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wmf" ContentType="image/x-wmf"/>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externalLinks/externalLink269.xml" ContentType="application/vnd.openxmlformats-officedocument.spreadsheetml.externalLink+xml"/>
  <Override PartName="/xl/externalLinks/externalLink270.xml" ContentType="application/vnd.openxmlformats-officedocument.spreadsheetml.externalLink+xml"/>
  <Override PartName="/xl/externalLinks/externalLink271.xml" ContentType="application/vnd.openxmlformats-officedocument.spreadsheetml.externalLink+xml"/>
  <Override PartName="/xl/externalLinks/externalLink272.xml" ContentType="application/vnd.openxmlformats-officedocument.spreadsheetml.externalLink+xml"/>
  <Override PartName="/xl/externalLinks/externalLink273.xml" ContentType="application/vnd.openxmlformats-officedocument.spreadsheetml.externalLink+xml"/>
  <Override PartName="/xl/externalLinks/externalLink274.xml" ContentType="application/vnd.openxmlformats-officedocument.spreadsheetml.externalLink+xml"/>
  <Override PartName="/xl/externalLinks/externalLink275.xml" ContentType="application/vnd.openxmlformats-officedocument.spreadsheetml.externalLink+xml"/>
  <Override PartName="/xl/externalLinks/externalLink276.xml" ContentType="application/vnd.openxmlformats-officedocument.spreadsheetml.externalLink+xml"/>
  <Override PartName="/xl/externalLinks/externalLink277.xml" ContentType="application/vnd.openxmlformats-officedocument.spreadsheetml.externalLink+xml"/>
  <Override PartName="/xl/externalLinks/externalLink27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omments1.xml" ContentType="application/vnd.openxmlformats-officedocument.spreadsheetml.comments+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activeX/activeX1.xml" ContentType="application/vnd.ms-office.activeX+xml"/>
  <Override PartName="/xl/activeX/activeX1.bin" ContentType="application/vnd.ms-office.activeX"/>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YULIANA\Documents\SANTA ROSA 2023\ep. convenio empocabal final\"/>
    </mc:Choice>
  </mc:AlternateContent>
  <bookViews>
    <workbookView xWindow="-120" yWindow="-120" windowWidth="20730" windowHeight="11160" tabRatio="862" firstSheet="20" activeTab="20"/>
  </bookViews>
  <sheets>
    <sheet name="CRA 14 CALLES 16 Y 21 " sheetId="5" state="hidden" r:id="rId1"/>
    <sheet name="Pavimentos" sheetId="6" state="hidden" r:id="rId2"/>
    <sheet name="Hoja1" sheetId="20" state="hidden" r:id="rId3"/>
    <sheet name="RESUMEN" sheetId="13" state="hidden" r:id="rId4"/>
    <sheet name="Calle 10, entre 10 y 11" sheetId="9" state="hidden" r:id="rId5"/>
    <sheet name="Calle 16, entre 15 y 17" sheetId="10" state="hidden" r:id="rId6"/>
    <sheet name="1.Calle 12 entre 9 y 11" sheetId="11" state="hidden" r:id="rId7"/>
    <sheet name="2.Calle 11 entre 15 y 17" sheetId="12" state="hidden" r:id="rId8"/>
    <sheet name="3.Cra 12 - Cra 14 la italia" sheetId="14" state="hidden" r:id="rId9"/>
    <sheet name="4.Carrera 22 con calle 27B" sheetId="15" state="hidden" r:id="rId10"/>
    <sheet name="4.Carrera 22A con calle 27B " sheetId="16" state="hidden" r:id="rId11"/>
    <sheet name="4.Carrera 22B con calle 27B" sheetId="17" state="hidden" r:id="rId12"/>
    <sheet name="Cra 10 entre calle 9A -10" sheetId="18" state="hidden" r:id="rId13"/>
    <sheet name="5.Calle 33 entre cra 12 y 12Bis" sheetId="19" state="hidden" r:id="rId14"/>
    <sheet name="6.CARRERA 10 ENTRE CALLE 7 Y 8" sheetId="21" state="hidden" r:id="rId15"/>
    <sheet name="7.CALLE 26 ENTRE CRA 14 Y 15" sheetId="22" state="hidden" r:id="rId16"/>
    <sheet name="8.CALLE 13 ENTRE 13 Y 14" sheetId="24" state="hidden" r:id="rId17"/>
    <sheet name="9.Calle 18, entre 11 y 12" sheetId="25" state="hidden" r:id="rId18"/>
    <sheet name="10.CALLE 12 ENTRE 12 Y 13" sheetId="27" state="hidden" r:id="rId19"/>
    <sheet name="11.CALLE 46 ENTRE 12 Y 13" sheetId="29" state="hidden" r:id="rId20"/>
    <sheet name="APUS" sheetId="7" r:id="rId21"/>
    <sheet name="12.Calle 18, entre 14 y 15 " sheetId="30" r:id="rId22"/>
    <sheet name="FACTOR PRESTACIONAL" sheetId="37" r:id="rId23"/>
    <sheet name="Analisis de AU" sheetId="35" r:id="rId24"/>
    <sheet name="INTERVENTORIA" sheetId="38" r:id="rId25"/>
    <sheet name="12.Calle 18, entre 14 y 15  30%" sheetId="31" state="hidden" r:id="rId26"/>
    <sheet name="CALLE FUNDADORES" sheetId="32" state="hidden" r:id="rId27"/>
    <sheet name="AU" sheetId="8" state="hidden" r:id="rId28"/>
    <sheet name="INSUMOS 2" sheetId="39" r:id="rId29"/>
    <sheet name="Factor Multiplicador" sheetId="44" r:id="rId30"/>
    <sheet name="REVISION" sheetId="42" state="hidden" r:id="rId31"/>
    <sheet name="Hoja2" sheetId="43" state="hidden" r:id="rId32"/>
  </sheets>
  <externalReferences>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 r:id="rId286"/>
    <externalReference r:id="rId287"/>
    <externalReference r:id="rId288"/>
    <externalReference r:id="rId289"/>
    <externalReference r:id="rId290"/>
    <externalReference r:id="rId291"/>
    <externalReference r:id="rId292"/>
    <externalReference r:id="rId293"/>
    <externalReference r:id="rId294"/>
    <externalReference r:id="rId295"/>
    <externalReference r:id="rId296"/>
    <externalReference r:id="rId297"/>
    <externalReference r:id="rId298"/>
    <externalReference r:id="rId299"/>
    <externalReference r:id="rId300"/>
    <externalReference r:id="rId301"/>
    <externalReference r:id="rId302"/>
    <externalReference r:id="rId303"/>
    <externalReference r:id="rId304"/>
    <externalReference r:id="rId305"/>
    <externalReference r:id="rId306"/>
    <externalReference r:id="rId307"/>
    <externalReference r:id="rId308"/>
    <externalReference r:id="rId309"/>
    <externalReference r:id="rId310"/>
  </externalReferences>
  <definedNames>
    <definedName name="\0" localSheetId="23">[1]CRA.MODI!#REF!</definedName>
    <definedName name="\0" localSheetId="29">#N/A</definedName>
    <definedName name="\0">[1]CRA.MODI!#REF!</definedName>
    <definedName name="\00">#REF!</definedName>
    <definedName name="\a" localSheetId="23">#REF!</definedName>
    <definedName name="\a" localSheetId="29">#REF!</definedName>
    <definedName name="\a">#REF!</definedName>
    <definedName name="\AA">[2]LIQUIDACION!#REF!</definedName>
    <definedName name="\b" localSheetId="23">#REF!</definedName>
    <definedName name="\b" localSheetId="29">[3]INSUMOS!#REF!</definedName>
    <definedName name="\b">#REF!</definedName>
    <definedName name="\bb">[4]STRSUMM0!#REF!</definedName>
    <definedName name="\c" localSheetId="23">#REF!</definedName>
    <definedName name="\c">#REF!</definedName>
    <definedName name="\e" localSheetId="23">#REF!</definedName>
    <definedName name="\E" localSheetId="29">#REF!</definedName>
    <definedName name="\e">#REF!</definedName>
    <definedName name="\EE">#REF!</definedName>
    <definedName name="\f" localSheetId="23">#REF!</definedName>
    <definedName name="\f">#REF!</definedName>
    <definedName name="\G">#REF!</definedName>
    <definedName name="\i" localSheetId="23">#REF!</definedName>
    <definedName name="\i" localSheetId="29">[3]INSUMOS!#REF!</definedName>
    <definedName name="\i">#REF!</definedName>
    <definedName name="\k">'[5]7422CW00'!#REF!</definedName>
    <definedName name="\l" localSheetId="23">#REF!</definedName>
    <definedName name="\l" localSheetId="29">[6]STRSUMM0!#REF!</definedName>
    <definedName name="\l">#REF!</definedName>
    <definedName name="\m" localSheetId="23">#REF!</definedName>
    <definedName name="\m" localSheetId="29">[3]INSUMOS!#REF!</definedName>
    <definedName name="\m">#REF!</definedName>
    <definedName name="\ñ">'[7]7422CW00'!#REF!</definedName>
    <definedName name="\P">#REF!</definedName>
    <definedName name="\q">#N/A</definedName>
    <definedName name="\r" localSheetId="23">#REF!</definedName>
    <definedName name="\r" localSheetId="29">[3]INSUMOS!#REF!</definedName>
    <definedName name="\r">#REF!</definedName>
    <definedName name="\s">#REF!</definedName>
    <definedName name="\sa" localSheetId="23">#REF!</definedName>
    <definedName name="\sa">#REF!</definedName>
    <definedName name="\t" localSheetId="29">[3]INSUMOS!#REF!</definedName>
    <definedName name="\t">#N/A</definedName>
    <definedName name="\V">#REF!</definedName>
    <definedName name="\w">#N/A</definedName>
    <definedName name="\x" localSheetId="23">#REF!</definedName>
    <definedName name="\x" localSheetId="29">[3]INSUMOS!#REF!</definedName>
    <definedName name="\x">#REF!</definedName>
    <definedName name="\z" localSheetId="23">#REF!</definedName>
    <definedName name="\Z" localSheetId="29">#N/A</definedName>
    <definedName name="\z">#REF!</definedName>
    <definedName name="_" localSheetId="23">#REF!</definedName>
    <definedName name="_">#REF!</definedName>
    <definedName name="______________________________________PJ50">#REF!</definedName>
    <definedName name="______________________________________pj51">#REF!</definedName>
    <definedName name="_____________________________________PJ50">#REF!</definedName>
    <definedName name="_____________________________________pj51">#REF!</definedName>
    <definedName name="____________________________________PJ50">#REF!</definedName>
    <definedName name="____________________________________pj51">#REF!</definedName>
    <definedName name="___________________________________PJ50">#REF!</definedName>
    <definedName name="___________________________________pj51">#REF!</definedName>
    <definedName name="__________________________________PJ50">#REF!</definedName>
    <definedName name="__________________________________pj51">#REF!</definedName>
    <definedName name="_________________________________PJ50">#REF!</definedName>
    <definedName name="_________________________________pj51">#REF!</definedName>
    <definedName name="________________________________PJ50">#REF!</definedName>
    <definedName name="________________________________pj51">#REF!</definedName>
    <definedName name="_______________________________PJ50">#REF!</definedName>
    <definedName name="_______________________________pj51">#REF!</definedName>
    <definedName name="_____________________________PJ50">#REF!</definedName>
    <definedName name="_____________________________pj51">#REF!</definedName>
    <definedName name="___________________________PJ50">#REF!</definedName>
    <definedName name="___________________________pj51">#REF!</definedName>
    <definedName name="__________________________PJ50">#REF!</definedName>
    <definedName name="__________________________pj51">#REF!</definedName>
    <definedName name="_________________________PJ50">#REF!</definedName>
    <definedName name="_________________________pj51">#REF!</definedName>
    <definedName name="________________________PJ50">#REF!</definedName>
    <definedName name="________________________pj51">#REF!</definedName>
    <definedName name="______________________PJ50">#REF!</definedName>
    <definedName name="______________________pj51">#REF!</definedName>
    <definedName name="____________________INF222222" localSheetId="23">#REF!</definedName>
    <definedName name="____________________INF222222">#REF!</definedName>
    <definedName name="____________________PJ50">#REF!</definedName>
    <definedName name="____________________pj51">#REF!</definedName>
    <definedName name="__________________PJ50">#REF!</definedName>
    <definedName name="__________________pj51">#REF!</definedName>
    <definedName name="________________PJ50">#REF!</definedName>
    <definedName name="________________pj51">#REF!</definedName>
    <definedName name="_______________INF1">#REF!</definedName>
    <definedName name="______________INF1">#REF!</definedName>
    <definedName name="______________PJ50">#REF!</definedName>
    <definedName name="______________pj51">#REF!</definedName>
    <definedName name="_____________APU221">#REF!</definedName>
    <definedName name="_____________APU465">[8]!absc</definedName>
    <definedName name="_____________INF1" localSheetId="23">#REF!</definedName>
    <definedName name="_____________INF1" localSheetId="29">#REF!</definedName>
    <definedName name="_____________INF1">#REF!</definedName>
    <definedName name="____________APU221">#REF!</definedName>
    <definedName name="____________APU465">[8]!absc</definedName>
    <definedName name="____________INF1" localSheetId="23">#REF!</definedName>
    <definedName name="____________INF1" localSheetId="29">#REF!</definedName>
    <definedName name="____________INF1">#REF!</definedName>
    <definedName name="____________MAT1">#REF!</definedName>
    <definedName name="____________PJ50">#REF!</definedName>
    <definedName name="____________pj51">#REF!</definedName>
    <definedName name="___________APU221">#REF!</definedName>
    <definedName name="___________APU465">[8]!absc</definedName>
    <definedName name="___________INF1" localSheetId="23">#REF!</definedName>
    <definedName name="___________INF1" localSheetId="29">#REF!</definedName>
    <definedName name="___________INF1">#REF!</definedName>
    <definedName name="___________MAT1">#REF!</definedName>
    <definedName name="___________PJ50">#REF!</definedName>
    <definedName name="___________pj51">#REF!</definedName>
    <definedName name="__________APU221">#REF!</definedName>
    <definedName name="__________APU465">[8]!absc</definedName>
    <definedName name="__________INF1" localSheetId="23">#REF!</definedName>
    <definedName name="__________INF1" localSheetId="29">#REF!</definedName>
    <definedName name="__________INF1">#REF!</definedName>
    <definedName name="__________MAT1">#REF!</definedName>
    <definedName name="_________AFC1">[9]INV!$A$25:$D$28</definedName>
    <definedName name="_________AFC3">[9]INV!$F$25:$I$28</definedName>
    <definedName name="_________AFC5">[9]INV!$K$25:$N$28</definedName>
    <definedName name="_________APU221" localSheetId="29">#REF!</definedName>
    <definedName name="_________APU221">#N/A</definedName>
    <definedName name="_________APU465">[8]!absc</definedName>
    <definedName name="_________BGC1">[9]INV!$A$5:$D$8</definedName>
    <definedName name="_________BGC3">[9]INV!$F$5:$I$8</definedName>
    <definedName name="_________BGC5">[9]INV!$K$5:$N$8</definedName>
    <definedName name="_________CAC1">[9]INV!$A$19:$D$22</definedName>
    <definedName name="_________CAC3">[9]INV!$F$19:$I$22</definedName>
    <definedName name="_________CAC5">[9]INV!$K$19:$N$22</definedName>
    <definedName name="_________INF1" localSheetId="23">#REF!</definedName>
    <definedName name="_________INF1" localSheetId="29">#REF!</definedName>
    <definedName name="_________INF1">#REF!</definedName>
    <definedName name="_________key2" hidden="1">[10]INST!#REF!</definedName>
    <definedName name="_________MAT1">#REF!</definedName>
    <definedName name="_________PJ50" localSheetId="23">#REF!</definedName>
    <definedName name="_________PJ50" localSheetId="29">#REF!</definedName>
    <definedName name="_________PJ50">#REF!</definedName>
    <definedName name="_________pj51" localSheetId="29">#REF!</definedName>
    <definedName name="_________pj51">#N/A</definedName>
    <definedName name="_________SBC1">[9]INV!$A$12:$D$15</definedName>
    <definedName name="_________SBC3">[9]INV!$F$12:$I$15</definedName>
    <definedName name="_________SBC5">[9]INV!$K$12:$N$15</definedName>
    <definedName name="________AFC1">[9]INV!$A$25:$D$28</definedName>
    <definedName name="________AFC3">[9]INV!$F$25:$I$28</definedName>
    <definedName name="________AFC5">[9]INV!$K$25:$N$28</definedName>
    <definedName name="________APU221" localSheetId="29">#REF!</definedName>
    <definedName name="________APU221">#N/A</definedName>
    <definedName name="________APU465" localSheetId="29">[8]!absc</definedName>
    <definedName name="________APU465">#N/A</definedName>
    <definedName name="________BGC1">[9]INV!$A$5:$D$8</definedName>
    <definedName name="________BGC3">[9]INV!$F$5:$I$8</definedName>
    <definedName name="________BGC5">[9]INV!$K$5:$N$8</definedName>
    <definedName name="________CAC1">[9]INV!$A$19:$D$22</definedName>
    <definedName name="________CAC3">[9]INV!$F$19:$I$22</definedName>
    <definedName name="________CAC5">[9]INV!$K$19:$N$22</definedName>
    <definedName name="________INF1" localSheetId="23">#REF!</definedName>
    <definedName name="________INF1" localSheetId="29">#REF!</definedName>
    <definedName name="________INF1">#REF!</definedName>
    <definedName name="________key2" hidden="1">[11]INST!#REF!</definedName>
    <definedName name="________key3" hidden="1">#REF!</definedName>
    <definedName name="________MA2">#REF!</definedName>
    <definedName name="________MAT1">#REF!</definedName>
    <definedName name="________PJ50" localSheetId="23">#REF!</definedName>
    <definedName name="________PJ50" localSheetId="29">#REF!</definedName>
    <definedName name="________PJ50">#REF!</definedName>
    <definedName name="________pj51">#N/A</definedName>
    <definedName name="________rc">#N/A</definedName>
    <definedName name="________SBC1">[9]INV!$A$12:$D$15</definedName>
    <definedName name="________SBC3">[9]INV!$F$12:$I$15</definedName>
    <definedName name="________SBC5">[9]INV!$K$12:$N$15</definedName>
    <definedName name="_______AFC1" localSheetId="29">[12]INV!$A$25:$D$28</definedName>
    <definedName name="_______AFC1">[13]INV!$A$25:$D$28</definedName>
    <definedName name="_______AFC3" localSheetId="29">[12]INV!$F$25:$I$28</definedName>
    <definedName name="_______AFC3">[13]INV!$F$25:$I$28</definedName>
    <definedName name="_______AFC5" localSheetId="29">[12]INV!$K$25:$N$28</definedName>
    <definedName name="_______AFC5">[13]INV!$K$25:$N$28</definedName>
    <definedName name="_______APU221" localSheetId="29">#REF!</definedName>
    <definedName name="_______APU221">#N/A</definedName>
    <definedName name="_______APU465" localSheetId="29">[8]!absc</definedName>
    <definedName name="_______APU465">#N/A</definedName>
    <definedName name="_______BGC1" localSheetId="29">[12]INV!$A$5:$D$8</definedName>
    <definedName name="_______BGC1">[13]INV!$A$5:$D$8</definedName>
    <definedName name="_______BGC3" localSheetId="29">[12]INV!$F$5:$I$8</definedName>
    <definedName name="_______BGC3">[13]INV!$F$5:$I$8</definedName>
    <definedName name="_______BGC5" localSheetId="29">[12]INV!$K$5:$N$8</definedName>
    <definedName name="_______BGC5">[13]INV!$K$5:$N$8</definedName>
    <definedName name="_______CAC1" localSheetId="29">[12]INV!$A$19:$D$22</definedName>
    <definedName name="_______CAC1">[13]INV!$A$19:$D$22</definedName>
    <definedName name="_______CAC3" localSheetId="29">[12]INV!$F$19:$I$22</definedName>
    <definedName name="_______CAC3">[13]INV!$F$19:$I$22</definedName>
    <definedName name="_______CAC5" localSheetId="29">[12]INV!$K$19:$N$22</definedName>
    <definedName name="_______CAC5">[13]INV!$K$19:$N$22</definedName>
    <definedName name="_______INF1" localSheetId="23">#REF!</definedName>
    <definedName name="_______INF1" localSheetId="29">#REF!</definedName>
    <definedName name="_______INF1">#REF!</definedName>
    <definedName name="_______MA2">#REF!</definedName>
    <definedName name="_______MAT1">#REF!</definedName>
    <definedName name="_______PJ50" localSheetId="23">#REF!</definedName>
    <definedName name="_______PJ50" localSheetId="29">#REF!</definedName>
    <definedName name="_______PJ50">#REF!</definedName>
    <definedName name="_______pj51" localSheetId="29">#REF!</definedName>
    <definedName name="_______pj51">#N/A</definedName>
    <definedName name="_______rc">#N/A</definedName>
    <definedName name="_______SBC1" localSheetId="29">[12]INV!$A$12:$D$15</definedName>
    <definedName name="_______SBC1">[13]INV!$A$12:$D$15</definedName>
    <definedName name="_______SBC3" localSheetId="29">[12]INV!$F$12:$I$15</definedName>
    <definedName name="_______SBC3">[13]INV!$F$12:$I$15</definedName>
    <definedName name="_______SBC5" localSheetId="29">[12]INV!$K$12:$N$15</definedName>
    <definedName name="_______SBC5">[13]INV!$K$12:$N$15</definedName>
    <definedName name="______AFC1" localSheetId="29">[12]INV!$A$25:$D$28</definedName>
    <definedName name="______AFC1">[13]INV!$A$25:$D$28</definedName>
    <definedName name="______AFC3" localSheetId="29">[12]INV!$F$25:$I$28</definedName>
    <definedName name="______AFC3">[13]INV!$F$25:$I$28</definedName>
    <definedName name="______AFC5" localSheetId="29">[12]INV!$K$25:$N$28</definedName>
    <definedName name="______AFC5">[13]INV!$K$25:$N$28</definedName>
    <definedName name="______APU221" localSheetId="29">#REF!</definedName>
    <definedName name="______APU221">#N/A</definedName>
    <definedName name="______APU465" localSheetId="29">[8]!absc</definedName>
    <definedName name="______APU465">#N/A</definedName>
    <definedName name="______BGC1" localSheetId="29">[12]INV!$A$5:$D$8</definedName>
    <definedName name="______BGC1">[13]INV!$A$5:$D$8</definedName>
    <definedName name="______BGC3" localSheetId="29">[12]INV!$F$5:$I$8</definedName>
    <definedName name="______BGC3">[13]INV!$F$5:$I$8</definedName>
    <definedName name="______BGC5" localSheetId="29">[12]INV!$K$5:$N$8</definedName>
    <definedName name="______BGC5">[13]INV!$K$5:$N$8</definedName>
    <definedName name="______CAC1" localSheetId="29">[12]INV!$A$19:$D$22</definedName>
    <definedName name="______CAC1">[13]INV!$A$19:$D$22</definedName>
    <definedName name="______CAC3" localSheetId="29">[12]INV!$F$19:$I$22</definedName>
    <definedName name="______CAC3">[13]INV!$F$19:$I$22</definedName>
    <definedName name="______CAC5" localSheetId="29">[12]INV!$K$19:$N$22</definedName>
    <definedName name="______CAC5">[13]INV!$K$19:$N$22</definedName>
    <definedName name="______INF1" localSheetId="23">#REF!</definedName>
    <definedName name="______INF1" localSheetId="29">#REF!</definedName>
    <definedName name="______INF1">#REF!</definedName>
    <definedName name="______MA2">#REF!</definedName>
    <definedName name="______MAT1">#REF!</definedName>
    <definedName name="______PJ50" localSheetId="23">#REF!</definedName>
    <definedName name="______PJ50" localSheetId="29">#REF!</definedName>
    <definedName name="______PJ50">#REF!</definedName>
    <definedName name="______pj51" localSheetId="29">#REF!</definedName>
    <definedName name="______pj51">#N/A</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c">#N/A</definedName>
    <definedName name="______SBC1" localSheetId="29">[12]INV!$A$12:$D$15</definedName>
    <definedName name="______SBC1">[13]INV!$A$12:$D$15</definedName>
    <definedName name="______SBC3" localSheetId="29">[12]INV!$F$12:$I$15</definedName>
    <definedName name="______SBC3">[13]INV!$F$12:$I$15</definedName>
    <definedName name="______SBC5" localSheetId="29">[12]INV!$K$12:$N$15</definedName>
    <definedName name="______SBC5">[13]INV!$K$12:$N$15</definedName>
    <definedName name="_____AFC1" localSheetId="29">[12]INV!$A$25:$D$28</definedName>
    <definedName name="_____AFC1">[13]INV!$A$25:$D$28</definedName>
    <definedName name="_____AFC3" localSheetId="29">[12]INV!$F$25:$I$28</definedName>
    <definedName name="_____AFC3">[13]INV!$F$25:$I$28</definedName>
    <definedName name="_____AFC5" localSheetId="29">[12]INV!$K$25:$N$28</definedName>
    <definedName name="_____AFC5">[13]INV!$K$25:$N$28</definedName>
    <definedName name="_____ane7">[14]!_xlbgnm.ane7</definedName>
    <definedName name="_____ane8">[14]!_xlbgnm.ane8</definedName>
    <definedName name="_____APU221" localSheetId="29">#REF!</definedName>
    <definedName name="_____APU221">#N/A</definedName>
    <definedName name="_____APU465" localSheetId="29">[8]!absc</definedName>
    <definedName name="_____APU465">#N/A</definedName>
    <definedName name="_____Atp2">[15]EMPRESA!$F$22</definedName>
    <definedName name="_____BGC1" localSheetId="29">[12]INV!$A$5:$D$8</definedName>
    <definedName name="_____BGC1">[13]INV!$A$5:$D$8</definedName>
    <definedName name="_____BGC3" localSheetId="29">[12]INV!$F$5:$I$8</definedName>
    <definedName name="_____BGC3">[13]INV!$F$5:$I$8</definedName>
    <definedName name="_____BGC5" localSheetId="29">[12]INV!$K$5:$N$8</definedName>
    <definedName name="_____BGC5">[13]INV!$K$5:$N$8</definedName>
    <definedName name="_____CAC1" localSheetId="29">[12]INV!$A$19:$D$22</definedName>
    <definedName name="_____CAC1">[13]INV!$A$19:$D$22</definedName>
    <definedName name="_____CAC3" localSheetId="29">[12]INV!$F$19:$I$22</definedName>
    <definedName name="_____CAC3">[13]INV!$F$19:$I$22</definedName>
    <definedName name="_____CAC5" localSheetId="29">[12]INV!$K$19:$N$22</definedName>
    <definedName name="_____CAC5">[13]INV!$K$19:$N$22</definedName>
    <definedName name="_____DCI1">[16]Tablas!#REF!</definedName>
    <definedName name="_____DDS1">[16]Tablas!#REF!</definedName>
    <definedName name="_____DGO1">[16]Tablas!#REF!</definedName>
    <definedName name="_____DGP1">[16]Tablas!#REF!</definedName>
    <definedName name="_____DIJ1">[16]Tablas!#REF!</definedName>
    <definedName name="_____DPI1">[16]Tablas!#REF!</definedName>
    <definedName name="_____DPY1">[16]Tablas!#REF!</definedName>
    <definedName name="_____DRI1">[16]Tablas!#REF!</definedName>
    <definedName name="_____DRL1">[16]Tablas!#REF!</definedName>
    <definedName name="_____DSP1">[16]Tablas!#REF!</definedName>
    <definedName name="_____ECP1">[16]Tablas!#REF!</definedName>
    <definedName name="_____ICP1">[16]Tablas!#REF!</definedName>
    <definedName name="_____INF1" localSheetId="23">#REF!</definedName>
    <definedName name="_____INF1" localSheetId="29">#REF!</definedName>
    <definedName name="_____INF1">#REF!</definedName>
    <definedName name="_____MA2">#REF!</definedName>
    <definedName name="_____MAT1">#REF!</definedName>
    <definedName name="_____OCD1">[16]Tablas!#REF!</definedName>
    <definedName name="_____OCI1">[16]Tablas!#REF!</definedName>
    <definedName name="_____PJ50" localSheetId="23">#REF!</definedName>
    <definedName name="_____PJ50" localSheetId="29">#REF!</definedName>
    <definedName name="_____PJ50">#REF!</definedName>
    <definedName name="_____pj51" localSheetId="23">#REF!</definedName>
    <definedName name="_____pj51" localSheetId="29">#REF!</definedName>
    <definedName name="_____pj51">#REF!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[17]PRECIOS!$A$1:$E$65536</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c">#N/A</definedName>
    <definedName name="_____SBC1" localSheetId="29">[12]INV!$A$12:$D$15</definedName>
    <definedName name="_____SBC1">[13]INV!$A$12:$D$15</definedName>
    <definedName name="_____SBC3" localSheetId="29">[12]INV!$F$12:$I$15</definedName>
    <definedName name="_____SBC3">[13]INV!$F$12:$I$15</definedName>
    <definedName name="_____SBC5" localSheetId="29">[12]INV!$K$12:$N$15</definedName>
    <definedName name="_____SBC5">[13]INV!$K$12:$N$15</definedName>
    <definedName name="_____VEX1">[16]Tablas!#REF!</definedName>
    <definedName name="_____VFA1">[16]Tablas!#REF!</definedName>
    <definedName name="_____VIT1">[16]Tablas!#REF!</definedName>
    <definedName name="_____VPR1">[16]Tablas!#REF!</definedName>
    <definedName name="_____VPR2">[18]Tablas!#REF!</definedName>
    <definedName name="_____VRP1">[16]Tablas!#REF!</definedName>
    <definedName name="_____VSM1">[16]Tablas!#REF!</definedName>
    <definedName name="____AFC1" localSheetId="29">[12]INV!$A$25:$D$28</definedName>
    <definedName name="____AFC1">[13]INV!$A$25:$D$28</definedName>
    <definedName name="____AFC3" localSheetId="29">[12]INV!$F$25:$I$28</definedName>
    <definedName name="____AFC3">[13]INV!$F$25:$I$28</definedName>
    <definedName name="____AFC5" localSheetId="29">[12]INV!$K$25:$N$28</definedName>
    <definedName name="____AFC5">[13]INV!$K$25:$N$28</definedName>
    <definedName name="____ane7">[19]!_xlbgnm.ane7</definedName>
    <definedName name="____ane8">[19]!_xlbgnm.ane8</definedName>
    <definedName name="____APU221" localSheetId="29">#REF!</definedName>
    <definedName name="____APU221">#N/A</definedName>
    <definedName name="____APU465" localSheetId="29">[8]!absc</definedName>
    <definedName name="____APU465">#N/A</definedName>
    <definedName name="____Atp2">[20]EMPRESA!$F$22</definedName>
    <definedName name="____BGC1" localSheetId="29">[12]INV!$A$5:$D$8</definedName>
    <definedName name="____BGC1">[13]INV!$A$5:$D$8</definedName>
    <definedName name="____BGC3" localSheetId="29">[12]INV!$F$5:$I$8</definedName>
    <definedName name="____BGC3">[13]INV!$F$5:$I$8</definedName>
    <definedName name="____BGC5" localSheetId="29">[12]INV!$K$5:$N$8</definedName>
    <definedName name="____BGC5">[13]INV!$K$5:$N$8</definedName>
    <definedName name="____CAC1" localSheetId="29">[12]INV!$A$19:$D$22</definedName>
    <definedName name="____CAC1">[13]INV!$A$19:$D$22</definedName>
    <definedName name="____CAC3" localSheetId="29">[12]INV!$F$19:$I$22</definedName>
    <definedName name="____CAC3">[13]INV!$F$19:$I$22</definedName>
    <definedName name="____CAC5" localSheetId="29">[12]INV!$K$19:$N$22</definedName>
    <definedName name="____CAC5">[13]INV!$K$19:$N$22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[16]Tablas!#REF!</definedName>
    <definedName name="____DDS1">[16]Tablas!#REF!</definedName>
    <definedName name="____DGO1">[16]Tablas!#REF!</definedName>
    <definedName name="____DGP1">[16]Tablas!#REF!</definedName>
    <definedName name="____DIJ1">[16]Tablas!#REF!</definedName>
    <definedName name="____DPI1">[16]Tablas!#REF!</definedName>
    <definedName name="____DPY1">[16]Tablas!#REF!</definedName>
    <definedName name="____DRI1">[16]Tablas!#REF!</definedName>
    <definedName name="____DRL1">[16]Tablas!#REF!</definedName>
    <definedName name="____DSP1">[16]Tablas!#REF!</definedName>
    <definedName name="____ECP1">[16]Tablas!#REF!</definedName>
    <definedName name="____ICP1">[16]Tablas!#REF!</definedName>
    <definedName name="____INF1" localSheetId="23">#REF!</definedName>
    <definedName name="____INF1" localSheetId="29">#REF!</definedName>
    <definedName name="____INF1">#REF!</definedName>
    <definedName name="____LEY80">#REF!</definedName>
    <definedName name="____MA2">#REF!</definedName>
    <definedName name="____MAT1">#REF!</definedName>
    <definedName name="____OCD1">[16]Tablas!#REF!</definedName>
    <definedName name="____OCI1">[16]Tablas!#REF!</definedName>
    <definedName name="____PJ50" localSheetId="23">#REF!</definedName>
    <definedName name="____PJ50" localSheetId="29">#REF!</definedName>
    <definedName name="____PJ50">#REF!</definedName>
    <definedName name="____pj51" localSheetId="23">#REF!</definedName>
    <definedName name="____pj51" localSheetId="29">#REF!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[21]PRECIOS!$A$1:$E$65536</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c">#N/A</definedName>
    <definedName name="____SBC1" localSheetId="29">[12]INV!$A$12:$D$15</definedName>
    <definedName name="____SBC1">[13]INV!$A$12:$D$15</definedName>
    <definedName name="____SBC3" localSheetId="29">[12]INV!$F$12:$I$15</definedName>
    <definedName name="____SBC3">[13]INV!$F$12:$I$15</definedName>
    <definedName name="____SBC5" localSheetId="29">[12]INV!$K$12:$N$15</definedName>
    <definedName name="____SBC5">[13]INV!$K$12:$N$15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[16]Tablas!#REF!</definedName>
    <definedName name="____VFA1">[16]Tablas!#REF!</definedName>
    <definedName name="____VIT1">[16]Tablas!#REF!</definedName>
    <definedName name="____VPR1">[16]Tablas!#REF!</definedName>
    <definedName name="____VPR2">#REF!</definedName>
    <definedName name="____VRP1">[16]Tablas!#REF!</definedName>
    <definedName name="____VSM1">[16]Tablas!#REF!</definedName>
    <definedName name="___AFC1" localSheetId="29">[12]INV!$A$25:$D$28</definedName>
    <definedName name="___AFC1">[13]INV!$A$25:$D$28</definedName>
    <definedName name="___AFC3" localSheetId="29">[12]INV!$F$25:$I$28</definedName>
    <definedName name="___AFC3">[13]INV!$F$25:$I$28</definedName>
    <definedName name="___AFC5" localSheetId="29">[12]INV!$K$25:$N$28</definedName>
    <definedName name="___AFC5">[13]INV!$K$25:$N$28</definedName>
    <definedName name="___ane7">[22]!_xlbgnm.ane7</definedName>
    <definedName name="___ane8">[22]!_xlbgnm.ane8</definedName>
    <definedName name="___APU221" localSheetId="29">#REF!</definedName>
    <definedName name="___APU221">#N/A</definedName>
    <definedName name="___APU465" localSheetId="29">[8]!absc</definedName>
    <definedName name="___APU465">#N/A</definedName>
    <definedName name="___Atp2">[23]EMPRESA!$F$22</definedName>
    <definedName name="___BGC1" localSheetId="29">[12]INV!$A$5:$D$8</definedName>
    <definedName name="___BGC1">[13]INV!$A$5:$D$8</definedName>
    <definedName name="___BGC3" localSheetId="29">[12]INV!$F$5:$I$8</definedName>
    <definedName name="___BGC3">[13]INV!$F$5:$I$8</definedName>
    <definedName name="___BGC5" localSheetId="29">[12]INV!$K$5:$N$8</definedName>
    <definedName name="___BGC5">[13]INV!$K$5:$N$8</definedName>
    <definedName name="___CAC1" localSheetId="29">[12]INV!$A$19:$D$22</definedName>
    <definedName name="___CAC1">[13]INV!$A$19:$D$22</definedName>
    <definedName name="___CAC3" localSheetId="29">[12]INV!$F$19:$I$22</definedName>
    <definedName name="___CAC3">[13]INV!$F$19:$I$22</definedName>
    <definedName name="___CAC5" localSheetId="29">[12]INV!$K$19:$N$22</definedName>
    <definedName name="___CAC5">[13]INV!$K$19:$N$22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[16]Tablas!#REF!</definedName>
    <definedName name="___DDS1">[16]Tablas!#REF!</definedName>
    <definedName name="___DGO1">[16]Tablas!#REF!</definedName>
    <definedName name="___DGP1">[16]Tablas!#REF!</definedName>
    <definedName name="___DIJ1">[16]Tablas!#REF!</definedName>
    <definedName name="___DPI1">[16]Tablas!#REF!</definedName>
    <definedName name="___DPY1">[16]Tablas!#REF!</definedName>
    <definedName name="___DRI1">[16]Tablas!#REF!</definedName>
    <definedName name="___DRL1">[16]Tablas!#REF!</definedName>
    <definedName name="___DSP1">[16]Tablas!#REF!</definedName>
    <definedName name="___ECP1">[16]Tablas!#REF!</definedName>
    <definedName name="___EST12" localSheetId="23">#REF!</definedName>
    <definedName name="___EST12">#REF!</definedName>
    <definedName name="___ICP1">[16]Tablas!#REF!</definedName>
    <definedName name="___INF1" localSheetId="23">#REF!</definedName>
    <definedName name="___INF1" localSheetId="29">#REF!</definedName>
    <definedName name="___INF1">#REF!</definedName>
    <definedName name="___key2" hidden="1">[11]INST!#REF!</definedName>
    <definedName name="___key3" hidden="1">#REF!</definedName>
    <definedName name="___key31" hidden="1">#REF!</definedName>
    <definedName name="___LEY80">#REF!</definedName>
    <definedName name="___MA2">#REF!</definedName>
    <definedName name="___MAT1">#REF!</definedName>
    <definedName name="___OCD1">[16]Tablas!#REF!</definedName>
    <definedName name="___OCI1">[16]Tablas!#REF!</definedName>
    <definedName name="___PJ50" localSheetId="23">#REF!</definedName>
    <definedName name="___PJ50" localSheetId="29">#REF!</definedName>
    <definedName name="___PJ50">#REF!</definedName>
    <definedName name="___pj51" localSheetId="23">#REF!</definedName>
    <definedName name="___pj51" localSheetId="29">#REF!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[17]PRECIOS!$A$1:$E$65536</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c">#N/A</definedName>
    <definedName name="___SBC1" localSheetId="29">[12]INV!$A$12:$D$15</definedName>
    <definedName name="___SBC1">[13]INV!$A$12:$D$15</definedName>
    <definedName name="___SBC3" localSheetId="29">[12]INV!$F$12:$I$15</definedName>
    <definedName name="___SBC3">[13]INV!$F$12:$I$15</definedName>
    <definedName name="___SBC5" localSheetId="29">[12]INV!$K$12:$N$15</definedName>
    <definedName name="___SBC5">[13]INV!$K$12:$N$15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[16]Tablas!#REF!</definedName>
    <definedName name="___VFA1">[16]Tablas!#REF!</definedName>
    <definedName name="___VIT1">[16]Tablas!#REF!</definedName>
    <definedName name="___VPR1">[16]Tablas!#REF!</definedName>
    <definedName name="___VPR2">#REF!</definedName>
    <definedName name="___VRP1">[16]Tablas!#REF!</definedName>
    <definedName name="___VSM1">[16]Tablas!#REF!</definedName>
    <definedName name="__123Graph_A" hidden="1">#REF!</definedName>
    <definedName name="__123Graph_AMAIN" localSheetId="23" hidden="1">'[24]ETAPA 50 SMMLV'!#REF!</definedName>
    <definedName name="__123Graph_AMAIN" hidden="1">'[24]ETAPA 50 SMMLV'!#REF!</definedName>
    <definedName name="__123Graph_B" hidden="1">#REF!</definedName>
    <definedName name="__123Graph_BMAIN" localSheetId="23" hidden="1">'[24]ETAPA 50 SMMLV'!#REF!</definedName>
    <definedName name="__123Graph_BMAIN" hidden="1">'[24]ETAPA 50 SMMLV'!#REF!</definedName>
    <definedName name="__123Graph_XMAIN" localSheetId="23" hidden="1">'[24]ETAPA 50 SMMLV'!#REF!</definedName>
    <definedName name="__123Graph_XMAIN" hidden="1">'[24]ETAPA 50 SMMLV'!#REF!</definedName>
    <definedName name="__1Sin_nombre">#N/A</definedName>
    <definedName name="__a1" localSheetId="23" hidden="1">{"TAB1",#N/A,TRUE,"GENERAL";"TAB2",#N/A,TRUE,"GENERAL";"TAB3",#N/A,TRUE,"GENERAL";"TAB4",#N/A,TRUE,"GENERAL";"TAB5",#N/A,TRUE,"GENERAL"}</definedName>
    <definedName name="__a1" hidden="1">{"TAB1",#N/A,TRUE,"GENERAL";"TAB2",#N/A,TRUE,"GENERAL";"TAB3",#N/A,TRUE,"GENERAL";"TAB4",#N/A,TRUE,"GENERAL";"TAB5",#N/A,TRUE,"GENERAL"}</definedName>
    <definedName name="__a3" localSheetId="23" hidden="1">{"TAB1",#N/A,TRUE,"GENERAL";"TAB2",#N/A,TRUE,"GENERAL";"TAB3",#N/A,TRUE,"GENERAL";"TAB4",#N/A,TRUE,"GENERAL";"TAB5",#N/A,TRUE,"GENERAL"}</definedName>
    <definedName name="__a3" hidden="1">{"TAB1",#N/A,TRUE,"GENERAL";"TAB2",#N/A,TRUE,"GENERAL";"TAB3",#N/A,TRUE,"GENERAL";"TAB4",#N/A,TRUE,"GENERAL";"TAB5",#N/A,TRUE,"GENERAL"}</definedName>
    <definedName name="__a4" localSheetId="23" hidden="1">{"via1",#N/A,TRUE,"general";"via2",#N/A,TRUE,"general";"via3",#N/A,TRUE,"general"}</definedName>
    <definedName name="__a4" hidden="1">{"via1",#N/A,TRUE,"general";"via2",#N/A,TRUE,"general";"via3",#N/A,TRUE,"general"}</definedName>
    <definedName name="__a5" localSheetId="23" hidden="1">{"TAB1",#N/A,TRUE,"GENERAL";"TAB2",#N/A,TRUE,"GENERAL";"TAB3",#N/A,TRUE,"GENERAL";"TAB4",#N/A,TRUE,"GENERAL";"TAB5",#N/A,TRUE,"GENERAL"}</definedName>
    <definedName name="__a5" hidden="1">{"TAB1",#N/A,TRUE,"GENERAL";"TAB2",#N/A,TRUE,"GENERAL";"TAB3",#N/A,TRUE,"GENERAL";"TAB4",#N/A,TRUE,"GENERAL";"TAB5",#N/A,TRUE,"GENERAL"}</definedName>
    <definedName name="__a6" localSheetId="23" hidden="1">{"TAB1",#N/A,TRUE,"GENERAL";"TAB2",#N/A,TRUE,"GENERAL";"TAB3",#N/A,TRUE,"GENERAL";"TAB4",#N/A,TRUE,"GENERAL";"TAB5",#N/A,TRUE,"GENERAL"}</definedName>
    <definedName name="__a6" hidden="1">{"TAB1",#N/A,TRUE,"GENERAL";"TAB2",#N/A,TRUE,"GENERAL";"TAB3",#N/A,TRUE,"GENERAL";"TAB4",#N/A,TRUE,"GENERAL";"TAB5",#N/A,TRUE,"GENERAL"}</definedName>
    <definedName name="__AFC1" localSheetId="29">[12]INV!$A$25:$D$28</definedName>
    <definedName name="__AFC1">[13]INV!$A$25:$D$28</definedName>
    <definedName name="__AFC3" localSheetId="29">[12]INV!$F$25:$I$28</definedName>
    <definedName name="__AFC3">[13]INV!$F$25:$I$28</definedName>
    <definedName name="__AFC5" localSheetId="29">[12]INV!$K$25:$N$28</definedName>
    <definedName name="__AFC5">[13]INV!$K$25:$N$28</definedName>
    <definedName name="__aiu2">[25]AIU!$J$105</definedName>
    <definedName name="__ane7">[19]!_xlbgnm.ane7</definedName>
    <definedName name="__ane8">[19]!_xlbgnm.ane8</definedName>
    <definedName name="__APU221" localSheetId="29">#REF!</definedName>
    <definedName name="__APU221">#N/A</definedName>
    <definedName name="__APU465" localSheetId="29">[8]!absc</definedName>
    <definedName name="__APU465">#N/A</definedName>
    <definedName name="__Atp2">[26]EMPRESA!$F$22</definedName>
    <definedName name="__b2" localSheetId="23" hidden="1">{"TAB1",#N/A,TRUE,"GENERAL";"TAB2",#N/A,TRUE,"GENERAL";"TAB3",#N/A,TRUE,"GENERAL";"TAB4",#N/A,TRUE,"GENERAL";"TAB5",#N/A,TRUE,"GENERAL"}</definedName>
    <definedName name="__b2" hidden="1">{"TAB1",#N/A,TRUE,"GENERAL";"TAB2",#N/A,TRUE,"GENERAL";"TAB3",#N/A,TRUE,"GENERAL";"TAB4",#N/A,TRUE,"GENERAL";"TAB5",#N/A,TRUE,"GENERAL"}</definedName>
    <definedName name="__b3" localSheetId="23" hidden="1">{"TAB1",#N/A,TRUE,"GENERAL";"TAB2",#N/A,TRUE,"GENERAL";"TAB3",#N/A,TRUE,"GENERAL";"TAB4",#N/A,TRUE,"GENERAL";"TAB5",#N/A,TRUE,"GENERAL"}</definedName>
    <definedName name="__b3" hidden="1">{"TAB1",#N/A,TRUE,"GENERAL";"TAB2",#N/A,TRUE,"GENERAL";"TAB3",#N/A,TRUE,"GENERAL";"TAB4",#N/A,TRUE,"GENERAL";"TAB5",#N/A,TRUE,"GENERAL"}</definedName>
    <definedName name="__b4" localSheetId="23" hidden="1">{"TAB1",#N/A,TRUE,"GENERAL";"TAB2",#N/A,TRUE,"GENERAL";"TAB3",#N/A,TRUE,"GENERAL";"TAB4",#N/A,TRUE,"GENERAL";"TAB5",#N/A,TRUE,"GENERAL"}</definedName>
    <definedName name="__b4" hidden="1">{"TAB1",#N/A,TRUE,"GENERAL";"TAB2",#N/A,TRUE,"GENERAL";"TAB3",#N/A,TRUE,"GENERAL";"TAB4",#N/A,TRUE,"GENERAL";"TAB5",#N/A,TRUE,"GENERAL"}</definedName>
    <definedName name="__b5" localSheetId="23" hidden="1">{"TAB1",#N/A,TRUE,"GENERAL";"TAB2",#N/A,TRUE,"GENERAL";"TAB3",#N/A,TRUE,"GENERAL";"TAB4",#N/A,TRUE,"GENERAL";"TAB5",#N/A,TRUE,"GENERAL"}</definedName>
    <definedName name="__b5" hidden="1">{"TAB1",#N/A,TRUE,"GENERAL";"TAB2",#N/A,TRUE,"GENERAL";"TAB3",#N/A,TRUE,"GENERAL";"TAB4",#N/A,TRUE,"GENERAL";"TAB5",#N/A,TRUE,"GENERAL"}</definedName>
    <definedName name="__b6" localSheetId="23" hidden="1">{"TAB1",#N/A,TRUE,"GENERAL";"TAB2",#N/A,TRUE,"GENERAL";"TAB3",#N/A,TRUE,"GENERAL";"TAB4",#N/A,TRUE,"GENERAL";"TAB5",#N/A,TRUE,"GENERAL"}</definedName>
    <definedName name="__b6" hidden="1">{"TAB1",#N/A,TRUE,"GENERAL";"TAB2",#N/A,TRUE,"GENERAL";"TAB3",#N/A,TRUE,"GENERAL";"TAB4",#N/A,TRUE,"GENERAL";"TAB5",#N/A,TRUE,"GENERAL"}</definedName>
    <definedName name="__b7" localSheetId="23" hidden="1">{"via1",#N/A,TRUE,"general";"via2",#N/A,TRUE,"general";"via3",#N/A,TRUE,"general"}</definedName>
    <definedName name="__b7" hidden="1">{"via1",#N/A,TRUE,"general";"via2",#N/A,TRUE,"general";"via3",#N/A,TRUE,"general"}</definedName>
    <definedName name="__b8" localSheetId="23" hidden="1">{"via1",#N/A,TRUE,"general";"via2",#N/A,TRUE,"general";"via3",#N/A,TRUE,"general"}</definedName>
    <definedName name="__b8" hidden="1">{"via1",#N/A,TRUE,"general";"via2",#N/A,TRUE,"general";"via3",#N/A,TRUE,"general"}</definedName>
    <definedName name="__bb9" localSheetId="23" hidden="1">{"TAB1",#N/A,TRUE,"GENERAL";"TAB2",#N/A,TRUE,"GENERAL";"TAB3",#N/A,TRUE,"GENERAL";"TAB4",#N/A,TRUE,"GENERAL";"TAB5",#N/A,TRUE,"GENERAL"}</definedName>
    <definedName name="__bb9" hidden="1">{"TAB1",#N/A,TRUE,"GENERAL";"TAB2",#N/A,TRUE,"GENERAL";"TAB3",#N/A,TRUE,"GENERAL";"TAB4",#N/A,TRUE,"GENERAL";"TAB5",#N/A,TRUE,"GENERAL"}</definedName>
    <definedName name="__bgb5" localSheetId="23" hidden="1">{"TAB1",#N/A,TRUE,"GENERAL";"TAB2",#N/A,TRUE,"GENERAL";"TAB3",#N/A,TRUE,"GENERAL";"TAB4",#N/A,TRUE,"GENERAL";"TAB5",#N/A,TRUE,"GENERAL"}</definedName>
    <definedName name="__bgb5" hidden="1">{"TAB1",#N/A,TRUE,"GENERAL";"TAB2",#N/A,TRUE,"GENERAL";"TAB3",#N/A,TRUE,"GENERAL";"TAB4",#N/A,TRUE,"GENERAL";"TAB5",#N/A,TRUE,"GENERAL"}</definedName>
    <definedName name="__BGC1" localSheetId="29">[12]INV!$A$5:$D$8</definedName>
    <definedName name="__BGC1">[13]INV!$A$5:$D$8</definedName>
    <definedName name="__BGC3" localSheetId="29">[12]INV!$F$5:$I$8</definedName>
    <definedName name="__BGC3">[13]INV!$F$5:$I$8</definedName>
    <definedName name="__BGC5" localSheetId="29">[12]INV!$K$5:$N$8</definedName>
    <definedName name="__BGC5">[13]INV!$K$5:$N$8</definedName>
    <definedName name="__CAC1" localSheetId="29">[12]INV!$A$19:$D$22</definedName>
    <definedName name="__CAC1">[13]INV!$A$19:$D$22</definedName>
    <definedName name="__CAC3" localSheetId="29">[12]INV!$F$19:$I$22</definedName>
    <definedName name="__CAC3">[13]INV!$F$19:$I$22</definedName>
    <definedName name="__CAC5" localSheetId="29">[12]INV!$K$19:$N$22</definedName>
    <definedName name="__CAC5">[13]INV!$K$19:$N$22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[16]Tablas!#REF!</definedName>
    <definedName name="__DDS1">[16]Tablas!#REF!</definedName>
    <definedName name="__DGO1">[16]Tablas!#REF!</definedName>
    <definedName name="__DGP1">[16]Tablas!#REF!</definedName>
    <definedName name="__DIJ1">[16]Tablas!#REF!</definedName>
    <definedName name="__DPI1">[16]Tablas!#REF!</definedName>
    <definedName name="__DPY1">[16]Tablas!#REF!</definedName>
    <definedName name="__DRI1">[16]Tablas!#REF!</definedName>
    <definedName name="__DRL1">[16]Tablas!#REF!</definedName>
    <definedName name="__DSP1">[16]Tablas!#REF!</definedName>
    <definedName name="__ECP1">[16]Tablas!#REF!</definedName>
    <definedName name="__EST1" localSheetId="23">#REF!</definedName>
    <definedName name="__EST1">#REF!</definedName>
    <definedName name="__EST10" localSheetId="23">#REF!</definedName>
    <definedName name="__EST10">#REF!</definedName>
    <definedName name="__EST11" localSheetId="23">#REF!</definedName>
    <definedName name="__EST11">#REF!</definedName>
    <definedName name="__EST12" localSheetId="23">#REF!</definedName>
    <definedName name="__EST12">#REF!</definedName>
    <definedName name="__EST13" localSheetId="23">#REF!</definedName>
    <definedName name="__EST13">#REF!</definedName>
    <definedName name="__EST14" localSheetId="23">#REF!</definedName>
    <definedName name="__EST14">#REF!</definedName>
    <definedName name="__EST15" localSheetId="23">#REF!</definedName>
    <definedName name="__EST15">#REF!</definedName>
    <definedName name="__EST16" localSheetId="23">#REF!</definedName>
    <definedName name="__EST16">#REF!</definedName>
    <definedName name="__EST17" localSheetId="23">#REF!</definedName>
    <definedName name="__EST17">#REF!</definedName>
    <definedName name="__EST18" localSheetId="23">#REF!</definedName>
    <definedName name="__EST18">#REF!</definedName>
    <definedName name="__EST19" localSheetId="23">#REF!</definedName>
    <definedName name="__EST19">#REF!</definedName>
    <definedName name="__EST2" localSheetId="23">#REF!</definedName>
    <definedName name="__EST2">#REF!</definedName>
    <definedName name="__EST23" localSheetId="23">#REF!</definedName>
    <definedName name="__EST23">#REF!</definedName>
    <definedName name="__EST3" localSheetId="23">#REF!</definedName>
    <definedName name="__EST3">#REF!</definedName>
    <definedName name="__EST4" localSheetId="23">#REF!</definedName>
    <definedName name="__EST4">#REF!</definedName>
    <definedName name="__EST5" localSheetId="23">#REF!</definedName>
    <definedName name="__EST5">#REF!</definedName>
    <definedName name="__EST6" localSheetId="23">#REF!</definedName>
    <definedName name="__EST6">#REF!</definedName>
    <definedName name="__EST7" localSheetId="23">#REF!</definedName>
    <definedName name="__EST7">#REF!</definedName>
    <definedName name="__EST8" localSheetId="23">#REF!</definedName>
    <definedName name="__EST8">#REF!</definedName>
    <definedName name="__EST9" localSheetId="23">#REF!</definedName>
    <definedName name="__EST9">#REF!</definedName>
    <definedName name="__EXC1" localSheetId="23">#REF!</definedName>
    <definedName name="__EXC1">#REF!</definedName>
    <definedName name="__EXC10" localSheetId="23">#REF!</definedName>
    <definedName name="__EXC10">#REF!</definedName>
    <definedName name="__EXC11" localSheetId="23">#REF!</definedName>
    <definedName name="__EXC11">#REF!</definedName>
    <definedName name="__EXC12" localSheetId="23">#REF!</definedName>
    <definedName name="__EXC12">#REF!</definedName>
    <definedName name="__EXC2" localSheetId="23">#REF!</definedName>
    <definedName name="__EXC2">#REF!</definedName>
    <definedName name="__EXC3" localSheetId="23">#REF!</definedName>
    <definedName name="__EXC3">#REF!</definedName>
    <definedName name="__EXC4" localSheetId="23">#REF!</definedName>
    <definedName name="__EXC4">#REF!</definedName>
    <definedName name="__EXC5" localSheetId="23">#REF!</definedName>
    <definedName name="__EXC5">#REF!</definedName>
    <definedName name="__EXC6" localSheetId="23">#REF!</definedName>
    <definedName name="__EXC6">#REF!</definedName>
    <definedName name="__EXC7" localSheetId="23">#REF!</definedName>
    <definedName name="__EXC7">#REF!</definedName>
    <definedName name="__EXC8" localSheetId="23">#REF!</definedName>
    <definedName name="__EXC8">#REF!</definedName>
    <definedName name="__EXC9" localSheetId="23">#REF!</definedName>
    <definedName name="__EXC9">#REF!</definedName>
    <definedName name="__F">#N/A</definedName>
    <definedName name="__FS01">#N/A</definedName>
    <definedName name="__g2" localSheetId="23" hidden="1">{"TAB1",#N/A,TRUE,"GENERAL";"TAB2",#N/A,TRUE,"GENERAL";"TAB3",#N/A,TRUE,"GENERAL";"TAB4",#N/A,TRUE,"GENERAL";"TAB5",#N/A,TRUE,"GENERAL"}</definedName>
    <definedName name="__g2" hidden="1">{"TAB1",#N/A,TRUE,"GENERAL";"TAB2",#N/A,TRUE,"GENERAL";"TAB3",#N/A,TRUE,"GENERAL";"TAB4",#N/A,TRUE,"GENERAL";"TAB5",#N/A,TRUE,"GENERAL"}</definedName>
    <definedName name="__g3" localSheetId="23" hidden="1">{"via1",#N/A,TRUE,"general";"via2",#N/A,TRUE,"general";"via3",#N/A,TRUE,"general"}</definedName>
    <definedName name="__g3" hidden="1">{"via1",#N/A,TRUE,"general";"via2",#N/A,TRUE,"general";"via3",#N/A,TRUE,"general"}</definedName>
    <definedName name="__g4" localSheetId="23" hidden="1">{"via1",#N/A,TRUE,"general";"via2",#N/A,TRUE,"general";"via3",#N/A,TRUE,"general"}</definedName>
    <definedName name="__g4" hidden="1">{"via1",#N/A,TRUE,"general";"via2",#N/A,TRUE,"general";"via3",#N/A,TRUE,"general"}</definedName>
    <definedName name="__g5" localSheetId="23" hidden="1">{"via1",#N/A,TRUE,"general";"via2",#N/A,TRUE,"general";"via3",#N/A,TRUE,"general"}</definedName>
    <definedName name="__g5" hidden="1">{"via1",#N/A,TRUE,"general";"via2",#N/A,TRUE,"general";"via3",#N/A,TRUE,"general"}</definedName>
    <definedName name="__g6" localSheetId="23" hidden="1">{"via1",#N/A,TRUE,"general";"via2",#N/A,TRUE,"general";"via3",#N/A,TRUE,"general"}</definedName>
    <definedName name="__g6" hidden="1">{"via1",#N/A,TRUE,"general";"via2",#N/A,TRUE,"general";"via3",#N/A,TRUE,"general"}</definedName>
    <definedName name="__g7" localSheetId="23" hidden="1">{"TAB1",#N/A,TRUE,"GENERAL";"TAB2",#N/A,TRUE,"GENERAL";"TAB3",#N/A,TRUE,"GENERAL";"TAB4",#N/A,TRUE,"GENERAL";"TAB5",#N/A,TRUE,"GENERAL"}</definedName>
    <definedName name="__g7" hidden="1">{"TAB1",#N/A,TRUE,"GENERAL";"TAB2",#N/A,TRUE,"GENERAL";"TAB3",#N/A,TRUE,"GENERAL";"TAB4",#N/A,TRUE,"GENERAL";"TAB5",#N/A,TRUE,"GENERAL"}</definedName>
    <definedName name="__GR1" localSheetId="23" hidden="1">{"TAB1",#N/A,TRUE,"GENERAL";"TAB2",#N/A,TRUE,"GENERAL";"TAB3",#N/A,TRUE,"GENERAL";"TAB4",#N/A,TRUE,"GENERAL";"TAB5",#N/A,TRUE,"GENERAL"}</definedName>
    <definedName name="__GR1" hidden="1">{"TAB1",#N/A,TRUE,"GENERAL";"TAB2",#N/A,TRUE,"GENERAL";"TAB3",#N/A,TRUE,"GENERAL";"TAB4",#N/A,TRUE,"GENERAL";"TAB5",#N/A,TRUE,"GENERAL"}</definedName>
    <definedName name="__gtr4" localSheetId="23" hidden="1">{"via1",#N/A,TRUE,"general";"via2",#N/A,TRUE,"general";"via3",#N/A,TRUE,"general"}</definedName>
    <definedName name="__gtr4" hidden="1">{"via1",#N/A,TRUE,"general";"via2",#N/A,TRUE,"general";"via3",#N/A,TRUE,"general"}</definedName>
    <definedName name="__h2" localSheetId="23" hidden="1">{"via1",#N/A,TRUE,"general";"via2",#N/A,TRUE,"general";"via3",#N/A,TRUE,"general"}</definedName>
    <definedName name="__h2" hidden="1">{"via1",#N/A,TRUE,"general";"via2",#N/A,TRUE,"general";"via3",#N/A,TRUE,"general"}</definedName>
    <definedName name="__h3" localSheetId="23" hidden="1">{"via1",#N/A,TRUE,"general";"via2",#N/A,TRUE,"general";"via3",#N/A,TRUE,"general"}</definedName>
    <definedName name="__h3" hidden="1">{"via1",#N/A,TRUE,"general";"via2",#N/A,TRUE,"general";"via3",#N/A,TRUE,"general"}</definedName>
    <definedName name="__h4" localSheetId="23" hidden="1">{"TAB1",#N/A,TRUE,"GENERAL";"TAB2",#N/A,TRUE,"GENERAL";"TAB3",#N/A,TRUE,"GENERAL";"TAB4",#N/A,TRUE,"GENERAL";"TAB5",#N/A,TRUE,"GENERAL"}</definedName>
    <definedName name="__h4" hidden="1">{"TAB1",#N/A,TRUE,"GENERAL";"TAB2",#N/A,TRUE,"GENERAL";"TAB3",#N/A,TRUE,"GENERAL";"TAB4",#N/A,TRUE,"GENERAL";"TAB5",#N/A,TRUE,"GENERAL"}</definedName>
    <definedName name="__h5" localSheetId="23" hidden="1">{"TAB1",#N/A,TRUE,"GENERAL";"TAB2",#N/A,TRUE,"GENERAL";"TAB3",#N/A,TRUE,"GENERAL";"TAB4",#N/A,TRUE,"GENERAL";"TAB5",#N/A,TRUE,"GENERAL"}</definedName>
    <definedName name="__h5" hidden="1">{"TAB1",#N/A,TRUE,"GENERAL";"TAB2",#N/A,TRUE,"GENERAL";"TAB3",#N/A,TRUE,"GENERAL";"TAB4",#N/A,TRUE,"GENERAL";"TAB5",#N/A,TRUE,"GENERAL"}</definedName>
    <definedName name="__h6" localSheetId="23" hidden="1">{"via1",#N/A,TRUE,"general";"via2",#N/A,TRUE,"general";"via3",#N/A,TRUE,"general"}</definedName>
    <definedName name="__h6" hidden="1">{"via1",#N/A,TRUE,"general";"via2",#N/A,TRUE,"general";"via3",#N/A,TRUE,"general"}</definedName>
    <definedName name="__h7" localSheetId="23" hidden="1">{"TAB1",#N/A,TRUE,"GENERAL";"TAB2",#N/A,TRUE,"GENERAL";"TAB3",#N/A,TRUE,"GENERAL";"TAB4",#N/A,TRUE,"GENERAL";"TAB5",#N/A,TRUE,"GENERAL"}</definedName>
    <definedName name="__h7" hidden="1">{"TAB1",#N/A,TRUE,"GENERAL";"TAB2",#N/A,TRUE,"GENERAL";"TAB3",#N/A,TRUE,"GENERAL";"TAB4",#N/A,TRUE,"GENERAL";"TAB5",#N/A,TRUE,"GENERAL"}</definedName>
    <definedName name="__h8" localSheetId="23" hidden="1">{"via1",#N/A,TRUE,"general";"via2",#N/A,TRUE,"general";"via3",#N/A,TRUE,"general"}</definedName>
    <definedName name="__h8" hidden="1">{"via1",#N/A,TRUE,"general";"via2",#N/A,TRUE,"general";"via3",#N/A,TRUE,"general"}</definedName>
    <definedName name="__hfh7" localSheetId="23" hidden="1">{"via1",#N/A,TRUE,"general";"via2",#N/A,TRUE,"general";"via3",#N/A,TRUE,"general"}</definedName>
    <definedName name="__hfh7" hidden="1">{"via1",#N/A,TRUE,"general";"via2",#N/A,TRUE,"general";"via3",#N/A,TRUE,"general"}</definedName>
    <definedName name="__i4" localSheetId="23" hidden="1">{"via1",#N/A,TRUE,"general";"via2",#N/A,TRUE,"general";"via3",#N/A,TRUE,"general"}</definedName>
    <definedName name="__i4" hidden="1">{"via1",#N/A,TRUE,"general";"via2",#N/A,TRUE,"general";"via3",#N/A,TRUE,"general"}</definedName>
    <definedName name="__i5" localSheetId="23" hidden="1">{"TAB1",#N/A,TRUE,"GENERAL";"TAB2",#N/A,TRUE,"GENERAL";"TAB3",#N/A,TRUE,"GENERAL";"TAB4",#N/A,TRUE,"GENERAL";"TAB5",#N/A,TRUE,"GENERAL"}</definedName>
    <definedName name="__i5" hidden="1">{"TAB1",#N/A,TRUE,"GENERAL";"TAB2",#N/A,TRUE,"GENERAL";"TAB3",#N/A,TRUE,"GENERAL";"TAB4",#N/A,TRUE,"GENERAL";"TAB5",#N/A,TRUE,"GENERAL"}</definedName>
    <definedName name="__i6" localSheetId="23" hidden="1">{"TAB1",#N/A,TRUE,"GENERAL";"TAB2",#N/A,TRUE,"GENERAL";"TAB3",#N/A,TRUE,"GENERAL";"TAB4",#N/A,TRUE,"GENERAL";"TAB5",#N/A,TRUE,"GENERAL"}</definedName>
    <definedName name="__i6" hidden="1">{"TAB1",#N/A,TRUE,"GENERAL";"TAB2",#N/A,TRUE,"GENERAL";"TAB3",#N/A,TRUE,"GENERAL";"TAB4",#N/A,TRUE,"GENERAL";"TAB5",#N/A,TRUE,"GENERAL"}</definedName>
    <definedName name="__i7" localSheetId="23" hidden="1">{"via1",#N/A,TRUE,"general";"via2",#N/A,TRUE,"general";"via3",#N/A,TRUE,"general"}</definedName>
    <definedName name="__i7" hidden="1">{"via1",#N/A,TRUE,"general";"via2",#N/A,TRUE,"general";"via3",#N/A,TRUE,"general"}</definedName>
    <definedName name="__i77" localSheetId="23" hidden="1">{"TAB1",#N/A,TRUE,"GENERAL";"TAB2",#N/A,TRUE,"GENERAL";"TAB3",#N/A,TRUE,"GENERAL";"TAB4",#N/A,TRUE,"GENERAL";"TAB5",#N/A,TRUE,"GENERAL"}</definedName>
    <definedName name="__i77" hidden="1">{"TAB1",#N/A,TRUE,"GENERAL";"TAB2",#N/A,TRUE,"GENERAL";"TAB3",#N/A,TRUE,"GENERAL";"TAB4",#N/A,TRUE,"GENERAL";"TAB5",#N/A,TRUE,"GENERAL"}</definedName>
    <definedName name="__i8" localSheetId="23" hidden="1">{"via1",#N/A,TRUE,"general";"via2",#N/A,TRUE,"general";"via3",#N/A,TRUE,"general"}</definedName>
    <definedName name="__i8" hidden="1">{"via1",#N/A,TRUE,"general";"via2",#N/A,TRUE,"general";"via3",#N/A,TRUE,"general"}</definedName>
    <definedName name="__i9" localSheetId="23" hidden="1">{"TAB1",#N/A,TRUE,"GENERAL";"TAB2",#N/A,TRUE,"GENERAL";"TAB3",#N/A,TRUE,"GENERAL";"TAB4",#N/A,TRUE,"GENERAL";"TAB5",#N/A,TRUE,"GENERAL"}</definedName>
    <definedName name="__i9" hidden="1">{"TAB1",#N/A,TRUE,"GENERAL";"TAB2",#N/A,TRUE,"GENERAL";"TAB3",#N/A,TRUE,"GENERAL";"TAB4",#N/A,TRUE,"GENERAL";"TAB5",#N/A,TRUE,"GENERAL"}</definedName>
    <definedName name="__ICP1">[16]Tablas!#REF!</definedName>
    <definedName name="__INF1" localSheetId="23">#REF!</definedName>
    <definedName name="__INF1" localSheetId="29">#REF!</definedName>
    <definedName name="__INF1">#REF!</definedName>
    <definedName name="__k3" localSheetId="23" hidden="1">{"TAB1",#N/A,TRUE,"GENERAL";"TAB2",#N/A,TRUE,"GENERAL";"TAB3",#N/A,TRUE,"GENERAL";"TAB4",#N/A,TRUE,"GENERAL";"TAB5",#N/A,TRUE,"GENERAL"}</definedName>
    <definedName name="__k3" hidden="1">{"TAB1",#N/A,TRUE,"GENERAL";"TAB2",#N/A,TRUE,"GENERAL";"TAB3",#N/A,TRUE,"GENERAL";"TAB4",#N/A,TRUE,"GENERAL";"TAB5",#N/A,TRUE,"GENERAL"}</definedName>
    <definedName name="__k4" localSheetId="23" hidden="1">{"via1",#N/A,TRUE,"general";"via2",#N/A,TRUE,"general";"via3",#N/A,TRUE,"general"}</definedName>
    <definedName name="__k4" hidden="1">{"via1",#N/A,TRUE,"general";"via2",#N/A,TRUE,"general";"via3",#N/A,TRUE,"general"}</definedName>
    <definedName name="__k5" localSheetId="23" hidden="1">{"via1",#N/A,TRUE,"general";"via2",#N/A,TRUE,"general";"via3",#N/A,TRUE,"general"}</definedName>
    <definedName name="__k5" hidden="1">{"via1",#N/A,TRUE,"general";"via2",#N/A,TRUE,"general";"via3",#N/A,TRUE,"general"}</definedName>
    <definedName name="__k6" localSheetId="23" hidden="1">{"TAB1",#N/A,TRUE,"GENERAL";"TAB2",#N/A,TRUE,"GENERAL";"TAB3",#N/A,TRUE,"GENERAL";"TAB4",#N/A,TRUE,"GENERAL";"TAB5",#N/A,TRUE,"GENERAL"}</definedName>
    <definedName name="__k6" hidden="1">{"TAB1",#N/A,TRUE,"GENERAL";"TAB2",#N/A,TRUE,"GENERAL";"TAB3",#N/A,TRUE,"GENERAL";"TAB4",#N/A,TRUE,"GENERAL";"TAB5",#N/A,TRUE,"GENERAL"}</definedName>
    <definedName name="__k7" localSheetId="23" hidden="1">{"via1",#N/A,TRUE,"general";"via2",#N/A,TRUE,"general";"via3",#N/A,TRUE,"general"}</definedName>
    <definedName name="__k7" hidden="1">{"via1",#N/A,TRUE,"general";"via2",#N/A,TRUE,"general";"via3",#N/A,TRUE,"general"}</definedName>
    <definedName name="__k8" localSheetId="23" hidden="1">{"via1",#N/A,TRUE,"general";"via2",#N/A,TRUE,"general";"via3",#N/A,TRUE,"general"}</definedName>
    <definedName name="__k8" hidden="1">{"via1",#N/A,TRUE,"general";"via2",#N/A,TRUE,"general";"via3",#N/A,TRUE,"general"}</definedName>
    <definedName name="__k9" localSheetId="23" hidden="1">{"TAB1",#N/A,TRUE,"GENERAL";"TAB2",#N/A,TRUE,"GENERAL";"TAB3",#N/A,TRUE,"GENERAL";"TAB4",#N/A,TRUE,"GENERAL";"TAB5",#N/A,TRUE,"GENERAL"}</definedName>
    <definedName name="__k9" hidden="1">{"TAB1",#N/A,TRUE,"GENERAL";"TAB2",#N/A,TRUE,"GENERAL";"TAB3",#N/A,TRUE,"GENERAL";"TAB4",#N/A,TRUE,"GENERAL";"TAB5",#N/A,TRUE,"GENERAL"}</definedName>
    <definedName name="__key2" hidden="1">[27]INST!#REF!</definedName>
    <definedName name="__key21" hidden="1">[11]INST!#REF!</definedName>
    <definedName name="__key3" hidden="1">#REF!</definedName>
    <definedName name="__key31" hidden="1">#REF!</definedName>
    <definedName name="__kjk6" localSheetId="23" hidden="1">{"TAB1",#N/A,TRUE,"GENERAL";"TAB2",#N/A,TRUE,"GENERAL";"TAB3",#N/A,TRUE,"GENERAL";"TAB4",#N/A,TRUE,"GENERAL";"TAB5",#N/A,TRUE,"GENERAL"}</definedName>
    <definedName name="__kjk6" hidden="1">{"TAB1",#N/A,TRUE,"GENERAL";"TAB2",#N/A,TRUE,"GENERAL";"TAB3",#N/A,TRUE,"GENERAL";"TAB4",#N/A,TRUE,"GENERAL";"TAB5",#N/A,TRUE,"GENERAL"}</definedName>
    <definedName name="__LEY80">#REF!</definedName>
    <definedName name="__m3" localSheetId="23" hidden="1">{"via1",#N/A,TRUE,"general";"via2",#N/A,TRUE,"general";"via3",#N/A,TRUE,"general"}</definedName>
    <definedName name="__m3" hidden="1">{"via1",#N/A,TRUE,"general";"via2",#N/A,TRUE,"general";"via3",#N/A,TRUE,"general"}</definedName>
    <definedName name="__m4" localSheetId="23" hidden="1">{"TAB1",#N/A,TRUE,"GENERAL";"TAB2",#N/A,TRUE,"GENERAL";"TAB3",#N/A,TRUE,"GENERAL";"TAB4",#N/A,TRUE,"GENERAL";"TAB5",#N/A,TRUE,"GENERAL"}</definedName>
    <definedName name="__m4" hidden="1">{"TAB1",#N/A,TRUE,"GENERAL";"TAB2",#N/A,TRUE,"GENERAL";"TAB3",#N/A,TRUE,"GENERAL";"TAB4",#N/A,TRUE,"GENERAL";"TAB5",#N/A,TRUE,"GENERAL"}</definedName>
    <definedName name="__m5" localSheetId="23" hidden="1">{"via1",#N/A,TRUE,"general";"via2",#N/A,TRUE,"general";"via3",#N/A,TRUE,"general"}</definedName>
    <definedName name="__m5" hidden="1">{"via1",#N/A,TRUE,"general";"via2",#N/A,TRUE,"general";"via3",#N/A,TRUE,"general"}</definedName>
    <definedName name="__m6" localSheetId="23" hidden="1">{"TAB1",#N/A,TRUE,"GENERAL";"TAB2",#N/A,TRUE,"GENERAL";"TAB3",#N/A,TRUE,"GENERAL";"TAB4",#N/A,TRUE,"GENERAL";"TAB5",#N/A,TRUE,"GENERAL"}</definedName>
    <definedName name="__m6" hidden="1">{"TAB1",#N/A,TRUE,"GENERAL";"TAB2",#N/A,TRUE,"GENERAL";"TAB3",#N/A,TRUE,"GENERAL";"TAB4",#N/A,TRUE,"GENERAL";"TAB5",#N/A,TRUE,"GENERAL"}</definedName>
    <definedName name="__m7" localSheetId="23" hidden="1">{"TAB1",#N/A,TRUE,"GENERAL";"TAB2",#N/A,TRUE,"GENERAL";"TAB3",#N/A,TRUE,"GENERAL";"TAB4",#N/A,TRUE,"GENERAL";"TAB5",#N/A,TRUE,"GENERAL"}</definedName>
    <definedName name="__m7" hidden="1">{"TAB1",#N/A,TRUE,"GENERAL";"TAB2",#N/A,TRUE,"GENERAL";"TAB3",#N/A,TRUE,"GENERAL";"TAB4",#N/A,TRUE,"GENERAL";"TAB5",#N/A,TRUE,"GENERAL"}</definedName>
    <definedName name="__m8" localSheetId="23" hidden="1">{"via1",#N/A,TRUE,"general";"via2",#N/A,TRUE,"general";"via3",#N/A,TRUE,"general"}</definedName>
    <definedName name="__m8" hidden="1">{"via1",#N/A,TRUE,"general";"via2",#N/A,TRUE,"general";"via3",#N/A,TRUE,"general"}</definedName>
    <definedName name="__m9" localSheetId="23" hidden="1">{"via1",#N/A,TRUE,"general";"via2",#N/A,TRUE,"general";"via3",#N/A,TRUE,"general"}</definedName>
    <definedName name="__m9" hidden="1">{"via1",#N/A,TRUE,"general";"via2",#N/A,TRUE,"general";"via3",#N/A,TRUE,"general"}</definedName>
    <definedName name="__MA2">#REF!</definedName>
    <definedName name="__MAT1">#REF!</definedName>
    <definedName name="__mun2">[28]PESOS!#REF!</definedName>
    <definedName name="__n3" localSheetId="23" hidden="1">{"TAB1",#N/A,TRUE,"GENERAL";"TAB2",#N/A,TRUE,"GENERAL";"TAB3",#N/A,TRUE,"GENERAL";"TAB4",#N/A,TRUE,"GENERAL";"TAB5",#N/A,TRUE,"GENERAL"}</definedName>
    <definedName name="__n3" hidden="1">{"TAB1",#N/A,TRUE,"GENERAL";"TAB2",#N/A,TRUE,"GENERAL";"TAB3",#N/A,TRUE,"GENERAL";"TAB4",#N/A,TRUE,"GENERAL";"TAB5",#N/A,TRUE,"GENERAL"}</definedName>
    <definedName name="__n4" localSheetId="23" hidden="1">{"via1",#N/A,TRUE,"general";"via2",#N/A,TRUE,"general";"via3",#N/A,TRUE,"general"}</definedName>
    <definedName name="__n4" hidden="1">{"via1",#N/A,TRUE,"general";"via2",#N/A,TRUE,"general";"via3",#N/A,TRUE,"general"}</definedName>
    <definedName name="__n5" localSheetId="23" hidden="1">{"TAB1",#N/A,TRUE,"GENERAL";"TAB2",#N/A,TRUE,"GENERAL";"TAB3",#N/A,TRUE,"GENERAL";"TAB4",#N/A,TRUE,"GENERAL";"TAB5",#N/A,TRUE,"GENERAL"}</definedName>
    <definedName name="__n5" hidden="1">{"TAB1",#N/A,TRUE,"GENERAL";"TAB2",#N/A,TRUE,"GENERAL";"TAB3",#N/A,TRUE,"GENERAL";"TAB4",#N/A,TRUE,"GENERAL";"TAB5",#N/A,TRUE,"GENERAL"}</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23" hidden="1">{"via1",#N/A,TRUE,"general";"via2",#N/A,TRUE,"general";"via3",#N/A,TRUE,"general"}</definedName>
    <definedName name="__nyn7" hidden="1">{"via1",#N/A,TRUE,"general";"via2",#N/A,TRUE,"general";"via3",#N/A,TRUE,"general"}</definedName>
    <definedName name="__o4" localSheetId="23" hidden="1">{"via1",#N/A,TRUE,"general";"via2",#N/A,TRUE,"general";"via3",#N/A,TRUE,"general"}</definedName>
    <definedName name="__o4" hidden="1">{"via1",#N/A,TRUE,"general";"via2",#N/A,TRUE,"general";"via3",#N/A,TRUE,"general"}</definedName>
    <definedName name="__o5" localSheetId="23" hidden="1">{"TAB1",#N/A,TRUE,"GENERAL";"TAB2",#N/A,TRUE,"GENERAL";"TAB3",#N/A,TRUE,"GENERAL";"TAB4",#N/A,TRUE,"GENERAL";"TAB5",#N/A,TRUE,"GENERAL"}</definedName>
    <definedName name="__o5" hidden="1">{"TAB1",#N/A,TRUE,"GENERAL";"TAB2",#N/A,TRUE,"GENERAL";"TAB3",#N/A,TRUE,"GENERAL";"TAB4",#N/A,TRUE,"GENERAL";"TAB5",#N/A,TRUE,"GENERAL"}</definedName>
    <definedName name="__o6" localSheetId="23" hidden="1">{"TAB1",#N/A,TRUE,"GENERAL";"TAB2",#N/A,TRUE,"GENERAL";"TAB3",#N/A,TRUE,"GENERAL";"TAB4",#N/A,TRUE,"GENERAL";"TAB5",#N/A,TRUE,"GENERAL"}</definedName>
    <definedName name="__o6" hidden="1">{"TAB1",#N/A,TRUE,"GENERAL";"TAB2",#N/A,TRUE,"GENERAL";"TAB3",#N/A,TRUE,"GENERAL";"TAB4",#N/A,TRUE,"GENERAL";"TAB5",#N/A,TRUE,"GENERAL"}</definedName>
    <definedName name="__o7" localSheetId="23" hidden="1">{"TAB1",#N/A,TRUE,"GENERAL";"TAB2",#N/A,TRUE,"GENERAL";"TAB3",#N/A,TRUE,"GENERAL";"TAB4",#N/A,TRUE,"GENERAL";"TAB5",#N/A,TRUE,"GENERAL"}</definedName>
    <definedName name="__o7" hidden="1">{"TAB1",#N/A,TRUE,"GENERAL";"TAB2",#N/A,TRUE,"GENERAL";"TAB3",#N/A,TRUE,"GENERAL";"TAB4",#N/A,TRUE,"GENERAL";"TAB5",#N/A,TRUE,"GENERAL"}</definedName>
    <definedName name="__o8" localSheetId="23" hidden="1">{"via1",#N/A,TRUE,"general";"via2",#N/A,TRUE,"general";"via3",#N/A,TRUE,"general"}</definedName>
    <definedName name="__o8" hidden="1">{"via1",#N/A,TRUE,"general";"via2",#N/A,TRUE,"general";"via3",#N/A,TRUE,"general"}</definedName>
    <definedName name="__o9" localSheetId="23" hidden="1">{"TAB1",#N/A,TRUE,"GENERAL";"TAB2",#N/A,TRUE,"GENERAL";"TAB3",#N/A,TRUE,"GENERAL";"TAB4",#N/A,TRUE,"GENERAL";"TAB5",#N/A,TRUE,"GENERAL"}</definedName>
    <definedName name="__o9" hidden="1">{"TAB1",#N/A,TRUE,"GENERAL";"TAB2",#N/A,TRUE,"GENERAL";"TAB3",#N/A,TRUE,"GENERAL";"TAB4",#N/A,TRUE,"GENERAL";"TAB5",#N/A,TRUE,"GENERAL"}</definedName>
    <definedName name="__OCD1">[16]Tablas!#REF!</definedName>
    <definedName name="__OCI1">[16]Tablas!#REF!</definedName>
    <definedName name="__p6" localSheetId="23" hidden="1">{"via1",#N/A,TRUE,"general";"via2",#N/A,TRUE,"general";"via3",#N/A,TRUE,"general"}</definedName>
    <definedName name="__p6" hidden="1">{"via1",#N/A,TRUE,"general";"via2",#N/A,TRUE,"general";"via3",#N/A,TRUE,"general"}</definedName>
    <definedName name="__p7" localSheetId="23" hidden="1">{"via1",#N/A,TRUE,"general";"via2",#N/A,TRUE,"general";"via3",#N/A,TRUE,"general"}</definedName>
    <definedName name="__p7" hidden="1">{"via1",#N/A,TRUE,"general";"via2",#N/A,TRUE,"general";"via3",#N/A,TRUE,"general"}</definedName>
    <definedName name="__p8" localSheetId="23" hidden="1">{"TAB1",#N/A,TRUE,"GENERAL";"TAB2",#N/A,TRUE,"GENERAL";"TAB3",#N/A,TRUE,"GENERAL";"TAB4",#N/A,TRUE,"GENERAL";"TAB5",#N/A,TRUE,"GENERAL"}</definedName>
    <definedName name="__p8" hidden="1">{"TAB1",#N/A,TRUE,"GENERAL";"TAB2",#N/A,TRUE,"GENERAL";"TAB3",#N/A,TRUE,"GENERAL";"TAB4",#N/A,TRUE,"GENERAL";"TAB5",#N/A,TRUE,"GENERAL"}</definedName>
    <definedName name="__Pa1">'[29]Paral. 1'!$E$1:$E$65536</definedName>
    <definedName name="__Pa2">'[29]Paral. 2'!$E$1:$E$65536</definedName>
    <definedName name="__Pa3">'[29]Paral. 3'!$E$1:$E$65536</definedName>
    <definedName name="__Pa4">[29]Paral.4!$E$1:$E$65536</definedName>
    <definedName name="__pj49" localSheetId="23">#REF!</definedName>
    <definedName name="__pj49">#REF!</definedName>
    <definedName name="__PJ50" localSheetId="23">#REF!</definedName>
    <definedName name="__PJ50" localSheetId="29">#REF!</definedName>
    <definedName name="__PJ50">#REF!</definedName>
    <definedName name="__pj51" localSheetId="23">#REF!</definedName>
    <definedName name="__pj51" localSheetId="29">#REF!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[30]PRECIOS!$A$1:$E$65536</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localSheetId="23" hidden="1">{"TAB1",#N/A,TRUE,"GENERAL";"TAB2",#N/A,TRUE,"GENERAL";"TAB3",#N/A,TRUE,"GENERAL";"TAB4",#N/A,TRUE,"GENERAL";"TAB5",#N/A,TRUE,"GENERAL"}</definedName>
    <definedName name="__r" hidden="1">{"TAB1",#N/A,TRUE,"GENERAL";"TAB2",#N/A,TRUE,"GENERAL";"TAB3",#N/A,TRUE,"GENERAL";"TAB4",#N/A,TRUE,"GENERAL";"TAB5",#N/A,TRUE,"GENERAL"}</definedName>
    <definedName name="__r4r" localSheetId="23" hidden="1">{"via1",#N/A,TRUE,"general";"via2",#N/A,TRUE,"general";"via3",#N/A,TRUE,"general"}</definedName>
    <definedName name="__r4r" hidden="1">{"via1",#N/A,TRUE,"general";"via2",#N/A,TRUE,"general";"via3",#N/A,TRUE,"general"}</definedName>
    <definedName name="__rc">#N/A</definedName>
    <definedName name="__ref4">#REF!</definedName>
    <definedName name="__rtu6" localSheetId="23" hidden="1">{"via1",#N/A,TRUE,"general";"via2",#N/A,TRUE,"general";"via3",#N/A,TRUE,"general"}</definedName>
    <definedName name="__rtu6" hidden="1">{"via1",#N/A,TRUE,"general";"via2",#N/A,TRUE,"general";"via3",#N/A,TRUE,"general"}</definedName>
    <definedName name="__s1" localSheetId="23" hidden="1">{"via1",#N/A,TRUE,"general";"via2",#N/A,TRUE,"general";"via3",#N/A,TRUE,"general"}</definedName>
    <definedName name="__s1" hidden="1">{"via1",#N/A,TRUE,"general";"via2",#N/A,TRUE,"general";"via3",#N/A,TRUE,"general"}</definedName>
    <definedName name="__s2" localSheetId="23" hidden="1">{"TAB1",#N/A,TRUE,"GENERAL";"TAB2",#N/A,TRUE,"GENERAL";"TAB3",#N/A,TRUE,"GENERAL";"TAB4",#N/A,TRUE,"GENERAL";"TAB5",#N/A,TRUE,"GENERAL"}</definedName>
    <definedName name="__s2" hidden="1">{"TAB1",#N/A,TRUE,"GENERAL";"TAB2",#N/A,TRUE,"GENERAL";"TAB3",#N/A,TRUE,"GENERAL";"TAB4",#N/A,TRUE,"GENERAL";"TAB5",#N/A,TRUE,"GENERAL"}</definedName>
    <definedName name="__s3" localSheetId="23" hidden="1">{"TAB1",#N/A,TRUE,"GENERAL";"TAB2",#N/A,TRUE,"GENERAL";"TAB3",#N/A,TRUE,"GENERAL";"TAB4",#N/A,TRUE,"GENERAL";"TAB5",#N/A,TRUE,"GENERAL"}</definedName>
    <definedName name="__s3" hidden="1">{"TAB1",#N/A,TRUE,"GENERAL";"TAB2",#N/A,TRUE,"GENERAL";"TAB3",#N/A,TRUE,"GENERAL";"TAB4",#N/A,TRUE,"GENERAL";"TAB5",#N/A,TRUE,"GENERAL"}</definedName>
    <definedName name="__s4" localSheetId="23" hidden="1">{"via1",#N/A,TRUE,"general";"via2",#N/A,TRUE,"general";"via3",#N/A,TRUE,"general"}</definedName>
    <definedName name="__s4" hidden="1">{"via1",#N/A,TRUE,"general";"via2",#N/A,TRUE,"general";"via3",#N/A,TRUE,"general"}</definedName>
    <definedName name="__s5" localSheetId="23" hidden="1">{"via1",#N/A,TRUE,"general";"via2",#N/A,TRUE,"general";"via3",#N/A,TRUE,"general"}</definedName>
    <definedName name="__s5" hidden="1">{"via1",#N/A,TRUE,"general";"via2",#N/A,TRUE,"general";"via3",#N/A,TRUE,"general"}</definedName>
    <definedName name="__s6" localSheetId="23" hidden="1">{"TAB1",#N/A,TRUE,"GENERAL";"TAB2",#N/A,TRUE,"GENERAL";"TAB3",#N/A,TRUE,"GENERAL";"TAB4",#N/A,TRUE,"GENERAL";"TAB5",#N/A,TRUE,"GENERAL"}</definedName>
    <definedName name="__s6" hidden="1">{"TAB1",#N/A,TRUE,"GENERAL";"TAB2",#N/A,TRUE,"GENERAL";"TAB3",#N/A,TRUE,"GENERAL";"TAB4",#N/A,TRUE,"GENERAL";"TAB5",#N/A,TRUE,"GENERAL"}</definedName>
    <definedName name="__s7" localSheetId="23" hidden="1">{"via1",#N/A,TRUE,"general";"via2",#N/A,TRUE,"general";"via3",#N/A,TRUE,"general"}</definedName>
    <definedName name="__s7" hidden="1">{"via1",#N/A,TRUE,"general";"via2",#N/A,TRUE,"general";"via3",#N/A,TRUE,"general"}</definedName>
    <definedName name="__SBC1" localSheetId="29">[12]INV!$A$12:$D$15</definedName>
    <definedName name="__SBC1">[13]INV!$A$12:$D$15</definedName>
    <definedName name="__SBC3" localSheetId="29">[12]INV!$F$12:$I$15</definedName>
    <definedName name="__SBC3">[13]INV!$F$12:$I$15</definedName>
    <definedName name="__SBC5" localSheetId="29">[12]INV!$K$12:$N$15</definedName>
    <definedName name="__SBC5">[13]INV!$K$12:$N$15</definedName>
    <definedName name="__t3" localSheetId="23" hidden="1">{"TAB1",#N/A,TRUE,"GENERAL";"TAB2",#N/A,TRUE,"GENERAL";"TAB3",#N/A,TRUE,"GENERAL";"TAB4",#N/A,TRUE,"GENERAL";"TAB5",#N/A,TRUE,"GENERAL"}</definedName>
    <definedName name="__t3" hidden="1">{"TAB1",#N/A,TRUE,"GENERAL";"TAB2",#N/A,TRUE,"GENERAL";"TAB3",#N/A,TRUE,"GENERAL";"TAB4",#N/A,TRUE,"GENERAL";"TAB5",#N/A,TRUE,"GENERAL"}</definedName>
    <definedName name="__t4" localSheetId="23" hidden="1">{"via1",#N/A,TRUE,"general";"via2",#N/A,TRUE,"general";"via3",#N/A,TRUE,"general"}</definedName>
    <definedName name="__t4" hidden="1">{"via1",#N/A,TRUE,"general";"via2",#N/A,TRUE,"general";"via3",#N/A,TRUE,"general"}</definedName>
    <definedName name="__t5" localSheetId="23" hidden="1">{"TAB1",#N/A,TRUE,"GENERAL";"TAB2",#N/A,TRUE,"GENERAL";"TAB3",#N/A,TRUE,"GENERAL";"TAB4",#N/A,TRUE,"GENERAL";"TAB5",#N/A,TRUE,"GENERAL"}</definedName>
    <definedName name="__t5" hidden="1">{"TAB1",#N/A,TRUE,"GENERAL";"TAB2",#N/A,TRUE,"GENERAL";"TAB3",#N/A,TRUE,"GENERAL";"TAB4",#N/A,TRUE,"GENERAL";"TAB5",#N/A,TRUE,"GENERAL"}</definedName>
    <definedName name="__t6" localSheetId="23" hidden="1">{"via1",#N/A,TRUE,"general";"via2",#N/A,TRUE,"general";"via3",#N/A,TRUE,"general"}</definedName>
    <definedName name="__t6" hidden="1">{"via1",#N/A,TRUE,"general";"via2",#N/A,TRUE,"general";"via3",#N/A,TRUE,"general"}</definedName>
    <definedName name="__t66" localSheetId="23" hidden="1">{"TAB1",#N/A,TRUE,"GENERAL";"TAB2",#N/A,TRUE,"GENERAL";"TAB3",#N/A,TRUE,"GENERAL";"TAB4",#N/A,TRUE,"GENERAL";"TAB5",#N/A,TRUE,"GENERAL"}</definedName>
    <definedName name="__t66" hidden="1">{"TAB1",#N/A,TRUE,"GENERAL";"TAB2",#N/A,TRUE,"GENERAL";"TAB3",#N/A,TRUE,"GENERAL";"TAB4",#N/A,TRUE,"GENERAL";"TAB5",#N/A,TRUE,"GENERAL"}</definedName>
    <definedName name="__t7" localSheetId="23" hidden="1">{"via1",#N/A,TRUE,"general";"via2",#N/A,TRUE,"general";"via3",#N/A,TRUE,"general"}</definedName>
    <definedName name="__t7" hidden="1">{"via1",#N/A,TRUE,"general";"via2",#N/A,TRUE,"general";"via3",#N/A,TRUE,"general"}</definedName>
    <definedName name="__t77" localSheetId="23" hidden="1">{"TAB1",#N/A,TRUE,"GENERAL";"TAB2",#N/A,TRUE,"GENERAL";"TAB3",#N/A,TRUE,"GENERAL";"TAB4",#N/A,TRUE,"GENERAL";"TAB5",#N/A,TRUE,"GENERAL"}</definedName>
    <definedName name="__t77" hidden="1">{"TAB1",#N/A,TRUE,"GENERAL";"TAB2",#N/A,TRUE,"GENERAL";"TAB3",#N/A,TRUE,"GENERAL";"TAB4",#N/A,TRUE,"GENERAL";"TAB5",#N/A,TRUE,"GENERAL"}</definedName>
    <definedName name="__t8" localSheetId="23" hidden="1">{"TAB1",#N/A,TRUE,"GENERAL";"TAB2",#N/A,TRUE,"GENERAL";"TAB3",#N/A,TRUE,"GENERAL";"TAB4",#N/A,TRUE,"GENERAL";"TAB5",#N/A,TRUE,"GENERAL"}</definedName>
    <definedName name="__t8" hidden="1">{"TAB1",#N/A,TRUE,"GENERAL";"TAB2",#N/A,TRUE,"GENERAL";"TAB3",#N/A,TRUE,"GENERAL";"TAB4",#N/A,TRUE,"GENERAL";"TAB5",#N/A,TRUE,"GENERAL"}</definedName>
    <definedName name="__t88" localSheetId="23" hidden="1">{"via1",#N/A,TRUE,"general";"via2",#N/A,TRUE,"general";"via3",#N/A,TRUE,"general"}</definedName>
    <definedName name="__t88" hidden="1">{"via1",#N/A,TRUE,"general";"via2",#N/A,TRUE,"general";"via3",#N/A,TRUE,"general"}</definedName>
    <definedName name="__t9" localSheetId="23" hidden="1">{"TAB1",#N/A,TRUE,"GENERAL";"TAB2",#N/A,TRUE,"GENERAL";"TAB3",#N/A,TRUE,"GENERAL";"TAB4",#N/A,TRUE,"GENERAL";"TAB5",#N/A,TRUE,"GENERAL"}</definedName>
    <definedName name="__t9" hidden="1">{"TAB1",#N/A,TRUE,"GENERAL";"TAB2",#N/A,TRUE,"GENERAL";"TAB3",#N/A,TRUE,"GENERAL";"TAB4",#N/A,TRUE,"GENERAL";"TAB5",#N/A,TRUE,"GENERAL"}</definedName>
    <definedName name="__t99" localSheetId="23" hidden="1">{"via1",#N/A,TRUE,"general";"via2",#N/A,TRUE,"general";"via3",#N/A,TRUE,"general"}</definedName>
    <definedName name="__t99" hidden="1">{"via1",#N/A,TRUE,"general";"via2",#N/A,TRUE,"general";"via3",#N/A,TRUE,"general"}</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localSheetId="23" hidden="1">{"TAB1",#N/A,TRUE,"GENERAL";"TAB2",#N/A,TRUE,"GENERAL";"TAB3",#N/A,TRUE,"GENERAL";"TAB4",#N/A,TRUE,"GENERAL";"TAB5",#N/A,TRUE,"GENERAL"}</definedName>
    <definedName name="__u4" hidden="1">{"TAB1",#N/A,TRUE,"GENERAL";"TAB2",#N/A,TRUE,"GENERAL";"TAB3",#N/A,TRUE,"GENERAL";"TAB4",#N/A,TRUE,"GENERAL";"TAB5",#N/A,TRUE,"GENERAL"}</definedName>
    <definedName name="__u5" localSheetId="23" hidden="1">{"TAB1",#N/A,TRUE,"GENERAL";"TAB2",#N/A,TRUE,"GENERAL";"TAB3",#N/A,TRUE,"GENERAL";"TAB4",#N/A,TRUE,"GENERAL";"TAB5",#N/A,TRUE,"GENERAL"}</definedName>
    <definedName name="__u5" hidden="1">{"TAB1",#N/A,TRUE,"GENERAL";"TAB2",#N/A,TRUE,"GENERAL";"TAB3",#N/A,TRUE,"GENERAL";"TAB4",#N/A,TRUE,"GENERAL";"TAB5",#N/A,TRUE,"GENERAL"}</definedName>
    <definedName name="__u6" localSheetId="23" hidden="1">{"TAB1",#N/A,TRUE,"GENERAL";"TAB2",#N/A,TRUE,"GENERAL";"TAB3",#N/A,TRUE,"GENERAL";"TAB4",#N/A,TRUE,"GENERAL";"TAB5",#N/A,TRUE,"GENERAL"}</definedName>
    <definedName name="__u6" hidden="1">{"TAB1",#N/A,TRUE,"GENERAL";"TAB2",#N/A,TRUE,"GENERAL";"TAB3",#N/A,TRUE,"GENERAL";"TAB4",#N/A,TRUE,"GENERAL";"TAB5",#N/A,TRUE,"GENERAL"}</definedName>
    <definedName name="__u7" localSheetId="23" hidden="1">{"via1",#N/A,TRUE,"general";"via2",#N/A,TRUE,"general";"via3",#N/A,TRUE,"general"}</definedName>
    <definedName name="__u7" hidden="1">{"via1",#N/A,TRUE,"general";"via2",#N/A,TRUE,"general";"via3",#N/A,TRUE,"general"}</definedName>
    <definedName name="__u8" localSheetId="23" hidden="1">{"TAB1",#N/A,TRUE,"GENERAL";"TAB2",#N/A,TRUE,"GENERAL";"TAB3",#N/A,TRUE,"GENERAL";"TAB4",#N/A,TRUE,"GENERAL";"TAB5",#N/A,TRUE,"GENERAL"}</definedName>
    <definedName name="__u8" hidden="1">{"TAB1",#N/A,TRUE,"GENERAL";"TAB2",#N/A,TRUE,"GENERAL";"TAB3",#N/A,TRUE,"GENERAL";"TAB4",#N/A,TRUE,"GENERAL";"TAB5",#N/A,TRUE,"GENERAL"}</definedName>
    <definedName name="__u9" localSheetId="23" hidden="1">{"TAB1",#N/A,TRUE,"GENERAL";"TAB2",#N/A,TRUE,"GENERAL";"TAB3",#N/A,TRUE,"GENERAL";"TAB4",#N/A,TRUE,"GENERAL";"TAB5",#N/A,TRUE,"GENERAL"}</definedName>
    <definedName name="__u9" hidden="1">{"TAB1",#N/A,TRUE,"GENERAL";"TAB2",#N/A,TRUE,"GENERAL";"TAB3",#N/A,TRUE,"GENERAL";"TAB4",#N/A,TRUE,"GENERAL";"TAB5",#N/A,TRUE,"GENERAL"}</definedName>
    <definedName name="__ur7" localSheetId="23" hidden="1">{"TAB1",#N/A,TRUE,"GENERAL";"TAB2",#N/A,TRUE,"GENERAL";"TAB3",#N/A,TRUE,"GENERAL";"TAB4",#N/A,TRUE,"GENERAL";"TAB5",#N/A,TRUE,"GENERAL"}</definedName>
    <definedName name="__ur7" hidden="1">{"TAB1",#N/A,TRUE,"GENERAL";"TAB2",#N/A,TRUE,"GENERAL";"TAB3",#N/A,TRUE,"GENERAL";"TAB4",#N/A,TRUE,"GENERAL";"TAB5",#N/A,TRUE,"GENERAL"}</definedName>
    <definedName name="__v2" localSheetId="23" hidden="1">{"via1",#N/A,TRUE,"general";"via2",#N/A,TRUE,"general";"via3",#N/A,TRUE,"general"}</definedName>
    <definedName name="__v2" hidden="1">{"via1",#N/A,TRUE,"general";"via2",#N/A,TRUE,"general";"via3",#N/A,TRUE,"general"}</definedName>
    <definedName name="__v3" localSheetId="23" hidden="1">{"TAB1",#N/A,TRUE,"GENERAL";"TAB2",#N/A,TRUE,"GENERAL";"TAB3",#N/A,TRUE,"GENERAL";"TAB4",#N/A,TRUE,"GENERAL";"TAB5",#N/A,TRUE,"GENERAL"}</definedName>
    <definedName name="__v3" hidden="1">{"TAB1",#N/A,TRUE,"GENERAL";"TAB2",#N/A,TRUE,"GENERAL";"TAB3",#N/A,TRUE,"GENERAL";"TAB4",#N/A,TRUE,"GENERAL";"TAB5",#N/A,TRUE,"GENERAL"}</definedName>
    <definedName name="__v4" localSheetId="23" hidden="1">{"TAB1",#N/A,TRUE,"GENERAL";"TAB2",#N/A,TRUE,"GENERAL";"TAB3",#N/A,TRUE,"GENERAL";"TAB4",#N/A,TRUE,"GENERAL";"TAB5",#N/A,TRUE,"GENERAL"}</definedName>
    <definedName name="__v4" hidden="1">{"TAB1",#N/A,TRUE,"GENERAL";"TAB2",#N/A,TRUE,"GENERAL";"TAB3",#N/A,TRUE,"GENERAL";"TAB4",#N/A,TRUE,"GENERAL";"TAB5",#N/A,TRUE,"GENERAL"}</definedName>
    <definedName name="__v5" localSheetId="23" hidden="1">{"TAB1",#N/A,TRUE,"GENERAL";"TAB2",#N/A,TRUE,"GENERAL";"TAB3",#N/A,TRUE,"GENERAL";"TAB4",#N/A,TRUE,"GENERAL";"TAB5",#N/A,TRUE,"GENERAL"}</definedName>
    <definedName name="__v5" hidden="1">{"TAB1",#N/A,TRUE,"GENERAL";"TAB2",#N/A,TRUE,"GENERAL";"TAB3",#N/A,TRUE,"GENERAL";"TAB4",#N/A,TRUE,"GENERAL";"TAB5",#N/A,TRUE,"GENERAL"}</definedName>
    <definedName name="__v6" localSheetId="23" hidden="1">{"TAB1",#N/A,TRUE,"GENERAL";"TAB2",#N/A,TRUE,"GENERAL";"TAB3",#N/A,TRUE,"GENERAL";"TAB4",#N/A,TRUE,"GENERAL";"TAB5",#N/A,TRUE,"GENERAL"}</definedName>
    <definedName name="__v6" hidden="1">{"TAB1",#N/A,TRUE,"GENERAL";"TAB2",#N/A,TRUE,"GENERAL";"TAB3",#N/A,TRUE,"GENERAL";"TAB4",#N/A,TRUE,"GENERAL";"TAB5",#N/A,TRUE,"GENERAL"}</definedName>
    <definedName name="__v7" localSheetId="23" hidden="1">{"via1",#N/A,TRUE,"general";"via2",#N/A,TRUE,"general";"via3",#N/A,TRUE,"general"}</definedName>
    <definedName name="__v7" hidden="1">{"via1",#N/A,TRUE,"general";"via2",#N/A,TRUE,"general";"via3",#N/A,TRUE,"general"}</definedName>
    <definedName name="__v8" localSheetId="23" hidden="1">{"TAB1",#N/A,TRUE,"GENERAL";"TAB2",#N/A,TRUE,"GENERAL";"TAB3",#N/A,TRUE,"GENERAL";"TAB4",#N/A,TRUE,"GENERAL";"TAB5",#N/A,TRUE,"GENERAL"}</definedName>
    <definedName name="__v8" hidden="1">{"TAB1",#N/A,TRUE,"GENERAL";"TAB2",#N/A,TRUE,"GENERAL";"TAB3",#N/A,TRUE,"GENERAL";"TAB4",#N/A,TRUE,"GENERAL";"TAB5",#N/A,TRUE,"GENERAL"}</definedName>
    <definedName name="__v9" localSheetId="23" hidden="1">{"TAB1",#N/A,TRUE,"GENERAL";"TAB2",#N/A,TRUE,"GENERAL";"TAB3",#N/A,TRUE,"GENERAL";"TAB4",#N/A,TRUE,"GENERAL";"TAB5",#N/A,TRUE,"GENERAL"}</definedName>
    <definedName name="__v9" hidden="1">{"TAB1",#N/A,TRUE,"GENERAL";"TAB2",#N/A,TRUE,"GENERAL";"TAB3",#N/A,TRUE,"GENERAL";"TAB4",#N/A,TRUE,"GENERAL";"TAB5",#N/A,TRUE,"GENERAL"}</definedName>
    <definedName name="__VEX1">[16]Tablas!#REF!</definedName>
    <definedName name="__VFA1">[16]Tablas!#REF!</definedName>
    <definedName name="__vfv4" localSheetId="23" hidden="1">{"via1",#N/A,TRUE,"general";"via2",#N/A,TRUE,"general";"via3",#N/A,TRUE,"general"}</definedName>
    <definedName name="__vfv4" hidden="1">{"via1",#N/A,TRUE,"general";"via2",#N/A,TRUE,"general";"via3",#N/A,TRUE,"general"}</definedName>
    <definedName name="__VIT1">[16]Tablas!#REF!</definedName>
    <definedName name="__VPR1">[16]Tablas!#REF!</definedName>
    <definedName name="__VPR2">[18]Tablas!#REF!</definedName>
    <definedName name="__VRP1">[16]Tablas!#REF!</definedName>
    <definedName name="__VSM1">[16]Tablas!#REF!</definedName>
    <definedName name="__x1" localSheetId="23" hidden="1">{"TAB1",#N/A,TRUE,"GENERAL";"TAB2",#N/A,TRUE,"GENERAL";"TAB3",#N/A,TRUE,"GENERAL";"TAB4",#N/A,TRUE,"GENERAL";"TAB5",#N/A,TRUE,"GENERAL"}</definedName>
    <definedName name="__x1" hidden="1">{"TAB1",#N/A,TRUE,"GENERAL";"TAB2",#N/A,TRUE,"GENERAL";"TAB3",#N/A,TRUE,"GENERAL";"TAB4",#N/A,TRUE,"GENERAL";"TAB5",#N/A,TRUE,"GENERAL"}</definedName>
    <definedName name="__x2" localSheetId="23" hidden="1">{"via1",#N/A,TRUE,"general";"via2",#N/A,TRUE,"general";"via3",#N/A,TRUE,"general"}</definedName>
    <definedName name="__x2" hidden="1">{"via1",#N/A,TRUE,"general";"via2",#N/A,TRUE,"general";"via3",#N/A,TRUE,"general"}</definedName>
    <definedName name="__x3" localSheetId="23" hidden="1">{"via1",#N/A,TRUE,"general";"via2",#N/A,TRUE,"general";"via3",#N/A,TRUE,"general"}</definedName>
    <definedName name="__x3" hidden="1">{"via1",#N/A,TRUE,"general";"via2",#N/A,TRUE,"general";"via3",#N/A,TRUE,"general"}</definedName>
    <definedName name="__x4" localSheetId="23" hidden="1">{"via1",#N/A,TRUE,"general";"via2",#N/A,TRUE,"general";"via3",#N/A,TRUE,"general"}</definedName>
    <definedName name="__x4" hidden="1">{"via1",#N/A,TRUE,"general";"via2",#N/A,TRUE,"general";"via3",#N/A,TRUE,"general"}</definedName>
    <definedName name="__x5" localSheetId="23" hidden="1">{"TAB1",#N/A,TRUE,"GENERAL";"TAB2",#N/A,TRUE,"GENERAL";"TAB3",#N/A,TRUE,"GENERAL";"TAB4",#N/A,TRUE,"GENERAL";"TAB5",#N/A,TRUE,"GENERAL"}</definedName>
    <definedName name="__x5" hidden="1">{"TAB1",#N/A,TRUE,"GENERAL";"TAB2",#N/A,TRUE,"GENERAL";"TAB3",#N/A,TRUE,"GENERAL";"TAB4",#N/A,TRUE,"GENERAL";"TAB5",#N/A,TRUE,"GENERAL"}</definedName>
    <definedName name="__x6" localSheetId="23" hidden="1">{"TAB1",#N/A,TRUE,"GENERAL";"TAB2",#N/A,TRUE,"GENERAL";"TAB3",#N/A,TRUE,"GENERAL";"TAB4",#N/A,TRUE,"GENERAL";"TAB5",#N/A,TRUE,"GENERAL"}</definedName>
    <definedName name="__x6" hidden="1">{"TAB1",#N/A,TRUE,"GENERAL";"TAB2",#N/A,TRUE,"GENERAL";"TAB3",#N/A,TRUE,"GENERAL";"TAB4",#N/A,TRUE,"GENERAL";"TAB5",#N/A,TRUE,"GENERAL"}</definedName>
    <definedName name="__x7" localSheetId="23" hidden="1">{"TAB1",#N/A,TRUE,"GENERAL";"TAB2",#N/A,TRUE,"GENERAL";"TAB3",#N/A,TRUE,"GENERAL";"TAB4",#N/A,TRUE,"GENERAL";"TAB5",#N/A,TRUE,"GENERAL"}</definedName>
    <definedName name="__x7" hidden="1">{"TAB1",#N/A,TRUE,"GENERAL";"TAB2",#N/A,TRUE,"GENERAL";"TAB3",#N/A,TRUE,"GENERAL";"TAB4",#N/A,TRUE,"GENERAL";"TAB5",#N/A,TRUE,"GENERAL"}</definedName>
    <definedName name="__x8" localSheetId="23" hidden="1">{"via1",#N/A,TRUE,"general";"via2",#N/A,TRUE,"general";"via3",#N/A,TRUE,"general"}</definedName>
    <definedName name="__x8" hidden="1">{"via1",#N/A,TRUE,"general";"via2",#N/A,TRUE,"general";"via3",#N/A,TRUE,"general"}</definedName>
    <definedName name="__x9" localSheetId="23" hidden="1">{"TAB1",#N/A,TRUE,"GENERAL";"TAB2",#N/A,TRUE,"GENERAL";"TAB3",#N/A,TRUE,"GENERAL";"TAB4",#N/A,TRUE,"GENERAL";"TAB5",#N/A,TRUE,"GENERAL"}</definedName>
    <definedName name="__x9" hidden="1">{"TAB1",#N/A,TRUE,"GENERAL";"TAB2",#N/A,TRUE,"GENERAL";"TAB3",#N/A,TRUE,"GENERAL";"TAB4",#N/A,TRUE,"GENERAL";"TAB5",#N/A,TRUE,"GENERAL"}</definedName>
    <definedName name="__xlnm.Print_Area_1">#N/A</definedName>
    <definedName name="__xlnm.Print_Area_2">#N/A</definedName>
    <definedName name="__xlnm.Print_Titles_1">#N/A</definedName>
    <definedName name="__y2" localSheetId="23" hidden="1">{"TAB1",#N/A,TRUE,"GENERAL";"TAB2",#N/A,TRUE,"GENERAL";"TAB3",#N/A,TRUE,"GENERAL";"TAB4",#N/A,TRUE,"GENERAL";"TAB5",#N/A,TRUE,"GENERAL"}</definedName>
    <definedName name="__y2" hidden="1">{"TAB1",#N/A,TRUE,"GENERAL";"TAB2",#N/A,TRUE,"GENERAL";"TAB3",#N/A,TRUE,"GENERAL";"TAB4",#N/A,TRUE,"GENERAL";"TAB5",#N/A,TRUE,"GENERAL"}</definedName>
    <definedName name="__y3" localSheetId="23" hidden="1">{"via1",#N/A,TRUE,"general";"via2",#N/A,TRUE,"general";"via3",#N/A,TRUE,"general"}</definedName>
    <definedName name="__y3" hidden="1">{"via1",#N/A,TRUE,"general";"via2",#N/A,TRUE,"general";"via3",#N/A,TRUE,"general"}</definedName>
    <definedName name="__y4" localSheetId="23" hidden="1">{"via1",#N/A,TRUE,"general";"via2",#N/A,TRUE,"general";"via3",#N/A,TRUE,"general"}</definedName>
    <definedName name="__y4" hidden="1">{"via1",#N/A,TRUE,"general";"via2",#N/A,TRUE,"general";"via3",#N/A,TRUE,"general"}</definedName>
    <definedName name="__y5" localSheetId="23" hidden="1">{"TAB1",#N/A,TRUE,"GENERAL";"TAB2",#N/A,TRUE,"GENERAL";"TAB3",#N/A,TRUE,"GENERAL";"TAB4",#N/A,TRUE,"GENERAL";"TAB5",#N/A,TRUE,"GENERAL"}</definedName>
    <definedName name="__y5" hidden="1">{"TAB1",#N/A,TRUE,"GENERAL";"TAB2",#N/A,TRUE,"GENERAL";"TAB3",#N/A,TRUE,"GENERAL";"TAB4",#N/A,TRUE,"GENERAL";"TAB5",#N/A,TRUE,"GENERAL"}</definedName>
    <definedName name="__y6" localSheetId="23" hidden="1">{"via1",#N/A,TRUE,"general";"via2",#N/A,TRUE,"general";"via3",#N/A,TRUE,"general"}</definedName>
    <definedName name="__y6" hidden="1">{"via1",#N/A,TRUE,"general";"via2",#N/A,TRUE,"general";"via3",#N/A,TRUE,"general"}</definedName>
    <definedName name="__y7" localSheetId="23" hidden="1">{"via1",#N/A,TRUE,"general";"via2",#N/A,TRUE,"general";"via3",#N/A,TRUE,"general"}</definedName>
    <definedName name="__y7" hidden="1">{"via1",#N/A,TRUE,"general";"via2",#N/A,TRUE,"general";"via3",#N/A,TRUE,"general"}</definedName>
    <definedName name="__y8" localSheetId="23" hidden="1">{"via1",#N/A,TRUE,"general";"via2",#N/A,TRUE,"general";"via3",#N/A,TRUE,"general"}</definedName>
    <definedName name="__y8" hidden="1">{"via1",#N/A,TRUE,"general";"via2",#N/A,TRUE,"general";"via3",#N/A,TRUE,"general"}</definedName>
    <definedName name="__y9" localSheetId="23" hidden="1">{"TAB1",#N/A,TRUE,"GENERAL";"TAB2",#N/A,TRUE,"GENERAL";"TAB3",#N/A,TRUE,"GENERAL";"TAB4",#N/A,TRUE,"GENERAL";"TAB5",#N/A,TRUE,"GENERAL"}</definedName>
    <definedName name="__y9" hidden="1">{"TAB1",#N/A,TRUE,"GENERAL";"TAB2",#N/A,TRUE,"GENERAL";"TAB3",#N/A,TRUE,"GENERAL";"TAB4",#N/A,TRUE,"GENERAL";"TAB5",#N/A,TRUE,"GENERAL"}</definedName>
    <definedName name="__z1" localSheetId="23" hidden="1">{"TAB1",#N/A,TRUE,"GENERAL";"TAB2",#N/A,TRUE,"GENERAL";"TAB3",#N/A,TRUE,"GENERAL";"TAB4",#N/A,TRUE,"GENERAL";"TAB5",#N/A,TRUE,"GENERAL"}</definedName>
    <definedName name="__z1" hidden="1">{"TAB1",#N/A,TRUE,"GENERAL";"TAB2",#N/A,TRUE,"GENERAL";"TAB3",#N/A,TRUE,"GENERAL";"TAB4",#N/A,TRUE,"GENERAL";"TAB5",#N/A,TRUE,"GENERAL"}</definedName>
    <definedName name="__z2" localSheetId="23" hidden="1">{"via1",#N/A,TRUE,"general";"via2",#N/A,TRUE,"general";"via3",#N/A,TRUE,"general"}</definedName>
    <definedName name="__z2" hidden="1">{"via1",#N/A,TRUE,"general";"via2",#N/A,TRUE,"general";"via3",#N/A,TRUE,"general"}</definedName>
    <definedName name="__z3" localSheetId="23" hidden="1">{"via1",#N/A,TRUE,"general";"via2",#N/A,TRUE,"general";"via3",#N/A,TRUE,"general"}</definedName>
    <definedName name="__z3" hidden="1">{"via1",#N/A,TRUE,"general";"via2",#N/A,TRUE,"general";"via3",#N/A,TRUE,"general"}</definedName>
    <definedName name="__z4" localSheetId="23" hidden="1">{"TAB1",#N/A,TRUE,"GENERAL";"TAB2",#N/A,TRUE,"GENERAL";"TAB3",#N/A,TRUE,"GENERAL";"TAB4",#N/A,TRUE,"GENERAL";"TAB5",#N/A,TRUE,"GENERAL"}</definedName>
    <definedName name="__z4" hidden="1">{"TAB1",#N/A,TRUE,"GENERAL";"TAB2",#N/A,TRUE,"GENERAL";"TAB3",#N/A,TRUE,"GENERAL";"TAB4",#N/A,TRUE,"GENERAL";"TAB5",#N/A,TRUE,"GENERAL"}</definedName>
    <definedName name="__z5" localSheetId="23" hidden="1">{"via1",#N/A,TRUE,"general";"via2",#N/A,TRUE,"general";"via3",#N/A,TRUE,"general"}</definedName>
    <definedName name="__z5" hidden="1">{"via1",#N/A,TRUE,"general";"via2",#N/A,TRUE,"general";"via3",#N/A,TRUE,"general"}</definedName>
    <definedName name="__z6" localSheetId="23" hidden="1">{"TAB1",#N/A,TRUE,"GENERAL";"TAB2",#N/A,TRUE,"GENERAL";"TAB3",#N/A,TRUE,"GENERAL";"TAB4",#N/A,TRUE,"GENERAL";"TAB5",#N/A,TRUE,"GENERAL"}</definedName>
    <definedName name="__z6" hidden="1">{"TAB1",#N/A,TRUE,"GENERAL";"TAB2",#N/A,TRUE,"GENERAL";"TAB3",#N/A,TRUE,"GENERAL";"TAB4",#N/A,TRUE,"GENERAL";"TAB5",#N/A,TRUE,"GENERAL"}</definedName>
    <definedName name="_1">#REF!</definedName>
    <definedName name="_1_25">[18]Tablas!#REF!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_1_6" localSheetId="23">#REF!</definedName>
    <definedName name="_13_1_6">#REF!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1Sin_nombre">#N/A</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2C" localSheetId="23">#REF!</definedName>
    <definedName name="_42C" localSheetId="29">#REF!</definedName>
    <definedName name="_42C">#REF!</definedName>
    <definedName name="_42D" localSheetId="23">#REF!</definedName>
    <definedName name="_42D" localSheetId="29">#REF!</definedName>
    <definedName name="_42D">#REF!</definedName>
    <definedName name="_42E" localSheetId="23">#REF!</definedName>
    <definedName name="_42E" localSheetId="29">#REF!</definedName>
    <definedName name="_42E">#REF!</definedName>
    <definedName name="_44" localSheetId="23">#REF!</definedName>
    <definedName name="_44" localSheetId="29">#REF!</definedName>
    <definedName name="_44">#REF!</definedName>
    <definedName name="_6" localSheetId="23">#REF!</definedName>
    <definedName name="_6" localSheetId="29">#REF!</definedName>
    <definedName name="_6">#REF!</definedName>
    <definedName name="_911A">#REF!</definedName>
    <definedName name="_912A">#REF!</definedName>
    <definedName name="_921A">#REF!</definedName>
    <definedName name="_922A">#REF!</definedName>
    <definedName name="_a1" localSheetId="23" hidden="1">{"TAB1",#N/A,TRUE,"GENERAL";"TAB2",#N/A,TRUE,"GENERAL";"TAB3",#N/A,TRUE,"GENERAL";"TAB4",#N/A,TRUE,"GENERAL";"TAB5",#N/A,TRUE,"GENERAL"}</definedName>
    <definedName name="_a1" localSheetId="29" hidden="1">{"TAB1",#N/A,TRUE,"GENERAL";"TAB2",#N/A,TRUE,"GENERAL";"TAB3",#N/A,TRUE,"GENERAL";"TAB4",#N/A,TRUE,"GENERAL";"TAB5",#N/A,TRUE,"GENERAL"}</definedName>
    <definedName name="_a1" hidden="1">{"TAB1",#N/A,TRUE,"GENERAL";"TAB2",#N/A,TRUE,"GENERAL";"TAB3",#N/A,TRUE,"GENERAL";"TAB4",#N/A,TRUE,"GENERAL";"TAB5",#N/A,TRUE,"GENERAL"}</definedName>
    <definedName name="_a3" localSheetId="23" hidden="1">{"TAB1",#N/A,TRUE,"GENERAL";"TAB2",#N/A,TRUE,"GENERAL";"TAB3",#N/A,TRUE,"GENERAL";"TAB4",#N/A,TRUE,"GENERAL";"TAB5",#N/A,TRUE,"GENERAL"}</definedName>
    <definedName name="_a3" localSheetId="29" hidden="1">{"TAB1",#N/A,TRUE,"GENERAL";"TAB2",#N/A,TRUE,"GENERAL";"TAB3",#N/A,TRUE,"GENERAL";"TAB4",#N/A,TRUE,"GENERAL";"TAB5",#N/A,TRUE,"GENERAL"}</definedName>
    <definedName name="_a3" hidden="1">{"TAB1",#N/A,TRUE,"GENERAL";"TAB2",#N/A,TRUE,"GENERAL";"TAB3",#N/A,TRUE,"GENERAL";"TAB4",#N/A,TRUE,"GENERAL";"TAB5",#N/A,TRUE,"GENERAL"}</definedName>
    <definedName name="_a4" localSheetId="23" hidden="1">{"via1",#N/A,TRUE,"general";"via2",#N/A,TRUE,"general";"via3",#N/A,TRUE,"general"}</definedName>
    <definedName name="_a4" localSheetId="29" hidden="1">{"via1",#N/A,TRUE,"general";"via2",#N/A,TRUE,"general";"via3",#N/A,TRUE,"general"}</definedName>
    <definedName name="_a4" hidden="1">{"via1",#N/A,TRUE,"general";"via2",#N/A,TRUE,"general";"via3",#N/A,TRUE,"general"}</definedName>
    <definedName name="_a5" localSheetId="23" hidden="1">{"TAB1",#N/A,TRUE,"GENERAL";"TAB2",#N/A,TRUE,"GENERAL";"TAB3",#N/A,TRUE,"GENERAL";"TAB4",#N/A,TRUE,"GENERAL";"TAB5",#N/A,TRUE,"GENERAL"}</definedName>
    <definedName name="_a5" localSheetId="29" hidden="1">{"TAB1",#N/A,TRUE,"GENERAL";"TAB2",#N/A,TRUE,"GENERAL";"TAB3",#N/A,TRUE,"GENERAL";"TAB4",#N/A,TRUE,"GENERAL";"TAB5",#N/A,TRUE,"GENERAL"}</definedName>
    <definedName name="_a5" hidden="1">{"TAB1",#N/A,TRUE,"GENERAL";"TAB2",#N/A,TRUE,"GENERAL";"TAB3",#N/A,TRUE,"GENERAL";"TAB4",#N/A,TRUE,"GENERAL";"TAB5",#N/A,TRUE,"GENERAL"}</definedName>
    <definedName name="_a6" localSheetId="23" hidden="1">{"TAB1",#N/A,TRUE,"GENERAL";"TAB2",#N/A,TRUE,"GENERAL";"TAB3",#N/A,TRUE,"GENERAL";"TAB4",#N/A,TRUE,"GENERAL";"TAB5",#N/A,TRUE,"GENERAL"}</definedName>
    <definedName name="_a6" localSheetId="29"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 localSheetId="29">[12]INV!$A$25:$D$28</definedName>
    <definedName name="_AFC1">[13]INV!$A$25:$D$28</definedName>
    <definedName name="_AFC3" localSheetId="29">[12]INV!$F$25:$I$28</definedName>
    <definedName name="_AFC3">[13]INV!$F$25:$I$28</definedName>
    <definedName name="_AFC5" localSheetId="29">[12]INV!$K$25:$N$28</definedName>
    <definedName name="_AFC5">[13]INV!$K$25:$N$28</definedName>
    <definedName name="_aiu2">[25]AIU!$J$105</definedName>
    <definedName name="_ALM1">#REF!</definedName>
    <definedName name="_AND1">#REF!</definedName>
    <definedName name="_ane7">[19]!_xlbgnm.ane7</definedName>
    <definedName name="_ane8">[19]!_xlbgnm.ane8</definedName>
    <definedName name="_APU1">[31]APU!$G$41</definedName>
    <definedName name="_APU10">[31]APU!$G$499</definedName>
    <definedName name="_Apu1091" localSheetId="23">'[32]1. Preliminares'!#REF!</definedName>
    <definedName name="_Apu1091">'[32]1. Preliminares'!#REF!</definedName>
    <definedName name="_APU11">[31]APU!$G$543</definedName>
    <definedName name="_APU13">[31]APU!$G$633</definedName>
    <definedName name="_APU14">[31]APU!$G$1439</definedName>
    <definedName name="_APU15">[31]APU!$G$1482</definedName>
    <definedName name="_APU18">[31]APU!$G$885</definedName>
    <definedName name="_APU2">[31]APU!$G$84</definedName>
    <definedName name="_APU20">[31]APU!$G$675</definedName>
    <definedName name="_APU21">[31]APU!$G$759</definedName>
    <definedName name="_APU22">[31]APU!$G$843</definedName>
    <definedName name="_APU221" localSheetId="23">#REF!</definedName>
    <definedName name="_APU221" localSheetId="29">#REF!</definedName>
    <definedName name="_APU221">#REF!</definedName>
    <definedName name="_APU23">[31]APU!$G$928</definedName>
    <definedName name="_APU25">[31]APU!$G$1053</definedName>
    <definedName name="_APU26">[31]APU!$G$1096</definedName>
    <definedName name="_APU27">[31]APU!$G$1139</definedName>
    <definedName name="_APU28">[31]APU!$G$1181</definedName>
    <definedName name="_APU3">[31]APU!$G$126</definedName>
    <definedName name="_APU30">[31]APU!$G$1267</definedName>
    <definedName name="_Apu3093" localSheetId="23">'[32]3. Acue.-Alcant.'!#REF!</definedName>
    <definedName name="_Apu3093">'[32]3. Acue.-Alcant.'!#REF!</definedName>
    <definedName name="_Apu3094" localSheetId="23">'[32]3. Acue.-Alcant.'!#REF!</definedName>
    <definedName name="_Apu3094">'[32]3. Acue.-Alcant.'!#REF!</definedName>
    <definedName name="_APU31">[31]APU!$G$1353</definedName>
    <definedName name="_APU38">[31]APU!$G$1734</definedName>
    <definedName name="_APU4">[31]APU!$G$212</definedName>
    <definedName name="_APU4031" localSheetId="23">'[32]4.Demarcación Vial-Seguridad'!#REF!</definedName>
    <definedName name="_APU4031">'[32]4.Demarcación Vial-Seguridad'!#REF!</definedName>
    <definedName name="_APU41">[31]APU!$G$1863</definedName>
    <definedName name="_APU42">[31]APU!$G$1906</definedName>
    <definedName name="_APU43">[31]APU!$G$1949</definedName>
    <definedName name="_APU44">[31]APU!$G$1991</definedName>
    <definedName name="_APU45">[31]APU!$G$2032</definedName>
    <definedName name="_APU46">[31]APU!$G$2075</definedName>
    <definedName name="_APU465" localSheetId="29">[8]!absc</definedName>
    <definedName name="_APU465" localSheetId="30">[33]!absc</definedName>
    <definedName name="_APU465">[33]!absc</definedName>
    <definedName name="_APU47">[31]APU!$G$2117</definedName>
    <definedName name="_APU48">[31]APU!$G$2159</definedName>
    <definedName name="_APU49">[31]APU!$G$2201</definedName>
    <definedName name="_APU5">[31]APU!$G$253</definedName>
    <definedName name="_APU52">[31]APU!$G$2326</definedName>
    <definedName name="_APU53">[31]APU!$G$2367</definedName>
    <definedName name="_APU54">[31]APU!$G$2409</definedName>
    <definedName name="_APU59">[31]APU!$G$2620</definedName>
    <definedName name="_APU6">[31]APU!$G$292</definedName>
    <definedName name="_APU60">[31]APU!$G$2662</definedName>
    <definedName name="_APU61">[31]APU!$G$2706</definedName>
    <definedName name="_APU64">[31]APU!$G$2828</definedName>
    <definedName name="_APU65">[31]APU!$G$2870</definedName>
    <definedName name="_APU66">[31]APU!$G$2911</definedName>
    <definedName name="_APU7">[31]APU!$G$334</definedName>
    <definedName name="_APU72">[31]APU!$G$3173</definedName>
    <definedName name="_APU74">[31]APU!$G$3251</definedName>
    <definedName name="_APU75">[31]APU!$G$3290</definedName>
    <definedName name="_APU76">[31]APU!$G$3329</definedName>
    <definedName name="_APU77">[31]APU!$G$169</definedName>
    <definedName name="_APU78">[31]APU!$G$1012</definedName>
    <definedName name="_apu79">[31]APU!$G$1310</definedName>
    <definedName name="_APU8">[31]APU!$G$376</definedName>
    <definedName name="_APU80">[31]APU!$G$3411</definedName>
    <definedName name="_APU81">[31]APU!$G$3454</definedName>
    <definedName name="_APU82">[31]APU!$G$3496</definedName>
    <definedName name="_APU83">[31]APU!$G$3538</definedName>
    <definedName name="_APU84">[31]APU!$G$3622</definedName>
    <definedName name="_APU85">[31]APU!$G$3580</definedName>
    <definedName name="_APU86">[31]APU!$G$3368</definedName>
    <definedName name="_APU9">[31]APU!$G$457</definedName>
    <definedName name="_Atp2">[26]EMPRESA!$F$22</definedName>
    <definedName name="_b2" localSheetId="23" hidden="1">{"TAB1",#N/A,TRUE,"GENERAL";"TAB2",#N/A,TRUE,"GENERAL";"TAB3",#N/A,TRUE,"GENERAL";"TAB4",#N/A,TRUE,"GENERAL";"TAB5",#N/A,TRUE,"GENERAL"}</definedName>
    <definedName name="_b2" localSheetId="29" hidden="1">{"TAB1",#N/A,TRUE,"GENERAL";"TAB2",#N/A,TRUE,"GENERAL";"TAB3",#N/A,TRUE,"GENERAL";"TAB4",#N/A,TRUE,"GENERAL";"TAB5",#N/A,TRUE,"GENERAL"}</definedName>
    <definedName name="_b2" hidden="1">{"TAB1",#N/A,TRUE,"GENERAL";"TAB2",#N/A,TRUE,"GENERAL";"TAB3",#N/A,TRUE,"GENERAL";"TAB4",#N/A,TRUE,"GENERAL";"TAB5",#N/A,TRUE,"GENERAL"}</definedName>
    <definedName name="_B229177" localSheetId="23">'[34]ANALISIS PU'!#REF!</definedName>
    <definedName name="_B229177">'[34]ANALISIS PU'!#REF!</definedName>
    <definedName name="_b3" localSheetId="23" hidden="1">{"TAB1",#N/A,TRUE,"GENERAL";"TAB2",#N/A,TRUE,"GENERAL";"TAB3",#N/A,TRUE,"GENERAL";"TAB4",#N/A,TRUE,"GENERAL";"TAB5",#N/A,TRUE,"GENERAL"}</definedName>
    <definedName name="_b3" localSheetId="29" hidden="1">{"TAB1",#N/A,TRUE,"GENERAL";"TAB2",#N/A,TRUE,"GENERAL";"TAB3",#N/A,TRUE,"GENERAL";"TAB4",#N/A,TRUE,"GENERAL";"TAB5",#N/A,TRUE,"GENERAL"}</definedName>
    <definedName name="_b3" hidden="1">{"TAB1",#N/A,TRUE,"GENERAL";"TAB2",#N/A,TRUE,"GENERAL";"TAB3",#N/A,TRUE,"GENERAL";"TAB4",#N/A,TRUE,"GENERAL";"TAB5",#N/A,TRUE,"GENERAL"}</definedName>
    <definedName name="_b4" localSheetId="23" hidden="1">{"TAB1",#N/A,TRUE,"GENERAL";"TAB2",#N/A,TRUE,"GENERAL";"TAB3",#N/A,TRUE,"GENERAL";"TAB4",#N/A,TRUE,"GENERAL";"TAB5",#N/A,TRUE,"GENERAL"}</definedName>
    <definedName name="_b4" localSheetId="29" hidden="1">{"TAB1",#N/A,TRUE,"GENERAL";"TAB2",#N/A,TRUE,"GENERAL";"TAB3",#N/A,TRUE,"GENERAL";"TAB4",#N/A,TRUE,"GENERAL";"TAB5",#N/A,TRUE,"GENERAL"}</definedName>
    <definedName name="_b4" hidden="1">{"TAB1",#N/A,TRUE,"GENERAL";"TAB2",#N/A,TRUE,"GENERAL";"TAB3",#N/A,TRUE,"GENERAL";"TAB4",#N/A,TRUE,"GENERAL";"TAB5",#N/A,TRUE,"GENERAL"}</definedName>
    <definedName name="_b5" localSheetId="23" hidden="1">{"TAB1",#N/A,TRUE,"GENERAL";"TAB2",#N/A,TRUE,"GENERAL";"TAB3",#N/A,TRUE,"GENERAL";"TAB4",#N/A,TRUE,"GENERAL";"TAB5",#N/A,TRUE,"GENERAL"}</definedName>
    <definedName name="_b5" localSheetId="29" hidden="1">{"TAB1",#N/A,TRUE,"GENERAL";"TAB2",#N/A,TRUE,"GENERAL";"TAB3",#N/A,TRUE,"GENERAL";"TAB4",#N/A,TRUE,"GENERAL";"TAB5",#N/A,TRUE,"GENERAL"}</definedName>
    <definedName name="_b5" hidden="1">{"TAB1",#N/A,TRUE,"GENERAL";"TAB2",#N/A,TRUE,"GENERAL";"TAB3",#N/A,TRUE,"GENERAL";"TAB4",#N/A,TRUE,"GENERAL";"TAB5",#N/A,TRUE,"GENERAL"}</definedName>
    <definedName name="_b6" localSheetId="23" hidden="1">{"TAB1",#N/A,TRUE,"GENERAL";"TAB2",#N/A,TRUE,"GENERAL";"TAB3",#N/A,TRUE,"GENERAL";"TAB4",#N/A,TRUE,"GENERAL";"TAB5",#N/A,TRUE,"GENERAL"}</definedName>
    <definedName name="_b6" localSheetId="29" hidden="1">{"TAB1",#N/A,TRUE,"GENERAL";"TAB2",#N/A,TRUE,"GENERAL";"TAB3",#N/A,TRUE,"GENERAL";"TAB4",#N/A,TRUE,"GENERAL";"TAB5",#N/A,TRUE,"GENERAL"}</definedName>
    <definedName name="_b6" hidden="1">{"TAB1",#N/A,TRUE,"GENERAL";"TAB2",#N/A,TRUE,"GENERAL";"TAB3",#N/A,TRUE,"GENERAL";"TAB4",#N/A,TRUE,"GENERAL";"TAB5",#N/A,TRUE,"GENERAL"}</definedName>
    <definedName name="_b7" localSheetId="23" hidden="1">{"via1",#N/A,TRUE,"general";"via2",#N/A,TRUE,"general";"via3",#N/A,TRUE,"general"}</definedName>
    <definedName name="_b7" localSheetId="29" hidden="1">{"via1",#N/A,TRUE,"general";"via2",#N/A,TRUE,"general";"via3",#N/A,TRUE,"general"}</definedName>
    <definedName name="_b7" hidden="1">{"via1",#N/A,TRUE,"general";"via2",#N/A,TRUE,"general";"via3",#N/A,TRUE,"general"}</definedName>
    <definedName name="_b8" localSheetId="23" hidden="1">{"via1",#N/A,TRUE,"general";"via2",#N/A,TRUE,"general";"via3",#N/A,TRUE,"general"}</definedName>
    <definedName name="_b8" localSheetId="29" hidden="1">{"via1",#N/A,TRUE,"general";"via2",#N/A,TRUE,"general";"via3",#N/A,TRUE,"general"}</definedName>
    <definedName name="_b8" hidden="1">{"via1",#N/A,TRUE,"general";"via2",#N/A,TRUE,"general";"via3",#N/A,TRUE,"general"}</definedName>
    <definedName name="_bb9" localSheetId="23" hidden="1">{"TAB1",#N/A,TRUE,"GENERAL";"TAB2",#N/A,TRUE,"GENERAL";"TAB3",#N/A,TRUE,"GENERAL";"TAB4",#N/A,TRUE,"GENERAL";"TAB5",#N/A,TRUE,"GENERAL"}</definedName>
    <definedName name="_bb9" localSheetId="29" hidden="1">{"TAB1",#N/A,TRUE,"GENERAL";"TAB2",#N/A,TRUE,"GENERAL";"TAB3",#N/A,TRUE,"GENERAL";"TAB4",#N/A,TRUE,"GENERAL";"TAB5",#N/A,TRUE,"GENERAL"}</definedName>
    <definedName name="_bb9" hidden="1">{"TAB1",#N/A,TRUE,"GENERAL";"TAB2",#N/A,TRUE,"GENERAL";"TAB3",#N/A,TRUE,"GENERAL";"TAB4",#N/A,TRUE,"GENERAL";"TAB5",#N/A,TRUE,"GENERAL"}</definedName>
    <definedName name="_bgb5" localSheetId="23" hidden="1">{"TAB1",#N/A,TRUE,"GENERAL";"TAB2",#N/A,TRUE,"GENERAL";"TAB3",#N/A,TRUE,"GENERAL";"TAB4",#N/A,TRUE,"GENERAL";"TAB5",#N/A,TRUE,"GENERAL"}</definedName>
    <definedName name="_bgb5" localSheetId="29" hidden="1">{"TAB1",#N/A,TRUE,"GENERAL";"TAB2",#N/A,TRUE,"GENERAL";"TAB3",#N/A,TRUE,"GENERAL";"TAB4",#N/A,TRUE,"GENERAL";"TAB5",#N/A,TRUE,"GENERAL"}</definedName>
    <definedName name="_bgb5" hidden="1">{"TAB1",#N/A,TRUE,"GENERAL";"TAB2",#N/A,TRUE,"GENERAL";"TAB3",#N/A,TRUE,"GENERAL";"TAB4",#N/A,TRUE,"GENERAL";"TAB5",#N/A,TRUE,"GENERAL"}</definedName>
    <definedName name="_BGC1" localSheetId="29">[12]INV!$A$5:$D$8</definedName>
    <definedName name="_BGC1">[13]INV!$A$5:$D$8</definedName>
    <definedName name="_BGC3" localSheetId="29">[12]INV!$F$5:$I$8</definedName>
    <definedName name="_BGC3">[13]INV!$F$5:$I$8</definedName>
    <definedName name="_BGC5" localSheetId="29">[12]INV!$K$5:$N$8</definedName>
    <definedName name="_BGC5">[13]INV!$K$5:$N$8</definedName>
    <definedName name="_c111172" localSheetId="23">'[34]ANALISIS PU'!#REF!</definedName>
    <definedName name="_c111172">'[34]ANALISIS PU'!#REF!</definedName>
    <definedName name="_CAC1" localSheetId="29">[12]INV!$A$19:$D$22</definedName>
    <definedName name="_CAC1">[13]INV!$A$19:$D$22</definedName>
    <definedName name="_CAC3" localSheetId="29">[12]INV!$F$19:$I$22</definedName>
    <definedName name="_CAC3">[13]INV!$F$19:$I$22</definedName>
    <definedName name="_CAC5" localSheetId="29">[12]INV!$K$19:$N$22</definedName>
    <definedName name="_CAC5">[13]INV!$K$19:$N$22</definedName>
    <definedName name="_CAL2">#REF!</definedName>
    <definedName name="_CAP1">#N/A</definedName>
    <definedName name="_Cod1" localSheetId="23">#REF!</definedName>
    <definedName name="_Cod1" localSheetId="29">#REF!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mpa" localSheetId="23">#REF!</definedName>
    <definedName name="_compa">#REF!</definedName>
    <definedName name="_DCI1">[16]Tablas!#REF!</definedName>
    <definedName name="_DDS1">[16]Tablas!#REF!</definedName>
    <definedName name="_DGO1">[16]Tablas!#REF!</definedName>
    <definedName name="_DGP1">[16]Tablas!#REF!</definedName>
    <definedName name="_DIJ1">[16]Tablas!#REF!</definedName>
    <definedName name="_Dist_Bin" hidden="1">[35]MPC3I4!$A$2040:$DD$3161</definedName>
    <definedName name="_Dist_Values" hidden="1">[35]MPC3I4!$2552:$3906</definedName>
    <definedName name="_DPI1">[16]Tablas!#REF!</definedName>
    <definedName name="_DPY1">[16]Tablas!#REF!</definedName>
    <definedName name="_DRI1">[16]Tablas!#REF!</definedName>
    <definedName name="_DRL1">[16]Tablas!#REF!</definedName>
    <definedName name="_DSP1">[16]Tablas!#REF!</definedName>
    <definedName name="_ECP1">[16]Tablas!#REF!</definedName>
    <definedName name="_EST1" localSheetId="23">#REF!</definedName>
    <definedName name="_EST1" localSheetId="29">#REF!</definedName>
    <definedName name="_EST1">#REF!</definedName>
    <definedName name="_EST10" localSheetId="23">#REF!</definedName>
    <definedName name="_EST10" localSheetId="29">#REF!</definedName>
    <definedName name="_EST10">#REF!</definedName>
    <definedName name="_EST11" localSheetId="23">#REF!</definedName>
    <definedName name="_EST11" localSheetId="29">#REF!</definedName>
    <definedName name="_EST11">#REF!</definedName>
    <definedName name="_EST12" localSheetId="23">#REF!</definedName>
    <definedName name="_EST12" localSheetId="29">#REF!</definedName>
    <definedName name="_EST12">#REF!</definedName>
    <definedName name="_EST13" localSheetId="23">#REF!</definedName>
    <definedName name="_EST13" localSheetId="29">#REF!</definedName>
    <definedName name="_EST13">#REF!</definedName>
    <definedName name="_EST14" localSheetId="23">#REF!</definedName>
    <definedName name="_EST14" localSheetId="29">#REF!</definedName>
    <definedName name="_EST14">#REF!</definedName>
    <definedName name="_EST15" localSheetId="23">#REF!</definedName>
    <definedName name="_EST15" localSheetId="29">#REF!</definedName>
    <definedName name="_EST15">#REF!</definedName>
    <definedName name="_EST16" localSheetId="23">#REF!</definedName>
    <definedName name="_EST16" localSheetId="29">#REF!</definedName>
    <definedName name="_EST16">#REF!</definedName>
    <definedName name="_EST17" localSheetId="23">#REF!</definedName>
    <definedName name="_EST17" localSheetId="29">#REF!</definedName>
    <definedName name="_EST17">#REF!</definedName>
    <definedName name="_EST18" localSheetId="23">#REF!</definedName>
    <definedName name="_EST18" localSheetId="29">#REF!</definedName>
    <definedName name="_EST18">#REF!</definedName>
    <definedName name="_EST19" localSheetId="23">#REF!</definedName>
    <definedName name="_EST19" localSheetId="29">#REF!</definedName>
    <definedName name="_EST19">#REF!</definedName>
    <definedName name="_EST2" localSheetId="23">#REF!</definedName>
    <definedName name="_EST2" localSheetId="29">#REF!</definedName>
    <definedName name="_EST2">#REF!</definedName>
    <definedName name="_EST23" localSheetId="23">#REF!</definedName>
    <definedName name="_EST23">#REF!</definedName>
    <definedName name="_EST3" localSheetId="23">#REF!</definedName>
    <definedName name="_EST3" localSheetId="29">#REF!</definedName>
    <definedName name="_EST3">#REF!</definedName>
    <definedName name="_EST4" localSheetId="23">#REF!</definedName>
    <definedName name="_EST4" localSheetId="29">#REF!</definedName>
    <definedName name="_EST4">#REF!</definedName>
    <definedName name="_EST5" localSheetId="23">#REF!</definedName>
    <definedName name="_EST5" localSheetId="29">#REF!</definedName>
    <definedName name="_EST5">#REF!</definedName>
    <definedName name="_EST6" localSheetId="23">#REF!</definedName>
    <definedName name="_EST6" localSheetId="29">#REF!</definedName>
    <definedName name="_EST6">#REF!</definedName>
    <definedName name="_EST7" localSheetId="23">#REF!</definedName>
    <definedName name="_EST7" localSheetId="29">#REF!</definedName>
    <definedName name="_EST7">#REF!</definedName>
    <definedName name="_EST8" localSheetId="23">#REF!</definedName>
    <definedName name="_EST8" localSheetId="29">#REF!</definedName>
    <definedName name="_EST8">#REF!</definedName>
    <definedName name="_EST9" localSheetId="23">#REF!</definedName>
    <definedName name="_EST9" localSheetId="29">#REF!</definedName>
    <definedName name="_EST9">#REF!</definedName>
    <definedName name="_EXC1" localSheetId="23">#REF!</definedName>
    <definedName name="_EXC1" localSheetId="29">#REF!</definedName>
    <definedName name="_EXC1">#REF!</definedName>
    <definedName name="_EXC10" localSheetId="23">#REF!</definedName>
    <definedName name="_EXC10" localSheetId="29">#REF!</definedName>
    <definedName name="_EXC10">#REF!</definedName>
    <definedName name="_EXC11" localSheetId="23">#REF!</definedName>
    <definedName name="_EXC11" localSheetId="29">#REF!</definedName>
    <definedName name="_EXC11">#REF!</definedName>
    <definedName name="_EXC12" localSheetId="23">#REF!</definedName>
    <definedName name="_EXC12" localSheetId="29">#REF!</definedName>
    <definedName name="_EXC12">#REF!</definedName>
    <definedName name="_EXC2" localSheetId="23">#REF!</definedName>
    <definedName name="_EXC2" localSheetId="29">#REF!</definedName>
    <definedName name="_EXC2">#REF!</definedName>
    <definedName name="_EXC3" localSheetId="23">#REF!</definedName>
    <definedName name="_EXC3" localSheetId="29">#REF!</definedName>
    <definedName name="_EXC3">#REF!</definedName>
    <definedName name="_EXC4" localSheetId="23">#REF!</definedName>
    <definedName name="_EXC4" localSheetId="29">#REF!</definedName>
    <definedName name="_EXC4">#REF!</definedName>
    <definedName name="_EXC5" localSheetId="23">#REF!</definedName>
    <definedName name="_EXC5" localSheetId="29">#REF!</definedName>
    <definedName name="_EXC5">#REF!</definedName>
    <definedName name="_EXC6" localSheetId="23">#REF!</definedName>
    <definedName name="_EXC6" localSheetId="29">#REF!</definedName>
    <definedName name="_EXC6">#REF!</definedName>
    <definedName name="_EXC7" localSheetId="23">#REF!</definedName>
    <definedName name="_EXC7" localSheetId="29">#REF!</definedName>
    <definedName name="_EXC7">#REF!</definedName>
    <definedName name="_EXC8" localSheetId="23">#REF!</definedName>
    <definedName name="_EXC8" localSheetId="29">#REF!</definedName>
    <definedName name="_EXC8">#REF!</definedName>
    <definedName name="_EXC9" localSheetId="23">#REF!</definedName>
    <definedName name="_EXC9" localSheetId="29">#REF!</definedName>
    <definedName name="_EXC9">#REF!</definedName>
    <definedName name="_F">#N/A</definedName>
    <definedName name="_F10">#REF!</definedName>
    <definedName name="_FC" localSheetId="23">#REF!</definedName>
    <definedName name="_FC" localSheetId="29">#REF!</definedName>
    <definedName name="_FC">#REF!</definedName>
    <definedName name="_Fill" localSheetId="23" hidden="1">#REF!</definedName>
    <definedName name="_Fill" localSheetId="29" hidden="1">#REF!</definedName>
    <definedName name="_Fill" hidden="1">#REF!</definedName>
    <definedName name="_xlnm._FilterDatabase" localSheetId="20" hidden="1">APUS!$L$3:$L$1258</definedName>
    <definedName name="_xlnm._FilterDatabase" hidden="1">[36]Presupuesto_Via_distribuidora!$A$9:$H$344</definedName>
    <definedName name="_FOR1">#REF!</definedName>
    <definedName name="_FS01">#N/A</definedName>
    <definedName name="_g2" localSheetId="23" hidden="1">{"TAB1",#N/A,TRUE,"GENERAL";"TAB2",#N/A,TRUE,"GENERAL";"TAB3",#N/A,TRUE,"GENERAL";"TAB4",#N/A,TRUE,"GENERAL";"TAB5",#N/A,TRUE,"GENERAL"}</definedName>
    <definedName name="_g2" localSheetId="29" hidden="1">{"TAB1",#N/A,TRUE,"GENERAL";"TAB2",#N/A,TRUE,"GENERAL";"TAB3",#N/A,TRUE,"GENERAL";"TAB4",#N/A,TRUE,"GENERAL";"TAB5",#N/A,TRUE,"GENERAL"}</definedName>
    <definedName name="_g2" hidden="1">{"TAB1",#N/A,TRUE,"GENERAL";"TAB2",#N/A,TRUE,"GENERAL";"TAB3",#N/A,TRUE,"GENERAL";"TAB4",#N/A,TRUE,"GENERAL";"TAB5",#N/A,TRUE,"GENERAL"}</definedName>
    <definedName name="_g3" localSheetId="23" hidden="1">{"via1",#N/A,TRUE,"general";"via2",#N/A,TRUE,"general";"via3",#N/A,TRUE,"general"}</definedName>
    <definedName name="_g3" localSheetId="29" hidden="1">{"via1",#N/A,TRUE,"general";"via2",#N/A,TRUE,"general";"via3",#N/A,TRUE,"general"}</definedName>
    <definedName name="_g3" hidden="1">{"via1",#N/A,TRUE,"general";"via2",#N/A,TRUE,"general";"via3",#N/A,TRUE,"general"}</definedName>
    <definedName name="_g4" localSheetId="23" hidden="1">{"via1",#N/A,TRUE,"general";"via2",#N/A,TRUE,"general";"via3",#N/A,TRUE,"general"}</definedName>
    <definedName name="_g4" localSheetId="29" hidden="1">{"via1",#N/A,TRUE,"general";"via2",#N/A,TRUE,"general";"via3",#N/A,TRUE,"general"}</definedName>
    <definedName name="_g4" hidden="1">{"via1",#N/A,TRUE,"general";"via2",#N/A,TRUE,"general";"via3",#N/A,TRUE,"general"}</definedName>
    <definedName name="_g5" localSheetId="23" hidden="1">{"via1",#N/A,TRUE,"general";"via2",#N/A,TRUE,"general";"via3",#N/A,TRUE,"general"}</definedName>
    <definedName name="_g5" localSheetId="29" hidden="1">{"via1",#N/A,TRUE,"general";"via2",#N/A,TRUE,"general";"via3",#N/A,TRUE,"general"}</definedName>
    <definedName name="_g5" hidden="1">{"via1",#N/A,TRUE,"general";"via2",#N/A,TRUE,"general";"via3",#N/A,TRUE,"general"}</definedName>
    <definedName name="_g6" localSheetId="23" hidden="1">{"via1",#N/A,TRUE,"general";"via2",#N/A,TRUE,"general";"via3",#N/A,TRUE,"general"}</definedName>
    <definedName name="_g6" localSheetId="29" hidden="1">{"via1",#N/A,TRUE,"general";"via2",#N/A,TRUE,"general";"via3",#N/A,TRUE,"general"}</definedName>
    <definedName name="_g6" hidden="1">{"via1",#N/A,TRUE,"general";"via2",#N/A,TRUE,"general";"via3",#N/A,TRUE,"general"}</definedName>
    <definedName name="_g7" localSheetId="23" hidden="1">{"TAB1",#N/A,TRUE,"GENERAL";"TAB2",#N/A,TRUE,"GENERAL";"TAB3",#N/A,TRUE,"GENERAL";"TAB4",#N/A,TRUE,"GENERAL";"TAB5",#N/A,TRUE,"GENERAL"}</definedName>
    <definedName name="_g7" localSheetId="29" hidden="1">{"TAB1",#N/A,TRUE,"GENERAL";"TAB2",#N/A,TRUE,"GENERAL";"TAB3",#N/A,TRUE,"GENERAL";"TAB4",#N/A,TRUE,"GENERAL";"TAB5",#N/A,TRUE,"GENERAL"}</definedName>
    <definedName name="_g7" hidden="1">{"TAB1",#N/A,TRUE,"GENERAL";"TAB2",#N/A,TRUE,"GENERAL";"TAB3",#N/A,TRUE,"GENERAL";"TAB4",#N/A,TRUE,"GENERAL";"TAB5",#N/A,TRUE,"GENERAL"}</definedName>
    <definedName name="_GALAN" localSheetId="23">#REF!</definedName>
    <definedName name="_GALAN">#REF!</definedName>
    <definedName name="_GEO1600">[37]INSUMOS!$D$67</definedName>
    <definedName name="_GR1" localSheetId="23" hidden="1">{"TAB1",#N/A,TRUE,"GENERAL";"TAB2",#N/A,TRUE,"GENERAL";"TAB3",#N/A,TRUE,"GENERAL";"TAB4",#N/A,TRUE,"GENERAL";"TAB5",#N/A,TRUE,"GENERAL"}</definedName>
    <definedName name="_GR1" localSheetId="29" hidden="1">{"TAB1",#N/A,TRUE,"GENERAL";"TAB2",#N/A,TRUE,"GENERAL";"TAB3",#N/A,TRUE,"GENERAL";"TAB4",#N/A,TRUE,"GENERAL";"TAB5",#N/A,TRUE,"GENERAL"}</definedName>
    <definedName name="_GR1" hidden="1">{"TAB1",#N/A,TRUE,"GENERAL";"TAB2",#N/A,TRUE,"GENERAL";"TAB3",#N/A,TRUE,"GENERAL";"TAB4",#N/A,TRUE,"GENERAL";"TAB5",#N/A,TRUE,"GENERAL"}</definedName>
    <definedName name="_gtr4" localSheetId="23" hidden="1">{"via1",#N/A,TRUE,"general";"via2",#N/A,TRUE,"general";"via3",#N/A,TRUE,"general"}</definedName>
    <definedName name="_gtr4" localSheetId="29" hidden="1">{"via1",#N/A,TRUE,"general";"via2",#N/A,TRUE,"general";"via3",#N/A,TRUE,"general"}</definedName>
    <definedName name="_gtr4" hidden="1">{"via1",#N/A,TRUE,"general";"via2",#N/A,TRUE,"general";"via3",#N/A,TRUE,"general"}</definedName>
    <definedName name="_h2" localSheetId="23" hidden="1">{"via1",#N/A,TRUE,"general";"via2",#N/A,TRUE,"general";"via3",#N/A,TRUE,"general"}</definedName>
    <definedName name="_h2" localSheetId="29" hidden="1">{"via1",#N/A,TRUE,"general";"via2",#N/A,TRUE,"general";"via3",#N/A,TRUE,"general"}</definedName>
    <definedName name="_h2" hidden="1">{"via1",#N/A,TRUE,"general";"via2",#N/A,TRUE,"general";"via3",#N/A,TRUE,"general"}</definedName>
    <definedName name="_h3" localSheetId="23" hidden="1">{"via1",#N/A,TRUE,"general";"via2",#N/A,TRUE,"general";"via3",#N/A,TRUE,"general"}</definedName>
    <definedName name="_h3" localSheetId="29" hidden="1">{"via1",#N/A,TRUE,"general";"via2",#N/A,TRUE,"general";"via3",#N/A,TRUE,"general"}</definedName>
    <definedName name="_h3" hidden="1">{"via1",#N/A,TRUE,"general";"via2",#N/A,TRUE,"general";"via3",#N/A,TRUE,"general"}</definedName>
    <definedName name="_h4" localSheetId="23" hidden="1">{"TAB1",#N/A,TRUE,"GENERAL";"TAB2",#N/A,TRUE,"GENERAL";"TAB3",#N/A,TRUE,"GENERAL";"TAB4",#N/A,TRUE,"GENERAL";"TAB5",#N/A,TRUE,"GENERAL"}</definedName>
    <definedName name="_h4" localSheetId="29" hidden="1">{"TAB1",#N/A,TRUE,"GENERAL";"TAB2",#N/A,TRUE,"GENERAL";"TAB3",#N/A,TRUE,"GENERAL";"TAB4",#N/A,TRUE,"GENERAL";"TAB5",#N/A,TRUE,"GENERAL"}</definedName>
    <definedName name="_h4" hidden="1">{"TAB1",#N/A,TRUE,"GENERAL";"TAB2",#N/A,TRUE,"GENERAL";"TAB3",#N/A,TRUE,"GENERAL";"TAB4",#N/A,TRUE,"GENERAL";"TAB5",#N/A,TRUE,"GENERAL"}</definedName>
    <definedName name="_h5" localSheetId="23" hidden="1">{"TAB1",#N/A,TRUE,"GENERAL";"TAB2",#N/A,TRUE,"GENERAL";"TAB3",#N/A,TRUE,"GENERAL";"TAB4",#N/A,TRUE,"GENERAL";"TAB5",#N/A,TRUE,"GENERAL"}</definedName>
    <definedName name="_h5" localSheetId="29" hidden="1">{"TAB1",#N/A,TRUE,"GENERAL";"TAB2",#N/A,TRUE,"GENERAL";"TAB3",#N/A,TRUE,"GENERAL";"TAB4",#N/A,TRUE,"GENERAL";"TAB5",#N/A,TRUE,"GENERAL"}</definedName>
    <definedName name="_h5" hidden="1">{"TAB1",#N/A,TRUE,"GENERAL";"TAB2",#N/A,TRUE,"GENERAL";"TAB3",#N/A,TRUE,"GENERAL";"TAB4",#N/A,TRUE,"GENERAL";"TAB5",#N/A,TRUE,"GENERAL"}</definedName>
    <definedName name="_h6" localSheetId="23" hidden="1">{"via1",#N/A,TRUE,"general";"via2",#N/A,TRUE,"general";"via3",#N/A,TRUE,"general"}</definedName>
    <definedName name="_h6" localSheetId="29" hidden="1">{"via1",#N/A,TRUE,"general";"via2",#N/A,TRUE,"general";"via3",#N/A,TRUE,"general"}</definedName>
    <definedName name="_h6" hidden="1">{"via1",#N/A,TRUE,"general";"via2",#N/A,TRUE,"general";"via3",#N/A,TRUE,"general"}</definedName>
    <definedName name="_h7" localSheetId="23" hidden="1">{"TAB1",#N/A,TRUE,"GENERAL";"TAB2",#N/A,TRUE,"GENERAL";"TAB3",#N/A,TRUE,"GENERAL";"TAB4",#N/A,TRUE,"GENERAL";"TAB5",#N/A,TRUE,"GENERAL"}</definedName>
    <definedName name="_h7" localSheetId="29" hidden="1">{"TAB1",#N/A,TRUE,"GENERAL";"TAB2",#N/A,TRUE,"GENERAL";"TAB3",#N/A,TRUE,"GENERAL";"TAB4",#N/A,TRUE,"GENERAL";"TAB5",#N/A,TRUE,"GENERAL"}</definedName>
    <definedName name="_h7" hidden="1">{"TAB1",#N/A,TRUE,"GENERAL";"TAB2",#N/A,TRUE,"GENERAL";"TAB3",#N/A,TRUE,"GENERAL";"TAB4",#N/A,TRUE,"GENERAL";"TAB5",#N/A,TRUE,"GENERAL"}</definedName>
    <definedName name="_h8" localSheetId="23" hidden="1">{"via1",#N/A,TRUE,"general";"via2",#N/A,TRUE,"general";"via3",#N/A,TRUE,"general"}</definedName>
    <definedName name="_h8" localSheetId="29" hidden="1">{"via1",#N/A,TRUE,"general";"via2",#N/A,TRUE,"general";"via3",#N/A,TRUE,"general"}</definedName>
    <definedName name="_h8" hidden="1">{"via1",#N/A,TRUE,"general";"via2",#N/A,TRUE,"general";"via3",#N/A,TRUE,"general"}</definedName>
    <definedName name="_hfh7" localSheetId="23" hidden="1">{"via1",#N/A,TRUE,"general";"via2",#N/A,TRUE,"general";"via3",#N/A,TRUE,"general"}</definedName>
    <definedName name="_hfh7" localSheetId="29" hidden="1">{"via1",#N/A,TRUE,"general";"via2",#N/A,TRUE,"general";"via3",#N/A,TRUE,"general"}</definedName>
    <definedName name="_hfh7" hidden="1">{"via1",#N/A,TRUE,"general";"via2",#N/A,TRUE,"general";"via3",#N/A,TRUE,"general"}</definedName>
    <definedName name="_hhg1" hidden="1">{#N/A,#N/A,TRUE,"1842CWN0"}</definedName>
    <definedName name="_i126554" localSheetId="23">'[34]ANALISIS PU'!#REF!</definedName>
    <definedName name="_i126554">'[34]ANALISIS PU'!#REF!</definedName>
    <definedName name="_i4" localSheetId="23" hidden="1">{"via1",#N/A,TRUE,"general";"via2",#N/A,TRUE,"general";"via3",#N/A,TRUE,"general"}</definedName>
    <definedName name="_i4" localSheetId="29" hidden="1">{"via1",#N/A,TRUE,"general";"via2",#N/A,TRUE,"general";"via3",#N/A,TRUE,"general"}</definedName>
    <definedName name="_i4" hidden="1">{"via1",#N/A,TRUE,"general";"via2",#N/A,TRUE,"general";"via3",#N/A,TRUE,"general"}</definedName>
    <definedName name="_i5" localSheetId="23" hidden="1">{"TAB1",#N/A,TRUE,"GENERAL";"TAB2",#N/A,TRUE,"GENERAL";"TAB3",#N/A,TRUE,"GENERAL";"TAB4",#N/A,TRUE,"GENERAL";"TAB5",#N/A,TRUE,"GENERAL"}</definedName>
    <definedName name="_i5" localSheetId="29" hidden="1">{"TAB1",#N/A,TRUE,"GENERAL";"TAB2",#N/A,TRUE,"GENERAL";"TAB3",#N/A,TRUE,"GENERAL";"TAB4",#N/A,TRUE,"GENERAL";"TAB5",#N/A,TRUE,"GENERAL"}</definedName>
    <definedName name="_i5" hidden="1">{"TAB1",#N/A,TRUE,"GENERAL";"TAB2",#N/A,TRUE,"GENERAL";"TAB3",#N/A,TRUE,"GENERAL";"TAB4",#N/A,TRUE,"GENERAL";"TAB5",#N/A,TRUE,"GENERAL"}</definedName>
    <definedName name="_i6" localSheetId="23" hidden="1">{"TAB1",#N/A,TRUE,"GENERAL";"TAB2",#N/A,TRUE,"GENERAL";"TAB3",#N/A,TRUE,"GENERAL";"TAB4",#N/A,TRUE,"GENERAL";"TAB5",#N/A,TRUE,"GENERAL"}</definedName>
    <definedName name="_i6" localSheetId="29" hidden="1">{"TAB1",#N/A,TRUE,"GENERAL";"TAB2",#N/A,TRUE,"GENERAL";"TAB3",#N/A,TRUE,"GENERAL";"TAB4",#N/A,TRUE,"GENERAL";"TAB5",#N/A,TRUE,"GENERAL"}</definedName>
    <definedName name="_i6" hidden="1">{"TAB1",#N/A,TRUE,"GENERAL";"TAB2",#N/A,TRUE,"GENERAL";"TAB3",#N/A,TRUE,"GENERAL";"TAB4",#N/A,TRUE,"GENERAL";"TAB5",#N/A,TRUE,"GENERAL"}</definedName>
    <definedName name="_i7" localSheetId="23" hidden="1">{"via1",#N/A,TRUE,"general";"via2",#N/A,TRUE,"general";"via3",#N/A,TRUE,"general"}</definedName>
    <definedName name="_i7" localSheetId="29" hidden="1">{"via1",#N/A,TRUE,"general";"via2",#N/A,TRUE,"general";"via3",#N/A,TRUE,"general"}</definedName>
    <definedName name="_i7" hidden="1">{"via1",#N/A,TRUE,"general";"via2",#N/A,TRUE,"general";"via3",#N/A,TRUE,"general"}</definedName>
    <definedName name="_i77" localSheetId="23" hidden="1">{"TAB1",#N/A,TRUE,"GENERAL";"TAB2",#N/A,TRUE,"GENERAL";"TAB3",#N/A,TRUE,"GENERAL";"TAB4",#N/A,TRUE,"GENERAL";"TAB5",#N/A,TRUE,"GENERAL"}</definedName>
    <definedName name="_i77" localSheetId="29" hidden="1">{"TAB1",#N/A,TRUE,"GENERAL";"TAB2",#N/A,TRUE,"GENERAL";"TAB3",#N/A,TRUE,"GENERAL";"TAB4",#N/A,TRUE,"GENERAL";"TAB5",#N/A,TRUE,"GENERAL"}</definedName>
    <definedName name="_i77" hidden="1">{"TAB1",#N/A,TRUE,"GENERAL";"TAB2",#N/A,TRUE,"GENERAL";"TAB3",#N/A,TRUE,"GENERAL";"TAB4",#N/A,TRUE,"GENERAL";"TAB5",#N/A,TRUE,"GENERAL"}</definedName>
    <definedName name="_i8" localSheetId="23" hidden="1">{"via1",#N/A,TRUE,"general";"via2",#N/A,TRUE,"general";"via3",#N/A,TRUE,"general"}</definedName>
    <definedName name="_i8" localSheetId="29" hidden="1">{"via1",#N/A,TRUE,"general";"via2",#N/A,TRUE,"general";"via3",#N/A,TRUE,"general"}</definedName>
    <definedName name="_i8" hidden="1">{"via1",#N/A,TRUE,"general";"via2",#N/A,TRUE,"general";"via3",#N/A,TRUE,"general"}</definedName>
    <definedName name="_i9" localSheetId="23" hidden="1">{"TAB1",#N/A,TRUE,"GENERAL";"TAB2",#N/A,TRUE,"GENERAL";"TAB3",#N/A,TRUE,"GENERAL";"TAB4",#N/A,TRUE,"GENERAL";"TAB5",#N/A,TRUE,"GENERAL"}</definedName>
    <definedName name="_i9" localSheetId="29" hidden="1">{"TAB1",#N/A,TRUE,"GENERAL";"TAB2",#N/A,TRUE,"GENERAL";"TAB3",#N/A,TRUE,"GENERAL";"TAB4",#N/A,TRUE,"GENERAL";"TAB5",#N/A,TRUE,"GENERAL"}</definedName>
    <definedName name="_i9" hidden="1">{"TAB1",#N/A,TRUE,"GENERAL";"TAB2",#N/A,TRUE,"GENERAL";"TAB3",#N/A,TRUE,"GENERAL";"TAB4",#N/A,TRUE,"GENERAL";"TAB5",#N/A,TRUE,"GENERAL"}</definedName>
    <definedName name="_ICP1">[16]Tablas!#REF!</definedName>
    <definedName name="_IMP1">#REF!</definedName>
    <definedName name="_INF1" localSheetId="23">#REF!</definedName>
    <definedName name="_INF1" localSheetId="29">#REF!</definedName>
    <definedName name="_INF1">#REF!</definedName>
    <definedName name="_INF2" localSheetId="23">'[38]Diseño Chequeo LETRAS qmh Per'!#REF!</definedName>
    <definedName name="_INF2">'[38]Diseño Chequeo LETRAS qmh Per'!#REF!</definedName>
    <definedName name="_INF3" localSheetId="23">'[38]Diseño Chequeo LETRAS qmh Per'!#REF!</definedName>
    <definedName name="_INF3">'[38]Diseño Chequeo LETRAS qmh Per'!#REF!</definedName>
    <definedName name="_IPC2002" localSheetId="23">#REF!</definedName>
    <definedName name="_IPC2002" localSheetId="29">#REF!</definedName>
    <definedName name="_IPC2002">#REF!</definedName>
    <definedName name="_Item1091" localSheetId="23">'[32]Lista de Precios'!#REF!</definedName>
    <definedName name="_Item1091">'[32]Lista de Precios'!#REF!</definedName>
    <definedName name="_Item3093" localSheetId="23">'[32]Lista de Precios'!#REF!</definedName>
    <definedName name="_Item3093">'[32]Lista de Precios'!#REF!</definedName>
    <definedName name="_Item3094" localSheetId="23">'[32]Lista de Precios'!#REF!</definedName>
    <definedName name="_Item3094">'[32]Lista de Precios'!#REF!</definedName>
    <definedName name="_Item4031" localSheetId="23">'[32]Lista de Precios'!#REF!</definedName>
    <definedName name="_Item4031">'[32]Lista de Precios'!#REF!</definedName>
    <definedName name="_IVA1">#REF!</definedName>
    <definedName name="_k3" localSheetId="23" hidden="1">{"TAB1",#N/A,TRUE,"GENERAL";"TAB2",#N/A,TRUE,"GENERAL";"TAB3",#N/A,TRUE,"GENERAL";"TAB4",#N/A,TRUE,"GENERAL";"TAB5",#N/A,TRUE,"GENERAL"}</definedName>
    <definedName name="_k3" localSheetId="29" hidden="1">{"TAB1",#N/A,TRUE,"GENERAL";"TAB2",#N/A,TRUE,"GENERAL";"TAB3",#N/A,TRUE,"GENERAL";"TAB4",#N/A,TRUE,"GENERAL";"TAB5",#N/A,TRUE,"GENERAL"}</definedName>
    <definedName name="_k3" hidden="1">{"TAB1",#N/A,TRUE,"GENERAL";"TAB2",#N/A,TRUE,"GENERAL";"TAB3",#N/A,TRUE,"GENERAL";"TAB4",#N/A,TRUE,"GENERAL";"TAB5",#N/A,TRUE,"GENERAL"}</definedName>
    <definedName name="_k4" localSheetId="23" hidden="1">{"via1",#N/A,TRUE,"general";"via2",#N/A,TRUE,"general";"via3",#N/A,TRUE,"general"}</definedName>
    <definedName name="_k4" localSheetId="29" hidden="1">{"via1",#N/A,TRUE,"general";"via2",#N/A,TRUE,"general";"via3",#N/A,TRUE,"general"}</definedName>
    <definedName name="_k4" hidden="1">{"via1",#N/A,TRUE,"general";"via2",#N/A,TRUE,"general";"via3",#N/A,TRUE,"general"}</definedName>
    <definedName name="_k5" localSheetId="23" hidden="1">{"via1",#N/A,TRUE,"general";"via2",#N/A,TRUE,"general";"via3",#N/A,TRUE,"general"}</definedName>
    <definedName name="_k5" localSheetId="29" hidden="1">{"via1",#N/A,TRUE,"general";"via2",#N/A,TRUE,"general";"via3",#N/A,TRUE,"general"}</definedName>
    <definedName name="_k5" hidden="1">{"via1",#N/A,TRUE,"general";"via2",#N/A,TRUE,"general";"via3",#N/A,TRUE,"general"}</definedName>
    <definedName name="_k6" localSheetId="23" hidden="1">{"TAB1",#N/A,TRUE,"GENERAL";"TAB2",#N/A,TRUE,"GENERAL";"TAB3",#N/A,TRUE,"GENERAL";"TAB4",#N/A,TRUE,"GENERAL";"TAB5",#N/A,TRUE,"GENERAL"}</definedName>
    <definedName name="_k6" localSheetId="29" hidden="1">{"TAB1",#N/A,TRUE,"GENERAL";"TAB2",#N/A,TRUE,"GENERAL";"TAB3",#N/A,TRUE,"GENERAL";"TAB4",#N/A,TRUE,"GENERAL";"TAB5",#N/A,TRUE,"GENERAL"}</definedName>
    <definedName name="_k6" hidden="1">{"TAB1",#N/A,TRUE,"GENERAL";"TAB2",#N/A,TRUE,"GENERAL";"TAB3",#N/A,TRUE,"GENERAL";"TAB4",#N/A,TRUE,"GENERAL";"TAB5",#N/A,TRUE,"GENERAL"}</definedName>
    <definedName name="_k7" localSheetId="23" hidden="1">{"via1",#N/A,TRUE,"general";"via2",#N/A,TRUE,"general";"via3",#N/A,TRUE,"general"}</definedName>
    <definedName name="_k7" localSheetId="29" hidden="1">{"via1",#N/A,TRUE,"general";"via2",#N/A,TRUE,"general";"via3",#N/A,TRUE,"general"}</definedName>
    <definedName name="_k7" hidden="1">{"via1",#N/A,TRUE,"general";"via2",#N/A,TRUE,"general";"via3",#N/A,TRUE,"general"}</definedName>
    <definedName name="_k8" localSheetId="23" hidden="1">{"via1",#N/A,TRUE,"general";"via2",#N/A,TRUE,"general";"via3",#N/A,TRUE,"general"}</definedName>
    <definedName name="_k8" localSheetId="29" hidden="1">{"via1",#N/A,TRUE,"general";"via2",#N/A,TRUE,"general";"via3",#N/A,TRUE,"general"}</definedName>
    <definedName name="_k8" hidden="1">{"via1",#N/A,TRUE,"general";"via2",#N/A,TRUE,"general";"via3",#N/A,TRUE,"general"}</definedName>
    <definedName name="_k9" localSheetId="23" hidden="1">{"TAB1",#N/A,TRUE,"GENERAL";"TAB2",#N/A,TRUE,"GENERAL";"TAB3",#N/A,TRUE,"GENERAL";"TAB4",#N/A,TRUE,"GENERAL";"TAB5",#N/A,TRUE,"GENERAL"}</definedName>
    <definedName name="_k9" localSheetId="29" hidden="1">{"TAB1",#N/A,TRUE,"GENERAL";"TAB2",#N/A,TRUE,"GENERAL";"TAB3",#N/A,TRUE,"GENERAL";"TAB4",#N/A,TRUE,"GENERAL";"TAB5",#N/A,TRUE,"GENERAL"}</definedName>
    <definedName name="_k9" hidden="1">{"TAB1",#N/A,TRUE,"GENERAL";"TAB2",#N/A,TRUE,"GENERAL";"TAB3",#N/A,TRUE,"GENERAL";"TAB4",#N/A,TRUE,"GENERAL";"TAB5",#N/A,TRUE,"GENERAL"}</definedName>
    <definedName name="_Key1" localSheetId="29" hidden="1">[39]BASE!#REF!</definedName>
    <definedName name="_Key1" hidden="1">#N/A</definedName>
    <definedName name="_Key11" hidden="1">[40]INST!#REF!</definedName>
    <definedName name="_Key2" localSheetId="23" hidden="1">#REF!</definedName>
    <definedName name="_Key2" localSheetId="29" hidden="1">#REF!</definedName>
    <definedName name="_Key2" hidden="1">#REF!</definedName>
    <definedName name="_Key21" hidden="1">#REF!</definedName>
    <definedName name="_key3" hidden="1">#REF!</definedName>
    <definedName name="_key31" hidden="1">#REF!</definedName>
    <definedName name="_kjk6" localSheetId="23" hidden="1">{"TAB1",#N/A,TRUE,"GENERAL";"TAB2",#N/A,TRUE,"GENERAL";"TAB3",#N/A,TRUE,"GENERAL";"TAB4",#N/A,TRUE,"GENERAL";"TAB5",#N/A,TRUE,"GENERAL"}</definedName>
    <definedName name="_kjk6" localSheetId="29" hidden="1">{"TAB1",#N/A,TRUE,"GENERAL";"TAB2",#N/A,TRUE,"GENERAL";"TAB3",#N/A,TRUE,"GENERAL";"TAB4",#N/A,TRUE,"GENERAL";"TAB5",#N/A,TRUE,"GENERAL"}</definedName>
    <definedName name="_kjk6" hidden="1">{"TAB1",#N/A,TRUE,"GENERAL";"TAB2",#N/A,TRUE,"GENERAL";"TAB3",#N/A,TRUE,"GENERAL";"TAB4",#N/A,TRUE,"GENERAL";"TAB5",#N/A,TRUE,"GENERAL"}</definedName>
    <definedName name="_lar03">#REF!</definedName>
    <definedName name="_LEY80">#REF!</definedName>
    <definedName name="_lp" localSheetId="23" hidden="1">#REF!</definedName>
    <definedName name="_lp" hidden="1">#REF!</definedName>
    <definedName name="_m3" localSheetId="23" hidden="1">{"via1",#N/A,TRUE,"general";"via2",#N/A,TRUE,"general";"via3",#N/A,TRUE,"general"}</definedName>
    <definedName name="_m3" localSheetId="29" hidden="1">{"via1",#N/A,TRUE,"general";"via2",#N/A,TRUE,"general";"via3",#N/A,TRUE,"general"}</definedName>
    <definedName name="_m3" hidden="1">{"via1",#N/A,TRUE,"general";"via2",#N/A,TRUE,"general";"via3",#N/A,TRUE,"general"}</definedName>
    <definedName name="_m4" localSheetId="23" hidden="1">{"TAB1",#N/A,TRUE,"GENERAL";"TAB2",#N/A,TRUE,"GENERAL";"TAB3",#N/A,TRUE,"GENERAL";"TAB4",#N/A,TRUE,"GENERAL";"TAB5",#N/A,TRUE,"GENERAL"}</definedName>
    <definedName name="_m4" localSheetId="29" hidden="1">{"TAB1",#N/A,TRUE,"GENERAL";"TAB2",#N/A,TRUE,"GENERAL";"TAB3",#N/A,TRUE,"GENERAL";"TAB4",#N/A,TRUE,"GENERAL";"TAB5",#N/A,TRUE,"GENERAL"}</definedName>
    <definedName name="_m4" hidden="1">{"TAB1",#N/A,TRUE,"GENERAL";"TAB2",#N/A,TRUE,"GENERAL";"TAB3",#N/A,TRUE,"GENERAL";"TAB4",#N/A,TRUE,"GENERAL";"TAB5",#N/A,TRUE,"GENERAL"}</definedName>
    <definedName name="_m5" localSheetId="23" hidden="1">{"via1",#N/A,TRUE,"general";"via2",#N/A,TRUE,"general";"via3",#N/A,TRUE,"general"}</definedName>
    <definedName name="_m5" localSheetId="29" hidden="1">{"via1",#N/A,TRUE,"general";"via2",#N/A,TRUE,"general";"via3",#N/A,TRUE,"general"}</definedName>
    <definedName name="_m5" hidden="1">{"via1",#N/A,TRUE,"general";"via2",#N/A,TRUE,"general";"via3",#N/A,TRUE,"general"}</definedName>
    <definedName name="_m6" localSheetId="23" hidden="1">{"TAB1",#N/A,TRUE,"GENERAL";"TAB2",#N/A,TRUE,"GENERAL";"TAB3",#N/A,TRUE,"GENERAL";"TAB4",#N/A,TRUE,"GENERAL";"TAB5",#N/A,TRUE,"GENERAL"}</definedName>
    <definedName name="_m6" localSheetId="29" hidden="1">{"TAB1",#N/A,TRUE,"GENERAL";"TAB2",#N/A,TRUE,"GENERAL";"TAB3",#N/A,TRUE,"GENERAL";"TAB4",#N/A,TRUE,"GENERAL";"TAB5",#N/A,TRUE,"GENERAL"}</definedName>
    <definedName name="_m6" hidden="1">{"TAB1",#N/A,TRUE,"GENERAL";"TAB2",#N/A,TRUE,"GENERAL";"TAB3",#N/A,TRUE,"GENERAL";"TAB4",#N/A,TRUE,"GENERAL";"TAB5",#N/A,TRUE,"GENERAL"}</definedName>
    <definedName name="_m7" localSheetId="23" hidden="1">{"TAB1",#N/A,TRUE,"GENERAL";"TAB2",#N/A,TRUE,"GENERAL";"TAB3",#N/A,TRUE,"GENERAL";"TAB4",#N/A,TRUE,"GENERAL";"TAB5",#N/A,TRUE,"GENERAL"}</definedName>
    <definedName name="_m7" localSheetId="29" hidden="1">{"TAB1",#N/A,TRUE,"GENERAL";"TAB2",#N/A,TRUE,"GENERAL";"TAB3",#N/A,TRUE,"GENERAL";"TAB4",#N/A,TRUE,"GENERAL";"TAB5",#N/A,TRUE,"GENERAL"}</definedName>
    <definedName name="_m7" hidden="1">{"TAB1",#N/A,TRUE,"GENERAL";"TAB2",#N/A,TRUE,"GENERAL";"TAB3",#N/A,TRUE,"GENERAL";"TAB4",#N/A,TRUE,"GENERAL";"TAB5",#N/A,TRUE,"GENERAL"}</definedName>
    <definedName name="_m8" localSheetId="23" hidden="1">{"via1",#N/A,TRUE,"general";"via2",#N/A,TRUE,"general";"via3",#N/A,TRUE,"general"}</definedName>
    <definedName name="_m8" localSheetId="29" hidden="1">{"via1",#N/A,TRUE,"general";"via2",#N/A,TRUE,"general";"via3",#N/A,TRUE,"general"}</definedName>
    <definedName name="_m8" hidden="1">{"via1",#N/A,TRUE,"general";"via2",#N/A,TRUE,"general";"via3",#N/A,TRUE,"general"}</definedName>
    <definedName name="_m9" localSheetId="23" hidden="1">{"via1",#N/A,TRUE,"general";"via2",#N/A,TRUE,"general";"via3",#N/A,TRUE,"general"}</definedName>
    <definedName name="_m9" localSheetId="29" hidden="1">{"via1",#N/A,TRUE,"general";"via2",#N/A,TRUE,"general";"via3",#N/A,TRUE,"general"}</definedName>
    <definedName name="_m9" hidden="1">{"via1",#N/A,TRUE,"general";"via2",#N/A,TRUE,"general";"via3",#N/A,TRUE,"general"}</definedName>
    <definedName name="_MA2" localSheetId="23">#REF!</definedName>
    <definedName name="_MA2" localSheetId="29">#REF!</definedName>
    <definedName name="_MA2">#REF!</definedName>
    <definedName name="_MAT1">#REF!</definedName>
    <definedName name="_MOD1">#REF!</definedName>
    <definedName name="_mun2">[28]PESOS!#REF!</definedName>
    <definedName name="_n3" localSheetId="23" hidden="1">{"TAB1",#N/A,TRUE,"GENERAL";"TAB2",#N/A,TRUE,"GENERAL";"TAB3",#N/A,TRUE,"GENERAL";"TAB4",#N/A,TRUE,"GENERAL";"TAB5",#N/A,TRUE,"GENERAL"}</definedName>
    <definedName name="_n3" localSheetId="29" hidden="1">{"TAB1",#N/A,TRUE,"GENERAL";"TAB2",#N/A,TRUE,"GENERAL";"TAB3",#N/A,TRUE,"GENERAL";"TAB4",#N/A,TRUE,"GENERAL";"TAB5",#N/A,TRUE,"GENERAL"}</definedName>
    <definedName name="_n3" hidden="1">{"TAB1",#N/A,TRUE,"GENERAL";"TAB2",#N/A,TRUE,"GENERAL";"TAB3",#N/A,TRUE,"GENERAL";"TAB4",#N/A,TRUE,"GENERAL";"TAB5",#N/A,TRUE,"GENERAL"}</definedName>
    <definedName name="_n4" localSheetId="23" hidden="1">{"via1",#N/A,TRUE,"general";"via2",#N/A,TRUE,"general";"via3",#N/A,TRUE,"general"}</definedName>
    <definedName name="_n4" localSheetId="29" hidden="1">{"via1",#N/A,TRUE,"general";"via2",#N/A,TRUE,"general";"via3",#N/A,TRUE,"general"}</definedName>
    <definedName name="_n4" hidden="1">{"via1",#N/A,TRUE,"general";"via2",#N/A,TRUE,"general";"via3",#N/A,TRUE,"general"}</definedName>
    <definedName name="_n5" localSheetId="23" hidden="1">{"TAB1",#N/A,TRUE,"GENERAL";"TAB2",#N/A,TRUE,"GENERAL";"TAB3",#N/A,TRUE,"GENERAL";"TAB4",#N/A,TRUE,"GENERAL";"TAB5",#N/A,TRUE,"GENERAL"}</definedName>
    <definedName name="_n5" localSheetId="29"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23" hidden="1">{"via1",#N/A,TRUE,"general";"via2",#N/A,TRUE,"general";"via3",#N/A,TRUE,"general"}</definedName>
    <definedName name="_nyn7" localSheetId="29" hidden="1">{"via1",#N/A,TRUE,"general";"via2",#N/A,TRUE,"general";"via3",#N/A,TRUE,"general"}</definedName>
    <definedName name="_nyn7" hidden="1">{"via1",#N/A,TRUE,"general";"via2",#N/A,TRUE,"general";"via3",#N/A,TRUE,"general"}</definedName>
    <definedName name="_ñ" localSheetId="23">#REF!</definedName>
    <definedName name="_ñ">#REF!</definedName>
    <definedName name="_o4" localSheetId="23" hidden="1">{"via1",#N/A,TRUE,"general";"via2",#N/A,TRUE,"general";"via3",#N/A,TRUE,"general"}</definedName>
    <definedName name="_o4" localSheetId="29" hidden="1">{"via1",#N/A,TRUE,"general";"via2",#N/A,TRUE,"general";"via3",#N/A,TRUE,"general"}</definedName>
    <definedName name="_o4" hidden="1">{"via1",#N/A,TRUE,"general";"via2",#N/A,TRUE,"general";"via3",#N/A,TRUE,"general"}</definedName>
    <definedName name="_o5" localSheetId="23" hidden="1">{"TAB1",#N/A,TRUE,"GENERAL";"TAB2",#N/A,TRUE,"GENERAL";"TAB3",#N/A,TRUE,"GENERAL";"TAB4",#N/A,TRUE,"GENERAL";"TAB5",#N/A,TRUE,"GENERAL"}</definedName>
    <definedName name="_o5" localSheetId="29" hidden="1">{"TAB1",#N/A,TRUE,"GENERAL";"TAB2",#N/A,TRUE,"GENERAL";"TAB3",#N/A,TRUE,"GENERAL";"TAB4",#N/A,TRUE,"GENERAL";"TAB5",#N/A,TRUE,"GENERAL"}</definedName>
    <definedName name="_o5" hidden="1">{"TAB1",#N/A,TRUE,"GENERAL";"TAB2",#N/A,TRUE,"GENERAL";"TAB3",#N/A,TRUE,"GENERAL";"TAB4",#N/A,TRUE,"GENERAL";"TAB5",#N/A,TRUE,"GENERAL"}</definedName>
    <definedName name="_o6" localSheetId="23" hidden="1">{"TAB1",#N/A,TRUE,"GENERAL";"TAB2",#N/A,TRUE,"GENERAL";"TAB3",#N/A,TRUE,"GENERAL";"TAB4",#N/A,TRUE,"GENERAL";"TAB5",#N/A,TRUE,"GENERAL"}</definedName>
    <definedName name="_o6" localSheetId="29" hidden="1">{"TAB1",#N/A,TRUE,"GENERAL";"TAB2",#N/A,TRUE,"GENERAL";"TAB3",#N/A,TRUE,"GENERAL";"TAB4",#N/A,TRUE,"GENERAL";"TAB5",#N/A,TRUE,"GENERAL"}</definedName>
    <definedName name="_o6" hidden="1">{"TAB1",#N/A,TRUE,"GENERAL";"TAB2",#N/A,TRUE,"GENERAL";"TAB3",#N/A,TRUE,"GENERAL";"TAB4",#N/A,TRUE,"GENERAL";"TAB5",#N/A,TRUE,"GENERAL"}</definedName>
    <definedName name="_o7" localSheetId="23" hidden="1">{"TAB1",#N/A,TRUE,"GENERAL";"TAB2",#N/A,TRUE,"GENERAL";"TAB3",#N/A,TRUE,"GENERAL";"TAB4",#N/A,TRUE,"GENERAL";"TAB5",#N/A,TRUE,"GENERAL"}</definedName>
    <definedName name="_o7" localSheetId="29" hidden="1">{"TAB1",#N/A,TRUE,"GENERAL";"TAB2",#N/A,TRUE,"GENERAL";"TAB3",#N/A,TRUE,"GENERAL";"TAB4",#N/A,TRUE,"GENERAL";"TAB5",#N/A,TRUE,"GENERAL"}</definedName>
    <definedName name="_o7" hidden="1">{"TAB1",#N/A,TRUE,"GENERAL";"TAB2",#N/A,TRUE,"GENERAL";"TAB3",#N/A,TRUE,"GENERAL";"TAB4",#N/A,TRUE,"GENERAL";"TAB5",#N/A,TRUE,"GENERAL"}</definedName>
    <definedName name="_o8" localSheetId="23" hidden="1">{"via1",#N/A,TRUE,"general";"via2",#N/A,TRUE,"general";"via3",#N/A,TRUE,"general"}</definedName>
    <definedName name="_o8" localSheetId="29" hidden="1">{"via1",#N/A,TRUE,"general";"via2",#N/A,TRUE,"general";"via3",#N/A,TRUE,"general"}</definedName>
    <definedName name="_o8" hidden="1">{"via1",#N/A,TRUE,"general";"via2",#N/A,TRUE,"general";"via3",#N/A,TRUE,"general"}</definedName>
    <definedName name="_o9" localSheetId="23" hidden="1">{"TAB1",#N/A,TRUE,"GENERAL";"TAB2",#N/A,TRUE,"GENERAL";"TAB3",#N/A,TRUE,"GENERAL";"TAB4",#N/A,TRUE,"GENERAL";"TAB5",#N/A,TRUE,"GENERAL"}</definedName>
    <definedName name="_o9" localSheetId="29" hidden="1">{"TAB1",#N/A,TRUE,"GENERAL";"TAB2",#N/A,TRUE,"GENERAL";"TAB3",#N/A,TRUE,"GENERAL";"TAB4",#N/A,TRUE,"GENERAL";"TAB5",#N/A,TRUE,"GENERAL"}</definedName>
    <definedName name="_o9" hidden="1">{"TAB1",#N/A,TRUE,"GENERAL";"TAB2",#N/A,TRUE,"GENERAL";"TAB3",#N/A,TRUE,"GENERAL";"TAB4",#N/A,TRUE,"GENERAL";"TAB5",#N/A,TRUE,"GENERAL"}</definedName>
    <definedName name="_OCD1">[16]Tablas!#REF!</definedName>
    <definedName name="_OCI1">[16]Tablas!#REF!</definedName>
    <definedName name="_Order1" hidden="1">255</definedName>
    <definedName name="_Order2" localSheetId="29" hidden="1">0</definedName>
    <definedName name="_Order2" hidden="1">255</definedName>
    <definedName name="_p6" localSheetId="23" hidden="1">{"via1",#N/A,TRUE,"general";"via2",#N/A,TRUE,"general";"via3",#N/A,TRUE,"general"}</definedName>
    <definedName name="_p6" localSheetId="29" hidden="1">{"via1",#N/A,TRUE,"general";"via2",#N/A,TRUE,"general";"via3",#N/A,TRUE,"general"}</definedName>
    <definedName name="_p6" hidden="1">{"via1",#N/A,TRUE,"general";"via2",#N/A,TRUE,"general";"via3",#N/A,TRUE,"general"}</definedName>
    <definedName name="_p7" localSheetId="23" hidden="1">{"via1",#N/A,TRUE,"general";"via2",#N/A,TRUE,"general";"via3",#N/A,TRUE,"general"}</definedName>
    <definedName name="_p7" localSheetId="29" hidden="1">{"via1",#N/A,TRUE,"general";"via2",#N/A,TRUE,"general";"via3",#N/A,TRUE,"general"}</definedName>
    <definedName name="_p7" hidden="1">{"via1",#N/A,TRUE,"general";"via2",#N/A,TRUE,"general";"via3",#N/A,TRUE,"general"}</definedName>
    <definedName name="_p8" localSheetId="23" hidden="1">{"TAB1",#N/A,TRUE,"GENERAL";"TAB2",#N/A,TRUE,"GENERAL";"TAB3",#N/A,TRUE,"GENERAL";"TAB4",#N/A,TRUE,"GENERAL";"TAB5",#N/A,TRUE,"GENERAL"}</definedName>
    <definedName name="_p8" localSheetId="29" hidden="1">{"TAB1",#N/A,TRUE,"GENERAL";"TAB2",#N/A,TRUE,"GENERAL";"TAB3",#N/A,TRUE,"GENERAL";"TAB4",#N/A,TRUE,"GENERAL";"TAB5",#N/A,TRUE,"GENERAL"}</definedName>
    <definedName name="_p8" hidden="1">{"TAB1",#N/A,TRUE,"GENERAL";"TAB2",#N/A,TRUE,"GENERAL";"TAB3",#N/A,TRUE,"GENERAL";"TAB4",#N/A,TRUE,"GENERAL";"TAB5",#N/A,TRUE,"GENERAL"}</definedName>
    <definedName name="_Pa1" localSheetId="29">'[29]Paral. 1'!$E$1:$E$65536</definedName>
    <definedName name="_Pa1">'[41]Paral. 1'!$E$1:$E$65536</definedName>
    <definedName name="_Pa2" localSheetId="29">'[29]Paral. 2'!$E$1:$E$65536</definedName>
    <definedName name="_Pa2">'[41]Paral. 2'!$E$1:$E$65536</definedName>
    <definedName name="_Pa3" localSheetId="29">'[29]Paral. 3'!$E$1:$E$65536</definedName>
    <definedName name="_Pa3">'[41]Paral. 3'!$E$1:$E$65536</definedName>
    <definedName name="_Pa4" localSheetId="29">[29]Paral.4!$E$1:$E$65536</definedName>
    <definedName name="_Pa4">[41]Paral.4!$E$1:$E$65536</definedName>
    <definedName name="_Parse_Out" hidden="1">'[5]7422CW00'!#REF!</definedName>
    <definedName name="_PJ50" localSheetId="23">#REF!</definedName>
    <definedName name="_PJ50" localSheetId="29">#REF!</definedName>
    <definedName name="_PJ50">#REF!</definedName>
    <definedName name="_pj51" localSheetId="23">#REF!</definedName>
    <definedName name="_pj51" localSheetId="29">#REF!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[42]PRECIOS!$A$1:$E$65536</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9">#REF!</definedName>
    <definedName name="_PRE1">#N/A</definedName>
    <definedName name="_PTO97">#REF!</definedName>
    <definedName name="_PW2">#REF!</definedName>
    <definedName name="_QTY1">#REF!</definedName>
    <definedName name="_r" localSheetId="23" hidden="1">{"TAB1",#N/A,TRUE,"GENERAL";"TAB2",#N/A,TRUE,"GENERAL";"TAB3",#N/A,TRUE,"GENERAL";"TAB4",#N/A,TRUE,"GENERAL";"TAB5",#N/A,TRUE,"GENERAL"}</definedName>
    <definedName name="_r" localSheetId="29" hidden="1">{"TAB1",#N/A,TRUE,"GENERAL";"TAB2",#N/A,TRUE,"GENERAL";"TAB3",#N/A,TRUE,"GENERAL";"TAB4",#N/A,TRUE,"GENERAL";"TAB5",#N/A,TRUE,"GENERAL"}</definedName>
    <definedName name="_r" hidden="1">{"TAB1",#N/A,TRUE,"GENERAL";"TAB2",#N/A,TRUE,"GENERAL";"TAB3",#N/A,TRUE,"GENERAL";"TAB4",#N/A,TRUE,"GENERAL";"TAB5",#N/A,TRUE,"GENERAL"}</definedName>
    <definedName name="_R1_">#REF!</definedName>
    <definedName name="_r4r" localSheetId="23" hidden="1">{"via1",#N/A,TRUE,"general";"via2",#N/A,TRUE,"general";"via3",#N/A,TRUE,"general"}</definedName>
    <definedName name="_r4r" localSheetId="29" hidden="1">{"via1",#N/A,TRUE,"general";"via2",#N/A,TRUE,"general";"via3",#N/A,TRUE,"general"}</definedName>
    <definedName name="_r4r" hidden="1">{"via1",#N/A,TRUE,"general";"via2",#N/A,TRUE,"general";"via3",#N/A,TRUE,"general"}</definedName>
    <definedName name="_rc">#N/A</definedName>
    <definedName name="_REC1">"Rectángulo 31"</definedName>
    <definedName name="_REF37">#REF!</definedName>
    <definedName name="_ref4">#REF!</definedName>
    <definedName name="_REF60">[37]A.P.U.!$G$118</definedName>
    <definedName name="_Regression_Int">1</definedName>
    <definedName name="_Regression_Out" hidden="1">#N/A</definedName>
    <definedName name="_Regression_X" hidden="1">#N/A</definedName>
    <definedName name="_Regression_Y" hidden="1">#N/A</definedName>
    <definedName name="_RET1">'[5]7422CW00'!#REF!</definedName>
    <definedName name="_RET2">'[5]7422CW00'!#REF!</definedName>
    <definedName name="_RET3">'[5]7422CW00'!#REF!</definedName>
    <definedName name="_RET4">'[5]7422CW00'!#REF!</definedName>
    <definedName name="_RET5">'[5]7422CW00'!#REF!</definedName>
    <definedName name="_RET6">'[5]7422CW00'!#REF!</definedName>
    <definedName name="_rtu6" localSheetId="23" hidden="1">{"via1",#N/A,TRUE,"general";"via2",#N/A,TRUE,"general";"via3",#N/A,TRUE,"general"}</definedName>
    <definedName name="_rtu6" localSheetId="29" hidden="1">{"via1",#N/A,TRUE,"general";"via2",#N/A,TRUE,"general";"via3",#N/A,TRUE,"general"}</definedName>
    <definedName name="_rtu6" hidden="1">{"via1",#N/A,TRUE,"general";"via2",#N/A,TRUE,"general";"via3",#N/A,TRUE,"general"}</definedName>
    <definedName name="_s1" localSheetId="23" hidden="1">{"via1",#N/A,TRUE,"general";"via2",#N/A,TRUE,"general";"via3",#N/A,TRUE,"general"}</definedName>
    <definedName name="_s1" localSheetId="29" hidden="1">{"via1",#N/A,TRUE,"general";"via2",#N/A,TRUE,"general";"via3",#N/A,TRUE,"general"}</definedName>
    <definedName name="_s1" hidden="1">{"via1",#N/A,TRUE,"general";"via2",#N/A,TRUE,"general";"via3",#N/A,TRUE,"general"}</definedName>
    <definedName name="_s2" localSheetId="23" hidden="1">{"TAB1",#N/A,TRUE,"GENERAL";"TAB2",#N/A,TRUE,"GENERAL";"TAB3",#N/A,TRUE,"GENERAL";"TAB4",#N/A,TRUE,"GENERAL";"TAB5",#N/A,TRUE,"GENERAL"}</definedName>
    <definedName name="_s2" localSheetId="29" hidden="1">{"TAB1",#N/A,TRUE,"GENERAL";"TAB2",#N/A,TRUE,"GENERAL";"TAB3",#N/A,TRUE,"GENERAL";"TAB4",#N/A,TRUE,"GENERAL";"TAB5",#N/A,TRUE,"GENERAL"}</definedName>
    <definedName name="_s2" hidden="1">{"TAB1",#N/A,TRUE,"GENERAL";"TAB2",#N/A,TRUE,"GENERAL";"TAB3",#N/A,TRUE,"GENERAL";"TAB4",#N/A,TRUE,"GENERAL";"TAB5",#N/A,TRUE,"GENERAL"}</definedName>
    <definedName name="_s3" localSheetId="23" hidden="1">{"TAB1",#N/A,TRUE,"GENERAL";"TAB2",#N/A,TRUE,"GENERAL";"TAB3",#N/A,TRUE,"GENERAL";"TAB4",#N/A,TRUE,"GENERAL";"TAB5",#N/A,TRUE,"GENERAL"}</definedName>
    <definedName name="_s3" localSheetId="29" hidden="1">{"TAB1",#N/A,TRUE,"GENERAL";"TAB2",#N/A,TRUE,"GENERAL";"TAB3",#N/A,TRUE,"GENERAL";"TAB4",#N/A,TRUE,"GENERAL";"TAB5",#N/A,TRUE,"GENERAL"}</definedName>
    <definedName name="_s3" hidden="1">{"TAB1",#N/A,TRUE,"GENERAL";"TAB2",#N/A,TRUE,"GENERAL";"TAB3",#N/A,TRUE,"GENERAL";"TAB4",#N/A,TRUE,"GENERAL";"TAB5",#N/A,TRUE,"GENERAL"}</definedName>
    <definedName name="_s4" localSheetId="23" hidden="1">{"via1",#N/A,TRUE,"general";"via2",#N/A,TRUE,"general";"via3",#N/A,TRUE,"general"}</definedName>
    <definedName name="_s4" localSheetId="29" hidden="1">{"via1",#N/A,TRUE,"general";"via2",#N/A,TRUE,"general";"via3",#N/A,TRUE,"general"}</definedName>
    <definedName name="_s4" hidden="1">{"via1",#N/A,TRUE,"general";"via2",#N/A,TRUE,"general";"via3",#N/A,TRUE,"general"}</definedName>
    <definedName name="_s5" localSheetId="23" hidden="1">{"via1",#N/A,TRUE,"general";"via2",#N/A,TRUE,"general";"via3",#N/A,TRUE,"general"}</definedName>
    <definedName name="_s5" localSheetId="29" hidden="1">{"via1",#N/A,TRUE,"general";"via2",#N/A,TRUE,"general";"via3",#N/A,TRUE,"general"}</definedName>
    <definedName name="_s5" hidden="1">{"via1",#N/A,TRUE,"general";"via2",#N/A,TRUE,"general";"via3",#N/A,TRUE,"general"}</definedName>
    <definedName name="_s6" localSheetId="23" hidden="1">{"TAB1",#N/A,TRUE,"GENERAL";"TAB2",#N/A,TRUE,"GENERAL";"TAB3",#N/A,TRUE,"GENERAL";"TAB4",#N/A,TRUE,"GENERAL";"TAB5",#N/A,TRUE,"GENERAL"}</definedName>
    <definedName name="_s6" localSheetId="29" hidden="1">{"TAB1",#N/A,TRUE,"GENERAL";"TAB2",#N/A,TRUE,"GENERAL";"TAB3",#N/A,TRUE,"GENERAL";"TAB4",#N/A,TRUE,"GENERAL";"TAB5",#N/A,TRUE,"GENERAL"}</definedName>
    <definedName name="_s6" hidden="1">{"TAB1",#N/A,TRUE,"GENERAL";"TAB2",#N/A,TRUE,"GENERAL";"TAB3",#N/A,TRUE,"GENERAL";"TAB4",#N/A,TRUE,"GENERAL";"TAB5",#N/A,TRUE,"GENERAL"}</definedName>
    <definedName name="_s7" localSheetId="23" hidden="1">{"via1",#N/A,TRUE,"general";"via2",#N/A,TRUE,"general";"via3",#N/A,TRUE,"general"}</definedName>
    <definedName name="_s7" localSheetId="29" hidden="1">{"via1",#N/A,TRUE,"general";"via2",#N/A,TRUE,"general";"via3",#N/A,TRUE,"general"}</definedName>
    <definedName name="_s7" hidden="1">{"via1",#N/A,TRUE,"general";"via2",#N/A,TRUE,"general";"via3",#N/A,TRUE,"general"}</definedName>
    <definedName name="_SBC1" localSheetId="29">[12]INV!$A$12:$D$15</definedName>
    <definedName name="_SBC1">[13]INV!$A$12:$D$15</definedName>
    <definedName name="_SBC3" localSheetId="29">[12]INV!$F$12:$I$15</definedName>
    <definedName name="_SBC3">[13]INV!$F$12:$I$15</definedName>
    <definedName name="_SBC5" localSheetId="29">[12]INV!$K$12:$N$15</definedName>
    <definedName name="_SBC5">[13]INV!$K$12:$N$15</definedName>
    <definedName name="_Sort" localSheetId="29" hidden="1">#REF!</definedName>
    <definedName name="_Sort" hidden="1">#N/A</definedName>
    <definedName name="_srn001">#REF!</definedName>
    <definedName name="_SUM1">#REF!</definedName>
    <definedName name="_SUM2">#REF!</definedName>
    <definedName name="_t3" localSheetId="23" hidden="1">{"TAB1",#N/A,TRUE,"GENERAL";"TAB2",#N/A,TRUE,"GENERAL";"TAB3",#N/A,TRUE,"GENERAL";"TAB4",#N/A,TRUE,"GENERAL";"TAB5",#N/A,TRUE,"GENERAL"}</definedName>
    <definedName name="_t3" localSheetId="29" hidden="1">{"TAB1",#N/A,TRUE,"GENERAL";"TAB2",#N/A,TRUE,"GENERAL";"TAB3",#N/A,TRUE,"GENERAL";"TAB4",#N/A,TRUE,"GENERAL";"TAB5",#N/A,TRUE,"GENERAL"}</definedName>
    <definedName name="_t3" hidden="1">{"TAB1",#N/A,TRUE,"GENERAL";"TAB2",#N/A,TRUE,"GENERAL";"TAB3",#N/A,TRUE,"GENERAL";"TAB4",#N/A,TRUE,"GENERAL";"TAB5",#N/A,TRUE,"GENERAL"}</definedName>
    <definedName name="_t4" localSheetId="23" hidden="1">{"via1",#N/A,TRUE,"general";"via2",#N/A,TRUE,"general";"via3",#N/A,TRUE,"general"}</definedName>
    <definedName name="_t4" localSheetId="29" hidden="1">{"via1",#N/A,TRUE,"general";"via2",#N/A,TRUE,"general";"via3",#N/A,TRUE,"general"}</definedName>
    <definedName name="_t4" hidden="1">{"via1",#N/A,TRUE,"general";"via2",#N/A,TRUE,"general";"via3",#N/A,TRUE,"general"}</definedName>
    <definedName name="_t5" localSheetId="23" hidden="1">{"TAB1",#N/A,TRUE,"GENERAL";"TAB2",#N/A,TRUE,"GENERAL";"TAB3",#N/A,TRUE,"GENERAL";"TAB4",#N/A,TRUE,"GENERAL";"TAB5",#N/A,TRUE,"GENERAL"}</definedName>
    <definedName name="_t5" localSheetId="29" hidden="1">{"TAB1",#N/A,TRUE,"GENERAL";"TAB2",#N/A,TRUE,"GENERAL";"TAB3",#N/A,TRUE,"GENERAL";"TAB4",#N/A,TRUE,"GENERAL";"TAB5",#N/A,TRUE,"GENERAL"}</definedName>
    <definedName name="_t5" hidden="1">{"TAB1",#N/A,TRUE,"GENERAL";"TAB2",#N/A,TRUE,"GENERAL";"TAB3",#N/A,TRUE,"GENERAL";"TAB4",#N/A,TRUE,"GENERAL";"TAB5",#N/A,TRUE,"GENERAL"}</definedName>
    <definedName name="_t6" localSheetId="23" hidden="1">{"via1",#N/A,TRUE,"general";"via2",#N/A,TRUE,"general";"via3",#N/A,TRUE,"general"}</definedName>
    <definedName name="_t6" localSheetId="29" hidden="1">{"via1",#N/A,TRUE,"general";"via2",#N/A,TRUE,"general";"via3",#N/A,TRUE,"general"}</definedName>
    <definedName name="_t6" hidden="1">{"via1",#N/A,TRUE,"general";"via2",#N/A,TRUE,"general";"via3",#N/A,TRUE,"general"}</definedName>
    <definedName name="_t66" localSheetId="23" hidden="1">{"TAB1",#N/A,TRUE,"GENERAL";"TAB2",#N/A,TRUE,"GENERAL";"TAB3",#N/A,TRUE,"GENERAL";"TAB4",#N/A,TRUE,"GENERAL";"TAB5",#N/A,TRUE,"GENERAL"}</definedName>
    <definedName name="_t66" localSheetId="29" hidden="1">{"TAB1",#N/A,TRUE,"GENERAL";"TAB2",#N/A,TRUE,"GENERAL";"TAB3",#N/A,TRUE,"GENERAL";"TAB4",#N/A,TRUE,"GENERAL";"TAB5",#N/A,TRUE,"GENERAL"}</definedName>
    <definedName name="_t66" hidden="1">{"TAB1",#N/A,TRUE,"GENERAL";"TAB2",#N/A,TRUE,"GENERAL";"TAB3",#N/A,TRUE,"GENERAL";"TAB4",#N/A,TRUE,"GENERAL";"TAB5",#N/A,TRUE,"GENERAL"}</definedName>
    <definedName name="_t7" localSheetId="23" hidden="1">{"via1",#N/A,TRUE,"general";"via2",#N/A,TRUE,"general";"via3",#N/A,TRUE,"general"}</definedName>
    <definedName name="_t7" localSheetId="29" hidden="1">{"via1",#N/A,TRUE,"general";"via2",#N/A,TRUE,"general";"via3",#N/A,TRUE,"general"}</definedName>
    <definedName name="_t7" hidden="1">{"via1",#N/A,TRUE,"general";"via2",#N/A,TRUE,"general";"via3",#N/A,TRUE,"general"}</definedName>
    <definedName name="_t77" localSheetId="23" hidden="1">{"TAB1",#N/A,TRUE,"GENERAL";"TAB2",#N/A,TRUE,"GENERAL";"TAB3",#N/A,TRUE,"GENERAL";"TAB4",#N/A,TRUE,"GENERAL";"TAB5",#N/A,TRUE,"GENERAL"}</definedName>
    <definedName name="_t77" localSheetId="29" hidden="1">{"TAB1",#N/A,TRUE,"GENERAL";"TAB2",#N/A,TRUE,"GENERAL";"TAB3",#N/A,TRUE,"GENERAL";"TAB4",#N/A,TRUE,"GENERAL";"TAB5",#N/A,TRUE,"GENERAL"}</definedName>
    <definedName name="_t77" hidden="1">{"TAB1",#N/A,TRUE,"GENERAL";"TAB2",#N/A,TRUE,"GENERAL";"TAB3",#N/A,TRUE,"GENERAL";"TAB4",#N/A,TRUE,"GENERAL";"TAB5",#N/A,TRUE,"GENERAL"}</definedName>
    <definedName name="_t8" localSheetId="23" hidden="1">{"TAB1",#N/A,TRUE,"GENERAL";"TAB2",#N/A,TRUE,"GENERAL";"TAB3",#N/A,TRUE,"GENERAL";"TAB4",#N/A,TRUE,"GENERAL";"TAB5",#N/A,TRUE,"GENERAL"}</definedName>
    <definedName name="_t8" localSheetId="29" hidden="1">{"TAB1",#N/A,TRUE,"GENERAL";"TAB2",#N/A,TRUE,"GENERAL";"TAB3",#N/A,TRUE,"GENERAL";"TAB4",#N/A,TRUE,"GENERAL";"TAB5",#N/A,TRUE,"GENERAL"}</definedName>
    <definedName name="_t8" hidden="1">{"TAB1",#N/A,TRUE,"GENERAL";"TAB2",#N/A,TRUE,"GENERAL";"TAB3",#N/A,TRUE,"GENERAL";"TAB4",#N/A,TRUE,"GENERAL";"TAB5",#N/A,TRUE,"GENERAL"}</definedName>
    <definedName name="_t88" localSheetId="23" hidden="1">{"via1",#N/A,TRUE,"general";"via2",#N/A,TRUE,"general";"via3",#N/A,TRUE,"general"}</definedName>
    <definedName name="_t88" localSheetId="29" hidden="1">{"via1",#N/A,TRUE,"general";"via2",#N/A,TRUE,"general";"via3",#N/A,TRUE,"general"}</definedName>
    <definedName name="_t88" hidden="1">{"via1",#N/A,TRUE,"general";"via2",#N/A,TRUE,"general";"via3",#N/A,TRUE,"general"}</definedName>
    <definedName name="_t9" localSheetId="23" hidden="1">{"TAB1",#N/A,TRUE,"GENERAL";"TAB2",#N/A,TRUE,"GENERAL";"TAB3",#N/A,TRUE,"GENERAL";"TAB4",#N/A,TRUE,"GENERAL";"TAB5",#N/A,TRUE,"GENERAL"}</definedName>
    <definedName name="_t9" localSheetId="29" hidden="1">{"TAB1",#N/A,TRUE,"GENERAL";"TAB2",#N/A,TRUE,"GENERAL";"TAB3",#N/A,TRUE,"GENERAL";"TAB4",#N/A,TRUE,"GENERAL";"TAB5",#N/A,TRUE,"GENERAL"}</definedName>
    <definedName name="_t9" hidden="1">{"TAB1",#N/A,TRUE,"GENERAL";"TAB2",#N/A,TRUE,"GENERAL";"TAB3",#N/A,TRUE,"GENERAL";"TAB4",#N/A,TRUE,"GENERAL";"TAB5",#N/A,TRUE,"GENERAL"}</definedName>
    <definedName name="_t99" localSheetId="23" hidden="1">{"via1",#N/A,TRUE,"general";"via2",#N/A,TRUE,"general";"via3",#N/A,TRUE,"general"}</definedName>
    <definedName name="_t99" localSheetId="29"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212">#N/A</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3" hidden="1">{"TAB1",#N/A,TRUE,"GENERAL";"TAB2",#N/A,TRUE,"GENERAL";"TAB3",#N/A,TRUE,"GENERAL";"TAB4",#N/A,TRUE,"GENERAL";"TAB5",#N/A,TRUE,"GENERAL"}</definedName>
    <definedName name="_u4" localSheetId="29" hidden="1">{"TAB1",#N/A,TRUE,"GENERAL";"TAB2",#N/A,TRUE,"GENERAL";"TAB3",#N/A,TRUE,"GENERAL";"TAB4",#N/A,TRUE,"GENERAL";"TAB5",#N/A,TRUE,"GENERAL"}</definedName>
    <definedName name="_u4" hidden="1">{"TAB1",#N/A,TRUE,"GENERAL";"TAB2",#N/A,TRUE,"GENERAL";"TAB3",#N/A,TRUE,"GENERAL";"TAB4",#N/A,TRUE,"GENERAL";"TAB5",#N/A,TRUE,"GENERAL"}</definedName>
    <definedName name="_u5" localSheetId="23" hidden="1">{"TAB1",#N/A,TRUE,"GENERAL";"TAB2",#N/A,TRUE,"GENERAL";"TAB3",#N/A,TRUE,"GENERAL";"TAB4",#N/A,TRUE,"GENERAL";"TAB5",#N/A,TRUE,"GENERAL"}</definedName>
    <definedName name="_u5" localSheetId="29" hidden="1">{"TAB1",#N/A,TRUE,"GENERAL";"TAB2",#N/A,TRUE,"GENERAL";"TAB3",#N/A,TRUE,"GENERAL";"TAB4",#N/A,TRUE,"GENERAL";"TAB5",#N/A,TRUE,"GENERAL"}</definedName>
    <definedName name="_u5" hidden="1">{"TAB1",#N/A,TRUE,"GENERAL";"TAB2",#N/A,TRUE,"GENERAL";"TAB3",#N/A,TRUE,"GENERAL";"TAB4",#N/A,TRUE,"GENERAL";"TAB5",#N/A,TRUE,"GENERAL"}</definedName>
    <definedName name="_u6" localSheetId="23" hidden="1">{"TAB1",#N/A,TRUE,"GENERAL";"TAB2",#N/A,TRUE,"GENERAL";"TAB3",#N/A,TRUE,"GENERAL";"TAB4",#N/A,TRUE,"GENERAL";"TAB5",#N/A,TRUE,"GENERAL"}</definedName>
    <definedName name="_u6" localSheetId="29" hidden="1">{"TAB1",#N/A,TRUE,"GENERAL";"TAB2",#N/A,TRUE,"GENERAL";"TAB3",#N/A,TRUE,"GENERAL";"TAB4",#N/A,TRUE,"GENERAL";"TAB5",#N/A,TRUE,"GENERAL"}</definedName>
    <definedName name="_u6" hidden="1">{"TAB1",#N/A,TRUE,"GENERAL";"TAB2",#N/A,TRUE,"GENERAL";"TAB3",#N/A,TRUE,"GENERAL";"TAB4",#N/A,TRUE,"GENERAL";"TAB5",#N/A,TRUE,"GENERAL"}</definedName>
    <definedName name="_u7" localSheetId="23" hidden="1">{"via1",#N/A,TRUE,"general";"via2",#N/A,TRUE,"general";"via3",#N/A,TRUE,"general"}</definedName>
    <definedName name="_u7" localSheetId="29" hidden="1">{"via1",#N/A,TRUE,"general";"via2",#N/A,TRUE,"general";"via3",#N/A,TRUE,"general"}</definedName>
    <definedName name="_u7" hidden="1">{"via1",#N/A,TRUE,"general";"via2",#N/A,TRUE,"general";"via3",#N/A,TRUE,"general"}</definedName>
    <definedName name="_u8" localSheetId="23" hidden="1">{"TAB1",#N/A,TRUE,"GENERAL";"TAB2",#N/A,TRUE,"GENERAL";"TAB3",#N/A,TRUE,"GENERAL";"TAB4",#N/A,TRUE,"GENERAL";"TAB5",#N/A,TRUE,"GENERAL"}</definedName>
    <definedName name="_u8" localSheetId="29" hidden="1">{"TAB1",#N/A,TRUE,"GENERAL";"TAB2",#N/A,TRUE,"GENERAL";"TAB3",#N/A,TRUE,"GENERAL";"TAB4",#N/A,TRUE,"GENERAL";"TAB5",#N/A,TRUE,"GENERAL"}</definedName>
    <definedName name="_u8" hidden="1">{"TAB1",#N/A,TRUE,"GENERAL";"TAB2",#N/A,TRUE,"GENERAL";"TAB3",#N/A,TRUE,"GENERAL";"TAB4",#N/A,TRUE,"GENERAL";"TAB5",#N/A,TRUE,"GENERAL"}</definedName>
    <definedName name="_u9" localSheetId="23" hidden="1">{"TAB1",#N/A,TRUE,"GENERAL";"TAB2",#N/A,TRUE,"GENERAL";"TAB3",#N/A,TRUE,"GENERAL";"TAB4",#N/A,TRUE,"GENERAL";"TAB5",#N/A,TRUE,"GENERAL"}</definedName>
    <definedName name="_u9" localSheetId="29" hidden="1">{"TAB1",#N/A,TRUE,"GENERAL";"TAB2",#N/A,TRUE,"GENERAL";"TAB3",#N/A,TRUE,"GENERAL";"TAB4",#N/A,TRUE,"GENERAL";"TAB5",#N/A,TRUE,"GENERAL"}</definedName>
    <definedName name="_u9" hidden="1">{"TAB1",#N/A,TRUE,"GENERAL";"TAB2",#N/A,TRUE,"GENERAL";"TAB3",#N/A,TRUE,"GENERAL";"TAB4",#N/A,TRUE,"GENERAL";"TAB5",#N/A,TRUE,"GENERAL"}</definedName>
    <definedName name="_unj1" hidden="1">[11]INST!#REF!</definedName>
    <definedName name="_ur7" localSheetId="23" hidden="1">{"TAB1",#N/A,TRUE,"GENERAL";"TAB2",#N/A,TRUE,"GENERAL";"TAB3",#N/A,TRUE,"GENERAL";"TAB4",#N/A,TRUE,"GENERAL";"TAB5",#N/A,TRUE,"GENERAL"}</definedName>
    <definedName name="_ur7" localSheetId="29"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23" hidden="1">{"via1",#N/A,TRUE,"general";"via2",#N/A,TRUE,"general";"via3",#N/A,TRUE,"general"}</definedName>
    <definedName name="_v2" localSheetId="29" hidden="1">{"via1",#N/A,TRUE,"general";"via2",#N/A,TRUE,"general";"via3",#N/A,TRUE,"general"}</definedName>
    <definedName name="_v2" hidden="1">{"via1",#N/A,TRUE,"general";"via2",#N/A,TRUE,"general";"via3",#N/A,TRUE,"general"}</definedName>
    <definedName name="_v3" localSheetId="23" hidden="1">{"TAB1",#N/A,TRUE,"GENERAL";"TAB2",#N/A,TRUE,"GENERAL";"TAB3",#N/A,TRUE,"GENERAL";"TAB4",#N/A,TRUE,"GENERAL";"TAB5",#N/A,TRUE,"GENERAL"}</definedName>
    <definedName name="_v3" localSheetId="29" hidden="1">{"TAB1",#N/A,TRUE,"GENERAL";"TAB2",#N/A,TRUE,"GENERAL";"TAB3",#N/A,TRUE,"GENERAL";"TAB4",#N/A,TRUE,"GENERAL";"TAB5",#N/A,TRUE,"GENERAL"}</definedName>
    <definedName name="_v3" hidden="1">{"TAB1",#N/A,TRUE,"GENERAL";"TAB2",#N/A,TRUE,"GENERAL";"TAB3",#N/A,TRUE,"GENERAL";"TAB4",#N/A,TRUE,"GENERAL";"TAB5",#N/A,TRUE,"GENERAL"}</definedName>
    <definedName name="_v4" localSheetId="23" hidden="1">{"TAB1",#N/A,TRUE,"GENERAL";"TAB2",#N/A,TRUE,"GENERAL";"TAB3",#N/A,TRUE,"GENERAL";"TAB4",#N/A,TRUE,"GENERAL";"TAB5",#N/A,TRUE,"GENERAL"}</definedName>
    <definedName name="_v4" localSheetId="29" hidden="1">{"TAB1",#N/A,TRUE,"GENERAL";"TAB2",#N/A,TRUE,"GENERAL";"TAB3",#N/A,TRUE,"GENERAL";"TAB4",#N/A,TRUE,"GENERAL";"TAB5",#N/A,TRUE,"GENERAL"}</definedName>
    <definedName name="_v4" hidden="1">{"TAB1",#N/A,TRUE,"GENERAL";"TAB2",#N/A,TRUE,"GENERAL";"TAB3",#N/A,TRUE,"GENERAL";"TAB4",#N/A,TRUE,"GENERAL";"TAB5",#N/A,TRUE,"GENERAL"}</definedName>
    <definedName name="_v5" localSheetId="23" hidden="1">{"TAB1",#N/A,TRUE,"GENERAL";"TAB2",#N/A,TRUE,"GENERAL";"TAB3",#N/A,TRUE,"GENERAL";"TAB4",#N/A,TRUE,"GENERAL";"TAB5",#N/A,TRUE,"GENERAL"}</definedName>
    <definedName name="_v5" localSheetId="29" hidden="1">{"TAB1",#N/A,TRUE,"GENERAL";"TAB2",#N/A,TRUE,"GENERAL";"TAB3",#N/A,TRUE,"GENERAL";"TAB4",#N/A,TRUE,"GENERAL";"TAB5",#N/A,TRUE,"GENERAL"}</definedName>
    <definedName name="_v5" hidden="1">{"TAB1",#N/A,TRUE,"GENERAL";"TAB2",#N/A,TRUE,"GENERAL";"TAB3",#N/A,TRUE,"GENERAL";"TAB4",#N/A,TRUE,"GENERAL";"TAB5",#N/A,TRUE,"GENERAL"}</definedName>
    <definedName name="_v6" localSheetId="23" hidden="1">{"TAB1",#N/A,TRUE,"GENERAL";"TAB2",#N/A,TRUE,"GENERAL";"TAB3",#N/A,TRUE,"GENERAL";"TAB4",#N/A,TRUE,"GENERAL";"TAB5",#N/A,TRUE,"GENERAL"}</definedName>
    <definedName name="_v6" localSheetId="29" hidden="1">{"TAB1",#N/A,TRUE,"GENERAL";"TAB2",#N/A,TRUE,"GENERAL";"TAB3",#N/A,TRUE,"GENERAL";"TAB4",#N/A,TRUE,"GENERAL";"TAB5",#N/A,TRUE,"GENERAL"}</definedName>
    <definedName name="_v6" hidden="1">{"TAB1",#N/A,TRUE,"GENERAL";"TAB2",#N/A,TRUE,"GENERAL";"TAB3",#N/A,TRUE,"GENERAL";"TAB4",#N/A,TRUE,"GENERAL";"TAB5",#N/A,TRUE,"GENERAL"}</definedName>
    <definedName name="_v7" localSheetId="23" hidden="1">{"via1",#N/A,TRUE,"general";"via2",#N/A,TRUE,"general";"via3",#N/A,TRUE,"general"}</definedName>
    <definedName name="_v7" localSheetId="29" hidden="1">{"via1",#N/A,TRUE,"general";"via2",#N/A,TRUE,"general";"via3",#N/A,TRUE,"general"}</definedName>
    <definedName name="_v7" hidden="1">{"via1",#N/A,TRUE,"general";"via2",#N/A,TRUE,"general";"via3",#N/A,TRUE,"general"}</definedName>
    <definedName name="_v8" localSheetId="23" hidden="1">{"TAB1",#N/A,TRUE,"GENERAL";"TAB2",#N/A,TRUE,"GENERAL";"TAB3",#N/A,TRUE,"GENERAL";"TAB4",#N/A,TRUE,"GENERAL";"TAB5",#N/A,TRUE,"GENERAL"}</definedName>
    <definedName name="_v8" localSheetId="29" hidden="1">{"TAB1",#N/A,TRUE,"GENERAL";"TAB2",#N/A,TRUE,"GENERAL";"TAB3",#N/A,TRUE,"GENERAL";"TAB4",#N/A,TRUE,"GENERAL";"TAB5",#N/A,TRUE,"GENERAL"}</definedName>
    <definedName name="_v8" hidden="1">{"TAB1",#N/A,TRUE,"GENERAL";"TAB2",#N/A,TRUE,"GENERAL";"TAB3",#N/A,TRUE,"GENERAL";"TAB4",#N/A,TRUE,"GENERAL";"TAB5",#N/A,TRUE,"GENERAL"}</definedName>
    <definedName name="_v9" localSheetId="23" hidden="1">{"TAB1",#N/A,TRUE,"GENERAL";"TAB2",#N/A,TRUE,"GENERAL";"TAB3",#N/A,TRUE,"GENERAL";"TAB4",#N/A,TRUE,"GENERAL";"TAB5",#N/A,TRUE,"GENERAL"}</definedName>
    <definedName name="_v9" localSheetId="29" hidden="1">{"TAB1",#N/A,TRUE,"GENERAL";"TAB2",#N/A,TRUE,"GENERAL";"TAB3",#N/A,TRUE,"GENERAL";"TAB4",#N/A,TRUE,"GENERAL";"TAB5",#N/A,TRUE,"GENERAL"}</definedName>
    <definedName name="_v9" hidden="1">{"TAB1",#N/A,TRUE,"GENERAL";"TAB2",#N/A,TRUE,"GENERAL";"TAB3",#N/A,TRUE,"GENERAL";"TAB4",#N/A,TRUE,"GENERAL";"TAB5",#N/A,TRUE,"GENERAL"}</definedName>
    <definedName name="_VA1">#REF!</definedName>
    <definedName name="_VA2">#REF!</definedName>
    <definedName name="_VA21">#REF!</definedName>
    <definedName name="_VEX1">[16]Tablas!#REF!</definedName>
    <definedName name="_VFA1">[16]Tablas!#REF!</definedName>
    <definedName name="_vfv4" localSheetId="23" hidden="1">{"via1",#N/A,TRUE,"general";"via2",#N/A,TRUE,"general";"via3",#N/A,TRUE,"general"}</definedName>
    <definedName name="_vfv4" localSheetId="29" hidden="1">{"via1",#N/A,TRUE,"general";"via2",#N/A,TRUE,"general";"via3",#N/A,TRUE,"general"}</definedName>
    <definedName name="_vfv4" hidden="1">{"via1",#N/A,TRUE,"general";"via2",#N/A,TRUE,"general";"via3",#N/A,TRUE,"general"}</definedName>
    <definedName name="_VIT1">[16]Tablas!#REF!</definedName>
    <definedName name="_VPR1">[16]Tablas!#REF!</definedName>
    <definedName name="_VPR2">[18]Tablas!#REF!</definedName>
    <definedName name="_VRP1">[16]Tablas!#REF!</definedName>
    <definedName name="_VSM1">[16]Tablas!#REF!</definedName>
    <definedName name="_X">[43]Hoja1!$A$1:$F$96</definedName>
    <definedName name="_x1" localSheetId="23" hidden="1">{"TAB1",#N/A,TRUE,"GENERAL";"TAB2",#N/A,TRUE,"GENERAL";"TAB3",#N/A,TRUE,"GENERAL";"TAB4",#N/A,TRUE,"GENERAL";"TAB5",#N/A,TRUE,"GENERAL"}</definedName>
    <definedName name="_x1" localSheetId="29" hidden="1">{"TAB1",#N/A,TRUE,"GENERAL";"TAB2",#N/A,TRUE,"GENERAL";"TAB3",#N/A,TRUE,"GENERAL";"TAB4",#N/A,TRUE,"GENERAL";"TAB5",#N/A,TRUE,"GENERAL"}</definedName>
    <definedName name="_x1" hidden="1">{"TAB1",#N/A,TRUE,"GENERAL";"TAB2",#N/A,TRUE,"GENERAL";"TAB3",#N/A,TRUE,"GENERAL";"TAB4",#N/A,TRUE,"GENERAL";"TAB5",#N/A,TRUE,"GENERAL"}</definedName>
    <definedName name="_x2" localSheetId="23" hidden="1">{"via1",#N/A,TRUE,"general";"via2",#N/A,TRUE,"general";"via3",#N/A,TRUE,"general"}</definedName>
    <definedName name="_x2" localSheetId="29" hidden="1">{"via1",#N/A,TRUE,"general";"via2",#N/A,TRUE,"general";"via3",#N/A,TRUE,"general"}</definedName>
    <definedName name="_x2" hidden="1">{"via1",#N/A,TRUE,"general";"via2",#N/A,TRUE,"general";"via3",#N/A,TRUE,"general"}</definedName>
    <definedName name="_x3" localSheetId="23" hidden="1">{"via1",#N/A,TRUE,"general";"via2",#N/A,TRUE,"general";"via3",#N/A,TRUE,"general"}</definedName>
    <definedName name="_x3" localSheetId="29" hidden="1">{"via1",#N/A,TRUE,"general";"via2",#N/A,TRUE,"general";"via3",#N/A,TRUE,"general"}</definedName>
    <definedName name="_x3" hidden="1">{"via1",#N/A,TRUE,"general";"via2",#N/A,TRUE,"general";"via3",#N/A,TRUE,"general"}</definedName>
    <definedName name="_x4" localSheetId="23" hidden="1">{"via1",#N/A,TRUE,"general";"via2",#N/A,TRUE,"general";"via3",#N/A,TRUE,"general"}</definedName>
    <definedName name="_x4" localSheetId="29" hidden="1">{"via1",#N/A,TRUE,"general";"via2",#N/A,TRUE,"general";"via3",#N/A,TRUE,"general"}</definedName>
    <definedName name="_x4" hidden="1">{"via1",#N/A,TRUE,"general";"via2",#N/A,TRUE,"general";"via3",#N/A,TRUE,"general"}</definedName>
    <definedName name="_x5" localSheetId="23" hidden="1">{"TAB1",#N/A,TRUE,"GENERAL";"TAB2",#N/A,TRUE,"GENERAL";"TAB3",#N/A,TRUE,"GENERAL";"TAB4",#N/A,TRUE,"GENERAL";"TAB5",#N/A,TRUE,"GENERAL"}</definedName>
    <definedName name="_x5" localSheetId="29" hidden="1">{"TAB1",#N/A,TRUE,"GENERAL";"TAB2",#N/A,TRUE,"GENERAL";"TAB3",#N/A,TRUE,"GENERAL";"TAB4",#N/A,TRUE,"GENERAL";"TAB5",#N/A,TRUE,"GENERAL"}</definedName>
    <definedName name="_x5" hidden="1">{"TAB1",#N/A,TRUE,"GENERAL";"TAB2",#N/A,TRUE,"GENERAL";"TAB3",#N/A,TRUE,"GENERAL";"TAB4",#N/A,TRUE,"GENERAL";"TAB5",#N/A,TRUE,"GENERAL"}</definedName>
    <definedName name="_x6" localSheetId="23" hidden="1">{"TAB1",#N/A,TRUE,"GENERAL";"TAB2",#N/A,TRUE,"GENERAL";"TAB3",#N/A,TRUE,"GENERAL";"TAB4",#N/A,TRUE,"GENERAL";"TAB5",#N/A,TRUE,"GENERAL"}</definedName>
    <definedName name="_x6" localSheetId="29" hidden="1">{"TAB1",#N/A,TRUE,"GENERAL";"TAB2",#N/A,TRUE,"GENERAL";"TAB3",#N/A,TRUE,"GENERAL";"TAB4",#N/A,TRUE,"GENERAL";"TAB5",#N/A,TRUE,"GENERAL"}</definedName>
    <definedName name="_x6" hidden="1">{"TAB1",#N/A,TRUE,"GENERAL";"TAB2",#N/A,TRUE,"GENERAL";"TAB3",#N/A,TRUE,"GENERAL";"TAB4",#N/A,TRUE,"GENERAL";"TAB5",#N/A,TRUE,"GENERAL"}</definedName>
    <definedName name="_x7" localSheetId="23" hidden="1">{"TAB1",#N/A,TRUE,"GENERAL";"TAB2",#N/A,TRUE,"GENERAL";"TAB3",#N/A,TRUE,"GENERAL";"TAB4",#N/A,TRUE,"GENERAL";"TAB5",#N/A,TRUE,"GENERAL"}</definedName>
    <definedName name="_x7" localSheetId="29" hidden="1">{"TAB1",#N/A,TRUE,"GENERAL";"TAB2",#N/A,TRUE,"GENERAL";"TAB3",#N/A,TRUE,"GENERAL";"TAB4",#N/A,TRUE,"GENERAL";"TAB5",#N/A,TRUE,"GENERAL"}</definedName>
    <definedName name="_x7" hidden="1">{"TAB1",#N/A,TRUE,"GENERAL";"TAB2",#N/A,TRUE,"GENERAL";"TAB3",#N/A,TRUE,"GENERAL";"TAB4",#N/A,TRUE,"GENERAL";"TAB5",#N/A,TRUE,"GENERAL"}</definedName>
    <definedName name="_x8" localSheetId="23" hidden="1">{"via1",#N/A,TRUE,"general";"via2",#N/A,TRUE,"general";"via3",#N/A,TRUE,"general"}</definedName>
    <definedName name="_x8" localSheetId="29" hidden="1">{"via1",#N/A,TRUE,"general";"via2",#N/A,TRUE,"general";"via3",#N/A,TRUE,"general"}</definedName>
    <definedName name="_x8" hidden="1">{"via1",#N/A,TRUE,"general";"via2",#N/A,TRUE,"general";"via3",#N/A,TRUE,"general"}</definedName>
    <definedName name="_x9" localSheetId="23" hidden="1">{"TAB1",#N/A,TRUE,"GENERAL";"TAB2",#N/A,TRUE,"GENERAL";"TAB3",#N/A,TRUE,"GENERAL";"TAB4",#N/A,TRUE,"GENERAL";"TAB5",#N/A,TRUE,"GENERAL"}</definedName>
    <definedName name="_x9" localSheetId="29" hidden="1">{"TAB1",#N/A,TRUE,"GENERAL";"TAB2",#N/A,TRUE,"GENERAL";"TAB3",#N/A,TRUE,"GENERAL";"TAB4",#N/A,TRUE,"GENERAL";"TAB5",#N/A,TRUE,"GENERAL"}</definedName>
    <definedName name="_x9" hidden="1">{"TAB1",#N/A,TRUE,"GENERAL";"TAB2",#N/A,TRUE,"GENERAL";"TAB3",#N/A,TRUE,"GENERAL";"TAB4",#N/A,TRUE,"GENERAL";"TAB5",#N/A,TRUE,"GENERAL"}</definedName>
    <definedName name="_y2" localSheetId="23" hidden="1">{"TAB1",#N/A,TRUE,"GENERAL";"TAB2",#N/A,TRUE,"GENERAL";"TAB3",#N/A,TRUE,"GENERAL";"TAB4",#N/A,TRUE,"GENERAL";"TAB5",#N/A,TRUE,"GENERAL"}</definedName>
    <definedName name="_y2" localSheetId="29" hidden="1">{"TAB1",#N/A,TRUE,"GENERAL";"TAB2",#N/A,TRUE,"GENERAL";"TAB3",#N/A,TRUE,"GENERAL";"TAB4",#N/A,TRUE,"GENERAL";"TAB5",#N/A,TRUE,"GENERAL"}</definedName>
    <definedName name="_y2" hidden="1">{"TAB1",#N/A,TRUE,"GENERAL";"TAB2",#N/A,TRUE,"GENERAL";"TAB3",#N/A,TRUE,"GENERAL";"TAB4",#N/A,TRUE,"GENERAL";"TAB5",#N/A,TRUE,"GENERAL"}</definedName>
    <definedName name="_y3" localSheetId="23" hidden="1">{"via1",#N/A,TRUE,"general";"via2",#N/A,TRUE,"general";"via3",#N/A,TRUE,"general"}</definedName>
    <definedName name="_y3" localSheetId="29" hidden="1">{"via1",#N/A,TRUE,"general";"via2",#N/A,TRUE,"general";"via3",#N/A,TRUE,"general"}</definedName>
    <definedName name="_y3" hidden="1">{"via1",#N/A,TRUE,"general";"via2",#N/A,TRUE,"general";"via3",#N/A,TRUE,"general"}</definedName>
    <definedName name="_y4" localSheetId="23" hidden="1">{"via1",#N/A,TRUE,"general";"via2",#N/A,TRUE,"general";"via3",#N/A,TRUE,"general"}</definedName>
    <definedName name="_y4" localSheetId="29" hidden="1">{"via1",#N/A,TRUE,"general";"via2",#N/A,TRUE,"general";"via3",#N/A,TRUE,"general"}</definedName>
    <definedName name="_y4" hidden="1">{"via1",#N/A,TRUE,"general";"via2",#N/A,TRUE,"general";"via3",#N/A,TRUE,"general"}</definedName>
    <definedName name="_y5" localSheetId="23" hidden="1">{"TAB1",#N/A,TRUE,"GENERAL";"TAB2",#N/A,TRUE,"GENERAL";"TAB3",#N/A,TRUE,"GENERAL";"TAB4",#N/A,TRUE,"GENERAL";"TAB5",#N/A,TRUE,"GENERAL"}</definedName>
    <definedName name="_y5" localSheetId="29" hidden="1">{"TAB1",#N/A,TRUE,"GENERAL";"TAB2",#N/A,TRUE,"GENERAL";"TAB3",#N/A,TRUE,"GENERAL";"TAB4",#N/A,TRUE,"GENERAL";"TAB5",#N/A,TRUE,"GENERAL"}</definedName>
    <definedName name="_y5" hidden="1">{"TAB1",#N/A,TRUE,"GENERAL";"TAB2",#N/A,TRUE,"GENERAL";"TAB3",#N/A,TRUE,"GENERAL";"TAB4",#N/A,TRUE,"GENERAL";"TAB5",#N/A,TRUE,"GENERAL"}</definedName>
    <definedName name="_y6" localSheetId="23" hidden="1">{"via1",#N/A,TRUE,"general";"via2",#N/A,TRUE,"general";"via3",#N/A,TRUE,"general"}</definedName>
    <definedName name="_y6" localSheetId="29" hidden="1">{"via1",#N/A,TRUE,"general";"via2",#N/A,TRUE,"general";"via3",#N/A,TRUE,"general"}</definedName>
    <definedName name="_y6" hidden="1">{"via1",#N/A,TRUE,"general";"via2",#N/A,TRUE,"general";"via3",#N/A,TRUE,"general"}</definedName>
    <definedName name="_y7" localSheetId="23" hidden="1">{"via1",#N/A,TRUE,"general";"via2",#N/A,TRUE,"general";"via3",#N/A,TRUE,"general"}</definedName>
    <definedName name="_y7" localSheetId="29" hidden="1">{"via1",#N/A,TRUE,"general";"via2",#N/A,TRUE,"general";"via3",#N/A,TRUE,"general"}</definedName>
    <definedName name="_y7" hidden="1">{"via1",#N/A,TRUE,"general";"via2",#N/A,TRUE,"general";"via3",#N/A,TRUE,"general"}</definedName>
    <definedName name="_y8" localSheetId="23" hidden="1">{"via1",#N/A,TRUE,"general";"via2",#N/A,TRUE,"general";"via3",#N/A,TRUE,"general"}</definedName>
    <definedName name="_y8" localSheetId="29" hidden="1">{"via1",#N/A,TRUE,"general";"via2",#N/A,TRUE,"general";"via3",#N/A,TRUE,"general"}</definedName>
    <definedName name="_y8" hidden="1">{"via1",#N/A,TRUE,"general";"via2",#N/A,TRUE,"general";"via3",#N/A,TRUE,"general"}</definedName>
    <definedName name="_y9" localSheetId="23" hidden="1">{"TAB1",#N/A,TRUE,"GENERAL";"TAB2",#N/A,TRUE,"GENERAL";"TAB3",#N/A,TRUE,"GENERAL";"TAB4",#N/A,TRUE,"GENERAL";"TAB5",#N/A,TRUE,"GENERAL"}</definedName>
    <definedName name="_y9" localSheetId="29" hidden="1">{"TAB1",#N/A,TRUE,"GENERAL";"TAB2",#N/A,TRUE,"GENERAL";"TAB3",#N/A,TRUE,"GENERAL";"TAB4",#N/A,TRUE,"GENERAL";"TAB5",#N/A,TRUE,"GENERAL"}</definedName>
    <definedName name="_y9" hidden="1">{"TAB1",#N/A,TRUE,"GENERAL";"TAB2",#N/A,TRUE,"GENERAL";"TAB3",#N/A,TRUE,"GENERAL";"TAB4",#N/A,TRUE,"GENERAL";"TAB5",#N/A,TRUE,"GENERAL"}</definedName>
    <definedName name="_z" localSheetId="23">#REF!</definedName>
    <definedName name="_z">#REF!</definedName>
    <definedName name="_z1" localSheetId="23" hidden="1">{"TAB1",#N/A,TRUE,"GENERAL";"TAB2",#N/A,TRUE,"GENERAL";"TAB3",#N/A,TRUE,"GENERAL";"TAB4",#N/A,TRUE,"GENERAL";"TAB5",#N/A,TRUE,"GENERAL"}</definedName>
    <definedName name="_z1" localSheetId="29" hidden="1">{"TAB1",#N/A,TRUE,"GENERAL";"TAB2",#N/A,TRUE,"GENERAL";"TAB3",#N/A,TRUE,"GENERAL";"TAB4",#N/A,TRUE,"GENERAL";"TAB5",#N/A,TRUE,"GENERAL"}</definedName>
    <definedName name="_z1" hidden="1">{"TAB1",#N/A,TRUE,"GENERAL";"TAB2",#N/A,TRUE,"GENERAL";"TAB3",#N/A,TRUE,"GENERAL";"TAB4",#N/A,TRUE,"GENERAL";"TAB5",#N/A,TRUE,"GENERAL"}</definedName>
    <definedName name="_z2" localSheetId="23" hidden="1">{"via1",#N/A,TRUE,"general";"via2",#N/A,TRUE,"general";"via3",#N/A,TRUE,"general"}</definedName>
    <definedName name="_z2" localSheetId="29" hidden="1">{"via1",#N/A,TRUE,"general";"via2",#N/A,TRUE,"general";"via3",#N/A,TRUE,"general"}</definedName>
    <definedName name="_z2" hidden="1">{"via1",#N/A,TRUE,"general";"via2",#N/A,TRUE,"general";"via3",#N/A,TRUE,"general"}</definedName>
    <definedName name="_z3" localSheetId="23" hidden="1">{"via1",#N/A,TRUE,"general";"via2",#N/A,TRUE,"general";"via3",#N/A,TRUE,"general"}</definedName>
    <definedName name="_z3" localSheetId="29" hidden="1">{"via1",#N/A,TRUE,"general";"via2",#N/A,TRUE,"general";"via3",#N/A,TRUE,"general"}</definedName>
    <definedName name="_z3" hidden="1">{"via1",#N/A,TRUE,"general";"via2",#N/A,TRUE,"general";"via3",#N/A,TRUE,"general"}</definedName>
    <definedName name="_z4" localSheetId="23" hidden="1">{"TAB1",#N/A,TRUE,"GENERAL";"TAB2",#N/A,TRUE,"GENERAL";"TAB3",#N/A,TRUE,"GENERAL";"TAB4",#N/A,TRUE,"GENERAL";"TAB5",#N/A,TRUE,"GENERAL"}</definedName>
    <definedName name="_z4" localSheetId="29" hidden="1">{"TAB1",#N/A,TRUE,"GENERAL";"TAB2",#N/A,TRUE,"GENERAL";"TAB3",#N/A,TRUE,"GENERAL";"TAB4",#N/A,TRUE,"GENERAL";"TAB5",#N/A,TRUE,"GENERAL"}</definedName>
    <definedName name="_z4" hidden="1">{"TAB1",#N/A,TRUE,"GENERAL";"TAB2",#N/A,TRUE,"GENERAL";"TAB3",#N/A,TRUE,"GENERAL";"TAB4",#N/A,TRUE,"GENERAL";"TAB5",#N/A,TRUE,"GENERAL"}</definedName>
    <definedName name="_z5" localSheetId="23" hidden="1">{"via1",#N/A,TRUE,"general";"via2",#N/A,TRUE,"general";"via3",#N/A,TRUE,"general"}</definedName>
    <definedName name="_z5" localSheetId="29" hidden="1">{"via1",#N/A,TRUE,"general";"via2",#N/A,TRUE,"general";"via3",#N/A,TRUE,"general"}</definedName>
    <definedName name="_z5" hidden="1">{"via1",#N/A,TRUE,"general";"via2",#N/A,TRUE,"general";"via3",#N/A,TRUE,"general"}</definedName>
    <definedName name="_z6" localSheetId="23" hidden="1">{"TAB1",#N/A,TRUE,"GENERAL";"TAB2",#N/A,TRUE,"GENERAL";"TAB3",#N/A,TRUE,"GENERAL";"TAB4",#N/A,TRUE,"GENERAL";"TAB5",#N/A,TRUE,"GENERAL"}</definedName>
    <definedName name="_z6" localSheetId="29" hidden="1">{"TAB1",#N/A,TRUE,"GENERAL";"TAB2",#N/A,TRUE,"GENERAL";"TAB3",#N/A,TRUE,"GENERAL";"TAB4",#N/A,TRUE,"GENERAL";"TAB5",#N/A,TRUE,"GENERAL"}</definedName>
    <definedName name="_z6" hidden="1">{"TAB1",#N/A,TRUE,"GENERAL";"TAB2",#N/A,TRUE,"GENERAL";"TAB3",#N/A,TRUE,"GENERAL";"TAB4",#N/A,TRUE,"GENERAL";"TAB5",#N/A,TRUE,"GENERAL"}</definedName>
    <definedName name="a" localSheetId="23">#REF!</definedName>
    <definedName name="a" localSheetId="29">[44]Planilla!$C$58</definedName>
    <definedName name="a">#REF!</definedName>
    <definedName name="A.PVC">'[45]factores A.N.'!$M$7:$M$33</definedName>
    <definedName name="A_1">#REF!</definedName>
    <definedName name="A_impresión_IM" localSheetId="23">#REF!</definedName>
    <definedName name="A_impresión_IM" localSheetId="29">#REF!</definedName>
    <definedName name="A_impresión_IM">[1]CRA.MODI!#REF!</definedName>
    <definedName name="A0">#N/A</definedName>
    <definedName name="a1..056">#REF!</definedName>
    <definedName name="A18A200">[46]ESPEC!#REF!</definedName>
    <definedName name="A1S">#REF!</definedName>
    <definedName name="A1XO56">#REF!</definedName>
    <definedName name="a2a" localSheetId="23" hidden="1">{"TAB1",#N/A,TRUE,"GENERAL";"TAB2",#N/A,TRUE,"GENERAL";"TAB3",#N/A,TRUE,"GENERAL";"TAB4",#N/A,TRUE,"GENERAL";"TAB5",#N/A,TRUE,"GENERAL"}</definedName>
    <definedName name="a2a" localSheetId="29" hidden="1">{"TAB1",#N/A,TRUE,"GENERAL";"TAB2",#N/A,TRUE,"GENERAL";"TAB3",#N/A,TRUE,"GENERAL";"TAB4",#N/A,TRUE,"GENERAL";"TAB5",#N/A,TRUE,"GENERAL"}</definedName>
    <definedName name="a2a" hidden="1">{"TAB1",#N/A,TRUE,"GENERAL";"TAB2",#N/A,TRUE,"GENERAL";"TAB3",#N/A,TRUE,"GENERAL";"TAB4",#N/A,TRUE,"GENERAL";"TAB5",#N/A,TRUE,"GENERAL"}</definedName>
    <definedName name="A2S">#REF!</definedName>
    <definedName name="aa" localSheetId="23">#REF!</definedName>
    <definedName name="AA" localSheetId="29">#REF!</definedName>
    <definedName name="aa">#REF!</definedName>
    <definedName name="aaa" localSheetId="23">#REF!</definedName>
    <definedName name="AAA" localSheetId="29">#N/A</definedName>
    <definedName name="aaa">#REF!</definedName>
    <definedName name="AAAA" localSheetId="29">#REF!</definedName>
    <definedName name="AAAA">'[47]PU (2)'!$F$10</definedName>
    <definedName name="aaaaaa">[48]otros!$C$5</definedName>
    <definedName name="aaaaaaa">[43]Hoja1!$A$1:$F$96</definedName>
    <definedName name="AAAAAAAAAAAAAAAAAAFFFFFFFFFFFFFFF">#N/A</definedName>
    <definedName name="aaaaas" localSheetId="23" hidden="1">{"TAB1",#N/A,TRUE,"GENERAL";"TAB2",#N/A,TRUE,"GENERAL";"TAB3",#N/A,TRUE,"GENERAL";"TAB4",#N/A,TRUE,"GENERAL";"TAB5",#N/A,TRUE,"GENERAL"}</definedName>
    <definedName name="aaaaas" localSheetId="29" hidden="1">{"TAB1",#N/A,TRUE,"GENERAL";"TAB2",#N/A,TRUE,"GENERAL";"TAB3",#N/A,TRUE,"GENERAL";"TAB4",#N/A,TRUE,"GENERAL";"TAB5",#N/A,TRUE,"GENERAL"}</definedName>
    <definedName name="aaaaas" hidden="1">{"TAB1",#N/A,TRUE,"GENERAL";"TAB2",#N/A,TRUE,"GENERAL";"TAB3",#N/A,TRUE,"GENERAL";"TAB4",#N/A,TRUE,"GENERAL";"TAB5",#N/A,TRUE,"GENERAL"}</definedName>
    <definedName name="AAC" localSheetId="29">[12]AASHTO!$A$14:$F$17</definedName>
    <definedName name="AAC">[13]AASHTO!$A$14:$F$17</definedName>
    <definedName name="aas" localSheetId="23" hidden="1">{"TAB1",#N/A,TRUE,"GENERAL";"TAB2",#N/A,TRUE,"GENERAL";"TAB3",#N/A,TRUE,"GENERAL";"TAB4",#N/A,TRUE,"GENERAL";"TAB5",#N/A,TRUE,"GENERAL"}</definedName>
    <definedName name="aas" localSheetId="29" hidden="1">{"TAB1",#N/A,TRUE,"GENERAL";"TAB2",#N/A,TRUE,"GENERAL";"TAB3",#N/A,TRUE,"GENERAL";"TAB4",#N/A,TRUE,"GENERAL";"TAB5",#N/A,TRUE,"GENERAL"}</definedName>
    <definedName name="aas" hidden="1">{"TAB1",#N/A,TRUE,"GENERAL";"TAB2",#N/A,TRUE,"GENERAL";"TAB3",#N/A,TRUE,"GENERAL";"TAB4",#N/A,TRUE,"GENERAL";"TAB5",#N/A,TRUE,"GENERAL"}</definedName>
    <definedName name="ab" localSheetId="23">#REF!</definedName>
    <definedName name="AB" localSheetId="29">#REF!</definedName>
    <definedName name="ab">#REF!</definedName>
    <definedName name="aba_1">#REF!</definedName>
    <definedName name="aba_2">#REF!</definedName>
    <definedName name="abc" localSheetId="23">#REF!</definedName>
    <definedName name="abc" localSheetId="29">#REF!</definedName>
    <definedName name="abc">#REF!</definedName>
    <definedName name="ABCD" hidden="1">#REF!</definedName>
    <definedName name="ABCDE" hidden="1">#REF!</definedName>
    <definedName name="ABG" localSheetId="29">[12]AASHTO!$A$2:$F$5</definedName>
    <definedName name="ABG">[13]AASHTO!$A$2:$F$5</definedName>
    <definedName name="ABNA">#N/A</definedName>
    <definedName name="Abrazadera_pasamanos">#REF!</definedName>
    <definedName name="Abrazadera_superior">#REF!</definedName>
    <definedName name="Abrazaderas_Tub._PVC">#REF!</definedName>
    <definedName name="Abrazaderas_Tub._PVC_6">#REF!</definedName>
    <definedName name="absc" localSheetId="30">[49]!absc</definedName>
    <definedName name="absc">[49]!absc</definedName>
    <definedName name="absc_">[8]!absc</definedName>
    <definedName name="absc_1">[8]!absc</definedName>
    <definedName name="absc1" localSheetId="29">[8]!absc</definedName>
    <definedName name="absc1" localSheetId="30">[50]!absc</definedName>
    <definedName name="absc1">[50]!absc</definedName>
    <definedName name="AC" localSheetId="23" hidden="1">{#N/A,#N/A,TRUE,"INGENIERIA";#N/A,#N/A,TRUE,"COMPRAS";#N/A,#N/A,TRUE,"DIRECCION";#N/A,#N/A,TRUE,"RESUMEN"}</definedName>
    <definedName name="AC" localSheetId="29">#REF!</definedName>
    <definedName name="AC" hidden="1">{#N/A,#N/A,TRUE,"INGENIERIA";#N/A,#N/A,TRUE,"COMPRAS";#N/A,#N/A,TRUE,"DIRECCION";#N/A,#N/A,TRUE,"RESUMEN"}</definedName>
    <definedName name="Acces._PVC_P_diam_1_2">#REF!</definedName>
    <definedName name="Acces._PVC_P_diam_11_2">#REF!</definedName>
    <definedName name="Acces._PVC_P_diam_3_4">#REF!</definedName>
    <definedName name="Accesorio_HG_1_2">#REF!</definedName>
    <definedName name="Accesorio_HG_3_4">#REF!</definedName>
    <definedName name="Accesorio_PVC_P_diam._2">#REF!</definedName>
    <definedName name="Accesorio_PVC_P_diam_1">#REF!</definedName>
    <definedName name="Accesorios_de_gres_de_6">#REF!</definedName>
    <definedName name="Accesorios_gres_3">#REF!</definedName>
    <definedName name="Accesorios_gres_4">#REF!</definedName>
    <definedName name="Accesorios_HG_1">#REF!</definedName>
    <definedName name="Accesorios_HG_diam._2">#REF!</definedName>
    <definedName name="Accesorios_PVC_4__y_6">#REF!</definedName>
    <definedName name="Accesorios_PVC_de_2__y_3">#REF!</definedName>
    <definedName name="AccessDatabase" localSheetId="29" hidden="1">"A:\SAIN.mdb"</definedName>
    <definedName name="AccessDatabase" hidden="1">"C:\C-314\VOLUMENES\volfin4.mdb"</definedName>
    <definedName name="ACER">#REF!</definedName>
    <definedName name="Acero_60000psi__PDR_60">#REF!</definedName>
    <definedName name="Acero_A_37">#REF!</definedName>
    <definedName name="Acido_acetico">#REF!</definedName>
    <definedName name="Acido_nitrico">#REF!</definedName>
    <definedName name="Acpm">#REF!</definedName>
    <definedName name="Acrilico_lampara">#REF!</definedName>
    <definedName name="Acrilico_prismat.difusor">#REF!</definedName>
    <definedName name="Acriltex">#REF!</definedName>
    <definedName name="ACT" localSheetId="29">#REF!</definedName>
    <definedName name="ACT">#N/A</definedName>
    <definedName name="ACT_COMP">#REF!</definedName>
    <definedName name="ACT_COMP2">#REF!</definedName>
    <definedName name="ACT_CONT">#REF!</definedName>
    <definedName name="ACT_CONT2">#REF!</definedName>
    <definedName name="actividad" localSheetId="23">#REF!</definedName>
    <definedName name="actividad">#REF!</definedName>
    <definedName name="Actividades">#REF!</definedName>
    <definedName name="ACTV">#REF!</definedName>
    <definedName name="ACUMULADO">[43]Hoja1!$A$1:$B$65536</definedName>
    <definedName name="ACwvu.TAB1." localSheetId="23" hidden="1">[51]Presupuesto_Via_distribuidora!#REF!</definedName>
    <definedName name="ACwvu.TAB1." hidden="1">[51]Presupuesto_Via_distribuidora!#REF!</definedName>
    <definedName name="ACwvu.TAB2." localSheetId="23" hidden="1">[51]Presupuesto_Via_distribuidora!#REF!</definedName>
    <definedName name="ACwvu.TAB2." hidden="1">[51]Presupuesto_Via_distribuidora!#REF!</definedName>
    <definedName name="ACwvu.TAB3." localSheetId="23" hidden="1">[51]Presupuesto_Via_distribuidora!#REF!</definedName>
    <definedName name="ACwvu.TAB3." hidden="1">[51]Presupuesto_Via_distribuidora!#REF!</definedName>
    <definedName name="ACwvu.TAB4." localSheetId="23" hidden="1">[51]Presupuesto_Via_distribuidora!#REF!</definedName>
    <definedName name="ACwvu.TAB4." hidden="1">[51]Presupuesto_Via_distribuidora!#REF!</definedName>
    <definedName name="ACwvu.TAB5." localSheetId="23" hidden="1">[51]Presupuesto_Via_distribuidora!#REF!</definedName>
    <definedName name="ACwvu.TAB5." hidden="1">[51]Presupuesto_Via_distribuidora!#REF!</definedName>
    <definedName name="ad" localSheetId="29">#REF!</definedName>
    <definedName name="AD">[52]Insumos!$A$4:$A$1765</definedName>
    <definedName name="Adaptador_PVC_macho_1">#REF!</definedName>
    <definedName name="Adaptador_PVC_macho_1_2">#REF!</definedName>
    <definedName name="Adaptador_PVC_macho_3_4">#REF!</definedName>
    <definedName name="adasd">#REF!</definedName>
    <definedName name="ADD" localSheetId="23">#REF!</definedName>
    <definedName name="ADD">#REF!</definedName>
    <definedName name="addd" localSheetId="23">#REF!</definedName>
    <definedName name="addd">#REF!</definedName>
    <definedName name="ADFGSDB" localSheetId="23" hidden="1">{"via1",#N/A,TRUE,"general";"via2",#N/A,TRUE,"general";"via3",#N/A,TRUE,"general"}</definedName>
    <definedName name="ADFGSDB" localSheetId="29" hidden="1">{"via1",#N/A,TRUE,"general";"via2",#N/A,TRUE,"general";"via3",#N/A,TRUE,"general"}</definedName>
    <definedName name="ADFGSDB" hidden="1">{"via1",#N/A,TRUE,"general";"via2",#N/A,TRUE,"general";"via3",#N/A,TRUE,"general"}</definedName>
    <definedName name="Adhesivo_No._10_Env_5GI">#REF!</definedName>
    <definedName name="ADM" localSheetId="29">[48]otros!$C$2</definedName>
    <definedName name="Adm">[53]Presupuesto!$F$48</definedName>
    <definedName name="administrador" localSheetId="29">[54]Informacion!$B$15</definedName>
    <definedName name="administrador">[55]Informacion!$B$15</definedName>
    <definedName name="admon" localSheetId="23">#REF!</definedName>
    <definedName name="ADMON" localSheetId="29">#REF!</definedName>
    <definedName name="admon">#REF!</definedName>
    <definedName name="ADMON1">#REF!</definedName>
    <definedName name="ado">'[56]Equipo_Trans '!$A$1:$A$51</definedName>
    <definedName name="adoc1" localSheetId="29">[8]!absc</definedName>
    <definedName name="adoc1" localSheetId="30">[50]!absc</definedName>
    <definedName name="adoc1">[50]!absc</definedName>
    <definedName name="ADOC125">[57]!absc</definedName>
    <definedName name="adoq" localSheetId="29">[8]!absc</definedName>
    <definedName name="adoq" localSheetId="30">[49]!absc</definedName>
    <definedName name="adoq">[49]!absc</definedName>
    <definedName name="ADSAD" localSheetId="23" hidden="1">{"TAB1",#N/A,TRUE,"GENERAL";"TAB2",#N/A,TRUE,"GENERAL";"TAB3",#N/A,TRUE,"GENERAL";"TAB4",#N/A,TRUE,"GENERAL";"TAB5",#N/A,TRUE,"GENERAL"}</definedName>
    <definedName name="ADSAD" localSheetId="29" hidden="1">{"TAB1",#N/A,TRUE,"GENERAL";"TAB2",#N/A,TRUE,"GENERAL";"TAB3",#N/A,TRUE,"GENERAL";"TAB4",#N/A,TRUE,"GENERAL";"TAB5",#N/A,TRUE,"GENERAL"}</definedName>
    <definedName name="ADSAD" hidden="1">{"TAB1",#N/A,TRUE,"GENERAL";"TAB2",#N/A,TRUE,"GENERAL";"TAB3",#N/A,TRUE,"GENERAL";"TAB4",#N/A,TRUE,"GENERAL";"TAB5",#N/A,TRUE,"GENERAL"}</definedName>
    <definedName name="AE" localSheetId="23" hidden="1">{#N/A,#N/A,TRUE,"INGENIERIA";#N/A,#N/A,TRUE,"COMPRAS";#N/A,#N/A,TRUE,"DIRECCION";#N/A,#N/A,TRUE,"RESUMEN"}</definedName>
    <definedName name="AE" hidden="1">{#N/A,#N/A,TRUE,"INGENIERIA";#N/A,#N/A,TRUE,"COMPRAS";#N/A,#N/A,TRUE,"DIRECCION";#N/A,#N/A,TRUE,"RESUMEN"}</definedName>
    <definedName name="aefa" localSheetId="23" hidden="1">{"via1",#N/A,TRUE,"general";"via2",#N/A,TRUE,"general";"via3",#N/A,TRUE,"general"}</definedName>
    <definedName name="aefa" localSheetId="29" hidden="1">{"via1",#N/A,TRUE,"general";"via2",#N/A,TRUE,"general";"via3",#N/A,TRUE,"general"}</definedName>
    <definedName name="aefa" hidden="1">{"via1",#N/A,TRUE,"general";"via2",#N/A,TRUE,"general";"via3",#N/A,TRUE,"general"}</definedName>
    <definedName name="aergdezs" localSheetId="23">#REF!</definedName>
    <definedName name="aergdezs">#REF!</definedName>
    <definedName name="af" localSheetId="23">#REF!</definedName>
    <definedName name="af">#REF!</definedName>
    <definedName name="afdsw" localSheetId="23" hidden="1">{"TAB1",#N/A,TRUE,"GENERAL";"TAB2",#N/A,TRUE,"GENERAL";"TAB3",#N/A,TRUE,"GENERAL";"TAB4",#N/A,TRUE,"GENERAL";"TAB5",#N/A,TRUE,"GENERAL"}</definedName>
    <definedName name="afdsw" localSheetId="29" hidden="1">{"TAB1",#N/A,TRUE,"GENERAL";"TAB2",#N/A,TRUE,"GENERAL";"TAB3",#N/A,TRUE,"GENERAL";"TAB4",#N/A,TRUE,"GENERAL";"TAB5",#N/A,TRUE,"GENERAL"}</definedName>
    <definedName name="afdsw" hidden="1">{"TAB1",#N/A,TRUE,"GENERAL";"TAB2",#N/A,TRUE,"GENERAL";"TAB3",#N/A,TRUE,"GENERAL";"TAB4",#N/A,TRUE,"GENERAL";"TAB5",#N/A,TRUE,"GENERAL"}</definedName>
    <definedName name="AG" localSheetId="2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localSheetId="23" hidden="1">{"via1",#N/A,TRUE,"general";"via2",#N/A,TRUE,"general";"via3",#N/A,TRUE,"general"}</definedName>
    <definedName name="agdsgg" localSheetId="29" hidden="1">{"via1",#N/A,TRUE,"general";"via2",#N/A,TRUE,"general";"via3",#N/A,TRUE,"general"}</definedName>
    <definedName name="agdsgg" hidden="1">{"via1",#N/A,TRUE,"general";"via2",#N/A,TRUE,"general";"via3",#N/A,TRUE,"general"}</definedName>
    <definedName name="AGUA">[37]INSUMOS!$D$4</definedName>
    <definedName name="AH" localSheetId="23" hidden="1">{#N/A,#N/A,TRUE,"INGENIERIA";#N/A,#N/A,TRUE,"COMPRAS";#N/A,#N/A,TRUE,"DIRECCION";#N/A,#N/A,TRUE,"RESUMEN"}</definedName>
    <definedName name="AH" hidden="1">{#N/A,#N/A,TRUE,"INGENIERIA";#N/A,#N/A,TRUE,"COMPRAS";#N/A,#N/A,TRUE,"DIRECCION";#N/A,#N/A,TRUE,"RESUMEN"}</definedName>
    <definedName name="ahe">#N/A</definedName>
    <definedName name="AHER" localSheetId="29">[58]HER!$A:$C</definedName>
    <definedName name="AHER">[59]HER!$A:$C</definedName>
    <definedName name="aida">#REF!</definedName>
    <definedName name="aida1">#REF!</definedName>
    <definedName name="AIRE_ACOND_ITEM" localSheetId="23">[60]Presupuesto!#REF!,[60]Presupuesto!#REF!</definedName>
    <definedName name="AIRE_ACOND_ITEM">[60]Presupuesto!#REF!,[60]Presupuesto!#REF!</definedName>
    <definedName name="AIRE_ACOND_VALOR" localSheetId="23">[60]Presupuesto!#REF!,[60]Presupuesto!#REF!</definedName>
    <definedName name="AIRE_ACOND_VALOR">[60]Presupuesto!#REF!,[60]Presupuesto!#REF!</definedName>
    <definedName name="AIRE_ACONDICIONADO" localSheetId="23">[61]Presupuesto!#REF!</definedName>
    <definedName name="AIRE_ACONDICIONADO">[61]Presupuesto!#REF!</definedName>
    <definedName name="AIU" localSheetId="29">#REF!</definedName>
    <definedName name="aiu">[62]Presupuesto!$F$302</definedName>
    <definedName name="AIU_01">#REF!</definedName>
    <definedName name="AIU_1">#REF!</definedName>
    <definedName name="AIU_2">#REF!</definedName>
    <definedName name="aiu_mat">[63]PRESUPUESTO!$AD$891</definedName>
    <definedName name="aj">#N/A</definedName>
    <definedName name="AjustDelAIU">#REF!</definedName>
    <definedName name="alam">#REF!</definedName>
    <definedName name="ALAMB">[37]INSUMOS!$D$39</definedName>
    <definedName name="Alambre_ATT_2_22">#REF!</definedName>
    <definedName name="Alambre_de_puas_Cal_14">#REF!</definedName>
    <definedName name="Alambre_negro">#REF!</definedName>
    <definedName name="Alambre_No._8_THW">#REF!</definedName>
    <definedName name="Alambre_No_10_AWG_THW_75C">#REF!</definedName>
    <definedName name="Alambre_No_12_AWG_THW_75C">#REF!</definedName>
    <definedName name="Alambre_No_14_desnudo">#REF!</definedName>
    <definedName name="Alambre_teléfono_22_AWG">#REF!</definedName>
    <definedName name="Alambre_TW_10">#REF!</definedName>
    <definedName name="Alambre_TW_12">#REF!</definedName>
    <definedName name="Alambre_TW_14">#REF!</definedName>
    <definedName name="Alambre_TW_8">#REF!</definedName>
    <definedName name="alc" localSheetId="29">[64]!absc</definedName>
    <definedName name="alc" localSheetId="30">[65]!absc</definedName>
    <definedName name="alc">[65]!absc</definedName>
    <definedName name="AlcanceProyecto">#REF!</definedName>
    <definedName name="Alf._Alfa_Pasarella_1.080">#REF!</definedName>
    <definedName name="ALFAJ">#REF!</definedName>
    <definedName name="Alfombra_argollada_7mm.">#REF!</definedName>
    <definedName name="Alistado_.03x.03">#REF!</definedName>
    <definedName name="ALM">#REF!</definedName>
    <definedName name="ALTO" localSheetId="23">#REF!</definedName>
    <definedName name="ALTO" localSheetId="29">[66]Tabla!$A$1:$A$5</definedName>
    <definedName name="ALTO">#REF!</definedName>
    <definedName name="altosutro" localSheetId="23">#REF!</definedName>
    <definedName name="altosutro">#REF!</definedName>
    <definedName name="ALTURA" localSheetId="23">#REF!</definedName>
    <definedName name="ALTURA">#REF!</definedName>
    <definedName name="alturaarena" localSheetId="23">#REF!</definedName>
    <definedName name="alturaarena">#REF!</definedName>
    <definedName name="ALTURAPLACAS" localSheetId="23">#REF!</definedName>
    <definedName name="ALTURAPLACAS">#REF!</definedName>
    <definedName name="Alumol">#REF!</definedName>
    <definedName name="Amarre_galv._caballete">#REF!</definedName>
    <definedName name="AMAT" localSheetId="29">[58]MAT!$A:$C</definedName>
    <definedName name="AMAT">[59]MAT!$A:$C</definedName>
    <definedName name="Amount">#REF!</definedName>
    <definedName name="ANABANCO">'[67]ANALISIS RESUMIDOS'!$A$2:$D$2609</definedName>
    <definedName name="ANALI" localSheetId="23">#REF!</definedName>
    <definedName name="ANALI">#REF!</definedName>
    <definedName name="Analis" localSheetId="23">#REF!</definedName>
    <definedName name="Analis" localSheetId="29">#REF!</definedName>
    <definedName name="Analis">#REF!</definedName>
    <definedName name="ANALISIS" localSheetId="23">#REF!</definedName>
    <definedName name="ANALISIS">#REF!</definedName>
    <definedName name="ANALISIS__DE__PRECIOS__UNITARIOS">#N/A</definedName>
    <definedName name="ANALISIS_UNITARIOS" localSheetId="23">#REF!</definedName>
    <definedName name="ANALISIS_UNITARIOS">#REF!</definedName>
    <definedName name="ancho" localSheetId="23">#REF!</definedName>
    <definedName name="ancho">#REF!</definedName>
    <definedName name="anchodesarenador" localSheetId="23">#REF!</definedName>
    <definedName name="anchodesarenador">#REF!</definedName>
    <definedName name="ANCHOPLACAS" localSheetId="23">#REF!</definedName>
    <definedName name="ANCHOPLACAS">#REF!</definedName>
    <definedName name="anchosutro" localSheetId="23">#REF!</definedName>
    <definedName name="anchosutro">#REF!</definedName>
    <definedName name="ANCLAJE">'[68]MC SF GAVIONES'!#REF!</definedName>
    <definedName name="AND">#REF!</definedName>
    <definedName name="ANDAM">[37]INSUMOS!$D$146</definedName>
    <definedName name="ANDEN">#REF!</definedName>
    <definedName name="Andres123" localSheetId="23">#REF!</definedName>
    <definedName name="Andres123" localSheetId="29">#REF!</definedName>
    <definedName name="Andres123">#REF!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[69]COMPARATIVO!#REF!</definedName>
    <definedName name="anexo8">#REF!</definedName>
    <definedName name="anexo9">#REF!</definedName>
    <definedName name="anexů7">#REF!</definedName>
    <definedName name="Angulo_1_8x3_4">#REF!</definedName>
    <definedName name="Angulo_1_x1_x3_16">#REF!</definedName>
    <definedName name="Angulo_Al_3_4_x3_4_x1_16">#REF!</definedName>
    <definedName name="Antic" localSheetId="29">[70]BASES!$B$33</definedName>
    <definedName name="Antic">[71]BASES!$B$33</definedName>
    <definedName name="ANTICIPO" localSheetId="29">[70]BASES!$B$33</definedName>
    <definedName name="ANTICIPO">[72]BASES!$B$33</definedName>
    <definedName name="Anticorrosivo__Pintuco">#REF!</definedName>
    <definedName name="ANTISB">[37]INSUMOS!$D$42</definedName>
    <definedName name="AÑO">[48]PRESUPUESTO!$D$13</definedName>
    <definedName name="AÑOWUIE" localSheetId="29">'[73]Res-Accide-10'!$R$2:$R$7</definedName>
    <definedName name="AÑOWUIE">'[74]Res-Accide-10'!$R$2:$R$7</definedName>
    <definedName name="ao">#N/A</definedName>
    <definedName name="ap" localSheetId="29">[44]Planilla!$D$58</definedName>
    <definedName name="ap">[75]Planilla!$D$58</definedName>
    <definedName name="apaiy">#REF!</definedName>
    <definedName name="APARAT_SAN_INCRUST_ITEM" localSheetId="23">[60]Presupuesto!#REF!</definedName>
    <definedName name="APARAT_SAN_INCRUST_ITEM">[60]Presupuesto!#REF!</definedName>
    <definedName name="APARAT_SANIT_ITEM" localSheetId="23">[60]Presupuesto!#REF!,[60]Presupuesto!#REF!,[60]Presupuesto!#REF!,[60]Presupuesto!#REF!</definedName>
    <definedName name="APARAT_SANIT_ITEM">[60]Presupuesto!#REF!,[60]Presupuesto!#REF!,[60]Presupuesto!#REF!,[60]Presupuesto!#REF!</definedName>
    <definedName name="APARAT_SANIT_VALOR">[60]Presupuesto!$G$939,[60]Presupuesto!$G$940,[60]Presupuesto!$G$941,[60]Presupuesto!$G$942:$G$945</definedName>
    <definedName name="APARATOS_MUEBLES_MESONES_ESPEJOS" localSheetId="23">[61]Presupuesto!#REF!</definedName>
    <definedName name="APARATOS_MUEBLES_MESONES_ESPEJOS">[61]Presupuesto!#REF!</definedName>
    <definedName name="APARATOSSAN" localSheetId="23">[60]Presupuesto!#REF!,[60]Presupuesto!#REF!,[60]Presupuesto!#REF!,[60]Presupuesto!#REF!</definedName>
    <definedName name="APARATOSSAN">[60]Presupuesto!#REF!,[60]Presupuesto!#REF!,[60]Presupuesto!#REF!,[60]Presupuesto!#REF!</definedName>
    <definedName name="APB">[42]PRECIOS!$G$71:$J$153</definedName>
    <definedName name="APELLIDOS">#REF!</definedName>
    <definedName name="APER" localSheetId="29">[58]PER!$A:$C</definedName>
    <definedName name="APER">[59]PER!$A:$C</definedName>
    <definedName name="API">#REF!</definedName>
    <definedName name="Aplique_en_bronce">#REF!</definedName>
    <definedName name="APR">[76]dts!$B$25</definedName>
    <definedName name="Apu" localSheetId="29">[77]Apu!$D$8:$AC$2207</definedName>
    <definedName name="APU" localSheetId="30">[50]!absc</definedName>
    <definedName name="APU">[50]!absc</definedName>
    <definedName name="APU_directos">#REF!</definedName>
    <definedName name="APU221.1" localSheetId="23">#REF!</definedName>
    <definedName name="APU221.1" localSheetId="29">#REF!</definedName>
    <definedName name="APU221.1">#REF!</definedName>
    <definedName name="APU221.2" localSheetId="23">#REF!</definedName>
    <definedName name="APU221.2" localSheetId="29">#REF!</definedName>
    <definedName name="APU221.2">#REF!</definedName>
    <definedName name="apus3077" localSheetId="23">'[32]3. Acue.-Alcant.'!#REF!</definedName>
    <definedName name="apus3077">'[32]3. Acue.-Alcant.'!#REF!</definedName>
    <definedName name="apus3079" localSheetId="23">'[32]3. Acue.-Alcant.'!#REF!</definedName>
    <definedName name="apus3079">'[32]3. Acue.-Alcant.'!#REF!</definedName>
    <definedName name="apus3080" localSheetId="23">'[32]3. Acue.-Alcant.'!#REF!</definedName>
    <definedName name="apus3080">'[32]3. Acue.-Alcant.'!#REF!</definedName>
    <definedName name="apus3081" localSheetId="23">'[32]3. Acue.-Alcant.'!#REF!</definedName>
    <definedName name="apus3081">'[32]3. Acue.-Alcant.'!#REF!</definedName>
    <definedName name="apus3082" localSheetId="23">'[32]3. Acue.-Alcant.'!#REF!</definedName>
    <definedName name="apus3082">'[32]3. Acue.-Alcant.'!#REF!</definedName>
    <definedName name="apus7095" localSheetId="23">'[32]7. Inst. Hidrosanitarias'!#REF!</definedName>
    <definedName name="apus7095">'[32]7. Inst. Hidrosanitarias'!#REF!</definedName>
    <definedName name="apus7096" localSheetId="23">'[32]7. Inst. Hidrosanitarias'!#REF!</definedName>
    <definedName name="apus7096">'[32]7. Inst. Hidrosanitarias'!#REF!</definedName>
    <definedName name="apus7097" localSheetId="23">'[32]7. Inst. Hidrosanitarias'!#REF!</definedName>
    <definedName name="apus7097">'[32]7. Inst. Hidrosanitarias'!#REF!</definedName>
    <definedName name="aq">#N/A</definedName>
    <definedName name="aqaq" localSheetId="23" hidden="1">{"TAB1",#N/A,TRUE,"GENERAL";"TAB2",#N/A,TRUE,"GENERAL";"TAB3",#N/A,TRUE,"GENERAL";"TAB4",#N/A,TRUE,"GENERAL";"TAB5",#N/A,TRUE,"GENERAL"}</definedName>
    <definedName name="aqaq" localSheetId="29"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#REF!</definedName>
    <definedName name="ARANCEL">#REF!</definedName>
    <definedName name="AREA">#REF!</definedName>
    <definedName name="_xlnm.Extract" localSheetId="23">#REF!</definedName>
    <definedName name="_xlnm.Extract" localSheetId="29">#REF!</definedName>
    <definedName name="_xlnm.Extract">#REF!</definedName>
    <definedName name="_xlnm.Print_Area" localSheetId="6">'1.Calle 12 entre 9 y 11'!$A$1:$F$86</definedName>
    <definedName name="_xlnm.Print_Area" localSheetId="18">'10.CALLE 12 ENTRE 12 Y 13'!$A$1:$F$120</definedName>
    <definedName name="_xlnm.Print_Area" localSheetId="21">'12.Calle 18, entre 14 y 15 '!$A$1:$F$77</definedName>
    <definedName name="_xlnm.Print_Area" localSheetId="25">'12.Calle 18, entre 14 y 15  30%'!$A$1:$F$73</definedName>
    <definedName name="_xlnm.Print_Area" localSheetId="7">'2.Calle 11 entre 15 y 17'!$A$1:$F$73</definedName>
    <definedName name="_xlnm.Print_Area" localSheetId="8">'3.Cra 12 - Cra 14 la italia'!$A$1:$F$73</definedName>
    <definedName name="_xlnm.Print_Area" localSheetId="9">'4.Carrera 22 con calle 27B'!$A$1:$F$71</definedName>
    <definedName name="_xlnm.Print_Area" localSheetId="10">'4.Carrera 22A con calle 27B '!$A$1:$F$71</definedName>
    <definedName name="_xlnm.Print_Area" localSheetId="11">'4.Carrera 22B con calle 27B'!$A$1:$F$71</definedName>
    <definedName name="_xlnm.Print_Area" localSheetId="13">'5.Calle 33 entre cra 12 y 12Bis'!$A$1:$F$71</definedName>
    <definedName name="_xlnm.Print_Area" localSheetId="14">'6.CARRERA 10 ENTRE CALLE 7 Y 8'!$A$1:$F$73</definedName>
    <definedName name="_xlnm.Print_Area" localSheetId="15">'7.CALLE 26 ENTRE CRA 14 Y 15'!$A$1:$F$73</definedName>
    <definedName name="_xlnm.Print_Area" localSheetId="16">'8.CALLE 13 ENTRE 13 Y 14'!$A$1:$F$90</definedName>
    <definedName name="_xlnm.Print_Area" localSheetId="17">'9.Calle 18, entre 11 y 12'!$A$1:$F$73</definedName>
    <definedName name="_xlnm.Print_Area" localSheetId="23">'Analisis de AU'!$A$1:$E$60</definedName>
    <definedName name="_xlnm.Print_Area" localSheetId="4">'Calle 10, entre 10 y 11'!$A$1:$F$71</definedName>
    <definedName name="_xlnm.Print_Area" localSheetId="5">'Calle 16, entre 15 y 17'!$A$1:$F$71</definedName>
    <definedName name="_xlnm.Print_Area" localSheetId="26">'CALLE FUNDADORES'!$A$1:$F$73</definedName>
    <definedName name="_xlnm.Print_Area" localSheetId="12">'Cra 10 entre calle 9A -10'!$A$1:$F$71</definedName>
    <definedName name="_xlnm.Print_Area" localSheetId="0">'CRA 14 CALLES 16 Y 21 '!$A$1:$F$93</definedName>
    <definedName name="_xlnm.Print_Area" localSheetId="29">#REF!</definedName>
    <definedName name="_xlnm.Print_Area" localSheetId="1">Pavimentos!$A$1:$F$71</definedName>
    <definedName name="_xlnm.Print_Area" localSheetId="3">RESUMEN!$A$1:$E$26</definedName>
    <definedName name="_xlnm.Print_Area">#REF!</definedName>
    <definedName name="AreaLimpiar">'[78]Info-Portaf'!$N$4,'[78]Info-Portaf'!$C$10:$AE$24,'[78]Info-Portaf'!$C$26:$AE$28,'[78]Info-Portaf'!$C$31:$AE$40,'[78]Info-Portaf'!$C$41:$H$41,'[78]Info-Portaf'!$C$42:$AE$51,'[78]Info-Portaf'!$C$53:$AE$54,'[78]Info-Portaf'!$C$57:$AE$57,'[78]Info-Portaf'!$C$59:$AE$59,'[78]Info-Portaf'!$B$10:$B$61</definedName>
    <definedName name="AREAS_PISOS">#REF!</definedName>
    <definedName name="Areatotal">#REF!</definedName>
    <definedName name="Aref">#REF!</definedName>
    <definedName name="ARELAL">[79]APU!$G$1096</definedName>
    <definedName name="ARENA" localSheetId="29">[80]INSUMOS!$D$185</definedName>
    <definedName name="ARENA">[81]MATERIALES!$D$2</definedName>
    <definedName name="Arena_de_rio">#REF!</definedName>
    <definedName name="Arena_lavada_de_peña">#REF!</definedName>
    <definedName name="Arena_lavada_de_Rio">#REF!</definedName>
    <definedName name="armuve">#N/A</definedName>
    <definedName name="ARP">#REF!</definedName>
    <definedName name="ARS">#REF!</definedName>
    <definedName name="as">#N/A</definedName>
    <definedName name="ASB" localSheetId="29">[12]AASHTO!$A$8:$F$11</definedName>
    <definedName name="ASB">[13]AASHTO!$A$8:$F$11</definedName>
    <definedName name="ASCENSORES_ITEM" localSheetId="23">[60]Presupuesto!#REF!</definedName>
    <definedName name="ASCENSORES_ITEM">[60]Presupuesto!#REF!</definedName>
    <definedName name="ASD" localSheetId="23" hidden="1">{"via1",#N/A,TRUE,"general";"via2",#N/A,TRUE,"general";"via3",#N/A,TRUE,"general"}</definedName>
    <definedName name="ASD" localSheetId="29">#REF!</definedName>
    <definedName name="ASD" hidden="1">{"via1",#N/A,TRUE,"general";"via2",#N/A,TRUE,"general";"via3",#N/A,TRUE,"general"}</definedName>
    <definedName name="ASDA" localSheetId="23" hidden="1">{"via1",#N/A,TRUE,"general";"via2",#N/A,TRUE,"general";"via3",#N/A,TRUE,"general"}</definedName>
    <definedName name="ASDA" localSheetId="29" hidden="1">{"via1",#N/A,TRUE,"general";"via2",#N/A,TRUE,"general";"via3",#N/A,TRUE,"general"}</definedName>
    <definedName name="ASDA" hidden="1">{"via1",#N/A,TRUE,"general";"via2",#N/A,TRUE,"general";"via3",#N/A,TRUE,"general"}</definedName>
    <definedName name="asdasd" localSheetId="23" hidden="1">{"TAB1",#N/A,TRUE,"GENERAL";"TAB2",#N/A,TRUE,"GENERAL";"TAB3",#N/A,TRUE,"GENERAL";"TAB4",#N/A,TRUE,"GENERAL";"TAB5",#N/A,TRUE,"GENERAL"}</definedName>
    <definedName name="asdasd" localSheetId="29" hidden="1">{"TAB1",#N/A,TRUE,"GENERAL";"TAB2",#N/A,TRUE,"GENERAL";"TAB3",#N/A,TRUE,"GENERAL";"TAB4",#N/A,TRUE,"GENERAL";"TAB5",#N/A,TRUE,"GENERAL"}</definedName>
    <definedName name="asdasd" hidden="1">{"TAB1",#N/A,TRUE,"GENERAL";"TAB2",#N/A,TRUE,"GENERAL";"TAB3",#N/A,TRUE,"GENERAL";"TAB4",#N/A,TRUE,"GENERAL";"TAB5",#N/A,TRUE,"GENERAL"}</definedName>
    <definedName name="asdf" localSheetId="23" hidden="1">{"via1",#N/A,TRUE,"general";"via2",#N/A,TRUE,"general";"via3",#N/A,TRUE,"general"}</definedName>
    <definedName name="asdf" localSheetId="29" hidden="1">{"via1",#N/A,TRUE,"general";"via2",#N/A,TRUE,"general";"via3",#N/A,TRUE,"general"}</definedName>
    <definedName name="asdf" hidden="1">{"via1",#N/A,TRUE,"general";"via2",#N/A,TRUE,"general";"via3",#N/A,TRUE,"general"}</definedName>
    <definedName name="asdfa" localSheetId="23" hidden="1">{"via1",#N/A,TRUE,"general";"via2",#N/A,TRUE,"general";"via3",#N/A,TRUE,"general"}</definedName>
    <definedName name="asdfa" localSheetId="29" hidden="1">{"via1",#N/A,TRUE,"general";"via2",#N/A,TRUE,"general";"via3",#N/A,TRUE,"general"}</definedName>
    <definedName name="asdfa" hidden="1">{"via1",#N/A,TRUE,"general";"via2",#N/A,TRUE,"general";"via3",#N/A,TRUE,"general"}</definedName>
    <definedName name="ASDFGHJKLÑ">#N/A</definedName>
    <definedName name="asdfñk" localSheetId="30">[82]!absc</definedName>
    <definedName name="asdfñk">[82]!absc</definedName>
    <definedName name="Asfalto_190_tipo_II">#REF!</definedName>
    <definedName name="Asfalto_190_tipo_III">#REF!</definedName>
    <definedName name="asfasd" localSheetId="23" hidden="1">{"via1",#N/A,TRUE,"general";"via2",#N/A,TRUE,"general";"via3",#N/A,TRUE,"general"}</definedName>
    <definedName name="asfasd" localSheetId="29" hidden="1">{"via1",#N/A,TRUE,"general";"via2",#N/A,TRUE,"general";"via3",#N/A,TRUE,"general"}</definedName>
    <definedName name="asfasd" hidden="1">{"via1",#N/A,TRUE,"general";"via2",#N/A,TRUE,"general";"via3",#N/A,TRUE,"general"}</definedName>
    <definedName name="asfasdl" localSheetId="23" hidden="1">{"via1",#N/A,TRUE,"general";"via2",#N/A,TRUE,"general";"via3",#N/A,TRUE,"general"}</definedName>
    <definedName name="asfasdl" localSheetId="29"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3" hidden="1">{"TAB1",#N/A,TRUE,"GENERAL";"TAB2",#N/A,TRUE,"GENERAL";"TAB3",#N/A,TRUE,"GENERAL";"TAB4",#N/A,TRUE,"GENERAL";"TAB5",#N/A,TRUE,"GENERAL"}</definedName>
    <definedName name="asff" localSheetId="29" hidden="1">{"TAB1",#N/A,TRUE,"GENERAL";"TAB2",#N/A,TRUE,"GENERAL";"TAB3",#N/A,TRUE,"GENERAL";"TAB4",#N/A,TRUE,"GENERAL";"TAB5",#N/A,TRUE,"GENERAL"}</definedName>
    <definedName name="asff" hidden="1">{"TAB1",#N/A,TRUE,"GENERAL";"TAB2",#N/A,TRUE,"GENERAL";"TAB3",#N/A,TRUE,"GENERAL";"TAB4",#N/A,TRUE,"GENERAL";"TAB5",#N/A,TRUE,"GENERAL"}</definedName>
    <definedName name="asfghjoi" localSheetId="23" hidden="1">{"via1",#N/A,TRUE,"general";"via2",#N/A,TRUE,"general";"via3",#N/A,TRUE,"general"}</definedName>
    <definedName name="asfghjoi" localSheetId="29" hidden="1">{"via1",#N/A,TRUE,"general";"via2",#N/A,TRUE,"general";"via3",#N/A,TRUE,"general"}</definedName>
    <definedName name="asfghjoi" hidden="1">{"via1",#N/A,TRUE,"general";"via2",#N/A,TRUE,"general";"via3",#N/A,TRUE,"general"}</definedName>
    <definedName name="asojkdr" localSheetId="23" hidden="1">{"TAB1",#N/A,TRUE,"GENERAL";"TAB2",#N/A,TRUE,"GENERAL";"TAB3",#N/A,TRUE,"GENERAL";"TAB4",#N/A,TRUE,"GENERAL";"TAB5",#N/A,TRUE,"GENERAL"}</definedName>
    <definedName name="asojkdr" localSheetId="29" hidden="1">{"TAB1",#N/A,TRUE,"GENERAL";"TAB2",#N/A,TRUE,"GENERAL";"TAB3",#N/A,TRUE,"GENERAL";"TAB4",#N/A,TRUE,"GENERAL";"TAB5",#N/A,TRUE,"GENERAL"}</definedName>
    <definedName name="asojkdr" hidden="1">{"TAB1",#N/A,TRUE,"GENERAL";"TAB2",#N/A,TRUE,"GENERAL";"TAB3",#N/A,TRUE,"GENERAL";"TAB4",#N/A,TRUE,"GENERAL";"TAB5",#N/A,TRUE,"GENERAL"}</definedName>
    <definedName name="Aspersor_NANN_322">#REF!</definedName>
    <definedName name="ass" localSheetId="23" hidden="1">#REF!</definedName>
    <definedName name="ass" hidden="1">#REF!</definedName>
    <definedName name="astrid">#N/A</definedName>
    <definedName name="Atp">[15]EMPRESA!$F$20</definedName>
    <definedName name="ATRS" localSheetId="29">[58]TRANS!$A:$D</definedName>
    <definedName name="ATRS">[59]TRANS!$A:$D</definedName>
    <definedName name="au">#N/A</definedName>
    <definedName name="aur">#N/A</definedName>
    <definedName name="_xlnm.Auto_Open">MODULO10.auto_abrir</definedName>
    <definedName name="auto1" localSheetId="23">#REF!</definedName>
    <definedName name="auto1" localSheetId="29">#REF!</definedName>
    <definedName name="auto1">#REF!</definedName>
    <definedName name="auto123">#REF!</definedName>
    <definedName name="auto2" localSheetId="23">#REF!</definedName>
    <definedName name="auto2" localSheetId="29">#REF!</definedName>
    <definedName name="auto2">#REF!</definedName>
    <definedName name="Auto3" localSheetId="23">#REF!</definedName>
    <definedName name="Auto3">#REF!</definedName>
    <definedName name="Automaticos_Ref_GHC_50A.">#REF!</definedName>
    <definedName name="AUTOMOTOR">#REF!</definedName>
    <definedName name="AUTOMOTOR1">#REF!</definedName>
    <definedName name="AuxAlim">'[15]DATOS CONTRATO'!$E$18</definedName>
    <definedName name="auxalimentacion">[83]CONTRATO!$E$18</definedName>
    <definedName name="AuxCom">'[15]DATOS CONTRATO'!$I$16</definedName>
    <definedName name="auxcomisariato">[83]CONTRATO!$I$16</definedName>
    <definedName name="AuxDot">'[15]DATOS CONTRATO'!$I$17</definedName>
    <definedName name="auxdotacion">[83]CONTRATO!$I$17</definedName>
    <definedName name="AuxHab">'[15]DATOS CONTRATO'!$E$17</definedName>
    <definedName name="auxhabi">[84]CONTRATO!$E$17</definedName>
    <definedName name="auxhabitacion">[83]CONTRATO!$E$17</definedName>
    <definedName name="AUXILIARES">[85]AUXILIARES!$A$2:$A$4</definedName>
    <definedName name="AUXILIARESTOTAL">[85]AUXILIARES!$A$2:$D$4</definedName>
    <definedName name="auxtransporte">[83]CONTRATO!$E$16</definedName>
    <definedName name="av">#N/A</definedName>
    <definedName name="Avance_por_item">#REF!,#REF!,#REF!,#REF!,#REF!,#REF!,#REF!,#REF!,#REF!,#REF!,#REF!,#REF!,#REF!,#REF!,#REF!,#REF!,#REF!,#REF!</definedName>
    <definedName name="Avances_Totales">#REF!,#REF!,#REF!,#REF!,#REF!,#REF!,#REF!,#REF!,#REF!,#REF!,#REF!,#REF!,#REF!,#REF!,#REF!,#REF!,#REF!,#REF!</definedName>
    <definedName name="AW">#REF!</definedName>
    <definedName name="awergww" localSheetId="23">#REF!</definedName>
    <definedName name="awergww">#REF!</definedName>
    <definedName name="ax">#N/A</definedName>
    <definedName name="AY">[86]Hoja1!$G$6</definedName>
    <definedName name="AYU">[86]Hoja1!$F$6</definedName>
    <definedName name="Ayudante">#REF!</definedName>
    <definedName name="azaz" localSheetId="23" hidden="1">{"TAB1",#N/A,TRUE,"GENERAL";"TAB2",#N/A,TRUE,"GENERAL";"TAB3",#N/A,TRUE,"GENERAL";"TAB4",#N/A,TRUE,"GENERAL";"TAB5",#N/A,TRUE,"GENERAL"}</definedName>
    <definedName name="azaz" localSheetId="29" hidden="1">{"TAB1",#N/A,TRUE,"GENERAL";"TAB2",#N/A,TRUE,"GENERAL";"TAB3",#N/A,TRUE,"GENERAL";"TAB4",#N/A,TRUE,"GENERAL";"TAB5",#N/A,TRUE,"GENERAL"}</definedName>
    <definedName name="azaz" hidden="1">{"TAB1",#N/A,TRUE,"GENERAL";"TAB2",#N/A,TRUE,"GENERAL";"TAB3",#N/A,TRUE,"GENERAL";"TAB4",#N/A,TRUE,"GENERAL";"TAB5",#N/A,TRUE,"GENERAL"}</definedName>
    <definedName name="B" localSheetId="23" hidden="1">#REF!</definedName>
    <definedName name="B" localSheetId="29" hidden="1">{"via1",#N/A,TRUE,"general";"via2",#N/A,TRUE,"general";"via3",#N/A,TRUE,"general"}</definedName>
    <definedName name="B" hidden="1">#REF!</definedName>
    <definedName name="B.T1">#REF!</definedName>
    <definedName name="B_T1">#REF!</definedName>
    <definedName name="Bajo_L">[66]Tabla!$A$1:$A$5</definedName>
    <definedName name="Bala_de_incrustar">#REF!</definedName>
    <definedName name="BALAST">[80]INSUMOS!$D$199</definedName>
    <definedName name="Balasto_20_w.Alta_pot.">#REF!</definedName>
    <definedName name="Bald._Alfa_Blanco_Huila_5">#REF!</definedName>
    <definedName name="Bald._Alfa_PerlatoClaro_5">#REF!</definedName>
    <definedName name="Bald_Alfa_Exp_33_33_P1">#REF!</definedName>
    <definedName name="Bald_Alfa_Exp_40_40.7_Perlato">#REF!</definedName>
    <definedName name="Baldos_n_de_cemento_20x20">#REF!</definedName>
    <definedName name="Baldosa_Alfa_G5_B">#REF!</definedName>
    <definedName name="Baldosa_Alfa_Porrino_masc">#REF!</definedName>
    <definedName name="Baldosin_de_cemento">#REF!</definedName>
    <definedName name="Baldosín_granito_.33x.33">#REF!</definedName>
    <definedName name="Baldosín_Monserrate_15_30">#REF!</definedName>
    <definedName name="Baranda_hierro_forjado">#REF!</definedName>
    <definedName name="Barniz_sintetico_Pintuco_559">#REF!</definedName>
    <definedName name="Barniz_sintetico_Pintuco_SD1">#REF!</definedName>
    <definedName name="Barniz_Transp_Pintuco">#REF!</definedName>
    <definedName name="Barra_colect._Cu_11_2x1_4x30">#REF!</definedName>
    <definedName name="Barra_protect.Cu_11_2x1_4x30">#REF!</definedName>
    <definedName name="BASBOX">#REF!</definedName>
    <definedName name="Base" localSheetId="23">#REF!</definedName>
    <definedName name="BASE" localSheetId="29">#REF!</definedName>
    <definedName name="Base">#REF!</definedName>
    <definedName name="BASE_DATOS">'[87]BASE DE INSUMOS IDRD'!$A$7:$I$10933</definedName>
    <definedName name="Base_datos_IM" localSheetId="23">#REF!</definedName>
    <definedName name="Base_datos_IM" localSheetId="29">#REF!</definedName>
    <definedName name="Base_datos_IM">#REF!</definedName>
    <definedName name="BASE_DE_DATOS" localSheetId="23">#REF!</definedName>
    <definedName name="BASE_DE_DATOS">#REF!</definedName>
    <definedName name="Base_EQ">[88]Equipos!$A$2:$D$74</definedName>
    <definedName name="Base_HE">[88]Herramienta!$A$2:$D$5</definedName>
    <definedName name="Base_MA">[88]Materiales!$A$2:$D$1246</definedName>
    <definedName name="Base_MO">'[88]Mano de Obra'!$A$2:$D$40</definedName>
    <definedName name="Base_OT">[88]Otros!$A$2:$D$44</definedName>
    <definedName name="base1">#REF!</definedName>
    <definedName name="base2">#REF!</definedName>
    <definedName name="basedatos">[89]Hoja1!$A$4:$BZ$55</definedName>
    <definedName name="BaseDD" localSheetId="23">#REF!</definedName>
    <definedName name="BaseDD">#REF!</definedName>
    <definedName name="_xlnm.Database" localSheetId="23">#REF!</definedName>
    <definedName name="_xlnm.Database" localSheetId="29">#REF!</definedName>
    <definedName name="_xlnm.Database">#REF!</definedName>
    <definedName name="BaseDeDatos1">#REF!</definedName>
    <definedName name="Basededatos2">#REF!</definedName>
    <definedName name="basep">[90]PRESUPUESTAL!$A$4:$P$190</definedName>
    <definedName name="Basica_Centro_costo_2001">#REF!</definedName>
    <definedName name="Basica_Facturacion_2001">#REF!</definedName>
    <definedName name="Basica_Reserva_2001">#REF!</definedName>
    <definedName name="Básico">#REF!</definedName>
    <definedName name="bb" localSheetId="23">#REF!</definedName>
    <definedName name="BB" localSheetId="29">#REF!</definedName>
    <definedName name="bb">#REF!</definedName>
    <definedName name="bbbbbb" localSheetId="23" hidden="1">{"via1",#N/A,TRUE,"general";"via2",#N/A,TRUE,"general";"via3",#N/A,TRUE,"general"}</definedName>
    <definedName name="bbbbbb" localSheetId="29" hidden="1">{"via1",#N/A,TRUE,"general";"via2",#N/A,TRUE,"general";"via3",#N/A,TRUE,"general"}</definedName>
    <definedName name="bbbbbb" hidden="1">{"via1",#N/A,TRUE,"general";"via2",#N/A,TRUE,"general";"via3",#N/A,TRUE,"general"}</definedName>
    <definedName name="bbbbbbbb">[43]Hoja1!$A$1:$IV$9</definedName>
    <definedName name="BBBBBBBBBBBBBBBHHHHHHHHHHH">#N/A</definedName>
    <definedName name="bbbbbh" localSheetId="23" hidden="1">{"TAB1",#N/A,TRUE,"GENERAL";"TAB2",#N/A,TRUE,"GENERAL";"TAB3",#N/A,TRUE,"GENERAL";"TAB4",#N/A,TRUE,"GENERAL";"TAB5",#N/A,TRUE,"GENERAL"}</definedName>
    <definedName name="bbbbbh" localSheetId="29" hidden="1">{"TAB1",#N/A,TRUE,"GENERAL";"TAB2",#N/A,TRUE,"GENERAL";"TAB3",#N/A,TRUE,"GENERAL";"TAB4",#N/A,TRUE,"GENERAL";"TAB5",#N/A,TRUE,"GENERAL"}</definedName>
    <definedName name="bbbbbh" hidden="1">{"TAB1",#N/A,TRUE,"GENERAL";"TAB2",#N/A,TRUE,"GENERAL";"TAB3",#N/A,TRUE,"GENERAL";"TAB4",#N/A,TRUE,"GENERAL";"TAB5",#N/A,TRUE,"GENERAL"}</definedName>
    <definedName name="bbd" localSheetId="23" hidden="1">{"TAB1",#N/A,TRUE,"GENERAL";"TAB2",#N/A,TRUE,"GENERAL";"TAB3",#N/A,TRUE,"GENERAL";"TAB4",#N/A,TRUE,"GENERAL";"TAB5",#N/A,TRUE,"GENERAL"}</definedName>
    <definedName name="bbd" localSheetId="29"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n">#N/A</definedName>
    <definedName name="BCXBDFG" localSheetId="23" hidden="1">{"TAB1",#N/A,TRUE,"GENERAL";"TAB2",#N/A,TRUE,"GENERAL";"TAB3",#N/A,TRUE,"GENERAL";"TAB4",#N/A,TRUE,"GENERAL";"TAB5",#N/A,TRUE,"GENERAL"}</definedName>
    <definedName name="BCXBDFG" localSheetId="29" hidden="1">{"TAB1",#N/A,TRUE,"GENERAL";"TAB2",#N/A,TRUE,"GENERAL";"TAB3",#N/A,TRUE,"GENERAL";"TAB4",#N/A,TRUE,"GENERAL";"TAB5",#N/A,TRUE,"GENERAL"}</definedName>
    <definedName name="BCXBDFG" hidden="1">{"TAB1",#N/A,TRUE,"GENERAL";"TAB2",#N/A,TRUE,"GENERAL";"TAB3",#N/A,TRUE,"GENERAL";"TAB4",#N/A,TRUE,"GENERAL";"TAB5",#N/A,TRUE,"GENERAL"}</definedName>
    <definedName name="Bd" localSheetId="23">#REF!</definedName>
    <definedName name="Bd" localSheetId="29">#REF!</definedName>
    <definedName name="Bd">#REF!</definedName>
    <definedName name="Bd__2" localSheetId="23">#REF!</definedName>
    <definedName name="Bd__2" localSheetId="29">#REF!</definedName>
    <definedName name="Bd__2">#REF!</definedName>
    <definedName name="Bd_2">[91]FACTORES!#REF!</definedName>
    <definedName name="BDD">#REF!</definedName>
    <definedName name="BDFB" localSheetId="23" hidden="1">{"via1",#N/A,TRUE,"general";"via2",#N/A,TRUE,"general";"via3",#N/A,TRUE,"general"}</definedName>
    <definedName name="BDFB" localSheetId="29" hidden="1">{"via1",#N/A,TRUE,"general";"via2",#N/A,TRUE,"general";"via3",#N/A,TRUE,"general"}</definedName>
    <definedName name="BDFB" hidden="1">{"via1",#N/A,TRUE,"general";"via2",#N/A,TRUE,"general";"via3",#N/A,TRUE,"general"}</definedName>
    <definedName name="BDFGDG" localSheetId="23" hidden="1">{"TAB1",#N/A,TRUE,"GENERAL";"TAB2",#N/A,TRUE,"GENERAL";"TAB3",#N/A,TRUE,"GENERAL";"TAB4",#N/A,TRUE,"GENERAL";"TAB5",#N/A,TRUE,"GENERAL"}</definedName>
    <definedName name="BDFGDG" localSheetId="29" hidden="1">{"TAB1",#N/A,TRUE,"GENERAL";"TAB2",#N/A,TRUE,"GENERAL";"TAB3",#N/A,TRUE,"GENERAL";"TAB4",#N/A,TRUE,"GENERAL";"TAB5",#N/A,TRUE,"GENERAL"}</definedName>
    <definedName name="BDFGDG" hidden="1">{"TAB1",#N/A,TRUE,"GENERAL";"TAB2",#N/A,TRUE,"GENERAL";"TAB3",#N/A,TRUE,"GENERAL";"TAB4",#N/A,TRUE,"GENERAL";"TAB5",#N/A,TRUE,"GENERAL"}</definedName>
    <definedName name="BDLICITACION">[92]BD!$1:$1048576</definedName>
    <definedName name="be" localSheetId="23" hidden="1">{"TAB1",#N/A,TRUE,"GENERAL";"TAB2",#N/A,TRUE,"GENERAL";"TAB3",#N/A,TRUE,"GENERAL";"TAB4",#N/A,TRUE,"GENERAL";"TAB5",#N/A,TRUE,"GENERAL"}</definedName>
    <definedName name="be" localSheetId="29" hidden="1">{"TAB1",#N/A,TRUE,"GENERAL";"TAB2",#N/A,TRUE,"GENERAL";"TAB3",#N/A,TRUE,"GENERAL";"TAB4",#N/A,TRUE,"GENERAL";"TAB5",#N/A,TRUE,"GENERAL"}</definedName>
    <definedName name="be" hidden="1">{"TAB1",#N/A,TRUE,"GENERAL";"TAB2",#N/A,TRUE,"GENERAL";"TAB3",#N/A,TRUE,"GENERAL";"TAB4",#N/A,TRUE,"GENERAL";"TAB5",#N/A,TRUE,"GENERAL"}</definedName>
    <definedName name="BEB" localSheetId="23">#REF!</definedName>
    <definedName name="BEB">#REF!</definedName>
    <definedName name="Beg_Bal">#REF!</definedName>
    <definedName name="BENEF.UNIT.">#REF!</definedName>
    <definedName name="beneficios">[93]Listado!$AH$2:$AH$3</definedName>
    <definedName name="beneficios_24">[93]Listado!$AH$2:$AH$3</definedName>
    <definedName name="beneficios_26">[94]Listado!$AH$2:$AH$3</definedName>
    <definedName name="beneficios_27">[94]Listado!$AH$2:$AH$3</definedName>
    <definedName name="beneficios_5">[94]Listado!$AH$2:$AH$3</definedName>
    <definedName name="beneficios_6">[94]Listado!$AH$2:$AH$3</definedName>
    <definedName name="beneficios_7">[94]Listado!$AH$2:$AH$3</definedName>
    <definedName name="bfnfv" localSheetId="23" hidden="1">{"TAB1",#N/A,TRUE,"GENERAL";"TAB2",#N/A,TRUE,"GENERAL";"TAB3",#N/A,TRUE,"GENERAL";"TAB4",#N/A,TRUE,"GENERAL";"TAB5",#N/A,TRUE,"GENERAL"}</definedName>
    <definedName name="bfnfv" localSheetId="29" hidden="1">{"TAB1",#N/A,TRUE,"GENERAL";"TAB2",#N/A,TRUE,"GENERAL";"TAB3",#N/A,TRUE,"GENERAL";"TAB4",#N/A,TRUE,"GENERAL";"TAB5",#N/A,TRUE,"GENERAL"}</definedName>
    <definedName name="bfnfv" hidden="1">{"TAB1",#N/A,TRUE,"GENERAL";"TAB2",#N/A,TRUE,"GENERAL";"TAB3",#N/A,TRUE,"GENERAL";"TAB4",#N/A,TRUE,"GENERAL";"TAB5",#N/A,TRUE,"GENERAL"}</definedName>
    <definedName name="bgb" localSheetId="23" hidden="1">{"TAB1",#N/A,TRUE,"GENERAL";"TAB2",#N/A,TRUE,"GENERAL";"TAB3",#N/A,TRUE,"GENERAL";"TAB4",#N/A,TRUE,"GENERAL";"TAB5",#N/A,TRUE,"GENERAL"}</definedName>
    <definedName name="bgb" localSheetId="29" hidden="1">{"TAB1",#N/A,TRUE,"GENERAL";"TAB2",#N/A,TRUE,"GENERAL";"TAB3",#N/A,TRUE,"GENERAL";"TAB4",#N/A,TRUE,"GENERAL";"TAB5",#N/A,TRUE,"GENERAL"}</definedName>
    <definedName name="bgb" hidden="1">{"TAB1",#N/A,TRUE,"GENERAL";"TAB2",#N/A,TRUE,"GENERAL";"TAB3",#N/A,TRUE,"GENERAL";"TAB4",#N/A,TRUE,"GENERAL";"TAB5",#N/A,TRUE,"GENERAL"}</definedName>
    <definedName name="BGDGFRT" localSheetId="23" hidden="1">{"via1",#N/A,TRUE,"general";"via2",#N/A,TRUE,"general";"via3",#N/A,TRUE,"general"}</definedName>
    <definedName name="BGDGFRT" localSheetId="29" hidden="1">{"via1",#N/A,TRUE,"general";"via2",#N/A,TRUE,"general";"via3",#N/A,TRUE,"general"}</definedName>
    <definedName name="BGDGFRT" hidden="1">{"via1",#N/A,TRUE,"general";"via2",#N/A,TRUE,"general";"via3",#N/A,TRUE,"general"}</definedName>
    <definedName name="BGFBFH" localSheetId="23" hidden="1">{"via1",#N/A,TRUE,"general";"via2",#N/A,TRUE,"general";"via3",#N/A,TRUE,"general"}</definedName>
    <definedName name="BGFBFH" localSheetId="29" hidden="1">{"via1",#N/A,TRUE,"general";"via2",#N/A,TRUE,"general";"via3",#N/A,TRUE,"general"}</definedName>
    <definedName name="BGFBFH" hidden="1">{"via1",#N/A,TRUE,"general";"via2",#N/A,TRUE,"general";"via3",#N/A,TRUE,"general"}</definedName>
    <definedName name="bgh">#N/A</definedName>
    <definedName name="BGT">#REF!</definedName>
    <definedName name="bgvfcdx" localSheetId="23" hidden="1">{"via1",#N/A,TRUE,"general";"via2",#N/A,TRUE,"general";"via3",#N/A,TRUE,"general"}</definedName>
    <definedName name="bgvfcdx" localSheetId="29" hidden="1">{"via1",#N/A,TRUE,"general";"via2",#N/A,TRUE,"general";"via3",#N/A,TRUE,"general"}</definedName>
    <definedName name="bgvfcdx" hidden="1">{"via1",#N/A,TRUE,"general";"via2",#N/A,TRUE,"general";"via3",#N/A,TRUE,"general"}</definedName>
    <definedName name="BHT">#N/A</definedName>
    <definedName name="BHT_F">#REF!</definedName>
    <definedName name="bi">#REF!</definedName>
    <definedName name="bimestre">'[95]ESTADO RED'!$E$8</definedName>
    <definedName name="Bisagra__GATO__cobrizada">#REF!</definedName>
    <definedName name="Bisagra_acero_cobrizado3">#REF!</definedName>
    <definedName name="Bisagra_cobriza_de_2">#REF!</definedName>
    <definedName name="Bisagra_pivote">#REF!</definedName>
    <definedName name="bl">#N/A</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'[96]Ejecutado%'!#REF!</definedName>
    <definedName name="blEjecutadoPorcen">'[96]Ejecutado$'!$D$1:$CE$45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que_calado">#REF!</definedName>
    <definedName name="Bloque_hueco_No._5">#REF!</definedName>
    <definedName name="Bloque_Hueco_No_4">#REF!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'[96]Programado$'!$I$1:$CK$45</definedName>
    <definedName name="blReferenciaInforme">#REF!</definedName>
    <definedName name="bn">#REF!</definedName>
    <definedName name="BNGTRHY">[97]Insumos!$A$22:$A$828</definedName>
    <definedName name="bnm">#N/A</definedName>
    <definedName name="bny">#N/A</definedName>
    <definedName name="Bocel_Md_en_media_caña">#REF!</definedName>
    <definedName name="Bocel_porcelana_l_0_11">#REF!</definedName>
    <definedName name="Bombas">#REF!</definedName>
    <definedName name="BOMBEO">[37]INSUMOS!$D$28</definedName>
    <definedName name="bonny">[79]APU!$G$1181</definedName>
    <definedName name="bonny2">[79]APU!$G$3251</definedName>
    <definedName name="BONO">#REF!</definedName>
    <definedName name="BORDE1" localSheetId="23">#REF!</definedName>
    <definedName name="BORDE1" localSheetId="29">#N/A</definedName>
    <definedName name="BORDE1">#REF!</definedName>
    <definedName name="BORDE2" localSheetId="23">#REF!</definedName>
    <definedName name="BORDE2">#REF!</definedName>
    <definedName name="BORDE3" localSheetId="23">#REF!</definedName>
    <definedName name="BORDE3">#REF!</definedName>
    <definedName name="BORDER1">[98]steel!#REF!</definedName>
    <definedName name="BORDET">#REF!</definedName>
    <definedName name="BORSHE">'[5]7422CW00'!#REF!</definedName>
    <definedName name="BORSUM">'[5]7422CW00'!#REF!</definedName>
    <definedName name="BOSCONIABOLARQUI">'[99]BOSCONIA BOLARQUI'!$A$1:$BB$100</definedName>
    <definedName name="BOSCONIALSANTOS">'[99]BOSCONIA L SANTOS'!$A$1:$BB$100</definedName>
    <definedName name="BOSCONIASTARITA">'[99]BOSCONIA STA RITA'!$A$1:$BB$96</definedName>
    <definedName name="Boton_de_timbre">#REF!</definedName>
    <definedName name="boxes">#REF!</definedName>
    <definedName name="BQ">#REF!</definedName>
    <definedName name="br" localSheetId="23" hidden="1">{"TAB1",#N/A,TRUE,"GENERAL";"TAB2",#N/A,TRUE,"GENERAL";"TAB3",#N/A,TRUE,"GENERAL";"TAB4",#N/A,TRUE,"GENERAL";"TAB5",#N/A,TRUE,"GENERAL"}</definedName>
    <definedName name="br" localSheetId="29"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_1x20_Amp">#REF!</definedName>
    <definedName name="Breaker_1x30_Amp">#REF!</definedName>
    <definedName name="BREAKERS">#REF!</definedName>
    <definedName name="Breakers_Switches">#REF!</definedName>
    <definedName name="Breakers_y_Switches">#REF!</definedName>
    <definedName name="bsb" localSheetId="23" hidden="1">{"via1",#N/A,TRUE,"general";"via2",#N/A,TRUE,"general";"via3",#N/A,TRUE,"general"}</definedName>
    <definedName name="bsb" localSheetId="29" hidden="1">{"via1",#N/A,TRUE,"general";"via2",#N/A,TRUE,"general";"via3",#N/A,TRUE,"general"}</definedName>
    <definedName name="bsb" hidden="1">{"via1",#N/A,TRUE,"general";"via2",#N/A,TRUE,"general";"via3",#N/A,TRUE,"general"}</definedName>
    <definedName name="bspoi" localSheetId="23" hidden="1">{"TAB1",#N/A,TRUE,"GENERAL";"TAB2",#N/A,TRUE,"GENERAL";"TAB3",#N/A,TRUE,"GENERAL";"TAB4",#N/A,TRUE,"GENERAL";"TAB5",#N/A,TRUE,"GENERAL"}</definedName>
    <definedName name="bspoi" localSheetId="29" hidden="1">{"TAB1",#N/A,TRUE,"GENERAL";"TAB2",#N/A,TRUE,"GENERAL";"TAB3",#N/A,TRUE,"GENERAL";"TAB4",#N/A,TRUE,"GENERAL";"TAB5",#N/A,TRUE,"GENERAL"}</definedName>
    <definedName name="bspoi" hidden="1">{"TAB1",#N/A,TRUE,"GENERAL";"TAB2",#N/A,TRUE,"GENERAL";"TAB3",#N/A,TRUE,"GENERAL";"TAB4",#N/A,TRUE,"GENERAL";"TAB5",#N/A,TRUE,"GENERAL"}</definedName>
    <definedName name="BSW">[100]medelo!$D$37</definedName>
    <definedName name="bt" localSheetId="23" hidden="1">{"via1",#N/A,TRUE,"general";"via2",#N/A,TRUE,"general";"via3",#N/A,TRUE,"general"}</definedName>
    <definedName name="bt" localSheetId="29" hidden="1">{"via1",#N/A,TRUE,"general";"via2",#N/A,TRUE,"general";"via3",#N/A,TRUE,"general"}</definedName>
    <definedName name="bt" hidden="1">{"via1",#N/A,TRUE,"general";"via2",#N/A,TRUE,"general";"via3",#N/A,TRUE,"general"}</definedName>
    <definedName name="BTYJHTR" localSheetId="23" hidden="1">{"TAB1",#N/A,TRUE,"GENERAL";"TAB2",#N/A,TRUE,"GENERAL";"TAB3",#N/A,TRUE,"GENERAL";"TAB4",#N/A,TRUE,"GENERAL";"TAB5",#N/A,TRUE,"GENERAL"}</definedName>
    <definedName name="BTYJHTR" localSheetId="29" hidden="1">{"TAB1",#N/A,TRUE,"GENERAL";"TAB2",#N/A,TRUE,"GENERAL";"TAB3",#N/A,TRUE,"GENERAL";"TAB4",#N/A,TRUE,"GENERAL";"TAB5",#N/A,TRUE,"GENERAL"}</definedName>
    <definedName name="BTYJHTR" hidden="1">{"TAB1",#N/A,TRUE,"GENERAL";"TAB2",#N/A,TRUE,"GENERAL";"TAB3",#N/A,TRUE,"GENERAL";"TAB4",#N/A,TRUE,"GENERAL";"TAB5",#N/A,TRUE,"GENERAL"}</definedName>
    <definedName name="BUENO">#N/A</definedName>
    <definedName name="BuiltIn_Print_Area" localSheetId="29">'[101]Form5 _Pág_ 1'!#REF!</definedName>
    <definedName name="BuiltIn_Print_Area">'[102]PTAR ANDES'!$A$4:$H$272</definedName>
    <definedName name="BuiltIn_Print_Area___0" localSheetId="23">#REF!</definedName>
    <definedName name="BuiltIn_Print_Area___0" localSheetId="29">#NAME?</definedName>
    <definedName name="BuiltIn_Print_Area___0">#REF!</definedName>
    <definedName name="BuiltIn_Print_Area_2">"#REF!"</definedName>
    <definedName name="BuiltIn_Print_Area_3">"#REF!"</definedName>
    <definedName name="BuiltIn_Print_Titles">#N/A</definedName>
    <definedName name="BuiltIn_Print_Titles___0">#NAME?</definedName>
    <definedName name="BuiltIn_Print_Titles_2">"#REF!"</definedName>
    <definedName name="BuiltIn_Print_Titles_3">"#REF!"</definedName>
    <definedName name="bustos">[86]Hoja1!$G$10</definedName>
    <definedName name="bvbc" localSheetId="23" hidden="1">{"TAB1",#N/A,TRUE,"GENERAL";"TAB2",#N/A,TRUE,"GENERAL";"TAB3",#N/A,TRUE,"GENERAL";"TAB4",#N/A,TRUE,"GENERAL";"TAB5",#N/A,TRUE,"GENERAL"}</definedName>
    <definedName name="bvbc" localSheetId="29" hidden="1">{"TAB1",#N/A,TRUE,"GENERAL";"TAB2",#N/A,TRUE,"GENERAL";"TAB3",#N/A,TRUE,"GENERAL";"TAB4",#N/A,TRUE,"GENERAL";"TAB5",#N/A,TRUE,"GENERAL"}</definedName>
    <definedName name="bvbc" hidden="1">{"TAB1",#N/A,TRUE,"GENERAL";"TAB2",#N/A,TRUE,"GENERAL";"TAB3",#N/A,TRUE,"GENERAL";"TAB4",#N/A,TRUE,"GENERAL";"TAB5",#N/A,TRUE,"GENERAL"}</definedName>
    <definedName name="bvcb" localSheetId="23" hidden="1">{"via1",#N/A,TRUE,"general";"via2",#N/A,TRUE,"general";"via3",#N/A,TRUE,"general"}</definedName>
    <definedName name="bvcb" localSheetId="29" hidden="1">{"via1",#N/A,TRUE,"general";"via2",#N/A,TRUE,"general";"via3",#N/A,TRUE,"general"}</definedName>
    <definedName name="bvcb" hidden="1">{"via1",#N/A,TRUE,"general";"via2",#N/A,TRUE,"general";"via3",#N/A,TRUE,"general"}</definedName>
    <definedName name="bvn" localSheetId="23" hidden="1">{"via1",#N/A,TRUE,"general";"via2",#N/A,TRUE,"general";"via3",#N/A,TRUE,"general"}</definedName>
    <definedName name="bvn" localSheetId="29" hidden="1">{"via1",#N/A,TRUE,"general";"via2",#N/A,TRUE,"general";"via3",#N/A,TRUE,"general"}</definedName>
    <definedName name="bvn" hidden="1">{"via1",#N/A,TRUE,"general";"via2",#N/A,TRUE,"general";"via3",#N/A,TRUE,"general"}</definedName>
    <definedName name="bw">#N/A</definedName>
    <definedName name="by" localSheetId="23" hidden="1">{"via1",#N/A,TRUE,"general";"via2",#N/A,TRUE,"general";"via3",#N/A,TRUE,"general"}</definedName>
    <definedName name="by" localSheetId="29" hidden="1">{"via1",#N/A,TRUE,"general";"via2",#N/A,TRUE,"general";"via3",#N/A,TRUE,"general"}</definedName>
    <definedName name="by" hidden="1">{"via1",#N/A,TRUE,"general";"via2",#N/A,TRUE,"general";"via3",#N/A,TRUE,"general"}</definedName>
    <definedName name="C._C.">#REF!</definedName>
    <definedName name="C.CLAV">#REF!</definedName>
    <definedName name="C.FON">#REF!</definedName>
    <definedName name="C.LOM" localSheetId="23">#REF!</definedName>
    <definedName name="C.LOM" localSheetId="29">#REF!</definedName>
    <definedName name="C.LOM">#REF!</definedName>
    <definedName name="C.RAS" localSheetId="23">#REF!</definedName>
    <definedName name="C.RAS" localSheetId="29">#REF!</definedName>
    <definedName name="C.RAS">#REF!</definedName>
    <definedName name="C.TERR" localSheetId="23">#REF!</definedName>
    <definedName name="C.TERR" localSheetId="29">#REF!</definedName>
    <definedName name="C.TERR">#REF!</definedName>
    <definedName name="C_" localSheetId="29">#REF!</definedName>
    <definedName name="C_">#N/A</definedName>
    <definedName name="C_Apus">'[103]1_Preliminares'!$A$21</definedName>
    <definedName name="C_LOM" localSheetId="23">#REF!</definedName>
    <definedName name="C_LOM" localSheetId="29">#REF!</definedName>
    <definedName name="C_LOM">#REF!</definedName>
    <definedName name="CA">[42]PRECIOS!$J$64</definedName>
    <definedName name="Caballete_art._Eternit">#REF!</definedName>
    <definedName name="Cable_coaxial">#REF!</definedName>
    <definedName name="Cable_desnudo_Cu_1_0">#REF!</definedName>
    <definedName name="Cable_desnudo_Cu_2_0">#REF!</definedName>
    <definedName name="Cable_No_4_AWG_THW_75C">#REF!</definedName>
    <definedName name="Cableado">#REF!</definedName>
    <definedName name="Cables">[104]Tablas!$N$5:$N$32</definedName>
    <definedName name="CACM">#REF!</definedName>
    <definedName name="caed" localSheetId="23">#REF!</definedName>
    <definedName name="caed">#REF!</definedName>
    <definedName name="Caimo">#REF!</definedName>
    <definedName name="Caja_galvanizada_2400">#REF!</definedName>
    <definedName name="Caja_galvanizada_2800">#REF!</definedName>
    <definedName name="Caja_galvanizada_4">#REF!</definedName>
    <definedName name="Caja_galvanizada_5800">#REF!</definedName>
    <definedName name="Caja_Gvnzd_10_10">#REF!</definedName>
    <definedName name="Caja_p_cortador_60_60">#REF!</definedName>
    <definedName name="Caja_p_strip_Tel_10_pares">#REF!</definedName>
    <definedName name="Caja_registro_agua_12___12">#REF!</definedName>
    <definedName name="Caja_SEGURIT_cajero_7546">#REF!</definedName>
    <definedName name="Caja_Taco_Monofasica_CT1_4">#REF!</definedName>
    <definedName name="Caja_Taco_Trifasica_CT1_12">#REF!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larcá">#REF!</definedName>
    <definedName name="Calentador_elec.s__espec">#REF!</definedName>
    <definedName name="calidad">[105]calidad!$C$3</definedName>
    <definedName name="CAM_CAIDA" localSheetId="23">#REF!</definedName>
    <definedName name="CAM_CAIDA" localSheetId="29">#REF!</definedName>
    <definedName name="CAM_CAIDA">#REF!</definedName>
    <definedName name="CAMIOLA" localSheetId="23">[60]Presupuesto!#REF!,[60]Presupuesto!#REF!,[60]Presupuesto!#REF!,[60]Presupuesto!#REF!,[60]Presupuesto!#REF!,[60]Presupuesto!#REF!,[60]Presupuesto!#REF!,[60]Presupuesto!#REF!,[60]Presupuesto!#REF!,[60]Presupuesto!#REF!,[60]Presupuesto!#REF!,[60]Presupuesto!#REF!,[60]Presupuesto!#REF!</definedName>
    <definedName name="CAMIOLA">[60]Presupuesto!#REF!,[60]Presupuesto!#REF!,[60]Presupuesto!#REF!,[60]Presupuesto!#REF!,[60]Presupuesto!#REF!,[60]Presupuesto!#REF!,[60]Presupuesto!#REF!,[60]Presupuesto!#REF!,[60]Presupuesto!#REF!,[60]Presupuesto!#REF!,[60]Presupuesto!#REF!,[60]Presupuesto!#REF!,[60]Presupuesto!#REF!</definedName>
    <definedName name="campamentos">[63]PRESUPUESTO!$AD$883</definedName>
    <definedName name="CAMPO">#REF!</definedName>
    <definedName name="CAMRF">[37]A.P.U.!$G$589</definedName>
    <definedName name="canal" localSheetId="23">#REF!</definedName>
    <definedName name="canal">#REF!</definedName>
    <definedName name="Canal_lám_galv_cal_18_d_1m">#REF!</definedName>
    <definedName name="Canastilla_L_platos">#REF!</definedName>
    <definedName name="candiles" localSheetId="23">#REF!</definedName>
    <definedName name="candiles">#REF!</definedName>
    <definedName name="CANT" localSheetId="29">#REF!</definedName>
    <definedName name="CANT">#N/A</definedName>
    <definedName name="CANTDS" localSheetId="29">[106]Modelo!$J$7:$J$10,[106]Modelo!$J$13:$J$27,[106]Modelo!$J$30:$J$33,[106]Modelo!$J$36:$J$40</definedName>
    <definedName name="CANTDS">[107]Modelo!$J$7:$J$10,[107]Modelo!$J$13:$J$27,[107]Modelo!$J$30:$J$33,[107]Modelo!$J$36:$J$40</definedName>
    <definedName name="canti" hidden="1">{#N/A,#N/A,TRUE,"CODIGO DEPENDENCIA"}</definedName>
    <definedName name="cantidad">'[108]TRAMO 03'!$F:$F,'[108]TRAMO 03'!$I:$I,'[108]TRAMO 03'!$K:$K,'[108]TRAMO 03'!#REF!,'[108]TRAMO 03'!#REF!,'[108]TRAMO 03'!#REF!,'[108]TRAMO 03'!#REF!,'[108]TRAMO 03'!#REF!,'[108]TRAMO 03'!#REF!,'[108]TRAMO 03'!#REF!,'[108]TRAMO 03'!#REF!,'[108]TRAMO 03'!#REF!,'[108]TRAMO 03'!#REF!,'[108]TRAMO 03'!#REF!,'[108]TRAMO 03'!#REF!,'[108]TRAMO 03'!#REF!</definedName>
    <definedName name="CANTIDADES">'[92]CANTIDADES DE OBRA'!$D$9:$G$33</definedName>
    <definedName name="Caolin">#REF!</definedName>
    <definedName name="CAP" localSheetId="23">#REF!</definedName>
    <definedName name="CAP" localSheetId="29">#REF!</definedName>
    <definedName name="CAP">#REF!</definedName>
    <definedName name="CAPAC._HSE">#REF!</definedName>
    <definedName name="Capacete_1">#REF!</definedName>
    <definedName name="CapActividad">#N/A</definedName>
    <definedName name="CapCom">#N/A</definedName>
    <definedName name="CapComponent">#N/A</definedName>
    <definedName name="CapFinanciera1">[109]Puntajes!$C$12</definedName>
    <definedName name="CapFinanciera2">[109]Puntajes!$C$13</definedName>
    <definedName name="CapFinanciera3">[109]Puntajes!$C$14</definedName>
    <definedName name="CapFinanciera4">[109]Puntajes!$C$15</definedName>
    <definedName name="Capitel_piedra">#REF!</definedName>
    <definedName name="CapResumen">#N/A</definedName>
    <definedName name="CapTecnica1">[109]Puntajes!$G$4</definedName>
    <definedName name="CapTecnica2">[109]Puntajes!$G$5</definedName>
    <definedName name="Carburo">#REF!</definedName>
    <definedName name="CARGA">#REF!</definedName>
    <definedName name="CARGADOR">[81]EQUIPO!$D$10</definedName>
    <definedName name="CARGOS">#REF!</definedName>
    <definedName name="carlos" localSheetId="29">MODULO10.auto_abrir</definedName>
    <definedName name="carlos">#N/A</definedName>
    <definedName name="CASET">#REF!</definedName>
    <definedName name="Caseton">#REF!</definedName>
    <definedName name="Caseton_de_guadua">#REF!</definedName>
    <definedName name="Casilla_para_cajero">#REF!</definedName>
    <definedName name="CASQ">[110]FACTORES!#REF!</definedName>
    <definedName name="Category">#N/A</definedName>
    <definedName name="CategoryArea">'[111]Civil work'!$16:$19,'[111]Civil work'!$29:$39,'[111]Civil work'!$49:$60,'[111]Civil work'!$70:$71,'[111]Civil work'!$81:$87</definedName>
    <definedName name="causa">#N/A</definedName>
    <definedName name="CBLES">#REF!</definedName>
    <definedName name="CBLES1">#REF!</definedName>
    <definedName name="CBRDISEÑO">[112]SECTORIZACIÓN!$A$12:$G$20</definedName>
    <definedName name="CBWorkbookPriority" hidden="1">-1602700874</definedName>
    <definedName name="cc" localSheetId="23" hidden="1">#REF!</definedName>
    <definedName name="CC" localSheetId="29">#REF!</definedName>
    <definedName name="cc" hidden="1">#REF!</definedName>
    <definedName name="ccccc" localSheetId="23" hidden="1">{"TAB1",#N/A,TRUE,"GENERAL";"TAB2",#N/A,TRUE,"GENERAL";"TAB3",#N/A,TRUE,"GENERAL";"TAB4",#N/A,TRUE,"GENERAL";"TAB5",#N/A,TRUE,"GENERAL"}</definedName>
    <definedName name="ccccc" localSheetId="29" hidden="1">{"TAB1",#N/A,TRUE,"GENERAL";"TAB2",#N/A,TRUE,"GENERAL";"TAB3",#N/A,TRUE,"GENERAL";"TAB4",#N/A,TRUE,"GENERAL";"TAB5",#N/A,TRUE,"GENERAL"}</definedName>
    <definedName name="ccccc" hidden="1">{"TAB1",#N/A,TRUE,"GENERAL";"TAB2",#N/A,TRUE,"GENERAL";"TAB3",#N/A,TRUE,"GENERAL";"TAB4",#N/A,TRUE,"GENERAL";"TAB5",#N/A,TRUE,"GENERAL"}</definedName>
    <definedName name="CCCCCC" localSheetId="23">'[113]A. P. U.'!#REF!</definedName>
    <definedName name="CCCCCC" localSheetId="29">'[114]A. P. U.'!#REF!</definedName>
    <definedName name="CCCCCC">'[113]A. P. U.'!#REF!</definedName>
    <definedName name="CCONTECH">[37]INSUMOS!$D$21</definedName>
    <definedName name="CCT">#REF!</definedName>
    <definedName name="CCTO123">#REF!</definedName>
    <definedName name="CCTO124">#REF!</definedName>
    <definedName name="ccto210" localSheetId="23">#REF!</definedName>
    <definedName name="ccto210" localSheetId="29">#REF!</definedName>
    <definedName name="ccto210">#REF!</definedName>
    <definedName name="CCTOPR21">[37]INSUMOS!$D$9</definedName>
    <definedName name="CCTOPR24.5">[37]INSUMOS!$D$11</definedName>
    <definedName name="CCTOPR28">[37]INSUMOS!$D$12</definedName>
    <definedName name="cd" localSheetId="29">[115]Hoja1!$C$81</definedName>
    <definedName name="cd">[116]Hoja1!$C$81</definedName>
    <definedName name="cdcdc" localSheetId="23" hidden="1">{"via1",#N/A,TRUE,"general";"via2",#N/A,TRUE,"general";"via3",#N/A,TRUE,"general"}</definedName>
    <definedName name="cdcdc" localSheetId="29" hidden="1">{"via1",#N/A,TRUE,"general";"via2",#N/A,TRUE,"general";"via3",#N/A,TRUE,"general"}</definedName>
    <definedName name="cdcdc" hidden="1">{"via1",#N/A,TRUE,"general";"via2",#N/A,TRUE,"general";"via3",#N/A,TRUE,"general"}</definedName>
    <definedName name="CDctrl" localSheetId="29">[70]CDItem!$G$8</definedName>
    <definedName name="CDctrl">[71]CDItem!$G$8</definedName>
    <definedName name="CDE">#REF!</definedName>
    <definedName name="cdfgrtfd" hidden="1">#REF!</definedName>
    <definedName name="Cedro_Caqueta">#REF!</definedName>
    <definedName name="ceerf" localSheetId="23" hidden="1">{"TAB1",#N/A,TRUE,"GENERAL";"TAB2",#N/A,TRUE,"GENERAL";"TAB3",#N/A,TRUE,"GENERAL";"TAB4",#N/A,TRUE,"GENERAL";"TAB5",#N/A,TRUE,"GENERAL"}</definedName>
    <definedName name="ceerf" localSheetId="29" hidden="1">{"TAB1",#N/A,TRUE,"GENERAL";"TAB2",#N/A,TRUE,"GENERAL";"TAB3",#N/A,TRUE,"GENERAL";"TAB4",#N/A,TRUE,"GENERAL";"TAB5",#N/A,TRUE,"GENERAL"}</definedName>
    <definedName name="ceerf" hidden="1">{"TAB1",#N/A,TRUE,"GENERAL";"TAB2",#N/A,TRUE,"GENERAL";"TAB3",#N/A,TRUE,"GENERAL";"TAB4",#N/A,TRUE,"GENERAL";"TAB5",#N/A,TRUE,"GENERAL"}</definedName>
    <definedName name="cegris">#REF!</definedName>
    <definedName name="CEM">[37]INSUMOS!$D$55</definedName>
    <definedName name="CEMENTO" localSheetId="29">[117]Insum!$A$3:$H$63</definedName>
    <definedName name="CEMENTO">[118]Insum!$A$3:$H$63</definedName>
    <definedName name="Cemento_blanco">#REF!</definedName>
    <definedName name="Cemento_gris">#REF!</definedName>
    <definedName name="Cenefa_cedro_A_15">#REF!</definedName>
    <definedName name="Cera_pisos">#REF!</definedName>
    <definedName name="Cerám._Venecia_0.20x_0.20">#REF!</definedName>
    <definedName name="Ceram._Venecia_0.20x0.20">#REF!</definedName>
    <definedName name="Cerámica_Alfa_Pieme_Must">#REF!</definedName>
    <definedName name="Ceramica_Corona_33_33">#REF!</definedName>
    <definedName name="CERCHA">[37]INSUMOS!$D$154</definedName>
    <definedName name="Cerrad_Schlage_A40S_TWG">#REF!</definedName>
    <definedName name="Cerrad_Schlage_A50PD_TWG">#REF!</definedName>
    <definedName name="Cerrad_Yale_doble_pasador">#REF!</definedName>
    <definedName name="Cerradura_Schlage_B262PX">#REF!</definedName>
    <definedName name="Cerradura_Schlage_F_160">#REF!</definedName>
    <definedName name="Cerradura_Yale_poma_baño">#REF!</definedName>
    <definedName name="Cerradura_Yale_poma_mad.">#REF!</definedName>
    <definedName name="CERRAM">#REF!</definedName>
    <definedName name="CERRAMIENTO_PROVISIONAL" localSheetId="23">[61]Presupuesto!#REF!</definedName>
    <definedName name="CERRAMIENTO_PROVISIONAL">[61]Presupuesto!#REF!</definedName>
    <definedName name="cerramientoprovisional" localSheetId="23">[60]Presupuesto!#REF!</definedName>
    <definedName name="cerramientoprovisional">[60]Presupuesto!#REF!</definedName>
    <definedName name="CGDI01">[16]Tablas!#REF!</definedName>
    <definedName name="CGDI02">[16]Tablas!#REF!</definedName>
    <definedName name="CGDI03">[16]Tablas!#REF!</definedName>
    <definedName name="CGDI04">[16]Tablas!#REF!</definedName>
    <definedName name="CGDI05">[16]Tablas!#REF!</definedName>
    <definedName name="CGDI06">[16]Tablas!#REF!</definedName>
    <definedName name="CGDI07">[16]Tablas!#REF!</definedName>
    <definedName name="CGDI08">[16]Tablas!#REF!</definedName>
    <definedName name="CGEX01">[16]Tablas!#REF!</definedName>
    <definedName name="CGEX02">[16]Tablas!#REF!</definedName>
    <definedName name="CGEX031">[16]Tablas!#REF!</definedName>
    <definedName name="CGEX04">[16]Tablas!#REF!</definedName>
    <definedName name="CGFI011">[16]Tablas!#REF!</definedName>
    <definedName name="CGFI012">[16]Tablas!#REF!</definedName>
    <definedName name="CGFI021">[16]Tablas!#REF!</definedName>
    <definedName name="CGFI022">[16]Tablas!#REF!</definedName>
    <definedName name="CGFI023">[16]Tablas!#REF!</definedName>
    <definedName name="CGFI024">[16]Tablas!#REF!</definedName>
    <definedName name="CGFI031">[16]Tablas!#REF!</definedName>
    <definedName name="CGFI032">[16]Tablas!#REF!</definedName>
    <definedName name="CGFI0331">[16]Tablas!#REF!</definedName>
    <definedName name="CGFI0332">[16]Tablas!#REF!</definedName>
    <definedName name="CGFI0333">[16]Tablas!#REF!</definedName>
    <definedName name="CGFI0334">[16]Tablas!#REF!</definedName>
    <definedName name="CGFI0335">[16]Tablas!#REF!</definedName>
    <definedName name="CGFI0341">[16]Tablas!#REF!</definedName>
    <definedName name="CGFI0343">[16]Tablas!#REF!</definedName>
    <definedName name="CGFI0344">[16]Tablas!#REF!</definedName>
    <definedName name="CGPR01">[16]Tablas!#REF!</definedName>
    <definedName name="CGPR021">[16]Tablas!#REF!</definedName>
    <definedName name="CGPR022">[16]Tablas!#REF!</definedName>
    <definedName name="CGPR023">[16]Tablas!#REF!</definedName>
    <definedName name="CGPR024">[16]Tablas!#REF!</definedName>
    <definedName name="CGPR031">[16]Tablas!#REF!</definedName>
    <definedName name="CGPR032">[16]Tablas!#REF!</definedName>
    <definedName name="CGPR0331">[16]Tablas!#REF!</definedName>
    <definedName name="CGPR0332">[16]Tablas!#REF!</definedName>
    <definedName name="CGPR0333">[16]Tablas!#REF!</definedName>
    <definedName name="CGPR041">[16]Tablas!#REF!</definedName>
    <definedName name="CGPR042">[16]Tablas!#REF!</definedName>
    <definedName name="CGPR043">[16]Tablas!#REF!</definedName>
    <definedName name="CGPR051">[16]Tablas!#REF!</definedName>
    <definedName name="CGPR052">[16]Tablas!#REF!</definedName>
    <definedName name="CGPR0531">[16]Tablas!#REF!</definedName>
    <definedName name="CGPR0532">[16]Tablas!#REF!</definedName>
    <definedName name="CGPR0533">[16]Tablas!#REF!</definedName>
    <definedName name="CGPR0534">[16]Tablas!#REF!</definedName>
    <definedName name="CGPR0541">[16]Tablas!#REF!</definedName>
    <definedName name="CGPR0542">[16]Tablas!#REF!</definedName>
    <definedName name="CGPR0543">[16]Tablas!#REF!</definedName>
    <definedName name="CGPR061">[16]Tablas!#REF!</definedName>
    <definedName name="CGPR062">[16]Tablas!#REF!</definedName>
    <definedName name="CGPR0621">[16]Tablas!#REF!</definedName>
    <definedName name="CGPR0622">[16]Tablas!#REF!</definedName>
    <definedName name="CGPR0631">[16]Tablas!#REF!</definedName>
    <definedName name="CGPR0632">[16]Tablas!#REF!</definedName>
    <definedName name="CGPR0633">[16]Tablas!#REF!</definedName>
    <definedName name="CGPR0641">[16]Tablas!#REF!</definedName>
    <definedName name="CGPR0642">[16]Tablas!#REF!</definedName>
    <definedName name="CGPR0643">[16]Tablas!#REF!</definedName>
    <definedName name="CGRF01">[16]Tablas!#REF!</definedName>
    <definedName name="CGRF02">[16]Tablas!#REF!</definedName>
    <definedName name="CGRF031">[16]Tablas!#REF!</definedName>
    <definedName name="CGRF032">[16]Tablas!#REF!</definedName>
    <definedName name="CGRF0331">[16]Tablas!#REF!</definedName>
    <definedName name="CGRF0332">[16]Tablas!#REF!</definedName>
    <definedName name="CGRF0333">[16]Tablas!#REF!</definedName>
    <definedName name="CGRF0334">[16]Tablas!#REF!</definedName>
    <definedName name="CGRF0335">[16]Tablas!#REF!</definedName>
    <definedName name="CGRF0336">[16]Tablas!#REF!</definedName>
    <definedName name="CGRF0337">[16]Tablas!#REF!</definedName>
    <definedName name="CGRF0338">[16]Tablas!#REF!</definedName>
    <definedName name="CGRF0341">[16]Tablas!#REF!</definedName>
    <definedName name="CGRF0342">[16]Tablas!#REF!</definedName>
    <definedName name="CGRF0343">[16]Tablas!#REF!</definedName>
    <definedName name="CGRF041">[16]Tablas!#REF!</definedName>
    <definedName name="CGRF042">[16]Tablas!#REF!</definedName>
    <definedName name="CGRF0431">[16]Tablas!#REF!</definedName>
    <definedName name="CGRF0432">[16]Tablas!#REF!</definedName>
    <definedName name="CGRF0433">[16]Tablas!#REF!</definedName>
    <definedName name="CGRF0441">[16]Tablas!#REF!</definedName>
    <definedName name="CGRF0442">[16]Tablas!#REF!</definedName>
    <definedName name="CGRF0443">[16]Tablas!#REF!</definedName>
    <definedName name="CGSM01">[16]Tablas!#REF!</definedName>
    <definedName name="CGSM02">[16]Tablas!#REF!</definedName>
    <definedName name="CGSM03">[16]Tablas!#REF!</definedName>
    <definedName name="CGSM04">[16]Tablas!#REF!</definedName>
    <definedName name="CGSM05">[16]Tablas!#REF!</definedName>
    <definedName name="CGSO011">[16]Tablas!#REF!</definedName>
    <definedName name="CGSO012">[16]Tablas!#REF!</definedName>
    <definedName name="CGSO013">[16]Tablas!#REF!</definedName>
    <definedName name="CGSO014">[16]Tablas!#REF!</definedName>
    <definedName name="CGSO02">[16]Tablas!#REF!</definedName>
    <definedName name="CGSO031">[16]Tablas!#REF!</definedName>
    <definedName name="CGSO032">[16]Tablas!#REF!</definedName>
    <definedName name="CGSO033">[16]Tablas!#REF!</definedName>
    <definedName name="CGSO034">[16]Tablas!#REF!</definedName>
    <definedName name="CGSO041">[16]Tablas!#REF!</definedName>
    <definedName name="CGSO042">[16]Tablas!#REF!</definedName>
    <definedName name="CGSO043">[16]Tablas!#REF!</definedName>
    <definedName name="CGSO044">[16]Tablas!#REF!</definedName>
    <definedName name="CGSO051">[16]Tablas!#REF!</definedName>
    <definedName name="CGSO052">[16]Tablas!#REF!</definedName>
    <definedName name="CGSO053">[16]Tablas!#REF!</definedName>
    <definedName name="CGSO054">[16]Tablas!#REF!</definedName>
    <definedName name="CGSO055">[16]Tablas!#REF!</definedName>
    <definedName name="CGSO061">[16]Tablas!#REF!</definedName>
    <definedName name="CGSO062">[16]Tablas!#REF!</definedName>
    <definedName name="CGSO063">[16]Tablas!#REF!</definedName>
    <definedName name="CGSO064">[16]Tablas!#REF!</definedName>
    <definedName name="CGTR011">[16]Tablas!#REF!</definedName>
    <definedName name="CGTR012">[16]Tablas!#REF!</definedName>
    <definedName name="CGTR021">[16]Tablas!#REF!</definedName>
    <definedName name="CGTR022">[16]Tablas!#REF!</definedName>
    <definedName name="CGTR023">[16]Tablas!#REF!</definedName>
    <definedName name="CGTR031">[16]Tablas!#REF!</definedName>
    <definedName name="CGTR032">[16]Tablas!#REF!</definedName>
    <definedName name="CGTR033">[16]Tablas!#REF!</definedName>
    <definedName name="CGTR034">[16]Tablas!#REF!</definedName>
    <definedName name="CGTR035">[16]Tablas!#REF!</definedName>
    <definedName name="CGTR036">[16]Tablas!#REF!</definedName>
    <definedName name="CGTR037">[16]Tablas!#REF!</definedName>
    <definedName name="CGTR038">[16]Tablas!#REF!</definedName>
    <definedName name="CGTR039">[16]Tablas!#REF!</definedName>
    <definedName name="CGTR041">[16]Tablas!#REF!</definedName>
    <definedName name="CGTR042">[16]Tablas!#REF!</definedName>
    <definedName name="CGTR043">[16]Tablas!#REF!</definedName>
    <definedName name="CGTR044">[16]Tablas!#REF!</definedName>
    <definedName name="CGTR051">[16]Tablas!#REF!</definedName>
    <definedName name="Ch">#REF!</definedName>
    <definedName name="Chapa_piedra_abusardada">[39]BASE!#REF!</definedName>
    <definedName name="Chapa_piedra_pulida">[39]BASE!#REF!</definedName>
    <definedName name="Chapa_piedra_puntereada">[39]BASE!#REF!</definedName>
    <definedName name="Chapa_piedra_Ranurada">[39]BASE!#REF!</definedName>
    <definedName name="Chazo_madera__tarugo">#REF!</definedName>
    <definedName name="Chazos_plasticos_1_4">#REF!</definedName>
    <definedName name="Cheque_1_2õRed_White">#REF!</definedName>
    <definedName name="CHK_PU">'[5]7422CW00'!#REF!</definedName>
    <definedName name="CHP">#REF!</definedName>
    <definedName name="CICLOP">'[80]A.P.U. (2)'!$F$74</definedName>
    <definedName name="CICLOPEO" localSheetId="23">#REF!</definedName>
    <definedName name="CICLOPEO">#REF!</definedName>
    <definedName name="CILIND">[119]TUBERIA!$AE$10:$AE$14</definedName>
    <definedName name="Cinta_Aislante__rollo">#REF!</definedName>
    <definedName name="Cinta_polietileno">#REF!</definedName>
    <definedName name="Cinta_teflon_rollo">#REF!</definedName>
    <definedName name="CINTAAISLANTE">[120]Materiales!$C$25</definedName>
    <definedName name="CIP">#N/A</definedName>
    <definedName name="CISNEROS">#REF!</definedName>
    <definedName name="Ciudades" localSheetId="29">[121]Insumos!$B$2:$B$2</definedName>
    <definedName name="Ciudades">[122]Insumos!$B$1813:$B$1912</definedName>
    <definedName name="cjsa" hidden="1">#REF!</definedName>
    <definedName name="CL">#REF!</definedName>
    <definedName name="clase">#N/A</definedName>
    <definedName name="clcl" localSheetId="23">#REF!</definedName>
    <definedName name="clcl">#REF!</definedName>
    <definedName name="cmf">[123]Hoja1!$C$27</definedName>
    <definedName name="CMIBLE">#REF!</definedName>
    <definedName name="CMIBLE1">#REF!</definedName>
    <definedName name="cncbncbncbncbn">#N/A</definedName>
    <definedName name="CNT_M" localSheetId="29">[106]Modelo!$H$13:$H$27</definedName>
    <definedName name="CNT_M">[107]Modelo!$H$13:$H$27</definedName>
    <definedName name="CO" localSheetId="29">[17]PRECIOS!$J$61</definedName>
    <definedName name="co">#N/A</definedName>
    <definedName name="COBC">#REF!</definedName>
    <definedName name="Cod" localSheetId="23">#REF!</definedName>
    <definedName name="Cod" localSheetId="29">#REF!</definedName>
    <definedName name="Cod">#REF!</definedName>
    <definedName name="CodActEco">[15]EMPRESA!$F$10</definedName>
    <definedName name="CodAPU">[124]Validaciones!$AR$3:$AR$185</definedName>
    <definedName name="codigo" localSheetId="29">#REF!,#REF!</definedName>
    <definedName name="codigo">MAX([125]factor!A1048575:A1048576)+1</definedName>
    <definedName name="codigo_actividad">+IF(LEN([126]apu!B1048576)=9,[126]apu!B1048576,IF(LEN([126]apu!B1)=9,"",[126]apu!A1048576))</definedName>
    <definedName name="Codigo_M.Obra">[103]M.Obra!$A$35:$A$51</definedName>
    <definedName name="CodigoInversion">#REF!</definedName>
    <definedName name="CodigoProyecto">#REF!</definedName>
    <definedName name="Codigos">#REF!</definedName>
    <definedName name="Codo_6__RDE41_45_Gr.">#REF!</definedName>
    <definedName name="Codo_galvanizado_1_2">#REF!</definedName>
    <definedName name="Codo_galvanizado_2_1_2">#REF!</definedName>
    <definedName name="Codo_PVC_1">#REF!</definedName>
    <definedName name="Codo_PVC_2_sanitario">#REF!</definedName>
    <definedName name="Codo_PVC_45_C_C_212500_6">#REF!</definedName>
    <definedName name="Codo_PVC_45_C_C_212580_3">#REF!</definedName>
    <definedName name="Codo_PVC_45_C_C_212590_4">#REF!</definedName>
    <definedName name="Codo_PVC_pres._3_4">#REF!</definedName>
    <definedName name="Codo_PVC_presion_1_1_2">#REF!</definedName>
    <definedName name="Codo_PVC_presion_1_1_4">#REF!</definedName>
    <definedName name="Codo_PVC_presion_1_2">#REF!</definedName>
    <definedName name="Codo_PVC_presion_2">#REF!</definedName>
    <definedName name="Codo_PVC_presion_2_1_2">#REF!</definedName>
    <definedName name="Codo_PVC_presion_3">#REF!</definedName>
    <definedName name="Codo_PVC_Presion_412010_1_2">#REF!</definedName>
    <definedName name="Codo_PVC_Presion_412020_3_4">#REF!</definedName>
    <definedName name="Codo_PVC_Presion_412030_1">#REF!</definedName>
    <definedName name="Codo_PVC_Presion_412050_1.5">#REF!</definedName>
    <definedName name="Codo_PVC_Presion_412060_2">#REF!</definedName>
    <definedName name="Codo_PVC_sanitario_2">#REF!</definedName>
    <definedName name="Codo_PVC_sanitario_3">#REF!</definedName>
    <definedName name="Codo_PVC_sanitario_4">#REF!</definedName>
    <definedName name="CodoCPVC_Presion492510_1_2">#REF!</definedName>
    <definedName name="CodoCPVC_Presion492520_3_4">#REF!</definedName>
    <definedName name="CODOS" localSheetId="23">#REF!</definedName>
    <definedName name="CODOS" localSheetId="29">#REF!</definedName>
    <definedName name="CODOS">#REF!</definedName>
    <definedName name="codos2" localSheetId="23">#REF!</definedName>
    <definedName name="codos2">#REF!</definedName>
    <definedName name="Coef.erradas" localSheetId="23">#REF!</definedName>
    <definedName name="Coef.erradas">#REF!</definedName>
    <definedName name="COEF.INFILT" localSheetId="23">#REF!</definedName>
    <definedName name="COEF.INFILT">#REF!</definedName>
    <definedName name="coef.retorno" localSheetId="23">#REF!</definedName>
    <definedName name="coef.retorno">#REF!</definedName>
    <definedName name="cogvsiruj">[69]COMPARATIVO!#REF!</definedName>
    <definedName name="col_dos" localSheetId="23">#REF!</definedName>
    <definedName name="col_dos">#REF!</definedName>
    <definedName name="COLAM20">#REF!</definedName>
    <definedName name="COLAMURO">#REF!</definedName>
    <definedName name="COLCIRC">[37]A.P.U.!$G$353</definedName>
    <definedName name="COLEGIOS" localSheetId="23" hidden="1">#REF!</definedName>
    <definedName name="COLEGIOS" hidden="1">#REF!</definedName>
    <definedName name="Collares_de_derivacion_4_x3_4">#REF!</definedName>
    <definedName name="Collarin_2_1_2">#REF!</definedName>
    <definedName name="COLON">#REF!</definedName>
    <definedName name="Color_Mineral">#REF!</definedName>
    <definedName name="ColTap" localSheetId="29">'[29]Coloc. e Interc. Tapones'!$E$1:$E$65536</definedName>
    <definedName name="ColTap">'[41]Coloc. e Interc. Tapones'!$E$1:$E$65536</definedName>
    <definedName name="Column._piedra_abus._L_1m">[39]BASE!#REF!</definedName>
    <definedName name="COLUMNA2">[37]A.P.U.!$G$313</definedName>
    <definedName name="COLUMNETA">[37]A.P.U.!$G$597</definedName>
    <definedName name="Com">'[83]LIQUIDA-NOMINA'!$AL$4</definedName>
    <definedName name="COM.LIM">#REF!</definedName>
    <definedName name="COMIDA">#REF!</definedName>
    <definedName name="COMP" localSheetId="23">#REF!</definedName>
    <definedName name="COMP">#REF!</definedName>
    <definedName name="CompanyAddress" localSheetId="23">#REF!</definedName>
    <definedName name="CompanyAddress" localSheetId="29">#REF!</definedName>
    <definedName name="CompanyAddress">#REF!</definedName>
    <definedName name="CompanyCity" localSheetId="23">#REF!</definedName>
    <definedName name="CompanyCity" localSheetId="29">#REF!</definedName>
    <definedName name="CompanyCity">#REF!</definedName>
    <definedName name="CompanyContactsHeader" localSheetId="23">#REF!</definedName>
    <definedName name="CompanyContactsHeader" localSheetId="29">#REF!</definedName>
    <definedName name="CompanyContactsHeader">#REF!</definedName>
    <definedName name="CompanyCountry" localSheetId="23">#REF!</definedName>
    <definedName name="CompanyCountry" localSheetId="29">#REF!</definedName>
    <definedName name="CompanyCountry">#REF!</definedName>
    <definedName name="CompanyName" localSheetId="23">#REF!</definedName>
    <definedName name="CompanyName" localSheetId="29">#REF!</definedName>
    <definedName name="CompanyName">#REF!</definedName>
    <definedName name="CompanyState" localSheetId="23">#REF!</definedName>
    <definedName name="CompanyState" localSheetId="29">#REF!</definedName>
    <definedName name="CompanyState">#REF!</definedName>
    <definedName name="CompanyZip" localSheetId="23">#REF!</definedName>
    <definedName name="CompanyZip" localSheetId="29">#REF!</definedName>
    <definedName name="CompanyZip">#REF!</definedName>
    <definedName name="Compresor" localSheetId="29">#REF!</definedName>
    <definedName name="COMPRESOR">[81]EQUIPO!$D$5</definedName>
    <definedName name="Compresores">#REF!</definedName>
    <definedName name="Compuerta_met._desliz._.40x.40">#REF!</definedName>
    <definedName name="Compuerta_metalica_0.5x0.5">#REF!</definedName>
    <definedName name="COMUNEROS">[99]COMUNEROS!$A$1:$BB$95</definedName>
    <definedName name="CON.FUN">#REF!</definedName>
    <definedName name="CON.LIM">#REF!</definedName>
    <definedName name="CON.POZ">#REF!</definedName>
    <definedName name="CON.TUB">[91]TUBERIA!#REF!</definedName>
    <definedName name="CONC">#REF!</definedName>
    <definedName name="CONCRETO">#REF!</definedName>
    <definedName name="Concreto_2.500_psi__Clase_C">#REF!</definedName>
    <definedName name="Concreto_2000_psi">#REF!</definedName>
    <definedName name="Concreto_3.000_psi">#REF!</definedName>
    <definedName name="CONCRETO_F.C_4">#REF!</definedName>
    <definedName name="concreto_FC_2.2" localSheetId="23">#REF!</definedName>
    <definedName name="concreto_FC_2.2" localSheetId="29">#REF!</definedName>
    <definedName name="concreto_FC_2.2">#REF!</definedName>
    <definedName name="Concreto_pobre_clase_F">#REF!</definedName>
    <definedName name="CONCRETOS" localSheetId="23">[61]Presupuesto!#REF!</definedName>
    <definedName name="CONCRETOS">[61]Presupuesto!#REF!</definedName>
    <definedName name="CONCRETOS_OBRAS_VARIAS" localSheetId="23">[61]Presupuesto!#REF!</definedName>
    <definedName name="CONCRETOS_OBRAS_VARIAS">[61]Presupuesto!#REF!</definedName>
    <definedName name="COND">#REF!</definedName>
    <definedName name="Conductor_No._6_THW">#REF!</definedName>
    <definedName name="Conductor_No.4_THW">#REF!</definedName>
    <definedName name="ConseqCat">0</definedName>
    <definedName name="ConseqForMitRisk">3</definedName>
    <definedName name="consolida" localSheetId="23">#REF!</definedName>
    <definedName name="consolida">#REF!</definedName>
    <definedName name="CONST">#REF!</definedName>
    <definedName name="Construcción">'[127]@RISK - Correlaciones'!$C$5:$O$17</definedName>
    <definedName name="CONSTRUCCION_DE_DOS_GALPONES">#N/A</definedName>
    <definedName name="consumo" localSheetId="23">#REF!</definedName>
    <definedName name="consumo">#REF!</definedName>
    <definedName name="CONT">'[128]DATOS CONTRATO'!$G$13</definedName>
    <definedName name="CONTAB">[76]dts!$B$11</definedName>
    <definedName name="CONTP">#REF!</definedName>
    <definedName name="Contratante">'[15]DATOS CONTRATO'!$E$6</definedName>
    <definedName name="CONTRATISTA">[76]dts!$B$4</definedName>
    <definedName name="CONTRATO" localSheetId="29">[83]CONTRATO!$E$8</definedName>
    <definedName name="CONTRATO">[76]dts!$B$3</definedName>
    <definedName name="COPIA">#N/A</definedName>
    <definedName name="copia1" localSheetId="23">#REF!</definedName>
    <definedName name="COPIA1" localSheetId="29">#REF!</definedName>
    <definedName name="copia1">#REF!</definedName>
    <definedName name="COPIA2">#REF!</definedName>
    <definedName name="copiao4">#N/A</definedName>
    <definedName name="Corona_00210_Bocel">#REF!</definedName>
    <definedName name="Corona_00215_Media_caña">#REF!</definedName>
    <definedName name="Corona_11___11_B00012_blanco">#REF!</definedName>
    <definedName name="Corona_11___11_B00012_grabado">#REF!</definedName>
    <definedName name="Corona_12___22_11503_decorpiso">#REF!</definedName>
    <definedName name="Corona_20_25_B14254_gales">#REF!</definedName>
    <definedName name="Corona_21_21_B20100_color">#REF!</definedName>
    <definedName name="Corona_30_x_30_30900_capri_172">#REF!</definedName>
    <definedName name="Corona_6_20_B14254_Jonico">#REF!</definedName>
    <definedName name="Corona_Piso_21x21_22800_Hueso">#REF!</definedName>
    <definedName name="Correa_métalica_en_obra">#REF!</definedName>
    <definedName name="corri">#N/A</definedName>
    <definedName name="COSTO_FRENTE">[129]BITACORA!$E$1:$E$65536</definedName>
    <definedName name="COSTO_TRANSPORTE">[130]Distanc!$B$5:$E$19</definedName>
    <definedName name="costo2" hidden="1">#REF!</definedName>
    <definedName name="COSTODIRECTO">#REF!</definedName>
    <definedName name="COSTOS">[131]TARIFAS!$A$1:$F$52</definedName>
    <definedName name="cp">#N/A</definedName>
    <definedName name="CPM">[85]AUXILIARES!$A$2:$D$4</definedName>
    <definedName name="CPVCO22">[37]INSUMOS!#REF!</definedName>
    <definedName name="CR">[97]Insumos!$A$22:$A$828</definedName>
    <definedName name="CRGAPR">[76]dts!$B$26</definedName>
    <definedName name="CRGELB">[76]dts!$B$22</definedName>
    <definedName name="CRGRVS">[76]dts!$B$24</definedName>
    <definedName name="Cristina_Corona_2x2_corriente">#REF!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[132]civ_roma!$C$803:$G$804</definedName>
    <definedName name="CRITERIO" localSheetId="23">#REF!</definedName>
    <definedName name="CRITERIO">#REF!</definedName>
    <definedName name="_xlnm.Criteria" localSheetId="23">#REF!</definedName>
    <definedName name="_xlnm.Criteria" localSheetId="29">#REF!</definedName>
    <definedName name="_xlnm.Criteria">#REF!</definedName>
    <definedName name="Criterios_IM" localSheetId="23">#REF!</definedName>
    <definedName name="Criterios_IM" localSheetId="29">[3]INSUMOS!#REF!</definedName>
    <definedName name="Criterios_IM">#REF!</definedName>
    <definedName name="CRITICA">#N/A</definedName>
    <definedName name="Criticidad">[133]Tabla!$A$1:$A$5</definedName>
    <definedName name="CRONO">[85]INSUMOS!$A$2:$L$116</definedName>
    <definedName name="cs">#REF!</definedName>
    <definedName name="CS_AVG_SIZE">#REF!</definedName>
    <definedName name="CS_WELDING">#REF!</definedName>
    <definedName name="CTA">#REF!</definedName>
    <definedName name="CTE">#REF!</definedName>
    <definedName name="CTR">'[5]7422CW00'!#REF!</definedName>
    <definedName name="CTRPAG">'[5]7422CW00'!#REF!</definedName>
    <definedName name="CUADRIA">#N/A</definedName>
    <definedName name="CUADRIB">#N/A</definedName>
    <definedName name="CUADRIC">#N/A</definedName>
    <definedName name="cuadrilla1">[134]Hoja3!$A$15:$A$73</definedName>
    <definedName name="cuadrilla2">[134]Hoja5!$A$16:$A$59</definedName>
    <definedName name="cuadrilla3">[134]Hoja6!$A$16:$A$63</definedName>
    <definedName name="cuadrilla4">[134]Hoja2!$A$12:$A$568</definedName>
    <definedName name="cuadrilla5">[134]Hoja5!$A$12:$G$59</definedName>
    <definedName name="Cuadrillas" localSheetId="23">#REF!</definedName>
    <definedName name="Cuadrillas" localSheetId="29">#REF!</definedName>
    <definedName name="Cuadrillas">#REF!</definedName>
    <definedName name="cuadrillas1">[134]Hoja3!$A$11:$I$73</definedName>
    <definedName name="CUADRILLASTOTAL">'[85]MANO DE OBRA'!$G$8:$M$20</definedName>
    <definedName name="CUADRO" localSheetId="29">[135]Cuadro!$B$10:$B$54</definedName>
    <definedName name="CUADRO">#N/A</definedName>
    <definedName name="CUADROS">[135]Cuadro!$B$10:$C$54</definedName>
    <definedName name="CUAESTRUCT" localSheetId="23">#REF!</definedName>
    <definedName name="CUAESTRUCT">#REF!</definedName>
    <definedName name="CUAL">#N/A</definedName>
    <definedName name="CUAPRUEBAS" localSheetId="23">#REF!</definedName>
    <definedName name="CUAPRUEBAS">#REF!</definedName>
    <definedName name="CUARTÓN">[37]INSUMOS!$D$64</definedName>
    <definedName name="CUBS">[136]Hoja1!$1:$1048576</definedName>
    <definedName name="CUE">#REF!</definedName>
    <definedName name="CUER">#REF!</definedName>
    <definedName name="CUERDA">#REF!</definedName>
    <definedName name="CUNET" localSheetId="23" hidden="1">{"via1",#N/A,TRUE,"general";"via2",#N/A,TRUE,"general";"via3",#N/A,TRUE,"general"}</definedName>
    <definedName name="CUNET" localSheetId="29" hidden="1">{"via1",#N/A,TRUE,"general";"via2",#N/A,TRUE,"general";"via3",#N/A,TRUE,"general"}</definedName>
    <definedName name="CUNET" hidden="1">{"via1",#N/A,TRUE,"general";"via2",#N/A,TRUE,"general";"via3",#N/A,TRUE,"general"}</definedName>
    <definedName name="curva">"Chart 11"</definedName>
    <definedName name="Curva_PVC_conduit_1_2">#REF!</definedName>
    <definedName name="Curva_PVC_conduit_3_4">#REF!</definedName>
    <definedName name="Customize">[137]!Customize</definedName>
    <definedName name="cv" localSheetId="23" hidden="1">{"TAB1",#N/A,TRUE,"GENERAL";"TAB2",#N/A,TRUE,"GENERAL";"TAB3",#N/A,TRUE,"GENERAL";"TAB4",#N/A,TRUE,"GENERAL";"TAB5",#N/A,TRUE,"GENERAL"}</definedName>
    <definedName name="cv" localSheetId="29" hidden="1">{"TAB1",#N/A,TRUE,"GENERAL";"TAB2",#N/A,TRUE,"GENERAL";"TAB3",#N/A,TRUE,"GENERAL";"TAB4",#N/A,TRUE,"GENERAL";"TAB5",#N/A,TRUE,"GENERAL"}</definedName>
    <definedName name="cv" hidden="1">{"TAB1",#N/A,TRUE,"GENERAL";"TAB2",#N/A,TRUE,"GENERAL";"TAB3",#N/A,TRUE,"GENERAL";"TAB4",#N/A,TRUE,"GENERAL";"TAB5",#N/A,TRUE,"GENERAL"}</definedName>
    <definedName name="CVa" localSheetId="29">'[29]Cambio de Valv.'!$E$1:$E$65536</definedName>
    <definedName name="CVa">'[41]Cambio de Valv.'!$E$1:$E$65536</definedName>
    <definedName name="cvbcvbf" hidden="1">{#N/A,#N/A,TRUE,"INGENIERIA";#N/A,#N/A,TRUE,"COMPRAS";#N/A,#N/A,TRUE,"DIRECCION";#N/A,#N/A,TRUE,"RESUMEN"}</definedName>
    <definedName name="cvcbn">#N/A</definedName>
    <definedName name="cvfvd" localSheetId="23" hidden="1">{"via1",#N/A,TRUE,"general";"via2",#N/A,TRUE,"general";"via3",#N/A,TRUE,"general"}</definedName>
    <definedName name="cvfvd" localSheetId="29" hidden="1">{"via1",#N/A,TRUE,"general";"via2",#N/A,TRUE,"general";"via3",#N/A,TRUE,"general"}</definedName>
    <definedName name="cvfvd" hidden="1">{"via1",#N/A,TRUE,"general";"via2",#N/A,TRUE,"general";"via3",#N/A,TRUE,"general"}</definedName>
    <definedName name="cvn" localSheetId="23" hidden="1">{"TAB1",#N/A,TRUE,"GENERAL";"TAB2",#N/A,TRUE,"GENERAL";"TAB3",#N/A,TRUE,"GENERAL";"TAB4",#N/A,TRUE,"GENERAL";"TAB5",#N/A,TRUE,"GENERAL"}</definedName>
    <definedName name="cvn" localSheetId="29" hidden="1">{"TAB1",#N/A,TRUE,"GENERAL";"TAB2",#N/A,TRUE,"GENERAL";"TAB3",#N/A,TRUE,"GENERAL";"TAB4",#N/A,TRUE,"GENERAL";"TAB5",#N/A,TRUE,"GENERAL"}</definedName>
    <definedName name="cvn" hidden="1">{"TAB1",#N/A,TRUE,"GENERAL";"TAB2",#N/A,TRUE,"GENERAL";"TAB3",#N/A,TRUE,"GENERAL";"TAB4",#N/A,TRUE,"GENERAL";"TAB5",#N/A,TRUE,"GENERAL"}</definedName>
    <definedName name="CVXC" localSheetId="23" hidden="1">{"via1",#N/A,TRUE,"general";"via2",#N/A,TRUE,"general";"via3",#N/A,TRUE,"general"}</definedName>
    <definedName name="CVXC" localSheetId="29" hidden="1">{"via1",#N/A,TRUE,"general";"via2",#N/A,TRUE,"general";"via3",#N/A,TRUE,"general"}</definedName>
    <definedName name="CVXC" hidden="1">{"via1",#N/A,TRUE,"general";"via2",#N/A,TRUE,"general";"via3",#N/A,TRUE,"general"}</definedName>
    <definedName name="cx">#N/A</definedName>
    <definedName name="d" localSheetId="23" hidden="1">{"TAB1",#N/A,TRUE,"GENERAL";"TAB2",#N/A,TRUE,"GENERAL";"TAB3",#N/A,TRUE,"GENERAL";"TAB4",#N/A,TRUE,"GENERAL";"TAB5",#N/A,TRUE,"GENERAL"}</definedName>
    <definedName name="d" localSheetId="29" hidden="1">{"TAB1",#N/A,TRUE,"GENERAL";"TAB2",#N/A,TRUE,"GENERAL";"TAB3",#N/A,TRUE,"GENERAL";"TAB4",#N/A,TRUE,"GENERAL";"TAB5",#N/A,TRUE,"GENERAL"}</definedName>
    <definedName name="d" hidden="1">{"TAB1",#N/A,TRUE,"GENERAL";"TAB2",#N/A,TRUE,"GENERAL";"TAB3",#N/A,TRUE,"GENERAL";"TAB4",#N/A,TRUE,"GENERAL";"TAB5",#N/A,TRUE,"GENERAL"}</definedName>
    <definedName name="D_1">#REF!</definedName>
    <definedName name="D_EXT">#REF!</definedName>
    <definedName name="D_INT">#REF!</definedName>
    <definedName name="D1S">#REF!</definedName>
    <definedName name="D2S">#REF!</definedName>
    <definedName name="D6.PVC">'[45]factores A.N.'!$N$8:$N$33</definedName>
    <definedName name="D61S">#REF!</definedName>
    <definedName name="D62S">#REF!</definedName>
    <definedName name="D6R">#REF!</definedName>
    <definedName name="D81S">#REF!</definedName>
    <definedName name="D82S">#REF!</definedName>
    <definedName name="D8R">#REF!</definedName>
    <definedName name="DA" localSheetId="23">#REF!</definedName>
    <definedName name="DA">#REF!</definedName>
    <definedName name="DADADAD" hidden="1">{#N/A,#N/A,TRUE,"CODIGO DEPENDENCIA"}</definedName>
    <definedName name="DAFT">#REF!</definedName>
    <definedName name="DAMASOZAPATAA">'[99]DAMAZO ZAPATA A'!$A$1:$BB$101</definedName>
    <definedName name="DAMASOZAPATAD">'[99]DAMAZO ZAPATA D'!$A$1:$BB$107</definedName>
    <definedName name="DANIELA" localSheetId="23">#REF!</definedName>
    <definedName name="DANIELA">#REF!</definedName>
    <definedName name="DANODO">#REF!</definedName>
    <definedName name="DANODOF">#REF!</definedName>
    <definedName name="DANODOFT">#REF!</definedName>
    <definedName name="dario">'[138]GPI 526'!#REF!</definedName>
    <definedName name="DASD" localSheetId="23" hidden="1">{"TAB1",#N/A,TRUE,"GENERAL";"TAB2",#N/A,TRUE,"GENERAL";"TAB3",#N/A,TRUE,"GENERAL";"TAB4",#N/A,TRUE,"GENERAL";"TAB5",#N/A,TRUE,"GENERAL"}</definedName>
    <definedName name="DASD" localSheetId="29"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[132]civ_roma!$C$9:$G$799</definedName>
    <definedName name="DataDisplayed">"Ejemplo"</definedName>
    <definedName name="DATO1">'[139]46'!$D$3:$CK$429</definedName>
    <definedName name="datos" localSheetId="23">#REF!</definedName>
    <definedName name="datos" localSheetId="29">#REF!</definedName>
    <definedName name="datos">#REF!</definedName>
    <definedName name="DATOS_CONTRATO" localSheetId="23">#REF!</definedName>
    <definedName name="DATOS_CONTRATO">#REF!</definedName>
    <definedName name="datos2" localSheetId="23">#REF!</definedName>
    <definedName name="datos2">#REF!</definedName>
    <definedName name="DBASE1">#REF!</definedName>
    <definedName name="DBASE2">#REF!</definedName>
    <definedName name="DBASE3">#REF!</definedName>
    <definedName name="dbfdfbi" localSheetId="23" hidden="1">{"TAB1",#N/A,TRUE,"GENERAL";"TAB2",#N/A,TRUE,"GENERAL";"TAB3",#N/A,TRUE,"GENERAL";"TAB4",#N/A,TRUE,"GENERAL";"TAB5",#N/A,TRUE,"GENERAL"}</definedName>
    <definedName name="dbfdfbi" localSheetId="29"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 localSheetId="29">#REF!</definedName>
    <definedName name="dc">#N/A</definedName>
    <definedName name="Dcacm">#REF!</definedName>
    <definedName name="DCAF">#REF!</definedName>
    <definedName name="DCF">#N/A</definedName>
    <definedName name="DCI">[18]Tablas!#REF!</definedName>
    <definedName name="DCI1_1">[18]Tablas!#REF!</definedName>
    <definedName name="DCI1_1_1">[18]Tablas!#REF!</definedName>
    <definedName name="DCI1_1_2">[18]Tablas!#REF!</definedName>
    <definedName name="DCI1_1_3">[18]Tablas!#REF!</definedName>
    <definedName name="DCI1_1_4">[18]Tablas!#REF!</definedName>
    <definedName name="DCI1_2">[18]Tablas!#REF!</definedName>
    <definedName name="DCI1_3">[18]Tablas!#REF!</definedName>
    <definedName name="DCI1_4">[18]Tablas!#REF!</definedName>
    <definedName name="DCorriente">#REF!</definedName>
    <definedName name="Dcorriente1">'[140]Pta a tierra'!#REF!</definedName>
    <definedName name="DCSDCTV" localSheetId="23" hidden="1">{"via1",#N/A,TRUE,"general";"via2",#N/A,TRUE,"general";"via3",#N/A,TRUE,"general"}</definedName>
    <definedName name="DCSDCTV" localSheetId="29" hidden="1">{"via1",#N/A,TRUE,"general";"via2",#N/A,TRUE,"general";"via3",#N/A,TRUE,"general"}</definedName>
    <definedName name="DCSDCTV" hidden="1">{"via1",#N/A,TRUE,"general";"via2",#N/A,TRUE,"general";"via3",#N/A,TRUE,"general"}</definedName>
    <definedName name="DD" localSheetId="23">#REF!</definedName>
    <definedName name="DD" localSheetId="29">#REF!</definedName>
    <definedName name="DD">#REF!</definedName>
    <definedName name="ddd" localSheetId="23" hidden="1">{"via1",#N/A,TRUE,"general";"via2",#N/A,TRUE,"general";"via3",#N/A,TRUE,"general"}</definedName>
    <definedName name="DDD" localSheetId="29">#REF!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3" hidden="1">{"via1",#N/A,TRUE,"general";"via2",#N/A,TRUE,"general";"via3",#N/A,TRUE,"general"}</definedName>
    <definedName name="ddddt" localSheetId="29" hidden="1">{"via1",#N/A,TRUE,"general";"via2",#N/A,TRUE,"general";"via3",#N/A,TRUE,"general"}</definedName>
    <definedName name="ddddt" hidden="1">{"via1",#N/A,TRUE,"general";"via2",#N/A,TRUE,"general";"via3",#N/A,TRUE,"general"}</definedName>
    <definedName name="ddewdw" localSheetId="23" hidden="1">{"TAB1",#N/A,TRUE,"GENERAL";"TAB2",#N/A,TRUE,"GENERAL";"TAB3",#N/A,TRUE,"GENERAL";"TAB4",#N/A,TRUE,"GENERAL";"TAB5",#N/A,TRUE,"GENERAL"}</definedName>
    <definedName name="ddewdw" localSheetId="29" hidden="1">{"TAB1",#N/A,TRUE,"GENERAL";"TAB2",#N/A,TRUE,"GENERAL";"TAB3",#N/A,TRUE,"GENERAL";"TAB4",#N/A,TRUE,"GENERAL";"TAB5",#N/A,TRUE,"GENERAL"}</definedName>
    <definedName name="ddewdw" hidden="1">{"TAB1",#N/A,TRUE,"GENERAL";"TAB2",#N/A,TRUE,"GENERAL";"TAB3",#N/A,TRUE,"GENERAL";"TAB4",#N/A,TRUE,"GENERAL";"TAB5",#N/A,TRUE,"GENERAL"}</definedName>
    <definedName name="ddfdh" localSheetId="23" hidden="1">{"TAB1",#N/A,TRUE,"GENERAL";"TAB2",#N/A,TRUE,"GENERAL";"TAB3",#N/A,TRUE,"GENERAL";"TAB4",#N/A,TRUE,"GENERAL";"TAB5",#N/A,TRUE,"GENERAL"}</definedName>
    <definedName name="ddfdh" localSheetId="29" hidden="1">{"TAB1",#N/A,TRUE,"GENERAL";"TAB2",#N/A,TRUE,"GENERAL";"TAB3",#N/A,TRUE,"GENERAL";"TAB4",#N/A,TRUE,"GENERAL";"TAB5",#N/A,TRUE,"GENERAL"}</definedName>
    <definedName name="ddfdh" hidden="1">{"TAB1",#N/A,TRUE,"GENERAL";"TAB2",#N/A,TRUE,"GENERAL";"TAB3",#N/A,TRUE,"GENERAL";"TAB4",#N/A,TRUE,"GENERAL";"TAB5",#N/A,TRUE,"GENERAL"}</definedName>
    <definedName name="DDGSDP" localSheetId="23" hidden="1">{"TAB1",#N/A,TRUE,"GENERAL";"TAB2",#N/A,TRUE,"GENERAL";"TAB3",#N/A,TRUE,"GENERAL";"TAB4",#N/A,TRUE,"GENERAL";"TAB5",#N/A,TRUE,"GENERAL"}</definedName>
    <definedName name="DDGSDP" localSheetId="29" hidden="1">{"TAB1",#N/A,TRUE,"GENERAL";"TAB2",#N/A,TRUE,"GENERAL";"TAB3",#N/A,TRUE,"GENERAL";"TAB4",#N/A,TRUE,"GENERAL";"TAB5",#N/A,TRUE,"GENERAL"}</definedName>
    <definedName name="DDGSDP" hidden="1">{"TAB1",#N/A,TRUE,"GENERAL";"TAB2",#N/A,TRUE,"GENERAL";"TAB3",#N/A,TRUE,"GENERAL";"TAB4",#N/A,TRUE,"GENERAL";"TAB5",#N/A,TRUE,"GENERAL"}</definedName>
    <definedName name="DDS">[18]Tablas!#REF!</definedName>
    <definedName name="DDS1_1">[18]Tablas!#REF!</definedName>
    <definedName name="DDS1_1_1">[18]Tablas!#REF!</definedName>
    <definedName name="De" localSheetId="29">[110]FACTORES!#REF!</definedName>
    <definedName name="de">#N/A</definedName>
    <definedName name="De_6">#REF!</definedName>
    <definedName name="De_8">#REF!</definedName>
    <definedName name="deded" localSheetId="23" hidden="1">{"TAB1",#N/A,TRUE,"GENERAL";"TAB2",#N/A,TRUE,"GENERAL";"TAB3",#N/A,TRUE,"GENERAL";"TAB4",#N/A,TRUE,"GENERAL";"TAB5",#N/A,TRUE,"GENERAL"}</definedName>
    <definedName name="deded" localSheetId="29" hidden="1">{"TAB1",#N/A,TRUE,"GENERAL";"TAB2",#N/A,TRUE,"GENERAL";"TAB3",#N/A,TRUE,"GENERAL";"TAB4",#N/A,TRUE,"GENERAL";"TAB5",#N/A,TRUE,"GENERAL"}</definedName>
    <definedName name="deded" hidden="1">{"TAB1",#N/A,TRUE,"GENERAL";"TAB2",#N/A,TRUE,"GENERAL";"TAB3",#N/A,TRUE,"GENERAL";"TAB4",#N/A,TRUE,"GENERAL";"TAB5",#N/A,TRUE,"GENERAL"}</definedName>
    <definedName name="DEF" localSheetId="23">#REF!</definedName>
    <definedName name="DEF">#REF!</definedName>
    <definedName name="defd" localSheetId="23" hidden="1">{"via1",#N/A,TRUE,"general";"via2",#N/A,TRUE,"general";"via3",#N/A,TRUE,"general"}</definedName>
    <definedName name="defd" localSheetId="29" hidden="1">{"via1",#N/A,TRUE,"general";"via2",#N/A,TRUE,"general";"via3",#N/A,TRUE,"general"}</definedName>
    <definedName name="defd" hidden="1">{"via1",#N/A,TRUE,"general";"via2",#N/A,TRUE,"general";"via3",#N/A,TRUE,"general"}</definedName>
    <definedName name="dem.pav">'[45]factores A.N.'!$E$15:$E$306</definedName>
    <definedName name="demanto">#REF!</definedName>
    <definedName name="DEMOLICIÓN">[3]INSUMOS!#REF!</definedName>
    <definedName name="DENS">#N/A</definedName>
    <definedName name="densi">#N/A</definedName>
    <definedName name="DEP_VPR_GRM">#REF!</definedName>
    <definedName name="DEP_VPR_GRN">#REF!</definedName>
    <definedName name="DEP_VPR_GRS">#REF!</definedName>
    <definedName name="DEP_VPR_GTP">#REF!</definedName>
    <definedName name="DEP_VPR_NA">#REF!</definedName>
    <definedName name="Department">#N/A</definedName>
    <definedName name="DEPEND">[133]Tabla!$B$1:$B$397</definedName>
    <definedName name="DEPENDENCIA">[133]Tabla!$B$1:$B$397</definedName>
    <definedName name="DEPENDENCIAS">[133]Tabla!$B$1:$B$397</definedName>
    <definedName name="DERFE">#REF!</definedName>
    <definedName name="desarrolladas">'[141]Reservas de Petróleo'!$A$2,'[141]Reservas de Petróleo'!$A$1,'[141]Reservas de Petróleo'!$D$4,'[141]Reservas de Petróleo'!$F$1:$F$65536</definedName>
    <definedName name="DESCAPOTE" localSheetId="23">[61]Presupuesto!#REF!</definedName>
    <definedName name="DESCAPOTE" localSheetId="29">#REF!</definedName>
    <definedName name="DESCAPOTE">[61]Presupuesto!#REF!</definedName>
    <definedName name="Descrip_cuadrillas" localSheetId="23">#REF!</definedName>
    <definedName name="Descrip_cuadrillas" localSheetId="29">#REF!</definedName>
    <definedName name="Descrip_cuadrillas">#REF!</definedName>
    <definedName name="Descrip_equipos" localSheetId="23">#REF!</definedName>
    <definedName name="Descrip_equipos" localSheetId="29">#REF!</definedName>
    <definedName name="Descrip_equipos">#REF!</definedName>
    <definedName name="Descrip_transporte" localSheetId="23">#REF!</definedName>
    <definedName name="Descrip_transporte" localSheetId="29">#REF!</definedName>
    <definedName name="Descrip_transporte">#REF!</definedName>
    <definedName name="Descripción" localSheetId="23">#REF!</definedName>
    <definedName name="Descripción" localSheetId="29">#REF!</definedName>
    <definedName name="Descripción">#REF!</definedName>
    <definedName name="descrpcion" localSheetId="23">#REF!</definedName>
    <definedName name="descrpcion">#REF!</definedName>
    <definedName name="DESCUNMI">#REF!</definedName>
    <definedName name="DESM">[37]INSUMOS!$D$108</definedName>
    <definedName name="DEST_ART">[98]steel!#REF!</definedName>
    <definedName name="DESTCOD">'[5]7422CW00'!#REF!</definedName>
    <definedName name="DESTFG">'[5]7422CW00'!#REF!</definedName>
    <definedName name="DESTQTY">'[5]7422CW00'!#REF!</definedName>
    <definedName name="DETAIL">#REF!</definedName>
    <definedName name="Detalle_Reserva">#REF!</definedName>
    <definedName name="DETENCION" localSheetId="23">'[142]CHEQUEO '!#REF!</definedName>
    <definedName name="DETENCION">'[142]CHEQUEO '!#REF!</definedName>
    <definedName name="Detergentes">#REF!</definedName>
    <definedName name="DEX">#REF!</definedName>
    <definedName name="df" localSheetId="23">#REF!</definedName>
    <definedName name="DF" localSheetId="29">[143]Cronograma!#REF!</definedName>
    <definedName name="df">#REF!</definedName>
    <definedName name="dfa" localSheetId="23" hidden="1">{"TAB1",#N/A,TRUE,"GENERAL";"TAB2",#N/A,TRUE,"GENERAL";"TAB3",#N/A,TRUE,"GENERAL";"TAB4",#N/A,TRUE,"GENERAL";"TAB5",#N/A,TRUE,"GENERAL"}</definedName>
    <definedName name="dfa" localSheetId="29" hidden="1">{"TAB1",#N/A,TRUE,"GENERAL";"TAB2",#N/A,TRUE,"GENERAL";"TAB3",#N/A,TRUE,"GENERAL";"TAB4",#N/A,TRUE,"GENERAL";"TAB5",#N/A,TRUE,"GENERAL"}</definedName>
    <definedName name="dfa" hidden="1">{"TAB1",#N/A,TRUE,"GENERAL";"TAB2",#N/A,TRUE,"GENERAL";"TAB3",#N/A,TRUE,"GENERAL";"TAB4",#N/A,TRUE,"GENERAL";"TAB5",#N/A,TRUE,"GENERAL"}</definedName>
    <definedName name="dfasd" localSheetId="23" hidden="1">{"TAB1",#N/A,TRUE,"GENERAL";"TAB2",#N/A,TRUE,"GENERAL";"TAB3",#N/A,TRUE,"GENERAL";"TAB4",#N/A,TRUE,"GENERAL";"TAB5",#N/A,TRUE,"GENERAL"}</definedName>
    <definedName name="dfasd" localSheetId="29" hidden="1">{"TAB1",#N/A,TRUE,"GENERAL";"TAB2",#N/A,TRUE,"GENERAL";"TAB3",#N/A,TRUE,"GENERAL";"TAB4",#N/A,TRUE,"GENERAL";"TAB5",#N/A,TRUE,"GENERAL"}</definedName>
    <definedName name="dfasd" hidden="1">{"TAB1",#N/A,TRUE,"GENERAL";"TAB2",#N/A,TRUE,"GENERAL";"TAB3",#N/A,TRUE,"GENERAL";"TAB4",#N/A,TRUE,"GENERAL";"TAB5",#N/A,TRUE,"GENERAL"}</definedName>
    <definedName name="DFBNJ" localSheetId="23" hidden="1">{"via1",#N/A,TRUE,"general";"via2",#N/A,TRUE,"general";"via3",#N/A,TRUE,"general"}</definedName>
    <definedName name="DFBNJ" localSheetId="29" hidden="1">{"via1",#N/A,TRUE,"general";"via2",#N/A,TRUE,"general";"via3",#N/A,TRUE,"general"}</definedName>
    <definedName name="DFBNJ" hidden="1">{"via1",#N/A,TRUE,"general";"via2",#N/A,TRUE,"general";"via3",#N/A,TRUE,"general"}</definedName>
    <definedName name="dfds" localSheetId="23" hidden="1">{"TAB1",#N/A,TRUE,"GENERAL";"TAB2",#N/A,TRUE,"GENERAL";"TAB3",#N/A,TRUE,"GENERAL";"TAB4",#N/A,TRUE,"GENERAL";"TAB5",#N/A,TRUE,"GENERAL"}</definedName>
    <definedName name="dfds" localSheetId="29" hidden="1">{"TAB1",#N/A,TRUE,"GENERAL";"TAB2",#N/A,TRUE,"GENERAL";"TAB3",#N/A,TRUE,"GENERAL";"TAB4",#N/A,TRUE,"GENERAL";"TAB5",#N/A,TRUE,"GENERAL"}</definedName>
    <definedName name="dfds" hidden="1">{"TAB1",#N/A,TRUE,"GENERAL";"TAB2",#N/A,TRUE,"GENERAL";"TAB3",#N/A,TRUE,"GENERAL";"TAB4",#N/A,TRUE,"GENERAL";"TAB5",#N/A,TRUE,"GENERAL"}</definedName>
    <definedName name="dfdsfi" localSheetId="23" hidden="1">{"via1",#N/A,TRUE,"general";"via2",#N/A,TRUE,"general";"via3",#N/A,TRUE,"general"}</definedName>
    <definedName name="dfdsfi" localSheetId="29" hidden="1">{"via1",#N/A,TRUE,"general";"via2",#N/A,TRUE,"general";"via3",#N/A,TRUE,"general"}</definedName>
    <definedName name="dfdsfi" hidden="1">{"via1",#N/A,TRUE,"general";"via2",#N/A,TRUE,"general";"via3",#N/A,TRUE,"general"}</definedName>
    <definedName name="dff" localSheetId="23">#REF!</definedName>
    <definedName name="dff">#REF!</definedName>
    <definedName name="dffffe" localSheetId="23" hidden="1">{"TAB1",#N/A,TRUE,"GENERAL";"TAB2",#N/A,TRUE,"GENERAL";"TAB3",#N/A,TRUE,"GENERAL";"TAB4",#N/A,TRUE,"GENERAL";"TAB5",#N/A,TRUE,"GENERAL"}</definedName>
    <definedName name="dffffe" localSheetId="29" hidden="1">{"TAB1",#N/A,TRUE,"GENERAL";"TAB2",#N/A,TRUE,"GENERAL";"TAB3",#N/A,TRUE,"GENERAL";"TAB4",#N/A,TRUE,"GENERAL";"TAB5",#N/A,TRUE,"GENERAL"}</definedName>
    <definedName name="dffffe" hidden="1">{"TAB1",#N/A,TRUE,"GENERAL";"TAB2",#N/A,TRUE,"GENERAL";"TAB3",#N/A,TRUE,"GENERAL";"TAB4",#N/A,TRUE,"GENERAL";"TAB5",#N/A,TRUE,"GENERAL"}</definedName>
    <definedName name="DFG" localSheetId="23" hidden="1">{"via1",#N/A,TRUE,"general";"via2",#N/A,TRUE,"general";"via3",#N/A,TRUE,"general"}</definedName>
    <definedName name="DFG" localSheetId="29" hidden="1">{"via1",#N/A,TRUE,"general";"via2",#N/A,TRUE,"general";"via3",#N/A,TRUE,"general"}</definedName>
    <definedName name="DFG" hidden="1">{"via1",#N/A,TRUE,"general";"via2",#N/A,TRUE,"general";"via3",#N/A,TRUE,"general"}</definedName>
    <definedName name="DFGBHJ" localSheetId="23" hidden="1">{"via1",#N/A,TRUE,"general";"via2",#N/A,TRUE,"general";"via3",#N/A,TRUE,"general"}</definedName>
    <definedName name="DFGBHJ" localSheetId="29" hidden="1">{"via1",#N/A,TRUE,"general";"via2",#N/A,TRUE,"general";"via3",#N/A,TRUE,"general"}</definedName>
    <definedName name="DFGBHJ" hidden="1">{"via1",#N/A,TRUE,"general";"via2",#N/A,TRUE,"general";"via3",#N/A,TRUE,"general"}</definedName>
    <definedName name="DFGDFG" localSheetId="23" hidden="1">{"via1",#N/A,TRUE,"general";"via2",#N/A,TRUE,"general";"via3",#N/A,TRUE,"general"}</definedName>
    <definedName name="DFGDFG" localSheetId="29" hidden="1">{"via1",#N/A,TRUE,"general";"via2",#N/A,TRUE,"general";"via3",#N/A,TRUE,"general"}</definedName>
    <definedName name="DFGDFG" hidden="1">{"via1",#N/A,TRUE,"general";"via2",#N/A,TRUE,"general";"via3",#N/A,TRUE,"general"}</definedName>
    <definedName name="DFGDYYB" localSheetId="23" hidden="1">{"TAB1",#N/A,TRUE,"GENERAL";"TAB2",#N/A,TRUE,"GENERAL";"TAB3",#N/A,TRUE,"GENERAL";"TAB4",#N/A,TRUE,"GENERAL";"TAB5",#N/A,TRUE,"GENERAL"}</definedName>
    <definedName name="DFGDYYB" localSheetId="29" hidden="1">{"TAB1",#N/A,TRUE,"GENERAL";"TAB2",#N/A,TRUE,"GENERAL";"TAB3",#N/A,TRUE,"GENERAL";"TAB4",#N/A,TRUE,"GENERAL";"TAB5",#N/A,TRUE,"GENERAL"}</definedName>
    <definedName name="DFGDYYB" hidden="1">{"TAB1",#N/A,TRUE,"GENERAL";"TAB2",#N/A,TRUE,"GENERAL";"TAB3",#N/A,TRUE,"GENERAL";"TAB4",#N/A,TRUE,"GENERAL";"TAB5",#N/A,TRUE,"GENERAL"}</definedName>
    <definedName name="dfgf" localSheetId="23" hidden="1">{"via1",#N/A,TRUE,"general";"via2",#N/A,TRUE,"general";"via3",#N/A,TRUE,"general"}</definedName>
    <definedName name="dfgf" localSheetId="29" hidden="1">{"via1",#N/A,TRUE,"general";"via2",#N/A,TRUE,"general";"via3",#N/A,TRUE,"general"}</definedName>
    <definedName name="dfgf" hidden="1">{"via1",#N/A,TRUE,"general";"via2",#N/A,TRUE,"general";"via3",#N/A,TRUE,"general"}</definedName>
    <definedName name="DFGFBOP" localSheetId="23" hidden="1">{"TAB1",#N/A,TRUE,"GENERAL";"TAB2",#N/A,TRUE,"GENERAL";"TAB3",#N/A,TRUE,"GENERAL";"TAB4",#N/A,TRUE,"GENERAL";"TAB5",#N/A,TRUE,"GENERAL"}</definedName>
    <definedName name="DFGFBOP" localSheetId="29" hidden="1">{"TAB1",#N/A,TRUE,"GENERAL";"TAB2",#N/A,TRUE,"GENERAL";"TAB3",#N/A,TRUE,"GENERAL";"TAB4",#N/A,TRUE,"GENERAL";"TAB5",#N/A,TRUE,"GENERAL"}</definedName>
    <definedName name="DFGFBOP" hidden="1">{"TAB1",#N/A,TRUE,"GENERAL";"TAB2",#N/A,TRUE,"GENERAL";"TAB3",#N/A,TRUE,"GENERAL";"TAB4",#N/A,TRUE,"GENERAL";"TAB5",#N/A,TRUE,"GENERAL"}</definedName>
    <definedName name="DFGFDG" localSheetId="23" hidden="1">{"TAB1",#N/A,TRUE,"GENERAL";"TAB2",#N/A,TRUE,"GENERAL";"TAB3",#N/A,TRUE,"GENERAL";"TAB4",#N/A,TRUE,"GENERAL";"TAB5",#N/A,TRUE,"GENERAL"}</definedName>
    <definedName name="DFGFDG" localSheetId="29" hidden="1">{"TAB1",#N/A,TRUE,"GENERAL";"TAB2",#N/A,TRUE,"GENERAL";"TAB3",#N/A,TRUE,"GENERAL";"TAB4",#N/A,TRUE,"GENERAL";"TAB5",#N/A,TRUE,"GENERAL"}</definedName>
    <definedName name="DFGFDG" hidden="1">{"TAB1",#N/A,TRUE,"GENERAL";"TAB2",#N/A,TRUE,"GENERAL";"TAB3",#N/A,TRUE,"GENERAL";"TAB4",#N/A,TRUE,"GENERAL";"TAB5",#N/A,TRUE,"GENERAL"}</definedName>
    <definedName name="DFGV" localSheetId="23" hidden="1">{"TAB1",#N/A,TRUE,"GENERAL";"TAB2",#N/A,TRUE,"GENERAL";"TAB3",#N/A,TRUE,"GENERAL";"TAB4",#N/A,TRUE,"GENERAL";"TAB5",#N/A,TRUE,"GENERAL"}</definedName>
    <definedName name="DFGV" localSheetId="29" hidden="1">{"TAB1",#N/A,TRUE,"GENERAL";"TAB2",#N/A,TRUE,"GENERAL";"TAB3",#N/A,TRUE,"GENERAL";"TAB4",#N/A,TRUE,"GENERAL";"TAB5",#N/A,TRUE,"GENERAL"}</definedName>
    <definedName name="DFGV" hidden="1">{"TAB1",#N/A,TRUE,"GENERAL";"TAB2",#N/A,TRUE,"GENERAL";"TAB3",#N/A,TRUE,"GENERAL";"TAB4",#N/A,TRUE,"GENERAL";"TAB5",#N/A,TRUE,"GENERAL"}</definedName>
    <definedName name="dfgypuj" localSheetId="23" hidden="1">{"TAB1",#N/A,TRUE,"GENERAL";"TAB2",#N/A,TRUE,"GENERAL";"TAB3",#N/A,TRUE,"GENERAL";"TAB4",#N/A,TRUE,"GENERAL";"TAB5",#N/A,TRUE,"GENERAL"}</definedName>
    <definedName name="dfgypuj" localSheetId="29" hidden="1">{"TAB1",#N/A,TRUE,"GENERAL";"TAB2",#N/A,TRUE,"GENERAL";"TAB3",#N/A,TRUE,"GENERAL";"TAB4",#N/A,TRUE,"GENERAL";"TAB5",#N/A,TRUE,"GENERAL"}</definedName>
    <definedName name="dfgypuj" hidden="1">{"TAB1",#N/A,TRUE,"GENERAL";"TAB2",#N/A,TRUE,"GENERAL";"TAB3",#N/A,TRUE,"GENERAL";"TAB4",#N/A,TRUE,"GENERAL";"TAB5",#N/A,TRUE,"GENERAL"}</definedName>
    <definedName name="dfh" localSheetId="23" hidden="1">{"TAB1",#N/A,TRUE,"GENERAL";"TAB2",#N/A,TRUE,"GENERAL";"TAB3",#N/A,TRUE,"GENERAL";"TAB4",#N/A,TRUE,"GENERAL";"TAB5",#N/A,TRUE,"GENERAL"}</definedName>
    <definedName name="dfh" localSheetId="29" hidden="1">{"TAB1",#N/A,TRUE,"GENERAL";"TAB2",#N/A,TRUE,"GENERAL";"TAB3",#N/A,TRUE,"GENERAL";"TAB4",#N/A,TRUE,"GENERAL";"TAB5",#N/A,TRUE,"GENERAL"}</definedName>
    <definedName name="dfh" hidden="1">{"TAB1",#N/A,TRUE,"GENERAL";"TAB2",#N/A,TRUE,"GENERAL";"TAB3",#N/A,TRUE,"GENERAL";"TAB4",#N/A,TRUE,"GENERAL";"TAB5",#N/A,TRUE,"GENERAL"}</definedName>
    <definedName name="dfhdr" localSheetId="23" hidden="1">{"via1",#N/A,TRUE,"general";"via2",#N/A,TRUE,"general";"via3",#N/A,TRUE,"general"}</definedName>
    <definedName name="dfhdr" localSheetId="29" hidden="1">{"via1",#N/A,TRUE,"general";"via2",#N/A,TRUE,"general";"via3",#N/A,TRUE,"general"}</definedName>
    <definedName name="dfhdr" hidden="1">{"via1",#N/A,TRUE,"general";"via2",#N/A,TRUE,"general";"via3",#N/A,TRUE,"general"}</definedName>
    <definedName name="dfhgh" localSheetId="23" hidden="1">{"via1",#N/A,TRUE,"general";"via2",#N/A,TRUE,"general";"via3",#N/A,TRUE,"general"}</definedName>
    <definedName name="dfhgh" localSheetId="29" hidden="1">{"via1",#N/A,TRUE,"general";"via2",#N/A,TRUE,"general";"via3",#N/A,TRUE,"general"}</definedName>
    <definedName name="dfhgh" hidden="1">{"via1",#N/A,TRUE,"general";"via2",#N/A,TRUE,"general";"via3",#N/A,TRUE,"general"}</definedName>
    <definedName name="dfj" localSheetId="23" hidden="1">{"via1",#N/A,TRUE,"general";"via2",#N/A,TRUE,"general";"via3",#N/A,TRUE,"general"}</definedName>
    <definedName name="dfj" localSheetId="29" hidden="1">{"via1",#N/A,TRUE,"general";"via2",#N/A,TRUE,"general";"via3",#N/A,TRUE,"general"}</definedName>
    <definedName name="dfj" hidden="1">{"via1",#N/A,TRUE,"general";"via2",#N/A,TRUE,"general";"via3",#N/A,TRUE,"general"}</definedName>
    <definedName name="dflt1">[137]Personalizar!$E$22</definedName>
    <definedName name="dflt2">[137]Personalizar!$E$23</definedName>
    <definedName name="dflt3">[137]Personalizar!$D$24</definedName>
    <definedName name="dflt4">[137]Personalizar!$E$26</definedName>
    <definedName name="dflt5">[137]Personalizar!$E$27</definedName>
    <definedName name="dflt6">[137]Personalizar!$D$28</definedName>
    <definedName name="dflt7">[137]Personalizar!$G$27</definedName>
    <definedName name="DFRFRF" localSheetId="23" hidden="1">{"via1",#N/A,TRUE,"general";"via2",#N/A,TRUE,"general";"via3",#N/A,TRUE,"general"}</definedName>
    <definedName name="DFRFRF" localSheetId="29" hidden="1">{"via1",#N/A,TRUE,"general";"via2",#N/A,TRUE,"general";"via3",#N/A,TRUE,"general"}</definedName>
    <definedName name="DFRFRF" hidden="1">{"via1",#N/A,TRUE,"general";"via2",#N/A,TRUE,"general";"via3",#N/A,TRUE,"general"}</definedName>
    <definedName name="DFVUI" localSheetId="23" hidden="1">{"via1",#N/A,TRUE,"general";"via2",#N/A,TRUE,"general";"via3",#N/A,TRUE,"general"}</definedName>
    <definedName name="DFVUI" localSheetId="29" hidden="1">{"via1",#N/A,TRUE,"general";"via2",#N/A,TRUE,"general";"via3",#N/A,TRUE,"general"}</definedName>
    <definedName name="DFVUI" hidden="1">{"via1",#N/A,TRUE,"general";"via2",#N/A,TRUE,"general";"via3",#N/A,TRUE,"general"}</definedName>
    <definedName name="dg" localSheetId="23" hidden="1">{"via1",#N/A,TRUE,"general";"via2",#N/A,TRUE,"general";"via3",#N/A,TRUE,"general"}</definedName>
    <definedName name="dg" localSheetId="29" hidden="1">{"via1",#N/A,TRUE,"general";"via2",#N/A,TRUE,"general";"via3",#N/A,TRUE,"general"}</definedName>
    <definedName name="dg" hidden="1">{"via1",#N/A,TRUE,"general";"via2",#N/A,TRUE,"general";"via3",#N/A,TRUE,"general"}</definedName>
    <definedName name="dgdgr" localSheetId="23" hidden="1">{"via1",#N/A,TRUE,"general";"via2",#N/A,TRUE,"general";"via3",#N/A,TRUE,"general"}</definedName>
    <definedName name="dgdgr" localSheetId="29" hidden="1">{"via1",#N/A,TRUE,"general";"via2",#N/A,TRUE,"general";"via3",#N/A,TRUE,"general"}</definedName>
    <definedName name="dgdgr" hidden="1">{"via1",#N/A,TRUE,"general";"via2",#N/A,TRUE,"general";"via3",#N/A,TRUE,"general"}</definedName>
    <definedName name="dgfd" localSheetId="23" hidden="1">{"TAB1",#N/A,TRUE,"GENERAL";"TAB2",#N/A,TRUE,"GENERAL";"TAB3",#N/A,TRUE,"GENERAL";"TAB4",#N/A,TRUE,"GENERAL";"TAB5",#N/A,TRUE,"GENERAL"}</definedName>
    <definedName name="dgfd" localSheetId="29" hidden="1">{"TAB1",#N/A,TRUE,"GENERAL";"TAB2",#N/A,TRUE,"GENERAL";"TAB3",#N/A,TRUE,"GENERAL";"TAB4",#N/A,TRUE,"GENERAL";"TAB5",#N/A,TRUE,"GENERAL"}</definedName>
    <definedName name="dgfd" hidden="1">{"TAB1",#N/A,TRUE,"GENERAL";"TAB2",#N/A,TRUE,"GENERAL";"TAB3",#N/A,TRUE,"GENERAL";"TAB4",#N/A,TRUE,"GENERAL";"TAB5",#N/A,TRUE,"GENERAL"}</definedName>
    <definedName name="DGFDFVSDF" localSheetId="23" hidden="1">{"via1",#N/A,TRUE,"general";"via2",#N/A,TRUE,"general";"via3",#N/A,TRUE,"general"}</definedName>
    <definedName name="DGFDFVSDF" localSheetId="29" hidden="1">{"via1",#N/A,TRUE,"general";"via2",#N/A,TRUE,"general";"via3",#N/A,TRUE,"general"}</definedName>
    <definedName name="DGFDFVSDF" hidden="1">{"via1",#N/A,TRUE,"general";"via2",#N/A,TRUE,"general";"via3",#N/A,TRUE,"general"}</definedName>
    <definedName name="dgfdg" localSheetId="23" hidden="1">{"via1",#N/A,TRUE,"general";"via2",#N/A,TRUE,"general";"via3",#N/A,TRUE,"general"}</definedName>
    <definedName name="dgfdg" localSheetId="29" hidden="1">{"via1",#N/A,TRUE,"general";"via2",#N/A,TRUE,"general";"via3",#N/A,TRUE,"general"}</definedName>
    <definedName name="dgfdg" hidden="1">{"via1",#N/A,TRUE,"general";"via2",#N/A,TRUE,"general";"via3",#N/A,TRUE,"general"}</definedName>
    <definedName name="DGFG" localSheetId="23" hidden="1">{"via1",#N/A,TRUE,"general";"via2",#N/A,TRUE,"general";"via3",#N/A,TRUE,"general"}</definedName>
    <definedName name="DGFG" localSheetId="29" hidden="1">{"via1",#N/A,TRUE,"general";"via2",#N/A,TRUE,"general";"via3",#N/A,TRUE,"general"}</definedName>
    <definedName name="DGFG" hidden="1">{"via1",#N/A,TRUE,"general";"via2",#N/A,TRUE,"general";"via3",#N/A,TRUE,"general"}</definedName>
    <definedName name="dgfsado" localSheetId="23" hidden="1">{"TAB1",#N/A,TRUE,"GENERAL";"TAB2",#N/A,TRUE,"GENERAL";"TAB3",#N/A,TRUE,"GENERAL";"TAB4",#N/A,TRUE,"GENERAL";"TAB5",#N/A,TRUE,"GENERAL"}</definedName>
    <definedName name="dgfsado" localSheetId="29" hidden="1">{"TAB1",#N/A,TRUE,"GENERAL";"TAB2",#N/A,TRUE,"GENERAL";"TAB3",#N/A,TRUE,"GENERAL";"TAB4",#N/A,TRUE,"GENERAL";"TAB5",#N/A,TRUE,"GENERAL"}</definedName>
    <definedName name="dgfsado" hidden="1">{"TAB1",#N/A,TRUE,"GENERAL";"TAB2",#N/A,TRUE,"GENERAL";"TAB3",#N/A,TRUE,"GENERAL";"TAB4",#N/A,TRUE,"GENERAL";"TAB5",#N/A,TRUE,"GENERAL"}</definedName>
    <definedName name="DGO">[18]Tablas!#REF!</definedName>
    <definedName name="DGO1_1">[18]Tablas!#REF!</definedName>
    <definedName name="DGO1_1_1">[18]Tablas!#REF!</definedName>
    <definedName name="DGP">[18]Tablas!#REF!</definedName>
    <definedName name="DGP1_1">[18]Tablas!#REF!</definedName>
    <definedName name="DGP1_1_1">[18]Tablas!#REF!</definedName>
    <definedName name="dgrdeb" localSheetId="23" hidden="1">{"TAB1",#N/A,TRUE,"GENERAL";"TAB2",#N/A,TRUE,"GENERAL";"TAB3",#N/A,TRUE,"GENERAL";"TAB4",#N/A,TRUE,"GENERAL";"TAB5",#N/A,TRUE,"GENERAL"}</definedName>
    <definedName name="dgrdeb" localSheetId="29" hidden="1">{"TAB1",#N/A,TRUE,"GENERAL";"TAB2",#N/A,TRUE,"GENERAL";"TAB3",#N/A,TRUE,"GENERAL";"TAB4",#N/A,TRUE,"GENERAL";"TAB5",#N/A,TRUE,"GENERAL"}</definedName>
    <definedName name="dgrdeb" hidden="1">{"TAB1",#N/A,TRUE,"GENERAL";"TAB2",#N/A,TRUE,"GENERAL";"TAB3",#N/A,TRUE,"GENERAL";"TAB4",#N/A,TRUE,"GENERAL";"TAB5",#N/A,TRUE,"GENERAL"}</definedName>
    <definedName name="dgreg" localSheetId="23" hidden="1">{"via1",#N/A,TRUE,"general";"via2",#N/A,TRUE,"general";"via3",#N/A,TRUE,"general"}</definedName>
    <definedName name="dgreg" localSheetId="29" hidden="1">{"via1",#N/A,TRUE,"general";"via2",#N/A,TRUE,"general";"via3",#N/A,TRUE,"general"}</definedName>
    <definedName name="dgreg" hidden="1">{"via1",#N/A,TRUE,"general";"via2",#N/A,TRUE,"general";"via3",#N/A,TRUE,"general"}</definedName>
    <definedName name="DH" localSheetId="23" hidden="1">{"via1",#N/A,TRUE,"general";"via2",#N/A,TRUE,"general";"via3",#N/A,TRUE,"general"}</definedName>
    <definedName name="DH" localSheetId="29" hidden="1">{"via1",#N/A,TRUE,"general";"via2",#N/A,TRUE,"general";"via3",#N/A,TRUE,"general"}</definedName>
    <definedName name="DH" hidden="1">{"via1",#N/A,TRUE,"general";"via2",#N/A,TRUE,"general";"via3",#N/A,TRUE,"general"}</definedName>
    <definedName name="dhdth" localSheetId="23" hidden="1">{"TAB1",#N/A,TRUE,"GENERAL";"TAB2",#N/A,TRUE,"GENERAL";"TAB3",#N/A,TRUE,"GENERAL";"TAB4",#N/A,TRUE,"GENERAL";"TAB5",#N/A,TRUE,"GENERAL"}</definedName>
    <definedName name="dhdth" localSheetId="29" hidden="1">{"TAB1",#N/A,TRUE,"GENERAL";"TAB2",#N/A,TRUE,"GENERAL";"TAB3",#N/A,TRUE,"GENERAL";"TAB4",#N/A,TRUE,"GENERAL";"TAB5",#N/A,TRUE,"GENERAL"}</definedName>
    <definedName name="dhdth" hidden="1">{"TAB1",#N/A,TRUE,"GENERAL";"TAB2",#N/A,TRUE,"GENERAL";"TAB3",#N/A,TRUE,"GENERAL";"TAB4",#N/A,TRUE,"GENERAL";"TAB5",#N/A,TRUE,"GENERAL"}</definedName>
    <definedName name="dhgh" localSheetId="23" hidden="1">{"via1",#N/A,TRUE,"general";"via2",#N/A,TRUE,"general";"via3",#N/A,TRUE,"general"}</definedName>
    <definedName name="dhgh" localSheetId="29" hidden="1">{"via1",#N/A,TRUE,"general";"via2",#N/A,TRUE,"general";"via3",#N/A,TRUE,"general"}</definedName>
    <definedName name="dhgh" hidden="1">{"via1",#N/A,TRUE,"general";"via2",#N/A,TRUE,"general";"via3",#N/A,TRUE,"general"}</definedName>
    <definedName name="di">#N/A</definedName>
    <definedName name="DIA">[48]PRESUPUESTO!$B$13</definedName>
    <definedName name="DIAGON">[37]INSUMOS!$D$162</definedName>
    <definedName name="DIAGRAMA">[85]INSUMOS!$A$2:$A$116</definedName>
    <definedName name="Diámetro">#REF!</definedName>
    <definedName name="diámetroft">#REF!</definedName>
    <definedName name="diametros" localSheetId="23">#REF!</definedName>
    <definedName name="diametros" localSheetId="29">#REF!</definedName>
    <definedName name="diametros">#REF!</definedName>
    <definedName name="diasacumulacion" localSheetId="23">#REF!</definedName>
    <definedName name="diasacumulacion">#REF!</definedName>
    <definedName name="diego" localSheetId="23">#REF!</definedName>
    <definedName name="diego" localSheetId="29">[86]Hoja1!$G$5</definedName>
    <definedName name="diego">#REF!</definedName>
    <definedName name="diego1" localSheetId="23">#REF!</definedName>
    <definedName name="diego1">#REF!</definedName>
    <definedName name="diferencia">'[144]MEDIA GEOMETRICA'!$J$8,'[144]MEDIA GEOMETRICA'!$N$8,'[144]MEDIA GEOMETRICA'!$R$8,'[144]MEDIA GEOMETRICA'!$V$8,'[144]MEDIA GEOMETRICA'!$Z$8,'[144]MEDIA GEOMETRICA'!$AD$8,'[144]MEDIA GEOMETRICA'!$AH$8,'[144]MEDIA GEOMETRICA'!$AL$8,'[144]MEDIA GEOMETRICA'!#REF!,'[144]MEDIA GEOMETRICA'!#REF!</definedName>
    <definedName name="Difusor_luz_flor_morado">#REF!</definedName>
    <definedName name="DIJ">[18]Tablas!#REF!</definedName>
    <definedName name="DIJ1_1">[18]Tablas!#REF!</definedName>
    <definedName name="DIJ1_1_1">[18]Tablas!#REF!</definedName>
    <definedName name="DIJ1_1_2">[18]Tablas!#REF!</definedName>
    <definedName name="DIJ1_1_3">[18]Tablas!#REF!</definedName>
    <definedName name="DIJ1_1_4">[18]Tablas!#REF!</definedName>
    <definedName name="DIJ1_1_5">[18]Tablas!#REF!</definedName>
    <definedName name="DIJ1_2">[18]Tablas!#REF!</definedName>
    <definedName name="DIJ1_3">[18]Tablas!#REF!</definedName>
    <definedName name="DIJ1_4">[18]Tablas!#REF!</definedName>
    <definedName name="DIJ1_5">[18]Tablas!#REF!</definedName>
    <definedName name="Dilatacion_en_Bronce">#REF!</definedName>
    <definedName name="DIR">#REF!</definedName>
    <definedName name="Direccion">[83]EMPRESA!$F$14</definedName>
    <definedName name="DIRECTO368">[145]APU!$U$21411</definedName>
    <definedName name="DIRECTO369">[145]APU!$U$21469</definedName>
    <definedName name="DIRECTO370">[145]APU!$U$21527</definedName>
    <definedName name="DIRECTO371">[145]APU!$U$21585</definedName>
    <definedName name="DIRECTO372">[145]APU!$U$21643</definedName>
    <definedName name="DIRECTO373">[145]APU!$U$21701</definedName>
    <definedName name="DIRECTO374">[145]APU!$U$21759</definedName>
    <definedName name="DIRECTO375">[145]APU!$U$21817</definedName>
    <definedName name="DIRECTO376">[145]APU!$U$21875</definedName>
    <definedName name="DIRECTO377">[145]APU!$U$21933</definedName>
    <definedName name="DIRECTO378">[145]APU!$U$21991</definedName>
    <definedName name="DIRECTO379">[145]APU!$U$22049</definedName>
    <definedName name="DIRECTO380">[145]APU!$U$22107</definedName>
    <definedName name="DIRECTO481">[145]APU!$U$22165</definedName>
    <definedName name="DIRECTO482">[145]APU!$U$22223</definedName>
    <definedName name="DIRECTO483">[145]APU!$U$22281</definedName>
    <definedName name="DIRECTO484">[145]APU!$U$22339</definedName>
    <definedName name="DIRECTO485">[145]APU!$U$22397</definedName>
    <definedName name="DIRECTO486">[145]APU!$U$22455</definedName>
    <definedName name="DIRECTO487">[145]APU!$U$22513</definedName>
    <definedName name="DIRECTO488">[145]APU!$U$22571</definedName>
    <definedName name="DIRECTO489">[145]APU!$U$22629</definedName>
    <definedName name="DIRECTO490">[145]APU!$U$22687</definedName>
    <definedName name="DIRECTO491">[145]APU!$U$22745</definedName>
    <definedName name="DIRECTO492">[145]APU!$U$22803</definedName>
    <definedName name="DIRECTO493">[145]APU!$U$22861</definedName>
    <definedName name="DIRECTO494">[145]APU!$U$22919</definedName>
    <definedName name="DIRECTO495">[145]APU!$U$22977</definedName>
    <definedName name="DIRECTO496">[145]APU!$U$23035</definedName>
    <definedName name="DIRECTO497">[145]APU!$U$23093</definedName>
    <definedName name="DIRECTO498">[145]APU!$U$23151</definedName>
    <definedName name="DIRECTO499">[145]APU!$U$23209</definedName>
    <definedName name="DIRECTO500">[145]APU!$U$23267</definedName>
    <definedName name="DIRECTO501">[145]APU!$U$23325</definedName>
    <definedName name="DIRECTO502">[145]APU!$U$23383</definedName>
    <definedName name="DIRECTO503">[145]APU!$U$23441</definedName>
    <definedName name="DIRECTO504">[145]APU!$U$23499</definedName>
    <definedName name="DIRECTO505">[145]APU!$U$23557</definedName>
    <definedName name="DIRECTO506">[145]APU!$U$23615</definedName>
    <definedName name="DIRECTO507">[145]APU!$U$23673</definedName>
    <definedName name="DIRECTO508">[145]APU!$U$23731</definedName>
    <definedName name="DIRECTO509">[145]APU!$U$23789</definedName>
    <definedName name="DIRECTO510">[145]APU!$U$23847</definedName>
    <definedName name="DIRECTO511">[145]APU!$U$23905</definedName>
    <definedName name="DIRECTO512">[145]APU!$U$23963</definedName>
    <definedName name="DIRECTO513">[145]APU!$U$24021</definedName>
    <definedName name="DIRECTO514">[145]APU!$U$24079</definedName>
    <definedName name="DIRECTO515">[145]APU!$U$24137</definedName>
    <definedName name="DIRECTO516">[145]APU!$U$24195</definedName>
    <definedName name="DIRECTO517">[145]APU!$U$24253</definedName>
    <definedName name="DIRECTO518">[145]APU!$U$24311</definedName>
    <definedName name="DIRECTO519">[145]APU!$U$24369</definedName>
    <definedName name="DIRECTO520">[145]APU!$U$24427</definedName>
    <definedName name="DIRECTO521">[145]APU!$U$24485</definedName>
    <definedName name="DIRECTO522">[145]APU!$U$24543</definedName>
    <definedName name="DIRECTO523">[145]APU!$U$24601</definedName>
    <definedName name="DIRECTO524">[145]APU!$U$24659</definedName>
    <definedName name="DIRECTO525">[145]APU!$U$24717</definedName>
    <definedName name="DIRECTO526">[145]APU!$U$24775</definedName>
    <definedName name="DIRECTO527">[145]APU!$U$24833</definedName>
    <definedName name="DIRECTO528">[145]APU!$U$24891</definedName>
    <definedName name="DIRECTO529">[145]APU!$U$24949</definedName>
    <definedName name="DIRECTO530">[145]APU!$U$25007</definedName>
    <definedName name="DIRECTO531">[145]APU!$U$25065</definedName>
    <definedName name="DIRECTO532">[145]APU!$U$25123</definedName>
    <definedName name="DIRECTO533">[145]APU!$U$25181</definedName>
    <definedName name="DIRECTO534">[145]APU!$U$25239</definedName>
    <definedName name="DIRECTO535">[145]APU!$U$25297</definedName>
    <definedName name="DIRECTO536">[145]APU!$U$25355</definedName>
    <definedName name="DIRECTO537">[145]APU!$U$25413</definedName>
    <definedName name="DIRECTO538">[145]APU!$U$25471</definedName>
    <definedName name="DIRECTO539">[145]APU!$U$25529</definedName>
    <definedName name="DIRECTO540">[145]APU!$U$25587</definedName>
    <definedName name="DIRECTO541">[145]APU!$U$25645</definedName>
    <definedName name="DIRECTO542">[145]APU!$U$25703</definedName>
    <definedName name="DIRECTO543">[145]APU!$U$25761</definedName>
    <definedName name="DIRECTO544">[145]APU!$U$25819</definedName>
    <definedName name="DIRECTO545">[145]APU!$U$25877</definedName>
    <definedName name="DIRECTO546">[145]APU!$U$25935</definedName>
    <definedName name="DIRECTO547">[145]APU!$U$25993</definedName>
    <definedName name="DIRECTO548">[145]APU!$U$26051</definedName>
    <definedName name="DIRECTO549">[145]APU!$U$26109</definedName>
    <definedName name="DIRECTO550">[145]APU!$U$26167</definedName>
    <definedName name="DIRECTO551">[145]APU!$U$26225</definedName>
    <definedName name="DIRECTO552">[145]APU!$U$26283</definedName>
    <definedName name="DIRECTO553">[145]APU!$U$26341</definedName>
    <definedName name="DIRECTO554">[145]APU!$U$26399</definedName>
    <definedName name="DIRECTO555">[145]APU!$U$26457</definedName>
    <definedName name="directo556">[145]APU!$U$26515</definedName>
    <definedName name="DIRECTO557">[145]APU!$U$26573</definedName>
    <definedName name="DIRECTO558">[145]APU!$U$26631</definedName>
    <definedName name="DIRECTO559">[145]APU!$U$26689</definedName>
    <definedName name="DIRECTO560">[145]APU!$U$26747</definedName>
    <definedName name="DIRECTO561">[145]APU!$U$26805</definedName>
    <definedName name="DIRECTO562">[145]APU!$U$26863</definedName>
    <definedName name="directo563">[145]APU!$U$26921</definedName>
    <definedName name="directorio" localSheetId="23">#REF!</definedName>
    <definedName name="directorio">#REF!</definedName>
    <definedName name="DIRECTOS">'[146]PPTO REDUCIDO'!$N$206</definedName>
    <definedName name="Disp._jabón_liq_x_22_oz.">#REF!</definedName>
    <definedName name="display_area_2">#REF!</definedName>
    <definedName name="DistanciasPRS7801">#N/A</definedName>
    <definedName name="DistanciasPRS9003">#N/A</definedName>
    <definedName name="DistanciasPRS9004">#N/A</definedName>
    <definedName name="DISTRIBUCION" localSheetId="23">'[47]PU (2)'!#REF!</definedName>
    <definedName name="DISTRIBUCION">'[47]PU (2)'!#REF!</definedName>
    <definedName name="Distribuciondeaceros">'[147]640,1 Acero Muros. Fy 420 M '!$M$58:$N$70</definedName>
    <definedName name="Div_Mod_llenas_h_0.95_m">#REF!</definedName>
    <definedName name="Div_Mod_llenas_h_1.35_m.">#REF!</definedName>
    <definedName name="Div_Mod_llenas_h_2.5_p_te">#REF!</definedName>
    <definedName name="Div_Mod_mixtas_h_1.75_m">#REF!</definedName>
    <definedName name="Div_Mod_mixtas_h_2.5_p_te">#REF!</definedName>
    <definedName name="Divis_ducha_en_Al_y_acril">#REF!</definedName>
    <definedName name="División_Asbesto_Cemento">#REF!</definedName>
    <definedName name="División_mad._tipo_panel">#REF!</definedName>
    <definedName name="dj">#N/A</definedName>
    <definedName name="djdiffehefhfh">#N/A</definedName>
    <definedName name="djdytj" localSheetId="23" hidden="1">{"TAB1",#N/A,TRUE,"GENERAL";"TAB2",#N/A,TRUE,"GENERAL";"TAB3",#N/A,TRUE,"GENERAL";"TAB4",#N/A,TRUE,"GENERAL";"TAB5",#N/A,TRUE,"GENERAL"}</definedName>
    <definedName name="djdytj" localSheetId="29" hidden="1">{"TAB1",#N/A,TRUE,"GENERAL";"TAB2",#N/A,TRUE,"GENERAL";"TAB3",#N/A,TRUE,"GENERAL";"TAB4",#N/A,TRUE,"GENERAL";"TAB5",#N/A,TRUE,"GENERAL"}</definedName>
    <definedName name="djdytj" hidden="1">{"TAB1",#N/A,TRUE,"GENERAL";"TAB2",#N/A,TRUE,"GENERAL";"TAB3",#N/A,TRUE,"GENERAL";"TAB4",#N/A,TRUE,"GENERAL";"TAB5",#N/A,TRUE,"GENERAL"}</definedName>
    <definedName name="DKEQEFEFJIJW">#N/A</definedName>
    <definedName name="dl">#N/A</definedName>
    <definedName name="dm">#N/A</definedName>
    <definedName name="DMxUS">#REF!</definedName>
    <definedName name="do" localSheetId="29">#REF!</definedName>
    <definedName name="do">#N/A</definedName>
    <definedName name="dolar">#REF!</definedName>
    <definedName name="DOLLAR">[148]CÁLCULOS!$H$34</definedName>
    <definedName name="DOR">#N/A</definedName>
    <definedName name="dos" localSheetId="23">#REF!</definedName>
    <definedName name="dos">#REF!</definedName>
    <definedName name="DOT">#N/A</definedName>
    <definedName name="dota">#N/A</definedName>
    <definedName name="DOTACIÓN">#REF!</definedName>
    <definedName name="DOTACION_SOLICITADA_POR_SECRETARIA_DE_SALUD___ASCENSORES" localSheetId="23">[61]Presupuesto!#REF!</definedName>
    <definedName name="DOTACION_SOLICITADA_POR_SECRETARIA_DE_SALUD___ASCENSORES">[61]Presupuesto!#REF!</definedName>
    <definedName name="Dovelas_piedra_L_0_80_m.">[39]BASE!#REF!</definedName>
    <definedName name="Dovelas_piedra_l_1_20">[39]BASE!#REF!</definedName>
    <definedName name="DPI">[18]Tablas!#REF!</definedName>
    <definedName name="DPI1_1">[18]Tablas!#REF!</definedName>
    <definedName name="DPI1_1_1">[18]Tablas!#REF!</definedName>
    <definedName name="DPY">[18]Tablas!#REF!</definedName>
    <definedName name="DPY1_1">[18]Tablas!#REF!</definedName>
    <definedName name="DPY1_1_1">[18]Tablas!#REF!</definedName>
    <definedName name="DR">#REF!</definedName>
    <definedName name="drf">#N/A</definedName>
    <definedName name="DRI">[18]Tablas!#REF!</definedName>
    <definedName name="DRI1_1">[18]Tablas!#REF!</definedName>
    <definedName name="DRI1_1_1">[18]Tablas!#REF!</definedName>
    <definedName name="DRI1_1_2">[18]Tablas!#REF!</definedName>
    <definedName name="DRI1_1_3">[18]Tablas!#REF!</definedName>
    <definedName name="DRI1_1_4">[18]Tablas!#REF!</definedName>
    <definedName name="DRI1_2">[18]Tablas!#REF!</definedName>
    <definedName name="DRI1_3">[18]Tablas!#REF!</definedName>
    <definedName name="DRI1_4">[18]Tablas!#REF!</definedName>
    <definedName name="DRL">[18]Tablas!#REF!</definedName>
    <definedName name="DRL1_1">[18]Tablas!#REF!</definedName>
    <definedName name="DRL1_1_1">[18]Tablas!#REF!</definedName>
    <definedName name="DRL1_1_2">[18]Tablas!#REF!</definedName>
    <definedName name="DRL1_1_3">[18]Tablas!#REF!</definedName>
    <definedName name="DRL1_1_4">[18]Tablas!#REF!</definedName>
    <definedName name="DRL1_2">[18]Tablas!#REF!</definedName>
    <definedName name="DRL1_3">[18]Tablas!#REF!</definedName>
    <definedName name="DRL1_4">[18]Tablas!#REF!</definedName>
    <definedName name="dry" localSheetId="23" hidden="1">{"via1",#N/A,TRUE,"general";"via2",#N/A,TRUE,"general";"via3",#N/A,TRUE,"general"}</definedName>
    <definedName name="dry" localSheetId="29" hidden="1">{"via1",#N/A,TRUE,"general";"via2",#N/A,TRUE,"general";"via3",#N/A,TRUE,"general"}</definedName>
    <definedName name="dry" hidden="1">{"via1",#N/A,TRUE,"general";"via2",#N/A,TRUE,"general";"via3",#N/A,TRUE,"general"}</definedName>
    <definedName name="ds">#REF!</definedName>
    <definedName name="DSA">#N/A</definedName>
    <definedName name="DSAD" localSheetId="23" hidden="1">{"via1",#N/A,TRUE,"general";"via2",#N/A,TRUE,"general";"via3",#N/A,TRUE,"general"}</definedName>
    <definedName name="DSAD" localSheetId="29" hidden="1">{"via1",#N/A,TRUE,"general";"via2",#N/A,TRUE,"general";"via3",#N/A,TRUE,"general"}</definedName>
    <definedName name="DSAD" hidden="1">{"via1",#N/A,TRUE,"general";"via2",#N/A,TRUE,"general";"via3",#N/A,TRUE,"general"}</definedName>
    <definedName name="dsadfp" localSheetId="23" hidden="1">{"TAB1",#N/A,TRUE,"GENERAL";"TAB2",#N/A,TRUE,"GENERAL";"TAB3",#N/A,TRUE,"GENERAL";"TAB4",#N/A,TRUE,"GENERAL";"TAB5",#N/A,TRUE,"GENERAL"}</definedName>
    <definedName name="dsadfp" localSheetId="29" hidden="1">{"TAB1",#N/A,TRUE,"GENERAL";"TAB2",#N/A,TRUE,"GENERAL";"TAB3",#N/A,TRUE,"GENERAL";"TAB4",#N/A,TRUE,"GENERAL";"TAB5",#N/A,TRUE,"GENERAL"}</definedName>
    <definedName name="dsadfp" hidden="1">{"TAB1",#N/A,TRUE,"GENERAL";"TAB2",#N/A,TRUE,"GENERAL";"TAB3",#N/A,TRUE,"GENERAL";"TAB4",#N/A,TRUE,"GENERAL";"TAB5",#N/A,TRUE,"GENERAL"}</definedName>
    <definedName name="DSAGASG">#REF!</definedName>
    <definedName name="Dsbcm">#REF!</definedName>
    <definedName name="DsctoFondo">[149]EMPRESA!$I$25</definedName>
    <definedName name="DsctoPension">[149]EMPRESA!$I$23</definedName>
    <definedName name="DsctoSalud">[149]EMPRESA!$I$24</definedName>
    <definedName name="DSD" localSheetId="23" hidden="1">{"via1",#N/A,TRUE,"general";"via2",#N/A,TRUE,"general";"via3",#N/A,TRUE,"general"}</definedName>
    <definedName name="DSD" localSheetId="29" hidden="1">{"via1",#N/A,TRUE,"general";"via2",#N/A,TRUE,"general";"via3",#N/A,TRUE,"general"}</definedName>
    <definedName name="DSD" hidden="1">{"via1",#N/A,TRUE,"general";"via2",#N/A,TRUE,"general";"via3",#N/A,TRUE,"general"}</definedName>
    <definedName name="dsdads4" localSheetId="23" hidden="1">{"TAB1",#N/A,TRUE,"GENERAL";"TAB2",#N/A,TRUE,"GENERAL";"TAB3",#N/A,TRUE,"GENERAL";"TAB4",#N/A,TRUE,"GENERAL";"TAB5",#N/A,TRUE,"GENERAL"}</definedName>
    <definedName name="dsdads4" localSheetId="29" hidden="1">{"TAB1",#N/A,TRUE,"GENERAL";"TAB2",#N/A,TRUE,"GENERAL";"TAB3",#N/A,TRUE,"GENERAL";"TAB4",#N/A,TRUE,"GENERAL";"TAB5",#N/A,TRUE,"GENERAL"}</definedName>
    <definedName name="dsdads4" hidden="1">{"TAB1",#N/A,TRUE,"GENERAL";"TAB2",#N/A,TRUE,"GENERAL";"TAB3",#N/A,TRUE,"GENERAL";"TAB4",#N/A,TRUE,"GENERAL";"TAB5",#N/A,TRUE,"GENERAL"}</definedName>
    <definedName name="DSF" localSheetId="23" hidden="1">{"via1",#N/A,TRUE,"general";"via2",#N/A,TRUE,"general";"via3",#N/A,TRUE,"general"}</definedName>
    <definedName name="DSF" localSheetId="29" hidden="1">{"via1",#N/A,TRUE,"general";"via2",#N/A,TRUE,"general";"via3",#N/A,TRUE,"general"}</definedName>
    <definedName name="DSF" hidden="1">{"via1",#N/A,TRUE,"general";"via2",#N/A,TRUE,"general";"via3",#N/A,TRUE,"general"}</definedName>
    <definedName name="DSFCVTY" localSheetId="23" hidden="1">{"TAB1",#N/A,TRUE,"GENERAL";"TAB2",#N/A,TRUE,"GENERAL";"TAB3",#N/A,TRUE,"GENERAL";"TAB4",#N/A,TRUE,"GENERAL";"TAB5",#N/A,TRUE,"GENERAL"}</definedName>
    <definedName name="DSFCVTY" localSheetId="29" hidden="1">{"TAB1",#N/A,TRUE,"GENERAL";"TAB2",#N/A,TRUE,"GENERAL";"TAB3",#N/A,TRUE,"GENERAL";"TAB4",#N/A,TRUE,"GENERAL";"TAB5",#N/A,TRUE,"GENERAL"}</definedName>
    <definedName name="DSFCVTY" hidden="1">{"TAB1",#N/A,TRUE,"GENERAL";"TAB2",#N/A,TRUE,"GENERAL";"TAB3",#N/A,TRUE,"GENERAL";"TAB4",#N/A,TRUE,"GENERAL";"TAB5",#N/A,TRUE,"GENERAL"}</definedName>
    <definedName name="dsfg" localSheetId="23" hidden="1">{"via1",#N/A,TRUE,"general";"via2",#N/A,TRUE,"general";"via3",#N/A,TRUE,"general"}</definedName>
    <definedName name="dsfg" localSheetId="29" hidden="1">{"via1",#N/A,TRUE,"general";"via2",#N/A,TRUE,"general";"via3",#N/A,TRUE,"general"}</definedName>
    <definedName name="dsfg" hidden="1">{"via1",#N/A,TRUE,"general";"via2",#N/A,TRUE,"general";"via3",#N/A,TRUE,"general"}</definedName>
    <definedName name="dsfhgfdh" localSheetId="23" hidden="1">{"TAB1",#N/A,TRUE,"GENERAL";"TAB2",#N/A,TRUE,"GENERAL";"TAB3",#N/A,TRUE,"GENERAL";"TAB4",#N/A,TRUE,"GENERAL";"TAB5",#N/A,TRUE,"GENERAL"}</definedName>
    <definedName name="dsfhgfdh" localSheetId="29" hidden="1">{"TAB1",#N/A,TRUE,"GENERAL";"TAB2",#N/A,TRUE,"GENERAL";"TAB3",#N/A,TRUE,"GENERAL";"TAB4",#N/A,TRUE,"GENERAL";"TAB5",#N/A,TRUE,"GENERAL"}</definedName>
    <definedName name="dsfhgfdh" hidden="1">{"TAB1",#N/A,TRUE,"GENERAL";"TAB2",#N/A,TRUE,"GENERAL";"TAB3",#N/A,TRUE,"GENERAL";"TAB4",#N/A,TRUE,"GENERAL";"TAB5",#N/A,TRUE,"GENERAL"}</definedName>
    <definedName name="dsfsdf" localSheetId="23" hidden="1">{"via1",#N/A,TRUE,"general";"via2",#N/A,TRUE,"general";"via3",#N/A,TRUE,"general"}</definedName>
    <definedName name="dsfsdf" localSheetId="29" hidden="1">{"via1",#N/A,TRUE,"general";"via2",#N/A,TRUE,"general";"via3",#N/A,TRUE,"general"}</definedName>
    <definedName name="dsfsdf" hidden="1">{"via1",#N/A,TRUE,"general";"via2",#N/A,TRUE,"general";"via3",#N/A,TRUE,"general"}</definedName>
    <definedName name="DSFSDFCXV" localSheetId="23" hidden="1">{"TAB1",#N/A,TRUE,"GENERAL";"TAB2",#N/A,TRUE,"GENERAL";"TAB3",#N/A,TRUE,"GENERAL";"TAB4",#N/A,TRUE,"GENERAL";"TAB5",#N/A,TRUE,"GENERAL"}</definedName>
    <definedName name="DSFSDFCXV" localSheetId="29" hidden="1">{"TAB1",#N/A,TRUE,"GENERAL";"TAB2",#N/A,TRUE,"GENERAL";"TAB3",#N/A,TRUE,"GENERAL";"TAB4",#N/A,TRUE,"GENERAL";"TAB5",#N/A,TRUE,"GENERAL"}</definedName>
    <definedName name="DSFSDFCXV" hidden="1">{"TAB1",#N/A,TRUE,"GENERAL";"TAB2",#N/A,TRUE,"GENERAL";"TAB3",#N/A,TRUE,"GENERAL";"TAB4",#N/A,TRUE,"GENERAL";"TAB5",#N/A,TRUE,"GENERAL"}</definedName>
    <definedName name="dsfsvm" localSheetId="23" hidden="1">{"TAB1",#N/A,TRUE,"GENERAL";"TAB2",#N/A,TRUE,"GENERAL";"TAB3",#N/A,TRUE,"GENERAL";"TAB4",#N/A,TRUE,"GENERAL";"TAB5",#N/A,TRUE,"GENERAL"}</definedName>
    <definedName name="dsfsvm" localSheetId="29" hidden="1">{"TAB1",#N/A,TRUE,"GENERAL";"TAB2",#N/A,TRUE,"GENERAL";"TAB3",#N/A,TRUE,"GENERAL";"TAB4",#N/A,TRUE,"GENERAL";"TAB5",#N/A,TRUE,"GENERAL"}</definedName>
    <definedName name="dsfsvm" hidden="1">{"TAB1",#N/A,TRUE,"GENERAL";"TAB2",#N/A,TRUE,"GENERAL";"TAB3",#N/A,TRUE,"GENERAL";"TAB4",#N/A,TRUE,"GENERAL";"TAB5",#N/A,TRUE,"GENERAL"}</definedName>
    <definedName name="dsftbv" localSheetId="23" hidden="1">{"via1",#N/A,TRUE,"general";"via2",#N/A,TRUE,"general";"via3",#N/A,TRUE,"general"}</definedName>
    <definedName name="dsftbv" localSheetId="29" hidden="1">{"via1",#N/A,TRUE,"general";"via2",#N/A,TRUE,"general";"via3",#N/A,TRUE,"general"}</definedName>
    <definedName name="dsftbv" hidden="1">{"via1",#N/A,TRUE,"general";"via2",#N/A,TRUE,"general";"via3",#N/A,TRUE,"general"}</definedName>
    <definedName name="DSP">[18]Tablas!#REF!</definedName>
    <definedName name="DSP1_1">[18]Tablas!#REF!</definedName>
    <definedName name="DSP1_1_1">[18]Tablas!#REF!</definedName>
    <definedName name="dt" localSheetId="29">#REF!</definedName>
    <definedName name="dt">#N/A</definedName>
    <definedName name="dtrhj" localSheetId="23" hidden="1">{"via1",#N/A,TRUE,"general";"via2",#N/A,TRUE,"general";"via3",#N/A,TRUE,"general"}</definedName>
    <definedName name="dtrhj" localSheetId="29" hidden="1">{"via1",#N/A,TRUE,"general";"via2",#N/A,TRUE,"general";"via3",#N/A,TRUE,"general"}</definedName>
    <definedName name="dtrhj" hidden="1">{"via1",#N/A,TRUE,"general";"via2",#N/A,TRUE,"general";"via3",#N/A,TRUE,"general"}</definedName>
    <definedName name="DTS">#N/A</definedName>
    <definedName name="Ducto_PVC_3__T._pesado">#REF!</definedName>
    <definedName name="DUKIK">#N/A</definedName>
    <definedName name="Durmiente_4_4_cm">#REF!</definedName>
    <definedName name="Durmiente_5_5">#REF!</definedName>
    <definedName name="Duropiso_Corona_33x33">#REF!</definedName>
    <definedName name="dutr" localSheetId="23">#REF!</definedName>
    <definedName name="dutr">#REF!</definedName>
    <definedName name="dxfgg" localSheetId="23" hidden="1">{"via1",#N/A,TRUE,"general";"via2",#N/A,TRUE,"general";"via3",#N/A,TRUE,"general"}</definedName>
    <definedName name="dxfgg" localSheetId="29" hidden="1">{"via1",#N/A,TRUE,"general";"via2",#N/A,TRUE,"general";"via3",#N/A,TRUE,"general"}</definedName>
    <definedName name="dxfgg" hidden="1">{"via1",#N/A,TRUE,"general";"via2",#N/A,TRUE,"general";"via3",#N/A,TRUE,"general"}</definedName>
    <definedName name="e" localSheetId="23">#REF!</definedName>
    <definedName name="E" localSheetId="29">#REF!</definedName>
    <definedName name="e">#REF!</definedName>
    <definedName name="E2.160">#N/A</definedName>
    <definedName name="e3e33" localSheetId="23" hidden="1">{"via1",#N/A,TRUE,"general";"via2",#N/A,TRUE,"general";"via3",#N/A,TRUE,"general"}</definedName>
    <definedName name="e3e33" localSheetId="29" hidden="1">{"via1",#N/A,TRUE,"general";"via2",#N/A,TRUE,"general";"via3",#N/A,TRUE,"general"}</definedName>
    <definedName name="e3e33" hidden="1">{"via1",#N/A,TRUE,"general";"via2",#N/A,TRUE,"general";"via3",#N/A,TRUE,"general"}</definedName>
    <definedName name="ECOSTOS">#N/A</definedName>
    <definedName name="ECP">[18]Tablas!#REF!</definedName>
    <definedName name="ECP1_1">[18]Tablas!#REF!</definedName>
    <definedName name="ECP1_1_1">[18]Tablas!#REF!</definedName>
    <definedName name="ed">#REF!</definedName>
    <definedName name="EDC">#REF!</definedName>
    <definedName name="EDEDWSWQA" localSheetId="23" hidden="1">{"TAB1",#N/A,TRUE,"GENERAL";"TAB2",#N/A,TRUE,"GENERAL";"TAB3",#N/A,TRUE,"GENERAL";"TAB4",#N/A,TRUE,"GENERAL";"TAB5",#N/A,TRUE,"GENERAL"}</definedName>
    <definedName name="EDEDWSWQA" localSheetId="29" hidden="1">{"TAB1",#N/A,TRUE,"GENERAL";"TAB2",#N/A,TRUE,"GENERAL";"TAB3",#N/A,TRUE,"GENERAL";"TAB4",#N/A,TRUE,"GENERAL";"TAB5",#N/A,TRUE,"GENERAL"}</definedName>
    <definedName name="EDEDWSWQA" hidden="1">{"TAB1",#N/A,TRUE,"GENERAL";"TAB2",#N/A,TRUE,"GENERAL";"TAB3",#N/A,TRUE,"GENERAL";"TAB4",#N/A,TRUE,"GENERAL";"TAB5",#N/A,TRUE,"GENERAL"}</definedName>
    <definedName name="edgfhmn" localSheetId="23" hidden="1">{"via1",#N/A,TRUE,"general";"via2",#N/A,TRUE,"general";"via3",#N/A,TRUE,"general"}</definedName>
    <definedName name="edgfhmn" localSheetId="29" hidden="1">{"via1",#N/A,TRUE,"general";"via2",#N/A,TRUE,"general";"via3",#N/A,TRUE,"general"}</definedName>
    <definedName name="edgfhmn" hidden="1">{"via1",#N/A,TRUE,"general";"via2",#N/A,TRUE,"general";"via3",#N/A,TRUE,"general"}</definedName>
    <definedName name="EdicAnt" localSheetId="23">#REF!</definedName>
    <definedName name="EdicAnt">#REF!</definedName>
    <definedName name="ee" localSheetId="23">#REF!</definedName>
    <definedName name="EE" localSheetId="29">#REF!</definedName>
    <definedName name="ee">#REF!</definedName>
    <definedName name="EEE" localSheetId="23" hidden="1">#REF!</definedName>
    <definedName name="EEE" hidden="1">#REF!</definedName>
    <definedName name="eeedfr" localSheetId="23" hidden="1">{"TAB1",#N/A,TRUE,"GENERAL";"TAB2",#N/A,TRUE,"GENERAL";"TAB3",#N/A,TRUE,"GENERAL";"TAB4",#N/A,TRUE,"GENERAL";"TAB5",#N/A,TRUE,"GENERAL"}</definedName>
    <definedName name="eeedfr" localSheetId="29" hidden="1">{"TAB1",#N/A,TRUE,"GENERAL";"TAB2",#N/A,TRUE,"GENERAL";"TAB3",#N/A,TRUE,"GENERAL";"TAB4",#N/A,TRUE,"GENERAL";"TAB5",#N/A,TRUE,"GENERAL"}</definedName>
    <definedName name="eeedfr" hidden="1">{"TAB1",#N/A,TRUE,"GENERAL";"TAB2",#N/A,TRUE,"GENERAL";"TAB3",#N/A,TRUE,"GENERAL";"TAB4",#N/A,TRUE,"GENERAL";"TAB5",#N/A,TRUE,"GENERAL"}</definedName>
    <definedName name="EEEE" localSheetId="23">#REF!</definedName>
    <definedName name="EEEE">#REF!</definedName>
    <definedName name="EEEEEEEEESSSSSSSSSSSSS">#N/A</definedName>
    <definedName name="eeeeeeeeggggggg">#N/A</definedName>
    <definedName name="eeeeer" localSheetId="23" hidden="1">{"TAB1",#N/A,TRUE,"GENERAL";"TAB2",#N/A,TRUE,"GENERAL";"TAB3",#N/A,TRUE,"GENERAL";"TAB4",#N/A,TRUE,"GENERAL";"TAB5",#N/A,TRUE,"GENERAL"}</definedName>
    <definedName name="eeeeer" localSheetId="29" hidden="1">{"TAB1",#N/A,TRUE,"GENERAL";"TAB2",#N/A,TRUE,"GENERAL";"TAB3",#N/A,TRUE,"GENERAL";"TAB4",#N/A,TRUE,"GENERAL";"TAB5",#N/A,TRUE,"GENERAL"}</definedName>
    <definedName name="eeeeer" hidden="1">{"TAB1",#N/A,TRUE,"GENERAL";"TAB2",#N/A,TRUE,"GENERAL";"TAB3",#N/A,TRUE,"GENERAL";"TAB4",#N/A,TRUE,"GENERAL";"TAB5",#N/A,TRUE,"GENERAL"}</definedName>
    <definedName name="eeerfd" localSheetId="23" hidden="1">{"via1",#N/A,TRUE,"general";"via2",#N/A,TRUE,"general";"via3",#N/A,TRUE,"general"}</definedName>
    <definedName name="eeerfd" localSheetId="29" hidden="1">{"via1",#N/A,TRUE,"general";"via2",#N/A,TRUE,"general";"via3",#N/A,TRUE,"general"}</definedName>
    <definedName name="eeerfd" hidden="1">{"via1",#N/A,TRUE,"general";"via2",#N/A,TRUE,"general";"via3",#N/A,TRUE,"general"}</definedName>
    <definedName name="EF" localSheetId="29">#REF!</definedName>
    <definedName name="ef">#N/A</definedName>
    <definedName name="EFA">#REF!</definedName>
    <definedName name="efef" localSheetId="23" hidden="1">{"TAB1",#N/A,TRUE,"GENERAL";"TAB2",#N/A,TRUE,"GENERAL";"TAB3",#N/A,TRUE,"GENERAL";"TAB4",#N/A,TRUE,"GENERAL";"TAB5",#N/A,TRUE,"GENERAL"}</definedName>
    <definedName name="efef" localSheetId="29" hidden="1">{"TAB1",#N/A,TRUE,"GENERAL";"TAB2",#N/A,TRUE,"GENERAL";"TAB3",#N/A,TRUE,"GENERAL";"TAB4",#N/A,TRUE,"GENERAL";"TAB5",#N/A,TRUE,"GENERAL"}</definedName>
    <definedName name="efef" hidden="1">{"TAB1",#N/A,TRUE,"GENERAL";"TAB2",#N/A,TRUE,"GENERAL";"TAB3",#N/A,TRUE,"GENERAL";"TAB4",#N/A,TRUE,"GENERAL";"TAB5",#N/A,TRUE,"GENERAL"}</definedName>
    <definedName name="efer" localSheetId="23" hidden="1">{"via1",#N/A,TRUE,"general";"via2",#N/A,TRUE,"general";"via3",#N/A,TRUE,"general"}</definedName>
    <definedName name="efer" localSheetId="29" hidden="1">{"via1",#N/A,TRUE,"general";"via2",#N/A,TRUE,"general";"via3",#N/A,TRUE,"general"}</definedName>
    <definedName name="efer" hidden="1">{"via1",#N/A,TRUE,"general";"via2",#N/A,TRUE,"general";"via3",#N/A,TRUE,"general"}</definedName>
    <definedName name="egefqe">#N/A</definedName>
    <definedName name="egeg" localSheetId="23" hidden="1">{"TAB1",#N/A,TRUE,"GENERAL";"TAB2",#N/A,TRUE,"GENERAL";"TAB3",#N/A,TRUE,"GENERAL";"TAB4",#N/A,TRUE,"GENERAL";"TAB5",#N/A,TRUE,"GENERAL"}</definedName>
    <definedName name="egeg" localSheetId="29" hidden="1">{"TAB1",#N/A,TRUE,"GENERAL";"TAB2",#N/A,TRUE,"GENERAL";"TAB3",#N/A,TRUE,"GENERAL";"TAB4",#N/A,TRUE,"GENERAL";"TAB5",#N/A,TRUE,"GENERAL"}</definedName>
    <definedName name="egeg" hidden="1">{"TAB1",#N/A,TRUE,"GENERAL";"TAB2",#N/A,TRUE,"GENERAL";"TAB3",#N/A,TRUE,"GENERAL";"TAB4",#N/A,TRUE,"GENERAL";"TAB5",#N/A,TRUE,"GENERAL"}</definedName>
    <definedName name="egtrgthrt" localSheetId="23" hidden="1">{"TAB1",#N/A,TRUE,"GENERAL";"TAB2",#N/A,TRUE,"GENERAL";"TAB3",#N/A,TRUE,"GENERAL";"TAB4",#N/A,TRUE,"GENERAL";"TAB5",#N/A,TRUE,"GENERAL"}</definedName>
    <definedName name="egtrgthrt" localSheetId="29" hidden="1">{"TAB1",#N/A,TRUE,"GENERAL";"TAB2",#N/A,TRUE,"GENERAL";"TAB3",#N/A,TRUE,"GENERAL";"TAB4",#N/A,TRUE,"GENERAL";"TAB5",#N/A,TRUE,"GENERAL"}</definedName>
    <definedName name="egtrgthrt" hidden="1">{"TAB1",#N/A,TRUE,"GENERAL";"TAB2",#N/A,TRUE,"GENERAL";"TAB3",#N/A,TRUE,"GENERAL";"TAB4",#N/A,TRUE,"GENERAL";"TAB5",#N/A,TRUE,"GENERAL"}</definedName>
    <definedName name="EJEC">[48]PRESUPUESTO!$E$7</definedName>
    <definedName name="Ejecutivo">'[150]Info Ejec'!$A$1:$AV$153</definedName>
    <definedName name="el">#N/A</definedName>
    <definedName name="ELB">[76]dts!$B$21</definedName>
    <definedName name="ELECTRICO" localSheetId="23">[61]Presupuesto!#REF!</definedName>
    <definedName name="ELECTRICO">[61]Presupuesto!#REF!</definedName>
    <definedName name="ELECTRICO_ITEM_ESTIMADO" localSheetId="23">[60]Presupuesto!#REF!</definedName>
    <definedName name="ELECTRICO_ITEM_ESTIMADO">[60]Presupuesto!#REF!</definedName>
    <definedName name="ELECTRICOS">'[151]04_Electrico'!$A$1:$W$1111</definedName>
    <definedName name="elementos">[152]Sheet2!$A$2:$A$85</definedName>
    <definedName name="ELIMINACIONPROYC">#REF!</definedName>
    <definedName name="emanto">#REF!</definedName>
    <definedName name="eme">#N/A</definedName>
    <definedName name="Empaque_de_caucho_16">#REF!</definedName>
    <definedName name="EMPLEADO">#REF!</definedName>
    <definedName name="Empresa">[83]EMPRESA!$F$6</definedName>
    <definedName name="EMULSION">#REF!</definedName>
    <definedName name="Emulsion_Px_900">#REF!</definedName>
    <definedName name="ENCABEZA" localSheetId="23">#REF!</definedName>
    <definedName name="ENCABEZA">#REF!</definedName>
    <definedName name="Enchape_Corona_Marm.21_21">#REF!</definedName>
    <definedName name="ENCHAPES" localSheetId="23">[60]Presupuesto!#REF!,[60]Presupuesto!#REF!</definedName>
    <definedName name="ENCHAPES">[60]Presupuesto!#REF!,[60]Presupuesto!#REF!</definedName>
    <definedName name="ENCHAPES__REVOQUES_Y_PINTURA" localSheetId="23">[61]Presupuesto!#REF!</definedName>
    <definedName name="ENCHAPES__REVOQUES_Y_PINTURA">[61]Presupuesto!#REF!</definedName>
    <definedName name="ENCHAPES_1" localSheetId="23">[60]Presupuesto!#REF!</definedName>
    <definedName name="ENCHAPES_1">[60]Presupuesto!#REF!</definedName>
    <definedName name="ENCHAPES_ITEM" localSheetId="23">[60]Presupuesto!#REF!,[60]Presupuesto!#REF!,[60]Presupuesto!#REF!,[60]Presupuesto!#REF!</definedName>
    <definedName name="ENCHAPES_ITEM">[60]Presupuesto!#REF!,[60]Presupuesto!#REF!,[60]Presupuesto!#REF!,[60]Presupuesto!#REF!</definedName>
    <definedName name="ENCHAPES_VALOR">[60]Presupuesto!$G$67:$G$68,[60]Presupuesto!$G$70:$G$71,[60]Presupuesto!$G$72</definedName>
    <definedName name="End_Bal">#REF!</definedName>
    <definedName name="ene">#REF!</definedName>
    <definedName name="Ensayos">#REF!</definedName>
    <definedName name="ENT.A1">[153]CANT.5921!#REF!</definedName>
    <definedName name="ENT.ESP">[153]CANT.5921!#REF!</definedName>
    <definedName name="ENT1_SEPT25" localSheetId="23">[60]Presupuesto!#REF!,[60]Presupuesto!#REF!,[60]Presupuesto!#REF!</definedName>
    <definedName name="ENT1_SEPT25">[60]Presupuesto!#REF!,[60]Presupuesto!#REF!,[60]Presupuesto!#REF!</definedName>
    <definedName name="ENTIB">#REF!</definedName>
    <definedName name="ENTIBADO">[154]TUBERIA!#REF!</definedName>
    <definedName name="ENTIDAD">[76]dts!$B$5</definedName>
    <definedName name="ENTRADASP">#REF!</definedName>
    <definedName name="Entrepaño_madera_para_M1">#REF!</definedName>
    <definedName name="EPECIALIDAD_SIDOE">[18]Tablas!#REF!</definedName>
    <definedName name="EQ" localSheetId="29">#REF!</definedName>
    <definedName name="EQ">[155]INS!$B$169:$D$197</definedName>
    <definedName name="EQUI" localSheetId="23">#REF!</definedName>
    <definedName name="EQUI" localSheetId="29">[156]EQUIPO!$B$2:$B$36</definedName>
    <definedName name="EQUI">[157]EQUIPO!$B$2:$B$36</definedName>
    <definedName name="EQUIPO" localSheetId="29">[158]Materiales!$C$8:$C$65</definedName>
    <definedName name="EQUIPO">#N/A</definedName>
    <definedName name="EQUIPO_1" localSheetId="29">[156]EQUIPO!$B$2:$D$36</definedName>
    <definedName name="EQUIPO_1">[157]EQUIPO!$B$2:$D$36</definedName>
    <definedName name="EQUIPO_2">[159]Equipo!$A$7:$A$65536</definedName>
    <definedName name="EQUIPO1">#REF!</definedName>
    <definedName name="Equipos" localSheetId="23">#REF!</definedName>
    <definedName name="Equipos" localSheetId="29">#REF!</definedName>
    <definedName name="Equipos">#REF!</definedName>
    <definedName name="EQUIPOS1">#REF!</definedName>
    <definedName name="EQUIPOTRANSP">'[151]Equipo_Trans '!$A$1:$F$53</definedName>
    <definedName name="eqw" localSheetId="23" hidden="1">{"via1",#N/A,TRUE,"general";"via2",#N/A,TRUE,"general";"via3",#N/A,TRUE,"general"}</definedName>
    <definedName name="eqw" localSheetId="29" hidden="1">{"via1",#N/A,TRUE,"general";"via2",#N/A,TRUE,"general";"via3",#N/A,TRUE,"general"}</definedName>
    <definedName name="eqw" hidden="1">{"via1",#N/A,TRUE,"general";"via2",#N/A,TRUE,"general";"via3",#N/A,TRUE,"general"}</definedName>
    <definedName name="er">#N/A</definedName>
    <definedName name="ERE_ART">[98]steel!$B$8:$B$47</definedName>
    <definedName name="erfg" hidden="1">{#N/A,#N/A,FALSE,"Hoja1";#N/A,#N/A,FALSE,"Hoja2"}</definedName>
    <definedName name="erg" localSheetId="23" hidden="1">{"TAB1",#N/A,TRUE,"GENERAL";"TAB2",#N/A,TRUE,"GENERAL";"TAB3",#N/A,TRUE,"GENERAL";"TAB4",#N/A,TRUE,"GENERAL";"TAB5",#N/A,TRUE,"GENERAL"}</definedName>
    <definedName name="erg" localSheetId="29" hidden="1">{"TAB1",#N/A,TRUE,"GENERAL";"TAB2",#N/A,TRUE,"GENERAL";"TAB3",#N/A,TRUE,"GENERAL";"TAB4",#N/A,TRUE,"GENERAL";"TAB5",#N/A,TRUE,"GENERAL"}</definedName>
    <definedName name="erg" hidden="1">{"TAB1",#N/A,TRUE,"GENERAL";"TAB2",#N/A,TRUE,"GENERAL";"TAB3",#N/A,TRUE,"GENERAL";"TAB4",#N/A,TRUE,"GENERAL";"TAB5",#N/A,TRUE,"GENERAL"}</definedName>
    <definedName name="erger" localSheetId="23" hidden="1">{"via1",#N/A,TRUE,"general";"via2",#N/A,TRUE,"general";"via3",#N/A,TRUE,"general"}</definedName>
    <definedName name="erger" localSheetId="29" hidden="1">{"via1",#N/A,TRUE,"general";"via2",#N/A,TRUE,"general";"via3",#N/A,TRUE,"general"}</definedName>
    <definedName name="erger" hidden="1">{"via1",#N/A,TRUE,"general";"via2",#N/A,TRUE,"general";"via3",#N/A,TRUE,"general"}</definedName>
    <definedName name="ergerg" localSheetId="23" hidden="1">{"via1",#N/A,TRUE,"general";"via2",#N/A,TRUE,"general";"via3",#N/A,TRUE,"general"}</definedName>
    <definedName name="ergerg" localSheetId="29" hidden="1">{"via1",#N/A,TRUE,"general";"via2",#N/A,TRUE,"general";"via3",#N/A,TRUE,"general"}</definedName>
    <definedName name="ergerg" hidden="1">{"via1",#N/A,TRUE,"general";"via2",#N/A,TRUE,"general";"via3",#N/A,TRUE,"general"}</definedName>
    <definedName name="ergfegr" localSheetId="23" hidden="1">{"via1",#N/A,TRUE,"general";"via2",#N/A,TRUE,"general";"via3",#N/A,TRUE,"general"}</definedName>
    <definedName name="ergfegr" localSheetId="29" hidden="1">{"via1",#N/A,TRUE,"general";"via2",#N/A,TRUE,"general";"via3",#N/A,TRUE,"general"}</definedName>
    <definedName name="ergfegr" hidden="1">{"via1",#N/A,TRUE,"general";"via2",#N/A,TRUE,"general";"via3",#N/A,TRUE,"general"}</definedName>
    <definedName name="ergge" localSheetId="23" hidden="1">{"TAB1",#N/A,TRUE,"GENERAL";"TAB2",#N/A,TRUE,"GENERAL";"TAB3",#N/A,TRUE,"GENERAL";"TAB4",#N/A,TRUE,"GENERAL";"TAB5",#N/A,TRUE,"GENERAL"}</definedName>
    <definedName name="ergge" localSheetId="29" hidden="1">{"TAB1",#N/A,TRUE,"GENERAL";"TAB2",#N/A,TRUE,"GENERAL";"TAB3",#N/A,TRUE,"GENERAL";"TAB4",#N/A,TRUE,"GENERAL";"TAB5",#N/A,TRUE,"GENERAL"}</definedName>
    <definedName name="ergge" hidden="1">{"TAB1",#N/A,TRUE,"GENERAL";"TAB2",#N/A,TRUE,"GENERAL";"TAB3",#N/A,TRUE,"GENERAL";"TAB4",#N/A,TRUE,"GENERAL";"TAB5",#N/A,TRUE,"GENERAL"}</definedName>
    <definedName name="erggewg" localSheetId="23" hidden="1">{"via1",#N/A,TRUE,"general";"via2",#N/A,TRUE,"general";"via3",#N/A,TRUE,"general"}</definedName>
    <definedName name="erggewg" localSheetId="29" hidden="1">{"via1",#N/A,TRUE,"general";"via2",#N/A,TRUE,"general";"via3",#N/A,TRUE,"general"}</definedName>
    <definedName name="erggewg" hidden="1">{"via1",#N/A,TRUE,"general";"via2",#N/A,TRUE,"general";"via3",#N/A,TRUE,"general"}</definedName>
    <definedName name="ergreg" localSheetId="23" hidden="1">{"TAB1",#N/A,TRUE,"GENERAL";"TAB2",#N/A,TRUE,"GENERAL";"TAB3",#N/A,TRUE,"GENERAL";"TAB4",#N/A,TRUE,"GENERAL";"TAB5",#N/A,TRUE,"GENERAL"}</definedName>
    <definedName name="ergreg" localSheetId="29" hidden="1">{"TAB1",#N/A,TRUE,"GENERAL";"TAB2",#N/A,TRUE,"GENERAL";"TAB3",#N/A,TRUE,"GENERAL";"TAB4",#N/A,TRUE,"GENERAL";"TAB5",#N/A,TRUE,"GENERAL"}</definedName>
    <definedName name="ergreg" hidden="1">{"TAB1",#N/A,TRUE,"GENERAL";"TAB2",#N/A,TRUE,"GENERAL";"TAB3",#N/A,TRUE,"GENERAL";"TAB4",#N/A,TRUE,"GENERAL";"TAB5",#N/A,TRUE,"GENERAL"}</definedName>
    <definedName name="ergregerg" localSheetId="23" hidden="1">{"via1",#N/A,TRUE,"general";"via2",#N/A,TRUE,"general";"via3",#N/A,TRUE,"general"}</definedName>
    <definedName name="ergregerg" localSheetId="29" hidden="1">{"via1",#N/A,TRUE,"general";"via2",#N/A,TRUE,"general";"via3",#N/A,TRUE,"general"}</definedName>
    <definedName name="ergregerg" hidden="1">{"via1",#N/A,TRUE,"general";"via2",#N/A,TRUE,"general";"via3",#N/A,TRUE,"general"}</definedName>
    <definedName name="ergrg" localSheetId="23" hidden="1">{"TAB1",#N/A,TRUE,"GENERAL";"TAB2",#N/A,TRUE,"GENERAL";"TAB3",#N/A,TRUE,"GENERAL";"TAB4",#N/A,TRUE,"GENERAL";"TAB5",#N/A,TRUE,"GENERAL"}</definedName>
    <definedName name="ergrg" localSheetId="29" hidden="1">{"TAB1",#N/A,TRUE,"GENERAL";"TAB2",#N/A,TRUE,"GENERAL";"TAB3",#N/A,TRUE,"GENERAL";"TAB4",#N/A,TRUE,"GENERAL";"TAB5",#N/A,TRUE,"GENERAL"}</definedName>
    <definedName name="ergrg" hidden="1">{"TAB1",#N/A,TRUE,"GENERAL";"TAB2",#N/A,TRUE,"GENERAL";"TAB3",#N/A,TRUE,"GENERAL";"TAB4",#N/A,TRUE,"GENERAL";"TAB5",#N/A,TRUE,"GENERAL"}</definedName>
    <definedName name="ergweg" localSheetId="23" hidden="1">{"TAB1",#N/A,TRUE,"GENERAL";"TAB2",#N/A,TRUE,"GENERAL";"TAB3",#N/A,TRUE,"GENERAL";"TAB4",#N/A,TRUE,"GENERAL";"TAB5",#N/A,TRUE,"GENERAL"}</definedName>
    <definedName name="ergweg" localSheetId="29" hidden="1">{"TAB1",#N/A,TRUE,"GENERAL";"TAB2",#N/A,TRUE,"GENERAL";"TAB3",#N/A,TRUE,"GENERAL";"TAB4",#N/A,TRUE,"GENERAL";"TAB5",#N/A,TRUE,"GENERAL"}</definedName>
    <definedName name="ergweg" hidden="1">{"TAB1",#N/A,TRUE,"GENERAL";"TAB2",#N/A,TRUE,"GENERAL";"TAB3",#N/A,TRUE,"GENERAL";"TAB4",#N/A,TRUE,"GENERAL";"TAB5",#N/A,TRUE,"GENERAL"}</definedName>
    <definedName name="ergwreg" localSheetId="23" hidden="1">{"via1",#N/A,TRUE,"general";"via2",#N/A,TRUE,"general";"via3",#N/A,TRUE,"general"}</definedName>
    <definedName name="ergwreg" localSheetId="29" hidden="1">{"via1",#N/A,TRUE,"general";"via2",#N/A,TRUE,"general";"via3",#N/A,TRUE,"general"}</definedName>
    <definedName name="ergwreg" hidden="1">{"via1",#N/A,TRUE,"general";"via2",#N/A,TRUE,"general";"via3",#N/A,TRUE,"general"}</definedName>
    <definedName name="erheyh" localSheetId="23" hidden="1">{"TAB1",#N/A,TRUE,"GENERAL";"TAB2",#N/A,TRUE,"GENERAL";"TAB3",#N/A,TRUE,"GENERAL";"TAB4",#N/A,TRUE,"GENERAL";"TAB5",#N/A,TRUE,"GENERAL"}</definedName>
    <definedName name="erheyh" localSheetId="29"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3" hidden="1">{"TAB1",#N/A,TRUE,"GENERAL";"TAB2",#N/A,TRUE,"GENERAL";"TAB3",#N/A,TRUE,"GENERAL";"TAB4",#N/A,TRUE,"GENERAL";"TAB5",#N/A,TRUE,"GENERAL"}</definedName>
    <definedName name="err" localSheetId="29" hidden="1">{"TAB1",#N/A,TRUE,"GENERAL";"TAB2",#N/A,TRUE,"GENERAL";"TAB3",#N/A,TRUE,"GENERAL";"TAB4",#N/A,TRUE,"GENERAL";"TAB5",#N/A,TRUE,"GENERAL"}</definedName>
    <definedName name="err" hidden="1">{"TAB1",#N/A,TRUE,"GENERAL";"TAB2",#N/A,TRUE,"GENERAL";"TAB3",#N/A,TRUE,"GENERAL";"TAB4",#N/A,TRUE,"GENERAL";"TAB5",#N/A,TRUE,"GENERAL"}</definedName>
    <definedName name="erra">#N/A</definedName>
    <definedName name="ERRORE">#REF!</definedName>
    <definedName name="ert" localSheetId="23" hidden="1">{"via1",#N/A,TRUE,"general";"via2",#N/A,TRUE,"general";"via3",#N/A,TRUE,"general"}</definedName>
    <definedName name="ert" localSheetId="29" hidden="1">{"via1",#N/A,TRUE,"general";"via2",#N/A,TRUE,"general";"via3",#N/A,TRUE,"general"}</definedName>
    <definedName name="ert" hidden="1">{"via1",#N/A,TRUE,"general";"via2",#N/A,TRUE,"general";"via3",#N/A,TRUE,"general"}</definedName>
    <definedName name="erte" localSheetId="23" hidden="1">{"via1",#N/A,TRUE,"general";"via2",#N/A,TRUE,"general";"via3",#N/A,TRUE,"general"}</definedName>
    <definedName name="erte" localSheetId="29" hidden="1">{"via1",#N/A,TRUE,"general";"via2",#N/A,TRUE,"general";"via3",#N/A,TRUE,"general"}</definedName>
    <definedName name="erte" hidden="1">{"via1",#N/A,TRUE,"general";"via2",#N/A,TRUE,"general";"via3",#N/A,TRUE,"general"}</definedName>
    <definedName name="erter" localSheetId="23" hidden="1">{"TAB1",#N/A,TRUE,"GENERAL";"TAB2",#N/A,TRUE,"GENERAL";"TAB3",#N/A,TRUE,"GENERAL";"TAB4",#N/A,TRUE,"GENERAL";"TAB5",#N/A,TRUE,"GENERAL"}</definedName>
    <definedName name="erter" localSheetId="29" hidden="1">{"TAB1",#N/A,TRUE,"GENERAL";"TAB2",#N/A,TRUE,"GENERAL";"TAB3",#N/A,TRUE,"GENERAL";"TAB4",#N/A,TRUE,"GENERAL";"TAB5",#N/A,TRUE,"GENERAL"}</definedName>
    <definedName name="erter" hidden="1">{"TAB1",#N/A,TRUE,"GENERAL";"TAB2",#N/A,TRUE,"GENERAL";"TAB3",#N/A,TRUE,"GENERAL";"TAB4",#N/A,TRUE,"GENERAL";"TAB5",#N/A,TRUE,"GENERAL"}</definedName>
    <definedName name="ertert" localSheetId="23" hidden="1">{"via1",#N/A,TRUE,"general";"via2",#N/A,TRUE,"general";"via3",#N/A,TRUE,"general"}</definedName>
    <definedName name="ertert" localSheetId="29" hidden="1">{"via1",#N/A,TRUE,"general";"via2",#N/A,TRUE,"general";"via3",#N/A,TRUE,"general"}</definedName>
    <definedName name="ertert" hidden="1">{"via1",#N/A,TRUE,"general";"via2",#N/A,TRUE,"general";"via3",#N/A,TRUE,"general"}</definedName>
    <definedName name="ertgyhik" localSheetId="23" hidden="1">{"TAB1",#N/A,TRUE,"GENERAL";"TAB2",#N/A,TRUE,"GENERAL";"TAB3",#N/A,TRUE,"GENERAL";"TAB4",#N/A,TRUE,"GENERAL";"TAB5",#N/A,TRUE,"GENERAL"}</definedName>
    <definedName name="ertgyhik" localSheetId="29" hidden="1">{"TAB1",#N/A,TRUE,"GENERAL";"TAB2",#N/A,TRUE,"GENERAL";"TAB3",#N/A,TRUE,"GENERAL";"TAB4",#N/A,TRUE,"GENERAL";"TAB5",#N/A,TRUE,"GENERAL"}</definedName>
    <definedName name="ertgyhik" hidden="1">{"TAB1",#N/A,TRUE,"GENERAL";"TAB2",#N/A,TRUE,"GENERAL";"TAB3",#N/A,TRUE,"GENERAL";"TAB4",#N/A,TRUE,"GENERAL";"TAB5",#N/A,TRUE,"GENERAL"}</definedName>
    <definedName name="ertreb" localSheetId="23" hidden="1">{"via1",#N/A,TRUE,"general";"via2",#N/A,TRUE,"general";"via3",#N/A,TRUE,"general"}</definedName>
    <definedName name="ertreb" localSheetId="29" hidden="1">{"via1",#N/A,TRUE,"general";"via2",#N/A,TRUE,"general";"via3",#N/A,TRUE,"general"}</definedName>
    <definedName name="ertreb" hidden="1">{"via1",#N/A,TRUE,"general";"via2",#N/A,TRUE,"general";"via3",#N/A,TRUE,"general"}</definedName>
    <definedName name="ertret" localSheetId="23" hidden="1">{"TAB1",#N/A,TRUE,"GENERAL";"TAB2",#N/A,TRUE,"GENERAL";"TAB3",#N/A,TRUE,"GENERAL";"TAB4",#N/A,TRUE,"GENERAL";"TAB5",#N/A,TRUE,"GENERAL"}</definedName>
    <definedName name="ertret" localSheetId="29" hidden="1">{"TAB1",#N/A,TRUE,"GENERAL";"TAB2",#N/A,TRUE,"GENERAL";"TAB3",#N/A,TRUE,"GENERAL";"TAB4",#N/A,TRUE,"GENERAL";"TAB5",#N/A,TRUE,"GENERAL"}</definedName>
    <definedName name="ertret" hidden="1">{"TAB1",#N/A,TRUE,"GENERAL";"TAB2",#N/A,TRUE,"GENERAL";"TAB3",#N/A,TRUE,"GENERAL";"TAB4",#N/A,TRUE,"GENERAL";"TAB5",#N/A,TRUE,"GENERAL"}</definedName>
    <definedName name="erttret" localSheetId="23" hidden="1">{"via1",#N/A,TRUE,"general";"via2",#N/A,TRUE,"general";"via3",#N/A,TRUE,"general"}</definedName>
    <definedName name="erttret" localSheetId="29" hidden="1">{"via1",#N/A,TRUE,"general";"via2",#N/A,TRUE,"general";"via3",#N/A,TRUE,"general"}</definedName>
    <definedName name="erttret" hidden="1">{"via1",#N/A,TRUE,"general";"via2",#N/A,TRUE,"general";"via3",#N/A,TRUE,"general"}</definedName>
    <definedName name="ertuiy" localSheetId="23" hidden="1">{"via1",#N/A,TRUE,"general";"via2",#N/A,TRUE,"general";"via3",#N/A,TRUE,"general"}</definedName>
    <definedName name="ertuiy" localSheetId="29" hidden="1">{"via1",#N/A,TRUE,"general";"via2",#N/A,TRUE,"general";"via3",#N/A,TRUE,"general"}</definedName>
    <definedName name="ertuiy" hidden="1">{"via1",#N/A,TRUE,"general";"via2",#N/A,TRUE,"general";"via3",#N/A,TRUE,"general"}</definedName>
    <definedName name="ertwert" localSheetId="23" hidden="1">{"TAB1",#N/A,TRUE,"GENERAL";"TAB2",#N/A,TRUE,"GENERAL";"TAB3",#N/A,TRUE,"GENERAL";"TAB4",#N/A,TRUE,"GENERAL";"TAB5",#N/A,TRUE,"GENERAL"}</definedName>
    <definedName name="ertwert" localSheetId="29" hidden="1">{"TAB1",#N/A,TRUE,"GENERAL";"TAB2",#N/A,TRUE,"GENERAL";"TAB3",#N/A,TRUE,"GENERAL";"TAB4",#N/A,TRUE,"GENERAL";"TAB5",#N/A,TRUE,"GENERAL"}</definedName>
    <definedName name="ertwert" hidden="1">{"TAB1",#N/A,TRUE,"GENERAL";"TAB2",#N/A,TRUE,"GENERAL";"TAB3",#N/A,TRUE,"GENERAL";"TAB4",#N/A,TRUE,"GENERAL";"TAB5",#N/A,TRUE,"GENERAL"}</definedName>
    <definedName name="eru" localSheetId="23" hidden="1">{"TAB1",#N/A,TRUE,"GENERAL";"TAB2",#N/A,TRUE,"GENERAL";"TAB3",#N/A,TRUE,"GENERAL";"TAB4",#N/A,TRUE,"GENERAL";"TAB5",#N/A,TRUE,"GENERAL"}</definedName>
    <definedName name="eru" localSheetId="29" hidden="1">{"TAB1",#N/A,TRUE,"GENERAL";"TAB2",#N/A,TRUE,"GENERAL";"TAB3",#N/A,TRUE,"GENERAL";"TAB4",#N/A,TRUE,"GENERAL";"TAB5",#N/A,TRUE,"GENERAL"}</definedName>
    <definedName name="eru" hidden="1">{"TAB1",#N/A,TRUE,"GENERAL";"TAB2",#N/A,TRUE,"GENERAL";"TAB3",#N/A,TRUE,"GENERAL";"TAB4",#N/A,TRUE,"GENERAL";"TAB5",#N/A,TRUE,"GENERAL"}</definedName>
    <definedName name="ERV" localSheetId="23" hidden="1">{"via1",#N/A,TRUE,"general";"via2",#N/A,TRUE,"general";"via3",#N/A,TRUE,"general"}</definedName>
    <definedName name="ERV" localSheetId="29" hidden="1">{"via1",#N/A,TRUE,"general";"via2",#N/A,TRUE,"general";"via3",#N/A,TRUE,"general"}</definedName>
    <definedName name="ERV" hidden="1">{"via1",#N/A,TRUE,"general";"via2",#N/A,TRUE,"general";"via3",#N/A,TRUE,"general"}</definedName>
    <definedName name="erware" localSheetId="23" hidden="1">{"via1",#N/A,TRUE,"general";"via2",#N/A,TRUE,"general";"via3",#N/A,TRUE,"general"}</definedName>
    <definedName name="erware" localSheetId="29" hidden="1">{"via1",#N/A,TRUE,"general";"via2",#N/A,TRUE,"general";"via3",#N/A,TRUE,"general"}</definedName>
    <definedName name="erware" hidden="1">{"via1",#N/A,TRUE,"general";"via2",#N/A,TRUE,"general";"via3",#N/A,TRUE,"general"}</definedName>
    <definedName name="ERWER" localSheetId="23" hidden="1">{"via1",#N/A,TRUE,"general";"via2",#N/A,TRUE,"general";"via3",#N/A,TRUE,"general"}</definedName>
    <definedName name="ERWER" localSheetId="29" hidden="1">{"via1",#N/A,TRUE,"general";"via2",#N/A,TRUE,"general";"via3",#N/A,TRUE,"general"}</definedName>
    <definedName name="ERWER" hidden="1">{"via1",#N/A,TRUE,"general";"via2",#N/A,TRUE,"general";"via3",#N/A,TRUE,"general"}</definedName>
    <definedName name="erwertd" localSheetId="23" hidden="1">{"TAB1",#N/A,TRUE,"GENERAL";"TAB2",#N/A,TRUE,"GENERAL";"TAB3",#N/A,TRUE,"GENERAL";"TAB4",#N/A,TRUE,"GENERAL";"TAB5",#N/A,TRUE,"GENERAL"}</definedName>
    <definedName name="erwertd" localSheetId="29" hidden="1">{"TAB1",#N/A,TRUE,"GENERAL";"TAB2",#N/A,TRUE,"GENERAL";"TAB3",#N/A,TRUE,"GENERAL";"TAB4",#N/A,TRUE,"GENERAL";"TAB5",#N/A,TRUE,"GENERAL"}</definedName>
    <definedName name="erwertd" hidden="1">{"TAB1",#N/A,TRUE,"GENERAL";"TAB2",#N/A,TRUE,"GENERAL";"TAB3",#N/A,TRUE,"GENERAL";"TAB4",#N/A,TRUE,"GENERAL";"TAB5",#N/A,TRUE,"GENERAL"}</definedName>
    <definedName name="erwr" localSheetId="23" hidden="1">{"TAB1",#N/A,TRUE,"GENERAL";"TAB2",#N/A,TRUE,"GENERAL";"TAB3",#N/A,TRUE,"GENERAL";"TAB4",#N/A,TRUE,"GENERAL";"TAB5",#N/A,TRUE,"GENERAL"}</definedName>
    <definedName name="erwr" localSheetId="29" hidden="1">{"TAB1",#N/A,TRUE,"GENERAL";"TAB2",#N/A,TRUE,"GENERAL";"TAB3",#N/A,TRUE,"GENERAL";"TAB4",#N/A,TRUE,"GENERAL";"TAB5",#N/A,TRUE,"GENERAL"}</definedName>
    <definedName name="erwr" hidden="1">{"TAB1",#N/A,TRUE,"GENERAL";"TAB2",#N/A,TRUE,"GENERAL";"TAB3",#N/A,TRUE,"GENERAL";"TAB4",#N/A,TRUE,"GENERAL";"TAB5",#N/A,TRUE,"GENERAL"}</definedName>
    <definedName name="ERWRL" localSheetId="23" hidden="1">{"via1",#N/A,TRUE,"general";"via2",#N/A,TRUE,"general";"via3",#N/A,TRUE,"general"}</definedName>
    <definedName name="ERWRL" localSheetId="29" hidden="1">{"via1",#N/A,TRUE,"general";"via2",#N/A,TRUE,"general";"via3",#N/A,TRUE,"general"}</definedName>
    <definedName name="ERWRL" hidden="1">{"via1",#N/A,TRUE,"general";"via2",#N/A,TRUE,"general";"via3",#N/A,TRUE,"general"}</definedName>
    <definedName name="ery" localSheetId="23" hidden="1">{"via1",#N/A,TRUE,"general";"via2",#N/A,TRUE,"general";"via3",#N/A,TRUE,"general"}</definedName>
    <definedName name="ery" localSheetId="29" hidden="1">{"via1",#N/A,TRUE,"general";"via2",#N/A,TRUE,"general";"via3",#N/A,TRUE,"general"}</definedName>
    <definedName name="ery" hidden="1">{"via1",#N/A,TRUE,"general";"via2",#N/A,TRUE,"general";"via3",#N/A,TRUE,"general"}</definedName>
    <definedName name="eryhd" localSheetId="23" hidden="1">{"via1",#N/A,TRUE,"general";"via2",#N/A,TRUE,"general";"via3",#N/A,TRUE,"general"}</definedName>
    <definedName name="eryhd" localSheetId="29" hidden="1">{"via1",#N/A,TRUE,"general";"via2",#N/A,TRUE,"general";"via3",#N/A,TRUE,"general"}</definedName>
    <definedName name="eryhd" hidden="1">{"via1",#N/A,TRUE,"general";"via2",#N/A,TRUE,"general";"via3",#N/A,TRUE,"general"}</definedName>
    <definedName name="eryhdf" localSheetId="23" hidden="1">{"TAB1",#N/A,TRUE,"GENERAL";"TAB2",#N/A,TRUE,"GENERAL";"TAB3",#N/A,TRUE,"GENERAL";"TAB4",#N/A,TRUE,"GENERAL";"TAB5",#N/A,TRUE,"GENERAL"}</definedName>
    <definedName name="eryhdf" localSheetId="29" hidden="1">{"TAB1",#N/A,TRUE,"GENERAL";"TAB2",#N/A,TRUE,"GENERAL";"TAB3",#N/A,TRUE,"GENERAL";"TAB4",#N/A,TRUE,"GENERAL";"TAB5",#N/A,TRUE,"GENERAL"}</definedName>
    <definedName name="eryhdf" hidden="1">{"TAB1",#N/A,TRUE,"GENERAL";"TAB2",#N/A,TRUE,"GENERAL";"TAB3",#N/A,TRUE,"GENERAL";"TAB4",#N/A,TRUE,"GENERAL";"TAB5",#N/A,TRUE,"GENERAL"}</definedName>
    <definedName name="eryhk" localSheetId="23" hidden="1">{"TAB1",#N/A,TRUE,"GENERAL";"TAB2",#N/A,TRUE,"GENERAL";"TAB3",#N/A,TRUE,"GENERAL";"TAB4",#N/A,TRUE,"GENERAL";"TAB5",#N/A,TRUE,"GENERAL"}</definedName>
    <definedName name="eryhk" localSheetId="29" hidden="1">{"TAB1",#N/A,TRUE,"GENERAL";"TAB2",#N/A,TRUE,"GENERAL";"TAB3",#N/A,TRUE,"GENERAL";"TAB4",#N/A,TRUE,"GENERAL";"TAB5",#N/A,TRUE,"GENERAL"}</definedName>
    <definedName name="eryhk" hidden="1">{"TAB1",#N/A,TRUE,"GENERAL";"TAB2",#N/A,TRUE,"GENERAL";"TAB3",#N/A,TRUE,"GENERAL";"TAB4",#N/A,TRUE,"GENERAL";"TAB5",#N/A,TRUE,"GENERAL"}</definedName>
    <definedName name="eryhrf" localSheetId="23" hidden="1">{"TAB1",#N/A,TRUE,"GENERAL";"TAB2",#N/A,TRUE,"GENERAL";"TAB3",#N/A,TRUE,"GENERAL";"TAB4",#N/A,TRUE,"GENERAL";"TAB5",#N/A,TRUE,"GENERAL"}</definedName>
    <definedName name="eryhrf" localSheetId="29" hidden="1">{"TAB1",#N/A,TRUE,"GENERAL";"TAB2",#N/A,TRUE,"GENERAL";"TAB3",#N/A,TRUE,"GENERAL";"TAB4",#N/A,TRUE,"GENERAL";"TAB5",#N/A,TRUE,"GENERAL"}</definedName>
    <definedName name="eryhrf" hidden="1">{"TAB1",#N/A,TRUE,"GENERAL";"TAB2",#N/A,TRUE,"GENERAL";"TAB3",#N/A,TRUE,"GENERAL";"TAB4",#N/A,TRUE,"GENERAL";"TAB5",#N/A,TRUE,"GENERAL"}</definedName>
    <definedName name="eryre" localSheetId="23" hidden="1">{"TAB1",#N/A,TRUE,"GENERAL";"TAB2",#N/A,TRUE,"GENERAL";"TAB3",#N/A,TRUE,"GENERAL";"TAB4",#N/A,TRUE,"GENERAL";"TAB5",#N/A,TRUE,"GENERAL"}</definedName>
    <definedName name="eryre" localSheetId="29" hidden="1">{"TAB1",#N/A,TRUE,"GENERAL";"TAB2",#N/A,TRUE,"GENERAL";"TAB3",#N/A,TRUE,"GENERAL";"TAB4",#N/A,TRUE,"GENERAL";"TAB5",#N/A,TRUE,"GENERAL"}</definedName>
    <definedName name="eryre" hidden="1">{"TAB1",#N/A,TRUE,"GENERAL";"TAB2",#N/A,TRUE,"GENERAL";"TAB3",#N/A,TRUE,"GENERAL";"TAB4",#N/A,TRUE,"GENERAL";"TAB5",#N/A,TRUE,"GENERAL"}</definedName>
    <definedName name="erytd" localSheetId="23" hidden="1">{"via1",#N/A,TRUE,"general";"via2",#N/A,TRUE,"general";"via3",#N/A,TRUE,"general"}</definedName>
    <definedName name="erytd" localSheetId="29" hidden="1">{"via1",#N/A,TRUE,"general";"via2",#N/A,TRUE,"general";"via3",#N/A,TRUE,"general"}</definedName>
    <definedName name="erytd" hidden="1">{"via1",#N/A,TRUE,"general";"via2",#N/A,TRUE,"general";"via3",#N/A,TRUE,"general"}</definedName>
    <definedName name="eryty" localSheetId="23" hidden="1">{"via1",#N/A,TRUE,"general";"via2",#N/A,TRUE,"general";"via3",#N/A,TRUE,"general"}</definedName>
    <definedName name="eryty" localSheetId="29" hidden="1">{"via1",#N/A,TRUE,"general";"via2",#N/A,TRUE,"general";"via3",#N/A,TRUE,"general"}</definedName>
    <definedName name="eryty" hidden="1">{"via1",#N/A,TRUE,"general";"via2",#N/A,TRUE,"general";"via3",#N/A,TRUE,"general"}</definedName>
    <definedName name="eryy" localSheetId="23" hidden="1">{"via1",#N/A,TRUE,"general";"via2",#N/A,TRUE,"general";"via3",#N/A,TRUE,"general"}</definedName>
    <definedName name="eryy" localSheetId="29" hidden="1">{"via1",#N/A,TRUE,"general";"via2",#N/A,TRUE,"general";"via3",#N/A,TRUE,"general"}</definedName>
    <definedName name="eryy" hidden="1">{"via1",#N/A,TRUE,"general";"via2",#N/A,TRUE,"general";"via3",#N/A,TRUE,"general"}</definedName>
    <definedName name="ES">#N/A</definedName>
    <definedName name="ESA">#REF!</definedName>
    <definedName name="ESCALERA">[37]A.P.U.!$G$367</definedName>
    <definedName name="Escalera_portacab._20cm">#REF!</definedName>
    <definedName name="Escalera_portacab._30_cm.">#REF!</definedName>
    <definedName name="Escudo_5_8__cortinera_ducha">#REF!</definedName>
    <definedName name="ESE">#REF!</definedName>
    <definedName name="Esmalte_Pintuco_semimate">#REF!</definedName>
    <definedName name="Esmalte_Pintulux">#REF!</definedName>
    <definedName name="Esmalte_sintetico_mate">#REF!</definedName>
    <definedName name="ESP_PAV">#REF!</definedName>
    <definedName name="ESP_PUB_VAR_CARP_MET_ITEM" localSheetId="23">[60]Presupuesto!#REF!,[60]Presupuesto!#REF!</definedName>
    <definedName name="ESP_PUB_VAR_CARP_MET_ITEM">[60]Presupuesto!#REF!,[60]Presupuesto!#REF!</definedName>
    <definedName name="ESP_PUB_VIAS_YPARQ_ITEM" localSheetId="23">[60]Presupuesto!#REF!</definedName>
    <definedName name="ESP_PUB_VIAS_YPARQ_ITEM">[60]Presupuesto!#REF!</definedName>
    <definedName name="ESP_PUBLICO_EXT_ITEM" localSheetId="23">[60]Presupuesto!#REF!,[60]Presupuesto!#REF!,[60]Presupuesto!#REF!,[60]Presupuesto!#REF!,[60]Presupuesto!#REF!,[60]Presupuesto!#REF!,[60]Presupuesto!#REF!,[60]Presupuesto!#REF!,[60]Presupuesto!#REF!,[60]Presupuesto!#REF!,[60]Presupuesto!#REF!,[60]Presupuesto!#REF!,[60]Presupuesto!#REF!</definedName>
    <definedName name="ESP_PUBLICO_EXT_ITEM">[60]Presupuesto!#REF!,[60]Presupuesto!#REF!,[60]Presupuesto!#REF!,[60]Presupuesto!#REF!,[60]Presupuesto!#REF!,[60]Presupuesto!#REF!,[60]Presupuesto!#REF!,[60]Presupuesto!#REF!,[60]Presupuesto!#REF!,[60]Presupuesto!#REF!,[60]Presupuesto!#REF!,[60]Presupuesto!#REF!,[60]Presupuesto!#REF!</definedName>
    <definedName name="ESP1S">#REF!</definedName>
    <definedName name="ESP220.1">'[160]220.1'!$H$52</definedName>
    <definedName name="ESP2S">#REF!</definedName>
    <definedName name="ESP320.1">#N/A</definedName>
    <definedName name="ESP330.1">'[160]330.1'!$H$52</definedName>
    <definedName name="ESP330.2">#N/A</definedName>
    <definedName name="ESP640.1.2">'[160]640.1.2'!$H$50</definedName>
    <definedName name="ESP673.1">'[160]673.1'!$H$49</definedName>
    <definedName name="ESP673.2">'[160]673.2'!$H$53</definedName>
    <definedName name="ESP700.1">#N/A</definedName>
    <definedName name="ESPE">#REF!</definedName>
    <definedName name="ESPECIFICACION" localSheetId="23">#REF!</definedName>
    <definedName name="ESPECIFICACION" localSheetId="29">#REF!</definedName>
    <definedName name="ESPECIFICACION">#REF!</definedName>
    <definedName name="Especificación" localSheetId="23">#REF!</definedName>
    <definedName name="Especificación" localSheetId="29">#REF!</definedName>
    <definedName name="Especificación">#REF!</definedName>
    <definedName name="Espejo_4mm">#REF!</definedName>
    <definedName name="Espejo_bicelado_4mm">#REF!</definedName>
    <definedName name="ESPEJOS_ITEM" localSheetId="23">[60]Presupuesto!#REF!</definedName>
    <definedName name="ESPEJOS_ITEM">[60]Presupuesto!#REF!</definedName>
    <definedName name="ESPERANZA">[39]Hoja1!#REF!</definedName>
    <definedName name="ESPESOR">#REF!</definedName>
    <definedName name="ESPESORPLACAS" localSheetId="23">#REF!</definedName>
    <definedName name="ESPESORPLACAS">#REF!</definedName>
    <definedName name="ESPR">#REF!</definedName>
    <definedName name="Esquinera_H_2_40_mts">#REF!</definedName>
    <definedName name="ESTA">#REF!</definedName>
    <definedName name="Estados">#REF!</definedName>
    <definedName name="Estimate_Factor">1</definedName>
    <definedName name="ESTMETC">[37]INSUMOS!$D$66</definedName>
    <definedName name="Estopa">#REF!</definedName>
    <definedName name="ESTRAE">'[5]7422CW00'!#REF!</definedName>
    <definedName name="ESTRU">[161]Estructura!$C$7:$E$2570</definedName>
    <definedName name="ESTRUCT_ITEM" localSheetId="23">[60]Presupuesto!#REF!</definedName>
    <definedName name="ESTRUCT_ITEM">[60]Presupuesto!#REF!</definedName>
    <definedName name="ESTRUCTURA" localSheetId="23">[60]Presupuesto!#REF!,[60]Presupuesto!#REF!,[60]Presupuesto!#REF!,[60]Presupuesto!#REF!,[60]Presupuesto!#REF!,[60]Presupuesto!#REF!,[60]Presupuesto!#REF!,[60]Presupuesto!#REF!,[60]Presupuesto!#REF!,[60]Presupuesto!#REF!,[60]Presupuesto!#REF!,[60]Presupuesto!#REF!,[60]Presupuesto!#REF!</definedName>
    <definedName name="ESTRUCTURA" localSheetId="29" hidden="1">{#N/A,#N/A,TRUE,"INGENIERIA";#N/A,#N/A,TRUE,"COMPRAS";#N/A,#N/A,TRUE,"DIRECCION";#N/A,#N/A,TRUE,"RESUMEN"}</definedName>
    <definedName name="ESTRUCTURA">[60]Presupuesto!#REF!,[60]Presupuesto!#REF!,[60]Presupuesto!#REF!,[60]Presupuesto!#REF!,[60]Presupuesto!#REF!,[60]Presupuesto!#REF!,[60]Presupuesto!#REF!,[60]Presupuesto!#REF!,[60]Presupuesto!#REF!,[60]Presupuesto!#REF!,[60]Presupuesto!#REF!,[60]Presupuesto!#REF!,[60]Presupuesto!#REF!</definedName>
    <definedName name="Estructura_lam._galv.">#REF!</definedName>
    <definedName name="ESTRUCTURAL" localSheetId="23">[61]Presupuesto!#REF!</definedName>
    <definedName name="ESTRUCTURAL">[61]Presupuesto!#REF!</definedName>
    <definedName name="ESTRUCTURAS">[162]Hoja3!$B$7:$B$15</definedName>
    <definedName name="Estuco">#REF!</definedName>
    <definedName name="Estufa_elec._s__especif">#REF!</definedName>
    <definedName name="ET_DSC" localSheetId="29">[106]Modelo!$P$2</definedName>
    <definedName name="ET_DSC">[107]Modelo!$P$2</definedName>
    <definedName name="ET_IMO" localSheetId="29">[106]Modelo!$O$44</definedName>
    <definedName name="ET_IMO">[107]Modelo!$O$44</definedName>
    <definedName name="ET_IND" localSheetId="29">[106]Modelo!$O$42</definedName>
    <definedName name="ET_IND">[107]Modelo!$O$42</definedName>
    <definedName name="ETAP">#REF!</definedName>
    <definedName name="ETAPA_PACC">#REF!</definedName>
    <definedName name="ETAPA1">#REF!</definedName>
    <definedName name="ETAPA2">#REF!</definedName>
    <definedName name="ETAPA3">#REF!</definedName>
    <definedName name="ETAPA4">#REF!</definedName>
    <definedName name="etertgg" localSheetId="23" hidden="1">{"via1",#N/A,TRUE,"general";"via2",#N/A,TRUE,"general";"via3",#N/A,TRUE,"general"}</definedName>
    <definedName name="etertgg" localSheetId="29" hidden="1">{"via1",#N/A,TRUE,"general";"via2",#N/A,TRUE,"general";"via3",#N/A,TRUE,"general"}</definedName>
    <definedName name="etertgg" hidden="1">{"via1",#N/A,TRUE,"general";"via2",#N/A,TRUE,"general";"via3",#N/A,TRUE,"general"}</definedName>
    <definedName name="etertt" hidden="1">{#N/A,#N/A,TRUE,"1842CWN0"}</definedName>
    <definedName name="etewt" localSheetId="23" hidden="1">{"TAB1",#N/A,TRUE,"GENERAL";"TAB2",#N/A,TRUE,"GENERAL";"TAB3",#N/A,TRUE,"GENERAL";"TAB4",#N/A,TRUE,"GENERAL";"TAB5",#N/A,TRUE,"GENERAL"}</definedName>
    <definedName name="etewt" localSheetId="29" hidden="1">{"TAB1",#N/A,TRUE,"GENERAL";"TAB2",#N/A,TRUE,"GENERAL";"TAB3",#N/A,TRUE,"GENERAL";"TAB4",#N/A,TRUE,"GENERAL";"TAB5",#N/A,TRUE,"GENERAL"}</definedName>
    <definedName name="etewt" hidden="1">{"TAB1",#N/A,TRUE,"GENERAL";"TAB2",#N/A,TRUE,"GENERAL";"TAB3",#N/A,TRUE,"GENERAL";"TAB4",#N/A,TRUE,"GENERAL";"TAB5",#N/A,TRUE,"GENERAL"}</definedName>
    <definedName name="ETSYJRAHETFRDE">#N/A</definedName>
    <definedName name="etu" localSheetId="23" hidden="1">{"via1",#N/A,TRUE,"general";"via2",#N/A,TRUE,"general";"via3",#N/A,TRUE,"general"}</definedName>
    <definedName name="etu" localSheetId="29" hidden="1">{"via1",#N/A,TRUE,"general";"via2",#N/A,TRUE,"general";"via3",#N/A,TRUE,"general"}</definedName>
    <definedName name="etu" hidden="1">{"via1",#N/A,TRUE,"general";"via2",#N/A,TRUE,"general";"via3",#N/A,TRUE,"general"}</definedName>
    <definedName name="etueh" localSheetId="23" hidden="1">{"via1",#N/A,TRUE,"general";"via2",#N/A,TRUE,"general";"via3",#N/A,TRUE,"general"}</definedName>
    <definedName name="etueh" localSheetId="29" hidden="1">{"via1",#N/A,TRUE,"general";"via2",#N/A,TRUE,"general";"via3",#N/A,TRUE,"general"}</definedName>
    <definedName name="etueh" hidden="1">{"via1",#N/A,TRUE,"general";"via2",#N/A,TRUE,"general";"via3",#N/A,TRUE,"general"}</definedName>
    <definedName name="etyty" localSheetId="23" hidden="1">{"via1",#N/A,TRUE,"general";"via2",#N/A,TRUE,"general";"via3",#N/A,TRUE,"general"}</definedName>
    <definedName name="etyty" localSheetId="29" hidden="1">{"via1",#N/A,TRUE,"general";"via2",#N/A,TRUE,"general";"via3",#N/A,TRUE,"general"}</definedName>
    <definedName name="etyty" hidden="1">{"via1",#N/A,TRUE,"general";"via2",#N/A,TRUE,"general";"via3",#N/A,TRUE,"general"}</definedName>
    <definedName name="etyu" localSheetId="23" hidden="1">{"TAB1",#N/A,TRUE,"GENERAL";"TAB2",#N/A,TRUE,"GENERAL";"TAB3",#N/A,TRUE,"GENERAL";"TAB4",#N/A,TRUE,"GENERAL";"TAB5",#N/A,TRUE,"GENERAL"}</definedName>
    <definedName name="etyu" localSheetId="29" hidden="1">{"TAB1",#N/A,TRUE,"GENERAL";"TAB2",#N/A,TRUE,"GENERAL";"TAB3",#N/A,TRUE,"GENERAL";"TAB4",#N/A,TRUE,"GENERAL";"TAB5",#N/A,TRUE,"GENERAL"}</definedName>
    <definedName name="etyu" hidden="1">{"TAB1",#N/A,TRUE,"GENERAL";"TAB2",#N/A,TRUE,"GENERAL";"TAB3",#N/A,TRUE,"GENERAL";"TAB4",#N/A,TRUE,"GENERAL";"TAB5",#N/A,TRUE,"GENERAL"}</definedName>
    <definedName name="eu" localSheetId="23" hidden="1">{"via1",#N/A,TRUE,"general";"via2",#N/A,TRUE,"general";"via3",#N/A,TRUE,"general"}</definedName>
    <definedName name="eu" localSheetId="29" hidden="1">{"via1",#N/A,TRUE,"general";"via2",#N/A,TRUE,"general";"via3",#N/A,TRUE,"general"}</definedName>
    <definedName name="eu" hidden="1">{"via1",#N/A,TRUE,"general";"via2",#N/A,TRUE,"general";"via3",#N/A,TRUE,"general"}</definedName>
    <definedName name="eut" localSheetId="23" hidden="1">{"via1",#N/A,TRUE,"general";"via2",#N/A,TRUE,"general";"via3",#N/A,TRUE,"general"}</definedName>
    <definedName name="eut" localSheetId="29" hidden="1">{"via1",#N/A,TRUE,"general";"via2",#N/A,TRUE,"general";"via3",#N/A,TRUE,"general"}</definedName>
    <definedName name="eut" hidden="1">{"via1",#N/A,TRUE,"general";"via2",#N/A,TRUE,"general";"via3",#N/A,TRUE,"general"}</definedName>
    <definedName name="euyt" localSheetId="23" hidden="1">{"TAB1",#N/A,TRUE,"GENERAL";"TAB2",#N/A,TRUE,"GENERAL";"TAB3",#N/A,TRUE,"GENERAL";"TAB4",#N/A,TRUE,"GENERAL";"TAB5",#N/A,TRUE,"GENERAL"}</definedName>
    <definedName name="euyt" localSheetId="29"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3" hidden="1">{"TAB1",#N/A,TRUE,"GENERAL";"TAB2",#N/A,TRUE,"GENERAL";"TAB3",#N/A,TRUE,"GENERAL";"TAB4",#N/A,TRUE,"GENERAL";"TAB5",#N/A,TRUE,"GENERAL"}</definedName>
    <definedName name="ewegt" localSheetId="29" hidden="1">{"TAB1",#N/A,TRUE,"GENERAL";"TAB2",#N/A,TRUE,"GENERAL";"TAB3",#N/A,TRUE,"GENERAL";"TAB4",#N/A,TRUE,"GENERAL";"TAB5",#N/A,TRUE,"GENERAL"}</definedName>
    <definedName name="ewegt" hidden="1">{"TAB1",#N/A,TRUE,"GENERAL";"TAB2",#N/A,TRUE,"GENERAL";"TAB3",#N/A,TRUE,"GENERAL";"TAB4",#N/A,TRUE,"GENERAL";"TAB5",#N/A,TRUE,"GENERAL"}</definedName>
    <definedName name="ewfewfg" localSheetId="23" hidden="1">{"TAB1",#N/A,TRUE,"GENERAL";"TAB2",#N/A,TRUE,"GENERAL";"TAB3",#N/A,TRUE,"GENERAL";"TAB4",#N/A,TRUE,"GENERAL";"TAB5",#N/A,TRUE,"GENERAL"}</definedName>
    <definedName name="ewfewfg" localSheetId="29" hidden="1">{"TAB1",#N/A,TRUE,"GENERAL";"TAB2",#N/A,TRUE,"GENERAL";"TAB3",#N/A,TRUE,"GENERAL";"TAB4",#N/A,TRUE,"GENERAL";"TAB5",#N/A,TRUE,"GENERAL"}</definedName>
    <definedName name="ewfewfg" hidden="1">{"TAB1",#N/A,TRUE,"GENERAL";"TAB2",#N/A,TRUE,"GENERAL";"TAB3",#N/A,TRUE,"GENERAL";"TAB4",#N/A,TRUE,"GENERAL";"TAB5",#N/A,TRUE,"GENERAL"}</definedName>
    <definedName name="ewre" localSheetId="23" hidden="1">{"TAB1",#N/A,TRUE,"GENERAL";"TAB2",#N/A,TRUE,"GENERAL";"TAB3",#N/A,TRUE,"GENERAL";"TAB4",#N/A,TRUE,"GENERAL";"TAB5",#N/A,TRUE,"GENERAL"}</definedName>
    <definedName name="ewre" localSheetId="29" hidden="1">{"TAB1",#N/A,TRUE,"GENERAL";"TAB2",#N/A,TRUE,"GENERAL";"TAB3",#N/A,TRUE,"GENERAL";"TAB4",#N/A,TRUE,"GENERAL";"TAB5",#N/A,TRUE,"GENERAL"}</definedName>
    <definedName name="ewre" hidden="1">{"TAB1",#N/A,TRUE,"GENERAL";"TAB2",#N/A,TRUE,"GENERAL";"TAB3",#N/A,TRUE,"GENERAL";"TAB4",#N/A,TRUE,"GENERAL";"TAB5",#N/A,TRUE,"GENERAL"}</definedName>
    <definedName name="ewrewf" localSheetId="23" hidden="1">{"TAB1",#N/A,TRUE,"GENERAL";"TAB2",#N/A,TRUE,"GENERAL";"TAB3",#N/A,TRUE,"GENERAL";"TAB4",#N/A,TRUE,"GENERAL";"TAB5",#N/A,TRUE,"GENERAL"}</definedName>
    <definedName name="ewrewf" localSheetId="29" hidden="1">{"TAB1",#N/A,TRUE,"GENERAL";"TAB2",#N/A,TRUE,"GENERAL";"TAB3",#N/A,TRUE,"GENERAL";"TAB4",#N/A,TRUE,"GENERAL";"TAB5",#N/A,TRUE,"GENERAL"}</definedName>
    <definedName name="ewrewf" hidden="1">{"TAB1",#N/A,TRUE,"GENERAL";"TAB2",#N/A,TRUE,"GENERAL";"TAB3",#N/A,TRUE,"GENERAL";"TAB4",#N/A,TRUE,"GENERAL";"TAB5",#N/A,TRUE,"GENERAL"}</definedName>
    <definedName name="ewrr" localSheetId="23" hidden="1">{"TAB1",#N/A,TRUE,"GENERAL";"TAB2",#N/A,TRUE,"GENERAL";"TAB3",#N/A,TRUE,"GENERAL";"TAB4",#N/A,TRUE,"GENERAL";"TAB5",#N/A,TRUE,"GENERAL"}</definedName>
    <definedName name="ewrr" localSheetId="29" hidden="1">{"TAB1",#N/A,TRUE,"GENERAL";"TAB2",#N/A,TRUE,"GENERAL";"TAB3",#N/A,TRUE,"GENERAL";"TAB4",#N/A,TRUE,"GENERAL";"TAB5",#N/A,TRUE,"GENERAL"}</definedName>
    <definedName name="ewrr" hidden="1">{"TAB1",#N/A,TRUE,"GENERAL";"TAB2",#N/A,TRUE,"GENERAL";"TAB3",#N/A,TRUE,"GENERAL";"TAB4",#N/A,TRUE,"GENERAL";"TAB5",#N/A,TRUE,"GENERAL"}</definedName>
    <definedName name="ewrt" localSheetId="23" hidden="1">{"TAB1",#N/A,TRUE,"GENERAL";"TAB2",#N/A,TRUE,"GENERAL";"TAB3",#N/A,TRUE,"GENERAL";"TAB4",#N/A,TRUE,"GENERAL";"TAB5",#N/A,TRUE,"GENERAL"}</definedName>
    <definedName name="ewrt" localSheetId="29" hidden="1">{"TAB1",#N/A,TRUE,"GENERAL";"TAB2",#N/A,TRUE,"GENERAL";"TAB3",#N/A,TRUE,"GENERAL";"TAB4",#N/A,TRUE,"GENERAL";"TAB5",#N/A,TRUE,"GENERAL"}</definedName>
    <definedName name="ewrt" hidden="1">{"TAB1",#N/A,TRUE,"GENERAL";"TAB2",#N/A,TRUE,"GENERAL";"TAB3",#N/A,TRUE,"GENERAL";"TAB4",#N/A,TRUE,"GENERAL";"TAB5",#N/A,TRUE,"GENERAL"}</definedName>
    <definedName name="ewrwer" localSheetId="23" hidden="1">{"TAB1",#N/A,TRUE,"GENERAL";"TAB2",#N/A,TRUE,"GENERAL";"TAB3",#N/A,TRUE,"GENERAL";"TAB4",#N/A,TRUE,"GENERAL";"TAB5",#N/A,TRUE,"GENERAL"}</definedName>
    <definedName name="ewrwer" localSheetId="29"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POZ">#REF!</definedName>
    <definedName name="EXC.ZAN">#REF!</definedName>
    <definedName name="EXCAV">#REF!</definedName>
    <definedName name="EXCAV_1">#REF!</definedName>
    <definedName name="EXCAV_2">#REF!</definedName>
    <definedName name="EXCAVACION_Y_RETIRO_DE_MATERIAL" localSheetId="23">[61]Presupuesto!#REF!</definedName>
    <definedName name="EXCAVACION_Y_RETIRO_DE_MATERIAL">[61]Presupuesto!#REF!</definedName>
    <definedName name="exCEL">#REF!</definedName>
    <definedName name="Excel_BuiltIn__FilterDatabase">[163]Presupuesto_Via_distribuidora!$A$9:$H$344</definedName>
    <definedName name="Excel_BuiltIn_Print_Area">[163]Presupuesto_Via_distribuidora!$C$1:$H$344</definedName>
    <definedName name="Excel_BuiltIn_Print_Area_1" localSheetId="23">#REF!</definedName>
    <definedName name="Excel_BuiltIn_Print_Area_1">#REF!</definedName>
    <definedName name="Excel_BuiltIn_Print_Area_1_1" localSheetId="23">#REF!</definedName>
    <definedName name="Excel_BuiltIn_Print_Area_1_1">#REF!</definedName>
    <definedName name="Excel_BuiltIn_Print_Area_1_1_1" localSheetId="23">#REF!</definedName>
    <definedName name="Excel_BuiltIn_Print_Area_1_1_1">#REF!</definedName>
    <definedName name="Excel_BuiltIn_Print_Area_1_1_1_1" localSheetId="23">#REF!</definedName>
    <definedName name="Excel_BuiltIn_Print_Area_1_1_1_1">#REF!</definedName>
    <definedName name="Excel_BuiltIn_Print_Area_3">#REF!</definedName>
    <definedName name="Excel_BuiltIn_Print_Area_3_X">#REF!</definedName>
    <definedName name="Excel_BuiltIn_Print_Area_7" localSheetId="23">#REF!</definedName>
    <definedName name="Excel_BuiltIn_Print_Area_7">#REF!</definedName>
    <definedName name="Excel_BuiltIn_Print_Titles">[163]Presupuesto_Via_distribuidora!$A$2:$IV$8</definedName>
    <definedName name="Excel_BuiltIn_Print_Titles_1" localSheetId="23">#REF!</definedName>
    <definedName name="Excel_BuiltIn_Print_Titles_1">#REF!</definedName>
    <definedName name="Excel_BuiltIn_Print_Titles_1_1" localSheetId="23">#REF!</definedName>
    <definedName name="Excel_BuiltIn_Print_Titles_1_1">#REF!</definedName>
    <definedName name="Excel_BuiltIn_Print_Titles_1_1_1" localSheetId="23">#REF!</definedName>
    <definedName name="Excel_BuiltIn_Print_Titles_1_1_1">#REF!</definedName>
    <definedName name="Excel_BuiltIn_Print_Titles_10">[138]SKJ452!#REF!</definedName>
    <definedName name="Excel_BuiltIn_Print_Titles_11">[138]ITA878!#REF!</definedName>
    <definedName name="Excel_BuiltIn_Print_Titles_12">'[138]AEA-944'!#REF!</definedName>
    <definedName name="Excel_BuiltIn_Print_Titles_13">'[138]DUB-823'!#REF!</definedName>
    <definedName name="Excel_BuiltIn_Print_Titles_14">'[138]GPI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[138]XXJ617!#REF!</definedName>
    <definedName name="Excel_BuiltIn_Print_Titles_20">#REF!</definedName>
    <definedName name="Excel_BuiltIn_Print_Titles_21">[138]SNG_855!#REF!</definedName>
    <definedName name="Excel_BuiltIn_Print_Titles_23">#REF!</definedName>
    <definedName name="Excel_BuiltIn_Print_Titles_3" localSheetId="23">'[164]COSTOS OFICINA'!#REF!</definedName>
    <definedName name="Excel_BuiltIn_Print_Titles_3" localSheetId="29">#REF!</definedName>
    <definedName name="Excel_BuiltIn_Print_Titles_3">'[164]COSTOS OFICINA'!#REF!</definedName>
    <definedName name="Excel_BuiltIn_Print_Titles_4" localSheetId="23">'[164]COSTOS CAMPAMENTO'!#REF!</definedName>
    <definedName name="Excel_BuiltIn_Print_Titles_4">'[164]COSTOS CAMPAMENTO'!#REF!</definedName>
    <definedName name="Excel_BuiltIn_Print_Titles_5">'[138]VEA 374'!#REF!</definedName>
    <definedName name="Excel_BuiltIn_Print_Titles_5_XX">'[138]VEA 374'!#REF!</definedName>
    <definedName name="Excel_BuiltIn_Print_Titles_6">#REF!</definedName>
    <definedName name="Excel_BuiltIn_Print_Titles_7">[138]HFB024!#REF!</definedName>
    <definedName name="Excel_BuiltIn_Print_Titles_8">#REF!</definedName>
    <definedName name="Excel_BuiltIn_Print_Titles_9">[138]PAJ825!#REF!</definedName>
    <definedName name="EXCROC" localSheetId="29">'[165]Análisis de precios'!$H$52</definedName>
    <definedName name="EXCROC">'[166]Análisis de precios'!$H$52</definedName>
    <definedName name="Experiencia1">[109]Puntajes!$C$4</definedName>
    <definedName name="Experiencia2">[109]Puntajes!$C$5</definedName>
    <definedName name="Experiencia3">[109]Puntajes!$C$6</definedName>
    <definedName name="ExtensionCoordinador">#REF!</definedName>
    <definedName name="Extra_Pay">#REF!</definedName>
    <definedName name="Extracción_IM">#REF!</definedName>
    <definedName name="Extractor_de_aire">#REF!</definedName>
    <definedName name="Extras">'[83]LIQUIDA-NOMINA'!$AH$4</definedName>
    <definedName name="F._INGRESO">#REF!</definedName>
    <definedName name="F._RETIRO">#REF!</definedName>
    <definedName name="F.L">#REF!</definedName>
    <definedName name="F201.1" localSheetId="23">[167]glvc!#REF!</definedName>
    <definedName name="F201.1">[167]glvc!#REF!</definedName>
    <definedName name="F201.2" localSheetId="23">[167]glvc!#REF!</definedName>
    <definedName name="F201.2">[167]glvc!#REF!</definedName>
    <definedName name="F201.3" localSheetId="23">[167]glvc!#REF!</definedName>
    <definedName name="F201.3">[167]glvc!#REF!</definedName>
    <definedName name="F210.2" localSheetId="23">[167]glvc!#REF!</definedName>
    <definedName name="F210.2">[167]glvc!#REF!</definedName>
    <definedName name="F210.3" localSheetId="23">[168]DANIEL!#REF!</definedName>
    <definedName name="F210.3">[168]DANIEL!#REF!</definedName>
    <definedName name="F211.1" localSheetId="23">[167]glvc!#REF!</definedName>
    <definedName name="F211.1">[167]glvc!#REF!</definedName>
    <definedName name="F220.1" localSheetId="23">[169]glvc!#REF!</definedName>
    <definedName name="F220.1">[169]glvc!#REF!</definedName>
    <definedName name="fa">#N/A</definedName>
    <definedName name="FAC_PRU">#N/A</definedName>
    <definedName name="FACHADA_ITEM" localSheetId="23">[60]Presupuesto!#REF!</definedName>
    <definedName name="FACHADA_ITEM">[60]Presupuesto!#REF!</definedName>
    <definedName name="Facilidades">#REF!</definedName>
    <definedName name="factor" localSheetId="29">#REF!</definedName>
    <definedName name="FACTOR">'[146]PPTO REDUCIDO'!$J$2</definedName>
    <definedName name="factorarena" localSheetId="23">#REF!</definedName>
    <definedName name="factorarena">#REF!</definedName>
    <definedName name="FACTORE">'[146]PPTO REDUCIDO'!$H$2</definedName>
    <definedName name="FACTORH">'[146]PPTO REDUCIDO'!$G$2</definedName>
    <definedName name="FACTURADO">'[170]Itemes Renovación'!#REF!</definedName>
    <definedName name="fafafafafafafafafafafafafafafa">#REF!</definedName>
    <definedName name="FareWellStmnt">[137]!FareWellStmnt</definedName>
    <definedName name="FASD" localSheetId="23">#REF!</definedName>
    <definedName name="FASD">#REF!</definedName>
    <definedName name="FaseProyecto">#REF!</definedName>
    <definedName name="fb">#N/A</definedName>
    <definedName name="fcc">#N/A</definedName>
    <definedName name="fd" localSheetId="23">'[113]A. P. U.'!#REF!</definedName>
    <definedName name="fd" localSheetId="29">'[114]A. P. U.'!#REF!</definedName>
    <definedName name="fd">'[113]A. P. U.'!#REF!</definedName>
    <definedName name="fda" localSheetId="23" hidden="1">{"TAB1",#N/A,TRUE,"GENERAL";"TAB2",#N/A,TRUE,"GENERAL";"TAB3",#N/A,TRUE,"GENERAL";"TAB4",#N/A,TRUE,"GENERAL";"TAB5",#N/A,TRUE,"GENERAL"}</definedName>
    <definedName name="fda" localSheetId="29" hidden="1">{"TAB1",#N/A,TRUE,"GENERAL";"TAB2",#N/A,TRUE,"GENERAL";"TAB3",#N/A,TRUE,"GENERAL";"TAB4",#N/A,TRUE,"GENERAL";"TAB5",#N/A,TRUE,"GENERAL"}</definedName>
    <definedName name="fda" hidden="1">{"TAB1",#N/A,TRUE,"GENERAL";"TAB2",#N/A,TRUE,"GENERAL";"TAB3",#N/A,TRUE,"GENERAL";"TAB4",#N/A,TRUE,"GENERAL";"TAB5",#N/A,TRUE,"GENERAL"}</definedName>
    <definedName name="fdbjp" localSheetId="23" hidden="1">{"TAB1",#N/A,TRUE,"GENERAL";"TAB2",#N/A,TRUE,"GENERAL";"TAB3",#N/A,TRUE,"GENERAL";"TAB4",#N/A,TRUE,"GENERAL";"TAB5",#N/A,TRUE,"GENERAL"}</definedName>
    <definedName name="fdbjp" localSheetId="29" hidden="1">{"TAB1",#N/A,TRUE,"GENERAL";"TAB2",#N/A,TRUE,"GENERAL";"TAB3",#N/A,TRUE,"GENERAL";"TAB4",#N/A,TRUE,"GENERAL";"TAB5",#N/A,TRUE,"GENERAL"}</definedName>
    <definedName name="fdbjp" hidden="1">{"TAB1",#N/A,TRUE,"GENERAL";"TAB2",#N/A,TRUE,"GENERAL";"TAB3",#N/A,TRUE,"GENERAL";"TAB4",#N/A,TRUE,"GENERAL";"TAB5",#N/A,TRUE,"GENERAL"}</definedName>
    <definedName name="fdf" localSheetId="23" hidden="1">{"TAB1",#N/A,TRUE,"GENERAL";"TAB2",#N/A,TRUE,"GENERAL";"TAB3",#N/A,TRUE,"GENERAL";"TAB4",#N/A,TRUE,"GENERAL";"TAB5",#N/A,TRUE,"GENERAL"}</definedName>
    <definedName name="fdf" localSheetId="29" hidden="1">{"TAB1",#N/A,TRUE,"GENERAL";"TAB2",#N/A,TRUE,"GENERAL";"TAB3",#N/A,TRUE,"GENERAL";"TAB4",#N/A,TRUE,"GENERAL";"TAB5",#N/A,TRUE,"GENERAL"}</definedName>
    <definedName name="fdf" hidden="1">{"TAB1",#N/A,TRUE,"GENERAL";"TAB2",#N/A,TRUE,"GENERAL";"TAB3",#N/A,TRUE,"GENERAL";"TAB4",#N/A,TRUE,"GENERAL";"TAB5",#N/A,TRUE,"GENERAL"}</definedName>
    <definedName name="fdg" localSheetId="23" hidden="1">{"via1",#N/A,TRUE,"general";"via2",#N/A,TRUE,"general";"via3",#N/A,TRUE,"general"}</definedName>
    <definedName name="fdg" localSheetId="29" hidden="1">{"via1",#N/A,TRUE,"general";"via2",#N/A,TRUE,"general";"via3",#N/A,TRUE,"general"}</definedName>
    <definedName name="fdg" hidden="1">{"via1",#N/A,TRUE,"general";"via2",#N/A,TRUE,"general";"via3",#N/A,TRUE,"general"}</definedName>
    <definedName name="FDGASDFASD" localSheetId="23">#REF!</definedName>
    <definedName name="FDGASDFASD">#REF!</definedName>
    <definedName name="FDGD" localSheetId="23" hidden="1">{"TAB1",#N/A,TRUE,"GENERAL";"TAB2",#N/A,TRUE,"GENERAL";"TAB3",#N/A,TRUE,"GENERAL";"TAB4",#N/A,TRUE,"GENERAL";"TAB5",#N/A,TRUE,"GENERAL"}</definedName>
    <definedName name="FDGD" localSheetId="29" hidden="1">{"TAB1",#N/A,TRUE,"GENERAL";"TAB2",#N/A,TRUE,"GENERAL";"TAB3",#N/A,TRUE,"GENERAL";"TAB4",#N/A,TRUE,"GENERAL";"TAB5",#N/A,TRUE,"GENERAL"}</definedName>
    <definedName name="FDGD" hidden="1">{"TAB1",#N/A,TRUE,"GENERAL";"TAB2",#N/A,TRUE,"GENERAL";"TAB3",#N/A,TRUE,"GENERAL";"TAB4",#N/A,TRUE,"GENERAL";"TAB5",#N/A,TRUE,"GENERAL"}</definedName>
    <definedName name="FDGFDBBP" localSheetId="23" hidden="1">{"TAB1",#N/A,TRUE,"GENERAL";"TAB2",#N/A,TRUE,"GENERAL";"TAB3",#N/A,TRUE,"GENERAL";"TAB4",#N/A,TRUE,"GENERAL";"TAB5",#N/A,TRUE,"GENERAL"}</definedName>
    <definedName name="FDGFDBBP" localSheetId="29" hidden="1">{"TAB1",#N/A,TRUE,"GENERAL";"TAB2",#N/A,TRUE,"GENERAL";"TAB3",#N/A,TRUE,"GENERAL";"TAB4",#N/A,TRUE,"GENERAL";"TAB5",#N/A,TRUE,"GENERAL"}</definedName>
    <definedName name="FDGFDBBP" hidden="1">{"TAB1",#N/A,TRUE,"GENERAL";"TAB2",#N/A,TRUE,"GENERAL";"TAB3",#N/A,TRUE,"GENERAL";"TAB4",#N/A,TRUE,"GENERAL";"TAB5",#N/A,TRUE,"GENERAL"}</definedName>
    <definedName name="fdh" localSheetId="23" hidden="1">{"TAB1",#N/A,TRUE,"GENERAL";"TAB2",#N/A,TRUE,"GENERAL";"TAB3",#N/A,TRUE,"GENERAL";"TAB4",#N/A,TRUE,"GENERAL";"TAB5",#N/A,TRUE,"GENERAL"}</definedName>
    <definedName name="fdh" localSheetId="29" hidden="1">{"TAB1",#N/A,TRUE,"GENERAL";"TAB2",#N/A,TRUE,"GENERAL";"TAB3",#N/A,TRUE,"GENERAL";"TAB4",#N/A,TRUE,"GENERAL";"TAB5",#N/A,TRUE,"GENERAL"}</definedName>
    <definedName name="fdh" hidden="1">{"TAB1",#N/A,TRUE,"GENERAL";"TAB2",#N/A,TRUE,"GENERAL";"TAB3",#N/A,TRUE,"GENERAL";"TAB4",#N/A,TRUE,"GENERAL";"TAB5",#N/A,TRUE,"GENERAL"}</definedName>
    <definedName name="fdsf" localSheetId="23" hidden="1">{"TAB1",#N/A,TRUE,"GENERAL";"TAB2",#N/A,TRUE,"GENERAL";"TAB3",#N/A,TRUE,"GENERAL";"TAB4",#N/A,TRUE,"GENERAL";"TAB5",#N/A,TRUE,"GENERAL"}</definedName>
    <definedName name="fdsf" localSheetId="29" hidden="1">{"TAB1",#N/A,TRUE,"GENERAL";"TAB2",#N/A,TRUE,"GENERAL";"TAB3",#N/A,TRUE,"GENERAL";"TAB4",#N/A,TRUE,"GENERAL";"TAB5",#N/A,TRUE,"GENERAL"}</definedName>
    <definedName name="fdsf" hidden="1">{"TAB1",#N/A,TRUE,"GENERAL";"TAB2",#N/A,TRUE,"GENERAL";"TAB3",#N/A,TRUE,"GENERAL";"TAB4",#N/A,TRUE,"GENERAL";"TAB5",#N/A,TRUE,"GENERAL"}</definedName>
    <definedName name="fdsfds" localSheetId="23" hidden="1">{"TAB1",#N/A,TRUE,"GENERAL";"TAB2",#N/A,TRUE,"GENERAL";"TAB3",#N/A,TRUE,"GENERAL";"TAB4",#N/A,TRUE,"GENERAL";"TAB5",#N/A,TRUE,"GENERAL"}</definedName>
    <definedName name="fdsfds" localSheetId="29" hidden="1">{"TAB1",#N/A,TRUE,"GENERAL";"TAB2",#N/A,TRUE,"GENERAL";"TAB3",#N/A,TRUE,"GENERAL";"TAB4",#N/A,TRUE,"GENERAL";"TAB5",#N/A,TRUE,"GENERAL"}</definedName>
    <definedName name="fdsfds" hidden="1">{"TAB1",#N/A,TRUE,"GENERAL";"TAB2",#N/A,TRUE,"GENERAL";"TAB3",#N/A,TRUE,"GENERAL";"TAB4",#N/A,TRUE,"GENERAL";"TAB5",#N/A,TRUE,"GENERAL"}</definedName>
    <definedName name="fdsfdsf" localSheetId="23" hidden="1">{"via1",#N/A,TRUE,"general";"via2",#N/A,TRUE,"general";"via3",#N/A,TRUE,"general"}</definedName>
    <definedName name="fdsfdsf" localSheetId="29" hidden="1">{"via1",#N/A,TRUE,"general";"via2",#N/A,TRUE,"general";"via3",#N/A,TRUE,"general"}</definedName>
    <definedName name="fdsfdsf" hidden="1">{"via1",#N/A,TRUE,"general";"via2",#N/A,TRUE,"general";"via3",#N/A,TRUE,"general"}</definedName>
    <definedName name="fdsgfds" localSheetId="23" hidden="1">{"via1",#N/A,TRUE,"general";"via2",#N/A,TRUE,"general";"via3",#N/A,TRUE,"general"}</definedName>
    <definedName name="fdsgfds" localSheetId="29" hidden="1">{"via1",#N/A,TRUE,"general";"via2",#N/A,TRUE,"general";"via3",#N/A,TRUE,"general"}</definedName>
    <definedName name="fdsgfds" hidden="1">{"via1",#N/A,TRUE,"general";"via2",#N/A,TRUE,"general";"via3",#N/A,TRUE,"general"}</definedName>
    <definedName name="fdsgsdfu" localSheetId="23" hidden="1">{"TAB1",#N/A,TRUE,"GENERAL";"TAB2",#N/A,TRUE,"GENERAL";"TAB3",#N/A,TRUE,"GENERAL";"TAB4",#N/A,TRUE,"GENERAL";"TAB5",#N/A,TRUE,"GENERAL"}</definedName>
    <definedName name="fdsgsdfu" localSheetId="29" hidden="1">{"TAB1",#N/A,TRUE,"GENERAL";"TAB2",#N/A,TRUE,"GENERAL";"TAB3",#N/A,TRUE,"GENERAL";"TAB4",#N/A,TRUE,"GENERAL";"TAB5",#N/A,TRUE,"GENERAL"}</definedName>
    <definedName name="fdsgsdfu" hidden="1">{"TAB1",#N/A,TRUE,"GENERAL";"TAB2",#N/A,TRUE,"GENERAL";"TAB3",#N/A,TRUE,"GENERAL";"TAB4",#N/A,TRUE,"GENERAL";"TAB5",#N/A,TRUE,"GENERAL"}</definedName>
    <definedName name="FDSIO" localSheetId="23" hidden="1">{"TAB1",#N/A,TRUE,"GENERAL";"TAB2",#N/A,TRUE,"GENERAL";"TAB3",#N/A,TRUE,"GENERAL";"TAB4",#N/A,TRUE,"GENERAL";"TAB5",#N/A,TRUE,"GENERAL"}</definedName>
    <definedName name="FDSIO" localSheetId="29"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A">#REF!</definedName>
    <definedName name="fecha" localSheetId="23">#REF!</definedName>
    <definedName name="Fecha" localSheetId="29">[171]Tablas!$B$1:$B$65536</definedName>
    <definedName name="fecha">#REF!</definedName>
    <definedName name="FechaInicio">[83]CONTRATO!$E$10</definedName>
    <definedName name="FechaTermina">[83]CONTRATO!$E$11</definedName>
    <definedName name="FechaTerminacion">#REF!</definedName>
    <definedName name="fer">'[172]Res-Accide-10'!#REF!</definedName>
    <definedName name="ferfer" localSheetId="23" hidden="1">{"via1",#N/A,TRUE,"general";"via2",#N/A,TRUE,"general";"via3",#N/A,TRUE,"general"}</definedName>
    <definedName name="ferfer" localSheetId="29" hidden="1">{"via1",#N/A,TRUE,"general";"via2",#N/A,TRUE,"general";"via3",#N/A,TRUE,"general"}</definedName>
    <definedName name="ferfer" hidden="1">{"via1",#N/A,TRUE,"general";"via2",#N/A,TRUE,"general";"via3",#N/A,TRUE,"general"}</definedName>
    <definedName name="Festivos">'[173]días habiles 2015'!$D$2:$D$21</definedName>
    <definedName name="FF" localSheetId="23">#REF!</definedName>
    <definedName name="ff" localSheetId="29">#N/A</definedName>
    <definedName name="FF">#REF!</definedName>
    <definedName name="fff" localSheetId="23" hidden="1">{"via1",#N/A,TRUE,"general";"via2",#N/A,TRUE,"general";"via3",#N/A,TRUE,"general"}</definedName>
    <definedName name="fff" localSheetId="29" hidden="1">{"via1",#N/A,TRUE,"general";"via2",#N/A,TRUE,"general";"via3",#N/A,TRUE,"general"}</definedName>
    <definedName name="fff" hidden="1">{"via1",#N/A,TRUE,"general";"via2",#N/A,TRUE,"general";"via3",#N/A,TRUE,"general"}</definedName>
    <definedName name="ffffd" localSheetId="23" hidden="1">{"via1",#N/A,TRUE,"general";"via2",#N/A,TRUE,"general";"via3",#N/A,TRUE,"general"}</definedName>
    <definedName name="ffffd" localSheetId="29" hidden="1">{"via1",#N/A,TRUE,"general";"via2",#N/A,TRUE,"general";"via3",#N/A,TRUE,"general"}</definedName>
    <definedName name="ffffd" hidden="1">{"via1",#N/A,TRUE,"general";"via2",#N/A,TRUE,"general";"via3",#N/A,TRUE,"general"}</definedName>
    <definedName name="ffffffffffrrrrrrrrrrrrreeeeeeeeeeee">#N/A</definedName>
    <definedName name="fffffft" localSheetId="23" hidden="1">{"TAB1",#N/A,TRUE,"GENERAL";"TAB2",#N/A,TRUE,"GENERAL";"TAB3",#N/A,TRUE,"GENERAL";"TAB4",#N/A,TRUE,"GENERAL";"TAB5",#N/A,TRUE,"GENERAL"}</definedName>
    <definedName name="fffffft" localSheetId="29" hidden="1">{"TAB1",#N/A,TRUE,"GENERAL";"TAB2",#N/A,TRUE,"GENERAL";"TAB3",#N/A,TRUE,"GENERAL";"TAB4",#N/A,TRUE,"GENERAL";"TAB5",#N/A,TRUE,"GENERAL"}</definedName>
    <definedName name="fffffft" hidden="1">{"TAB1",#N/A,TRUE,"GENERAL";"TAB2",#N/A,TRUE,"GENERAL";"TAB3",#N/A,TRUE,"GENERAL";"TAB4",#N/A,TRUE,"GENERAL";"TAB5",#N/A,TRUE,"GENERAL"}</definedName>
    <definedName name="FFFFFHHHHHHH">#N/A</definedName>
    <definedName name="fffffik" localSheetId="23" hidden="1">{"TAB1",#N/A,TRUE,"GENERAL";"TAB2",#N/A,TRUE,"GENERAL";"TAB3",#N/A,TRUE,"GENERAL";"TAB4",#N/A,TRUE,"GENERAL";"TAB5",#N/A,TRUE,"GENERAL"}</definedName>
    <definedName name="fffffik" localSheetId="29" hidden="1">{"TAB1",#N/A,TRUE,"GENERAL";"TAB2",#N/A,TRUE,"GENERAL";"TAB3",#N/A,TRUE,"GENERAL";"TAB4",#N/A,TRUE,"GENERAL";"TAB5",#N/A,TRUE,"GENERAL"}</definedName>
    <definedName name="fffffik" hidden="1">{"TAB1",#N/A,TRUE,"GENERAL";"TAB2",#N/A,TRUE,"GENERAL";"TAB3",#N/A,TRUE,"GENERAL";"TAB4",#N/A,TRUE,"GENERAL";"TAB5",#N/A,TRUE,"GENERAL"}</definedName>
    <definedName name="fffffj" localSheetId="23" hidden="1">{"TAB1",#N/A,TRUE,"GENERAL";"TAB2",#N/A,TRUE,"GENERAL";"TAB3",#N/A,TRUE,"GENERAL";"TAB4",#N/A,TRUE,"GENERAL";"TAB5",#N/A,TRUE,"GENERAL"}</definedName>
    <definedName name="fffffj" localSheetId="29" hidden="1">{"TAB1",#N/A,TRUE,"GENERAL";"TAB2",#N/A,TRUE,"GENERAL";"TAB3",#N/A,TRUE,"GENERAL";"TAB4",#N/A,TRUE,"GENERAL";"TAB5",#N/A,TRUE,"GENERAL"}</definedName>
    <definedName name="fffffj" hidden="1">{"TAB1",#N/A,TRUE,"GENERAL";"TAB2",#N/A,TRUE,"GENERAL";"TAB3",#N/A,TRUE,"GENERAL";"TAB4",#N/A,TRUE,"GENERAL";"TAB5",#N/A,TRUE,"GENERAL"}</definedName>
    <definedName name="ffffrd" localSheetId="23" hidden="1">{"via1",#N/A,TRUE,"general";"via2",#N/A,TRUE,"general";"via3",#N/A,TRUE,"general"}</definedName>
    <definedName name="ffffrd" localSheetId="29" hidden="1">{"via1",#N/A,TRUE,"general";"via2",#N/A,TRUE,"general";"via3",#N/A,TRUE,"general"}</definedName>
    <definedName name="ffffrd" hidden="1">{"via1",#N/A,TRUE,"general";"via2",#N/A,TRUE,"general";"via3",#N/A,TRUE,"general"}</definedName>
    <definedName name="ffffy" localSheetId="23" hidden="1">{"TAB1",#N/A,TRUE,"GENERAL";"TAB2",#N/A,TRUE,"GENERAL";"TAB3",#N/A,TRUE,"GENERAL";"TAB4",#N/A,TRUE,"GENERAL";"TAB5",#N/A,TRUE,"GENERAL"}</definedName>
    <definedName name="ffffy" localSheetId="29" hidden="1">{"TAB1",#N/A,TRUE,"GENERAL";"TAB2",#N/A,TRUE,"GENERAL";"TAB3",#N/A,TRUE,"GENERAL";"TAB4",#N/A,TRUE,"GENERAL";"TAB5",#N/A,TRUE,"GENERAL"}</definedName>
    <definedName name="ffffy" hidden="1">{"TAB1",#N/A,TRUE,"GENERAL";"TAB2",#N/A,TRUE,"GENERAL";"TAB3",#N/A,TRUE,"GENERAL";"TAB4",#N/A,TRUE,"GENERAL";"TAB5",#N/A,TRUE,"GENERAL"}</definedName>
    <definedName name="fffrfr" localSheetId="23" hidden="1">{"TAB1",#N/A,TRUE,"GENERAL";"TAB2",#N/A,TRUE,"GENERAL";"TAB3",#N/A,TRUE,"GENERAL";"TAB4",#N/A,TRUE,"GENERAL";"TAB5",#N/A,TRUE,"GENERAL"}</definedName>
    <definedName name="fffrfr" localSheetId="29" hidden="1">{"TAB1",#N/A,TRUE,"GENERAL";"TAB2",#N/A,TRUE,"GENERAL";"TAB3",#N/A,TRUE,"GENERAL";"TAB4",#N/A,TRUE,"GENERAL";"TAB5",#N/A,TRUE,"GENERAL"}</definedName>
    <definedName name="fffrfr" hidden="1">{"TAB1",#N/A,TRUE,"GENERAL";"TAB2",#N/A,TRUE,"GENERAL";"TAB3",#N/A,TRUE,"GENERAL";"TAB4",#N/A,TRUE,"GENERAL";"TAB5",#N/A,TRUE,"GENERAL"}</definedName>
    <definedName name="fffs" localSheetId="23" hidden="1">{"TAB1",#N/A,TRUE,"GENERAL";"TAB2",#N/A,TRUE,"GENERAL";"TAB3",#N/A,TRUE,"GENERAL";"TAB4",#N/A,TRUE,"GENERAL";"TAB5",#N/A,TRUE,"GENERAL"}</definedName>
    <definedName name="fffs" localSheetId="29" hidden="1">{"TAB1",#N/A,TRUE,"GENERAL";"TAB2",#N/A,TRUE,"GENERAL";"TAB3",#N/A,TRUE,"GENERAL";"TAB4",#N/A,TRUE,"GENERAL";"TAB5",#N/A,TRUE,"GENERAL"}</definedName>
    <definedName name="fffs" hidden="1">{"TAB1",#N/A,TRUE,"GENERAL";"TAB2",#N/A,TRUE,"GENERAL";"TAB3",#N/A,TRUE,"GENERAL";"TAB4",#N/A,TRUE,"GENERAL";"TAB5",#N/A,TRUE,"GENERAL"}</definedName>
    <definedName name="FFRANC">#REF!</definedName>
    <definedName name="fg">#N/A</definedName>
    <definedName name="fgdfg" localSheetId="23" hidden="1">{"TAB1",#N/A,TRUE,"GENERAL";"TAB2",#N/A,TRUE,"GENERAL";"TAB3",#N/A,TRUE,"GENERAL";"TAB4",#N/A,TRUE,"GENERAL";"TAB5",#N/A,TRUE,"GENERAL"}</definedName>
    <definedName name="fgdfg" localSheetId="29" hidden="1">{"TAB1",#N/A,TRUE,"GENERAL";"TAB2",#N/A,TRUE,"GENERAL";"TAB3",#N/A,TRUE,"GENERAL";"TAB4",#N/A,TRUE,"GENERAL";"TAB5",#N/A,TRUE,"GENERAL"}</definedName>
    <definedName name="fgdfg" hidden="1">{"TAB1",#N/A,TRUE,"GENERAL";"TAB2",#N/A,TRUE,"GENERAL";"TAB3",#N/A,TRUE,"GENERAL";"TAB4",#N/A,TRUE,"GENERAL";"TAB5",#N/A,TRUE,"GENERAL"}</definedName>
    <definedName name="fgdfsgr" localSheetId="23" hidden="1">{"via1",#N/A,TRUE,"general";"via2",#N/A,TRUE,"general";"via3",#N/A,TRUE,"general"}</definedName>
    <definedName name="fgdfsgr" localSheetId="29" hidden="1">{"via1",#N/A,TRUE,"general";"via2",#N/A,TRUE,"general";"via3",#N/A,TRUE,"general"}</definedName>
    <definedName name="fgdfsgr" hidden="1">{"via1",#N/A,TRUE,"general";"via2",#N/A,TRUE,"general";"via3",#N/A,TRUE,"general"}</definedName>
    <definedName name="fgdsfg" localSheetId="23" hidden="1">{"TAB1",#N/A,TRUE,"GENERAL";"TAB2",#N/A,TRUE,"GENERAL";"TAB3",#N/A,TRUE,"GENERAL";"TAB4",#N/A,TRUE,"GENERAL";"TAB5",#N/A,TRUE,"GENERAL"}</definedName>
    <definedName name="fgdsfg" localSheetId="29" hidden="1">{"TAB1",#N/A,TRUE,"GENERAL";"TAB2",#N/A,TRUE,"GENERAL";"TAB3",#N/A,TRUE,"GENERAL";"TAB4",#N/A,TRUE,"GENERAL";"TAB5",#N/A,TRUE,"GENERAL"}</definedName>
    <definedName name="fgdsfg" hidden="1">{"TAB1",#N/A,TRUE,"GENERAL";"TAB2",#N/A,TRUE,"GENERAL";"TAB3",#N/A,TRUE,"GENERAL";"TAB4",#N/A,TRUE,"GENERAL";"TAB5",#N/A,TRUE,"GENERAL"}</definedName>
    <definedName name="FGFDH" localSheetId="23" hidden="1">{"via1",#N/A,TRUE,"general";"via2",#N/A,TRUE,"general";"via3",#N/A,TRUE,"general"}</definedName>
    <definedName name="FGFDH" localSheetId="29" hidden="1">{"via1",#N/A,TRUE,"general";"via2",#N/A,TRUE,"general";"via3",#N/A,TRUE,"general"}</definedName>
    <definedName name="FGFDH" hidden="1">{"via1",#N/A,TRUE,"general";"via2",#N/A,TRUE,"general";"via3",#N/A,TRUE,"general"}</definedName>
    <definedName name="fgghhj" localSheetId="23" hidden="1">{"via1",#N/A,TRUE,"general";"via2",#N/A,TRUE,"general";"via3",#N/A,TRUE,"general"}</definedName>
    <definedName name="fgghhj" localSheetId="29" hidden="1">{"via1",#N/A,TRUE,"general";"via2",#N/A,TRUE,"general";"via3",#N/A,TRUE,"general"}</definedName>
    <definedName name="fgghhj" hidden="1">{"via1",#N/A,TRUE,"general";"via2",#N/A,TRUE,"general";"via3",#N/A,TRUE,"general"}</definedName>
    <definedName name="fgh">'[174]7422CW00'!#REF!</definedName>
    <definedName name="FGHFBC" localSheetId="23" hidden="1">{"via1",#N/A,TRUE,"general";"via2",#N/A,TRUE,"general";"via3",#N/A,TRUE,"general"}</definedName>
    <definedName name="FGHFBC" localSheetId="29" hidden="1">{"via1",#N/A,TRUE,"general";"via2",#N/A,TRUE,"general";"via3",#N/A,TRUE,"general"}</definedName>
    <definedName name="FGHFBC" hidden="1">{"via1",#N/A,TRUE,"general";"via2",#N/A,TRUE,"general";"via3",#N/A,TRUE,"general"}</definedName>
    <definedName name="fghfg" localSheetId="23" hidden="1">{"TAB1",#N/A,TRUE,"GENERAL";"TAB2",#N/A,TRUE,"GENERAL";"TAB3",#N/A,TRUE,"GENERAL";"TAB4",#N/A,TRUE,"GENERAL";"TAB5",#N/A,TRUE,"GENERAL"}</definedName>
    <definedName name="fghfg" localSheetId="29" hidden="1">{"TAB1",#N/A,TRUE,"GENERAL";"TAB2",#N/A,TRUE,"GENERAL";"TAB3",#N/A,TRUE,"GENERAL";"TAB4",#N/A,TRUE,"GENERAL";"TAB5",#N/A,TRUE,"GENERAL"}</definedName>
    <definedName name="fghfg" hidden="1">{"TAB1",#N/A,TRUE,"GENERAL";"TAB2",#N/A,TRUE,"GENERAL";"TAB3",#N/A,TRUE,"GENERAL";"TAB4",#N/A,TRUE,"GENERAL";"TAB5",#N/A,TRUE,"GENERAL"}</definedName>
    <definedName name="fghfgh" localSheetId="23" hidden="1">{"via1",#N/A,TRUE,"general";"via2",#N/A,TRUE,"general";"via3",#N/A,TRUE,"general"}</definedName>
    <definedName name="fghfgh" localSheetId="29" hidden="1">{"via1",#N/A,TRUE,"general";"via2",#N/A,TRUE,"general";"via3",#N/A,TRUE,"general"}</definedName>
    <definedName name="fghfgh" hidden="1">{"via1",#N/A,TRUE,"general";"via2",#N/A,TRUE,"general";"via3",#N/A,TRUE,"general"}</definedName>
    <definedName name="FGHFW" localSheetId="23" hidden="1">{"via1",#N/A,TRUE,"general";"via2",#N/A,TRUE,"general";"via3",#N/A,TRUE,"general"}</definedName>
    <definedName name="FGHFW" localSheetId="29" hidden="1">{"via1",#N/A,TRUE,"general";"via2",#N/A,TRUE,"general";"via3",#N/A,TRUE,"general"}</definedName>
    <definedName name="FGHFW" hidden="1">{"via1",#N/A,TRUE,"general";"via2",#N/A,TRUE,"general";"via3",#N/A,TRUE,"general"}</definedName>
    <definedName name="fghhh" localSheetId="23" hidden="1">{"TAB1",#N/A,TRUE,"GENERAL";"TAB2",#N/A,TRUE,"GENERAL";"TAB3",#N/A,TRUE,"GENERAL";"TAB4",#N/A,TRUE,"GENERAL";"TAB5",#N/A,TRUE,"GENERAL"}</definedName>
    <definedName name="fghhh" localSheetId="29" hidden="1">{"TAB1",#N/A,TRUE,"GENERAL";"TAB2",#N/A,TRUE,"GENERAL";"TAB3",#N/A,TRUE,"GENERAL";"TAB4",#N/A,TRUE,"GENERAL";"TAB5",#N/A,TRUE,"GENERAL"}</definedName>
    <definedName name="fghhh" hidden="1">{"TAB1",#N/A,TRUE,"GENERAL";"TAB2",#N/A,TRUE,"GENERAL";"TAB3",#N/A,TRUE,"GENERAL";"TAB4",#N/A,TRUE,"GENERAL";"TAB5",#N/A,TRUE,"GENERAL"}</definedName>
    <definedName name="fghsfgh" localSheetId="23" hidden="1">{"via1",#N/A,TRUE,"general";"via2",#N/A,TRUE,"general";"via3",#N/A,TRUE,"general"}</definedName>
    <definedName name="fghsfgh" localSheetId="29" hidden="1">{"via1",#N/A,TRUE,"general";"via2",#N/A,TRUE,"general";"via3",#N/A,TRUE,"general"}</definedName>
    <definedName name="fghsfgh" hidden="1">{"via1",#N/A,TRUE,"general";"via2",#N/A,TRUE,"general";"via3",#N/A,TRUE,"general"}</definedName>
    <definedName name="fght" localSheetId="23" hidden="1">{"TAB1",#N/A,TRUE,"GENERAL";"TAB2",#N/A,TRUE,"GENERAL";"TAB3",#N/A,TRUE,"GENERAL";"TAB4",#N/A,TRUE,"GENERAL";"TAB5",#N/A,TRUE,"GENERAL"}</definedName>
    <definedName name="fght" localSheetId="29" hidden="1">{"TAB1",#N/A,TRUE,"GENERAL";"TAB2",#N/A,TRUE,"GENERAL";"TAB3",#N/A,TRUE,"GENERAL";"TAB4",#N/A,TRUE,"GENERAL";"TAB5",#N/A,TRUE,"GENERAL"}</definedName>
    <definedName name="fght" hidden="1">{"TAB1",#N/A,TRUE,"GENERAL";"TAB2",#N/A,TRUE,"GENERAL";"TAB3",#N/A,TRUE,"GENERAL";"TAB4",#N/A,TRUE,"GENERAL";"TAB5",#N/A,TRUE,"GENERAL"}</definedName>
    <definedName name="fgjgryi" localSheetId="23" hidden="1">{"TAB1",#N/A,TRUE,"GENERAL";"TAB2",#N/A,TRUE,"GENERAL";"TAB3",#N/A,TRUE,"GENERAL";"TAB4",#N/A,TRUE,"GENERAL";"TAB5",#N/A,TRUE,"GENERAL"}</definedName>
    <definedName name="fgjgryi" localSheetId="29" hidden="1">{"TAB1",#N/A,TRUE,"GENERAL";"TAB2",#N/A,TRUE,"GENERAL";"TAB3",#N/A,TRUE,"GENERAL";"TAB4",#N/A,TRUE,"GENERAL";"TAB5",#N/A,TRUE,"GENERAL"}</definedName>
    <definedName name="fgjgryi" hidden="1">{"TAB1",#N/A,TRUE,"GENERAL";"TAB2",#N/A,TRUE,"GENERAL";"TAB3",#N/A,TRUE,"GENERAL";"TAB4",#N/A,TRUE,"GENERAL";"TAB5",#N/A,TRUE,"GENERAL"}</definedName>
    <definedName name="FGV">#N/A</definedName>
    <definedName name="fhfg" localSheetId="23" hidden="1">{"TAB1",#N/A,TRUE,"GENERAL";"TAB2",#N/A,TRUE,"GENERAL";"TAB3",#N/A,TRUE,"GENERAL";"TAB4",#N/A,TRUE,"GENERAL";"TAB5",#N/A,TRUE,"GENERAL"}</definedName>
    <definedName name="fhfg" localSheetId="29" hidden="1">{"TAB1",#N/A,TRUE,"GENERAL";"TAB2",#N/A,TRUE,"GENERAL";"TAB3",#N/A,TRUE,"GENERAL";"TAB4",#N/A,TRUE,"GENERAL";"TAB5",#N/A,TRUE,"GENERAL"}</definedName>
    <definedName name="fhfg" hidden="1">{"TAB1",#N/A,TRUE,"GENERAL";"TAB2",#N/A,TRUE,"GENERAL";"TAB3",#N/A,TRUE,"GENERAL";"TAB4",#N/A,TRUE,"GENERAL";"TAB5",#N/A,TRUE,"GENERAL"}</definedName>
    <definedName name="fhfgh" localSheetId="23" hidden="1">{"via1",#N/A,TRUE,"general";"via2",#N/A,TRUE,"general";"via3",#N/A,TRUE,"general"}</definedName>
    <definedName name="fhfgh" localSheetId="29" hidden="1">{"via1",#N/A,TRUE,"general";"via2",#N/A,TRUE,"general";"via3",#N/A,TRUE,"general"}</definedName>
    <definedName name="fhfgh" hidden="1">{"via1",#N/A,TRUE,"general";"via2",#N/A,TRUE,"general";"via3",#N/A,TRUE,"general"}</definedName>
    <definedName name="fhg" hidden="1">{#N/A,#N/A,TRUE,"1842CWN0"}</definedName>
    <definedName name="fhgh" localSheetId="23" hidden="1">{"via1",#N/A,TRUE,"general";"via2",#N/A,TRUE,"general";"via3",#N/A,TRUE,"general"}</definedName>
    <definedName name="fhgh" localSheetId="29" hidden="1">{"via1",#N/A,TRUE,"general";"via2",#N/A,TRUE,"general";"via3",#N/A,TRUE,"general"}</definedName>
    <definedName name="fhgh" hidden="1">{"via1",#N/A,TRUE,"general";"via2",#N/A,TRUE,"general";"via3",#N/A,TRUE,"general"}</definedName>
    <definedName name="fhpltyunh" localSheetId="23" hidden="1">{"via1",#N/A,TRUE,"general";"via2",#N/A,TRUE,"general";"via3",#N/A,TRUE,"general"}</definedName>
    <definedName name="fhpltyunh" localSheetId="29" hidden="1">{"via1",#N/A,TRUE,"general";"via2",#N/A,TRUE,"general";"via3",#N/A,TRUE,"general"}</definedName>
    <definedName name="fhpltyunh" hidden="1">{"via1",#N/A,TRUE,"general";"via2",#N/A,TRUE,"general";"via3",#N/A,TRUE,"general"}</definedName>
    <definedName name="fi" localSheetId="29">#REF!</definedName>
    <definedName name="fi">#N/A</definedName>
    <definedName name="FIBER">#REF!</definedName>
    <definedName name="Ficus_o_Cheflera">#REF!</definedName>
    <definedName name="Fil_Fechas">#REF!</definedName>
    <definedName name="filename">MID(CELL("nombrearchivo"),FIND("[",CELL("nombrearchivo")),FIND("]",CELL("nombrearchivo"))-FIND("[",CELL("nombrearchivo"))+1)</definedName>
    <definedName name="fill1" hidden="1">#REF!</definedName>
    <definedName name="FILTROS">#REF!</definedName>
    <definedName name="FIN">#REF!</definedName>
    <definedName name="Fin_de_semana">'[173]días habiles 2015'!$M$1:$M$2</definedName>
    <definedName name="FINAL" localSheetId="23">[175]FLUJOS!#REF!</definedName>
    <definedName name="FINAL">[175]FLUJOS!#REF!</definedName>
    <definedName name="FINANCIACION">#N/A</definedName>
    <definedName name="FinePrint">[137]!FinePrint</definedName>
    <definedName name="Fique">#REF!</definedName>
    <definedName name="fk">#N/A</definedName>
    <definedName name="Flanche_lam_galv_18_d_0.6m">#REF!</definedName>
    <definedName name="Flashing_lam._galv_cal_22">#REF!</definedName>
    <definedName name="Flor_morado__Pieza">#REF!</definedName>
    <definedName name="flq">#N/A</definedName>
    <definedName name="Fluxom._Gen_orinal">#REF!</definedName>
    <definedName name="Fluxom._Gen_p_._inodoro">#REF!</definedName>
    <definedName name="FM" localSheetId="23">#REF!</definedName>
    <definedName name="FM" localSheetId="29">1.18</definedName>
    <definedName name="FM">#REF!</definedName>
    <definedName name="FMA" localSheetId="23">#REF!</definedName>
    <definedName name="FMA">#REF!</definedName>
    <definedName name="FMB" localSheetId="23">#REF!</definedName>
    <definedName name="FMB">#REF!</definedName>
    <definedName name="FMC" localSheetId="23">#REF!</definedName>
    <definedName name="FMC">#REF!</definedName>
    <definedName name="FMD" localSheetId="23">#REF!</definedName>
    <definedName name="FMD">#REF!</definedName>
    <definedName name="FME" localSheetId="23">#REF!</definedName>
    <definedName name="FME">#REF!</definedName>
    <definedName name="fmr" localSheetId="23">#REF!</definedName>
    <definedName name="fmr">#REF!</definedName>
    <definedName name="fnic">[123]Hoja1!$C$13</definedName>
    <definedName name="FO">1.32</definedName>
    <definedName name="FORDESCR">'[5]7422CW00'!#REF!</definedName>
    <definedName name="FORM_C3">[176]Hoja1!$A$33:$N$51</definedName>
    <definedName name="FORMA">#REF!</definedName>
    <definedName name="FORMAL">#REF!</definedName>
    <definedName name="FORMALETA">[177]INSUMOS!$D$1398</definedName>
    <definedName name="Format" localSheetId="23">#REF!</definedName>
    <definedName name="Format">#REF!</definedName>
    <definedName name="formatos">#N/A</definedName>
    <definedName name="FORMOLT">'[5]7422CW00'!#REF!</definedName>
    <definedName name="formularioCantidades" localSheetId="23">#REF!</definedName>
    <definedName name="formularioCantidades" localSheetId="29">#REF!</definedName>
    <definedName name="formularioCantidades">#REF!</definedName>
    <definedName name="FORMVA">#REF!</definedName>
    <definedName name="FORSHE">'[5]7422CW00'!#REF!</definedName>
    <definedName name="FORUNMIS">'[5]7422CW00'!#REF!</definedName>
    <definedName name="fr" localSheetId="23">#REF!</definedName>
    <definedName name="FR" localSheetId="29">1.15</definedName>
    <definedName name="fr">#REF!</definedName>
    <definedName name="frbgsd" localSheetId="23" hidden="1">{"TAB1",#N/A,TRUE,"GENERAL";"TAB2",#N/A,TRUE,"GENERAL";"TAB3",#N/A,TRUE,"GENERAL";"TAB4",#N/A,TRUE,"GENERAL";"TAB5",#N/A,TRUE,"GENERAL"}</definedName>
    <definedName name="frbgsd" localSheetId="29" hidden="1">{"TAB1",#N/A,TRUE,"GENERAL";"TAB2",#N/A,TRUE,"GENERAL";"TAB3",#N/A,TRUE,"GENERAL";"TAB4",#N/A,TRUE,"GENERAL";"TAB5",#N/A,TRUE,"GENERAL"}</definedName>
    <definedName name="frbgsd" hidden="1">{"TAB1",#N/A,TRUE,"GENERAL";"TAB2",#N/A,TRUE,"GENERAL";"TAB3",#N/A,TRUE,"GENERAL";"TAB4",#N/A,TRUE,"GENERAL";"TAB5",#N/A,TRUE,"GENERAL"}</definedName>
    <definedName name="frdesd">#N/A</definedName>
    <definedName name="frefr" localSheetId="23" hidden="1">{"via1",#N/A,TRUE,"general";"via2",#N/A,TRUE,"general";"via3",#N/A,TRUE,"general"}</definedName>
    <definedName name="frefr" localSheetId="29" hidden="1">{"via1",#N/A,TRUE,"general";"via2",#N/A,TRUE,"general";"via3",#N/A,TRUE,"general"}</definedName>
    <definedName name="frefr" hidden="1">{"via1",#N/A,TRUE,"general";"via2",#N/A,TRUE,"general";"via3",#N/A,TRUE,"general"}</definedName>
    <definedName name="FRENTES">#N/A</definedName>
    <definedName name="fres">#N/A</definedName>
    <definedName name="frfa" localSheetId="23" hidden="1">{"via1",#N/A,TRUE,"general";"via2",#N/A,TRUE,"general";"via3",#N/A,TRUE,"general"}</definedName>
    <definedName name="frfa" localSheetId="29" hidden="1">{"via1",#N/A,TRUE,"general";"via2",#N/A,TRUE,"general";"via3",#N/A,TRUE,"general"}</definedName>
    <definedName name="frfa" hidden="1">{"via1",#N/A,TRUE,"general";"via2",#N/A,TRUE,"general";"via3",#N/A,TRUE,"general"}</definedName>
    <definedName name="frfr" localSheetId="23" hidden="1">{"TAB1",#N/A,TRUE,"GENERAL";"TAB2",#N/A,TRUE,"GENERAL";"TAB3",#N/A,TRUE,"GENERAL";"TAB4",#N/A,TRUE,"GENERAL";"TAB5",#N/A,TRUE,"GENERAL"}</definedName>
    <definedName name="frfr" localSheetId="29"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SG">#N/A</definedName>
    <definedName name="Ft" localSheetId="23">#REF!</definedName>
    <definedName name="Ft">#REF!</definedName>
    <definedName name="fu">#N/A</definedName>
    <definedName name="fue" localSheetId="23">#REF!</definedName>
    <definedName name="fue">#REF!</definedName>
    <definedName name="Full_Print">#REF!</definedName>
    <definedName name="fv">#N/A</definedName>
    <definedName name="fwff" localSheetId="23" hidden="1">{"via1",#N/A,TRUE,"general";"via2",#N/A,TRUE,"general";"via3",#N/A,TRUE,"general"}</definedName>
    <definedName name="fwff" localSheetId="29" hidden="1">{"via1",#N/A,TRUE,"general";"via2",#N/A,TRUE,"general";"via3",#N/A,TRUE,"general"}</definedName>
    <definedName name="fwff" hidden="1">{"via1",#N/A,TRUE,"general";"via2",#N/A,TRUE,"general";"via3",#N/A,TRUE,"general"}</definedName>
    <definedName name="fwwe" localSheetId="23" hidden="1">{"via1",#N/A,TRUE,"general";"via2",#N/A,TRUE,"general";"via3",#N/A,TRUE,"general"}</definedName>
    <definedName name="fwwe" localSheetId="29" hidden="1">{"via1",#N/A,TRUE,"general";"via2",#N/A,TRUE,"general";"via3",#N/A,TRUE,"general"}</definedName>
    <definedName name="fwwe" hidden="1">{"via1",#N/A,TRUE,"general";"via2",#N/A,TRUE,"general";"via3",#N/A,TRUE,"general"}</definedName>
    <definedName name="fy">#N/A</definedName>
    <definedName name="fyy">#N/A</definedName>
    <definedName name="g" localSheetId="23">#REF!</definedName>
    <definedName name="G" localSheetId="29">#REF!</definedName>
    <definedName name="g">#REF!</definedName>
    <definedName name="G.Eg">#REF!</definedName>
    <definedName name="G.Em">#REF!</definedName>
    <definedName name="G.Eo">#REF!</definedName>
    <definedName name="G.Ew">#REF!</definedName>
    <definedName name="G_C1">[18]Tablas!#REF!</definedName>
    <definedName name="G_C10">[18]Tablas!#REF!</definedName>
    <definedName name="G_C11">[18]Tablas!#REF!</definedName>
    <definedName name="G_C12">[18]Tablas!#REF!</definedName>
    <definedName name="G_C13">[18]Tablas!#REF!</definedName>
    <definedName name="G_C14">[18]Tablas!#REF!</definedName>
    <definedName name="G_C15">[18]Tablas!#REF!</definedName>
    <definedName name="G_C16">[18]Tablas!#REF!</definedName>
    <definedName name="G_C17">[18]Tablas!#REF!</definedName>
    <definedName name="G_C18">[18]Tablas!#REF!</definedName>
    <definedName name="G_C19">[18]Tablas!#REF!</definedName>
    <definedName name="G_C2">[18]Tablas!#REF!</definedName>
    <definedName name="G_C20">[18]Tablas!#REF!</definedName>
    <definedName name="G_C21">[18]Tablas!#REF!</definedName>
    <definedName name="G_C22">[18]Tablas!#REF!</definedName>
    <definedName name="G_C3">[18]Tablas!#REF!</definedName>
    <definedName name="G_C4">[18]Tablas!#REF!</definedName>
    <definedName name="G_C5">[18]Tablas!#REF!</definedName>
    <definedName name="G_C6">[18]Tablas!#REF!</definedName>
    <definedName name="G_C7">[18]Tablas!#REF!</definedName>
    <definedName name="G_C8">[18]Tablas!#REF!</definedName>
    <definedName name="G_C9">[18]Tablas!#REF!</definedName>
    <definedName name="G1_">#REF!</definedName>
    <definedName name="ga">#N/A</definedName>
    <definedName name="Gabinete_incendio77x77x22">#REF!</definedName>
    <definedName name="GAJ">#REF!</definedName>
    <definedName name="Gancho_15p_teja_A.C.">#REF!</definedName>
    <definedName name="Gancho_espejo">#REF!</definedName>
    <definedName name="Gancho_galv._teja_Eternit">#REF!</definedName>
    <definedName name="Gancho_para_ropa">#REF!</definedName>
    <definedName name="Ganchos_Royal_color">#REF!</definedName>
    <definedName name="Ganchos_royal_corona_630">#REF!</definedName>
    <definedName name="GAS">[18]Tablas!#REF!</definedName>
    <definedName name="GAS_MEDICINAL" localSheetId="23">[61]Presupuesto!#REF!</definedName>
    <definedName name="GAS_MEDICINAL">[61]Presupuesto!#REF!</definedName>
    <definedName name="gastos_contrato">[63]PRESUPUESTO!$AD$885</definedName>
    <definedName name="gb">#N/A</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3" hidden="1">{"TAB1",#N/A,TRUE,"GENERAL";"TAB2",#N/A,TRUE,"GENERAL";"TAB3",#N/A,TRUE,"GENERAL";"TAB4",#N/A,TRUE,"GENERAL";"TAB5",#N/A,TRUE,"GENERAL"}</definedName>
    <definedName name="gbbfghghj" localSheetId="29" hidden="1">{"TAB1",#N/A,TRUE,"GENERAL";"TAB2",#N/A,TRUE,"GENERAL";"TAB3",#N/A,TRUE,"GENERAL";"TAB4",#N/A,TRUE,"GENERAL";"TAB5",#N/A,TRUE,"GENERAL"}</definedName>
    <definedName name="gbbfghghj" hidden="1">{"TAB1",#N/A,TRUE,"GENERAL";"TAB2",#N/A,TRUE,"GENERAL";"TAB3",#N/A,TRUE,"GENERAL";"TAB4",#N/A,TRUE,"GENERAL";"TAB5",#N/A,TRUE,"GENERAL"}</definedName>
    <definedName name="gc">#N/A</definedName>
    <definedName name="GCB">[16]Tablas!#REF!</definedName>
    <definedName name="GCI">[18]Tablas!#REF!</definedName>
    <definedName name="GCN">[18]Tablas!#REF!</definedName>
    <definedName name="GCP">[18]Tablas!#REF!</definedName>
    <definedName name="gd">#N/A</definedName>
    <definedName name="gdj">#N/A</definedName>
    <definedName name="GDN">[18]Tablas!#REF!</definedName>
    <definedName name="GDR">[18]Tablas!#REF!</definedName>
    <definedName name="Gdscb_Monserrate_10_20_cem">#REF!</definedName>
    <definedName name="Gdscb_Moore_25_x_7.5__731">#REF!</definedName>
    <definedName name="gdt" localSheetId="23" hidden="1">{"TAB1",#N/A,TRUE,"GENERAL";"TAB2",#N/A,TRUE,"GENERAL";"TAB3",#N/A,TRUE,"GENERAL";"TAB4",#N/A,TRUE,"GENERAL";"TAB5",#N/A,TRUE,"GENERAL"}</definedName>
    <definedName name="gdt" localSheetId="29" hidden="1">{"TAB1",#N/A,TRUE,"GENERAL";"TAB2",#N/A,TRUE,"GENERAL";"TAB3",#N/A,TRUE,"GENERAL";"TAB4",#N/A,TRUE,"GENERAL";"TAB5",#N/A,TRUE,"GENERAL"}</definedName>
    <definedName name="gdt" hidden="1">{"TAB1",#N/A,TRUE,"GENERAL";"TAB2",#N/A,TRUE,"GENERAL";"TAB3",#N/A,TRUE,"GENERAL";"TAB4",#N/A,TRUE,"GENERAL";"TAB5",#N/A,TRUE,"GENERAL"}</definedName>
    <definedName name="GEA">[18]Tablas!#REF!</definedName>
    <definedName name="GEA1_1">[18]Tablas!#REF!</definedName>
    <definedName name="GEA1_1_1">[18]Tablas!#REF!</definedName>
    <definedName name="GEA1_1_10">[18]Tablas!#REF!</definedName>
    <definedName name="GEA1_1_2">[18]Tablas!#REF!</definedName>
    <definedName name="GEA1_1_3">[18]Tablas!#REF!</definedName>
    <definedName name="GEA1_1_4">[18]Tablas!#REF!</definedName>
    <definedName name="GEA1_1_5">[18]Tablas!#REF!</definedName>
    <definedName name="GEA1_1_6">[18]Tablas!#REF!</definedName>
    <definedName name="GEA1_1_7">[18]Tablas!#REF!</definedName>
    <definedName name="GEA1_1_8">[18]Tablas!#REF!</definedName>
    <definedName name="GEA1_1_9">[18]Tablas!#REF!</definedName>
    <definedName name="GEA1_2">[18]Tablas!#REF!</definedName>
    <definedName name="GEA1_3">[18]Tablas!#REF!</definedName>
    <definedName name="GEA1_4">[18]Tablas!#REF!</definedName>
    <definedName name="GEC">[18]Tablas!#REF!</definedName>
    <definedName name="GEC_ON_DAPIAY">#REF!</definedName>
    <definedName name="GEC_ON_GER">#REF!</definedName>
    <definedName name="geg" localSheetId="23" hidden="1">{"via1",#N/A,TRUE,"general";"via2",#N/A,TRUE,"general";"via3",#N/A,TRUE,"general"}</definedName>
    <definedName name="geg" localSheetId="29" hidden="1">{"via1",#N/A,TRUE,"general";"via2",#N/A,TRUE,"general";"via3",#N/A,TRUE,"general"}</definedName>
    <definedName name="geg" hidden="1">{"via1",#N/A,TRUE,"general";"via2",#N/A,TRUE,"general";"via3",#N/A,TRUE,"general"}</definedName>
    <definedName name="GEM_25">#REF!</definedName>
    <definedName name="GENERAL">#REF!</definedName>
    <definedName name="GENERAL1">#REF!</definedName>
    <definedName name="GENOOCC">'[178]@RISK - Correlaciones'!$C$5:$D$6</definedName>
    <definedName name="Geotex">#REF!</definedName>
    <definedName name="GERENCIA">#REF!</definedName>
    <definedName name="GERENCIA1">#REF!</definedName>
    <definedName name="GERENCIA2">#REF!</definedName>
    <definedName name="Gerente">[83]EMPRESA!$F$12</definedName>
    <definedName name="gerg" localSheetId="23" hidden="1">{"TAB1",#N/A,TRUE,"GENERAL";"TAB2",#N/A,TRUE,"GENERAL";"TAB3",#N/A,TRUE,"GENERAL";"TAB4",#N/A,TRUE,"GENERAL";"TAB5",#N/A,TRUE,"GENERAL"}</definedName>
    <definedName name="gerg" localSheetId="29" hidden="1">{"TAB1",#N/A,TRUE,"GENERAL";"TAB2",#N/A,TRUE,"GENERAL";"TAB3",#N/A,TRUE,"GENERAL";"TAB4",#N/A,TRUE,"GENERAL";"TAB5",#N/A,TRUE,"GENERAL"}</definedName>
    <definedName name="gerg" hidden="1">{"TAB1",#N/A,TRUE,"GENERAL";"TAB2",#N/A,TRUE,"GENERAL";"TAB3",#N/A,TRUE,"GENERAL";"TAB4",#N/A,TRUE,"GENERAL";"TAB5",#N/A,TRUE,"GENERAL"}</definedName>
    <definedName name="gerg54" localSheetId="23" hidden="1">{"via1",#N/A,TRUE,"general";"via2",#N/A,TRUE,"general";"via3",#N/A,TRUE,"general"}</definedName>
    <definedName name="gerg54" localSheetId="29" hidden="1">{"via1",#N/A,TRUE,"general";"via2",#N/A,TRUE,"general";"via3",#N/A,TRUE,"general"}</definedName>
    <definedName name="gerg54" hidden="1">{"via1",#N/A,TRUE,"general";"via2",#N/A,TRUE,"general";"via3",#N/A,TRUE,"general"}</definedName>
    <definedName name="gergew" localSheetId="23" hidden="1">{"TAB1",#N/A,TRUE,"GENERAL";"TAB2",#N/A,TRUE,"GENERAL";"TAB3",#N/A,TRUE,"GENERAL";"TAB4",#N/A,TRUE,"GENERAL";"TAB5",#N/A,TRUE,"GENERAL"}</definedName>
    <definedName name="gergew" localSheetId="29" hidden="1">{"TAB1",#N/A,TRUE,"GENERAL";"TAB2",#N/A,TRUE,"GENERAL";"TAB3",#N/A,TRUE,"GENERAL";"TAB4",#N/A,TRUE,"GENERAL";"TAB5",#N/A,TRUE,"GENERAL"}</definedName>
    <definedName name="gergew" hidden="1">{"TAB1",#N/A,TRUE,"GENERAL";"TAB2",#N/A,TRUE,"GENERAL";"TAB3",#N/A,TRUE,"GENERAL";"TAB4",#N/A,TRUE,"GENERAL";"TAB5",#N/A,TRUE,"GENERAL"}</definedName>
    <definedName name="gergw" localSheetId="23" hidden="1">{"TAB1",#N/A,TRUE,"GENERAL";"TAB2",#N/A,TRUE,"GENERAL";"TAB3",#N/A,TRUE,"GENERAL";"TAB4",#N/A,TRUE,"GENERAL";"TAB5",#N/A,TRUE,"GENERAL"}</definedName>
    <definedName name="gergw" localSheetId="29" hidden="1">{"TAB1",#N/A,TRUE,"GENERAL";"TAB2",#N/A,TRUE,"GENERAL";"TAB3",#N/A,TRUE,"GENERAL";"TAB4",#N/A,TRUE,"GENERAL";"TAB5",#N/A,TRUE,"GENERAL"}</definedName>
    <definedName name="gergw" hidden="1">{"TAB1",#N/A,TRUE,"GENERAL";"TAB2",#N/A,TRUE,"GENERAL";"TAB3",#N/A,TRUE,"GENERAL";"TAB4",#N/A,TRUE,"GENERAL";"TAB5",#N/A,TRUE,"GENERAL"}</definedName>
    <definedName name="gf">#N/A</definedName>
    <definedName name="gfd" localSheetId="23" hidden="1">{"TAB1",#N/A,TRUE,"GENERAL";"TAB2",#N/A,TRUE,"GENERAL";"TAB3",#N/A,TRUE,"GENERAL";"TAB4",#N/A,TRUE,"GENERAL";"TAB5",#N/A,TRUE,"GENERAL"}</definedName>
    <definedName name="gfd" localSheetId="29">#REF!</definedName>
    <definedName name="gfd" hidden="1">{"TAB1",#N/A,TRUE,"GENERAL";"TAB2",#N/A,TRUE,"GENERAL";"TAB3",#N/A,TRUE,"GENERAL";"TAB4",#N/A,TRUE,"GENERAL";"TAB5",#N/A,TRUE,"GENERAL"}</definedName>
    <definedName name="gfdg" localSheetId="23" hidden="1">{"via1",#N/A,TRUE,"general";"via2",#N/A,TRUE,"general";"via3",#N/A,TRUE,"general"}</definedName>
    <definedName name="gfdg" localSheetId="29"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3" hidden="1">{"via1",#N/A,TRUE,"general";"via2",#N/A,TRUE,"general";"via3",#N/A,TRUE,"general"}</definedName>
    <definedName name="gfgfgr" localSheetId="29" hidden="1">{"via1",#N/A,TRUE,"general";"via2",#N/A,TRUE,"general";"via3",#N/A,TRUE,"general"}</definedName>
    <definedName name="gfgfgr" hidden="1">{"via1",#N/A,TRUE,"general";"via2",#N/A,TRUE,"general";"via3",#N/A,TRUE,"general"}</definedName>
    <definedName name="gfhf" localSheetId="23" hidden="1">{"via1",#N/A,TRUE,"general";"via2",#N/A,TRUE,"general";"via3",#N/A,TRUE,"general"}</definedName>
    <definedName name="gfhf" localSheetId="29" hidden="1">{"via1",#N/A,TRUE,"general";"via2",#N/A,TRUE,"general";"via3",#N/A,TRUE,"general"}</definedName>
    <definedName name="gfhf" hidden="1">{"via1",#N/A,TRUE,"general";"via2",#N/A,TRUE,"general";"via3",#N/A,TRUE,"general"}</definedName>
    <definedName name="gfhfdh" localSheetId="23" hidden="1">{"TAB1",#N/A,TRUE,"GENERAL";"TAB2",#N/A,TRUE,"GENERAL";"TAB3",#N/A,TRUE,"GENERAL";"TAB4",#N/A,TRUE,"GENERAL";"TAB5",#N/A,TRUE,"GENERAL"}</definedName>
    <definedName name="gfhfdh" localSheetId="29" hidden="1">{"TAB1",#N/A,TRUE,"GENERAL";"TAB2",#N/A,TRUE,"GENERAL";"TAB3",#N/A,TRUE,"GENERAL";"TAB4",#N/A,TRUE,"GENERAL";"TAB5",#N/A,TRUE,"GENERAL"}</definedName>
    <definedName name="gfhfdh" hidden="1">{"TAB1",#N/A,TRUE,"GENERAL";"TAB2",#N/A,TRUE,"GENERAL";"TAB3",#N/A,TRUE,"GENERAL";"TAB4",#N/A,TRUE,"GENERAL";"TAB5",#N/A,TRUE,"GENERAL"}</definedName>
    <definedName name="gfhgfh" localSheetId="23" hidden="1">{"TAB1",#N/A,TRUE,"GENERAL";"TAB2",#N/A,TRUE,"GENERAL";"TAB3",#N/A,TRUE,"GENERAL";"TAB4",#N/A,TRUE,"GENERAL";"TAB5",#N/A,TRUE,"GENERAL"}</definedName>
    <definedName name="gfhgfh" localSheetId="29" hidden="1">{"TAB1",#N/A,TRUE,"GENERAL";"TAB2",#N/A,TRUE,"GENERAL";"TAB3",#N/A,TRUE,"GENERAL";"TAB4",#N/A,TRUE,"GENERAL";"TAB5",#N/A,TRUE,"GENERAL"}</definedName>
    <definedName name="gfhgfh" hidden="1">{"TAB1",#N/A,TRUE,"GENERAL";"TAB2",#N/A,TRUE,"GENERAL";"TAB3",#N/A,TRUE,"GENERAL";"TAB4",#N/A,TRUE,"GENERAL";"TAB5",#N/A,TRUE,"GENERAL"}</definedName>
    <definedName name="GFJHGJ" localSheetId="23" hidden="1">{"TAB1",#N/A,TRUE,"GENERAL";"TAB2",#N/A,TRUE,"GENERAL";"TAB3",#N/A,TRUE,"GENERAL";"TAB4",#N/A,TRUE,"GENERAL";"TAB5",#N/A,TRUE,"GENERAL"}</definedName>
    <definedName name="GFJHGJ" localSheetId="29" hidden="1">{"TAB1",#N/A,TRUE,"GENERAL";"TAB2",#N/A,TRUE,"GENERAL";"TAB3",#N/A,TRUE,"GENERAL";"TAB4",#N/A,TRUE,"GENERAL";"TAB5",#N/A,TRUE,"GENERAL"}</definedName>
    <definedName name="GFJHGJ" hidden="1">{"TAB1",#N/A,TRUE,"GENERAL";"TAB2",#N/A,TRUE,"GENERAL";"TAB3",#N/A,TRUE,"GENERAL";"TAB4",#N/A,TRUE,"GENERAL";"TAB5",#N/A,TRUE,"GENERAL"}</definedName>
    <definedName name="gfjjh" localSheetId="23" hidden="1">{"via1",#N/A,TRUE,"general";"via2",#N/A,TRUE,"general";"via3",#N/A,TRUE,"general"}</definedName>
    <definedName name="gfjjh" localSheetId="29" hidden="1">{"via1",#N/A,TRUE,"general";"via2",#N/A,TRUE,"general";"via3",#N/A,TRUE,"general"}</definedName>
    <definedName name="gfjjh" hidden="1">{"via1",#N/A,TRUE,"general";"via2",#N/A,TRUE,"general";"via3",#N/A,TRUE,"general"}</definedName>
    <definedName name="GFN">[18]Tablas!#REF!</definedName>
    <definedName name="gft">#N/A</definedName>
    <definedName name="gfutyj6" localSheetId="23" hidden="1">{"via1",#N/A,TRUE,"general";"via2",#N/A,TRUE,"general";"via3",#N/A,TRUE,"general"}</definedName>
    <definedName name="gfutyj6" localSheetId="29" hidden="1">{"via1",#N/A,TRUE,"general";"via2",#N/A,TRUE,"general";"via3",#N/A,TRUE,"general"}</definedName>
    <definedName name="gfutyj6" hidden="1">{"via1",#N/A,TRUE,"general";"via2",#N/A,TRUE,"general";"via3",#N/A,TRUE,"general"}</definedName>
    <definedName name="gg" localSheetId="23" hidden="1">{"TAB1",#N/A,TRUE,"GENERAL";"TAB2",#N/A,TRUE,"GENERAL";"TAB3",#N/A,TRUE,"GENERAL";"TAB4",#N/A,TRUE,"GENERAL";"TAB5",#N/A,TRUE,"GENERAL"}</definedName>
    <definedName name="gg" localSheetId="29" hidden="1">{"TAB1",#N/A,TRUE,"GENERAL";"TAB2",#N/A,TRUE,"GENERAL";"TAB3",#N/A,TRUE,"GENERAL";"TAB4",#N/A,TRUE,"GENERAL";"TAB5",#N/A,TRUE,"GENERAL"}</definedName>
    <definedName name="gg" hidden="1">{"TAB1",#N/A,TRUE,"GENERAL";"TAB2",#N/A,TRUE,"GENERAL";"TAB3",#N/A,TRUE,"GENERAL";"TAB4",#N/A,TRUE,"GENERAL";"TAB5",#N/A,TRUE,"GENERAL"}</definedName>
    <definedName name="ggdr" localSheetId="23" hidden="1">{"via1",#N/A,TRUE,"general";"via2",#N/A,TRUE,"general";"via3",#N/A,TRUE,"general"}</definedName>
    <definedName name="ggdr" localSheetId="29" hidden="1">{"via1",#N/A,TRUE,"general";"via2",#N/A,TRUE,"general";"via3",#N/A,TRUE,"general"}</definedName>
    <definedName name="ggdr" hidden="1">{"via1",#N/A,TRUE,"general";"via2",#N/A,TRUE,"general";"via3",#N/A,TRUE,"general"}</definedName>
    <definedName name="ggerg" localSheetId="23" hidden="1">{"TAB1",#N/A,TRUE,"GENERAL";"TAB2",#N/A,TRUE,"GENERAL";"TAB3",#N/A,TRUE,"GENERAL";"TAB4",#N/A,TRUE,"GENERAL";"TAB5",#N/A,TRUE,"GENERAL"}</definedName>
    <definedName name="ggerg" localSheetId="29" hidden="1">{"TAB1",#N/A,TRUE,"GENERAL";"TAB2",#N/A,TRUE,"GENERAL";"TAB3",#N/A,TRUE,"GENERAL";"TAB4",#N/A,TRUE,"GENERAL";"TAB5",#N/A,TRUE,"GENERAL"}</definedName>
    <definedName name="ggerg" hidden="1">{"TAB1",#N/A,TRUE,"GENERAL";"TAB2",#N/A,TRUE,"GENERAL";"TAB3",#N/A,TRUE,"GENERAL";"TAB4",#N/A,TRUE,"GENERAL";"TAB5",#N/A,TRUE,"GENERAL"}</definedName>
    <definedName name="GGG">#N/A</definedName>
    <definedName name="gggb" localSheetId="23" hidden="1">{"TAB1",#N/A,TRUE,"GENERAL";"TAB2",#N/A,TRUE,"GENERAL";"TAB3",#N/A,TRUE,"GENERAL";"TAB4",#N/A,TRUE,"GENERAL";"TAB5",#N/A,TRUE,"GENERAL"}</definedName>
    <definedName name="gggb" localSheetId="29" hidden="1">{"TAB1",#N/A,TRUE,"GENERAL";"TAB2",#N/A,TRUE,"GENERAL";"TAB3",#N/A,TRUE,"GENERAL";"TAB4",#N/A,TRUE,"GENERAL";"TAB5",#N/A,TRUE,"GENERAL"}</definedName>
    <definedName name="gggb" hidden="1">{"TAB1",#N/A,TRUE,"GENERAL";"TAB2",#N/A,TRUE,"GENERAL";"TAB3",#N/A,TRUE,"GENERAL";"TAB4",#N/A,TRUE,"GENERAL";"TAB5",#N/A,TRUE,"GENERAL"}</definedName>
    <definedName name="gggg" localSheetId="23" hidden="1">{"via1",#N/A,TRUE,"general";"via2",#N/A,TRUE,"general";"via3",#N/A,TRUE,"general"}</definedName>
    <definedName name="gggg" localSheetId="29" hidden="1">{"via1",#N/A,TRUE,"general";"via2",#N/A,TRUE,"general";"via3",#N/A,TRUE,"general"}</definedName>
    <definedName name="gggg" hidden="1">{"via1",#N/A,TRUE,"general";"via2",#N/A,TRUE,"general";"via3",#N/A,TRUE,"general"}</definedName>
    <definedName name="ggggd" localSheetId="23" hidden="1">{"TAB1",#N/A,TRUE,"GENERAL";"TAB2",#N/A,TRUE,"GENERAL";"TAB3",#N/A,TRUE,"GENERAL";"TAB4",#N/A,TRUE,"GENERAL";"TAB5",#N/A,TRUE,"GENERAL"}</definedName>
    <definedName name="ggggd" localSheetId="29" hidden="1">{"TAB1",#N/A,TRUE,"GENERAL";"TAB2",#N/A,TRUE,"GENERAL";"TAB3",#N/A,TRUE,"GENERAL";"TAB4",#N/A,TRUE,"GENERAL";"TAB5",#N/A,TRUE,"GENERAL"}</definedName>
    <definedName name="ggggd" hidden="1">{"TAB1",#N/A,TRUE,"GENERAL";"TAB2",#N/A,TRUE,"GENERAL";"TAB3",#N/A,TRUE,"GENERAL";"TAB4",#N/A,TRUE,"GENERAL";"TAB5",#N/A,TRUE,"GENERAL"}</definedName>
    <definedName name="GGGGG">#REF!</definedName>
    <definedName name="gggggddd">#N/A</definedName>
    <definedName name="gggggg">#N/A</definedName>
    <definedName name="gggggggggggbbbbbbbbbbbbbb" localSheetId="23" hidden="1">#REF!</definedName>
    <definedName name="gggggggggggbbbbbbbbbbbbbb" hidden="1">#REF!</definedName>
    <definedName name="GGGGGGGGGGGGG">#N/A</definedName>
    <definedName name="GGGGGGGGGGGGGGGGG">#N/A</definedName>
    <definedName name="GGGGGGGGGTTTTTTTTTTT">#N/A</definedName>
    <definedName name="gggggt" localSheetId="23" hidden="1">{"via1",#N/A,TRUE,"general";"via2",#N/A,TRUE,"general";"via3",#N/A,TRUE,"general"}</definedName>
    <definedName name="gggggt" localSheetId="29" hidden="1">{"via1",#N/A,TRUE,"general";"via2",#N/A,TRUE,"general";"via3",#N/A,TRUE,"general"}</definedName>
    <definedName name="gggggt" hidden="1">{"via1",#N/A,TRUE,"general";"via2",#N/A,TRUE,"general";"via3",#N/A,TRUE,"general"}</definedName>
    <definedName name="gggghn" localSheetId="23" hidden="1">{"TAB1",#N/A,TRUE,"GENERAL";"TAB2",#N/A,TRUE,"GENERAL";"TAB3",#N/A,TRUE,"GENERAL";"TAB4",#N/A,TRUE,"GENERAL";"TAB5",#N/A,TRUE,"GENERAL"}</definedName>
    <definedName name="gggghn" localSheetId="29" hidden="1">{"TAB1",#N/A,TRUE,"GENERAL";"TAB2",#N/A,TRUE,"GENERAL";"TAB3",#N/A,TRUE,"GENERAL";"TAB4",#N/A,TRUE,"GENERAL";"TAB5",#N/A,TRUE,"GENERAL"}</definedName>
    <definedName name="gggghn" hidden="1">{"TAB1",#N/A,TRUE,"GENERAL";"TAB2",#N/A,TRUE,"GENERAL";"TAB3",#N/A,TRUE,"GENERAL";"TAB4",#N/A,TRUE,"GENERAL";"TAB5",#N/A,TRUE,"GENERAL"}</definedName>
    <definedName name="GGGGJJJJKKK">#N/A</definedName>
    <definedName name="ggggt" localSheetId="23" hidden="1">{"TAB1",#N/A,TRUE,"GENERAL";"TAB2",#N/A,TRUE,"GENERAL";"TAB3",#N/A,TRUE,"GENERAL";"TAB4",#N/A,TRUE,"GENERAL";"TAB5",#N/A,TRUE,"GENERAL"}</definedName>
    <definedName name="ggggt" localSheetId="29" hidden="1">{"TAB1",#N/A,TRUE,"GENERAL";"TAB2",#N/A,TRUE,"GENERAL";"TAB3",#N/A,TRUE,"GENERAL";"TAB4",#N/A,TRUE,"GENERAL";"TAB5",#N/A,TRUE,"GENERAL"}</definedName>
    <definedName name="ggggt" hidden="1">{"TAB1",#N/A,TRUE,"GENERAL";"TAB2",#N/A,TRUE,"GENERAL";"TAB3",#N/A,TRUE,"GENERAL";"TAB4",#N/A,TRUE,"GENERAL";"TAB5",#N/A,TRUE,"GENERAL"}</definedName>
    <definedName name="ggggy" localSheetId="23" hidden="1">{"TAB1",#N/A,TRUE,"GENERAL";"TAB2",#N/A,TRUE,"GENERAL";"TAB3",#N/A,TRUE,"GENERAL";"TAB4",#N/A,TRUE,"GENERAL";"TAB5",#N/A,TRUE,"GENERAL"}</definedName>
    <definedName name="ggggy" localSheetId="29" hidden="1">{"TAB1",#N/A,TRUE,"GENERAL";"TAB2",#N/A,TRUE,"GENERAL";"TAB3",#N/A,TRUE,"GENERAL";"TAB4",#N/A,TRUE,"GENERAL";"TAB5",#N/A,TRUE,"GENERAL"}</definedName>
    <definedName name="ggggy" hidden="1">{"TAB1",#N/A,TRUE,"GENERAL";"TAB2",#N/A,TRUE,"GENERAL";"TAB3",#N/A,TRUE,"GENERAL";"TAB4",#N/A,TRUE,"GENERAL";"TAB5",#N/A,TRUE,"GENERAL"}</definedName>
    <definedName name="gggtgd" localSheetId="23" hidden="1">{"via1",#N/A,TRUE,"general";"via2",#N/A,TRUE,"general";"via3",#N/A,TRUE,"general"}</definedName>
    <definedName name="gggtgd" localSheetId="29" hidden="1">{"via1",#N/A,TRUE,"general";"via2",#N/A,TRUE,"general";"via3",#N/A,TRUE,"general"}</definedName>
    <definedName name="gggtgd" hidden="1">{"via1",#N/A,TRUE,"general";"via2",#N/A,TRUE,"general";"via3",#N/A,TRUE,"general"}</definedName>
    <definedName name="ggjgjkg" hidden="1">{#N/A,#N/A,TRUE,"1842CWN0"}</definedName>
    <definedName name="ggtgt" localSheetId="23" hidden="1">{"via1",#N/A,TRUE,"general";"via2",#N/A,TRUE,"general";"via3",#N/A,TRUE,"general"}</definedName>
    <definedName name="ggtgt" localSheetId="29" hidden="1">{"via1",#N/A,TRUE,"general";"via2",#N/A,TRUE,"general";"via3",#N/A,TRUE,"general"}</definedName>
    <definedName name="ggtgt" hidden="1">{"via1",#N/A,TRUE,"general";"via2",#N/A,TRUE,"general";"via3",#N/A,TRUE,"general"}</definedName>
    <definedName name="gh" localSheetId="29">'[179]A. P. U.'!#REF!</definedName>
    <definedName name="gh">#N/A</definedName>
    <definedName name="ghdghuy" localSheetId="23" hidden="1">{"via1",#N/A,TRUE,"general";"via2",#N/A,TRUE,"general";"via3",#N/A,TRUE,"general"}</definedName>
    <definedName name="ghdghuy" localSheetId="29" hidden="1">{"via1",#N/A,TRUE,"general";"via2",#N/A,TRUE,"general";"via3",#N/A,TRUE,"general"}</definedName>
    <definedName name="ghdghuy" hidden="1">{"via1",#N/A,TRUE,"general";"via2",#N/A,TRUE,"general";"via3",#N/A,TRUE,"general"}</definedName>
    <definedName name="GHDP" localSheetId="23" hidden="1">{"via1",#N/A,TRUE,"general";"via2",#N/A,TRUE,"general";"via3",#N/A,TRUE,"general"}</definedName>
    <definedName name="GHDP" localSheetId="29" hidden="1">{"via1",#N/A,TRUE,"general";"via2",#N/A,TRUE,"general";"via3",#N/A,TRUE,"general"}</definedName>
    <definedName name="GHDP" hidden="1">{"via1",#N/A,TRUE,"general";"via2",#N/A,TRUE,"general";"via3",#N/A,TRUE,"general"}</definedName>
    <definedName name="ghf">'[174]7422CW00'!#REF!</definedName>
    <definedName name="ghfg" localSheetId="23" hidden="1">{"via1",#N/A,TRUE,"general";"via2",#N/A,TRUE,"general";"via3",#N/A,TRUE,"general"}</definedName>
    <definedName name="ghfg" localSheetId="29" hidden="1">{"via1",#N/A,TRUE,"general";"via2",#N/A,TRUE,"general";"via3",#N/A,TRUE,"general"}</definedName>
    <definedName name="ghfg" hidden="1">{"via1",#N/A,TRUE,"general";"via2",#N/A,TRUE,"general";"via3",#N/A,TRUE,"general"}</definedName>
    <definedName name="ghghy">#REF!</definedName>
    <definedName name="ghjghj" localSheetId="23" hidden="1">{"TAB1",#N/A,TRUE,"GENERAL";"TAB2",#N/A,TRUE,"GENERAL";"TAB3",#N/A,TRUE,"GENERAL";"TAB4",#N/A,TRUE,"GENERAL";"TAB5",#N/A,TRUE,"GENERAL"}</definedName>
    <definedName name="ghjghj" localSheetId="29" hidden="1">{"TAB1",#N/A,TRUE,"GENERAL";"TAB2",#N/A,TRUE,"GENERAL";"TAB3",#N/A,TRUE,"GENERAL";"TAB4",#N/A,TRUE,"GENERAL";"TAB5",#N/A,TRUE,"GENERAL"}</definedName>
    <definedName name="ghjghj" hidden="1">{"TAB1",#N/A,TRUE,"GENERAL";"TAB2",#N/A,TRUE,"GENERAL";"TAB3",#N/A,TRUE,"GENERAL";"TAB4",#N/A,TRUE,"GENERAL";"TAB5",#N/A,TRUE,"GENERAL"}</definedName>
    <definedName name="GHKJHK" localSheetId="23" hidden="1">{"TAB1",#N/A,TRUE,"GENERAL";"TAB2",#N/A,TRUE,"GENERAL";"TAB3",#N/A,TRUE,"GENERAL";"TAB4",#N/A,TRUE,"GENERAL";"TAB5",#N/A,TRUE,"GENERAL"}</definedName>
    <definedName name="GHKJHK" localSheetId="29"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hu">#N/A</definedName>
    <definedName name="gj">#N/A</definedName>
    <definedName name="GJHVCB" localSheetId="23" hidden="1">{"TAB1",#N/A,TRUE,"GENERAL";"TAB2",#N/A,TRUE,"GENERAL";"TAB3",#N/A,TRUE,"GENERAL";"TAB4",#N/A,TRUE,"GENERAL";"TAB5",#N/A,TRUE,"GENERAL"}</definedName>
    <definedName name="GJHVCB" localSheetId="29" hidden="1">{"TAB1",#N/A,TRUE,"GENERAL";"TAB2",#N/A,TRUE,"GENERAL";"TAB3",#N/A,TRUE,"GENERAL";"TAB4",#N/A,TRUE,"GENERAL";"TAB5",#N/A,TRUE,"GENERAL"}</definedName>
    <definedName name="GJHVCB" hidden="1">{"TAB1",#N/A,TRUE,"GENERAL";"TAB2",#N/A,TRUE,"GENERAL";"TAB3",#N/A,TRUE,"GENERAL";"TAB4",#N/A,TRUE,"GENERAL";"TAB5",#N/A,TRUE,"GENERAL"}</definedName>
    <definedName name="gk" localSheetId="23" hidden="1">{"via1",#N/A,TRUE,"general";"via2",#N/A,TRUE,"general";"via3",#N/A,TRUE,"general"}</definedName>
    <definedName name="gk" localSheetId="29" hidden="1">{"via1",#N/A,TRUE,"general";"via2",#N/A,TRUE,"general";"via3",#N/A,TRUE,"general"}</definedName>
    <definedName name="gk" hidden="1">{"via1",#N/A,TRUE,"general";"via2",#N/A,TRUE,"general";"via3",#N/A,TRUE,"general"}</definedName>
    <definedName name="GKJDGDIJZ">"Imagen 3"</definedName>
    <definedName name="gl">#N/A</definedName>
    <definedName name="GMM_ON_ASO">[18]Tablas!#REF!</definedName>
    <definedName name="GMM_ON_DMARES">#REF!</definedName>
    <definedName name="GMM_ON_DRIO">#REF!</definedName>
    <definedName name="gmt">#N/A</definedName>
    <definedName name="gn">#N/A</definedName>
    <definedName name="gnm">#N/A</definedName>
    <definedName name="gñ">#N/A</definedName>
    <definedName name="GOR">#REF!</definedName>
    <definedName name="GOT">[18]Tablas!#REF!</definedName>
    <definedName name="gp">#N/A</definedName>
    <definedName name="GPO">[18]Tablas!#REF!</definedName>
    <definedName name="GPR">[18]Tablas!#REF!</definedName>
    <definedName name="_xlnm.Recorder" localSheetId="23">#REF!</definedName>
    <definedName name="_xlnm.Recorder">#REF!</definedName>
    <definedName name="grados" localSheetId="23">#REF!</definedName>
    <definedName name="grados">#REF!</definedName>
    <definedName name="GRAF1ANO" localSheetId="23" hidden="1">{"via1",#N/A,TRUE,"general";"via2",#N/A,TRUE,"general";"via3",#N/A,TRUE,"general"}</definedName>
    <definedName name="GRAF1ANO" localSheetId="29" hidden="1">{"via1",#N/A,TRUE,"general";"via2",#N/A,TRUE,"general";"via3",#N/A,TRUE,"general"}</definedName>
    <definedName name="GRAF1ANO" hidden="1">{"via1",#N/A,TRUE,"general";"via2",#N/A,TRUE,"general";"via3",#N/A,TRUE,"general"}</definedName>
    <definedName name="GRAF1AÑO" localSheetId="23" hidden="1">{"TAB1",#N/A,TRUE,"GENERAL";"TAB2",#N/A,TRUE,"GENERAL";"TAB3",#N/A,TRUE,"GENERAL";"TAB4",#N/A,TRUE,"GENERAL";"TAB5",#N/A,TRUE,"GENERAL"}</definedName>
    <definedName name="GRAF1AÑO" localSheetId="29"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niplast__Imperplast">#REF!</definedName>
    <definedName name="Granito___mezcla">#REF!</definedName>
    <definedName name="Grapa_1">#REF!</definedName>
    <definedName name="Gravilla" localSheetId="29">#REF!</definedName>
    <definedName name="GRAVILLA">[81]MATERIALES!$D$3</definedName>
    <definedName name="Gravilla_de_rio">#REF!</definedName>
    <definedName name="GRC">[18]Tablas!#REF!</definedName>
    <definedName name="GRC_ON_ASO">[18]Tablas!#REF!</definedName>
    <definedName name="GRC_ON_DAPIAY">#REF!</definedName>
    <definedName name="GRC_ON_GER">#REF!</definedName>
    <definedName name="gregds" localSheetId="23" hidden="1">{"TAB1",#N/A,TRUE,"GENERAL";"TAB2",#N/A,TRUE,"GENERAL";"TAB3",#N/A,TRUE,"GENERAL";"TAB4",#N/A,TRUE,"GENERAL";"TAB5",#N/A,TRUE,"GENERAL"}</definedName>
    <definedName name="gregds" localSheetId="29" hidden="1">{"TAB1",#N/A,TRUE,"GENERAL";"TAB2",#N/A,TRUE,"GENERAL";"TAB3",#N/A,TRUE,"GENERAL";"TAB4",#N/A,TRUE,"GENERAL";"TAB5",#N/A,TRUE,"GENERAL"}</definedName>
    <definedName name="gregds" hidden="1">{"TAB1",#N/A,TRUE,"GENERAL";"TAB2",#N/A,TRUE,"GENERAL";"TAB3",#N/A,TRUE,"GENERAL";"TAB4",#N/A,TRUE,"GENERAL";"TAB5",#N/A,TRUE,"GENERAL"}</definedName>
    <definedName name="grehrtyh" localSheetId="23" hidden="1">{"TAB1",#N/A,TRUE,"GENERAL";"TAB2",#N/A,TRUE,"GENERAL";"TAB3",#N/A,TRUE,"GENERAL";"TAB4",#N/A,TRUE,"GENERAL";"TAB5",#N/A,TRUE,"GENERAL"}</definedName>
    <definedName name="grehrtyh" localSheetId="29" hidden="1">{"TAB1",#N/A,TRUE,"GENERAL";"TAB2",#N/A,TRUE,"GENERAL";"TAB3",#N/A,TRUE,"GENERAL";"TAB4",#N/A,TRUE,"GENERAL";"TAB5",#N/A,TRUE,"GENERAL"}</definedName>
    <definedName name="grehrtyh" hidden="1">{"TAB1",#N/A,TRUE,"GENERAL";"TAB2",#N/A,TRUE,"GENERAL";"TAB3",#N/A,TRUE,"GENERAL";"TAB4",#N/A,TRUE,"GENERAL";"TAB5",#N/A,TRUE,"GENERAL"}</definedName>
    <definedName name="grggwero" localSheetId="23" hidden="1">{"via1",#N/A,TRUE,"general";"via2",#N/A,TRUE,"general";"via3",#N/A,TRUE,"general"}</definedName>
    <definedName name="grggwero" localSheetId="29" hidden="1">{"via1",#N/A,TRUE,"general";"via2",#N/A,TRUE,"general";"via3",#N/A,TRUE,"general"}</definedName>
    <definedName name="grggwero" hidden="1">{"via1",#N/A,TRUE,"general";"via2",#N/A,TRUE,"general";"via3",#N/A,TRUE,"general"}</definedName>
    <definedName name="Griferia_cuello_de_ganso">#REF!</definedName>
    <definedName name="Griferia_Tanque_sanitario">#REF!</definedName>
    <definedName name="Griferia_Tayrona_2_llav">#REF!</definedName>
    <definedName name="GRIFERIAS_ITEM" localSheetId="23">[60]Presupuesto!#REF!</definedName>
    <definedName name="GRIFERIAS_ITEM">[60]Presupuesto!#REF!</definedName>
    <definedName name="grl">#N/A</definedName>
    <definedName name="GRM">[18]Tablas!#REF!</definedName>
    <definedName name="GRM_ON_DMARES">#REF!</definedName>
    <definedName name="GRM_ON_DRIO">#REF!</definedName>
    <definedName name="GRN">[18]Tablas!#REF!</definedName>
    <definedName name="GRN_ON_ASO">[18]Tablas!#REF!</definedName>
    <definedName name="GRN_ON_DIREC">#REF!</definedName>
    <definedName name="GRS">[18]Tablas!#REF!</definedName>
    <definedName name="GRS_ON_ASO">[18]Tablas!#REF!</definedName>
    <definedName name="GRS_ON_DIREC">#REF!</definedName>
    <definedName name="GRS_ON_HUIL">#REF!</definedName>
    <definedName name="grtyerh" localSheetId="23" hidden="1">{"TAB1",#N/A,TRUE,"GENERAL";"TAB2",#N/A,TRUE,"GENERAL";"TAB3",#N/A,TRUE,"GENERAL";"TAB4",#N/A,TRUE,"GENERAL";"TAB5",#N/A,TRUE,"GENERAL"}</definedName>
    <definedName name="grtyerh" localSheetId="29" hidden="1">{"TAB1",#N/A,TRUE,"GENERAL";"TAB2",#N/A,TRUE,"GENERAL";"TAB3",#N/A,TRUE,"GENERAL";"TAB4",#N/A,TRUE,"GENERAL";"TAB5",#N/A,TRUE,"GENERAL"}</definedName>
    <definedName name="grtyerh" hidden="1">{"TAB1",#N/A,TRUE,"GENERAL";"TAB2",#N/A,TRUE,"GENERAL";"TAB3",#N/A,TRUE,"GENERAL";"TAB4",#N/A,TRUE,"GENERAL";"TAB5",#N/A,TRUE,"GENERAL"}</definedName>
    <definedName name="grupo">#REF!</definedName>
    <definedName name="GRUPO1" localSheetId="23">#REF!</definedName>
    <definedName name="GRUPO1" localSheetId="29">#REF!</definedName>
    <definedName name="GRUPO1">#REF!</definedName>
    <definedName name="GRUPO123">#REF!</definedName>
    <definedName name="GRUPO13">#REF!</definedName>
    <definedName name="GRUPO2" localSheetId="23">#REF!</definedName>
    <definedName name="GRUPO2" localSheetId="29">#REF!</definedName>
    <definedName name="GRUPO2">#REF!</definedName>
    <definedName name="grupo3">[123]Hoja1!$F$6</definedName>
    <definedName name="grupo4">[123]Hoja1!$F$7</definedName>
    <definedName name="grupo5">[123]Hoja1!$F$10</definedName>
    <definedName name="grupo6">[123]Hoja1!$F$11</definedName>
    <definedName name="grupo7">[123]Hoja1!$F$12</definedName>
    <definedName name="grupo8">[123]Hoja1!$F$13</definedName>
    <definedName name="grupo9">[123]Hoja1!$F$14</definedName>
    <definedName name="GSDG" localSheetId="23" hidden="1">{"TAB1",#N/A,TRUE,"GENERAL";"TAB2",#N/A,TRUE,"GENERAL";"TAB3",#N/A,TRUE,"GENERAL";"TAB4",#N/A,TRUE,"GENERAL";"TAB5",#N/A,TRUE,"GENERAL"}</definedName>
    <definedName name="GSDG" localSheetId="29" hidden="1">{"TAB1",#N/A,TRUE,"GENERAL";"TAB2",#N/A,TRUE,"GENERAL";"TAB3",#N/A,TRUE,"GENERAL";"TAB4",#N/A,TRUE,"GENERAL";"TAB5",#N/A,TRUE,"GENERAL"}</definedName>
    <definedName name="GSDG" hidden="1">{"TAB1",#N/A,TRUE,"GENERAL";"TAB2",#N/A,TRUE,"GENERAL";"TAB3",#N/A,TRUE,"GENERAL";"TAB4",#N/A,TRUE,"GENERAL";"TAB5",#N/A,TRUE,"GENERAL"}</definedName>
    <definedName name="GSEGSG" localSheetId="23">#REF!</definedName>
    <definedName name="GSEGSG">#REF!</definedName>
    <definedName name="gsfsf" localSheetId="23" hidden="1">{"via1",#N/A,TRUE,"general";"via2",#N/A,TRUE,"general";"via3",#N/A,TRUE,"general"}</definedName>
    <definedName name="gsfsf" localSheetId="29" hidden="1">{"via1",#N/A,TRUE,"general";"via2",#N/A,TRUE,"general";"via3",#N/A,TRUE,"general"}</definedName>
    <definedName name="gsfsf" hidden="1">{"via1",#N/A,TRUE,"general";"via2",#N/A,TRUE,"general";"via3",#N/A,TRUE,"general"}</definedName>
    <definedName name="GT">[180]BASE!$C$4:$H$255</definedName>
    <definedName name="GTC">[18]Tablas!#REF!</definedName>
    <definedName name="GTE" localSheetId="29">[18]Tablas!#REF!</definedName>
    <definedName name="gte">#N/A</definedName>
    <definedName name="gtgt" localSheetId="23" hidden="1">{"via1",#N/A,TRUE,"general";"via2",#N/A,TRUE,"general";"via3",#N/A,TRUE,"general"}</definedName>
    <definedName name="gtgt" localSheetId="29" hidden="1">{"via1",#N/A,TRUE,"general";"via2",#N/A,TRUE,"general";"via3",#N/A,TRUE,"general"}</definedName>
    <definedName name="gtgt" hidden="1">{"via1",#N/A,TRUE,"general";"via2",#N/A,TRUE,"general";"via3",#N/A,TRUE,"general"}</definedName>
    <definedName name="gtgtg" localSheetId="23" hidden="1">{"via1",#N/A,TRUE,"general";"via2",#N/A,TRUE,"general";"via3",#N/A,TRUE,"general"}</definedName>
    <definedName name="gtgtg" localSheetId="29" hidden="1">{"via1",#N/A,TRUE,"general";"via2",#N/A,TRUE,"general";"via3",#N/A,TRUE,"general"}</definedName>
    <definedName name="gtgtg" hidden="1">{"via1",#N/A,TRUE,"general";"via2",#N/A,TRUE,"general";"via3",#N/A,TRUE,"general"}</definedName>
    <definedName name="gtgtgff" localSheetId="23" hidden="1">{"via1",#N/A,TRUE,"general";"via2",#N/A,TRUE,"general";"via3",#N/A,TRUE,"general"}</definedName>
    <definedName name="gtgtgff" localSheetId="29" hidden="1">{"via1",#N/A,TRUE,"general";"via2",#N/A,TRUE,"general";"via3",#N/A,TRUE,"general"}</definedName>
    <definedName name="gtgtgff" hidden="1">{"via1",#N/A,TRUE,"general";"via2",#N/A,TRUE,"general";"via3",#N/A,TRUE,"general"}</definedName>
    <definedName name="gtgtgtgt">#N/A</definedName>
    <definedName name="gtgtgyh" localSheetId="23" hidden="1">{"TAB1",#N/A,TRUE,"GENERAL";"TAB2",#N/A,TRUE,"GENERAL";"TAB3",#N/A,TRUE,"GENERAL";"TAB4",#N/A,TRUE,"GENERAL";"TAB5",#N/A,TRUE,"GENERAL"}</definedName>
    <definedName name="gtgtgyh" localSheetId="29" hidden="1">{"TAB1",#N/A,TRUE,"GENERAL";"TAB2",#N/A,TRUE,"GENERAL";"TAB3",#N/A,TRUE,"GENERAL";"TAB4",#N/A,TRUE,"GENERAL";"TAB5",#N/A,TRUE,"GENERAL"}</definedName>
    <definedName name="gtgtgyh" hidden="1">{"TAB1",#N/A,TRUE,"GENERAL";"TAB2",#N/A,TRUE,"GENERAL";"TAB3",#N/A,TRUE,"GENERAL";"TAB4",#N/A,TRUE,"GENERAL";"TAB5",#N/A,TRUE,"GENERAL"}</definedName>
    <definedName name="gtgth" localSheetId="23" hidden="1">{"TAB1",#N/A,TRUE,"GENERAL";"TAB2",#N/A,TRUE,"GENERAL";"TAB3",#N/A,TRUE,"GENERAL";"TAB4",#N/A,TRUE,"GENERAL";"TAB5",#N/A,TRUE,"GENERAL"}</definedName>
    <definedName name="gtgth" localSheetId="29" hidden="1">{"TAB1",#N/A,TRUE,"GENERAL";"TAB2",#N/A,TRUE,"GENERAL";"TAB3",#N/A,TRUE,"GENERAL";"TAB4",#N/A,TRUE,"GENERAL";"TAB5",#N/A,TRUE,"GENERAL"}</definedName>
    <definedName name="gtgth" hidden="1">{"TAB1",#N/A,TRUE,"GENERAL";"TAB2",#N/A,TRUE,"GENERAL";"TAB3",#N/A,TRUE,"GENERAL";"TAB4",#N/A,TRUE,"GENERAL";"TAB5",#N/A,TRUE,"GENERAL"}</definedName>
    <definedName name="GTI">#N/A</definedName>
    <definedName name="GTO_ADMON">#REF!</definedName>
    <definedName name="GTO_INVEST">#REF!</definedName>
    <definedName name="GTO_OPERA">#REF!</definedName>
    <definedName name="GTP">[18]Tablas!#REF!</definedName>
    <definedName name="GTRE">#REF!</definedName>
    <definedName name="GUADUA">[37]INSUMOS!$D$71</definedName>
    <definedName name="Guadua_en_esterilla">#REF!</definedName>
    <definedName name="Guardaesc._Alfa_Blc.Huila">#REF!</definedName>
    <definedName name="Guardaesc._Alfa_G5_B">#REF!</definedName>
    <definedName name="Guardaesc.Corona_Marm7_21">#REF!</definedName>
    <definedName name="Guardaesc_de_Cemento">#REF!</definedName>
    <definedName name="Guardaescoba_madera">#REF!</definedName>
    <definedName name="Guardaescoba_PAVCO_10_ctm">#REF!</definedName>
    <definedName name="Guardaescoba_vinilo_7cm.">#REF!</definedName>
    <definedName name="gus">#N/A</definedName>
    <definedName name="gustavo">#N/A</definedName>
    <definedName name="GUSTRA">#N/A</definedName>
    <definedName name="GUSTRA2">#N/A</definedName>
    <definedName name="gy">#N/A</definedName>
    <definedName name="H" localSheetId="29">#REF!</definedName>
    <definedName name="h">#N/A</definedName>
    <definedName name="h.EXC">#REF!</definedName>
    <definedName name="h.LOM" localSheetId="23">#REF!</definedName>
    <definedName name="h.LOM" localSheetId="29">#REF!</definedName>
    <definedName name="h.LOM">#REF!</definedName>
    <definedName name="H.LOMO">[181]TUBERIA!$S$10:$S$14</definedName>
    <definedName name="h.POZ" localSheetId="23">#REF!</definedName>
    <definedName name="h.POZ" localSheetId="29">#REF!</definedName>
    <definedName name="h.POZ">#REF!</definedName>
    <definedName name="H_pump">#REF!</definedName>
    <definedName name="h9h" localSheetId="23" hidden="1">{"via1",#N/A,TRUE,"general";"via2",#N/A,TRUE,"general";"via3",#N/A,TRUE,"general"}</definedName>
    <definedName name="h9h" localSheetId="29" hidden="1">{"via1",#N/A,TRUE,"general";"via2",#N/A,TRUE,"general";"via3",#N/A,TRUE,"general"}</definedName>
    <definedName name="h9h" hidden="1">{"via1",#N/A,TRUE,"general";"via2",#N/A,TRUE,"general";"via3",#N/A,TRUE,"general"}</definedName>
    <definedName name="ha">#N/A</definedName>
    <definedName name="Hab.predio" localSheetId="23">#REF!</definedName>
    <definedName name="Hab.predio">#REF!</definedName>
    <definedName name="HACER">#REF!</definedName>
    <definedName name="Hazards">#REF!</definedName>
    <definedName name="hbfdhrw" localSheetId="23" hidden="1">{"TAB1",#N/A,TRUE,"GENERAL";"TAB2",#N/A,TRUE,"GENERAL";"TAB3",#N/A,TRUE,"GENERAL";"TAB4",#N/A,TRUE,"GENERAL";"TAB5",#N/A,TRUE,"GENERAL"}</definedName>
    <definedName name="hbfdhrw" localSheetId="29" hidden="1">{"TAB1",#N/A,TRUE,"GENERAL";"TAB2",#N/A,TRUE,"GENERAL";"TAB3",#N/A,TRUE,"GENERAL";"TAB4",#N/A,TRUE,"GENERAL";"TAB5",#N/A,TRUE,"GENERAL"}</definedName>
    <definedName name="hbfdhrw" hidden="1">{"TAB1",#N/A,TRUE,"GENERAL";"TAB2",#N/A,TRUE,"GENERAL";"TAB3",#N/A,TRUE,"GENERAL";"TAB4",#N/A,TRUE,"GENERAL";"TAB5",#N/A,TRUE,"GENERAL"}</definedName>
    <definedName name="hdfh" localSheetId="23" hidden="1">{"via1",#N/A,TRUE,"general";"via2",#N/A,TRUE,"general";"via3",#N/A,TRUE,"general"}</definedName>
    <definedName name="hdfh" localSheetId="29" hidden="1">{"via1",#N/A,TRUE,"general";"via2",#N/A,TRUE,"general";"via3",#N/A,TRUE,"general"}</definedName>
    <definedName name="hdfh" hidden="1">{"via1",#N/A,TRUE,"general";"via2",#N/A,TRUE,"general";"via3",#N/A,TRUE,"general"}</definedName>
    <definedName name="hdfh4" localSheetId="23" hidden="1">{"TAB1",#N/A,TRUE,"GENERAL";"TAB2",#N/A,TRUE,"GENERAL";"TAB3",#N/A,TRUE,"GENERAL";"TAB4",#N/A,TRUE,"GENERAL";"TAB5",#N/A,TRUE,"GENERAL"}</definedName>
    <definedName name="hdfh4" localSheetId="29" hidden="1">{"TAB1",#N/A,TRUE,"GENERAL";"TAB2",#N/A,TRUE,"GENERAL";"TAB3",#N/A,TRUE,"GENERAL";"TAB4",#N/A,TRUE,"GENERAL";"TAB5",#N/A,TRUE,"GENERAL"}</definedName>
    <definedName name="hdfh4" hidden="1">{"TAB1",#N/A,TRUE,"GENERAL";"TAB2",#N/A,TRUE,"GENERAL";"TAB3",#N/A,TRUE,"GENERAL";"TAB4",#N/A,TRUE,"GENERAL";"TAB5",#N/A,TRUE,"GENERAL"}</definedName>
    <definedName name="hdfhwq" localSheetId="23" hidden="1">{"TAB1",#N/A,TRUE,"GENERAL";"TAB2",#N/A,TRUE,"GENERAL";"TAB3",#N/A,TRUE,"GENERAL";"TAB4",#N/A,TRUE,"GENERAL";"TAB5",#N/A,TRUE,"GENERAL"}</definedName>
    <definedName name="hdfhwq" localSheetId="29" hidden="1">{"TAB1",#N/A,TRUE,"GENERAL";"TAB2",#N/A,TRUE,"GENERAL";"TAB3",#N/A,TRUE,"GENERAL";"TAB4",#N/A,TRUE,"GENERAL";"TAB5",#N/A,TRUE,"GENERAL"}</definedName>
    <definedName name="hdfhwq" hidden="1">{"TAB1",#N/A,TRUE,"GENERAL";"TAB2",#N/A,TRUE,"GENERAL";"TAB3",#N/A,TRUE,"GENERAL";"TAB4",#N/A,TRUE,"GENERAL";"TAB5",#N/A,TRUE,"GENERAL"}</definedName>
    <definedName name="hdgh" localSheetId="23" hidden="1">{"via1",#N/A,TRUE,"general";"via2",#N/A,TRUE,"general";"via3",#N/A,TRUE,"general"}</definedName>
    <definedName name="hdgh" localSheetId="29" hidden="1">{"via1",#N/A,TRUE,"general";"via2",#N/A,TRUE,"general";"via3",#N/A,TRUE,"general"}</definedName>
    <definedName name="hdgh" hidden="1">{"via1",#N/A,TRUE,"general";"via2",#N/A,TRUE,"general";"via3",#N/A,TRUE,"general"}</definedName>
    <definedName name="hdhf" localSheetId="23" hidden="1">{"TAB1",#N/A,TRUE,"GENERAL";"TAB2",#N/A,TRUE,"GENERAL";"TAB3",#N/A,TRUE,"GENERAL";"TAB4",#N/A,TRUE,"GENERAL";"TAB5",#N/A,TRUE,"GENERAL"}</definedName>
    <definedName name="hdhf" localSheetId="29" hidden="1">{"TAB1",#N/A,TRUE,"GENERAL";"TAB2",#N/A,TRUE,"GENERAL";"TAB3",#N/A,TRUE,"GENERAL";"TAB4",#N/A,TRUE,"GENERAL";"TAB5",#N/A,TRUE,"GENERAL"}</definedName>
    <definedName name="hdhf" hidden="1">{"TAB1",#N/A,TRUE,"GENERAL";"TAB2",#N/A,TRUE,"GENERAL";"TAB3",#N/A,TRUE,"GENERAL";"TAB4",#N/A,TRUE,"GENERAL";"TAB5",#N/A,TRUE,"GENERAL"}</definedName>
    <definedName name="he" localSheetId="23">#REF!</definedName>
    <definedName name="he">#REF!</definedName>
    <definedName name="Header_Row">ROW(#REF!)</definedName>
    <definedName name="hed">[123]Datos!$D$8</definedName>
    <definedName name="hen">[123]Datos!$D$9</definedName>
    <definedName name="herr">#REF!</definedName>
    <definedName name="herramientas">[63]PRESUPUESTO!$AD$878</definedName>
    <definedName name="HERRERO">#REF!</definedName>
    <definedName name="hfgh" localSheetId="23" hidden="1">{"via1",#N/A,TRUE,"general";"via2",#N/A,TRUE,"general";"via3",#N/A,TRUE,"general"}</definedName>
    <definedName name="hfgh" localSheetId="29" hidden="1">{"via1",#N/A,TRUE,"general";"via2",#N/A,TRUE,"general";"via3",#N/A,TRUE,"general"}</definedName>
    <definedName name="hfgh" hidden="1">{"via1",#N/A,TRUE,"general";"via2",#N/A,TRUE,"general";"via3",#N/A,TRUE,"general"}</definedName>
    <definedName name="hfh" localSheetId="23" hidden="1">{"TAB1",#N/A,TRUE,"GENERAL";"TAB2",#N/A,TRUE,"GENERAL";"TAB3",#N/A,TRUE,"GENERAL";"TAB4",#N/A,TRUE,"GENERAL";"TAB5",#N/A,TRUE,"GENERAL"}</definedName>
    <definedName name="hfh" localSheetId="29" hidden="1">{"TAB1",#N/A,TRUE,"GENERAL";"TAB2",#N/A,TRUE,"GENERAL";"TAB3",#N/A,TRUE,"GENERAL";"TAB4",#N/A,TRUE,"GENERAL";"TAB5",#N/A,TRUE,"GENERAL"}</definedName>
    <definedName name="hfh" hidden="1">{"TAB1",#N/A,TRUE,"GENERAL";"TAB2",#N/A,TRUE,"GENERAL";"TAB3",#N/A,TRUE,"GENERAL";"TAB4",#N/A,TRUE,"GENERAL";"TAB5",#N/A,TRUE,"GENERAL"}</definedName>
    <definedName name="hfhg" localSheetId="23" hidden="1">{"TAB1",#N/A,TRUE,"GENERAL";"TAB2",#N/A,TRUE,"GENERAL";"TAB3",#N/A,TRUE,"GENERAL";"TAB4",#N/A,TRUE,"GENERAL";"TAB5",#N/A,TRUE,"GENERAL"}</definedName>
    <definedName name="hfhg" localSheetId="29" hidden="1">{"TAB1",#N/A,TRUE,"GENERAL";"TAB2",#N/A,TRUE,"GENERAL";"TAB3",#N/A,TRUE,"GENERAL";"TAB4",#N/A,TRUE,"GENERAL";"TAB5",#N/A,TRUE,"GENERAL"}</definedName>
    <definedName name="hfhg" hidden="1">{"TAB1",#N/A,TRUE,"GENERAL";"TAB2",#N/A,TRUE,"GENERAL";"TAB3",#N/A,TRUE,"GENERAL";"TAB4",#N/A,TRUE,"GENERAL";"TAB5",#N/A,TRUE,"GENERAL"}</definedName>
    <definedName name="hfthr" localSheetId="23" hidden="1">{"via1",#N/A,TRUE,"general";"via2",#N/A,TRUE,"general";"via3",#N/A,TRUE,"general"}</definedName>
    <definedName name="hfthr" localSheetId="29" hidden="1">{"via1",#N/A,TRUE,"general";"via2",#N/A,TRUE,"general";"via3",#N/A,TRUE,"general"}</definedName>
    <definedName name="hfthr" hidden="1">{"via1",#N/A,TRUE,"general";"via2",#N/A,TRUE,"general";"via3",#N/A,TRUE,"general"}</definedName>
    <definedName name="hg" localSheetId="23" hidden="1">{"via1",#N/A,TRUE,"general";"via2",#N/A,TRUE,"general";"via3",#N/A,TRUE,"general"}</definedName>
    <definedName name="hg" localSheetId="29" hidden="1">{"via1",#N/A,TRUE,"general";"via2",#N/A,TRUE,"general";"via3",#N/A,TRUE,"general"}</definedName>
    <definedName name="hg" hidden="1">{"via1",#N/A,TRUE,"general";"via2",#N/A,TRUE,"general";"via3",#N/A,TRUE,"general"}</definedName>
    <definedName name="HGFH" localSheetId="23" hidden="1">{"via1",#N/A,TRUE,"general";"via2",#N/A,TRUE,"general";"via3",#N/A,TRUE,"general"}</definedName>
    <definedName name="HGFH" localSheetId="29" hidden="1">{"via1",#N/A,TRUE,"general";"via2",#N/A,TRUE,"general";"via3",#N/A,TRUE,"general"}</definedName>
    <definedName name="HGFH" hidden="1">{"via1",#N/A,TRUE,"general";"via2",#N/A,TRUE,"general";"via3",#N/A,TRUE,"general"}</definedName>
    <definedName name="hgfhty" localSheetId="23" hidden="1">{"via1",#N/A,TRUE,"general";"via2",#N/A,TRUE,"general";"via3",#N/A,TRUE,"general"}</definedName>
    <definedName name="hgfhty" localSheetId="29" hidden="1">{"via1",#N/A,TRUE,"general";"via2",#N/A,TRUE,"general";"via3",#N/A,TRUE,"general"}</definedName>
    <definedName name="hgfhty" hidden="1">{"via1",#N/A,TRUE,"general";"via2",#N/A,TRUE,"general";"via3",#N/A,TRUE,"general"}</definedName>
    <definedName name="HGHFH7" localSheetId="23" hidden="1">{"TAB1",#N/A,TRUE,"GENERAL";"TAB2",#N/A,TRUE,"GENERAL";"TAB3",#N/A,TRUE,"GENERAL";"TAB4",#N/A,TRUE,"GENERAL";"TAB5",#N/A,TRUE,"GENERAL"}</definedName>
    <definedName name="HGHFH7" localSheetId="29" hidden="1">{"TAB1",#N/A,TRUE,"GENERAL";"TAB2",#N/A,TRUE,"GENERAL";"TAB3",#N/A,TRUE,"GENERAL";"TAB4",#N/A,TRUE,"GENERAL";"TAB5",#N/A,TRUE,"GENERAL"}</definedName>
    <definedName name="HGHFH7" hidden="1">{"TAB1",#N/A,TRUE,"GENERAL";"TAB2",#N/A,TRUE,"GENERAL";"TAB3",#N/A,TRUE,"GENERAL";"TAB4",#N/A,TRUE,"GENERAL";"TAB5",#N/A,TRUE,"GENERAL"}</definedName>
    <definedName name="hghhj" localSheetId="23" hidden="1">{"TAB1",#N/A,TRUE,"GENERAL";"TAB2",#N/A,TRUE,"GENERAL";"TAB3",#N/A,TRUE,"GENERAL";"TAB4",#N/A,TRUE,"GENERAL";"TAB5",#N/A,TRUE,"GENERAL"}</definedName>
    <definedName name="hghhj" localSheetId="29" hidden="1">{"TAB1",#N/A,TRUE,"GENERAL";"TAB2",#N/A,TRUE,"GENERAL";"TAB3",#N/A,TRUE,"GENERAL";"TAB4",#N/A,TRUE,"GENERAL";"TAB5",#N/A,TRUE,"GENERAL"}</definedName>
    <definedName name="hghhj" hidden="1">{"TAB1",#N/A,TRUE,"GENERAL";"TAB2",#N/A,TRUE,"GENERAL";"TAB3",#N/A,TRUE,"GENERAL";"TAB4",#N/A,TRUE,"GENERAL";"TAB5",#N/A,TRUE,"GENERAL"}</definedName>
    <definedName name="hghydj" localSheetId="23" hidden="1">{"via1",#N/A,TRUE,"general";"via2",#N/A,TRUE,"general";"via3",#N/A,TRUE,"general"}</definedName>
    <definedName name="hghydj" localSheetId="29" hidden="1">{"via1",#N/A,TRUE,"general";"via2",#N/A,TRUE,"general";"via3",#N/A,TRUE,"general"}</definedName>
    <definedName name="hghydj" hidden="1">{"via1",#N/A,TRUE,"general";"via2",#N/A,TRUE,"general";"via3",#N/A,TRUE,"general"}</definedName>
    <definedName name="hgjfjw" localSheetId="23" hidden="1">{"via1",#N/A,TRUE,"general";"via2",#N/A,TRUE,"general";"via3",#N/A,TRUE,"general"}</definedName>
    <definedName name="hgjfjw" localSheetId="29" hidden="1">{"via1",#N/A,TRUE,"general";"via2",#N/A,TRUE,"general";"via3",#N/A,TRUE,"general"}</definedName>
    <definedName name="hgjfjw" hidden="1">{"via1",#N/A,TRUE,"general";"via2",#N/A,TRUE,"general";"via3",#N/A,TRUE,"general"}</definedName>
    <definedName name="HGJG" localSheetId="23" hidden="1">{"TAB1",#N/A,TRUE,"GENERAL";"TAB2",#N/A,TRUE,"GENERAL";"TAB3",#N/A,TRUE,"GENERAL";"TAB4",#N/A,TRUE,"GENERAL";"TAB5",#N/A,TRUE,"GENERAL"}</definedName>
    <definedName name="HGJG" localSheetId="29" hidden="1">{"TAB1",#N/A,TRUE,"GENERAL";"TAB2",#N/A,TRUE,"GENERAL";"TAB3",#N/A,TRUE,"GENERAL";"TAB4",#N/A,TRUE,"GENERAL";"TAB5",#N/A,TRUE,"GENERAL"}</definedName>
    <definedName name="HGJG" hidden="1">{"TAB1",#N/A,TRUE,"GENERAL";"TAB2",#N/A,TRUE,"GENERAL";"TAB3",#N/A,TRUE,"GENERAL";"TAB4",#N/A,TRUE,"GENERAL";"TAB5",#N/A,TRUE,"GENERAL"}</definedName>
    <definedName name="hgt">#N/A</definedName>
    <definedName name="hgu">#N/A</definedName>
    <definedName name="hh" localSheetId="29">#N/A</definedName>
    <definedName name="hh">[182]Otros!$A$2:$A$21</definedName>
    <definedName name="HHAHHAHAHAHAHH">#N/A</definedName>
    <definedName name="hhg" hidden="1">{#N/A,#N/A,TRUE,"1842CWN0"}</definedName>
    <definedName name="hhh" localSheetId="23" hidden="1">{"TAB1",#N/A,TRUE,"GENERAL";"TAB2",#N/A,TRUE,"GENERAL";"TAB3",#N/A,TRUE,"GENERAL";"TAB4",#N/A,TRUE,"GENERAL";"TAB5",#N/A,TRUE,"GENERAL"}</definedName>
    <definedName name="hhh" localSheetId="29" hidden="1">{"TAB1",#N/A,TRUE,"GENERAL";"TAB2",#N/A,TRUE,"GENERAL";"TAB3",#N/A,TRUE,"GENERAL";"TAB4",#N/A,TRUE,"GENERAL";"TAB5",#N/A,TRUE,"GENERAL"}</definedName>
    <definedName name="hhh" hidden="1">{"TAB1",#N/A,TRUE,"GENERAL";"TAB2",#N/A,TRUE,"GENERAL";"TAB3",#N/A,TRUE,"GENERAL";"TAB4",#N/A,TRUE,"GENERAL";"TAB5",#N/A,TRUE,"GENERAL"}</definedName>
    <definedName name="HHHH" localSheetId="23">#REF!</definedName>
    <definedName name="HHHH">#REF!</definedName>
    <definedName name="hhhhhh" localSheetId="23" hidden="1">{"via1",#N/A,TRUE,"general";"via2",#N/A,TRUE,"general";"via3",#N/A,TRUE,"general"}</definedName>
    <definedName name="hhhhhh" localSheetId="29" hidden="1">{"via1",#N/A,TRUE,"general";"via2",#N/A,TRUE,"general";"via3",#N/A,TRUE,"general"}</definedName>
    <definedName name="hhhhhh" hidden="1">{"via1",#N/A,TRUE,"general";"via2",#N/A,TRUE,"general";"via3",#N/A,TRUE,"general"}</definedName>
    <definedName name="HHHHHHHHHHH" localSheetId="23" hidden="1">{"via1",#N/A,TRUE,"general";"via2",#N/A,TRUE,"general";"via3",#N/A,TRUE,"general"}</definedName>
    <definedName name="HHHHHHHHHHH" hidden="1">{"via1",#N/A,TRUE,"general";"via2",#N/A,TRUE,"general";"via3",#N/A,TRUE,"general"}</definedName>
    <definedName name="hhhhhho" localSheetId="23" hidden="1">{"TAB1",#N/A,TRUE,"GENERAL";"TAB2",#N/A,TRUE,"GENERAL";"TAB3",#N/A,TRUE,"GENERAL";"TAB4",#N/A,TRUE,"GENERAL";"TAB5",#N/A,TRUE,"GENERAL"}</definedName>
    <definedName name="hhhhhho" localSheetId="29" hidden="1">{"TAB1",#N/A,TRUE,"GENERAL";"TAB2",#N/A,TRUE,"GENERAL";"TAB3",#N/A,TRUE,"GENERAL";"TAB4",#N/A,TRUE,"GENERAL";"TAB5",#N/A,TRUE,"GENERAL"}</definedName>
    <definedName name="hhhhhho" hidden="1">{"TAB1",#N/A,TRUE,"GENERAL";"TAB2",#N/A,TRUE,"GENERAL";"TAB3",#N/A,TRUE,"GENERAL";"TAB4",#N/A,TRUE,"GENERAL";"TAB5",#N/A,TRUE,"GENERAL"}</definedName>
    <definedName name="HHHHHHTTTTKKKK">#N/A</definedName>
    <definedName name="hhhhhpy" localSheetId="23" hidden="1">{"TAB1",#N/A,TRUE,"GENERAL";"TAB2",#N/A,TRUE,"GENERAL";"TAB3",#N/A,TRUE,"GENERAL";"TAB4",#N/A,TRUE,"GENERAL";"TAB5",#N/A,TRUE,"GENERAL"}</definedName>
    <definedName name="hhhhhpy" localSheetId="29" hidden="1">{"TAB1",#N/A,TRUE,"GENERAL";"TAB2",#N/A,TRUE,"GENERAL";"TAB3",#N/A,TRUE,"GENERAL";"TAB4",#N/A,TRUE,"GENERAL";"TAB5",#N/A,TRUE,"GENERAL"}</definedName>
    <definedName name="hhhhhpy" hidden="1">{"TAB1",#N/A,TRUE,"GENERAL";"TAB2",#N/A,TRUE,"GENERAL";"TAB3",#N/A,TRUE,"GENERAL";"TAB4",#N/A,TRUE,"GENERAL";"TAB5",#N/A,TRUE,"GENERAL"}</definedName>
    <definedName name="HHHHHTHS" localSheetId="23">#REF!</definedName>
    <definedName name="HHHHHTHS">#REF!</definedName>
    <definedName name="hhhhth" localSheetId="23" hidden="1">{"via1",#N/A,TRUE,"general";"via2",#N/A,TRUE,"general";"via3",#N/A,TRUE,"general"}</definedName>
    <definedName name="hhhhth" localSheetId="29" hidden="1">{"via1",#N/A,TRUE,"general";"via2",#N/A,TRUE,"general";"via3",#N/A,TRUE,"general"}</definedName>
    <definedName name="hhhhth" hidden="1">{"via1",#N/A,TRUE,"general";"via2",#N/A,TRUE,"general";"via3",#N/A,TRUE,"general"}</definedName>
    <definedName name="HHHSHSH">#N/A</definedName>
    <definedName name="hhhyhyh" localSheetId="23" hidden="1">{"TAB1",#N/A,TRUE,"GENERAL";"TAB2",#N/A,TRUE,"GENERAL";"TAB3",#N/A,TRUE,"GENERAL";"TAB4",#N/A,TRUE,"GENERAL";"TAB5",#N/A,TRUE,"GENERAL"}</definedName>
    <definedName name="hhhyhyh" localSheetId="29" hidden="1">{"TAB1",#N/A,TRUE,"GENERAL";"TAB2",#N/A,TRUE,"GENERAL";"TAB3",#N/A,TRUE,"GENERAL";"TAB4",#N/A,TRUE,"GENERAL";"TAB5",#N/A,TRUE,"GENERAL"}</definedName>
    <definedName name="hhhyhyh" hidden="1">{"TAB1",#N/A,TRUE,"GENERAL";"TAB2",#N/A,TRUE,"GENERAL";"TAB3",#N/A,TRUE,"GENERAL";"TAB4",#N/A,TRUE,"GENERAL";"TAB5",#N/A,TRUE,"GENERAL"}</definedName>
    <definedName name="hhtrhreh" localSheetId="23" hidden="1">{"via1",#N/A,TRUE,"general";"via2",#N/A,TRUE,"general";"via3",#N/A,TRUE,"general"}</definedName>
    <definedName name="hhtrhreh" localSheetId="29" hidden="1">{"via1",#N/A,TRUE,"general";"via2",#N/A,TRUE,"general";"via3",#N/A,TRUE,"general"}</definedName>
    <definedName name="hhtrhreh" hidden="1">{"via1",#N/A,TRUE,"general";"via2",#N/A,TRUE,"general";"via3",#N/A,TRUE,"general"}</definedName>
    <definedName name="Hid" localSheetId="29">'[29]Interc de Hidr.'!$E$1:$E$65536</definedName>
    <definedName name="Hid">'[41]Interc de Hidr.'!$E$1:$E$65536</definedName>
    <definedName name="HIDE1">[98]steel!$F$7:$J$7</definedName>
    <definedName name="Hidrante">#REF!</definedName>
    <definedName name="HIDROSANITARIO_RED_DE_GAS" localSheetId="23">[61]Presupuesto!#REF!</definedName>
    <definedName name="HIDROSANITARIO_RED_DE_GAS">[61]Presupuesto!#REF!</definedName>
    <definedName name="HIDROSANITYGAS_ITEM" localSheetId="23">[60]Presupuesto!#REF!</definedName>
    <definedName name="HIDROSANITYGAS_ITEM">[60]Presupuesto!#REF!</definedName>
    <definedName name="HILERAS" localSheetId="23">#REF!</definedName>
    <definedName name="HILERAS">#REF!</definedName>
    <definedName name="hj">#N/A</definedName>
    <definedName name="hjfg" localSheetId="23" hidden="1">{"via1",#N/A,TRUE,"general";"via2",#N/A,TRUE,"general";"via3",#N/A,TRUE,"general"}</definedName>
    <definedName name="hjfg" localSheetId="29" hidden="1">{"via1",#N/A,TRUE,"general";"via2",#N/A,TRUE,"general";"via3",#N/A,TRUE,"general"}</definedName>
    <definedName name="hjfg" hidden="1">{"via1",#N/A,TRUE,"general";"via2",#N/A,TRUE,"general";"via3",#N/A,TRUE,"general"}</definedName>
    <definedName name="hjgh" localSheetId="23" hidden="1">{"TAB1",#N/A,TRUE,"GENERAL";"TAB2",#N/A,TRUE,"GENERAL";"TAB3",#N/A,TRUE,"GENERAL";"TAB4",#N/A,TRUE,"GENERAL";"TAB5",#N/A,TRUE,"GENERAL"}</definedName>
    <definedName name="hjgh" localSheetId="29" hidden="1">{"TAB1",#N/A,TRUE,"GENERAL";"TAB2",#N/A,TRUE,"GENERAL";"TAB3",#N/A,TRUE,"GENERAL";"TAB4",#N/A,TRUE,"GENERAL";"TAB5",#N/A,TRUE,"GENERAL"}</definedName>
    <definedName name="hjgh" hidden="1">{"TAB1",#N/A,TRUE,"GENERAL";"TAB2",#N/A,TRUE,"GENERAL";"TAB3",#N/A,TRUE,"GENERAL";"TAB4",#N/A,TRUE,"GENERAL";"TAB5",#N/A,TRUE,"GENERAL"}</definedName>
    <definedName name="hjghj" localSheetId="23" hidden="1">{"TAB1",#N/A,TRUE,"GENERAL";"TAB2",#N/A,TRUE,"GENERAL";"TAB3",#N/A,TRUE,"GENERAL";"TAB4",#N/A,TRUE,"GENERAL";"TAB5",#N/A,TRUE,"GENERAL"}</definedName>
    <definedName name="hjghj" localSheetId="29" hidden="1">{"TAB1",#N/A,TRUE,"GENERAL";"TAB2",#N/A,TRUE,"GENERAL";"TAB3",#N/A,TRUE,"GENERAL";"TAB4",#N/A,TRUE,"GENERAL";"TAB5",#N/A,TRUE,"GENERAL"}</definedName>
    <definedName name="hjghj" hidden="1">{"TAB1",#N/A,TRUE,"GENERAL";"TAB2",#N/A,TRUE,"GENERAL";"TAB3",#N/A,TRUE,"GENERAL";"TAB4",#N/A,TRUE,"GENERAL";"TAB5",#N/A,TRUE,"GENERAL"}</definedName>
    <definedName name="hjhjhg" localSheetId="23" hidden="1">{"TAB1",#N/A,TRUE,"GENERAL";"TAB2",#N/A,TRUE,"GENERAL";"TAB3",#N/A,TRUE,"GENERAL";"TAB4",#N/A,TRUE,"GENERAL";"TAB5",#N/A,TRUE,"GENERAL"}</definedName>
    <definedName name="hjhjhg" localSheetId="29" hidden="1">{"TAB1",#N/A,TRUE,"GENERAL";"TAB2",#N/A,TRUE,"GENERAL";"TAB3",#N/A,TRUE,"GENERAL";"TAB4",#N/A,TRUE,"GENERAL";"TAB5",#N/A,TRUE,"GENERAL"}</definedName>
    <definedName name="hjhjhg" hidden="1">{"TAB1",#N/A,TRUE,"GENERAL";"TAB2",#N/A,TRUE,"GENERAL";"TAB3",#N/A,TRUE,"GENERAL";"TAB4",#N/A,TRUE,"GENERAL";"TAB5",#N/A,TRUE,"GENERAL"}</definedName>
    <definedName name="hjk">#N/A</definedName>
    <definedName name="HJKH" localSheetId="23" hidden="1">{"via1",#N/A,TRUE,"general";"via2",#N/A,TRUE,"general";"via3",#N/A,TRUE,"general"}</definedName>
    <definedName name="HJKH" localSheetId="29" hidden="1">{"via1",#N/A,TRUE,"general";"via2",#N/A,TRUE,"general";"via3",#N/A,TRUE,"general"}</definedName>
    <definedName name="HJKH" hidden="1">{"via1",#N/A,TRUE,"general";"via2",#N/A,TRUE,"general";"via3",#N/A,TRUE,"general"}</definedName>
    <definedName name="hjkjk" localSheetId="23" hidden="1">{"via1",#N/A,TRUE,"general";"via2",#N/A,TRUE,"general";"via3",#N/A,TRUE,"general"}</definedName>
    <definedName name="hjkjk" localSheetId="29" hidden="1">{"via1",#N/A,TRUE,"general";"via2",#N/A,TRUE,"general";"via3",#N/A,TRUE,"general"}</definedName>
    <definedName name="hjkjk" hidden="1">{"via1",#N/A,TRUE,"general";"via2",#N/A,TRUE,"general";"via3",#N/A,TRUE,"general"}</definedName>
    <definedName name="HK">#N/A</definedName>
    <definedName name="hl">#N/A</definedName>
    <definedName name="HM">[86]Hoja1!$G$8</definedName>
    <definedName name="hn" localSheetId="23" hidden="1">{"TAB1",#N/A,TRUE,"GENERAL";"TAB2",#N/A,TRUE,"GENERAL";"TAB3",#N/A,TRUE,"GENERAL";"TAB4",#N/A,TRUE,"GENERAL";"TAB5",#N/A,TRUE,"GENERAL"}</definedName>
    <definedName name="hn" localSheetId="29" hidden="1">{"TAB1",#N/A,TRUE,"GENERAL";"TAB2",#N/A,TRUE,"GENERAL";"TAB3",#N/A,TRUE,"GENERAL";"TAB4",#N/A,TRUE,"GENERAL";"TAB5",#N/A,TRUE,"GENERAL"}</definedName>
    <definedName name="hn" hidden="1">{"TAB1",#N/A,TRUE,"GENERAL";"TAB2",#N/A,TRUE,"GENERAL";"TAB3",#N/A,TRUE,"GENERAL";"TAB4",#N/A,TRUE,"GENERAL";"TAB5",#N/A,TRUE,"GENERAL"}</definedName>
    <definedName name="hnt">#N/A</definedName>
    <definedName name="Hoja_puerta_P2">#REF!</definedName>
    <definedName name="Hoja_puerta_P3">#REF!</definedName>
    <definedName name="Hoja_puerta_P5">#REF!</definedName>
    <definedName name="hoja1" localSheetId="23">#REF!</definedName>
    <definedName name="HOJA1" localSheetId="29">#REF!</definedName>
    <definedName name="hoja1">#REF!</definedName>
    <definedName name="HOJA8">#REF!</definedName>
    <definedName name="horat" localSheetId="23">'[183]Itemes Renovación'!#REF!</definedName>
    <definedName name="horat" localSheetId="29">'[29]Itemes Renovación'!#REF!</definedName>
    <definedName name="horat">'[183]Itemes Renovación'!#REF!</definedName>
    <definedName name="Hornos">#REF!</definedName>
    <definedName name="hoy" hidden="1">#N/A</definedName>
    <definedName name="hp">#N/A</definedName>
    <definedName name="HP_stg_Hz">#REF!</definedName>
    <definedName name="hqi">#N/A</definedName>
    <definedName name="hqmaxsutro" localSheetId="23">#REF!</definedName>
    <definedName name="hqmaxsutro">#REF!</definedName>
    <definedName name="hQminsutro" localSheetId="23">#REF!</definedName>
    <definedName name="hQminsutro">#REF!</definedName>
    <definedName name="hreer" localSheetId="23" hidden="1">{"TAB1",#N/A,TRUE,"GENERAL";"TAB2",#N/A,TRUE,"GENERAL";"TAB3",#N/A,TRUE,"GENERAL";"TAB4",#N/A,TRUE,"GENERAL";"TAB5",#N/A,TRUE,"GENERAL"}</definedName>
    <definedName name="hreer" localSheetId="29" hidden="1">{"TAB1",#N/A,TRUE,"GENERAL";"TAB2",#N/A,TRUE,"GENERAL";"TAB3",#N/A,TRUE,"GENERAL";"TAB4",#N/A,TRUE,"GENERAL";"TAB5",#N/A,TRUE,"GENERAL"}</definedName>
    <definedName name="hreer" hidden="1">{"TAB1",#N/A,TRUE,"GENERAL";"TAB2",#N/A,TRUE,"GENERAL";"TAB3",#N/A,TRUE,"GENERAL";"TAB4",#N/A,TRUE,"GENERAL";"TAB5",#N/A,TRUE,"GENERAL"}</definedName>
    <definedName name="hrhth" localSheetId="23" hidden="1">{"TAB1",#N/A,TRUE,"GENERAL";"TAB2",#N/A,TRUE,"GENERAL";"TAB3",#N/A,TRUE,"GENERAL";"TAB4",#N/A,TRUE,"GENERAL";"TAB5",#N/A,TRUE,"GENERAL"}</definedName>
    <definedName name="hrhth" localSheetId="29" hidden="1">{"TAB1",#N/A,TRUE,"GENERAL";"TAB2",#N/A,TRUE,"GENERAL";"TAB3",#N/A,TRUE,"GENERAL";"TAB4",#N/A,TRUE,"GENERAL";"TAB5",#N/A,TRUE,"GENERAL"}</definedName>
    <definedName name="hrhth" hidden="1">{"TAB1",#N/A,TRUE,"GENERAL";"TAB2",#N/A,TRUE,"GENERAL";"TAB3",#N/A,TRUE,"GENERAL";"TAB4",#N/A,TRUE,"GENERAL";"TAB5",#N/A,TRUE,"GENERAL"}</definedName>
    <definedName name="hrn">[123]Datos!$D$7</definedName>
    <definedName name="hrthtrh" localSheetId="23" hidden="1">{"TAB1",#N/A,TRUE,"GENERAL";"TAB2",#N/A,TRUE,"GENERAL";"TAB3",#N/A,TRUE,"GENERAL";"TAB4",#N/A,TRUE,"GENERAL";"TAB5",#N/A,TRUE,"GENERAL"}</definedName>
    <definedName name="hrthtrh" localSheetId="29" hidden="1">{"TAB1",#N/A,TRUE,"GENERAL";"TAB2",#N/A,TRUE,"GENERAL";"TAB3",#N/A,TRUE,"GENERAL";"TAB4",#N/A,TRUE,"GENERAL";"TAB5",#N/A,TRUE,"GENERAL"}</definedName>
    <definedName name="hrthtrh" hidden="1">{"TAB1",#N/A,TRUE,"GENERAL";"TAB2",#N/A,TRUE,"GENERAL";"TAB3",#N/A,TRUE,"GENERAL";"TAB4",#N/A,TRUE,"GENERAL";"TAB5",#N/A,TRUE,"GENERAL"}</definedName>
    <definedName name="hs" localSheetId="29">#REF!</definedName>
    <definedName name="hs">#N/A</definedName>
    <definedName name="hsfg" localSheetId="23" hidden="1">{"via1",#N/A,TRUE,"general";"via2",#N/A,TRUE,"general";"via3",#N/A,TRUE,"general"}</definedName>
    <definedName name="hsfg" localSheetId="29" hidden="1">{"via1",#N/A,TRUE,"general";"via2",#N/A,TRUE,"general";"via3",#N/A,TRUE,"general"}</definedName>
    <definedName name="hsfg" hidden="1">{"via1",#N/A,TRUE,"general";"via2",#N/A,TRUE,"general";"via3",#N/A,TRUE,"general"}</definedName>
    <definedName name="ht">#N/A</definedName>
    <definedName name="HTAS">#REF!</definedName>
    <definedName name="HTAS1">#REF!</definedName>
    <definedName name="hthdrf" localSheetId="23" hidden="1">{"TAB1",#N/A,TRUE,"GENERAL";"TAB2",#N/A,TRUE,"GENERAL";"TAB3",#N/A,TRUE,"GENERAL";"TAB4",#N/A,TRUE,"GENERAL";"TAB5",#N/A,TRUE,"GENERAL"}</definedName>
    <definedName name="hthdrf" localSheetId="29" hidden="1">{"TAB1",#N/A,TRUE,"GENERAL";"TAB2",#N/A,TRUE,"GENERAL";"TAB3",#N/A,TRUE,"GENERAL";"TAB4",#N/A,TRUE,"GENERAL";"TAB5",#N/A,TRUE,"GENERAL"}</definedName>
    <definedName name="hthdrf" hidden="1">{"TAB1",#N/A,TRUE,"GENERAL";"TAB2",#N/A,TRUE,"GENERAL";"TAB3",#N/A,TRUE,"GENERAL";"TAB4",#N/A,TRUE,"GENERAL";"TAB5",#N/A,TRUE,"GENERAL"}</definedName>
    <definedName name="htk">#N/A</definedName>
    <definedName name="htryrt7" localSheetId="23" hidden="1">{"via1",#N/A,TRUE,"general";"via2",#N/A,TRUE,"general";"via3",#N/A,TRUE,"general"}</definedName>
    <definedName name="htryrt7" localSheetId="29" hidden="1">{"via1",#N/A,TRUE,"general";"via2",#N/A,TRUE,"general";"via3",#N/A,TRUE,"general"}</definedName>
    <definedName name="htryrt7" hidden="1">{"via1",#N/A,TRUE,"general";"via2",#N/A,TRUE,"general";"via3",#N/A,TRUE,"general"}</definedName>
    <definedName name="hut">#REF!</definedName>
    <definedName name="hxdfk">#REF!</definedName>
    <definedName name="hyhjop" localSheetId="23" hidden="1">{"TAB1",#N/A,TRUE,"GENERAL";"TAB2",#N/A,TRUE,"GENERAL";"TAB3",#N/A,TRUE,"GENERAL";"TAB4",#N/A,TRUE,"GENERAL";"TAB5",#N/A,TRUE,"GENERAL"}</definedName>
    <definedName name="hyhjop" localSheetId="29" hidden="1">{"TAB1",#N/A,TRUE,"GENERAL";"TAB2",#N/A,TRUE,"GENERAL";"TAB3",#N/A,TRUE,"GENERAL";"TAB4",#N/A,TRUE,"GENERAL";"TAB5",#N/A,TRUE,"GENERAL"}</definedName>
    <definedName name="hyhjop" hidden="1">{"TAB1",#N/A,TRUE,"GENERAL";"TAB2",#N/A,TRUE,"GENERAL";"TAB3",#N/A,TRUE,"GENERAL";"TAB4",#N/A,TRUE,"GENERAL";"TAB5",#N/A,TRUE,"GENERAL"}</definedName>
    <definedName name="hyhyh" localSheetId="23" hidden="1">{"TAB1",#N/A,TRUE,"GENERAL";"TAB2",#N/A,TRUE,"GENERAL";"TAB3",#N/A,TRUE,"GENERAL";"TAB4",#N/A,TRUE,"GENERAL";"TAB5",#N/A,TRUE,"GENERAL"}</definedName>
    <definedName name="hyhyh" localSheetId="29" hidden="1">{"TAB1",#N/A,TRUE,"GENERAL";"TAB2",#N/A,TRUE,"GENERAL";"TAB3",#N/A,TRUE,"GENERAL";"TAB4",#N/A,TRUE,"GENERAL";"TAB5",#N/A,TRUE,"GENERAL"}</definedName>
    <definedName name="hyhyh" hidden="1">{"TAB1",#N/A,TRUE,"GENERAL";"TAB2",#N/A,TRUE,"GENERAL";"TAB3",#N/A,TRUE,"GENERAL";"TAB4",#N/A,TRUE,"GENERAL";"TAB5",#N/A,TRUE,"GENERAL"}</definedName>
    <definedName name="hyhyuj">#N/A</definedName>
    <definedName name="HYT">#N/A</definedName>
    <definedName name="hytirs" localSheetId="23" hidden="1">{"via1",#N/A,TRUE,"general";"via2",#N/A,TRUE,"general";"via3",#N/A,TRUE,"general"}</definedName>
    <definedName name="hytirs" localSheetId="29" hidden="1">{"via1",#N/A,TRUE,"general";"via2",#N/A,TRUE,"general";"via3",#N/A,TRUE,"general"}</definedName>
    <definedName name="hytirs" hidden="1">{"via1",#N/A,TRUE,"general";"via2",#N/A,TRUE,"general";"via3",#N/A,TRUE,"general"}</definedName>
    <definedName name="I" localSheetId="29">#REF!</definedName>
    <definedName name="I">#N/A</definedName>
    <definedName name="i0">#REF!</definedName>
    <definedName name="i8i" localSheetId="23" hidden="1">{"TAB1",#N/A,TRUE,"GENERAL";"TAB2",#N/A,TRUE,"GENERAL";"TAB3",#N/A,TRUE,"GENERAL";"TAB4",#N/A,TRUE,"GENERAL";"TAB5",#N/A,TRUE,"GENERAL"}</definedName>
    <definedName name="i8i" localSheetId="29" hidden="1">{"TAB1",#N/A,TRUE,"GENERAL";"TAB2",#N/A,TRUE,"GENERAL";"TAB3",#N/A,TRUE,"GENERAL";"TAB4",#N/A,TRUE,"GENERAL";"TAB5",#N/A,TRUE,"GENERAL"}</definedName>
    <definedName name="i8i" hidden="1">{"TAB1",#N/A,TRUE,"GENERAL";"TAB2",#N/A,TRUE,"GENERAL";"TAB3",#N/A,TRUE,"GENERAL";"TAB4",#N/A,TRUE,"GENERAL";"TAB5",#N/A,TRUE,"GENERAL"}</definedName>
    <definedName name="ic">[123]Hoja1!$C$17</definedName>
    <definedName name="icbf">[123]Hoja1!$C$15</definedName>
    <definedName name="Icct">#REF!</definedName>
    <definedName name="ICP">[18]Tablas!#REF!</definedName>
    <definedName name="ICP1_1">[18]Tablas!#REF!</definedName>
    <definedName name="ICP1_1_1">[18]Tablas!#REF!</definedName>
    <definedName name="ICP1_1_2">[18]Tablas!#REF!</definedName>
    <definedName name="ICP1_1_3">[18]Tablas!#REF!</definedName>
    <definedName name="ICP1_1_4">[18]Tablas!#REF!</definedName>
    <definedName name="ICP1_2">[18]Tablas!#REF!</definedName>
    <definedName name="ICP1_3">[18]Tablas!#REF!</definedName>
    <definedName name="ICP1_4">[18]Tablas!#REF!</definedName>
    <definedName name="id">#N/A</definedName>
    <definedName name="IF" localSheetId="23">'[113]A. P. U.'!#REF!</definedName>
    <definedName name="IF" localSheetId="29">'[179]A. P. U.'!#REF!</definedName>
    <definedName name="IF">'[113]A. P. U.'!#REF!</definedName>
    <definedName name="Ig" localSheetId="29">#REF!</definedName>
    <definedName name="ig">#N/A</definedName>
    <definedName name="IHUIU7UTI66R6767">#N/A</definedName>
    <definedName name="ii" localSheetId="23" hidden="1">{"TAB1",#N/A,TRUE,"GENERAL";"TAB2",#N/A,TRUE,"GENERAL";"TAB3",#N/A,TRUE,"GENERAL";"TAB4",#N/A,TRUE,"GENERAL";"TAB5",#N/A,TRUE,"GENERAL"}</definedName>
    <definedName name="ii" localSheetId="29" hidden="1">{"TAB1",#N/A,TRUE,"GENERAL";"TAB2",#N/A,TRUE,"GENERAL";"TAB3",#N/A,TRUE,"GENERAL";"TAB4",#N/A,TRUE,"GENERAL";"TAB5",#N/A,TRUE,"GENERAL"}</definedName>
    <definedName name="ii" hidden="1">{"TAB1",#N/A,TRUE,"GENERAL";"TAB2",#N/A,TRUE,"GENERAL";"TAB3",#N/A,TRUE,"GENERAL";"TAB4",#N/A,TRUE,"GENERAL";"TAB5",#N/A,TRUE,"GENERAL"}</definedName>
    <definedName name="iii" localSheetId="23" hidden="1">{"via1",#N/A,TRUE,"general";"via2",#N/A,TRUE,"general";"via3",#N/A,TRUE,"general"}</definedName>
    <definedName name="iii" localSheetId="29" hidden="1">{"via1",#N/A,TRUE,"general";"via2",#N/A,TRUE,"general";"via3",#N/A,TRUE,"general"}</definedName>
    <definedName name="iii" hidden="1">{"via1",#N/A,TRUE,"general";"via2",#N/A,TRUE,"general";"via3",#N/A,TRUE,"general"}</definedName>
    <definedName name="iiii" localSheetId="23" hidden="1">{"via1",#N/A,TRUE,"general";"via2",#N/A,TRUE,"general";"via3",#N/A,TRUE,"general"}</definedName>
    <definedName name="iiii" localSheetId="29" hidden="1">{"via1",#N/A,TRUE,"general";"via2",#N/A,TRUE,"general";"via3",#N/A,TRUE,"general"}</definedName>
    <definedName name="iiii" hidden="1">{"via1",#N/A,TRUE,"general";"via2",#N/A,TRUE,"general";"via3",#N/A,TRUE,"general"}</definedName>
    <definedName name="IIIIIHHHYYSS">#N/A</definedName>
    <definedName name="IIIIIIIIIIIIIIHHHHHHHHHHHHHHHHGGGGGGGGGGGGGGG">#N/A</definedName>
    <definedName name="IIIIIIIIOOOOOOOOO">#N/A</definedName>
    <definedName name="iiiiiiik" localSheetId="23" hidden="1">{"via1",#N/A,TRUE,"general";"via2",#N/A,TRUE,"general";"via3",#N/A,TRUE,"general"}</definedName>
    <definedName name="iiiiiiik" localSheetId="29" hidden="1">{"via1",#N/A,TRUE,"general";"via2",#N/A,TRUE,"general";"via3",#N/A,TRUE,"general"}</definedName>
    <definedName name="iiiiiiik" hidden="1">{"via1",#N/A,TRUE,"general";"via2",#N/A,TRUE,"general";"via3",#N/A,TRUE,"general"}</definedName>
    <definedName name="iiiiuh" localSheetId="23" hidden="1">{"TAB1",#N/A,TRUE,"GENERAL";"TAB2",#N/A,TRUE,"GENERAL";"TAB3",#N/A,TRUE,"GENERAL";"TAB4",#N/A,TRUE,"GENERAL";"TAB5",#N/A,TRUE,"GENERAL"}</definedName>
    <definedName name="iiiiuh" localSheetId="29" hidden="1">{"TAB1",#N/A,TRUE,"GENERAL";"TAB2",#N/A,TRUE,"GENERAL";"TAB3",#N/A,TRUE,"GENERAL";"TAB4",#N/A,TRUE,"GENERAL";"TAB5",#N/A,TRUE,"GENERAL"}</definedName>
    <definedName name="iiiiuh" hidden="1">{"TAB1",#N/A,TRUE,"GENERAL";"TAB2",#N/A,TRUE,"GENERAL";"TAB3",#N/A,TRUE,"GENERAL";"TAB4",#N/A,TRUE,"GENERAL";"TAB5",#N/A,TRUE,"GENERAL"}</definedName>
    <definedName name="IIOOUU" localSheetId="23" hidden="1">{"TAB1",#N/A,TRUE,"GENERAL";"TAB2",#N/A,TRUE,"GENERAL";"TAB3",#N/A,TRUE,"GENERAL";"TAB4",#N/A,TRUE,"GENERAL";"TAB5",#N/A,TRUE,"GENERAL"}</definedName>
    <definedName name="IIOOUU" hidden="1">{"TAB1",#N/A,TRUE,"GENERAL";"TAB2",#N/A,TRUE,"GENERAL";"TAB3",#N/A,TRUE,"GENERAL";"TAB4",#N/A,TRUE,"GENERAL";"TAB5",#N/A,TRUE,"GENERAL"}</definedName>
    <definedName name="ik">#N/A</definedName>
    <definedName name="ikikololp">#N/A</definedName>
    <definedName name="ikj">#N/A</definedName>
    <definedName name="iktgvfmu" localSheetId="23" hidden="1">{"TAB1",#N/A,TRUE,"GENERAL";"TAB2",#N/A,TRUE,"GENERAL";"TAB3",#N/A,TRUE,"GENERAL";"TAB4",#N/A,TRUE,"GENERAL";"TAB5",#N/A,TRUE,"GENERAL"}</definedName>
    <definedName name="iktgvfmu" localSheetId="29"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'[184]1'!$N$41</definedName>
    <definedName name="IMP">[48]otros!$C$3</definedName>
    <definedName name="IMPERM">#REF!</definedName>
    <definedName name="IMPRE">2%</definedName>
    <definedName name="IMPRESSION">#REF!</definedName>
    <definedName name="Imprev">[53]Presupuesto!$F$49</definedName>
    <definedName name="IMPREVISTOS">'[81]Formulario N° 4'!$F$130</definedName>
    <definedName name="IMPRIM">#REF!</definedName>
    <definedName name="Imprimante_Pintuco">#REF!</definedName>
    <definedName name="imprimir">#REF!</definedName>
    <definedName name="IMPTOS">#REF!</definedName>
    <definedName name="IMPTOS1">#REF!</definedName>
    <definedName name="INC">#REF!</definedName>
    <definedName name="INCR._PRODC.">#REF!</definedName>
    <definedName name="INCRUST" localSheetId="23">[60]Presupuesto!#REF!,[60]Presupuesto!#REF!,[60]Presupuesto!#REF!,[60]Presupuesto!#REF!,[60]Presupuesto!#REF!</definedName>
    <definedName name="INCRUST">[60]Presupuesto!#REF!,[60]Presupuesto!#REF!,[60]Presupuesto!#REF!,[60]Presupuesto!#REF!,[60]Presupuesto!#REF!</definedName>
    <definedName name="INDI1" localSheetId="23">#REF!</definedName>
    <definedName name="INDI1">#REF!</definedName>
    <definedName name="INDICE">#REF!</definedName>
    <definedName name="induccion" localSheetId="23">#REF!</definedName>
    <definedName name="induccion">#REF!</definedName>
    <definedName name="inf" localSheetId="29">#REF!</definedName>
    <definedName name="inf">#N/A</definedName>
    <definedName name="INFF">#N/A</definedName>
    <definedName name="INFG" localSheetId="23">#REF!</definedName>
    <definedName name="INFG">#REF!</definedName>
    <definedName name="infi">#N/A</definedName>
    <definedName name="INFORME">[185]TABLAS!$A$1:$A$65536</definedName>
    <definedName name="Informe_semanal">#REF!</definedName>
    <definedName name="INGENIERIA1" hidden="1">#REF!</definedName>
    <definedName name="INGENIERIA11" hidden="1">#REF!</definedName>
    <definedName name="iniciales">'[141]Reservas de Petróleo'!$A$2,'[141]Reservas de Petróleo'!$A$1,'[141]Reservas de Petróleo'!$D$4,'[141]Reservas de Petróleo'!$D$1:$D$65536</definedName>
    <definedName name="Inicio" localSheetId="29">[70]BASES!$E$26</definedName>
    <definedName name="Inicio">[71]BASES!$E$26</definedName>
    <definedName name="INPU">#REF!</definedName>
    <definedName name="INPUT">'[5]7422CW00'!#REF!</definedName>
    <definedName name="ins">[155]INS!$B$4:$G$214</definedName>
    <definedName name="inseq">[155]INS!$B$169:$B$197</definedName>
    <definedName name="insmat">[155]INS!$B$30:$B$147</definedName>
    <definedName name="insmo">[155]INS!$B$4:$B$27</definedName>
    <definedName name="INSPECCION" localSheetId="23">#REF!</definedName>
    <definedName name="INSPECCION">#REF!</definedName>
    <definedName name="INSPECCION2" localSheetId="23">#REF!</definedName>
    <definedName name="INSPECCION2">#REF!</definedName>
    <definedName name="inst_provis">[63]PRESUPUESTO!$AD$882</definedName>
    <definedName name="Instalacion">#N/A</definedName>
    <definedName name="INSTALACIONES_HIDRAULICAS">#N/A</definedName>
    <definedName name="instran">[155]INS!$B$200:$B$214</definedName>
    <definedName name="INSU">[186]INSUMOS!$A$1:$E$65536</definedName>
    <definedName name="INSUBANCO">[67]INSUMOS!$A$2:$D$6979</definedName>
    <definedName name="INSUMOS" localSheetId="29">#N/A</definedName>
    <definedName name="INSUMOS">[187]MATERIALES!$A$1:$A$689</definedName>
    <definedName name="Insumos_auxiliares">[188]Insumos!#REF!</definedName>
    <definedName name="Insumos_basicos">#REF!</definedName>
    <definedName name="INSUMOSTOTAL" localSheetId="23">#REF!</definedName>
    <definedName name="INSUMOSTOTAL">#REF!</definedName>
    <definedName name="Int">#REF!</definedName>
    <definedName name="InTap" localSheetId="29">[29]Interc.tapones!$E$1:$E$65536</definedName>
    <definedName name="InTap">[41]Interc.tapones!$E$1:$E$65536</definedName>
    <definedName name="INTER">[162]Hoja3!$F$7:$F$9</definedName>
    <definedName name="Intercambiadores">#REF!</definedName>
    <definedName name="Interest_Rate">#REF!</definedName>
    <definedName name="INTERMEDIA_I">#REF!</definedName>
    <definedName name="Interruptor_doble">#REF!</definedName>
    <definedName name="Interruptor_Levinton">#REF!</definedName>
    <definedName name="Interruptor_Luminex">#REF!</definedName>
    <definedName name="Interventor">[83]CONTRATO!$E$12</definedName>
    <definedName name="IntVal" localSheetId="29">[29]Interc.válv.!$E$1:$E$65536</definedName>
    <definedName name="IntVal">[41]Interc.válv.!$E$1:$E$65536</definedName>
    <definedName name="INV_11" localSheetId="29">'[189]PR 1'!$A$2:$N$655</definedName>
    <definedName name="INV_11">'[190]PR 1'!$A$2:$N$655</definedName>
    <definedName name="INV_Payments">[137]!INV_Payments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#N/A</definedName>
    <definedName name="IOU">#REF!</definedName>
    <definedName name="IOUHH">#N/A</definedName>
    <definedName name="IP">#REF!</definedName>
    <definedName name="ir">#N/A</definedName>
    <definedName name="irng" hidden="1">#REF!</definedName>
    <definedName name="Iss">'[83]LIQUIDA-NOMINA'!$AT$4</definedName>
    <definedName name="issafp">[123]Hoja1!$C$19</definedName>
    <definedName name="isscs">[123]Hoja1!$C$21</definedName>
    <definedName name="isseps">[123]Hoja1!$C$20</definedName>
    <definedName name="it.">#N/A</definedName>
    <definedName name="ITEM" localSheetId="29">#REF!</definedName>
    <definedName name="ITEM">#N/A</definedName>
    <definedName name="ITEM1" localSheetId="23">#REF!</definedName>
    <definedName name="ITEM1" localSheetId="29">#REF!</definedName>
    <definedName name="ITEM1">#REF!</definedName>
    <definedName name="item11">[191]PREACTA!$F$159</definedName>
    <definedName name="item12">[191]PREACTA!$F$166</definedName>
    <definedName name="item13">[191]PREACTA!$F$171</definedName>
    <definedName name="item14">[191]PREACTA!$F$178</definedName>
    <definedName name="ITEM15" localSheetId="29">#REF!</definedName>
    <definedName name="ITEM15">#N/A</definedName>
    <definedName name="item16">[191]PREACTA!$F$199</definedName>
    <definedName name="ITEM2" localSheetId="23">#REF!</definedName>
    <definedName name="ITEM2" localSheetId="29">#REF!</definedName>
    <definedName name="ITEM2">#REF!</definedName>
    <definedName name="ITEM201.1" localSheetId="23">[167]glvc!#REF!</definedName>
    <definedName name="ITEM201.1">[167]glvc!#REF!</definedName>
    <definedName name="ITEM201.2" localSheetId="23">[167]glvc!#REF!</definedName>
    <definedName name="ITEM201.2">[167]glvc!#REF!</definedName>
    <definedName name="ITEM201.3" localSheetId="23">[167]glvc!#REF!</definedName>
    <definedName name="ITEM201.3">[167]glvc!#REF!</definedName>
    <definedName name="ITEM210.2" localSheetId="23">[167]glvc!#REF!</definedName>
    <definedName name="ITEM210.2">[167]glvc!#REF!</definedName>
    <definedName name="ITEM210.3" localSheetId="23">[168]DANIEL!#REF!</definedName>
    <definedName name="item210.3" localSheetId="29">#REF!</definedName>
    <definedName name="ITEM210.3">[168]DANIEL!#REF!</definedName>
    <definedName name="ITEM211.1" localSheetId="23">[167]glvc!#REF!</definedName>
    <definedName name="ITEM211.1">[167]glvc!#REF!</definedName>
    <definedName name="ITEM220.1" localSheetId="23">[169]glvc!#REF!</definedName>
    <definedName name="ITEM220.1">[169]glvc!#REF!</definedName>
    <definedName name="ITEM222" localSheetId="23">'[192]1'!#REF!</definedName>
    <definedName name="ITEM222">'[192]1'!#REF!</definedName>
    <definedName name="ITEM230" localSheetId="23">[167]glvc!#REF!</definedName>
    <definedName name="ITEM230">[167]glvc!#REF!</definedName>
    <definedName name="item230.1">#REF!</definedName>
    <definedName name="ITEM3" localSheetId="23">#REF!</definedName>
    <definedName name="ITEM3" localSheetId="29">#REF!</definedName>
    <definedName name="ITEM3">#REF!</definedName>
    <definedName name="item3077" localSheetId="23">'[32]Lista de Precios'!#REF!</definedName>
    <definedName name="item3077">'[32]Lista de Precios'!#REF!</definedName>
    <definedName name="item3079" localSheetId="23">'[32]Lista de Precios'!#REF!</definedName>
    <definedName name="item3079">'[32]Lista de Precios'!#REF!</definedName>
    <definedName name="item3080" localSheetId="23">'[32]Lista de Precios'!#REF!</definedName>
    <definedName name="item3080">'[32]Lista de Precios'!#REF!</definedName>
    <definedName name="item3081" localSheetId="23">'[32]Lista de Precios'!#REF!</definedName>
    <definedName name="item3081">'[32]Lista de Precios'!#REF!</definedName>
    <definedName name="item3082" localSheetId="23">'[32]Lista de Precios'!#REF!</definedName>
    <definedName name="item3082">'[32]Lista de Precios'!#REF!</definedName>
    <definedName name="item310">#REF!</definedName>
    <definedName name="item320" localSheetId="23">[167]glvc!#REF!</definedName>
    <definedName name="item320">[167]glvc!#REF!</definedName>
    <definedName name="item320.2">#REF!</definedName>
    <definedName name="ITEM330" localSheetId="23">[167]glvc!#REF!</definedName>
    <definedName name="ITEM330">[167]glvc!#REF!</definedName>
    <definedName name="item330.1">#REF!</definedName>
    <definedName name="item4">#N/A</definedName>
    <definedName name="ITEM410" localSheetId="23">[167]glvc!#REF!</definedName>
    <definedName name="ITEM410">[167]glvc!#REF!</definedName>
    <definedName name="ITEM420" localSheetId="23">[167]glvc!#REF!</definedName>
    <definedName name="item420" localSheetId="29">#REF!</definedName>
    <definedName name="ITEM420">[167]glvc!#REF!</definedName>
    <definedName name="ITEM450" localSheetId="23">[167]glvc!#REF!</definedName>
    <definedName name="ITEM450">[167]glvc!#REF!</definedName>
    <definedName name="item450.2P">#REF!</definedName>
    <definedName name="item5">#N/A</definedName>
    <definedName name="item6">#N/A</definedName>
    <definedName name="item600.1">#REF!</definedName>
    <definedName name="ITEM610" localSheetId="23">[167]glvc!#REF!</definedName>
    <definedName name="ITEM610">[167]glvc!#REF!</definedName>
    <definedName name="item610.1">#REF!</definedName>
    <definedName name="item610.2">#REF!</definedName>
    <definedName name="ITEM630.4" localSheetId="23">[167]glvc!#REF!</definedName>
    <definedName name="item630.4" localSheetId="29">#REF!</definedName>
    <definedName name="ITEM630.4">[167]glvc!#REF!</definedName>
    <definedName name="ITEM630.5" localSheetId="23">[167]glvc!#REF!</definedName>
    <definedName name="ITEM630.5">[167]glvc!#REF!</definedName>
    <definedName name="ITEM630.6" localSheetId="23">[167]glvc!#REF!</definedName>
    <definedName name="item630.6" localSheetId="29">#REF!</definedName>
    <definedName name="ITEM630.6">[167]glvc!#REF!</definedName>
    <definedName name="ITEM630.7" localSheetId="23">[167]glvc!#REF!</definedName>
    <definedName name="item630.7" localSheetId="29">#REF!</definedName>
    <definedName name="ITEM630.7">[167]glvc!#REF!</definedName>
    <definedName name="ITEM630.8" localSheetId="23">[167]glvc!#REF!</definedName>
    <definedName name="ITEM630.8">[167]glvc!#REF!</definedName>
    <definedName name="ITEM632" localSheetId="23">[167]glvc!#REF!</definedName>
    <definedName name="ITEM632">[167]glvc!#REF!</definedName>
    <definedName name="ITEM640" localSheetId="23">[167]glvc!#REF!</definedName>
    <definedName name="ITEM640">[167]glvc!#REF!</definedName>
    <definedName name="item640.3">#REF!</definedName>
    <definedName name="ITEM661" localSheetId="23">[167]glvc!#REF!</definedName>
    <definedName name="item661" localSheetId="29">#REF!</definedName>
    <definedName name="ITEM661">[167]glvc!#REF!</definedName>
    <definedName name="ITEM671" localSheetId="23">[167]glvc!#REF!</definedName>
    <definedName name="item671" localSheetId="29">#REF!</definedName>
    <definedName name="ITEM671">[167]glvc!#REF!</definedName>
    <definedName name="item673.1">#REF!</definedName>
    <definedName name="item673.3">#REF!</definedName>
    <definedName name="ITEM681" localSheetId="23">[167]glvc!#REF!</definedName>
    <definedName name="item681" localSheetId="29">#REF!</definedName>
    <definedName name="ITEM681">[167]glvc!#REF!</definedName>
    <definedName name="item7">[191]PREACTA!$F$145</definedName>
    <definedName name="ITEM7.1" localSheetId="23">[167]glvc!#REF!</definedName>
    <definedName name="ITEM7.1">[167]glvc!#REF!</definedName>
    <definedName name="ITEM7.2" localSheetId="23">[167]glvc!#REF!</definedName>
    <definedName name="ITEM7.2">[167]glvc!#REF!</definedName>
    <definedName name="ITEM7.3" localSheetId="23">[167]glvc!#REF!</definedName>
    <definedName name="ITEM7.3">[167]glvc!#REF!</definedName>
    <definedName name="ITEM7.5" localSheetId="23">[167]glvc!#REF!</definedName>
    <definedName name="ITEM7.5">[167]glvc!#REF!</definedName>
    <definedName name="item700.1">#REF!</definedName>
    <definedName name="ITEM704" localSheetId="23">[167]glvc!#REF!</definedName>
    <definedName name="ITEM704">[167]glvc!#REF!</definedName>
    <definedName name="item7095" localSheetId="23">'[32]Lista de Precios'!#REF!</definedName>
    <definedName name="item7095">'[32]Lista de Precios'!#REF!</definedName>
    <definedName name="item7096" localSheetId="23">'[32]Lista de Precios'!#REF!</definedName>
    <definedName name="item7096">'[32]Lista de Precios'!#REF!</definedName>
    <definedName name="item7097" localSheetId="23">'[32]Lista de Precios'!#REF!</definedName>
    <definedName name="item7097">'[32]Lista de Precios'!#REF!</definedName>
    <definedName name="item710.1">#REF!</definedName>
    <definedName name="item710.2">#REF!</definedName>
    <definedName name="ITEM720" localSheetId="23">[169]glvc!#REF!</definedName>
    <definedName name="ITEM720">[169]glvc!#REF!</definedName>
    <definedName name="item730.1">#REF!</definedName>
    <definedName name="item730.2">#REF!</definedName>
    <definedName name="item730.2.4">#REF!</definedName>
    <definedName name="item9">[191]PREACTA!$F$152</definedName>
    <definedName name="ITEM900" localSheetId="23">[169]glvc!#REF!</definedName>
    <definedName name="ITEM900">[169]glvc!#REF!</definedName>
    <definedName name="item900.2">#REF!</definedName>
    <definedName name="ItemCodos" localSheetId="23">#REF!</definedName>
    <definedName name="ItemCodos" localSheetId="29">#REF!</definedName>
    <definedName name="ItemCodos">#REF!</definedName>
    <definedName name="ITEMS" localSheetId="23">#REF!</definedName>
    <definedName name="ITEMS" localSheetId="29">#REF!</definedName>
    <definedName name="ITEMS">#REF!</definedName>
    <definedName name="ITEMS2">'[193]ITEMS(2)'!$A$13:$CE$777</definedName>
    <definedName name="ITEMS3">#N/A</definedName>
    <definedName name="ITEMSCP" localSheetId="23">#REF!</definedName>
    <definedName name="ITEMSCP">#REF!</definedName>
    <definedName name="ITEMSRESUMEN">'[85]ITEMS RESUMIDOS'!$A$2:$D$34</definedName>
    <definedName name="ITEN320" localSheetId="23">[167]glvc!#REF!</definedName>
    <definedName name="ITEN320">[167]glvc!#REF!</definedName>
    <definedName name="ITT">#REF!</definedName>
    <definedName name="IUI" localSheetId="23" hidden="1">{"TAB1",#N/A,TRUE,"GENERAL";"TAB2",#N/A,TRUE,"GENERAL";"TAB3",#N/A,TRUE,"GENERAL";"TAB4",#N/A,TRUE,"GENERAL";"TAB5",#N/A,TRUE,"GENERAL"}</definedName>
    <definedName name="IUI" localSheetId="29" hidden="1">{"TAB1",#N/A,TRUE,"GENERAL";"TAB2",#N/A,TRUE,"GENERAL";"TAB3",#N/A,TRUE,"GENERAL";"TAB4",#N/A,TRUE,"GENERAL";"TAB5",#N/A,TRUE,"GENERAL"}</definedName>
    <definedName name="IUI" hidden="1">{"TAB1",#N/A,TRUE,"GENERAL";"TAB2",#N/A,TRUE,"GENERAL";"TAB3",#N/A,TRUE,"GENERAL";"TAB4",#N/A,TRUE,"GENERAL";"TAB5",#N/A,TRUE,"GENERAL"}</definedName>
    <definedName name="iuit7" localSheetId="23" hidden="1">{"TAB1",#N/A,TRUE,"GENERAL";"TAB2",#N/A,TRUE,"GENERAL";"TAB3",#N/A,TRUE,"GENERAL";"TAB4",#N/A,TRUE,"GENERAL";"TAB5",#N/A,TRUE,"GENERAL"}</definedName>
    <definedName name="iuit7" localSheetId="29" hidden="1">{"TAB1",#N/A,TRUE,"GENERAL";"TAB2",#N/A,TRUE,"GENERAL";"TAB3",#N/A,TRUE,"GENERAL";"TAB4",#N/A,TRUE,"GENERAL";"TAB5",#N/A,TRUE,"GENERAL"}</definedName>
    <definedName name="iuit7" hidden="1">{"TAB1",#N/A,TRUE,"GENERAL";"TAB2",#N/A,TRUE,"GENERAL";"TAB3",#N/A,TRUE,"GENERAL";"TAB4",#N/A,TRUE,"GENERAL";"TAB5",#N/A,TRUE,"GENERAL"}</definedName>
    <definedName name="iul" localSheetId="23" hidden="1">{"via1",#N/A,TRUE,"general";"via2",#N/A,TRUE,"general";"via3",#N/A,TRUE,"general"}</definedName>
    <definedName name="iul" localSheetId="29" hidden="1">{"via1",#N/A,TRUE,"general";"via2",#N/A,TRUE,"general";"via3",#N/A,TRUE,"general"}</definedName>
    <definedName name="iul" hidden="1">{"via1",#N/A,TRUE,"general";"via2",#N/A,TRUE,"general";"via3",#N/A,TRUE,"general"}</definedName>
    <definedName name="iuouio" localSheetId="23" hidden="1">{"via1",#N/A,TRUE,"general";"via2",#N/A,TRUE,"general";"via3",#N/A,TRUE,"general"}</definedName>
    <definedName name="iuouio" localSheetId="29" hidden="1">{"via1",#N/A,TRUE,"general";"via2",#N/A,TRUE,"general";"via3",#N/A,TRUE,"general"}</definedName>
    <definedName name="iuouio" hidden="1">{"via1",#N/A,TRUE,"general";"via2",#N/A,TRUE,"general";"via3",#N/A,TRUE,"general"}</definedName>
    <definedName name="iuyi9" localSheetId="23" hidden="1">{"TAB1",#N/A,TRUE,"GENERAL";"TAB2",#N/A,TRUE,"GENERAL";"TAB3",#N/A,TRUE,"GENERAL";"TAB4",#N/A,TRUE,"GENERAL";"TAB5",#N/A,TRUE,"GENERAL"}</definedName>
    <definedName name="iuyi9" localSheetId="29" hidden="1">{"TAB1",#N/A,TRUE,"GENERAL";"TAB2",#N/A,TRUE,"GENERAL";"TAB3",#N/A,TRUE,"GENERAL";"TAB4",#N/A,TRUE,"GENERAL";"TAB5",#N/A,TRUE,"GENERAL"}</definedName>
    <definedName name="iuyi9" hidden="1">{"TAB1",#N/A,TRUE,"GENERAL";"TAB2",#N/A,TRUE,"GENERAL";"TAB3",#N/A,TRUE,"GENERAL";"TAB4",#N/A,TRUE,"GENERAL";"TAB5",#N/A,TRUE,"GENERAL"}</definedName>
    <definedName name="IVA" localSheetId="29">#REF!</definedName>
    <definedName name="IVA">16%</definedName>
    <definedName name="IvaSUtl" localSheetId="29">[194]PRESUPUESTO!#REF!</definedName>
    <definedName name="IvaSUtl">[53]Presupuesto!$F$52</definedName>
    <definedName name="iwjer">#REF!</definedName>
    <definedName name="iyuiuyi" localSheetId="23" hidden="1">{"via1",#N/A,TRUE,"general";"via2",#N/A,TRUE,"general";"via3",#N/A,TRUE,"general"}</definedName>
    <definedName name="iyuiuyi" localSheetId="29" hidden="1">{"via1",#N/A,TRUE,"general";"via2",#N/A,TRUE,"general";"via3",#N/A,TRUE,"general"}</definedName>
    <definedName name="iyuiuyi" hidden="1">{"via1",#N/A,TRUE,"general";"via2",#N/A,TRUE,"general";"via3",#N/A,TRUE,"general"}</definedName>
    <definedName name="j" localSheetId="23" hidden="1">{"TAB1",#N/A,TRUE,"GENERAL";"TAB2",#N/A,TRUE,"GENERAL";"TAB3",#N/A,TRUE,"GENERAL";"TAB4",#N/A,TRUE,"GENERAL";"TAB5",#N/A,TRUE,"GENERAL"}</definedName>
    <definedName name="j" localSheetId="29" hidden="1">{"TAB1",#N/A,TRUE,"GENERAL";"TAB2",#N/A,TRUE,"GENERAL";"TAB3",#N/A,TRUE,"GENERAL";"TAB4",#N/A,TRUE,"GENERAL";"TAB5",#N/A,TRUE,"GENERAL"}</definedName>
    <definedName name="j" hidden="1">{"TAB1",#N/A,TRUE,"GENERAL";"TAB2",#N/A,TRUE,"GENERAL";"TAB3",#N/A,TRUE,"GENERAL";"TAB4",#N/A,TRUE,"GENERAL";"TAB5",#N/A,TRUE,"GENERAL"}</definedName>
    <definedName name="Jabonera_Royal_color">#REF!</definedName>
    <definedName name="jairo">'[195]RESUMEN ÍTEMS'!$A$17:$A$272</definedName>
    <definedName name="jajAJHQWDHG">#N/A</definedName>
    <definedName name="JARZ">#REF!</definedName>
    <definedName name="JAVIER">#REF!</definedName>
    <definedName name="jd" localSheetId="23" hidden="1">{"via1",#N/A,TRUE,"general";"via2",#N/A,TRUE,"general";"via3",#N/A,TRUE,"general"}</definedName>
    <definedName name="jd" localSheetId="29" hidden="1">{"via1",#N/A,TRUE,"general";"via2",#N/A,TRUE,"general";"via3",#N/A,TRUE,"general"}</definedName>
    <definedName name="jd" hidden="1">{"via1",#N/A,TRUE,"general";"via2",#N/A,TRUE,"general";"via3",#N/A,TRUE,"general"}</definedName>
    <definedName name="jdh" localSheetId="23" hidden="1">{"TAB1",#N/A,TRUE,"GENERAL";"TAB2",#N/A,TRUE,"GENERAL";"TAB3",#N/A,TRUE,"GENERAL";"TAB4",#N/A,TRUE,"GENERAL";"TAB5",#N/A,TRUE,"GENERAL"}</definedName>
    <definedName name="jdh" localSheetId="29" hidden="1">{"TAB1",#N/A,TRUE,"GENERAL";"TAB2",#N/A,TRUE,"GENERAL";"TAB3",#N/A,TRUE,"GENERAL";"TAB4",#N/A,TRUE,"GENERAL";"TAB5",#N/A,TRUE,"GENERAL"}</definedName>
    <definedName name="jdh" hidden="1">{"TAB1",#N/A,TRUE,"GENERAL";"TAB2",#N/A,TRUE,"GENERAL";"TAB3",#N/A,TRUE,"GENERAL";"TAB4",#N/A,TRUE,"GENERAL";"TAB5",#N/A,TRUE,"GENERAL"}</definedName>
    <definedName name="jdhdh" localSheetId="23" hidden="1">[51]Presupuesto_Via_distribuidora!#REF!</definedName>
    <definedName name="jdhdh" hidden="1">[51]Presupuesto_Via_distribuidora!#REF!</definedName>
    <definedName name="jeytj" localSheetId="23" hidden="1">{"TAB1",#N/A,TRUE,"GENERAL";"TAB2",#N/A,TRUE,"GENERAL";"TAB3",#N/A,TRUE,"GENERAL";"TAB4",#N/A,TRUE,"GENERAL";"TAB5",#N/A,TRUE,"GENERAL"}</definedName>
    <definedName name="jeytj" localSheetId="29"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3" hidden="1">{"TAB1",#N/A,TRUE,"GENERAL";"TAB2",#N/A,TRUE,"GENERAL";"TAB3",#N/A,TRUE,"GENERAL";"TAB4",#N/A,TRUE,"GENERAL";"TAB5",#N/A,TRUE,"GENERAL"}</definedName>
    <definedName name="jfhjfrt" localSheetId="29" hidden="1">{"TAB1",#N/A,TRUE,"GENERAL";"TAB2",#N/A,TRUE,"GENERAL";"TAB3",#N/A,TRUE,"GENERAL";"TAB4",#N/A,TRUE,"GENERAL";"TAB5",#N/A,TRUE,"GENERAL"}</definedName>
    <definedName name="jfhjfrt" hidden="1">{"TAB1",#N/A,TRUE,"GENERAL";"TAB2",#N/A,TRUE,"GENERAL";"TAB3",#N/A,TRUE,"GENERAL";"TAB4",#N/A,TRUE,"GENERAL";"TAB5",#N/A,TRUE,"GENERAL"}</definedName>
    <definedName name="jgfj" localSheetId="23" hidden="1">{"via1",#N/A,TRUE,"general";"via2",#N/A,TRUE,"general";"via3",#N/A,TRUE,"general"}</definedName>
    <definedName name="jgfj" localSheetId="29" hidden="1">{"via1",#N/A,TRUE,"general";"via2",#N/A,TRUE,"general";"via3",#N/A,TRUE,"general"}</definedName>
    <definedName name="jgfj" hidden="1">{"via1",#N/A,TRUE,"general";"via2",#N/A,TRUE,"general";"via3",#N/A,TRUE,"general"}</definedName>
    <definedName name="jghj" localSheetId="23" hidden="1">{"TAB1",#N/A,TRUE,"GENERAL";"TAB2",#N/A,TRUE,"GENERAL";"TAB3",#N/A,TRUE,"GENERAL";"TAB4",#N/A,TRUE,"GENERAL";"TAB5",#N/A,TRUE,"GENERAL"}</definedName>
    <definedName name="jghj" localSheetId="29" hidden="1">{"TAB1",#N/A,TRUE,"GENERAL";"TAB2",#N/A,TRUE,"GENERAL";"TAB3",#N/A,TRUE,"GENERAL";"TAB4",#N/A,TRUE,"GENERAL";"TAB5",#N/A,TRUE,"GENERAL"}</definedName>
    <definedName name="jghj" hidden="1">{"TAB1",#N/A,TRUE,"GENERAL";"TAB2",#N/A,TRUE,"GENERAL";"TAB3",#N/A,TRUE,"GENERAL";"TAB4",#N/A,TRUE,"GENERAL";"TAB5",#N/A,TRUE,"GENERAL"}</definedName>
    <definedName name="JgIN_Royal_Corona_8521">#REF!</definedName>
    <definedName name="jgj" localSheetId="23" hidden="1">{"TAB1",#N/A,TRUE,"GENERAL";"TAB2",#N/A,TRUE,"GENERAL";"TAB3",#N/A,TRUE,"GENERAL";"TAB4",#N/A,TRUE,"GENERAL";"TAB5",#N/A,TRUE,"GENERAL"}</definedName>
    <definedName name="jgj" localSheetId="29" hidden="1">{"TAB1",#N/A,TRUE,"GENERAL";"TAB2",#N/A,TRUE,"GENERAL";"TAB3",#N/A,TRUE,"GENERAL";"TAB4",#N/A,TRUE,"GENERAL";"TAB5",#N/A,TRUE,"GENERAL"}</definedName>
    <definedName name="jgj" hidden="1">{"TAB1",#N/A,TRUE,"GENERAL";"TAB2",#N/A,TRUE,"GENERAL";"TAB3",#N/A,TRUE,"GENERAL";"TAB4",#N/A,TRUE,"GENERAL";"TAB5",#N/A,TRUE,"GENERAL"}</definedName>
    <definedName name="jh">#N/A</definedName>
    <definedName name="jhg" localSheetId="23" hidden="1">{"TAB1",#N/A,TRUE,"GENERAL";"TAB2",#N/A,TRUE,"GENERAL";"TAB3",#N/A,TRUE,"GENERAL";"TAB4",#N/A,TRUE,"GENERAL";"TAB5",#N/A,TRUE,"GENERAL"}</definedName>
    <definedName name="jhg" localSheetId="29" hidden="1">{"TAB1",#N/A,TRUE,"GENERAL";"TAB2",#N/A,TRUE,"GENERAL";"TAB3",#N/A,TRUE,"GENERAL";"TAB4",#N/A,TRUE,"GENERAL";"TAB5",#N/A,TRUE,"GENERAL"}</definedName>
    <definedName name="jhg" hidden="1">{"TAB1",#N/A,TRUE,"GENERAL";"TAB2",#N/A,TRUE,"GENERAL";"TAB3",#N/A,TRUE,"GENERAL";"TAB4",#N/A,TRUE,"GENERAL";"TAB5",#N/A,TRUE,"GENERAL"}</definedName>
    <definedName name="jhjyj" localSheetId="23" hidden="1">{"via1",#N/A,TRUE,"general";"via2",#N/A,TRUE,"general";"via3",#N/A,TRUE,"general"}</definedName>
    <definedName name="jhjyj" localSheetId="29" hidden="1">{"via1",#N/A,TRUE,"general";"via2",#N/A,TRUE,"general";"via3",#N/A,TRUE,"general"}</definedName>
    <definedName name="jhjyj" hidden="1">{"via1",#N/A,TRUE,"general";"via2",#N/A,TRUE,"general";"via3",#N/A,TRUE,"general"}</definedName>
    <definedName name="JHK" localSheetId="23" hidden="1">{"TAB1",#N/A,TRUE,"GENERAL";"TAB2",#N/A,TRUE,"GENERAL";"TAB3",#N/A,TRUE,"GENERAL";"TAB4",#N/A,TRUE,"GENERAL";"TAB5",#N/A,TRUE,"GENERAL"}</definedName>
    <definedName name="JHK" localSheetId="29" hidden="1">{"TAB1",#N/A,TRUE,"GENERAL";"TAB2",#N/A,TRUE,"GENERAL";"TAB3",#N/A,TRUE,"GENERAL";"TAB4",#N/A,TRUE,"GENERAL";"TAB5",#N/A,TRUE,"GENERAL"}</definedName>
    <definedName name="JHK" hidden="1">{"TAB1",#N/A,TRUE,"GENERAL";"TAB2",#N/A,TRUE,"GENERAL";"TAB3",#N/A,TRUE,"GENERAL";"TAB4",#N/A,TRUE,"GENERAL";"TAB5",#N/A,TRUE,"GENERAL"}</definedName>
    <definedName name="jhkgjkvf" localSheetId="23" hidden="1">{"TAB1",#N/A,TRUE,"GENERAL";"TAB2",#N/A,TRUE,"GENERAL";"TAB3",#N/A,TRUE,"GENERAL";"TAB4",#N/A,TRUE,"GENERAL";"TAB5",#N/A,TRUE,"GENERAL"}</definedName>
    <definedName name="jhkgjkvf" localSheetId="29" hidden="1">{"TAB1",#N/A,TRUE,"GENERAL";"TAB2",#N/A,TRUE,"GENERAL";"TAB3",#N/A,TRUE,"GENERAL";"TAB4",#N/A,TRUE,"GENERAL";"TAB5",#N/A,TRUE,"GENERAL"}</definedName>
    <definedName name="jhkgjkvf" hidden="1">{"TAB1",#N/A,TRUE,"GENERAL";"TAB2",#N/A,TRUE,"GENERAL";"TAB3",#N/A,TRUE,"GENERAL";"TAB4",#N/A,TRUE,"GENERAL";"TAB5",#N/A,TRUE,"GENERAL"}</definedName>
    <definedName name="JHSJHSJHDHD">#N/A</definedName>
    <definedName name="jHWQHWQHW">#N/A</definedName>
    <definedName name="jj" localSheetId="23" hidden="1">{"via1",#N/A,TRUE,"general";"via2",#N/A,TRUE,"general";"via3",#N/A,TRUE,"general"}</definedName>
    <definedName name="jj" localSheetId="29" hidden="1">{"via1",#N/A,TRUE,"general";"via2",#N/A,TRUE,"general";"via3",#N/A,TRUE,"general"}</definedName>
    <definedName name="jj" hidden="1">{"via1",#N/A,TRUE,"general";"via2",#N/A,TRUE,"general";"via3",#N/A,TRUE,"general"}</definedName>
    <definedName name="JJAJAJAAJ">#N/A</definedName>
    <definedName name="JJAJAJJAAJAJA">#N/A</definedName>
    <definedName name="jjajjajajaj">#N/A</definedName>
    <definedName name="jjfq" localSheetId="23" hidden="1">{"via1",#N/A,TRUE,"general";"via2",#N/A,TRUE,"general";"via3",#N/A,TRUE,"general"}</definedName>
    <definedName name="jjfq" localSheetId="29" hidden="1">{"via1",#N/A,TRUE,"general";"via2",#N/A,TRUE,"general";"via3",#N/A,TRUE,"general"}</definedName>
    <definedName name="jjfq" hidden="1">{"via1",#N/A,TRUE,"general";"via2",#N/A,TRUE,"general";"via3",#N/A,TRUE,"general"}</definedName>
    <definedName name="JJJ" localSheetId="23" hidden="1">{"via1",#N/A,TRUE,"general";"via2",#N/A,TRUE,"general";"via3",#N/A,TRUE,"general"}</definedName>
    <definedName name="JJJ" localSheetId="29" hidden="1">{#N/A,#N/A,FALSE,"Hoja1";#N/A,#N/A,FALSE,"Hoja2"}</definedName>
    <definedName name="JJJ" hidden="1">{"via1",#N/A,TRUE,"general";"via2",#N/A,TRUE,"general";"via3",#N/A,TRUE,"general"}</definedName>
    <definedName name="jjjhjddfg" localSheetId="23" hidden="1">{"via1",#N/A,TRUE,"general";"via2",#N/A,TRUE,"general";"via3",#N/A,TRUE,"general"}</definedName>
    <definedName name="jjjhjddfg" localSheetId="29" hidden="1">{"via1",#N/A,TRUE,"general";"via2",#N/A,TRUE,"general";"via3",#N/A,TRUE,"general"}</definedName>
    <definedName name="jjjhjddfg" hidden="1">{"via1",#N/A,TRUE,"general";"via2",#N/A,TRUE,"general";"via3",#N/A,TRUE,"general"}</definedName>
    <definedName name="JJJJAJAJAJAAJ">#N/A</definedName>
    <definedName name="jjjjj" localSheetId="23" hidden="1">#REF!</definedName>
    <definedName name="jjjjj" hidden="1">#REF!</definedName>
    <definedName name="JJJJJANANANANAN">#N/A</definedName>
    <definedName name="JJJJJJAAAAAA">#N/A</definedName>
    <definedName name="JJJJJJDADADA">#N/A</definedName>
    <definedName name="JJJJJJJJJJJJJJJJJJJJ" localSheetId="23">[60]Presupuesto!#REF!</definedName>
    <definedName name="JJJJJJJJJJJJJJJJJJJJ">[60]Presupuesto!#REF!</definedName>
    <definedName name="JJJJJJJJJJJJJJJJJJJJJJJJ" localSheetId="23">#REF!</definedName>
    <definedName name="JJJJJJJJJJJJJJJJJJJJJJJJ">#REF!</definedName>
    <definedName name="jjjjjjjjjjjjjjjjyyyyyyyyyyyyyyyyyyffffffffff">#N/A</definedName>
    <definedName name="jjjjjjjjjjjjuuuuuuuuuuuuuuuuggggggggggggggg" localSheetId="23" hidden="1">#REF!</definedName>
    <definedName name="jjjjjjjjjjjjuuuuuuuuuuuuuuuuggggggggggggggg" hidden="1">#REF!</definedName>
    <definedName name="jjjjju" localSheetId="23" hidden="1">{"via1",#N/A,TRUE,"general";"via2",#N/A,TRUE,"general";"via3",#N/A,TRUE,"general"}</definedName>
    <definedName name="jjjjju" localSheetId="29" hidden="1">{"via1",#N/A,TRUE,"general";"via2",#N/A,TRUE,"general";"via3",#N/A,TRUE,"general"}</definedName>
    <definedName name="jjjjju" hidden="1">{"via1",#N/A,TRUE,"general";"via2",#N/A,TRUE,"general";"via3",#N/A,TRUE,"general"}</definedName>
    <definedName name="JJJJSSSSS">#N/A</definedName>
    <definedName name="JJOJPO" localSheetId="23">#REF!</definedName>
    <definedName name="JJOJPO">#REF!</definedName>
    <definedName name="jjujujty" localSheetId="23" hidden="1">{"TAB1",#N/A,TRUE,"GENERAL";"TAB2",#N/A,TRUE,"GENERAL";"TAB3",#N/A,TRUE,"GENERAL";"TAB4",#N/A,TRUE,"GENERAL";"TAB5",#N/A,TRUE,"GENERAL"}</definedName>
    <definedName name="jjujujty" localSheetId="29" hidden="1">{"TAB1",#N/A,TRUE,"GENERAL";"TAB2",#N/A,TRUE,"GENERAL";"TAB3",#N/A,TRUE,"GENERAL";"TAB4",#N/A,TRUE,"GENERAL";"TAB5",#N/A,TRUE,"GENERAL"}</definedName>
    <definedName name="jjujujty" hidden="1">{"TAB1",#N/A,TRUE,"GENERAL";"TAB2",#N/A,TRUE,"GENERAL";"TAB3",#N/A,TRUE,"GENERAL";"TAB4",#N/A,TRUE,"GENERAL";"TAB5",#N/A,TRUE,"GENERAL"}</definedName>
    <definedName name="jjyjy" localSheetId="23" hidden="1">{"via1",#N/A,TRUE,"general";"via2",#N/A,TRUE,"general";"via3",#N/A,TRUE,"general"}</definedName>
    <definedName name="jjyjy" localSheetId="29" hidden="1">{"via1",#N/A,TRUE,"general";"via2",#N/A,TRUE,"general";"via3",#N/A,TRUE,"general"}</definedName>
    <definedName name="jjyjy" hidden="1">{"via1",#N/A,TRUE,"general";"via2",#N/A,TRUE,"general";"via3",#N/A,TRUE,"general"}</definedName>
    <definedName name="jk">#N/A</definedName>
    <definedName name="jkk" localSheetId="23" hidden="1">{"TAB1",#N/A,TRUE,"GENERAL";"TAB2",#N/A,TRUE,"GENERAL";"TAB3",#N/A,TRUE,"GENERAL";"TAB4",#N/A,TRUE,"GENERAL";"TAB5",#N/A,TRUE,"GENERAL"}</definedName>
    <definedName name="jkk" localSheetId="29" hidden="1">{"TAB1",#N/A,TRUE,"GENERAL";"TAB2",#N/A,TRUE,"GENERAL";"TAB3",#N/A,TRUE,"GENERAL";"TAB4",#N/A,TRUE,"GENERAL";"TAB5",#N/A,TRUE,"GENERAL"}</definedName>
    <definedName name="jkk" hidden="1">{"TAB1",#N/A,TRUE,"GENERAL";"TAB2",#N/A,TRUE,"GENERAL";"TAB3",#N/A,TRUE,"GENERAL";"TAB4",#N/A,TRUE,"GENERAL";"TAB5",#N/A,TRUE,"GENERAL"}</definedName>
    <definedName name="jkl" localSheetId="23" hidden="1">{"TAB1",#N/A,TRUE,"GENERAL";"TAB2",#N/A,TRUE,"GENERAL";"TAB3",#N/A,TRUE,"GENERAL";"TAB4",#N/A,TRUE,"GENERAL";"TAB5",#N/A,TRUE,"GENERAL"}</definedName>
    <definedName name="jkl" localSheetId="29" hidden="1">{"TAB1",#N/A,TRUE,"GENERAL";"TAB2",#N/A,TRUE,"GENERAL";"TAB3",#N/A,TRUE,"GENERAL";"TAB4",#N/A,TRUE,"GENERAL";"TAB5",#N/A,TRUE,"GENERAL"}</definedName>
    <definedName name="jkl" hidden="1">{"TAB1",#N/A,TRUE,"GENERAL";"TAB2",#N/A,TRUE,"GENERAL";"TAB3",#N/A,TRUE,"GENERAL";"TAB4",#N/A,TRUE,"GENERAL";"TAB5",#N/A,TRUE,"GENERAL"}</definedName>
    <definedName name="JKSDFDFJK">#N/A</definedName>
    <definedName name="jn">#N/A</definedName>
    <definedName name="jñ">#N/A</definedName>
    <definedName name="jo">#N/A</definedName>
    <definedName name="JOHN" localSheetId="23">#REF!</definedName>
    <definedName name="JOHN">#REF!</definedName>
    <definedName name="JOHNNY">#N/A</definedName>
    <definedName name="JORNAL">#REF!</definedName>
    <definedName name="jose" localSheetId="29">#REF!</definedName>
    <definedName name="JOSE">#N/A</definedName>
    <definedName name="JOSE1">#N/A</definedName>
    <definedName name="JOSECMUTIS">'[99]JOSE C. MUTIS'!$A$1:$BB$95</definedName>
    <definedName name="JRYJ" localSheetId="23" hidden="1">{"via1",#N/A,TRUE,"general";"via2",#N/A,TRUE,"general";"via3",#N/A,TRUE,"general"}</definedName>
    <definedName name="JRYJ" localSheetId="29" hidden="1">{"via1",#N/A,TRUE,"general";"via2",#N/A,TRUE,"general";"via3",#N/A,TRUE,"general"}</definedName>
    <definedName name="JRYJ" hidden="1">{"via1",#N/A,TRUE,"general";"via2",#N/A,TRUE,"general";"via3",#N/A,TRUE,"general"}</definedName>
    <definedName name="jt">#N/A</definedName>
    <definedName name="jtyj" localSheetId="23" hidden="1">{"TAB1",#N/A,TRUE,"GENERAL";"TAB2",#N/A,TRUE,"GENERAL";"TAB3",#N/A,TRUE,"GENERAL";"TAB4",#N/A,TRUE,"GENERAL";"TAB5",#N/A,TRUE,"GENERAL"}</definedName>
    <definedName name="jtyj" localSheetId="29" hidden="1">{"TAB1",#N/A,TRUE,"GENERAL";"TAB2",#N/A,TRUE,"GENERAL";"TAB3",#N/A,TRUE,"GENERAL";"TAB4",#N/A,TRUE,"GENERAL";"TAB5",#N/A,TRUE,"GENERAL"}</definedName>
    <definedName name="jtyj" hidden="1">{"TAB1",#N/A,TRUE,"GENERAL";"TAB2",#N/A,TRUE,"GENERAL";"TAB3",#N/A,TRUE,"GENERAL";"TAB4",#N/A,TRUE,"GENERAL";"TAB5",#N/A,TRUE,"GENERAL"}</definedName>
    <definedName name="jtyry" localSheetId="23" hidden="1">{"TAB1",#N/A,TRUE,"GENERAL";"TAB2",#N/A,TRUE,"GENERAL";"TAB3",#N/A,TRUE,"GENERAL";"TAB4",#N/A,TRUE,"GENERAL";"TAB5",#N/A,TRUE,"GENERAL"}</definedName>
    <definedName name="jtyry" localSheetId="29" hidden="1">{"TAB1",#N/A,TRUE,"GENERAL";"TAB2",#N/A,TRUE,"GENERAL";"TAB3",#N/A,TRUE,"GENERAL";"TAB4",#N/A,TRUE,"GENERAL";"TAB5",#N/A,TRUE,"GENERAL"}</definedName>
    <definedName name="jtyry" hidden="1">{"TAB1",#N/A,TRUE,"GENERAL";"TAB2",#N/A,TRUE,"GENERAL";"TAB3",#N/A,TRUE,"GENERAL";"TAB4",#N/A,TRUE,"GENERAL";"TAB5",#N/A,TRUE,"GENERAL"}</definedName>
    <definedName name="juan">'[195]RESUMEN ÍTEMS'!$A$17:$A$272</definedName>
    <definedName name="Juego_Boquillas__1">#REF!</definedName>
    <definedName name="Juego_boquillas_1_2">#REF!</definedName>
    <definedName name="Juego_Incrustac._NOVA">#REF!</definedName>
    <definedName name="Juego_Incrustac.4un_ROYAL">#REF!</definedName>
    <definedName name="jui">#N/A</definedName>
    <definedName name="juj" localSheetId="23" hidden="1">{"via1",#N/A,TRUE,"general";"via2",#N/A,TRUE,"general";"via3",#N/A,TRUE,"general"}</definedName>
    <definedName name="juj" localSheetId="29" hidden="1">{"via1",#N/A,TRUE,"general";"via2",#N/A,TRUE,"general";"via3",#N/A,TRUE,"general"}</definedName>
    <definedName name="juj" hidden="1">{"via1",#N/A,TRUE,"general";"via2",#N/A,TRUE,"general";"via3",#N/A,TRUE,"general"}</definedName>
    <definedName name="jujcx" localSheetId="23" hidden="1">{"via1",#N/A,TRUE,"general";"via2",#N/A,TRUE,"general";"via3",#N/A,TRUE,"general"}</definedName>
    <definedName name="jujcx" localSheetId="29" hidden="1">{"via1",#N/A,TRUE,"general";"via2",#N/A,TRUE,"general";"via3",#N/A,TRUE,"general"}</definedName>
    <definedName name="jujcx" hidden="1">{"via1",#N/A,TRUE,"general";"via2",#N/A,TRUE,"general";"via3",#N/A,TRUE,"general"}</definedName>
    <definedName name="jujuj" localSheetId="23" hidden="1">{"via1",#N/A,TRUE,"general";"via2",#N/A,TRUE,"general";"via3",#N/A,TRUE,"general"}</definedName>
    <definedName name="jujuj" localSheetId="29" hidden="1">{"via1",#N/A,TRUE,"general";"via2",#N/A,TRUE,"general";"via3",#N/A,TRUE,"general"}</definedName>
    <definedName name="jujuj" hidden="1">{"via1",#N/A,TRUE,"general";"via2",#N/A,TRUE,"general";"via3",#N/A,TRUE,"general"}</definedName>
    <definedName name="jujujuju" localSheetId="23" hidden="1">{"TAB1",#N/A,TRUE,"GENERAL";"TAB2",#N/A,TRUE,"GENERAL";"TAB3",#N/A,TRUE,"GENERAL";"TAB4",#N/A,TRUE,"GENERAL";"TAB5",#N/A,TRUE,"GENERAL"}</definedName>
    <definedName name="jujujuju" localSheetId="29" hidden="1">{"TAB1",#N/A,TRUE,"GENERAL";"TAB2",#N/A,TRUE,"GENERAL";"TAB3",#N/A,TRUE,"GENERAL";"TAB4",#N/A,TRUE,"GENERAL";"TAB5",#N/A,TRUE,"GENERAL"}</definedName>
    <definedName name="jujujuju" hidden="1">{"TAB1",#N/A,TRUE,"GENERAL";"TAB2",#N/A,TRUE,"GENERAL";"TAB3",#N/A,TRUE,"GENERAL";"TAB4",#N/A,TRUE,"GENERAL";"TAB5",#N/A,TRUE,"GENERAL"}</definedName>
    <definedName name="jun">#N/A</definedName>
    <definedName name="Junta_de_expans._diam_4">#REF!</definedName>
    <definedName name="juuuhb" localSheetId="23" hidden="1">{"TAB1",#N/A,TRUE,"GENERAL";"TAB2",#N/A,TRUE,"GENERAL";"TAB3",#N/A,TRUE,"GENERAL";"TAB4",#N/A,TRUE,"GENERAL";"TAB5",#N/A,TRUE,"GENERAL"}</definedName>
    <definedName name="juuuhb" localSheetId="29" hidden="1">{"TAB1",#N/A,TRUE,"GENERAL";"TAB2",#N/A,TRUE,"GENERAL";"TAB3",#N/A,TRUE,"GENERAL";"TAB4",#N/A,TRUE,"GENERAL";"TAB5",#N/A,TRUE,"GENERAL"}</definedName>
    <definedName name="juuuhb" hidden="1">{"TAB1",#N/A,TRUE,"GENERAL";"TAB2",#N/A,TRUE,"GENERAL";"TAB3",#N/A,TRUE,"GENERAL";"TAB4",#N/A,TRUE,"GENERAL";"TAB5",#N/A,TRUE,"GENERAL"}</definedName>
    <definedName name="juy">#N/A</definedName>
    <definedName name="jvv">#REF!</definedName>
    <definedName name="jyjt7" localSheetId="23" hidden="1">{"via1",#N/A,TRUE,"general";"via2",#N/A,TRUE,"general";"via3",#N/A,TRUE,"general"}</definedName>
    <definedName name="jyjt7" localSheetId="29" hidden="1">{"via1",#N/A,TRUE,"general";"via2",#N/A,TRUE,"general";"via3",#N/A,TRUE,"general"}</definedName>
    <definedName name="jyjt7" hidden="1">{"via1",#N/A,TRUE,"general";"via2",#N/A,TRUE,"general";"via3",#N/A,TRUE,"general"}</definedName>
    <definedName name="jyt" localSheetId="23" hidden="1">{"via1",#N/A,TRUE,"general";"via2",#N/A,TRUE,"general";"via3",#N/A,TRUE,"general"}</definedName>
    <definedName name="jyt" localSheetId="29" hidden="1">{"via1",#N/A,TRUE,"general";"via2",#N/A,TRUE,"general";"via3",#N/A,TRUE,"general"}</definedName>
    <definedName name="jyt" hidden="1">{"via1",#N/A,TRUE,"general";"via2",#N/A,TRUE,"general";"via3",#N/A,TRUE,"general"}</definedName>
    <definedName name="jytj" localSheetId="23" hidden="1">{"via1",#N/A,TRUE,"general";"via2",#N/A,TRUE,"general";"via3",#N/A,TRUE,"general"}</definedName>
    <definedName name="jytj" localSheetId="29" hidden="1">{"via1",#N/A,TRUE,"general";"via2",#N/A,TRUE,"general";"via3",#N/A,TRUE,"general"}</definedName>
    <definedName name="jytj" hidden="1">{"via1",#N/A,TRUE,"general";"via2",#N/A,TRUE,"general";"via3",#N/A,TRUE,"general"}</definedName>
    <definedName name="jyuju" localSheetId="23" hidden="1">{"via1",#N/A,TRUE,"general";"via2",#N/A,TRUE,"general";"via3",#N/A,TRUE,"general"}</definedName>
    <definedName name="jyuju" localSheetId="29" hidden="1">{"via1",#N/A,TRUE,"general";"via2",#N/A,TRUE,"general";"via3",#N/A,TRUE,"general"}</definedName>
    <definedName name="jyuju" hidden="1">{"via1",#N/A,TRUE,"general";"via2",#N/A,TRUE,"general";"via3",#N/A,TRUE,"general"}</definedName>
    <definedName name="jyujyuj" localSheetId="23" hidden="1">{"via1",#N/A,TRUE,"general";"via2",#N/A,TRUE,"general";"via3",#N/A,TRUE,"general"}</definedName>
    <definedName name="jyujyuj" localSheetId="29" hidden="1">{"via1",#N/A,TRUE,"general";"via2",#N/A,TRUE,"general";"via3",#N/A,TRUE,"general"}</definedName>
    <definedName name="jyujyuj" hidden="1">{"via1",#N/A,TRUE,"general";"via2",#N/A,TRUE,"general";"via3",#N/A,TRUE,"general"}</definedName>
    <definedName name="K0F1" localSheetId="23">#REF!</definedName>
    <definedName name="K0F1" localSheetId="29">#REF!</definedName>
    <definedName name="K0F1">#REF!</definedName>
    <definedName name="K0F2" localSheetId="23">#REF!</definedName>
    <definedName name="K0F2" localSheetId="29">#REF!</definedName>
    <definedName name="K0F2">#REF!</definedName>
    <definedName name="K10ALO" localSheetId="23">#REF!</definedName>
    <definedName name="K10ALO" localSheetId="29">#REF!</definedName>
    <definedName name="K10ALO">#REF!</definedName>
    <definedName name="K11ALO" localSheetId="23">#REF!</definedName>
    <definedName name="K11ALO" localSheetId="29">#REF!</definedName>
    <definedName name="K11ALO">#REF!</definedName>
    <definedName name="K1F1" localSheetId="23">#REF!</definedName>
    <definedName name="K1F1" localSheetId="29">#REF!</definedName>
    <definedName name="K1F1">#REF!</definedName>
    <definedName name="K1F2" localSheetId="23">#REF!</definedName>
    <definedName name="K1F2" localSheetId="29">#REF!</definedName>
    <definedName name="K1F2">#REF!</definedName>
    <definedName name="K2F1" localSheetId="23">#REF!</definedName>
    <definedName name="K2F1" localSheetId="29">#REF!</definedName>
    <definedName name="K2F1">#REF!</definedName>
    <definedName name="K2F2" localSheetId="23">#REF!</definedName>
    <definedName name="K2F2" localSheetId="29">#REF!</definedName>
    <definedName name="K2F2">#REF!</definedName>
    <definedName name="K3F1" localSheetId="23">#REF!</definedName>
    <definedName name="K3F1" localSheetId="29">#REF!</definedName>
    <definedName name="K3F1">#REF!</definedName>
    <definedName name="K3F2" localSheetId="23">#REF!</definedName>
    <definedName name="K3F2" localSheetId="29">#REF!</definedName>
    <definedName name="K3F2">#REF!</definedName>
    <definedName name="K4F1" localSheetId="23">#REF!</definedName>
    <definedName name="K4F1" localSheetId="29">#REF!</definedName>
    <definedName name="K4F1">#REF!</definedName>
    <definedName name="K4F2" localSheetId="23">#REF!</definedName>
    <definedName name="K4F2" localSheetId="29">#REF!</definedName>
    <definedName name="K4F2">#REF!</definedName>
    <definedName name="K5F1" localSheetId="23">#REF!</definedName>
    <definedName name="K5F1" localSheetId="29">#REF!</definedName>
    <definedName name="K5F1">#REF!</definedName>
    <definedName name="K5F2" localSheetId="23">#REF!</definedName>
    <definedName name="K5F2" localSheetId="29">#REF!</definedName>
    <definedName name="K5F2">#REF!</definedName>
    <definedName name="K6F1" localSheetId="23">#REF!</definedName>
    <definedName name="K6F1" localSheetId="29">#REF!</definedName>
    <definedName name="K6F1">#REF!</definedName>
    <definedName name="K6F2" localSheetId="23">#REF!</definedName>
    <definedName name="K6F2" localSheetId="29">#REF!</definedName>
    <definedName name="K6F2">#REF!</definedName>
    <definedName name="K7F1" localSheetId="23">#REF!</definedName>
    <definedName name="K7F1" localSheetId="29">#REF!</definedName>
    <definedName name="K7F1">#REF!</definedName>
    <definedName name="K7F2" localSheetId="23">#REF!</definedName>
    <definedName name="K7F2" localSheetId="29">#REF!</definedName>
    <definedName name="K7F2">#REF!</definedName>
    <definedName name="K8ALO" localSheetId="23">#REF!</definedName>
    <definedName name="K8ALO" localSheetId="29">#REF!</definedName>
    <definedName name="K8ALO">#REF!</definedName>
    <definedName name="K8F1" localSheetId="23">#REF!</definedName>
    <definedName name="K8F1" localSheetId="29">#REF!</definedName>
    <definedName name="K8F1">#REF!</definedName>
    <definedName name="K8F2" localSheetId="23">#REF!</definedName>
    <definedName name="K8F2" localSheetId="29">#REF!</definedName>
    <definedName name="K8F2">#REF!</definedName>
    <definedName name="K9ALO" localSheetId="23">#REF!</definedName>
    <definedName name="K9ALO" localSheetId="29">#REF!</definedName>
    <definedName name="K9ALO">#REF!</definedName>
    <definedName name="kdmfm" hidden="1">#REF!</definedName>
    <definedName name="kf">#REF!</definedName>
    <definedName name="kh">#REF!</definedName>
    <definedName name="KHGGH" localSheetId="23" hidden="1">{"via1",#N/A,TRUE,"general";"via2",#N/A,TRUE,"general";"via3",#N/A,TRUE,"general"}</definedName>
    <definedName name="KHGGH" localSheetId="29" hidden="1">{"via1",#N/A,TRUE,"general";"via2",#N/A,TRUE,"general";"via3",#N/A,TRUE,"general"}</definedName>
    <definedName name="KHGGH" hidden="1">{"via1",#N/A,TRUE,"general";"via2",#N/A,TRUE,"general";"via3",#N/A,TRUE,"general"}</definedName>
    <definedName name="khjk7" localSheetId="23" hidden="1">{"TAB1",#N/A,TRUE,"GENERAL";"TAB2",#N/A,TRUE,"GENERAL";"TAB3",#N/A,TRUE,"GENERAL";"TAB4",#N/A,TRUE,"GENERAL";"TAB5",#N/A,TRUE,"GENERAL"}</definedName>
    <definedName name="khjk7" localSheetId="29" hidden="1">{"TAB1",#N/A,TRUE,"GENERAL";"TAB2",#N/A,TRUE,"GENERAL";"TAB3",#N/A,TRUE,"GENERAL";"TAB4",#N/A,TRUE,"GENERAL";"TAB5",#N/A,TRUE,"GENERAL"}</definedName>
    <definedName name="khjk7" hidden="1">{"TAB1",#N/A,TRUE,"GENERAL";"TAB2",#N/A,TRUE,"GENERAL";"TAB3",#N/A,TRUE,"GENERAL";"TAB4",#N/A,TRUE,"GENERAL";"TAB5",#N/A,TRUE,"GENERAL"}</definedName>
    <definedName name="kikik" localSheetId="23" hidden="1">{"via1",#N/A,TRUE,"general";"via2",#N/A,TRUE,"general";"via3",#N/A,TRUE,"general"}</definedName>
    <definedName name="kikik" localSheetId="29" hidden="1">{"via1",#N/A,TRUE,"general";"via2",#N/A,TRUE,"general";"via3",#N/A,TRUE,"general"}</definedName>
    <definedName name="kikik" hidden="1">{"via1",#N/A,TRUE,"general";"via2",#N/A,TRUE,"general";"via3",#N/A,TRUE,"general"}</definedName>
    <definedName name="kio">#N/A</definedName>
    <definedName name="kip">#N/A</definedName>
    <definedName name="kj">#REF!</definedName>
    <definedName name="KJH">#N/A</definedName>
    <definedName name="kjhkd" localSheetId="23" hidden="1">{"via1",#N/A,TRUE,"general";"via2",#N/A,TRUE,"general";"via3",#N/A,TRUE,"general"}</definedName>
    <definedName name="kjhkd" localSheetId="29" hidden="1">{"via1",#N/A,TRUE,"general";"via2",#N/A,TRUE,"general";"via3",#N/A,TRUE,"general"}</definedName>
    <definedName name="kjhkd" hidden="1">{"via1",#N/A,TRUE,"general";"via2",#N/A,TRUE,"general";"via3",#N/A,TRUE,"general"}</definedName>
    <definedName name="kjj">#REF!</definedName>
    <definedName name="kjk" localSheetId="23" hidden="1">{"via1",#N/A,TRUE,"general";"via2",#N/A,TRUE,"general";"via3",#N/A,TRUE,"general"}</definedName>
    <definedName name="kjk" localSheetId="29" hidden="1">{"via1",#N/A,TRUE,"general";"via2",#N/A,TRUE,"general";"via3",#N/A,TRUE,"general"}</definedName>
    <definedName name="kjk" hidden="1">{"via1",#N/A,TRUE,"general";"via2",#N/A,TRUE,"general";"via3",#N/A,TRUE,"general"}</definedName>
    <definedName name="kjnuiiiiiiiii">#N/A</definedName>
    <definedName name="kjtrkjr" localSheetId="23" hidden="1">{"via1",#N/A,TRUE,"general";"via2",#N/A,TRUE,"general";"via3",#N/A,TRUE,"general"}</definedName>
    <definedName name="kjtrkjr" localSheetId="29" hidden="1">{"via1",#N/A,TRUE,"general";"via2",#N/A,TRUE,"general";"via3",#N/A,TRUE,"general"}</definedName>
    <definedName name="kjtrkjr" hidden="1">{"via1",#N/A,TRUE,"general";"via2",#N/A,TRUE,"general";"via3",#N/A,TRUE,"general"}</definedName>
    <definedName name="kk" localSheetId="29">#REF!</definedName>
    <definedName name="kk">'[182]Mano de Obra'!$A$2:$A$34</definedName>
    <definedName name="KKKKAKKA">#N/A</definedName>
    <definedName name="kkkki" localSheetId="23" hidden="1">{"via1",#N/A,TRUE,"general";"via2",#N/A,TRUE,"general";"via3",#N/A,TRUE,"general"}</definedName>
    <definedName name="kkkki" localSheetId="29" hidden="1">{"via1",#N/A,TRUE,"general";"via2",#N/A,TRUE,"general";"via3",#N/A,TRUE,"general"}</definedName>
    <definedName name="kkkki" hidden="1">{"via1",#N/A,TRUE,"general";"via2",#N/A,TRUE,"general";"via3",#N/A,TRUE,"general"}</definedName>
    <definedName name="kkkkk">#N/A</definedName>
    <definedName name="kkkkkkeeer">#N/A</definedName>
    <definedName name="kkkkkki" localSheetId="23" hidden="1">{"TAB1",#N/A,TRUE,"GENERAL";"TAB2",#N/A,TRUE,"GENERAL";"TAB3",#N/A,TRUE,"GENERAL";"TAB4",#N/A,TRUE,"GENERAL";"TAB5",#N/A,TRUE,"GENERAL"}</definedName>
    <definedName name="kkkkkki" localSheetId="29" hidden="1">{"TAB1",#N/A,TRUE,"GENERAL";"TAB2",#N/A,TRUE,"GENERAL";"TAB3",#N/A,TRUE,"GENERAL";"TAB4",#N/A,TRUE,"GENERAL";"TAB5",#N/A,TRUE,"GENERAL"}</definedName>
    <definedName name="kkkkkki" hidden="1">{"TAB1",#N/A,TRUE,"GENERAL";"TAB2",#N/A,TRUE,"GENERAL";"TAB3",#N/A,TRUE,"GENERAL";"TAB4",#N/A,TRUE,"GENERAL";"TAB5",#N/A,TRUE,"GENERAL"}</definedName>
    <definedName name="kkkkkkkkkkkkkkkkaaaaaaaaaaaaa">#N/A</definedName>
    <definedName name="KKKKKTTTTTT">#N/A</definedName>
    <definedName name="kl">#N/A</definedName>
    <definedName name="klklk">#REF!</definedName>
    <definedName name="KLP" localSheetId="23">#REF!</definedName>
    <definedName name="KLP">#REF!</definedName>
    <definedName name="km">#REF!</definedName>
    <definedName name="kñy">#N/A</definedName>
    <definedName name="ko">#N/A</definedName>
    <definedName name="krtrk" localSheetId="23" hidden="1">{"via1",#N/A,TRUE,"general";"via2",#N/A,TRUE,"general";"via3",#N/A,TRUE,"general"}</definedName>
    <definedName name="krtrk" localSheetId="29" hidden="1">{"via1",#N/A,TRUE,"general";"via2",#N/A,TRUE,"general";"via3",#N/A,TRUE,"general"}</definedName>
    <definedName name="krtrk" hidden="1">{"via1",#N/A,TRUE,"general";"via2",#N/A,TRUE,"general";"via3",#N/A,TRUE,"general"}</definedName>
    <definedName name="ks">#REF!</definedName>
    <definedName name="ksogtk">#REF!</definedName>
    <definedName name="kuh">#N/A</definedName>
    <definedName name="kuy">#N/A</definedName>
    <definedName name="kuyhgbe">#REF!</definedName>
    <definedName name="kyr" localSheetId="23" hidden="1">{"TAB1",#N/A,TRUE,"GENERAL";"TAB2",#N/A,TRUE,"GENERAL";"TAB3",#N/A,TRUE,"GENERAL";"TAB4",#N/A,TRUE,"GENERAL";"TAB5",#N/A,TRUE,"GENERAL"}</definedName>
    <definedName name="kyr" localSheetId="29" hidden="1">{"TAB1",#N/A,TRUE,"GENERAL";"TAB2",#N/A,TRUE,"GENERAL";"TAB3",#N/A,TRUE,"GENERAL";"TAB4",#N/A,TRUE,"GENERAL";"TAB5",#N/A,TRUE,"GENERAL"}</definedName>
    <definedName name="kyr" hidden="1">{"TAB1",#N/A,TRUE,"GENERAL";"TAB2",#N/A,TRUE,"GENERAL";"TAB3",#N/A,TRUE,"GENERAL";"TAB4",#N/A,TRUE,"GENERAL";"TAB5",#N/A,TRUE,"GENERAL"}</definedName>
    <definedName name="L" localSheetId="23">[1]CRA.MODI!#REF!</definedName>
    <definedName name="L" localSheetId="29">#REF!</definedName>
    <definedName name="L">[1]CRA.MODI!#REF!</definedName>
    <definedName name="L.CARCAMO">#REF!</definedName>
    <definedName name="L.CIL">#REF!</definedName>
    <definedName name="L_">#REF!</definedName>
    <definedName name="L_manos_Royal_colgar_clor">#REF!</definedName>
    <definedName name="L_manos_Royal_sobrep_clor">#REF!</definedName>
    <definedName name="L_TUB" localSheetId="23">#REF!</definedName>
    <definedName name="L_TUB" localSheetId="29">#REF!</definedName>
    <definedName name="L_TUB">#REF!</definedName>
    <definedName name="la">#REF!</definedName>
    <definedName name="Laca_semimate_Pintuco">#REF!</definedName>
    <definedName name="Laca_Transp_Phillac">#REF!</definedName>
    <definedName name="Ladrillo_cuartón_Moore">#REF!</definedName>
    <definedName name="Ladrillo_hueco_H_10">#REF!</definedName>
    <definedName name="Ladrillo_hueco_H_15">#REF!</definedName>
    <definedName name="Ladrillo_prensado">#REF!</definedName>
    <definedName name="Ladrillo_recocido">#REF!</definedName>
    <definedName name="Ladrillo_tol._Moore_cuart">#REF!</definedName>
    <definedName name="Ladrillo_Tolete_prensado">#REF!</definedName>
    <definedName name="LAF">#REF!</definedName>
    <definedName name="Lal" localSheetId="23">#REF!</definedName>
    <definedName name="Lal">#REF!</definedName>
    <definedName name="lalala" localSheetId="23">#REF!</definedName>
    <definedName name="lalala">#REF!</definedName>
    <definedName name="lame" hidden="1">#REF!</definedName>
    <definedName name="Lámina_Acesco_cerramiento">#REF!</definedName>
    <definedName name="Lamina_acril_prism_3mm">#REF!</definedName>
    <definedName name="Lamina_Alfajor_1_8">#REF!</definedName>
    <definedName name="Lamina_C.R_cal_16_1x2">#REF!</definedName>
    <definedName name="Lamina_C.R_cal_18_1x2">#REF!</definedName>
    <definedName name="Lamina_de_icopor_3mm">#REF!</definedName>
    <definedName name="Lamina_de_triplex_4mm.">#REF!</definedName>
    <definedName name="Lamina_Formica_gris">#REF!</definedName>
    <definedName name="Lamina_Gvnzd_Ca_22_1_2mt">#REF!</definedName>
    <definedName name="Lamp._decorativa_exter.">#REF!</definedName>
    <definedName name="Lamp.fluors_60x60_2TB32w_incrs.">#REF!</definedName>
    <definedName name="Lamp.fluors_60x60_2TB32w_sobrep">#REF!</definedName>
    <definedName name="Lámpara_halógena">#REF!</definedName>
    <definedName name="LANODO">#REF!</definedName>
    <definedName name="LANODOFT">#REF!</definedName>
    <definedName name="largovertedero" localSheetId="23">#REF!</definedName>
    <definedName name="largovertedero">#REF!</definedName>
    <definedName name="Last_Row">#N/A</definedName>
    <definedName name="Lavam._Blanco_Royal_735">#REF!</definedName>
    <definedName name="Lavaman_blanco_Royal_734">#REF!</definedName>
    <definedName name="Lavamanos_NOVA_738_grif.">#REF!</definedName>
    <definedName name="lb">#REF!</definedName>
    <definedName name="ld">#REF!</definedName>
    <definedName name="LEBM">#REF!</definedName>
    <definedName name="Leo">#N/A</definedName>
    <definedName name="Letras_en_bronce_H_0.30">#REF!</definedName>
    <definedName name="lia">#N/A</definedName>
    <definedName name="LIATA">#REF!</definedName>
    <definedName name="Libro1_Hoja1_Lista">[196]LISTADO!#REF!</definedName>
    <definedName name="LICITACION" localSheetId="23">#REF!</definedName>
    <definedName name="LICITACION" localSheetId="29">#REF!</definedName>
    <definedName name="LICITACION">#REF!</definedName>
    <definedName name="lides">#N/A</definedName>
    <definedName name="Lija__pliego">#REF!</definedName>
    <definedName name="Lija_de_Agua">#REF!</definedName>
    <definedName name="LIMA">#REF!</definedName>
    <definedName name="Limatesa_A.C.">#REF!</definedName>
    <definedName name="LIMONSITO" localSheetId="23">#REF!</definedName>
    <definedName name="LIMONSITO">#REF!</definedName>
    <definedName name="Limpiador_CPVC_400102">#REF!</definedName>
    <definedName name="Limpiador_PVC__cuarto">#REF!</definedName>
    <definedName name="LIMPIO" localSheetId="23">#REF!</definedName>
    <definedName name="LIMPIO" localSheetId="29">#REF!</definedName>
    <definedName name="LIMPIO">#REF!</definedName>
    <definedName name="LIN">#N/A</definedName>
    <definedName name="LINEA">[197]CONT_ADI!#REF!</definedName>
    <definedName name="lis">'[198]Mano de Obra'!$A$2:$A$36</definedName>
    <definedName name="List_cuadrillas" localSheetId="23">#REF!</definedName>
    <definedName name="List_cuadrillas" localSheetId="29">#REF!</definedName>
    <definedName name="List_cuadrillas">#REF!</definedName>
    <definedName name="LISTA">'[199]Lista obra'!$A$10:$F$349</definedName>
    <definedName name="LISTA_EQ" localSheetId="23">#REF!</definedName>
    <definedName name="LISTA_EQ">#REF!</definedName>
    <definedName name="LISTA_HE" localSheetId="23">#REF!</definedName>
    <definedName name="LISTA_HE">#REF!</definedName>
    <definedName name="LISTA_MA" localSheetId="23">#REF!</definedName>
    <definedName name="LISTA_MA">#REF!</definedName>
    <definedName name="LISTA_MO" localSheetId="23">#REF!</definedName>
    <definedName name="LISTA_MO">#REF!</definedName>
    <definedName name="LISTA_OT" localSheetId="23">#REF!</definedName>
    <definedName name="LISTA_OT">#REF!</definedName>
    <definedName name="ListaCantidad" localSheetId="23">#REF!</definedName>
    <definedName name="ListaCantidad" localSheetId="29">#REF!</definedName>
    <definedName name="ListaCantidad">#REF!</definedName>
    <definedName name="Listado">#REF!</definedName>
    <definedName name="LISTADO_ACTIVIDADES" localSheetId="23">#REF!</definedName>
    <definedName name="LISTADO_ACTIVIDADES">#REF!</definedName>
    <definedName name="Listado1">#REF!</definedName>
    <definedName name="ListaItem" localSheetId="23">#REF!</definedName>
    <definedName name="ListaItem" localSheetId="29">#REF!</definedName>
    <definedName name="ListaItem">#REF!</definedName>
    <definedName name="ListaUni" localSheetId="29">[200]TOTALES!$D$7:$D$654</definedName>
    <definedName name="ListaUni">[201]TOTALES!$D$7:$D$654</definedName>
    <definedName name="LISTON">[177]INSUMOS!$D$563</definedName>
    <definedName name="Liston_de_Teja">#REF!</definedName>
    <definedName name="Listón_Machihembrado">#REF!</definedName>
    <definedName name="Listón_MH_Amarillo">#REF!</definedName>
    <definedName name="Liston_Teja_en_TabCH">#REF!</definedName>
    <definedName name="ListÝm_Machihembrado">#REF!</definedName>
    <definedName name="liuoo" localSheetId="23" hidden="1">{"TAB1",#N/A,TRUE,"GENERAL";"TAB2",#N/A,TRUE,"GENERAL";"TAB3",#N/A,TRUE,"GENERAL";"TAB4",#N/A,TRUE,"GENERAL";"TAB5",#N/A,TRUE,"GENERAL"}</definedName>
    <definedName name="liuoo" localSheetId="29" hidden="1">{"TAB1",#N/A,TRUE,"GENERAL";"TAB2",#N/A,TRUE,"GENERAL";"TAB3",#N/A,TRUE,"GENERAL";"TAB4",#N/A,TRUE,"GENERAL";"TAB5",#N/A,TRUE,"GENERAL"}</definedName>
    <definedName name="liuoo" hidden="1">{"TAB1",#N/A,TRUE,"GENERAL";"TAB2",#N/A,TRUE,"GENERAL";"TAB3",#N/A,TRUE,"GENERAL";"TAB4",#N/A,TRUE,"GENERAL";"TAB5",#N/A,TRUE,"GENERAL"}</definedName>
    <definedName name="lkj" localSheetId="23" hidden="1">{"via1",#N/A,TRUE,"general";"via2",#N/A,TRUE,"general";"via3",#N/A,TRUE,"general"}</definedName>
    <definedName name="lkj" localSheetId="29" hidden="1">{"via1",#N/A,TRUE,"general";"via2",#N/A,TRUE,"general";"via3",#N/A,TRUE,"general"}</definedName>
    <definedName name="lkj" hidden="1">{"via1",#N/A,TRUE,"general";"via2",#N/A,TRUE,"general";"via3",#N/A,TRUE,"general"}</definedName>
    <definedName name="LKJLJK" localSheetId="23" hidden="1">{"TAB1",#N/A,TRUE,"GENERAL";"TAB2",#N/A,TRUE,"GENERAL";"TAB3",#N/A,TRUE,"GENERAL";"TAB4",#N/A,TRUE,"GENERAL";"TAB5",#N/A,TRUE,"GENERAL"}</definedName>
    <definedName name="LKJLJK" localSheetId="29" hidden="1">{"TAB1",#N/A,TRUE,"GENERAL";"TAB2",#N/A,TRUE,"GENERAL";"TAB3",#N/A,TRUE,"GENERAL";"TAB4",#N/A,TRUE,"GENERAL";"TAB5",#N/A,TRUE,"GENERAL"}</definedName>
    <definedName name="LKJLJK" hidden="1">{"TAB1",#N/A,TRUE,"GENERAL";"TAB2",#N/A,TRUE,"GENERAL";"TAB3",#N/A,TRUE,"GENERAL";"TAB4",#N/A,TRUE,"GENERAL";"TAB5",#N/A,TRUE,"GENERAL"}</definedName>
    <definedName name="ll" localSheetId="23">#REF!</definedName>
    <definedName name="ll" localSheetId="29">#REF!</definedName>
    <definedName name="ll">#REF!</definedName>
    <definedName name="llam">#REF!</definedName>
    <definedName name="Llave_jardinería">#REF!</definedName>
    <definedName name="Llave_ter.cromada_Grival">#REF!</definedName>
    <definedName name="LLENOS" localSheetId="23">[61]Presupuesto!#REF!</definedName>
    <definedName name="LLENOS">[61]Presupuesto!#REF!</definedName>
    <definedName name="LLJJJJAGGGAGGA">#N/A</definedName>
    <definedName name="LLL" localSheetId="29">[202]tub!$C$1:$J$39</definedName>
    <definedName name="lll">#N/A</definedName>
    <definedName name="LLLL">#N/A</definedName>
    <definedName name="LLLLL">#N/A</definedName>
    <definedName name="lllllh" localSheetId="23" hidden="1">{"via1",#N/A,TRUE,"general";"via2",#N/A,TRUE,"general";"via3",#N/A,TRUE,"general"}</definedName>
    <definedName name="lllllh" localSheetId="29" hidden="1">{"via1",#N/A,TRUE,"general";"via2",#N/A,TRUE,"general";"via3",#N/A,TRUE,"general"}</definedName>
    <definedName name="lllllh" hidden="1">{"via1",#N/A,TRUE,"general";"via2",#N/A,TRUE,"general";"via3",#N/A,TRUE,"general"}</definedName>
    <definedName name="lllllllo" localSheetId="23" hidden="1">{"via1",#N/A,TRUE,"general";"via2",#N/A,TRUE,"general";"via3",#N/A,TRUE,"general"}</definedName>
    <definedName name="lllllllo" localSheetId="29" hidden="1">{"via1",#N/A,TRUE,"general";"via2",#N/A,TRUE,"general";"via3",#N/A,TRUE,"general"}</definedName>
    <definedName name="lllllllo" hidden="1">{"via1",#N/A,TRUE,"general";"via2",#N/A,TRUE,"general";"via3",#N/A,TRUE,"general"}</definedName>
    <definedName name="LÑP">#N/A</definedName>
    <definedName name="Loan_Amount">#REF!</definedName>
    <definedName name="Loan_Start">#REF!</definedName>
    <definedName name="Loan_Years">#REF!</definedName>
    <definedName name="LOCA" localSheetId="29">[8]!absc</definedName>
    <definedName name="LOCA" localSheetId="30">[50]!absc</definedName>
    <definedName name="LOCA">[50]!absc</definedName>
    <definedName name="LOCA1" localSheetId="29">[8]!absc</definedName>
    <definedName name="LOCA1" localSheetId="30">[50]!absc</definedName>
    <definedName name="LOCA1">[50]!absc</definedName>
    <definedName name="LOCALIZACION">#N/A</definedName>
    <definedName name="localización">#REF!</definedName>
    <definedName name="LOCALIZACION_Y_REPLANTEO">#REF!</definedName>
    <definedName name="LOCALIZACIÓN_Y_REPLANTEO._ESTRUCTURAS" localSheetId="23">[203]INDICE!#REF!</definedName>
    <definedName name="LOCALIZACIÓN_Y_REPLANTEO._ESTRUCTURAS" localSheetId="29">[204]INDICE!#REF!</definedName>
    <definedName name="LOCALIZACIÓN_Y_REPLANTEO._ESTRUCTURAS">[203]INDICE!#REF!</definedName>
    <definedName name="LOGO">#N/A</definedName>
    <definedName name="LOI">#N/A</definedName>
    <definedName name="lolol" localSheetId="23" hidden="1">{"TAB1",#N/A,TRUE,"GENERAL";"TAB2",#N/A,TRUE,"GENERAL";"TAB3",#N/A,TRUE,"GENERAL";"TAB4",#N/A,TRUE,"GENERAL";"TAB5",#N/A,TRUE,"GENERAL"}</definedName>
    <definedName name="lolol" localSheetId="29"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ngituddesarenador" localSheetId="23">#REF!</definedName>
    <definedName name="longituddesarenador">#REF!</definedName>
    <definedName name="LOPE" localSheetId="23">#REF!</definedName>
    <definedName name="LOPE" localSheetId="29">#REF!</definedName>
    <definedName name="LOPE">#REF!</definedName>
    <definedName name="lp">#REF!</definedName>
    <definedName name="lplpl" localSheetId="23" hidden="1">{"via1",#N/A,TRUE,"general";"via2",#N/A,TRUE,"general";"via3",#N/A,TRUE,"general"}</definedName>
    <definedName name="lplpl" localSheetId="29" hidden="1">{"via1",#N/A,TRUE,"general";"via2",#N/A,TRUE,"general";"via3",#N/A,TRUE,"general"}</definedName>
    <definedName name="lplpl" hidden="1">{"via1",#N/A,TRUE,"general";"via2",#N/A,TRUE,"general";"via3",#N/A,TRUE,"general"}</definedName>
    <definedName name="lt">#REF!</definedName>
    <definedName name="Lubricante">#REF!</definedName>
    <definedName name="LUISA">#REF!</definedName>
    <definedName name="Lum._incan._prueb_vapor">#REF!</definedName>
    <definedName name="Luminaria_incandescente">#REF!</definedName>
    <definedName name="lun">'[172]Res-Accide-10'!#REF!</definedName>
    <definedName name="lv">#REF!</definedName>
    <definedName name="M">#REF!</definedName>
    <definedName name="M.O">[103]M.Obra!$B$35:$B$42</definedName>
    <definedName name="M.O.">#REF!</definedName>
    <definedName name="MA">'[172]Res-Accide-10'!#REF!</definedName>
    <definedName name="mac" localSheetId="23">#REF!</definedName>
    <definedName name="mac">#REF!</definedName>
    <definedName name="Macilla_PINTUCO">#REF!</definedName>
    <definedName name="MACR">#REF!</definedName>
    <definedName name="MACRDEL">'[5]7422CW00'!#REF!</definedName>
    <definedName name="Macroactividad">#REF!</definedName>
    <definedName name="Madeflex_lisa_3.2_mm__120__240">#REF!</definedName>
    <definedName name="Maderas_var._campamento">#REF!</definedName>
    <definedName name="mafdsf" localSheetId="23" hidden="1">{"via1",#N/A,TRUE,"general";"via2",#N/A,TRUE,"general";"via3",#N/A,TRUE,"general"}</definedName>
    <definedName name="mafdsf" localSheetId="29" hidden="1">{"via1",#N/A,TRUE,"general";"via2",#N/A,TRUE,"general";"via3",#N/A,TRUE,"general"}</definedName>
    <definedName name="mafdsf" hidden="1">{"via1",#N/A,TRUE,"general";"via2",#N/A,TRUE,"general";"via3",#N/A,TRUE,"general"}</definedName>
    <definedName name="MAIPORE">[99]MAIPORE!$A$1:$BB$99</definedName>
    <definedName name="MAL" localSheetId="23">'[205]Estado Resumen'!#REF!&lt;2.5</definedName>
    <definedName name="MAL">'[205]Estado Resumen'!#REF!&lt;2.5</definedName>
    <definedName name="Malla_con_vena">#REF!</definedName>
    <definedName name="Malla_electrosold._3mm">#REF!</definedName>
    <definedName name="Malla_metalica_1___1">#REF!</definedName>
    <definedName name="Malla_Rfz">#REF!</definedName>
    <definedName name="MALLA2">#REF!</definedName>
    <definedName name="MALO" localSheetId="23">'[206]ESTADO VÍA-CRIT.TECNICO'!#REF!&lt;2.5</definedName>
    <definedName name="MALO">'[206]ESTADO VÍA-CRIT.TECNICO'!#REF!&lt;2.5</definedName>
    <definedName name="Manija_d_aluminio">#REF!</definedName>
    <definedName name="MANO" localSheetId="23">#REF!</definedName>
    <definedName name="MANO" localSheetId="29">#REF!</definedName>
    <definedName name="MANO">#REF!</definedName>
    <definedName name="MANO_OBRA">#REF!</definedName>
    <definedName name="mano_obra_apoyo">[63]PRESUPUESTO!$AD$881</definedName>
    <definedName name="mano_obra_direccion">[63]PRESUPUESTO!$AD$880</definedName>
    <definedName name="mano_obra_directa">[63]PRESUPUESTO!$AD$872</definedName>
    <definedName name="MANOBRA" localSheetId="23">#REF!</definedName>
    <definedName name="MANOBRA">#REF!</definedName>
    <definedName name="manodeobra" localSheetId="23">#REF!</definedName>
    <definedName name="manodeobra">#REF!</definedName>
    <definedName name="MANUAL">#REF!</definedName>
    <definedName name="mao" localSheetId="23" hidden="1">{"TAB1",#N/A,TRUE,"GENERAL";"TAB2",#N/A,TRUE,"GENERAL";"TAB3",#N/A,TRUE,"GENERAL";"TAB4",#N/A,TRUE,"GENERAL";"TAB5",#N/A,TRUE,"GENERAL"}</definedName>
    <definedName name="mao" localSheetId="29" hidden="1">{"TAB1",#N/A,TRUE,"GENERAL";"TAB2",#N/A,TRUE,"GENERAL";"TAB3",#N/A,TRUE,"GENERAL";"TAB4",#N/A,TRUE,"GENERAL";"TAB5",#N/A,TRUE,"GENERAL"}</definedName>
    <definedName name="mao" hidden="1">{"TAB1",#N/A,TRUE,"GENERAL";"TAB2",#N/A,TRUE,"GENERAL";"TAB3",#N/A,TRUE,"GENERAL";"TAB4",#N/A,TRUE,"GENERAL";"TAB5",#N/A,TRUE,"GENERAL"}</definedName>
    <definedName name="maow" localSheetId="23" hidden="1">{"via1",#N/A,TRUE,"general";"via2",#N/A,TRUE,"general";"via3",#N/A,TRUE,"general"}</definedName>
    <definedName name="maow" localSheetId="29" hidden="1">{"via1",#N/A,TRUE,"general";"via2",#N/A,TRUE,"general";"via3",#N/A,TRUE,"general"}</definedName>
    <definedName name="maow" hidden="1">{"via1",#N/A,TRUE,"general";"via2",#N/A,TRUE,"general";"via3",#N/A,TRUE,"general"}</definedName>
    <definedName name="MAP">#N/A</definedName>
    <definedName name="MAQ">[42]PRECIOS!$G$2:$J$54</definedName>
    <definedName name="MAQUINAR" localSheetId="29">[117]Insum!$A$68:$H$98</definedName>
    <definedName name="MAQUINAR">[118]Insum!$A$68:$H$98</definedName>
    <definedName name="Maquinaria">[207]Insum!$A$76:$E$99</definedName>
    <definedName name="MAQUINARIATOTAL">[85]MAQUINARIA!$A$2:$L$18</definedName>
    <definedName name="mar">'[172]Res-Accide-10'!#REF!</definedName>
    <definedName name="Marco_en_angulo">#REF!</definedName>
    <definedName name="MARCO_H">#REF!</definedName>
    <definedName name="Marco_lámina_cal_18_P_2">#REF!</definedName>
    <definedName name="Marco_lámina_cal_18_P_3">#REF!</definedName>
    <definedName name="Marco_lámina_cal_18_P_5">#REF!</definedName>
    <definedName name="Marco_mad.ventana_similar">#REF!</definedName>
    <definedName name="MARIA">#N/A</definedName>
    <definedName name="marina">'[208]Informe Semanal 1'!#REF!</definedName>
    <definedName name="Marmol_Gris_Perla_L.e__25">#REF!</definedName>
    <definedName name="Marmol_Gris_Perla_L.e__30">#REF!</definedName>
    <definedName name="Marmol_Gris_Perla_L.e__40">#REF!</definedName>
    <definedName name="Marmol_Gris_Perla_L.e__50">#REF!</definedName>
    <definedName name="Marmol_Gris_Perla_L.e__80">#REF!</definedName>
    <definedName name="Mármol_negro_azabache">#REF!</definedName>
    <definedName name="Mármol_Travertino">#REF!</definedName>
    <definedName name="Marmolina">#REF!</definedName>
    <definedName name="Marquesina_en_Lámina">#REF!</definedName>
    <definedName name="MARS">#REF!</definedName>
    <definedName name="masor" localSheetId="23" hidden="1">{"via1",#N/A,TRUE,"general";"via2",#N/A,TRUE,"general";"via3",#N/A,TRUE,"general"}</definedName>
    <definedName name="masor" localSheetId="29" hidden="1">{"via1",#N/A,TRUE,"general";"via2",#N/A,TRUE,"general";"via3",#N/A,TRUE,"general"}</definedName>
    <definedName name="masor" hidden="1">{"via1",#N/A,TRUE,"general";"via2",#N/A,TRUE,"general";"via3",#N/A,TRUE,"general"}</definedName>
    <definedName name="MAT" localSheetId="29">#REF!</definedName>
    <definedName name="MAT">#N/A</definedName>
    <definedName name="Mat_p__concreto_1_3_4_ArLP_Tr">#REF!</definedName>
    <definedName name="MATE" localSheetId="23">#REF!</definedName>
    <definedName name="MATE">#REF!</definedName>
    <definedName name="MATER" localSheetId="29">[156]MATERIAL!$B$3:$B$580</definedName>
    <definedName name="MATER">[157]MATERIAL!$B$3:$B$580</definedName>
    <definedName name="Materas_arcilla_.40_h_.50">#REF!</definedName>
    <definedName name="MATERIAL" localSheetId="23">#REF!</definedName>
    <definedName name="MATERIAL" localSheetId="29">[135]Materiales!$A$5:$A$1563</definedName>
    <definedName name="MATERIAL">#REF!</definedName>
    <definedName name="Material_seleccionado">#REF!</definedName>
    <definedName name="Materiales" localSheetId="23">#REF!</definedName>
    <definedName name="MATERIALES" localSheetId="29">[158]Materiales!$C$67:$C$478</definedName>
    <definedName name="Materiales">#REF!</definedName>
    <definedName name="MATERIALES_2">[159]materiales!$A$7:$A$1317</definedName>
    <definedName name="materiales1" localSheetId="29">#REF!</definedName>
    <definedName name="materiales1">[209]Mat!$A$11:$G$569</definedName>
    <definedName name="MaterialTub" localSheetId="23">#REF!</definedName>
    <definedName name="MaterialTub" localSheetId="29">#REF!</definedName>
    <definedName name="MaterialTub">#REF!</definedName>
    <definedName name="MATRIZ">#REF!</definedName>
    <definedName name="MATRIZ_DE_DATOS">#REF!</definedName>
    <definedName name="MATSUB">[37]INSUMOS!$D$115</definedName>
    <definedName name="maxcosto">[76]ctb!$D$1</definedName>
    <definedName name="MCAP" localSheetId="23">#REF!</definedName>
    <definedName name="MCAP">#REF!</definedName>
    <definedName name="MCCs">#REF!</definedName>
    <definedName name="Mcotas" localSheetId="23">#REF!</definedName>
    <definedName name="Mcotas">#REF!</definedName>
    <definedName name="mdd" localSheetId="23" hidden="1">{"via1",#N/A,TRUE,"general";"via2",#N/A,TRUE,"general";"via3",#N/A,TRUE,"general"}</definedName>
    <definedName name="mdd" localSheetId="29" hidden="1">{"via1",#N/A,TRUE,"general";"via2",#N/A,TRUE,"general";"via3",#N/A,TRUE,"general"}</definedName>
    <definedName name="mdd" hidden="1">{"via1",#N/A,TRUE,"general";"via2",#N/A,TRUE,"general";"via3",#N/A,TRUE,"general"}</definedName>
    <definedName name="mediah_reposo_comida">'[210]CCP,LEYES, Y DEC.'!#REF!</definedName>
    <definedName name="meg" localSheetId="23" hidden="1">{"TAB1",#N/A,TRUE,"GENERAL";"TAB2",#N/A,TRUE,"GENERAL";"TAB3",#N/A,TRUE,"GENERAL";"TAB4",#N/A,TRUE,"GENERAL";"TAB5",#N/A,TRUE,"GENERAL"}</definedName>
    <definedName name="meg" localSheetId="29" hidden="1">{"TAB1",#N/A,TRUE,"GENERAL";"TAB2",#N/A,TRUE,"GENERAL";"TAB3",#N/A,TRUE,"GENERAL";"TAB4",#N/A,TRUE,"GENERAL";"TAB5",#N/A,TRUE,"GENERAL"}</definedName>
    <definedName name="meg" hidden="1">{"TAB1",#N/A,TRUE,"GENERAL";"TAB2",#N/A,TRUE,"GENERAL";"TAB3",#N/A,TRUE,"GENERAL";"TAB4",#N/A,TRUE,"GENERAL";"TAB5",#N/A,TRUE,"GENERAL"}</definedName>
    <definedName name="MEM" localSheetId="23">#REF!</definedName>
    <definedName name="MEM">#REF!</definedName>
    <definedName name="MEMO">'[211]L PRECIOS'!$A$5:$D$267</definedName>
    <definedName name="MENOR">[135]Datos!$A$22</definedName>
    <definedName name="MENU1">'[5]7422CW00'!#REF!</definedName>
    <definedName name="MENU2">'[5]7422CW00'!#REF!</definedName>
    <definedName name="MENU3">'[5]7422CW00'!#REF!</definedName>
    <definedName name="MENU4">'[5]7422CW00'!#REF!</definedName>
    <definedName name="MENU5">'[5]7422CW00'!#REF!</definedName>
    <definedName name="MENU6">'[5]7422CW00'!#REF!</definedName>
    <definedName name="Merulex_N_Env_16K">#REF!</definedName>
    <definedName name="MES">[48]PRESUPUESTO!$C$13</definedName>
    <definedName name="MesCotiz">'[15]LIQ-NOM'!$H$3</definedName>
    <definedName name="MesCotizacion">'[83]LIQUIDA-NOMINA'!$H$3</definedName>
    <definedName name="MESES">#REF!</definedName>
    <definedName name="MesesMora">'[15]LIQ-NOM'!$I$3</definedName>
    <definedName name="Meta1">#REF!</definedName>
    <definedName name="Meta2">#REF!</definedName>
    <definedName name="Meta3">#REF!</definedName>
    <definedName name="MEZASF">#REF!</definedName>
    <definedName name="MEZCL">[37]INSUMOS!$D$158</definedName>
    <definedName name="Mezcl._Lavam._Grival71504">#REF!</definedName>
    <definedName name="Mezcla_granito_No_2">#REF!</definedName>
    <definedName name="Mezcla_granito_No_3">#REF!</definedName>
    <definedName name="mf">#N/A</definedName>
    <definedName name="mfgjrdt" localSheetId="23" hidden="1">{"TAB1",#N/A,TRUE,"GENERAL";"TAB2",#N/A,TRUE,"GENERAL";"TAB3",#N/A,TRUE,"GENERAL";"TAB4",#N/A,TRUE,"GENERAL";"TAB5",#N/A,TRUE,"GENERAL"}</definedName>
    <definedName name="mfgjrdt" localSheetId="29" hidden="1">{"TAB1",#N/A,TRUE,"GENERAL";"TAB2",#N/A,TRUE,"GENERAL";"TAB3",#N/A,TRUE,"GENERAL";"TAB4",#N/A,TRUE,"GENERAL";"TAB5",#N/A,TRUE,"GENERAL"}</definedName>
    <definedName name="mfgjrdt" hidden="1">{"TAB1",#N/A,TRUE,"GENERAL";"TAB2",#N/A,TRUE,"GENERAL";"TAB3",#N/A,TRUE,"GENERAL";"TAB4",#N/A,TRUE,"GENERAL";"TAB5",#N/A,TRUE,"GENERAL"}</definedName>
    <definedName name="mghm" localSheetId="23" hidden="1">{"via1",#N/A,TRUE,"general";"via2",#N/A,TRUE,"general";"via3",#N/A,TRUE,"general"}</definedName>
    <definedName name="mghm" localSheetId="29" hidden="1">{"via1",#N/A,TRUE,"general";"via2",#N/A,TRUE,"general";"via3",#N/A,TRUE,"general"}</definedName>
    <definedName name="mghm" hidden="1">{"via1",#N/A,TRUE,"general";"via2",#N/A,TRUE,"general";"via3",#N/A,TRUE,"general"}</definedName>
    <definedName name="mhg">#N/A</definedName>
    <definedName name="mht">#N/A</definedName>
    <definedName name="mhy">#N/A</definedName>
    <definedName name="MI">'[212]ANALISIS RESUMIDOS'!$C$183,'[212]ANALISIS RESUMIDOS'!$C$186,'[212]ANALISIS RESUMIDOS'!$C$181,'[212]ANALISIS RESUMIDOS'!$C$179,'[212]ANALISIS RESUMIDOS'!$C$178,'[212]ANALISIS RESUMIDOS'!$C$39,'[212]ANALISIS RESUMIDOS'!$C$40</definedName>
    <definedName name="Mi_Salida">#REF!</definedName>
    <definedName name="Mi_Salida1">#REF!</definedName>
    <definedName name="MICR">#REF!</definedName>
    <definedName name="milesima">[39]Hoja1!#REF!</definedName>
    <definedName name="MIN_MAX_sma">#REF!</definedName>
    <definedName name="Mineral_color">#REF!</definedName>
    <definedName name="MiT" localSheetId="23">#REF!</definedName>
    <definedName name="MiT">#REF!</definedName>
    <definedName name="MiV" localSheetId="23">#REF!</definedName>
    <definedName name="MiV">#REF!</definedName>
    <definedName name="mjmj" localSheetId="23" hidden="1">{"via1",#N/A,TRUE,"general";"via2",#N/A,TRUE,"general";"via3",#N/A,TRUE,"general"}</definedName>
    <definedName name="mjmj" localSheetId="29" hidden="1">{"via1",#N/A,TRUE,"general";"via2",#N/A,TRUE,"general";"via3",#N/A,TRUE,"general"}</definedName>
    <definedName name="mjmj" hidden="1">{"via1",#N/A,TRUE,"general";"via2",#N/A,TRUE,"general";"via3",#N/A,TRUE,"general"}</definedName>
    <definedName name="mjmjmn" localSheetId="23" hidden="1">{"via1",#N/A,TRUE,"general";"via2",#N/A,TRUE,"general";"via3",#N/A,TRUE,"general"}</definedName>
    <definedName name="mjmjmn" localSheetId="29" hidden="1">{"via1",#N/A,TRUE,"general";"via2",#N/A,TRUE,"general";"via3",#N/A,TRUE,"general"}</definedName>
    <definedName name="mjmjmn" hidden="1">{"via1",#N/A,TRUE,"general";"via2",#N/A,TRUE,"general";"via3",#N/A,TRUE,"general"}</definedName>
    <definedName name="mjnhgkio" localSheetId="23" hidden="1">{"via1",#N/A,TRUE,"general";"via2",#N/A,TRUE,"general";"via3",#N/A,TRUE,"general"}</definedName>
    <definedName name="mjnhgkio" localSheetId="29" hidden="1">{"via1",#N/A,TRUE,"general";"via2",#N/A,TRUE,"general";"via3",#N/A,TRUE,"general"}</definedName>
    <definedName name="mjnhgkio" hidden="1">{"via1",#N/A,TRUE,"general";"via2",#N/A,TRUE,"general";"via3",#N/A,TRUE,"general"}</definedName>
    <definedName name="MJU" localSheetId="29">#REF!</definedName>
    <definedName name="mju">#N/A</definedName>
    <definedName name="mku">#N/A</definedName>
    <definedName name="ML">'[212]ANALISIS RESUMIDOS'!$C$183,'[212]ANALISIS RESUMIDOS'!$C$186,'[212]ANALISIS RESUMIDOS'!$C$181,'[212]ANALISIS RESUMIDOS'!$C$179,'[212]ANALISIS RESUMIDOS'!$C$178,'[212]ANALISIS RESUMIDOS'!$C$39,'[212]ANALISIS RESUMIDOS'!$C$40</definedName>
    <definedName name="mm">#N/A</definedName>
    <definedName name="MmIL" localSheetId="23">#REF!</definedName>
    <definedName name="MmIL">#REF!</definedName>
    <definedName name="mmjmjh" localSheetId="23" hidden="1">{"TAB1",#N/A,TRUE,"GENERAL";"TAB2",#N/A,TRUE,"GENERAL";"TAB3",#N/A,TRUE,"GENERAL";"TAB4",#N/A,TRUE,"GENERAL";"TAB5",#N/A,TRUE,"GENERAL"}</definedName>
    <definedName name="mmjmjh" localSheetId="29" hidden="1">{"TAB1",#N/A,TRUE,"GENERAL";"TAB2",#N/A,TRUE,"GENERAL";"TAB3",#N/A,TRUE,"GENERAL";"TAB4",#N/A,TRUE,"GENERAL";"TAB5",#N/A,TRUE,"GENERAL"}</definedName>
    <definedName name="mmjmjh" hidden="1">{"TAB1",#N/A,TRUE,"GENERAL";"TAB2",#N/A,TRUE,"GENERAL";"TAB3",#N/A,TRUE,"GENERAL";"TAB4",#N/A,TRUE,"GENERAL";"TAB5",#N/A,TRUE,"GENERAL"}</definedName>
    <definedName name="mmm" localSheetId="23" hidden="1">{"TAB1",#N/A,TRUE,"GENERAL";"TAB2",#N/A,TRUE,"GENERAL";"TAB3",#N/A,TRUE,"GENERAL";"TAB4",#N/A,TRUE,"GENERAL";"TAB5",#N/A,TRUE,"GENERAL"}</definedName>
    <definedName name="mmm" localSheetId="29" hidden="1">{"TAB1",#N/A,TRUE,"GENERAL";"TAB2",#N/A,TRUE,"GENERAL";"TAB3",#N/A,TRUE,"GENERAL";"TAB4",#N/A,TRUE,"GENERAL";"TAB5",#N/A,TRUE,"GENERAL"}</definedName>
    <definedName name="mmm" hidden="1">{"TAB1",#N/A,TRUE,"GENERAL";"TAB2",#N/A,TRUE,"GENERAL";"TAB3",#N/A,TRUE,"GENERAL";"TAB4",#N/A,TRUE,"GENERAL";"TAB5",#N/A,TRUE,"GENERAL"}</definedName>
    <definedName name="mmmh" localSheetId="23" hidden="1">{"via1",#N/A,TRUE,"general";"via2",#N/A,TRUE,"general";"via3",#N/A,TRUE,"general"}</definedName>
    <definedName name="mmmh" localSheetId="29" hidden="1">{"via1",#N/A,TRUE,"general";"via2",#N/A,TRUE,"general";"via3",#N/A,TRUE,"general"}</definedName>
    <definedName name="mmmh" hidden="1">{"via1",#N/A,TRUE,"general";"via2",#N/A,TRUE,"general";"via3",#N/A,TRUE,"general"}</definedName>
    <definedName name="mmmmmjyt" localSheetId="23" hidden="1">{"TAB1",#N/A,TRUE,"GENERAL";"TAB2",#N/A,TRUE,"GENERAL";"TAB3",#N/A,TRUE,"GENERAL";"TAB4",#N/A,TRUE,"GENERAL";"TAB5",#N/A,TRUE,"GENERAL"}</definedName>
    <definedName name="mmmmmjyt" localSheetId="29" hidden="1">{"TAB1",#N/A,TRUE,"GENERAL";"TAB2",#N/A,TRUE,"GENERAL";"TAB3",#N/A,TRUE,"GENERAL";"TAB4",#N/A,TRUE,"GENERAL";"TAB5",#N/A,TRUE,"GENERAL"}</definedName>
    <definedName name="mmmmmjyt" hidden="1">{"TAB1",#N/A,TRUE,"GENERAL";"TAB2",#N/A,TRUE,"GENERAL";"TAB3",#N/A,TRUE,"GENERAL";"TAB4",#N/A,TRUE,"GENERAL";"TAB5",#N/A,TRUE,"GENERAL"}</definedName>
    <definedName name="mmmmmmg" localSheetId="23" hidden="1">{"via1",#N/A,TRUE,"general";"via2",#N/A,TRUE,"general";"via3",#N/A,TRUE,"general"}</definedName>
    <definedName name="mmmmmmg" localSheetId="29" hidden="1">{"via1",#N/A,TRUE,"general";"via2",#N/A,TRUE,"general";"via3",#N/A,TRUE,"general"}</definedName>
    <definedName name="mmmmmmg" hidden="1">{"via1",#N/A,TRUE,"general";"via2",#N/A,TRUE,"general";"via3",#N/A,TRUE,"general"}</definedName>
    <definedName name="MN" localSheetId="23" hidden="1">{"via1",#N/A,TRUE,"general";"via2",#N/A,TRUE,"general";"via3",#N/A,TRUE,"general"}</definedName>
    <definedName name="MN" localSheetId="29" hidden="1">{"via1",#N/A,TRUE,"general";"via2",#N/A,TRUE,"general";"via3",#N/A,TRUE,"general"}</definedName>
    <definedName name="MN" hidden="1">{"via1",#N/A,TRUE,"general";"via2",#N/A,TRUE,"general";"via3",#N/A,TRUE,"general"}</definedName>
    <definedName name="mo" localSheetId="29">#REF!</definedName>
    <definedName name="MO">[155]INS!$B$3:$G$27</definedName>
    <definedName name="MOA" hidden="1">{#N/A,#N/A,FALSE,"Hoja1";#N/A,#N/A,FALSE,"Hoja2"}</definedName>
    <definedName name="MOBILIARIO_SEG_ELECTRON_ITEM" localSheetId="23">[60]Presupuesto!#REF!</definedName>
    <definedName name="MOBILIARIO_SEG_ELECTRON_ITEM">[60]Presupuesto!#REF!</definedName>
    <definedName name="MOBILIARIOOFIC_ITEM" localSheetId="23">[60]Presupuesto!#REF!</definedName>
    <definedName name="MOBILIARIOOFIC_ITEM">[60]Presupuesto!#REF!</definedName>
    <definedName name="mobra">'[213]Análisis mano de obra'!$A$22:$D$43</definedName>
    <definedName name="MOBRAS">[135]Mobra!$A$4:$D$1000</definedName>
    <definedName name="MOD" localSheetId="23">#REF!</definedName>
    <definedName name="MOD" localSheetId="29">#REF!</definedName>
    <definedName name="MOD">#REF!</definedName>
    <definedName name="MODIF">[76]dts!$B$20</definedName>
    <definedName name="MODIVejec" hidden="1">{#N/A,#N/A,FALSE,"Hoja1";#N/A,#N/A,FALSE,"Hoja2"}</definedName>
    <definedName name="Módulo3.anexo1">[14]!Módulo3.anexo1</definedName>
    <definedName name="Módulo3.anexo10">[14]!Módulo3.anexo10</definedName>
    <definedName name="Módulo3.anexo11">[14]!Módulo3.anexo11</definedName>
    <definedName name="Módulo3.anexo12">[14]!Módulo3.anexo12</definedName>
    <definedName name="Módulo3.anexo3">[14]!Módulo3.anexo3</definedName>
    <definedName name="Módulo3.anexo4">[14]!Módulo3.anexo4</definedName>
    <definedName name="Módulo3.anexo5">[14]!Módulo3.anexo5</definedName>
    <definedName name="Módulo3.anexo6">[14]!Módulo3.anexo6</definedName>
    <definedName name="Módulo8.anexo16">[14]!Módulo8.anexo16</definedName>
    <definedName name="MOE" hidden="1">{#N/A,#N/A,FALSE,"Hoja1";#N/A,#N/A,FALSE,"Hoja2"}</definedName>
    <definedName name="MONEDA">[214]Tablas!$AO$6:$AO$7</definedName>
    <definedName name="mono">#REF!</definedName>
    <definedName name="MONTAJE">#N/A</definedName>
    <definedName name="Montenegro">#REF!</definedName>
    <definedName name="MontoVigenciasA1">#REF!</definedName>
    <definedName name="MontoVigenciasA2">#REF!</definedName>
    <definedName name="MontoVigenciasA3">#REF!</definedName>
    <definedName name="MontoVigenciasA4">#REF!</definedName>
    <definedName name="MontoVigenciasA5">#REF!</definedName>
    <definedName name="Mora">[15]EMPRESA!$I$29</definedName>
    <definedName name="MORON">#REF!</definedName>
    <definedName name="MORT13">#REF!</definedName>
    <definedName name="Mortero_1_2">#REF!</definedName>
    <definedName name="Mortero_1_3">#REF!</definedName>
    <definedName name="Mortero_1_3_Impermeab.">#REF!</definedName>
    <definedName name="Mortero_1_4">#REF!</definedName>
    <definedName name="Mortero_1_4_Pañete">#REF!</definedName>
    <definedName name="Mortero_1_4_Pañete_Imp.">#REF!</definedName>
    <definedName name="Mortero_1_5">#REF!</definedName>
    <definedName name="MOV_TIERRA_ITEM" localSheetId="23">[60]Presupuesto!#REF!</definedName>
    <definedName name="MOV_TIERRA_ITEM">[60]Presupuesto!#REF!</definedName>
    <definedName name="MOVIMIENTOS_DE_TIERRA" localSheetId="23">[61]Presupuesto!#REF!</definedName>
    <definedName name="MOVIMIENTOS_DE_TIERRA">[61]Presupuesto!#REF!</definedName>
    <definedName name="mpio" localSheetId="23">#REF!</definedName>
    <definedName name="mpio">#REF!</definedName>
    <definedName name="mr">#N/A</definedName>
    <definedName name="MRLART">[4]STRSUMM0!#REF!</definedName>
    <definedName name="MRSUPDET">[98]steel!#REF!</definedName>
    <definedName name="Mtotalizado" localSheetId="23">#REF!</definedName>
    <definedName name="Mtotalizado">#REF!</definedName>
    <definedName name="Mtz_Avance">#REF!</definedName>
    <definedName name="Mueb._recep_s_._especif">#REF!</definedName>
    <definedName name="Mueble_alto_cocina">#REF!</definedName>
    <definedName name="Mueble_alto_s__especif">#REF!</definedName>
    <definedName name="Mueble_bajo_s__especif.">#REF!</definedName>
    <definedName name="Mueble_M_6__en_obra">#REF!</definedName>
    <definedName name="Mueble_M_7__en_obra">#REF!</definedName>
    <definedName name="Mueble_M4__en_obra">#REF!</definedName>
    <definedName name="Mueble_M5__en_obra">#REF!</definedName>
    <definedName name="Mueble_mad.aseo_s__espec.">#REF!</definedName>
    <definedName name="Mueble_madera_para_M1">#REF!</definedName>
    <definedName name="Mueble_piso_cocina">#REF!</definedName>
    <definedName name="MUEBLES_BAÑOS_ITEM" localSheetId="23">[60]Presupuesto!#REF!</definedName>
    <definedName name="MUEBLES_BAÑOS_ITEM">[60]Presupuesto!#REF!</definedName>
    <definedName name="MUEBLES_COC_ITEM" localSheetId="23">[60]Presupuesto!#REF!</definedName>
    <definedName name="MUEBLES_COC_ITEM">[60]Presupuesto!#REF!</definedName>
    <definedName name="MUEBLES_COC_VALOR" localSheetId="23">[60]Presupuesto!#REF!</definedName>
    <definedName name="MUEBLES_COC_VALOR">[60]Presupuesto!#REF!</definedName>
    <definedName name="MUEBLES_MADERA_FIJ_ITEM" localSheetId="23">[60]Presupuesto!#REF!</definedName>
    <definedName name="MUEBLES_MADERA_FIJ_ITEM">[60]Presupuesto!#REF!</definedName>
    <definedName name="Muebles_Wc">'[215]Ambientes '!$B$453:$B$461</definedName>
    <definedName name="MUEBLES_Y_CARPINTERIA" localSheetId="23">[61]Presupuesto!#REF!</definedName>
    <definedName name="MUEBLES_Y_CARPINTERIA">[61]Presupuesto!#REF!</definedName>
    <definedName name="Muro" localSheetId="23">#REF!</definedName>
    <definedName name="Muro">#REF!</definedName>
    <definedName name="muro." localSheetId="23">#REF!</definedName>
    <definedName name="muro.">#REF!</definedName>
    <definedName name="MUROCV">#REF!</definedName>
    <definedName name="MUROS" localSheetId="23">[61]Presupuesto!#REF!</definedName>
    <definedName name="MUROS">[61]Presupuesto!#REF!</definedName>
    <definedName name="MUROS_BLOQ_PLOMO_ITEM" localSheetId="23">[60]Presupuesto!#REF!</definedName>
    <definedName name="MUROS_BLOQ_PLOMO_ITEM">[60]Presupuesto!#REF!</definedName>
    <definedName name="MUROS_BLOQ_PLOMO_VALOR">[60]Presupuesto!$G$62:$G$66</definedName>
    <definedName name="MUROTRE" localSheetId="23">#REF!</definedName>
    <definedName name="MUROTRE">#REF!</definedName>
    <definedName name="MUROTRES" localSheetId="23">#REF!</definedName>
    <definedName name="MUROTRES">#REF!</definedName>
    <definedName name="MUROTRES." localSheetId="23">#REF!</definedName>
    <definedName name="MUROTRES.">#REF!</definedName>
    <definedName name="MURTOLETE">#REF!</definedName>
    <definedName name="Mv">#REF!</definedName>
    <definedName name="MYC_DRYWALLITEM" localSheetId="23">[60]Presupuesto!#REF!,[60]Presupuesto!#REF!,[60]Presupuesto!#REF!</definedName>
    <definedName name="MYC_DRYWALLITEM">[60]Presupuesto!#REF!,[60]Presupuesto!#REF!,[60]Presupuesto!#REF!</definedName>
    <definedName name="MYCIELOS_DRYWALLVALOR" localSheetId="23">[60]Presupuesto!#REF!</definedName>
    <definedName name="MYCIELOS_DRYWALLVALOR">[60]Presupuesto!#REF!</definedName>
    <definedName name="MYPUERTAS_MAD_ITEM" localSheetId="23">[60]Presupuesto!#REF!</definedName>
    <definedName name="MYPUERTAS_MAD_ITEM">[60]Presupuesto!#REF!</definedName>
    <definedName name="MYPUERTAS_MET_ITEM" localSheetId="23">[60]Presupuesto!#REF!</definedName>
    <definedName name="MYPUERTAS_MET_ITEM">[60]Presupuesto!#REF!</definedName>
    <definedName name="n" localSheetId="23" hidden="1">{"via1",#N/A,TRUE,"general";"via2",#N/A,TRUE,"general";"via3",#N/A,TRUE,"general"}</definedName>
    <definedName name="n" localSheetId="29" hidden="1">{"via1",#N/A,TRUE,"general";"via2",#N/A,TRUE,"general";"via3",#N/A,TRUE,"general"}</definedName>
    <definedName name="n" hidden="1">{"via1",#N/A,TRUE,"general";"via2",#N/A,TRUE,"general";"via3",#N/A,TRUE,"general"}</definedName>
    <definedName name="Nada">[137]!Nada</definedName>
    <definedName name="Nafta_2">'[216] ASR+Nafta'!$K$19:$AS$19</definedName>
    <definedName name="Nafta2">'[216] ASR+Nafta'!$K$19:$AS$19</definedName>
    <definedName name="Nafta3">'[216]Todos+Nafta'!$K$19:$AS$19</definedName>
    <definedName name="NANA" localSheetId="23" hidden="1">#REF!</definedName>
    <definedName name="NANA" hidden="1">#REF!</definedName>
    <definedName name="nb">#N/A</definedName>
    <definedName name="nbv">#N/A</definedName>
    <definedName name="nbvnv" localSheetId="23" hidden="1">{"via1",#N/A,TRUE,"general";"via2",#N/A,TRUE,"general";"via3",#N/A,TRUE,"general"}</definedName>
    <definedName name="nbvnv" localSheetId="29" hidden="1">{"via1",#N/A,TRUE,"general";"via2",#N/A,TRUE,"general";"via3",#N/A,TRUE,"general"}</definedName>
    <definedName name="nbvnv" hidden="1">{"via1",#N/A,TRUE,"general";"via2",#N/A,TRUE,"general";"via3",#N/A,TRUE,"general"}</definedName>
    <definedName name="NDHS" localSheetId="23" hidden="1">{"TAB1",#N/A,TRUE,"GENERAL";"TAB2",#N/A,TRUE,"GENERAL";"TAB3",#N/A,TRUE,"GENERAL";"TAB4",#N/A,TRUE,"GENERAL";"TAB5",#N/A,TRUE,"GENERAL"}</definedName>
    <definedName name="NDHS" localSheetId="29" hidden="1">{"TAB1",#N/A,TRUE,"GENERAL";"TAB2",#N/A,TRUE,"GENERAL";"TAB3",#N/A,TRUE,"GENERAL";"TAB4",#N/A,TRUE,"GENERAL";"TAB5",#N/A,TRUE,"GENERAL"}</definedName>
    <definedName name="NDHS" hidden="1">{"TAB1",#N/A,TRUE,"GENERAL";"TAB2",#N/A,TRUE,"GENERAL";"TAB3",#N/A,TRUE,"GENERAL";"TAB4",#N/A,TRUE,"GENERAL";"TAB5",#N/A,TRUE,"GENERAL"}</definedName>
    <definedName name="NEWJ">#REF!</definedName>
    <definedName name="nf" localSheetId="23" hidden="1">{"TAB1",#N/A,TRUE,"GENERAL";"TAB2",#N/A,TRUE,"GENERAL";"TAB3",#N/A,TRUE,"GENERAL";"TAB4",#N/A,TRUE,"GENERAL";"TAB5",#N/A,TRUE,"GENERAL"}</definedName>
    <definedName name="nf" localSheetId="29" hidden="1">{"TAB1",#N/A,TRUE,"GENERAL";"TAB2",#N/A,TRUE,"GENERAL";"TAB3",#N/A,TRUE,"GENERAL";"TAB4",#N/A,TRUE,"GENERAL";"TAB5",#N/A,TRUE,"GENERAL"}</definedName>
    <definedName name="nf" hidden="1">{"TAB1",#N/A,TRUE,"GENERAL";"TAB2",#N/A,TRUE,"GENERAL";"TAB3",#N/A,TRUE,"GENERAL";"TAB4",#N/A,TRUE,"GENERAL";"TAB5",#N/A,TRUE,"GENERAL"}</definedName>
    <definedName name="nfg" localSheetId="23" hidden="1">{"via1",#N/A,TRUE,"general";"via2",#N/A,TRUE,"general";"via3",#N/A,TRUE,"general"}</definedName>
    <definedName name="nfg" localSheetId="29" hidden="1">{"via1",#N/A,TRUE,"general";"via2",#N/A,TRUE,"general";"via3",#N/A,TRUE,"general"}</definedName>
    <definedName name="nfg" hidden="1">{"via1",#N/A,TRUE,"general";"via2",#N/A,TRUE,"general";"via3",#N/A,TRUE,"general"}</definedName>
    <definedName name="nfghfgh">#N/A</definedName>
    <definedName name="nfgn" localSheetId="23" hidden="1">{"via1",#N/A,TRUE,"general";"via2",#N/A,TRUE,"general";"via3",#N/A,TRUE,"general"}</definedName>
    <definedName name="nfgn" localSheetId="29" hidden="1">{"via1",#N/A,TRUE,"general";"via2",#N/A,TRUE,"general";"via3",#N/A,TRUE,"general"}</definedName>
    <definedName name="nfgn" hidden="1">{"via1",#N/A,TRUE,"general";"via2",#N/A,TRUE,"general";"via3",#N/A,TRUE,"general"}</definedName>
    <definedName name="ng">#REF!</definedName>
    <definedName name="ngdn" localSheetId="23" hidden="1">{"TAB1",#N/A,TRUE,"GENERAL";"TAB2",#N/A,TRUE,"GENERAL";"TAB3",#N/A,TRUE,"GENERAL";"TAB4",#N/A,TRUE,"GENERAL";"TAB5",#N/A,TRUE,"GENERAL"}</definedName>
    <definedName name="ngdn" localSheetId="29" hidden="1">{"TAB1",#N/A,TRUE,"GENERAL";"TAB2",#N/A,TRUE,"GENERAL";"TAB3",#N/A,TRUE,"GENERAL";"TAB4",#N/A,TRUE,"GENERAL";"TAB5",#N/A,TRUE,"GENERAL"}</definedName>
    <definedName name="ngdn" hidden="1">{"TAB1",#N/A,TRUE,"GENERAL";"TAB2",#N/A,TRUE,"GENERAL";"TAB3",#N/A,TRUE,"GENERAL";"TAB4",#N/A,TRUE,"GENERAL";"TAB5",#N/A,TRUE,"GENERAL"}</definedName>
    <definedName name="ngfh" localSheetId="23" hidden="1">{"via1",#N/A,TRUE,"general";"via2",#N/A,TRUE,"general";"via3",#N/A,TRUE,"general"}</definedName>
    <definedName name="ngfh" localSheetId="29" hidden="1">{"via1",#N/A,TRUE,"general";"via2",#N/A,TRUE,"general";"via3",#N/A,TRUE,"general"}</definedName>
    <definedName name="ngfh" hidden="1">{"via1",#N/A,TRUE,"general";"via2",#N/A,TRUE,"general";"via3",#N/A,TRUE,"general"}</definedName>
    <definedName name="NH">#REF!</definedName>
    <definedName name="NHG">#N/A</definedName>
    <definedName name="NHHUUGGFSESESR">#N/A</definedName>
    <definedName name="nhn" localSheetId="23" hidden="1">{"via1",#N/A,TRUE,"general";"via2",#N/A,TRUE,"general";"via3",#N/A,TRUE,"general"}</definedName>
    <definedName name="nhn" localSheetId="29" hidden="1">{"via1",#N/A,TRUE,"general";"via2",#N/A,TRUE,"general";"via3",#N/A,TRUE,"general"}</definedName>
    <definedName name="nhn" hidden="1">{"via1",#N/A,TRUE,"general";"via2",#N/A,TRUE,"general";"via3",#N/A,TRUE,"general"}</definedName>
    <definedName name="nhncfgn" localSheetId="23" hidden="1">{"TAB1",#N/A,TRUE,"GENERAL";"TAB2",#N/A,TRUE,"GENERAL";"TAB3",#N/A,TRUE,"GENERAL";"TAB4",#N/A,TRUE,"GENERAL";"TAB5",#N/A,TRUE,"GENERAL"}</definedName>
    <definedName name="nhncfgn" localSheetId="29" hidden="1">{"TAB1",#N/A,TRUE,"GENERAL";"TAB2",#N/A,TRUE,"GENERAL";"TAB3",#N/A,TRUE,"GENERAL";"TAB4",#N/A,TRUE,"GENERAL";"TAB5",#N/A,TRUE,"GENERAL"}</definedName>
    <definedName name="nhncfgn" hidden="1">{"TAB1",#N/A,TRUE,"GENERAL";"TAB2",#N/A,TRUE,"GENERAL";"TAB3",#N/A,TRUE,"GENERAL";"TAB4",#N/A,TRUE,"GENERAL";"TAB5",#N/A,TRUE,"GENERAL"}</definedName>
    <definedName name="nhndr" localSheetId="23" hidden="1">{"via1",#N/A,TRUE,"general";"via2",#N/A,TRUE,"general";"via3",#N/A,TRUE,"general"}</definedName>
    <definedName name="nhndr" localSheetId="29" hidden="1">{"via1",#N/A,TRUE,"general";"via2",#N/A,TRUE,"general";"via3",#N/A,TRUE,"general"}</definedName>
    <definedName name="nhndr" hidden="1">{"via1",#N/A,TRUE,"general";"via2",#N/A,TRUE,"general";"via3",#N/A,TRUE,"general"}</definedName>
    <definedName name="NHWHWHDW">#N/A</definedName>
    <definedName name="Niple_galvan_1_2__L_0_5">#REF!</definedName>
    <definedName name="Niple_galvanizados">#REF!</definedName>
    <definedName name="Nit">[83]EMPRESA!$F$8</definedName>
    <definedName name="NJH">#N/A</definedName>
    <definedName name="NM" localSheetId="23">#REF!</definedName>
    <definedName name="NM">#REF!</definedName>
    <definedName name="Nmax">#REF!</definedName>
    <definedName name="nmdlf">#REF!</definedName>
    <definedName name="nmmmm" localSheetId="23" hidden="1">{"via1",#N/A,TRUE,"general";"via2",#N/A,TRUE,"general";"via3",#N/A,TRUE,"general"}</definedName>
    <definedName name="nmmmm" localSheetId="29" hidden="1">{"via1",#N/A,TRUE,"general";"via2",#N/A,TRUE,"general";"via3",#N/A,TRUE,"general"}</definedName>
    <definedName name="nmmmm" hidden="1">{"via1",#N/A,TRUE,"general";"via2",#N/A,TRUE,"general";"via3",#N/A,TRUE,"general"}</definedName>
    <definedName name="NN" localSheetId="23" hidden="1">{"TAB1",#N/A,TRUE,"GENERAL";"TAB2",#N/A,TRUE,"GENERAL";"TAB3",#N/A,TRUE,"GENERAL";"TAB4",#N/A,TRUE,"GENERAL";"TAB5",#N/A,TRUE,"GENERAL"}</definedName>
    <definedName name="NN" localSheetId="29" hidden="1">{"TAB1",#N/A,TRUE,"GENERAL";"TAB2",#N/A,TRUE,"GENERAL";"TAB3",#N/A,TRUE,"GENERAL";"TAB4",#N/A,TRUE,"GENERAL";"TAB5",#N/A,TRUE,"GENERAL"}</definedName>
    <definedName name="NN" hidden="1">{"TAB1",#N/A,TRUE,"GENERAL";"TAB2",#N/A,TRUE,"GENERAL";"TAB3",#N/A,TRUE,"GENERAL";"TAB4",#N/A,TRUE,"GENERAL";"TAB5",#N/A,TRUE,"GENERAL"}</definedName>
    <definedName name="nndng" localSheetId="23" hidden="1">{"TAB1",#N/A,TRUE,"GENERAL";"TAB2",#N/A,TRUE,"GENERAL";"TAB3",#N/A,TRUE,"GENERAL";"TAB4",#N/A,TRUE,"GENERAL";"TAB5",#N/A,TRUE,"GENERAL"}</definedName>
    <definedName name="nndng" localSheetId="29" hidden="1">{"TAB1",#N/A,TRUE,"GENERAL";"TAB2",#N/A,TRUE,"GENERAL";"TAB3",#N/A,TRUE,"GENERAL";"TAB4",#N/A,TRUE,"GENERAL";"TAB5",#N/A,TRUE,"GENERAL"}</definedName>
    <definedName name="nndng" hidden="1">{"TAB1",#N/A,TRUE,"GENERAL";"TAB2",#N/A,TRUE,"GENERAL";"TAB3",#N/A,TRUE,"GENERAL";"TAB4",#N/A,TRUE,"GENERAL";"TAB5",#N/A,TRUE,"GENERAL"}</definedName>
    <definedName name="nnn" localSheetId="23" hidden="1">{"TAB1",#N/A,TRUE,"GENERAL";"TAB2",#N/A,TRUE,"GENERAL";"TAB3",#N/A,TRUE,"GENERAL";"TAB4",#N/A,TRUE,"GENERAL";"TAB5",#N/A,TRUE,"GENERAL"}</definedName>
    <definedName name="NNN" localSheetId="29">[8]!absc</definedName>
    <definedName name="nnn" hidden="1">{"TAB1",#N/A,TRUE,"GENERAL";"TAB2",#N/A,TRUE,"GENERAL";"TAB3",#N/A,TRUE,"GENERAL";"TAB4",#N/A,TRUE,"GENERAL";"TAB5",#N/A,TRUE,"GENERAL"}</definedName>
    <definedName name="nnnhd" localSheetId="23" hidden="1">{"via1",#N/A,TRUE,"general";"via2",#N/A,TRUE,"general";"via3",#N/A,TRUE,"general"}</definedName>
    <definedName name="nnnhd" localSheetId="29" hidden="1">{"via1",#N/A,TRUE,"general";"via2",#N/A,TRUE,"general";"via3",#N/A,TRUE,"general"}</definedName>
    <definedName name="nnnhd" hidden="1">{"via1",#N/A,TRUE,"general";"via2",#N/A,TRUE,"general";"via3",#N/A,TRUE,"general"}</definedName>
    <definedName name="NNNN" localSheetId="30">[33]!absc</definedName>
    <definedName name="NNNN">[33]!absc</definedName>
    <definedName name="nnnnn" localSheetId="23" hidden="1">{"via1",#N/A,TRUE,"general";"via2",#N/A,TRUE,"general";"via3",#N/A,TRUE,"general"}</definedName>
    <definedName name="nnnnn" localSheetId="29" hidden="1">{"via1",#N/A,TRUE,"general";"via2",#N/A,TRUE,"general";"via3",#N/A,TRUE,"general"}</definedName>
    <definedName name="nnnnn" hidden="1">{"via1",#N/A,TRUE,"general";"via2",#N/A,TRUE,"general";"via3",#N/A,TRUE,"general"}</definedName>
    <definedName name="nnnnnd" localSheetId="23" hidden="1">{"TAB1",#N/A,TRUE,"GENERAL";"TAB2",#N/A,TRUE,"GENERAL";"TAB3",#N/A,TRUE,"GENERAL";"TAB4",#N/A,TRUE,"GENERAL";"TAB5",#N/A,TRUE,"GENERAL"}</definedName>
    <definedName name="nnnnnd" localSheetId="29" hidden="1">{"TAB1",#N/A,TRUE,"GENERAL";"TAB2",#N/A,TRUE,"GENERAL";"TAB3",#N/A,TRUE,"GENERAL";"TAB4",#N/A,TRUE,"GENERAL";"TAB5",#N/A,TRUE,"GENERAL"}</definedName>
    <definedName name="nnnnnd" hidden="1">{"TAB1",#N/A,TRUE,"GENERAL";"TAB2",#N/A,TRUE,"GENERAL";"TAB3",#N/A,TRUE,"GENERAL";"TAB4",#N/A,TRUE,"GENERAL";"TAB5",#N/A,TRUE,"GENERAL"}</definedName>
    <definedName name="nnnnnf" localSheetId="23" hidden="1">{"TAB1",#N/A,TRUE,"GENERAL";"TAB2",#N/A,TRUE,"GENERAL";"TAB3",#N/A,TRUE,"GENERAL";"TAB4",#N/A,TRUE,"GENERAL";"TAB5",#N/A,TRUE,"GENERAL"}</definedName>
    <definedName name="nnnnnf" localSheetId="29" hidden="1">{"TAB1",#N/A,TRUE,"GENERAL";"TAB2",#N/A,TRUE,"GENERAL";"TAB3",#N/A,TRUE,"GENERAL";"TAB4",#N/A,TRUE,"GENERAL";"TAB5",#N/A,TRUE,"GENERAL"}</definedName>
    <definedName name="nnnnnf" hidden="1">{"TAB1",#N/A,TRUE,"GENERAL";"TAB2",#N/A,TRUE,"GENERAL";"TAB3",#N/A,TRUE,"GENERAL";"TAB4",#N/A,TRUE,"GENERAL";"TAB5",#N/A,TRUE,"GENERAL"}</definedName>
    <definedName name="nnnnnh" localSheetId="23" hidden="1">{"via1",#N/A,TRUE,"general";"via2",#N/A,TRUE,"general";"via3",#N/A,TRUE,"general"}</definedName>
    <definedName name="nnnnnh" localSheetId="29" hidden="1">{"via1",#N/A,TRUE,"general";"via2",#N/A,TRUE,"general";"via3",#N/A,TRUE,"general"}</definedName>
    <definedName name="nnnnnh" hidden="1">{"via1",#N/A,TRUE,"general";"via2",#N/A,TRUE,"general";"via3",#N/A,TRUE,"general"}</definedName>
    <definedName name="NO" hidden="1">#N/A</definedName>
    <definedName name="No_desarrolladas">'[141]Reservas de Petróleo'!$A$2,'[141]Reservas de Petróleo'!$A$1,'[141]Reservas de Petróleo'!$D$4,'[141]Reservas de Petróleo'!$G$1:$G$65536</definedName>
    <definedName name="NOES">#REF!</definedName>
    <definedName name="NOMBRE" localSheetId="23">#REF!</definedName>
    <definedName name="NOMBRE" localSheetId="29">#REF!</definedName>
    <definedName name="NOMBRE">#REF!</definedName>
    <definedName name="NombreCoordinador">#REF!</definedName>
    <definedName name="NombreDependencia">#REF!</definedName>
    <definedName name="NombreProyecto">#REF!</definedName>
    <definedName name="NombreVicepresidencia">#REF!</definedName>
    <definedName name="Norte" localSheetId="23">#REF!</definedName>
    <definedName name="Norte" localSheetId="29">#REF!</definedName>
    <definedName name="Norte">#REF!</definedName>
    <definedName name="NPAGE">[4]STRSUMM0!#REF!</definedName>
    <definedName name="nr">#N/A</definedName>
    <definedName name="NSEM">[76]dts!$B$16</definedName>
    <definedName name="nt">#N/A</definedName>
    <definedName name="NuevaMatriz">'[217]@RISK - Correlaciones'!$C$5:$H$10</definedName>
    <definedName name="NuevaMatriz2_2">'[218]@RISK - Correlaciones'!$C$24:$CZ$125</definedName>
    <definedName name="NUEVO" localSheetId="23">#REF!</definedName>
    <definedName name="NUEVO" localSheetId="29">#REF!</definedName>
    <definedName name="NUEVO">#REF!</definedName>
    <definedName name="Num_Pmt_Per_Year">#REF!</definedName>
    <definedName name="Number_of_Payments">MATCH(0.01,End_Bal,-1)+1</definedName>
    <definedName name="NUMCOMPONENTE">[219]BASICAS!$A$1:$C$8</definedName>
    <definedName name="NUMERO" localSheetId="23">#REF!</definedName>
    <definedName name="NUMERO">#REF!</definedName>
    <definedName name="nxn" localSheetId="23" hidden="1">{"via1",#N/A,TRUE,"general";"via2",#N/A,TRUE,"general";"via3",#N/A,TRUE,"general"}</definedName>
    <definedName name="nxn" localSheetId="29" hidden="1">{"via1",#N/A,TRUE,"general";"via2",#N/A,TRUE,"general";"via3",#N/A,TRUE,"general"}</definedName>
    <definedName name="nxn" hidden="1">{"via1",#N/A,TRUE,"general";"via2",#N/A,TRUE,"general";"via3",#N/A,TRUE,"general"}</definedName>
    <definedName name="ñl">#N/A</definedName>
    <definedName name="ÑÑ">#N/A</definedName>
    <definedName name="ÑÑÑ" localSheetId="29">#REF!</definedName>
    <definedName name="ñññ" localSheetId="30">[65]!absc</definedName>
    <definedName name="ñññ">[65]!absc</definedName>
    <definedName name="ÑÑÑOOOOOOOO">#N/A</definedName>
    <definedName name="ñok">#N/A</definedName>
    <definedName name="ñp">#N/A</definedName>
    <definedName name="ñpñpñ" localSheetId="23" hidden="1">{"via1",#N/A,TRUE,"general";"via2",#N/A,TRUE,"general";"via3",#N/A,TRUE,"general"}</definedName>
    <definedName name="ñpñpñ" localSheetId="29" hidden="1">{"via1",#N/A,TRUE,"general";"via2",#N/A,TRUE,"general";"via3",#N/A,TRUE,"general"}</definedName>
    <definedName name="ñpñpñ" hidden="1">{"via1",#N/A,TRUE,"general";"via2",#N/A,TRUE,"general";"via3",#N/A,TRUE,"general"}</definedName>
    <definedName name="ñpo">#N/A</definedName>
    <definedName name="o" localSheetId="29">[44]Planilla!$C$60</definedName>
    <definedName name="o">[75]Planilla!$C$60</definedName>
    <definedName name="º1">#REF!</definedName>
    <definedName name="o9o9" localSheetId="23" hidden="1">{"via1",#N/A,TRUE,"general";"via2",#N/A,TRUE,"general";"via3",#N/A,TRUE,"general"}</definedName>
    <definedName name="o9o9" localSheetId="29" hidden="1">{"via1",#N/A,TRUE,"general";"via2",#N/A,TRUE,"general";"via3",#N/A,TRUE,"general"}</definedName>
    <definedName name="o9o9" hidden="1">{"via1",#N/A,TRUE,"general";"via2",#N/A,TRUE,"general";"via3",#N/A,TRUE,"general"}</definedName>
    <definedName name="OBJ">[48]PRESUPUESTO!$C$10</definedName>
    <definedName name="ObjetivoProyecto">#REF!</definedName>
    <definedName name="OBJETO">[76]dts!$B$2</definedName>
    <definedName name="OBRA" localSheetId="23">#REF!</definedName>
    <definedName name="Obra" localSheetId="29">#REF!</definedName>
    <definedName name="OBRA">#REF!</definedName>
    <definedName name="OBRAS">#REF!</definedName>
    <definedName name="OBRAS_VARIAS" localSheetId="23">[61]Presupuesto!#REF!</definedName>
    <definedName name="OBRAS_VARIAS">[61]Presupuesto!#REF!</definedName>
    <definedName name="obras1">DATE(YEAR([220]!Loan_Start),MONTH([220]!Loan_Start)+Payment_Number,DAY([220]!Loan_Start))</definedName>
    <definedName name="obras11" hidden="1">#REF!</definedName>
    <definedName name="obras111">DATE(YEAR([221]!Loan_Start),MONTH([221]!Loan_Start)+Payment_Number,DAY([221]!Loan_Start))</definedName>
    <definedName name="obser">[222]BD_SITP_08!$AP:$AV</definedName>
    <definedName name="OBSERV" localSheetId="23">#REF!</definedName>
    <definedName name="OBSERV" localSheetId="29">#REF!</definedName>
    <definedName name="OBSERV">#REF!</definedName>
    <definedName name="OCD">[18]Tablas!#REF!</definedName>
    <definedName name="OCD1_1">[18]Tablas!#REF!</definedName>
    <definedName name="OCD1_1_1">[18]Tablas!#REF!</definedName>
    <definedName name="OCI">[18]Tablas!#REF!</definedName>
    <definedName name="OCI1_1">[18]Tablas!#REF!</definedName>
    <definedName name="OCI1_1_1">[18]Tablas!#REF!</definedName>
    <definedName name="OCTUBRE" hidden="1">{#N/A,#N/A,FALSE,"orthoflow";#N/A,#N/A,FALSE,"Miscelaneos";#N/A,#N/A,FALSE,"Instrumentacio";#N/A,#N/A,FALSE,"Electrico";#N/A,#N/A,FALSE,"Valv. Seguridad"}</definedName>
    <definedName name="OD">#REF!</definedName>
    <definedName name="OF">[86]Hoja1!$F$5</definedName>
    <definedName name="Oficial">#REF!</definedName>
    <definedName name="ofyaydnt">'[223]mano de obra'!$E$30</definedName>
    <definedName name="oiret" localSheetId="23" hidden="1">{"TAB1",#N/A,TRUE,"GENERAL";"TAB2",#N/A,TRUE,"GENERAL";"TAB3",#N/A,TRUE,"GENERAL";"TAB4",#N/A,TRUE,"GENERAL";"TAB5",#N/A,TRUE,"GENERAL"}</definedName>
    <definedName name="oiret" localSheetId="29" hidden="1">{"TAB1",#N/A,TRUE,"GENERAL";"TAB2",#N/A,TRUE,"GENERAL";"TAB3",#N/A,TRUE,"GENERAL";"TAB4",#N/A,TRUE,"GENERAL";"TAB5",#N/A,TRUE,"GENERAL"}</definedName>
    <definedName name="oiret" hidden="1">{"TAB1",#N/A,TRUE,"GENERAL";"TAB2",#N/A,TRUE,"GENERAL";"TAB3",#N/A,TRUE,"GENERAL";"TAB4",#N/A,TRUE,"GENERAL";"TAB5",#N/A,TRUE,"GENERAL"}</definedName>
    <definedName name="oirgrth" localSheetId="23" hidden="1">{"TAB1",#N/A,TRUE,"GENERAL";"TAB2",#N/A,TRUE,"GENERAL";"TAB3",#N/A,TRUE,"GENERAL";"TAB4",#N/A,TRUE,"GENERAL";"TAB5",#N/A,TRUE,"GENERAL"}</definedName>
    <definedName name="oirgrth" localSheetId="29" hidden="1">{"TAB1",#N/A,TRUE,"GENERAL";"TAB2",#N/A,TRUE,"GENERAL";"TAB3",#N/A,TRUE,"GENERAL";"TAB4",#N/A,TRUE,"GENERAL";"TAB5",#N/A,TRUE,"GENERAL"}</definedName>
    <definedName name="oirgrth" hidden="1">{"TAB1",#N/A,TRUE,"GENERAL";"TAB2",#N/A,TRUE,"GENERAL";"TAB3",#N/A,TRUE,"GENERAL";"TAB4",#N/A,TRUE,"GENERAL";"TAB5",#N/A,TRUE,"GENERAL"}</definedName>
    <definedName name="OIUOIU" localSheetId="23" hidden="1">{"via1",#N/A,TRUE,"general";"via2",#N/A,TRUE,"general";"via3",#N/A,TRUE,"general"}</definedName>
    <definedName name="OIUOIU" localSheetId="29" hidden="1">{"via1",#N/A,TRUE,"general";"via2",#N/A,TRUE,"general";"via3",#N/A,TRUE,"general"}</definedName>
    <definedName name="OIUOIU" hidden="1">{"via1",#N/A,TRUE,"general";"via2",#N/A,TRUE,"general";"via3",#N/A,TRUE,"general"}</definedName>
    <definedName name="OJO" hidden="1">#N/A</definedName>
    <definedName name="OK">#N/A</definedName>
    <definedName name="OMAR">#N/A</definedName>
    <definedName name="OnceThru">0</definedName>
    <definedName name="OÑ">#REF!</definedName>
    <definedName name="OO">#N/A</definedName>
    <definedName name="ooo" localSheetId="23" hidden="1">{"via1",#N/A,TRUE,"general";"via2",#N/A,TRUE,"general";"via3",#N/A,TRUE,"general"}</definedName>
    <definedName name="ooo" localSheetId="29">#REF!</definedName>
    <definedName name="ooo" hidden="1">{"via1",#N/A,TRUE,"general";"via2",#N/A,TRUE,"general";"via3",#N/A,TRUE,"general"}</definedName>
    <definedName name="oooiiiiiiiiiiiiiyyyyyyyyyyyyyy">#N/A</definedName>
    <definedName name="OOOOALLALLAIIIIA">#N/A</definedName>
    <definedName name="ooooiii" localSheetId="23" hidden="1">{"TAB1",#N/A,TRUE,"GENERAL";"TAB2",#N/A,TRUE,"GENERAL";"TAB3",#N/A,TRUE,"GENERAL";"TAB4",#N/A,TRUE,"GENERAL";"TAB5",#N/A,TRUE,"GENERAL"}</definedName>
    <definedName name="ooooiii" localSheetId="29" hidden="1">{"TAB1",#N/A,TRUE,"GENERAL";"TAB2",#N/A,TRUE,"GENERAL";"TAB3",#N/A,TRUE,"GENERAL";"TAB4",#N/A,TRUE,"GENERAL";"TAB5",#N/A,TRUE,"GENERAL"}</definedName>
    <definedName name="ooooiii" hidden="1">{"TAB1",#N/A,TRUE,"GENERAL";"TAB2",#N/A,TRUE,"GENERAL";"TAB3",#N/A,TRUE,"GENERAL";"TAB4",#N/A,TRUE,"GENERAL";"TAB5",#N/A,TRUE,"GENERAL"}</definedName>
    <definedName name="OOOOOAAALALAKKA">#N/A</definedName>
    <definedName name="OOOOOOAKAKKAKAKA">#N/A</definedName>
    <definedName name="oooooookkkkkkkkkkkkkuuuuuuuuuuuuuuuyyyyyyyyyyyyy">#N/A</definedName>
    <definedName name="ooooooooooooooo">#N/A</definedName>
    <definedName name="ooooooooooooouuuuuuuuuuuu">#N/A</definedName>
    <definedName name="oooos" localSheetId="23" hidden="1">{"via1",#N/A,TRUE,"general";"via2",#N/A,TRUE,"general";"via3",#N/A,TRUE,"general"}</definedName>
    <definedName name="oooos" localSheetId="29" hidden="1">{"via1",#N/A,TRUE,"general";"via2",#N/A,TRUE,"general";"via3",#N/A,TRUE,"general"}</definedName>
    <definedName name="oooos" hidden="1">{"via1",#N/A,TRUE,"general";"via2",#N/A,TRUE,"general";"via3",#N/A,TRUE,"general"}</definedName>
    <definedName name="ooouuuygfrdefrg658">#N/A</definedName>
    <definedName name="op" localSheetId="29">[44]Planilla!$D$60</definedName>
    <definedName name="op">[75]Planilla!$D$60</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inal_blanco_Corona_884">#REF!</definedName>
    <definedName name="OROZCO" hidden="1">[10]INST!#REF!</definedName>
    <definedName name="os">#N/A</definedName>
    <definedName name="otros" localSheetId="29">[224]otros!$A$6:$A$1235</definedName>
    <definedName name="otros">[225]otros!$A$6:$A$1235</definedName>
    <definedName name="OTROS_2">[159]otros!$A$6:$A$1235</definedName>
    <definedName name="OTROS1">#REF!</definedName>
    <definedName name="OUT">#REF!</definedName>
    <definedName name="OVER" localSheetId="23">#REF!</definedName>
    <definedName name="OVER">#REF!</definedName>
    <definedName name="P" localSheetId="29">[42]PRECIOS!$I$56</definedName>
    <definedName name="p">#N/A</definedName>
    <definedName name="P_1">#N/A</definedName>
    <definedName name="P_2">#N/A</definedName>
    <definedName name="P_Yacimiento">#REF!</definedName>
    <definedName name="p0p0" localSheetId="23" hidden="1">{"via1",#N/A,TRUE,"general";"via2",#N/A,TRUE,"general";"via3",#N/A,TRUE,"general"}</definedName>
    <definedName name="p0p0" localSheetId="29" hidden="1">{"via1",#N/A,TRUE,"general";"via2",#N/A,TRUE,"general";"via3",#N/A,TRUE,"general"}</definedName>
    <definedName name="p0p0" hidden="1">{"via1",#N/A,TRUE,"general";"via2",#N/A,TRUE,"general";"via3",#N/A,TRUE,"general"}</definedName>
    <definedName name="P1_">#REF!</definedName>
    <definedName name="P2_">#REF!</definedName>
    <definedName name="P3_">#REF!</definedName>
    <definedName name="P4_">#REF!</definedName>
    <definedName name="P5_">#REF!</definedName>
    <definedName name="P6_">#REF!</definedName>
    <definedName name="P7_">#REF!</definedName>
    <definedName name="P8_">#REF!</definedName>
    <definedName name="Pa_o_HILAR_con_latex">[39]BASE!#REF!</definedName>
    <definedName name="paelnque" localSheetId="23">#REF!</definedName>
    <definedName name="paelnque">#REF!</definedName>
    <definedName name="Page">#N/A</definedName>
    <definedName name="Page____1____of____2">#REF!</definedName>
    <definedName name="palenque" localSheetId="23">#REF!</definedName>
    <definedName name="palenque">#REF!</definedName>
    <definedName name="PANEL_SOLARITEM" localSheetId="23">[60]Presupuesto!#REF!</definedName>
    <definedName name="PANEL_SOLARITEM">[60]Presupuesto!#REF!</definedName>
    <definedName name="PANELES_SISTEMA_SOLAR" localSheetId="23">[61]Presupuesto!#REF!</definedName>
    <definedName name="PANELES_SISTEMA_SOLAR">[61]Presupuesto!#REF!</definedName>
    <definedName name="Papelera_metálica">#REF!</definedName>
    <definedName name="Papelera_Royal_blanca">#REF!</definedName>
    <definedName name="Papelera_Royal_corona_624">#REF!</definedName>
    <definedName name="Paraguaycito">#REF!</definedName>
    <definedName name="Parametro_Peso">[129]Tablas!$A$1:$A$65536</definedName>
    <definedName name="PARAMETROS">#N/A</definedName>
    <definedName name="PARBOX">#REF!</definedName>
    <definedName name="PARQUE" localSheetId="23">#REF!</definedName>
    <definedName name="PARQUE">#REF!</definedName>
    <definedName name="Partic_baño_seg._epecif">#REF!</definedName>
    <definedName name="Pasador_horizontal_P_wc">#REF!</definedName>
    <definedName name="Pasam_cedro_rojo_.05x15">#REF!</definedName>
    <definedName name="Pasamano_madera_conFMPTO4">#REF!</definedName>
    <definedName name="Pasamanos_en_madera">#REF!</definedName>
    <definedName name="Pasamuros_HG_Diam._3">#REF!</definedName>
    <definedName name="PASO" localSheetId="23" hidden="1">{#N/A,#N/A,TRUE,"INGENIERIA";#N/A,#N/A,TRUE,"COMPRAS";#N/A,#N/A,TRUE,"DIRECCION";#N/A,#N/A,TRUE,"RESUMEN"}</definedName>
    <definedName name="PASO" hidden="1">{#N/A,#N/A,TRUE,"INGENIERIA";#N/A,#N/A,TRUE,"COMPRAS";#N/A,#N/A,TRUE,"DIRECCION";#N/A,#N/A,TRUE,"RESUMEN"}</definedName>
    <definedName name="PASS" localSheetId="23" hidden="1">{#N/A,#N/A,TRUE,"INGENIERIA";#N/A,#N/A,TRUE,"COMPRAS";#N/A,#N/A,TRUE,"DIRECCION";#N/A,#N/A,TRUE,"RESUMEN"}</definedName>
    <definedName name="PASS" hidden="1">{#N/A,#N/A,TRUE,"INGENIERIA";#N/A,#N/A,TRUE,"COMPRAS";#N/A,#N/A,TRUE,"DIRECCION";#N/A,#N/A,TRUE,"RESUMEN"}</definedName>
    <definedName name="PAVA" localSheetId="23">#REF!</definedName>
    <definedName name="PAVA">#REF!</definedName>
    <definedName name="PAVRIG20">#REF!</definedName>
    <definedName name="Pay_Date">#REF!</definedName>
    <definedName name="Pay_Num">#REF!</definedName>
    <definedName name="Payment_Date">DATE(YEAR(Loan_Start),MONTH(Loan_Start)+Payment_Number,DAY(Loan_Start))</definedName>
    <definedName name="Payment_Date1">DATE(YEAR([221]!Loan_Start),MONTH([221]!Loan_Start)+Payment_Number,DAY([221]!Loan_Start))</definedName>
    <definedName name="Payment_Needed">"Pago necesario"</definedName>
    <definedName name="Pb">#REF!</definedName>
    <definedName name="Pd">#REF!</definedName>
    <definedName name="Pedestal_piedra_h_0_30">[39]BASE!#REF!</definedName>
    <definedName name="Pedestales">[226]Otros!$A$2:$A$69</definedName>
    <definedName name="Pegante_Colbón_Madera">#REF!</definedName>
    <definedName name="Pegante_piso_vinilo">#REF!</definedName>
    <definedName name="Pegante_tipo_boxer">#REF!</definedName>
    <definedName name="PEPE">#N/A</definedName>
    <definedName name="PER_PAV" localSheetId="23">#REF!</definedName>
    <definedName name="PER_PAV" localSheetId="29">#REF!</definedName>
    <definedName name="PER_PAV">#REF!</definedName>
    <definedName name="PERA">#N/A</definedName>
    <definedName name="PERALTA">#N/A</definedName>
    <definedName name="pererza">[39]Hoja1!#REF!</definedName>
    <definedName name="PERFIL_DEL_TRAMO">#N/A</definedName>
    <definedName name="Periodo">[89]Hoja1!$C$1</definedName>
    <definedName name="PeriodoPago">'[83]LIQUIDA-NOMINA'!$C$4</definedName>
    <definedName name="PeriodoRepago">#REF!</definedName>
    <definedName name="PeriodoRepagoCCP">#REF!</definedName>
    <definedName name="Permaply">#REF!</definedName>
    <definedName name="Persiana_vert_Fib_vidrio">#REF!</definedName>
    <definedName name="PERT">'[85]MANO DE OBRA'!$G$8:$G$20</definedName>
    <definedName name="phed">[123]Hoja1!$C$4</definedName>
    <definedName name="phen">[123]Hoja1!$C$5</definedName>
    <definedName name="Pied.Enchape_col_re__275">[39]BASE!#REF!</definedName>
    <definedName name="Pied.Enchape_col_re__375">[39]BASE!#REF!</definedName>
    <definedName name="Piedra._Abus._15__45_1_0">[39]BASE!#REF!</definedName>
    <definedName name="Piedra_0_20_abusard.">[39]BASE!#REF!</definedName>
    <definedName name="Piedra_abus.__07__38_1_0">[39]BASE!#REF!</definedName>
    <definedName name="Piedra_abus._0_1_0_2">[39]BASE!#REF!</definedName>
    <definedName name="Piedra_carborund._No.120">[39]BASE!#REF!</definedName>
    <definedName name="Piedra_carborund._No.80">#REF!</definedName>
    <definedName name="Piedra_media_zonga">#REF!</definedName>
    <definedName name="Piedra_pulid__04__09_1_0">#REF!</definedName>
    <definedName name="Piedra_pulid__07__38_1_0">#REF!</definedName>
    <definedName name="PILOTE" localSheetId="23">#REF!</definedName>
    <definedName name="PILOTE" localSheetId="29">#REF!</definedName>
    <definedName name="PILOTE">#REF!</definedName>
    <definedName name="PILOTOSBOLIVAR">'[99]PILOTO S. BOLIVAR'!$A$1:$BB$96</definedName>
    <definedName name="Pindis">#REF!</definedName>
    <definedName name="Pinos">#REF!</definedName>
    <definedName name="pint">'[174]7422CW00'!#REF!</definedName>
    <definedName name="PINT_EXT_ITEM" localSheetId="23">[60]Presupuesto!#REF!</definedName>
    <definedName name="PINT_EXT_ITEM">[60]Presupuesto!#REF!</definedName>
    <definedName name="pintura">'[174]7422CW00'!#REF!</definedName>
    <definedName name="Pintura_reflect._Alum.">#REF!</definedName>
    <definedName name="pintyura">[227]STRSUMM0!#REF!</definedName>
    <definedName name="PIP">#REF!</definedName>
    <definedName name="Pirlam_en_bronce">#REF!</definedName>
    <definedName name="Pirlán_cedro_.03_.15">#REF!</definedName>
    <definedName name="Piscinas">#REF!</definedName>
    <definedName name="Piso_Vinilo_3mm.">#REF!</definedName>
    <definedName name="PISOS" localSheetId="23">[61]Presupuesto!#REF!</definedName>
    <definedName name="PISOS">[61]Presupuesto!#REF!</definedName>
    <definedName name="PISOS_CONC_ESP_PUBL_ITEM" localSheetId="23">[60]Presupuesto!#REF!,[60]Presupuesto!#REF!,[60]Presupuesto!#REF!,[60]Presupuesto!#REF!,[60]Presupuesto!#REF!,[60]Presupuesto!#REF!,[60]Presupuesto!#REF!</definedName>
    <definedName name="PISOS_CONC_ESP_PUBL_ITEM">[60]Presupuesto!#REF!,[60]Presupuesto!#REF!,[60]Presupuesto!#REF!,[60]Presupuesto!#REF!,[60]Presupuesto!#REF!,[60]Presupuesto!#REF!,[60]Presupuesto!#REF!</definedName>
    <definedName name="PISOS_CONC_ESP_PUBL_VALOR">[60]Presupuesto!$G$131:$G$132,[60]Presupuesto!$G$133:$G$137,[60]Presupuesto!$G$138,[60]Presupuesto!$G$139:$G$140,[60]Presupuesto!$G$141:$G$142</definedName>
    <definedName name="PISOS_CONC_GRAN_ITEM" localSheetId="23">[60]Presupuesto!#REF!,[60]Presupuesto!#REF!,[60]Presupuesto!#REF!</definedName>
    <definedName name="PISOS_CONC_GRAN_ITEM">[60]Presupuesto!#REF!,[60]Presupuesto!#REF!,[60]Presupuesto!#REF!</definedName>
    <definedName name="PISOS_CONC_GRAN_VALOR">[60]Presupuesto!$G$148:$G$168,[60]Presupuesto!$G$143:$G$146</definedName>
    <definedName name="PKHK" localSheetId="23" hidden="1">{"TAB1",#N/A,TRUE,"GENERAL";"TAB2",#N/A,TRUE,"GENERAL";"TAB3",#N/A,TRUE,"GENERAL";"TAB4",#N/A,TRUE,"GENERAL";"TAB5",#N/A,TRUE,"GENERAL"}</definedName>
    <definedName name="PKHK" localSheetId="29" hidden="1">{"TAB1",#N/A,TRUE,"GENERAL";"TAB2",#N/A,TRUE,"GENERAL";"TAB3",#N/A,TRUE,"GENERAL";"TAB4",#N/A,TRUE,"GENERAL";"TAB5",#N/A,TRUE,"GENERAL"}</definedName>
    <definedName name="PKHK" hidden="1">{"TAB1",#N/A,TRUE,"GENERAL";"TAB2",#N/A,TRUE,"GENERAL";"TAB3",#N/A,TRUE,"GENERAL";"TAB4",#N/A,TRUE,"GENERAL";"TAB5",#N/A,TRUE,"GENERAL"}</definedName>
    <definedName name="pkj" localSheetId="23" hidden="1">{"TAB1",#N/A,TRUE,"GENERAL";"TAB2",#N/A,TRUE,"GENERAL";"TAB3",#N/A,TRUE,"GENERAL";"TAB4",#N/A,TRUE,"GENERAL";"TAB5",#N/A,TRUE,"GENERAL"}</definedName>
    <definedName name="pkj" localSheetId="29"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ca_conc._muebles">#REF!</definedName>
    <definedName name="Placa_de_identificacion">#REF!</definedName>
    <definedName name="PLACALIG50">[37]A.P.U.!$G$482</definedName>
    <definedName name="PLAD" localSheetId="23" hidden="1">{"TAB1",#N/A,TRUE,"GENERAL";"TAB2",#N/A,TRUE,"GENERAL";"TAB3",#N/A,TRUE,"GENERAL";"TAB4",#N/A,TRUE,"GENERAL";"TAB5",#N/A,TRUE,"GENERAL"}</definedName>
    <definedName name="PLAD" localSheetId="29" hidden="1">{"TAB1",#N/A,TRUE,"GENERAL";"TAB2",#N/A,TRUE,"GENERAL";"TAB3",#N/A,TRUE,"GENERAL";"TAB4",#N/A,TRUE,"GENERAL";"TAB5",#N/A,TRUE,"GENERAL"}</definedName>
    <definedName name="PLAD" hidden="1">{"TAB1",#N/A,TRUE,"GENERAL";"TAB2",#N/A,TRUE,"GENERAL";"TAB3",#N/A,TRUE,"GENERAL";"TAB4",#N/A,TRUE,"GENERAL";"TAB5",#N/A,TRUE,"GENERAL"}</definedName>
    <definedName name="PLAN">'[85]ITEMS RESUMIDOS'!$A$2:$D$34</definedName>
    <definedName name="Planchon_5_x_20">#REF!</definedName>
    <definedName name="PLANEACION">[85]MAQUINARIA!$A$2:$A$18</definedName>
    <definedName name="PLANTA">#REF!</definedName>
    <definedName name="PLANTA2">#REF!</definedName>
    <definedName name="Plaqueta_senalizacion">#REF!</definedName>
    <definedName name="PlastocreteDM_Env_20Kg">#REF!</definedName>
    <definedName name="Platina_1_4__x_1_1_2">#REF!</definedName>
    <definedName name="Platina_3_8__x_1">#REF!</definedName>
    <definedName name="Platina_acero_1_4__2__alf">#REF!</definedName>
    <definedName name="Platinas">#REF!</definedName>
    <definedName name="Plato_matera_arcilla">#REF!</definedName>
    <definedName name="Plazo" localSheetId="29">[70]BASES!$E$27</definedName>
    <definedName name="Plazo">[71]BASES!$E$27</definedName>
    <definedName name="PlazoAIU">#REF!</definedName>
    <definedName name="PLDM">[177]INSUMOS!$D$683</definedName>
    <definedName name="PLPLUNN" localSheetId="23" hidden="1">{"TAB1",#N/A,TRUE,"GENERAL";"TAB2",#N/A,TRUE,"GENERAL";"TAB3",#N/A,TRUE,"GENERAL";"TAB4",#N/A,TRUE,"GENERAL";"TAB5",#N/A,TRUE,"GENERAL"}</definedName>
    <definedName name="PLPLUNN" localSheetId="29"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MS" localSheetId="23">#REF!</definedName>
    <definedName name="PMS">#REF!</definedName>
    <definedName name="PMT" hidden="1">{#N/A,#N/A,TRUE,"CODIGO DEPENDENCIA"}</definedName>
    <definedName name="pntll">[223]mater!$D$56</definedName>
    <definedName name="pñ">#N/A</definedName>
    <definedName name="po">#N/A</definedName>
    <definedName name="POCETAS">#REF!</definedName>
    <definedName name="POF">#REF!</definedName>
    <definedName name="poi">#N/A</definedName>
    <definedName name="POIUP" localSheetId="23" hidden="1">{"via1",#N/A,TRUE,"general";"via2",#N/A,TRUE,"general";"via3",#N/A,TRUE,"general"}</definedName>
    <definedName name="POIUP" localSheetId="29" hidden="1">{"via1",#N/A,TRUE,"general";"via2",#N/A,TRUE,"general";"via3",#N/A,TRUE,"general"}</definedName>
    <definedName name="POIUP" hidden="1">{"via1",#N/A,TRUE,"general";"via2",#N/A,TRUE,"general";"via3",#N/A,TRUE,"general"}</definedName>
    <definedName name="Polietileno_Ref._007">#REF!</definedName>
    <definedName name="Polisec_Pavco">#REF!</definedName>
    <definedName name="POLIZAS" localSheetId="23" hidden="1">{"TAB1",#N/A,TRUE,"GENERAL";"TAB2",#N/A,TRUE,"GENERAL";"TAB3",#N/A,TRUE,"GENERAL";"TAB4",#N/A,TRUE,"GENERAL";"TAB5",#N/A,TRUE,"GENERAL"}</definedName>
    <definedName name="POLIZAS" hidden="1">{"TAB1",#N/A,TRUE,"GENERAL";"TAB2",#N/A,TRUE,"GENERAL";"TAB3",#N/A,TRUE,"GENERAL";"TAB4",#N/A,TRUE,"GENERAL";"TAB5",#N/A,TRUE,"GENERAL"}</definedName>
    <definedName name="POO">#N/A</definedName>
    <definedName name="popop" localSheetId="23" hidden="1">{"via1",#N/A,TRUE,"general";"via2",#N/A,TRUE,"general";"via3",#N/A,TRUE,"general"}</definedName>
    <definedName name="popop" localSheetId="29" hidden="1">{"via1",#N/A,TRUE,"general";"via2",#N/A,TRUE,"general";"via3",#N/A,TRUE,"general"}</definedName>
    <definedName name="popop" hidden="1">{"via1",#N/A,TRUE,"general";"via2",#N/A,TRUE,"general";"via3",#N/A,TRUE,"general"}</definedName>
    <definedName name="popp" localSheetId="23" hidden="1">{"via1",#N/A,TRUE,"general";"via2",#N/A,TRUE,"general";"via3",#N/A,TRUE,"general"}</definedName>
    <definedName name="popp" localSheetId="29" hidden="1">{"via1",#N/A,TRUE,"general";"via2",#N/A,TRUE,"general";"via3",#N/A,TRUE,"general"}</definedName>
    <definedName name="popp" hidden="1">{"via1",#N/A,TRUE,"general";"via2",#N/A,TRUE,"general";"via3",#N/A,TRUE,"general"}</definedName>
    <definedName name="popu">#REF!</definedName>
    <definedName name="popvds" localSheetId="23" hidden="1">{"TAB1",#N/A,TRUE,"GENERAL";"TAB2",#N/A,TRUE,"GENERAL";"TAB3",#N/A,TRUE,"GENERAL";"TAB4",#N/A,TRUE,"GENERAL";"TAB5",#N/A,TRUE,"GENERAL"}</definedName>
    <definedName name="popvds" localSheetId="29" hidden="1">{"TAB1",#N/A,TRUE,"GENERAL";"TAB2",#N/A,TRUE,"GENERAL";"TAB3",#N/A,TRUE,"GENERAL";"TAB4",#N/A,TRUE,"GENERAL";"TAB5",#N/A,TRUE,"GENERAL"}</definedName>
    <definedName name="popvds" hidden="1">{"TAB1",#N/A,TRUE,"GENERAL";"TAB2",#N/A,TRUE,"GENERAL";"TAB3",#N/A,TRUE,"GENERAL";"TAB4",#N/A,TRUE,"GENERAL";"TAB5",#N/A,TRUE,"GENERAL"}</definedName>
    <definedName name="Por.Corona20_5_20_5G.perla">#REF!</definedName>
    <definedName name="porc">#REF!</definedName>
    <definedName name="Porc._Venecia_0.20x0.20">#REF!</definedName>
    <definedName name="PORCE" localSheetId="29">[70]BASES!$E$26</definedName>
    <definedName name="PORCE">[72]BASES!$E$26</definedName>
    <definedName name="Porcelana_Corona20_5_20_5">#REF!</definedName>
    <definedName name="Porcelana_Esp._Cristanac">#REF!</definedName>
    <definedName name="Porcelana_Estancia_11x11">#REF!</definedName>
    <definedName name="Porcentaje">#REF!</definedName>
    <definedName name="PORCENTAJE1">#REF!</definedName>
    <definedName name="Portacandado_de_5">#REF!</definedName>
    <definedName name="PORTADA2">'[228]Hoja 1 '!#REF!</definedName>
    <definedName name="POSICION_PRESUP">[16]Tablas!#REF!</definedName>
    <definedName name="POSICIONES">#REF!</definedName>
    <definedName name="pouig" localSheetId="23" hidden="1">{"via1",#N/A,TRUE,"general";"via2",#N/A,TRUE,"general";"via3",#N/A,TRUE,"general"}</definedName>
    <definedName name="pouig" localSheetId="29" hidden="1">{"via1",#N/A,TRUE,"general";"via2",#N/A,TRUE,"general";"via3",#N/A,TRUE,"general"}</definedName>
    <definedName name="pouig" hidden="1">{"via1",#N/A,TRUE,"general";"via2",#N/A,TRUE,"general";"via3",#N/A,TRUE,"general"}</definedName>
    <definedName name="Poyo_enchap.porcelana">#REF!</definedName>
    <definedName name="Poyo_mueble_aseo">#REF!</definedName>
    <definedName name="POZ" localSheetId="23">#REF!</definedName>
    <definedName name="POZ" localSheetId="29">#REF!</definedName>
    <definedName name="POZ">#REF!</definedName>
    <definedName name="POZO" localSheetId="23">#REF!</definedName>
    <definedName name="POZO" localSheetId="29">#REF!</definedName>
    <definedName name="POZO">#REF!</definedName>
    <definedName name="POZO1.2" localSheetId="23">#REF!</definedName>
    <definedName name="POZO1.2" localSheetId="29">#REF!</definedName>
    <definedName name="POZO1.2">#REF!</definedName>
    <definedName name="POZOS" localSheetId="23">#REF!</definedName>
    <definedName name="POZOS" localSheetId="29">#REF!</definedName>
    <definedName name="POZOS">#REF!</definedName>
    <definedName name="POZOS_CAJAS_SUM_ITEM" localSheetId="23">[60]Presupuesto!#REF!</definedName>
    <definedName name="POZOS_CAJAS_SUM_ITEM">[60]Presupuesto!#REF!</definedName>
    <definedName name="pp">#N/A</definedName>
    <definedName name="ppapapapapapapapapapapa">#REF!</definedName>
    <definedName name="PPPP" localSheetId="29" hidden="1">{#N/A,#N/A,FALSE,"orthoflow";#N/A,#N/A,FALSE,"Miscelaneos";#N/A,#N/A,FALSE,"Instrumentacio";#N/A,#N/A,FALSE,"Electrico";#N/A,#N/A,FALSE,"Valv. Seguridad"}</definedName>
    <definedName name="PPPP">#N/A</definedName>
    <definedName name="ppppp9" localSheetId="23" hidden="1">{"via1",#N/A,TRUE,"general";"via2",#N/A,TRUE,"general";"via3",#N/A,TRUE,"general"}</definedName>
    <definedName name="ppppp9" localSheetId="29" hidden="1">{"via1",#N/A,TRUE,"general";"via2",#N/A,TRUE,"general";"via3",#N/A,TRUE,"general"}</definedName>
    <definedName name="ppppp9" hidden="1">{"via1",#N/A,TRUE,"general";"via2",#N/A,TRUE,"general";"via3",#N/A,TRUE,"general"}</definedName>
    <definedName name="pppppd" localSheetId="23" hidden="1">{"TAB1",#N/A,TRUE,"GENERAL";"TAB2",#N/A,TRUE,"GENERAL";"TAB3",#N/A,TRUE,"GENERAL";"TAB4",#N/A,TRUE,"GENERAL";"TAB5",#N/A,TRUE,"GENERAL"}</definedName>
    <definedName name="pppppd" localSheetId="29" hidden="1">{"TAB1",#N/A,TRUE,"GENERAL";"TAB2",#N/A,TRUE,"GENERAL";"TAB3",#N/A,TRUE,"GENERAL";"TAB4",#N/A,TRUE,"GENERAL";"TAB5",#N/A,TRUE,"GENERAL"}</definedName>
    <definedName name="pppppd" hidden="1">{"TAB1",#N/A,TRUE,"GENERAL";"TAB2",#N/A,TRUE,"GENERAL";"TAB3",#N/A,TRUE,"GENERAL";"TAB4",#N/A,TRUE,"GENERAL";"TAB5",#N/A,TRUE,"GENERAL"}</definedName>
    <definedName name="PPTO" localSheetId="23">#REF!</definedName>
    <definedName name="PPTO">#REF!</definedName>
    <definedName name="PPtoNorte" localSheetId="23">#REF!</definedName>
    <definedName name="PPtoNorte" localSheetId="29">#REF!</definedName>
    <definedName name="PPtoNorte">#REF!</definedName>
    <definedName name="pqroj" localSheetId="23" hidden="1">{"via1",#N/A,TRUE,"general";"via2",#N/A,TRUE,"general";"via3",#N/A,TRUE,"general"}</definedName>
    <definedName name="pqroj" localSheetId="29" hidden="1">{"via1",#N/A,TRUE,"general";"via2",#N/A,TRUE,"general";"via3",#N/A,TRUE,"general"}</definedName>
    <definedName name="pqroj" hidden="1">{"via1",#N/A,TRUE,"general";"via2",#N/A,TRUE,"general";"via3",#N/A,TRUE,"general"}</definedName>
    <definedName name="Pr">[100]medelo!$D$46</definedName>
    <definedName name="PRE" localSheetId="29">#REF!</definedName>
    <definedName name="PRE">#N/A</definedName>
    <definedName name="Precio" localSheetId="23">#REF!</definedName>
    <definedName name="Precio" localSheetId="29">#REF!</definedName>
    <definedName name="Precio">#REF!</definedName>
    <definedName name="precio2" localSheetId="23">#REF!</definedName>
    <definedName name="precio2" localSheetId="29">#REF!</definedName>
    <definedName name="precio2">#REF!</definedName>
    <definedName name="PrecioS" localSheetId="23">#REF!</definedName>
    <definedName name="PrecioS" localSheetId="29">#REF!</definedName>
    <definedName name="PrecioS">#REF!</definedName>
    <definedName name="PreciosAct" localSheetId="23">#REF!</definedName>
    <definedName name="PreciosAct">#REF!</definedName>
    <definedName name="PreciosMP">'[229]PRECIOS ACTUALIZADOS FERRASA'!$A$2:$D$1316</definedName>
    <definedName name="PRELIM_ITEM" localSheetId="23">[60]Presupuesto!#REF!</definedName>
    <definedName name="PRELIM_ITEM">[60]Presupuesto!#REF!</definedName>
    <definedName name="PRELIMINARES" localSheetId="23">[61]Presupuesto!#REF!</definedName>
    <definedName name="PRELIMINARES">[61]Presupuesto!#REF!</definedName>
    <definedName name="preliminares1" localSheetId="23">[60]Presupuesto!#REF!</definedName>
    <definedName name="preliminares1">[60]Presupuesto!#REF!</definedName>
    <definedName name="PREST">#REF!</definedName>
    <definedName name="Prest.">1.75</definedName>
    <definedName name="PRESTACIONES">[230]Otros!$D$5</definedName>
    <definedName name="presup..">#REF!</definedName>
    <definedName name="presupuest" localSheetId="23">#REF!</definedName>
    <definedName name="presupuest">#REF!</definedName>
    <definedName name="PRESUPUESTO">[231]PRESUPUESTO!$B$13:$G$96</definedName>
    <definedName name="presupuestocementerio" localSheetId="23">#REF!</definedName>
    <definedName name="presupuestocementerio">#REF!</definedName>
    <definedName name="presupuestopavimento" localSheetId="23">#REF!</definedName>
    <definedName name="presupuestopavimento">#REF!</definedName>
    <definedName name="PREUGA" localSheetId="23">#REF!</definedName>
    <definedName name="PREUGA">#REF!</definedName>
    <definedName name="PRIMCEL">#REF!</definedName>
    <definedName name="PRIMER" localSheetId="23" hidden="1">{"via1",#N/A,TRUE,"general";"via2",#N/A,TRUE,"general";"via3",#N/A,TRUE,"general"}</definedName>
    <definedName name="PRIMER" localSheetId="29" hidden="1">{"via1",#N/A,TRUE,"general";"via2",#N/A,TRUE,"general";"via3",#N/A,TRUE,"general"}</definedName>
    <definedName name="PRIMER" hidden="1">{"via1",#N/A,TRUE,"general";"via2",#N/A,TRUE,"general";"via3",#N/A,TRUE,"general"}</definedName>
    <definedName name="PRIMERO">'[208]Informe Semanal 1'!$V$43:$W$43</definedName>
    <definedName name="PRIMET" localSheetId="23" hidden="1">{"TAB1",#N/A,TRUE,"GENERAL";"TAB2",#N/A,TRUE,"GENERAL";"TAB3",#N/A,TRUE,"GENERAL";"TAB4",#N/A,TRUE,"GENERAL";"TAB5",#N/A,TRUE,"GENERAL"}</definedName>
    <definedName name="PRIMET" localSheetId="29"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9">#REF!</definedName>
    <definedName name="PRINT_AREA_MI">#N/A</definedName>
    <definedName name="Print_Area_Reset">OFFSET(Full_Print,0,0,Last_Row)</definedName>
    <definedName name="PRINT_TITLES">#N/A</definedName>
    <definedName name="PRINT_TITLES_MI">#N/A</definedName>
    <definedName name="PRINT1">'[5]7422CW00'!#REF!</definedName>
    <definedName name="PRINT2">'[5]7422CW00'!#REF!</definedName>
    <definedName name="PRIVADO">#REF!</definedName>
    <definedName name="prn">[123]Hoja1!$C$3</definedName>
    <definedName name="prnf">[123]Hoja1!$C$6</definedName>
    <definedName name="ProbRange">0</definedName>
    <definedName name="ProbRangeMit">0</definedName>
    <definedName name="PROC">#REF!</definedName>
    <definedName name="PROCEDIM_SELECC">#REF!</definedName>
    <definedName name="PROCESO">#REF!</definedName>
    <definedName name="PRODUCTO">#REF!</definedName>
    <definedName name="PrOfic" localSheetId="29">[70]BASES!$B$31</definedName>
    <definedName name="PrOfic">[71]BASES!$B$31</definedName>
    <definedName name="PROGDES">#REF!</definedName>
    <definedName name="Programa" localSheetId="29">#REF!</definedName>
    <definedName name="PROGRAMA">'[85]ITEMS RESUMIDOS'!$A$2:$A$34</definedName>
    <definedName name="programainv">#N/A</definedName>
    <definedName name="PROPIEDAD">#REF!</definedName>
    <definedName name="Proponente" localSheetId="23">#REF!</definedName>
    <definedName name="Proponente" localSheetId="29">#REF!</definedName>
    <definedName name="Proponente">#REF!</definedName>
    <definedName name="Proveedor" localSheetId="23">#REF!</definedName>
    <definedName name="Proveedor">#REF!</definedName>
    <definedName name="PROYECTO__OBRAS_VARIAS_EN_LA_ESCUELA_CONTRAINCENDIO">#N/A</definedName>
    <definedName name="prueba" localSheetId="29">[39]Hoja1!#REF!</definedName>
    <definedName name="PRUEBA" localSheetId="30">[232]!absc</definedName>
    <definedName name="PRUEBA">[232]!absc</definedName>
    <definedName name="prueba1" localSheetId="29">[64]!absc</definedName>
    <definedName name="prueba1" localSheetId="30">[232]!absc</definedName>
    <definedName name="prueba1">[232]!absc</definedName>
    <definedName name="PRUEBA2" localSheetId="29">#REF!</definedName>
    <definedName name="PRUEBA2">#N/A</definedName>
    <definedName name="PRUEBAS">#N/A</definedName>
    <definedName name="ps">#REF!</definedName>
    <definedName name="PSTRESS_RELIEVI">#REF!</definedName>
    <definedName name="PTAR" hidden="1">{#N/A,#N/A,FALSE,"Estatico";#N/A,#N/A,FALSE,"Tuberia";#N/A,#N/A,FALSE,"Instrumentación";#N/A,#N/A,FALSE,"Mecanica";#N/A,#N/A,FALSE,"Electrico";#N/A,#N/A,FALSE,"Ofic.Civiles"}</definedName>
    <definedName name="ptmtlcbñ">[223]mater!$I$175</definedName>
    <definedName name="ptope" localSheetId="23" hidden="1">{"TAB1",#N/A,TRUE,"GENERAL";"TAB2",#N/A,TRUE,"GENERAL";"TAB3",#N/A,TRUE,"GENERAL";"TAB4",#N/A,TRUE,"GENERAL";"TAB5",#N/A,TRUE,"GENERAL"}</definedName>
    <definedName name="ptope" localSheetId="29" hidden="1">{"TAB1",#N/A,TRUE,"GENERAL";"TAB2",#N/A,TRUE,"GENERAL";"TAB3",#N/A,TRUE,"GENERAL";"TAB4",#N/A,TRUE,"GENERAL";"TAB5",#N/A,TRUE,"GENERAL"}</definedName>
    <definedName name="ptope" hidden="1">{"TAB1",#N/A,TRUE,"GENERAL";"TAB2",#N/A,TRUE,"GENERAL";"TAB3",#N/A,TRUE,"GENERAL";"TAB4",#N/A,TRUE,"GENERAL";"TAB5",#N/A,TRUE,"GENERAL"}</definedName>
    <definedName name="ptopes" localSheetId="23" hidden="1">{"via1",#N/A,TRUE,"general";"via2",#N/A,TRUE,"general";"via3",#N/A,TRUE,"general"}</definedName>
    <definedName name="ptopes" localSheetId="29" hidden="1">{"via1",#N/A,TRUE,"general";"via2",#N/A,TRUE,"general";"via3",#N/A,TRUE,"general"}</definedName>
    <definedName name="ptopes" hidden="1">{"via1",#N/A,TRUE,"general";"via2",#N/A,TRUE,"general";"via3",#N/A,TRUE,"general"}</definedName>
    <definedName name="PTTTT" localSheetId="23" hidden="1">{#N/A,#N/A,TRUE,"INGENIERIA";#N/A,#N/A,TRUE,"COMPRAS";#N/A,#N/A,TRUE,"DIRECCION";#N/A,#N/A,TRUE,"RESUMEN"}</definedName>
    <definedName name="PTTTT" hidden="1">{#N/A,#N/A,TRUE,"INGENIERIA";#N/A,#N/A,TRUE,"COMPRAS";#N/A,#N/A,TRUE,"DIRECCION";#N/A,#N/A,TRUE,"RESUMEN"}</definedName>
    <definedName name="PU">[43]Hoja1!$A$1:$D$65536</definedName>
    <definedName name="Puerta_en_Al_P1__en_obra">#REF!</definedName>
    <definedName name="Puerta_en_Lám.P_4_en_obra">#REF!</definedName>
    <definedName name="Puerta_mad_segun_especif">#REF!</definedName>
    <definedName name="Puerta_madera_baja_a_0.80">#REF!</definedName>
    <definedName name="Puerta_P10_lam_cal_18">#REF!</definedName>
    <definedName name="Puerta_P2__en_obra">#REF!</definedName>
    <definedName name="Puerta_P3__en_obra">#REF!</definedName>
    <definedName name="Puerta_P4__en_obra">#REF!</definedName>
    <definedName name="Puerta_P7_lam_cal_18">#REF!</definedName>
    <definedName name="Puerta_P8_lam_cal_18">#REF!</definedName>
    <definedName name="Puerta_P9__en_obra">#REF!</definedName>
    <definedName name="puertas" localSheetId="23">#REF!</definedName>
    <definedName name="puertas">#REF!</definedName>
    <definedName name="PUERTAS_ESP_ITEM" localSheetId="23">[60]Presupuesto!#REF!</definedName>
    <definedName name="PUERTAS_ESP_ITEM">[60]Presupuesto!#REF!</definedName>
    <definedName name="PUERTAS_PISO_1">#REF!</definedName>
    <definedName name="PUERTAS_PISO_2">#REF!</definedName>
    <definedName name="PUERTAS_PISO_3">#REF!</definedName>
    <definedName name="PUERTAS_PISO_4">#REF!</definedName>
    <definedName name="PUERTAS_PISO_5">#REF!</definedName>
    <definedName name="PUERTAS_VIDRIERAS_VENTANAS_CARPINTERIA" localSheetId="23">[61]Presupuesto!#REF!</definedName>
    <definedName name="PUERTAS_VIDRIERAS_VENTANAS_CARPINTERIA">[61]Presupuesto!#REF!</definedName>
    <definedName name="PUERTAS_Y_VENTANAS">#REF!</definedName>
    <definedName name="Puesto_de_trab._interloc.">#REF!</definedName>
    <definedName name="PUNT">#REF!</definedName>
    <definedName name="Puntilla_1">#REF!</definedName>
    <definedName name="Puntilla_2_3">#REF!</definedName>
    <definedName name="Puntilla_sin_cabeza_1">#REF!</definedName>
    <definedName name="Punto_a_tierra">#REF!</definedName>
    <definedName name="PVIDRIERAS_ITEM" localSheetId="23">[60]Presupuesto!#REF!</definedName>
    <definedName name="PVIDRIERAS_ITEM">[60]Presupuesto!#REF!</definedName>
    <definedName name="PW">#REF!</definedName>
    <definedName name="Pwf">'[233]ORITO 02 '!$A$12</definedName>
    <definedName name="Pwf_actual">'[233]ORITO 02 '!$E$6</definedName>
    <definedName name="Pwf_i">[100]medelo!$A$66:$A$83</definedName>
    <definedName name="Pwf_min">'[233]ORITO 02 '!$E$8</definedName>
    <definedName name="Pwfd">#REF!</definedName>
    <definedName name="q" localSheetId="23" hidden="1">{"via1",#N/A,TRUE,"general";"via2",#N/A,TRUE,"general";"via3",#N/A,TRUE,"general"}</definedName>
    <definedName name="q" localSheetId="29" hidden="1">{"via1",#N/A,TRUE,"general";"via2",#N/A,TRUE,"general";"via3",#N/A,TRUE,"general"}</definedName>
    <definedName name="q" hidden="1">{"via1",#N/A,TRUE,"general";"via2",#N/A,TRUE,"general";"via3",#N/A,TRUE,"general"}</definedName>
    <definedName name="Q_actual">'[233]ORITO 02 '!$E$7</definedName>
    <definedName name="Q_BRUTO">#REF!</definedName>
    <definedName name="q1q1q" localSheetId="23" hidden="1">{"via1",#N/A,TRUE,"general";"via2",#N/A,TRUE,"general";"via3",#N/A,TRUE,"general"}</definedName>
    <definedName name="q1q1q" localSheetId="29" hidden="1">{"via1",#N/A,TRUE,"general";"via2",#N/A,TRUE,"general";"via3",#N/A,TRUE,"general"}</definedName>
    <definedName name="q1q1q" hidden="1">{"via1",#N/A,TRUE,"general";"via2",#N/A,TRUE,"general";"via3",#N/A,TRUE,"general"}</definedName>
    <definedName name="qaedtguj" localSheetId="23" hidden="1">{"via1",#N/A,TRUE,"general";"via2",#N/A,TRUE,"general";"via3",#N/A,TRUE,"general"}</definedName>
    <definedName name="qaedtguj" localSheetId="29" hidden="1">{"via1",#N/A,TRUE,"general";"via2",#N/A,TRUE,"general";"via3",#N/A,TRUE,"general"}</definedName>
    <definedName name="qaedtguj" hidden="1">{"via1",#N/A,TRUE,"general";"via2",#N/A,TRUE,"general";"via3",#N/A,TRUE,"general"}</definedName>
    <definedName name="QAQSWS" localSheetId="23" hidden="1">{"via1",#N/A,TRUE,"general";"via2",#N/A,TRUE,"general";"via3",#N/A,TRUE,"general"}</definedName>
    <definedName name="QAQSWS" localSheetId="29" hidden="1">{"via1",#N/A,TRUE,"general";"via2",#N/A,TRUE,"general";"via3",#N/A,TRUE,"general"}</definedName>
    <definedName name="QAQSWS" hidden="1">{"via1",#N/A,TRUE,"general";"via2",#N/A,TRUE,"general";"via3",#N/A,TRUE,"general"}</definedName>
    <definedName name="qaqwwxcr" localSheetId="23" hidden="1">{"via1",#N/A,TRUE,"general";"via2",#N/A,TRUE,"general";"via3",#N/A,TRUE,"general"}</definedName>
    <definedName name="qaqwwxcr" localSheetId="29" hidden="1">{"via1",#N/A,TRUE,"general";"via2",#N/A,TRUE,"general";"via3",#N/A,TRUE,"general"}</definedName>
    <definedName name="qaqwwxcr" hidden="1">{"via1",#N/A,TRUE,"general";"via2",#N/A,TRUE,"general";"via3",#N/A,TRUE,"general"}</definedName>
    <definedName name="qaz">#REF!</definedName>
    <definedName name="qedcd" localSheetId="23" hidden="1">{"via1",#N/A,TRUE,"general";"via2",#N/A,TRUE,"general";"via3",#N/A,TRUE,"general"}</definedName>
    <definedName name="qedcd" localSheetId="29" hidden="1">{"via1",#N/A,TRUE,"general";"via2",#N/A,TRUE,"general";"via3",#N/A,TRUE,"general"}</definedName>
    <definedName name="qedcd" hidden="1">{"via1",#N/A,TRUE,"general";"via2",#N/A,TRUE,"general";"via3",#N/A,TRUE,"general"}</definedName>
    <definedName name="qeqewe" localSheetId="23" hidden="1">{"TAB1",#N/A,TRUE,"GENERAL";"TAB2",#N/A,TRUE,"GENERAL";"TAB3",#N/A,TRUE,"GENERAL";"TAB4",#N/A,TRUE,"GENERAL";"TAB5",#N/A,TRUE,"GENERAL"}</definedName>
    <definedName name="qeqewe" localSheetId="29" hidden="1">{"TAB1",#N/A,TRUE,"GENERAL";"TAB2",#N/A,TRUE,"GENERAL";"TAB3",#N/A,TRUE,"GENERAL";"TAB4",#N/A,TRUE,"GENERAL";"TAB5",#N/A,TRUE,"GENERAL"}</definedName>
    <definedName name="qeqewe" hidden="1">{"TAB1",#N/A,TRUE,"GENERAL";"TAB2",#N/A,TRUE,"GENERAL";"TAB3",#N/A,TRUE,"GENERAL";"TAB4",#N/A,TRUE,"GENERAL";"TAB5",#N/A,TRUE,"GENERAL"}</definedName>
    <definedName name="qewj" localSheetId="23" hidden="1">{"via1",#N/A,TRUE,"general";"via2",#N/A,TRUE,"general";"via3",#N/A,TRUE,"general"}</definedName>
    <definedName name="qewj" localSheetId="29" hidden="1">{"via1",#N/A,TRUE,"general";"via2",#N/A,TRUE,"general";"via3",#N/A,TRUE,"general"}</definedName>
    <definedName name="qewj" hidden="1">{"via1",#N/A,TRUE,"general";"via2",#N/A,TRUE,"general";"via3",#N/A,TRUE,"general"}</definedName>
    <definedName name="Qmax" localSheetId="29">[100]medelo!$B$63</definedName>
    <definedName name="QMAX">[142]CALCULOS!$A$3</definedName>
    <definedName name="qmaxdesarenador" localSheetId="23">#REF!</definedName>
    <definedName name="qmaxdesarenador">#REF!</definedName>
    <definedName name="Qmed" localSheetId="23">#REF!</definedName>
    <definedName name="Qmed">#REF!</definedName>
    <definedName name="QMIN" localSheetId="23">#REF!</definedName>
    <definedName name="QMIN">#REF!</definedName>
    <definedName name="qmindesarenador" localSheetId="23">#REF!</definedName>
    <definedName name="qmindesarenador">#REF!</definedName>
    <definedName name="QQ" localSheetId="23">[167]glvc!#REF!</definedName>
    <definedName name="QQ">[167]glvc!#REF!</definedName>
    <definedName name="qqq">#N/A</definedName>
    <definedName name="QQQQQQQQQQQQQQ">#N/A</definedName>
    <definedName name="qqqqqw" localSheetId="23" hidden="1">{"via1",#N/A,TRUE,"general";"via2",#N/A,TRUE,"general";"via3",#N/A,TRUE,"general"}</definedName>
    <definedName name="qqqqqw" localSheetId="29" hidden="1">{"via1",#N/A,TRUE,"general";"via2",#N/A,TRUE,"general";"via3",#N/A,TRUE,"general"}</definedName>
    <definedName name="qqqqqw" hidden="1">{"via1",#N/A,TRUE,"general";"via2",#N/A,TRUE,"general";"via3",#N/A,TRUE,"general"}</definedName>
    <definedName name="QS">#REF!</definedName>
    <definedName name="Qt">'[233]ORITO 02 '!$E$9</definedName>
    <definedName name="QTIES">#REF!</definedName>
    <definedName name="QTY">#REF!</definedName>
    <definedName name="Quimbaya">#REF!</definedName>
    <definedName name="qw" localSheetId="23" hidden="1">{"via1",#N/A,TRUE,"general";"via2",#N/A,TRUE,"general";"via3",#N/A,TRUE,"general"}</definedName>
    <definedName name="qw" localSheetId="29" hidden="1">{"via1",#N/A,TRUE,"general";"via2",#N/A,TRUE,"general";"via3",#N/A,TRUE,"general"}</definedName>
    <definedName name="qw" hidden="1">{"via1",#N/A,TRUE,"general";"via2",#N/A,TRUE,"general";"via3",#N/A,TRUE,"general"}</definedName>
    <definedName name="qwdas2" localSheetId="23" hidden="1">{"via1",#N/A,TRUE,"general";"via2",#N/A,TRUE,"general";"via3",#N/A,TRUE,"general"}</definedName>
    <definedName name="qwdas2" localSheetId="29" hidden="1">{"via1",#N/A,TRUE,"general";"via2",#N/A,TRUE,"general";"via3",#N/A,TRUE,"general"}</definedName>
    <definedName name="qwdas2" hidden="1">{"via1",#N/A,TRUE,"general";"via2",#N/A,TRUE,"general";"via3",#N/A,TRUE,"general"}</definedName>
    <definedName name="QWE" localSheetId="23" hidden="1">'[24]ETAPA 50 SMMLV'!#REF!</definedName>
    <definedName name="QWE" localSheetId="29">#REF!</definedName>
    <definedName name="QWE" hidden="1">'[24]ETAPA 50 SMMLV'!#REF!</definedName>
    <definedName name="qweqe" localSheetId="23" hidden="1">{"TAB1",#N/A,TRUE,"GENERAL";"TAB2",#N/A,TRUE,"GENERAL";"TAB3",#N/A,TRUE,"GENERAL";"TAB4",#N/A,TRUE,"GENERAL";"TAB5",#N/A,TRUE,"GENERAL"}</definedName>
    <definedName name="qweqe" localSheetId="29" hidden="1">{"TAB1",#N/A,TRUE,"GENERAL";"TAB2",#N/A,TRUE,"GENERAL";"TAB3",#N/A,TRUE,"GENERAL";"TAB4",#N/A,TRUE,"GENERAL";"TAB5",#N/A,TRUE,"GENERAL"}</definedName>
    <definedName name="qweqe" hidden="1">{"TAB1",#N/A,TRUE,"GENERAL";"TAB2",#N/A,TRUE,"GENERAL";"TAB3",#N/A,TRUE,"GENERAL";"TAB4",#N/A,TRUE,"GENERAL";"TAB5",#N/A,TRUE,"GENERAL"}</definedName>
    <definedName name="QWERTY">#N/A</definedName>
    <definedName name="qwewertet" hidden="1">{#N/A,#N/A,TRUE,"1842CWN0"}</definedName>
    <definedName name="qwqwqwj" localSheetId="23" hidden="1">{"TAB1",#N/A,TRUE,"GENERAL";"TAB2",#N/A,TRUE,"GENERAL";"TAB3",#N/A,TRUE,"GENERAL";"TAB4",#N/A,TRUE,"GENERAL";"TAB5",#N/A,TRUE,"GENERAL"}</definedName>
    <definedName name="qwqwqwj" localSheetId="29"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1.001">#N/A</definedName>
    <definedName name="RA1.002">#N/A</definedName>
    <definedName name="RA1.003">#N/A</definedName>
    <definedName name="RA1.004">#N/A</definedName>
    <definedName name="RA1.006">#N/A</definedName>
    <definedName name="RA1.010">#N/A</definedName>
    <definedName name="RA1.011">#N/A</definedName>
    <definedName name="RA1.011.CABLE">#N/A</definedName>
    <definedName name="RA1.012">#N/A</definedName>
    <definedName name="RA1.012.CABLE">#N/A</definedName>
    <definedName name="RA1.013">#N/A</definedName>
    <definedName name="RA1.013.CABLE">#N/A</definedName>
    <definedName name="RA1.014">#N/A</definedName>
    <definedName name="RA1.014.CABLE">#N/A</definedName>
    <definedName name="RA1.019">#N/A</definedName>
    <definedName name="RA1.019.COMPLETA">#N/A</definedName>
    <definedName name="RA1.021.2400">#N/A</definedName>
    <definedName name="RA1.022.2400">#N/A</definedName>
    <definedName name="RA1.023.2400">#N/A</definedName>
    <definedName name="RA1.024.2400">#N/A</definedName>
    <definedName name="RA1.031">#N/A</definedName>
    <definedName name="RA1.032">#N/A</definedName>
    <definedName name="RA1.033">#N/A</definedName>
    <definedName name="RA1.034">#N/A</definedName>
    <definedName name="RA1.051">#N/A</definedName>
    <definedName name="RA1.052">#N/A</definedName>
    <definedName name="RA1.073">#N/A</definedName>
    <definedName name="RA1.074">#N/A</definedName>
    <definedName name="radianes" localSheetId="23">#REF!</definedName>
    <definedName name="radianes">#REF!</definedName>
    <definedName name="RANA">[37]INSUMOS!$D$168</definedName>
    <definedName name="RANGO_FECHA">#REF!</definedName>
    <definedName name="Rates">#REF!</definedName>
    <definedName name="RD">#REF!</definedName>
    <definedName name="RDN">[86]Hoja1!$G$7</definedName>
    <definedName name="rdq">#REF!</definedName>
    <definedName name="rds">#N/A</definedName>
    <definedName name="Reactores">#REF!</definedName>
    <definedName name="Recall_2">'[216] ASR+Nafta'!$E$9:$E$21</definedName>
    <definedName name="Recall_3">'[216]Todos+Nafta'!$E$9:$E$21</definedName>
    <definedName name="Recebo">#REF!</definedName>
    <definedName name="Recorder">#REF!</definedName>
    <definedName name="RECUBRIM_ESP_ITEM" localSheetId="23">[60]Presupuesto!#REF!</definedName>
    <definedName name="RECUBRIM_ESP_ITEM">[60]Presupuesto!#REF!</definedName>
    <definedName name="recursos">[234]RECURSOS!$A$8:$A$204</definedName>
    <definedName name="Reducc._PVC_1__a_otros">#REF!</definedName>
    <definedName name="Reducc._PVC_1_1_2_a_otros">#REF!</definedName>
    <definedName name="Reducc._PVC_1_1_4_a_otros">#REF!</definedName>
    <definedName name="Reducc._PVC_2___a_otros">#REF!</definedName>
    <definedName name="Reducc._PVC_2_1_2_a_otros">#REF!</definedName>
    <definedName name="Reducc._PVC_3__a_otros">#REF!</definedName>
    <definedName name="Reducc._PVC_3_4">#REF!</definedName>
    <definedName name="Reflector_inyectalux">#REF!</definedName>
    <definedName name="REFPISC">#REF!</definedName>
    <definedName name="REG">'[205]Estado Resumen'!XFC1&gt;2.5</definedName>
    <definedName name="rege" localSheetId="23" hidden="1">{"TAB1",#N/A,TRUE,"GENERAL";"TAB2",#N/A,TRUE,"GENERAL";"TAB3",#N/A,TRUE,"GENERAL";"TAB4",#N/A,TRUE,"GENERAL";"TAB5",#N/A,TRUE,"GENERAL"}</definedName>
    <definedName name="rege" localSheetId="29" hidden="1">{"TAB1",#N/A,TRUE,"GENERAL";"TAB2",#N/A,TRUE,"GENERAL";"TAB3",#N/A,TRUE,"GENERAL";"TAB4",#N/A,TRUE,"GENERAL";"TAB5",#N/A,TRUE,"GENERAL"}</definedName>
    <definedName name="rege" hidden="1">{"TAB1",#N/A,TRUE,"GENERAL";"TAB2",#N/A,TRUE,"GENERAL";"TAB3",#N/A,TRUE,"GENERAL";"TAB4",#N/A,TRUE,"GENERAL";"TAB5",#N/A,TRUE,"GENERAL"}</definedName>
    <definedName name="REGIMEN_CONTRAT">[214]Tablas!$M$6:$M$8</definedName>
    <definedName name="REGIONAL" localSheetId="29">[214]Tablas!$I$6:$I$10</definedName>
    <definedName name="regional">[95]CARRETERAS!$A$2</definedName>
    <definedName name="Registro_1_2">#REF!</definedName>
    <definedName name="Registro_2">#REF!</definedName>
    <definedName name="Registro_3_4">#REF!</definedName>
    <definedName name="Registro_Toyo_3_4_Ý_1">#REF!</definedName>
    <definedName name="RegistroCoordinador">#REF!</definedName>
    <definedName name="Regleta_p_strip_Tel_10_pares">#REF!</definedName>
    <definedName name="regresd" localSheetId="23" hidden="1">{"TAB1",#N/A,TRUE,"GENERAL";"TAB2",#N/A,TRUE,"GENERAL";"TAB3",#N/A,TRUE,"GENERAL";"TAB4",#N/A,TRUE,"GENERAL";"TAB5",#N/A,TRUE,"GENERAL"}</definedName>
    <definedName name="regresd" localSheetId="29" hidden="1">{"TAB1",#N/A,TRUE,"GENERAL";"TAB2",#N/A,TRUE,"GENERAL";"TAB3",#N/A,TRUE,"GENERAL";"TAB4",#N/A,TRUE,"GENERAL";"TAB5",#N/A,TRUE,"GENERAL"}</definedName>
    <definedName name="regresd" hidden="1">{"TAB1",#N/A,TRUE,"GENERAL";"TAB2",#N/A,TRUE,"GENERAL";"TAB3",#N/A,TRUE,"GENERAL";"TAB4",#N/A,TRUE,"GENERAL";"TAB5",#N/A,TRUE,"GENERAL"}</definedName>
    <definedName name="Regristro_Red_White_1">#REF!</definedName>
    <definedName name="Regristro_Red_White_3_4">#REF!</definedName>
    <definedName name="regthio" localSheetId="23" hidden="1">{"TAB1",#N/A,TRUE,"GENERAL";"TAB2",#N/A,TRUE,"GENERAL";"TAB3",#N/A,TRUE,"GENERAL";"TAB4",#N/A,TRUE,"GENERAL";"TAB5",#N/A,TRUE,"GENERAL"}</definedName>
    <definedName name="regthio" localSheetId="29" hidden="1">{"TAB1",#N/A,TRUE,"GENERAL";"TAB2",#N/A,TRUE,"GENERAL";"TAB3",#N/A,TRUE,"GENERAL";"TAB4",#N/A,TRUE,"GENERAL";"TAB5",#N/A,TRUE,"GENERAL"}</definedName>
    <definedName name="regthio" hidden="1">{"TAB1",#N/A,TRUE,"GENERAL";"TAB2",#N/A,TRUE,"GENERAL";"TAB3",#N/A,TRUE,"GENERAL";"TAB4",#N/A,TRUE,"GENERAL";"TAB5",#N/A,TRUE,"GENERAL"}</definedName>
    <definedName name="REGULAR">'[206]ESTADO VÍA-CRIT.TECNICO'!XFC1&gt;2.5</definedName>
    <definedName name="REICIO">#N/A</definedName>
    <definedName name="Reimbursement">"Reembolso"</definedName>
    <definedName name="reinicio">#N/A</definedName>
    <definedName name="REJHE" localSheetId="23" hidden="1">{"via1",#N/A,TRUE,"general";"via2",#N/A,TRUE,"general";"via3",#N/A,TRUE,"general"}</definedName>
    <definedName name="REJHE" localSheetId="29" hidden="1">{"via1",#N/A,TRUE,"general";"via2",#N/A,TRUE,"general";"via3",#N/A,TRUE,"general"}</definedName>
    <definedName name="REJHE" hidden="1">{"via1",#N/A,TRUE,"general";"via2",#N/A,TRUE,"general";"via3",#N/A,TRUE,"general"}</definedName>
    <definedName name="Rejilla_3__con_sosco">#REF!</definedName>
    <definedName name="Rejilla_Bronce_0_15_1_0_m">#REF!</definedName>
    <definedName name="Rejilla_Bronce_0_20_0_20m">#REF!</definedName>
    <definedName name="Rejilla_de_Captacion_L_5.00_mts.">#REF!</definedName>
    <definedName name="Rejilla_en_bronce">#REF!</definedName>
    <definedName name="Rejilla_Fundida__1_1m">#REF!</definedName>
    <definedName name="Rejilla_HF_20_x_20">#REF!</definedName>
    <definedName name="Rejilla_Ventilación_15_x_15">#REF!</definedName>
    <definedName name="RELACUION">#REF!</definedName>
    <definedName name="rell" localSheetId="23">#REF!</definedName>
    <definedName name="rell" localSheetId="29">#REF!</definedName>
    <definedName name="rell">#REF!</definedName>
    <definedName name="Relleno">#REF!</definedName>
    <definedName name="RELLG" localSheetId="23">#REF!</definedName>
    <definedName name="RELLG">#REF!</definedName>
    <definedName name="Remache_pop">#REF!</definedName>
    <definedName name="remanentes">'[141]Reservas de Petróleo'!$A$2,'[141]Reservas de Petróleo'!$A$1,'[141]Reservas de Petróleo'!$D$4,'[141]Reservas de Petróleo'!$H$1:$H$65536</definedName>
    <definedName name="Remate_en_Bronce">#REF!</definedName>
    <definedName name="Removedor_PINTUCO">#REF!</definedName>
    <definedName name="rendimiento">#REF!</definedName>
    <definedName name="RENDIMIENTO____CARGA">#REF!</definedName>
    <definedName name="REP.PAV">'[45]factores A.N.'!$F$15:$F$69</definedName>
    <definedName name="Repisa_5x10">#REF!</definedName>
    <definedName name="REPLANTEO" localSheetId="23">[61]Presupuesto!#REF!</definedName>
    <definedName name="REPLANTEO">[61]Presupuesto!#REF!</definedName>
    <definedName name="REPXXX">#REF!</definedName>
    <definedName name="Requerimiento">#REF!</definedName>
    <definedName name="Requerimientos">#REF!</definedName>
    <definedName name="rer" localSheetId="23" hidden="1">{"via1",#N/A,TRUE,"general";"via2",#N/A,TRUE,"general";"via3",#N/A,TRUE,"general"}</definedName>
    <definedName name="rer" localSheetId="29" hidden="1">{"via1",#N/A,TRUE,"general";"via2",#N/A,TRUE,"general";"via3",#N/A,TRUE,"general"}</definedName>
    <definedName name="rer" hidden="1">{"via1",#N/A,TRUE,"general";"via2",#N/A,TRUE,"general";"via3",#N/A,TRUE,"general"}</definedName>
    <definedName name="rererw" localSheetId="23" hidden="1">{"TAB1",#N/A,TRUE,"GENERAL";"TAB2",#N/A,TRUE,"GENERAL";"TAB3",#N/A,TRUE,"GENERAL";"TAB4",#N/A,TRUE,"GENERAL";"TAB5",#N/A,TRUE,"GENERAL"}</definedName>
    <definedName name="rererw" localSheetId="29" hidden="1">{"TAB1",#N/A,TRUE,"GENERAL";"TAB2",#N/A,TRUE,"GENERAL";"TAB3",#N/A,TRUE,"GENERAL";"TAB4",#N/A,TRUE,"GENERAL";"TAB5",#N/A,TRUE,"GENERAL"}</definedName>
    <definedName name="rererw" hidden="1">{"TAB1",#N/A,TRUE,"GENERAL";"TAB2",#N/A,TRUE,"GENERAL";"TAB3",#N/A,TRUE,"GENERAL";"TAB4",#N/A,TRUE,"GENERAL";"TAB5",#N/A,TRUE,"GENERAL"}</definedName>
    <definedName name="rerg" localSheetId="23" hidden="1">{"TAB1",#N/A,TRUE,"GENERAL";"TAB2",#N/A,TRUE,"GENERAL";"TAB3",#N/A,TRUE,"GENERAL";"TAB4",#N/A,TRUE,"GENERAL";"TAB5",#N/A,TRUE,"GENERAL"}</definedName>
    <definedName name="rerg" localSheetId="29" hidden="1">{"TAB1",#N/A,TRUE,"GENERAL";"TAB2",#N/A,TRUE,"GENERAL";"TAB3",#N/A,TRUE,"GENERAL";"TAB4",#N/A,TRUE,"GENERAL";"TAB5",#N/A,TRUE,"GENERAL"}</definedName>
    <definedName name="rerg" hidden="1">{"TAB1",#N/A,TRUE,"GENERAL";"TAB2",#N/A,TRUE,"GENERAL";"TAB3",#N/A,TRUE,"GENERAL";"TAB4",#N/A,TRUE,"GENERAL";"TAB5",#N/A,TRUE,"GENERAL"}</definedName>
    <definedName name="rerrrrw" localSheetId="23" hidden="1">{"TAB1",#N/A,TRUE,"GENERAL";"TAB2",#N/A,TRUE,"GENERAL";"TAB3",#N/A,TRUE,"GENERAL";"TAB4",#N/A,TRUE,"GENERAL";"TAB5",#N/A,TRUE,"GENERAL"}</definedName>
    <definedName name="rerrrrw" localSheetId="29"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dente">'[95]GENERALIDADES '!$E$9</definedName>
    <definedName name="Resistividad">#REF!</definedName>
    <definedName name="RESP">[76]dts!$B$6</definedName>
    <definedName name="RESTIT">#REF!</definedName>
    <definedName name="RESU" localSheetId="23">#REF!</definedName>
    <definedName name="RESU" localSheetId="29">#REF!</definedName>
    <definedName name="RESU">#REF!</definedName>
    <definedName name="resu8">[14]!resu8</definedName>
    <definedName name="resufi">#REF!</definedName>
    <definedName name="resufi1">#REF!</definedName>
    <definedName name="RESUM" localSheetId="23">'[192]1'!#REF!</definedName>
    <definedName name="RESUM">'[192]1'!#REF!</definedName>
    <definedName name="resum2" localSheetId="23">'[47]PU (2)'!#REF!</definedName>
    <definedName name="resum2">'[47]PU (2)'!#REF!</definedName>
    <definedName name="resumen">#REF!</definedName>
    <definedName name="resumen_final">#REF!</definedName>
    <definedName name="resumen_final1">#REF!</definedName>
    <definedName name="RET">#N/A</definedName>
    <definedName name="Retenc" localSheetId="29">[70]BASES!$E$31</definedName>
    <definedName name="Retenc">[71]BASES!$E$31</definedName>
    <definedName name="retr">#N/A</definedName>
    <definedName name="RETT">#REF!</definedName>
    <definedName name="RETTRE" localSheetId="23" hidden="1">{"via1",#N/A,TRUE,"general";"via2",#N/A,TRUE,"general";"via3",#N/A,TRUE,"general"}</definedName>
    <definedName name="RETTRE" localSheetId="29" hidden="1">{"via1",#N/A,TRUE,"general";"via2",#N/A,TRUE,"general";"via3",#N/A,TRUE,"general"}</definedName>
    <definedName name="RETTRE" hidden="1">{"via1",#N/A,TRUE,"general";"via2",#N/A,TRUE,"general";"via3",#N/A,TRUE,"general"}</definedName>
    <definedName name="rety" localSheetId="23" hidden="1">{"TAB1",#N/A,TRUE,"GENERAL";"TAB2",#N/A,TRUE,"GENERAL";"TAB3",#N/A,TRUE,"GENERAL";"TAB4",#N/A,TRUE,"GENERAL";"TAB5",#N/A,TRUE,"GENERAL"}</definedName>
    <definedName name="rety" localSheetId="29" hidden="1">{"TAB1",#N/A,TRUE,"GENERAL";"TAB2",#N/A,TRUE,"GENERAL";"TAB3",#N/A,TRUE,"GENERAL";"TAB4",#N/A,TRUE,"GENERAL";"TAB5",#N/A,TRUE,"GENERAL"}</definedName>
    <definedName name="rety" hidden="1">{"TAB1",#N/A,TRUE,"GENERAL";"TAB2",#N/A,TRUE,"GENERAL";"TAB3",#N/A,TRUE,"GENERAL";"TAB4",#N/A,TRUE,"GENERAL";"TAB5",#N/A,TRUE,"GENERAL"}</definedName>
    <definedName name="REVEST_ESP_ITEM" localSheetId="23">[60]Presupuesto!#REF!</definedName>
    <definedName name="REVEST_ESP_ITEM">[60]Presupuesto!#REF!</definedName>
    <definedName name="rewfreg" localSheetId="23" hidden="1">{"via1",#N/A,TRUE,"general";"via2",#N/A,TRUE,"general";"via3",#N/A,TRUE,"general"}</definedName>
    <definedName name="rewfreg" localSheetId="29" hidden="1">{"via1",#N/A,TRUE,"general";"via2",#N/A,TRUE,"general";"via3",#N/A,TRUE,"general"}</definedName>
    <definedName name="rewfreg" hidden="1">{"via1",#N/A,TRUE,"general";"via2",#N/A,TRUE,"general";"via3",#N/A,TRUE,"general"}</definedName>
    <definedName name="rewr" localSheetId="23" hidden="1">{"via1",#N/A,TRUE,"general";"via2",#N/A,TRUE,"general";"via3",#N/A,TRUE,"general"}</definedName>
    <definedName name="rewr" localSheetId="29" hidden="1">{"via1",#N/A,TRUE,"general";"via2",#N/A,TRUE,"general";"via3",#N/A,TRUE,"general"}</definedName>
    <definedName name="rewr" hidden="1">{"via1",#N/A,TRUE,"general";"via2",#N/A,TRUE,"general";"via3",#N/A,TRUE,"general"}</definedName>
    <definedName name="REWWER" localSheetId="23" hidden="1">{"TAB1",#N/A,TRUE,"GENERAL";"TAB2",#N/A,TRUE,"GENERAL";"TAB3",#N/A,TRUE,"GENERAL";"TAB4",#N/A,TRUE,"GENERAL";"TAB5",#N/A,TRUE,"GENERAL"}</definedName>
    <definedName name="REWWER" localSheetId="29" hidden="1">{"TAB1",#N/A,TRUE,"GENERAL";"TAB2",#N/A,TRUE,"GENERAL";"TAB3",#N/A,TRUE,"GENERAL";"TAB4",#N/A,TRUE,"GENERAL";"TAB5",#N/A,TRUE,"GENERAL"}</definedName>
    <definedName name="REWWER" hidden="1">{"TAB1",#N/A,TRUE,"GENERAL";"TAB2",#N/A,TRUE,"GENERAL";"TAB3",#N/A,TRUE,"GENERAL";"TAB4",#N/A,TRUE,"GENERAL";"TAB5",#N/A,TRUE,"GENERAL"}</definedName>
    <definedName name="rey">#N/A</definedName>
    <definedName name="reyepoi" localSheetId="23" hidden="1">{"TAB1",#N/A,TRUE,"GENERAL";"TAB2",#N/A,TRUE,"GENERAL";"TAB3",#N/A,TRUE,"GENERAL";"TAB4",#N/A,TRUE,"GENERAL";"TAB5",#N/A,TRUE,"GENERAL"}</definedName>
    <definedName name="reyepoi" localSheetId="29" hidden="1">{"TAB1",#N/A,TRUE,"GENERAL";"TAB2",#N/A,TRUE,"GENERAL";"TAB3",#N/A,TRUE,"GENERAL";"TAB4",#N/A,TRUE,"GENERAL";"TAB5",#N/A,TRUE,"GENERAL"}</definedName>
    <definedName name="reyepoi" hidden="1">{"TAB1",#N/A,TRUE,"GENERAL";"TAB2",#N/A,TRUE,"GENERAL";"TAB3",#N/A,TRUE,"GENERAL";"TAB4",#N/A,TRUE,"GENERAL";"TAB5",#N/A,TRUE,"GENERAL"}</definedName>
    <definedName name="reyety" localSheetId="23" hidden="1">{"via1",#N/A,TRUE,"general";"via2",#N/A,TRUE,"general";"via3",#N/A,TRUE,"general"}</definedName>
    <definedName name="reyety" localSheetId="29" hidden="1">{"via1",#N/A,TRUE,"general";"via2",#N/A,TRUE,"general";"via3",#N/A,TRUE,"general"}</definedName>
    <definedName name="reyety" hidden="1">{"via1",#N/A,TRUE,"general";"via2",#N/A,TRUE,"general";"via3",#N/A,TRUE,"general"}</definedName>
    <definedName name="reyty" localSheetId="23" hidden="1">{"via1",#N/A,TRUE,"general";"via2",#N/A,TRUE,"general";"via3",#N/A,TRUE,"general"}</definedName>
    <definedName name="reyty" localSheetId="29" hidden="1">{"via1",#N/A,TRUE,"general";"via2",#N/A,TRUE,"general";"via3",#N/A,TRUE,"general"}</definedName>
    <definedName name="reyty" hidden="1">{"via1",#N/A,TRUE,"general";"via2",#N/A,TRUE,"general";"via3",#N/A,TRUE,"general"}</definedName>
    <definedName name="reyyt" localSheetId="23" hidden="1">{"via1",#N/A,TRUE,"general";"via2",#N/A,TRUE,"general";"via3",#N/A,TRUE,"general"}</definedName>
    <definedName name="reyyt" localSheetId="29" hidden="1">{"via1",#N/A,TRUE,"general";"via2",#N/A,TRUE,"general";"via3",#N/A,TRUE,"general"}</definedName>
    <definedName name="reyyt" hidden="1">{"via1",#N/A,TRUE,"general";"via2",#N/A,TRUE,"general";"via3",#N/A,TRUE,"general"}</definedName>
    <definedName name="rfhnhjyu" localSheetId="23" hidden="1">{"TAB1",#N/A,TRUE,"GENERAL";"TAB2",#N/A,TRUE,"GENERAL";"TAB3",#N/A,TRUE,"GENERAL";"TAB4",#N/A,TRUE,"GENERAL";"TAB5",#N/A,TRUE,"GENERAL"}</definedName>
    <definedName name="rfhnhjyu" localSheetId="29" hidden="1">{"TAB1",#N/A,TRUE,"GENERAL";"TAB2",#N/A,TRUE,"GENERAL";"TAB3",#N/A,TRUE,"GENERAL";"TAB4",#N/A,TRUE,"GENERAL";"TAB5",#N/A,TRUE,"GENERAL"}</definedName>
    <definedName name="rfhnhjyu" hidden="1">{"TAB1",#N/A,TRUE,"GENERAL";"TAB2",#N/A,TRUE,"GENERAL";"TAB3",#N/A,TRUE,"GENERAL";"TAB4",#N/A,TRUE,"GENERAL";"TAB5",#N/A,TRUE,"GENERAL"}</definedName>
    <definedName name="rfref" localSheetId="23">#REF!</definedName>
    <definedName name="rfref">#REF!</definedName>
    <definedName name="rfrf" localSheetId="23" hidden="1">{"via1",#N/A,TRUE,"general";"via2",#N/A,TRUE,"general";"via3",#N/A,TRUE,"general"}</definedName>
    <definedName name="rfrf" localSheetId="29" hidden="1">{"via1",#N/A,TRUE,"general";"via2",#N/A,TRUE,"general";"via3",#N/A,TRUE,"general"}</definedName>
    <definedName name="rfrf" hidden="1">{"via1",#N/A,TRUE,"general";"via2",#N/A,TRUE,"general";"via3",#N/A,TRUE,"general"}</definedName>
    <definedName name="RFV">#REF!</definedName>
    <definedName name="RG">#REF!</definedName>
    <definedName name="rge" localSheetId="23" hidden="1">{"via1",#N/A,TRUE,"general";"via2",#N/A,TRUE,"general";"via3",#N/A,TRUE,"general"}</definedName>
    <definedName name="rge" localSheetId="29" hidden="1">{"via1",#N/A,TRUE,"general";"via2",#N/A,TRUE,"general";"via3",#N/A,TRUE,"general"}</definedName>
    <definedName name="rge" hidden="1">{"via1",#N/A,TRUE,"general";"via2",#N/A,TRUE,"general";"via3",#N/A,TRUE,"general"}</definedName>
    <definedName name="rgegg" localSheetId="23" hidden="1">{"via1",#N/A,TRUE,"general";"via2",#N/A,TRUE,"general";"via3",#N/A,TRUE,"general"}</definedName>
    <definedName name="rgegg" localSheetId="29" hidden="1">{"via1",#N/A,TRUE,"general";"via2",#N/A,TRUE,"general";"via3",#N/A,TRUE,"general"}</definedName>
    <definedName name="rgegg" hidden="1">{"via1",#N/A,TRUE,"general";"via2",#N/A,TRUE,"general";"via3",#N/A,TRUE,"general"}</definedName>
    <definedName name="rhh" localSheetId="23" hidden="1">{"TAB1",#N/A,TRUE,"GENERAL";"TAB2",#N/A,TRUE,"GENERAL";"TAB3",#N/A,TRUE,"GENERAL";"TAB4",#N/A,TRUE,"GENERAL";"TAB5",#N/A,TRUE,"GENERAL"}</definedName>
    <definedName name="rhh" localSheetId="29" hidden="1">{"TAB1",#N/A,TRUE,"GENERAL";"TAB2",#N/A,TRUE,"GENERAL";"TAB3",#N/A,TRUE,"GENERAL";"TAB4",#N/A,TRUE,"GENERAL";"TAB5",#N/A,TRUE,"GENERAL"}</definedName>
    <definedName name="rhh" hidden="1">{"TAB1",#N/A,TRUE,"GENERAL";"TAB2",#N/A,TRUE,"GENERAL";"TAB3",#N/A,TRUE,"GENERAL";"TAB4",#N/A,TRUE,"GENERAL";"TAB5",#N/A,TRUE,"GENERAL"}</definedName>
    <definedName name="rhrtd" localSheetId="23" hidden="1">{"TAB1",#N/A,TRUE,"GENERAL";"TAB2",#N/A,TRUE,"GENERAL";"TAB3",#N/A,TRUE,"GENERAL";"TAB4",#N/A,TRUE,"GENERAL";"TAB5",#N/A,TRUE,"GENERAL"}</definedName>
    <definedName name="rhrtd" localSheetId="29" hidden="1">{"TAB1",#N/A,TRUE,"GENERAL";"TAB2",#N/A,TRUE,"GENERAL";"TAB3",#N/A,TRUE,"GENERAL";"TAB4",#N/A,TRUE,"GENERAL";"TAB5",#N/A,TRUE,"GENERAL"}</definedName>
    <definedName name="rhrtd" hidden="1">{"TAB1",#N/A,TRUE,"GENERAL";"TAB2",#N/A,TRUE,"GENERAL";"TAB3",#N/A,TRUE,"GENERAL";"TAB4",#N/A,TRUE,"GENERAL";"TAB5",#N/A,TRUE,"GENERAL"}</definedName>
    <definedName name="rhtry" localSheetId="23" hidden="1">{"TAB1",#N/A,TRUE,"GENERAL";"TAB2",#N/A,TRUE,"GENERAL";"TAB3",#N/A,TRUE,"GENERAL";"TAB4",#N/A,TRUE,"GENERAL";"TAB5",#N/A,TRUE,"GENERAL"}</definedName>
    <definedName name="rhtry" localSheetId="29" hidden="1">{"TAB1",#N/A,TRUE,"GENERAL";"TAB2",#N/A,TRUE,"GENERAL";"TAB3",#N/A,TRUE,"GENERAL";"TAB4",#N/A,TRUE,"GENERAL";"TAB5",#N/A,TRUE,"GENERAL"}</definedName>
    <definedName name="rhtry" hidden="1">{"TAB1",#N/A,TRUE,"GENERAL";"TAB2",#N/A,TRUE,"GENERAL";"TAB3",#N/A,TRUE,"GENERAL";"TAB4",#N/A,TRUE,"GENERAL";"TAB5",#N/A,TRUE,"GENERAL"}</definedName>
    <definedName name="RID">[235]Ingenieria!#REF!</definedName>
    <definedName name="riskATSTbaselineRequested">TRUE</definedName>
    <definedName name="riskATSTboxGraph">TRUE</definedName>
    <definedName name="riskATSTcomparisonGraph">TRUE</definedName>
    <definedName name="riskATSThistogramGraph">FALSE</definedName>
    <definedName name="riskATSToutputStatistic">4</definedName>
    <definedName name="riskATSTprintReport">FALSE</definedName>
    <definedName name="riskATSTreportsInActiveBook">FALSE</definedName>
    <definedName name="riskATSTreportsSelected">TRUE</definedName>
    <definedName name="riskATSTsequentialStress">TRUE</definedName>
    <definedName name="riskATSTsummaryReport">TRUE</definedName>
    <definedName name="RiskAutoStopPercChange">1.5</definedName>
    <definedName name="RiskCollectDistributionSamples">2</definedName>
    <definedName name="RiskCorrelationSheet">'[127]@RISK - Correlaciones'!$A$1:$IV$1</definedName>
    <definedName name="RiskExcelReportsGoInNewWorkbook">TRUE</definedName>
    <definedName name="RiskExcelReportsToGenerate">0</definedName>
    <definedName name="RiskFixedSeed">141596</definedName>
    <definedName name="RiskGenerateExcelReportsAtEndOfSimulation">FALSE</definedName>
    <definedName name="RiskHasSettings">TRUE</definedName>
    <definedName name="RiskMinimizeOnStart">FALSE</definedName>
    <definedName name="RiskMonitorConvergence">FALSE</definedName>
    <definedName name="RiskNumIterations">10000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FALSE</definedName>
    <definedName name="RiskStandardRecalc">1</definedName>
    <definedName name="RiskTemplateSheetName">"miModelo"</definedName>
    <definedName name="RiskUpdateDisplay">FALSE</definedName>
    <definedName name="RiskUseDifferentSeedForEachSim">FALSE</definedName>
    <definedName name="RiskUseFixedSeed">TRUE</definedName>
    <definedName name="RiskUseMultipleCPUs">FALSE</definedName>
    <definedName name="RISP">'[5]7422CW00'!#REF!</definedName>
    <definedName name="rj" localSheetId="23" hidden="1">{"TAB1",#N/A,TRUE,"GENERAL";"TAB2",#N/A,TRUE,"GENERAL";"TAB3",#N/A,TRUE,"GENERAL";"TAB4",#N/A,TRUE,"GENERAL";"TAB5",#N/A,TRUE,"GENERAL"}</definedName>
    <definedName name="rj" localSheetId="29" hidden="1">{"TAB1",#N/A,TRUE,"GENERAL";"TAB2",#N/A,TRUE,"GENERAL";"TAB3",#N/A,TRUE,"GENERAL";"TAB4",#N/A,TRUE,"GENERAL";"TAB5",#N/A,TRUE,"GENERAL"}</definedName>
    <definedName name="rj" hidden="1">{"TAB1",#N/A,TRUE,"GENERAL";"TAB2",#N/A,TRUE,"GENERAL";"TAB3",#N/A,TRUE,"GENERAL";"TAB4",#N/A,TRUE,"GENERAL";"TAB5",#N/A,TRUE,"GENERAL"}</definedName>
    <definedName name="rjjth" localSheetId="23" hidden="1">{"TAB1",#N/A,TRUE,"GENERAL";"TAB2",#N/A,TRUE,"GENERAL";"TAB3",#N/A,TRUE,"GENERAL";"TAB4",#N/A,TRUE,"GENERAL";"TAB5",#N/A,TRUE,"GENERAL"}</definedName>
    <definedName name="rjjth" localSheetId="29" hidden="1">{"TAB1",#N/A,TRUE,"GENERAL";"TAB2",#N/A,TRUE,"GENERAL";"TAB3",#N/A,TRUE,"GENERAL";"TAB4",#N/A,TRUE,"GENERAL";"TAB5",#N/A,TRUE,"GENERAL"}</definedName>
    <definedName name="rjjth" hidden="1">{"TAB1",#N/A,TRUE,"GENERAL";"TAB2",#N/A,TRUE,"GENERAL";"TAB3",#N/A,TRUE,"GENERAL";"TAB4",#N/A,TRUE,"GENERAL";"TAB5",#N/A,TRUE,"GENERAL"}</definedName>
    <definedName name="rjy" localSheetId="23" hidden="1">{"via1",#N/A,TRUE,"general";"via2",#N/A,TRUE,"general";"via3",#N/A,TRUE,"general"}</definedName>
    <definedName name="rjy" localSheetId="29" hidden="1">{"via1",#N/A,TRUE,"general";"via2",#N/A,TRUE,"general";"via3",#N/A,TRUE,"general"}</definedName>
    <definedName name="rjy" hidden="1">{"via1",#N/A,TRUE,"general";"via2",#N/A,TRUE,"general";"via3",#N/A,TRUE,"general"}</definedName>
    <definedName name="rkjyk" localSheetId="23" hidden="1">{"TAB1",#N/A,TRUE,"GENERAL";"TAB2",#N/A,TRUE,"GENERAL";"TAB3",#N/A,TRUE,"GENERAL";"TAB4",#N/A,TRUE,"GENERAL";"TAB5",#N/A,TRUE,"GENERAL"}</definedName>
    <definedName name="rkjyk" localSheetId="29" hidden="1">{"TAB1",#N/A,TRUE,"GENERAL";"TAB2",#N/A,TRUE,"GENERAL";"TAB3",#N/A,TRUE,"GENERAL";"TAB4",#N/A,TRUE,"GENERAL";"TAB5",#N/A,TRUE,"GENERAL"}</definedName>
    <definedName name="rkjyk" hidden="1">{"TAB1",#N/A,TRUE,"GENERAL";"TAB2",#N/A,TRUE,"GENERAL";"TAB3",#N/A,TRUE,"GENERAL";"TAB4",#N/A,TRUE,"GENERAL";"TAB5",#N/A,TRUE,"GENERAL"}</definedName>
    <definedName name="rkru" localSheetId="23" hidden="1">{"via1",#N/A,TRUE,"general";"via2",#N/A,TRUE,"general";"via3",#N/A,TRUE,"general"}</definedName>
    <definedName name="rkru" localSheetId="29" hidden="1">{"via1",#N/A,TRUE,"general";"via2",#N/A,TRUE,"general";"via3",#N/A,TRUE,"general"}</definedName>
    <definedName name="rkru" hidden="1">{"via1",#N/A,TRUE,"general";"via2",#N/A,TRUE,"general";"via3",#N/A,TRUE,"general"}</definedName>
    <definedName name="rky" localSheetId="23" hidden="1">{"TAB1",#N/A,TRUE,"GENERAL";"TAB2",#N/A,TRUE,"GENERAL";"TAB3",#N/A,TRUE,"GENERAL";"TAB4",#N/A,TRUE,"GENERAL";"TAB5",#N/A,TRUE,"GENERAL"}</definedName>
    <definedName name="rky" localSheetId="29" hidden="1">{"TAB1",#N/A,TRUE,"GENERAL";"TAB2",#N/A,TRUE,"GENERAL";"TAB3",#N/A,TRUE,"GENERAL";"TAB4",#N/A,TRUE,"GENERAL";"TAB5",#N/A,TRUE,"GENERAL"}</definedName>
    <definedName name="rky" hidden="1">{"TAB1",#N/A,TRUE,"GENERAL";"TAB2",#N/A,TRUE,"GENERAL";"TAB3",#N/A,TRUE,"GENERAL";"TAB4",#N/A,TRUE,"GENERAL";"TAB5",#N/A,TRUE,"GENERAL"}</definedName>
    <definedName name="rl">#N/A</definedName>
    <definedName name="rlo">#N/A</definedName>
    <definedName name="rm">#N/A</definedName>
    <definedName name="rnf">[123]Datos!$D$12</definedName>
    <definedName name="rñ">#N/A</definedName>
    <definedName name="Ro">#REF!,#REF!,#REF!</definedName>
    <definedName name="ROCIO">#N/A</definedName>
    <definedName name="Roseta_porcelana_blanca">#REF!</definedName>
    <definedName name="rr">#N/A</definedName>
    <definedName name="RRC">#REF!</definedName>
    <definedName name="rrr" localSheetId="23" hidden="1">{"via1",#N/A,TRUE,"general";"via2",#N/A,TRUE,"general";"via3",#N/A,TRUE,"general"}</definedName>
    <definedName name="rrr" localSheetId="29" hidden="1">{"via1",#N/A,TRUE,"general";"via2",#N/A,TRUE,"general";"via3",#N/A,TRUE,"general"}</definedName>
    <definedName name="rrr" hidden="1">{"via1",#N/A,TRUE,"general";"via2",#N/A,TRUE,"general";"via3",#N/A,TRUE,"general"}</definedName>
    <definedName name="rrrr">'[236]Form5 _Pág_ 1'!#REF!</definedName>
    <definedName name="rrrrrb" localSheetId="23" hidden="1">{"via1",#N/A,TRUE,"general";"via2",#N/A,TRUE,"general";"via3",#N/A,TRUE,"general"}</definedName>
    <definedName name="rrrrrb" localSheetId="29" hidden="1">{"via1",#N/A,TRUE,"general";"via2",#N/A,TRUE,"general";"via3",#N/A,TRUE,"general"}</definedName>
    <definedName name="rrrrrb" hidden="1">{"via1",#N/A,TRUE,"general";"via2",#N/A,TRUE,"general";"via3",#N/A,TRUE,"general"}</definedName>
    <definedName name="rrrrrrre" localSheetId="23" hidden="1">{"TAB1",#N/A,TRUE,"GENERAL";"TAB2",#N/A,TRUE,"GENERAL";"TAB3",#N/A,TRUE,"GENERAL";"TAB4",#N/A,TRUE,"GENERAL";"TAB5",#N/A,TRUE,"GENERAL"}</definedName>
    <definedName name="rrrrrrre" localSheetId="29" hidden="1">{"TAB1",#N/A,TRUE,"GENERAL";"TAB2",#N/A,TRUE,"GENERAL";"TAB3",#N/A,TRUE,"GENERAL";"TAB4",#N/A,TRUE,"GENERAL";"TAB5",#N/A,TRUE,"GENERAL"}</definedName>
    <definedName name="rrrrrrre" hidden="1">{"TAB1",#N/A,TRUE,"GENERAL";"TAB2",#N/A,TRUE,"GENERAL";"TAB3",#N/A,TRUE,"GENERAL";"TAB4",#N/A,TRUE,"GENERAL";"TAB5",#N/A,TRUE,"GENERAL"}</definedName>
    <definedName name="RRRRRRRRRRRRRRRRRR" localSheetId="23">#REF!</definedName>
    <definedName name="RRRRRRRRRRRRRRRRRR">#REF!</definedName>
    <definedName name="rrrrrrrrrrrrrrrrrrrrrrrrrrrrrrrrrrrrrr" localSheetId="23">#REF!</definedName>
    <definedName name="rrrrrrrrrrrrrrrrrrrrrrrrrrrrrrrrrrrrrr">#REF!</definedName>
    <definedName name="rrrrt" localSheetId="23" hidden="1">{"via1",#N/A,TRUE,"general";"via2",#N/A,TRUE,"general";"via3",#N/A,TRUE,"general"}</definedName>
    <definedName name="rrrrt" localSheetId="29" hidden="1">{"via1",#N/A,TRUE,"general";"via2",#N/A,TRUE,"general";"via3",#N/A,TRUE,"general"}</definedName>
    <definedName name="rrrrt" hidden="1">{"via1",#N/A,TRUE,"general";"via2",#N/A,TRUE,"general";"via3",#N/A,TRUE,"general"}</definedName>
    <definedName name="rrtewtr">#REF!</definedName>
    <definedName name="Rs">#REF!</definedName>
    <definedName name="rsdgsd5" localSheetId="23" hidden="1">{"TAB1",#N/A,TRUE,"GENERAL";"TAB2",#N/A,TRUE,"GENERAL";"TAB3",#N/A,TRUE,"GENERAL";"TAB4",#N/A,TRUE,"GENERAL";"TAB5",#N/A,TRUE,"GENERAL"}</definedName>
    <definedName name="rsdgsd5" localSheetId="29"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3" hidden="1">{"TAB1",#N/A,TRUE,"GENERAL";"TAB2",#N/A,TRUE,"GENERAL";"TAB3",#N/A,TRUE,"GENERAL";"TAB4",#N/A,TRUE,"GENERAL";"TAB5",#N/A,TRUE,"GENERAL"}</definedName>
    <definedName name="rt" localSheetId="29" hidden="1">{"TAB1",#N/A,TRUE,"GENERAL";"TAB2",#N/A,TRUE,"GENERAL";"TAB3",#N/A,TRUE,"GENERAL";"TAB4",#N/A,TRUE,"GENERAL";"TAB5",#N/A,TRUE,"GENERAL"}</definedName>
    <definedName name="rt" hidden="1">{"TAB1",#N/A,TRUE,"GENERAL";"TAB2",#N/A,TRUE,"GENERAL";"TAB3",#N/A,TRUE,"GENERAL";"TAB4",#N/A,TRUE,"GENERAL";"TAB5",#N/A,TRUE,"GENERAL"}</definedName>
    <definedName name="rte" localSheetId="23" hidden="1">{"TAB1",#N/A,TRUE,"GENERAL";"TAB2",#N/A,TRUE,"GENERAL";"TAB3",#N/A,TRUE,"GENERAL";"TAB4",#N/A,TRUE,"GENERAL";"TAB5",#N/A,TRUE,"GENERAL"}</definedName>
    <definedName name="rte" localSheetId="29" hidden="1">{"TAB1",#N/A,TRUE,"GENERAL";"TAB2",#N/A,TRUE,"GENERAL";"TAB3",#N/A,TRUE,"GENERAL";"TAB4",#N/A,TRUE,"GENERAL";"TAB5",#N/A,TRUE,"GENERAL"}</definedName>
    <definedName name="rte" hidden="1">{"TAB1",#N/A,TRUE,"GENERAL";"TAB2",#N/A,TRUE,"GENERAL";"TAB3",#N/A,TRUE,"GENERAL";"TAB4",#N/A,TRUE,"GENERAL";"TAB5",#N/A,TRUE,"GENERAL"}</definedName>
    <definedName name="rteg" localSheetId="23" hidden="1">{"via1",#N/A,TRUE,"general";"via2",#N/A,TRUE,"general";"via3",#N/A,TRUE,"general"}</definedName>
    <definedName name="rteg" localSheetId="29" hidden="1">{"via1",#N/A,TRUE,"general";"via2",#N/A,TRUE,"general";"via3",#N/A,TRUE,"general"}</definedName>
    <definedName name="rteg" hidden="1">{"via1",#N/A,TRUE,"general";"via2",#N/A,TRUE,"general";"via3",#N/A,TRUE,"general"}</definedName>
    <definedName name="rtert" localSheetId="23" hidden="1">{"TAB1",#N/A,TRUE,"GENERAL";"TAB2",#N/A,TRUE,"GENERAL";"TAB3",#N/A,TRUE,"GENERAL";"TAB4",#N/A,TRUE,"GENERAL";"TAB5",#N/A,TRUE,"GENERAL"}</definedName>
    <definedName name="rtert" localSheetId="29" hidden="1">{"TAB1",#N/A,TRUE,"GENERAL";"TAB2",#N/A,TRUE,"GENERAL";"TAB3",#N/A,TRUE,"GENERAL";"TAB4",#N/A,TRUE,"GENERAL";"TAB5",#N/A,TRUE,"GENERAL"}</definedName>
    <definedName name="rtert" hidden="1">{"TAB1",#N/A,TRUE,"GENERAL";"TAB2",#N/A,TRUE,"GENERAL";"TAB3",#N/A,TRUE,"GENERAL";"TAB4",#N/A,TRUE,"GENERAL";"TAB5",#N/A,TRUE,"GENERAL"}</definedName>
    <definedName name="rtes" localSheetId="23" hidden="1">{"via1",#N/A,TRUE,"general";"via2",#N/A,TRUE,"general";"via3",#N/A,TRUE,"general"}</definedName>
    <definedName name="rtes" localSheetId="29" hidden="1">{"via1",#N/A,TRUE,"general";"via2",#N/A,TRUE,"general";"via3",#N/A,TRUE,"general"}</definedName>
    <definedName name="rtes" hidden="1">{"via1",#N/A,TRUE,"general";"via2",#N/A,TRUE,"general";"via3",#N/A,TRUE,"general"}</definedName>
    <definedName name="rtewth" localSheetId="23" hidden="1">{"TAB1",#N/A,TRUE,"GENERAL";"TAB2",#N/A,TRUE,"GENERAL";"TAB3",#N/A,TRUE,"GENERAL";"TAB4",#N/A,TRUE,"GENERAL";"TAB5",#N/A,TRUE,"GENERAL"}</definedName>
    <definedName name="rtewth" localSheetId="29" hidden="1">{"TAB1",#N/A,TRUE,"GENERAL";"TAB2",#N/A,TRUE,"GENERAL";"TAB3",#N/A,TRUE,"GENERAL";"TAB4",#N/A,TRUE,"GENERAL";"TAB5",#N/A,TRUE,"GENERAL"}</definedName>
    <definedName name="rtewth" hidden="1">{"TAB1",#N/A,TRUE,"GENERAL";"TAB2",#N/A,TRUE,"GENERAL";"TAB3",#N/A,TRUE,"GENERAL";"TAB4",#N/A,TRUE,"GENERAL";"TAB5",#N/A,TRUE,"GENERAL"}</definedName>
    <definedName name="rthjtj" localSheetId="23" hidden="1">{"TAB1",#N/A,TRUE,"GENERAL";"TAB2",#N/A,TRUE,"GENERAL";"TAB3",#N/A,TRUE,"GENERAL";"TAB4",#N/A,TRUE,"GENERAL";"TAB5",#N/A,TRUE,"GENERAL"}</definedName>
    <definedName name="rthjtj" localSheetId="29" hidden="1">{"TAB1",#N/A,TRUE,"GENERAL";"TAB2",#N/A,TRUE,"GENERAL";"TAB3",#N/A,TRUE,"GENERAL";"TAB4",#N/A,TRUE,"GENERAL";"TAB5",#N/A,TRUE,"GENERAL"}</definedName>
    <definedName name="rthjtj" hidden="1">{"TAB1",#N/A,TRUE,"GENERAL";"TAB2",#N/A,TRUE,"GENERAL";"TAB3",#N/A,TRUE,"GENERAL";"TAB4",#N/A,TRUE,"GENERAL";"TAB5",#N/A,TRUE,"GENERAL"}</definedName>
    <definedName name="rthrthg" localSheetId="23" hidden="1">{"via1",#N/A,TRUE,"general";"via2",#N/A,TRUE,"general";"via3",#N/A,TRUE,"general"}</definedName>
    <definedName name="rthrthg" localSheetId="29" hidden="1">{"via1",#N/A,TRUE,"general";"via2",#N/A,TRUE,"general";"via3",#N/A,TRUE,"general"}</definedName>
    <definedName name="rthrthg" hidden="1">{"via1",#N/A,TRUE,"general";"via2",#N/A,TRUE,"general";"via3",#N/A,TRUE,"general"}</definedName>
    <definedName name="rthtrh" localSheetId="23" hidden="1">{"via1",#N/A,TRUE,"general";"via2",#N/A,TRUE,"general";"via3",#N/A,TRUE,"general"}</definedName>
    <definedName name="rthtrh" localSheetId="29" hidden="1">{"via1",#N/A,TRUE,"general";"via2",#N/A,TRUE,"general";"via3",#N/A,TRUE,"general"}</definedName>
    <definedName name="rthtrh" hidden="1">{"via1",#N/A,TRUE,"general";"via2",#N/A,TRUE,"general";"via3",#N/A,TRUE,"general"}</definedName>
    <definedName name="rtkk" localSheetId="23" hidden="1">{"via1",#N/A,TRUE,"general";"via2",#N/A,TRUE,"general";"via3",#N/A,TRUE,"general"}</definedName>
    <definedName name="rtkk" localSheetId="29" hidden="1">{"via1",#N/A,TRUE,"general";"via2",#N/A,TRUE,"general";"via3",#N/A,TRUE,"general"}</definedName>
    <definedName name="rtkk" hidden="1">{"via1",#N/A,TRUE,"general";"via2",#N/A,TRUE,"general";"via3",#N/A,TRUE,"general"}</definedName>
    <definedName name="rttthy" localSheetId="23" hidden="1">{"via1",#N/A,TRUE,"general";"via2",#N/A,TRUE,"general";"via3",#N/A,TRUE,"general"}</definedName>
    <definedName name="rttthy" localSheetId="29" hidden="1">{"via1",#N/A,TRUE,"general";"via2",#N/A,TRUE,"general";"via3",#N/A,TRUE,"general"}</definedName>
    <definedName name="rttthy" hidden="1">{"via1",#N/A,TRUE,"general";"via2",#N/A,TRUE,"general";"via3",#N/A,TRUE,"general"}</definedName>
    <definedName name="rtu" localSheetId="23" hidden="1">{"via1",#N/A,TRUE,"general";"via2",#N/A,TRUE,"general";"via3",#N/A,TRUE,"general"}</definedName>
    <definedName name="rtu" localSheetId="29" hidden="1">{"via1",#N/A,TRUE,"general";"via2",#N/A,TRUE,"general";"via3",#N/A,TRUE,"general"}</definedName>
    <definedName name="rtu" hidden="1">{"via1",#N/A,TRUE,"general";"via2",#N/A,TRUE,"general";"via3",#N/A,TRUE,"general"}</definedName>
    <definedName name="rtug" localSheetId="23" hidden="1">{"TAB1",#N/A,TRUE,"GENERAL";"TAB2",#N/A,TRUE,"GENERAL";"TAB3",#N/A,TRUE,"GENERAL";"TAB4",#N/A,TRUE,"GENERAL";"TAB5",#N/A,TRUE,"GENERAL"}</definedName>
    <definedName name="rtug" localSheetId="29" hidden="1">{"TAB1",#N/A,TRUE,"GENERAL";"TAB2",#N/A,TRUE,"GENERAL";"TAB3",#N/A,TRUE,"GENERAL";"TAB4",#N/A,TRUE,"GENERAL";"TAB5",#N/A,TRUE,"GENERAL"}</definedName>
    <definedName name="rtug" hidden="1">{"TAB1",#N/A,TRUE,"GENERAL";"TAB2",#N/A,TRUE,"GENERAL";"TAB3",#N/A,TRUE,"GENERAL";"TAB4",#N/A,TRUE,"GENERAL";"TAB5",#N/A,TRUE,"GENERAL"}</definedName>
    <definedName name="rtugsd" localSheetId="23" hidden="1">{"TAB1",#N/A,TRUE,"GENERAL";"TAB2",#N/A,TRUE,"GENERAL";"TAB3",#N/A,TRUE,"GENERAL";"TAB4",#N/A,TRUE,"GENERAL";"TAB5",#N/A,TRUE,"GENERAL"}</definedName>
    <definedName name="rtugsd" localSheetId="29" hidden="1">{"TAB1",#N/A,TRUE,"GENERAL";"TAB2",#N/A,TRUE,"GENERAL";"TAB3",#N/A,TRUE,"GENERAL";"TAB4",#N/A,TRUE,"GENERAL";"TAB5",#N/A,TRUE,"GENERAL"}</definedName>
    <definedName name="rtugsd" hidden="1">{"TAB1",#N/A,TRUE,"GENERAL";"TAB2",#N/A,TRUE,"GENERAL";"TAB3",#N/A,TRUE,"GENERAL";"TAB4",#N/A,TRUE,"GENERAL";"TAB5",#N/A,TRUE,"GENERAL"}</definedName>
    <definedName name="rturtu" localSheetId="23" hidden="1">{"via1",#N/A,TRUE,"general";"via2",#N/A,TRUE,"general";"via3",#N/A,TRUE,"general"}</definedName>
    <definedName name="rturtu" localSheetId="29" hidden="1">{"via1",#N/A,TRUE,"general";"via2",#N/A,TRUE,"general";"via3",#N/A,TRUE,"general"}</definedName>
    <definedName name="rturtu" hidden="1">{"via1",#N/A,TRUE,"general";"via2",#N/A,TRUE,"general";"via3",#N/A,TRUE,"general"}</definedName>
    <definedName name="rturu" localSheetId="23" hidden="1">{"via1",#N/A,TRUE,"general";"via2",#N/A,TRUE,"general";"via3",#N/A,TRUE,"general"}</definedName>
    <definedName name="rturu" localSheetId="29" hidden="1">{"via1",#N/A,TRUE,"general";"via2",#N/A,TRUE,"general";"via3",#N/A,TRUE,"general"}</definedName>
    <definedName name="rturu" hidden="1">{"via1",#N/A,TRUE,"general";"via2",#N/A,TRUE,"general";"via3",#N/A,TRUE,"general"}</definedName>
    <definedName name="rtut" localSheetId="23" hidden="1">{"via1",#N/A,TRUE,"general";"via2",#N/A,TRUE,"general";"via3",#N/A,TRUE,"general"}</definedName>
    <definedName name="rtut" localSheetId="29" hidden="1">{"via1",#N/A,TRUE,"general";"via2",#N/A,TRUE,"general";"via3",#N/A,TRUE,"general"}</definedName>
    <definedName name="rtut" hidden="1">{"via1",#N/A,TRUE,"general";"via2",#N/A,TRUE,"general";"via3",#N/A,TRUE,"general"}</definedName>
    <definedName name="rtutru" localSheetId="23" hidden="1">{"via1",#N/A,TRUE,"general";"via2",#N/A,TRUE,"general";"via3",#N/A,TRUE,"general"}</definedName>
    <definedName name="rtutru" localSheetId="29" hidden="1">{"via1",#N/A,TRUE,"general";"via2",#N/A,TRUE,"general";"via3",#N/A,TRUE,"general"}</definedName>
    <definedName name="rtutru" hidden="1">{"via1",#N/A,TRUE,"general";"via2",#N/A,TRUE,"general";"via3",#N/A,TRUE,"general"}</definedName>
    <definedName name="rtuy" localSheetId="23" hidden="1">{"via1",#N/A,TRUE,"general";"via2",#N/A,TRUE,"general";"via3",#N/A,TRUE,"general"}</definedName>
    <definedName name="rtuy" localSheetId="29" hidden="1">{"via1",#N/A,TRUE,"general";"via2",#N/A,TRUE,"general";"via3",#N/A,TRUE,"general"}</definedName>
    <definedName name="rtuy" hidden="1">{"via1",#N/A,TRUE,"general";"via2",#N/A,TRUE,"general";"via3",#N/A,TRUE,"general"}</definedName>
    <definedName name="rty">#N/A</definedName>
    <definedName name="RTYHJHERTH">#N/A</definedName>
    <definedName name="rtyhr" localSheetId="23" hidden="1">{"TAB1",#N/A,TRUE,"GENERAL";"TAB2",#N/A,TRUE,"GENERAL";"TAB3",#N/A,TRUE,"GENERAL";"TAB4",#N/A,TRUE,"GENERAL";"TAB5",#N/A,TRUE,"GENERAL"}</definedName>
    <definedName name="rtyhr" localSheetId="29" hidden="1">{"TAB1",#N/A,TRUE,"GENERAL";"TAB2",#N/A,TRUE,"GENERAL";"TAB3",#N/A,TRUE,"GENERAL";"TAB4",#N/A,TRUE,"GENERAL";"TAB5",#N/A,TRUE,"GENERAL"}</definedName>
    <definedName name="rtyhr" hidden="1">{"TAB1",#N/A,TRUE,"GENERAL";"TAB2",#N/A,TRUE,"GENERAL";"TAB3",#N/A,TRUE,"GENERAL";"TAB4",#N/A,TRUE,"GENERAL";"TAB5",#N/A,TRUE,"GENERAL"}</definedName>
    <definedName name="rtym" localSheetId="23" hidden="1">{"via1",#N/A,TRUE,"general";"via2",#N/A,TRUE,"general";"via3",#N/A,TRUE,"general"}</definedName>
    <definedName name="rtym" localSheetId="29" hidden="1">{"via1",#N/A,TRUE,"general";"via2",#N/A,TRUE,"general";"via3",#N/A,TRUE,"general"}</definedName>
    <definedName name="rtym" hidden="1">{"via1",#N/A,TRUE,"general";"via2",#N/A,TRUE,"general";"via3",#N/A,TRUE,"general"}</definedName>
    <definedName name="rtyrey" localSheetId="23" hidden="1">{"TAB1",#N/A,TRUE,"GENERAL";"TAB2",#N/A,TRUE,"GENERAL";"TAB3",#N/A,TRUE,"GENERAL";"TAB4",#N/A,TRUE,"GENERAL";"TAB5",#N/A,TRUE,"GENERAL"}</definedName>
    <definedName name="rtyrey" localSheetId="29" hidden="1">{"TAB1",#N/A,TRUE,"GENERAL";"TAB2",#N/A,TRUE,"GENERAL";"TAB3",#N/A,TRUE,"GENERAL";"TAB4",#N/A,TRUE,"GENERAL";"TAB5",#N/A,TRUE,"GENERAL"}</definedName>
    <definedName name="rtyrey" hidden="1">{"TAB1",#N/A,TRUE,"GENERAL";"TAB2",#N/A,TRUE,"GENERAL";"TAB3",#N/A,TRUE,"GENERAL";"TAB4",#N/A,TRUE,"GENERAL";"TAB5",#N/A,TRUE,"GENERAL"}</definedName>
    <definedName name="rtyrh" localSheetId="23" hidden="1">{"via1",#N/A,TRUE,"general";"via2",#N/A,TRUE,"general";"via3",#N/A,TRUE,"general"}</definedName>
    <definedName name="rtyrh" localSheetId="29" hidden="1">{"via1",#N/A,TRUE,"general";"via2",#N/A,TRUE,"general";"via3",#N/A,TRUE,"general"}</definedName>
    <definedName name="rtyrh" hidden="1">{"via1",#N/A,TRUE,"general";"via2",#N/A,TRUE,"general";"via3",#N/A,TRUE,"general"}</definedName>
    <definedName name="RTYRTY" localSheetId="23" hidden="1">{"via1",#N/A,TRUE,"general";"via2",#N/A,TRUE,"general";"via3",#N/A,TRUE,"general"}</definedName>
    <definedName name="RTYRTY" localSheetId="29" hidden="1">{"via1",#N/A,TRUE,"general";"via2",#N/A,TRUE,"general";"via3",#N/A,TRUE,"general"}</definedName>
    <definedName name="RTYRTY" hidden="1">{"via1",#N/A,TRUE,"general";"via2",#N/A,TRUE,"general";"via3",#N/A,TRUE,"general"}</definedName>
    <definedName name="rtyt" localSheetId="23" hidden="1">{"TAB1",#N/A,TRUE,"GENERAL";"TAB2",#N/A,TRUE,"GENERAL";"TAB3",#N/A,TRUE,"GENERAL";"TAB4",#N/A,TRUE,"GENERAL";"TAB5",#N/A,TRUE,"GENERAL"}</definedName>
    <definedName name="rtyt" localSheetId="29" hidden="1">{"TAB1",#N/A,TRUE,"GENERAL";"TAB2",#N/A,TRUE,"GENERAL";"TAB3",#N/A,TRUE,"GENERAL";"TAB4",#N/A,TRUE,"GENERAL";"TAB5",#N/A,TRUE,"GENERAL"}</definedName>
    <definedName name="rtyt" hidden="1">{"TAB1",#N/A,TRUE,"GENERAL";"TAB2",#N/A,TRUE,"GENERAL";"TAB3",#N/A,TRUE,"GENERAL";"TAB4",#N/A,TRUE,"GENERAL";"TAB5",#N/A,TRUE,"GENERAL"}</definedName>
    <definedName name="rtytry" localSheetId="23" hidden="1">{"via1",#N/A,TRUE,"general";"via2",#N/A,TRUE,"general";"via3",#N/A,TRUE,"general"}</definedName>
    <definedName name="rtytry" localSheetId="29" hidden="1">{"via1",#N/A,TRUE,"general";"via2",#N/A,TRUE,"general";"via3",#N/A,TRUE,"general"}</definedName>
    <definedName name="rtytry" hidden="1">{"via1",#N/A,TRUE,"general";"via2",#N/A,TRUE,"general";"via3",#N/A,TRUE,"general"}</definedName>
    <definedName name="ruru" localSheetId="23" hidden="1">{"TAB1",#N/A,TRUE,"GENERAL";"TAB2",#N/A,TRUE,"GENERAL";"TAB3",#N/A,TRUE,"GENERAL";"TAB4",#N/A,TRUE,"GENERAL";"TAB5",#N/A,TRUE,"GENERAL"}</definedName>
    <definedName name="ruru" localSheetId="29"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A">'[85]MANO DE OBRA'!$G$8:$M$20</definedName>
    <definedName name="rutu" localSheetId="23" hidden="1">{"via1",#N/A,TRUE,"general";"via2",#N/A,TRUE,"general";"via3",#N/A,TRUE,"general"}</definedName>
    <definedName name="rutu" localSheetId="29" hidden="1">{"via1",#N/A,TRUE,"general";"via2",#N/A,TRUE,"general";"via3",#N/A,TRUE,"general"}</definedName>
    <definedName name="rutu" hidden="1">{"via1",#N/A,TRUE,"general";"via2",#N/A,TRUE,"general";"via3",#N/A,TRUE,"general"}</definedName>
    <definedName name="RVS">[76]dts!$B$23</definedName>
    <definedName name="RW">#N/A</definedName>
    <definedName name="rwt" localSheetId="23" hidden="1">{"via1",#N/A,TRUE,"general";"via2",#N/A,TRUE,"general";"via3",#N/A,TRUE,"general"}</definedName>
    <definedName name="rwt" localSheetId="29" hidden="1">{"via1",#N/A,TRUE,"general";"via2",#N/A,TRUE,"general";"via3",#N/A,TRUE,"general"}</definedName>
    <definedName name="rwt" hidden="1">{"via1",#N/A,TRUE,"general";"via2",#N/A,TRUE,"general";"via3",#N/A,TRUE,"general"}</definedName>
    <definedName name="ry" localSheetId="23" hidden="1">{"via1",#N/A,TRUE,"general";"via2",#N/A,TRUE,"general";"via3",#N/A,TRUE,"general"}</definedName>
    <definedName name="ry" localSheetId="29" hidden="1">{"via1",#N/A,TRUE,"general";"via2",#N/A,TRUE,"general";"via3",#N/A,TRUE,"general"}</definedName>
    <definedName name="ry" hidden="1">{"via1",#N/A,TRUE,"general";"via2",#N/A,TRUE,"general";"via3",#N/A,TRUE,"general"}</definedName>
    <definedName name="ryeryb" localSheetId="23" hidden="1">{"TAB1",#N/A,TRUE,"GENERAL";"TAB2",#N/A,TRUE,"GENERAL";"TAB3",#N/A,TRUE,"GENERAL";"TAB4",#N/A,TRUE,"GENERAL";"TAB5",#N/A,TRUE,"GENERAL"}</definedName>
    <definedName name="ryeryb" localSheetId="29" hidden="1">{"TAB1",#N/A,TRUE,"GENERAL";"TAB2",#N/A,TRUE,"GENERAL";"TAB3",#N/A,TRUE,"GENERAL";"TAB4",#N/A,TRUE,"GENERAL";"TAB5",#N/A,TRUE,"GENERAL"}</definedName>
    <definedName name="ryeryb" hidden="1">{"TAB1",#N/A,TRUE,"GENERAL";"TAB2",#N/A,TRUE,"GENERAL";"TAB3",#N/A,TRUE,"GENERAL";"TAB4",#N/A,TRUE,"GENERAL";"TAB5",#N/A,TRUE,"GENERAL"}</definedName>
    <definedName name="rytrsdg" localSheetId="23" hidden="1">{"via1",#N/A,TRUE,"general";"via2",#N/A,TRUE,"general";"via3",#N/A,TRUE,"general"}</definedName>
    <definedName name="rytrsdg" localSheetId="29" hidden="1">{"via1",#N/A,TRUE,"general";"via2",#N/A,TRUE,"general";"via3",#N/A,TRUE,"general"}</definedName>
    <definedName name="rytrsdg" hidden="1">{"via1",#N/A,TRUE,"general";"via2",#N/A,TRUE,"general";"via3",#N/A,TRUE,"general"}</definedName>
    <definedName name="RYUKEDKYSTJR">#N/A</definedName>
    <definedName name="RYUKIRETYKIRTYU">#N/A</definedName>
    <definedName name="S" localSheetId="23">#REF!</definedName>
    <definedName name="S" localSheetId="29">#REF!</definedName>
    <definedName name="S">#REF!</definedName>
    <definedName name="saa" localSheetId="23" hidden="1">{"via1",#N/A,TRUE,"general";"via2",#N/A,TRUE,"general";"via3",#N/A,TRUE,"general"}</definedName>
    <definedName name="saa" localSheetId="29" hidden="1">{"via1",#N/A,TRUE,"general";"via2",#N/A,TRUE,"general";"via3",#N/A,TRUE,"general"}</definedName>
    <definedName name="saa" hidden="1">{"via1",#N/A,TRUE,"general";"via2",#N/A,TRUE,"general";"via3",#N/A,TRUE,"general"}</definedName>
    <definedName name="SAD" localSheetId="23" hidden="1">{"via1",#N/A,TRUE,"general";"via2",#N/A,TRUE,"general";"via3",#N/A,TRUE,"general"}</definedName>
    <definedName name="SAD" localSheetId="29" hidden="1">{"via1",#N/A,TRUE,"general";"via2",#N/A,TRUE,"general";"via3",#N/A,TRUE,"general"}</definedName>
    <definedName name="SAD" hidden="1">{"via1",#N/A,TRUE,"general";"via2",#N/A,TRUE,"general";"via3",#N/A,TRUE,"general"}</definedName>
    <definedName name="SADF" localSheetId="23" hidden="1">{"via1",#N/A,TRUE,"general";"via2",#N/A,TRUE,"general";"via3",#N/A,TRUE,"general"}</definedName>
    <definedName name="SADF" localSheetId="29" hidden="1">{"via1",#N/A,TRUE,"general";"via2",#N/A,TRUE,"general";"via3",#N/A,TRUE,"general"}</definedName>
    <definedName name="SADF" hidden="1">{"via1",#N/A,TRUE,"general";"via2",#N/A,TRUE,"general";"via3",#N/A,TRUE,"general"}</definedName>
    <definedName name="sadff" localSheetId="23" hidden="1">{"TAB1",#N/A,TRUE,"GENERAL";"TAB2",#N/A,TRUE,"GENERAL";"TAB3",#N/A,TRUE,"GENERAL";"TAB4",#N/A,TRUE,"GENERAL";"TAB5",#N/A,TRUE,"GENERAL"}</definedName>
    <definedName name="sadff" localSheetId="29" hidden="1">{"TAB1",#N/A,TRUE,"GENERAL";"TAB2",#N/A,TRUE,"GENERAL";"TAB3",#N/A,TRUE,"GENERAL";"TAB4",#N/A,TRUE,"GENERAL";"TAB5",#N/A,TRUE,"GENERAL"}</definedName>
    <definedName name="sadff" hidden="1">{"TAB1",#N/A,TRUE,"GENERAL";"TAB2",#N/A,TRUE,"GENERAL";"TAB3",#N/A,TRUE,"GENERAL";"TAB4",#N/A,TRUE,"GENERAL";"TAB5",#N/A,TRUE,"GENERAL"}</definedName>
    <definedName name="sadfo" localSheetId="23" hidden="1">{"via1",#N/A,TRUE,"general";"via2",#N/A,TRUE,"general";"via3",#N/A,TRUE,"general"}</definedName>
    <definedName name="sadfo" localSheetId="29" hidden="1">{"via1",#N/A,TRUE,"general";"via2",#N/A,TRUE,"general";"via3",#N/A,TRUE,"general"}</definedName>
    <definedName name="sadfo" hidden="1">{"via1",#N/A,TRUE,"general";"via2",#N/A,TRUE,"general";"via3",#N/A,TRUE,"general"}</definedName>
    <definedName name="safdp" localSheetId="23" hidden="1">{"TAB1",#N/A,TRUE,"GENERAL";"TAB2",#N/A,TRUE,"GENERAL";"TAB3",#N/A,TRUE,"GENERAL";"TAB4",#N/A,TRUE,"GENERAL";"TAB5",#N/A,TRUE,"GENERAL"}</definedName>
    <definedName name="safdp" localSheetId="29" hidden="1">{"TAB1",#N/A,TRUE,"GENERAL";"TAB2",#N/A,TRUE,"GENERAL";"TAB3",#N/A,TRUE,"GENERAL";"TAB4",#N/A,TRUE,"GENERAL";"TAB5",#N/A,TRUE,"GENERAL"}</definedName>
    <definedName name="safdp" hidden="1">{"TAB1",#N/A,TRUE,"GENERAL";"TAB2",#N/A,TRUE,"GENERAL";"TAB3",#N/A,TRUE,"GENERAL";"TAB4",#N/A,TRUE,"GENERAL";"TAB5",#N/A,TRUE,"GENERAL"}</definedName>
    <definedName name="Salarios" localSheetId="23">#REF!</definedName>
    <definedName name="Salarios" localSheetId="29">#REF!</definedName>
    <definedName name="Salarios">#REF!</definedName>
    <definedName name="SalConv">'[15]DATOS CONTRATO'!$G$14</definedName>
    <definedName name="SALID1">#REF!</definedName>
    <definedName name="SalMinimo" localSheetId="29">[70]BASES!$E$41</definedName>
    <definedName name="SalMinimo">[71]BASES!$E$41</definedName>
    <definedName name="Sanit._Royal_809_blanco">#REF!</definedName>
    <definedName name="Sanit_blanco_flux_8046">#REF!</definedName>
    <definedName name="Sanit_Royal_color_mueble">#REF!</definedName>
    <definedName name="Sanitario_NOVA_803__accesorios">#REF!</definedName>
    <definedName name="sara">#REF!</definedName>
    <definedName name="SARD40">#REF!</definedName>
    <definedName name="Sareio">#REF!</definedName>
    <definedName name="sbe">#N/A</definedName>
    <definedName name="sbgfbgdr" localSheetId="23" hidden="1">{"via1",#N/A,TRUE,"general";"via2",#N/A,TRUE,"general";"via3",#N/A,TRUE,"general"}</definedName>
    <definedName name="sbgfbgdr" localSheetId="29" hidden="1">{"via1",#N/A,TRUE,"general";"via2",#N/A,TRUE,"general";"via3",#N/A,TRUE,"general"}</definedName>
    <definedName name="sbgfbgdr" hidden="1">{"via1",#N/A,TRUE,"general";"via2",#N/A,TRUE,"general";"via3",#N/A,TRUE,"general"}</definedName>
    <definedName name="sbrbasa">[223]mater!$D$29</definedName>
    <definedName name="SBS">#REF!</definedName>
    <definedName name="sc">#N/A</definedName>
    <definedName name="Sched_Pay">#REF!</definedName>
    <definedName name="Scheduled_Extra_Payments">#REF!</definedName>
    <definedName name="Scheduled_Interest_Rate">#REF!</definedName>
    <definedName name="Scheduled_Monthly_Payment">#REF!</definedName>
    <definedName name="sd" localSheetId="23" hidden="1">{"TAB1",#N/A,TRUE,"GENERAL";"TAB2",#N/A,TRUE,"GENERAL";"TAB3",#N/A,TRUE,"GENERAL";"TAB4",#N/A,TRUE,"GENERAL";"TAB5",#N/A,TRUE,"GENERAL"}</definedName>
    <definedName name="sd" localSheetId="29" hidden="1">{"TAB1",#N/A,TRUE,"GENERAL";"TAB2",#N/A,TRUE,"GENERAL";"TAB3",#N/A,TRUE,"GENERAL";"TAB4",#N/A,TRUE,"GENERAL";"TAB5",#N/A,TRUE,"GENERAL"}</definedName>
    <definedName name="sd" hidden="1">{"TAB1",#N/A,TRUE,"GENERAL";"TAB2",#N/A,TRUE,"GENERAL";"TAB3",#N/A,TRUE,"GENERAL";"TAB4",#N/A,TRUE,"GENERAL";"TAB5",#N/A,TRUE,"GENERAL"}</definedName>
    <definedName name="sdaf" localSheetId="23" hidden="1">{"via1",#N/A,TRUE,"general";"via2",#N/A,TRUE,"general";"via3",#N/A,TRUE,"general"}</definedName>
    <definedName name="sdaf" localSheetId="29" hidden="1">{"via1",#N/A,TRUE,"general";"via2",#N/A,TRUE,"general";"via3",#N/A,TRUE,"general"}</definedName>
    <definedName name="sdaf" hidden="1">{"via1",#N/A,TRUE,"general";"via2",#N/A,TRUE,"general";"via3",#N/A,TRUE,"general"}</definedName>
    <definedName name="sdas" localSheetId="23" hidden="1">{"via1",#N/A,TRUE,"general";"via2",#N/A,TRUE,"general";"via3",#N/A,TRUE,"general"}</definedName>
    <definedName name="sdas" localSheetId="29" hidden="1">{"via1",#N/A,TRUE,"general";"via2",#N/A,TRUE,"general";"via3",#N/A,TRUE,"general"}</definedName>
    <definedName name="sdas" hidden="1">{"via1",#N/A,TRUE,"general";"via2",#N/A,TRUE,"general";"via3",#N/A,TRUE,"general"}</definedName>
    <definedName name="sdasdf" localSheetId="23" hidden="1">{"via1",#N/A,TRUE,"general";"via2",#N/A,TRUE,"general";"via3",#N/A,TRUE,"general"}</definedName>
    <definedName name="sdasdf" localSheetId="29" hidden="1">{"via1",#N/A,TRUE,"general";"via2",#N/A,TRUE,"general";"via3",#N/A,TRUE,"general"}</definedName>
    <definedName name="sdasdf" hidden="1">{"via1",#N/A,TRUE,"general";"via2",#N/A,TRUE,"general";"via3",#N/A,TRUE,"general"}</definedName>
    <definedName name="SDCDSCT" localSheetId="23" hidden="1">{"TAB1",#N/A,TRUE,"GENERAL";"TAB2",#N/A,TRUE,"GENERAL";"TAB3",#N/A,TRUE,"GENERAL";"TAB4",#N/A,TRUE,"GENERAL";"TAB5",#N/A,TRUE,"GENERAL"}</definedName>
    <definedName name="SDCDSCT" localSheetId="29"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E">#N/A</definedName>
    <definedName name="sdf" localSheetId="23">#REF!</definedName>
    <definedName name="sdf">#REF!</definedName>
    <definedName name="SDFCE" localSheetId="23" hidden="1">{"TAB1",#N/A,TRUE,"GENERAL";"TAB2",#N/A,TRUE,"GENERAL";"TAB3",#N/A,TRUE,"GENERAL";"TAB4",#N/A,TRUE,"GENERAL";"TAB5",#N/A,TRUE,"GENERAL"}</definedName>
    <definedName name="SDFCE" localSheetId="29" hidden="1">{"TAB1",#N/A,TRUE,"GENERAL";"TAB2",#N/A,TRUE,"GENERAL";"TAB3",#N/A,TRUE,"GENERAL";"TAB4",#N/A,TRUE,"GENERAL";"TAB5",#N/A,TRUE,"GENERAL"}</definedName>
    <definedName name="SDFCE" hidden="1">{"TAB1",#N/A,TRUE,"GENERAL";"TAB2",#N/A,TRUE,"GENERAL";"TAB3",#N/A,TRUE,"GENERAL";"TAB4",#N/A,TRUE,"GENERAL";"TAB5",#N/A,TRUE,"GENERAL"}</definedName>
    <definedName name="sdfd" localSheetId="23" hidden="1">{"via1",#N/A,TRUE,"general";"via2",#N/A,TRUE,"general";"via3",#N/A,TRUE,"general"}</definedName>
    <definedName name="sdfd" localSheetId="29" hidden="1">{"via1",#N/A,TRUE,"general";"via2",#N/A,TRUE,"general";"via3",#N/A,TRUE,"general"}</definedName>
    <definedName name="sdfd" hidden="1">{"via1",#N/A,TRUE,"general";"via2",#N/A,TRUE,"general";"via3",#N/A,TRUE,"general"}</definedName>
    <definedName name="SDFDG" hidden="1">{#N/A,#N/A,TRUE,"1842CWN0"}</definedName>
    <definedName name="sdfds" localSheetId="23" hidden="1">{"via1",#N/A,TRUE,"general";"via2",#N/A,TRUE,"general";"via3",#N/A,TRUE,"general"}</definedName>
    <definedName name="sdfds" localSheetId="29" hidden="1">{"via1",#N/A,TRUE,"general";"via2",#N/A,TRUE,"general";"via3",#N/A,TRUE,"general"}</definedName>
    <definedName name="sdfds" hidden="1">{"via1",#N/A,TRUE,"general";"via2",#N/A,TRUE,"general";"via3",#N/A,TRUE,"general"}</definedName>
    <definedName name="SDFDSO" localSheetId="23" hidden="1">{"via1",#N/A,TRUE,"general";"via2",#N/A,TRUE,"general";"via3",#N/A,TRUE,"general"}</definedName>
    <definedName name="SDFDSO" localSheetId="29" hidden="1">{"via1",#N/A,TRUE,"general";"via2",#N/A,TRUE,"general";"via3",#N/A,TRUE,"general"}</definedName>
    <definedName name="SDFDSO" hidden="1">{"via1",#N/A,TRUE,"general";"via2",#N/A,TRUE,"general";"via3",#N/A,TRUE,"general"}</definedName>
    <definedName name="sdfdstp" localSheetId="23" hidden="1">{"TAB1",#N/A,TRUE,"GENERAL";"TAB2",#N/A,TRUE,"GENERAL";"TAB3",#N/A,TRUE,"GENERAL";"TAB4",#N/A,TRUE,"GENERAL";"TAB5",#N/A,TRUE,"GENERAL"}</definedName>
    <definedName name="sdfdstp" localSheetId="29" hidden="1">{"TAB1",#N/A,TRUE,"GENERAL";"TAB2",#N/A,TRUE,"GENERAL";"TAB3",#N/A,TRUE,"GENERAL";"TAB4",#N/A,TRUE,"GENERAL";"TAB5",#N/A,TRUE,"GENERAL"}</definedName>
    <definedName name="sdfdstp" hidden="1">{"TAB1",#N/A,TRUE,"GENERAL";"TAB2",#N/A,TRUE,"GENERAL";"TAB3",#N/A,TRUE,"GENERAL";"TAB4",#N/A,TRUE,"GENERAL";"TAB5",#N/A,TRUE,"GENERAL"}</definedName>
    <definedName name="sdfdxf">#N/A</definedName>
    <definedName name="SDFEO" localSheetId="23" hidden="1">{"via1",#N/A,TRUE,"general";"via2",#N/A,TRUE,"general";"via3",#N/A,TRUE,"general"}</definedName>
    <definedName name="SDFEO" localSheetId="29" hidden="1">{"via1",#N/A,TRUE,"general";"via2",#N/A,TRUE,"general";"via3",#N/A,TRUE,"general"}</definedName>
    <definedName name="SDFEO" hidden="1">{"via1",#N/A,TRUE,"general";"via2",#N/A,TRUE,"general";"via3",#N/A,TRUE,"general"}</definedName>
    <definedName name="sdfg" localSheetId="23" hidden="1">{"TAB1",#N/A,TRUE,"GENERAL";"TAB2",#N/A,TRUE,"GENERAL";"TAB3",#N/A,TRUE,"GENERAL";"TAB4",#N/A,TRUE,"GENERAL";"TAB5",#N/A,TRUE,"GENERAL"}</definedName>
    <definedName name="sdfg" localSheetId="29" hidden="1">{"TAB1",#N/A,TRUE,"GENERAL";"TAB2",#N/A,TRUE,"GENERAL";"TAB3",#N/A,TRUE,"GENERAL";"TAB4",#N/A,TRUE,"GENERAL";"TAB5",#N/A,TRUE,"GENERAL"}</definedName>
    <definedName name="sdfg" hidden="1">{"TAB1",#N/A,TRUE,"GENERAL";"TAB2",#N/A,TRUE,"GENERAL";"TAB3",#N/A,TRUE,"GENERAL";"TAB4",#N/A,TRUE,"GENERAL";"TAB5",#N/A,TRUE,"GENERAL"}</definedName>
    <definedName name="sdfgdsfk" localSheetId="23" hidden="1">{"via1",#N/A,TRUE,"general";"via2",#N/A,TRUE,"general";"via3",#N/A,TRUE,"general"}</definedName>
    <definedName name="sdfgdsfk" localSheetId="29" hidden="1">{"via1",#N/A,TRUE,"general";"via2",#N/A,TRUE,"general";"via3",#N/A,TRUE,"general"}</definedName>
    <definedName name="sdfgdsfk" hidden="1">{"via1",#N/A,TRUE,"general";"via2",#N/A,TRUE,"general";"via3",#N/A,TRUE,"general"}</definedName>
    <definedName name="sdfgsg" localSheetId="23" hidden="1">{"via1",#N/A,TRUE,"general";"via2",#N/A,TRUE,"general";"via3",#N/A,TRUE,"general"}</definedName>
    <definedName name="sdfgsg" localSheetId="29" hidden="1">{"via1",#N/A,TRUE,"general";"via2",#N/A,TRUE,"general";"via3",#N/A,TRUE,"general"}</definedName>
    <definedName name="sdfgsg" hidden="1">{"via1",#N/A,TRUE,"general";"via2",#N/A,TRUE,"general";"via3",#N/A,TRUE,"general"}</definedName>
    <definedName name="SDFLJK" localSheetId="23" hidden="1">{"TAB1",#N/A,TRUE,"GENERAL";"TAB2",#N/A,TRUE,"GENERAL";"TAB3",#N/A,TRUE,"GENERAL";"TAB4",#N/A,TRUE,"GENERAL";"TAB5",#N/A,TRUE,"GENERAL"}</definedName>
    <definedName name="SDFLJK" localSheetId="29"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3" hidden="1">{"via1",#N/A,TRUE,"general";"via2",#N/A,TRUE,"general";"via3",#N/A,TRUE,"general"}</definedName>
    <definedName name="sdfsd4" localSheetId="29" hidden="1">{"via1",#N/A,TRUE,"general";"via2",#N/A,TRUE,"general";"via3",#N/A,TRUE,"general"}</definedName>
    <definedName name="sdfsd4" hidden="1">{"via1",#N/A,TRUE,"general";"via2",#N/A,TRUE,"general";"via3",#N/A,TRUE,"general"}</definedName>
    <definedName name="SDFSDF" localSheetId="23" hidden="1">{"TAB1",#N/A,TRUE,"GENERAL";"TAB2",#N/A,TRUE,"GENERAL";"TAB3",#N/A,TRUE,"GENERAL";"TAB4",#N/A,TRUE,"GENERAL";"TAB5",#N/A,TRUE,"GENERAL"}</definedName>
    <definedName name="SDFSDF" localSheetId="29" hidden="1">{"TAB1",#N/A,TRUE,"GENERAL";"TAB2",#N/A,TRUE,"GENERAL";"TAB3",#N/A,TRUE,"GENERAL";"TAB4",#N/A,TRUE,"GENERAL";"TAB5",#N/A,TRUE,"GENERAL"}</definedName>
    <definedName name="SDFSDF" hidden="1">{"TAB1",#N/A,TRUE,"GENERAL";"TAB2",#N/A,TRUE,"GENERAL";"TAB3",#N/A,TRUE,"GENERAL";"TAB4",#N/A,TRUE,"GENERAL";"TAB5",#N/A,TRUE,"GENERAL"}</definedName>
    <definedName name="sdfsdfb" localSheetId="23" hidden="1">{"via1",#N/A,TRUE,"general";"via2",#N/A,TRUE,"general";"via3",#N/A,TRUE,"general"}</definedName>
    <definedName name="sdfsdfb" localSheetId="29"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3" hidden="1">{"TAB1",#N/A,TRUE,"GENERAL";"TAB2",#N/A,TRUE,"GENERAL";"TAB3",#N/A,TRUE,"GENERAL";"TAB4",#N/A,TRUE,"GENERAL";"TAB5",#N/A,TRUE,"GENERAL"}</definedName>
    <definedName name="SDFSF" localSheetId="29" hidden="1">{"TAB1",#N/A,TRUE,"GENERAL";"TAB2",#N/A,TRUE,"GENERAL";"TAB3",#N/A,TRUE,"GENERAL";"TAB4",#N/A,TRUE,"GENERAL";"TAB5",#N/A,TRUE,"GENERAL"}</definedName>
    <definedName name="SDFSF" hidden="1">{"TAB1",#N/A,TRUE,"GENERAL";"TAB2",#N/A,TRUE,"GENERAL";"TAB3",#N/A,TRUE,"GENERAL";"TAB4",#N/A,TRUE,"GENERAL";"TAB5",#N/A,TRUE,"GENERAL"}</definedName>
    <definedName name="sdfsv" localSheetId="23" hidden="1">{"TAB1",#N/A,TRUE,"GENERAL";"TAB2",#N/A,TRUE,"GENERAL";"TAB3",#N/A,TRUE,"GENERAL";"TAB4",#N/A,TRUE,"GENERAL";"TAB5",#N/A,TRUE,"GENERAL"}</definedName>
    <definedName name="sdfsv" localSheetId="29" hidden="1">{"TAB1",#N/A,TRUE,"GENERAL";"TAB2",#N/A,TRUE,"GENERAL";"TAB3",#N/A,TRUE,"GENERAL";"TAB4",#N/A,TRUE,"GENERAL";"TAB5",#N/A,TRUE,"GENERAL"}</definedName>
    <definedName name="sdfsv" hidden="1">{"TAB1",#N/A,TRUE,"GENERAL";"TAB2",#N/A,TRUE,"GENERAL";"TAB3",#N/A,TRUE,"GENERAL";"TAB4",#N/A,TRUE,"GENERAL";"TAB5",#N/A,TRUE,"GENERAL"}</definedName>
    <definedName name="sdgfd" localSheetId="23" hidden="1">{"TAB1",#N/A,TRUE,"GENERAL";"TAB2",#N/A,TRUE,"GENERAL";"TAB3",#N/A,TRUE,"GENERAL";"TAB4",#N/A,TRUE,"GENERAL";"TAB5",#N/A,TRUE,"GENERAL"}</definedName>
    <definedName name="sdgfd" localSheetId="29" hidden="1">{"TAB1",#N/A,TRUE,"GENERAL";"TAB2",#N/A,TRUE,"GENERAL";"TAB3",#N/A,TRUE,"GENERAL";"TAB4",#N/A,TRUE,"GENERAL";"TAB5",#N/A,TRUE,"GENERAL"}</definedName>
    <definedName name="sdgfd" hidden="1">{"TAB1",#N/A,TRUE,"GENERAL";"TAB2",#N/A,TRUE,"GENERAL";"TAB3",#N/A,TRUE,"GENERAL";"TAB4",#N/A,TRUE,"GENERAL";"TAB5",#N/A,TRUE,"GENERAL"}</definedName>
    <definedName name="sdgfgp" localSheetId="23" hidden="1">{"via1",#N/A,TRUE,"general";"via2",#N/A,TRUE,"general";"via3",#N/A,TRUE,"general"}</definedName>
    <definedName name="sdgfgp" localSheetId="29" hidden="1">{"via1",#N/A,TRUE,"general";"via2",#N/A,TRUE,"general";"via3",#N/A,TRUE,"general"}</definedName>
    <definedName name="sdgfgp" hidden="1">{"via1",#N/A,TRUE,"general";"via2",#N/A,TRUE,"general";"via3",#N/A,TRUE,"general"}</definedName>
    <definedName name="sdgfiu" localSheetId="23" hidden="1">{"via1",#N/A,TRUE,"general";"via2",#N/A,TRUE,"general";"via3",#N/A,TRUE,"general"}</definedName>
    <definedName name="sdgfiu" localSheetId="29" hidden="1">{"via1",#N/A,TRUE,"general";"via2",#N/A,TRUE,"general";"via3",#N/A,TRUE,"general"}</definedName>
    <definedName name="sdgfiu" hidden="1">{"via1",#N/A,TRUE,"general";"via2",#N/A,TRUE,"general";"via3",#N/A,TRUE,"general"}</definedName>
    <definedName name="sdgsd" localSheetId="23" hidden="1">{"TAB1",#N/A,TRUE,"GENERAL";"TAB2",#N/A,TRUE,"GENERAL";"TAB3",#N/A,TRUE,"GENERAL";"TAB4",#N/A,TRUE,"GENERAL";"TAB5",#N/A,TRUE,"GENERAL"}</definedName>
    <definedName name="sdgsd" localSheetId="29" hidden="1">{"TAB1",#N/A,TRUE,"GENERAL";"TAB2",#N/A,TRUE,"GENERAL";"TAB3",#N/A,TRUE,"GENERAL";"TAB4",#N/A,TRUE,"GENERAL";"TAB5",#N/A,TRUE,"GENERAL"}</definedName>
    <definedName name="sdgsd" hidden="1">{"TAB1",#N/A,TRUE,"GENERAL";"TAB2",#N/A,TRUE,"GENERAL";"TAB3",#N/A,TRUE,"GENERAL";"TAB4",#N/A,TRUE,"GENERAL";"TAB5",#N/A,TRUE,"GENERAL"}</definedName>
    <definedName name="sdgsg" localSheetId="23" hidden="1">{"via1",#N/A,TRUE,"general";"via2",#N/A,TRUE,"general";"via3",#N/A,TRUE,"general"}</definedName>
    <definedName name="sdgsg" localSheetId="29" hidden="1">{"via1",#N/A,TRUE,"general";"via2",#N/A,TRUE,"general";"via3",#N/A,TRUE,"general"}</definedName>
    <definedName name="sdgsg" hidden="1">{"via1",#N/A,TRUE,"general";"via2",#N/A,TRUE,"general";"via3",#N/A,TRUE,"general"}</definedName>
    <definedName name="SDIKOM" localSheetId="23" hidden="1">{"TAB1",#N/A,TRUE,"GENERAL";"TAB2",#N/A,TRUE,"GENERAL";"TAB3",#N/A,TRUE,"GENERAL";"TAB4",#N/A,TRUE,"GENERAL";"TAB5",#N/A,TRUE,"GENERAL"}</definedName>
    <definedName name="SDIKOM" localSheetId="29" hidden="1">{"TAB1",#N/A,TRUE,"GENERAL";"TAB2",#N/A,TRUE,"GENERAL";"TAB3",#N/A,TRUE,"GENERAL";"TAB4",#N/A,TRUE,"GENERAL";"TAB5",#N/A,TRUE,"GENERAL"}</definedName>
    <definedName name="SDIKOM" hidden="1">{"TAB1",#N/A,TRUE,"GENERAL";"TAB2",#N/A,TRUE,"GENERAL";"TAB3",#N/A,TRUE,"GENERAL";"TAB4",#N/A,TRUE,"GENERAL";"TAB5",#N/A,TRUE,"GENERAL"}</definedName>
    <definedName name="sdsdfh" localSheetId="23" hidden="1">{"via1",#N/A,TRUE,"general";"via2",#N/A,TRUE,"general";"via3",#N/A,TRUE,"general"}</definedName>
    <definedName name="sdsdfh" localSheetId="29" hidden="1">{"via1",#N/A,TRUE,"general";"via2",#N/A,TRUE,"general";"via3",#N/A,TRUE,"general"}</definedName>
    <definedName name="sdsdfh" hidden="1">{"via1",#N/A,TRUE,"general";"via2",#N/A,TRUE,"general";"via3",#N/A,TRUE,"general"}</definedName>
    <definedName name="sdsdfsdff" hidden="1">{#N/A,#N/A,TRUE,"1842CWN0"}</definedName>
    <definedName name="Secador_mano_ExcelSMO3I">#REF!</definedName>
    <definedName name="SECTOR">#REF!</definedName>
    <definedName name="Sellador_para_madera">#REF!</definedName>
    <definedName name="SEM_02">#N/A</definedName>
    <definedName name="SEMANA">[76]dts!$B$8</definedName>
    <definedName name="SEMANA_C3">#REF!</definedName>
    <definedName name="sena">[123]Hoja1!$C$14</definedName>
    <definedName name="SEPARACIONPLACAS" localSheetId="23">#REF!</definedName>
    <definedName name="SEPARACIONPLACAS">#REF!</definedName>
    <definedName name="SEPT_25_09" localSheetId="23">[60]Presupuesto!#REF!</definedName>
    <definedName name="SEPT_25_09">[60]Presupuesto!#REF!</definedName>
    <definedName name="SERO">#N/A</definedName>
    <definedName name="servicios">[63]PRESUPUESTO!$AD$884</definedName>
    <definedName name="setrj" localSheetId="23" hidden="1">{"via1",#N/A,TRUE,"general";"via2",#N/A,TRUE,"general";"via3",#N/A,TRUE,"general"}</definedName>
    <definedName name="setrj" localSheetId="29" hidden="1">{"via1",#N/A,TRUE,"general";"via2",#N/A,TRUE,"general";"via3",#N/A,TRUE,"general"}</definedName>
    <definedName name="setrj" hidden="1">{"via1",#N/A,TRUE,"general";"via2",#N/A,TRUE,"general";"via3",#N/A,TRUE,"general"}</definedName>
    <definedName name="sett" localSheetId="23" hidden="1">{"via1",#N/A,TRUE,"general";"via2",#N/A,TRUE,"general";"via3",#N/A,TRUE,"general"}</definedName>
    <definedName name="sett" localSheetId="29" hidden="1">{"via1",#N/A,TRUE,"general";"via2",#N/A,TRUE,"general";"via3",#N/A,TRUE,"general"}</definedName>
    <definedName name="sett" hidden="1">{"via1",#N/A,TRUE,"general";"via2",#N/A,TRUE,"general";"via3",#N/A,TRUE,"general"}</definedName>
    <definedName name="SEVER">#N/A</definedName>
    <definedName name="sf">[123]Hoja1!$C$12</definedName>
    <definedName name="sfasf" localSheetId="23" hidden="1">{"TAB1",#N/A,TRUE,"GENERAL";"TAB2",#N/A,TRUE,"GENERAL";"TAB3",#N/A,TRUE,"GENERAL";"TAB4",#N/A,TRUE,"GENERAL";"TAB5",#N/A,TRUE,"GENERAL"}</definedName>
    <definedName name="sfasf" localSheetId="29" hidden="1">{"TAB1",#N/A,TRUE,"GENERAL";"TAB2",#N/A,TRUE,"GENERAL";"TAB3",#N/A,TRUE,"GENERAL";"TAB4",#N/A,TRUE,"GENERAL";"TAB5",#N/A,TRUE,"GENERAL"}</definedName>
    <definedName name="sfasf" hidden="1">{"TAB1",#N/A,TRUE,"GENERAL";"TAB2",#N/A,TRUE,"GENERAL";"TAB3",#N/A,TRUE,"GENERAL";"TAB4",#N/A,TRUE,"GENERAL";"TAB5",#N/A,TRUE,"GENERAL"}</definedName>
    <definedName name="SFHSGFH" localSheetId="23" hidden="1">{"TAB1",#N/A,TRUE,"GENERAL";"TAB2",#N/A,TRUE,"GENERAL";"TAB3",#N/A,TRUE,"GENERAL";"TAB4",#N/A,TRUE,"GENERAL";"TAB5",#N/A,TRUE,"GENERAL"}</definedName>
    <definedName name="SFHSGFH" localSheetId="29" hidden="1">{"TAB1",#N/A,TRUE,"GENERAL";"TAB2",#N/A,TRUE,"GENERAL";"TAB3",#N/A,TRUE,"GENERAL";"TAB4",#N/A,TRUE,"GENERAL";"TAB5",#N/A,TRUE,"GENERAL"}</definedName>
    <definedName name="SFHSGFH" hidden="1">{"TAB1",#N/A,TRUE,"GENERAL";"TAB2",#N/A,TRUE,"GENERAL";"TAB3",#N/A,TRUE,"GENERAL";"TAB4",#N/A,TRUE,"GENERAL";"TAB5",#N/A,TRUE,"GENERAL"}</definedName>
    <definedName name="sfnlavplt">[223]mater!$I$122</definedName>
    <definedName name="sfsd" localSheetId="23" hidden="1">{"via1",#N/A,TRUE,"general";"via2",#N/A,TRUE,"general";"via3",#N/A,TRUE,"general"}</definedName>
    <definedName name="sfsd" localSheetId="29" hidden="1">{"via1",#N/A,TRUE,"general";"via2",#N/A,TRUE,"general";"via3",#N/A,TRUE,"general"}</definedName>
    <definedName name="sfsd" hidden="1">{"via1",#N/A,TRUE,"general";"via2",#N/A,TRUE,"general";"via3",#N/A,TRUE,"general"}</definedName>
    <definedName name="sfsdf" localSheetId="23" hidden="1">{"TAB1",#N/A,TRUE,"GENERAL";"TAB2",#N/A,TRUE,"GENERAL";"TAB3",#N/A,TRUE,"GENERAL";"TAB4",#N/A,TRUE,"GENERAL";"TAB5",#N/A,TRUE,"GENERAL"}</definedName>
    <definedName name="sfsdf" localSheetId="29" hidden="1">{"TAB1",#N/A,TRUE,"GENERAL";"TAB2",#N/A,TRUE,"GENERAL";"TAB3",#N/A,TRUE,"GENERAL";"TAB4",#N/A,TRUE,"GENERAL";"TAB5",#N/A,TRUE,"GENERAL"}</definedName>
    <definedName name="sfsdf" hidden="1">{"TAB1",#N/A,TRUE,"GENERAL";"TAB2",#N/A,TRUE,"GENERAL";"TAB3",#N/A,TRUE,"GENERAL";"TAB4",#N/A,TRUE,"GENERAL";"TAB5",#N/A,TRUE,"GENERAL"}</definedName>
    <definedName name="sfsdferg" localSheetId="23" hidden="1">{"TAB1",#N/A,TRUE,"GENERAL";"TAB2",#N/A,TRUE,"GENERAL";"TAB3",#N/A,TRUE,"GENERAL";"TAB4",#N/A,TRUE,"GENERAL";"TAB5",#N/A,TRUE,"GENERAL"}</definedName>
    <definedName name="sfsdferg" localSheetId="29" hidden="1">{"TAB1",#N/A,TRUE,"GENERAL";"TAB2",#N/A,TRUE,"GENERAL";"TAB3",#N/A,TRUE,"GENERAL";"TAB4",#N/A,TRUE,"GENERAL";"TAB5",#N/A,TRUE,"GENERAL"}</definedName>
    <definedName name="sfsdferg" hidden="1">{"TAB1",#N/A,TRUE,"GENERAL";"TAB2",#N/A,TRUE,"GENERAL";"TAB3",#N/A,TRUE,"GENERAL";"TAB4",#N/A,TRUE,"GENERAL";"TAB5",#N/A,TRUE,"GENERAL"}</definedName>
    <definedName name="sfsdfs" localSheetId="23" hidden="1">{"TAB1",#N/A,TRUE,"GENERAL";"TAB2",#N/A,TRUE,"GENERAL";"TAB3",#N/A,TRUE,"GENERAL";"TAB4",#N/A,TRUE,"GENERAL";"TAB5",#N/A,TRUE,"GENERAL"}</definedName>
    <definedName name="sfsdfs" localSheetId="29" hidden="1">{"TAB1",#N/A,TRUE,"GENERAL";"TAB2",#N/A,TRUE,"GENERAL";"TAB3",#N/A,TRUE,"GENERAL";"TAB4",#N/A,TRUE,"GENERAL";"TAB5",#N/A,TRUE,"GENERAL"}</definedName>
    <definedName name="sfsdfs" hidden="1">{"TAB1",#N/A,TRUE,"GENERAL";"TAB2",#N/A,TRUE,"GENERAL";"TAB3",#N/A,TRUE,"GENERAL";"TAB4",#N/A,TRUE,"GENERAL";"TAB5",#N/A,TRUE,"GENERAL"}</definedName>
    <definedName name="SHARED_FORMULA_21">#N/A</definedName>
    <definedName name="SHEE_INT">[98]steel!#REF!</definedName>
    <definedName name="SHEET">'[5]7422CW00'!#REF!</definedName>
    <definedName name="SHEET_KP">[98]steel!$C$7:$L$47</definedName>
    <definedName name="SHEET_MR">[98]steel!$C$7:$J$47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#N/A</definedName>
    <definedName name="Siamesa_incluye_valvulas">#REF!</definedName>
    <definedName name="Sifón_PVC_sanitario_2">#REF!</definedName>
    <definedName name="Sifon_PVC_sanitario_3">#REF!</definedName>
    <definedName name="Sika_1">#REF!</definedName>
    <definedName name="Sika_piso_40_Rojo">#REF!</definedName>
    <definedName name="SIKA1">#REF!</definedName>
    <definedName name="Silicona">#REF!</definedName>
    <definedName name="Siliconite">#REF!</definedName>
    <definedName name="SINGOLO">'[5]7422CW00'!#REF!</definedName>
    <definedName name="SIoNO" localSheetId="23">#REF!</definedName>
    <definedName name="SIoNO">#REF!</definedName>
    <definedName name="SISISIS">#N/A</definedName>
    <definedName name="Sist._Mod._Estant_colgant">[39]BASE!#REF!</definedName>
    <definedName name="Sist._Mod._Estant_rodante">[39]BASE!#REF!</definedName>
    <definedName name="SITIO" localSheetId="23">#REF!</definedName>
    <definedName name="SITIO">#REF!</definedName>
    <definedName name="sk">#N/A</definedName>
    <definedName name="Slicer_Contact_Type">#N/A</definedName>
    <definedName name="sm">#N/A</definedName>
    <definedName name="SMLMV" localSheetId="23">#REF!</definedName>
    <definedName name="SMLMV">#REF!</definedName>
    <definedName name="Smlv">'[15]DATOS CONTRATO'!$I$9</definedName>
    <definedName name="smlv01">[83]CONTRATO!$I$9</definedName>
    <definedName name="smlv2001">[83]CONTRATO!$H$9</definedName>
    <definedName name="SMML">'[144]ASPECTOS TECNICOS'!$O$12:$P$32</definedName>
    <definedName name="SN" localSheetId="29">[15]EMPRESA!$G$29</definedName>
    <definedName name="sn">#N/A</definedName>
    <definedName name="snw">#N/A</definedName>
    <definedName name="sñ">#N/A</definedName>
    <definedName name="so">#N/A</definedName>
    <definedName name="Socket_tubo_20_watios">#REF!</definedName>
    <definedName name="SOLAD">#REF!</definedName>
    <definedName name="SOLD._4_">#REF!</definedName>
    <definedName name="SOLD._6_">#REF!</definedName>
    <definedName name="SOLD._8_">#REF!</definedName>
    <definedName name="Soldadura_1_8">#REF!</definedName>
    <definedName name="Soldadura_CADWELD_No_95">#REF!</definedName>
    <definedName name="Soldadura_CPVC_400903">#REF!</definedName>
    <definedName name="Soldadura_PVC__1_4_Galon">#REF!</definedName>
    <definedName name="Soldadura_West_arco">#REF!</definedName>
    <definedName name="solo">#N/A</definedName>
    <definedName name="Soporte_metálico">#REF!</definedName>
    <definedName name="SORT2" hidden="1">[237]Bajadas!$A$13:$E$33</definedName>
    <definedName name="SOSO" localSheetId="23" hidden="1">'[24]ETAPA 50 SMMLV'!#REF!</definedName>
    <definedName name="SOSO" hidden="1">'[24]ETAPA 50 SMMLV'!#REF!</definedName>
    <definedName name="sr">#N/A</definedName>
    <definedName name="srwrwr" localSheetId="23" hidden="1">{"TAB1",#N/A,TRUE,"GENERAL";"TAB2",#N/A,TRUE,"GENERAL";"TAB3",#N/A,TRUE,"GENERAL";"TAB4",#N/A,TRUE,"GENERAL";"TAB5",#N/A,TRUE,"GENERAL"}</definedName>
    <definedName name="srwrwr" localSheetId="29" hidden="1">{"TAB1",#N/A,TRUE,"GENERAL";"TAB2",#N/A,TRUE,"GENERAL";"TAB3",#N/A,TRUE,"GENERAL";"TAB4",#N/A,TRUE,"GENERAL";"TAB5",#N/A,TRUE,"GENERAL"}</definedName>
    <definedName name="srwrwr" hidden="1">{"TAB1",#N/A,TRUE,"GENERAL";"TAB2",#N/A,TRUE,"GENERAL";"TAB3",#N/A,TRUE,"GENERAL";"TAB4",#N/A,TRUE,"GENERAL";"TAB5",#N/A,TRUE,"GENERAL"}</definedName>
    <definedName name="SS" localSheetId="23" hidden="1">#REF!</definedName>
    <definedName name="ss" localSheetId="29">#REF!</definedName>
    <definedName name="SS" hidden="1">#REF!</definedName>
    <definedName name="SS_AVG_SIZE">#REF!</definedName>
    <definedName name="SS_WELDING">#REF!</definedName>
    <definedName name="ssa">[123]Hoja1!$C$25</definedName>
    <definedName name="ssh">[123]Hoja1!$C$24</definedName>
    <definedName name="sss" localSheetId="23">#REF!</definedName>
    <definedName name="sss" localSheetId="29">#REF!</definedName>
    <definedName name="sss">#REF!</definedName>
    <definedName name="ssss" localSheetId="29">#REF!</definedName>
    <definedName name="ssss">#N/A</definedName>
    <definedName name="sssss7" localSheetId="23" hidden="1">{"via1",#N/A,TRUE,"general";"via2",#N/A,TRUE,"general";"via3",#N/A,TRUE,"general"}</definedName>
    <definedName name="sssss7" localSheetId="29" hidden="1">{"via1",#N/A,TRUE,"general";"via2",#N/A,TRUE,"general";"via3",#N/A,TRUE,"general"}</definedName>
    <definedName name="sssss7" hidden="1">{"via1",#N/A,TRUE,"general";"via2",#N/A,TRUE,"general";"via3",#N/A,TRUE,"general"}</definedName>
    <definedName name="sssssa" localSheetId="23" hidden="1">{"TAB1",#N/A,TRUE,"GENERAL";"TAB2",#N/A,TRUE,"GENERAL";"TAB3",#N/A,TRUE,"GENERAL";"TAB4",#N/A,TRUE,"GENERAL";"TAB5",#N/A,TRUE,"GENERAL"}</definedName>
    <definedName name="sssssa" localSheetId="29" hidden="1">{"TAB1",#N/A,TRUE,"GENERAL";"TAB2",#N/A,TRUE,"GENERAL";"TAB3",#N/A,TRUE,"GENERAL";"TAB4",#N/A,TRUE,"GENERAL";"TAB5",#N/A,TRUE,"GENERAL"}</definedName>
    <definedName name="sssssa" hidden="1">{"TAB1",#N/A,TRUE,"GENERAL";"TAB2",#N/A,TRUE,"GENERAL";"TAB3",#N/A,TRUE,"GENERAL";"TAB4",#N/A,TRUE,"GENERAL";"TAB5",#N/A,TRUE,"GENERAL"}</definedName>
    <definedName name="sssssy" localSheetId="23" hidden="1">{"via1",#N/A,TRUE,"general";"via2",#N/A,TRUE,"general";"via3",#N/A,TRUE,"general"}</definedName>
    <definedName name="sssssy" localSheetId="29" hidden="1">{"via1",#N/A,TRUE,"general";"via2",#N/A,TRUE,"general";"via3",#N/A,TRUE,"general"}</definedName>
    <definedName name="sssssy" hidden="1">{"via1",#N/A,TRUE,"general";"via2",#N/A,TRUE,"general";"via3",#N/A,TRUE,"general"}</definedName>
    <definedName name="St">#REF!</definedName>
    <definedName name="ST_BLDG">'[5]7422CW00'!#REF!</definedName>
    <definedName name="ST_CW">'[5]7422CW00'!#REF!</definedName>
    <definedName name="STALO1">'[5]7422CW00'!#REF!</definedName>
    <definedName name="STAMPA">#REF!</definedName>
    <definedName name="STANU">'[5]7422CW00'!#REF!</definedName>
    <definedName name="START">#REF!</definedName>
    <definedName name="START1">'[5]7422CW00'!#REF!</definedName>
    <definedName name="Starter_20_watios">#REF!</definedName>
    <definedName name="STEEL">[37]A.P.U.!$G$453</definedName>
    <definedName name="STENU">'[5]7422CW00'!#REF!</definedName>
    <definedName name="Stock">'[238]PxQ Cantidades'!#REF!</definedName>
    <definedName name="STONU">'[5]7422CW00'!#REF!</definedName>
    <definedName name="STRESS_RELIEVIN">#REF!</definedName>
    <definedName name="Structure">#N/A</definedName>
    <definedName name="STSUMM">'[5]7422CW00'!#REF!</definedName>
    <definedName name="stt" localSheetId="23" hidden="1">{"via1",#N/A,TRUE,"general";"via2",#N/A,TRUE,"general";"via3",#N/A,TRUE,"general"}</definedName>
    <definedName name="stt" localSheetId="29" hidden="1">{"via1",#N/A,TRUE,"general";"via2",#N/A,TRUE,"general";"via3",#N/A,TRUE,"general"}</definedName>
    <definedName name="stt" hidden="1">{"via1",#N/A,TRUE,"general";"via2",#N/A,TRUE,"general";"via3",#N/A,TRUE,"general"}</definedName>
    <definedName name="SUBA" localSheetId="29">#REF!</definedName>
    <definedName name="SUBA">'[239]SUB APU'!$A$1:$D$65536</definedName>
    <definedName name="SUBB">#REF!</definedName>
    <definedName name="subcontratos">[63]PRESUPUESTO!$AD$877</definedName>
    <definedName name="SUBR">#REF!</definedName>
    <definedName name="SUBSUELO">#REF!</definedName>
    <definedName name="Subtotal">#REF!</definedName>
    <definedName name="SUBTOTALMAT">'[240]2,2,6,1 Pilotes 0,30'!$I$19</definedName>
    <definedName name="SUELDO">#REF!</definedName>
    <definedName name="SUELLEN" localSheetId="23">#REF!</definedName>
    <definedName name="SUELLEN">#REF!</definedName>
    <definedName name="suma" localSheetId="29">[115]Hoja1!$F$60</definedName>
    <definedName name="suma">[116]Hoja1!$F$60</definedName>
    <definedName name="SUMINISTROS">'[178]@RISK - Correlaciones'!$C$11:$E$13</definedName>
    <definedName name="Summary">#REF!</definedName>
    <definedName name="Sup._reunion_1.10x1.80">#REF!</definedName>
    <definedName name="Sup.1.40x.60_ret_.80x.45">#REF!</definedName>
    <definedName name="Sup.1.50x.80_ret_.80x.45">#REF!</definedName>
    <definedName name="SUP_ART">[98]steel!#REF!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[18]Tablas!#REF!</definedName>
    <definedName name="SUP_VPR_NA">#REF!</definedName>
    <definedName name="SUPER">[129]Tablas!$H$1:$H$65536</definedName>
    <definedName name="Supercel_lamina_1_22x_61">#REF!</definedName>
    <definedName name="Superf._Computador_en_L">#REF!</definedName>
    <definedName name="SUPERFICIE">#REF!</definedName>
    <definedName name="Suplemento_caja_galvaniz.">#REF!</definedName>
    <definedName name="SUSTIT">#REF!</definedName>
    <definedName name="sw">#N/A</definedName>
    <definedName name="swsw" localSheetId="23" hidden="1">{"via1",#N/A,TRUE,"general";"via2",#N/A,TRUE,"general";"via3",#N/A,TRUE,"general"}</definedName>
    <definedName name="swsw" localSheetId="29" hidden="1">{"via1",#N/A,TRUE,"general";"via2",#N/A,TRUE,"general";"via3",#N/A,TRUE,"general"}</definedName>
    <definedName name="swsw" hidden="1">{"via1",#N/A,TRUE,"general";"via2",#N/A,TRUE,"general";"via3",#N/A,TRUE,"general"}</definedName>
    <definedName name="swsw3" localSheetId="23" hidden="1">{"TAB1",#N/A,TRUE,"GENERAL";"TAB2",#N/A,TRUE,"GENERAL";"TAB3",#N/A,TRUE,"GENERAL";"TAB4",#N/A,TRUE,"GENERAL";"TAB5",#N/A,TRUE,"GENERAL"}</definedName>
    <definedName name="swsw3" localSheetId="29" hidden="1">{"TAB1",#N/A,TRUE,"GENERAL";"TAB2",#N/A,TRUE,"GENERAL";"TAB3",#N/A,TRUE,"GENERAL";"TAB4",#N/A,TRUE,"GENERAL";"TAB5",#N/A,TRUE,"GENERAL"}</definedName>
    <definedName name="swsw3" hidden="1">{"TAB1",#N/A,TRUE,"GENERAL";"TAB2",#N/A,TRUE,"GENERAL";"TAB3",#N/A,TRUE,"GENERAL";"TAB4",#N/A,TRUE,"GENERAL";"TAB5",#N/A,TRUE,"GENERAL"}</definedName>
    <definedName name="Swvu.TAB1." localSheetId="23" hidden="1">[51]Presupuesto_Via_distribuidora!#REF!</definedName>
    <definedName name="Swvu.TAB1." hidden="1">[51]Presupuesto_Via_distribuidora!#REF!</definedName>
    <definedName name="Swvu.TAB2." localSheetId="23" hidden="1">[51]Presupuesto_Via_distribuidora!#REF!</definedName>
    <definedName name="Swvu.TAB2." hidden="1">[51]Presupuesto_Via_distribuidora!#REF!</definedName>
    <definedName name="Swvu.TAB3." localSheetId="23" hidden="1">[51]Presupuesto_Via_distribuidora!#REF!</definedName>
    <definedName name="Swvu.TAB3." hidden="1">[51]Presupuesto_Via_distribuidora!#REF!</definedName>
    <definedName name="Swvu.TAB4." localSheetId="23" hidden="1">[51]Presupuesto_Via_distribuidora!#REF!</definedName>
    <definedName name="Swvu.TAB4." hidden="1">[51]Presupuesto_Via_distribuidora!#REF!</definedName>
    <definedName name="Swvu.TAB5." localSheetId="23" hidden="1">[51]Presupuesto_Via_distribuidora!#REF!</definedName>
    <definedName name="Swvu.TAB5." hidden="1">[51]Presupuesto_Via_distribuidora!#REF!</definedName>
    <definedName name="t" localSheetId="29">[8]!absc</definedName>
    <definedName name="t" localSheetId="30">[33]!absc</definedName>
    <definedName name="t">[33]!absc</definedName>
    <definedName name="T.1_POZ">[241]TUBERIA!$AB$10:$AB$84</definedName>
    <definedName name="T.3">[153]CANT.5921!#REF!</definedName>
    <definedName name="T.VIA">'[45]factores A.N.'!$H$15:$H$306</definedName>
    <definedName name="T___2_.3_FC_2.2">#REF!</definedName>
    <definedName name="t_1">Scheduled_Payment+Extra_Payment</definedName>
    <definedName name="T1_">#REF!</definedName>
    <definedName name="T1__2_FC1_5" localSheetId="23">#REF!</definedName>
    <definedName name="T1__2_FC1_5" localSheetId="29">#REF!</definedName>
    <definedName name="T1__2_FC1_5">#REF!</definedName>
    <definedName name="T1__2_FC1_9" localSheetId="23">#REF!</definedName>
    <definedName name="T1__2_FC1_9" localSheetId="29">#REF!</definedName>
    <definedName name="T1__2_FC1_9">#REF!</definedName>
    <definedName name="T1__3__2_FC1_9" localSheetId="23">#REF!</definedName>
    <definedName name="T1__3__2_FC1_9" localSheetId="29">#REF!</definedName>
    <definedName name="T1__3__2_FC1_9">#REF!</definedName>
    <definedName name="T1_FC_1.5__.2" localSheetId="23">#REF!</definedName>
    <definedName name="T1_FC_1.5__.2" localSheetId="29">#REF!</definedName>
    <definedName name="T1_FC_1.5__.2">#REF!</definedName>
    <definedName name="T1_FC_1.9__.2" localSheetId="23">#REF!</definedName>
    <definedName name="T1_FC_1.9__.2" localSheetId="29">#REF!</definedName>
    <definedName name="T1_FC_1.9__.2">#REF!</definedName>
    <definedName name="T1_FC1_5">'[45]factores A.N.'!$H$8:$H$33</definedName>
    <definedName name="T1_FC1_9">'[45]factores A.N.'!$J$8:$J$33</definedName>
    <definedName name="T1_FC2.2">[242]FACTORES!$M$8:$M$23</definedName>
    <definedName name="T11SF15" localSheetId="23">#REF!</definedName>
    <definedName name="T11SF15" localSheetId="29">#REF!</definedName>
    <definedName name="T11SF15">#REF!</definedName>
    <definedName name="T11SF19" localSheetId="23">#REF!</definedName>
    <definedName name="T11SF19" localSheetId="29">#REF!</definedName>
    <definedName name="T11SF19">#REF!</definedName>
    <definedName name="T12SF15">#REF!</definedName>
    <definedName name="T12SF19">#REF!</definedName>
    <definedName name="T1RF15">#REF!</definedName>
    <definedName name="T1RF19">#REF!</definedName>
    <definedName name="T2.PVC">'[45]factores A.N.'!$P$8:$P$19</definedName>
    <definedName name="T2_">#REF!</definedName>
    <definedName name="T2_.3">#REF!</definedName>
    <definedName name="T2__2_FC1_5">#REF!</definedName>
    <definedName name="T2__3_FC1_9">#REF!</definedName>
    <definedName name="T2_FC_1.5__.3" localSheetId="23">#REF!</definedName>
    <definedName name="T2_FC_1.5__.3" localSheetId="29">#REF!</definedName>
    <definedName name="T2_FC_1.5__.3">#REF!</definedName>
    <definedName name="T2_FC_1.5__.3_.2" localSheetId="23">#REF!</definedName>
    <definedName name="T2_FC_1.5__.3_.2" localSheetId="29">#REF!</definedName>
    <definedName name="T2_FC_1.5__.3_.2">#REF!</definedName>
    <definedName name="T2_FC_1.9__.3" localSheetId="23">#REF!</definedName>
    <definedName name="T2_FC_1.9__.3" localSheetId="29">#REF!</definedName>
    <definedName name="T2_FC_1.9__.3">#REF!</definedName>
    <definedName name="T2_FC_1.9__.3_.2" localSheetId="23">#REF!</definedName>
    <definedName name="T2_FC_1.9__.3_.2" localSheetId="29">#REF!</definedName>
    <definedName name="T2_FC_1.9__.3_.2">#REF!</definedName>
    <definedName name="T2_FC1_5">'[45]factores A.N.'!$I$8:$I$33</definedName>
    <definedName name="T2_FC1_9">'[45]factores A.N.'!$K$8:$K$33</definedName>
    <definedName name="T2_POZ" localSheetId="23">#REF!</definedName>
    <definedName name="T2_POZ" localSheetId="29">#REF!</definedName>
    <definedName name="T2_POZ">#REF!</definedName>
    <definedName name="T2_RAS" localSheetId="23">#REF!</definedName>
    <definedName name="T2_RAS" localSheetId="29">#REF!</definedName>
    <definedName name="T2_RAS">#REF!</definedName>
    <definedName name="T21SF15" localSheetId="23">#REF!</definedName>
    <definedName name="T21SF15" localSheetId="29">#REF!</definedName>
    <definedName name="T21SF15">#REF!</definedName>
    <definedName name="T21SF19" localSheetId="23">#REF!</definedName>
    <definedName name="T21SF19" localSheetId="29">#REF!</definedName>
    <definedName name="T21SF19">#REF!</definedName>
    <definedName name="T22SF15">#REF!</definedName>
    <definedName name="T22SF19">#REF!</definedName>
    <definedName name="T2RF15">#REF!</definedName>
    <definedName name="T2RF19">#REF!</definedName>
    <definedName name="t5t5" localSheetId="23" hidden="1">{"TAB1",#N/A,TRUE,"GENERAL";"TAB2",#N/A,TRUE,"GENERAL";"TAB3",#N/A,TRUE,"GENERAL";"TAB4",#N/A,TRUE,"GENERAL";"TAB5",#N/A,TRUE,"GENERAL"}</definedName>
    <definedName name="t5t5" localSheetId="29" hidden="1">{"TAB1",#N/A,TRUE,"GENERAL";"TAB2",#N/A,TRUE,"GENERAL";"TAB3",#N/A,TRUE,"GENERAL";"TAB4",#N/A,TRUE,"GENERAL";"TAB5",#N/A,TRUE,"GENERAL"}</definedName>
    <definedName name="t5t5" hidden="1">{"TAB1",#N/A,TRUE,"GENERAL";"TAB2",#N/A,TRUE,"GENERAL";"TAB3",#N/A,TRUE,"GENERAL";"TAB4",#N/A,TRUE,"GENERAL";"TAB5",#N/A,TRUE,"GENERAL"}</definedName>
    <definedName name="TAB">#REF!</definedName>
    <definedName name="TAB_FECHA">[129]Tablas!$B$1:$B$65536</definedName>
    <definedName name="TABLA" localSheetId="23">[1]CRA.MODI!#REF!</definedName>
    <definedName name="TABLA" localSheetId="29">#REF!</definedName>
    <definedName name="TABLA">[1]CRA.MODI!#REF!</definedName>
    <definedName name="Tabla_burra_.03_.25">#REF!</definedName>
    <definedName name="Tabla_chapa__o2__25">#REF!</definedName>
    <definedName name="Tabla_chapa_cepill._20_cm.">#REF!</definedName>
    <definedName name="Tabla_Chapa_de_30">#REF!</definedName>
    <definedName name="TABLA_DE_CONTENIDO__A1" comment="VOLVER A TABLA DE CONTENIDO" localSheetId="29">#REF!</definedName>
    <definedName name="TABLA_DE_CONTENIDO__A1">#N/A</definedName>
    <definedName name="tabla1">[243]Hoja3!$B$4:$F$28</definedName>
    <definedName name="TABLAB">[177]INSUMOS!$D$801</definedName>
    <definedName name="tabladatos">#REF!</definedName>
    <definedName name="TABLEKP">'[5]7422CW00'!#REF!</definedName>
    <definedName name="TABLEPRI">#REF!</definedName>
    <definedName name="TABLERO">[37]INSUMOS!$D$177</definedName>
    <definedName name="Tablero_18_circuito_T3x30A">#REF!</definedName>
    <definedName name="Tablero_18_circuito_T3x40A">#REF!</definedName>
    <definedName name="Tablero_Gral._s_especif.">#REF!</definedName>
    <definedName name="Tablero_Ref._TC_18">#REF!</definedName>
    <definedName name="Tablero_Trif_12_circuito">#REF!</definedName>
    <definedName name="Tablero_Trif_18_circuito">#REF!</definedName>
    <definedName name="Tablero_Trif_24_circuito">#REF!</definedName>
    <definedName name="Tablero_Trif_36_circuito">#REF!</definedName>
    <definedName name="Tablero_Trif_9_circuito">#REF!</definedName>
    <definedName name="Tablero_Trifilar_12_circuito">#REF!</definedName>
    <definedName name="Tablero_Trifilar_18_circuito">#REF!</definedName>
    <definedName name="Tablero_trifilar_6_circ.">#REF!</definedName>
    <definedName name="Tableta_Moore_10___10_733_corr">#REF!</definedName>
    <definedName name="Tableta_Moore_10_20_738_corr">#REF!</definedName>
    <definedName name="Tableta_Moore_25___12_726_corr">#REF!</definedName>
    <definedName name="Tableta_Moore_30___30_732_corr">#REF!</definedName>
    <definedName name="Tableta_Moore_30___30_742_corr">#REF!</definedName>
    <definedName name="Tableta_Moore_30___30_742_grafi">#REF!</definedName>
    <definedName name="Tablón_Moore_25___25_711_corr">#REF!</definedName>
    <definedName name="Tablón_Moore_25___25_712_Grafi">#REF!</definedName>
    <definedName name="Tablón_Moore_33___33_701corr">#REF!</definedName>
    <definedName name="Tablón_Moore_33___33_702_Grafi">#REF!</definedName>
    <definedName name="tablonx" localSheetId="23">'[244]BASE DE DATOS'!#REF!</definedName>
    <definedName name="tablonx" localSheetId="29">'[245]BASE DE DATOS'!#REF!</definedName>
    <definedName name="tablonx">'[244]BASE DE DATOS'!#REF!</definedName>
    <definedName name="TACO">[37]INSUMOS!$D$179</definedName>
    <definedName name="Taco__1_15__1_20_o_1_30_Amp">#REF!</definedName>
    <definedName name="Tambores">#REF!</definedName>
    <definedName name="Tanque_A.C._rect._500Lt.">#REF!</definedName>
    <definedName name="Tanque_Eternit_1000_acces">#REF!</definedName>
    <definedName name="Tanques" localSheetId="29">#REF!</definedName>
    <definedName name="TANQUES">#N/A</definedName>
    <definedName name="Tapa_metalica">#REF!</definedName>
    <definedName name="Tapa_mueble_acero_inox">#REF!</definedName>
    <definedName name="Tapa_registro_PVC_blanca">#REF!</definedName>
    <definedName name="Tapaporo_7222_Nogal">#REF!</definedName>
    <definedName name="Tapaporos__Nogal_Pintuco">#REF!</definedName>
    <definedName name="Tapaporos_7203_incolor">#REF!</definedName>
    <definedName name="Tapas_con_cadena_1_1_2">[39]BASE!#REF!</definedName>
    <definedName name="Tapas_con_cadena_2_1_2">#REF!</definedName>
    <definedName name="TAREAS_INICIALES">#REF!</definedName>
    <definedName name="TARIFA">#REF!</definedName>
    <definedName name="TarifaPension">[83]EMPRESA!$F$24</definedName>
    <definedName name="TARIFAS">[246]TARIFAS!$A$1:$F$52</definedName>
    <definedName name="TarifaSalud">[83]EMPRESA!$F$26</definedName>
    <definedName name="Tasa">#REF!</definedName>
    <definedName name="TASA_DE_CAMBIO">#REF!</definedName>
    <definedName name="Tasa1">'[247]Bases 2A'!$C$20</definedName>
    <definedName name="TasaCCP">#REF!</definedName>
    <definedName name="Tax">#REF!</definedName>
    <definedName name="tb">#N/A</definedName>
    <definedName name="TB_EVENTOS_OTS_ANUAL">#REF!</definedName>
    <definedName name="tblfrmlt">[223]mater!$D$31</definedName>
    <definedName name="tbpvc4">[223]mater!$D$89</definedName>
    <definedName name="tc">#REF!</definedName>
    <definedName name="TCD">'[248]Presupuesto '!$G$161</definedName>
    <definedName name="tdy" localSheetId="23" hidden="1">{"TAB1",#N/A,TRUE,"GENERAL";"TAB2",#N/A,TRUE,"GENERAL";"TAB3",#N/A,TRUE,"GENERAL";"TAB4",#N/A,TRUE,"GENERAL";"TAB5",#N/A,TRUE,"GENERAL"}</definedName>
    <definedName name="tdy" localSheetId="29" hidden="1">{"TAB1",#N/A,TRUE,"GENERAL";"TAB2",#N/A,TRUE,"GENERAL";"TAB3",#N/A,TRUE,"GENERAL";"TAB4",#N/A,TRUE,"GENERAL";"TAB5",#N/A,TRUE,"GENERAL"}</definedName>
    <definedName name="tdy" hidden="1">{"TAB1",#N/A,TRUE,"GENERAL";"TAB2",#N/A,TRUE,"GENERAL";"TAB3",#N/A,TRUE,"GENERAL";"TAB4",#N/A,TRUE,"GENERAL";"TAB5",#N/A,TRUE,"GENERAL"}</definedName>
    <definedName name="Tee_Al_1_x1_x1_16">#REF!</definedName>
    <definedName name="Tee_galvanizada__2_1_2">#REF!</definedName>
    <definedName name="Tee_H.F_6">#REF!</definedName>
    <definedName name="Tee_PVC_presion_1_1_2">#REF!</definedName>
    <definedName name="Tee_PVC_presion_1_1_4">#REF!</definedName>
    <definedName name="Tee_PVC_presion_2">#REF!</definedName>
    <definedName name="Tee_PVC_presion_2_1_2">#REF!</definedName>
    <definedName name="Tee_PVC_presion_3">#REF!</definedName>
    <definedName name="Tee_PVC_sanitaria_2">#REF!</definedName>
    <definedName name="Tee_PVC_sanitaria_3">#REF!</definedName>
    <definedName name="Tee_PVC_sanitaria_4">#REF!</definedName>
    <definedName name="Tee_PVC_sanitaria_6">#REF!</definedName>
    <definedName name="Tees_PVC_1">#REF!</definedName>
    <definedName name="Tees_PVC_1_2">#REF!</definedName>
    <definedName name="Tees_PVC_3_4">#REF!</definedName>
    <definedName name="Teflón">#REF!</definedName>
    <definedName name="Teja_Asbesto_cemento_No_6">#REF!</definedName>
    <definedName name="Teja_cartabon_de_barro">#REF!</definedName>
    <definedName name="Teja_de_asbestocementoNo5">#REF!</definedName>
    <definedName name="Teja_Eternit_No._4__5_y_6">#REF!</definedName>
    <definedName name="Teja_ondulada_N.6_Eternit">#REF!</definedName>
    <definedName name="Teja_plana_Santa_Fe">#REF!</definedName>
    <definedName name="telefono">[83]EMPRESA!$F$16</definedName>
    <definedName name="TELERA">[37]INSUMOS!$D$120</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#N/A</definedName>
    <definedName name="TERM">#N/A</definedName>
    <definedName name="Terminal_metal_1__juego">#REF!</definedName>
    <definedName name="Terminal_metalico1_2_juego">#REF!</definedName>
    <definedName name="Terminal_metalico3_4_juego">#REF!</definedName>
    <definedName name="Terminal_PVC_1_2">#REF!</definedName>
    <definedName name="Terminal_PVC_3_4">#REF!</definedName>
    <definedName name="Terminales_1_0">#REF!</definedName>
    <definedName name="TÉRMINOS">#N/A</definedName>
    <definedName name="TERR">[48]PRESUPUESTO!$I$7</definedName>
    <definedName name="tewst" localSheetId="23" hidden="1">{"TAB1",#N/A,TRUE,"GENERAL";"TAB2",#N/A,TRUE,"GENERAL";"TAB3",#N/A,TRUE,"GENERAL";"TAB4",#N/A,TRUE,"GENERAL";"TAB5",#N/A,TRUE,"GENERAL"}</definedName>
    <definedName name="tewst" localSheetId="29" hidden="1">{"TAB1",#N/A,TRUE,"GENERAL";"TAB2",#N/A,TRUE,"GENERAL";"TAB3",#N/A,TRUE,"GENERAL";"TAB4",#N/A,TRUE,"GENERAL";"TAB5",#N/A,TRUE,"GENERAL"}</definedName>
    <definedName name="tewst" hidden="1">{"TAB1",#N/A,TRUE,"GENERAL";"TAB2",#N/A,TRUE,"GENERAL";"TAB3",#N/A,TRUE,"GENERAL";"TAB4",#N/A,TRUE,"GENERAL";"TAB5",#N/A,TRUE,"GENERAL"}</definedName>
    <definedName name="teytrh" localSheetId="23" hidden="1">{"via1",#N/A,TRUE,"general";"via2",#N/A,TRUE,"general";"via3",#N/A,TRUE,"general"}</definedName>
    <definedName name="teytrh" localSheetId="29" hidden="1">{"via1",#N/A,TRUE,"general";"via2",#N/A,TRUE,"general";"via3",#N/A,TRUE,"general"}</definedName>
    <definedName name="teytrh" hidden="1">{"via1",#N/A,TRUE,"general";"via2",#N/A,TRUE,"general";"via3",#N/A,TRUE,"general"}</definedName>
    <definedName name="TGB">#REF!</definedName>
    <definedName name="TH" localSheetId="29">#REF!</definedName>
    <definedName name="th">#N/A</definedName>
    <definedName name="thdh" localSheetId="23" hidden="1">{"TAB1",#N/A,TRUE,"GENERAL";"TAB2",#N/A,TRUE,"GENERAL";"TAB3",#N/A,TRUE,"GENERAL";"TAB4",#N/A,TRUE,"GENERAL";"TAB5",#N/A,TRUE,"GENERAL"}</definedName>
    <definedName name="thdh" localSheetId="29" hidden="1">{"TAB1",#N/A,TRUE,"GENERAL";"TAB2",#N/A,TRUE,"GENERAL";"TAB3",#N/A,TRUE,"GENERAL";"TAB4",#N/A,TRUE,"GENERAL";"TAB5",#N/A,TRUE,"GENERAL"}</definedName>
    <definedName name="thdh" hidden="1">{"TAB1",#N/A,TRUE,"GENERAL";"TAB2",#N/A,TRUE,"GENERAL";"TAB3",#N/A,TRUE,"GENERAL";"TAB4",#N/A,TRUE,"GENERAL";"TAB5",#N/A,TRUE,"GENERAL"}</definedName>
    <definedName name="Thinner">#REF!</definedName>
    <definedName name="Thinner_121001">#REF!</definedName>
    <definedName name="THP">#REF!</definedName>
    <definedName name="thtj" localSheetId="23" hidden="1">{"via1",#N/A,TRUE,"general";"via2",#N/A,TRUE,"general";"via3",#N/A,TRUE,"general"}</definedName>
    <definedName name="thtj" localSheetId="29" hidden="1">{"via1",#N/A,TRUE,"general";"via2",#N/A,TRUE,"general";"via3",#N/A,TRUE,"general"}</definedName>
    <definedName name="thtj" hidden="1">{"via1",#N/A,TRUE,"general";"via2",#N/A,TRUE,"general";"via3",#N/A,TRUE,"general"}</definedName>
    <definedName name="TIEMPO" localSheetId="29">[70]BASES!$E$27</definedName>
    <definedName name="TIEMPO">[72]BASES!$E$27</definedName>
    <definedName name="Tierra_negra">#REF!</definedName>
    <definedName name="Tintilla_preparada">#REF!</definedName>
    <definedName name="TIPO" localSheetId="29">#REF!</definedName>
    <definedName name="TIPO">#N/A</definedName>
    <definedName name="TIPO_GRUPO">#REF!</definedName>
    <definedName name="TipoGC">[214]Tablas!$U$6:$U$15</definedName>
    <definedName name="TipoGestión">'[249]1'!$A$2:$A$4</definedName>
    <definedName name="TipoImpacto">'[249]1'!$B$2:$B$4</definedName>
    <definedName name="TipoNeces">[214]Tablas!$Q$6:$Q$8</definedName>
    <definedName name="TipoPro">#REF!</definedName>
    <definedName name="Tipoproceso">#REF!</definedName>
    <definedName name="tipov">#N/A</definedName>
    <definedName name="TIR">#REF!</definedName>
    <definedName name="TIT">#REF!</definedName>
    <definedName name="TITLE">#REF!</definedName>
    <definedName name="titu">#REF!</definedName>
    <definedName name="titu2">#REF!</definedName>
    <definedName name="TITULO" localSheetId="29">#REF!</definedName>
    <definedName name="TITULO">#N/A</definedName>
    <definedName name="TITULOANALISISUNITARIOS" localSheetId="23">#REF!</definedName>
    <definedName name="TITULOANALISISUNITARIOS">#REF!</definedName>
    <definedName name="TITULOPRESUPUESTO" localSheetId="23">#REF!</definedName>
    <definedName name="TITULOPRESUPUESTO">#REF!</definedName>
    <definedName name="_xlnm.Print_Titles" localSheetId="18">'10.CALLE 12 ENTRE 12 Y 13'!$1:$5</definedName>
    <definedName name="_xlnm.Print_Titles">#N/A</definedName>
    <definedName name="Títulos_a_imprimir_IM" localSheetId="23">#REF!</definedName>
    <definedName name="Títulos_a_imprimir_IM" localSheetId="29">#REF!</definedName>
    <definedName name="Títulos_a_imprimir_IM">#REF!</definedName>
    <definedName name="tj">#N/A</definedName>
    <definedName name="TJK">#N/A</definedName>
    <definedName name="tk">'[15]DATOS CONTRATO'!$E$18</definedName>
    <definedName name="TK_1" hidden="1">[40]INST!#REF!</definedName>
    <definedName name="TKSLCI07">[15]EMPRESA!$F$22</definedName>
    <definedName name="tl">#N/A</definedName>
    <definedName name="tld">[123]Datos!$D$14</definedName>
    <definedName name="tn">#N/A</definedName>
    <definedName name="Toallero_Royal_corona_626">#REF!</definedName>
    <definedName name="TODOANA" localSheetId="23">#REF!</definedName>
    <definedName name="TODOANA">#REF!</definedName>
    <definedName name="TODOINSU" localSheetId="23">#REF!</definedName>
    <definedName name="TODOINSU">#REF!</definedName>
    <definedName name="TODOITEM" localSheetId="23">#REF!</definedName>
    <definedName name="TODOITEM">#REF!</definedName>
    <definedName name="Tolete_prensado_Santafé">#REF!</definedName>
    <definedName name="Toma_doble_coaxial">#REF!</definedName>
    <definedName name="Toma_doble_Levington_polo">#REF!</definedName>
    <definedName name="Toma_Levington_mono_1x20A">#REF!</definedName>
    <definedName name="Toma_LUMINEX_LX030L">#REF!</definedName>
    <definedName name="Toma_LUMINEX_LX303C">#REF!</definedName>
    <definedName name="Toma_LUMINEX_LX303GL">#REF!</definedName>
    <definedName name="Toma_T.V._LUMINEX">#REF!</definedName>
    <definedName name="Toma_TelefÝnica_LUMINEX">#REF!</definedName>
    <definedName name="Toma_trif_doble">#REF!</definedName>
    <definedName name="Toma_trifas._tipo_ventana">#REF!</definedName>
    <definedName name="TOP">[42]PRECIOS!$J$63</definedName>
    <definedName name="Tope_metalico_puerta">#REF!</definedName>
    <definedName name="TOPGENER">#REF!</definedName>
    <definedName name="TOPGENER1">#REF!</definedName>
    <definedName name="TOPMENU">#REF!</definedName>
    <definedName name="Tornillo_2__x_1_4">#REF!</definedName>
    <definedName name="Tornillo_boton_cromadoesp">#REF!</definedName>
    <definedName name="Tornillo_p_madera_1_y_1_4__9">#REF!</definedName>
    <definedName name="Tornillo_p_madera_2__10">#REF!</definedName>
    <definedName name="Tornillos_para_lamina">#REF!</definedName>
    <definedName name="Torres">#REF!</definedName>
    <definedName name="tortas" localSheetId="23" hidden="1">{"TAB1",#N/A,TRUE,"GENERAL";"TAB2",#N/A,TRUE,"GENERAL";"TAB3",#N/A,TRUE,"GENERAL";"TAB4",#N/A,TRUE,"GENERAL";"TAB5",#N/A,TRUE,"GENERAL"}</definedName>
    <definedName name="tortas" localSheetId="29" hidden="1">{"TAB1",#N/A,TRUE,"GENERAL";"TAB2",#N/A,TRUE,"GENERAL";"TAB3",#N/A,TRUE,"GENERAL";"TAB4",#N/A,TRUE,"GENERAL";"TAB5",#N/A,TRUE,"GENERAL"}</definedName>
    <definedName name="tortas" hidden="1">{"TAB1",#N/A,TRUE,"GENERAL";"TAB2",#N/A,TRUE,"GENERAL";"TAB3",#N/A,TRUE,"GENERAL";"TAB4",#N/A,TRUE,"GENERAL";"TAB5",#N/A,TRUE,"GENERAL"}</definedName>
    <definedName name="tortas2" localSheetId="23" hidden="1">{"via1",#N/A,TRUE,"general";"via2",#N/A,TRUE,"general";"via3",#N/A,TRUE,"general"}</definedName>
    <definedName name="tortas2" localSheetId="29" hidden="1">{"via1",#N/A,TRUE,"general";"via2",#N/A,TRUE,"general";"via3",#N/A,TRUE,"general"}</definedName>
    <definedName name="tortas2" hidden="1">{"via1",#N/A,TRUE,"general";"via2",#N/A,TRUE,"general";"via3",#N/A,TRUE,"general"}</definedName>
    <definedName name="tot" localSheetId="23">#REF!</definedName>
    <definedName name="tot" localSheetId="29">#REF!</definedName>
    <definedName name="tot">#REF!</definedName>
    <definedName name="TOTAL" localSheetId="29">#REF!</definedName>
    <definedName name="TOTAL">#N/A</definedName>
    <definedName name="total_hh">[63]PRESUPUESTO!$AC$327</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'[83]NOMINA 1'!$N$38</definedName>
    <definedName name="TOTALHH">#REF!</definedName>
    <definedName name="TOTALHH1">#REF!</definedName>
    <definedName name="TotalVacaciones">'[83]NOMINA 1'!$N$37</definedName>
    <definedName name="TotAuxAlim">'[15]NOMINA-1'!$E$37</definedName>
    <definedName name="TotAuxAlimentacion">'[83]NOMINA 1'!$E$38</definedName>
    <definedName name="TotAuxCom">'[15]NOMINA-1'!$E$39</definedName>
    <definedName name="TotAuxComi">'[83]NOMINA 1'!$E$40</definedName>
    <definedName name="TotAuxDotacion">'[83]NOMINA 1'!$E$41</definedName>
    <definedName name="TotAuxHab">'[83]NOMINA 1'!$E$37</definedName>
    <definedName name="TotAuxTransporte">'[83]NOMINA 1'!$E$39</definedName>
    <definedName name="TotBasico">'[83]NOMINA 1'!$E$35</definedName>
    <definedName name="TotCom">'[15]NOMINA-1'!$E$41</definedName>
    <definedName name="TotComision">'[83]NOMINA 1'!$E$42</definedName>
    <definedName name="TotExtras">'[83]NOMINA 1'!$E$36</definedName>
    <definedName name="TotIntercesantias">'[83]NOMINA 1'!$N$39</definedName>
    <definedName name="TOTMTPAV">[250]FINANC!$C$6</definedName>
    <definedName name="TotPrimaServicios">'[83]NOMINA 1'!$N$36</definedName>
    <definedName name="TotPrimaServicos">'[83]NOMINA 1'!$N$36</definedName>
    <definedName name="TotPrimaVacaciones">'[83]NOMINA 1'!$N$41</definedName>
    <definedName name="TotPrimConv">'[15]NOMINA-1'!$N$39</definedName>
    <definedName name="TotPrimConvencional">'[83]NOMINA 1'!$N$40</definedName>
    <definedName name="TotPrimVac">'[15]NOMINA-1'!$N$40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'[15]NOMINA-1'!$N$36</definedName>
    <definedName name="tr" localSheetId="23" hidden="1">{"TAB1",#N/A,TRUE,"GENERAL";"TAB2",#N/A,TRUE,"GENERAL";"TAB3",#N/A,TRUE,"GENERAL";"TAB4",#N/A,TRUE,"GENERAL";"TAB5",#N/A,TRUE,"GENERAL"}</definedName>
    <definedName name="tr" localSheetId="29" hidden="1">{"TAB1",#N/A,TRUE,"GENERAL";"TAB2",#N/A,TRUE,"GENERAL";"TAB3",#N/A,TRUE,"GENERAL";"TAB4",#N/A,TRUE,"GENERAL";"TAB5",#N/A,TRUE,"GENERAL"}</definedName>
    <definedName name="tr" hidden="1">{"TAB1",#N/A,TRUE,"GENERAL";"TAB2",#N/A,TRUE,"GENERAL";"TAB3",#N/A,TRUE,"GENERAL";"TAB4",#N/A,TRUE,"GENERAL";"TAB5",#N/A,TRUE,"GENERAL"}</definedName>
    <definedName name="TRAB">[37]INSUMOS!$D$122</definedName>
    <definedName name="TRABAJO">[85]MAQUINARIA!$A$2:$L$18</definedName>
    <definedName name="Tragante_en_lam_gal_18">#REF!</definedName>
    <definedName name="TrainSpec">#REF!</definedName>
    <definedName name="TRAMO" localSheetId="23">#REF!</definedName>
    <definedName name="TRAMO" localSheetId="29">#REF!</definedName>
    <definedName name="TRAMO">#REF!</definedName>
    <definedName name="TRAN">#REF!</definedName>
    <definedName name="Transmisores">#REF!</definedName>
    <definedName name="TRANSPORI" localSheetId="23" hidden="1">{#N/A,#N/A,TRUE,"INGENIERIA";#N/A,#N/A,TRUE,"COMPRAS";#N/A,#N/A,TRUE,"DIRECCION";#N/A,#N/A,TRUE,"RESUMEN"}</definedName>
    <definedName name="TRANSPORI" hidden="1">{#N/A,#N/A,TRUE,"INGENIERIA";#N/A,#N/A,TRUE,"COMPRAS";#N/A,#N/A,TRUE,"DIRECCION";#N/A,#N/A,TRUE,"RESUMEN"}</definedName>
    <definedName name="Transporte" localSheetId="23">#REF!</definedName>
    <definedName name="Transporte" localSheetId="29">#REF!</definedName>
    <definedName name="Transporte">#REF!</definedName>
    <definedName name="Transporteequipo">'[103]Equipo_Trans '!$A$1:$R$57</definedName>
    <definedName name="TRAT" localSheetId="29">[251]desmonte!$E$48</definedName>
    <definedName name="TRAT">[252]desmonte!$E$48</definedName>
    <definedName name="TREM">#REF!</definedName>
    <definedName name="Trenes">#REF!</definedName>
    <definedName name="tres" localSheetId="23">#REF!</definedName>
    <definedName name="tres">#REF!</definedName>
    <definedName name="trest" localSheetId="23" hidden="1">{"TAB1",#N/A,TRUE,"GENERAL";"TAB2",#N/A,TRUE,"GENERAL";"TAB3",#N/A,TRUE,"GENERAL";"TAB4",#N/A,TRUE,"GENERAL";"TAB5",#N/A,TRUE,"GENERAL"}</definedName>
    <definedName name="trest" localSheetId="29" hidden="1">{"TAB1",#N/A,TRUE,"GENERAL";"TAB2",#N/A,TRUE,"GENERAL";"TAB3",#N/A,TRUE,"GENERAL";"TAB4",#N/A,TRUE,"GENERAL";"TAB5",#N/A,TRUE,"GENERAL"}</definedName>
    <definedName name="trest" hidden="1">{"TAB1",#N/A,TRUE,"GENERAL";"TAB2",#N/A,TRUE,"GENERAL";"TAB3",#N/A,TRUE,"GENERAL";"TAB4",#N/A,TRUE,"GENERAL";"TAB5",#N/A,TRUE,"GENERAL"}</definedName>
    <definedName name="tret" localSheetId="23" hidden="1">{"TAB1",#N/A,TRUE,"GENERAL";"TAB2",#N/A,TRUE,"GENERAL";"TAB3",#N/A,TRUE,"GENERAL";"TAB4",#N/A,TRUE,"GENERAL";"TAB5",#N/A,TRUE,"GENERAL"}</definedName>
    <definedName name="tret" localSheetId="29" hidden="1">{"TAB1",#N/A,TRUE,"GENERAL";"TAB2",#N/A,TRUE,"GENERAL";"TAB3",#N/A,TRUE,"GENERAL";"TAB4",#N/A,TRUE,"GENERAL";"TAB5",#N/A,TRUE,"GENERAL"}</definedName>
    <definedName name="tret" hidden="1">{"TAB1",#N/A,TRUE,"GENERAL";"TAB2",#N/A,TRUE,"GENERAL";"TAB3",#N/A,TRUE,"GENERAL";"TAB4",#N/A,TRUE,"GENERAL";"TAB5",#N/A,TRUE,"GENERAL"}</definedName>
    <definedName name="trh" localSheetId="23" hidden="1">{"via1",#N/A,TRUE,"general";"via2",#N/A,TRUE,"general";"via3",#N/A,TRUE,"general"}</definedName>
    <definedName name="trh" localSheetId="29" hidden="1">{"via1",#N/A,TRUE,"general";"via2",#N/A,TRUE,"general";"via3",#N/A,TRUE,"general"}</definedName>
    <definedName name="trh" hidden="1">{"via1",#N/A,TRUE,"general";"via2",#N/A,TRUE,"general";"via3",#N/A,TRUE,"general"}</definedName>
    <definedName name="trhfh" localSheetId="23" hidden="1">{"via1",#N/A,TRUE,"general";"via2",#N/A,TRUE,"general";"via3",#N/A,TRUE,"general"}</definedName>
    <definedName name="trhfh" localSheetId="29" hidden="1">{"via1",#N/A,TRUE,"general";"via2",#N/A,TRUE,"general";"via3",#N/A,TRUE,"general"}</definedName>
    <definedName name="trhfh" hidden="1">{"via1",#N/A,TRUE,"general";"via2",#N/A,TRUE,"general";"via3",#N/A,TRUE,"general"}</definedName>
    <definedName name="tri">#REF!</definedName>
    <definedName name="TRIANG">#REF!</definedName>
    <definedName name="Trimestre1">#REF!</definedName>
    <definedName name="Trimestre2">#REF!</definedName>
    <definedName name="Trimestre3">#REF!</definedName>
    <definedName name="Trimestre4">#REF!</definedName>
    <definedName name="Triturado_de_primera">#REF!</definedName>
    <definedName name="trjfgjh" localSheetId="23" hidden="1">{"via1",#N/A,TRUE,"general";"via2",#N/A,TRUE,"general";"via3",#N/A,TRUE,"general"}</definedName>
    <definedName name="trjfgjh" localSheetId="29" hidden="1">{"via1",#N/A,TRUE,"general";"via2",#N/A,TRUE,"general";"via3",#N/A,TRUE,"general"}</definedName>
    <definedName name="trjfgjh" hidden="1">{"via1",#N/A,TRUE,"general";"via2",#N/A,TRUE,"general";"via3",#N/A,TRUE,"general"}</definedName>
    <definedName name="TRM">#NAME?</definedName>
    <definedName name="tru" localSheetId="23" hidden="1">{"via1",#N/A,TRUE,"general";"via2",#N/A,TRUE,"general";"via3",#N/A,TRUE,"general"}</definedName>
    <definedName name="tru" localSheetId="29" hidden="1">{"via1",#N/A,TRUE,"general";"via2",#N/A,TRUE,"general";"via3",#N/A,TRUE,"general"}</definedName>
    <definedName name="tru" hidden="1">{"via1",#N/A,TRUE,"general";"via2",#N/A,TRUE,"general";"via3",#N/A,TRUE,"general"}</definedName>
    <definedName name="truds" localSheetId="23" hidden="1">{"via1",#N/A,TRUE,"general";"via2",#N/A,TRUE,"general";"via3",#N/A,TRUE,"general"}</definedName>
    <definedName name="truds" localSheetId="29" hidden="1">{"via1",#N/A,TRUE,"general";"via2",#N/A,TRUE,"general";"via3",#N/A,TRUE,"general"}</definedName>
    <definedName name="truds" hidden="1">{"via1",#N/A,TRUE,"general";"via2",#N/A,TRUE,"general";"via3",#N/A,TRUE,"general"}</definedName>
    <definedName name="trutu" localSheetId="23" hidden="1">{"via1",#N/A,TRUE,"general";"via2",#N/A,TRUE,"general";"via3",#N/A,TRUE,"general"}</definedName>
    <definedName name="trutu" localSheetId="29" hidden="1">{"via1",#N/A,TRUE,"general";"via2",#N/A,TRUE,"general";"via3",#N/A,TRUE,"general"}</definedName>
    <definedName name="trutu" hidden="1">{"via1",#N/A,TRUE,"general";"via2",#N/A,TRUE,"general";"via3",#N/A,TRUE,"general"}</definedName>
    <definedName name="trydfg" localSheetId="23" hidden="1">{"via1",#N/A,TRUE,"general";"via2",#N/A,TRUE,"general";"via3",#N/A,TRUE,"general"}</definedName>
    <definedName name="trydfg" localSheetId="29" hidden="1">{"via1",#N/A,TRUE,"general";"via2",#N/A,TRUE,"general";"via3",#N/A,TRUE,"general"}</definedName>
    <definedName name="trydfg" hidden="1">{"via1",#N/A,TRUE,"general";"via2",#N/A,TRUE,"general";"via3",#N/A,TRUE,"general"}</definedName>
    <definedName name="trydtrygf" localSheetId="23" hidden="1">{"via1",#N/A,TRUE,"general";"via2",#N/A,TRUE,"general";"via3",#N/A,TRUE,"general"}</definedName>
    <definedName name="trydtrygf" localSheetId="29" hidden="1">{"via1",#N/A,TRUE,"general";"via2",#N/A,TRUE,"general";"via3",#N/A,TRUE,"general"}</definedName>
    <definedName name="trydtrygf" hidden="1">{"via1",#N/A,TRUE,"general";"via2",#N/A,TRUE,"general";"via3",#N/A,TRUE,"general"}</definedName>
    <definedName name="tryery" localSheetId="23" hidden="1">{"TAB1",#N/A,TRUE,"GENERAL";"TAB2",#N/A,TRUE,"GENERAL";"TAB3",#N/A,TRUE,"GENERAL";"TAB4",#N/A,TRUE,"GENERAL";"TAB5",#N/A,TRUE,"GENERAL"}</definedName>
    <definedName name="tryery" localSheetId="29" hidden="1">{"TAB1",#N/A,TRUE,"GENERAL";"TAB2",#N/A,TRUE,"GENERAL";"TAB3",#N/A,TRUE,"GENERAL";"TAB4",#N/A,TRUE,"GENERAL";"TAB5",#N/A,TRUE,"GENERAL"}</definedName>
    <definedName name="tryery" hidden="1">{"TAB1",#N/A,TRUE,"GENERAL";"TAB2",#N/A,TRUE,"GENERAL";"TAB3",#N/A,TRUE,"GENERAL";"TAB4",#N/A,TRUE,"GENERAL";"TAB5",#N/A,TRUE,"GENERAL"}</definedName>
    <definedName name="tryi6" localSheetId="23" hidden="1">{"TAB1",#N/A,TRUE,"GENERAL";"TAB2",#N/A,TRUE,"GENERAL";"TAB3",#N/A,TRUE,"GENERAL";"TAB4",#N/A,TRUE,"GENERAL";"TAB5",#N/A,TRUE,"GENERAL"}</definedName>
    <definedName name="tryi6" localSheetId="29" hidden="1">{"TAB1",#N/A,TRUE,"GENERAL";"TAB2",#N/A,TRUE,"GENERAL";"TAB3",#N/A,TRUE,"GENERAL";"TAB4",#N/A,TRUE,"GENERAL";"TAB5",#N/A,TRUE,"GENERAL"}</definedName>
    <definedName name="tryi6" hidden="1">{"TAB1",#N/A,TRUE,"GENERAL";"TAB2",#N/A,TRUE,"GENERAL";"TAB3",#N/A,TRUE,"GENERAL";"TAB4",#N/A,TRUE,"GENERAL";"TAB5",#N/A,TRUE,"GENERAL"}</definedName>
    <definedName name="tryrth" localSheetId="23" hidden="1">{"via1",#N/A,TRUE,"general";"via2",#N/A,TRUE,"general";"via3",#N/A,TRUE,"general"}</definedName>
    <definedName name="tryrth" localSheetId="29" hidden="1">{"via1",#N/A,TRUE,"general";"via2",#N/A,TRUE,"general";"via3",#N/A,TRUE,"general"}</definedName>
    <definedName name="tryrth" hidden="1">{"via1",#N/A,TRUE,"general";"via2",#N/A,TRUE,"general";"via3",#N/A,TRUE,"general"}</definedName>
    <definedName name="tsert" localSheetId="23" hidden="1">{"TAB1",#N/A,TRUE,"GENERAL";"TAB2",#N/A,TRUE,"GENERAL";"TAB3",#N/A,TRUE,"GENERAL";"TAB4",#N/A,TRUE,"GENERAL";"TAB5",#N/A,TRUE,"GENERAL"}</definedName>
    <definedName name="tsert" localSheetId="29" hidden="1">{"TAB1",#N/A,TRUE,"GENERAL";"TAB2",#N/A,TRUE,"GENERAL";"TAB3",#N/A,TRUE,"GENERAL";"TAB4",#N/A,TRUE,"GENERAL";"TAB5",#N/A,TRUE,"GENERAL"}</definedName>
    <definedName name="tsert" hidden="1">{"TAB1",#N/A,TRUE,"GENERAL";"TAB2",#N/A,TRUE,"GENERAL";"TAB3",#N/A,TRUE,"GENERAL";"TAB4",#N/A,TRUE,"GENERAL";"TAB5",#N/A,TRUE,"GENERAL"}</definedName>
    <definedName name="TT">#N/A</definedName>
    <definedName name="TtCD">#REF!</definedName>
    <definedName name="TTE">#N/A</definedName>
    <definedName name="TtlCD" localSheetId="29">[194]PRESUPUESTO!$G$541</definedName>
    <definedName name="TtlCD">[53]Presupuesto!$G$47</definedName>
    <definedName name="TTR" localSheetId="23" hidden="1">{"via1",#N/A,TRUE,"general";"via2",#N/A,TRUE,"general";"via3",#N/A,TRUE,"general"}</definedName>
    <definedName name="TTR" localSheetId="29" hidden="1">{"via1",#N/A,TRUE,"general";"via2",#N/A,TRUE,"general";"via3",#N/A,TRUE,"general"}</definedName>
    <definedName name="TTR" hidden="1">{"via1",#N/A,TRUE,"general";"via2",#N/A,TRUE,"general";"via3",#N/A,TRUE,"general"}</definedName>
    <definedName name="ttrff" localSheetId="23" hidden="1">{"via1",#N/A,TRUE,"general";"via2",#N/A,TRUE,"general";"via3",#N/A,TRUE,"general"}</definedName>
    <definedName name="ttrff" localSheetId="29" hidden="1">{"via1",#N/A,TRUE,"general";"via2",#N/A,TRUE,"general";"via3",#N/A,TRUE,"general"}</definedName>
    <definedName name="ttrff" hidden="1">{"via1",#N/A,TRUE,"general";"via2",#N/A,TRUE,"general";"via3",#N/A,TRUE,"general"}</definedName>
    <definedName name="ttt" localSheetId="23" hidden="1">{"TAB1",#N/A,TRUE,"GENERAL";"TAB2",#N/A,TRUE,"GENERAL";"TAB3",#N/A,TRUE,"GENERAL";"TAB4",#N/A,TRUE,"GENERAL";"TAB5",#N/A,TRUE,"GENERAL"}</definedName>
    <definedName name="ttt" localSheetId="29" hidden="1">{"TAB1",#N/A,TRUE,"GENERAL";"TAB2",#N/A,TRUE,"GENERAL";"TAB3",#N/A,TRUE,"GENERAL";"TAB4",#N/A,TRUE,"GENERAL";"TAB5",#N/A,TRUE,"GENERAL"}</definedName>
    <definedName name="ttt" hidden="1">{"TAB1",#N/A,TRUE,"GENERAL";"TAB2",#N/A,TRUE,"GENERAL";"TAB3",#N/A,TRUE,"GENERAL";"TAB4",#N/A,TRUE,"GENERAL";"TAB5",#N/A,TRUE,"GENERAL"}</definedName>
    <definedName name="tttt7" localSheetId="23" hidden="1">{"via1",#N/A,TRUE,"general";"via2",#N/A,TRUE,"general";"via3",#N/A,TRUE,"general"}</definedName>
    <definedName name="tttt7" localSheetId="29" hidden="1">{"via1",#N/A,TRUE,"general";"via2",#N/A,TRUE,"general";"via3",#N/A,TRUE,"general"}</definedName>
    <definedName name="tttt7" hidden="1">{"via1",#N/A,TRUE,"general";"via2",#N/A,TRUE,"general";"via3",#N/A,TRUE,"general"}</definedName>
    <definedName name="tttthy" localSheetId="23" hidden="1">{"TAB1",#N/A,TRUE,"GENERAL";"TAB2",#N/A,TRUE,"GENERAL";"TAB3",#N/A,TRUE,"GENERAL";"TAB4",#N/A,TRUE,"GENERAL";"TAB5",#N/A,TRUE,"GENERAL"}</definedName>
    <definedName name="tttthy" localSheetId="29" hidden="1">{"TAB1",#N/A,TRUE,"GENERAL";"TAB2",#N/A,TRUE,"GENERAL";"TAB3",#N/A,TRUE,"GENERAL";"TAB4",#N/A,TRUE,"GENERAL";"TAB5",#N/A,TRUE,"GENERAL"}</definedName>
    <definedName name="tttthy" hidden="1">{"TAB1",#N/A,TRUE,"GENERAL";"TAB2",#N/A,TRUE,"GENERAL";"TAB3",#N/A,TRUE,"GENERAL";"TAB4",#N/A,TRUE,"GENERAL";"TAB5",#N/A,TRUE,"GENERAL"}</definedName>
    <definedName name="ttttr" localSheetId="23" hidden="1">{"via1",#N/A,TRUE,"general";"via2",#N/A,TRUE,"general";"via3",#N/A,TRUE,"general"}</definedName>
    <definedName name="ttttr" localSheetId="29" hidden="1">{"via1",#N/A,TRUE,"general";"via2",#N/A,TRUE,"general";"via3",#N/A,TRUE,"general"}</definedName>
    <definedName name="ttttr" hidden="1">{"via1",#N/A,TRUE,"general";"via2",#N/A,TRUE,"general";"via3",#N/A,TRUE,"general"}</definedName>
    <definedName name="ttttt" localSheetId="23" hidden="1">{"TAB1",#N/A,TRUE,"GENERAL";"TAB2",#N/A,TRUE,"GENERAL";"TAB3",#N/A,TRUE,"GENERAL";"TAB4",#N/A,TRUE,"GENERAL";"TAB5",#N/A,TRUE,"GENERAL"}</definedName>
    <definedName name="ttttt" localSheetId="29" hidden="1">{"TAB1",#N/A,TRUE,"GENERAL";"TAB2",#N/A,TRUE,"GENERAL";"TAB3",#N/A,TRUE,"GENERAL";"TAB4",#N/A,TRUE,"GENERAL";"TAB5",#N/A,TRUE,"GENERAL"}</definedName>
    <definedName name="ttttt" hidden="1">{"TAB1",#N/A,TRUE,"GENERAL";"TAB2",#N/A,TRUE,"GENERAL";"TAB3",#N/A,TRUE,"GENERAL";"TAB4",#N/A,TRUE,"GENERAL";"TAB5",#N/A,TRUE,"GENERAL"}</definedName>
    <definedName name="TTTTTT" localSheetId="23">[167]glvc!#REF!</definedName>
    <definedName name="TTTTTT">[167]glvc!#REF!</definedName>
    <definedName name="tu" localSheetId="23" hidden="1">{"via1",#N/A,TRUE,"general";"via2",#N/A,TRUE,"general";"via3",#N/A,TRUE,"general"}</definedName>
    <definedName name="tu" localSheetId="29" hidden="1">{"via1",#N/A,TRUE,"general";"via2",#N/A,TRUE,"general";"via3",#N/A,TRUE,"general"}</definedName>
    <definedName name="tu" hidden="1">{"via1",#N/A,TRUE,"general";"via2",#N/A,TRUE,"general";"via3",#N/A,TRUE,"general"}</definedName>
    <definedName name="TUBERIA" hidden="1">#REF!</definedName>
    <definedName name="Tubería">#REF!</definedName>
    <definedName name="Tuberia_de_cemento_16">#REF!</definedName>
    <definedName name="TUBERIA1" hidden="1">#REF!</definedName>
    <definedName name="TUBERIAS">#N/A</definedName>
    <definedName name="TUBERIASPVC" localSheetId="23">#REF!</definedName>
    <definedName name="TUBERIASPVC">#REF!</definedName>
    <definedName name="Tubo_agua_negra_2">#REF!</definedName>
    <definedName name="Tubo_Alum_Crudo_5_8">#REF!</definedName>
    <definedName name="Tubo_conduit_PVC_1_2">#REF!</definedName>
    <definedName name="Tubo_conduit_PVC_3_4">#REF!</definedName>
    <definedName name="Tubo_cuadrado_1__cal_18">#REF!</definedName>
    <definedName name="Tubo_cuadrado_3_4">#REF!</definedName>
    <definedName name="Tubo_de_gres_6">#REF!</definedName>
    <definedName name="Tubo_fluor.S.L.20w.">#REF!</definedName>
    <definedName name="Tubo_galv._pesado_2_1_2">#REF!</definedName>
    <definedName name="Tubo_galvanizado_1">#REF!</definedName>
    <definedName name="Tubo_galvanizado_1_2">#REF!</definedName>
    <definedName name="Tubo_galvanizado_2õ">#REF!</definedName>
    <definedName name="Tubo_galvanizado_3">#REF!</definedName>
    <definedName name="Tubo_gres_10">#REF!</definedName>
    <definedName name="Tubo_gres_3">#REF!</definedName>
    <definedName name="Tubo_gres_4">#REF!</definedName>
    <definedName name="Tubo_gres_8">#REF!</definedName>
    <definedName name="Tubo_L_PVC_2">#REF!</definedName>
    <definedName name="Tubo_met_conduit_1">#REF!</definedName>
    <definedName name="Tubo_met_conduit_1_2">#REF!</definedName>
    <definedName name="Tubo_met_conduit_3_4">#REF!</definedName>
    <definedName name="Tubo_PVC_1__RDE_21">#REF!</definedName>
    <definedName name="Tubo_PVC_1_1_2__RDE_21">#REF!</definedName>
    <definedName name="Tubo_PVC_1_1_4__RDE_21">#REF!</definedName>
    <definedName name="Tubo_PVC_1_2__RDE_9">#REF!</definedName>
    <definedName name="Tubo_PVC_2__RDE_21">#REF!</definedName>
    <definedName name="Tubo_PVC_2_1_2__RDE_21">#REF!</definedName>
    <definedName name="Tubo_PVC_3__RDE_21">#REF!</definedName>
    <definedName name="Tubo_PVC_3_4__RDE_11">#REF!</definedName>
    <definedName name="Tubo_PVC_A11_220080_3">#REF!</definedName>
    <definedName name="Tubo_PVC_A11_220090_4">#REF!</definedName>
    <definedName name="Tubo_PVC_conduit_1">#REF!</definedName>
    <definedName name="Tubo_PVC_conduit_11_2">#REF!</definedName>
    <definedName name="Tubo_PVC_conduit_2">#REF!</definedName>
    <definedName name="Tubo_PVC_Presion_400010_1_2">#REF!</definedName>
    <definedName name="Tubo_PVC_Presion_410020_3_4">#REF!</definedName>
    <definedName name="Tubo_PVC_Presion_410030_1">#REF!</definedName>
    <definedName name="Tubo_PVC_Presion_410050_1.5">#REF!</definedName>
    <definedName name="Tubo_PVC_Presión_410060_2õ">#REF!</definedName>
    <definedName name="Tubo_PVC_RDE_21_4">#REF!</definedName>
    <definedName name="Tubo_PVC_Sanit_210000_6">#REF!</definedName>
    <definedName name="Tubo_PVC_Sanit_210080_3">#REF!</definedName>
    <definedName name="Tubo_PVC_Sanit_210090_4">#REF!</definedName>
    <definedName name="Tubo_PVC_sanit_3">#REF!</definedName>
    <definedName name="Tubo_PVC_sanit_4">#REF!</definedName>
    <definedName name="Tubo_PVC_sanit_6">#REF!</definedName>
    <definedName name="Tubo_PVC_sanitario_2">#REF!</definedName>
    <definedName name="Tubo_PVC_Union_Z_D_1__RDE21">#REF!</definedName>
    <definedName name="Tubo_PVC_Union_Z_D_11_2__RDE21">#REF!</definedName>
    <definedName name="Tubo_PVC_Union_Z_D_2__RDE21">#REF!</definedName>
    <definedName name="Tubo_PVC_Union_Z_D_3__RDE26">#REF!</definedName>
    <definedName name="Tubo_PVC_Union_Z_D_3__RDE32.5">#REF!</definedName>
    <definedName name="Tubo_PVC_Union_Z_D_3_4__RDE21">#REF!</definedName>
    <definedName name="Tubo_PVC_Union_Z_D_4__RDE32.5">#REF!</definedName>
    <definedName name="Tubo_PVC_Union_Z_D_6__RDE26">#REF!</definedName>
    <definedName name="Tubo_PVC_Union_Z_D_6__RDE32.5">#REF!</definedName>
    <definedName name="Tubo_PVC_Union_Z_D_6__RDE41">#REF!</definedName>
    <definedName name="Tubo_PVC_Union_Z_D_6__RDE51">#REF!</definedName>
    <definedName name="Tubo_PVC_vent_A.L.L.4">#REF!</definedName>
    <definedName name="Tubo_PVC_vent_A.L.L.6">#REF!</definedName>
    <definedName name="Tubo_PVC_ventil_A.LL_2">#REF!</definedName>
    <definedName name="Tubo_PVC_ventil_A.LL_3">#REF!</definedName>
    <definedName name="TuboCPVC_Presion490010_1_2">#REF!</definedName>
    <definedName name="TubuCPVC_Presion490020_3_4">#REF!</definedName>
    <definedName name="TUKYRLTU.IR">#N/A</definedName>
    <definedName name="tur" localSheetId="23" hidden="1">{"TAB1",#N/A,TRUE,"GENERAL";"TAB2",#N/A,TRUE,"GENERAL";"TAB3",#N/A,TRUE,"GENERAL";"TAB4",#N/A,TRUE,"GENERAL";"TAB5",#N/A,TRUE,"GENERAL"}</definedName>
    <definedName name="tur" localSheetId="29" hidden="1">{"TAB1",#N/A,TRUE,"GENERAL";"TAB2",#N/A,TRUE,"GENERAL";"TAB3",#N/A,TRUE,"GENERAL";"TAB4",#N/A,TRUE,"GENERAL";"TAB5",#N/A,TRUE,"GENERAL"}</definedName>
    <definedName name="tur" hidden="1">{"TAB1",#N/A,TRUE,"GENERAL";"TAB2",#N/A,TRUE,"GENERAL";"TAB3",#N/A,TRUE,"GENERAL";"TAB4",#N/A,TRUE,"GENERAL";"TAB5",#N/A,TRUE,"GENERAL"}</definedName>
    <definedName name="turu" localSheetId="23" hidden="1">{"TAB1",#N/A,TRUE,"GENERAL";"TAB2",#N/A,TRUE,"GENERAL";"TAB3",#N/A,TRUE,"GENERAL";"TAB4",#N/A,TRUE,"GENERAL";"TAB5",#N/A,TRUE,"GENERAL"}</definedName>
    <definedName name="turu" localSheetId="29" hidden="1">{"TAB1",#N/A,TRUE,"GENERAL";"TAB2",#N/A,TRUE,"GENERAL";"TAB3",#N/A,TRUE,"GENERAL";"TAB4",#N/A,TRUE,"GENERAL";"TAB5",#N/A,TRUE,"GENERAL"}</definedName>
    <definedName name="turu" hidden="1">{"TAB1",#N/A,TRUE,"GENERAL";"TAB2",#N/A,TRUE,"GENERAL";"TAB3",#N/A,TRUE,"GENERAL";"TAB4",#N/A,TRUE,"GENERAL";"TAB5",#N/A,TRUE,"GENERAL"}</definedName>
    <definedName name="tvmenor90min">'[210]CCP,LEYES, Y DEC.'!#REF!</definedName>
    <definedName name="twer" localSheetId="23" hidden="1">{"TAB1",#N/A,TRUE,"GENERAL";"TAB2",#N/A,TRUE,"GENERAL";"TAB3",#N/A,TRUE,"GENERAL";"TAB4",#N/A,TRUE,"GENERAL";"TAB5",#N/A,TRUE,"GENERAL"}</definedName>
    <definedName name="twer" localSheetId="29" hidden="1">{"TAB1",#N/A,TRUE,"GENERAL";"TAB2",#N/A,TRUE,"GENERAL";"TAB3",#N/A,TRUE,"GENERAL";"TAB4",#N/A,TRUE,"GENERAL";"TAB5",#N/A,TRUE,"GENERAL"}</definedName>
    <definedName name="twer" hidden="1">{"TAB1",#N/A,TRUE,"GENERAL";"TAB2",#N/A,TRUE,"GENERAL";"TAB3",#N/A,TRUE,"GENERAL";"TAB4",#N/A,TRUE,"GENERAL";"TAB5",#N/A,TRUE,"GENERAL"}</definedName>
    <definedName name="twet" localSheetId="23" hidden="1">{"TAB1",#N/A,TRUE,"GENERAL";"TAB2",#N/A,TRUE,"GENERAL";"TAB3",#N/A,TRUE,"GENERAL";"TAB4",#N/A,TRUE,"GENERAL";"TAB5",#N/A,TRUE,"GENERAL"}</definedName>
    <definedName name="twet" localSheetId="29" hidden="1">{"TAB1",#N/A,TRUE,"GENERAL";"TAB2",#N/A,TRUE,"GENERAL";"TAB3",#N/A,TRUE,"GENERAL";"TAB4",#N/A,TRUE,"GENERAL";"TAB5",#N/A,TRUE,"GENERAL"}</definedName>
    <definedName name="twet" hidden="1">{"TAB1",#N/A,TRUE,"GENERAL";"TAB2",#N/A,TRUE,"GENERAL";"TAB3",#N/A,TRUE,"GENERAL";"TAB4",#N/A,TRUE,"GENERAL";"TAB5",#N/A,TRUE,"GENERAL"}</definedName>
    <definedName name="ty" localSheetId="23" hidden="1">{"via1",#N/A,TRUE,"general";"via2",#N/A,TRUE,"general";"via3",#N/A,TRUE,"general"}</definedName>
    <definedName name="ty" localSheetId="29" hidden="1">{"via1",#N/A,TRUE,"general";"via2",#N/A,TRUE,"general";"via3",#N/A,TRUE,"general"}</definedName>
    <definedName name="ty" hidden="1">{"via1",#N/A,TRUE,"general";"via2",#N/A,TRUE,"general";"via3",#N/A,TRUE,"general"}</definedName>
    <definedName name="tyery" localSheetId="23" hidden="1">{"via1",#N/A,TRUE,"general";"via2",#N/A,TRUE,"general";"via3",#N/A,TRUE,"general"}</definedName>
    <definedName name="tyery" localSheetId="29" hidden="1">{"via1",#N/A,TRUE,"general";"via2",#N/A,TRUE,"general";"via3",#N/A,TRUE,"general"}</definedName>
    <definedName name="tyery" hidden="1">{"via1",#N/A,TRUE,"general";"via2",#N/A,TRUE,"general";"via3",#N/A,TRUE,"general"}</definedName>
    <definedName name="tyj" localSheetId="23" hidden="1">{"TAB1",#N/A,TRUE,"GENERAL";"TAB2",#N/A,TRUE,"GENERAL";"TAB3",#N/A,TRUE,"GENERAL";"TAB4",#N/A,TRUE,"GENERAL";"TAB5",#N/A,TRUE,"GENERAL"}</definedName>
    <definedName name="tyj" localSheetId="29" hidden="1">{"TAB1",#N/A,TRUE,"GENERAL";"TAB2",#N/A,TRUE,"GENERAL";"TAB3",#N/A,TRUE,"GENERAL";"TAB4",#N/A,TRUE,"GENERAL";"TAB5",#N/A,TRUE,"GENERAL"}</definedName>
    <definedName name="tyj" hidden="1">{"TAB1",#N/A,TRUE,"GENERAL";"TAB2",#N/A,TRUE,"GENERAL";"TAB3",#N/A,TRUE,"GENERAL";"TAB4",#N/A,TRUE,"GENERAL";"TAB5",#N/A,TRUE,"GENERAL"}</definedName>
    <definedName name="tyjtyj" localSheetId="23" hidden="1">{"TAB1",#N/A,TRUE,"GENERAL";"TAB2",#N/A,TRUE,"GENERAL";"TAB3",#N/A,TRUE,"GENERAL";"TAB4",#N/A,TRUE,"GENERAL";"TAB5",#N/A,TRUE,"GENERAL"}</definedName>
    <definedName name="tyjtyj" localSheetId="29" hidden="1">{"TAB1",#N/A,TRUE,"GENERAL";"TAB2",#N/A,TRUE,"GENERAL";"TAB3",#N/A,TRUE,"GENERAL";"TAB4",#N/A,TRUE,"GENERAL";"TAB5",#N/A,TRUE,"GENERAL"}</definedName>
    <definedName name="tyjtyj" hidden="1">{"TAB1",#N/A,TRUE,"GENERAL";"TAB2",#N/A,TRUE,"GENERAL";"TAB3",#N/A,TRUE,"GENERAL";"TAB4",#N/A,TRUE,"GENERAL";"TAB5",#N/A,TRUE,"GENERAL"}</definedName>
    <definedName name="tyjytjuyjuy" localSheetId="23" hidden="1">{"TAB1",#N/A,TRUE,"GENERAL";"TAB2",#N/A,TRUE,"GENERAL";"TAB3",#N/A,TRUE,"GENERAL";"TAB4",#N/A,TRUE,"GENERAL";"TAB5",#N/A,TRUE,"GENERAL"}</definedName>
    <definedName name="tyjytjuyjuy" localSheetId="29" hidden="1">{"TAB1",#N/A,TRUE,"GENERAL";"TAB2",#N/A,TRUE,"GENERAL";"TAB3",#N/A,TRUE,"GENERAL";"TAB4",#N/A,TRUE,"GENERAL";"TAB5",#N/A,TRUE,"GENERAL"}</definedName>
    <definedName name="tyjytjuyjuy" hidden="1">{"TAB1",#N/A,TRUE,"GENERAL";"TAB2",#N/A,TRUE,"GENERAL";"TAB3",#N/A,TRUE,"GENERAL";"TAB4",#N/A,TRUE,"GENERAL";"TAB5",#N/A,TRUE,"GENERAL"}</definedName>
    <definedName name="tyk" localSheetId="23" hidden="1">{"via1",#N/A,TRUE,"general";"via2",#N/A,TRUE,"general";"via3",#N/A,TRUE,"general"}</definedName>
    <definedName name="tyk" localSheetId="29" hidden="1">{"via1",#N/A,TRUE,"general";"via2",#N/A,TRUE,"general";"via3",#N/A,TRUE,"general"}</definedName>
    <definedName name="tyk" hidden="1">{"via1",#N/A,TRUE,"general";"via2",#N/A,TRUE,"general";"via3",#N/A,TRUE,"general"}</definedName>
    <definedName name="tym" localSheetId="23" hidden="1">{"via1",#N/A,TRUE,"general";"via2",#N/A,TRUE,"general";"via3",#N/A,TRUE,"general"}</definedName>
    <definedName name="tym" localSheetId="29" hidden="1">{"via1",#N/A,TRUE,"general";"via2",#N/A,TRUE,"general";"via3",#N/A,TRUE,"general"}</definedName>
    <definedName name="tym" hidden="1">{"via1",#N/A,TRUE,"general";"via2",#N/A,TRUE,"general";"via3",#N/A,TRUE,"general"}</definedName>
    <definedName name="tyr" localSheetId="23" hidden="1">{"via1",#N/A,TRUE,"general";"via2",#N/A,TRUE,"general";"via3",#N/A,TRUE,"general"}</definedName>
    <definedName name="tyr" localSheetId="29" hidden="1">{"via1",#N/A,TRUE,"general";"via2",#N/A,TRUE,"general";"via3",#N/A,TRUE,"general"}</definedName>
    <definedName name="tyr" hidden="1">{"via1",#N/A,TRUE,"general";"via2",#N/A,TRUE,"general";"via3",#N/A,TRUE,"general"}</definedName>
    <definedName name="tytgfhgfh" localSheetId="23" hidden="1">{"TAB1",#N/A,TRUE,"GENERAL";"TAB2",#N/A,TRUE,"GENERAL";"TAB3",#N/A,TRUE,"GENERAL";"TAB4",#N/A,TRUE,"GENERAL";"TAB5",#N/A,TRUE,"GENERAL"}</definedName>
    <definedName name="tytgfhgfh" localSheetId="29" hidden="1">{"TAB1",#N/A,TRUE,"GENERAL";"TAB2",#N/A,TRUE,"GENERAL";"TAB3",#N/A,TRUE,"GENERAL";"TAB4",#N/A,TRUE,"GENERAL";"TAB5",#N/A,TRUE,"GENERAL"}</definedName>
    <definedName name="tytgfhgfh" hidden="1">{"TAB1",#N/A,TRUE,"GENERAL";"TAB2",#N/A,TRUE,"GENERAL";"TAB3",#N/A,TRUE,"GENERAL";"TAB4",#N/A,TRUE,"GENERAL";"TAB5",#N/A,TRUE,"GENERAL"}</definedName>
    <definedName name="tyty" localSheetId="23" hidden="1">{"TAB1",#N/A,TRUE,"GENERAL";"TAB2",#N/A,TRUE,"GENERAL";"TAB3",#N/A,TRUE,"GENERAL";"TAB4",#N/A,TRUE,"GENERAL";"TAB5",#N/A,TRUE,"GENERAL"}</definedName>
    <definedName name="tyty" localSheetId="29" hidden="1">{"TAB1",#N/A,TRUE,"GENERAL";"TAB2",#N/A,TRUE,"GENERAL";"TAB3",#N/A,TRUE,"GENERAL";"TAB4",#N/A,TRUE,"GENERAL";"TAB5",#N/A,TRUE,"GENERAL"}</definedName>
    <definedName name="tyty" hidden="1">{"TAB1",#N/A,TRUE,"GENERAL";"TAB2",#N/A,TRUE,"GENERAL";"TAB3",#N/A,TRUE,"GENERAL";"TAB4",#N/A,TRUE,"GENERAL";"TAB5",#N/A,TRUE,"GENERAL"}</definedName>
    <definedName name="tyu">#N/A</definedName>
    <definedName name="TYUIYI" localSheetId="23" hidden="1">{"TAB1",#N/A,TRUE,"GENERAL";"TAB2",#N/A,TRUE,"GENERAL";"TAB3",#N/A,TRUE,"GENERAL";"TAB4",#N/A,TRUE,"GENERAL";"TAB5",#N/A,TRUE,"GENERAL"}</definedName>
    <definedName name="TYUIYI" localSheetId="29" hidden="1">{"TAB1",#N/A,TRUE,"GENERAL";"TAB2",#N/A,TRUE,"GENERAL";"TAB3",#N/A,TRUE,"GENERAL";"TAB4",#N/A,TRUE,"GENERAL";"TAB5",#N/A,TRUE,"GENERAL"}</definedName>
    <definedName name="TYUIYI" hidden="1">{"TAB1",#N/A,TRUE,"GENERAL";"TAB2",#N/A,TRUE,"GENERAL";"TAB3",#N/A,TRUE,"GENERAL";"TAB4",#N/A,TRUE,"GENERAL";"TAB5",#N/A,TRUE,"GENERAL"}</definedName>
    <definedName name="tyujh" localSheetId="23" hidden="1">{"TAB1",#N/A,TRUE,"GENERAL";"TAB2",#N/A,TRUE,"GENERAL";"TAB3",#N/A,TRUE,"GENERAL";"TAB4",#N/A,TRUE,"GENERAL";"TAB5",#N/A,TRUE,"GENERAL"}</definedName>
    <definedName name="tyujh" localSheetId="29" hidden="1">{"TAB1",#N/A,TRUE,"GENERAL";"TAB2",#N/A,TRUE,"GENERAL";"TAB3",#N/A,TRUE,"GENERAL";"TAB4",#N/A,TRUE,"GENERAL";"TAB5",#N/A,TRUE,"GENERAL"}</definedName>
    <definedName name="tyujh" hidden="1">{"TAB1",#N/A,TRUE,"GENERAL";"TAB2",#N/A,TRUE,"GENERAL";"TAB3",#N/A,TRUE,"GENERAL";"TAB4",#N/A,TRUE,"GENERAL";"TAB5",#N/A,TRUE,"GENERAL"}</definedName>
    <definedName name="tyuty" localSheetId="23" hidden="1">{"TAB1",#N/A,TRUE,"GENERAL";"TAB2",#N/A,TRUE,"GENERAL";"TAB3",#N/A,TRUE,"GENERAL";"TAB4",#N/A,TRUE,"GENERAL";"TAB5",#N/A,TRUE,"GENERAL"}</definedName>
    <definedName name="tyuty" localSheetId="29" hidden="1">{"TAB1",#N/A,TRUE,"GENERAL";"TAB2",#N/A,TRUE,"GENERAL";"TAB3",#N/A,TRUE,"GENERAL";"TAB4",#N/A,TRUE,"GENERAL";"TAB5",#N/A,TRUE,"GENERAL"}</definedName>
    <definedName name="tyuty" hidden="1">{"TAB1",#N/A,TRUE,"GENERAL";"TAB2",#N/A,TRUE,"GENERAL";"TAB3",#N/A,TRUE,"GENERAL";"TAB4",#N/A,TRUE,"GENERAL";"TAB5",#N/A,TRUE,"GENERAL"}</definedName>
    <definedName name="tyutyu" localSheetId="23" hidden="1">{"via1",#N/A,TRUE,"general";"via2",#N/A,TRUE,"general";"via3",#N/A,TRUE,"general"}</definedName>
    <definedName name="tyutyu" localSheetId="29" hidden="1">{"via1",#N/A,TRUE,"general";"via2",#N/A,TRUE,"general";"via3",#N/A,TRUE,"general"}</definedName>
    <definedName name="tyutyu" hidden="1">{"via1",#N/A,TRUE,"general";"via2",#N/A,TRUE,"general";"via3",#N/A,TRUE,"general"}</definedName>
    <definedName name="tyxg" localSheetId="23" hidden="1">{"via1",#N/A,TRUE,"general";"via2",#N/A,TRUE,"general";"via3",#N/A,TRUE,"general"}</definedName>
    <definedName name="tyxg" localSheetId="29" hidden="1">{"via1",#N/A,TRUE,"general";"via2",#N/A,TRUE,"general";"via3",#N/A,TRUE,"general"}</definedName>
    <definedName name="tyxg" hidden="1">{"via1",#N/A,TRUE,"general";"via2",#N/A,TRUE,"general";"via3",#N/A,TRUE,"general"}</definedName>
    <definedName name="U" localSheetId="29">#REF!</definedName>
    <definedName name="U">#N/A</definedName>
    <definedName name="u3u" localSheetId="23" hidden="1">{"TAB1",#N/A,TRUE,"GENERAL";"TAB2",#N/A,TRUE,"GENERAL";"TAB3",#N/A,TRUE,"GENERAL";"TAB4",#N/A,TRUE,"GENERAL";"TAB5",#N/A,TRUE,"GENERAL"}</definedName>
    <definedName name="u3u" localSheetId="29" hidden="1">{"TAB1",#N/A,TRUE,"GENERAL";"TAB2",#N/A,TRUE,"GENERAL";"TAB3",#N/A,TRUE,"GENERAL";"TAB4",#N/A,TRUE,"GENERAL";"TAB5",#N/A,TRUE,"GENERAL"}</definedName>
    <definedName name="u3u" hidden="1">{"TAB1",#N/A,TRUE,"GENERAL";"TAB2",#N/A,TRUE,"GENERAL";"TAB3",#N/A,TRUE,"GENERAL";"TAB4",#N/A,TRUE,"GENERAL";"TAB5",#N/A,TRUE,"GENERAL"}</definedName>
    <definedName name="u7u7" localSheetId="23" hidden="1">{"TAB1",#N/A,TRUE,"GENERAL";"TAB2",#N/A,TRUE,"GENERAL";"TAB3",#N/A,TRUE,"GENERAL";"TAB4",#N/A,TRUE,"GENERAL";"TAB5",#N/A,TRUE,"GENERAL"}</definedName>
    <definedName name="u7u7" localSheetId="29" hidden="1">{"TAB1",#N/A,TRUE,"GENERAL";"TAB2",#N/A,TRUE,"GENERAL";"TAB3",#N/A,TRUE,"GENERAL";"TAB4",#N/A,TRUE,"GENERAL";"TAB5",#N/A,TRUE,"GENERAL"}</definedName>
    <definedName name="u7u7" hidden="1">{"TAB1",#N/A,TRUE,"GENERAL";"TAB2",#N/A,TRUE,"GENERAL";"TAB3",#N/A,TRUE,"GENERAL";"TAB4",#N/A,TRUE,"GENERAL";"TAB5",#N/A,TRUE,"GENERAL"}</definedName>
    <definedName name="UBICACION">#REF!</definedName>
    <definedName name="Ubicación" localSheetId="23">#REF!</definedName>
    <definedName name="Ubicación" localSheetId="29">#REF!</definedName>
    <definedName name="Ubicación">#REF!</definedName>
    <definedName name="UCR">#REF!</definedName>
    <definedName name="UFrm2InUse">1</definedName>
    <definedName name="UI" localSheetId="23" hidden="1">{"via1",#N/A,TRUE,"general";"via2",#N/A,TRUE,"general";"via3",#N/A,TRUE,"general"}</definedName>
    <definedName name="UI" localSheetId="29" hidden="1">{"via1",#N/A,TRUE,"general";"via2",#N/A,TRUE,"general";"via3",#N/A,TRUE,"general"}</definedName>
    <definedName name="UI" hidden="1">{"via1",#N/A,TRUE,"general";"via2",#N/A,TRUE,"general";"via3",#N/A,TRUE,"general"}</definedName>
    <definedName name="UIC">[18]Tablas!#REF!</definedName>
    <definedName name="uijhj" localSheetId="23" hidden="1">{"via1",#N/A,TRUE,"general";"via2",#N/A,TRUE,"general";"via3",#N/A,TRUE,"general"}</definedName>
    <definedName name="uijhj" localSheetId="29" hidden="1">{"via1",#N/A,TRUE,"general";"via2",#N/A,TRUE,"general";"via3",#N/A,TRUE,"general"}</definedName>
    <definedName name="uijhj" hidden="1">{"via1",#N/A,TRUE,"general";"via2",#N/A,TRUE,"general";"via3",#N/A,TRUE,"general"}</definedName>
    <definedName name="uio" localSheetId="23" hidden="1">{"TAB1",#N/A,TRUE,"GENERAL";"TAB2",#N/A,TRUE,"GENERAL";"TAB3",#N/A,TRUE,"GENERAL";"TAB4",#N/A,TRUE,"GENERAL";"TAB5",#N/A,TRUE,"GENERAL"}</definedName>
    <definedName name="uio" localSheetId="29" hidden="1">{"TAB1",#N/A,TRUE,"GENERAL";"TAB2",#N/A,TRUE,"GENERAL";"TAB3",#N/A,TRUE,"GENERAL";"TAB4",#N/A,TRUE,"GENERAL";"TAB5",#N/A,TRUE,"GENERAL"}</definedName>
    <definedName name="uio" hidden="1">{"TAB1",#N/A,TRUE,"GENERAL";"TAB2",#N/A,TRUE,"GENERAL";"TAB3",#N/A,TRUE,"GENERAL";"TAB4",#N/A,TRUE,"GENERAL";"TAB5",#N/A,TRUE,"GENERAL"}</definedName>
    <definedName name="uiou" localSheetId="23" hidden="1">{"TAB1",#N/A,TRUE,"GENERAL";"TAB2",#N/A,TRUE,"GENERAL";"TAB3",#N/A,TRUE,"GENERAL";"TAB4",#N/A,TRUE,"GENERAL";"TAB5",#N/A,TRUE,"GENERAL"}</definedName>
    <definedName name="uiou" localSheetId="29" hidden="1">{"TAB1",#N/A,TRUE,"GENERAL";"TAB2",#N/A,TRUE,"GENERAL";"TAB3",#N/A,TRUE,"GENERAL";"TAB4",#N/A,TRUE,"GENERAL";"TAB5",#N/A,TRUE,"GENERAL"}</definedName>
    <definedName name="uiou" hidden="1">{"TAB1",#N/A,TRUE,"GENERAL";"TAB2",#N/A,TRUE,"GENERAL";"TAB3",#N/A,TRUE,"GENERAL";"TAB4",#N/A,TRUE,"GENERAL";"TAB5",#N/A,TRUE,"GENERAL"}</definedName>
    <definedName name="uir" localSheetId="23" hidden="1">{"via1",#N/A,TRUE,"general";"via2",#N/A,TRUE,"general";"via3",#N/A,TRUE,"general"}</definedName>
    <definedName name="uir" localSheetId="29" hidden="1">{"via1",#N/A,TRUE,"general";"via2",#N/A,TRUE,"general";"via3",#N/A,TRUE,"general"}</definedName>
    <definedName name="uir" hidden="1">{"via1",#N/A,TRUE,"general";"via2",#N/A,TRUE,"general";"via3",#N/A,TRUE,"general"}</definedName>
    <definedName name="uituii" localSheetId="23" hidden="1">{"TAB1",#N/A,TRUE,"GENERAL";"TAB2",#N/A,TRUE,"GENERAL";"TAB3",#N/A,TRUE,"GENERAL";"TAB4",#N/A,TRUE,"GENERAL";"TAB5",#N/A,TRUE,"GENERAL"}</definedName>
    <definedName name="uituii" localSheetId="29" hidden="1">{"TAB1",#N/A,TRUE,"GENERAL";"TAB2",#N/A,TRUE,"GENERAL";"TAB3",#N/A,TRUE,"GENERAL";"TAB4",#N/A,TRUE,"GENERAL";"TAB5",#N/A,TRUE,"GENERAL"}</definedName>
    <definedName name="uituii" hidden="1">{"TAB1",#N/A,TRUE,"GENERAL";"TAB2",#N/A,TRUE,"GENERAL";"TAB3",#N/A,TRUE,"GENERAL";"TAB4",#N/A,TRUE,"GENERAL";"TAB5",#N/A,TRUE,"GENERAL"}</definedName>
    <definedName name="uityjj" localSheetId="23" hidden="1">{"via1",#N/A,TRUE,"general";"via2",#N/A,TRUE,"general";"via3",#N/A,TRUE,"general"}</definedName>
    <definedName name="uityjj" localSheetId="29" hidden="1">{"via1",#N/A,TRUE,"general";"via2",#N/A,TRUE,"general";"via3",#N/A,TRUE,"general"}</definedName>
    <definedName name="uityjj" hidden="1">{"via1",#N/A,TRUE,"general";"via2",#N/A,TRUE,"general";"via3",#N/A,TRUE,"general"}</definedName>
    <definedName name="uiufgj" localSheetId="23" hidden="1">{"TAB1",#N/A,TRUE,"GENERAL";"TAB2",#N/A,TRUE,"GENERAL";"TAB3",#N/A,TRUE,"GENERAL";"TAB4",#N/A,TRUE,"GENERAL";"TAB5",#N/A,TRUE,"GENERAL"}</definedName>
    <definedName name="uiufgj" localSheetId="29" hidden="1">{"TAB1",#N/A,TRUE,"GENERAL";"TAB2",#N/A,TRUE,"GENERAL";"TAB3",#N/A,TRUE,"GENERAL";"TAB4",#N/A,TRUE,"GENERAL";"TAB5",#N/A,TRUE,"GENERAL"}</definedName>
    <definedName name="uiufgj" hidden="1">{"TAB1",#N/A,TRUE,"GENERAL";"TAB2",#N/A,TRUE,"GENERAL";"TAB3",#N/A,TRUE,"GENERAL";"TAB4",#N/A,TRUE,"GENERAL";"TAB5",#N/A,TRUE,"GENERAL"}</definedName>
    <definedName name="UIUYI" localSheetId="23" hidden="1">{"TAB1",#N/A,TRUE,"GENERAL";"TAB2",#N/A,TRUE,"GENERAL";"TAB3",#N/A,TRUE,"GENERAL";"TAB4",#N/A,TRUE,"GENERAL";"TAB5",#N/A,TRUE,"GENERAL"}</definedName>
    <definedName name="UIUYI" localSheetId="29"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#REF!</definedName>
    <definedName name="UN_PRI">#REF!</definedName>
    <definedName name="UNDS" localSheetId="29">[106]UNDS!$A:$B</definedName>
    <definedName name="UNDS">[107]UNDS!$A:$B</definedName>
    <definedName name="Unidades" localSheetId="29">[253]Presup_Cancha!$J$13:$J$17</definedName>
    <definedName name="Unidades">[254]Presup_Cancha!$J$14:$J$18</definedName>
    <definedName name="Union_PVC_presion_1">#REF!</definedName>
    <definedName name="Union_PVC_presion_1_1_2">#REF!</definedName>
    <definedName name="Union_PVC_presion_1_1_4">#REF!</definedName>
    <definedName name="Union_PVC_presion_1_2">#REF!</definedName>
    <definedName name="Union_PVC_presion_2">#REF!</definedName>
    <definedName name="Union_PVC_presion_2_1_2">#REF!</definedName>
    <definedName name="Union_PVC_presion_3">#REF!</definedName>
    <definedName name="Union_PVC_presion_3_4">#REF!</definedName>
    <definedName name="Union_PVC_sanit_3">#REF!</definedName>
    <definedName name="Union_PVC_sanit_4">#REF!</definedName>
    <definedName name="Union_PVC_sanit_6">#REF!</definedName>
    <definedName name="Union_PVC_sanitaria_2">#REF!</definedName>
    <definedName name="Uniones_de_reparacion_4__RDE21">#REF!</definedName>
    <definedName name="Uniones_de_reparacion_6__RDE41">#REF!</definedName>
    <definedName name="UNIT">'[255]Lista APU'!$A$3:$D$479</definedName>
    <definedName name="UNITARIO" localSheetId="29">[256]Unitarios!$A$3:$D$13</definedName>
    <definedName name="UNITARIO">[257]Unitarios!$A$3:$D$13</definedName>
    <definedName name="Unitarios" localSheetId="23">#REF!</definedName>
    <definedName name="Unitarios" localSheetId="29">#REF!</definedName>
    <definedName name="Unitarios">#REF!</definedName>
    <definedName name="Universal_galv._3_4__Ý_1">#REF!</definedName>
    <definedName name="unj" hidden="1">[27]INST!#REF!</definedName>
    <definedName name="uno">#N/A</definedName>
    <definedName name="UOUIV" localSheetId="23" hidden="1">{"TAB1",#N/A,TRUE,"GENERAL";"TAB2",#N/A,TRUE,"GENERAL";"TAB3",#N/A,TRUE,"GENERAL";"TAB4",#N/A,TRUE,"GENERAL";"TAB5",#N/A,TRUE,"GENERAL"}</definedName>
    <definedName name="UOUIV" localSheetId="29" hidden="1">{"TAB1",#N/A,TRUE,"GENERAL";"TAB2",#N/A,TRUE,"GENERAL";"TAB3",#N/A,TRUE,"GENERAL";"TAB4",#N/A,TRUE,"GENERAL";"TAB5",#N/A,TRUE,"GENERAL"}</definedName>
    <definedName name="UOUIV" hidden="1">{"TAB1",#N/A,TRUE,"GENERAL";"TAB2",#N/A,TRUE,"GENERAL";"TAB3",#N/A,TRUE,"GENERAL";"TAB4",#N/A,TRUE,"GENERAL";"TAB5",#N/A,TRUE,"GENERAL"}</definedName>
    <definedName name="uriel">#N/A</definedName>
    <definedName name="uryur" localSheetId="23" hidden="1">{"TAB1",#N/A,TRUE,"GENERAL";"TAB2",#N/A,TRUE,"GENERAL";"TAB3",#N/A,TRUE,"GENERAL";"TAB4",#N/A,TRUE,"GENERAL";"TAB5",#N/A,TRUE,"GENERAL"}</definedName>
    <definedName name="uryur" localSheetId="29" hidden="1">{"TAB1",#N/A,TRUE,"GENERAL";"TAB2",#N/A,TRUE,"GENERAL";"TAB3",#N/A,TRUE,"GENERAL";"TAB4",#N/A,TRUE,"GENERAL";"TAB5",#N/A,TRUE,"GENERAL"}</definedName>
    <definedName name="uryur" hidden="1">{"TAB1",#N/A,TRUE,"GENERAL";"TAB2",#N/A,TRUE,"GENERAL";"TAB3",#N/A,TRUE,"GENERAL";"TAB4",#N/A,TRUE,"GENERAL";"TAB5",#N/A,TRUE,"GENERAL"}</definedName>
    <definedName name="US">#N/A</definedName>
    <definedName name="USd">#N/A</definedName>
    <definedName name="USr">#N/A</definedName>
    <definedName name="USxCOL">#REF!</definedName>
    <definedName name="ut" localSheetId="29">'[184]1'!$N$42</definedName>
    <definedName name="ut">#N/A</definedName>
    <definedName name="UTIL">8%</definedName>
    <definedName name="Utilidad">[53]Presupuesto!$F$50</definedName>
    <definedName name="UTJG">#REF!</definedName>
    <definedName name="UTL">[48]otros!$C$4</definedName>
    <definedName name="uu" localSheetId="23" hidden="1">{"TAB1",#N/A,TRUE,"GENERAL";"TAB2",#N/A,TRUE,"GENERAL";"TAB3",#N/A,TRUE,"GENERAL";"TAB4",#N/A,TRUE,"GENERAL";"TAB5",#N/A,TRUE,"GENERAL"}</definedName>
    <definedName name="uu" localSheetId="29" hidden="1">{"TAB1",#N/A,TRUE,"GENERAL";"TAB2",#N/A,TRUE,"GENERAL";"TAB3",#N/A,TRUE,"GENERAL";"TAB4",#N/A,TRUE,"GENERAL";"TAB5",#N/A,TRUE,"GENERAL"}</definedName>
    <definedName name="uu" hidden="1">{"TAB1",#N/A,TRUE,"GENERAL";"TAB2",#N/A,TRUE,"GENERAL";"TAB3",#N/A,TRUE,"GENERAL";"TAB4",#N/A,TRUE,"GENERAL";"TAB5",#N/A,TRUE,"GENERAL"}</definedName>
    <definedName name="uuarrrrarrarrararar">#N/A</definedName>
    <definedName name="uuu" localSheetId="23" hidden="1">{"TAB1",#N/A,TRUE,"GENERAL";"TAB2",#N/A,TRUE,"GENERAL";"TAB3",#N/A,TRUE,"GENERAL";"TAB4",#N/A,TRUE,"GENERAL";"TAB5",#N/A,TRUE,"GENERAL"}</definedName>
    <definedName name="uuu" localSheetId="29" hidden="1">{"TAB1",#N/A,TRUE,"GENERAL";"TAB2",#N/A,TRUE,"GENERAL";"TAB3",#N/A,TRUE,"GENERAL";"TAB4",#N/A,TRUE,"GENERAL";"TAB5",#N/A,TRUE,"GENERAL"}</definedName>
    <definedName name="uuu" hidden="1">{"TAB1",#N/A,TRUE,"GENERAL";"TAB2",#N/A,TRUE,"GENERAL";"TAB3",#N/A,TRUE,"GENERAL";"TAB4",#N/A,TRUE,"GENERAL";"TAB5",#N/A,TRUE,"GENERAL"}</definedName>
    <definedName name="UUUAJJAJAJAJAJ">#N/A</definedName>
    <definedName name="uuuuo" localSheetId="23" hidden="1">{"TAB1",#N/A,TRUE,"GENERAL";"TAB2",#N/A,TRUE,"GENERAL";"TAB3",#N/A,TRUE,"GENERAL";"TAB4",#N/A,TRUE,"GENERAL";"TAB5",#N/A,TRUE,"GENERAL"}</definedName>
    <definedName name="uuuuo" localSheetId="29" hidden="1">{"TAB1",#N/A,TRUE,"GENERAL";"TAB2",#N/A,TRUE,"GENERAL";"TAB3",#N/A,TRUE,"GENERAL";"TAB4",#N/A,TRUE,"GENERAL";"TAB5",#N/A,TRUE,"GENERAL"}</definedName>
    <definedName name="uuuuo" hidden="1">{"TAB1",#N/A,TRUE,"GENERAL";"TAB2",#N/A,TRUE,"GENERAL";"TAB3",#N/A,TRUE,"GENERAL";"TAB4",#N/A,TRUE,"GENERAL";"TAB5",#N/A,TRUE,"GENERAL"}</definedName>
    <definedName name="UUUUTTTTTTTAAA">#N/A</definedName>
    <definedName name="UUUUUAUATATTATA">#N/A</definedName>
    <definedName name="uuuuuj" localSheetId="23" hidden="1">{"via1",#N/A,TRUE,"general";"via2",#N/A,TRUE,"general";"via3",#N/A,TRUE,"general"}</definedName>
    <definedName name="uuuuuj" localSheetId="29" hidden="1">{"via1",#N/A,TRUE,"general";"via2",#N/A,TRUE,"general";"via3",#N/A,TRUE,"general"}</definedName>
    <definedName name="uuuuuj" hidden="1">{"via1",#N/A,TRUE,"general";"via2",#N/A,TRUE,"general";"via3",#N/A,TRUE,"general"}</definedName>
    <definedName name="UUUUUUUUUTTTTTTTTTTTTTDDDDDDDDDDDD">#N/A</definedName>
    <definedName name="uuuuuuuuuuuuuuuu">#N/A</definedName>
    <definedName name="uv">375000</definedName>
    <definedName name="uwkap" localSheetId="23" hidden="1">{"TAB1",#N/A,TRUE,"GENERAL";"TAB2",#N/A,TRUE,"GENERAL";"TAB3",#N/A,TRUE,"GENERAL";"TAB4",#N/A,TRUE,"GENERAL";"TAB5",#N/A,TRUE,"GENERAL"}</definedName>
    <definedName name="uwkap" localSheetId="29" hidden="1">{"TAB1",#N/A,TRUE,"GENERAL";"TAB2",#N/A,TRUE,"GENERAL";"TAB3",#N/A,TRUE,"GENERAL";"TAB4",#N/A,TRUE,"GENERAL";"TAB5",#N/A,TRUE,"GENERAL"}</definedName>
    <definedName name="uwkap" hidden="1">{"TAB1",#N/A,TRUE,"GENERAL";"TAB2",#N/A,TRUE,"GENERAL";"TAB3",#N/A,TRUE,"GENERAL";"TAB4",#N/A,TRUE,"GENERAL";"TAB5",#N/A,TRUE,"GENERAL"}</definedName>
    <definedName name="uxd">#N/A</definedName>
    <definedName name="uy">#N/A</definedName>
    <definedName name="uyiyiy" localSheetId="23" hidden="1">{"TAB1",#N/A,TRUE,"GENERAL";"TAB2",#N/A,TRUE,"GENERAL";"TAB3",#N/A,TRUE,"GENERAL";"TAB4",#N/A,TRUE,"GENERAL";"TAB5",#N/A,TRUE,"GENERAL"}</definedName>
    <definedName name="uyiyiy" localSheetId="29" hidden="1">{"TAB1",#N/A,TRUE,"GENERAL";"TAB2",#N/A,TRUE,"GENERAL";"TAB3",#N/A,TRUE,"GENERAL";"TAB4",#N/A,TRUE,"GENERAL";"TAB5",#N/A,TRUE,"GENERAL"}</definedName>
    <definedName name="uyiyiy" hidden="1">{"TAB1",#N/A,TRUE,"GENERAL";"TAB2",#N/A,TRUE,"GENERAL";"TAB3",#N/A,TRUE,"GENERAL";"TAB4",#N/A,TRUE,"GENERAL";"TAB5",#N/A,TRUE,"GENERAL"}</definedName>
    <definedName name="uytu" localSheetId="23" hidden="1">{"TAB1",#N/A,TRUE,"GENERAL";"TAB2",#N/A,TRUE,"GENERAL";"TAB3",#N/A,TRUE,"GENERAL";"TAB4",#N/A,TRUE,"GENERAL";"TAB5",#N/A,TRUE,"GENERAL"}</definedName>
    <definedName name="uytu" localSheetId="29" hidden="1">{"TAB1",#N/A,TRUE,"GENERAL";"TAB2",#N/A,TRUE,"GENERAL";"TAB3",#N/A,TRUE,"GENERAL";"TAB4",#N/A,TRUE,"GENERAL";"TAB5",#N/A,TRUE,"GENERAL"}</definedName>
    <definedName name="uytu" hidden="1">{"TAB1",#N/A,TRUE,"GENERAL";"TAB2",#N/A,TRUE,"GENERAL";"TAB3",#N/A,TRUE,"GENERAL";"TAB4",#N/A,TRUE,"GENERAL";"TAB5",#N/A,TRUE,"GENERAL"}</definedName>
    <definedName name="uyur" localSheetId="23" hidden="1">{"via1",#N/A,TRUE,"general";"via2",#N/A,TRUE,"general";"via3",#N/A,TRUE,"general"}</definedName>
    <definedName name="uyur" localSheetId="29" hidden="1">{"via1",#N/A,TRUE,"general";"via2",#N/A,TRUE,"general";"via3",#N/A,TRUE,"general"}</definedName>
    <definedName name="uyur" hidden="1">{"via1",#N/A,TRUE,"general";"via2",#N/A,TRUE,"general";"via3",#N/A,TRUE,"general"}</definedName>
    <definedName name="v" localSheetId="23" hidden="1">{"TAB1",#N/A,TRUE,"GENERAL";"TAB2",#N/A,TRUE,"GENERAL";"TAB3",#N/A,TRUE,"GENERAL";"TAB4",#N/A,TRUE,"GENERAL";"TAB5",#N/A,TRUE,"GENERAL"}</definedName>
    <definedName name="v" localSheetId="29" hidden="1">{"TAB1",#N/A,TRUE,"GENERAL";"TAB2",#N/A,TRUE,"GENERAL";"TAB3",#N/A,TRUE,"GENERAL";"TAB4",#N/A,TRUE,"GENERAL";"TAB5",#N/A,TRUE,"GENERAL"}</definedName>
    <definedName name="v" hidden="1">{"TAB1",#N/A,TRUE,"GENERAL";"TAB2",#N/A,TRUE,"GENERAL";"TAB3",#N/A,TRUE,"GENERAL";"TAB4",#N/A,TRUE,"GENERAL";"TAB5",#N/A,TRUE,"GENERAL"}</definedName>
    <definedName name="V1_">#REF!</definedName>
    <definedName name="V10_">#REF!</definedName>
    <definedName name="V11_">#REF!</definedName>
    <definedName name="V12_">#REF!</definedName>
    <definedName name="V13_">#REF!</definedName>
    <definedName name="V14_">#REF!</definedName>
    <definedName name="V15_">#REF!</definedName>
    <definedName name="V16_">#REF!</definedName>
    <definedName name="V17_">#REF!</definedName>
    <definedName name="V2_">#REF!</definedName>
    <definedName name="V3_">#REF!</definedName>
    <definedName name="V4_">#REF!</definedName>
    <definedName name="V5_">#REF!</definedName>
    <definedName name="V6_">#REF!</definedName>
    <definedName name="V7_">#REF!</definedName>
    <definedName name="V8_">#REF!</definedName>
    <definedName name="V9_">#REF!</definedName>
    <definedName name="VALDES">#REF!</definedName>
    <definedName name="valor_final" localSheetId="23">#REF!</definedName>
    <definedName name="valor_final">#REF!</definedName>
    <definedName name="valor1" localSheetId="29">#REF!</definedName>
    <definedName name="valor1">#N/A</definedName>
    <definedName name="valor2" localSheetId="29">#REF!</definedName>
    <definedName name="valor2">#N/A</definedName>
    <definedName name="VALOR3" localSheetId="29">#REF!</definedName>
    <definedName name="VALOR3">#N/A</definedName>
    <definedName name="ValorCto">[258]CONTRATO!$E$9</definedName>
    <definedName name="ValorEjecutado">#REF!</definedName>
    <definedName name="ValorProyecto">#REF!</definedName>
    <definedName name="ValorRecursosComprometidos">#REF!</definedName>
    <definedName name="Values_Entered">IF(Loan_Amount*Interest_Rate*Loan_Years*Loan_Start&gt;0,1,0)</definedName>
    <definedName name="Valvula_1">#REF!</definedName>
    <definedName name="Valvula_1_2">#REF!</definedName>
    <definedName name="Valvula_2">#REF!</definedName>
    <definedName name="Valvula_3">#REF!</definedName>
    <definedName name="Valvula_4">#REF!</definedName>
    <definedName name="Valvula_6">#REF!</definedName>
    <definedName name="Válvula_compuerta_1">#REF!</definedName>
    <definedName name="Válvula_compuerta_1_2">#REF!</definedName>
    <definedName name="Válvula_compuerta_2">#REF!</definedName>
    <definedName name="Válvula_compuerta_3_4">#REF!</definedName>
    <definedName name="Valvula_de_Purga_de_6">#REF!</definedName>
    <definedName name="Valvula_de_regulacion">#REF!</definedName>
    <definedName name="Válvula_flotador_1_2">#REF!</definedName>
    <definedName name="Válvula_flotador_3_4">#REF!</definedName>
    <definedName name="Valvula_pozuelo_lavadero">#REF!</definedName>
    <definedName name="Válvula_retención_1_2">#REF!</definedName>
    <definedName name="Válvula_retención_2">#REF!</definedName>
    <definedName name="Válvula_retención_3_4">#REF!</definedName>
    <definedName name="Válvulas">#REF!</definedName>
    <definedName name="VAMC">#REF!</definedName>
    <definedName name="VAMRF">[37]A.P.U.!$G$593</definedName>
    <definedName name="VAMURO">#REF!</definedName>
    <definedName name="Var" localSheetId="29">[29]Varios.!$E$1:$E$65536</definedName>
    <definedName name="Var">[41]Varios.!$E$1:$E$65536</definedName>
    <definedName name="Vara_de_clavo">#REF!</definedName>
    <definedName name="Vara_de_corredor">#REF!</definedName>
    <definedName name="VARIACION1">#REF!</definedName>
    <definedName name="Varilla_5_8_cuadrada">#REF!</definedName>
    <definedName name="Varilla_7mm._60.000_psi">#REF!</definedName>
    <definedName name="Varilla_Cooperweld_5_8">#REF!</definedName>
    <definedName name="Varilla_cuadrada_1">#REF!</definedName>
    <definedName name="Varilla_cuadrada_3_8">#REF!</definedName>
    <definedName name="Varilla_de_1_2_y_3_8_A_37">#REF!</definedName>
    <definedName name="Varios" localSheetId="29">#REF!</definedName>
    <definedName name="Varios">#N/A</definedName>
    <definedName name="Varios2">#N/A</definedName>
    <definedName name="Varsol">#REF!</definedName>
    <definedName name="vas" localSheetId="23">#REF!</definedName>
    <definedName name="vas">#REF!</definedName>
    <definedName name="Vasera_c_royal_corona_625">#REF!</definedName>
    <definedName name="vb">#N/A</definedName>
    <definedName name="VBC">[259]PRECIOS!$A$1:$G$93</definedName>
    <definedName name="vbvbvbvb" localSheetId="23" hidden="1">{"TAB1",#N/A,TRUE,"GENERAL";"TAB2",#N/A,TRUE,"GENERAL";"TAB3",#N/A,TRUE,"GENERAL";"TAB4",#N/A,TRUE,"GENERAL";"TAB5",#N/A,TRUE,"GENERAL"}</definedName>
    <definedName name="vbvbvbvb" localSheetId="29" hidden="1">{"TAB1",#N/A,TRUE,"GENERAL";"TAB2",#N/A,TRUE,"GENERAL";"TAB3",#N/A,TRUE,"GENERAL";"TAB4",#N/A,TRUE,"GENERAL";"TAB5",#N/A,TRUE,"GENERAL"}</definedName>
    <definedName name="vbvbvbvb" hidden="1">{"TAB1",#N/A,TRUE,"GENERAL";"TAB2",#N/A,TRUE,"GENERAL";"TAB3",#N/A,TRUE,"GENERAL";"TAB4",#N/A,TRUE,"GENERAL";"TAB5",#N/A,TRUE,"GENERAL"}</definedName>
    <definedName name="vc" localSheetId="29">#REF!</definedName>
    <definedName name="vc">#N/A</definedName>
    <definedName name="VCANAL">[37]A.P.U.!$G$429</definedName>
    <definedName name="vck">#N/A</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#N/A</definedName>
    <definedName name="vdfvuio" localSheetId="23" hidden="1">{"via1",#N/A,TRUE,"general";"via2",#N/A,TRUE,"general";"via3",#N/A,TRUE,"general"}</definedName>
    <definedName name="vdfvuio" localSheetId="29" hidden="1">{"via1",#N/A,TRUE,"general";"via2",#N/A,TRUE,"general";"via3",#N/A,TRUE,"general"}</definedName>
    <definedName name="vdfvuio" hidden="1">{"via1",#N/A,TRUE,"general";"via2",#N/A,TRUE,"general";"via3",#N/A,TRUE,"general"}</definedName>
    <definedName name="vdsvnj" localSheetId="23" hidden="1">{"via1",#N/A,TRUE,"general";"via2",#N/A,TRUE,"general";"via3",#N/A,TRUE,"general"}</definedName>
    <definedName name="vdsvnj" localSheetId="29" hidden="1">{"via1",#N/A,TRUE,"general";"via2",#N/A,TRUE,"general";"via3",#N/A,TRUE,"general"}</definedName>
    <definedName name="vdsvnj" hidden="1">{"via1",#N/A,TRUE,"general";"via2",#N/A,TRUE,"general";"via3",#N/A,TRUE,"general"}</definedName>
    <definedName name="velosidadhorizontal" localSheetId="23">#REF!</definedName>
    <definedName name="velosidadhorizontal">#REF!</definedName>
    <definedName name="Vent_en_Al_y_vid_pers._SS">#REF!</definedName>
    <definedName name="Vent_en_Al_y_vidrio_3831">#REF!</definedName>
    <definedName name="Vent_en_reja_hierr._forj.">#REF!</definedName>
    <definedName name="VentaAiu">#REF!</definedName>
    <definedName name="Ventana_Al__V1__en_obra">#REF!</definedName>
    <definedName name="Ventana_Al__V2__en_obra">#REF!</definedName>
    <definedName name="Ventana_Al__V3__en_obra">#REF!</definedName>
    <definedName name="Ventana_Al__V4__en_obra">#REF!</definedName>
    <definedName name="Ventana_Al__V5__en_obra">#REF!</definedName>
    <definedName name="Ventana_Al__V6__en_obra">#REF!</definedName>
    <definedName name="VENTANAS_ITEM" localSheetId="23">[60]Presupuesto!#REF!</definedName>
    <definedName name="VENTANAS_ITEM">[60]Presupuesto!#REF!</definedName>
    <definedName name="VENTANAS_PISO_1">#REF!</definedName>
    <definedName name="VENTANAS_PISO_2">#REF!</definedName>
    <definedName name="VENTANAS_PISO_3">#REF!</definedName>
    <definedName name="VENTANAS_PISO_4">#REF!</definedName>
    <definedName name="VENTANAS_PISO_5">#REF!</definedName>
    <definedName name="VEX">[18]Tablas!#REF!</definedName>
    <definedName name="VEX_ON">#REF!</definedName>
    <definedName name="VEX1_1">[18]Tablas!#REF!</definedName>
    <definedName name="VEX1_1_1">[18]Tablas!#REF!</definedName>
    <definedName name="VEX1_1_2">[18]Tablas!#REF!</definedName>
    <definedName name="VEX1_1_3">[18]Tablas!#REF!</definedName>
    <definedName name="VEX1_1_4">[18]Tablas!#REF!</definedName>
    <definedName name="VEX1_2">[18]Tablas!#REF!</definedName>
    <definedName name="VEX1_3">[18]Tablas!#REF!</definedName>
    <definedName name="VFA">[18]Tablas!#REF!</definedName>
    <definedName name="VFA1_1">[18]Tablas!#REF!</definedName>
    <definedName name="VFA1_1_1">[18]Tablas!#REF!</definedName>
    <definedName name="VFA1_1_2">[18]Tablas!#REF!</definedName>
    <definedName name="VFA1_1_3">[18]Tablas!#REF!</definedName>
    <definedName name="VFA1_1_4">[18]Tablas!#REF!</definedName>
    <definedName name="VFA1_1_5">[18]Tablas!#REF!</definedName>
    <definedName name="VFA1_1_6">[18]Tablas!#REF!</definedName>
    <definedName name="VFA1_2">[18]Tablas!#REF!</definedName>
    <definedName name="VFA1_3">[18]Tablas!#REF!</definedName>
    <definedName name="vfbgnhyt" localSheetId="23" hidden="1">{"via1",#N/A,TRUE,"general";"via2",#N/A,TRUE,"general";"via3",#N/A,TRUE,"general"}</definedName>
    <definedName name="vfbgnhyt" localSheetId="29" hidden="1">{"via1",#N/A,TRUE,"general";"via2",#N/A,TRUE,"general";"via3",#N/A,TRUE,"general"}</definedName>
    <definedName name="vfbgnhyt" hidden="1">{"via1",#N/A,TRUE,"general";"via2",#N/A,TRUE,"general";"via3",#N/A,TRUE,"general"}</definedName>
    <definedName name="vfh">'[174]7422CW00'!#REF!</definedName>
    <definedName name="vfn">#N/A</definedName>
    <definedName name="VFR">#REF!</definedName>
    <definedName name="vfvdv" localSheetId="23" hidden="1">{"TAB1",#N/A,TRUE,"GENERAL";"TAB2",#N/A,TRUE,"GENERAL";"TAB3",#N/A,TRUE,"GENERAL";"TAB4",#N/A,TRUE,"GENERAL";"TAB5",#N/A,TRUE,"GENERAL"}</definedName>
    <definedName name="vfvdv" localSheetId="29" hidden="1">{"TAB1",#N/A,TRUE,"GENERAL";"TAB2",#N/A,TRUE,"GENERAL";"TAB3",#N/A,TRUE,"GENERAL";"TAB4",#N/A,TRUE,"GENERAL";"TAB5",#N/A,TRUE,"GENERAL"}</definedName>
    <definedName name="vfvdv" hidden="1">{"TAB1",#N/A,TRUE,"GENERAL";"TAB2",#N/A,TRUE,"GENERAL";"TAB3",#N/A,TRUE,"GENERAL";"TAB4",#N/A,TRUE,"GENERAL";"TAB5",#N/A,TRUE,"GENERAL"}</definedName>
    <definedName name="vfvf" localSheetId="23" hidden="1">{"TAB1",#N/A,TRUE,"GENERAL";"TAB2",#N/A,TRUE,"GENERAL";"TAB3",#N/A,TRUE,"GENERAL";"TAB4",#N/A,TRUE,"GENERAL";"TAB5",#N/A,TRUE,"GENERAL"}</definedName>
    <definedName name="vfvf" localSheetId="29" hidden="1">{"TAB1",#N/A,TRUE,"GENERAL";"TAB2",#N/A,TRUE,"GENERAL";"TAB3",#N/A,TRUE,"GENERAL";"TAB4",#N/A,TRUE,"GENERAL";"TAB5",#N/A,TRUE,"GENERAL"}</definedName>
    <definedName name="vfvf" hidden="1">{"TAB1",#N/A,TRUE,"GENERAL";"TAB2",#N/A,TRUE,"GENERAL";"TAB3",#N/A,TRUE,"GENERAL";"TAB4",#N/A,TRUE,"GENERAL";"TAB5",#N/A,TRUE,"GENERAL"}</definedName>
    <definedName name="vg">#N/A</definedName>
    <definedName name="Vh" localSheetId="23">#REF!</definedName>
    <definedName name="Vh">#REF!</definedName>
    <definedName name="VIA">#REF!</definedName>
    <definedName name="VIAS" localSheetId="23">[61]Presupuesto!#REF!</definedName>
    <definedName name="VIAS">[61]Presupuesto!#REF!</definedName>
    <definedName name="VIBRA">[37]INSUMOS!$D$181</definedName>
    <definedName name="VIBRADOR">[81]EQUIPO!$D$27</definedName>
    <definedName name="VICEP_DIRECC">[214]Tablas!$A$6:$A$26</definedName>
    <definedName name="Vidrio_crist_biselado_6mm">#REF!</definedName>
    <definedName name="Vidrio_transparente_5mm.">#REF!</definedName>
    <definedName name="VIGAER">[37]A.P.U.!$G$415</definedName>
    <definedName name="VigenciaDolares">#REF!</definedName>
    <definedName name="VigenciaPesos">#REF!</definedName>
    <definedName name="VIGFUTURA">[214]Tablas!$J$6:$J$8</definedName>
    <definedName name="VIJAGUAL">'[99]VIJAGUAL A'!$A$1:$BA$145</definedName>
    <definedName name="Vinilo_Gris_Basalto">#REF!</definedName>
    <definedName name="Viniltex">#REF!</definedName>
    <definedName name="Vinisol_1.6_mm">#REF!</definedName>
    <definedName name="Vinisol_Trafico_2.8">#REF!</definedName>
    <definedName name="VIT">[18]Tablas!#REF!</definedName>
    <definedName name="VIT1_1">[18]Tablas!#REF!</definedName>
    <definedName name="VIT1_1_1">[18]Tablas!#REF!</definedName>
    <definedName name="VIT1_1_10">[18]Tablas!#REF!</definedName>
    <definedName name="VIT1_1_11">[18]Tablas!#REF!</definedName>
    <definedName name="VIT1_1_12">[18]Tablas!#REF!</definedName>
    <definedName name="VIT1_1_13">[18]Tablas!#REF!</definedName>
    <definedName name="VIT1_1_14">[18]Tablas!#REF!</definedName>
    <definedName name="VIT1_1_15">[18]Tablas!#REF!</definedName>
    <definedName name="VIT1_1_16">[18]Tablas!#REF!</definedName>
    <definedName name="VIt1_1_17">[18]Tablas!#REF!</definedName>
    <definedName name="VIT1_1_18">[18]Tablas!#REF!</definedName>
    <definedName name="VIt1_1_19">[18]Tablas!#REF!</definedName>
    <definedName name="VIT1_1_2">[18]Tablas!#REF!</definedName>
    <definedName name="VIT1_1_20">[18]Tablas!#REF!</definedName>
    <definedName name="VIT1_1_3">[18]Tablas!#REF!</definedName>
    <definedName name="VIT1_1_4">[18]Tablas!#REF!</definedName>
    <definedName name="VIT1_1_5">[18]Tablas!#REF!</definedName>
    <definedName name="VIT1_1_6">[18]Tablas!#REF!</definedName>
    <definedName name="VIT1_1_7">[18]Tablas!#REF!</definedName>
    <definedName name="VIT1_1_8">[18]Tablas!#REF!</definedName>
    <definedName name="VIT1_1_9">[18]Tablas!#REF!</definedName>
    <definedName name="VIT1_2">[18]Tablas!#REF!</definedName>
    <definedName name="VIT1_3">[18]Tablas!#REF!</definedName>
    <definedName name="VIT1_4">[18]Tablas!#REF!</definedName>
    <definedName name="VIT1_5">[18]Tablas!#REF!</definedName>
    <definedName name="VIT1_6">[18]Tablas!#REF!</definedName>
    <definedName name="vital5">[137]Personalizar!$E$15</definedName>
    <definedName name="vk" localSheetId="23" hidden="1">{"via1",#N/A,TRUE,"general";"via2",#N/A,TRUE,"general";"via3",#N/A,TRUE,"general"}</definedName>
    <definedName name="vk" localSheetId="29" hidden="1">{"via1",#N/A,TRUE,"general";"via2",#N/A,TRUE,"general";"via3",#N/A,TRUE,"general"}</definedName>
    <definedName name="vk" hidden="1">{"via1",#N/A,TRUE,"general";"via2",#N/A,TRUE,"general";"via3",#N/A,TRUE,"general"}</definedName>
    <definedName name="vm">#N/A</definedName>
    <definedName name="vnbvxb" localSheetId="23" hidden="1">{"via1",#N/A,TRUE,"general";"via2",#N/A,TRUE,"general";"via3",#N/A,TRUE,"general"}</definedName>
    <definedName name="vnbvxb" localSheetId="29" hidden="1">{"via1",#N/A,TRUE,"general";"via2",#N/A,TRUE,"general";"via3",#N/A,TRUE,"general"}</definedName>
    <definedName name="vnbvxb" hidden="1">{"via1",#N/A,TRUE,"general";"via2",#N/A,TRUE,"general";"via3",#N/A,TRUE,"general"}</definedName>
    <definedName name="VNVBN" localSheetId="23" hidden="1">{"TAB1",#N/A,TRUE,"GENERAL";"TAB2",#N/A,TRUE,"GENERAL";"TAB3",#N/A,TRUE,"GENERAL";"TAB4",#N/A,TRUE,"GENERAL";"TAB5",#N/A,TRUE,"GENERAL"}</definedName>
    <definedName name="VNVBN" localSheetId="29" hidden="1">{"TAB1",#N/A,TRUE,"GENERAL";"TAB2",#N/A,TRUE,"GENERAL";"TAB3",#N/A,TRUE,"GENERAL";"TAB4",#N/A,TRUE,"GENERAL";"TAB5",#N/A,TRUE,"GENERAL"}</definedName>
    <definedName name="VNVBN" hidden="1">{"TAB1",#N/A,TRUE,"GENERAL";"TAB2",#N/A,TRUE,"GENERAL";"TAB3",#N/A,TRUE,"GENERAL";"TAB4",#N/A,TRUE,"GENERAL";"TAB5",#N/A,TRUE,"GENERAL"}</definedName>
    <definedName name="Vo" localSheetId="23">#REF!</definedName>
    <definedName name="Vo">#REF!</definedName>
    <definedName name="VOLQ">[37]INSUMOS!$D$185</definedName>
    <definedName name="VOLQH">[37]INSUMOS!$D$184</definedName>
    <definedName name="volumenarena" localSheetId="23">#REF!</definedName>
    <definedName name="volumenarena">#REF!</definedName>
    <definedName name="VOLUMENDIARIO" localSheetId="23">#REF!</definedName>
    <definedName name="VOLUMENDIARIO">#REF!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[18]Tablas!#REF!</definedName>
    <definedName name="VPR1_1_1">[18]Tablas!#REF!</definedName>
    <definedName name="VPR1_1_10">[18]Tablas!#REF!</definedName>
    <definedName name="VPR1_1_11">[18]Tablas!#REF!</definedName>
    <definedName name="VPR1_1_12">[18]Tablas!#REF!</definedName>
    <definedName name="VPR1_1_13">[18]Tablas!#REF!</definedName>
    <definedName name="VPR1_1_14">[18]Tablas!#REF!</definedName>
    <definedName name="VPR1_1_15">[18]Tablas!#REF!</definedName>
    <definedName name="VPR1_1_16">[18]Tablas!#REF!</definedName>
    <definedName name="VPR1_1_17">[18]Tablas!#REF!</definedName>
    <definedName name="VPR1_1_18">[18]Tablas!#REF!</definedName>
    <definedName name="VPR1_1_19">[18]Tablas!#REF!</definedName>
    <definedName name="VPR1_1_2">[18]Tablas!#REF!</definedName>
    <definedName name="VPR1_1_20">[18]Tablas!#REF!</definedName>
    <definedName name="VPR1_1_21">[18]Tablas!#REF!</definedName>
    <definedName name="VPR1_1_22">[18]Tablas!#REF!</definedName>
    <definedName name="VPR1_1_23">[18]Tablas!#REF!</definedName>
    <definedName name="VPR1_1_24">[18]Tablas!#REF!</definedName>
    <definedName name="VPR1_1_25">[18]Tablas!#REF!</definedName>
    <definedName name="VPR1_1_26">[18]Tablas!#REF!</definedName>
    <definedName name="VPR1_1_27">[18]Tablas!#REF!</definedName>
    <definedName name="VPR1_1_28">[18]Tablas!#REF!</definedName>
    <definedName name="VPR1_1_29">[18]Tablas!#REF!</definedName>
    <definedName name="VPR1_1_3">[18]Tablas!#REF!</definedName>
    <definedName name="VPR1_1_30">[18]Tablas!#REF!</definedName>
    <definedName name="VPR1_1_31">[18]Tablas!#REF!</definedName>
    <definedName name="VPR1_1_32">[18]Tablas!#REF!</definedName>
    <definedName name="VPR1_1_4">[18]Tablas!#REF!</definedName>
    <definedName name="VPR1_1_5">[18]Tablas!#REF!</definedName>
    <definedName name="VPR1_1_6">[18]Tablas!#REF!</definedName>
    <definedName name="VPR1_1_7">[18]Tablas!#REF!</definedName>
    <definedName name="VPR1_1_8">[18]Tablas!#REF!</definedName>
    <definedName name="VPR1_1_9">[18]Tablas!#REF!</definedName>
    <definedName name="VPR1_2">[18]Tablas!#REF!</definedName>
    <definedName name="VPR1_3">[18]Tablas!#REF!</definedName>
    <definedName name="VPR1_4">[18]Tablas!#REF!</definedName>
    <definedName name="VPR1_5">[18]Tablas!#REF!</definedName>
    <definedName name="VPR1_6">[18]Tablas!#REF!</definedName>
    <definedName name="vpt">#REF!</definedName>
    <definedName name="VRP">[18]Tablas!#REF!</definedName>
    <definedName name="VRP_PETROQ">#REF!</definedName>
    <definedName name="VRP1_1">[18]Tablas!#REF!</definedName>
    <definedName name="VRP1_1_1">[18]Tablas!#REF!</definedName>
    <definedName name="VRP1_1_10">[18]Tablas!#REF!</definedName>
    <definedName name="VRP1_1_11">[18]Tablas!#REF!</definedName>
    <definedName name="VRP1_1_12">[18]Tablas!#REF!</definedName>
    <definedName name="VRP1_1_13">[18]Tablas!#REF!</definedName>
    <definedName name="VRP1_1_14">[18]Tablas!#REF!</definedName>
    <definedName name="VRP1_1_15">[18]Tablas!#REF!</definedName>
    <definedName name="VRP1_1_16">[18]Tablas!#REF!</definedName>
    <definedName name="VRP1_1_17">[18]Tablas!#REF!</definedName>
    <definedName name="VRP1_1_18">[18]Tablas!#REF!</definedName>
    <definedName name="VRP1_1_19">[18]Tablas!#REF!</definedName>
    <definedName name="VRP1_1_2">[18]Tablas!#REF!</definedName>
    <definedName name="VRP1_1_20">[18]Tablas!#REF!</definedName>
    <definedName name="VRP1_1_21">[18]Tablas!#REF!</definedName>
    <definedName name="VRP1_1_22">[18]Tablas!#REF!</definedName>
    <definedName name="VRP1_1_23">[18]Tablas!#REF!</definedName>
    <definedName name="VRP1_1_3">[18]Tablas!#REF!</definedName>
    <definedName name="VRP1_1_4">[18]Tablas!#REF!</definedName>
    <definedName name="VRP1_1_5">[18]Tablas!#REF!</definedName>
    <definedName name="VRP1_1_6">[18]Tablas!#REF!</definedName>
    <definedName name="VRP1_1_7">[18]Tablas!#REF!</definedName>
    <definedName name="VRP1_1_8">[18]Tablas!#REF!</definedName>
    <definedName name="VRP1_1_9">[18]Tablas!#REF!</definedName>
    <definedName name="VRP1_2">[18]Tablas!#REF!</definedName>
    <definedName name="VRP1_3">[18]Tablas!#REF!</definedName>
    <definedName name="VRP1_4">[18]Tablas!#REF!</definedName>
    <definedName name="Vs" localSheetId="23">#REF!</definedName>
    <definedName name="Vs">#REF!</definedName>
    <definedName name="vsdfj" localSheetId="23" hidden="1">{"via1",#N/A,TRUE,"general";"via2",#N/A,TRUE,"general";"via3",#N/A,TRUE,"general"}</definedName>
    <definedName name="vsdfj" localSheetId="29" hidden="1">{"via1",#N/A,TRUE,"general";"via2",#N/A,TRUE,"general";"via3",#N/A,TRUE,"general"}</definedName>
    <definedName name="vsdfj" hidden="1">{"via1",#N/A,TRUE,"general";"via2",#N/A,TRUE,"general";"via3",#N/A,TRUE,"general"}</definedName>
    <definedName name="VSM">[18]Tablas!#REF!</definedName>
    <definedName name="VSM1_1">[18]Tablas!#REF!</definedName>
    <definedName name="VSM1_1_1">[18]Tablas!#REF!</definedName>
    <definedName name="VSM1_1_2">[18]Tablas!#REF!</definedName>
    <definedName name="VSM1_1_3">[18]Tablas!#REF!</definedName>
    <definedName name="VSM1_1_4">[18]Tablas!#REF!</definedName>
    <definedName name="VSM1_1_5">[18]Tablas!#REF!</definedName>
    <definedName name="VSM1_2">[18]Tablas!#REF!</definedName>
    <definedName name="VSM1_3">[18]Tablas!#REF!</definedName>
    <definedName name="VSM1_4">[18]Tablas!#REF!</definedName>
    <definedName name="VSM1_5">[18]Tablas!#REF!</definedName>
    <definedName name="vsp">#REF!</definedName>
    <definedName name="vt" localSheetId="23" hidden="1">{"via1",#N/A,TRUE,"general";"via2",#N/A,TRUE,"general";"via3",#N/A,TRUE,"general"}</definedName>
    <definedName name="vt" localSheetId="29" hidden="1">{"via1",#N/A,TRUE,"general";"via2",#N/A,TRUE,"general";"via3",#N/A,TRUE,"general"}</definedName>
    <definedName name="vt" hidden="1">{"via1",#N/A,TRUE,"general";"via2",#N/A,TRUE,"general";"via3",#N/A,TRUE,"general"}</definedName>
    <definedName name="vutil">#REF!</definedName>
    <definedName name="vv">#N/A</definedName>
    <definedName name="vvcxv" localSheetId="23" hidden="1">{"TAB1",#N/A,TRUE,"GENERAL";"TAB2",#N/A,TRUE,"GENERAL";"TAB3",#N/A,TRUE,"GENERAL";"TAB4",#N/A,TRUE,"GENERAL";"TAB5",#N/A,TRUE,"GENERAL"}</definedName>
    <definedName name="vvcxv" localSheetId="29"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3">#REF!</definedName>
    <definedName name="VVV" localSheetId="29">#REF!</definedName>
    <definedName name="VVV">#REF!</definedName>
    <definedName name="vvvvt" localSheetId="23" hidden="1">{"via1",#N/A,TRUE,"general";"via2",#N/A,TRUE,"general";"via3",#N/A,TRUE,"general"}</definedName>
    <definedName name="vvvvt" localSheetId="29" hidden="1">{"via1",#N/A,TRUE,"general";"via2",#N/A,TRUE,"general";"via3",#N/A,TRUE,"general"}</definedName>
    <definedName name="vvvvt" hidden="1">{"via1",#N/A,TRUE,"general";"via2",#N/A,TRUE,"general";"via3",#N/A,TRUE,"general"}</definedName>
    <definedName name="vvvvvvf" localSheetId="23" hidden="1">{"via1",#N/A,TRUE,"general";"via2",#N/A,TRUE,"general";"via3",#N/A,TRUE,"general"}</definedName>
    <definedName name="vvvvvvf" localSheetId="29" hidden="1">{"via1",#N/A,TRUE,"general";"via2",#N/A,TRUE,"general";"via3",#N/A,TRUE,"general"}</definedName>
    <definedName name="vvvvvvf" hidden="1">{"via1",#N/A,TRUE,"general";"via2",#N/A,TRUE,"general";"via3",#N/A,TRUE,"general"}</definedName>
    <definedName name="vy" localSheetId="23" hidden="1">{"TAB1",#N/A,TRUE,"GENERAL";"TAB2",#N/A,TRUE,"GENERAL";"TAB3",#N/A,TRUE,"GENERAL";"TAB4",#N/A,TRUE,"GENERAL";"TAB5",#N/A,TRUE,"GENERAL"}</definedName>
    <definedName name="vy" localSheetId="29" hidden="1">{"TAB1",#N/A,TRUE,"GENERAL";"TAB2",#N/A,TRUE,"GENERAL";"TAB3",#N/A,TRUE,"GENERAL";"TAB4",#N/A,TRUE,"GENERAL";"TAB5",#N/A,TRUE,"GENERAL"}</definedName>
    <definedName name="vy" hidden="1">{"TAB1",#N/A,TRUE,"GENERAL";"TAB2",#N/A,TRUE,"GENERAL";"TAB3",#N/A,TRUE,"GENERAL";"TAB4",#N/A,TRUE,"GENERAL";"TAB5",#N/A,TRUE,"GENERAL"}</definedName>
    <definedName name="w2w2w" localSheetId="23" hidden="1">{"via1",#N/A,TRUE,"general";"via2",#N/A,TRUE,"general";"via3",#N/A,TRUE,"general"}</definedName>
    <definedName name="w2w2w" localSheetId="29" hidden="1">{"via1",#N/A,TRUE,"general";"via2",#N/A,TRUE,"general";"via3",#N/A,TRUE,"general"}</definedName>
    <definedName name="w2w2w" hidden="1">{"via1",#N/A,TRUE,"general";"via2",#N/A,TRUE,"general";"via3",#N/A,TRUE,"general"}</definedName>
    <definedName name="WAER4YTSDTGFYWUETYJ">#N/A</definedName>
    <definedName name="WAGE_RATE">#REF!</definedName>
    <definedName name="Wage0100">#REF!</definedName>
    <definedName name="Wage0200">#REF!</definedName>
    <definedName name="Wash_Primer">#REF!</definedName>
    <definedName name="WBS">'[260]2004'!#REF!</definedName>
    <definedName name="Wcut">#REF!</definedName>
    <definedName name="WD">#REF!</definedName>
    <definedName name="WDBIFG" localSheetId="23">[1]CRA.MODI!#REF!</definedName>
    <definedName name="WDBIFG">[1]CRA.MODI!#REF!</definedName>
    <definedName name="WDD" hidden="1">{#N/A,#N/A,FALSE,"orthoflow";#N/A,#N/A,FALSE,"Miscelaneos";#N/A,#N/A,FALSE,"Instrumentacio";#N/A,#N/A,FALSE,"Electrico";#N/A,#N/A,FALSE,"Valv. Seguridad"}</definedName>
    <definedName name="WDFSDF">'[172]Res-Accide-10'!#REF!</definedName>
    <definedName name="we">#N/A</definedName>
    <definedName name="wedw">#REF!</definedName>
    <definedName name="wef" localSheetId="23">#REF!</definedName>
    <definedName name="wef">#REF!</definedName>
    <definedName name="WEFWE">'[172]Res-Accide-10'!#REF!</definedName>
    <definedName name="WER" localSheetId="29">'[73]Res-Accide-10'!$S$2:$S$7</definedName>
    <definedName name="WER">'[74]Res-Accide-10'!$S$2:$S$7</definedName>
    <definedName name="werew" localSheetId="23" hidden="1">{"TAB1",#N/A,TRUE,"GENERAL";"TAB2",#N/A,TRUE,"GENERAL";"TAB3",#N/A,TRUE,"GENERAL";"TAB4",#N/A,TRUE,"GENERAL";"TAB5",#N/A,TRUE,"GENERAL"}</definedName>
    <definedName name="werew" localSheetId="29" hidden="1">{"TAB1",#N/A,TRUE,"GENERAL";"TAB2",#N/A,TRUE,"GENERAL";"TAB3",#N/A,TRUE,"GENERAL";"TAB4",#N/A,TRUE,"GENERAL";"TAB5",#N/A,TRUE,"GENERAL"}</definedName>
    <definedName name="werew" hidden="1">{"TAB1",#N/A,TRUE,"GENERAL";"TAB2",#N/A,TRUE,"GENERAL";"TAB3",#N/A,TRUE,"GENERAL";"TAB4",#N/A,TRUE,"GENERAL";"TAB5",#N/A,TRUE,"GENERAL"}</definedName>
    <definedName name="WEREWR" localSheetId="23" hidden="1">{"via1",#N/A,TRUE,"general";"via2",#N/A,TRUE,"general";"via3",#N/A,TRUE,"general"}</definedName>
    <definedName name="WEREWR" localSheetId="29" hidden="1">{"via1",#N/A,TRUE,"general";"via2",#N/A,TRUE,"general";"via3",#N/A,TRUE,"general"}</definedName>
    <definedName name="WEREWR" hidden="1">{"via1",#N/A,TRUE,"general";"via2",#N/A,TRUE,"general";"via3",#N/A,TRUE,"general"}</definedName>
    <definedName name="werfdsf" localSheetId="23" hidden="1">{"TAB1",#N/A,TRUE,"GENERAL";"TAB2",#N/A,TRUE,"GENERAL";"TAB3",#N/A,TRUE,"GENERAL";"TAB4",#N/A,TRUE,"GENERAL";"TAB5",#N/A,TRUE,"GENERAL"}</definedName>
    <definedName name="werfdsf" localSheetId="29" hidden="1">{"TAB1",#N/A,TRUE,"GENERAL";"TAB2",#N/A,TRUE,"GENERAL";"TAB3",#N/A,TRUE,"GENERAL";"TAB4",#N/A,TRUE,"GENERAL";"TAB5",#N/A,TRUE,"GENERAL"}</definedName>
    <definedName name="werfdsf" hidden="1">{"TAB1",#N/A,TRUE,"GENERAL";"TAB2",#N/A,TRUE,"GENERAL";"TAB3",#N/A,TRUE,"GENERAL";"TAB4",#N/A,TRUE,"GENERAL";"TAB5",#N/A,TRUE,"GENERAL"}</definedName>
    <definedName name="werh" localSheetId="23" hidden="1">{"via1",#N/A,TRUE,"general";"via2",#N/A,TRUE,"general";"via3",#N/A,TRUE,"general"}</definedName>
    <definedName name="werh" localSheetId="29" hidden="1">{"via1",#N/A,TRUE,"general";"via2",#N/A,TRUE,"general";"via3",#N/A,TRUE,"general"}</definedName>
    <definedName name="werh" hidden="1">{"via1",#N/A,TRUE,"general";"via2",#N/A,TRUE,"general";"via3",#N/A,TRUE,"general"}</definedName>
    <definedName name="wersfdfrguyo" localSheetId="23" hidden="1">{"via1",#N/A,TRUE,"general";"via2",#N/A,TRUE,"general";"via3",#N/A,TRUE,"general"}</definedName>
    <definedName name="wersfdfrguyo" localSheetId="29" hidden="1">{"via1",#N/A,TRUE,"general";"via2",#N/A,TRUE,"general";"via3",#N/A,TRUE,"general"}</definedName>
    <definedName name="wersfdfrguyo" hidden="1">{"via1",#N/A,TRUE,"general";"via2",#N/A,TRUE,"general";"via3",#N/A,TRUE,"general"}</definedName>
    <definedName name="werwr" localSheetId="23" hidden="1">{"via1",#N/A,TRUE,"general";"via2",#N/A,TRUE,"general";"via3",#N/A,TRUE,"general"}</definedName>
    <definedName name="werwr" localSheetId="29" hidden="1">{"via1",#N/A,TRUE,"general";"via2",#N/A,TRUE,"general";"via3",#N/A,TRUE,"general"}</definedName>
    <definedName name="werwr" hidden="1">{"via1",#N/A,TRUE,"general";"via2",#N/A,TRUE,"general";"via3",#N/A,TRUE,"general"}</definedName>
    <definedName name="WERWVN" localSheetId="23" hidden="1">{"TAB1",#N/A,TRUE,"GENERAL";"TAB2",#N/A,TRUE,"GENERAL";"TAB3",#N/A,TRUE,"GENERAL";"TAB4",#N/A,TRUE,"GENERAL";"TAB5",#N/A,TRUE,"GENERAL"}</definedName>
    <definedName name="WERWVN" localSheetId="29" hidden="1">{"TAB1",#N/A,TRUE,"GENERAL";"TAB2",#N/A,TRUE,"GENERAL";"TAB3",#N/A,TRUE,"GENERAL";"TAB4",#N/A,TRUE,"GENERAL";"TAB5",#N/A,TRUE,"GENERAL"}</definedName>
    <definedName name="WERWVN" hidden="1">{"TAB1",#N/A,TRUE,"GENERAL";"TAB2",#N/A,TRUE,"GENERAL";"TAB3",#N/A,TRUE,"GENERAL";"TAB4",#N/A,TRUE,"GENERAL";"TAB5",#N/A,TRUE,"GENERAL"}</definedName>
    <definedName name="wetrew" localSheetId="23" hidden="1">{"via1",#N/A,TRUE,"general";"via2",#N/A,TRUE,"general";"via3",#N/A,TRUE,"general"}</definedName>
    <definedName name="wetrew" localSheetId="29" hidden="1">{"via1",#N/A,TRUE,"general";"via2",#N/A,TRUE,"general";"via3",#N/A,TRUE,"general"}</definedName>
    <definedName name="wetrew" hidden="1">{"via1",#N/A,TRUE,"general";"via2",#N/A,TRUE,"general";"via3",#N/A,TRUE,"general"}</definedName>
    <definedName name="wettt" localSheetId="23" hidden="1">{"via1",#N/A,TRUE,"general";"via2",#N/A,TRUE,"general";"via3",#N/A,TRUE,"general"}</definedName>
    <definedName name="wettt" localSheetId="29" hidden="1">{"via1",#N/A,TRUE,"general";"via2",#N/A,TRUE,"general";"via3",#N/A,TRUE,"general"}</definedName>
    <definedName name="wettt" hidden="1">{"via1",#N/A,TRUE,"general";"via2",#N/A,TRUE,"general";"via3",#N/A,TRUE,"general"}</definedName>
    <definedName name="wetwretd" localSheetId="23" hidden="1">{"via1",#N/A,TRUE,"general";"via2",#N/A,TRUE,"general";"via3",#N/A,TRUE,"general"}</definedName>
    <definedName name="wetwretd" localSheetId="29" hidden="1">{"via1",#N/A,TRUE,"general";"via2",#N/A,TRUE,"general";"via3",#N/A,TRUE,"general"}</definedName>
    <definedName name="wetwretd" hidden="1">{"via1",#N/A,TRUE,"general";"via2",#N/A,TRUE,"general";"via3",#N/A,TRUE,"general"}</definedName>
    <definedName name="wew" localSheetId="23" hidden="1">{"via1",#N/A,TRUE,"general";"via2",#N/A,TRUE,"general";"via3",#N/A,TRUE,"general"}</definedName>
    <definedName name="wew" localSheetId="29" hidden="1">{"via1",#N/A,TRUE,"general";"via2",#N/A,TRUE,"general";"via3",#N/A,TRUE,"general"}</definedName>
    <definedName name="wew" hidden="1">{"via1",#N/A,TRUE,"general";"via2",#N/A,TRUE,"general";"via3",#N/A,TRUE,"general"}</definedName>
    <definedName name="wffag" localSheetId="23" hidden="1">{"via1",#N/A,TRUE,"general";"via2",#N/A,TRUE,"general";"via3",#N/A,TRUE,"general"}</definedName>
    <definedName name="wffag" localSheetId="29" hidden="1">{"via1",#N/A,TRUE,"general";"via2",#N/A,TRUE,"general";"via3",#N/A,TRUE,"general"}</definedName>
    <definedName name="wffag" hidden="1">{"via1",#N/A,TRUE,"general";"via2",#N/A,TRUE,"general";"via3",#N/A,TRUE,"general"}</definedName>
    <definedName name="WILSON" localSheetId="23">'[74]Res-Accide-10'!#REF!</definedName>
    <definedName name="WILSON" localSheetId="29">'[73]Res-Accide-10'!#REF!</definedName>
    <definedName name="WILSON">'[74]Res-Accide-10'!#REF!</definedName>
    <definedName name="Wing_Aluminio">#REF!</definedName>
    <definedName name="wj">#N/A</definedName>
    <definedName name="wl">#N/A</definedName>
    <definedName name="WorksheetSubTotal">#N/A</definedName>
    <definedName name="WorksheetTotal">#N/A</definedName>
    <definedName name="WQ">#REF!</definedName>
    <definedName name="WQEEWQ" localSheetId="23" hidden="1">{"TAB1",#N/A,TRUE,"GENERAL";"TAB2",#N/A,TRUE,"GENERAL";"TAB3",#N/A,TRUE,"GENERAL";"TAB4",#N/A,TRUE,"GENERAL";"TAB5",#N/A,TRUE,"GENERAL"}</definedName>
    <definedName name="WQEEWQ" localSheetId="29" hidden="1">{"TAB1",#N/A,TRUE,"GENERAL";"TAB2",#N/A,TRUE,"GENERAL";"TAB3",#N/A,TRUE,"GENERAL";"TAB4",#N/A,TRUE,"GENERAL";"TAB5",#N/A,TRUE,"GENERAL"}</definedName>
    <definedName name="WQEEWQ" hidden="1">{"TAB1",#N/A,TRUE,"GENERAL";"TAB2",#N/A,TRUE,"GENERAL";"TAB3",#N/A,TRUE,"GENERAL";"TAB4",#N/A,TRUE,"GENERAL";"TAB5",#N/A,TRUE,"GENERAL"}</definedName>
    <definedName name="wqw" localSheetId="23" hidden="1">#REF!</definedName>
    <definedName name="wqw" hidden="1">#REF!</definedName>
    <definedName name="wrn.ar." hidden="1">{#N/A,#N/A,TRUE,"CODIGO DEPENDENCIA"}</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2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3" hidden="1">{"TAB1",#N/A,TRUE,"GENERAL";"TAB2",#N/A,TRUE,"GENERAL";"TAB3",#N/A,TRUE,"GENERAL";"TAB4",#N/A,TRUE,"GENERAL";"TAB5",#N/A,TRUE,"GENERAL"}</definedName>
    <definedName name="wrn.GENERAL." localSheetId="29" hidden="1">{"TAB1",#N/A,TRUE,"GENERAL";"TAB2",#N/A,TRUE,"GENERAL";"TAB3",#N/A,TRUE,"GENERAL";"TAB4",#N/A,TRUE,"GENERAL";"TAB5",#N/A,TRUE,"GENERAL"}</definedName>
    <definedName name="wrn.GENERAL." hidden="1">{"TAB1",#N/A,TRUE,"GENERAL";"TAB2",#N/A,TRUE,"GENERAL";"TAB3",#N/A,TRUE,"GENERAL";"TAB4",#N/A,TRUE,"GENERAL";"TAB5",#N/A,TRUE,"GENERAL"}</definedName>
    <definedName name="wrn.GERENCIA." localSheetId="23" hidden="1">{#N/A,#N/A,TRUE,"INGENIERIA";#N/A,#N/A,TRUE,"COMPRAS";#N/A,#N/A,TRUE,"DIRECCION";#N/A,#N/A,TRUE,"RESUMEN"}</definedName>
    <definedName name="wrn.GERENCIA." localSheetId="29" hidden="1">{#N/A,#N/A,TRUE,"INGENIERIA";#N/A,#N/A,TRUE,"COMPRAS";#N/A,#N/A,TRUE,"DIRECCION";#N/A,#N/A,TRUE,"RESUMEN"}</definedName>
    <definedName name="wrn.GERENCIA." hidden="1">{#N/A,#N/A,TRUE,"INGENIERIA";#N/A,#N/A,TRUE,"COMPRAS";#N/A,#N/A,TRUE,"DIRECCION";#N/A,#N/A,TRUE,"RESUMEN"}</definedName>
    <definedName name="wrn.items." localSheetId="23" hidden="1">{#N/A,#N/A,FALSE,"Items"}</definedName>
    <definedName name="wrn.items." hidden="1">{#N/A,#N/A,FALSE,"Items"}</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3" hidden="1">{"via1",#N/A,TRUE,"general";"via2",#N/A,TRUE,"general";"via3",#N/A,TRUE,"general"}</definedName>
    <definedName name="wrn.via." localSheetId="29" hidden="1">{"via1",#N/A,TRUE,"general";"via2",#N/A,TRUE,"general";"via3",#N/A,TRUE,"general"}</definedName>
    <definedName name="wrn.via." hidden="1">{"via1",#N/A,TRUE,"general";"via2",#N/A,TRUE,"general";"via3",#N/A,TRUE,"general"}</definedName>
    <definedName name="wrn1.items" localSheetId="23" hidden="1">{#N/A,#N/A,FALSE,"Items"}</definedName>
    <definedName name="wrn1.items" hidden="1">{#N/A,#N/A,FALSE,"Items"}</definedName>
    <definedName name="WRTY">#N/A</definedName>
    <definedName name="ws">#N/A</definedName>
    <definedName name="WSERWEER" localSheetId="23">'[261]COSTOS OFICINA'!#REF!</definedName>
    <definedName name="WSERWEER">'[261]COSTOS OFICINA'!#REF!</definedName>
    <definedName name="wsnhed" localSheetId="23" hidden="1">{"via1",#N/A,TRUE,"general";"via2",#N/A,TRUE,"general";"via3",#N/A,TRUE,"general"}</definedName>
    <definedName name="wsnhed" localSheetId="29" hidden="1">{"via1",#N/A,TRUE,"general";"via2",#N/A,TRUE,"general";"via3",#N/A,TRUE,"general"}</definedName>
    <definedName name="wsnhed" hidden="1">{"via1",#N/A,TRUE,"general";"via2",#N/A,TRUE,"general";"via3",#N/A,TRUE,"general"}</definedName>
    <definedName name="wswswsqa" localSheetId="23" hidden="1">{"via1",#N/A,TRUE,"general";"via2",#N/A,TRUE,"general";"via3",#N/A,TRUE,"general"}</definedName>
    <definedName name="wswswsqa" localSheetId="29" hidden="1">{"via1",#N/A,TRUE,"general";"via2",#N/A,TRUE,"general";"via3",#N/A,TRUE,"general"}</definedName>
    <definedName name="wswswsqa" hidden="1">{"via1",#N/A,TRUE,"general";"via2",#N/A,TRUE,"general";"via3",#N/A,TRUE,"general"}</definedName>
    <definedName name="WSX">#REF!</definedName>
    <definedName name="Wtot">#REF!</definedName>
    <definedName name="wtt" localSheetId="23" hidden="1">{"TAB1",#N/A,TRUE,"GENERAL";"TAB2",#N/A,TRUE,"GENERAL";"TAB3",#N/A,TRUE,"GENERAL";"TAB4",#N/A,TRUE,"GENERAL";"TAB5",#N/A,TRUE,"GENERAL"}</definedName>
    <definedName name="wtt" localSheetId="29" hidden="1">{"TAB1",#N/A,TRUE,"GENERAL";"TAB2",#N/A,TRUE,"GENERAL";"TAB3",#N/A,TRUE,"GENERAL";"TAB4",#N/A,TRUE,"GENERAL";"TAB5",#N/A,TRUE,"GENERAL"}</definedName>
    <definedName name="wtt" hidden="1">{"TAB1",#N/A,TRUE,"GENERAL";"TAB2",#N/A,TRUE,"GENERAL";"TAB3",#N/A,TRUE,"GENERAL";"TAB4",#N/A,TRUE,"GENERAL";"TAB5",#N/A,TRUE,"GENERAL"}</definedName>
    <definedName name="wvu.TAB1." localSheetId="23"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23"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2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23"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23"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29">#REF!</definedName>
    <definedName name="ww">#N/A</definedName>
    <definedName name="wwded3" localSheetId="23" hidden="1">{"via1",#N/A,TRUE,"general";"via2",#N/A,TRUE,"general";"via3",#N/A,TRUE,"general"}</definedName>
    <definedName name="wwded3" localSheetId="29" hidden="1">{"via1",#N/A,TRUE,"general";"via2",#N/A,TRUE,"general";"via3",#N/A,TRUE,"general"}</definedName>
    <definedName name="wwded3" hidden="1">{"via1",#N/A,TRUE,"general";"via2",#N/A,TRUE,"general";"via3",#N/A,TRUE,"general"}</definedName>
    <definedName name="wwwwe" localSheetId="23" hidden="1">{"TAB1",#N/A,TRUE,"GENERAL";"TAB2",#N/A,TRUE,"GENERAL";"TAB3",#N/A,TRUE,"GENERAL";"TAB4",#N/A,TRUE,"GENERAL";"TAB5",#N/A,TRUE,"GENERAL"}</definedName>
    <definedName name="wwwwe" localSheetId="29" hidden="1">{"TAB1",#N/A,TRUE,"GENERAL";"TAB2",#N/A,TRUE,"GENERAL";"TAB3",#N/A,TRUE,"GENERAL";"TAB4",#N/A,TRUE,"GENERAL";"TAB5",#N/A,TRUE,"GENERAL"}</definedName>
    <definedName name="wwwwe" hidden="1">{"TAB1",#N/A,TRUE,"GENERAL";"TAB2",#N/A,TRUE,"GENERAL";"TAB3",#N/A,TRUE,"GENERAL";"TAB4",#N/A,TRUE,"GENERAL";"TAB5",#N/A,TRUE,"GENERAL"}</definedName>
    <definedName name="WWWWWWWWQQQQQAAAAAAAAA">#N/A</definedName>
    <definedName name="wyty" localSheetId="23" hidden="1">{"via1",#N/A,TRUE,"general";"via2",#N/A,TRUE,"general";"via3",#N/A,TRUE,"general"}</definedName>
    <definedName name="wyty" localSheetId="29" hidden="1">{"via1",#N/A,TRUE,"general";"via2",#N/A,TRUE,"general";"via3",#N/A,TRUE,"general"}</definedName>
    <definedName name="wyty" hidden="1">{"via1",#N/A,TRUE,"general";"via2",#N/A,TRUE,"general";"via3",#N/A,TRUE,"general"}</definedName>
    <definedName name="x" localSheetId="29">#REF!</definedName>
    <definedName name="x">#N/A</definedName>
    <definedName name="xb">#N/A</definedName>
    <definedName name="xcbvbs" localSheetId="23" hidden="1">{"TAB1",#N/A,TRUE,"GENERAL";"TAB2",#N/A,TRUE,"GENERAL";"TAB3",#N/A,TRUE,"GENERAL";"TAB4",#N/A,TRUE,"GENERAL";"TAB5",#N/A,TRUE,"GENERAL"}</definedName>
    <definedName name="xcbvbs" localSheetId="29"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fdsfs" localSheetId="23">#REF!</definedName>
    <definedName name="xfdsfs">#REF!</definedName>
    <definedName name="xo">#N/A</definedName>
    <definedName name="xpoxwojohchc">#N/A</definedName>
    <definedName name="XSW" hidden="1">{#N/A,#N/A,TRUE,"1842CWN0"}</definedName>
    <definedName name="xsxs" localSheetId="23" hidden="1">{"TAB1",#N/A,TRUE,"GENERAL";"TAB2",#N/A,TRUE,"GENERAL";"TAB3",#N/A,TRUE,"GENERAL";"TAB4",#N/A,TRUE,"GENERAL";"TAB5",#N/A,TRUE,"GENERAL"}</definedName>
    <definedName name="xsxs" localSheetId="29" hidden="1">{"TAB1",#N/A,TRUE,"GENERAL";"TAB2",#N/A,TRUE,"GENERAL";"TAB3",#N/A,TRUE,"GENERAL";"TAB4",#N/A,TRUE,"GENERAL";"TAB5",#N/A,TRUE,"GENERAL"}</definedName>
    <definedName name="xsxs" hidden="1">{"TAB1",#N/A,TRUE,"GENERAL";"TAB2",#N/A,TRUE,"GENERAL";"TAB3",#N/A,TRUE,"GENERAL";"TAB4",#N/A,TRUE,"GENERAL";"TAB5",#N/A,TRUE,"GENERAL"}</definedName>
    <definedName name="xt" localSheetId="23">#REF!</definedName>
    <definedName name="xt" localSheetId="29">#REF!</definedName>
    <definedName name="xt">#REF!</definedName>
    <definedName name="xx" localSheetId="23">#REF!</definedName>
    <definedName name="XX" localSheetId="29">#REF!</definedName>
    <definedName name="xx">#REF!</definedName>
    <definedName name="xxfg" localSheetId="23" hidden="1">{"via1",#N/A,TRUE,"general";"via2",#N/A,TRUE,"general";"via3",#N/A,TRUE,"general"}</definedName>
    <definedName name="xxfg" localSheetId="29" hidden="1">{"via1",#N/A,TRUE,"general";"via2",#N/A,TRUE,"general";"via3",#N/A,TRUE,"general"}</definedName>
    <definedName name="xxfg" hidden="1">{"via1",#N/A,TRUE,"general";"via2",#N/A,TRUE,"general";"via3",#N/A,TRUE,"general"}</definedName>
    <definedName name="XXX" localSheetId="23">#REF!</definedName>
    <definedName name="XXX" localSheetId="29">#REF!</definedName>
    <definedName name="XXX">#REF!</definedName>
    <definedName name="XXXX" hidden="1">#REF!</definedName>
    <definedName name="xxxxx" localSheetId="29">[262]!absc</definedName>
    <definedName name="xxxxx" localSheetId="30">[263]!absc</definedName>
    <definedName name="xxxxx">[263]!absc</definedName>
    <definedName name="xxxxxds" localSheetId="23" hidden="1">{"via1",#N/A,TRUE,"general";"via2",#N/A,TRUE,"general";"via3",#N/A,TRUE,"general"}</definedName>
    <definedName name="xxxxxds" localSheetId="29" hidden="1">{"via1",#N/A,TRUE,"general";"via2",#N/A,TRUE,"general";"via3",#N/A,TRUE,"general"}</definedName>
    <definedName name="xxxxxds" hidden="1">{"via1",#N/A,TRUE,"general";"via2",#N/A,TRUE,"general";"via3",#N/A,TRUE,"general"}</definedName>
    <definedName name="XXXXXX" localSheetId="23" hidden="1">{#N/A,#N/A,TRUE,"INGENIERIA";#N/A,#N/A,TRUE,"COMPRAS";#N/A,#N/A,TRUE,"DIRECCION";#N/A,#N/A,TRUE,"RESUMEN"}</definedName>
    <definedName name="XXXXXX" localSheetId="29" hidden="1">{#N/A,#N/A,FALSE,"orthoflow";#N/A,#N/A,FALSE,"Miscelaneos";#N/A,#N/A,FALSE,"Instrumentacio";#N/A,#N/A,FALSE,"Electrico";#N/A,#N/A,FALSE,"Valv. Seguridad"}</definedName>
    <definedName name="XXXXXX" hidden="1">{#N/A,#N/A,TRUE,"INGENIERIA";#N/A,#N/A,TRUE,"COMPRAS";#N/A,#N/A,TRUE,"DIRECCION";#N/A,#N/A,TRUE,"RESUMEN"}</definedName>
    <definedName name="XXXXXXXXXX" localSheetId="23">#REF!</definedName>
    <definedName name="XXXXXXXXXX" localSheetId="29">#REF!</definedName>
    <definedName name="XXXXXXXXXX">#REF!</definedName>
    <definedName name="xxxxxxxxxx29" localSheetId="23" hidden="1">{"via1",#N/A,TRUE,"general";"via2",#N/A,TRUE,"general";"via3",#N/A,TRUE,"general"}</definedName>
    <definedName name="xxxxxxxxxx29" localSheetId="29" hidden="1">{"via1",#N/A,TRUE,"general";"via2",#N/A,TRUE,"general";"via3",#N/A,TRUE,"general"}</definedName>
    <definedName name="xxxxxxxxxx29" hidden="1">{"via1",#N/A,TRUE,"general";"via2",#N/A,TRUE,"general";"via3",#N/A,TRUE,"general"}</definedName>
    <definedName name="XXXXXXXXXXXX" localSheetId="23">#REF!</definedName>
    <definedName name="XXXXXXXXXXXX" localSheetId="29">#REF!</definedName>
    <definedName name="XXXXXXXXXXXX">#REF!</definedName>
    <definedName name="XZS" hidden="1">#REF!</definedName>
    <definedName name="XZXZV" localSheetId="23" hidden="1">{"via1",#N/A,TRUE,"general";"via2",#N/A,TRUE,"general";"via3",#N/A,TRUE,"general"}</definedName>
    <definedName name="XZXZV" localSheetId="29" hidden="1">{"via1",#N/A,TRUE,"general";"via2",#N/A,TRUE,"general";"via3",#N/A,TRUE,"general"}</definedName>
    <definedName name="XZXZV" hidden="1">{"via1",#N/A,TRUE,"general";"via2",#N/A,TRUE,"general";"via3",#N/A,TRUE,"general"}</definedName>
    <definedName name="Y">[8]!absc</definedName>
    <definedName name="y6y6" localSheetId="23" hidden="1">{"via1",#N/A,TRUE,"general";"via2",#N/A,TRUE,"general";"via3",#N/A,TRUE,"general"}</definedName>
    <definedName name="y6y6" localSheetId="29" hidden="1">{"via1",#N/A,TRUE,"general";"via2",#N/A,TRUE,"general";"via3",#N/A,TRUE,"general"}</definedName>
    <definedName name="y6y6" hidden="1">{"via1",#N/A,TRUE,"general";"via2",#N/A,TRUE,"general";"via3",#N/A,TRUE,"general"}</definedName>
    <definedName name="YA">#REF!</definedName>
    <definedName name="yery" localSheetId="23" hidden="1">{"via1",#N/A,TRUE,"general";"via2",#N/A,TRUE,"general";"via3",#N/A,TRUE,"general"}</definedName>
    <definedName name="yery" localSheetId="29" hidden="1">{"via1",#N/A,TRUE,"general";"via2",#N/A,TRUE,"general";"via3",#N/A,TRUE,"general"}</definedName>
    <definedName name="yery" hidden="1">{"via1",#N/A,TRUE,"general";"via2",#N/A,TRUE,"general";"via3",#N/A,TRUE,"general"}</definedName>
    <definedName name="Yeso_corriente">#REF!</definedName>
    <definedName name="Yeso_especial">#REF!</definedName>
    <definedName name="YHN">#REF!</definedName>
    <definedName name="yhy" localSheetId="23" hidden="1">{"TAB1",#N/A,TRUE,"GENERAL";"TAB2",#N/A,TRUE,"GENERAL";"TAB3",#N/A,TRUE,"GENERAL";"TAB4",#N/A,TRUE,"GENERAL";"TAB5",#N/A,TRUE,"GENERAL"}</definedName>
    <definedName name="yhy" localSheetId="29"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3" hidden="1">{"TAB1",#N/A,TRUE,"GENERAL";"TAB2",#N/A,TRUE,"GENERAL";"TAB3",#N/A,TRUE,"GENERAL";"TAB4",#N/A,TRUE,"GENERAL";"TAB5",#N/A,TRUE,"GENERAL"}</definedName>
    <definedName name="yjyj" localSheetId="29" hidden="1">{"TAB1",#N/A,TRUE,"GENERAL";"TAB2",#N/A,TRUE,"GENERAL";"TAB3",#N/A,TRUE,"GENERAL";"TAB4",#N/A,TRUE,"GENERAL";"TAB5",#N/A,TRUE,"GENERAL"}</definedName>
    <definedName name="yjyj" hidden="1">{"TAB1",#N/A,TRUE,"GENERAL";"TAB2",#N/A,TRUE,"GENERAL";"TAB3",#N/A,TRUE,"GENERAL";"TAB4",#N/A,TRUE,"GENERAL";"TAB5",#N/A,TRUE,"GENERAL"}</definedName>
    <definedName name="yn">#N/A</definedName>
    <definedName name="yorlanys">#N/A</definedName>
    <definedName name="YOYO">'[264]AISLAMIENTO CATEGORIAS II Y III'!$G$1:$I$65536</definedName>
    <definedName name="yrey" localSheetId="23" hidden="1">{"via1",#N/A,TRUE,"general";"via2",#N/A,TRUE,"general";"via3",#N/A,TRUE,"general"}</definedName>
    <definedName name="yrey" localSheetId="29" hidden="1">{"via1",#N/A,TRUE,"general";"via2",#N/A,TRUE,"general";"via3",#N/A,TRUE,"general"}</definedName>
    <definedName name="yrey" hidden="1">{"via1",#N/A,TRUE,"general";"via2",#N/A,TRUE,"general";"via3",#N/A,TRUE,"general"}</definedName>
    <definedName name="yry" localSheetId="23" hidden="1">{"via1",#N/A,TRUE,"general";"via2",#N/A,TRUE,"general";"via3",#N/A,TRUE,"general"}</definedName>
    <definedName name="yry" localSheetId="29" hidden="1">{"via1",#N/A,TRUE,"general";"via2",#N/A,TRUE,"general";"via3",#N/A,TRUE,"general"}</definedName>
    <definedName name="yry" hidden="1">{"via1",#N/A,TRUE,"general";"via2",#N/A,TRUE,"general";"via3",#N/A,TRUE,"general"}</definedName>
    <definedName name="YT">#REF!</definedName>
    <definedName name="ytj" localSheetId="23" hidden="1">{"TAB1",#N/A,TRUE,"GENERAL";"TAB2",#N/A,TRUE,"GENERAL";"TAB3",#N/A,TRUE,"GENERAL";"TAB4",#N/A,TRUE,"GENERAL";"TAB5",#N/A,TRUE,"GENERAL"}</definedName>
    <definedName name="ytj" localSheetId="29" hidden="1">{"TAB1",#N/A,TRUE,"GENERAL";"TAB2",#N/A,TRUE,"GENERAL";"TAB3",#N/A,TRUE,"GENERAL";"TAB4",#N/A,TRUE,"GENERAL";"TAB5",#N/A,TRUE,"GENERAL"}</definedName>
    <definedName name="ytj" hidden="1">{"TAB1",#N/A,TRUE,"GENERAL";"TAB2",#N/A,TRUE,"GENERAL";"TAB3",#N/A,TRUE,"GENERAL";"TAB4",#N/A,TRUE,"GENERAL";"TAB5",#N/A,TRUE,"GENERAL"}</definedName>
    <definedName name="ytjt6" localSheetId="23" hidden="1">{"via1",#N/A,TRUE,"general";"via2",#N/A,TRUE,"general";"via3",#N/A,TRUE,"general"}</definedName>
    <definedName name="ytjt6" localSheetId="29" hidden="1">{"via1",#N/A,TRUE,"general";"via2",#N/A,TRUE,"general";"via3",#N/A,TRUE,"general"}</definedName>
    <definedName name="ytjt6" hidden="1">{"via1",#N/A,TRUE,"general";"via2",#N/A,TRUE,"general";"via3",#N/A,TRUE,"general"}</definedName>
    <definedName name="ytrwyr" localSheetId="23" hidden="1">{"TAB1",#N/A,TRUE,"GENERAL";"TAB2",#N/A,TRUE,"GENERAL";"TAB3",#N/A,TRUE,"GENERAL";"TAB4",#N/A,TRUE,"GENERAL";"TAB5",#N/A,TRUE,"GENERAL"}</definedName>
    <definedName name="ytrwyr" localSheetId="29" hidden="1">{"TAB1",#N/A,TRUE,"GENERAL";"TAB2",#N/A,TRUE,"GENERAL";"TAB3",#N/A,TRUE,"GENERAL";"TAB4",#N/A,TRUE,"GENERAL";"TAB5",#N/A,TRUE,"GENERAL"}</definedName>
    <definedName name="ytrwyr" hidden="1">{"TAB1",#N/A,TRUE,"GENERAL";"TAB2",#N/A,TRUE,"GENERAL";"TAB3",#N/A,TRUE,"GENERAL";"TAB4",#N/A,TRUE,"GENERAL";"TAB5",#N/A,TRUE,"GENERAL"}</definedName>
    <definedName name="ytry" localSheetId="23" hidden="1">{"via1",#N/A,TRUE,"general";"via2",#N/A,TRUE,"general";"via3",#N/A,TRUE,"general"}</definedName>
    <definedName name="ytry" localSheetId="29" hidden="1">{"via1",#N/A,TRUE,"general";"via2",#N/A,TRUE,"general";"via3",#N/A,TRUE,"general"}</definedName>
    <definedName name="ytry" hidden="1">{"via1",#N/A,TRUE,"general";"via2",#N/A,TRUE,"general";"via3",#N/A,TRUE,"general"}</definedName>
    <definedName name="ytryrty" localSheetId="23" hidden="1">{"via1",#N/A,TRUE,"general";"via2",#N/A,TRUE,"general";"via3",#N/A,TRUE,"general"}</definedName>
    <definedName name="ytryrty" localSheetId="29" hidden="1">{"via1",#N/A,TRUE,"general";"via2",#N/A,TRUE,"general";"via3",#N/A,TRUE,"general"}</definedName>
    <definedName name="ytryrty" hidden="1">{"via1",#N/A,TRUE,"general";"via2",#N/A,TRUE,"general";"via3",#N/A,TRUE,"general"}</definedName>
    <definedName name="YTRYUYT" localSheetId="23" hidden="1">{"TAB1",#N/A,TRUE,"GENERAL";"TAB2",#N/A,TRUE,"GENERAL";"TAB3",#N/A,TRUE,"GENERAL";"TAB4",#N/A,TRUE,"GENERAL";"TAB5",#N/A,TRUE,"GENERAL"}</definedName>
    <definedName name="YTRYUYT" localSheetId="29" hidden="1">{"TAB1",#N/A,TRUE,"GENERAL";"TAB2",#N/A,TRUE,"GENERAL";"TAB3",#N/A,TRUE,"GENERAL";"TAB4",#N/A,TRUE,"GENERAL";"TAB5",#N/A,TRUE,"GENERAL"}</definedName>
    <definedName name="YTRYUYT" hidden="1">{"TAB1",#N/A,TRUE,"GENERAL";"TAB2",#N/A,TRUE,"GENERAL";"TAB3",#N/A,TRUE,"GENERAL";"TAB4",#N/A,TRUE,"GENERAL";"TAB5",#N/A,TRUE,"GENERAL"}</definedName>
    <definedName name="ytudfgd" localSheetId="23" hidden="1">{"TAB1",#N/A,TRUE,"GENERAL";"TAB2",#N/A,TRUE,"GENERAL";"TAB3",#N/A,TRUE,"GENERAL";"TAB4",#N/A,TRUE,"GENERAL";"TAB5",#N/A,TRUE,"GENERAL"}</definedName>
    <definedName name="ytudfgd" localSheetId="29" hidden="1">{"TAB1",#N/A,TRUE,"GENERAL";"TAB2",#N/A,TRUE,"GENERAL";"TAB3",#N/A,TRUE,"GENERAL";"TAB4",#N/A,TRUE,"GENERAL";"TAB5",#N/A,TRUE,"GENERAL"}</definedName>
    <definedName name="ytudfgd" hidden="1">{"TAB1",#N/A,TRUE,"GENERAL";"TAB2",#N/A,TRUE,"GENERAL";"TAB3",#N/A,TRUE,"GENERAL";"TAB4",#N/A,TRUE,"GENERAL";"TAB5",#N/A,TRUE,"GENERAL"}</definedName>
    <definedName name="yturtu7" localSheetId="23" hidden="1">{"TAB1",#N/A,TRUE,"GENERAL";"TAB2",#N/A,TRUE,"GENERAL";"TAB3",#N/A,TRUE,"GENERAL";"TAB4",#N/A,TRUE,"GENERAL";"TAB5",#N/A,TRUE,"GENERAL"}</definedName>
    <definedName name="yturtu7" localSheetId="29" hidden="1">{"TAB1",#N/A,TRUE,"GENERAL";"TAB2",#N/A,TRUE,"GENERAL";"TAB3",#N/A,TRUE,"GENERAL";"TAB4",#N/A,TRUE,"GENERAL";"TAB5",#N/A,TRUE,"GENERAL"}</definedName>
    <definedName name="yturtu7" hidden="1">{"TAB1",#N/A,TRUE,"GENERAL";"TAB2",#N/A,TRUE,"GENERAL";"TAB3",#N/A,TRUE,"GENERAL";"TAB4",#N/A,TRUE,"GENERAL";"TAB5",#N/A,TRUE,"GENERAL"}</definedName>
    <definedName name="yturu" localSheetId="23" hidden="1">{"TAB1",#N/A,TRUE,"GENERAL";"TAB2",#N/A,TRUE,"GENERAL";"TAB3",#N/A,TRUE,"GENERAL";"TAB4",#N/A,TRUE,"GENERAL";"TAB5",#N/A,TRUE,"GENERAL"}</definedName>
    <definedName name="yturu" localSheetId="29" hidden="1">{"TAB1",#N/A,TRUE,"GENERAL";"TAB2",#N/A,TRUE,"GENERAL";"TAB3",#N/A,TRUE,"GENERAL";"TAB4",#N/A,TRUE,"GENERAL";"TAB5",#N/A,TRUE,"GENERAL"}</definedName>
    <definedName name="yturu" hidden="1">{"TAB1",#N/A,TRUE,"GENERAL";"TAB2",#N/A,TRUE,"GENERAL";"TAB3",#N/A,TRUE,"GENERAL";"TAB4",#N/A,TRUE,"GENERAL";"TAB5",#N/A,TRUE,"GENERAL"}</definedName>
    <definedName name="ytuytfgh" localSheetId="23" hidden="1">{"via1",#N/A,TRUE,"general";"via2",#N/A,TRUE,"general";"via3",#N/A,TRUE,"general"}</definedName>
    <definedName name="ytuytfgh" localSheetId="29" hidden="1">{"via1",#N/A,TRUE,"general";"via2",#N/A,TRUE,"general";"via3",#N/A,TRUE,"general"}</definedName>
    <definedName name="ytuytfgh" hidden="1">{"via1",#N/A,TRUE,"general";"via2",#N/A,TRUE,"general";"via3",#N/A,TRUE,"general"}</definedName>
    <definedName name="yty" localSheetId="23" hidden="1">{"TAB1",#N/A,TRUE,"GENERAL";"TAB2",#N/A,TRUE,"GENERAL";"TAB3",#N/A,TRUE,"GENERAL";"TAB4",#N/A,TRUE,"GENERAL";"TAB5",#N/A,TRUE,"GENERAL"}</definedName>
    <definedName name="yty" localSheetId="29" hidden="1">{"TAB1",#N/A,TRUE,"GENERAL";"TAB2",#N/A,TRUE,"GENERAL";"TAB3",#N/A,TRUE,"GENERAL";"TAB4",#N/A,TRUE,"GENERAL";"TAB5",#N/A,TRUE,"GENERAL"}</definedName>
    <definedName name="yty" hidden="1">{"TAB1",#N/A,TRUE,"GENERAL";"TAB2",#N/A,TRUE,"GENERAL";"TAB3",#N/A,TRUE,"GENERAL";"TAB4",#N/A,TRUE,"GENERAL";"TAB5",#N/A,TRUE,"GENERAL"}</definedName>
    <definedName name="ytyyh" localSheetId="23" hidden="1">{"via1",#N/A,TRUE,"general";"via2",#N/A,TRUE,"general";"via3",#N/A,TRUE,"general"}</definedName>
    <definedName name="ytyyh" localSheetId="29" hidden="1">{"via1",#N/A,TRUE,"general";"via2",#N/A,TRUE,"general";"via3",#N/A,TRUE,"general"}</definedName>
    <definedName name="ytyyh" hidden="1">{"via1",#N/A,TRUE,"general";"via2",#N/A,TRUE,"general";"via3",#N/A,TRUE,"general"}</definedName>
    <definedName name="ytzacdfg" localSheetId="23" hidden="1">{"TAB1",#N/A,TRUE,"GENERAL";"TAB2",#N/A,TRUE,"GENERAL";"TAB3",#N/A,TRUE,"GENERAL";"TAB4",#N/A,TRUE,"GENERAL";"TAB5",#N/A,TRUE,"GENERAL"}</definedName>
    <definedName name="ytzacdfg" localSheetId="29" hidden="1">{"TAB1",#N/A,TRUE,"GENERAL";"TAB2",#N/A,TRUE,"GENERAL";"TAB3",#N/A,TRUE,"GENERAL";"TAB4",#N/A,TRUE,"GENERAL";"TAB5",#N/A,TRUE,"GENERAL"}</definedName>
    <definedName name="ytzacdfg" hidden="1">{"TAB1",#N/A,TRUE,"GENERAL";"TAB2",#N/A,TRUE,"GENERAL";"TAB3",#N/A,TRUE,"GENERAL";"TAB4",#N/A,TRUE,"GENERAL";"TAB5",#N/A,TRUE,"GENERAL"}</definedName>
    <definedName name="yu" localSheetId="23" hidden="1">{"TAB1",#N/A,TRUE,"GENERAL";"TAB2",#N/A,TRUE,"GENERAL";"TAB3",#N/A,TRUE,"GENERAL";"TAB4",#N/A,TRUE,"GENERAL";"TAB5",#N/A,TRUE,"GENERAL"}</definedName>
    <definedName name="yu" localSheetId="29" hidden="1">{"TAB1",#N/A,TRUE,"GENERAL";"TAB2",#N/A,TRUE,"GENERAL";"TAB3",#N/A,TRUE,"GENERAL";"TAB4",#N/A,TRUE,"GENERAL";"TAB5",#N/A,TRUE,"GENERAL"}</definedName>
    <definedName name="yu" hidden="1">{"TAB1",#N/A,TRUE,"GENERAL";"TAB2",#N/A,TRUE,"GENERAL";"TAB3",#N/A,TRUE,"GENERAL";"TAB4",#N/A,TRUE,"GENERAL";"TAB5",#N/A,TRUE,"GENERAL"}</definedName>
    <definedName name="yudre54" localSheetId="23" hidden="1">{"TAB1",#N/A,TRUE,"GENERAL";"TAB2",#N/A,TRUE,"GENERAL";"TAB3",#N/A,TRUE,"GENERAL";"TAB4",#N/A,TRUE,"GENERAL";"TAB5",#N/A,TRUE,"GENERAL"}</definedName>
    <definedName name="yudre54" localSheetId="29" hidden="1">{"TAB1",#N/A,TRUE,"GENERAL";"TAB2",#N/A,TRUE,"GENERAL";"TAB3",#N/A,TRUE,"GENERAL";"TAB4",#N/A,TRUE,"GENERAL";"TAB5",#N/A,TRUE,"GENERAL"}</definedName>
    <definedName name="yudre54" hidden="1">{"TAB1",#N/A,TRUE,"GENERAL";"TAB2",#N/A,TRUE,"GENERAL";"TAB3",#N/A,TRUE,"GENERAL";"TAB4",#N/A,TRUE,"GENERAL";"TAB5",#N/A,TRUE,"GENERAL"}</definedName>
    <definedName name="yuf" localSheetId="23" hidden="1">{"TAB1",#N/A,TRUE,"GENERAL";"TAB2",#N/A,TRUE,"GENERAL";"TAB3",#N/A,TRUE,"GENERAL";"TAB4",#N/A,TRUE,"GENERAL";"TAB5",#N/A,TRUE,"GENERAL"}</definedName>
    <definedName name="yuf" hidden="1">{"TAB1",#N/A,TRUE,"GENERAL";"TAB2",#N/A,TRUE,"GENERAL";"TAB3",#N/A,TRUE,"GENERAL";"TAB4",#N/A,TRUE,"GENERAL";"TAB5",#N/A,TRUE,"GENERAL"}</definedName>
    <definedName name="yuhgh" localSheetId="23" hidden="1">{"TAB1",#N/A,TRUE,"GENERAL";"TAB2",#N/A,TRUE,"GENERAL";"TAB3",#N/A,TRUE,"GENERAL";"TAB4",#N/A,TRUE,"GENERAL";"TAB5",#N/A,TRUE,"GENERAL"}</definedName>
    <definedName name="yuhgh" localSheetId="29" hidden="1">{"TAB1",#N/A,TRUE,"GENERAL";"TAB2",#N/A,TRUE,"GENERAL";"TAB3",#N/A,TRUE,"GENERAL";"TAB4",#N/A,TRUE,"GENERAL";"TAB5",#N/A,TRUE,"GENERAL"}</definedName>
    <definedName name="yuhgh" hidden="1">{"TAB1",#N/A,TRUE,"GENERAL";"TAB2",#N/A,TRUE,"GENERAL";"TAB3",#N/A,TRUE,"GENERAL";"TAB4",#N/A,TRUE,"GENERAL";"TAB5",#N/A,TRUE,"GENERAL"}</definedName>
    <definedName name="yui">#N/A</definedName>
    <definedName name="Yute_alquitranado">#REF!</definedName>
    <definedName name="yutu" localSheetId="23" hidden="1">{"via1",#N/A,TRUE,"general";"via2",#N/A,TRUE,"general";"via3",#N/A,TRUE,"general"}</definedName>
    <definedName name="yutu" localSheetId="29" hidden="1">{"via1",#N/A,TRUE,"general";"via2",#N/A,TRUE,"general";"via3",#N/A,TRUE,"general"}</definedName>
    <definedName name="yutu" hidden="1">{"via1",#N/A,TRUE,"general";"via2",#N/A,TRUE,"general";"via3",#N/A,TRUE,"general"}</definedName>
    <definedName name="yuuiiy" localSheetId="23" hidden="1">{"via1",#N/A,TRUE,"general";"via2",#N/A,TRUE,"general";"via3",#N/A,TRUE,"general"}</definedName>
    <definedName name="yuuiiy" localSheetId="29" hidden="1">{"via1",#N/A,TRUE,"general";"via2",#N/A,TRUE,"general";"via3",#N/A,TRUE,"general"}</definedName>
    <definedName name="yuuiiy" hidden="1">{"via1",#N/A,TRUE,"general";"via2",#N/A,TRUE,"general";"via3",#N/A,TRUE,"general"}</definedName>
    <definedName name="yuuuuuu" localSheetId="23" hidden="1">{"via1",#N/A,TRUE,"general";"via2",#N/A,TRUE,"general";"via3",#N/A,TRUE,"general"}</definedName>
    <definedName name="yuuuuuu" localSheetId="29" hidden="1">{"via1",#N/A,TRUE,"general";"via2",#N/A,TRUE,"general";"via3",#N/A,TRUE,"general"}</definedName>
    <definedName name="yuuuuuu" hidden="1">{"via1",#N/A,TRUE,"general";"via2",#N/A,TRUE,"general";"via3",#N/A,TRUE,"general"}</definedName>
    <definedName name="YUYUYHNBVVVCFDDDSAASXV">#REF!</definedName>
    <definedName name="yy" localSheetId="23" hidden="1">{"via1",#N/A,TRUE,"general";"via2",#N/A,TRUE,"general";"via3",#N/A,TRUE,"general"}</definedName>
    <definedName name="yy" localSheetId="29" hidden="1">{"via1",#N/A,TRUE,"general";"via2",#N/A,TRUE,"general";"via3",#N/A,TRUE,"general"}</definedName>
    <definedName name="yy" hidden="1">{"via1",#N/A,TRUE,"general";"via2",#N/A,TRUE,"general";"via3",#N/A,TRUE,"general"}</definedName>
    <definedName name="yyy" localSheetId="23" hidden="1">{"TAB1",#N/A,TRUE,"GENERAL";"TAB2",#N/A,TRUE,"GENERAL";"TAB3",#N/A,TRUE,"GENERAL";"TAB4",#N/A,TRUE,"GENERAL";"TAB5",#N/A,TRUE,"GENERAL"}</definedName>
    <definedName name="YYY" localSheetId="29">#REF!</definedName>
    <definedName name="yyy" hidden="1">{"TAB1",#N/A,TRUE,"GENERAL";"TAB2",#N/A,TRUE,"GENERAL";"TAB3",#N/A,TRUE,"GENERAL";"TAB4",#N/A,TRUE,"GENERAL";"TAB5",#N/A,TRUE,"GENERAL"}</definedName>
    <definedName name="yyyuh" localSheetId="23" hidden="1">{"TAB1",#N/A,TRUE,"GENERAL";"TAB2",#N/A,TRUE,"GENERAL";"TAB3",#N/A,TRUE,"GENERAL";"TAB4",#N/A,TRUE,"GENERAL";"TAB5",#N/A,TRUE,"GENERAL"}</definedName>
    <definedName name="yyyuh" localSheetId="29" hidden="1">{"TAB1",#N/A,TRUE,"GENERAL";"TAB2",#N/A,TRUE,"GENERAL";"TAB3",#N/A,TRUE,"GENERAL";"TAB4",#N/A,TRUE,"GENERAL";"TAB5",#N/A,TRUE,"GENERAL"}</definedName>
    <definedName name="yyyuh" hidden="1">{"TAB1",#N/A,TRUE,"GENERAL";"TAB2",#N/A,TRUE,"GENERAL";"TAB3",#N/A,TRUE,"GENERAL";"TAB4",#N/A,TRUE,"GENERAL";"TAB5",#N/A,TRUE,"GENERAL"}</definedName>
    <definedName name="yyyyhhh" localSheetId="23" hidden="1">{"TAB1",#N/A,TRUE,"GENERAL";"TAB2",#N/A,TRUE,"GENERAL";"TAB3",#N/A,TRUE,"GENERAL";"TAB4",#N/A,TRUE,"GENERAL";"TAB5",#N/A,TRUE,"GENERAL"}</definedName>
    <definedName name="yyyyhhh" localSheetId="29" hidden="1">{"TAB1",#N/A,TRUE,"GENERAL";"TAB2",#N/A,TRUE,"GENERAL";"TAB3",#N/A,TRUE,"GENERAL";"TAB4",#N/A,TRUE,"GENERAL";"TAB5",#N/A,TRUE,"GENERAL"}</definedName>
    <definedName name="yyyyhhh" hidden="1">{"TAB1",#N/A,TRUE,"GENERAL";"TAB2",#N/A,TRUE,"GENERAL";"TAB3",#N/A,TRUE,"GENERAL";"TAB4",#N/A,TRUE,"GENERAL";"TAB5",#N/A,TRUE,"GENERAL"}</definedName>
    <definedName name="yyyyyf" localSheetId="23" hidden="1">{"via1",#N/A,TRUE,"general";"via2",#N/A,TRUE,"general";"via3",#N/A,TRUE,"general"}</definedName>
    <definedName name="yyyyyf" localSheetId="29" hidden="1">{"via1",#N/A,TRUE,"general";"via2",#N/A,TRUE,"general";"via3",#N/A,TRUE,"general"}</definedName>
    <definedName name="yyyyyf" hidden="1">{"via1",#N/A,TRUE,"general";"via2",#N/A,TRUE,"general";"via3",#N/A,TRUE,"general"}</definedName>
    <definedName name="YYYYYYYYEWAZXCCCCCCCCC">#N/A</definedName>
    <definedName name="YYYYYYYYYYY" localSheetId="23" hidden="1">#REF!</definedName>
    <definedName name="YYYYYYYYYYY" hidden="1">#REF!</definedName>
    <definedName name="yyyyyyyyyyyyyrrrrrrrrrrrrrrrrrrrrr">#N/A</definedName>
    <definedName name="z" localSheetId="23">#REF!</definedName>
    <definedName name="z">#REF!</definedName>
    <definedName name="Z_026CD6D7_F7CA_4BE8_B625_9A1778CFA739_.wvu.FilterData" hidden="1">[36]Presupuesto_Via_distribuidora!$A$9:$H$344</definedName>
    <definedName name="Z_026CD6D7_F7CA_4BE8_B625_9A1778CFA739_.wvu.PrintArea" hidden="1">[36]Presupuesto_Via_distribuidora!$A$390:$I$602</definedName>
    <definedName name="Z_026CD6D7_F7CA_4BE8_B625_9A1778CFA739_.wvu.PrintTitles" hidden="1">[36]Presupuesto_Via_distribuidora!$380:$389</definedName>
    <definedName name="Z_05670E35_1347_49D9_AD91_AA9A31A4EF61_.wvu.FilterData" hidden="1">[36]Presupuesto_Via_distribuidora!$A$9:$H$344</definedName>
    <definedName name="Z_05670E35_1347_49D9_AD91_AA9A31A4EF61_.wvu.PrintArea" hidden="1">[36]Presupuesto_Via_distribuidora!$C$1:$H$344</definedName>
    <definedName name="Z_05670E35_1347_49D9_AD91_AA9A31A4EF61_.wvu.PrintTitles" hidden="1">[36]Presupuesto_Via_distribuidora!$2:$8</definedName>
    <definedName name="Z_0890F28A_A8C8_451C_A3E6_C3AFDD239B64_.wvu.FilterData" hidden="1">[36]Presupuesto_Via_distribuidora!$A$9:$H$344</definedName>
    <definedName name="Z_0890F28A_A8C8_451C_A3E6_C3AFDD239B64_.wvu.PrintArea" hidden="1">[36]Presupuesto_Via_distribuidora!$A$392:$I$604</definedName>
    <definedName name="Z_0890F28A_A8C8_451C_A3E6_C3AFDD239B64_.wvu.PrintTitles" hidden="1">[36]Presupuesto_Via_distribuidora!$382:$391</definedName>
    <definedName name="Z_0A4C2D72_EA87_11DA_B6F6_00609720E0A1_.wvu.FilterData" hidden="1">[36]Presupuesto_Via_distribuidora!$A$9:$H$344</definedName>
    <definedName name="Z_0A4C2D72_EA87_11DA_B6F6_00609720E0A1_.wvu.PrintArea" hidden="1">[36]Presupuesto_Via_distribuidora!$A$10:$I$164</definedName>
    <definedName name="Z_0A4C2D72_EA87_11DA_B6F6_00609720E0A1_.wvu.PrintTitles" hidden="1">[36]Presupuesto_Via_distribuidora!$1:$9</definedName>
    <definedName name="Z_0A4C2D73_EA87_11DA_B6F6_00609720E0A1_.wvu.FilterData" hidden="1">[36]Presupuesto_Via_distribuidora!$A$9:$H$344</definedName>
    <definedName name="Z_0A4C2D73_EA87_11DA_B6F6_00609720E0A1_.wvu.PrintArea" hidden="1">[36]Presupuesto_Via_distribuidora!$A$176:$I$193</definedName>
    <definedName name="Z_0A4C2D73_EA87_11DA_B6F6_00609720E0A1_.wvu.PrintTitles" localSheetId="23" hidden="1">[51]Presupuesto_Via_distribuidora!#REF!</definedName>
    <definedName name="Z_0A4C2D73_EA87_11DA_B6F6_00609720E0A1_.wvu.PrintTitles" hidden="1">[51]Presupuesto_Via_distribuidora!#REF!</definedName>
    <definedName name="Z_0A4C2D74_EA87_11DA_B6F6_00609720E0A1_.wvu.FilterData" hidden="1">[36]Presupuesto_Via_distribuidora!$A$9:$H$344</definedName>
    <definedName name="Z_0A4C2D74_EA87_11DA_B6F6_00609720E0A1_.wvu.PrintArea" hidden="1">[36]Presupuesto_Via_distribuidora!$A$342:$I$541</definedName>
    <definedName name="Z_0A4C2D74_EA87_11DA_B6F6_00609720E0A1_.wvu.PrintTitles" localSheetId="23" hidden="1">[51]Presupuesto_Via_distribuidora!#REF!</definedName>
    <definedName name="Z_0A4C2D74_EA87_11DA_B6F6_00609720E0A1_.wvu.PrintTitles" hidden="1">[51]Presupuesto_Via_distribuidora!#REF!</definedName>
    <definedName name="Z_0A4C2D75_EA87_11DA_B6F6_00609720E0A1_.wvu.FilterData" hidden="1">[36]Presupuesto_Via_distribuidora!$A$9:$H$344</definedName>
    <definedName name="Z_0A4C2D75_EA87_11DA_B6F6_00609720E0A1_.wvu.PrintArea" hidden="1">[36]Presupuesto_Via_distribuidora!$A$557:$I$825</definedName>
    <definedName name="Z_0A4C2D75_EA87_11DA_B6F6_00609720E0A1_.wvu.PrintTitles" hidden="1">[36]Presupuesto_Via_distribuidora!$547:$556</definedName>
    <definedName name="Z_0A4C2D76_EA87_11DA_B6F6_00609720E0A1_.wvu.FilterData" hidden="1">[36]Presupuesto_Via_distribuidora!$A$9:$H$344</definedName>
    <definedName name="Z_0A4C2D76_EA87_11DA_B6F6_00609720E0A1_.wvu.PrintArea" hidden="1">[36]Presupuesto_Via_distribuidora!$A$839:$I$1037</definedName>
    <definedName name="Z_0A4C2D76_EA87_11DA_B6F6_00609720E0A1_.wvu.PrintTitles" hidden="1">[36]Presupuesto_Via_distribuidora!$829:$838</definedName>
    <definedName name="Z_0E0DE1F8_394A_4093_8E74_B2A631A3A88C_.wvu.FilterData" hidden="1">[36]Presupuesto_Via_distribuidora!$A$9:$H$344</definedName>
    <definedName name="Z_0E0DE1F8_394A_4093_8E74_B2A631A3A88C_.wvu.PrintArea" hidden="1">[36]Presupuesto_Via_distribuidora!$A$620:$I$888</definedName>
    <definedName name="Z_0E0DE1F8_394A_4093_8E74_B2A631A3A88C_.wvu.PrintTitles" hidden="1">[36]Presupuesto_Via_distribuidora!$610:$619</definedName>
    <definedName name="Z_18C710ED_70CF_48D0_92F5_038A88335068_.wvu.FilterData" hidden="1">[36]Presupuesto_Via_distribuidora!$A$9:$H$344</definedName>
    <definedName name="Z_18C710ED_70CF_48D0_92F5_038A88335068_.wvu.PrintArea" hidden="1">[36]Presupuesto_Via_distribuidora!$C$1:$H$344</definedName>
    <definedName name="Z_18C710ED_70CF_48D0_92F5_038A88335068_.wvu.PrintTitles" hidden="1">[36]Presupuesto_Via_distribuidora!$2:$8</definedName>
    <definedName name="Z_378D82E8_FE69_4712_AE73_9D578C4190DE_.wvu.FilterData" hidden="1">[36]Presupuesto_Via_distribuidora!$A$9:$H$344</definedName>
    <definedName name="Z_378D82E8_FE69_4712_AE73_9D578C4190DE_.wvu.PrintArea" hidden="1">[36]Presupuesto_Via_distribuidora!$C$1:$H$344</definedName>
    <definedName name="Z_378D82E8_FE69_4712_AE73_9D578C4190DE_.wvu.PrintTitles" hidden="1">[36]Presupuesto_Via_distribuidora!$2:$8</definedName>
    <definedName name="Z_381FCF61_DF95_4756_B103_A1118DFFDE02_.wvu.FilterData" hidden="1">[36]Presupuesto_Via_distribuidora!$A$9:$H$344</definedName>
    <definedName name="Z_381FCF61_DF95_4756_B103_A1118DFFDE02_.wvu.PrintArea" hidden="1">[36]Presupuesto_Via_distribuidora!$C$1:$H$344</definedName>
    <definedName name="Z_381FCF61_DF95_4756_B103_A1118DFFDE02_.wvu.PrintTitles" hidden="1">[36]Presupuesto_Via_distribuidora!$2:$8</definedName>
    <definedName name="Z_3B3C0CA1_2A9C_45FD_9823_50B200F6C0D1_.wvu.FilterData" hidden="1">[36]Presupuesto_Via_distribuidora!$A$9:$H$344</definedName>
    <definedName name="Z_3B3C0CA1_2A9C_45FD_9823_50B200F6C0D1_.wvu.PrintArea" hidden="1">[36]Presupuesto_Via_distribuidora!$C$1:$H$344</definedName>
    <definedName name="Z_3B3C0CA1_2A9C_45FD_9823_50B200F6C0D1_.wvu.PrintTitles" hidden="1">[36]Presupuesto_Via_distribuidora!$2:$8</definedName>
    <definedName name="Z_3E9430E5_6A83_435B_9E47_1B8F7E18D67C_.wvu.FilterData" hidden="1">[36]Presupuesto_Via_distribuidora!$A$9:$H$344</definedName>
    <definedName name="Z_3E9430E5_6A83_435B_9E47_1B8F7E18D67C_.wvu.PrintArea" hidden="1">[36]Presupuesto_Via_distribuidora!$C$1:$H$344</definedName>
    <definedName name="Z_3E9430E5_6A83_435B_9E47_1B8F7E18D67C_.wvu.PrintTitles" hidden="1">[36]Presupuesto_Via_distribuidora!$2:$8</definedName>
    <definedName name="Z_4A14CB5C_2287_4F6E_9A65_22F0A4D81D81_.wvu.FilterData" hidden="1">[36]Presupuesto_Via_distribuidora!$A$9:$H$344</definedName>
    <definedName name="Z_4A14CB5C_2287_4F6E_9A65_22F0A4D81D81_.wvu.PrintArea" hidden="1">[36]Presupuesto_Via_distribuidora!$C$1:$H$344</definedName>
    <definedName name="Z_4A14CB5C_2287_4F6E_9A65_22F0A4D81D81_.wvu.PrintTitles" hidden="1">[36]Presupuesto_Via_distribuidora!$2:$8</definedName>
    <definedName name="Z_4BBC24C4_A093_4EC9_8AFF_49C6F602CC39_.wvu.FilterData" hidden="1">[36]Presupuesto_Via_distribuidora!$A$9:$H$344</definedName>
    <definedName name="Z_4BBC24C4_A093_4EC9_8AFF_49C6F602CC39_.wvu.PrintArea" hidden="1">[36]Presupuesto_Via_distribuidora!$C$1:$H$344</definedName>
    <definedName name="Z_4BBC24C4_A093_4EC9_8AFF_49C6F602CC39_.wvu.PrintTitles" hidden="1">[36]Presupuesto_Via_distribuidora!$2:$8</definedName>
    <definedName name="Z_504A8F9D_2C46_439E_975A_DF1C1FA56E7B_.wvu.FilterData" hidden="1">[36]Presupuesto_Via_distribuidora!$A$9:$H$344</definedName>
    <definedName name="Z_504A8F9D_2C46_439E_975A_DF1C1FA56E7B_.wvu.PrintArea" hidden="1">[36]Presupuesto_Via_distribuidora!$C$1:$H$344</definedName>
    <definedName name="Z_504A8F9D_2C46_439E_975A_DF1C1FA56E7B_.wvu.PrintTitles" hidden="1">[36]Presupuesto_Via_distribuidora!$2:$8</definedName>
    <definedName name="Z_653348E7_CDAD_4F62_A236_641A4BB6425A_.wvu.FilterData" hidden="1">[36]Presupuesto_Via_distribuidora!$A$9:$H$344</definedName>
    <definedName name="Z_653348E7_CDAD_4F62_A236_641A4BB6425A_.wvu.PrintArea" hidden="1">[36]Presupuesto_Via_distribuidora!$A$221:$I$375</definedName>
    <definedName name="Z_653348E7_CDAD_4F62_A236_641A4BB6425A_.wvu.PrintTitles" hidden="1">[36]Presupuesto_Via_distribuidora!$211:$220</definedName>
    <definedName name="Z_68C48519_C8C2_4287_96F6_0F561F815CE8_.wvu.FilterData" hidden="1">[36]Presupuesto_Via_distribuidora!$A$9:$H$344</definedName>
    <definedName name="Z_68C48519_C8C2_4287_96F6_0F561F815CE8_.wvu.PrintArea" hidden="1">[36]Presupuesto_Via_distribuidora!$C$1:$H$344</definedName>
    <definedName name="Z_68C48519_C8C2_4287_96F6_0F561F815CE8_.wvu.PrintTitles" hidden="1">[36]Presupuesto_Via_distribuidora!$2:$8</definedName>
    <definedName name="Z_6BA141F2_E104_11DA_B6F6_00609720E0A1_.wvu.FilterData" hidden="1">[36]Presupuesto_Via_distribuidora!$A$9:$H$344</definedName>
    <definedName name="Z_6BA141F2_E104_11DA_B6F6_00609720E0A1_.wvu.PrintArea" hidden="1">[36]Presupuesto_Via_distribuidora!$A$10:$I$164</definedName>
    <definedName name="Z_6BA141F2_E104_11DA_B6F6_00609720E0A1_.wvu.PrintTitles" hidden="1">[36]Presupuesto_Via_distribuidora!$1:$9</definedName>
    <definedName name="Z_6BA141F3_E104_11DA_B6F6_00609720E0A1_.wvu.FilterData" hidden="1">[36]Presupuesto_Via_distribuidora!$A$9:$H$344</definedName>
    <definedName name="Z_6BA141F3_E104_11DA_B6F6_00609720E0A1_.wvu.PrintArea" hidden="1">[36]Presupuesto_Via_distribuidora!$A$176:$I$193</definedName>
    <definedName name="Z_6BA141F3_E104_11DA_B6F6_00609720E0A1_.wvu.PrintTitles" localSheetId="23" hidden="1">[51]Presupuesto_Via_distribuidora!#REF!</definedName>
    <definedName name="Z_6BA141F3_E104_11DA_B6F6_00609720E0A1_.wvu.PrintTitles" hidden="1">[51]Presupuesto_Via_distribuidora!#REF!</definedName>
    <definedName name="Z_6BA141F4_E104_11DA_B6F6_00609720E0A1_.wvu.FilterData" hidden="1">[36]Presupuesto_Via_distribuidora!$A$9:$H$344</definedName>
    <definedName name="Z_6BA141F4_E104_11DA_B6F6_00609720E0A1_.wvu.PrintArea" hidden="1">[36]Presupuesto_Via_distribuidora!$A$342:$I$541</definedName>
    <definedName name="Z_6BA141F4_E104_11DA_B6F6_00609720E0A1_.wvu.PrintTitles" localSheetId="23" hidden="1">[51]Presupuesto_Via_distribuidora!#REF!</definedName>
    <definedName name="Z_6BA141F4_E104_11DA_B6F6_00609720E0A1_.wvu.PrintTitles" hidden="1">[51]Presupuesto_Via_distribuidora!#REF!</definedName>
    <definedName name="Z_6BA141F5_E104_11DA_B6F6_00609720E0A1_.wvu.FilterData" hidden="1">[36]Presupuesto_Via_distribuidora!$A$9:$H$344</definedName>
    <definedName name="Z_6BA141F5_E104_11DA_B6F6_00609720E0A1_.wvu.PrintArea" hidden="1">[36]Presupuesto_Via_distribuidora!$A$557:$I$825</definedName>
    <definedName name="Z_6BA141F5_E104_11DA_B6F6_00609720E0A1_.wvu.PrintTitles" hidden="1">[36]Presupuesto_Via_distribuidora!$547:$556</definedName>
    <definedName name="Z_6BA141F6_E104_11DA_B6F6_00609720E0A1_.wvu.FilterData" hidden="1">[36]Presupuesto_Via_distribuidora!$A$9:$H$344</definedName>
    <definedName name="Z_6BA141F6_E104_11DA_B6F6_00609720E0A1_.wvu.PrintArea" hidden="1">[36]Presupuesto_Via_distribuidora!$A$839:$I$1037</definedName>
    <definedName name="Z_6BA141F6_E104_11DA_B6F6_00609720E0A1_.wvu.PrintTitles" hidden="1">[36]Presupuesto_Via_distribuidora!$829:$838</definedName>
    <definedName name="Z_726673D2_C579_4EF3_83C7_45DC3792EA6A_.wvu.FilterData" hidden="1">[36]Presupuesto_Via_distribuidora!$A$9:$H$344</definedName>
    <definedName name="Z_726673D2_C579_4EF3_83C7_45DC3792EA6A_.wvu.PrintArea" hidden="1">[36]Presupuesto_Via_distribuidora!$A$10:$I$208</definedName>
    <definedName name="Z_726673D2_C579_4EF3_83C7_45DC3792EA6A_.wvu.PrintTitles" hidden="1">[36]Presupuesto_Via_distribuidora!$1:$9</definedName>
    <definedName name="Z_729969D8_DFDA_47B9_ADA2_E05CF62B3DEF_.wvu.FilterData" hidden="1">[36]Presupuesto_Via_distribuidora!$A$9:$H$344</definedName>
    <definedName name="Z_729969D8_DFDA_47B9_ADA2_E05CF62B3DEF_.wvu.PrintArea" hidden="1">[36]Presupuesto_Via_distribuidora!$A$618:$I$886</definedName>
    <definedName name="Z_729969D8_DFDA_47B9_ADA2_E05CF62B3DEF_.wvu.PrintTitles" hidden="1">[36]Presupuesto_Via_distribuidora!$608:$617</definedName>
    <definedName name="Z_75EDDC88_CA8C_4671_911D_25D74F37EC47_.wvu.FilterData" hidden="1">[36]Presupuesto_Via_distribuidora!$A$9:$H$344</definedName>
    <definedName name="Z_75EDDC88_CA8C_4671_911D_25D74F37EC47_.wvu.PrintArea" hidden="1">[36]Presupuesto_Via_distribuidora!$A$902:$I$1100</definedName>
    <definedName name="Z_75EDDC88_CA8C_4671_911D_25D74F37EC47_.wvu.PrintTitles" hidden="1">[36]Presupuesto_Via_distribuidora!$892:$901</definedName>
    <definedName name="Z_80573755_2D8B_4158_BD3A_CC331B950748_.wvu.FilterData" hidden="1">[36]Presupuesto_Via_distribuidora!$A$9:$H$344</definedName>
    <definedName name="Z_80573755_2D8B_4158_BD3A_CC331B950748_.wvu.PrintArea" hidden="1">[36]Presupuesto_Via_distribuidora!$A$221:$I$375</definedName>
    <definedName name="Z_80573755_2D8B_4158_BD3A_CC331B950748_.wvu.PrintTitles" hidden="1">[36]Presupuesto_Via_distribuidora!$211:$220</definedName>
    <definedName name="Z_9C7B0D6D_4DDE_4C72_B23F_2E183F63ECB1_.wvu.FilterData" hidden="1">[36]Presupuesto_Via_distribuidora!$A$9:$H$344</definedName>
    <definedName name="Z_9C7B0D6D_4DDE_4C72_B23F_2E183F63ECB1_.wvu.PrintArea" hidden="1">[36]Presupuesto_Via_distribuidora!$C$1:$H$344</definedName>
    <definedName name="Z_9C7B0D6D_4DDE_4C72_B23F_2E183F63ECB1_.wvu.PrintTitles" hidden="1">[36]Presupuesto_Via_distribuidora!$2:$8</definedName>
    <definedName name="Z_9C8B6436_249F_426A_96DC_EEE5E7CB7D1B_.wvu.FilterData" hidden="1">[36]Presupuesto_Via_distribuidora!$A$9:$H$344</definedName>
    <definedName name="Z_9C8B6436_249F_426A_96DC_EEE5E7CB7D1B_.wvu.PrintArea" hidden="1">[36]Presupuesto_Via_distribuidora!$C$1:$H$344</definedName>
    <definedName name="Z_9C8B6436_249F_426A_96DC_EEE5E7CB7D1B_.wvu.PrintTitles" hidden="1">[36]Presupuesto_Via_distribuidora!$2:$8</definedName>
    <definedName name="Z_9FCFD0D5_270B_4F36_B422_02EF7A3700B8_.wvu.FilterData" hidden="1">[36]Presupuesto_Via_distribuidora!$A$9:$H$344</definedName>
    <definedName name="Z_9FCFD0D5_270B_4F36_B422_02EF7A3700B8_.wvu.PrintArea" hidden="1">[36]Presupuesto_Via_distribuidora!$A$390:$I$602</definedName>
    <definedName name="Z_9FCFD0D5_270B_4F36_B422_02EF7A3700B8_.wvu.PrintTitles" hidden="1">[36]Presupuesto_Via_distribuidora!$380:$389</definedName>
    <definedName name="Z_9FE8FF3F_4486_44D6_9AFB_43CC5B824BF9_.wvu.FilterData" hidden="1">[36]Presupuesto_Via_distribuidora!$A$9:$H$344</definedName>
    <definedName name="Z_9FE8FF3F_4486_44D6_9AFB_43CC5B824BF9_.wvu.PrintArea" hidden="1">[36]Presupuesto_Via_distribuidora!$C$1:$H$344</definedName>
    <definedName name="Z_9FE8FF3F_4486_44D6_9AFB_43CC5B824BF9_.wvu.PrintTitles" hidden="1">[36]Presupuesto_Via_distribuidora!$2:$8</definedName>
    <definedName name="Z_A3DE26BA_CF48_4654_9BE9_FAEB3C301C95_.wvu.FilterData" hidden="1">[36]Presupuesto_Via_distribuidora!$A$9:$H$344</definedName>
    <definedName name="Z_A3DE26BA_CF48_4654_9BE9_FAEB3C301C95_.wvu.PrintArea" hidden="1">[36]Presupuesto_Via_distribuidora!$A$221:$I$377</definedName>
    <definedName name="Z_A3DE26BA_CF48_4654_9BE9_FAEB3C301C95_.wvu.PrintTitles" hidden="1">[36]Presupuesto_Via_distribuidora!$211:$220</definedName>
    <definedName name="Z_AAA1DD33_F1E3_423A_B1F2_E8567F4D95A5_.wvu.FilterData" hidden="1">[36]Presupuesto_Via_distribuidora!$A$9:$H$344</definedName>
    <definedName name="Z_AAA1DD33_F1E3_423A_B1F2_E8567F4D95A5_.wvu.PrintArea" hidden="1">[36]Presupuesto_Via_distribuidora!$A$900:$I$1098</definedName>
    <definedName name="Z_AAA1DD33_F1E3_423A_B1F2_E8567F4D95A5_.wvu.PrintTitles" hidden="1">[36]Presupuesto_Via_distribuidora!$890:$899</definedName>
    <definedName name="Z_B4899972_EBDC_11DA_B6F6_00609720E0A1_.wvu.FilterData" hidden="1">[36]Presupuesto_Via_distribuidora!$A$9:$H$344</definedName>
    <definedName name="Z_B4899972_EBDC_11DA_B6F6_00609720E0A1_.wvu.PrintArea" hidden="1">[36]Presupuesto_Via_distribuidora!$A$10:$I$164</definedName>
    <definedName name="Z_B4899972_EBDC_11DA_B6F6_00609720E0A1_.wvu.PrintTitles" hidden="1">[36]Presupuesto_Via_distribuidora!$1:$9</definedName>
    <definedName name="Z_B4899973_EBDC_11DA_B6F6_00609720E0A1_.wvu.FilterData" hidden="1">[36]Presupuesto_Via_distribuidora!$A$9:$H$344</definedName>
    <definedName name="Z_B4899973_EBDC_11DA_B6F6_00609720E0A1_.wvu.PrintArea" hidden="1">[36]Presupuesto_Via_distribuidora!$A$176:$I$193</definedName>
    <definedName name="Z_B4899973_EBDC_11DA_B6F6_00609720E0A1_.wvu.PrintTitles" localSheetId="23" hidden="1">[51]Presupuesto_Via_distribuidora!#REF!</definedName>
    <definedName name="Z_B4899973_EBDC_11DA_B6F6_00609720E0A1_.wvu.PrintTitles" hidden="1">[51]Presupuesto_Via_distribuidora!#REF!</definedName>
    <definedName name="Z_B4899974_EBDC_11DA_B6F6_00609720E0A1_.wvu.FilterData" hidden="1">[36]Presupuesto_Via_distribuidora!$A$9:$H$344</definedName>
    <definedName name="Z_B4899974_EBDC_11DA_B6F6_00609720E0A1_.wvu.PrintArea" hidden="1">[36]Presupuesto_Via_distribuidora!$A$342:$I$541</definedName>
    <definedName name="Z_B4899974_EBDC_11DA_B6F6_00609720E0A1_.wvu.PrintTitles" localSheetId="23" hidden="1">[51]Presupuesto_Via_distribuidora!#REF!</definedName>
    <definedName name="Z_B4899974_EBDC_11DA_B6F6_00609720E0A1_.wvu.PrintTitles" hidden="1">[51]Presupuesto_Via_distribuidora!#REF!</definedName>
    <definedName name="Z_B4899975_EBDC_11DA_B6F6_00609720E0A1_.wvu.FilterData" hidden="1">[36]Presupuesto_Via_distribuidora!$A$9:$H$344</definedName>
    <definedName name="Z_B4899975_EBDC_11DA_B6F6_00609720E0A1_.wvu.PrintArea" hidden="1">[36]Presupuesto_Via_distribuidora!$A$557:$I$825</definedName>
    <definedName name="Z_B4899975_EBDC_11DA_B6F6_00609720E0A1_.wvu.PrintTitles" hidden="1">[36]Presupuesto_Via_distribuidora!$547:$556</definedName>
    <definedName name="Z_B4899976_EBDC_11DA_B6F6_00609720E0A1_.wvu.FilterData" hidden="1">[36]Presupuesto_Via_distribuidora!$A$9:$H$344</definedName>
    <definedName name="Z_B4899976_EBDC_11DA_B6F6_00609720E0A1_.wvu.PrintArea" hidden="1">[36]Presupuesto_Via_distribuidora!$A$839:$I$1037</definedName>
    <definedName name="Z_B4899976_EBDC_11DA_B6F6_00609720E0A1_.wvu.PrintTitles" hidden="1">[36]Presupuesto_Via_distribuidora!$829:$838</definedName>
    <definedName name="Z_C24E6469_C4CC_430B_8814_72DD019DF2C8_.wvu.FilterData" hidden="1">[36]Presupuesto_Via_distribuidora!$A$9:$H$344</definedName>
    <definedName name="Z_C24E6469_C4CC_430B_8814_72DD019DF2C8_.wvu.PrintArea" hidden="1">[36]Presupuesto_Via_distribuidora!$A$900:$I$1098</definedName>
    <definedName name="Z_C24E6469_C4CC_430B_8814_72DD019DF2C8_.wvu.PrintTitles" hidden="1">[36]Presupuesto_Via_distribuidora!$890:$899</definedName>
    <definedName name="Z_CA61CA57_E7CE_4A4D_974A_F3124BCA2797_.wvu.FilterData" hidden="1">[36]Presupuesto_Via_distribuidora!$A$9:$H$344</definedName>
    <definedName name="Z_CA61CA57_E7CE_4A4D_974A_F3124BCA2797_.wvu.PrintArea" hidden="1">[36]Presupuesto_Via_distribuidora!$A$618:$I$886</definedName>
    <definedName name="Z_CA61CA57_E7CE_4A4D_974A_F3124BCA2797_.wvu.PrintTitles" hidden="1">[36]Presupuesto_Via_distribuidora!$608:$617</definedName>
    <definedName name="Z_DA4D5A8F_12FA_42F5_A8BB_526600E97433_.wvu.FilterData" hidden="1">[36]Presupuesto_Via_distribuidora!$A$9:$H$344</definedName>
    <definedName name="Z_DA4D5A8F_12FA_42F5_A8BB_526600E97433_.wvu.PrintArea" hidden="1">[36]Presupuesto_Via_distribuidora!$C$1:$H$344</definedName>
    <definedName name="Z_DA4D5A8F_12FA_42F5_A8BB_526600E97433_.wvu.PrintTitles" hidden="1">[36]Presupuesto_Via_distribuidora!$2:$8</definedName>
    <definedName name="Z_DFB4C5EB_A8D3_475E_B627_EA98F95F9220_.wvu.FilterData" hidden="1">[36]Presupuesto_Via_distribuidora!$A$9:$H$344</definedName>
    <definedName name="Z_DFB4C5EB_A8D3_475E_B627_EA98F95F9220_.wvu.PrintArea" hidden="1">[36]Presupuesto_Via_distribuidora!$A$10:$I$208</definedName>
    <definedName name="Z_DFB4C5EB_A8D3_475E_B627_EA98F95F9220_.wvu.PrintTitles" hidden="1">[36]Presupuesto_Via_distribuidora!$1:$9</definedName>
    <definedName name="Z_F2B990A1_57B3_4766_8C3D_4D3A5265BAEF_.wvu.FilterData" hidden="1">[36]Presupuesto_Via_distribuidora!$A$9:$H$344</definedName>
    <definedName name="Z_F2B990A1_57B3_4766_8C3D_4D3A5265BAEF_.wvu.PrintArea" hidden="1">[36]Presupuesto_Via_distribuidora!$C$1:$H$344</definedName>
    <definedName name="Z_F2B990A1_57B3_4766_8C3D_4D3A5265BAEF_.wvu.PrintTitles" hidden="1">[36]Presupuesto_Via_distribuidora!$2:$8</definedName>
    <definedName name="Z_F9482E1F_92B8_43D8_949A_7DDCF2E63A19_.wvu.FilterData" hidden="1">[36]Presupuesto_Via_distribuidora!$A$9:$H$344</definedName>
    <definedName name="Z_F9482E1F_92B8_43D8_949A_7DDCF2E63A19_.wvu.PrintArea" hidden="1">[36]Presupuesto_Via_distribuidora!$A$10:$I$208</definedName>
    <definedName name="Z_F9482E1F_92B8_43D8_949A_7DDCF2E63A19_.wvu.PrintTitles" hidden="1">[36]Presupuesto_Via_distribuidora!$1:$9</definedName>
    <definedName name="zAndamio_tubular">#REF!</definedName>
    <definedName name="ZAPATA">#REF!</definedName>
    <definedName name="ZAQ" hidden="1">{#N/A,#N/A,TRUE,"INGENIERIA";#N/A,#N/A,TRUE,"COMPRAS";#N/A,#N/A,TRUE,"DIRECCION";#N/A,#N/A,TRUE,"RESUMEN"}</definedName>
    <definedName name="zc">#N/A</definedName>
    <definedName name="zCargador_2y3">#REF!</definedName>
    <definedName name="zCarrotanque">#REF!</definedName>
    <definedName name="zCilindro_Vibratorio">#REF!</definedName>
    <definedName name="zCompresor_pistola">#REF!</definedName>
    <definedName name="zCortadora_de_ladrillo">#REF!</definedName>
    <definedName name="zd">#N/A</definedName>
    <definedName name="zdervr" localSheetId="23" hidden="1">{"via1",#N/A,TRUE,"general";"via2",#N/A,TRUE,"general";"via3",#N/A,TRUE,"general"}</definedName>
    <definedName name="zdervr" localSheetId="29" hidden="1">{"via1",#N/A,TRUE,"general";"via2",#N/A,TRUE,"general";"via3",#N/A,TRUE,"general"}</definedName>
    <definedName name="zdervr" hidden="1">{"via1",#N/A,TRUE,"general";"via2",#N/A,TRUE,"general";"via3",#N/A,TRUE,"general"}</definedName>
    <definedName name="ZDF">#REF!</definedName>
    <definedName name="zdr">#N/A</definedName>
    <definedName name="zElevador_250_KG">#REF!</definedName>
    <definedName name="zEquipo_soldadura">#REF!</definedName>
    <definedName name="zFormaleta_1">#REF!</definedName>
    <definedName name="zFormaleta_2">#REF!</definedName>
    <definedName name="zFormaleta_madera">#REF!</definedName>
    <definedName name="zMalacate_elec.con_torres">#REF!</definedName>
    <definedName name="zMezcladora_de_1_2_saco">#REF!</definedName>
    <definedName name="zMotoniveladora">#REF!</definedName>
    <definedName name="ZONA1">#REF!</definedName>
    <definedName name="ZONA3">#REF!</definedName>
    <definedName name="ZONA4">#REF!</definedName>
    <definedName name="zPulidora">#REF!</definedName>
    <definedName name="Zunchos_acerados">#REF!</definedName>
    <definedName name="zVibrador">#REF!</definedName>
    <definedName name="zVibrocompactador">#REF!</definedName>
    <definedName name="zVolqueta_3_M3">#REF!</definedName>
    <definedName name="zx">#N/A</definedName>
    <definedName name="zxczds" localSheetId="23" hidden="1">{"TAB1",#N/A,TRUE,"GENERAL";"TAB2",#N/A,TRUE,"GENERAL";"TAB3",#N/A,TRUE,"GENERAL";"TAB4",#N/A,TRUE,"GENERAL";"TAB5",#N/A,TRUE,"GENERAL"}</definedName>
    <definedName name="zxczds" localSheetId="29" hidden="1">{"TAB1",#N/A,TRUE,"GENERAL";"TAB2",#N/A,TRUE,"GENERAL";"TAB3",#N/A,TRUE,"GENERAL";"TAB4",#N/A,TRUE,"GENERAL";"TAB5",#N/A,TRUE,"GENERAL"}</definedName>
    <definedName name="zxczds" hidden="1">{"TAB1",#N/A,TRUE,"GENERAL";"TAB2",#N/A,TRUE,"GENERAL";"TAB3",#N/A,TRUE,"GENERAL";"TAB4",#N/A,TRUE,"GENERAL";"TAB5",#N/A,TRUE,"GENERAL"}</definedName>
    <definedName name="zxsdftyu" localSheetId="23" hidden="1">{"via1",#N/A,TRUE,"general";"via2",#N/A,TRUE,"general";"via3",#N/A,TRUE,"general"}</definedName>
    <definedName name="zxsdftyu" localSheetId="29" hidden="1">{"via1",#N/A,TRUE,"general";"via2",#N/A,TRUE,"general";"via3",#N/A,TRUE,"general"}</definedName>
    <definedName name="zxsdftyu" hidden="1">{"via1",#N/A,TRUE,"general";"via2",#N/A,TRUE,"general";"via3",#N/A,TRUE,"general"}</definedName>
    <definedName name="zxvxczv" localSheetId="23" hidden="1">{"via1",#N/A,TRUE,"general";"via2",#N/A,TRUE,"general";"via3",#N/A,TRUE,"general"}</definedName>
    <definedName name="zxvxczv" localSheetId="29" hidden="1">{"via1",#N/A,TRUE,"general";"via2",#N/A,TRUE,"general";"via3",#N/A,TRUE,"general"}</definedName>
    <definedName name="zxvxczv" hidden="1">{"via1",#N/A,TRUE,"general";"via2",#N/A,TRUE,"general";"via3",#N/A,TRUE,"general"}</definedName>
    <definedName name="ZZ">#N/A</definedName>
    <definedName name="ZZZ" localSheetId="23">#REF!</definedName>
    <definedName name="ZZZ">#REF!</definedName>
    <definedName name="ZZZZZZZZZZZ" localSheetId="23">'[113]A. P. U.'!#REF!</definedName>
    <definedName name="ZZZZZZZZZZZ" localSheetId="29">'[114]A. P. U.'!#REF!</definedName>
    <definedName name="ZZZZZZZZZZZ">'[113]A. P. U.'!#REF!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724" i="7" l="1"/>
  <c r="P725" i="7" s="1"/>
  <c r="P720" i="7"/>
  <c r="P716" i="7"/>
  <c r="P711" i="7"/>
  <c r="P712" i="7" s="1"/>
  <c r="P706" i="7"/>
  <c r="P707" i="7" l="1"/>
  <c r="P728" i="7" s="1"/>
  <c r="E30" i="30" s="1"/>
  <c r="P253" i="7"/>
  <c r="P249" i="7"/>
  <c r="P245" i="7"/>
  <c r="P240" i="7"/>
  <c r="P241" i="7" s="1"/>
  <c r="P235" i="7"/>
  <c r="P234" i="7"/>
  <c r="O773" i="7"/>
  <c r="O986" i="7"/>
  <c r="P236" i="7" l="1"/>
  <c r="P256" i="7" s="1"/>
  <c r="E14" i="30" s="1"/>
  <c r="F34" i="44"/>
  <c r="F23" i="44"/>
  <c r="F7" i="44"/>
  <c r="F21" i="44" s="1"/>
  <c r="F39" i="44" s="1"/>
  <c r="F41" i="44" l="1"/>
  <c r="F43" i="44" s="1"/>
  <c r="F44" i="44" s="1"/>
  <c r="M20" i="38" s="1"/>
  <c r="K10" i="38" l="1"/>
  <c r="P829" i="7" l="1"/>
  <c r="P830" i="7" s="1"/>
  <c r="P825" i="7"/>
  <c r="O820" i="7"/>
  <c r="P820" i="7" s="1"/>
  <c r="L820" i="7"/>
  <c r="O819" i="7"/>
  <c r="N819" i="7"/>
  <c r="L819" i="7"/>
  <c r="O818" i="7"/>
  <c r="P818" i="7" s="1"/>
  <c r="L818" i="7"/>
  <c r="O817" i="7"/>
  <c r="N817" i="7"/>
  <c r="L817" i="7"/>
  <c r="O816" i="7"/>
  <c r="N816" i="7"/>
  <c r="L816" i="7"/>
  <c r="O815" i="7"/>
  <c r="P815" i="7" s="1"/>
  <c r="L815" i="7"/>
  <c r="O814" i="7"/>
  <c r="N814" i="7"/>
  <c r="L814" i="7"/>
  <c r="O809" i="7"/>
  <c r="L809" i="7"/>
  <c r="O805" i="7"/>
  <c r="N805" i="7"/>
  <c r="L805" i="7"/>
  <c r="P589" i="7"/>
  <c r="P814" i="7" l="1"/>
  <c r="P816" i="7"/>
  <c r="P819" i="7"/>
  <c r="P805" i="7"/>
  <c r="P806" i="7" s="1"/>
  <c r="N809" i="7" s="1"/>
  <c r="P809" i="7" s="1"/>
  <c r="P810" i="7" s="1"/>
  <c r="P817" i="7"/>
  <c r="P821" i="7" l="1"/>
  <c r="P833" i="7" s="1"/>
  <c r="B31" i="30" l="1"/>
  <c r="P1342" i="7" l="1"/>
  <c r="P1343" i="7" s="1"/>
  <c r="P1337" i="7"/>
  <c r="P1336" i="7"/>
  <c r="P1335" i="7"/>
  <c r="P1330" i="7"/>
  <c r="P1329" i="7"/>
  <c r="P1324" i="7"/>
  <c r="P1325" i="7" s="1"/>
  <c r="P1308" i="7"/>
  <c r="P1307" i="7"/>
  <c r="P1302" i="7"/>
  <c r="P1301" i="7"/>
  <c r="P1296" i="7"/>
  <c r="P1297" i="7" s="1"/>
  <c r="P1279" i="7"/>
  <c r="P1280" i="7" s="1"/>
  <c r="P1274" i="7"/>
  <c r="P1275" i="7" s="1"/>
  <c r="P1269" i="7"/>
  <c r="P1270" i="7" s="1"/>
  <c r="P1303" i="7" l="1"/>
  <c r="P1309" i="7"/>
  <c r="P1338" i="7"/>
  <c r="P1331" i="7"/>
  <c r="P1283" i="7"/>
  <c r="E17" i="30" s="1"/>
  <c r="P1312" i="7" l="1"/>
  <c r="E50" i="30" s="1"/>
  <c r="P1346" i="7"/>
  <c r="E55" i="30" s="1"/>
  <c r="F55" i="30" s="1"/>
  <c r="F17" i="30" l="1"/>
  <c r="O942" i="7" l="1"/>
  <c r="P1075" i="7"/>
  <c r="O1104" i="7" l="1"/>
  <c r="B44" i="30" l="1"/>
  <c r="Q942" i="7"/>
  <c r="Q943" i="7"/>
  <c r="O944" i="7" s="1"/>
  <c r="Q944" i="7" s="1"/>
  <c r="O941" i="7" l="1"/>
  <c r="E44" i="30" s="1"/>
  <c r="F44" i="30" s="1"/>
  <c r="B54" i="30"/>
  <c r="P1180" i="7"/>
  <c r="P1181" i="7" s="1"/>
  <c r="P1177" i="7"/>
  <c r="P1178" i="7" s="1"/>
  <c r="P1174" i="7"/>
  <c r="P1175" i="7" s="1"/>
  <c r="P1171" i="7"/>
  <c r="P1170" i="7"/>
  <c r="P1169" i="7"/>
  <c r="P1168" i="7"/>
  <c r="B53" i="30"/>
  <c r="P1113" i="7"/>
  <c r="P1114" i="7" s="1"/>
  <c r="P1110" i="7"/>
  <c r="P1111" i="7" s="1"/>
  <c r="P1107" i="7"/>
  <c r="P1108" i="7" s="1"/>
  <c r="P1104" i="7"/>
  <c r="P1103" i="7"/>
  <c r="P1102" i="7"/>
  <c r="B52" i="30"/>
  <c r="P1094" i="7"/>
  <c r="P1093" i="7"/>
  <c r="P1090" i="7"/>
  <c r="P1091" i="7" s="1"/>
  <c r="P1087" i="7"/>
  <c r="P1086" i="7"/>
  <c r="P1085" i="7"/>
  <c r="P1084" i="7"/>
  <c r="P1081" i="7"/>
  <c r="P1080" i="7"/>
  <c r="P1079" i="7"/>
  <c r="P1078" i="7"/>
  <c r="P1077" i="7"/>
  <c r="O1076" i="7"/>
  <c r="P1076" i="7" s="1"/>
  <c r="P1095" i="7" l="1"/>
  <c r="P1082" i="7"/>
  <c r="P1172" i="7"/>
  <c r="P1183" i="7" s="1"/>
  <c r="E54" i="30" s="1"/>
  <c r="F54" i="30" s="1"/>
  <c r="P1088" i="7"/>
  <c r="P1105" i="7"/>
  <c r="P1116" i="7" s="1"/>
  <c r="E53" i="30" s="1"/>
  <c r="F53" i="30" s="1"/>
  <c r="P1097" i="7" l="1"/>
  <c r="E52" i="30" s="1"/>
  <c r="G40" i="42" l="1"/>
  <c r="G41" i="42"/>
  <c r="G42" i="42"/>
  <c r="G43" i="42"/>
  <c r="G44" i="42"/>
  <c r="G45" i="42"/>
  <c r="G46" i="42"/>
  <c r="G47" i="42"/>
  <c r="G48" i="42"/>
  <c r="G49" i="42"/>
  <c r="G50" i="42"/>
  <c r="G51" i="42"/>
  <c r="G52" i="42"/>
  <c r="G53" i="42"/>
  <c r="G54" i="42"/>
  <c r="G55" i="42"/>
  <c r="G56" i="42"/>
  <c r="G57" i="42"/>
  <c r="G58" i="42"/>
  <c r="G59" i="42"/>
  <c r="G60" i="42"/>
  <c r="G61" i="42"/>
  <c r="G62" i="42"/>
  <c r="G63" i="42"/>
  <c r="G64" i="42"/>
  <c r="G65" i="42"/>
  <c r="F66" i="42"/>
  <c r="G66" i="42" s="1"/>
  <c r="F39" i="42"/>
  <c r="G39" i="42" s="1"/>
  <c r="F38" i="42"/>
  <c r="G38" i="42" s="1"/>
  <c r="F37" i="42"/>
  <c r="G37" i="42" s="1"/>
  <c r="F36" i="42"/>
  <c r="G36" i="42" s="1"/>
  <c r="F35" i="42"/>
  <c r="G35" i="42"/>
  <c r="F3" i="42"/>
  <c r="G3" i="42" s="1"/>
  <c r="F4" i="42"/>
  <c r="F5" i="42"/>
  <c r="F6" i="42"/>
  <c r="G6" i="42" s="1"/>
  <c r="F7" i="42"/>
  <c r="G7" i="42" s="1"/>
  <c r="F8" i="42"/>
  <c r="G8" i="42" s="1"/>
  <c r="F9" i="42"/>
  <c r="G9" i="42" s="1"/>
  <c r="F10" i="42"/>
  <c r="G10" i="42" s="1"/>
  <c r="F11" i="42"/>
  <c r="G11" i="42" s="1"/>
  <c r="F12" i="42"/>
  <c r="F13" i="42"/>
  <c r="G13" i="42" s="1"/>
  <c r="F14" i="42"/>
  <c r="G14" i="42" s="1"/>
  <c r="F15" i="42"/>
  <c r="G15" i="42" s="1"/>
  <c r="F16" i="42"/>
  <c r="G16" i="42" s="1"/>
  <c r="F17" i="42"/>
  <c r="G17" i="42" s="1"/>
  <c r="F18" i="42"/>
  <c r="F19" i="42"/>
  <c r="G19" i="42" s="1"/>
  <c r="F20" i="42"/>
  <c r="G20" i="42" s="1"/>
  <c r="F21" i="42"/>
  <c r="G21" i="42" s="1"/>
  <c r="F22" i="42"/>
  <c r="G22" i="42" s="1"/>
  <c r="F23" i="42"/>
  <c r="G23" i="42" s="1"/>
  <c r="F24" i="42"/>
  <c r="G24" i="42" s="1"/>
  <c r="F25" i="42"/>
  <c r="G25" i="42" s="1"/>
  <c r="F26" i="42"/>
  <c r="G26" i="42" s="1"/>
  <c r="F27" i="42"/>
  <c r="G27" i="42" s="1"/>
  <c r="F28" i="42"/>
  <c r="G28" i="42" s="1"/>
  <c r="F29" i="42"/>
  <c r="F31" i="42"/>
  <c r="G31" i="42" s="1"/>
  <c r="F32" i="42"/>
  <c r="G32" i="42" s="1"/>
  <c r="F33" i="42"/>
  <c r="F34" i="42"/>
  <c r="G34" i="42" s="1"/>
  <c r="F2" i="42"/>
  <c r="G2" i="42" s="1"/>
  <c r="G5" i="42"/>
  <c r="G18" i="42"/>
  <c r="G29" i="42"/>
  <c r="G33" i="42"/>
  <c r="G12" i="42"/>
  <c r="G4" i="42"/>
  <c r="E36" i="30"/>
  <c r="B11" i="30" l="1"/>
  <c r="G29" i="38" l="1"/>
  <c r="L29" i="38"/>
  <c r="N36" i="38"/>
  <c r="M33" i="38"/>
  <c r="M32" i="38"/>
  <c r="M30" i="38"/>
  <c r="K29" i="38"/>
  <c r="E17" i="38"/>
  <c r="K15" i="38"/>
  <c r="L28" i="38" s="1"/>
  <c r="M28" i="38" s="1"/>
  <c r="L13" i="38"/>
  <c r="K13" i="38"/>
  <c r="L12" i="38"/>
  <c r="K12" i="38"/>
  <c r="L11" i="38"/>
  <c r="K11" i="38"/>
  <c r="L10" i="38"/>
  <c r="D28" i="37"/>
  <c r="C28" i="37"/>
  <c r="M11" i="38" l="1"/>
  <c r="K17" i="38"/>
  <c r="M17" i="38" s="1"/>
  <c r="M15" i="38"/>
  <c r="M13" i="38"/>
  <c r="M10" i="38"/>
  <c r="M12" i="38"/>
  <c r="M29" i="38"/>
  <c r="N33" i="38" s="1"/>
  <c r="L27" i="38"/>
  <c r="M27" i="38" s="1"/>
  <c r="M19" i="38" l="1"/>
  <c r="M21" i="38" s="1"/>
  <c r="O36" i="38" s="1"/>
  <c r="O33" i="38" s="1"/>
  <c r="P33" i="38" s="1"/>
  <c r="M34" i="38"/>
  <c r="M35" i="38" l="1"/>
  <c r="M36" i="38" s="1"/>
  <c r="M37" i="38" s="1"/>
  <c r="F66" i="30" s="1"/>
  <c r="N38" i="38" l="1"/>
  <c r="D11" i="35" l="1"/>
  <c r="E11" i="35" s="1"/>
  <c r="D12" i="35"/>
  <c r="E12" i="35" s="1"/>
  <c r="D13" i="35"/>
  <c r="E13" i="35" s="1"/>
  <c r="E48" i="35"/>
  <c r="E47" i="35"/>
  <c r="E46" i="35"/>
  <c r="D45" i="35"/>
  <c r="E45" i="35" s="1"/>
  <c r="E44" i="35"/>
  <c r="E43" i="35"/>
  <c r="D38" i="35"/>
  <c r="E38" i="35" s="1"/>
  <c r="D37" i="35"/>
  <c r="E37" i="35" s="1"/>
  <c r="D23" i="35"/>
  <c r="D20" i="35"/>
  <c r="E20" i="35" s="1"/>
  <c r="D16" i="35"/>
  <c r="D10" i="35"/>
  <c r="E10" i="35" s="1"/>
  <c r="A4" i="35"/>
  <c r="E50" i="35" l="1"/>
  <c r="E15" i="35"/>
  <c r="E16" i="35" s="1"/>
  <c r="E17" i="35" s="1"/>
  <c r="E22" i="35"/>
  <c r="E40" i="35"/>
  <c r="E23" i="35" l="1"/>
  <c r="E24" i="35" s="1"/>
  <c r="Q892" i="7"/>
  <c r="Q891" i="7"/>
  <c r="Q889" i="7"/>
  <c r="Q893" i="7"/>
  <c r="P895" i="7"/>
  <c r="Q895" i="7" s="1"/>
  <c r="O896" i="7" s="1"/>
  <c r="Q896" i="7" s="1"/>
  <c r="K894" i="7"/>
  <c r="Q894" i="7" s="1"/>
  <c r="Q890" i="7" l="1"/>
  <c r="O888" i="7" s="1"/>
  <c r="E42" i="30" s="1"/>
  <c r="B21" i="30" l="1"/>
  <c r="Q1257" i="7"/>
  <c r="Q1256" i="7"/>
  <c r="B59" i="30"/>
  <c r="B58" i="30"/>
  <c r="P1249" i="7"/>
  <c r="P1248" i="7"/>
  <c r="P1244" i="7"/>
  <c r="P1240" i="7"/>
  <c r="P1235" i="7"/>
  <c r="P1236" i="7" s="1"/>
  <c r="P1230" i="7"/>
  <c r="P1214" i="7"/>
  <c r="P1213" i="7"/>
  <c r="P1209" i="7"/>
  <c r="P1205" i="7"/>
  <c r="P1200" i="7"/>
  <c r="P1201" i="7" s="1"/>
  <c r="P1195" i="7"/>
  <c r="Q1164" i="7"/>
  <c r="Q1163" i="7"/>
  <c r="Q1162" i="7"/>
  <c r="P1156" i="7"/>
  <c r="P1152" i="7"/>
  <c r="P1147" i="7"/>
  <c r="P1146" i="7"/>
  <c r="P1145" i="7"/>
  <c r="P1140" i="7"/>
  <c r="P1139" i="7"/>
  <c r="P1134" i="7"/>
  <c r="Q1120" i="7"/>
  <c r="P1066" i="7"/>
  <c r="P1065" i="7"/>
  <c r="P1064" i="7"/>
  <c r="P1060" i="7"/>
  <c r="P1055" i="7"/>
  <c r="P1054" i="7"/>
  <c r="P1053" i="7"/>
  <c r="P1052" i="7"/>
  <c r="P1047" i="7"/>
  <c r="P1048" i="7" s="1"/>
  <c r="P1042" i="7"/>
  <c r="P1041" i="7"/>
  <c r="P1025" i="7"/>
  <c r="P1024" i="7"/>
  <c r="P1020" i="7"/>
  <c r="P1015" i="7"/>
  <c r="P1014" i="7"/>
  <c r="P1013" i="7"/>
  <c r="P1012" i="7"/>
  <c r="P1007" i="7"/>
  <c r="P1008" i="7" s="1"/>
  <c r="P1002" i="7"/>
  <c r="P937" i="7"/>
  <c r="O937" i="7"/>
  <c r="P936" i="7"/>
  <c r="O936" i="7"/>
  <c r="Q936" i="7" s="1"/>
  <c r="O935" i="7"/>
  <c r="Q935" i="7" s="1"/>
  <c r="O934" i="7"/>
  <c r="Q934" i="7" s="1"/>
  <c r="O933" i="7"/>
  <c r="Q933" i="7" s="1"/>
  <c r="P927" i="7"/>
  <c r="P923" i="7"/>
  <c r="P918" i="7"/>
  <c r="P919" i="7" s="1"/>
  <c r="P913" i="7"/>
  <c r="P914" i="7" s="1"/>
  <c r="P908" i="7"/>
  <c r="P909" i="7" s="1"/>
  <c r="P885" i="7"/>
  <c r="O885" i="7"/>
  <c r="O883" i="7"/>
  <c r="Q883" i="7" s="1"/>
  <c r="P879" i="7"/>
  <c r="O879" i="7"/>
  <c r="P878" i="7"/>
  <c r="O878" i="7"/>
  <c r="O877" i="7"/>
  <c r="Q877" i="7" s="1"/>
  <c r="O876" i="7"/>
  <c r="Q876" i="7" s="1"/>
  <c r="O875" i="7"/>
  <c r="Q875" i="7" s="1"/>
  <c r="O874" i="7"/>
  <c r="Q874" i="7" s="1"/>
  <c r="O873" i="7"/>
  <c r="Q873" i="7" s="1"/>
  <c r="O872" i="7"/>
  <c r="Q872" i="7" s="1"/>
  <c r="P865" i="7"/>
  <c r="P861" i="7"/>
  <c r="P856" i="7"/>
  <c r="P855" i="7"/>
  <c r="P850" i="7"/>
  <c r="P851" i="7" s="1"/>
  <c r="P845" i="7"/>
  <c r="P986" i="7"/>
  <c r="P985" i="7"/>
  <c r="P984" i="7"/>
  <c r="P983" i="7"/>
  <c r="P979" i="7"/>
  <c r="P974" i="7"/>
  <c r="P973" i="7"/>
  <c r="P968" i="7"/>
  <c r="P967" i="7"/>
  <c r="P966" i="7"/>
  <c r="P965" i="7"/>
  <c r="P964" i="7"/>
  <c r="P963" i="7"/>
  <c r="P958" i="7"/>
  <c r="P959" i="7" s="1"/>
  <c r="B1285" i="7"/>
  <c r="C1392" i="7"/>
  <c r="C1398" i="7"/>
  <c r="C1413" i="7" s="1"/>
  <c r="C1411" i="7"/>
  <c r="C1416" i="7"/>
  <c r="C1420" i="7"/>
  <c r="C1427" i="7" s="1"/>
  <c r="C1434" i="7" s="1"/>
  <c r="C1439" i="7" s="1"/>
  <c r="C1444" i="7" s="1"/>
  <c r="C1452" i="7" s="1"/>
  <c r="C1559" i="7" s="1"/>
  <c r="C1568" i="7" s="1"/>
  <c r="C1577" i="7" s="1"/>
  <c r="C1587" i="7" s="1"/>
  <c r="C1423" i="7"/>
  <c r="C1425" i="7"/>
  <c r="C1500" i="7"/>
  <c r="C1551" i="7"/>
  <c r="C1562" i="7"/>
  <c r="C1571" i="7"/>
  <c r="C1580" i="7"/>
  <c r="C1845" i="7"/>
  <c r="C1846" i="7" s="1"/>
  <c r="Q885" i="7" l="1"/>
  <c r="O886" i="7" s="1"/>
  <c r="Q886" i="7" s="1"/>
  <c r="O1121" i="7"/>
  <c r="Q1121" i="7" s="1"/>
  <c r="O1122" i="7" s="1"/>
  <c r="Q1122" i="7" s="1"/>
  <c r="P1250" i="7"/>
  <c r="P975" i="7"/>
  <c r="P857" i="7"/>
  <c r="P1148" i="7"/>
  <c r="P1141" i="7"/>
  <c r="P1215" i="7"/>
  <c r="O1258" i="7"/>
  <c r="Q1258" i="7" s="1"/>
  <c r="O1255" i="7" s="1"/>
  <c r="E60" i="30" s="1"/>
  <c r="P1231" i="7"/>
  <c r="P1196" i="7"/>
  <c r="O1161" i="7"/>
  <c r="P1135" i="7"/>
  <c r="P969" i="7"/>
  <c r="P930" i="7"/>
  <c r="E43" i="30" s="1"/>
  <c r="P1056" i="7"/>
  <c r="P987" i="7"/>
  <c r="P1016" i="7"/>
  <c r="P1067" i="7"/>
  <c r="Q878" i="7"/>
  <c r="P1026" i="7"/>
  <c r="P1043" i="7"/>
  <c r="Q937" i="7"/>
  <c r="O938" i="7" s="1"/>
  <c r="Q938" i="7" s="1"/>
  <c r="P1003" i="7"/>
  <c r="Q879" i="7"/>
  <c r="O880" i="7" s="1"/>
  <c r="Q880" i="7" s="1"/>
  <c r="O884" i="7"/>
  <c r="Q884" i="7" s="1"/>
  <c r="P846" i="7"/>
  <c r="O882" i="7" l="1"/>
  <c r="P1253" i="7"/>
  <c r="E59" i="30" s="1"/>
  <c r="P868" i="7"/>
  <c r="E38" i="30" s="1"/>
  <c r="P1218" i="7"/>
  <c r="E58" i="30" s="1"/>
  <c r="O1119" i="7"/>
  <c r="P1159" i="7"/>
  <c r="E56" i="30" s="1"/>
  <c r="P990" i="7"/>
  <c r="E46" i="30" s="1"/>
  <c r="P1070" i="7"/>
  <c r="E49" i="30" s="1"/>
  <c r="O932" i="7"/>
  <c r="P1029" i="7"/>
  <c r="E48" i="30" s="1"/>
  <c r="O871" i="7"/>
  <c r="E40" i="30" l="1"/>
  <c r="E41" i="30"/>
  <c r="P788" i="7"/>
  <c r="P787" i="7"/>
  <c r="P786" i="7"/>
  <c r="P782" i="7"/>
  <c r="P777" i="7"/>
  <c r="P776" i="7"/>
  <c r="P775" i="7"/>
  <c r="P774" i="7"/>
  <c r="P773" i="7"/>
  <c r="P768" i="7"/>
  <c r="P769" i="7" s="1"/>
  <c r="P763" i="7"/>
  <c r="O744" i="7"/>
  <c r="Q738" i="7"/>
  <c r="Q739" i="7"/>
  <c r="P682" i="7"/>
  <c r="P681" i="7"/>
  <c r="P677" i="7"/>
  <c r="P673" i="7"/>
  <c r="P668" i="7"/>
  <c r="P667" i="7"/>
  <c r="P662" i="7"/>
  <c r="P646" i="7"/>
  <c r="P647" i="7" s="1"/>
  <c r="P642" i="7"/>
  <c r="P637" i="7"/>
  <c r="P636" i="7"/>
  <c r="P635" i="7"/>
  <c r="P630" i="7"/>
  <c r="P631" i="7" s="1"/>
  <c r="P625" i="7"/>
  <c r="P626" i="7" s="1"/>
  <c r="P778" i="7" l="1"/>
  <c r="P789" i="7"/>
  <c r="P764" i="7"/>
  <c r="O740" i="7"/>
  <c r="Q740" i="7" s="1"/>
  <c r="P638" i="7"/>
  <c r="P650" i="7" s="1"/>
  <c r="E28" i="30" s="1"/>
  <c r="P669" i="7"/>
  <c r="P683" i="7"/>
  <c r="P663" i="7"/>
  <c r="O737" i="7" l="1"/>
  <c r="E32" i="30" s="1"/>
  <c r="P792" i="7"/>
  <c r="E35" i="30" s="1"/>
  <c r="P686" i="7"/>
  <c r="E29" i="30" s="1"/>
  <c r="P613" i="7" l="1"/>
  <c r="O613" i="7"/>
  <c r="O612" i="7"/>
  <c r="Q612" i="7" s="1"/>
  <c r="Q611" i="7"/>
  <c r="P610" i="7"/>
  <c r="O610" i="7"/>
  <c r="P609" i="7"/>
  <c r="O609" i="7"/>
  <c r="Q609" i="7" s="1"/>
  <c r="Q610" i="7" l="1"/>
  <c r="Q613" i="7"/>
  <c r="O614" i="7" s="1"/>
  <c r="Q614" i="7" s="1"/>
  <c r="O608" i="7" s="1"/>
  <c r="O605" i="7" l="1"/>
  <c r="P595" i="7"/>
  <c r="O595" i="7"/>
  <c r="Q594" i="7"/>
  <c r="O593" i="7"/>
  <c r="Q593" i="7" s="1"/>
  <c r="Q595" i="7" l="1"/>
  <c r="O596" i="7" s="1"/>
  <c r="Q596" i="7" s="1"/>
  <c r="E25" i="30" l="1"/>
  <c r="O592" i="7"/>
  <c r="E26" i="30" l="1"/>
  <c r="P526" i="7"/>
  <c r="P527" i="7" s="1"/>
  <c r="P522" i="7"/>
  <c r="P518" i="7"/>
  <c r="P514" i="7"/>
  <c r="P510" i="7"/>
  <c r="Q444" i="7"/>
  <c r="Q450" i="7"/>
  <c r="Q448" i="7"/>
  <c r="Q449" i="7"/>
  <c r="L447" i="7"/>
  <c r="K447" i="7"/>
  <c r="P446" i="7"/>
  <c r="Q446" i="7" s="1"/>
  <c r="Q445" i="7"/>
  <c r="P495" i="7"/>
  <c r="P491" i="7"/>
  <c r="P486" i="7"/>
  <c r="P485" i="7"/>
  <c r="P480" i="7"/>
  <c r="P479" i="7"/>
  <c r="P478" i="7"/>
  <c r="P477" i="7"/>
  <c r="P472" i="7"/>
  <c r="P473" i="7" s="1"/>
  <c r="P383" i="7"/>
  <c r="P384" i="7" s="1"/>
  <c r="P379" i="7"/>
  <c r="P374" i="7"/>
  <c r="P375" i="7" s="1"/>
  <c r="P369" i="7"/>
  <c r="P368" i="7"/>
  <c r="P363" i="7"/>
  <c r="P362" i="7"/>
  <c r="P422" i="7"/>
  <c r="P418" i="7"/>
  <c r="P413" i="7"/>
  <c r="P414" i="7" s="1"/>
  <c r="P408" i="7"/>
  <c r="P409" i="7" s="1"/>
  <c r="P403" i="7"/>
  <c r="P404" i="7" s="1"/>
  <c r="P347" i="7"/>
  <c r="P343" i="7"/>
  <c r="P339" i="7"/>
  <c r="P334" i="7"/>
  <c r="P333" i="7"/>
  <c r="P328" i="7"/>
  <c r="P327" i="7"/>
  <c r="P310" i="7"/>
  <c r="P306" i="7"/>
  <c r="P302" i="7"/>
  <c r="P297" i="7"/>
  <c r="P298" i="7" s="1"/>
  <c r="P292" i="7"/>
  <c r="P291" i="7"/>
  <c r="P214" i="7"/>
  <c r="P210" i="7"/>
  <c r="P206" i="7"/>
  <c r="P201" i="7"/>
  <c r="P202" i="7" s="1"/>
  <c r="P196" i="7"/>
  <c r="P195" i="7"/>
  <c r="P370" i="7" l="1"/>
  <c r="P481" i="7"/>
  <c r="P487" i="7"/>
  <c r="P530" i="7"/>
  <c r="E22" i="30" s="1"/>
  <c r="Q447" i="7"/>
  <c r="O451" i="7" s="1"/>
  <c r="Q451" i="7" s="1"/>
  <c r="P335" i="7"/>
  <c r="P364" i="7"/>
  <c r="P425" i="7"/>
  <c r="E23" i="30" s="1"/>
  <c r="P329" i="7"/>
  <c r="P293" i="7"/>
  <c r="P313" i="7" s="1"/>
  <c r="E16" i="30" s="1"/>
  <c r="P197" i="7"/>
  <c r="P217" i="7" s="1"/>
  <c r="E13" i="30" s="1"/>
  <c r="P387" i="7" l="1"/>
  <c r="E20" i="30" s="1"/>
  <c r="P498" i="7"/>
  <c r="E21" i="30" s="1"/>
  <c r="P350" i="7"/>
  <c r="E19" i="30" s="1"/>
  <c r="O443" i="7"/>
  <c r="P169" i="7" l="1"/>
  <c r="P165" i="7"/>
  <c r="P161" i="7"/>
  <c r="P156" i="7"/>
  <c r="P157" i="7" s="1"/>
  <c r="P151" i="7"/>
  <c r="P150" i="7"/>
  <c r="P46" i="7"/>
  <c r="O46" i="7"/>
  <c r="Q46" i="7" s="1"/>
  <c r="P44" i="7"/>
  <c r="O44" i="7"/>
  <c r="O43" i="7"/>
  <c r="Q43" i="7" s="1"/>
  <c r="O42" i="7"/>
  <c r="Q42" i="7" s="1"/>
  <c r="O41" i="7"/>
  <c r="Q41" i="7" s="1"/>
  <c r="P35" i="7"/>
  <c r="P31" i="7"/>
  <c r="P26" i="7"/>
  <c r="P25" i="7"/>
  <c r="P24" i="7"/>
  <c r="P23" i="7"/>
  <c r="P18" i="7"/>
  <c r="P19" i="7" s="1"/>
  <c r="P13" i="7"/>
  <c r="F78" i="7"/>
  <c r="F74" i="7"/>
  <c r="F69" i="7"/>
  <c r="F68" i="7"/>
  <c r="F67" i="7"/>
  <c r="F66" i="7"/>
  <c r="F62" i="7"/>
  <c r="F57" i="7"/>
  <c r="C105" i="7"/>
  <c r="C179" i="7"/>
  <c r="Q44" i="7" l="1"/>
  <c r="O45" i="7" s="1"/>
  <c r="Q45" i="7" s="1"/>
  <c r="P152" i="7"/>
  <c r="P172" i="7" s="1"/>
  <c r="E12" i="30" s="1"/>
  <c r="F70" i="7"/>
  <c r="P27" i="7"/>
  <c r="P14" i="7"/>
  <c r="F58" i="7"/>
  <c r="F81" i="7" l="1"/>
  <c r="O40" i="7"/>
  <c r="E11" i="30"/>
  <c r="P38" i="7"/>
  <c r="E7" i="30" s="1"/>
  <c r="N7" i="31" l="1"/>
  <c r="E58" i="32" l="1"/>
  <c r="B56" i="32"/>
  <c r="D55" i="32"/>
  <c r="E54" i="32"/>
  <c r="D54" i="32"/>
  <c r="B54" i="32"/>
  <c r="E52" i="32"/>
  <c r="E51" i="32"/>
  <c r="B51" i="32"/>
  <c r="E49" i="32"/>
  <c r="E45" i="32"/>
  <c r="D45" i="32"/>
  <c r="B44" i="32"/>
  <c r="E41" i="32"/>
  <c r="E39" i="32"/>
  <c r="D39" i="32"/>
  <c r="E38" i="32"/>
  <c r="D38" i="32"/>
  <c r="E35" i="32"/>
  <c r="B34" i="32"/>
  <c r="E32" i="32"/>
  <c r="E31" i="32"/>
  <c r="D31" i="32"/>
  <c r="D41" i="32" s="1"/>
  <c r="D30" i="32"/>
  <c r="D28" i="32"/>
  <c r="E26" i="32"/>
  <c r="B24" i="32"/>
  <c r="E23" i="32"/>
  <c r="B23" i="32"/>
  <c r="E16" i="32"/>
  <c r="D16" i="32"/>
  <c r="D17" i="32" s="1"/>
  <c r="J11" i="32"/>
  <c r="D10" i="32"/>
  <c r="I9" i="32"/>
  <c r="D29" i="32" s="1"/>
  <c r="E8" i="32"/>
  <c r="D8" i="32"/>
  <c r="B8" i="32"/>
  <c r="B7" i="32"/>
  <c r="Q4" i="32"/>
  <c r="S4" i="32" s="1"/>
  <c r="D7" i="32" s="1"/>
  <c r="F41" i="32" l="1"/>
  <c r="F16" i="32"/>
  <c r="D33" i="32"/>
  <c r="F8" i="32"/>
  <c r="F45" i="32"/>
  <c r="F38" i="32"/>
  <c r="F54" i="32"/>
  <c r="D43" i="32"/>
  <c r="D46" i="32" s="1"/>
  <c r="D35" i="32"/>
  <c r="F35" i="32" s="1"/>
  <c r="F39" i="32"/>
  <c r="D34" i="32"/>
  <c r="D32" i="32"/>
  <c r="F32" i="32" s="1"/>
  <c r="D49" i="32"/>
  <c r="F49" i="32" s="1"/>
  <c r="I11" i="32"/>
  <c r="D24" i="32"/>
  <c r="I12" i="32"/>
  <c r="D56" i="32"/>
  <c r="O4" i="32"/>
  <c r="J12" i="32"/>
  <c r="I10" i="32"/>
  <c r="D44" i="32" s="1"/>
  <c r="D13" i="32"/>
  <c r="D9" i="32"/>
  <c r="D11" i="32"/>
  <c r="D23" i="32"/>
  <c r="F23" i="32" s="1"/>
  <c r="F31" i="32"/>
  <c r="H70" i="31"/>
  <c r="H49" i="31"/>
  <c r="E58" i="31"/>
  <c r="B56" i="31"/>
  <c r="D55" i="31"/>
  <c r="D54" i="31"/>
  <c r="B54" i="31"/>
  <c r="B51" i="31"/>
  <c r="D45" i="31"/>
  <c r="B44" i="31"/>
  <c r="D39" i="31"/>
  <c r="D38" i="31"/>
  <c r="D43" i="31" s="1"/>
  <c r="B34" i="31"/>
  <c r="D31" i="31"/>
  <c r="D41" i="31" s="1"/>
  <c r="D30" i="31"/>
  <c r="D28" i="31"/>
  <c r="B24" i="31"/>
  <c r="B23" i="31"/>
  <c r="D16" i="31"/>
  <c r="D17" i="31" s="1"/>
  <c r="D32" i="31" s="1"/>
  <c r="J11" i="31"/>
  <c r="D10" i="31"/>
  <c r="D8" i="31"/>
  <c r="B8" i="31"/>
  <c r="B7" i="31"/>
  <c r="Q4" i="31"/>
  <c r="S4" i="31" s="1"/>
  <c r="D33" i="31" l="1"/>
  <c r="D35" i="31"/>
  <c r="D19" i="32"/>
  <c r="D26" i="32"/>
  <c r="F26" i="32" s="1"/>
  <c r="D21" i="32"/>
  <c r="D51" i="32"/>
  <c r="F51" i="32" s="1"/>
  <c r="D15" i="32"/>
  <c r="D14" i="32"/>
  <c r="D22" i="32"/>
  <c r="D36" i="32"/>
  <c r="D7" i="31"/>
  <c r="D24" i="31"/>
  <c r="J12" i="31"/>
  <c r="O4" i="31"/>
  <c r="D46" i="31"/>
  <c r="I9" i="31"/>
  <c r="D49" i="31"/>
  <c r="D56" i="31"/>
  <c r="D13" i="31"/>
  <c r="D9" i="31"/>
  <c r="D11" i="31"/>
  <c r="D23" i="31"/>
  <c r="K4" i="30"/>
  <c r="B56" i="30"/>
  <c r="D52" i="30"/>
  <c r="F52" i="30" s="1"/>
  <c r="B48" i="30"/>
  <c r="F42" i="30"/>
  <c r="B41" i="30"/>
  <c r="D36" i="30"/>
  <c r="F36" i="30" s="1"/>
  <c r="D35" i="30"/>
  <c r="D28" i="30"/>
  <c r="F28" i="30" s="1"/>
  <c r="D27" i="30"/>
  <c r="D25" i="30"/>
  <c r="F25" i="30" s="1"/>
  <c r="J11" i="30"/>
  <c r="D8" i="30"/>
  <c r="B7" i="30"/>
  <c r="Q4" i="30"/>
  <c r="J12" i="30" s="1"/>
  <c r="D40" i="30" l="1"/>
  <c r="F35" i="30"/>
  <c r="S4" i="30"/>
  <c r="F7" i="30" s="1"/>
  <c r="D38" i="30"/>
  <c r="F38" i="30" s="1"/>
  <c r="D11" i="30"/>
  <c r="D46" i="30"/>
  <c r="F46" i="30" s="1"/>
  <c r="D52" i="32"/>
  <c r="F52" i="32" s="1"/>
  <c r="D58" i="32"/>
  <c r="F58" i="32" s="1"/>
  <c r="D25" i="32"/>
  <c r="D51" i="31"/>
  <c r="D15" i="31"/>
  <c r="D22" i="31"/>
  <c r="D14" i="31"/>
  <c r="D29" i="31"/>
  <c r="I10" i="31"/>
  <c r="D44" i="31" s="1"/>
  <c r="I12" i="31"/>
  <c r="I11" i="31"/>
  <c r="D56" i="30"/>
  <c r="F56" i="30" s="1"/>
  <c r="O4" i="30"/>
  <c r="D20" i="30" s="1"/>
  <c r="I9" i="30"/>
  <c r="D21" i="30"/>
  <c r="D9" i="30"/>
  <c r="D30" i="30"/>
  <c r="D32" i="30"/>
  <c r="F32" i="30" s="1"/>
  <c r="D49" i="25"/>
  <c r="D49" i="24"/>
  <c r="D49" i="22"/>
  <c r="D49" i="21"/>
  <c r="D47" i="19"/>
  <c r="D47" i="17"/>
  <c r="D47" i="16"/>
  <c r="D47" i="15"/>
  <c r="D49" i="14"/>
  <c r="D49" i="12"/>
  <c r="D49" i="11"/>
  <c r="Q698" i="7"/>
  <c r="E105" i="27"/>
  <c r="F105" i="27" s="1"/>
  <c r="D56" i="12"/>
  <c r="D56" i="11"/>
  <c r="D67" i="11"/>
  <c r="D21" i="27"/>
  <c r="D11" i="11"/>
  <c r="D10" i="11"/>
  <c r="F20" i="30" l="1"/>
  <c r="D22" i="30"/>
  <c r="F21" i="30"/>
  <c r="I12" i="30"/>
  <c r="F11" i="30"/>
  <c r="D43" i="30"/>
  <c r="F43" i="30" s="1"/>
  <c r="F40" i="30"/>
  <c r="D29" i="30"/>
  <c r="F29" i="30" s="1"/>
  <c r="D19" i="31"/>
  <c r="D58" i="31" s="1"/>
  <c r="F58" i="31" s="1"/>
  <c r="D21" i="31"/>
  <c r="D34" i="31"/>
  <c r="D25" i="31"/>
  <c r="D26" i="31"/>
  <c r="D52" i="31"/>
  <c r="D26" i="30"/>
  <c r="F26" i="30" s="1"/>
  <c r="I10" i="30"/>
  <c r="D19" i="30" s="1"/>
  <c r="F19" i="30" s="1"/>
  <c r="I11" i="30"/>
  <c r="D48" i="30"/>
  <c r="F48" i="30" s="1"/>
  <c r="D12" i="30"/>
  <c r="F12" i="30" s="1"/>
  <c r="D13" i="30"/>
  <c r="F13" i="30" s="1"/>
  <c r="E58" i="14"/>
  <c r="C603" i="7"/>
  <c r="C440" i="7"/>
  <c r="D16" i="30" l="1"/>
  <c r="F16" i="30" s="1"/>
  <c r="D58" i="30"/>
  <c r="F58" i="30" s="1"/>
  <c r="D60" i="30"/>
  <c r="F60" i="30" s="1"/>
  <c r="D36" i="31"/>
  <c r="F22" i="30"/>
  <c r="D49" i="30"/>
  <c r="D31" i="30"/>
  <c r="D41" i="30"/>
  <c r="F41" i="30" s="1"/>
  <c r="D23" i="30"/>
  <c r="E56" i="16"/>
  <c r="E56" i="15"/>
  <c r="E103" i="27"/>
  <c r="E74" i="24"/>
  <c r="E58" i="25"/>
  <c r="E58" i="12"/>
  <c r="E58" i="21"/>
  <c r="E71" i="11"/>
  <c r="E56" i="19"/>
  <c r="E58" i="22"/>
  <c r="E56" i="17"/>
  <c r="J11" i="11"/>
  <c r="B68" i="27"/>
  <c r="B80" i="27"/>
  <c r="B79" i="27"/>
  <c r="F49" i="30" l="1"/>
  <c r="D50" i="30"/>
  <c r="F50" i="30" s="1"/>
  <c r="F23" i="30"/>
  <c r="D59" i="30"/>
  <c r="F59" i="30" s="1"/>
  <c r="D33" i="30"/>
  <c r="E68" i="27" l="1"/>
  <c r="E79" i="27"/>
  <c r="D11" i="12" l="1"/>
  <c r="D38" i="11"/>
  <c r="D43" i="11" s="1"/>
  <c r="D46" i="11" s="1"/>
  <c r="D39" i="11"/>
  <c r="B44" i="11"/>
  <c r="D45" i="11"/>
  <c r="Q601" i="7"/>
  <c r="Q603" i="7"/>
  <c r="Q604" i="7"/>
  <c r="I9" i="14"/>
  <c r="I9" i="12"/>
  <c r="I9" i="11"/>
  <c r="I12" i="11" l="1"/>
  <c r="I11" i="11"/>
  <c r="I10" i="11"/>
  <c r="D44" i="11" s="1"/>
  <c r="D21" i="11" l="1"/>
  <c r="D26" i="11"/>
  <c r="B35" i="12" l="1"/>
  <c r="B35" i="14" s="1"/>
  <c r="B33" i="15" s="1"/>
  <c r="B33" i="16" s="1"/>
  <c r="B33" i="17" s="1"/>
  <c r="B33" i="19" s="1"/>
  <c r="B35" i="21" s="1"/>
  <c r="B35" i="22" s="1"/>
  <c r="B35" i="24" s="1"/>
  <c r="B35" i="32" s="1"/>
  <c r="B35" i="11"/>
  <c r="B26" i="11"/>
  <c r="B26" i="12" s="1"/>
  <c r="B26" i="14" s="1"/>
  <c r="B24" i="15" s="1"/>
  <c r="B24" i="16" s="1"/>
  <c r="B24" i="17" s="1"/>
  <c r="B24" i="19" s="1"/>
  <c r="B26" i="21" s="1"/>
  <c r="B26" i="22" s="1"/>
  <c r="B26" i="24" s="1"/>
  <c r="B26" i="32" s="1"/>
  <c r="B35" i="25" l="1"/>
  <c r="B29" i="27" s="1"/>
  <c r="B19" i="29" s="1"/>
  <c r="B35" i="31"/>
  <c r="B26" i="25"/>
  <c r="B22" i="27" s="1"/>
  <c r="B15" i="29" s="1"/>
  <c r="B26" i="31"/>
  <c r="E23" i="31" l="1"/>
  <c r="F23" i="31" s="1"/>
  <c r="E65" i="11"/>
  <c r="E64" i="11"/>
  <c r="E63" i="11"/>
  <c r="E62" i="11"/>
  <c r="E61" i="11"/>
  <c r="E60" i="11"/>
  <c r="E59" i="11"/>
  <c r="E101" i="27"/>
  <c r="E99" i="27"/>
  <c r="E93" i="27"/>
  <c r="Q743" i="7"/>
  <c r="Q602" i="7"/>
  <c r="Q600" i="7"/>
  <c r="Q79" i="7"/>
  <c r="Q71" i="7"/>
  <c r="E67" i="11"/>
  <c r="E73" i="27" l="1"/>
  <c r="E33" i="27"/>
  <c r="E69" i="11"/>
  <c r="E76" i="27"/>
  <c r="E66" i="27"/>
  <c r="E74" i="27"/>
  <c r="E64" i="27"/>
  <c r="E55" i="32"/>
  <c r="F55" i="32" s="1"/>
  <c r="E77" i="27"/>
  <c r="E71" i="27"/>
  <c r="E57" i="27"/>
  <c r="E60" i="24"/>
  <c r="E66" i="11"/>
  <c r="E78" i="27"/>
  <c r="E59" i="24"/>
  <c r="E58" i="27"/>
  <c r="E62" i="27"/>
  <c r="E56" i="27"/>
  <c r="E62" i="24"/>
  <c r="E59" i="27"/>
  <c r="E75" i="27"/>
  <c r="E60" i="27"/>
  <c r="E65" i="27"/>
  <c r="E63" i="27"/>
  <c r="E69" i="27"/>
  <c r="E34" i="27"/>
  <c r="E61" i="27"/>
  <c r="E58" i="24"/>
  <c r="E85" i="27"/>
  <c r="E86" i="27"/>
  <c r="E70" i="27"/>
  <c r="E55" i="31" l="1"/>
  <c r="F55" i="31" s="1"/>
  <c r="E47" i="32"/>
  <c r="F47" i="32" s="1"/>
  <c r="E83" i="27"/>
  <c r="E52" i="11"/>
  <c r="E81" i="27"/>
  <c r="E82" i="27"/>
  <c r="E96" i="27"/>
  <c r="E84" i="27"/>
  <c r="E56" i="32"/>
  <c r="F56" i="32" s="1"/>
  <c r="E63" i="24"/>
  <c r="E55" i="12"/>
  <c r="E51" i="27"/>
  <c r="E55" i="22"/>
  <c r="E53" i="19"/>
  <c r="E53" i="16"/>
  <c r="E55" i="25"/>
  <c r="E55" i="24"/>
  <c r="E55" i="14"/>
  <c r="E55" i="21"/>
  <c r="E53" i="17"/>
  <c r="E53" i="15"/>
  <c r="E55" i="11"/>
  <c r="E68" i="11"/>
  <c r="E97" i="27"/>
  <c r="E57" i="11"/>
  <c r="E88" i="27"/>
  <c r="E90" i="27"/>
  <c r="E91" i="27"/>
  <c r="D27" i="29"/>
  <c r="E56" i="11" l="1"/>
  <c r="E56" i="31"/>
  <c r="F56" i="31" s="1"/>
  <c r="E51" i="14"/>
  <c r="E51" i="31"/>
  <c r="F51" i="31" s="1"/>
  <c r="E54" i="31"/>
  <c r="F54" i="31" s="1"/>
  <c r="E52" i="31"/>
  <c r="F52" i="31" s="1"/>
  <c r="E49" i="31"/>
  <c r="F49" i="31" s="1"/>
  <c r="E47" i="24"/>
  <c r="E47" i="31"/>
  <c r="F47" i="31" s="1"/>
  <c r="E46" i="27"/>
  <c r="E49" i="11"/>
  <c r="E47" i="11"/>
  <c r="E47" i="25"/>
  <c r="E47" i="22"/>
  <c r="E47" i="21"/>
  <c r="E45" i="17"/>
  <c r="E45" i="16"/>
  <c r="E45" i="19"/>
  <c r="E45" i="15"/>
  <c r="E47" i="14"/>
  <c r="E47" i="12"/>
  <c r="D29" i="29"/>
  <c r="E61" i="24"/>
  <c r="E49" i="21"/>
  <c r="E56" i="14"/>
  <c r="E52" i="24"/>
  <c r="E48" i="27"/>
  <c r="E95" i="27"/>
  <c r="E56" i="12"/>
  <c r="E54" i="16"/>
  <c r="E56" i="25"/>
  <c r="E49" i="25"/>
  <c r="E47" i="16"/>
  <c r="E51" i="22"/>
  <c r="E51" i="12"/>
  <c r="E49" i="17"/>
  <c r="E49" i="16"/>
  <c r="E51" i="21"/>
  <c r="E49" i="24"/>
  <c r="E49" i="19"/>
  <c r="E54" i="17"/>
  <c r="E54" i="15"/>
  <c r="E56" i="24"/>
  <c r="E49" i="15"/>
  <c r="E56" i="22"/>
  <c r="E51" i="25"/>
  <c r="E56" i="21"/>
  <c r="E54" i="19"/>
  <c r="E49" i="12"/>
  <c r="E49" i="14"/>
  <c r="E49" i="22"/>
  <c r="E47" i="17"/>
  <c r="E47" i="15"/>
  <c r="E47" i="19"/>
  <c r="E50" i="17"/>
  <c r="E52" i="12"/>
  <c r="E50" i="19"/>
  <c r="E52" i="21"/>
  <c r="E52" i="22"/>
  <c r="E51" i="11"/>
  <c r="E52" i="14"/>
  <c r="E51" i="24"/>
  <c r="E50" i="16"/>
  <c r="E52" i="25"/>
  <c r="E50" i="15"/>
  <c r="E52" i="17"/>
  <c r="E54" i="12"/>
  <c r="E52" i="19"/>
  <c r="E54" i="21"/>
  <c r="E50" i="27"/>
  <c r="E54" i="22"/>
  <c r="E54" i="11"/>
  <c r="E54" i="24"/>
  <c r="E54" i="14"/>
  <c r="E54" i="25"/>
  <c r="E52" i="15"/>
  <c r="E52" i="16"/>
  <c r="E65" i="24" l="1"/>
  <c r="E53" i="27" l="1"/>
  <c r="E64" i="24"/>
  <c r="E54" i="27"/>
  <c r="E66" i="24" l="1"/>
  <c r="E55" i="27"/>
  <c r="E67" i="24"/>
  <c r="E69" i="24" l="1"/>
  <c r="E70" i="24" l="1"/>
  <c r="E71" i="24" l="1"/>
  <c r="E72" i="24"/>
  <c r="P732" i="7"/>
  <c r="P551" i="7"/>
  <c r="O551" i="7"/>
  <c r="O550" i="7"/>
  <c r="Q550" i="7" s="1"/>
  <c r="P545" i="7"/>
  <c r="O545" i="7"/>
  <c r="Q744" i="7"/>
  <c r="O536" i="7"/>
  <c r="Q536" i="7" s="1"/>
  <c r="O535" i="7" s="1"/>
  <c r="E25" i="32" s="1"/>
  <c r="F25" i="32" s="1"/>
  <c r="O460" i="7"/>
  <c r="Q460" i="7" s="1"/>
  <c r="O459" i="7"/>
  <c r="Q459" i="7" s="1"/>
  <c r="O458" i="7"/>
  <c r="Q458" i="7" s="1"/>
  <c r="O457" i="7"/>
  <c r="Q457" i="7" s="1"/>
  <c r="O461" i="7" s="1"/>
  <c r="Q461" i="7" s="1"/>
  <c r="P456" i="7"/>
  <c r="O456" i="7"/>
  <c r="O455" i="7"/>
  <c r="Q455" i="7" s="1"/>
  <c r="Q454" i="7"/>
  <c r="O441" i="7"/>
  <c r="N441" i="7"/>
  <c r="P440" i="7"/>
  <c r="O440" i="7"/>
  <c r="O437" i="7"/>
  <c r="Q437" i="7" s="1"/>
  <c r="O436" i="7"/>
  <c r="Q436" i="7" s="1"/>
  <c r="P433" i="7"/>
  <c r="O433" i="7"/>
  <c r="O430" i="7"/>
  <c r="Q430" i="7" s="1"/>
  <c r="O277" i="7"/>
  <c r="Q277" i="7" s="1"/>
  <c r="O272" i="7"/>
  <c r="Q272" i="7" s="1"/>
  <c r="P265" i="7"/>
  <c r="O265" i="7"/>
  <c r="P182" i="7"/>
  <c r="O182" i="7"/>
  <c r="O178" i="7"/>
  <c r="Q178" i="7" s="1"/>
  <c r="O177" i="7"/>
  <c r="Q177" i="7" s="1"/>
  <c r="P175" i="7"/>
  <c r="O175" i="7"/>
  <c r="O102" i="7"/>
  <c r="Q102" i="7" s="1"/>
  <c r="O101" i="7"/>
  <c r="Q101" i="7" s="1"/>
  <c r="P100" i="7"/>
  <c r="O100" i="7"/>
  <c r="P96" i="7"/>
  <c r="O96" i="7"/>
  <c r="O95" i="7"/>
  <c r="Q95" i="7" s="1"/>
  <c r="O94" i="7"/>
  <c r="Q94" i="7" s="1"/>
  <c r="P91" i="7"/>
  <c r="O90" i="7"/>
  <c r="Q90" i="7" s="1"/>
  <c r="P89" i="7"/>
  <c r="O89" i="7"/>
  <c r="O88" i="7"/>
  <c r="Q88" i="7" s="1"/>
  <c r="P87" i="7"/>
  <c r="O87" i="7"/>
  <c r="P86" i="7"/>
  <c r="O86" i="7"/>
  <c r="O85" i="7"/>
  <c r="Q85" i="7" s="1"/>
  <c r="P67" i="7"/>
  <c r="O72" i="7"/>
  <c r="O80" i="7" s="1"/>
  <c r="O66" i="7"/>
  <c r="Q66" i="7" s="1"/>
  <c r="O78" i="7"/>
  <c r="P64" i="7"/>
  <c r="O64" i="7"/>
  <c r="P54" i="7"/>
  <c r="O54" i="7"/>
  <c r="P53" i="7"/>
  <c r="O53" i="7"/>
  <c r="P52" i="7"/>
  <c r="O52" i="7"/>
  <c r="P51" i="7"/>
  <c r="O51" i="7"/>
  <c r="P50" i="7"/>
  <c r="O50" i="7"/>
  <c r="O49" i="7"/>
  <c r="Q49" i="7" s="1"/>
  <c r="E25" i="31" l="1"/>
  <c r="F25" i="31" s="1"/>
  <c r="Q77" i="7"/>
  <c r="Q699" i="7"/>
  <c r="Q605" i="7"/>
  <c r="Q89" i="7"/>
  <c r="O745" i="7"/>
  <c r="Q745" i="7" s="1"/>
  <c r="O742" i="7" s="1"/>
  <c r="Q100" i="7"/>
  <c r="O99" i="7" s="1"/>
  <c r="D9" i="29" s="1"/>
  <c r="Q456" i="7"/>
  <c r="O453" i="7" s="1"/>
  <c r="E24" i="32" s="1"/>
  <c r="F24" i="32" s="1"/>
  <c r="Q65" i="7"/>
  <c r="Q78" i="7"/>
  <c r="Q265" i="7"/>
  <c r="O267" i="7" s="1"/>
  <c r="Q267" i="7" s="1"/>
  <c r="Q80" i="7"/>
  <c r="Q72" i="7"/>
  <c r="O74" i="7" s="1"/>
  <c r="Q74" i="7" s="1"/>
  <c r="D14" i="29"/>
  <c r="E25" i="25"/>
  <c r="E23" i="15"/>
  <c r="E23" i="16"/>
  <c r="E25" i="14"/>
  <c r="E21" i="27"/>
  <c r="E23" i="17"/>
  <c r="E25" i="24"/>
  <c r="E25" i="12"/>
  <c r="E23" i="19"/>
  <c r="E25" i="21"/>
  <c r="E25" i="22"/>
  <c r="E25" i="11"/>
  <c r="Q51" i="7"/>
  <c r="Q54" i="7"/>
  <c r="Q86" i="7"/>
  <c r="Q50" i="7"/>
  <c r="Q52" i="7"/>
  <c r="Q175" i="7"/>
  <c r="O176" i="7" s="1"/>
  <c r="Q176" i="7" s="1"/>
  <c r="Q53" i="7"/>
  <c r="Q433" i="7"/>
  <c r="Q551" i="7"/>
  <c r="O553" i="7" s="1"/>
  <c r="Q553" i="7" s="1"/>
  <c r="Q87" i="7"/>
  <c r="Q545" i="7"/>
  <c r="O547" i="7" s="1"/>
  <c r="Q547" i="7" s="1"/>
  <c r="E32" i="27"/>
  <c r="Q64" i="7"/>
  <c r="Q91" i="7"/>
  <c r="Q440" i="7"/>
  <c r="Q441" i="7"/>
  <c r="Q182" i="7"/>
  <c r="O184" i="7" s="1"/>
  <c r="Q184" i="7" s="1"/>
  <c r="Q67" i="7"/>
  <c r="O68" i="7" s="1"/>
  <c r="Q68" i="7" s="1"/>
  <c r="Q96" i="7"/>
  <c r="O97" i="7" s="1"/>
  <c r="Q97" i="7" s="1"/>
  <c r="Q732" i="7"/>
  <c r="O735" i="7" s="1"/>
  <c r="Q735" i="7" s="1"/>
  <c r="O439" i="7"/>
  <c r="Q439" i="7" s="1"/>
  <c r="O438" i="7"/>
  <c r="Q438" i="7" s="1"/>
  <c r="O431" i="7"/>
  <c r="Q431" i="7" s="1"/>
  <c r="O432" i="7"/>
  <c r="Q432" i="7" s="1"/>
  <c r="O278" i="7"/>
  <c r="Q278" i="7" s="1"/>
  <c r="O280" i="7"/>
  <c r="Q280" i="7" s="1"/>
  <c r="O279" i="7"/>
  <c r="Q279" i="7" s="1"/>
  <c r="O274" i="7"/>
  <c r="Q274" i="7" s="1"/>
  <c r="O273" i="7"/>
  <c r="Q273" i="7" s="1"/>
  <c r="E36" i="32" l="1"/>
  <c r="F36" i="32" s="1"/>
  <c r="E33" i="30"/>
  <c r="F33" i="30" s="1"/>
  <c r="O606" i="7"/>
  <c r="Q606" i="7" s="1"/>
  <c r="O599" i="7" s="1"/>
  <c r="E36" i="31"/>
  <c r="F36" i="31" s="1"/>
  <c r="E24" i="31"/>
  <c r="F24" i="31" s="1"/>
  <c r="Q700" i="7"/>
  <c r="O81" i="7"/>
  <c r="Q81" i="7" s="1"/>
  <c r="O82" i="7"/>
  <c r="Q82" i="7" s="1"/>
  <c r="O76" i="7" s="1"/>
  <c r="O73" i="7"/>
  <c r="Q73" i="7" s="1"/>
  <c r="E41" i="27"/>
  <c r="O266" i="7"/>
  <c r="Q266" i="7" s="1"/>
  <c r="O264" i="7" s="1"/>
  <c r="E14" i="27" s="1"/>
  <c r="E44" i="32"/>
  <c r="F44" i="32" s="1"/>
  <c r="E40" i="27"/>
  <c r="E36" i="14"/>
  <c r="E34" i="15"/>
  <c r="E34" i="19"/>
  <c r="E36" i="24"/>
  <c r="E36" i="12"/>
  <c r="E34" i="16"/>
  <c r="E36" i="21"/>
  <c r="E36" i="11"/>
  <c r="E36" i="25"/>
  <c r="E34" i="17"/>
  <c r="E36" i="22"/>
  <c r="E46" i="32"/>
  <c r="F46" i="32" s="1"/>
  <c r="D20" i="29"/>
  <c r="E23" i="24"/>
  <c r="E23" i="14"/>
  <c r="E23" i="25"/>
  <c r="E21" i="15"/>
  <c r="E20" i="27"/>
  <c r="E21" i="16"/>
  <c r="E21" i="17"/>
  <c r="E23" i="11"/>
  <c r="E23" i="12"/>
  <c r="E21" i="19"/>
  <c r="E23" i="21"/>
  <c r="E23" i="22"/>
  <c r="E24" i="24"/>
  <c r="E24" i="14"/>
  <c r="E24" i="25"/>
  <c r="E22" i="15"/>
  <c r="E22" i="16"/>
  <c r="E22" i="17"/>
  <c r="E24" i="12"/>
  <c r="E22" i="19"/>
  <c r="E24" i="21"/>
  <c r="E24" i="22"/>
  <c r="E24" i="11"/>
  <c r="E43" i="32"/>
  <c r="F43" i="32" s="1"/>
  <c r="O48" i="7"/>
  <c r="E7" i="32" s="1"/>
  <c r="F7" i="32" s="1"/>
  <c r="E29" i="32"/>
  <c r="F29" i="32" s="1"/>
  <c r="O179" i="7"/>
  <c r="Q179" i="7" s="1"/>
  <c r="O174" i="7" s="1"/>
  <c r="E13" i="32" s="1"/>
  <c r="F13" i="32" s="1"/>
  <c r="O93" i="7"/>
  <c r="D8" i="29" s="1"/>
  <c r="O552" i="7"/>
  <c r="Q552" i="7" s="1"/>
  <c r="O549" i="7" s="1"/>
  <c r="E24" i="27" s="1"/>
  <c r="O84" i="7"/>
  <c r="D7" i="29" s="1"/>
  <c r="E15" i="32"/>
  <c r="F15" i="32" s="1"/>
  <c r="O429" i="7"/>
  <c r="E21" i="32" s="1"/>
  <c r="F21" i="32" s="1"/>
  <c r="E28" i="32"/>
  <c r="F28" i="32" s="1"/>
  <c r="O435" i="7"/>
  <c r="E22" i="32" s="1"/>
  <c r="F22" i="32" s="1"/>
  <c r="O183" i="7"/>
  <c r="Q183" i="7" s="1"/>
  <c r="O181" i="7" s="1"/>
  <c r="E14" i="32" s="1"/>
  <c r="F14" i="32" s="1"/>
  <c r="O276" i="7"/>
  <c r="E17" i="27" s="1"/>
  <c r="O733" i="7"/>
  <c r="Q733" i="7" s="1"/>
  <c r="O734" i="7"/>
  <c r="Q734" i="7" s="1"/>
  <c r="O63" i="7"/>
  <c r="O546" i="7"/>
  <c r="Q546" i="7" s="1"/>
  <c r="O544" i="7" s="1"/>
  <c r="E23" i="27" s="1"/>
  <c r="O271" i="7"/>
  <c r="E19" i="32" s="1"/>
  <c r="F19" i="32" s="1"/>
  <c r="E42" i="27"/>
  <c r="E33" i="32" l="1"/>
  <c r="F33" i="32" s="1"/>
  <c r="E17" i="32"/>
  <c r="F17" i="32" s="1"/>
  <c r="F14" i="30"/>
  <c r="E9" i="32"/>
  <c r="F9" i="32" s="1"/>
  <c r="E30" i="32"/>
  <c r="F30" i="32" s="1"/>
  <c r="E27" i="30"/>
  <c r="F27" i="30" s="1"/>
  <c r="E33" i="22"/>
  <c r="E33" i="31"/>
  <c r="F33" i="31" s="1"/>
  <c r="F30" i="30"/>
  <c r="E15" i="31"/>
  <c r="F15" i="31" s="1"/>
  <c r="E30" i="19"/>
  <c r="E32" i="31"/>
  <c r="F32" i="31" s="1"/>
  <c r="E31" i="31"/>
  <c r="F31" i="31" s="1"/>
  <c r="E29" i="31"/>
  <c r="F29" i="31" s="1"/>
  <c r="E35" i="31"/>
  <c r="F35" i="31" s="1"/>
  <c r="E7" i="31"/>
  <c r="F7" i="31" s="1"/>
  <c r="E13" i="31"/>
  <c r="F13" i="31" s="1"/>
  <c r="E14" i="31"/>
  <c r="F14" i="31" s="1"/>
  <c r="E17" i="31"/>
  <c r="F17" i="31" s="1"/>
  <c r="E26" i="31"/>
  <c r="F26" i="31" s="1"/>
  <c r="E19" i="31"/>
  <c r="F19" i="31" s="1"/>
  <c r="E22" i="31"/>
  <c r="F22" i="31" s="1"/>
  <c r="E38" i="11"/>
  <c r="F38" i="11" s="1"/>
  <c r="E38" i="31"/>
  <c r="F38" i="31" s="1"/>
  <c r="E41" i="11"/>
  <c r="E41" i="31"/>
  <c r="F41" i="31" s="1"/>
  <c r="E45" i="31"/>
  <c r="F45" i="31" s="1"/>
  <c r="E8" i="21"/>
  <c r="E8" i="31"/>
  <c r="F8" i="31" s="1"/>
  <c r="E9" i="31"/>
  <c r="F9" i="31" s="1"/>
  <c r="E39" i="11"/>
  <c r="F39" i="11" s="1"/>
  <c r="E39" i="31"/>
  <c r="F39" i="31" s="1"/>
  <c r="E28" i="31"/>
  <c r="F28" i="31" s="1"/>
  <c r="E43" i="11"/>
  <c r="F43" i="11" s="1"/>
  <c r="E43" i="31"/>
  <c r="F43" i="31" s="1"/>
  <c r="E44" i="31"/>
  <c r="F44" i="31" s="1"/>
  <c r="E30" i="21"/>
  <c r="E30" i="31"/>
  <c r="F30" i="31" s="1"/>
  <c r="E21" i="31"/>
  <c r="F21" i="31" s="1"/>
  <c r="E16" i="31"/>
  <c r="F16" i="31" s="1"/>
  <c r="E46" i="11"/>
  <c r="F46" i="11" s="1"/>
  <c r="E46" i="31"/>
  <c r="F46" i="31" s="1"/>
  <c r="E33" i="25"/>
  <c r="E33" i="24"/>
  <c r="E33" i="12"/>
  <c r="E31" i="17"/>
  <c r="E33" i="11"/>
  <c r="E33" i="21"/>
  <c r="E31" i="16"/>
  <c r="E31" i="19"/>
  <c r="E31" i="15"/>
  <c r="E33" i="14"/>
  <c r="E11" i="32"/>
  <c r="F11" i="32" s="1"/>
  <c r="O70" i="7"/>
  <c r="E30" i="24"/>
  <c r="E28" i="16"/>
  <c r="E28" i="19"/>
  <c r="E8" i="22"/>
  <c r="E30" i="12"/>
  <c r="E43" i="15"/>
  <c r="E45" i="11"/>
  <c r="F45" i="11" s="1"/>
  <c r="E28" i="17"/>
  <c r="E28" i="15"/>
  <c r="E44" i="25"/>
  <c r="E44" i="11"/>
  <c r="F44" i="11" s="1"/>
  <c r="E30" i="25"/>
  <c r="E30" i="14"/>
  <c r="E30" i="11"/>
  <c r="E30" i="22"/>
  <c r="E45" i="25"/>
  <c r="E42" i="15"/>
  <c r="E8" i="14"/>
  <c r="E8" i="17"/>
  <c r="E8" i="12"/>
  <c r="E8" i="19"/>
  <c r="E8" i="27"/>
  <c r="E8" i="16"/>
  <c r="E8" i="11"/>
  <c r="E42" i="17"/>
  <c r="E8" i="24"/>
  <c r="E8" i="15"/>
  <c r="E8" i="25"/>
  <c r="E44" i="24"/>
  <c r="E44" i="22"/>
  <c r="E44" i="21"/>
  <c r="E44" i="14"/>
  <c r="E44" i="12"/>
  <c r="E35" i="27"/>
  <c r="E32" i="12"/>
  <c r="E42" i="19"/>
  <c r="E42" i="16"/>
  <c r="E30" i="17"/>
  <c r="E45" i="22"/>
  <c r="E43" i="17"/>
  <c r="E32" i="24"/>
  <c r="E28" i="27"/>
  <c r="E32" i="25"/>
  <c r="D17" i="29"/>
  <c r="E30" i="15"/>
  <c r="E30" i="16"/>
  <c r="E32" i="14"/>
  <c r="E32" i="11"/>
  <c r="E32" i="22"/>
  <c r="E32" i="21"/>
  <c r="E31" i="27"/>
  <c r="E45" i="12"/>
  <c r="E45" i="14"/>
  <c r="E45" i="21"/>
  <c r="E43" i="16"/>
  <c r="E45" i="24"/>
  <c r="E43" i="19"/>
  <c r="E44" i="15"/>
  <c r="E44" i="19"/>
  <c r="E46" i="24"/>
  <c r="E46" i="12"/>
  <c r="E44" i="16"/>
  <c r="E46" i="21"/>
  <c r="E46" i="25"/>
  <c r="E44" i="17"/>
  <c r="E46" i="22"/>
  <c r="E46" i="14"/>
  <c r="E35" i="21"/>
  <c r="E35" i="22"/>
  <c r="E35" i="11"/>
  <c r="E29" i="27"/>
  <c r="E35" i="24"/>
  <c r="E35" i="14"/>
  <c r="E35" i="25"/>
  <c r="E33" i="15"/>
  <c r="E33" i="19"/>
  <c r="E33" i="16"/>
  <c r="E33" i="17"/>
  <c r="D19" i="29"/>
  <c r="E35" i="12"/>
  <c r="E13" i="21"/>
  <c r="E13" i="25"/>
  <c r="E13" i="12"/>
  <c r="E13" i="24"/>
  <c r="E13" i="11"/>
  <c r="E13" i="14"/>
  <c r="E13" i="22"/>
  <c r="E39" i="27"/>
  <c r="D23" i="29"/>
  <c r="E14" i="21"/>
  <c r="E14" i="25"/>
  <c r="E14" i="12"/>
  <c r="E13" i="19"/>
  <c r="E14" i="24"/>
  <c r="E14" i="11"/>
  <c r="E13" i="17"/>
  <c r="E14" i="14"/>
  <c r="E11" i="27"/>
  <c r="E13" i="16"/>
  <c r="E14" i="22"/>
  <c r="E13" i="15"/>
  <c r="E27" i="16"/>
  <c r="E27" i="17"/>
  <c r="E29" i="12"/>
  <c r="E27" i="15"/>
  <c r="E27" i="19"/>
  <c r="E29" i="21"/>
  <c r="E29" i="22"/>
  <c r="E29" i="11"/>
  <c r="E29" i="24"/>
  <c r="E29" i="14"/>
  <c r="E29" i="25"/>
  <c r="E22" i="22"/>
  <c r="E22" i="11"/>
  <c r="E22" i="24"/>
  <c r="E22" i="14"/>
  <c r="E22" i="25"/>
  <c r="E20" i="15"/>
  <c r="E20" i="16"/>
  <c r="E20" i="17"/>
  <c r="E22" i="12"/>
  <c r="E20" i="19"/>
  <c r="E22" i="21"/>
  <c r="E7" i="16"/>
  <c r="E7" i="21"/>
  <c r="E7" i="25"/>
  <c r="E7" i="15"/>
  <c r="E7" i="19"/>
  <c r="E7" i="24"/>
  <c r="E7" i="12"/>
  <c r="E7" i="14"/>
  <c r="E7" i="17"/>
  <c r="E7" i="22"/>
  <c r="E7" i="11"/>
  <c r="E7" i="27"/>
  <c r="E26" i="15"/>
  <c r="E26" i="27"/>
  <c r="E26" i="16"/>
  <c r="E26" i="17"/>
  <c r="E28" i="12"/>
  <c r="E26" i="19"/>
  <c r="E28" i="21"/>
  <c r="E28" i="22"/>
  <c r="E28" i="11"/>
  <c r="E28" i="25"/>
  <c r="E28" i="24"/>
  <c r="E28" i="14"/>
  <c r="E15" i="19"/>
  <c r="E17" i="24"/>
  <c r="E17" i="11"/>
  <c r="E15" i="17"/>
  <c r="E17" i="14"/>
  <c r="E17" i="22"/>
  <c r="E15" i="16"/>
  <c r="E17" i="25"/>
  <c r="E15" i="15"/>
  <c r="E17" i="21"/>
  <c r="E17" i="12"/>
  <c r="E21" i="22"/>
  <c r="E21" i="11"/>
  <c r="D13" i="29"/>
  <c r="E21" i="24"/>
  <c r="E21" i="14"/>
  <c r="E21" i="25"/>
  <c r="E21" i="21"/>
  <c r="E19" i="15"/>
  <c r="E19" i="27"/>
  <c r="E19" i="16"/>
  <c r="E19" i="17"/>
  <c r="E21" i="12"/>
  <c r="E19" i="19"/>
  <c r="E16" i="25"/>
  <c r="E14" i="19"/>
  <c r="E16" i="12"/>
  <c r="E16" i="24"/>
  <c r="E16" i="11"/>
  <c r="E14" i="17"/>
  <c r="E16" i="14"/>
  <c r="E13" i="27"/>
  <c r="E16" i="22"/>
  <c r="E14" i="16"/>
  <c r="E14" i="15"/>
  <c r="E16" i="21"/>
  <c r="E41" i="24"/>
  <c r="E41" i="14"/>
  <c r="E44" i="27"/>
  <c r="E41" i="25"/>
  <c r="E39" i="15"/>
  <c r="E39" i="16"/>
  <c r="E41" i="22"/>
  <c r="E39" i="17"/>
  <c r="D25" i="29"/>
  <c r="E41" i="12"/>
  <c r="E39" i="19"/>
  <c r="E41" i="21"/>
  <c r="E15" i="25"/>
  <c r="E15" i="12"/>
  <c r="E15" i="21"/>
  <c r="E15" i="24"/>
  <c r="E15" i="11"/>
  <c r="E15" i="14"/>
  <c r="E12" i="27"/>
  <c r="E15" i="22"/>
  <c r="E43" i="24"/>
  <c r="E43" i="14"/>
  <c r="E43" i="25"/>
  <c r="E41" i="15"/>
  <c r="E41" i="16"/>
  <c r="E41" i="17"/>
  <c r="E43" i="12"/>
  <c r="E41" i="19"/>
  <c r="E43" i="21"/>
  <c r="E43" i="22"/>
  <c r="E17" i="17"/>
  <c r="E17" i="16"/>
  <c r="E17" i="15"/>
  <c r="E19" i="11"/>
  <c r="E19" i="14"/>
  <c r="D11" i="29"/>
  <c r="E16" i="27"/>
  <c r="E19" i="25"/>
  <c r="E19" i="24"/>
  <c r="E17" i="19"/>
  <c r="E19" i="22"/>
  <c r="E19" i="12"/>
  <c r="E19" i="21"/>
  <c r="D18" i="29"/>
  <c r="E27" i="27"/>
  <c r="E29" i="17"/>
  <c r="E31" i="12"/>
  <c r="E29" i="19"/>
  <c r="E31" i="21"/>
  <c r="E29" i="16"/>
  <c r="E31" i="22"/>
  <c r="E31" i="11"/>
  <c r="E31" i="24"/>
  <c r="E31" i="14"/>
  <c r="E31" i="25"/>
  <c r="E29" i="15"/>
  <c r="E39" i="22"/>
  <c r="E39" i="24"/>
  <c r="E39" i="14"/>
  <c r="E39" i="25"/>
  <c r="E37" i="15"/>
  <c r="E38" i="27"/>
  <c r="E37" i="16"/>
  <c r="E39" i="21"/>
  <c r="E37" i="17"/>
  <c r="E39" i="12"/>
  <c r="E37" i="19"/>
  <c r="E9" i="25"/>
  <c r="E9" i="21"/>
  <c r="E9" i="15"/>
  <c r="E9" i="19"/>
  <c r="E9" i="24"/>
  <c r="E9" i="12"/>
  <c r="E9" i="17"/>
  <c r="E9" i="22"/>
  <c r="E9" i="11"/>
  <c r="E9" i="14"/>
  <c r="E9" i="16"/>
  <c r="E38" i="22"/>
  <c r="E38" i="21"/>
  <c r="E38" i="24"/>
  <c r="E38" i="14"/>
  <c r="E38" i="25"/>
  <c r="E36" i="15"/>
  <c r="E37" i="27"/>
  <c r="E36" i="16"/>
  <c r="E36" i="17"/>
  <c r="E38" i="12"/>
  <c r="E36" i="19"/>
  <c r="D15" i="29"/>
  <c r="E26" i="25"/>
  <c r="E24" i="15"/>
  <c r="E24" i="16"/>
  <c r="E22" i="27"/>
  <c r="E24" i="17"/>
  <c r="E26" i="12"/>
  <c r="E24" i="19"/>
  <c r="E26" i="21"/>
  <c r="E26" i="11"/>
  <c r="E26" i="22"/>
  <c r="E26" i="24"/>
  <c r="E26" i="14"/>
  <c r="D21" i="29"/>
  <c r="E30" i="27"/>
  <c r="O731" i="7"/>
  <c r="E34" i="32" l="1"/>
  <c r="F34" i="32" s="1"/>
  <c r="E31" i="30"/>
  <c r="F31" i="30" s="1"/>
  <c r="E10" i="32"/>
  <c r="F10" i="32" s="1"/>
  <c r="E8" i="30"/>
  <c r="F8" i="30" s="1"/>
  <c r="E11" i="12"/>
  <c r="E11" i="22"/>
  <c r="F59" i="32"/>
  <c r="F60" i="32" s="1"/>
  <c r="E11" i="16"/>
  <c r="E11" i="31"/>
  <c r="F11" i="31" s="1"/>
  <c r="E9" i="30"/>
  <c r="F9" i="30" s="1"/>
  <c r="E34" i="31"/>
  <c r="F34" i="31" s="1"/>
  <c r="E10" i="11"/>
  <c r="E10" i="31"/>
  <c r="F10" i="31" s="1"/>
  <c r="E11" i="15"/>
  <c r="E11" i="14"/>
  <c r="E11" i="17"/>
  <c r="E11" i="25"/>
  <c r="E10" i="21"/>
  <c r="E11" i="11"/>
  <c r="E11" i="19"/>
  <c r="E11" i="24"/>
  <c r="E11" i="21"/>
  <c r="E10" i="15"/>
  <c r="E10" i="14"/>
  <c r="E10" i="25"/>
  <c r="E9" i="27"/>
  <c r="E10" i="12"/>
  <c r="E10" i="19"/>
  <c r="E10" i="17"/>
  <c r="E10" i="24"/>
  <c r="E10" i="22"/>
  <c r="E10" i="16"/>
  <c r="E32" i="19"/>
  <c r="E34" i="21"/>
  <c r="E34" i="22"/>
  <c r="E34" i="11"/>
  <c r="E34" i="24"/>
  <c r="E34" i="14"/>
  <c r="E34" i="25"/>
  <c r="E34" i="12"/>
  <c r="E32" i="15"/>
  <c r="E32" i="16"/>
  <c r="E32" i="17"/>
  <c r="F93" i="27"/>
  <c r="F61" i="30" l="1"/>
  <c r="F63" i="30" s="1"/>
  <c r="F61" i="32"/>
  <c r="F62" i="32" s="1"/>
  <c r="F64" i="32" s="1"/>
  <c r="F66" i="32" s="1"/>
  <c r="H67" i="32" s="1"/>
  <c r="F59" i="31"/>
  <c r="F67" i="11"/>
  <c r="C5" i="35" l="1"/>
  <c r="F60" i="31"/>
  <c r="F61" i="31"/>
  <c r="F69" i="11"/>
  <c r="C6" i="35" l="1"/>
  <c r="E54" i="35"/>
  <c r="F62" i="31"/>
  <c r="F64" i="31" s="1"/>
  <c r="F66" i="31" s="1"/>
  <c r="H67" i="31" s="1"/>
  <c r="F66" i="11"/>
  <c r="B27" i="35" l="1"/>
  <c r="E27" i="35" s="1"/>
  <c r="B31" i="35"/>
  <c r="E31" i="35" s="1"/>
  <c r="B29" i="35"/>
  <c r="E29" i="35" s="1"/>
  <c r="B30" i="35"/>
  <c r="E30" i="35" s="1"/>
  <c r="B32" i="35"/>
  <c r="E32" i="35" s="1"/>
  <c r="B28" i="35"/>
  <c r="E28" i="35" s="1"/>
  <c r="F57" i="11"/>
  <c r="F65" i="11"/>
  <c r="F68" i="11"/>
  <c r="F60" i="11"/>
  <c r="F61" i="11"/>
  <c r="F62" i="11"/>
  <c r="F63" i="11"/>
  <c r="F64" i="11"/>
  <c r="F59" i="11"/>
  <c r="E34" i="35" l="1"/>
  <c r="E52" i="35" s="1"/>
  <c r="D50" i="19"/>
  <c r="D50" i="17"/>
  <c r="D50" i="16"/>
  <c r="D50" i="15"/>
  <c r="F14" i="29"/>
  <c r="C14" i="29"/>
  <c r="B14" i="29"/>
  <c r="C29" i="29"/>
  <c r="C25" i="29"/>
  <c r="B25" i="29"/>
  <c r="A25" i="29"/>
  <c r="C27" i="29"/>
  <c r="B27" i="29"/>
  <c r="C23" i="29"/>
  <c r="C19" i="29"/>
  <c r="F18" i="29"/>
  <c r="C18" i="29"/>
  <c r="B18" i="29"/>
  <c r="F17" i="29"/>
  <c r="C17" i="29"/>
  <c r="B17" i="29"/>
  <c r="C21" i="29"/>
  <c r="B21" i="29"/>
  <c r="C20" i="29"/>
  <c r="B20" i="29"/>
  <c r="C13" i="29"/>
  <c r="B13" i="29"/>
  <c r="C11" i="29"/>
  <c r="B11" i="29"/>
  <c r="C9" i="29"/>
  <c r="B9" i="29"/>
  <c r="C8" i="29"/>
  <c r="B8" i="29"/>
  <c r="B7" i="29"/>
  <c r="E56" i="35" l="1"/>
  <c r="D52" i="35"/>
  <c r="F9" i="29"/>
  <c r="F29" i="29"/>
  <c r="F7" i="29"/>
  <c r="F8" i="29"/>
  <c r="F21" i="29"/>
  <c r="F20" i="29"/>
  <c r="F11" i="29"/>
  <c r="F13" i="29"/>
  <c r="F27" i="29"/>
  <c r="F25" i="29"/>
  <c r="E62" i="30" l="1"/>
  <c r="F62" i="30" s="1"/>
  <c r="D56" i="35"/>
  <c r="C4" i="35" s="1"/>
  <c r="F23" i="29"/>
  <c r="F64" i="30" l="1"/>
  <c r="I52" i="35"/>
  <c r="F101" i="27"/>
  <c r="F99" i="27"/>
  <c r="F97" i="27"/>
  <c r="F96" i="27"/>
  <c r="F95" i="27"/>
  <c r="F42" i="27"/>
  <c r="F91" i="27"/>
  <c r="F90" i="27"/>
  <c r="F44" i="27"/>
  <c r="F88" i="27"/>
  <c r="F50" i="27"/>
  <c r="B50" i="27"/>
  <c r="F46" i="27"/>
  <c r="D86" i="27"/>
  <c r="F86" i="27" s="1"/>
  <c r="D85" i="27"/>
  <c r="F85" i="27" s="1"/>
  <c r="D84" i="27"/>
  <c r="F84" i="27" s="1"/>
  <c r="D83" i="27"/>
  <c r="F83" i="27" s="1"/>
  <c r="D82" i="27"/>
  <c r="F82" i="27" s="1"/>
  <c r="D81" i="27"/>
  <c r="F81" i="27" s="1"/>
  <c r="D80" i="27"/>
  <c r="D79" i="27"/>
  <c r="F79" i="27" s="1"/>
  <c r="D78" i="27"/>
  <c r="F78" i="27" s="1"/>
  <c r="F77" i="27"/>
  <c r="F76" i="27"/>
  <c r="F75" i="27"/>
  <c r="F74" i="27"/>
  <c r="F73" i="27"/>
  <c r="D71" i="27"/>
  <c r="F71" i="27" s="1"/>
  <c r="D70" i="27"/>
  <c r="F70" i="27" s="1"/>
  <c r="F69" i="27"/>
  <c r="D68" i="27"/>
  <c r="F68" i="27" s="1"/>
  <c r="D66" i="27"/>
  <c r="F66" i="27" s="1"/>
  <c r="F65" i="27"/>
  <c r="D64" i="27"/>
  <c r="F64" i="27" s="1"/>
  <c r="D63" i="27"/>
  <c r="F63" i="27" s="1"/>
  <c r="D55" i="27"/>
  <c r="D62" i="27"/>
  <c r="F62" i="27" s="1"/>
  <c r="D54" i="27"/>
  <c r="D53" i="27"/>
  <c r="D61" i="27"/>
  <c r="F61" i="27" s="1"/>
  <c r="D60" i="27"/>
  <c r="F60" i="27" s="1"/>
  <c r="D59" i="27"/>
  <c r="F59" i="27" s="1"/>
  <c r="D58" i="27"/>
  <c r="F58" i="27" s="1"/>
  <c r="D57" i="27"/>
  <c r="F57" i="27" s="1"/>
  <c r="D56" i="27"/>
  <c r="F56" i="27" s="1"/>
  <c r="D38" i="27"/>
  <c r="F38" i="27" s="1"/>
  <c r="F41" i="27"/>
  <c r="D40" i="27"/>
  <c r="F40" i="27" s="1"/>
  <c r="D39" i="27"/>
  <c r="F39" i="27" s="1"/>
  <c r="D37" i="27"/>
  <c r="F37" i="27" s="1"/>
  <c r="D29" i="27"/>
  <c r="D27" i="27"/>
  <c r="D34" i="27"/>
  <c r="F34" i="27" s="1"/>
  <c r="D33" i="27"/>
  <c r="F33" i="27" s="1"/>
  <c r="F28" i="27"/>
  <c r="F32" i="27"/>
  <c r="F31" i="27"/>
  <c r="D30" i="27"/>
  <c r="F30" i="27" s="1"/>
  <c r="F26" i="27"/>
  <c r="F35" i="27"/>
  <c r="F20" i="27"/>
  <c r="B20" i="27"/>
  <c r="F24" i="27"/>
  <c r="F23" i="27"/>
  <c r="F19" i="27"/>
  <c r="F21" i="27"/>
  <c r="F17" i="27"/>
  <c r="F16" i="27"/>
  <c r="D13" i="27"/>
  <c r="F14" i="27"/>
  <c r="F12" i="27"/>
  <c r="F11" i="27"/>
  <c r="F8" i="27"/>
  <c r="B8" i="27"/>
  <c r="F7" i="27"/>
  <c r="B7" i="27"/>
  <c r="E66" i="30" l="1"/>
  <c r="F68" i="30"/>
  <c r="F13" i="27"/>
  <c r="D103" i="27"/>
  <c r="F103" i="27" s="1"/>
  <c r="D56" i="25"/>
  <c r="B56" i="25"/>
  <c r="D55" i="25"/>
  <c r="D54" i="25"/>
  <c r="B54" i="25"/>
  <c r="B51" i="25"/>
  <c r="F47" i="25"/>
  <c r="D45" i="25"/>
  <c r="B44" i="25"/>
  <c r="D39" i="25"/>
  <c r="D38" i="25"/>
  <c r="D43" i="25" s="1"/>
  <c r="D46" i="25" s="1"/>
  <c r="B34" i="25"/>
  <c r="F27" i="27"/>
  <c r="D31" i="25"/>
  <c r="D41" i="25" s="1"/>
  <c r="D30" i="25"/>
  <c r="D28" i="25"/>
  <c r="D24" i="25"/>
  <c r="B24" i="25"/>
  <c r="D23" i="25"/>
  <c r="B23" i="25"/>
  <c r="D16" i="25"/>
  <c r="D17" i="25" s="1"/>
  <c r="D32" i="25" s="1"/>
  <c r="D13" i="25"/>
  <c r="J11" i="25"/>
  <c r="D11" i="25"/>
  <c r="D10" i="25"/>
  <c r="I9" i="25"/>
  <c r="D9" i="25"/>
  <c r="D8" i="25"/>
  <c r="B8" i="25"/>
  <c r="B7" i="25"/>
  <c r="Q4" i="25"/>
  <c r="J12" i="25" s="1"/>
  <c r="O4" i="25"/>
  <c r="D15" i="25" s="1"/>
  <c r="I11" i="25" l="1"/>
  <c r="F54" i="25"/>
  <c r="F24" i="25"/>
  <c r="F31" i="25"/>
  <c r="F28" i="25"/>
  <c r="F23" i="25"/>
  <c r="F8" i="25"/>
  <c r="F45" i="25"/>
  <c r="F56" i="25"/>
  <c r="F13" i="25"/>
  <c r="F9" i="25"/>
  <c r="F32" i="25"/>
  <c r="D35" i="25"/>
  <c r="F39" i="25"/>
  <c r="F38" i="25"/>
  <c r="F16" i="25"/>
  <c r="D33" i="25"/>
  <c r="S4" i="25"/>
  <c r="D14" i="25"/>
  <c r="F14" i="25" s="1"/>
  <c r="F49" i="25"/>
  <c r="D52" i="25"/>
  <c r="F52" i="25" s="1"/>
  <c r="F15" i="25"/>
  <c r="D22" i="25"/>
  <c r="D25" i="25" s="1"/>
  <c r="D51" i="25"/>
  <c r="F51" i="25" s="1"/>
  <c r="I12" i="25"/>
  <c r="F17" i="25"/>
  <c r="F41" i="25"/>
  <c r="D29" i="25"/>
  <c r="F29" i="25" s="1"/>
  <c r="I10" i="25"/>
  <c r="D21" i="25" s="1"/>
  <c r="F21" i="25" s="1"/>
  <c r="D7" i="25" l="1"/>
  <c r="F7" i="25" s="1"/>
  <c r="D26" i="25"/>
  <c r="D19" i="25"/>
  <c r="F19" i="25" s="1"/>
  <c r="D44" i="25"/>
  <c r="F44" i="25" s="1"/>
  <c r="D34" i="25"/>
  <c r="F25" i="25"/>
  <c r="F22" i="25"/>
  <c r="D58" i="25" l="1"/>
  <c r="F58" i="25" s="1"/>
  <c r="F34" i="25"/>
  <c r="D36" i="25"/>
  <c r="F54" i="27" l="1"/>
  <c r="F53" i="27"/>
  <c r="F55" i="27" l="1"/>
  <c r="F48" i="27" l="1"/>
  <c r="N4" i="24"/>
  <c r="D56" i="24" l="1"/>
  <c r="B56" i="24"/>
  <c r="F54" i="24"/>
  <c r="B54" i="24"/>
  <c r="F72" i="24"/>
  <c r="F71" i="24"/>
  <c r="F70" i="24"/>
  <c r="F69" i="24"/>
  <c r="F67" i="24"/>
  <c r="F66" i="24"/>
  <c r="F65" i="24"/>
  <c r="F64" i="24"/>
  <c r="F63" i="24"/>
  <c r="F62" i="24"/>
  <c r="D60" i="24"/>
  <c r="D61" i="24" s="1"/>
  <c r="B60" i="24"/>
  <c r="F59" i="24"/>
  <c r="F58" i="24"/>
  <c r="B58" i="24"/>
  <c r="F47" i="24"/>
  <c r="F45" i="24"/>
  <c r="B44" i="24"/>
  <c r="F39" i="24"/>
  <c r="B34" i="24"/>
  <c r="D31" i="24"/>
  <c r="D24" i="24"/>
  <c r="F24" i="24" s="1"/>
  <c r="B24" i="24"/>
  <c r="D23" i="24"/>
  <c r="B23" i="24"/>
  <c r="O20" i="24"/>
  <c r="D30" i="24" s="1"/>
  <c r="N20" i="24"/>
  <c r="M20" i="24"/>
  <c r="L20" i="24"/>
  <c r="D16" i="24"/>
  <c r="D17" i="24" s="1"/>
  <c r="D13" i="24"/>
  <c r="D11" i="24"/>
  <c r="K10" i="24"/>
  <c r="D9" i="24"/>
  <c r="J8" i="24"/>
  <c r="F8" i="24"/>
  <c r="B8" i="24"/>
  <c r="B7" i="24"/>
  <c r="P4" i="24"/>
  <c r="D7" i="24" s="1"/>
  <c r="M4" i="24"/>
  <c r="D52" i="24" s="1"/>
  <c r="D33" i="24" l="1"/>
  <c r="D41" i="24"/>
  <c r="F41" i="24" s="1"/>
  <c r="J10" i="24"/>
  <c r="F60" i="24"/>
  <c r="F23" i="24"/>
  <c r="D28" i="24"/>
  <c r="F28" i="24" s="1"/>
  <c r="F56" i="24"/>
  <c r="F9" i="24"/>
  <c r="F52" i="24"/>
  <c r="F61" i="24"/>
  <c r="F13" i="24"/>
  <c r="F7" i="24"/>
  <c r="F49" i="24"/>
  <c r="D51" i="24"/>
  <c r="F51" i="24" s="1"/>
  <c r="D32" i="24"/>
  <c r="F32" i="24" s="1"/>
  <c r="F17" i="24"/>
  <c r="F16" i="24"/>
  <c r="D29" i="24"/>
  <c r="F29" i="24" s="1"/>
  <c r="F31" i="24"/>
  <c r="J9" i="24"/>
  <c r="D26" i="24" s="1"/>
  <c r="J11" i="24"/>
  <c r="D15" i="24"/>
  <c r="F15" i="24" s="1"/>
  <c r="D38" i="24"/>
  <c r="F38" i="24" s="1"/>
  <c r="D43" i="24"/>
  <c r="D14" i="24"/>
  <c r="F14" i="24" s="1"/>
  <c r="K11" i="24"/>
  <c r="D35" i="24"/>
  <c r="D22" i="24"/>
  <c r="D25" i="24" s="1"/>
  <c r="D74" i="24" l="1"/>
  <c r="F74" i="24" s="1"/>
  <c r="F22" i="24"/>
  <c r="F25" i="24"/>
  <c r="D44" i="24"/>
  <c r="F44" i="24" s="1"/>
  <c r="F19" i="24"/>
  <c r="D46" i="24"/>
  <c r="D34" i="24"/>
  <c r="D21" i="24"/>
  <c r="F21" i="24" s="1"/>
  <c r="D36" i="24" l="1"/>
  <c r="F34" i="24"/>
  <c r="D56" i="22" l="1"/>
  <c r="B56" i="22"/>
  <c r="D55" i="22"/>
  <c r="D54" i="22"/>
  <c r="B54" i="22"/>
  <c r="B51" i="22"/>
  <c r="F47" i="22"/>
  <c r="D45" i="22"/>
  <c r="B44" i="22"/>
  <c r="D39" i="22"/>
  <c r="D38" i="22"/>
  <c r="D43" i="22" s="1"/>
  <c r="D46" i="22" s="1"/>
  <c r="B34" i="22"/>
  <c r="D31" i="22"/>
  <c r="D30" i="22"/>
  <c r="D28" i="22"/>
  <c r="D24" i="22"/>
  <c r="B24" i="22"/>
  <c r="D23" i="22"/>
  <c r="B23" i="22"/>
  <c r="D16" i="22"/>
  <c r="D17" i="22" s="1"/>
  <c r="D32" i="22" s="1"/>
  <c r="D13" i="22"/>
  <c r="J11" i="22"/>
  <c r="D11" i="22"/>
  <c r="D10" i="22"/>
  <c r="I9" i="22"/>
  <c r="D9" i="22"/>
  <c r="D8" i="22"/>
  <c r="B8" i="22"/>
  <c r="B7" i="22"/>
  <c r="Q4" i="22"/>
  <c r="J12" i="22" s="1"/>
  <c r="O4" i="22"/>
  <c r="D13" i="21"/>
  <c r="D56" i="21"/>
  <c r="B56" i="21"/>
  <c r="D55" i="21"/>
  <c r="D54" i="21"/>
  <c r="B54" i="21"/>
  <c r="B51" i="21"/>
  <c r="F47" i="21"/>
  <c r="D45" i="21"/>
  <c r="B44" i="21"/>
  <c r="D39" i="21"/>
  <c r="D38" i="21"/>
  <c r="D43" i="21" s="1"/>
  <c r="B34" i="21"/>
  <c r="D31" i="21"/>
  <c r="D41" i="21" s="1"/>
  <c r="D30" i="21"/>
  <c r="D28" i="21"/>
  <c r="D24" i="21"/>
  <c r="B24" i="21"/>
  <c r="D23" i="21"/>
  <c r="B23" i="21"/>
  <c r="D16" i="21"/>
  <c r="D17" i="21" s="1"/>
  <c r="J11" i="21"/>
  <c r="D11" i="21"/>
  <c r="D10" i="21"/>
  <c r="I9" i="21"/>
  <c r="D9" i="21"/>
  <c r="D8" i="21"/>
  <c r="B8" i="21"/>
  <c r="B7" i="21"/>
  <c r="Q4" i="21"/>
  <c r="J12" i="21" s="1"/>
  <c r="O4" i="21"/>
  <c r="D15" i="21" s="1"/>
  <c r="D35" i="22" l="1"/>
  <c r="D41" i="22"/>
  <c r="F41" i="22" s="1"/>
  <c r="D29" i="21"/>
  <c r="F29" i="21" s="1"/>
  <c r="I11" i="22"/>
  <c r="F9" i="21"/>
  <c r="F32" i="22"/>
  <c r="F39" i="22"/>
  <c r="F9" i="22"/>
  <c r="F24" i="22"/>
  <c r="F56" i="22"/>
  <c r="F54" i="22"/>
  <c r="F8" i="22"/>
  <c r="F15" i="21"/>
  <c r="F8" i="21"/>
  <c r="F28" i="21"/>
  <c r="F41" i="21"/>
  <c r="F23" i="22"/>
  <c r="F49" i="22"/>
  <c r="F13" i="21"/>
  <c r="F45" i="22"/>
  <c r="F24" i="21"/>
  <c r="F13" i="22"/>
  <c r="D33" i="22"/>
  <c r="F45" i="21"/>
  <c r="F49" i="21"/>
  <c r="F56" i="21"/>
  <c r="I10" i="21"/>
  <c r="D26" i="21" s="1"/>
  <c r="F39" i="21"/>
  <c r="F54" i="21"/>
  <c r="F38" i="22"/>
  <c r="F16" i="22"/>
  <c r="D51" i="22"/>
  <c r="F51" i="22" s="1"/>
  <c r="D14" i="22"/>
  <c r="F14" i="22" s="1"/>
  <c r="D22" i="22"/>
  <c r="I12" i="22"/>
  <c r="D15" i="22"/>
  <c r="F17" i="22"/>
  <c r="S4" i="22"/>
  <c r="D7" i="22" s="1"/>
  <c r="F7" i="22" s="1"/>
  <c r="I10" i="22"/>
  <c r="D21" i="22" s="1"/>
  <c r="F21" i="22" s="1"/>
  <c r="F28" i="22"/>
  <c r="D29" i="22"/>
  <c r="F29" i="22" s="1"/>
  <c r="F31" i="22"/>
  <c r="D52" i="21"/>
  <c r="F52" i="21" s="1"/>
  <c r="F17" i="21"/>
  <c r="D32" i="21"/>
  <c r="F32" i="21" s="1"/>
  <c r="F16" i="21"/>
  <c r="D33" i="21"/>
  <c r="D35" i="21"/>
  <c r="F31" i="21"/>
  <c r="D51" i="21"/>
  <c r="F51" i="21" s="1"/>
  <c r="S4" i="21"/>
  <c r="D7" i="21" s="1"/>
  <c r="F7" i="21" s="1"/>
  <c r="I12" i="21"/>
  <c r="F23" i="21"/>
  <c r="D14" i="21"/>
  <c r="F14" i="21" s="1"/>
  <c r="D46" i="21"/>
  <c r="F38" i="21"/>
  <c r="D22" i="21"/>
  <c r="D25" i="21" s="1"/>
  <c r="I11" i="21"/>
  <c r="F22" i="22" l="1"/>
  <c r="D25" i="22"/>
  <c r="F25" i="22" s="1"/>
  <c r="D34" i="21"/>
  <c r="D36" i="21" s="1"/>
  <c r="D26" i="22"/>
  <c r="D44" i="21"/>
  <c r="F44" i="21" s="1"/>
  <c r="D19" i="21"/>
  <c r="D21" i="21"/>
  <c r="F21" i="21" s="1"/>
  <c r="D34" i="22"/>
  <c r="D36" i="22" s="1"/>
  <c r="D52" i="22"/>
  <c r="F52" i="22" s="1"/>
  <c r="F15" i="22"/>
  <c r="D44" i="22"/>
  <c r="F44" i="22" s="1"/>
  <c r="D19" i="22"/>
  <c r="F19" i="22" s="1"/>
  <c r="F25" i="21"/>
  <c r="F22" i="21"/>
  <c r="D58" i="22" l="1"/>
  <c r="F58" i="22" s="1"/>
  <c r="F19" i="21"/>
  <c r="D58" i="21"/>
  <c r="F58" i="21" s="1"/>
  <c r="F34" i="21"/>
  <c r="F34" i="22"/>
  <c r="B16" i="20"/>
  <c r="D54" i="19" l="1"/>
  <c r="B54" i="19"/>
  <c r="D53" i="19"/>
  <c r="D52" i="19"/>
  <c r="B52" i="19"/>
  <c r="B49" i="19"/>
  <c r="F45" i="19"/>
  <c r="D43" i="19"/>
  <c r="B42" i="19"/>
  <c r="D37" i="19"/>
  <c r="D36" i="19"/>
  <c r="B32" i="19"/>
  <c r="D29" i="19"/>
  <c r="D28" i="19"/>
  <c r="D26" i="19"/>
  <c r="D22" i="19"/>
  <c r="B22" i="19"/>
  <c r="D21" i="19"/>
  <c r="B21" i="19"/>
  <c r="D14" i="19"/>
  <c r="D15" i="19" s="1"/>
  <c r="J11" i="19"/>
  <c r="D11" i="19"/>
  <c r="D10" i="19"/>
  <c r="I9" i="19"/>
  <c r="D9" i="19"/>
  <c r="D8" i="19"/>
  <c r="B8" i="19"/>
  <c r="B7" i="19"/>
  <c r="Q4" i="19"/>
  <c r="J12" i="19" s="1"/>
  <c r="O4" i="19"/>
  <c r="D31" i="19" l="1"/>
  <c r="D39" i="19"/>
  <c r="F39" i="19" s="1"/>
  <c r="I11" i="19"/>
  <c r="F21" i="19"/>
  <c r="F52" i="19"/>
  <c r="F36" i="19"/>
  <c r="F37" i="19"/>
  <c r="F8" i="19"/>
  <c r="I12" i="19"/>
  <c r="F43" i="19"/>
  <c r="I10" i="19"/>
  <c r="D24" i="19" s="1"/>
  <c r="F26" i="19"/>
  <c r="F47" i="19"/>
  <c r="D33" i="19"/>
  <c r="D27" i="19"/>
  <c r="F27" i="19" s="1"/>
  <c r="S4" i="19"/>
  <c r="D7" i="19" s="1"/>
  <c r="F7" i="19" s="1"/>
  <c r="F9" i="19"/>
  <c r="F22" i="19"/>
  <c r="F29" i="19"/>
  <c r="D13" i="19"/>
  <c r="F54" i="19"/>
  <c r="D20" i="19"/>
  <c r="D30" i="19"/>
  <c r="F30" i="19" s="1"/>
  <c r="F15" i="19"/>
  <c r="D49" i="19"/>
  <c r="F49" i="19" s="1"/>
  <c r="F14" i="19"/>
  <c r="D41" i="19"/>
  <c r="F13" i="19" l="1"/>
  <c r="D23" i="19"/>
  <c r="F23" i="19" s="1"/>
  <c r="D42" i="19"/>
  <c r="F42" i="19" s="1"/>
  <c r="D17" i="19"/>
  <c r="F17" i="19" s="1"/>
  <c r="D19" i="19"/>
  <c r="F19" i="19" s="1"/>
  <c r="D32" i="19"/>
  <c r="D34" i="19" s="1"/>
  <c r="F20" i="19"/>
  <c r="F50" i="19"/>
  <c r="D44" i="19"/>
  <c r="D56" i="19" l="1"/>
  <c r="F56" i="19" s="1"/>
  <c r="F32" i="19"/>
  <c r="E56" i="18"/>
  <c r="D56" i="18"/>
  <c r="B56" i="18"/>
  <c r="D55" i="18"/>
  <c r="E54" i="18"/>
  <c r="D54" i="18"/>
  <c r="B54" i="18"/>
  <c r="E52" i="18"/>
  <c r="E51" i="18"/>
  <c r="B51" i="18"/>
  <c r="E49" i="18"/>
  <c r="D49" i="18"/>
  <c r="E47" i="18"/>
  <c r="F47" i="18" s="1"/>
  <c r="E45" i="18"/>
  <c r="D45" i="18"/>
  <c r="E44" i="18"/>
  <c r="B44" i="18"/>
  <c r="E41" i="18"/>
  <c r="E39" i="18"/>
  <c r="D39" i="18"/>
  <c r="E38" i="18"/>
  <c r="D38" i="18"/>
  <c r="D43" i="18" s="1"/>
  <c r="E34" i="18"/>
  <c r="B34" i="18"/>
  <c r="E32" i="18"/>
  <c r="E31" i="18"/>
  <c r="D31" i="18"/>
  <c r="D33" i="18" s="1"/>
  <c r="D30" i="18"/>
  <c r="E29" i="18"/>
  <c r="E28" i="18"/>
  <c r="D28" i="18"/>
  <c r="E25" i="18"/>
  <c r="E24" i="18"/>
  <c r="D24" i="18"/>
  <c r="B24" i="18"/>
  <c r="E23" i="18"/>
  <c r="D23" i="18"/>
  <c r="B23" i="18"/>
  <c r="E22" i="18"/>
  <c r="E21" i="18"/>
  <c r="E19" i="18"/>
  <c r="E17" i="18"/>
  <c r="E16" i="18"/>
  <c r="D16" i="18"/>
  <c r="D17" i="18" s="1"/>
  <c r="D32" i="18" s="1"/>
  <c r="E15" i="18"/>
  <c r="E14" i="18"/>
  <c r="E13" i="18"/>
  <c r="D13" i="18"/>
  <c r="J11" i="18"/>
  <c r="D11" i="18"/>
  <c r="D10" i="18"/>
  <c r="I9" i="18"/>
  <c r="D29" i="18" s="1"/>
  <c r="E9" i="18"/>
  <c r="D9" i="18"/>
  <c r="E8" i="18"/>
  <c r="D8" i="18"/>
  <c r="B8" i="18"/>
  <c r="E7" i="18"/>
  <c r="B7" i="18"/>
  <c r="Q4" i="18"/>
  <c r="J12" i="18" s="1"/>
  <c r="O4" i="18"/>
  <c r="D15" i="18" s="1"/>
  <c r="F32" i="18" l="1"/>
  <c r="F8" i="18"/>
  <c r="F45" i="18"/>
  <c r="F49" i="18"/>
  <c r="F13" i="18"/>
  <c r="F24" i="18"/>
  <c r="F54" i="18"/>
  <c r="F28" i="18"/>
  <c r="F39" i="18"/>
  <c r="D41" i="18"/>
  <c r="F41" i="18" s="1"/>
  <c r="F56" i="18"/>
  <c r="D35" i="18"/>
  <c r="F31" i="18"/>
  <c r="F16" i="18"/>
  <c r="F38" i="18"/>
  <c r="S4" i="18"/>
  <c r="D7" i="18" s="1"/>
  <c r="F7" i="18" s="1"/>
  <c r="F23" i="18"/>
  <c r="F9" i="18"/>
  <c r="D14" i="18"/>
  <c r="F14" i="18" s="1"/>
  <c r="D22" i="18"/>
  <c r="D46" i="18"/>
  <c r="D52" i="18"/>
  <c r="F52" i="18" s="1"/>
  <c r="F15" i="18"/>
  <c r="I11" i="18"/>
  <c r="D51" i="18"/>
  <c r="F51" i="18" s="1"/>
  <c r="I12" i="18"/>
  <c r="F17" i="18"/>
  <c r="I10" i="18"/>
  <c r="D44" i="18" s="1"/>
  <c r="F44" i="18" s="1"/>
  <c r="F29" i="18"/>
  <c r="D54" i="17"/>
  <c r="B54" i="17"/>
  <c r="D53" i="17"/>
  <c r="D52" i="17"/>
  <c r="B52" i="17"/>
  <c r="B49" i="17"/>
  <c r="F45" i="17"/>
  <c r="D43" i="17"/>
  <c r="B42" i="17"/>
  <c r="D37" i="17"/>
  <c r="D36" i="17"/>
  <c r="D41" i="17" s="1"/>
  <c r="D44" i="17" s="1"/>
  <c r="B32" i="17"/>
  <c r="D29" i="17"/>
  <c r="D28" i="17"/>
  <c r="D26" i="17"/>
  <c r="D22" i="17"/>
  <c r="B22" i="17"/>
  <c r="D21" i="17"/>
  <c r="B21" i="17"/>
  <c r="D14" i="17"/>
  <c r="D15" i="17" s="1"/>
  <c r="D30" i="17" s="1"/>
  <c r="J11" i="17"/>
  <c r="D11" i="17"/>
  <c r="D10" i="17"/>
  <c r="I9" i="17"/>
  <c r="D9" i="17"/>
  <c r="D8" i="17"/>
  <c r="B8" i="17"/>
  <c r="B7" i="17"/>
  <c r="Q4" i="17"/>
  <c r="J12" i="17" s="1"/>
  <c r="O4" i="17"/>
  <c r="D54" i="16"/>
  <c r="B54" i="16"/>
  <c r="D53" i="16"/>
  <c r="D52" i="16"/>
  <c r="B52" i="16"/>
  <c r="B49" i="16"/>
  <c r="F45" i="16"/>
  <c r="D43" i="16"/>
  <c r="B42" i="16"/>
  <c r="D37" i="16"/>
  <c r="D36" i="16"/>
  <c r="D41" i="16" s="1"/>
  <c r="B32" i="16"/>
  <c r="D29" i="16"/>
  <c r="D39" i="16" s="1"/>
  <c r="D28" i="16"/>
  <c r="D26" i="16"/>
  <c r="D22" i="16"/>
  <c r="B22" i="16"/>
  <c r="D21" i="16"/>
  <c r="B21" i="16"/>
  <c r="D14" i="16"/>
  <c r="D15" i="16" s="1"/>
  <c r="J11" i="16"/>
  <c r="D11" i="16"/>
  <c r="D10" i="16"/>
  <c r="I9" i="16"/>
  <c r="D9" i="16"/>
  <c r="D8" i="16"/>
  <c r="B8" i="16"/>
  <c r="B7" i="16"/>
  <c r="Q4" i="16"/>
  <c r="S4" i="16" s="1"/>
  <c r="D7" i="16" s="1"/>
  <c r="O4" i="16"/>
  <c r="D54" i="15"/>
  <c r="B54" i="15"/>
  <c r="D53" i="15"/>
  <c r="D52" i="15"/>
  <c r="B52" i="15"/>
  <c r="B49" i="15"/>
  <c r="F45" i="15"/>
  <c r="D43" i="15"/>
  <c r="B42" i="15"/>
  <c r="D37" i="15"/>
  <c r="D36" i="15"/>
  <c r="D41" i="15" s="1"/>
  <c r="D44" i="15" s="1"/>
  <c r="B32" i="15"/>
  <c r="D29" i="15"/>
  <c r="D39" i="15" s="1"/>
  <c r="D28" i="15"/>
  <c r="D26" i="15"/>
  <c r="D22" i="15"/>
  <c r="B22" i="15"/>
  <c r="D21" i="15"/>
  <c r="B21" i="15"/>
  <c r="D14" i="15"/>
  <c r="D15" i="15" s="1"/>
  <c r="D30" i="15" s="1"/>
  <c r="J11" i="15"/>
  <c r="D11" i="15"/>
  <c r="D10" i="15"/>
  <c r="I9" i="15"/>
  <c r="D9" i="15"/>
  <c r="D8" i="15"/>
  <c r="B8" i="15"/>
  <c r="B7" i="15"/>
  <c r="Q4" i="15"/>
  <c r="S4" i="15" s="1"/>
  <c r="D7" i="15" s="1"/>
  <c r="O4" i="15"/>
  <c r="D33" i="17" l="1"/>
  <c r="D39" i="17"/>
  <c r="F39" i="17" s="1"/>
  <c r="I12" i="17"/>
  <c r="D27" i="16"/>
  <c r="F27" i="16" s="1"/>
  <c r="D26" i="18"/>
  <c r="F52" i="17"/>
  <c r="F22" i="17"/>
  <c r="F54" i="17"/>
  <c r="F30" i="17"/>
  <c r="F39" i="15"/>
  <c r="D49" i="16"/>
  <c r="F49" i="16" s="1"/>
  <c r="D49" i="17"/>
  <c r="F49" i="17" s="1"/>
  <c r="F22" i="16"/>
  <c r="F54" i="16"/>
  <c r="F9" i="16"/>
  <c r="F37" i="15"/>
  <c r="F15" i="16"/>
  <c r="F37" i="16"/>
  <c r="F21" i="17"/>
  <c r="F7" i="15"/>
  <c r="F14" i="16"/>
  <c r="F21" i="16"/>
  <c r="F43" i="17"/>
  <c r="F30" i="15"/>
  <c r="F22" i="15"/>
  <c r="F54" i="15"/>
  <c r="F37" i="17"/>
  <c r="F52" i="16"/>
  <c r="I12" i="16"/>
  <c r="F26" i="17"/>
  <c r="D30" i="16"/>
  <c r="F30" i="16" s="1"/>
  <c r="F8" i="17"/>
  <c r="F14" i="17"/>
  <c r="F9" i="15"/>
  <c r="D13" i="16"/>
  <c r="F43" i="15"/>
  <c r="F14" i="15"/>
  <c r="D21" i="18"/>
  <c r="F21" i="18" s="1"/>
  <c r="F43" i="16"/>
  <c r="D13" i="17"/>
  <c r="F36" i="17"/>
  <c r="F7" i="16"/>
  <c r="F26" i="16"/>
  <c r="F9" i="17"/>
  <c r="F29" i="17"/>
  <c r="F47" i="17"/>
  <c r="F21" i="15"/>
  <c r="F47" i="16"/>
  <c r="F8" i="15"/>
  <c r="F52" i="15"/>
  <c r="F8" i="16"/>
  <c r="F29" i="16"/>
  <c r="D34" i="18"/>
  <c r="F34" i="18" s="1"/>
  <c r="F22" i="18"/>
  <c r="D25" i="18"/>
  <c r="F25" i="18" s="1"/>
  <c r="D19" i="18"/>
  <c r="F19" i="18" s="1"/>
  <c r="I11" i="17"/>
  <c r="D20" i="17"/>
  <c r="D23" i="17" s="1"/>
  <c r="D31" i="17"/>
  <c r="F15" i="17"/>
  <c r="S4" i="17"/>
  <c r="D7" i="17" s="1"/>
  <c r="F7" i="17" s="1"/>
  <c r="I10" i="17"/>
  <c r="D24" i="17" s="1"/>
  <c r="D27" i="17"/>
  <c r="F27" i="17" s="1"/>
  <c r="D44" i="16"/>
  <c r="D33" i="16"/>
  <c r="F36" i="16"/>
  <c r="I11" i="16"/>
  <c r="D20" i="16"/>
  <c r="D23" i="16" s="1"/>
  <c r="D31" i="16"/>
  <c r="J12" i="16"/>
  <c r="F39" i="16"/>
  <c r="I10" i="16"/>
  <c r="D24" i="16" s="1"/>
  <c r="D49" i="15"/>
  <c r="F49" i="15" s="1"/>
  <c r="D31" i="15"/>
  <c r="D33" i="15"/>
  <c r="F36" i="15"/>
  <c r="D13" i="15"/>
  <c r="D20" i="15"/>
  <c r="F47" i="15"/>
  <c r="I12" i="15"/>
  <c r="F15" i="15"/>
  <c r="F26" i="15"/>
  <c r="D27" i="15"/>
  <c r="F27" i="15" s="1"/>
  <c r="F29" i="15"/>
  <c r="I11" i="15"/>
  <c r="J12" i="15"/>
  <c r="I10" i="15"/>
  <c r="D19" i="15" s="1"/>
  <c r="F19" i="15" s="1"/>
  <c r="D56" i="14"/>
  <c r="B56" i="14"/>
  <c r="D55" i="14"/>
  <c r="D54" i="14"/>
  <c r="B54" i="14"/>
  <c r="D52" i="14"/>
  <c r="B51" i="14"/>
  <c r="F47" i="14"/>
  <c r="D45" i="14"/>
  <c r="B44" i="14"/>
  <c r="F39" i="14"/>
  <c r="D38" i="14"/>
  <c r="D36" i="14"/>
  <c r="B34" i="14"/>
  <c r="D31" i="14"/>
  <c r="D41" i="14" s="1"/>
  <c r="D30" i="14"/>
  <c r="D28" i="14"/>
  <c r="D24" i="14"/>
  <c r="B24" i="14"/>
  <c r="D23" i="14"/>
  <c r="B23" i="14"/>
  <c r="D16" i="14"/>
  <c r="F15" i="14"/>
  <c r="F14" i="14"/>
  <c r="F13" i="14"/>
  <c r="J11" i="14"/>
  <c r="D11" i="14"/>
  <c r="D10" i="14"/>
  <c r="D9" i="14"/>
  <c r="D8" i="14"/>
  <c r="B8" i="14"/>
  <c r="B7" i="14"/>
  <c r="Q4" i="14"/>
  <c r="J12" i="14" s="1"/>
  <c r="O4" i="14"/>
  <c r="F13" i="16" l="1"/>
  <c r="D17" i="14"/>
  <c r="D32" i="14" s="1"/>
  <c r="F32" i="14" s="1"/>
  <c r="F13" i="15"/>
  <c r="F13" i="17"/>
  <c r="D23" i="15"/>
  <c r="F23" i="15" s="1"/>
  <c r="D32" i="16"/>
  <c r="D34" i="16" s="1"/>
  <c r="D24" i="15"/>
  <c r="D29" i="14"/>
  <c r="F29" i="14" s="1"/>
  <c r="D51" i="14"/>
  <c r="F51" i="14" s="1"/>
  <c r="D33" i="14"/>
  <c r="I11" i="14"/>
  <c r="I12" i="14"/>
  <c r="D32" i="17"/>
  <c r="D34" i="17" s="1"/>
  <c r="F28" i="14"/>
  <c r="F45" i="14"/>
  <c r="F49" i="14"/>
  <c r="F56" i="14"/>
  <c r="D36" i="18"/>
  <c r="D17" i="17"/>
  <c r="F17" i="17" s="1"/>
  <c r="D42" i="17"/>
  <c r="F42" i="17" s="1"/>
  <c r="D19" i="17"/>
  <c r="F19" i="17" s="1"/>
  <c r="F50" i="17"/>
  <c r="F23" i="17"/>
  <c r="F20" i="17"/>
  <c r="F23" i="16"/>
  <c r="F20" i="16"/>
  <c r="F50" i="16"/>
  <c r="D42" i="16"/>
  <c r="F42" i="16" s="1"/>
  <c r="D17" i="16"/>
  <c r="F17" i="16" s="1"/>
  <c r="D19" i="16"/>
  <c r="F19" i="16" s="1"/>
  <c r="F20" i="15"/>
  <c r="D32" i="15"/>
  <c r="D42" i="15"/>
  <c r="F42" i="15" s="1"/>
  <c r="F50" i="15"/>
  <c r="D17" i="15"/>
  <c r="F17" i="15" s="1"/>
  <c r="F9" i="14"/>
  <c r="F24" i="14"/>
  <c r="F52" i="14"/>
  <c r="F38" i="14"/>
  <c r="F54" i="14"/>
  <c r="F8" i="14"/>
  <c r="F23" i="14"/>
  <c r="F41" i="14"/>
  <c r="F31" i="14"/>
  <c r="S4" i="14"/>
  <c r="D7" i="14" s="1"/>
  <c r="F7" i="14" s="1"/>
  <c r="D43" i="14"/>
  <c r="I10" i="14"/>
  <c r="F16" i="14"/>
  <c r="D35" i="14"/>
  <c r="D22" i="14"/>
  <c r="D25" i="14" s="1"/>
  <c r="F17" i="14" l="1"/>
  <c r="D56" i="15"/>
  <c r="F56" i="15" s="1"/>
  <c r="D56" i="17"/>
  <c r="F56" i="17" s="1"/>
  <c r="D44" i="14"/>
  <c r="F44" i="14" s="1"/>
  <c r="D19" i="14"/>
  <c r="D58" i="14" s="1"/>
  <c r="F58" i="14" s="1"/>
  <c r="D56" i="16"/>
  <c r="F56" i="16" s="1"/>
  <c r="D34" i="14"/>
  <c r="F34" i="14" s="1"/>
  <c r="F32" i="16"/>
  <c r="D26" i="14"/>
  <c r="F32" i="17"/>
  <c r="D34" i="15"/>
  <c r="F32" i="15"/>
  <c r="F25" i="14"/>
  <c r="F22" i="14"/>
  <c r="D46" i="14"/>
  <c r="D21" i="14"/>
  <c r="F21" i="14" s="1"/>
  <c r="F19" i="14" l="1"/>
  <c r="B56" i="12"/>
  <c r="D55" i="12"/>
  <c r="D54" i="12"/>
  <c r="B54" i="12"/>
  <c r="B51" i="12"/>
  <c r="F47" i="12"/>
  <c r="D45" i="12"/>
  <c r="B44" i="12"/>
  <c r="D39" i="12"/>
  <c r="D38" i="12"/>
  <c r="D43" i="12" s="1"/>
  <c r="B34" i="12"/>
  <c r="D31" i="12"/>
  <c r="D41" i="12" s="1"/>
  <c r="D30" i="12"/>
  <c r="D28" i="12"/>
  <c r="D24" i="12"/>
  <c r="B24" i="12"/>
  <c r="D23" i="12"/>
  <c r="B23" i="12"/>
  <c r="D16" i="12"/>
  <c r="D13" i="12"/>
  <c r="J11" i="12"/>
  <c r="D10" i="12"/>
  <c r="D9" i="12"/>
  <c r="D8" i="12"/>
  <c r="B8" i="12"/>
  <c r="B7" i="12"/>
  <c r="Q4" i="12"/>
  <c r="S4" i="12" s="1"/>
  <c r="D7" i="12" s="1"/>
  <c r="O4" i="12"/>
  <c r="J12" i="11"/>
  <c r="D19" i="11" s="1"/>
  <c r="O4" i="11"/>
  <c r="B56" i="11"/>
  <c r="D55" i="11"/>
  <c r="D54" i="11"/>
  <c r="B54" i="11"/>
  <c r="F47" i="11"/>
  <c r="B34" i="11"/>
  <c r="D31" i="11"/>
  <c r="D30" i="11"/>
  <c r="D28" i="11"/>
  <c r="D24" i="11"/>
  <c r="B24" i="11"/>
  <c r="D23" i="11"/>
  <c r="B23" i="11"/>
  <c r="D16" i="11"/>
  <c r="D17" i="11" s="1"/>
  <c r="D13" i="11"/>
  <c r="D9" i="11"/>
  <c r="D8" i="11"/>
  <c r="B8" i="11"/>
  <c r="B7" i="11"/>
  <c r="D52" i="11" l="1"/>
  <c r="F52" i="11" s="1"/>
  <c r="D15" i="11"/>
  <c r="D51" i="11" s="1"/>
  <c r="F51" i="11" s="1"/>
  <c r="D14" i="11"/>
  <c r="F14" i="11" s="1"/>
  <c r="D22" i="11"/>
  <c r="D25" i="11" s="1"/>
  <c r="D14" i="12"/>
  <c r="F14" i="12" s="1"/>
  <c r="D22" i="12"/>
  <c r="D25" i="12" s="1"/>
  <c r="D41" i="11"/>
  <c r="F41" i="11" s="1"/>
  <c r="S4" i="11"/>
  <c r="D7" i="11" s="1"/>
  <c r="F7" i="11" s="1"/>
  <c r="D29" i="12"/>
  <c r="F29" i="12" s="1"/>
  <c r="F9" i="12"/>
  <c r="F9" i="11"/>
  <c r="F28" i="11"/>
  <c r="F31" i="12"/>
  <c r="D35" i="12"/>
  <c r="F24" i="11"/>
  <c r="F54" i="11"/>
  <c r="F56" i="11"/>
  <c r="F8" i="12"/>
  <c r="F16" i="12"/>
  <c r="F54" i="12"/>
  <c r="F8" i="11"/>
  <c r="F49" i="11"/>
  <c r="F28" i="12"/>
  <c r="F39" i="12"/>
  <c r="F45" i="12"/>
  <c r="F13" i="11"/>
  <c r="F7" i="12"/>
  <c r="F23" i="12"/>
  <c r="F41" i="12"/>
  <c r="F49" i="12"/>
  <c r="F56" i="12"/>
  <c r="F13" i="12"/>
  <c r="F24" i="12"/>
  <c r="D46" i="12"/>
  <c r="I11" i="12"/>
  <c r="D17" i="12"/>
  <c r="F38" i="12"/>
  <c r="D33" i="12"/>
  <c r="I12" i="12"/>
  <c r="D15" i="12"/>
  <c r="D52" i="12" s="1"/>
  <c r="D51" i="12"/>
  <c r="F51" i="12" s="1"/>
  <c r="J12" i="12"/>
  <c r="I10" i="12"/>
  <c r="F31" i="11"/>
  <c r="F16" i="11"/>
  <c r="D35" i="11"/>
  <c r="D33" i="11"/>
  <c r="F23" i="11"/>
  <c r="D29" i="11"/>
  <c r="D34" i="11" s="1"/>
  <c r="D36" i="11" s="1"/>
  <c r="D32" i="11"/>
  <c r="F32" i="11" s="1"/>
  <c r="F17" i="11"/>
  <c r="F21" i="11"/>
  <c r="Q4" i="10"/>
  <c r="S4" i="10" s="1"/>
  <c r="D7" i="10" s="1"/>
  <c r="O4" i="10"/>
  <c r="E56" i="10"/>
  <c r="D56" i="10"/>
  <c r="B56" i="10"/>
  <c r="D55" i="10"/>
  <c r="E54" i="10"/>
  <c r="D54" i="10"/>
  <c r="B54" i="10"/>
  <c r="E52" i="10"/>
  <c r="E51" i="10"/>
  <c r="B51" i="10"/>
  <c r="E49" i="10"/>
  <c r="D49" i="10"/>
  <c r="E47" i="10"/>
  <c r="F47" i="10" s="1"/>
  <c r="E45" i="10"/>
  <c r="D45" i="10"/>
  <c r="E44" i="10"/>
  <c r="B44" i="10"/>
  <c r="E41" i="10"/>
  <c r="E39" i="10"/>
  <c r="D39" i="10"/>
  <c r="E38" i="10"/>
  <c r="D38" i="10"/>
  <c r="D43" i="10" s="1"/>
  <c r="D46" i="10" s="1"/>
  <c r="E34" i="10"/>
  <c r="B34" i="10"/>
  <c r="E32" i="10"/>
  <c r="E31" i="10"/>
  <c r="D31" i="10"/>
  <c r="D33" i="10" s="1"/>
  <c r="D30" i="10"/>
  <c r="E29" i="10"/>
  <c r="E28" i="10"/>
  <c r="D28" i="10"/>
  <c r="E25" i="10"/>
  <c r="E24" i="10"/>
  <c r="D24" i="10"/>
  <c r="B24" i="10"/>
  <c r="E23" i="10"/>
  <c r="D23" i="10"/>
  <c r="B23" i="10"/>
  <c r="E22" i="10"/>
  <c r="E21" i="10"/>
  <c r="E19" i="10"/>
  <c r="E17" i="10"/>
  <c r="E16" i="10"/>
  <c r="D16" i="10"/>
  <c r="D17" i="10" s="1"/>
  <c r="D32" i="10" s="1"/>
  <c r="E15" i="10"/>
  <c r="E14" i="10"/>
  <c r="E13" i="10"/>
  <c r="D13" i="10"/>
  <c r="J11" i="10"/>
  <c r="D11" i="10"/>
  <c r="D10" i="10"/>
  <c r="I9" i="10"/>
  <c r="E9" i="10"/>
  <c r="D9" i="10"/>
  <c r="E8" i="10"/>
  <c r="D8" i="10"/>
  <c r="B8" i="10"/>
  <c r="E7" i="10"/>
  <c r="B7" i="10"/>
  <c r="D56" i="9"/>
  <c r="D55" i="9"/>
  <c r="D54" i="9"/>
  <c r="D49" i="9"/>
  <c r="D45" i="9"/>
  <c r="D39" i="9"/>
  <c r="D38" i="9"/>
  <c r="D43" i="9" s="1"/>
  <c r="D46" i="9" s="1"/>
  <c r="D31" i="9"/>
  <c r="D41" i="9" s="1"/>
  <c r="D30" i="9"/>
  <c r="D28" i="9"/>
  <c r="D24" i="9"/>
  <c r="D23" i="9"/>
  <c r="D16" i="9"/>
  <c r="D17" i="9" s="1"/>
  <c r="D32" i="9" s="1"/>
  <c r="D13" i="9"/>
  <c r="D11" i="9"/>
  <c r="D10" i="9"/>
  <c r="D9" i="9"/>
  <c r="D8" i="9"/>
  <c r="I9" i="9"/>
  <c r="D29" i="9" s="1"/>
  <c r="J11" i="9"/>
  <c r="E56" i="9"/>
  <c r="B56" i="9"/>
  <c r="E54" i="9"/>
  <c r="B54" i="9"/>
  <c r="E52" i="9"/>
  <c r="E51" i="9"/>
  <c r="B51" i="9"/>
  <c r="E49" i="9"/>
  <c r="E47" i="9"/>
  <c r="F47" i="9" s="1"/>
  <c r="E45" i="9"/>
  <c r="E44" i="9"/>
  <c r="B44" i="9"/>
  <c r="E41" i="9"/>
  <c r="E39" i="9"/>
  <c r="E38" i="9"/>
  <c r="E34" i="9"/>
  <c r="B34" i="9"/>
  <c r="E32" i="9"/>
  <c r="E31" i="9"/>
  <c r="E29" i="9"/>
  <c r="E28" i="9"/>
  <c r="E25" i="9"/>
  <c r="E24" i="9"/>
  <c r="B24" i="9"/>
  <c r="E23" i="9"/>
  <c r="B23" i="9"/>
  <c r="E22" i="9"/>
  <c r="E21" i="9"/>
  <c r="E19" i="9"/>
  <c r="E17" i="9"/>
  <c r="E16" i="9"/>
  <c r="E15" i="9"/>
  <c r="E14" i="9"/>
  <c r="E13" i="9"/>
  <c r="E9" i="9"/>
  <c r="E8" i="9"/>
  <c r="B8" i="9"/>
  <c r="E7" i="9"/>
  <c r="B7" i="9"/>
  <c r="Q4" i="9"/>
  <c r="J12" i="9" s="1"/>
  <c r="O4" i="9"/>
  <c r="D54" i="6"/>
  <c r="D55" i="6"/>
  <c r="D56" i="6"/>
  <c r="O4" i="6"/>
  <c r="Q5" i="6"/>
  <c r="O5" i="6"/>
  <c r="D8" i="6"/>
  <c r="H22" i="8"/>
  <c r="H20" i="8"/>
  <c r="H14" i="8"/>
  <c r="H12" i="8"/>
  <c r="C4" i="8"/>
  <c r="D49" i="6"/>
  <c r="D45" i="6"/>
  <c r="D39" i="6"/>
  <c r="D31" i="6"/>
  <c r="D35" i="6" s="1"/>
  <c r="D16" i="6"/>
  <c r="D17" i="6" s="1"/>
  <c r="D32" i="6" s="1"/>
  <c r="D10" i="6"/>
  <c r="D14" i="10" l="1"/>
  <c r="F14" i="10" s="1"/>
  <c r="D71" i="11"/>
  <c r="F71" i="11" s="1"/>
  <c r="D26" i="12"/>
  <c r="D21" i="12"/>
  <c r="F21" i="12" s="1"/>
  <c r="D34" i="12"/>
  <c r="D36" i="12" s="1"/>
  <c r="F15" i="11"/>
  <c r="F8" i="10"/>
  <c r="F54" i="10"/>
  <c r="F56" i="10"/>
  <c r="D33" i="9"/>
  <c r="D35" i="9"/>
  <c r="F28" i="10"/>
  <c r="F7" i="10"/>
  <c r="F45" i="10"/>
  <c r="F8" i="9"/>
  <c r="F13" i="9"/>
  <c r="F9" i="10"/>
  <c r="D14" i="9"/>
  <c r="F14" i="9" s="1"/>
  <c r="D15" i="9"/>
  <c r="D52" i="9" s="1"/>
  <c r="F13" i="10"/>
  <c r="F39" i="10"/>
  <c r="F49" i="10"/>
  <c r="D34" i="9"/>
  <c r="D36" i="9" s="1"/>
  <c r="F29" i="9"/>
  <c r="I10" i="9"/>
  <c r="D44" i="9" s="1"/>
  <c r="F44" i="9" s="1"/>
  <c r="F23" i="10"/>
  <c r="I11" i="9"/>
  <c r="I12" i="9"/>
  <c r="D51" i="9"/>
  <c r="F51" i="9" s="1"/>
  <c r="F24" i="10"/>
  <c r="D22" i="9"/>
  <c r="D25" i="9" s="1"/>
  <c r="F25" i="9" s="1"/>
  <c r="F19" i="11"/>
  <c r="S4" i="9"/>
  <c r="F23" i="9"/>
  <c r="F32" i="10"/>
  <c r="D35" i="10"/>
  <c r="F39" i="9"/>
  <c r="D51" i="10"/>
  <c r="F51" i="10" s="1"/>
  <c r="F28" i="9"/>
  <c r="D44" i="12"/>
  <c r="F44" i="12" s="1"/>
  <c r="D19" i="12"/>
  <c r="F19" i="12" s="1"/>
  <c r="D32" i="12"/>
  <c r="F32" i="12" s="1"/>
  <c r="F17" i="12"/>
  <c r="F25" i="12"/>
  <c r="F22" i="12"/>
  <c r="F52" i="12"/>
  <c r="F15" i="12"/>
  <c r="F34" i="11"/>
  <c r="F29" i="11"/>
  <c r="F25" i="11"/>
  <c r="F22" i="11"/>
  <c r="F38" i="10"/>
  <c r="D41" i="10"/>
  <c r="F41" i="10" s="1"/>
  <c r="F16" i="10"/>
  <c r="I10" i="10"/>
  <c r="D44" i="10" s="1"/>
  <c r="F44" i="10" s="1"/>
  <c r="D22" i="10"/>
  <c r="D29" i="10"/>
  <c r="F29" i="10" s="1"/>
  <c r="F31" i="10"/>
  <c r="I11" i="10"/>
  <c r="I12" i="10"/>
  <c r="D15" i="10"/>
  <c r="F17" i="10"/>
  <c r="J12" i="10"/>
  <c r="F31" i="9"/>
  <c r="F9" i="9"/>
  <c r="F38" i="9"/>
  <c r="F49" i="9"/>
  <c r="F41" i="9"/>
  <c r="F54" i="9"/>
  <c r="F24" i="9"/>
  <c r="F45" i="9"/>
  <c r="F56" i="9"/>
  <c r="F32" i="9"/>
  <c r="F17" i="9"/>
  <c r="F16" i="9"/>
  <c r="D38" i="6"/>
  <c r="D43" i="6" s="1"/>
  <c r="D46" i="6" s="1"/>
  <c r="D15" i="6"/>
  <c r="D52" i="6" s="1"/>
  <c r="D33" i="6"/>
  <c r="D41" i="6"/>
  <c r="D58" i="12" l="1"/>
  <c r="F58" i="12" s="1"/>
  <c r="F34" i="12"/>
  <c r="D19" i="9"/>
  <c r="F19" i="9" s="1"/>
  <c r="D26" i="9"/>
  <c r="D21" i="9"/>
  <c r="F21" i="9" s="1"/>
  <c r="F22" i="9"/>
  <c r="D7" i="9"/>
  <c r="F7" i="9" s="1"/>
  <c r="D19" i="10"/>
  <c r="F19" i="10" s="1"/>
  <c r="F15" i="10"/>
  <c r="D52" i="10"/>
  <c r="F52" i="10" s="1"/>
  <c r="D26" i="10"/>
  <c r="D34" i="10"/>
  <c r="D21" i="10"/>
  <c r="F21" i="10" s="1"/>
  <c r="F22" i="10"/>
  <c r="D25" i="10"/>
  <c r="F25" i="10" s="1"/>
  <c r="F15" i="9"/>
  <c r="F52" i="9"/>
  <c r="F34" i="9"/>
  <c r="I10" i="6"/>
  <c r="Q4" i="6"/>
  <c r="D51" i="6" s="1"/>
  <c r="D36" i="10" l="1"/>
  <c r="F34" i="10"/>
  <c r="I11" i="6"/>
  <c r="D44" i="6" s="1"/>
  <c r="D29" i="6"/>
  <c r="D28" i="6"/>
  <c r="D30" i="6"/>
  <c r="D22" i="6"/>
  <c r="D25" i="6" s="1"/>
  <c r="J13" i="6"/>
  <c r="D14" i="6"/>
  <c r="S4" i="6"/>
  <c r="D24" i="6"/>
  <c r="D11" i="6"/>
  <c r="S5" i="6"/>
  <c r="D13" i="6"/>
  <c r="D23" i="6"/>
  <c r="D9" i="6"/>
  <c r="J12" i="6"/>
  <c r="I12" i="6"/>
  <c r="I13" i="6"/>
  <c r="E24" i="6"/>
  <c r="B24" i="6"/>
  <c r="D7" i="6" l="1"/>
  <c r="D21" i="6"/>
  <c r="D26" i="6"/>
  <c r="D19" i="6"/>
  <c r="D34" i="6"/>
  <c r="D36" i="6" s="1"/>
  <c r="F24" i="6"/>
  <c r="F35" i="25" l="1"/>
  <c r="F19" i="29"/>
  <c r="F29" i="27"/>
  <c r="F35" i="24"/>
  <c r="F35" i="14"/>
  <c r="F30" i="25"/>
  <c r="F30" i="24"/>
  <c r="F30" i="14"/>
  <c r="F46" i="25"/>
  <c r="F46" i="24"/>
  <c r="F46" i="14"/>
  <c r="F36" i="25"/>
  <c r="F36" i="24"/>
  <c r="F36" i="14"/>
  <c r="F43" i="25"/>
  <c r="F43" i="14"/>
  <c r="F43" i="24"/>
  <c r="F55" i="25"/>
  <c r="F51" i="27"/>
  <c r="F55" i="24"/>
  <c r="F55" i="14"/>
  <c r="F33" i="25"/>
  <c r="F33" i="14"/>
  <c r="F33" i="24"/>
  <c r="F30" i="22"/>
  <c r="F30" i="21"/>
  <c r="F43" i="22"/>
  <c r="F43" i="21"/>
  <c r="F46" i="22"/>
  <c r="F46" i="21"/>
  <c r="F55" i="22"/>
  <c r="F55" i="21"/>
  <c r="F33" i="21"/>
  <c r="F33" i="22"/>
  <c r="F36" i="21"/>
  <c r="F36" i="22"/>
  <c r="F35" i="22"/>
  <c r="F35" i="21"/>
  <c r="F34" i="19"/>
  <c r="E36" i="18"/>
  <c r="F36" i="18" s="1"/>
  <c r="F34" i="16"/>
  <c r="F34" i="15"/>
  <c r="F34" i="17"/>
  <c r="F36" i="12"/>
  <c r="F36" i="11"/>
  <c r="E36" i="10"/>
  <c r="F36" i="10" s="1"/>
  <c r="E36" i="9"/>
  <c r="F36" i="9" s="1"/>
  <c r="F41" i="19"/>
  <c r="E43" i="18"/>
  <c r="F43" i="18" s="1"/>
  <c r="F41" i="15"/>
  <c r="F41" i="17"/>
  <c r="F41" i="16"/>
  <c r="F43" i="12"/>
  <c r="E43" i="9"/>
  <c r="F43" i="9" s="1"/>
  <c r="E43" i="10"/>
  <c r="F43" i="10" s="1"/>
  <c r="F31" i="19"/>
  <c r="E33" i="18"/>
  <c r="F33" i="18" s="1"/>
  <c r="F31" i="17"/>
  <c r="F31" i="15"/>
  <c r="F31" i="16"/>
  <c r="F33" i="11"/>
  <c r="F33" i="12"/>
  <c r="E33" i="9"/>
  <c r="F33" i="9" s="1"/>
  <c r="E33" i="10"/>
  <c r="F33" i="10" s="1"/>
  <c r="F28" i="19"/>
  <c r="E30" i="18"/>
  <c r="F30" i="18" s="1"/>
  <c r="F28" i="16"/>
  <c r="F28" i="15"/>
  <c r="F28" i="17"/>
  <c r="F30" i="12"/>
  <c r="F30" i="11"/>
  <c r="E30" i="9"/>
  <c r="F30" i="9" s="1"/>
  <c r="E30" i="10"/>
  <c r="F30" i="10" s="1"/>
  <c r="E55" i="6"/>
  <c r="F53" i="19"/>
  <c r="E55" i="18"/>
  <c r="F55" i="18" s="1"/>
  <c r="F53" i="16"/>
  <c r="F53" i="17"/>
  <c r="F53" i="15"/>
  <c r="F55" i="12"/>
  <c r="F55" i="11"/>
  <c r="E55" i="10"/>
  <c r="F55" i="10" s="1"/>
  <c r="E55" i="9"/>
  <c r="F55" i="9" s="1"/>
  <c r="F44" i="19"/>
  <c r="E46" i="18"/>
  <c r="F46" i="18" s="1"/>
  <c r="F44" i="16"/>
  <c r="F44" i="17"/>
  <c r="F44" i="15"/>
  <c r="F46" i="12"/>
  <c r="E46" i="9"/>
  <c r="F46" i="9" s="1"/>
  <c r="E46" i="10"/>
  <c r="F46" i="10" s="1"/>
  <c r="F33" i="19"/>
  <c r="E35" i="18"/>
  <c r="F35" i="18" s="1"/>
  <c r="F33" i="16"/>
  <c r="F33" i="17"/>
  <c r="F33" i="15"/>
  <c r="F35" i="11"/>
  <c r="F35" i="12"/>
  <c r="E35" i="10"/>
  <c r="F35" i="10" s="1"/>
  <c r="E35" i="9"/>
  <c r="F35" i="9" s="1"/>
  <c r="E46" i="6"/>
  <c r="E43" i="6"/>
  <c r="E36" i="6"/>
  <c r="E35" i="6"/>
  <c r="E33" i="6"/>
  <c r="E30" i="6"/>
  <c r="F15" i="29" l="1"/>
  <c r="F30" i="29" s="1"/>
  <c r="F31" i="29" l="1"/>
  <c r="F32" i="29"/>
  <c r="F26" i="25"/>
  <c r="F26" i="24"/>
  <c r="F22" i="27"/>
  <c r="F26" i="14"/>
  <c r="F26" i="22"/>
  <c r="F26" i="21"/>
  <c r="E26" i="6"/>
  <c r="F24" i="19"/>
  <c r="E26" i="18"/>
  <c r="F26" i="18" s="1"/>
  <c r="F24" i="16"/>
  <c r="F24" i="15"/>
  <c r="F24" i="17"/>
  <c r="F26" i="12"/>
  <c r="F26" i="11"/>
  <c r="E26" i="10"/>
  <c r="F26" i="10" s="1"/>
  <c r="E26" i="9"/>
  <c r="F26" i="9" s="1"/>
  <c r="F33" i="29" l="1"/>
  <c r="F35" i="29" s="1"/>
  <c r="F37" i="29" s="1"/>
  <c r="F10" i="25"/>
  <c r="F9" i="27"/>
  <c r="F10" i="24"/>
  <c r="F10" i="14"/>
  <c r="F10" i="22"/>
  <c r="F10" i="21"/>
  <c r="E10" i="6"/>
  <c r="F10" i="19"/>
  <c r="E10" i="18"/>
  <c r="F10" i="18" s="1"/>
  <c r="F10" i="17"/>
  <c r="F10" i="15"/>
  <c r="F10" i="16"/>
  <c r="F10" i="12"/>
  <c r="F10" i="11"/>
  <c r="E10" i="10"/>
  <c r="F10" i="10" s="1"/>
  <c r="E10" i="9"/>
  <c r="F10" i="9" s="1"/>
  <c r="H23" i="8"/>
  <c r="J41" i="8"/>
  <c r="H39" i="8"/>
  <c r="H21" i="8"/>
  <c r="H19" i="8"/>
  <c r="H17" i="8"/>
  <c r="H15" i="8"/>
  <c r="H13" i="8"/>
  <c r="I10" i="8" l="1"/>
  <c r="C15" i="13" l="1"/>
  <c r="D15" i="13"/>
  <c r="F11" i="25"/>
  <c r="F59" i="25" s="1"/>
  <c r="F11" i="24"/>
  <c r="F75" i="24" s="1"/>
  <c r="F11" i="14"/>
  <c r="F59" i="14" s="1"/>
  <c r="F11" i="22"/>
  <c r="F59" i="22" s="1"/>
  <c r="F11" i="21"/>
  <c r="F59" i="21" s="1"/>
  <c r="E11" i="6"/>
  <c r="F11" i="19"/>
  <c r="F57" i="19" s="1"/>
  <c r="E11" i="18"/>
  <c r="F11" i="18" s="1"/>
  <c r="F57" i="18" s="1"/>
  <c r="F11" i="16"/>
  <c r="F57" i="16" s="1"/>
  <c r="F11" i="15"/>
  <c r="F57" i="15" s="1"/>
  <c r="F11" i="17"/>
  <c r="F57" i="17" s="1"/>
  <c r="F11" i="12"/>
  <c r="F59" i="12" s="1"/>
  <c r="F11" i="11"/>
  <c r="F72" i="11" s="1"/>
  <c r="E11" i="9"/>
  <c r="F11" i="9" s="1"/>
  <c r="F57" i="9" s="1"/>
  <c r="E11" i="10"/>
  <c r="F11" i="10" s="1"/>
  <c r="F57" i="10" s="1"/>
  <c r="E56" i="6"/>
  <c r="B56" i="6"/>
  <c r="E54" i="6"/>
  <c r="B54" i="6"/>
  <c r="E52" i="6"/>
  <c r="E51" i="6"/>
  <c r="B51" i="6"/>
  <c r="E49" i="6"/>
  <c r="F74" i="11" l="1"/>
  <c r="F73" i="11"/>
  <c r="F61" i="25"/>
  <c r="F60" i="25"/>
  <c r="F60" i="12"/>
  <c r="F61" i="12"/>
  <c r="F60" i="22"/>
  <c r="F61" i="22"/>
  <c r="F59" i="16"/>
  <c r="F58" i="16"/>
  <c r="F58" i="17"/>
  <c r="F59" i="17"/>
  <c r="F58" i="19"/>
  <c r="F59" i="19"/>
  <c r="F60" i="14"/>
  <c r="F61" i="14"/>
  <c r="F60" i="21"/>
  <c r="F61" i="21"/>
  <c r="F58" i="15"/>
  <c r="F59" i="15"/>
  <c r="F76" i="24"/>
  <c r="F77" i="24"/>
  <c r="E15" i="13"/>
  <c r="F59" i="10"/>
  <c r="F58" i="10"/>
  <c r="F59" i="9"/>
  <c r="F58" i="9"/>
  <c r="F58" i="18"/>
  <c r="F59" i="18"/>
  <c r="E47" i="6"/>
  <c r="E45" i="6"/>
  <c r="E44" i="6"/>
  <c r="B44" i="6"/>
  <c r="E41" i="6"/>
  <c r="E39" i="6"/>
  <c r="E38" i="6"/>
  <c r="F62" i="22" l="1"/>
  <c r="F64" i="22" s="1"/>
  <c r="F66" i="22" s="1"/>
  <c r="H67" i="22" s="1"/>
  <c r="F62" i="12"/>
  <c r="F64" i="12" s="1"/>
  <c r="F66" i="12" s="1"/>
  <c r="H67" i="12" s="1"/>
  <c r="F62" i="25"/>
  <c r="F64" i="25" s="1"/>
  <c r="D13" i="13" s="1"/>
  <c r="F62" i="14"/>
  <c r="C5" i="13" s="1"/>
  <c r="F60" i="19"/>
  <c r="F62" i="19" s="1"/>
  <c r="F64" i="19" s="1"/>
  <c r="H65" i="19" s="1"/>
  <c r="F78" i="24"/>
  <c r="F80" i="24" s="1"/>
  <c r="F82" i="24" s="1"/>
  <c r="H83" i="24" s="1"/>
  <c r="F60" i="15"/>
  <c r="F62" i="15" s="1"/>
  <c r="F64" i="15" s="1"/>
  <c r="H65" i="15" s="1"/>
  <c r="F62" i="21"/>
  <c r="F64" i="21" s="1"/>
  <c r="F66" i="21" s="1"/>
  <c r="H67" i="21" s="1"/>
  <c r="F75" i="11"/>
  <c r="F77" i="11" s="1"/>
  <c r="F79" i="11" s="1"/>
  <c r="H80" i="11" s="1"/>
  <c r="F60" i="17"/>
  <c r="F62" i="17" s="1"/>
  <c r="F64" i="17" s="1"/>
  <c r="H65" i="17" s="1"/>
  <c r="F60" i="16"/>
  <c r="F62" i="16" s="1"/>
  <c r="F64" i="16" s="1"/>
  <c r="H65" i="16" s="1"/>
  <c r="F60" i="9"/>
  <c r="F62" i="9" s="1"/>
  <c r="F60" i="10"/>
  <c r="F62" i="10" s="1"/>
  <c r="F60" i="18"/>
  <c r="F62" i="18" s="1"/>
  <c r="B34" i="6"/>
  <c r="E34" i="6"/>
  <c r="E32" i="6"/>
  <c r="E31" i="6"/>
  <c r="E29" i="6"/>
  <c r="E28" i="6"/>
  <c r="E25" i="6"/>
  <c r="B23" i="6"/>
  <c r="E23" i="6"/>
  <c r="E22" i="6"/>
  <c r="E21" i="6"/>
  <c r="E19" i="6"/>
  <c r="E17" i="6"/>
  <c r="E16" i="6"/>
  <c r="F16" i="6" s="1"/>
  <c r="E15" i="6"/>
  <c r="E14" i="6"/>
  <c r="E13" i="6"/>
  <c r="E9" i="6"/>
  <c r="E8" i="6"/>
  <c r="F8" i="6" s="1"/>
  <c r="B8" i="6"/>
  <c r="B7" i="6"/>
  <c r="E7" i="6"/>
  <c r="F56" i="6"/>
  <c r="F55" i="6"/>
  <c r="F54" i="6"/>
  <c r="F49" i="6"/>
  <c r="F47" i="6"/>
  <c r="F45" i="6"/>
  <c r="F41" i="6"/>
  <c r="F39" i="6"/>
  <c r="F33" i="6"/>
  <c r="F35" i="6"/>
  <c r="F11" i="6"/>
  <c r="F10" i="6"/>
  <c r="F44" i="6"/>
  <c r="D67" i="5"/>
  <c r="F67" i="5" s="1"/>
  <c r="D66" i="5"/>
  <c r="F66" i="5" s="1"/>
  <c r="D64" i="5"/>
  <c r="F64" i="5" s="1"/>
  <c r="F63" i="5"/>
  <c r="D62" i="5"/>
  <c r="F62" i="5" s="1"/>
  <c r="D61" i="5"/>
  <c r="F61" i="5" s="1"/>
  <c r="D60" i="5"/>
  <c r="F60" i="5" s="1"/>
  <c r="D57" i="5"/>
  <c r="D58" i="5" s="1"/>
  <c r="D56" i="5"/>
  <c r="F56" i="5" s="1"/>
  <c r="D54" i="5"/>
  <c r="F54" i="5" s="1"/>
  <c r="F53" i="5"/>
  <c r="D52" i="5"/>
  <c r="F52" i="5" s="1"/>
  <c r="F51" i="5"/>
  <c r="D50" i="5"/>
  <c r="F50" i="5" s="1"/>
  <c r="C11" i="13" l="1"/>
  <c r="C4" i="13"/>
  <c r="C13" i="13"/>
  <c r="E13" i="13" s="1"/>
  <c r="F64" i="14"/>
  <c r="D5" i="13" s="1"/>
  <c r="C6" i="13"/>
  <c r="C10" i="13"/>
  <c r="F66" i="25"/>
  <c r="H67" i="25" s="1"/>
  <c r="D3" i="13"/>
  <c r="C9" i="13"/>
  <c r="C12" i="13"/>
  <c r="D12" i="13"/>
  <c r="C8" i="13"/>
  <c r="D4" i="13"/>
  <c r="D10" i="13"/>
  <c r="F64" i="9"/>
  <c r="F64" i="18"/>
  <c r="F64" i="10"/>
  <c r="C7" i="13"/>
  <c r="D7" i="13"/>
  <c r="D8" i="13"/>
  <c r="F38" i="6"/>
  <c r="F30" i="6"/>
  <c r="F25" i="6"/>
  <c r="F51" i="6"/>
  <c r="F15" i="6"/>
  <c r="F52" i="6"/>
  <c r="F31" i="6"/>
  <c r="F13" i="6"/>
  <c r="F23" i="6"/>
  <c r="F7" i="6"/>
  <c r="F32" i="6"/>
  <c r="F9" i="6"/>
  <c r="F17" i="6"/>
  <c r="F21" i="6"/>
  <c r="F26" i="6"/>
  <c r="F29" i="6"/>
  <c r="D59" i="5"/>
  <c r="F59" i="5" s="1"/>
  <c r="F58" i="5"/>
  <c r="F57" i="5"/>
  <c r="F66" i="14" l="1"/>
  <c r="H67" i="14" s="1"/>
  <c r="E10" i="13"/>
  <c r="C3" i="13"/>
  <c r="E5" i="13"/>
  <c r="D9" i="13"/>
  <c r="E9" i="13" s="1"/>
  <c r="E12" i="13"/>
  <c r="D6" i="13"/>
  <c r="E6" i="13" s="1"/>
  <c r="E8" i="13"/>
  <c r="D11" i="13"/>
  <c r="E11" i="13" s="1"/>
  <c r="E4" i="13"/>
  <c r="E7" i="13"/>
  <c r="F22" i="6"/>
  <c r="F19" i="6"/>
  <c r="F14" i="6"/>
  <c r="F28" i="6"/>
  <c r="F46" i="6"/>
  <c r="F43" i="6"/>
  <c r="D42" i="5"/>
  <c r="F42" i="5" s="1"/>
  <c r="D19" i="5"/>
  <c r="D33" i="5" s="1"/>
  <c r="F33" i="5" s="1"/>
  <c r="D78" i="5"/>
  <c r="F78" i="5" s="1"/>
  <c r="D71" i="5"/>
  <c r="F71" i="5" s="1"/>
  <c r="D32" i="5"/>
  <c r="F32" i="5" s="1"/>
  <c r="D25" i="5"/>
  <c r="F25" i="5" s="1"/>
  <c r="D14" i="5"/>
  <c r="D15" i="5"/>
  <c r="F15" i="5" s="1"/>
  <c r="D12" i="5"/>
  <c r="F12" i="5" s="1"/>
  <c r="M4" i="5"/>
  <c r="D9" i="5" s="1"/>
  <c r="F9" i="5" s="1"/>
  <c r="O19" i="5"/>
  <c r="O18" i="5"/>
  <c r="O17" i="5"/>
  <c r="O16" i="5"/>
  <c r="O15" i="5"/>
  <c r="K10" i="5"/>
  <c r="K11" i="5"/>
  <c r="J8" i="5"/>
  <c r="J9" i="5" s="1"/>
  <c r="D45" i="5" s="1"/>
  <c r="F45" i="5" s="1"/>
  <c r="K4" i="5"/>
  <c r="D17" i="5" s="1"/>
  <c r="F17" i="5" s="1"/>
  <c r="N20" i="5"/>
  <c r="M20" i="5"/>
  <c r="L20" i="5"/>
  <c r="F77" i="5"/>
  <c r="F76" i="5"/>
  <c r="F48" i="5"/>
  <c r="F46" i="5"/>
  <c r="F40" i="5"/>
  <c r="F34" i="5"/>
  <c r="F18" i="5"/>
  <c r="F11" i="5"/>
  <c r="F10" i="5"/>
  <c r="F8" i="5"/>
  <c r="E3" i="13" l="1"/>
  <c r="F34" i="6"/>
  <c r="F36" i="6"/>
  <c r="F14" i="5"/>
  <c r="D27" i="5"/>
  <c r="F27" i="5" s="1"/>
  <c r="O20" i="5"/>
  <c r="D30" i="5"/>
  <c r="F30" i="5" s="1"/>
  <c r="D16" i="5"/>
  <c r="D74" i="5"/>
  <c r="F74" i="5" s="1"/>
  <c r="D36" i="5"/>
  <c r="F36" i="5" s="1"/>
  <c r="D24" i="5"/>
  <c r="D26" i="5" s="1"/>
  <c r="F26" i="5" s="1"/>
  <c r="F19" i="5"/>
  <c r="D73" i="5"/>
  <c r="F73" i="5" s="1"/>
  <c r="D7" i="5"/>
  <c r="F7" i="5" s="1"/>
  <c r="D23" i="5"/>
  <c r="F23" i="5" s="1"/>
  <c r="J10" i="5"/>
  <c r="J11" i="5"/>
  <c r="F57" i="6" l="1"/>
  <c r="D21" i="5"/>
  <c r="F21" i="5" s="1"/>
  <c r="F24" i="5"/>
  <c r="F16" i="5"/>
  <c r="D31" i="5"/>
  <c r="F31" i="5" s="1"/>
  <c r="D39" i="5"/>
  <c r="F39" i="5" s="1"/>
  <c r="D29" i="5"/>
  <c r="D44" i="5"/>
  <c r="F58" i="6" l="1"/>
  <c r="F59" i="6"/>
  <c r="D69" i="5"/>
  <c r="F69" i="5" s="1"/>
  <c r="D47" i="5"/>
  <c r="F47" i="5" s="1"/>
  <c r="F44" i="5"/>
  <c r="D35" i="5"/>
  <c r="F29" i="5"/>
  <c r="F60" i="6" l="1"/>
  <c r="F35" i="5"/>
  <c r="D37" i="5"/>
  <c r="F37" i="5" s="1"/>
  <c r="F79" i="5" l="1"/>
  <c r="F80" i="5" s="1"/>
  <c r="F62" i="6"/>
  <c r="F64" i="6" s="1"/>
  <c r="E5" i="8"/>
  <c r="F81" i="5" l="1"/>
  <c r="F82" i="5" s="1"/>
  <c r="F84" i="5" s="1"/>
  <c r="F86" i="5" s="1"/>
  <c r="J22" i="8"/>
  <c r="J14" i="8"/>
  <c r="J20" i="8"/>
  <c r="J12" i="8"/>
  <c r="F34" i="8"/>
  <c r="H34" i="8" s="1"/>
  <c r="J17" i="8"/>
  <c r="J39" i="8"/>
  <c r="F32" i="8"/>
  <c r="H32" i="8" s="1"/>
  <c r="J32" i="8" s="1"/>
  <c r="J23" i="8"/>
  <c r="J13" i="8"/>
  <c r="F35" i="8"/>
  <c r="H35" i="8" s="1"/>
  <c r="J35" i="8" s="1"/>
  <c r="J21" i="8"/>
  <c r="F30" i="8"/>
  <c r="H30" i="8" s="1"/>
  <c r="J30" i="8" s="1"/>
  <c r="F29" i="8"/>
  <c r="H29" i="8" s="1"/>
  <c r="F31" i="8"/>
  <c r="H31" i="8" s="1"/>
  <c r="J31" i="8" s="1"/>
  <c r="J19" i="8"/>
  <c r="J15" i="8"/>
  <c r="F38" i="8"/>
  <c r="H38" i="8" s="1"/>
  <c r="J38" i="8" s="1"/>
  <c r="F36" i="8"/>
  <c r="H36" i="8" s="1"/>
  <c r="J36" i="8" s="1"/>
  <c r="J34" i="8" l="1"/>
  <c r="J33" i="8" s="1"/>
  <c r="I33" i="8"/>
  <c r="J10" i="8"/>
  <c r="J9" i="8" s="1"/>
  <c r="J29" i="8"/>
  <c r="J27" i="8" s="1"/>
  <c r="I27" i="8"/>
  <c r="J24" i="8" l="1"/>
  <c r="J40" i="8" s="1"/>
  <c r="J42" i="8" s="1"/>
  <c r="E80" i="27" l="1"/>
  <c r="F80" i="27" s="1"/>
  <c r="F106" i="27" l="1"/>
  <c r="F107" i="27" l="1"/>
  <c r="F108" i="27"/>
  <c r="F109" i="27" l="1"/>
  <c r="F111" i="27" s="1"/>
  <c r="D14" i="13" s="1"/>
  <c r="D18" i="13" s="1"/>
  <c r="F113" i="27" l="1"/>
  <c r="I114" i="27" s="1"/>
  <c r="C14" i="13"/>
  <c r="E14" i="13" l="1"/>
  <c r="E18" i="13" s="1"/>
  <c r="E20" i="13" s="1"/>
  <c r="G21" i="13" s="1"/>
  <c r="H15" i="13" s="1"/>
  <c r="C18" i="13"/>
</calcChain>
</file>

<file path=xl/comments1.xml><?xml version="1.0" encoding="utf-8"?>
<comments xmlns="http://schemas.openxmlformats.org/spreadsheetml/2006/main">
  <authors>
    <author>tc={3AAF0AFB-F56C-4790-A4EE-DC142D228461}</author>
  </authors>
  <commentList>
    <comment ref="J1" authorId="0"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 ES SEGÚN GOBERNACION</t>
        </r>
      </text>
    </comment>
  </commentList>
</comments>
</file>

<file path=xl/sharedStrings.xml><?xml version="1.0" encoding="utf-8"?>
<sst xmlns="http://schemas.openxmlformats.org/spreadsheetml/2006/main" count="8390" uniqueCount="1379">
  <si>
    <t>CONDICIONES ORIGINALES</t>
  </si>
  <si>
    <t>ÍTEM</t>
  </si>
  <si>
    <t>PARTIDAS DE PAGO</t>
  </si>
  <si>
    <t>UND</t>
  </si>
  <si>
    <t>CANT</t>
  </si>
  <si>
    <t>PRELIMINARES.</t>
  </si>
  <si>
    <t>1.1</t>
  </si>
  <si>
    <t>Localizacion y replanteo para pavimentacion de vias.</t>
  </si>
  <si>
    <t>M2</t>
  </si>
  <si>
    <t>1.2</t>
  </si>
  <si>
    <t>Valla de identificacion de obra area mayor a 4 m2, incluye mantenimiento durante la construccion.</t>
  </si>
  <si>
    <t>1.3</t>
  </si>
  <si>
    <t>Cerramiento provisional con guadua y tela de cerramiento h=2 m</t>
  </si>
  <si>
    <t>M</t>
  </si>
  <si>
    <t>1.4</t>
  </si>
  <si>
    <t>Campamento o alquiler de bodega.</t>
  </si>
  <si>
    <t>Mes</t>
  </si>
  <si>
    <t>1.5</t>
  </si>
  <si>
    <t>Pasacalles informativos, incluye mantenimiento durante la obra.</t>
  </si>
  <si>
    <t>Cubierta provisional en guadua y techo en plastico.</t>
  </si>
  <si>
    <t>DEMOLICIONES.</t>
  </si>
  <si>
    <t>2.1</t>
  </si>
  <si>
    <t xml:space="preserve">Demolicion de anden </t>
  </si>
  <si>
    <t>Demolicion de sardinel</t>
  </si>
  <si>
    <t>MOVIMIENTOS DE TIERRA.</t>
  </si>
  <si>
    <t>Excavacion en material comun seco de 0-2 mts, manual</t>
  </si>
  <si>
    <t>M3</t>
  </si>
  <si>
    <t>LLENOS.</t>
  </si>
  <si>
    <t>4.1</t>
  </si>
  <si>
    <t>Lleno compactado con material del sitio manual</t>
  </si>
  <si>
    <t>4.2</t>
  </si>
  <si>
    <t>Lleno compactado con afirmado manual, no incluye transporte</t>
  </si>
  <si>
    <t>4.3</t>
  </si>
  <si>
    <t>Sub base granular, no incluye transporte de material.</t>
  </si>
  <si>
    <t>4.5</t>
  </si>
  <si>
    <t>Transporte material &gt; 40 Km (corte, sub-base, base, afirmado)</t>
  </si>
  <si>
    <t>M3-KM</t>
  </si>
  <si>
    <t>Cama en arena para cimentacion de tuberia alcantarillado.</t>
  </si>
  <si>
    <t>LABORES DE ALCANTARILLADO.</t>
  </si>
  <si>
    <t>5.1</t>
  </si>
  <si>
    <t>Tubería PVC de alcantarillado de pared estructural         d =  6", exterior corrugado</t>
  </si>
  <si>
    <t>5.2</t>
  </si>
  <si>
    <t>Tubería PVC de alcantarillado de pared estructural         d =  12", exterior corrugado</t>
  </si>
  <si>
    <t>Silla Yee Pvc de pared estructural 315 X 160</t>
  </si>
  <si>
    <t>5.4</t>
  </si>
  <si>
    <t>Base y cañuela para cámara de inspección d = 1,20 mts, en concreto de 20,7 Mpa</t>
  </si>
  <si>
    <t>5.5</t>
  </si>
  <si>
    <t>Cuerpo para cámara de inspección d = 1,20 m, en concreto de 20,7 Mpa, no incluye refuerzo</t>
  </si>
  <si>
    <t>5.6</t>
  </si>
  <si>
    <t>Empalme de tubería a pozo existente incluye demolición y emboquillada</t>
  </si>
  <si>
    <t>5.7</t>
  </si>
  <si>
    <t>Desmonte de tubería de alcantarillado</t>
  </si>
  <si>
    <t>5.8</t>
  </si>
  <si>
    <t xml:space="preserve">Manhole en HD vehicular ø0.60m + seguridad vehicular          </t>
  </si>
  <si>
    <t>5.9</t>
  </si>
  <si>
    <t>Manejo de aguas servidas, en teja de zinc o similar.</t>
  </si>
  <si>
    <t>ESTRUCTURAS DE CONCRETO.</t>
  </si>
  <si>
    <t>6.1</t>
  </si>
  <si>
    <t>Caja de inspección de 0,80 x 0,80 x 0,80 m en concreto de 17,2 Mpa, tapa reforzada en concreto de 20,7 Mpa</t>
  </si>
  <si>
    <t>6.2</t>
  </si>
  <si>
    <t>ACEROS.</t>
  </si>
  <si>
    <t>7.1</t>
  </si>
  <si>
    <t>Acero Fy = 60.000 psi d&gt;1/4"</t>
  </si>
  <si>
    <t>KG</t>
  </si>
  <si>
    <t>OBRAS FINALES - REPARACIONES Y ACOMETIDAS ACUEDUCTO.</t>
  </si>
  <si>
    <t>8.1</t>
  </si>
  <si>
    <t>Domiciliaria de 1/2" Manguera Pealpe, L = 2 m</t>
  </si>
  <si>
    <t>Tubería PVC unión platino de 3" RDE 21</t>
  </si>
  <si>
    <t>8.4</t>
  </si>
  <si>
    <t>Suministro e instalacion de caja para medidor en plastico extrafuerte, con tapa en hierro ductil.</t>
  </si>
  <si>
    <t>RETIROS Y LIMPIEZA.</t>
  </si>
  <si>
    <t>9.1</t>
  </si>
  <si>
    <t xml:space="preserve">Retiro de material sobrante de excavación y escombross, cargue manual, Inluye El Deposito (Cargue y Retiro A Escombrera Autorizada por Corporación Ambiental) </t>
  </si>
  <si>
    <t>PAVIMENTO.</t>
  </si>
  <si>
    <t>10.1</t>
  </si>
  <si>
    <t>ML</t>
  </si>
  <si>
    <t>ANDENES.</t>
  </si>
  <si>
    <t>11.1</t>
  </si>
  <si>
    <t>11.2</t>
  </si>
  <si>
    <t>Sardinel en concreto de 20,7 Mpa 0,03 m3/ml, incluye refuerzo, sobre placa</t>
  </si>
  <si>
    <t>SEÑALIZACION.</t>
  </si>
  <si>
    <t>12.1</t>
  </si>
  <si>
    <t>Aplicación de pintura "Zona Paso Peatonal (CEBRA)"</t>
  </si>
  <si>
    <t>Líneas de demarcación vial</t>
  </si>
  <si>
    <t>Demolición cono cámara</t>
  </si>
  <si>
    <t>UNI</t>
  </si>
  <si>
    <t>Demolición cuerpo cámara</t>
  </si>
  <si>
    <t>Utilidad</t>
  </si>
  <si>
    <t>Sumidero doble en concreto de 20,7 Mpa, incluye reja doble con anticorrosivo</t>
  </si>
  <si>
    <t>Hidrante tipo Milán de 3" extremo brida, incluye válvula sello de bronce y kit de nivelación</t>
  </si>
  <si>
    <t>8.2</t>
  </si>
  <si>
    <t>Pavimento en concreto MR = 4,1 Mpa premezclado, e = 0.175 m, incluye refuerzo, corte con disco y sello de juntas</t>
  </si>
  <si>
    <t>Señal vertical de transito tipo sp, sr de 75x75  con lamina retroreflectiva tipo diamante</t>
  </si>
  <si>
    <t>unida</t>
  </si>
  <si>
    <t>Punto hidráulico PVC de 3" L prom = 3 m</t>
  </si>
  <si>
    <t>Anden en concreto estampado color</t>
  </si>
  <si>
    <t>Fresado Pavimento flexible</t>
  </si>
  <si>
    <t>LARGO</t>
  </si>
  <si>
    <t>ANCHO</t>
  </si>
  <si>
    <t>ANDEN</t>
  </si>
  <si>
    <t>ACUEDUC.</t>
  </si>
  <si>
    <t>CAJEO</t>
  </si>
  <si>
    <t>ANDENES</t>
  </si>
  <si>
    <t>USUARIOS</t>
  </si>
  <si>
    <t>VR TOTAL</t>
  </si>
  <si>
    <t>VR UNITARIO</t>
  </si>
  <si>
    <t xml:space="preserve">REPOSICION DE REDES EXISTENTES DE ACUEDUCTO Y ALCANTARILLADO Y CAMBIO DE PAVIMENTO ASFALTICO A RIGIDO, ANDENES DE LA CARRERA 14 ENTRE CALLES 16 Y 21, DEL MUNICIPIO DE SANTA ROSA DE CABAL– DEPARTAMENTO DE RISARALDA, </t>
  </si>
  <si>
    <t>COSTO DE LA INTERVENTORIA</t>
  </si>
  <si>
    <t>COSTO TOTAL DE OBRA</t>
  </si>
  <si>
    <t>COSTO FINAL DEL PROYECTO</t>
  </si>
  <si>
    <t>Subsecretario de Obras Públicas</t>
  </si>
  <si>
    <t>Ing. JOHN HAROL GIRALDO CASTAÑO</t>
  </si>
  <si>
    <t>Elaboró:</t>
  </si>
  <si>
    <t xml:space="preserve">CARRERA 14 ENTRE CALLES 16 Y 17 </t>
  </si>
  <si>
    <t>VIA</t>
  </si>
  <si>
    <t xml:space="preserve">CARRERA 14 ENTRE CALLES 17 Y 18 </t>
  </si>
  <si>
    <t xml:space="preserve">CARRERA 14 ENTRE CALLES 18 Y 19 </t>
  </si>
  <si>
    <t xml:space="preserve">CARRERA 14 ENTRE CALLES 20 Y 21 </t>
  </si>
  <si>
    <t>CARRERA 14 ENTRE CALLES 21 Y 22</t>
  </si>
  <si>
    <t>ANDEN INZ.</t>
  </si>
  <si>
    <t>ANDEN DER.</t>
  </si>
  <si>
    <t>DIRECCION</t>
  </si>
  <si>
    <t>PROMEDIO</t>
  </si>
  <si>
    <t xml:space="preserve">VIA </t>
  </si>
  <si>
    <t xml:space="preserve">LARGO </t>
  </si>
  <si>
    <t>MEDIDAS VIALES TOTALES</t>
  </si>
  <si>
    <t>ACUEDUCTO</t>
  </si>
  <si>
    <t>ALCANT.</t>
  </si>
  <si>
    <t>PROF. EX</t>
  </si>
  <si>
    <t>PROF. LLEN.</t>
  </si>
  <si>
    <t>ANCHO TOTAL</t>
  </si>
  <si>
    <t>Demolición pavimento rigido</t>
  </si>
  <si>
    <t>COSTO DIRECTO DE OBRA</t>
  </si>
  <si>
    <t>1.6</t>
  </si>
  <si>
    <t>2.2</t>
  </si>
  <si>
    <t>2.3</t>
  </si>
  <si>
    <t>2.4</t>
  </si>
  <si>
    <t>2.5</t>
  </si>
  <si>
    <t>2.6</t>
  </si>
  <si>
    <t>4.4</t>
  </si>
  <si>
    <t>5.3</t>
  </si>
  <si>
    <t>8.3</t>
  </si>
  <si>
    <t>8.5</t>
  </si>
  <si>
    <t>CANALIZACION SUBTERRANEA DE RED PRINCIPAL ELECTRICA DE DOMICILIARIAS</t>
  </si>
  <si>
    <t>Caja de inspección de 0,80 x 0,80 x 0,80 m en concreto de 20,7 Mpa, red principal energia según diseño de la chec</t>
  </si>
  <si>
    <t>Suministro e instalación canalización en tuberia pvc conduit  3 x 4" (no incluye cableado)</t>
  </si>
  <si>
    <t>m</t>
  </si>
  <si>
    <t>Suministro e instalación de Tubo conduit pvc 1 1/2" acometidas electricas (no incluye cableado), desde caja baja tension a afloramiento fachadas para acometidas domiciliarias</t>
  </si>
  <si>
    <t>Afloramiento tubo IMC de 3" (para afloramientos de red secundaria y telecomunicaciones), incluye accesorios de fijación, con etiquetas según RETIE</t>
  </si>
  <si>
    <t>Suministro e instalación de barraje de baja tension de 100 Amperios con /600 BL, tipo gel certificado RETIE</t>
  </si>
  <si>
    <t>ALUMBRADO PLUBLICO</t>
  </si>
  <si>
    <t>Caja de inspección de 0,40 x 0,40 x 0,40 m en concreto de 20,7 Mpa, red principal energia según diseño de la chec</t>
  </si>
  <si>
    <t>9.2</t>
  </si>
  <si>
    <t>Suministro e instalacion de luminarias - led spring sylvania o similar 66w /220 V, incluye 3,5  Mts, de cable encauchetado 3 x 12 THHN y 3 conectores tipo Gel para conexión subterranea</t>
  </si>
  <si>
    <t>9.3</t>
  </si>
  <si>
    <t>Pedestal rectangular para soportar luminaria en concreto de 20,7 Mpa (3.000 psi)  h = 0,8 m, base de 0,40 x 0,40 m, incluye refuerzo</t>
  </si>
  <si>
    <t>9.4</t>
  </si>
  <si>
    <t>Mastil de 3,5 m, tipo colonial de acuerdo a diseño e indicaciones, certificado RETILAP.</t>
  </si>
  <si>
    <t>9.5</t>
  </si>
  <si>
    <t>Suministro e instalación de ductos pvc conduit liso, (2 x 2"), inluye excavación y lleno</t>
  </si>
  <si>
    <t>Suministro e instalación de cableado acometida de luminarios en 2F # 6 THHN + 1T # 6THHN serie 8000</t>
  </si>
  <si>
    <t>Sistemas de puesta a tierra en varilla de cobre 2,4 m x 5/8" cobre (cada 4 luminarias), incluye soldadura exotermica de 130 gr tipo Cadwell o similar</t>
  </si>
  <si>
    <t>Suministro e instalación de fotocontroles de 1 KW, incluye caja tipo interperie contactor de 40 A y rele de protección y fotecelda certificada.</t>
  </si>
  <si>
    <t>Enlace de puesta a tierra desde conector tipo gel soterraneo a base de mastil, calibre 12 AWG code</t>
  </si>
  <si>
    <t>COMPONENTE DE TELECOMUNICACIONES</t>
  </si>
  <si>
    <t>Caja de inspección de 0,60 x 0,60 x 060 m en concreto de 20,7 Mpa, red principal energia según diseño de la chec</t>
  </si>
  <si>
    <t>10.2</t>
  </si>
  <si>
    <t>10.3</t>
  </si>
  <si>
    <t>10.4</t>
  </si>
  <si>
    <t>10.5</t>
  </si>
  <si>
    <t>10.6</t>
  </si>
  <si>
    <t>10.7</t>
  </si>
  <si>
    <t>10.8</t>
  </si>
  <si>
    <t>10.9</t>
  </si>
  <si>
    <t>13.1</t>
  </si>
  <si>
    <t>14.1</t>
  </si>
  <si>
    <t>14.2</t>
  </si>
  <si>
    <t>15.1</t>
  </si>
  <si>
    <t>15.2</t>
  </si>
  <si>
    <t>15.3</t>
  </si>
  <si>
    <t>Administración</t>
  </si>
  <si>
    <t>2-01-01</t>
  </si>
  <si>
    <t>Localización y replanteo para pavimentación de vías (3 líneas, 3 instancias)</t>
  </si>
  <si>
    <t>MAT</t>
  </si>
  <si>
    <t>MAT,334</t>
  </si>
  <si>
    <t>Puntilla de 3"</t>
  </si>
  <si>
    <t>Lb</t>
  </si>
  <si>
    <t>MAT,176</t>
  </si>
  <si>
    <t>Guadua basa longitud promedio = 5 m</t>
  </si>
  <si>
    <t>Un</t>
  </si>
  <si>
    <t>MAT,116</t>
  </si>
  <si>
    <t>Cuartón de sajo 2" x 4" x 2,9 m</t>
  </si>
  <si>
    <t>MAT,222</t>
  </si>
  <si>
    <t>Listón sajo de 5 x 3 cm x 2,5 m (varilla)</t>
  </si>
  <si>
    <t>M . O</t>
  </si>
  <si>
    <t>MOB010</t>
  </si>
  <si>
    <t>Comisión topografía (topógrafo + Cadenero 1 + 2 Cadeneros 2)</t>
  </si>
  <si>
    <t>Día</t>
  </si>
  <si>
    <t>EQUIPO</t>
  </si>
  <si>
    <t>EQU011</t>
  </si>
  <si>
    <t>Equipo completo de topografía</t>
  </si>
  <si>
    <t>1-01-02</t>
  </si>
  <si>
    <t>MAT,482</t>
  </si>
  <si>
    <t>Valla en Tela vinílica con malla de poliéster (banner)</t>
  </si>
  <si>
    <t>1-09-17</t>
  </si>
  <si>
    <t>Correa metálica 0 - 4  m, incluye templete y anticorrosivo</t>
  </si>
  <si>
    <t>ITEMS</t>
  </si>
  <si>
    <t>G-01-01</t>
  </si>
  <si>
    <t xml:space="preserve">Concreto de 10,3 Mpa (Producción) </t>
  </si>
  <si>
    <t>MOB005</t>
  </si>
  <si>
    <t>Cuadrilla A 1 Of + 4 Ay (jornal + prestaciones)</t>
  </si>
  <si>
    <t>EQU002</t>
  </si>
  <si>
    <t>Herramienta menor (% mano obra)</t>
  </si>
  <si>
    <t>%MO</t>
  </si>
  <si>
    <t>EQU048</t>
  </si>
  <si>
    <t>Andamio tubular</t>
  </si>
  <si>
    <t>1-01-20</t>
  </si>
  <si>
    <t>Cerramiento provisional con guadua y tela de cerramiento h = 2 m</t>
  </si>
  <si>
    <t>MAT,177</t>
  </si>
  <si>
    <t>Guadua sobrebasa longitud promedio = 5 m</t>
  </si>
  <si>
    <t>MAT,333</t>
  </si>
  <si>
    <t>Puntilla (promedio)</t>
  </si>
  <si>
    <t>MAT,394</t>
  </si>
  <si>
    <t>Tela de cerramiento a = 2,10 m (rollo por 100 m)</t>
  </si>
  <si>
    <t>MOB003</t>
  </si>
  <si>
    <t>Ayudante (jornal + prestaciones)</t>
  </si>
  <si>
    <t>2-01-14</t>
  </si>
  <si>
    <t>Demolición de pavimento rígido</t>
  </si>
  <si>
    <t>MANO DE OBRA</t>
  </si>
  <si>
    <t>MOB017</t>
  </si>
  <si>
    <t>Cuadrilla G 1 Of + 2 Ay (jornal + prestaciones)</t>
  </si>
  <si>
    <t>MOB011</t>
  </si>
  <si>
    <t>Acarreo horizontal</t>
  </si>
  <si>
    <t>EQU009</t>
  </si>
  <si>
    <t>Hr</t>
  </si>
  <si>
    <t>EQU005</t>
  </si>
  <si>
    <t>1-02-28</t>
  </si>
  <si>
    <t>Demolición anden</t>
  </si>
  <si>
    <t>MOB018</t>
  </si>
  <si>
    <t>Cuadrilla H 4 Ay (jornal + prestaciones)</t>
  </si>
  <si>
    <t>Demolición sardinel</t>
  </si>
  <si>
    <t>2-01-10</t>
  </si>
  <si>
    <t>Ayudante práctico (jornal + prestaciones)</t>
  </si>
  <si>
    <t>2-01-11</t>
  </si>
  <si>
    <t>1-03-01</t>
  </si>
  <si>
    <t>Excavación en material común seco de 0 - 2 m manual</t>
  </si>
  <si>
    <t>M. O</t>
  </si>
  <si>
    <t>1-03-22</t>
  </si>
  <si>
    <t>EQU034</t>
  </si>
  <si>
    <t>Compactador  manual (canguro)</t>
  </si>
  <si>
    <t>1-03-25</t>
  </si>
  <si>
    <t>Lleno compactado con afirmado manual</t>
  </si>
  <si>
    <t>MAT,026</t>
  </si>
  <si>
    <t>Afirmado</t>
  </si>
  <si>
    <t>EQU012</t>
  </si>
  <si>
    <t>Vibrocompactador manual</t>
  </si>
  <si>
    <t>ENSAYOS</t>
  </si>
  <si>
    <t>ESY002</t>
  </si>
  <si>
    <t>Toma de densidades</t>
  </si>
  <si>
    <t>2-03-02</t>
  </si>
  <si>
    <t>Sub-base granular</t>
  </si>
  <si>
    <t>MAT,249</t>
  </si>
  <si>
    <t xml:space="preserve">Material de sub-base granular tipo Invías Clase A </t>
  </si>
  <si>
    <t>MAT,027</t>
  </si>
  <si>
    <t xml:space="preserve">Agua </t>
  </si>
  <si>
    <t>Lt</t>
  </si>
  <si>
    <t>G-03-01</t>
  </si>
  <si>
    <t>Transporte material (corte, sub-base, base, afirmado, pétreos, arenas, etc.)</t>
  </si>
  <si>
    <t>Km</t>
  </si>
  <si>
    <t>G-03-02</t>
  </si>
  <si>
    <t>Transporte maquinaría pesada</t>
  </si>
  <si>
    <t>EQU008</t>
  </si>
  <si>
    <t>Motoniveladora</t>
  </si>
  <si>
    <t>EQU013</t>
  </si>
  <si>
    <t>Cilindro compactador vibratorio Dynapac y tractor</t>
  </si>
  <si>
    <t>EQU023</t>
  </si>
  <si>
    <t>Carrotanque agua</t>
  </si>
  <si>
    <t>EQU010</t>
  </si>
  <si>
    <t>Tubería PVC de alcantarillado de pared estructural d =  6", exterior corrugado</t>
  </si>
  <si>
    <t>MAT,448</t>
  </si>
  <si>
    <t>MAT,488</t>
  </si>
  <si>
    <t>Vaselina</t>
  </si>
  <si>
    <t>MOB015</t>
  </si>
  <si>
    <t>Cuadrilla E 1 Of + 1 Ay (jornal + prestaciones)</t>
  </si>
  <si>
    <t>1-13-45</t>
  </si>
  <si>
    <t>Tubería PVC de alcantarillado de pared estructural d =  12", exterior corrugado</t>
  </si>
  <si>
    <t>MAT,445</t>
  </si>
  <si>
    <t>2-06-07</t>
  </si>
  <si>
    <t>Base y cañuela para cámara de inspección d = 1,20 m en concreto de 20,7 Mpa</t>
  </si>
  <si>
    <t>MAT,368</t>
  </si>
  <si>
    <t>Tabla para formaleta de 1" x 10" x 2,9 m</t>
  </si>
  <si>
    <t>G-01-04</t>
  </si>
  <si>
    <t>Concreto de 20,7 Mpa (Producción)</t>
  </si>
  <si>
    <t>2-06-08</t>
  </si>
  <si>
    <t>EQU018</t>
  </si>
  <si>
    <t>Vibrador eléctrico o a gasolina</t>
  </si>
  <si>
    <t>EQU028</t>
  </si>
  <si>
    <t>Formaleta cuerpo cámara inspección 1,20 m</t>
  </si>
  <si>
    <t>2-01-19</t>
  </si>
  <si>
    <t>Desmonte de tubería de alcantarillado hasta 12"</t>
  </si>
  <si>
    <t>EQU029</t>
  </si>
  <si>
    <t>Manejo de tubería</t>
  </si>
  <si>
    <t>1-04-06</t>
  </si>
  <si>
    <t>MAT,516</t>
  </si>
  <si>
    <t>Ángulo de 2" x 1/8"</t>
  </si>
  <si>
    <t>Puntilla (Promedio)</t>
  </si>
  <si>
    <t>MAT,012</t>
  </si>
  <si>
    <t>ACPM</t>
  </si>
  <si>
    <t>Gl</t>
  </si>
  <si>
    <t>G-01-03</t>
  </si>
  <si>
    <t xml:space="preserve">Concreto de 17,2 Mpa (Producción) </t>
  </si>
  <si>
    <t xml:space="preserve">Concreto de 20,7 Mpa (Producción) </t>
  </si>
  <si>
    <t>G-02-02</t>
  </si>
  <si>
    <t>Acero Fy = 60.000 PSI</t>
  </si>
  <si>
    <t>Kg</t>
  </si>
  <si>
    <t>2-06-12</t>
  </si>
  <si>
    <t>Sumidero en concreto de 20,7 Mpa, incluye reja con anticorrosivo</t>
  </si>
  <si>
    <t>MATERIALES</t>
  </si>
  <si>
    <t>MAT,487</t>
  </si>
  <si>
    <t>Varillón de sajo 3 x 3</t>
  </si>
  <si>
    <t>MAT,572</t>
  </si>
  <si>
    <t>Reja para sumidero de 50 x 70 cm y ángulo de 2 x 2 x 1/4" incluye anticorrosivo y pintura</t>
  </si>
  <si>
    <t>Acero Fy = 60.000 PSI d &gt; 1/4"</t>
  </si>
  <si>
    <t>MAT,011</t>
  </si>
  <si>
    <t>MAT,030</t>
  </si>
  <si>
    <t xml:space="preserve">Alambre negro calibre 18 </t>
  </si>
  <si>
    <t>1-12-24</t>
  </si>
  <si>
    <t>Tubería PVC unión platino de 3"</t>
  </si>
  <si>
    <t>MAT,431</t>
  </si>
  <si>
    <t>Tubería PVC acueducto unión platino de 3" RDE 21</t>
  </si>
  <si>
    <t>MAT,004</t>
  </si>
  <si>
    <t>Accesorios PVC presión (% tubería)</t>
  </si>
  <si>
    <t>%Tub</t>
  </si>
  <si>
    <t>1-12-12</t>
  </si>
  <si>
    <t>MAT,466</t>
  </si>
  <si>
    <t>Tubería PVC presión de 3" RDE 21</t>
  </si>
  <si>
    <t>MAT,221</t>
  </si>
  <si>
    <t>Limpiador removedor PVC 1/4</t>
  </si>
  <si>
    <t>MAT,364</t>
  </si>
  <si>
    <t>Soldadura PVC líquida 1/4</t>
  </si>
  <si>
    <t>MAT,167</t>
  </si>
  <si>
    <t>Niple de H G 3" l = 0.15 m</t>
  </si>
  <si>
    <t>G-01-15</t>
  </si>
  <si>
    <t xml:space="preserve">Mortero 1:3 (Producción) </t>
  </si>
  <si>
    <t>1-12-54</t>
  </si>
  <si>
    <t>MAT,181</t>
  </si>
  <si>
    <t>Hidrante tipo Milán de 3" extremo brida, incluye kit de nivelación</t>
  </si>
  <si>
    <t>MAT,483</t>
  </si>
  <si>
    <t>Válvula de 3" sello de bronce extremo liso o junta hidráulica PVC</t>
  </si>
  <si>
    <t>MAT,096</t>
  </si>
  <si>
    <t>Cinta de teflón 10 m</t>
  </si>
  <si>
    <t>MAT,039</t>
  </si>
  <si>
    <t>Antisol blanco</t>
  </si>
  <si>
    <t>MAT,238</t>
  </si>
  <si>
    <t>Fondo de junta de polietileno Φ = 3/8"</t>
  </si>
  <si>
    <t>2-05-10</t>
  </si>
  <si>
    <t>2-01-08</t>
  </si>
  <si>
    <t>Corte de pavimento rígido con cortadora autopropulsada</t>
  </si>
  <si>
    <t>EQU061</t>
  </si>
  <si>
    <t>Aspersor manual</t>
  </si>
  <si>
    <t>EQU060</t>
  </si>
  <si>
    <t>Compresor (barrido y soplado)</t>
  </si>
  <si>
    <t>EQU026</t>
  </si>
  <si>
    <t>Regla vibradora</t>
  </si>
  <si>
    <t>EQU027</t>
  </si>
  <si>
    <t>Formaleta pavimento concreto l = 3 m</t>
  </si>
  <si>
    <t>2-05-16</t>
  </si>
  <si>
    <t>Anden en concreto de 20,7 Mpa (3000 PSI) e = 0,10 m</t>
  </si>
  <si>
    <t xml:space="preserve">Varillón de sajo 3 x 3 </t>
  </si>
  <si>
    <t>2-05-19</t>
  </si>
  <si>
    <t>2-07-03</t>
  </si>
  <si>
    <t>Señal vertical de transito tipo SP, SR de 75 x 75 con lámina retroreflectiva tipo diamante</t>
  </si>
  <si>
    <t>MAT,349</t>
  </si>
  <si>
    <t>Señal (grupo 2). Tablero en lámina galvanizada de 1.2 m x 0.4 m, calibre16, reflectivo tipo III</t>
  </si>
  <si>
    <t>MAT,324</t>
  </si>
  <si>
    <t>Poste en ángulo de 2 x 2 1/4" de 3,5 m</t>
  </si>
  <si>
    <t>Concreto de 17,2 Mpa (Producción)</t>
  </si>
  <si>
    <t>EQU033</t>
  </si>
  <si>
    <t>Alquiler de campero o camioneta Mod. &gt; 2016 de 2.600 o más C. C., con conductor</t>
  </si>
  <si>
    <t>2-07-05</t>
  </si>
  <si>
    <t>Líneas de demarcación vial pintura en frío</t>
  </si>
  <si>
    <t>MAT,499</t>
  </si>
  <si>
    <t>Microesferas reflectivas</t>
  </si>
  <si>
    <t>MAT,297</t>
  </si>
  <si>
    <t>Pintura acrílica para tráfico</t>
  </si>
  <si>
    <t>MAT,124</t>
  </si>
  <si>
    <t>Disolvente Pintráfico Ref 121004</t>
  </si>
  <si>
    <t>LT</t>
  </si>
  <si>
    <t>EQU032</t>
  </si>
  <si>
    <t>Equipo móvil pintura línea vías, incluye camioneta guía</t>
  </si>
  <si>
    <t>MUNICIPIO SANTA ROSA DE CABAL</t>
  </si>
  <si>
    <t>SECRETARIA DE INFRAESTRUCTURA</t>
  </si>
  <si>
    <t>CALCULO DEL AU.</t>
  </si>
  <si>
    <t>PROYECTO:</t>
  </si>
  <si>
    <t>Valor Promedio estimado  (Costo Directo).</t>
  </si>
  <si>
    <t>Valor</t>
  </si>
  <si>
    <t>Plazo estimado de ejecución.</t>
  </si>
  <si>
    <t>Meses</t>
  </si>
  <si>
    <t>CAPITULO</t>
  </si>
  <si>
    <t>TIPO DE GASTO</t>
  </si>
  <si>
    <t>UN</t>
  </si>
  <si>
    <t>CANTIDAD.</t>
  </si>
  <si>
    <t>Destinación</t>
  </si>
  <si>
    <t>VALOR UNITARIO (mes)</t>
  </si>
  <si>
    <t>Factor Prestacional.</t>
  </si>
  <si>
    <t>VLOR TOTAL</t>
  </si>
  <si>
    <t>SUMA</t>
  </si>
  <si>
    <t>PORCENTAJE</t>
  </si>
  <si>
    <t>GASTOS GENERALES.</t>
  </si>
  <si>
    <t>MANO DE OBRA Y GASTOS DE OFICINA</t>
  </si>
  <si>
    <t xml:space="preserve">Personal </t>
  </si>
  <si>
    <t xml:space="preserve">Ingeniero Residente </t>
  </si>
  <si>
    <t xml:space="preserve">Maestro de Obra </t>
  </si>
  <si>
    <t>Profesional SISO</t>
  </si>
  <si>
    <t>Otros</t>
  </si>
  <si>
    <t>Elementos de seguridad personal en obra</t>
  </si>
  <si>
    <t>Gb</t>
  </si>
  <si>
    <t>Transporte Global (Materiales y personal de obra)</t>
  </si>
  <si>
    <t>GASTOS INDIRECTOS.</t>
  </si>
  <si>
    <t>LEGALIZACION.</t>
  </si>
  <si>
    <t>POLIZAS</t>
  </si>
  <si>
    <t>Cumplimiento</t>
  </si>
  <si>
    <t>%</t>
  </si>
  <si>
    <t xml:space="preserve">Estabilidad de Obra </t>
  </si>
  <si>
    <t>Prestaciones Sociales</t>
  </si>
  <si>
    <t>Responsabilidad Civil</t>
  </si>
  <si>
    <t>IMPUESTOS Y VALORES AGREGADOS</t>
  </si>
  <si>
    <t>Estampillas Pro -  Cultura</t>
  </si>
  <si>
    <t>Estampilla Pro- Adulto mayor</t>
  </si>
  <si>
    <t>Estampilla Pro- Deporte</t>
  </si>
  <si>
    <t>Rete ICA</t>
  </si>
  <si>
    <t>Impuesto 4 x 1.000 Bancario</t>
  </si>
  <si>
    <t>Gastos fiduciarios</t>
  </si>
  <si>
    <t>TOTAL GASTOS INDIRECTOS DE ADMINISTRACION.</t>
  </si>
  <si>
    <t>UTILIDAD:</t>
  </si>
  <si>
    <t>A.U.</t>
  </si>
  <si>
    <t>ELABORO:Andres Felipe Zuluaga Ramirez</t>
  </si>
  <si>
    <t xml:space="preserve">M.P. 63202207978 </t>
  </si>
  <si>
    <t>Firma</t>
  </si>
  <si>
    <t>Alquiler de bodega</t>
  </si>
  <si>
    <t>Plastico para techo</t>
  </si>
  <si>
    <t>Pasacalles informativos</t>
  </si>
  <si>
    <t>m2</t>
  </si>
  <si>
    <t>MAT,040</t>
  </si>
  <si>
    <t>Arena</t>
  </si>
  <si>
    <t>Acarreo horizontal (% mano obra)</t>
  </si>
  <si>
    <t>MAT,023</t>
  </si>
  <si>
    <t>MAT,386</t>
  </si>
  <si>
    <t>Tapa de hierro d = 0,60 m de 90 kg (manhole) + aro</t>
  </si>
  <si>
    <t>MOB014</t>
  </si>
  <si>
    <t>Cuadrilla D 2 Of + 4 Ay (jornal + prestaciones)</t>
  </si>
  <si>
    <t xml:space="preserve">MAT,166 </t>
  </si>
  <si>
    <t>Teja zinc ondulada 2,13 x 0,80 m Cal 24</t>
  </si>
  <si>
    <t>MAT,015</t>
  </si>
  <si>
    <t>Adaptador macho PF + UAD 1/2"</t>
  </si>
  <si>
    <t>MAT,429</t>
  </si>
  <si>
    <t>Tubería PF + UAD 1/2" (manguera)</t>
  </si>
  <si>
    <t>MAT,104</t>
  </si>
  <si>
    <t>Collar de derivación unión platino de 3" x 1/2"</t>
  </si>
  <si>
    <t>MAT,339</t>
  </si>
  <si>
    <t>Registro de incorporación de 1/2"</t>
  </si>
  <si>
    <t>Suministro e instalación de caja para medidor en plástico extrafuerte, con tapa en hierro ductil.</t>
  </si>
  <si>
    <t>Caja para medidor en plastico extrafuerte, con tapa en hierro ductil.</t>
  </si>
  <si>
    <t>Pintura "Zona Paso Peatonal (CEBRA)"</t>
  </si>
  <si>
    <t>MOB013</t>
  </si>
  <si>
    <t>Cuadrilla C 1 Of + 7 Ay (jornal + prestaciones)</t>
  </si>
  <si>
    <t>Base granular</t>
  </si>
  <si>
    <t>BASE</t>
  </si>
  <si>
    <t>SUB-BASE</t>
  </si>
  <si>
    <t>2-03-01</t>
  </si>
  <si>
    <t>MAT,251</t>
  </si>
  <si>
    <t>Material para base granular tipo Invías Clase A</t>
  </si>
  <si>
    <t>4.6</t>
  </si>
  <si>
    <t>AFIRMA.</t>
  </si>
  <si>
    <t>Domiciliarias</t>
  </si>
  <si>
    <t>Camaras</t>
  </si>
  <si>
    <t>Datos para Exacación y Lleno</t>
  </si>
  <si>
    <t>PAVIMENTACIÓN DE VIAS</t>
  </si>
  <si>
    <t>ANCHO PRO.</t>
  </si>
  <si>
    <t xml:space="preserve">REPOSICION DE REDES EXISTENTES DE ACUEDUCTO Y ALCANTARILLADO Y CAMBIO DE PAVIMENTO ASFALTICO A RIGIDO, ANDENES DE LA CARRERA 10 ENTRE CALLE 7 Y 8 Y DE LA CALLE 26 ENTRE CARRERA 14 Y 15, DEL MUNICIPIO DE SANTA ROSA DE CABAL– DEPARTAMENTO DE RISARALDA, </t>
  </si>
  <si>
    <t>11.3</t>
  </si>
  <si>
    <t>Director de obra</t>
  </si>
  <si>
    <t>Ingeniero Auxiliar</t>
  </si>
  <si>
    <t>Elementos de oficina</t>
  </si>
  <si>
    <t xml:space="preserve">Vigilancia de bodega </t>
  </si>
  <si>
    <t>Calle 16 entre Carreras 17 y 15</t>
  </si>
  <si>
    <t>Calle 10 entre 10 y 11</t>
  </si>
  <si>
    <t>Calle 10 entre Carreras 10 y 11</t>
  </si>
  <si>
    <t xml:space="preserve">REPOSICION DE REDES EXISTENTES DE ACUEDUCTO Y ALCANTARILLADO Y CAMBIO DE PAVIMENTO ASFALTICO A RIGIDO, ANDENES DE LA CALLE 10 ENTRE CARRERAS 10 Y 11, DEL MUNICIPIO DE SANTA ROSA DE CABAL– DEPARTAMENTO DE RISARALDA, </t>
  </si>
  <si>
    <t xml:space="preserve">REPOSICION DE REDES EXISTENTES DE ACUEDUCTO Y ALCANTARILLADO Y CAMBIO DE PAVIMENTO ASFALTICO A RIGIDO, ANDENES DE LA CALLE 16 ENTRE CARRERAS 15 Y 17, DEL MUNICIPIO DE SANTA ROSA DE CABAL– DEPARTAMENTO DE RISARALDA, </t>
  </si>
  <si>
    <t>Calle 16 entre Carreras 15 y 17</t>
  </si>
  <si>
    <t>Calle 12 entre Carreras 9 y 11</t>
  </si>
  <si>
    <t xml:space="preserve">REPOSICION DE REDES EXISTENTES DE ACUEDUCTO Y ALCANTARILLADO Y CAMBIO DE PAVIMENTO ASFALTICO A RIGIDO, ANDENES DE LA CALLE 12 ENTRE CARRERAS 9 Y 11, DEL MUNICIPIO DE SANTA ROSA DE CABAL– DEPARTAMENTO DE RISARALDA, </t>
  </si>
  <si>
    <t xml:space="preserve">REPOSICION DE REDES EXISTENTES DE ACUEDUCTO Y ALCANTARILLADO Y CAMBIO DE PAVIMENTO ASFALTICO A RIGIDO, ANDENES DE LA CALLE 11 ENTRE CARRERAS 15 Y 17, DEL MUNICIPIO DE SANTA ROSA DE CABAL– DEPARTAMENTO DE RISARALDA, </t>
  </si>
  <si>
    <t>DIRECCION VIA</t>
  </si>
  <si>
    <t>COSTO TOTAL</t>
  </si>
  <si>
    <t>INTERVENTORIA</t>
  </si>
  <si>
    <t>ITEM</t>
  </si>
  <si>
    <t>VALOR DEFINITIVO</t>
  </si>
  <si>
    <t>1.00</t>
  </si>
  <si>
    <t>2.00</t>
  </si>
  <si>
    <t>3.00</t>
  </si>
  <si>
    <t>4.00</t>
  </si>
  <si>
    <t>VALOR TOTAL INTERVENCION VIAS</t>
  </si>
  <si>
    <t>5.00</t>
  </si>
  <si>
    <t>6.00</t>
  </si>
  <si>
    <t>7.00</t>
  </si>
  <si>
    <t>Calle 11 entre Carreras 15 y 17</t>
  </si>
  <si>
    <t xml:space="preserve">PAVIMENTACIÓN VÍA CARRERA 12 ENTRE CALLES 30 B Y LA INTERSECCIÓN CON CARRERA 14 SECTOR LA ITALIA INCLUYE, ANDENES Y REPOCICIÓN DE REDES DE ACUEDUCTO Y ALCANTARILLADO, DEL MUNICIPIO DE SANTA ROSA DE CABAL– DEPARTAMENTO DE RISARALDA, </t>
  </si>
  <si>
    <t>Cámaras</t>
  </si>
  <si>
    <t>Datos para Excavación y Lleno</t>
  </si>
  <si>
    <t>Cubierta provisional en guadua y techo en plástico.</t>
  </si>
  <si>
    <t>Demolición pavimento rígido</t>
  </si>
  <si>
    <t xml:space="preserve">Demolición de anden </t>
  </si>
  <si>
    <t>Demolición de sardinel</t>
  </si>
  <si>
    <t>Excavación en material común seco de 0-2 mts, manual</t>
  </si>
  <si>
    <t>Suministro e instalación de caja para medidor en plástico extrafuerte, con tapa en hierro dúctil.</t>
  </si>
  <si>
    <t>Carrera 22 con Calle 27B</t>
  </si>
  <si>
    <t>Carrera 22A con Calle 27B</t>
  </si>
  <si>
    <t>Carrera 22B con Calle 27B</t>
  </si>
  <si>
    <t>COSTO OBRA</t>
  </si>
  <si>
    <t>COSTO INTERVENTORIA</t>
  </si>
  <si>
    <t>Cra10 entre Calle 9A a 10</t>
  </si>
  <si>
    <t>Calle 33 entre Cra 12 y 12bis</t>
  </si>
  <si>
    <t xml:space="preserve">PROYECTOS ESTRATÉGICOS </t>
  </si>
  <si>
    <t xml:space="preserve">ESTADO </t>
  </si>
  <si>
    <t xml:space="preserve">Pavimentación Santa Elena, Los Pinos, cerros de Monserrate </t>
  </si>
  <si>
    <t>ADJUDICADO</t>
  </si>
  <si>
    <t xml:space="preserve">Proyecto fase I estadio municipal, skate park, cancha sintética, cubierta cancha, pista atlética </t>
  </si>
  <si>
    <t xml:space="preserve">Recinto gastronómico artesanal y experiencial </t>
  </si>
  <si>
    <t>Convenio 271-2021</t>
  </si>
  <si>
    <t xml:space="preserve">Pavimentación de la calle 8 </t>
  </si>
  <si>
    <t>Ejecutor EMPOCABAL</t>
  </si>
  <si>
    <t>Acueducto colmenas</t>
  </si>
  <si>
    <t>Radicado</t>
  </si>
  <si>
    <t xml:space="preserve">Calle 23 conexión autopista del café con la hermosa </t>
  </si>
  <si>
    <t>En revisión regalias</t>
  </si>
  <si>
    <t xml:space="preserve">Casa de música y biblioteca </t>
  </si>
  <si>
    <t xml:space="preserve">En formulación </t>
  </si>
  <si>
    <t xml:space="preserve">Casa Campesina y San Andresito </t>
  </si>
  <si>
    <t>En aprobación de diseños x Depto y Fontur</t>
  </si>
  <si>
    <t xml:space="preserve">Construcción de obras de mitigación por amenaza por perdida de banca vial </t>
  </si>
  <si>
    <t xml:space="preserve">Radicado </t>
  </si>
  <si>
    <t xml:space="preserve">Construcción de placas huellas </t>
  </si>
  <si>
    <t> TOTAL PROYECTOS ESTRATEGICOS</t>
  </si>
  <si>
    <t xml:space="preserve">Construccion de via termales san vicente - termales santa rosa - el jazmin el lembo - guacas el jazmin. </t>
  </si>
  <si>
    <t xml:space="preserve">Cancha bosque </t>
  </si>
  <si>
    <t>CARRERA 10 ENTRE CALLE 7 Y 8</t>
  </si>
  <si>
    <t>CALLE 26 ENTRE CARRERA 14 Y 15</t>
  </si>
  <si>
    <t xml:space="preserve">REPOSICION DE REDES EXISTENTES DE ACUEDUCTO Y ALCANTARILLADO Y CAMBIO DE PAVIMENTO ASFALTICO A RIGIDO, ANDENES DE LA CARRERA 10 ENTRE CALLE 7 Y 8, DEL MUNICIPIO DE SANTA ROSA DE CABAL– DEPARTAMENTO DE RISARALDA, </t>
  </si>
  <si>
    <t xml:space="preserve">REPOSICION DE REDES EXISTENTES DE ACUEDUCTO Y ALCANTARILLADO Y CAMBIO DE PAVIMENTO ASFALTICO A RIGIDO, ANDENES DE LA CALLE 26 ENTRE CARRERA 14 Y 15, DEL MUNICIPIO DE SANTA ROSA DE CABAL– DEPARTAMENTO DE RISARALDA, </t>
  </si>
  <si>
    <t>VALOR TOTAL</t>
  </si>
  <si>
    <t>CALLES 13 ENTRE CARRERAS 12 Y 14</t>
  </si>
  <si>
    <t>Suministro e instalación de cableado alimentación subterranea de luminarios en 2F # 6 THHN + 1T # 6THHN serie 8000</t>
  </si>
  <si>
    <t>Suministro e instalación de alimentador afloramiento de alimentacion de luminarias 3 No 4 AWG THHN Serie 8000, Ducto IMC +PVC de Diam 2".</t>
  </si>
  <si>
    <t>REDES DE COMUNICACIONES (SOLO ENTUBADO)</t>
  </si>
  <si>
    <t>Cámara de inspección de comunicaciones  de 0.8m x 0.8m 1.0m,  en concreto de 20,7 Mpa, tapa y marco en ángulo metálico de 1 1/2" x1 1/2" Norma CHEC</t>
  </si>
  <si>
    <t>Suministro e instalación de ductos pvc conduit liso, (3 x 3"), inluye excavación y lleno</t>
  </si>
  <si>
    <t>Ml</t>
  </si>
  <si>
    <t>Afloramiento de red de comunicaciones ducto IMC de 2x3" incluye accesorios de fijación y curva PVC de 3" y marquillado franja azul 10 cms.</t>
  </si>
  <si>
    <t>Afloramiento de red de comunicaciones ducto IMC de 1x2" a fachadas locales incluye accesorios de fijación y curva PVC de 3" y marquillado franja azul 10 cms.</t>
  </si>
  <si>
    <t>12.2</t>
  </si>
  <si>
    <t>13.2</t>
  </si>
  <si>
    <t>13.3</t>
  </si>
  <si>
    <t xml:space="preserve">REPOSICION DE REDES EXISTENTES DE ACUEDUCTO Y ALCANTARILLADO Y CAMBIO DE PAVIMENTO ASFALTICO A RIGIDO, ANDENES DE LA CALLES 13 ENTRE CARRERAS 13 Y 14, DEL MUNICIPIO DE SANTA ROSA DE CABAL– DEPARTAMENTO DE RISARALDA, </t>
  </si>
  <si>
    <t xml:space="preserve">REPOSICION DE REDES EXISTENTES DE ACUEDUCTO Y ALCANTARILLADO Y CAMBIO DE PAVIMENTO ASFALTICO A RIGIDO, ANDENES DE LA Calle 33 entre Cra 12 y 12bis, DEL MUNICIPIO DE SANTA ROSA DE CABAL– DEPARTAMENTO DE RISARALDA, </t>
  </si>
  <si>
    <t xml:space="preserve">REPOSICION DE REDES EXISTENTES DE ACUEDUCTO Y ALCANTARILLADO Y CAMBIO DE PAVIMENTO ASFALTICO A RIGIDO, ANDENES DE LA Carrera 22B con Calle 27B, DEL MUNICIPIO DE SANTA ROSA DE CABAL– DEPARTAMENTO DE RISARALDA, </t>
  </si>
  <si>
    <t xml:space="preserve">REPOSICION DE REDES EXISTENTES DE ACUEDUCTO Y ALCANTARILLADO Y CAMBIO DE PAVIMENTO ASFALTICO A RIGIDO, ANDENES DE LA Carrera 22A con Calle 27B, DEL MUNICIPIO DE SANTA ROSA DE CABAL– DEPARTAMENTO DE RISARALDA, </t>
  </si>
  <si>
    <t xml:space="preserve">REPOSICION DE REDES EXISTENTES DE ACUEDUCTO Y ALCANTARILLADO Y CAMBIO DE PAVIMENTO ASFALTICO A RIGIDO, ANDENES DE LA Carrera 22 con Calle 27B, DEL MUNICIPIO DE SANTA ROSA DE CABAL– DEPARTAMENTO DE RISARALDA, </t>
  </si>
  <si>
    <t>CARRERA 12 ENTRE CALLES 30 B Y LA INTERSECCIÓN CON CARRERA 14 SECTOR LA ITALIA</t>
  </si>
  <si>
    <t xml:space="preserve">REPOSICION DE REDES EXISTENTES DE ACUEDUCTO Y ALCANTARILLADO Y CAMBIO DE PAVIMENTO, ANDENES DE LA CALLE 12 ENTRE CARRERAS 9 Y 11, DEL MUNICIPIO DE SANTA ROSA DE CABAL– DEPARTAMENTO DE RISARALDA, </t>
  </si>
  <si>
    <t xml:space="preserve">REPOSICION DE REDES EXISTENTES DE ACUEDUCTO Y ALCANTARILLADO Y CAMBIO DE PAVIMENTO, ANDENES DE LA CALLE 11 ENTRE CARRERAS 15 Y 17, DEL MUNICIPIO DE SANTA ROSA DE CABAL– DEPARTAMENTO DE RISARALDA, </t>
  </si>
  <si>
    <t>Colorante endurecedor de cuarzo</t>
  </si>
  <si>
    <t>Desmoldante en polvo</t>
  </si>
  <si>
    <t>Sellador acrilico transparente</t>
  </si>
  <si>
    <t>Moldes adoquin corrido o piedra pegada</t>
  </si>
  <si>
    <t>Sello de juntas</t>
  </si>
  <si>
    <t>Hidrolavadora con operario</t>
  </si>
  <si>
    <t>12.3</t>
  </si>
  <si>
    <t>12.4</t>
  </si>
  <si>
    <t>12.5</t>
  </si>
  <si>
    <t>12.6</t>
  </si>
  <si>
    <t>12.7</t>
  </si>
  <si>
    <t>12.8</t>
  </si>
  <si>
    <t>12.9</t>
  </si>
  <si>
    <t>12.10</t>
  </si>
  <si>
    <t>13.4</t>
  </si>
  <si>
    <t>Caja de inspección para instalación eléctrica, de 0,30 x 0,30 x 0,50 m en concreto de 17,2 Mpa (2500 psi), tapa reforzada en concreto de 20,7 Mpa (3.000 psi), sin base</t>
  </si>
  <si>
    <t>MAT,035</t>
  </si>
  <si>
    <t>Ángulo de 1" x 1/8"</t>
  </si>
  <si>
    <t>MAT,410</t>
  </si>
  <si>
    <t>Triturado</t>
  </si>
  <si>
    <t>S.C</t>
  </si>
  <si>
    <t xml:space="preserve"> luminarias - led spring sylvania o similar 66w /220 V</t>
  </si>
  <si>
    <t>Cable encauchetado 3x12 THHN</t>
  </si>
  <si>
    <t>Conector tipo gel</t>
  </si>
  <si>
    <t>Cinta superscotch 33 de 3M</t>
  </si>
  <si>
    <t>Cinta termoencogible superscotch 23 de 3M</t>
  </si>
  <si>
    <t>Pedestal rectangular para soportar estructura metálica o de madera en concreto de 20,7 Mpa (3000 PSI)  h = 1,00 m, base de 0,40 x 0,40 m, incluye refuerzo</t>
  </si>
  <si>
    <t xml:space="preserve">Ducto PVC de 2" liso </t>
  </si>
  <si>
    <t xml:space="preserve">arena </t>
  </si>
  <si>
    <t>Cinta de señalización de precaución</t>
  </si>
  <si>
    <t>Cable serie 8000 calibre 6</t>
  </si>
  <si>
    <t>Varilla de cobre 2.4m x 5/8"</t>
  </si>
  <si>
    <t>Conector TGC No 4</t>
  </si>
  <si>
    <t>Cable de cobre nO 8 desnudo</t>
  </si>
  <si>
    <t>Fotocontrol armado de 1000W incluye contactor bifasico de 20Amperios, rele de proteccion, breaker, caja cold rolled de 0.3x0.2, base fotocelda y fotocontrol.</t>
  </si>
  <si>
    <t>Cable de cobre desnudo calibre 12 AWG, incluye conectpt plano redondo</t>
  </si>
  <si>
    <t>Ducto IMC de 3" x3m</t>
  </si>
  <si>
    <t xml:space="preserve">Cable de aluminio serie 8000 </t>
  </si>
  <si>
    <t>Capacete de 3" metalico</t>
  </si>
  <si>
    <t>Accesorios de fojacion</t>
  </si>
  <si>
    <t>ACERO 60.000 PSI ø 1/2" FIGURADO</t>
  </si>
  <si>
    <t>ACERO 60.000 PSI ø 5/8" FIGURADO</t>
  </si>
  <si>
    <t>CONCRETO 4000 PSI</t>
  </si>
  <si>
    <t>EXCAVACION MANUAL</t>
  </si>
  <si>
    <t>FORMALETA</t>
  </si>
  <si>
    <t>MALLA ELECTRO SOLDADA 15x15 cm X 5 MM</t>
  </si>
  <si>
    <t>MORTERO -  2500 PSI</t>
  </si>
  <si>
    <t>Ducto IMC de 3"</t>
  </si>
  <si>
    <t>Capacete 3" metalico galvanizado</t>
  </si>
  <si>
    <t>Cinta Band it de 3/4"</t>
  </si>
  <si>
    <t>Grapas band it 3/4"</t>
  </si>
  <si>
    <t>Curva PVC de 3"</t>
  </si>
  <si>
    <t>Ducto IMC de 2"</t>
  </si>
  <si>
    <t>Ducto PVC de 2"</t>
  </si>
  <si>
    <t>Capacete 2" metalico galvanizado</t>
  </si>
  <si>
    <t xml:space="preserve">REPOSICION DE REDES EXISTENTES DE ACUEDUCTO Y ALCANTARILLADO Y CAMBIO DE PAVIMENTO, ANDENES DE LA CARRERA 10 ENTRE CALLE 7 Y 8, DEL MUNICIPIO DE SANTA ROSA DE CABAL– DEPARTAMENTO DE RISARALDA, </t>
  </si>
  <si>
    <t xml:space="preserve">REPOSICION DE REDES EXISTENTES DE ACUEDUCTO Y ALCANTARILLADO Y CAMBIO DE PAVIMENTO, ANDENES DE LA CALLE 26 ENTRE CARRERA 14 Y 15, DEL MUNICIPIO DE SANTA ROSA DE CABAL– DEPARTAMENTO DE RISARALDA, </t>
  </si>
  <si>
    <t xml:space="preserve">REPOSICION DE REDES EXISTENTES DE ACUEDUCTO Y ALCANTARILLADO Y CAMBIO DE PAVIMENTO, ANDENES DE LA CALLES 13 ENTRE CARRERAS 13 Y 14, DEL MUNICIPIO DE SANTA ROSA DE CABAL– DEPARTAMENTO DE RISARALDA, </t>
  </si>
  <si>
    <t>Calle 18 entre Carreras 11 y 12</t>
  </si>
  <si>
    <t xml:space="preserve">REPOSICION DE REDES EXISTENTES DE ACUEDUCTO Y ALCANTARILLADO Y CAMBIO DE PAVIMENTO ASFALTICO A RIGIDO, ANDENES DE LA CALLE 18 ENTRE CARRERAS 11 Y 12, DEL MUNICIPIO DE SANTA ROSA DE CABAL– DEPARTAMENTO DE RISARALDA, </t>
  </si>
  <si>
    <t>REPOSICION DE REDES EXISTENTES DE ACUEDUCTO Y ALCANTARILLADO Y CAMBIO DE PAVIMENTO, ANDENES DE LA CALLE 18 ENTRE CARRERA 11 Y 12, DEL MUNICIPIO DE SANTA ROSA DE CABAL– DEPARTAMENTO DE RISARALDA,</t>
  </si>
  <si>
    <t>REPOSICION DE REDES EXISTENTES DE ACUEDUCTO Y ALCANTARILLADO Y CAMBIO DE PAVIMENTO, ANDENES DE LA CARRERA 22 CON CALLE 27B</t>
  </si>
  <si>
    <t>REPOSICION DE REDES EXISTENTES DE ACUEDUCTO Y ALCANTARILLADO Y CAMBIO DE PAVIMENTO, ANDENES DE LA CARRERA 22A CON CALLE 27B</t>
  </si>
  <si>
    <t>REPOSICION DE REDES EXISTENTES DE ACUEDUCTO Y ALCANTARILLADO Y CAMBIO DE PAVIMENTO, ANDENES DE LA CARRERA 22B CON CALLE 27B</t>
  </si>
  <si>
    <t xml:space="preserve">Convenio para la reposicion de redes de acueducto alcantarillado y construccion de pavimentos en el municipio de Santa Rosa de Cabal. </t>
  </si>
  <si>
    <t xml:space="preserve">REPOSICION DE REDES EXISTENTES DE ACUEDUCTO Y ALCANTARILLADO, ELECTRICAS DE ALTA Y MEDIA TENSION Y CAMBIO DE PAVIMENTO  DE LA CALLE 12 ENTRE CARRERAS 12 Y 13, DEL MUNICIPIO DE SANTA ROSA DE CABAL– DEPARTAMENTO DE RISARALDA, </t>
  </si>
  <si>
    <t>Contratista Secretaria de Infraestructura</t>
  </si>
  <si>
    <t>Ing. ANA SOFIA LOPEZ ARANGO</t>
  </si>
  <si>
    <t>Mat. Profesional 66202-241076 RIS</t>
  </si>
  <si>
    <t>Ing. GIOVANNI FLAVIO RIVAS GIRALDO</t>
  </si>
  <si>
    <t>Mat. Profesional. 205 08729 de ACIEM Risaralda</t>
  </si>
  <si>
    <t>Demolición manual de concreto</t>
  </si>
  <si>
    <t>3.1</t>
  </si>
  <si>
    <t>3.2</t>
  </si>
  <si>
    <t>Excavación en material común seco de 2 - 4 m manual</t>
  </si>
  <si>
    <t>Nivelación terreno con material del sitio</t>
  </si>
  <si>
    <t>Lleno material filtrante</t>
  </si>
  <si>
    <t>Desmonte de tubería de alcantarillado de 14" a 24"</t>
  </si>
  <si>
    <t>Tubería PVC de alcantarillado de pared estructural d =  8" (200mm), exterior corrugado</t>
  </si>
  <si>
    <t>Tubería PVC de alcantarillado de pared estructural d =  10" (250mm), exterior corrugado</t>
  </si>
  <si>
    <t>Tubería PEAD de alcantarillado SN8 d = 30", exterior corrugado</t>
  </si>
  <si>
    <t>Cuerpo para cámara de inspección d = 1,20 m, en concreto de 20,7 Mpa.</t>
  </si>
  <si>
    <t>Silla Yee PVC de pared estructural 200 X 160</t>
  </si>
  <si>
    <t>Kit Domiciliar Completo 160 mm para tubería PEAD Alcantarillado</t>
  </si>
  <si>
    <t>Caja de inspección de 0,50 x 0,50 x 0,50  m en concreto de 17,2 Mpa, tapa reforzada en concreto de 20,7 Mpa</t>
  </si>
  <si>
    <t>Caja de inspección tipo sumidero en concreto de 20,7 Mpa, incluye reja con anticorrosivo</t>
  </si>
  <si>
    <t xml:space="preserve">Cuneta en concreto simple B=0,3m. </t>
  </si>
  <si>
    <t>ALUMBRADO PLUBLICO (EXTERIOR VIA)</t>
  </si>
  <si>
    <t>Suministro e instalacion de luminarias - led spring sylvania o similar 36-46w /220 V, incluye 4,0  Mts, de cable encauchetado 3 x 12 THHN y 3 conectores tipo Gel para conexión subterranea</t>
  </si>
  <si>
    <t>Pedestal rectangular  y/o redondo para soportar luminaria en concreto de 20,7 Mpa (3.000 psi)  h = 0,8 m, base de 0,40 x 0,40 m, incluye refuerzo</t>
  </si>
  <si>
    <t>Mastil de 2.5 m, tipo colonial de acuerdo a diseño e indicaciones, certificado RETILAP.</t>
  </si>
  <si>
    <t>Suministro e instalación de ductos pvc conduit liso, (1 x 2"), inluye excavación y lleno</t>
  </si>
  <si>
    <t>Suministro e instalacionde afloramiento de Alumbrado publicos en ducto IMC de 2".</t>
  </si>
  <si>
    <t>Enlace de puesta a tierra desde conector tipo gel subterraneo a base de mastil, calibre 12 AWG</t>
  </si>
  <si>
    <t>Suministro e instalación de Bolardo led deco Sylvania o equivalente  10W WM MV, 220V  (incluye entubado y cableado encauchetado 3x12 y ducto 3/4")</t>
  </si>
  <si>
    <t>Suministro e instalacion de aplique decorativo exterior led deco step 6W INC WW (incluye entubado y cableado encauchetado 3x12 y ducto 3/4")</t>
  </si>
  <si>
    <t xml:space="preserve">Suministro e instalacion de Cinta led color </t>
  </si>
  <si>
    <t>Anclaje para bolardo condreto 3500psi 0.2x0.2x0.5m</t>
  </si>
  <si>
    <t>COMUNICACIONES</t>
  </si>
  <si>
    <t>Suministro e instalacion de excavacion, entubado de 3 ductos pVC DB de 3X3".para red de comunicaciones.</t>
  </si>
  <si>
    <t>Suministro e instalacionde afloramiento en poste  de comunicaciones en ducto IMC de3".</t>
  </si>
  <si>
    <t>Suministro e instalacionde afloramiento en pared de comunicaciones en ducto IMC de 2".</t>
  </si>
  <si>
    <t>RED DE MEDIA Y BAJA TENSION</t>
  </si>
  <si>
    <t>Suministro y tendido de ductos PVC TDP de 2X3"</t>
  </si>
  <si>
    <t>Suministro y tendido de ductos PVC TDP de 3x4"</t>
  </si>
  <si>
    <t>Suministro y tendido de ductos PVC TDP de 11/2"</t>
  </si>
  <si>
    <t>Empalme campana 4"</t>
  </si>
  <si>
    <t>Empalme campana 3"</t>
  </si>
  <si>
    <t>Construcccion de Cámara en andén de 3,00 x 3,00 x 2,00 según norma CHEC</t>
  </si>
  <si>
    <t>Construcccion de cámara tipo vía de 1,50 x 1,50 x 1,80, Según norma CHEC</t>
  </si>
  <si>
    <t>Construcción filtro cámaras 0,50x0,50x0.50</t>
  </si>
  <si>
    <t>Construcción filtro cámaras 0,80x0,80x1</t>
  </si>
  <si>
    <t>Construcción de afloramiento en 4" ducto IMC + PVC</t>
  </si>
  <si>
    <t>Construcción de afloramiento en 3" ducto IMC + PVC</t>
  </si>
  <si>
    <t>Construcción de afloramiento en11/2" ducto IMC + PVC</t>
  </si>
  <si>
    <t>MUROS DE CONTENCIÓN</t>
  </si>
  <si>
    <t>Muro de contención en concreto 20,7 Mpa (3000 PSI), no incluye refuerzo</t>
  </si>
  <si>
    <t xml:space="preserve">LOSA DE CONCRETO </t>
  </si>
  <si>
    <t>Placa maciza en concreto de 20,7 Mpa e = 0,10 m</t>
  </si>
  <si>
    <t>Malla electrosoldada M-188  Φ 6.00 mm c/.15m en ambos sentidos (incluye alambre negro, colocación y traslapo).</t>
  </si>
  <si>
    <t>CIRCUNFERENCIA VIDRIO TEMPLADO</t>
  </si>
  <si>
    <t>OBRAS ADICIONALES</t>
  </si>
  <si>
    <t>16.1</t>
  </si>
  <si>
    <t>16.2</t>
  </si>
  <si>
    <t>ACOMPAÑAMIENTO MUESTRA ARQUEOLOGICA</t>
  </si>
  <si>
    <t>Evaluacion, muestra y acompañamiento de hallazgo furtuito (incluye presentacion ante el Instituto Colombiano de Antropologia e Historia ICANH)</t>
  </si>
  <si>
    <t>ARTES PLASTICAS</t>
  </si>
  <si>
    <t>18.1</t>
  </si>
  <si>
    <t>Espacios urbanos intervenidos con artes plasticas para la promocion del patrimonio cultural</t>
  </si>
  <si>
    <t>Arq. YEISON VELASQUEZ TORO</t>
  </si>
  <si>
    <t>Mat. Profesional. A25872015-1088293636</t>
  </si>
  <si>
    <t>1-03-02</t>
  </si>
  <si>
    <t>EQU017</t>
  </si>
  <si>
    <t>Entibado (% mano obra)</t>
  </si>
  <si>
    <t>1-01-08</t>
  </si>
  <si>
    <r>
      <t>M</t>
    </r>
    <r>
      <rPr>
        <b/>
        <vertAlign val="superscript"/>
        <sz val="10"/>
        <rFont val="Arial"/>
        <family val="2"/>
      </rPr>
      <t>2</t>
    </r>
  </si>
  <si>
    <t>1-03-27</t>
  </si>
  <si>
    <r>
      <t>M</t>
    </r>
    <r>
      <rPr>
        <b/>
        <vertAlign val="superscript"/>
        <sz val="10"/>
        <rFont val="Arial"/>
        <family val="2"/>
      </rPr>
      <t>3</t>
    </r>
  </si>
  <si>
    <t>MAT,252</t>
  </si>
  <si>
    <t>Material seleccionado para filtro</t>
  </si>
  <si>
    <r>
      <t>M</t>
    </r>
    <r>
      <rPr>
        <vertAlign val="superscript"/>
        <sz val="10"/>
        <rFont val="Arial"/>
        <family val="2"/>
      </rPr>
      <t>3</t>
    </r>
  </si>
  <si>
    <t>G-03-05</t>
  </si>
  <si>
    <t>Disposición en botadero</t>
  </si>
  <si>
    <t>Tubería PVC de alcantarillado de pared estructural d =  8", exterior corrugado</t>
  </si>
  <si>
    <t>Tubería PVC de alcantarillado de pared estructural d =  10", exterior corrugado</t>
  </si>
  <si>
    <t>MAT,444</t>
  </si>
  <si>
    <t>MAT,357</t>
  </si>
  <si>
    <t>Adhesivo para tubería de pared estructural 310 ml</t>
  </si>
  <si>
    <t>MAT,029</t>
  </si>
  <si>
    <t>Alambre galvanizado calibre 12</t>
  </si>
  <si>
    <t>KIT DOMICILIAR COMPLETO</t>
  </si>
  <si>
    <t>Mastil de 2,5 m, tipo colonial, certificado RETILAP. Incluye tornillo de anclaje y plantilla</t>
  </si>
  <si>
    <t>Ducto IMC de 2" x3m</t>
  </si>
  <si>
    <t>Capacete de 2" metalico</t>
  </si>
  <si>
    <t>Accesorios de fijacion</t>
  </si>
  <si>
    <t>Aplique led Bolardo led deco Sylvania o equivalente  10W WM MV, 220V</t>
  </si>
  <si>
    <t>Ducto PVC de 3/4"</t>
  </si>
  <si>
    <t>aplique decorativo exterior led deco step 6W/220V  INC WW</t>
  </si>
  <si>
    <t>cinta led color</t>
  </si>
  <si>
    <t>Cable encauchetado 3x20 THHN</t>
  </si>
  <si>
    <t>Ducto PVC de 1/2"</t>
  </si>
  <si>
    <t>Cámara 80 x 80 x 100 cm, según Norma CHEC para baja tensión</t>
  </si>
  <si>
    <t xml:space="preserve"> Tuberia PVC TDP 3xØ 3" </t>
  </si>
  <si>
    <t>Ducto IMC de 3" x 3m</t>
  </si>
  <si>
    <t xml:space="preserve">Curva  PVC de 3" </t>
  </si>
  <si>
    <t>Union IMC de 3"</t>
  </si>
  <si>
    <t>Capacete metálico 3"</t>
  </si>
  <si>
    <t>Cinta Band It 3/4"</t>
  </si>
  <si>
    <t>Grapa Band it 3/4"</t>
  </si>
  <si>
    <t>SPT para Bajante IMC (Cable No 12THHN AWG)</t>
  </si>
  <si>
    <t xml:space="preserve"> Tuberia PVC TDP 2xØ 3" </t>
  </si>
  <si>
    <t xml:space="preserve"> Tuberia PVC TDP 3xØ 4" </t>
  </si>
  <si>
    <t>Ducto IMC de 1 1/2"</t>
  </si>
  <si>
    <t>Ducto PVC de 1 1/2"</t>
  </si>
  <si>
    <t>Curva PVC de 1 1/2"</t>
  </si>
  <si>
    <t>Abrazadera metalica 1 1/2"</t>
  </si>
  <si>
    <t>Chazo PVC 1" inc tornillo</t>
  </si>
  <si>
    <t>Capacete Metalico 1 1/2"</t>
  </si>
  <si>
    <t>Accesorio campana PVC DB 4"</t>
  </si>
  <si>
    <t>Malla electrosoldada D=5mm a 15 mm</t>
  </si>
  <si>
    <t>Varilla No 6 losa, vigas</t>
  </si>
  <si>
    <t xml:space="preserve">Fleje 3/8" para columnas y vigas </t>
  </si>
  <si>
    <t>Angulo 2 1/2" x 2 1/2" x 1/2"</t>
  </si>
  <si>
    <t>Angulo 2 " x 2 " x 1/4"</t>
  </si>
  <si>
    <t>Platina de 1/2" x 1/4"</t>
  </si>
  <si>
    <t>Escalera de acceso</t>
  </si>
  <si>
    <t>Platina de 2 1/4" x 1600 mm</t>
  </si>
  <si>
    <t>Varilla Corrugada Diam 1/4" x 2000 mm</t>
  </si>
  <si>
    <t>Varilla No 5 losa superior y Columnas</t>
  </si>
  <si>
    <t>Varilla No 4 losa superior  y columnas</t>
  </si>
  <si>
    <t>Ducto IMC de 4" x 3m</t>
  </si>
  <si>
    <t xml:space="preserve">Curva  PVC de 4" </t>
  </si>
  <si>
    <t>Union IMC de 4"</t>
  </si>
  <si>
    <t>Capacete metálico 4"</t>
  </si>
  <si>
    <t>Ducto IMC de 1 1/2" x 3m</t>
  </si>
  <si>
    <t xml:space="preserve">Curva  PVC de 1 1/2" </t>
  </si>
  <si>
    <t>Union IMC de 1 1/2"</t>
  </si>
  <si>
    <t>Capacete metálico 1 1/2"</t>
  </si>
  <si>
    <r>
      <t>M</t>
    </r>
    <r>
      <rPr>
        <b/>
        <vertAlign val="superscript"/>
        <sz val="10"/>
        <color indexed="8"/>
        <rFont val="Arial"/>
        <family val="2"/>
      </rPr>
      <t>2</t>
    </r>
  </si>
  <si>
    <t>Sello de junta para pavimento</t>
  </si>
  <si>
    <t>MOB022</t>
  </si>
  <si>
    <t>Cuadrilla L 2 Of + 8 Ay (jornal + prestaciones)</t>
  </si>
  <si>
    <t>1-04-54</t>
  </si>
  <si>
    <t>Alambre negro calibre 18 - 19</t>
  </si>
  <si>
    <t>EQU044</t>
  </si>
  <si>
    <t>Tablero formaleta 90*135</t>
  </si>
  <si>
    <t>ESY001</t>
  </si>
  <si>
    <t>Ensayo resistencia concretos</t>
  </si>
  <si>
    <t>1-04-26</t>
  </si>
  <si>
    <t>1-01-29</t>
  </si>
  <si>
    <t>Formaleta placa (Básico)</t>
  </si>
  <si>
    <r>
      <t>M</t>
    </r>
    <r>
      <rPr>
        <vertAlign val="superscript"/>
        <sz val="10"/>
        <rFont val="Arial"/>
        <family val="2"/>
      </rPr>
      <t>2</t>
    </r>
  </si>
  <si>
    <t>G-02-03</t>
  </si>
  <si>
    <t>MAT,234</t>
  </si>
  <si>
    <t>2-06-21</t>
  </si>
  <si>
    <t>Cortina, estribos y/o aletas en concreto de 20,7 Mpa</t>
  </si>
  <si>
    <t>2-06-39</t>
  </si>
  <si>
    <t>Pasamanos en tubería de H. G. de 2" C 14, incluye accesorios</t>
  </si>
  <si>
    <t>Tubería de HG de 2" C 14</t>
  </si>
  <si>
    <t>Cruces de HG 2"</t>
  </si>
  <si>
    <t>Codo de HG 2" x 90º</t>
  </si>
  <si>
    <t>MAT,298</t>
  </si>
  <si>
    <t>Pintura esmalte para exteriores</t>
  </si>
  <si>
    <t>MAT,508</t>
  </si>
  <si>
    <t>Soldadura para hierro estructural</t>
  </si>
  <si>
    <t>Concreto de 20,7 Mpa  (Producción)</t>
  </si>
  <si>
    <t>EQU039</t>
  </si>
  <si>
    <t>Equipo soldadura eléctrica</t>
  </si>
  <si>
    <t xml:space="preserve">REDES DE ACUEDUCTO Y ALCANTARILLADO DE LA CALLE 46 ENTRE CARRERAS 12 Y 13, DEL MUNICIPIO DE SANTA ROSA DE CABAL– DEPARTAMENTO DE RISARALDA, </t>
  </si>
  <si>
    <t>1.0</t>
  </si>
  <si>
    <t>RETIROS</t>
  </si>
  <si>
    <t>8.00</t>
  </si>
  <si>
    <t>9.00</t>
  </si>
  <si>
    <t>10.00</t>
  </si>
  <si>
    <t>2-05-08</t>
  </si>
  <si>
    <t>1-01-04</t>
  </si>
  <si>
    <t>Localización y replanteo</t>
  </si>
  <si>
    <t>Comisión topografía (topógrafo + cadenero 1 + 2 cadeneros 2)</t>
  </si>
  <si>
    <t>CANT.</t>
  </si>
  <si>
    <t>1-01-01</t>
  </si>
  <si>
    <r>
      <t>Valla de identificación de obra área menor a 4 M</t>
    </r>
    <r>
      <rPr>
        <b/>
        <vertAlign val="superscript"/>
        <sz val="10"/>
        <rFont val="Arial"/>
        <family val="2"/>
      </rPr>
      <t>2</t>
    </r>
    <r>
      <rPr>
        <b/>
        <sz val="10"/>
        <rFont val="Arial"/>
        <family val="2"/>
      </rPr>
      <t>, colocada en guaduas, incluye mantenimiento durante la construcción</t>
    </r>
  </si>
  <si>
    <t>1-01-18</t>
  </si>
  <si>
    <t>Cerramiento con cinta de señalización, incluye señalizador tubular, dos cintas</t>
  </si>
  <si>
    <t>MAT,095</t>
  </si>
  <si>
    <t>Cinta de señalización cal 6</t>
  </si>
  <si>
    <t>MAT,351</t>
  </si>
  <si>
    <t>Señalizador tubular de 1 m (2 líneas de cinta)</t>
  </si>
  <si>
    <t>1-12-13</t>
  </si>
  <si>
    <t>Tubería PVC presión de 2" RDE 21</t>
  </si>
  <si>
    <t>MAT,465</t>
  </si>
  <si>
    <t>MOB002</t>
  </si>
  <si>
    <t>Oficial (jornal + prestaciones)</t>
  </si>
  <si>
    <t>1-01-11</t>
  </si>
  <si>
    <t>Retiro de material sobrante cargue manual</t>
  </si>
  <si>
    <t>Transporte material (corte, sub-base, base, afirmado, Pétreos, arenas, etc.)</t>
  </si>
  <si>
    <t>11.00</t>
  </si>
  <si>
    <t>AMOBLAMIENTO URBANO</t>
  </si>
  <si>
    <t>Banca Malmö con espaldar</t>
  </si>
  <si>
    <t>Banca Malmö</t>
  </si>
  <si>
    <t>Butaco Fäldek</t>
  </si>
  <si>
    <t>Biciparqueadero Mc 60°</t>
  </si>
  <si>
    <t>Jardinera Fäldek</t>
  </si>
  <si>
    <t>Banca Öland</t>
  </si>
  <si>
    <t>Mesa Öland opcion de Ajedrez</t>
  </si>
  <si>
    <t>Totem Cöppen</t>
  </si>
  <si>
    <t>11.4</t>
  </si>
  <si>
    <t>2-07-06</t>
  </si>
  <si>
    <t>Marcas viales</t>
  </si>
  <si>
    <t>Plantillas y pegante</t>
  </si>
  <si>
    <t>Protector de raíz en concreto de 17,2 Mpa (2500 PSI), e = 0,15 m, d Int. = 1,20 m, h = 1,00 m, incluye refuerzo</t>
  </si>
  <si>
    <t>2-08-04</t>
  </si>
  <si>
    <t>MAT,313</t>
  </si>
  <si>
    <t>MAT,139</t>
  </si>
  <si>
    <t>Fertilizante</t>
  </si>
  <si>
    <t>MAT,568</t>
  </si>
  <si>
    <t>Calfos (Fertilizante uso agrícola)</t>
  </si>
  <si>
    <t>MAT,509</t>
  </si>
  <si>
    <t>Bórax</t>
  </si>
  <si>
    <t>MAT,191</t>
  </si>
  <si>
    <t>Insecticida</t>
  </si>
  <si>
    <t>plantacion de arboles paisajisticos altura minima 1.2 mts</t>
  </si>
  <si>
    <t>Plántula con especies diferentes guayacán, acacia, eucalipto, altura promedio 1,5m</t>
  </si>
  <si>
    <t xml:space="preserve">Transporte amoblamiento urbano </t>
  </si>
  <si>
    <t>km</t>
  </si>
  <si>
    <t>Ajuste a la decena</t>
  </si>
  <si>
    <t>ESTRUCTURAS DE CONCRETO</t>
  </si>
  <si>
    <t>ACEROS</t>
  </si>
  <si>
    <t>1. PRELIMINARES</t>
  </si>
  <si>
    <t>2. DEMOLICIONES</t>
  </si>
  <si>
    <t>3. MOVIMIENTOS DE TIERRA</t>
  </si>
  <si>
    <t>4. LLENOS</t>
  </si>
  <si>
    <t>5. LABORES DE ALCANTARILLADO</t>
  </si>
  <si>
    <t>6. ESTRUCTURAS DE CONCRETO</t>
  </si>
  <si>
    <t>1-02-06</t>
  </si>
  <si>
    <t>4.7</t>
  </si>
  <si>
    <t>4.8</t>
  </si>
  <si>
    <t>17.1</t>
  </si>
  <si>
    <t>18.2</t>
  </si>
  <si>
    <t>18.3</t>
  </si>
  <si>
    <t>21.1</t>
  </si>
  <si>
    <t>21.2</t>
  </si>
  <si>
    <t>21.3</t>
  </si>
  <si>
    <t>21.4</t>
  </si>
  <si>
    <t>21.5</t>
  </si>
  <si>
    <t>21.6</t>
  </si>
  <si>
    <t>21.7</t>
  </si>
  <si>
    <t>21.8</t>
  </si>
  <si>
    <t>21.9</t>
  </si>
  <si>
    <t>21.10</t>
  </si>
  <si>
    <t>21.11</t>
  </si>
  <si>
    <t>ACOMETIDA ACUEDUCTO</t>
  </si>
  <si>
    <t>Mateado</t>
  </si>
  <si>
    <t xml:space="preserve">Cortina, estribos y/o aletas en concreto de 20,7 Mpa </t>
  </si>
  <si>
    <t>Transporte (% materiales)</t>
  </si>
  <si>
    <t>EQU041</t>
  </si>
  <si>
    <t>Cepas, macollas o matas de pasto</t>
  </si>
  <si>
    <t>MAT,069</t>
  </si>
  <si>
    <t>1-15-14</t>
  </si>
  <si>
    <t>Plantacion de arboles paisajisticos altura minima 1.2 mts</t>
  </si>
  <si>
    <t>Piso en vidrio Transitable</t>
  </si>
  <si>
    <t>Suministro, transporte e instalacion piso en vidrio transitable, incluye estructura metalica y elementos de soporte necesarios para instalacion y funcionamiento</t>
  </si>
  <si>
    <t>GL</t>
  </si>
  <si>
    <t>Incluye la totalidad de los elementos requeridos para la ejecución del proyecto tales como pinturas acrílicas especializadas y aerosol de alta calidad, pinceles, boquillas, paletas, brochas, escaleras, andamios. Entre otros.</t>
  </si>
  <si>
    <t>Mesa Öland opcion de Ajedrez en concreto color gris (autoportante, simplemente puesto) incluye iva - no incluye transporte</t>
  </si>
  <si>
    <t>Banca Öland en concreto color gris/café (autoportante, simplemente puesto) incluye iva - no incluye transporte</t>
  </si>
  <si>
    <t>Jardinera Fäldek en concreto color gris, (autoportante, simplemente puesto) incluye iva - no incluye transporte</t>
  </si>
  <si>
    <t>Biciparqueadero Mc 60° en concreto color gris, (anclaje mediante fundacion) incluye iva - no incluye transporte</t>
  </si>
  <si>
    <t>Butaco Fäldek en concreto color gris, (autoportante, simplemente puesto) incluye iva - no incluye transporte</t>
  </si>
  <si>
    <t>Banca Malmö con espaldar en concreto color gris, espaldar y asiento cafes (autoportante, simplemente puesto) incluye iva - no incluye transporte</t>
  </si>
  <si>
    <t>Anclaje epóxico para 1" profundidad 0,15 m</t>
  </si>
  <si>
    <t>1-16-10</t>
  </si>
  <si>
    <t>Totem Cöppen en concreto color gris y acero color según muestra incluye iva - no incluye transporte</t>
  </si>
  <si>
    <t>G-03-06</t>
  </si>
  <si>
    <t>Transporte materiales a obra (no incluye descargue)</t>
  </si>
  <si>
    <t>EQU066</t>
  </si>
  <si>
    <t>Camión dobletroque</t>
  </si>
  <si>
    <t>Aprobo:</t>
  </si>
  <si>
    <t xml:space="preserve">REPOSICION DE REDES EXISTENTES DE ACUEDUCTO Y ALCANTARILLADO Y CAMBIO DE PAVIMENTO, ANDENES DE LA CARRERA 12 ENTRE CALLE 30 B Y 34 PUENTE ITALIA, DEL MUNICIPIO DE SANTA ROSA DE CABAL– DEPARTAMENTO DE RISARALDA, </t>
  </si>
  <si>
    <t xml:space="preserve">REPOSICION DE REDES EXISTENTES DE ACUEDUCTO Y ALCANTARILLADO Y CAMBIO DE PAVIMENTO, ANDENES DE LA Calle 33 entre Cra 12 y 12bis, DEL MUNICIPIO DE SANTA ROSA DE CABAL– DEPARTAMENTO DE RISARALDA, </t>
  </si>
  <si>
    <t>M. O.</t>
  </si>
  <si>
    <r>
      <t>Cargador 930 1,5 yd</t>
    </r>
    <r>
      <rPr>
        <vertAlign val="superscript"/>
        <sz val="10"/>
        <rFont val="Arial"/>
        <family val="2"/>
      </rPr>
      <t>3</t>
    </r>
  </si>
  <si>
    <r>
      <t>Compresor 185 pies</t>
    </r>
    <r>
      <rPr>
        <vertAlign val="superscript"/>
        <sz val="10"/>
        <rFont val="Arial"/>
        <family val="2"/>
      </rPr>
      <t>3</t>
    </r>
    <r>
      <rPr>
        <sz val="10"/>
        <rFont val="Arial"/>
        <family val="2"/>
      </rPr>
      <t xml:space="preserve"> CFM de 2 martillos, incluye 2 operarios y combustible</t>
    </r>
  </si>
  <si>
    <r>
      <t>M</t>
    </r>
    <r>
      <rPr>
        <b/>
        <vertAlign val="superscript"/>
        <sz val="10"/>
        <rFont val="Arial"/>
        <family val="2"/>
      </rPr>
      <t>3</t>
    </r>
    <r>
      <rPr>
        <b/>
        <sz val="10"/>
        <rFont val="Arial"/>
        <family val="2"/>
      </rPr>
      <t>-Km</t>
    </r>
  </si>
  <si>
    <r>
      <t>Volqueta 7 m</t>
    </r>
    <r>
      <rPr>
        <vertAlign val="superscript"/>
        <sz val="10"/>
        <rFont val="Arial"/>
        <family val="2"/>
      </rPr>
      <t>3</t>
    </r>
  </si>
  <si>
    <t>1-03-29</t>
  </si>
  <si>
    <t>2-06-11</t>
  </si>
  <si>
    <t>Zanja colectora en concreto de 20,7 Mpa a = 0,60 e = 0,10 h = 0,30 m</t>
  </si>
  <si>
    <t>1-12-01</t>
  </si>
  <si>
    <t>Acometida Domiciliaria de 1/2" tubería PF + UAD, L = 2 m</t>
  </si>
  <si>
    <t>Alambre negro calibre 18</t>
  </si>
  <si>
    <t xml:space="preserve">JOHN HAROL GIRALDO CASTAÑO </t>
  </si>
  <si>
    <r>
      <t xml:space="preserve">Cargo: </t>
    </r>
    <r>
      <rPr>
        <i/>
        <sz val="11"/>
        <color theme="1"/>
        <rFont val="Arial"/>
        <family val="2"/>
      </rPr>
      <t xml:space="preserve">Sub. Secretario de Obras Públicas  </t>
    </r>
  </si>
  <si>
    <t>Mat. Profesional. 66202-313953 RIS</t>
  </si>
  <si>
    <t>Mastil de 3.5 m, tipo colonial de acuerdo a diseño e indicaciones, certificado RETILAP.</t>
  </si>
  <si>
    <t>MAT,519</t>
  </si>
  <si>
    <t>MAT,114</t>
  </si>
  <si>
    <t>MAT,100</t>
  </si>
  <si>
    <t>Valla de identificación de obra área mayor a 4 m2, colocada en cerchas metálica, incluye mantenimiento durante la construcción</t>
  </si>
  <si>
    <t>Cargador 930 1,5 yd3</t>
  </si>
  <si>
    <t>Compresor 185 pies3 CFM de 2 martillos, incluye 2 operarios y combustible</t>
  </si>
  <si>
    <t>Volqueta 7 m3</t>
  </si>
  <si>
    <t>Concreto de 20,7 Mpa (producción)</t>
  </si>
  <si>
    <t>Acero Fy = 60.000 PSI d &gt; 1/4" puesto en obra</t>
  </si>
  <si>
    <t>Limpiador removedor PVC  1/4</t>
  </si>
  <si>
    <t>Soldadura PVC liquida 1/4</t>
  </si>
  <si>
    <t>MAT501</t>
  </si>
  <si>
    <t>Concreto premezclado de 27,6 Mpa o MR 4,1 Mpa para pavimento</t>
  </si>
  <si>
    <t>Mastil de 3.0 m, tipo colonial, certificado RETILAP. Incluye tornillo de anclaje y plantilla</t>
  </si>
  <si>
    <r>
      <t xml:space="preserve"> Tuberia PVC TDP 3x</t>
    </r>
    <r>
      <rPr>
        <sz val="10"/>
        <color theme="1"/>
        <rFont val="Calibri"/>
        <family val="2"/>
      </rPr>
      <t>Ø</t>
    </r>
    <r>
      <rPr>
        <sz val="10"/>
        <color theme="1"/>
        <rFont val="Calibri"/>
        <family val="2"/>
        <scheme val="minor"/>
      </rPr>
      <t xml:space="preserve"> 3" </t>
    </r>
  </si>
  <si>
    <t>Limjpiador removedor  PVC de 760 grs (1/4 )</t>
  </si>
  <si>
    <t>Soldadura liquida para PVC 1/4 galón</t>
  </si>
  <si>
    <t>Limpiador removedor  PVC de 760 grs (1/4 )</t>
  </si>
  <si>
    <t>Concreto de 4000PSI (losa superior, paredes y piso)</t>
  </si>
  <si>
    <t>Construcccion de cámara de andén 1,00 x 1,00 x 1,50 Según norma CHEC.</t>
  </si>
  <si>
    <t>Construcccion de camara tipo vía 1,00 x 1,00 x 1,50 Según norma CHEC</t>
  </si>
  <si>
    <t>EQU003</t>
  </si>
  <si>
    <t>Concretadora gasolina de 1 o 1 1/2 sacos</t>
  </si>
  <si>
    <t>Malla electrosoldada M-188  Φ 6.00 mm c/.15m</t>
  </si>
  <si>
    <t>Alambre negro cal 18</t>
  </si>
  <si>
    <t>Retiro de material sobrante cargue manual (distancia 1 a 15 Km)</t>
  </si>
  <si>
    <t>Retiro de material sobrante cargue mecánico</t>
  </si>
  <si>
    <t>1-01-13</t>
  </si>
  <si>
    <t>OBRAS DE RESTAURACION</t>
  </si>
  <si>
    <t>Obras para la restauracion e intervencion de piezas patrimoniales</t>
  </si>
  <si>
    <t>EQU0006</t>
  </si>
  <si>
    <t>Andamio (% mano obra)</t>
  </si>
  <si>
    <t>Lleno compactado con afirmado manual (no incluye transporte)</t>
  </si>
  <si>
    <t>Pavimento en concreto M.R.= 4,1 Mpa premezclado, e = 0.175 m, incluye refuerzo, corte con disco y sello de juntas</t>
  </si>
  <si>
    <t>Calle 18 entre Carreras 14 y 15</t>
  </si>
  <si>
    <t>Valla de identificación de obra área mayor a 4 m2, colocada en cerchas     metálica,     incluye     mantenimiento     durante     la construcción</t>
  </si>
  <si>
    <t>Correa metálica de 1 - 4  m, incluye templetes, anticorrosivo y pintura</t>
  </si>
  <si>
    <t>Concreto de 10,3 Mpa (Producción)</t>
  </si>
  <si>
    <t>MOB004</t>
  </si>
  <si>
    <t>Agua</t>
  </si>
  <si>
    <t>Lleno con arena para tubería (brecha de 0,60 m de ancho e = 0,1
m)</t>
  </si>
  <si>
    <t>Cuerpo  para  cámara  de  inspección  d  =  1,20  m,  en
concreto de 20,7 Mpa, no incluye refuerzo</t>
  </si>
  <si>
    <t>Señal (grupo 2). Tablero en lámina galvanizada de 1.2 m x
0.4 m, calibre16, reflectivo tipo III</t>
  </si>
  <si>
    <t>Ing. ESTEFANÍA ARISTIZÁBAL VALENCIA</t>
  </si>
  <si>
    <t>Mat. Profesional 66202-356066 RIS</t>
  </si>
  <si>
    <t>Calle FUNDADORES</t>
  </si>
  <si>
    <t>Afirmado compactado e = 0.10 m manual</t>
  </si>
  <si>
    <t>Lleno con arena para tubería (brecha de 0,85m de ancho e=0,1 m)</t>
  </si>
  <si>
    <t>Tapa de seguridad en hierro dúctil EN124 Clase D400, tráfico vehicular pesado d=0.60 m</t>
  </si>
  <si>
    <t>Caja de inspección de 0,60 x 0,60 x 0,60 m en concreto de 17,2 mpa, tapa reforzada en concreto de 20,7 mpa</t>
  </si>
  <si>
    <t>Sumidero doble reja en concreto 24,5 mpa</t>
  </si>
  <si>
    <t>Caja de protección de medidor con tapa en polipropileno</t>
  </si>
  <si>
    <t>Evaluación y diagnóstico de redes de alcantarillado con equipo de circuito cerrado de TV (C.C.TV)</t>
  </si>
  <si>
    <t>Pavimento en concreto MR = 4,1 Mpa premezclado, e = 0.23 m, incluye refuerzo, corte con disco y sello de juntas</t>
  </si>
  <si>
    <t>DESCRIPCIÓN</t>
  </si>
  <si>
    <t>UNIDAD</t>
  </si>
  <si>
    <t>CÓDIGO</t>
  </si>
  <si>
    <t>CANTIDAD</t>
  </si>
  <si>
    <t>PRECIO Peso</t>
  </si>
  <si>
    <t>TOTAL Peso</t>
  </si>
  <si>
    <t>1 - Mano de Obra</t>
  </si>
  <si>
    <t>TOTAL 1</t>
  </si>
  <si>
    <t>2 - Equipos</t>
  </si>
  <si>
    <t>TOTAL 2</t>
  </si>
  <si>
    <t>3 - Materiales</t>
  </si>
  <si>
    <t>TOTAL 3</t>
  </si>
  <si>
    <t>4 - Subcontratos</t>
  </si>
  <si>
    <t>TOTAL 4</t>
  </si>
  <si>
    <t>5 - Otros</t>
  </si>
  <si>
    <t>TOTAL 5</t>
  </si>
  <si>
    <t>.</t>
  </si>
  <si>
    <t>TOTAL PRECIO UNITARIO</t>
  </si>
  <si>
    <t/>
  </si>
  <si>
    <r>
      <t>Valla de identificación de obra área mayor a 4 m</t>
    </r>
    <r>
      <rPr>
        <b/>
        <vertAlign val="superscript"/>
        <sz val="10"/>
        <rFont val="Arial"/>
        <family val="2"/>
      </rPr>
      <t>2</t>
    </r>
    <r>
      <rPr>
        <b/>
        <sz val="10"/>
        <rFont val="Arial"/>
        <family val="2"/>
      </rPr>
      <t>, colocada en cerchas metálica, incluye mantenimiento durante la construcción</t>
    </r>
  </si>
  <si>
    <t>MOB0111</t>
  </si>
  <si>
    <t>EQU0021</t>
  </si>
  <si>
    <t>6.3</t>
  </si>
  <si>
    <t>Afirmado para mantenimiento vial y elementos no estructurales</t>
  </si>
  <si>
    <t>2.3.</t>
  </si>
  <si>
    <t>MOB017185326</t>
  </si>
  <si>
    <t>Material para base granular tipo Invías hasta 40 km</t>
  </si>
  <si>
    <t>Transporte material (corte, sub-base, base, afirmado, Petreos, arenas, etc)</t>
  </si>
  <si>
    <t>M3-Km</t>
  </si>
  <si>
    <t>EQU01055000</t>
  </si>
  <si>
    <t>Tubería pvc de alcantarillado de pared estructural d =  6", exterior corrugado</t>
  </si>
  <si>
    <t>6.12</t>
  </si>
  <si>
    <t>6.19</t>
  </si>
  <si>
    <t>G-01-04343405</t>
  </si>
  <si>
    <t>Cuerpo para cámara de inspección d = 1,20 m, en concreto de 20,7 mpa, no incluye refuerzo</t>
  </si>
  <si>
    <t>6.8.</t>
  </si>
  <si>
    <t>EQU0286034</t>
  </si>
  <si>
    <t>6.11</t>
  </si>
  <si>
    <t>G-01-03327071</t>
  </si>
  <si>
    <t>Concreto de 17,2 Mpa (producción)</t>
  </si>
  <si>
    <t>G-02-02FLEJ</t>
  </si>
  <si>
    <t>Acero  Fy = 60,000 psi d&gt;1/4</t>
  </si>
  <si>
    <t>6.5</t>
  </si>
  <si>
    <t>Herramienta menor</t>
  </si>
  <si>
    <t>MAT,0112567</t>
  </si>
  <si>
    <t>Acero Fy = 60.000 psi d&gt;1/4" puesto en obra</t>
  </si>
  <si>
    <t>3.2.</t>
  </si>
  <si>
    <t>Formaleta pavimento concreto 3 ml</t>
  </si>
  <si>
    <t>Compresor (Barrido y soplado)</t>
  </si>
  <si>
    <t>Dia</t>
  </si>
  <si>
    <t>Fondo de junta de polietileno F = 3/8"</t>
  </si>
  <si>
    <t>2-01-083706</t>
  </si>
  <si>
    <t>3.6</t>
  </si>
  <si>
    <t>6.20</t>
  </si>
  <si>
    <t>CAJAMED</t>
  </si>
  <si>
    <t>Caja plástica para protección de medidor</t>
  </si>
  <si>
    <t>Anden en concreto de 20,7 Mpa (3.000 psi) e = 0,10 m</t>
  </si>
  <si>
    <t>G-01-04.</t>
  </si>
  <si>
    <t>MAT,01239900</t>
  </si>
  <si>
    <t>3.4</t>
  </si>
  <si>
    <t>Acarreo Horizontal</t>
  </si>
  <si>
    <t>% MO</t>
  </si>
  <si>
    <t>Varillón de sajo 3x3</t>
  </si>
  <si>
    <t>Líneas de demarcación vial pintura en frio</t>
  </si>
  <si>
    <t>Equipo móvil pintura línea vías, incluye camioneta guia</t>
  </si>
  <si>
    <t>Disolvente Pintrafico Rf121004</t>
  </si>
  <si>
    <t>Pintura acrilica para trafico</t>
  </si>
  <si>
    <t>Microesferas reflectivas 25 kg</t>
  </si>
  <si>
    <t>Retiro de material sobrante cargue manual proveniente de las demoliciones</t>
  </si>
  <si>
    <t>G-03-011375</t>
  </si>
  <si>
    <t>G-03-052500</t>
  </si>
  <si>
    <t>Retiro de material sobrante cargue manual proveniente de las excavaciones</t>
  </si>
  <si>
    <t>Evaluación y diagnostico de redes de alcantarilladocon equipo de circuito cerrado de TV (CCTV)</t>
  </si>
  <si>
    <t>SEGÚN PRECIOS GOBERNACION</t>
  </si>
  <si>
    <t>ANALISIS DE AU 2023</t>
  </si>
  <si>
    <t>INFORMACION GENERAL DEL CONTRATO:</t>
  </si>
  <si>
    <t>OBJETO:</t>
  </si>
  <si>
    <t>AU (calculado):</t>
  </si>
  <si>
    <t>PLAZO (meses):</t>
  </si>
  <si>
    <t>DIRECTO:</t>
  </si>
  <si>
    <t>Anticipo:</t>
  </si>
  <si>
    <t>PRESUP OFICIAL:</t>
  </si>
  <si>
    <t>Salario Minimo:</t>
  </si>
  <si>
    <t>PERSONAL DE PLANILLA (con vinculacion)</t>
  </si>
  <si>
    <t>SUELDO MES</t>
  </si>
  <si>
    <t>DEDICACION MES</t>
  </si>
  <si>
    <t>No. MESES</t>
  </si>
  <si>
    <t>V/r PARCIAL</t>
  </si>
  <si>
    <t xml:space="preserve">Director de Obra </t>
  </si>
  <si>
    <t>Residente de Obra (Ingeniero civil)</t>
  </si>
  <si>
    <t>Subtotal Personal</t>
  </si>
  <si>
    <t>Factor Prestacional</t>
  </si>
  <si>
    <t>Total Personal</t>
  </si>
  <si>
    <t>PERSONAL  Y ACTIVIDADES DE APOYO</t>
  </si>
  <si>
    <t>Maestro de Obra</t>
  </si>
  <si>
    <t>Total personal y actividades de Apoyo</t>
  </si>
  <si>
    <t>IMPUESTOS</t>
  </si>
  <si>
    <t>VALOR</t>
  </si>
  <si>
    <t>Polizas</t>
  </si>
  <si>
    <t>Estampilla Pro Cultura</t>
  </si>
  <si>
    <t>Estampilla Adulto Mayor</t>
  </si>
  <si>
    <t>Pro Hospital</t>
  </si>
  <si>
    <t>Tasa ProDeporte</t>
  </si>
  <si>
    <t>Subtotal Impuestos</t>
  </si>
  <si>
    <t>COSTOS DIRECTOS REEMBOLSABLES</t>
  </si>
  <si>
    <t>Equipos de computo</t>
  </si>
  <si>
    <t>Papeleria, Fotocopias, Fax y Fotografias.</t>
  </si>
  <si>
    <t>Subtotal Costos directos reembolsables</t>
  </si>
  <si>
    <t>COSTOS DIRECTOS NO REEMBOLSABLES</t>
  </si>
  <si>
    <t>Vigilancia</t>
  </si>
  <si>
    <t>Campamento</t>
  </si>
  <si>
    <t>Ensayos de Resistencia a la compresion</t>
  </si>
  <si>
    <t>Registro y Elaboración de Planos Record</t>
  </si>
  <si>
    <t>Subtotal Costos directos no reembolsables</t>
  </si>
  <si>
    <t>VALOR TOTAL ADMINISTRACION</t>
  </si>
  <si>
    <t>VALOR UTILIDAD</t>
  </si>
  <si>
    <t>AU CALCULADO</t>
  </si>
  <si>
    <t>Asesor Seguridad industrial salud ocupacional</t>
  </si>
  <si>
    <t>Valla de Obra</t>
  </si>
  <si>
    <t>Cerramiento</t>
  </si>
  <si>
    <t>Contribucion especial de obra</t>
  </si>
  <si>
    <t>Asesor Social</t>
  </si>
  <si>
    <t>FACTOR PRESTACIONAL PARA AU</t>
  </si>
  <si>
    <t>ANÁLISIS MANO DE OBRA</t>
  </si>
  <si>
    <t>Salario Mínimo Mensual Legal Vigente año 2023</t>
  </si>
  <si>
    <t>Subsidio de Transporte (salario &lt;= 2 SMMLV)</t>
  </si>
  <si>
    <t xml:space="preserve"> </t>
  </si>
  <si>
    <t>SALARIO &lt;= 2 SMMLV</t>
  </si>
  <si>
    <t>SALARIO &gt; 2 SMMLV</t>
  </si>
  <si>
    <t>PERSONAL TÉCNICO, OPERATIVO
Riesgo Clase V</t>
  </si>
  <si>
    <t>PRESTACIONES SOCIALES</t>
  </si>
  <si>
    <t>Cesantías</t>
  </si>
  <si>
    <t>Intereses cesantías</t>
  </si>
  <si>
    <t>Vacaciones</t>
  </si>
  <si>
    <t>Prima</t>
  </si>
  <si>
    <t>Dotación</t>
  </si>
  <si>
    <t>SEGURIDAD SOCIAL</t>
  </si>
  <si>
    <t>Aportes régimen general de pensiones (I.V.M)</t>
  </si>
  <si>
    <t>Aporte riesgos profesionales A.R.P.</t>
  </si>
  <si>
    <t>Aportes régimen contributivo de salud</t>
  </si>
  <si>
    <t>OTROS APORTES</t>
  </si>
  <si>
    <t>Aportes FIC</t>
  </si>
  <si>
    <t>I.C.B.F.</t>
  </si>
  <si>
    <t>Caja de Compensacion</t>
  </si>
  <si>
    <t>Subsidio de transporte</t>
  </si>
  <si>
    <t>Dias festivos (18 al año)</t>
  </si>
  <si>
    <t>Examenes medicos de ingreso y egreso</t>
  </si>
  <si>
    <t>MUNICIPIO DE SANTA ROSA DE CABAL, RISARALDA.</t>
  </si>
  <si>
    <t>FACTOR MULTIPLICADOR PARA PERSONAL PROFESIONAL,</t>
  </si>
  <si>
    <t>ADMINISTRATIVO Y TÉCNICO</t>
  </si>
  <si>
    <t>A.</t>
  </si>
  <si>
    <t>VALOR BASE (Sueldo)</t>
  </si>
  <si>
    <t>B.</t>
  </si>
  <si>
    <t>a.</t>
  </si>
  <si>
    <t xml:space="preserve">Cesantías  </t>
  </si>
  <si>
    <t>(A/12)</t>
  </si>
  <si>
    <t>b.</t>
  </si>
  <si>
    <t>Intereses sobre cesantías</t>
  </si>
  <si>
    <t>(a*12%)</t>
  </si>
  <si>
    <t>c.</t>
  </si>
  <si>
    <t>Prima anual</t>
  </si>
  <si>
    <t>d.</t>
  </si>
  <si>
    <t>Caja de Compensación</t>
  </si>
  <si>
    <t>% A</t>
  </si>
  <si>
    <t>e.</t>
  </si>
  <si>
    <t>SENA</t>
  </si>
  <si>
    <t>f.</t>
  </si>
  <si>
    <t>ICBF</t>
  </si>
  <si>
    <t>g.</t>
  </si>
  <si>
    <t>Sistema de seguridad social : Salud</t>
  </si>
  <si>
    <t>h.</t>
  </si>
  <si>
    <t>Sistema de seguridad social : Pensiòn</t>
  </si>
  <si>
    <t>i.</t>
  </si>
  <si>
    <t xml:space="preserve">ARL personal </t>
  </si>
  <si>
    <t>j.</t>
  </si>
  <si>
    <t>(15/360*100)</t>
  </si>
  <si>
    <t>C.</t>
  </si>
  <si>
    <t>SUMA (A + B)</t>
  </si>
  <si>
    <t>D.</t>
  </si>
  <si>
    <t>COSTOS DE LEGALIZACION Y PERFECCIONAMIENTO DEL CONTRATO</t>
  </si>
  <si>
    <t>COSTOS PERFECCIONAMIENTO CONTRATO</t>
  </si>
  <si>
    <t>Póliza Salarios y prestaciones Sociales</t>
  </si>
  <si>
    <t>E.</t>
  </si>
  <si>
    <t>Otros gastos no reembolsables</t>
  </si>
  <si>
    <t>Seguros</t>
  </si>
  <si>
    <t>Asesoría legal permanente (responsabilidad civil, penal, laboral, etc.)</t>
  </si>
  <si>
    <t>F.</t>
  </si>
  <si>
    <t>SUBTOTAL (C + D)</t>
  </si>
  <si>
    <t>G.</t>
  </si>
  <si>
    <t>% E</t>
  </si>
  <si>
    <t>H.</t>
  </si>
  <si>
    <t>FACTOR MULTIPLICADOR (E + F)</t>
  </si>
  <si>
    <t>FACTOR MULTIPLICADOR FINAL</t>
  </si>
  <si>
    <t>Ingeniero: Carlos A. Jaramillo F.</t>
  </si>
  <si>
    <t>T.P. 25202-365816 CND</t>
  </si>
  <si>
    <r>
      <rPr>
        <b/>
        <sz val="22"/>
        <rFont val="Arial Narrow"/>
        <family val="2"/>
      </rPr>
      <t>ANALISIS DE INTERVENTORIA</t>
    </r>
    <r>
      <rPr>
        <b/>
        <sz val="11"/>
        <rFont val="Arial Narrow"/>
        <family val="2"/>
      </rPr>
      <t xml:space="preserve">
MEJORAMIENTO DE LA CALLE REAL EN EL MUNICIPIO 
DE SANTA ROSA DE CABAL, RISARALDA.</t>
    </r>
  </si>
  <si>
    <t>COSTOS DE PERSONAL (A)</t>
  </si>
  <si>
    <t>ESPECIALIDAD</t>
  </si>
  <si>
    <t>CATEGORIA</t>
  </si>
  <si>
    <r>
      <t xml:space="preserve">CANT. </t>
    </r>
    <r>
      <rPr>
        <b/>
        <sz val="10"/>
        <color theme="3"/>
        <rFont val="Arial"/>
        <family val="2"/>
      </rPr>
      <t>(1)</t>
    </r>
  </si>
  <si>
    <t>OCUPACION(H - MES)</t>
  </si>
  <si>
    <r>
      <t xml:space="preserve">TOTAL OCUPACION Y/O PARTICIPACION </t>
    </r>
    <r>
      <rPr>
        <b/>
        <sz val="10"/>
        <color theme="3"/>
        <rFont val="Arial"/>
        <family val="2"/>
      </rPr>
      <t>(2)</t>
    </r>
  </si>
  <si>
    <r>
      <t xml:space="preserve">SUELDO Y/O JORNAL MENSUAL      </t>
    </r>
    <r>
      <rPr>
        <b/>
        <sz val="10"/>
        <color theme="3"/>
        <rFont val="Arial"/>
        <family val="2"/>
      </rPr>
      <t>(3)</t>
    </r>
  </si>
  <si>
    <r>
      <t xml:space="preserve">VALOR PARCILA ($) (1)*(2)*(3)*(4) = </t>
    </r>
    <r>
      <rPr>
        <b/>
        <sz val="10"/>
        <color theme="3"/>
        <rFont val="Arial"/>
        <family val="2"/>
      </rPr>
      <t>(5)</t>
    </r>
  </si>
  <si>
    <t>PERSONAL PROFESIONAL</t>
  </si>
  <si>
    <t>Profesional ingeniero (Director)</t>
  </si>
  <si>
    <t>Profesional</t>
  </si>
  <si>
    <t>Profesional ingeniero  Civil Residente 1</t>
  </si>
  <si>
    <t>Asesor Salud Ocupacional</t>
  </si>
  <si>
    <t>PERSONAL TECNICO</t>
  </si>
  <si>
    <t>Topografo</t>
  </si>
  <si>
    <t>Tecnólogo</t>
  </si>
  <si>
    <t>PERSONAL TECNICO AUXILIAR</t>
  </si>
  <si>
    <t>cadenero 2</t>
  </si>
  <si>
    <t>Tecnico</t>
  </si>
  <si>
    <r>
      <t>SUBTOTAL COSTOS DE PERSONAL = SUMATORIA DE (4) =</t>
    </r>
    <r>
      <rPr>
        <b/>
        <sz val="12"/>
        <color theme="3"/>
        <rFont val="Arial"/>
        <family val="2"/>
      </rPr>
      <t xml:space="preserve"> (6)</t>
    </r>
  </si>
  <si>
    <r>
      <t>FACTOR MULTIPLICADOR</t>
    </r>
    <r>
      <rPr>
        <b/>
        <sz val="12"/>
        <color theme="3"/>
        <rFont val="Arial"/>
        <family val="2"/>
      </rPr>
      <t xml:space="preserve"> (7)</t>
    </r>
  </si>
  <si>
    <r>
      <t xml:space="preserve">SUBTOTAL COSTOS DIRECTOS DE PERSONAL = [((7)*(6))+)(8)+(9))] = </t>
    </r>
    <r>
      <rPr>
        <b/>
        <sz val="12"/>
        <color theme="3"/>
        <rFont val="Arial"/>
        <family val="2"/>
      </rPr>
      <t xml:space="preserve">(A) </t>
    </r>
  </si>
  <si>
    <r>
      <t xml:space="preserve"> CANT. </t>
    </r>
    <r>
      <rPr>
        <b/>
        <sz val="10"/>
        <color theme="3"/>
        <rFont val="Arial"/>
        <family val="2"/>
      </rPr>
      <t>(10)</t>
    </r>
  </si>
  <si>
    <r>
      <t xml:space="preserve">COSTOS </t>
    </r>
    <r>
      <rPr>
        <b/>
        <sz val="10"/>
        <color theme="3"/>
        <rFont val="Arial"/>
        <family val="2"/>
      </rPr>
      <t>(11)</t>
    </r>
  </si>
  <si>
    <r>
      <t xml:space="preserve">PARTICIPACION      </t>
    </r>
    <r>
      <rPr>
        <b/>
        <sz val="10"/>
        <color theme="3"/>
        <rFont val="Arial"/>
        <family val="2"/>
      </rPr>
      <t>(12)</t>
    </r>
  </si>
  <si>
    <r>
      <t xml:space="preserve">VALOR PARCILA ($) (10)*(11)*(12) = </t>
    </r>
    <r>
      <rPr>
        <b/>
        <sz val="10"/>
        <color theme="3"/>
        <rFont val="Arial"/>
        <family val="2"/>
      </rPr>
      <t>(13)</t>
    </r>
  </si>
  <si>
    <t>OTROS COSTOS DIRECTOS</t>
  </si>
  <si>
    <t>COSTOS DE ALQUILER DE EQUIPOS Y OFICINA</t>
  </si>
  <si>
    <t>Estacion total (Equipo de topografia)</t>
  </si>
  <si>
    <t>Nivel de presicion (Equipo de topografía)</t>
  </si>
  <si>
    <t>Ensayos de resistencia a la compresion</t>
  </si>
  <si>
    <t>Oficina/Campamento en la zona del
proyecto (incluye dotación y sevicios )</t>
  </si>
  <si>
    <t xml:space="preserve">OTROS COSTOS </t>
  </si>
  <si>
    <t xml:space="preserve">Edición de informes, papelería,
reproducciòn de documentos, planos, </t>
  </si>
  <si>
    <t>Comunicaciones (telefonía fija y/o celular,
fax,correo, internet, etc)</t>
  </si>
  <si>
    <t>SUBTOTAL OTROS COSTOS DIRECTOS = SUMATORIA DE (12) = (B)</t>
  </si>
  <si>
    <r>
      <t xml:space="preserve">SUBTOTAL  COSTOS BASICO = (A)+ (B) = </t>
    </r>
    <r>
      <rPr>
        <b/>
        <sz val="11"/>
        <color theme="3"/>
        <rFont val="Arial"/>
        <family val="2"/>
      </rPr>
      <t xml:space="preserve">( C ) </t>
    </r>
  </si>
  <si>
    <t>IVA 19%</t>
  </si>
  <si>
    <t xml:space="preserve">COSTO TOTAL = </t>
  </si>
  <si>
    <t>NOTAS:</t>
  </si>
  <si>
    <t>1. Los valores en la columna de "PARTICIPACIÓN" corresponden a los tiempos promedio de permanenecia, ya que los tiempos de ejecución varian en por cada tramo, dependiendo el tipo y elalcance de la obra.</t>
  </si>
  <si>
    <t>2. El costo total de la interventoria se calculo teniendo en cuenta las variables que dificultan el proyecto, ademas, que es una interventoria tecnica, administrativa, financiera  que debe realizar control y seguimiento no solo a la obra civil.</t>
  </si>
  <si>
    <t>3. El Director de Interventoría, los Ingenieros Residentes y el Personal con dedicación del 100% al Proyecto, debe residir en el lugar de ejecución de la obra, so pena de incurrir en falta grave a sus obligaciones, con la consecuente aplicación de las sanciones establecidas contractualmente</t>
  </si>
  <si>
    <t>4.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</si>
  <si>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4.1. Los costos directos de personal deben estar soportados por la nómina firmada, los cuales se anexarán al acta de costos para el trámite correspondiente ante el Instituto</t>
  </si>
  <si>
    <t>4.2 Para el caso del reembolso de los costos globales, es responsabilidad de la Interventoría el gasto racional de estos recursos, de acuerdo con las necesidades del proyecto dentro del plazo contractual.</t>
  </si>
  <si>
    <t>4.7. La participación del personal en el Proyecto y la utilización de los otros costos directos, se pagarán mensualmente, de conformidad con la programación de recursos aprobada por el Supervisor del Contrato</t>
  </si>
  <si>
    <t>4.8. Los valores que aparecen fijos e inmodificables, no podrán alterarse, de lo contrario, será causal de rechazo.</t>
  </si>
  <si>
    <t>Subsecretaria Obras Publicas</t>
  </si>
  <si>
    <t xml:space="preserve">Demol Pavimento Rigido </t>
  </si>
  <si>
    <t>mob017</t>
  </si>
  <si>
    <t>Sumidero doble reja en concreto 24,5 mpa, incluye reja con anticorrosivo</t>
  </si>
  <si>
    <t>INSUMOS</t>
  </si>
  <si>
    <t>MEJORAMIENTO DE LA CALLE REAL EN EL MUNICIPIO 
DE SANTA ROSA DE CABAL, RISARALDA.</t>
  </si>
  <si>
    <t>Código</t>
  </si>
  <si>
    <t>Descripción</t>
  </si>
  <si>
    <t>Unidad</t>
  </si>
  <si>
    <t>P.U. 2023</t>
  </si>
  <si>
    <t>Mano de Obra</t>
  </si>
  <si>
    <t>Equipos</t>
  </si>
  <si>
    <t>IPC=</t>
  </si>
  <si>
    <t>Alquiler de campero o camioneta Mod. &gt; 2015 de 2.600 o mas c. c. , con conductor</t>
  </si>
  <si>
    <t>Concretadora gasolina 1 o 1 1/2 sacos</t>
  </si>
  <si>
    <t>4</t>
  </si>
  <si>
    <t>Formaleta para vigas apoyadas en muros (desde 0,01 a 0,04 m3/ml)</t>
  </si>
  <si>
    <t>EQU002.</t>
  </si>
  <si>
    <t>HIDROL01</t>
  </si>
  <si>
    <t>Hidrolavadora industrial 3.000 PSI</t>
  </si>
  <si>
    <t>EQU024</t>
  </si>
  <si>
    <t>Retroexcavadora de orugas  capacidad 0,9 M3</t>
  </si>
  <si>
    <t>Materiales</t>
  </si>
  <si>
    <t>I01437</t>
  </si>
  <si>
    <t>Anclaje</t>
  </si>
  <si>
    <t>MAT,042</t>
  </si>
  <si>
    <t>Aro base y aro tapa de H. F. d = 0,60 m</t>
  </si>
  <si>
    <t>BANCA01</t>
  </si>
  <si>
    <t>Banca en hierro forjado y madera para exteriores</t>
  </si>
  <si>
    <t>MAT,068</t>
  </si>
  <si>
    <t>Cemento gris saco por 50 kilos, incluye cargue, descargue y transporte</t>
  </si>
  <si>
    <t>Sc</t>
  </si>
  <si>
    <t>DESMOL01</t>
  </si>
  <si>
    <t>Desmoldante en polvo para concreto estampado</t>
  </si>
  <si>
    <t>Saco</t>
  </si>
  <si>
    <t>3</t>
  </si>
  <si>
    <t>Formaleta en platina 2" x 1/4" para marco y tapa del sumidero</t>
  </si>
  <si>
    <t>LOSETAACT02</t>
  </si>
  <si>
    <t>Loseta gris tactil de 20x20x6</t>
  </si>
  <si>
    <t>MAT,235</t>
  </si>
  <si>
    <t>Malla electrosoldada ojo 0,15 x 0,15 m 6,0 m 2,35 m de 5 mm</t>
  </si>
  <si>
    <t>MATER01</t>
  </si>
  <si>
    <t>Matera prefabricadas Bowl en concreto</t>
  </si>
  <si>
    <t>MOLDE01</t>
  </si>
  <si>
    <t>Molde poliuretano</t>
  </si>
  <si>
    <t>Und</t>
  </si>
  <si>
    <t>PIGME01</t>
  </si>
  <si>
    <t>Pigmento endurecedor color</t>
  </si>
  <si>
    <t>PLAT5080</t>
  </si>
  <si>
    <t>Planta ornamental h= 50-80 cm</t>
  </si>
  <si>
    <t>SELLA</t>
  </si>
  <si>
    <t>Sellador acrilico semilustrante</t>
  </si>
  <si>
    <t>lt</t>
  </si>
  <si>
    <t>I00929</t>
  </si>
  <si>
    <t>Sikadur 42 anclaje para pernos o acero</t>
  </si>
  <si>
    <t>kg</t>
  </si>
  <si>
    <t>I01009</t>
  </si>
  <si>
    <t>Tachón plastico 0,4 x 0,15 x 0,08 m</t>
  </si>
  <si>
    <t>MAT,398</t>
  </si>
  <si>
    <t>Tierra vegetal</t>
  </si>
  <si>
    <t>Concreto de 27,6 Mpa (Produccion)</t>
  </si>
  <si>
    <t>ESCUL01</t>
  </si>
  <si>
    <t>Escultura en concreto 11 libras de presión. Motivo El arriero</t>
  </si>
  <si>
    <t>ESCUL03</t>
  </si>
  <si>
    <t>Escultura en concreto 11 libras de presión. Motivo El Vendedor de Chorizo</t>
  </si>
  <si>
    <t>ESCUL04</t>
  </si>
  <si>
    <t>Escultura en concreto 11 libras de presión. Motivo El Vendedor de Huevos</t>
  </si>
  <si>
    <t>ESCUL02</t>
  </si>
  <si>
    <t>Escultura en concreto 11 libras de presión. Motivo Verraco de Guacas</t>
  </si>
  <si>
    <t>EVALRED</t>
  </si>
  <si>
    <t>Evaluación y diagnóstico de redes de alcantarillado con equipo de circuito cerrado de TV (CCTV)</t>
  </si>
  <si>
    <t>OTR10</t>
  </si>
  <si>
    <t>Plantillas y Pegante.</t>
  </si>
  <si>
    <t>G-03-0225000</t>
  </si>
  <si>
    <t>EQU0101050</t>
  </si>
  <si>
    <t>Reja para sumidero 0,50 x 0,70 mts.  con ángulo 1 1/2" x 1/4"  y platina 1/4" x 1 1/2" con marco en angulo</t>
  </si>
  <si>
    <t>PROMEDIO COTIZACIONES</t>
  </si>
  <si>
    <t>COMPARATIVO</t>
  </si>
  <si>
    <t xml:space="preserve">REPOSICION DE REDES EXISTENTES DE ACUEDUCTO Y ALCANTARILLADO Y PAVIMENTO RIGIDO, ANDENES DE LA CALLE 18 ENTRE CARRERAS 14 Y 15, DEL MUNICIPIO DE SANTA ROSA DE CABAL– DEPARTAMENTO DE RISARALDA, </t>
  </si>
  <si>
    <t>UNIDAD: un</t>
  </si>
  <si>
    <t>CANT/ REND</t>
  </si>
  <si>
    <t>PRECIO UNITARIO</t>
  </si>
  <si>
    <t>VR PARCIAL</t>
  </si>
  <si>
    <t>MATERIALES:</t>
  </si>
  <si>
    <t>SEÑAL VERTICAL DE TRÁFICO Ø= 60 cm EN LÁMINA DE ACERO GALVANIZADO CON RETROREFLECTIVA TIPO DIAMANTE</t>
  </si>
  <si>
    <t>ACCESORIOS %</t>
  </si>
  <si>
    <t>ÁNGULO DE 1/4" x 2"</t>
  </si>
  <si>
    <t>ÁNGULO DE 1/8" x 2"</t>
  </si>
  <si>
    <t>PINTURA ANTICORROSIVA PREMIUM</t>
  </si>
  <si>
    <t>Gal</t>
  </si>
  <si>
    <t>PINTURA ESMALTE PINTULUX</t>
  </si>
  <si>
    <t>Subtotal =</t>
  </si>
  <si>
    <t>EQUIPO y HERRAMIENTAS:</t>
  </si>
  <si>
    <t>EQUIPO DE SOLDADURA</t>
  </si>
  <si>
    <t>PALA HOYADORA</t>
  </si>
  <si>
    <t>CARRETA BUGGIE, PALA, BALDES</t>
  </si>
  <si>
    <t>BROCHA 2"</t>
  </si>
  <si>
    <t>TRANSPORTES:</t>
  </si>
  <si>
    <t>CAMIONETA</t>
  </si>
  <si>
    <t>MANO de OBRA:</t>
  </si>
  <si>
    <t>CUADRILLA SOLDADURA</t>
  </si>
  <si>
    <t>CUADRILLA 1 OF + 1 AY</t>
  </si>
  <si>
    <t>VR COSTO DIRECTO =</t>
  </si>
  <si>
    <t>Señal vertical de transito tipo SP, SR de 60 x 60 con lamina retroreflectiva tipo diamante</t>
  </si>
  <si>
    <t>Pintura tráfico flechas dirección</t>
  </si>
  <si>
    <t>UNIDAD: Un</t>
  </si>
  <si>
    <t>CINTA DE ENMASCARAR 1"</t>
  </si>
  <si>
    <t>HERRAMIENTAS PARA PINTOR</t>
  </si>
  <si>
    <t>CUADRILLA PINTURA</t>
  </si>
  <si>
    <t>UNIDAD: m2</t>
  </si>
  <si>
    <t>POSTE DE SEÑALIZACIÓN EN MADERA PINTADO + MUERTO EN CONCRETO</t>
  </si>
  <si>
    <t>CINTA DE SEÑALIZACIÓN a=7 cm</t>
  </si>
  <si>
    <t>IGOL IMPRIMANTE (Imprimante asfáltico)</t>
  </si>
  <si>
    <t>EQUIPO MÓVIL PARA DEMARCACIÓN VIAL</t>
  </si>
  <si>
    <t>Aplicación de imprimante marcas viales con espesor seco de 9 mils y 51% de solidos por volumen</t>
  </si>
  <si>
    <t>Suministro e instalacion de válvula de compuerta elastica vástago no ascendente de diametro 6"</t>
  </si>
  <si>
    <t>Válvula de 6" sello de bronce extremo liso o junta hidráulica PVC</t>
  </si>
  <si>
    <t>PINTURA ACRILICA PARA TRÁFICO</t>
  </si>
  <si>
    <t>VALVULA DE 6" SELLO DE BRONCE EXTREMO LISO O JUNTA HIDRAULICA PVC VASTAGO NO ASCENDENTE</t>
  </si>
  <si>
    <t>Angulo de 2" x 1/4" x 6m</t>
  </si>
  <si>
    <t>Soldadura ASW 6013 1/8 west arco</t>
  </si>
  <si>
    <t>Cinta de Señalización x rollo 100 m</t>
  </si>
  <si>
    <t xml:space="preserve">DESCRIPCION </t>
  </si>
  <si>
    <t>SOLDADURA 6013</t>
  </si>
  <si>
    <t>Tapa de seguridad en hierro dúctil EN124 Clase D400, tráfico vehicular pesado d=0.60m</t>
  </si>
  <si>
    <t>Angulo de 2" x 1/8" x 6 m</t>
  </si>
  <si>
    <t xml:space="preserve">PINTURA ANTICORROSIVA </t>
  </si>
  <si>
    <t xml:space="preserve">PINTURA ESMALTE </t>
  </si>
  <si>
    <t>Cinta enmascarar 1" x 30m</t>
  </si>
  <si>
    <t>Igol denso plus x 3,5 kilos</t>
  </si>
  <si>
    <t xml:space="preserve">Válvula de 6" sello elastómero extremo liso no ascendente </t>
  </si>
  <si>
    <t>Excavación en material común mecánica</t>
  </si>
  <si>
    <t>Concreto premezclado de 27,6 Mpa o MR 4,2 Mpa para pavimento</t>
  </si>
  <si>
    <t>11.5</t>
  </si>
  <si>
    <t>Marca viales</t>
  </si>
  <si>
    <t>Suminsitro e instalacion de loseta tactil guia de 20x20x6 (m)</t>
  </si>
  <si>
    <t>3.5</t>
  </si>
  <si>
    <t>Reja para sumidero de 50 x 70 cm con ángulo de 1 1/2" x 1/4" y platina 1 1/2" x 1/4" incluye anticorrosivo y pintura</t>
  </si>
  <si>
    <t>Tecn. En obras civiles JEISON ANDRES ASPRILLA</t>
  </si>
  <si>
    <t>Contratista - Infraestructuras</t>
  </si>
  <si>
    <t>Mat. Profesional 143864-0631616 RIS</t>
  </si>
  <si>
    <t>FACTOR MULTIPLICADOR INTERVENTORIA
Bulevar Turístico Santa Rosa de Cabal – Paraíso Natural Cafetero
DE SANTA ROSA DE CABAL, RISARALDA.</t>
  </si>
  <si>
    <t>k.</t>
  </si>
  <si>
    <t>Dotacion</t>
  </si>
  <si>
    <t>l.</t>
  </si>
  <si>
    <t>Otros (Auxilios varios, prestaciones extralegales, Incapacidades no cubiertas)</t>
  </si>
  <si>
    <t>Poliza única de cumplimiento y responsabilidad civil extracontractual</t>
  </si>
  <si>
    <t>Estampilla adulto mayor</t>
  </si>
  <si>
    <t>GASTOS GENERALES Y DE ADMINISTRACIÓN</t>
  </si>
  <si>
    <t>Honorarios (Utilidad del consultor y costos no previstos)  20%</t>
  </si>
  <si>
    <t>6.23</t>
  </si>
  <si>
    <t>6.27</t>
  </si>
  <si>
    <t>G-01-15365716</t>
  </si>
  <si>
    <t>Mortero 1:3 (producción)</t>
  </si>
  <si>
    <t>Suminsitro e instalacion de loseta tactil guia de 20x20x6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</si>
</sst>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3">
    <numFmt numFmtId="6" formatCode="&quot;$&quot;\ #,##0;[Red]\-&quot;$&quot;\ #,##0"/>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 #,##0.00_-;\-* #,##0.00_-;_-* &quot;-&quot;_-;_-@_-"/>
    <numFmt numFmtId="167" formatCode="_-* #,##0.0_-;\-* #,##0.0_-;_-* &quot;-&quot;_-;_-@_-"/>
    <numFmt numFmtId="168" formatCode="&quot;$&quot;\ #,##0.00"/>
    <numFmt numFmtId="169" formatCode="0.0%"/>
    <numFmt numFmtId="170" formatCode="&quot;$&quot;#,##0.00"/>
    <numFmt numFmtId="171" formatCode="0.0"/>
    <numFmt numFmtId="172" formatCode="#,##0.00_ ;\-#,##0.00\ "/>
    <numFmt numFmtId="173" formatCode="_-* #,##0.00\ _€_-;\-* #,##0.00\ _€_-;_-* &quot;-&quot;??\ _€_-;_-@_-"/>
    <numFmt numFmtId="174" formatCode="#,##0.000\ _€;\-#,##0.000\ _€"/>
    <numFmt numFmtId="175" formatCode="_-* #,##0.000\ _€_-;\-* #,##0.000\ _€_-;_-* &quot;-&quot;??\ _€_-;_-@_-"/>
    <numFmt numFmtId="176" formatCode="#,##0.000;\-#,##0.000"/>
    <numFmt numFmtId="177" formatCode="#,##0.0000\ _€;\-#,##0.0000\ _€"/>
    <numFmt numFmtId="178" formatCode="#,##0.00000"/>
    <numFmt numFmtId="179" formatCode="&quot;$&quot;#,##0"/>
    <numFmt numFmtId="180" formatCode="0.000"/>
    <numFmt numFmtId="181" formatCode="_(* #,##0.00_);_(* \(#,##0.00\);_(* &quot;-&quot;??_);_(@_)"/>
    <numFmt numFmtId="182" formatCode="#,##0.0;\-#,##0.0"/>
    <numFmt numFmtId="183" formatCode="_(&quot;$&quot;\ * #,##0.00_);_(&quot;$&quot;\ * \(#,##0.00\);_(&quot;$&quot;\ * &quot;-&quot;??_);_(@_)"/>
    <numFmt numFmtId="184" formatCode="_-* #,##0.00\ _€_-;\-* #,##0.00\ _€_-;_-* &quot;-&quot;??\ _€_-;_-@"/>
    <numFmt numFmtId="185" formatCode="_-&quot;$&quot;* #,##0_-;\-&quot;$&quot;* #,##0_-;_-&quot;$&quot;* &quot;-&quot;_-;_-@"/>
    <numFmt numFmtId="186" formatCode="_-* #,##0.00_-;\-* #,##0.00_-;_-* &quot;-&quot;??_-;_-@"/>
    <numFmt numFmtId="187" formatCode="_-&quot;$&quot;\ * #,##0.00_-;\-&quot;$&quot;\ * #,##0.00_-;_-&quot;$&quot;\ * &quot;-&quot;??_-;_-@"/>
    <numFmt numFmtId="188" formatCode="#,##0.000"/>
    <numFmt numFmtId="189" formatCode="_-* #,##0\ _€_-;\-* #,##0\ _€_-;_-* \-??\ _€_-;_-@_-"/>
    <numFmt numFmtId="190" formatCode="&quot;$&quot;\ #,##0"/>
    <numFmt numFmtId="191" formatCode="#,##0.0000"/>
    <numFmt numFmtId="192" formatCode="_-[$$-1409]* #,##0_-;\-[$$-1409]* #,##0_-;_-[$$-1409]* &quot;-&quot;_-;_-@_-"/>
    <numFmt numFmtId="193" formatCode="_ &quot;$&quot;\ * #,##0_ ;_ &quot;$&quot;\ * \-#,##0_ ;_ &quot;$&quot;\ * &quot;-&quot;??_ ;_ @_ "/>
    <numFmt numFmtId="194" formatCode="_ &quot;$&quot;* #,##0.00_ ;_ &quot;$&quot;* \-#,##0.00_ ;_ &quot;$&quot;* &quot;-&quot;??_ ;_ @_ "/>
    <numFmt numFmtId="195" formatCode="#,##0.0"/>
    <numFmt numFmtId="196" formatCode="_ * #,##0.00_ ;_ * \-#,##0.00_ ;_ * &quot;-&quot;??_ ;_ @_ "/>
    <numFmt numFmtId="197" formatCode="_-* #,##0.00\ &quot;€&quot;_-;\-* #,##0.00\ &quot;€&quot;_-;_-* &quot;-&quot;??\ &quot;€&quot;_-;_-@_-"/>
    <numFmt numFmtId="198" formatCode="_(&quot;$&quot;* #,##0.00_);_(&quot;$&quot;* \(#,##0.00\);_(&quot;$&quot;* &quot;-&quot;??_);_(@_)"/>
    <numFmt numFmtId="199" formatCode="_-&quot;$&quot;\ * #,##0_-;\-&quot;$&quot;\ * #,##0_-;_-&quot;$&quot;\ * &quot;-&quot;??_-;_-@_-"/>
    <numFmt numFmtId="200" formatCode="_([$$-240A]\ * #,##0_);_([$$-240A]\ * \(#,##0\);_([$$-240A]\ * &quot;-&quot;_);_(@_)"/>
  </numFmts>
  <fonts count="93">
    <font>
      <sz val="11"/>
      <color theme="1"/>
      <name val="Calibri"/>
      <family val="2"/>
      <scheme val="minor"/>
    </font>
    <font>
      <sz val="11"/>
      <color theme="1"/>
      <name val="Calibri"/>
      <family val="2"/>
      <scheme val="minor"/>
    </font>
    <font>
      <sz val="12"/>
      <name val="Courier"/>
      <family val="1"/>
    </font>
    <font>
      <b/>
      <sz val="10"/>
      <name val="Arial"/>
      <family val="2"/>
    </font>
    <font>
      <sz val="12"/>
      <name val="Courier"/>
      <family val="3"/>
    </font>
    <font>
      <sz val="10"/>
      <name val="Arial"/>
      <family val="2"/>
    </font>
    <font>
      <sz val="8"/>
      <name val="Calibri"/>
      <family val="2"/>
      <scheme val="minor"/>
    </font>
    <font>
      <sz val="11"/>
      <name val="Arial"/>
      <family val="2"/>
    </font>
    <font>
      <b/>
      <sz val="11"/>
      <name val="Arial"/>
      <family val="2"/>
    </font>
    <font>
      <i/>
      <sz val="11"/>
      <name val="Arial"/>
      <family val="2"/>
    </font>
    <font>
      <sz val="11"/>
      <color theme="0"/>
      <name val="Calibri"/>
      <family val="2"/>
      <scheme val="minor"/>
    </font>
    <font>
      <b/>
      <sz val="11"/>
      <color indexed="8"/>
      <name val="Arial"/>
      <family val="2"/>
    </font>
    <font>
      <b/>
      <sz val="10"/>
      <color indexed="8"/>
      <name val="Arial"/>
      <family val="2"/>
    </font>
    <font>
      <b/>
      <sz val="11"/>
      <color indexed="9"/>
      <name val="Arial"/>
      <family val="2"/>
    </font>
    <font>
      <sz val="11"/>
      <color indexed="8"/>
      <name val="Arial"/>
      <family val="2"/>
    </font>
    <font>
      <b/>
      <sz val="10"/>
      <color indexed="9"/>
      <name val="Arial"/>
      <family val="2"/>
    </font>
    <font>
      <sz val="10"/>
      <color indexed="8"/>
      <name val="Arial"/>
      <family val="2"/>
    </font>
    <font>
      <b/>
      <sz val="10"/>
      <color rgb="FFFF0000"/>
      <name val="Arial"/>
      <family val="2"/>
    </font>
    <font>
      <b/>
      <sz val="10"/>
      <color indexed="10"/>
      <name val="Arial"/>
      <family val="2"/>
    </font>
    <font>
      <b/>
      <sz val="12"/>
      <name val="Arial"/>
      <family val="2"/>
    </font>
    <font>
      <b/>
      <sz val="10"/>
      <color indexed="58"/>
      <name val="Arial"/>
      <family val="2"/>
    </font>
    <font>
      <b/>
      <i/>
      <sz val="9"/>
      <name val="Arial"/>
      <family val="2"/>
    </font>
    <font>
      <b/>
      <sz val="9"/>
      <name val="Arial"/>
      <family val="2"/>
    </font>
    <font>
      <sz val="8"/>
      <name val="Arial"/>
      <family val="2"/>
    </font>
    <font>
      <sz val="9"/>
      <name val="Arial"/>
      <family val="2"/>
    </font>
    <font>
      <sz val="9"/>
      <color theme="1"/>
      <name val="Arial"/>
      <family val="2"/>
    </font>
    <font>
      <b/>
      <i/>
      <sz val="10"/>
      <name val="Arial"/>
      <family val="2"/>
    </font>
    <font>
      <b/>
      <sz val="8"/>
      <name val="Arial"/>
      <family val="2"/>
    </font>
    <font>
      <b/>
      <u/>
      <sz val="10"/>
      <name val="Arial"/>
      <family val="2"/>
    </font>
    <font>
      <sz val="10"/>
      <name val="Futura Md BT"/>
      <family val="2"/>
    </font>
    <font>
      <sz val="10"/>
      <color theme="1"/>
      <name val="Arial"/>
      <family val="2"/>
    </font>
    <font>
      <b/>
      <sz val="11"/>
      <color theme="1"/>
      <name val="Calibri"/>
      <family val="2"/>
      <scheme val="minor"/>
    </font>
    <font>
      <b/>
      <sz val="28"/>
      <color rgb="FFFFFFFF"/>
      <name val="Helvetica Light"/>
    </font>
    <font>
      <b/>
      <sz val="20"/>
      <color rgb="FFFFFFFF"/>
      <name val="Helvetica Light"/>
    </font>
    <font>
      <b/>
      <sz val="20"/>
      <color rgb="FF000000"/>
      <name val="Helvetica Light"/>
    </font>
    <font>
      <b/>
      <sz val="18"/>
      <color rgb="FF000000"/>
      <name val="Helvetica Light"/>
    </font>
    <font>
      <b/>
      <sz val="24"/>
      <color rgb="FFFFFFFF"/>
      <name val="Helvetica Light"/>
    </font>
    <font>
      <sz val="10"/>
      <color theme="1"/>
      <name val="Calibri"/>
      <family val="2"/>
      <scheme val="minor"/>
    </font>
    <font>
      <b/>
      <sz val="14"/>
      <color theme="1"/>
      <name val="Calibri"/>
      <family val="2"/>
      <scheme val="minor"/>
    </font>
    <font>
      <sz val="11"/>
      <color theme="1"/>
      <name val="Arial"/>
      <family val="2"/>
    </font>
    <font>
      <sz val="11"/>
      <color theme="1"/>
      <name val="Arial"/>
      <family val="2"/>
    </font>
    <font>
      <b/>
      <sz val="11"/>
      <color theme="1"/>
      <name val="Arial"/>
      <family val="2"/>
    </font>
    <font>
      <b/>
      <vertAlign val="superscript"/>
      <sz val="10"/>
      <color indexed="8"/>
      <name val="Arial"/>
      <family val="2"/>
    </font>
    <font>
      <sz val="9"/>
      <color indexed="8"/>
      <name val="Arial"/>
      <family val="2"/>
    </font>
    <font>
      <sz val="11"/>
      <color theme="0"/>
      <name val="Arial"/>
      <family val="2"/>
    </font>
    <font>
      <b/>
      <vertAlign val="superscript"/>
      <sz val="10"/>
      <name val="Arial"/>
      <family val="2"/>
    </font>
    <font>
      <vertAlign val="superscript"/>
      <sz val="10"/>
      <name val="Arial"/>
      <family val="2"/>
    </font>
    <font>
      <sz val="10"/>
      <color indexed="8"/>
      <name val="Calibri"/>
      <family val="2"/>
      <scheme val="minor"/>
    </font>
    <font>
      <b/>
      <sz val="11"/>
      <color indexed="9"/>
      <name val="Calibri"/>
      <family val="2"/>
      <scheme val="minor"/>
    </font>
    <font>
      <b/>
      <sz val="10"/>
      <color rgb="FFFFFFFF"/>
      <name val="Arial"/>
      <family val="2"/>
    </font>
    <font>
      <sz val="10"/>
      <name val="Calibri"/>
      <family val="2"/>
    </font>
    <font>
      <sz val="10"/>
      <color rgb="FF000000"/>
      <name val="Arial"/>
      <family val="2"/>
    </font>
    <font>
      <b/>
      <sz val="10"/>
      <color indexed="9"/>
      <name val="Calibri"/>
      <family val="2"/>
      <scheme val="minor"/>
    </font>
    <font>
      <b/>
      <sz val="10"/>
      <color indexed="8"/>
      <name val="Calibri"/>
      <family val="2"/>
      <scheme val="minor"/>
    </font>
    <font>
      <sz val="10"/>
      <color rgb="FF000000"/>
      <name val="Calibri"/>
      <family val="2"/>
      <scheme val="minor"/>
    </font>
    <font>
      <u/>
      <sz val="11"/>
      <color theme="1"/>
      <name val="Calibri"/>
      <family val="2"/>
      <scheme val="minor"/>
    </font>
    <font>
      <b/>
      <sz val="12"/>
      <color theme="1"/>
      <name val="Calibri"/>
      <family val="2"/>
      <scheme val="minor"/>
    </font>
    <font>
      <b/>
      <i/>
      <sz val="11"/>
      <color theme="1"/>
      <name val="Arial"/>
      <family val="2"/>
    </font>
    <font>
      <i/>
      <sz val="11"/>
      <color theme="1"/>
      <name val="Arial"/>
      <family val="2"/>
    </font>
    <font>
      <sz val="18"/>
      <color rgb="FFFFFF00"/>
      <name val="Calibri"/>
      <family val="2"/>
      <scheme val="minor"/>
    </font>
    <font>
      <b/>
      <sz val="28"/>
      <color indexed="8"/>
      <name val="Calibri"/>
      <family val="2"/>
    </font>
    <font>
      <b/>
      <sz val="11"/>
      <color indexed="8"/>
      <name val="Calibri"/>
      <family val="2"/>
      <scheme val="minor"/>
    </font>
    <font>
      <sz val="10"/>
      <name val="Calibri"/>
      <family val="2"/>
      <scheme val="minor"/>
    </font>
    <font>
      <b/>
      <sz val="11"/>
      <color rgb="FFFF0000"/>
      <name val="Arial"/>
      <family val="2"/>
    </font>
    <font>
      <sz val="10"/>
      <color theme="1"/>
      <name val="Calibri"/>
      <family val="2"/>
    </font>
    <font>
      <b/>
      <sz val="11"/>
      <color theme="0"/>
      <name val="Calibri"/>
      <family val="2"/>
      <scheme val="minor"/>
    </font>
    <font>
      <sz val="11"/>
      <name val="Calibri"/>
      <family val="2"/>
      <scheme val="minor"/>
    </font>
    <font>
      <b/>
      <sz val="11"/>
      <name val="Calibri"/>
      <family val="2"/>
      <scheme val="minor"/>
    </font>
    <font>
      <sz val="20"/>
      <color indexed="8"/>
      <name val="Arial Black"/>
      <family val="2"/>
    </font>
    <font>
      <b/>
      <sz val="9"/>
      <color indexed="9"/>
      <name val="Arial"/>
      <family val="2"/>
    </font>
    <font>
      <sz val="12"/>
      <name val="Arial"/>
      <family val="2"/>
    </font>
    <font>
      <b/>
      <sz val="14"/>
      <name val="Arial"/>
      <family val="2"/>
    </font>
    <font>
      <b/>
      <sz val="11"/>
      <name val="Arial Narrow"/>
      <family val="2"/>
    </font>
    <font>
      <sz val="11"/>
      <name val="Courier New"/>
      <family val="3"/>
    </font>
    <font>
      <sz val="24"/>
      <name val="Arial"/>
      <family val="2"/>
    </font>
    <font>
      <b/>
      <sz val="14"/>
      <name val="Arial Narrow"/>
      <family val="2"/>
    </font>
    <font>
      <b/>
      <sz val="22"/>
      <name val="Arial Narrow"/>
      <family val="2"/>
    </font>
    <font>
      <b/>
      <sz val="10"/>
      <color theme="3"/>
      <name val="Arial"/>
      <family val="2"/>
    </font>
    <font>
      <b/>
      <sz val="12"/>
      <color theme="3"/>
      <name val="Arial"/>
      <family val="2"/>
    </font>
    <font>
      <b/>
      <sz val="11"/>
      <color theme="3"/>
      <name val="Arial"/>
      <family val="2"/>
    </font>
    <font>
      <b/>
      <sz val="16"/>
      <color indexed="8"/>
      <name val="Arial"/>
      <family val="2"/>
    </font>
    <font>
      <sz val="11"/>
      <color theme="1"/>
      <name val="Calibri"/>
      <family val="2"/>
      <scheme val="minor"/>
    </font>
    <font>
      <sz val="11"/>
      <name val="Calibri"/>
      <family val="2"/>
    </font>
    <font>
      <u/>
      <sz val="11"/>
      <color theme="10"/>
      <name val="Calibri"/>
      <family val="2"/>
      <scheme val="minor"/>
    </font>
    <font>
      <sz val="11"/>
      <color rgb="FF000000"/>
      <name val="Arial1"/>
    </font>
    <font>
      <b/>
      <sz val="18"/>
      <color theme="1"/>
      <name val="Calibri"/>
      <family val="2"/>
    </font>
    <font>
      <b/>
      <sz val="11"/>
      <color theme="1"/>
      <name val="Calibri"/>
      <family val="2"/>
    </font>
    <font>
      <b/>
      <sz val="11"/>
      <name val="Calibri"/>
      <family val="2"/>
    </font>
    <font>
      <sz val="11"/>
      <color theme="1"/>
      <name val="Calibri"/>
      <family val="2"/>
    </font>
    <font>
      <sz val="11"/>
      <color rgb="FF408080"/>
      <name val="Calibri"/>
      <family val="2"/>
      <scheme val="minor"/>
    </font>
    <font>
      <sz val="11"/>
      <color rgb="FF000000"/>
      <name val="Calibri"/>
      <family val="2"/>
    </font>
    <font>
      <b/>
      <sz val="11"/>
      <color theme="1"/>
      <name val="Calibri"/>
    </font>
    <font>
      <sz val="11"/>
      <color theme="1"/>
      <name val="Calibri"/>
    </font>
  </fonts>
  <fills count="38">
    <fill>
      <patternFill patternType="none"/>
    </fill>
    <fill>
      <patternFill patternType="gray125"/>
    </fill>
    <fill>
      <patternFill patternType="solid">
        <fgColor rgb="FFFFFFFF"/>
        <bgColor rgb="FF000000"/>
      </patternFill>
    </fill>
    <fill>
      <patternFill patternType="solid">
        <fgColor theme="0"/>
        <bgColor indexed="64"/>
      </patternFill>
    </fill>
    <fill>
      <patternFill patternType="solid">
        <fgColor theme="0"/>
        <bgColor rgb="FF000000"/>
      </patternFill>
    </fill>
    <fill>
      <patternFill patternType="solid">
        <fgColor theme="0" tint="-0.14999847407452621"/>
        <bgColor indexed="64"/>
      </patternFill>
    </fill>
    <fill>
      <patternFill patternType="solid">
        <fgColor theme="2" tint="-9.9978637043366805E-2"/>
        <bgColor rgb="FF000000"/>
      </patternFill>
    </fill>
    <fill>
      <patternFill patternType="solid">
        <fgColor theme="2" tint="-9.9978637043366805E-2"/>
        <bgColor indexed="64"/>
      </patternFill>
    </fill>
    <fill>
      <patternFill patternType="solid">
        <fgColor theme="6"/>
      </patternFill>
    </fill>
    <fill>
      <patternFill patternType="solid">
        <fgColor theme="7"/>
      </patternFill>
    </fill>
    <fill>
      <patternFill patternType="solid">
        <fgColor indexed="25"/>
        <bgColor indexed="64"/>
      </patternFill>
    </fill>
    <fill>
      <patternFill patternType="solid">
        <fgColor indexed="56"/>
        <bgColor indexed="64"/>
      </patternFill>
    </fill>
    <fill>
      <patternFill patternType="solid">
        <fgColor indexed="10"/>
        <bgColor indexed="64"/>
      </patternFill>
    </fill>
    <fill>
      <patternFill patternType="solid">
        <fgColor indexed="57"/>
        <bgColor indexed="64"/>
      </patternFill>
    </fill>
    <fill>
      <patternFill patternType="solid">
        <fgColor theme="3" tint="0.79998168889431442"/>
        <bgColor indexed="64"/>
      </patternFill>
    </fill>
    <fill>
      <patternFill patternType="solid">
        <fgColor indexed="8"/>
        <bgColor indexed="64"/>
      </patternFill>
    </fill>
    <fill>
      <patternFill patternType="solid">
        <fgColor theme="6" tint="0.79998168889431442"/>
        <bgColor indexed="64"/>
      </patternFill>
    </fill>
    <fill>
      <patternFill patternType="solid">
        <fgColor theme="6" tint="0.39997558519241921"/>
        <bgColor indexed="64"/>
      </patternFill>
    </fill>
    <fill>
      <patternFill patternType="solid">
        <fgColor theme="8" tint="0.79998168889431442"/>
        <bgColor indexed="64"/>
      </patternFill>
    </fill>
    <fill>
      <patternFill patternType="solid">
        <fgColor rgb="FF5F9127"/>
        <bgColor indexed="64"/>
      </patternFill>
    </fill>
    <fill>
      <patternFill patternType="solid">
        <fgColor theme="0" tint="-0.249977111117893"/>
        <bgColor rgb="FF000000"/>
      </patternFill>
    </fill>
    <fill>
      <patternFill patternType="solid">
        <fgColor theme="0" tint="-0.249977111117893"/>
        <bgColor indexed="64"/>
      </patternFill>
    </fill>
    <fill>
      <patternFill patternType="solid">
        <fgColor rgb="FF993366"/>
        <bgColor rgb="FF993366"/>
      </patternFill>
    </fill>
    <fill>
      <patternFill patternType="solid">
        <fgColor rgb="FF003366"/>
        <bgColor rgb="FF003366"/>
      </patternFill>
    </fill>
    <fill>
      <patternFill patternType="solid">
        <fgColor rgb="FFFF0000"/>
        <bgColor rgb="FFFF0000"/>
      </patternFill>
    </fill>
    <fill>
      <patternFill patternType="solid">
        <fgColor rgb="FF002060"/>
        <bgColor indexed="64"/>
      </patternFill>
    </fill>
    <fill>
      <patternFill patternType="solid">
        <fgColor theme="5" tint="-0.249977111117893"/>
        <bgColor indexed="64"/>
      </patternFill>
    </fill>
    <fill>
      <patternFill patternType="solid">
        <fgColor rgb="FFFFFF00"/>
        <bgColor indexed="64"/>
      </patternFill>
    </fill>
    <fill>
      <patternFill patternType="solid">
        <fgColor theme="7" tint="0.39997558519241921"/>
        <bgColor indexed="64"/>
      </patternFill>
    </fill>
    <fill>
      <patternFill patternType="solid">
        <fgColor theme="1"/>
        <bgColor indexed="64"/>
      </patternFill>
    </fill>
    <fill>
      <patternFill patternType="solid">
        <fgColor theme="0" tint="-0.14999847407452621"/>
        <bgColor indexed="44"/>
      </patternFill>
    </fill>
    <fill>
      <patternFill patternType="solid">
        <fgColor rgb="FFD8D8D8"/>
        <bgColor rgb="FFD8D8D8"/>
      </patternFill>
    </fill>
    <fill>
      <patternFill patternType="solid">
        <fgColor theme="9" tint="0.59999389629810485"/>
        <bgColor indexed="64"/>
      </patternFill>
    </fill>
    <fill>
      <patternFill patternType="solid">
        <fgColor rgb="FFFFC000"/>
        <bgColor indexed="64"/>
      </patternFill>
    </fill>
    <fill>
      <patternFill patternType="solid">
        <fgColor rgb="FFFFC000"/>
        <bgColor rgb="FF000000"/>
      </patternFill>
    </fill>
    <fill>
      <patternFill patternType="solid">
        <fgColor rgb="FFFF0000"/>
        <bgColor indexed="64"/>
      </patternFill>
    </fill>
    <fill>
      <patternFill patternType="solid">
        <fgColor rgb="FFCAE4FF"/>
        <bgColor indexed="64"/>
      </patternFill>
    </fill>
    <fill>
      <patternFill patternType="solid">
        <fgColor rgb="FFF2F9FF"/>
        <bgColor indexed="64"/>
      </patternFill>
    </fill>
  </fills>
  <borders count="19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rgb="FF008829"/>
      </left>
      <right style="thin">
        <color rgb="FF008829"/>
      </right>
      <top style="thin">
        <color rgb="FF008829"/>
      </top>
      <bottom style="thin">
        <color rgb="FF008829"/>
      </bottom>
      <diagonal/>
    </border>
    <border>
      <left style="thin">
        <color rgb="FF008829"/>
      </left>
      <right/>
      <top style="thin">
        <color rgb="FF008829"/>
      </top>
      <bottom style="thin">
        <color rgb="FF008829"/>
      </bottom>
      <diagonal/>
    </border>
    <border>
      <left/>
      <right style="thin">
        <color rgb="FF008829"/>
      </right>
      <top style="thin">
        <color rgb="FF008829"/>
      </top>
      <bottom style="thin">
        <color rgb="FF008829"/>
      </bottom>
      <diagonal/>
    </border>
    <border>
      <left style="thin">
        <color rgb="FF008829"/>
      </left>
      <right style="thin">
        <color rgb="FF008829"/>
      </right>
      <top style="thin">
        <color rgb="FF008829"/>
      </top>
      <bottom/>
      <diagonal/>
    </border>
    <border>
      <left style="thin">
        <color rgb="FF008829"/>
      </left>
      <right style="thin">
        <color rgb="FF008829"/>
      </right>
      <top/>
      <bottom style="thin">
        <color rgb="FF008829"/>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theme="0"/>
      </left>
      <right style="thin">
        <color theme="0"/>
      </right>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auto="1"/>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style="hair">
        <color auto="1"/>
      </top>
      <bottom style="medium">
        <color auto="1"/>
      </bottom>
      <diagonal/>
    </border>
    <border>
      <left style="thin">
        <color auto="1"/>
      </left>
      <right style="thin">
        <color auto="1"/>
      </right>
      <top style="hair">
        <color auto="1"/>
      </top>
      <bottom style="medium">
        <color auto="1"/>
      </bottom>
      <diagonal/>
    </border>
    <border>
      <left style="thin">
        <color auto="1"/>
      </left>
      <right style="medium">
        <color auto="1"/>
      </right>
      <top style="hair">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hair">
        <color auto="1"/>
      </top>
      <bottom/>
      <diagonal/>
    </border>
    <border>
      <left style="thin">
        <color auto="1"/>
      </left>
      <right style="thin">
        <color auto="1"/>
      </right>
      <top style="hair">
        <color auto="1"/>
      </top>
      <bottom/>
      <diagonal/>
    </border>
    <border>
      <left style="thin">
        <color auto="1"/>
      </left>
      <right style="medium">
        <color auto="1"/>
      </right>
      <top style="hair">
        <color auto="1"/>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ck">
        <color auto="1"/>
      </left>
      <right/>
      <top/>
      <bottom/>
      <diagonal/>
    </border>
    <border>
      <left style="medium">
        <color indexed="64"/>
      </left>
      <right style="medium">
        <color indexed="64"/>
      </right>
      <top/>
      <bottom style="medium">
        <color indexed="64"/>
      </bottom>
      <diagonal/>
    </border>
    <border>
      <left style="thin">
        <color auto="1"/>
      </left>
      <right style="medium">
        <color indexed="64"/>
      </right>
      <top/>
      <bottom style="medium">
        <color indexed="64"/>
      </bottom>
      <diagonal/>
    </border>
    <border>
      <left style="medium">
        <color indexed="64"/>
      </left>
      <right/>
      <top style="thin">
        <color indexed="8"/>
      </top>
      <bottom/>
      <diagonal/>
    </border>
    <border>
      <left/>
      <right/>
      <top style="thin">
        <color indexed="8"/>
      </top>
      <bottom/>
      <diagonal/>
    </border>
    <border>
      <left style="thin">
        <color indexed="8"/>
      </left>
      <right style="thin">
        <color indexed="8"/>
      </right>
      <top style="thin">
        <color indexed="8"/>
      </top>
      <bottom/>
      <diagonal/>
    </border>
    <border>
      <left style="thin">
        <color indexed="8"/>
      </left>
      <right style="medium">
        <color indexed="64"/>
      </right>
      <top style="thin">
        <color indexed="8"/>
      </top>
      <bottom/>
      <diagonal/>
    </border>
    <border>
      <left style="medium">
        <color indexed="64"/>
      </left>
      <right style="thin">
        <color indexed="8"/>
      </right>
      <top/>
      <bottom style="thin">
        <color indexed="8"/>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right style="thin">
        <color indexed="8"/>
      </right>
      <top/>
      <bottom style="thin">
        <color indexed="8"/>
      </bottom>
      <diagonal/>
    </border>
    <border>
      <left style="thin">
        <color indexed="8"/>
      </left>
      <right/>
      <top/>
      <bottom/>
      <diagonal/>
    </border>
    <border>
      <left style="thin">
        <color indexed="64"/>
      </left>
      <right style="medium">
        <color indexed="64"/>
      </right>
      <top style="thin">
        <color indexed="64"/>
      </top>
      <bottom/>
      <diagonal/>
    </border>
    <border>
      <left/>
      <right style="thin">
        <color indexed="8"/>
      </right>
      <top/>
      <bottom/>
      <diagonal/>
    </border>
    <border>
      <left style="thin">
        <color indexed="64"/>
      </left>
      <right style="medium">
        <color indexed="64"/>
      </right>
      <top/>
      <bottom/>
      <diagonal/>
    </border>
    <border>
      <left style="medium">
        <color indexed="64"/>
      </left>
      <right/>
      <top/>
      <bottom style="thin">
        <color indexed="8"/>
      </bottom>
      <diagonal/>
    </border>
    <border>
      <left/>
      <right/>
      <top/>
      <bottom style="thin">
        <color indexed="8"/>
      </bottom>
      <diagonal/>
    </border>
    <border>
      <left style="thin">
        <color auto="1"/>
      </left>
      <right style="medium">
        <color auto="1"/>
      </right>
      <top/>
      <bottom style="thin">
        <color auto="1"/>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medium">
        <color indexed="64"/>
      </right>
      <top/>
      <bottom style="thin">
        <color indexed="8"/>
      </bottom>
      <diagonal/>
    </border>
    <border>
      <left/>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8"/>
      </right>
      <top style="thin">
        <color indexed="8"/>
      </top>
      <bottom/>
      <diagonal/>
    </border>
    <border>
      <left style="thin">
        <color indexed="8"/>
      </left>
      <right/>
      <top style="thin">
        <color indexed="8"/>
      </top>
      <bottom style="thin">
        <color indexed="8"/>
      </bottom>
      <diagonal/>
    </border>
    <border>
      <left style="medium">
        <color indexed="64"/>
      </left>
      <right style="thin">
        <color indexed="8"/>
      </right>
      <top style="thin">
        <color indexed="8"/>
      </top>
      <bottom style="hair">
        <color indexed="8"/>
      </bottom>
      <diagonal/>
    </border>
    <border>
      <left/>
      <right style="thin">
        <color indexed="8"/>
      </right>
      <top style="thin">
        <color indexed="8"/>
      </top>
      <bottom style="hair">
        <color indexed="8"/>
      </bottom>
      <diagonal/>
    </border>
    <border>
      <left style="thin">
        <color indexed="8"/>
      </left>
      <right style="thin">
        <color indexed="8"/>
      </right>
      <top style="thin">
        <color indexed="8"/>
      </top>
      <bottom style="hair">
        <color indexed="8"/>
      </bottom>
      <diagonal/>
    </border>
    <border>
      <left/>
      <right style="medium">
        <color indexed="64"/>
      </right>
      <top style="thin">
        <color indexed="8"/>
      </top>
      <bottom style="hair">
        <color indexed="8"/>
      </bottom>
      <diagonal/>
    </border>
    <border>
      <left style="medium">
        <color indexed="64"/>
      </left>
      <right style="thin">
        <color indexed="8"/>
      </right>
      <top style="hair">
        <color indexed="8"/>
      </top>
      <bottom style="hair">
        <color indexed="8"/>
      </bottom>
      <diagonal/>
    </border>
    <border>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right style="medium">
        <color indexed="64"/>
      </right>
      <top style="hair">
        <color indexed="8"/>
      </top>
      <bottom style="hair">
        <color indexed="8"/>
      </bottom>
      <diagonal/>
    </border>
    <border>
      <left/>
      <right style="thin">
        <color indexed="8"/>
      </right>
      <top/>
      <bottom style="hair">
        <color indexed="8"/>
      </bottom>
      <diagonal/>
    </border>
    <border>
      <left style="thin">
        <color indexed="8"/>
      </left>
      <right style="thin">
        <color indexed="8"/>
      </right>
      <top/>
      <bottom style="hair">
        <color indexed="8"/>
      </bottom>
      <diagonal/>
    </border>
    <border>
      <left style="medium">
        <color indexed="64"/>
      </left>
      <right/>
      <top style="hair">
        <color indexed="8"/>
      </top>
      <bottom style="thin">
        <color indexed="8"/>
      </bottom>
      <diagonal/>
    </border>
    <border>
      <left/>
      <right/>
      <top style="hair">
        <color indexed="8"/>
      </top>
      <bottom style="thin">
        <color indexed="8"/>
      </bottom>
      <diagonal/>
    </border>
    <border>
      <left/>
      <right style="thin">
        <color indexed="8"/>
      </right>
      <top style="hair">
        <color indexed="8"/>
      </top>
      <bottom style="thin">
        <color indexed="8"/>
      </bottom>
      <diagonal/>
    </border>
    <border>
      <left/>
      <right style="medium">
        <color indexed="64"/>
      </right>
      <top style="thin">
        <color indexed="8"/>
      </top>
      <bottom/>
      <diagonal/>
    </border>
    <border>
      <left/>
      <right style="thin">
        <color indexed="64"/>
      </right>
      <top style="thin">
        <color indexed="8"/>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8"/>
      </top>
      <bottom/>
      <diagonal/>
    </border>
    <border>
      <left/>
      <right style="thin">
        <color indexed="64"/>
      </right>
      <top/>
      <bottom style="thin">
        <color indexed="8"/>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style="thin">
        <color indexed="8"/>
      </bottom>
      <diagonal/>
    </border>
    <border>
      <left style="medium">
        <color indexed="64"/>
      </left>
      <right/>
      <top/>
      <bottom style="hair">
        <color indexed="8"/>
      </bottom>
      <diagonal/>
    </border>
    <border>
      <left/>
      <right/>
      <top/>
      <bottom style="hair">
        <color indexed="8"/>
      </bottom>
      <diagonal/>
    </border>
    <border>
      <left/>
      <right style="medium">
        <color indexed="64"/>
      </right>
      <top/>
      <bottom style="hair">
        <color indexed="8"/>
      </bottom>
      <diagonal/>
    </border>
    <border>
      <left style="medium">
        <color indexed="64"/>
      </left>
      <right/>
      <top style="hair">
        <color indexed="8"/>
      </top>
      <bottom style="hair">
        <color indexed="8"/>
      </bottom>
      <diagonal/>
    </border>
    <border>
      <left/>
      <right/>
      <top style="hair">
        <color indexed="8"/>
      </top>
      <bottom style="hair">
        <color indexed="8"/>
      </bottom>
      <diagonal/>
    </border>
    <border>
      <left style="thin">
        <color indexed="8"/>
      </left>
      <right/>
      <top style="hair">
        <color indexed="8"/>
      </top>
      <bottom style="hair">
        <color indexed="8"/>
      </bottom>
      <diagonal/>
    </border>
    <border>
      <left/>
      <right style="thin">
        <color indexed="64"/>
      </right>
      <top style="hair">
        <color indexed="8"/>
      </top>
      <bottom style="hair">
        <color indexed="8"/>
      </bottom>
      <diagonal/>
    </border>
    <border>
      <left style="medium">
        <color indexed="64"/>
      </left>
      <right/>
      <top style="hair">
        <color indexed="8"/>
      </top>
      <bottom/>
      <diagonal/>
    </border>
    <border>
      <left/>
      <right style="thin">
        <color indexed="8"/>
      </right>
      <top style="hair">
        <color indexed="8"/>
      </top>
      <bottom/>
      <diagonal/>
    </border>
    <border>
      <left style="thin">
        <color indexed="8"/>
      </left>
      <right/>
      <top style="hair">
        <color indexed="8"/>
      </top>
      <bottom/>
      <diagonal/>
    </border>
    <border>
      <left/>
      <right/>
      <top style="hair">
        <color indexed="8"/>
      </top>
      <bottom/>
      <diagonal/>
    </border>
    <border>
      <left style="thin">
        <color indexed="8"/>
      </left>
      <right/>
      <top style="hair">
        <color indexed="8"/>
      </top>
      <bottom style="medium">
        <color auto="1"/>
      </bottom>
      <diagonal/>
    </border>
    <border>
      <left/>
      <right/>
      <top style="hair">
        <color indexed="8"/>
      </top>
      <bottom style="medium">
        <color auto="1"/>
      </bottom>
      <diagonal/>
    </border>
    <border>
      <left/>
      <right style="thin">
        <color indexed="64"/>
      </right>
      <top style="hair">
        <color indexed="8"/>
      </top>
      <bottom style="medium">
        <color auto="1"/>
      </bottom>
      <diagonal/>
    </border>
    <border>
      <left/>
      <right style="thin">
        <color indexed="8"/>
      </right>
      <top style="medium">
        <color indexed="64"/>
      </top>
      <bottom style="medium">
        <color indexed="64"/>
      </bottom>
      <diagonal/>
    </border>
    <border>
      <left style="medium">
        <color indexed="64"/>
      </left>
      <right/>
      <top style="medium">
        <color indexed="64"/>
      </top>
      <bottom style="hair">
        <color indexed="8"/>
      </bottom>
      <diagonal/>
    </border>
    <border>
      <left/>
      <right/>
      <top style="medium">
        <color indexed="64"/>
      </top>
      <bottom style="hair">
        <color indexed="8"/>
      </bottom>
      <diagonal/>
    </border>
    <border>
      <left/>
      <right style="medium">
        <color indexed="64"/>
      </right>
      <top style="medium">
        <color indexed="64"/>
      </top>
      <bottom style="hair">
        <color indexed="8"/>
      </bottom>
      <diagonal/>
    </border>
    <border>
      <left/>
      <right style="medium">
        <color indexed="64"/>
      </right>
      <top style="hair">
        <color indexed="8"/>
      </top>
      <bottom/>
      <diagonal/>
    </border>
    <border>
      <left style="medium">
        <color auto="1"/>
      </left>
      <right/>
      <top/>
      <bottom style="thin">
        <color indexed="64"/>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indexed="64"/>
      </left>
      <right style="medium">
        <color indexed="64"/>
      </right>
      <top style="thin">
        <color indexed="64"/>
      </top>
      <bottom style="medium">
        <color indexed="64"/>
      </bottom>
      <diagonal/>
    </border>
    <border>
      <left style="medium">
        <color rgb="FF000000"/>
      </left>
      <right/>
      <top/>
      <bottom/>
      <diagonal/>
    </border>
    <border>
      <left style="medium">
        <color rgb="FF000000"/>
      </left>
      <right/>
      <top/>
      <bottom style="medium">
        <color rgb="FF000000"/>
      </bottom>
      <diagonal/>
    </border>
    <border>
      <left/>
      <right/>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indexed="64"/>
      </left>
      <right style="hair">
        <color rgb="FF000000"/>
      </right>
      <top style="medium">
        <color indexed="64"/>
      </top>
      <bottom style="medium">
        <color indexed="64"/>
      </bottom>
      <diagonal/>
    </border>
    <border>
      <left style="hair">
        <color rgb="FF000000"/>
      </left>
      <right style="hair">
        <color rgb="FF000000"/>
      </right>
      <top style="medium">
        <color indexed="64"/>
      </top>
      <bottom style="medium">
        <color indexed="64"/>
      </bottom>
      <diagonal/>
    </border>
    <border>
      <left style="hair">
        <color rgb="FF000000"/>
      </left>
      <right style="medium">
        <color indexed="64"/>
      </right>
      <top style="medium">
        <color indexed="64"/>
      </top>
      <bottom style="medium">
        <color indexed="64"/>
      </bottom>
      <diagonal/>
    </border>
    <border>
      <left style="medium">
        <color indexed="64"/>
      </left>
      <right style="hair">
        <color rgb="FF000000"/>
      </right>
      <top/>
      <bottom style="hair">
        <color rgb="FF000000"/>
      </bottom>
      <diagonal/>
    </border>
    <border>
      <left style="hair">
        <color rgb="FF000000"/>
      </left>
      <right style="hair">
        <color rgb="FF000000"/>
      </right>
      <top/>
      <bottom style="hair">
        <color rgb="FF000000"/>
      </bottom>
      <diagonal/>
    </border>
    <border>
      <left style="hair">
        <color rgb="FF000000"/>
      </left>
      <right style="medium">
        <color indexed="64"/>
      </right>
      <top/>
      <bottom style="hair">
        <color rgb="FF000000"/>
      </bottom>
      <diagonal/>
    </border>
    <border>
      <left style="medium">
        <color indexed="64"/>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style="medium">
        <color indexed="64"/>
      </right>
      <top style="hair">
        <color rgb="FF000000"/>
      </top>
      <bottom style="hair">
        <color rgb="FF000000"/>
      </bottom>
      <diagonal/>
    </border>
    <border>
      <left style="medium">
        <color indexed="64"/>
      </left>
      <right style="hair">
        <color rgb="FF000000"/>
      </right>
      <top style="hair">
        <color rgb="FF000000"/>
      </top>
      <bottom/>
      <diagonal/>
    </border>
    <border>
      <left style="hair">
        <color rgb="FF000000"/>
      </left>
      <right style="hair">
        <color rgb="FF000000"/>
      </right>
      <top style="hair">
        <color rgb="FF000000"/>
      </top>
      <bottom/>
      <diagonal/>
    </border>
    <border>
      <left style="hair">
        <color rgb="FF000000"/>
      </left>
      <right style="medium">
        <color indexed="64"/>
      </right>
      <top style="hair">
        <color rgb="FF000000"/>
      </top>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style="hair">
        <color rgb="FF000000"/>
      </right>
      <top style="hair">
        <color rgb="FF000000"/>
      </top>
      <bottom style="medium">
        <color indexed="64"/>
      </bottom>
      <diagonal/>
    </border>
    <border>
      <left style="hair">
        <color rgb="FF000000"/>
      </left>
      <right style="hair">
        <color rgb="FF000000"/>
      </right>
      <top style="hair">
        <color rgb="FF000000"/>
      </top>
      <bottom style="medium">
        <color indexed="64"/>
      </bottom>
      <diagonal/>
    </border>
    <border>
      <left style="medium">
        <color indexed="64"/>
      </left>
      <right style="medium">
        <color indexed="64"/>
      </right>
      <top style="hair">
        <color rgb="FF000000"/>
      </top>
      <bottom style="medium">
        <color indexed="64"/>
      </bottom>
      <diagonal/>
    </border>
    <border>
      <left style="hair">
        <color rgb="FF000000"/>
      </left>
      <right/>
      <top style="medium">
        <color indexed="64"/>
      </top>
      <bottom style="medium">
        <color indexed="64"/>
      </bottom>
      <diagonal/>
    </border>
    <border>
      <left style="thin">
        <color auto="1"/>
      </left>
      <right/>
      <top/>
      <bottom/>
      <diagonal/>
    </border>
    <border>
      <left style="thin">
        <color auto="1"/>
      </left>
      <right style="thin">
        <color auto="1"/>
      </right>
      <top/>
      <bottom style="thin">
        <color auto="1"/>
      </bottom>
      <diagonal/>
    </border>
    <border>
      <left style="thin">
        <color auto="1"/>
      </left>
      <right style="thin">
        <color auto="1"/>
      </right>
      <top/>
      <bottom/>
      <diagonal/>
    </border>
    <border>
      <left style="hair">
        <color auto="1"/>
      </left>
      <right style="medium">
        <color indexed="64"/>
      </right>
      <top style="hair">
        <color auto="1"/>
      </top>
      <bottom style="hair">
        <color auto="1"/>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style="medium">
        <color rgb="FF000000"/>
      </right>
      <top/>
      <bottom/>
      <diagonal/>
    </border>
    <border>
      <left/>
      <right style="medium">
        <color rgb="FF000000"/>
      </right>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hair">
        <color rgb="FF000000"/>
      </top>
      <bottom/>
      <diagonal/>
    </border>
    <border>
      <left style="thin">
        <color rgb="FF000000"/>
      </left>
      <right style="thin">
        <color rgb="FF000000"/>
      </right>
      <top style="hair">
        <color rgb="FF000000"/>
      </top>
      <bottom/>
      <diagonal/>
    </border>
    <border>
      <left style="thin">
        <color rgb="FF000000"/>
      </left>
      <right style="medium">
        <color rgb="FF000000"/>
      </right>
      <top style="hair">
        <color rgb="FF000000"/>
      </top>
      <bottom/>
      <diagonal/>
    </border>
    <border>
      <left style="medium">
        <color rgb="FF000000"/>
      </left>
      <right style="thin">
        <color rgb="FF000000"/>
      </right>
      <top style="hair">
        <color rgb="FF000000"/>
      </top>
      <bottom style="medium">
        <color rgb="FF000000"/>
      </bottom>
      <diagonal/>
    </border>
    <border>
      <left style="thin">
        <color rgb="FF000000"/>
      </left>
      <right style="thin">
        <color rgb="FF000000"/>
      </right>
      <top style="hair">
        <color rgb="FF000000"/>
      </top>
      <bottom style="medium">
        <color rgb="FF000000"/>
      </bottom>
      <diagonal/>
    </border>
    <border>
      <left style="thin">
        <color rgb="FF000000"/>
      </left>
      <right style="medium">
        <color rgb="FF000000"/>
      </right>
      <top style="hair">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indexed="64"/>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style="medium">
        <color indexed="64"/>
      </right>
      <top style="thin">
        <color indexed="8"/>
      </top>
      <bottom/>
      <diagonal/>
    </border>
    <border>
      <left style="thin">
        <color indexed="64"/>
      </left>
      <right style="medium">
        <color indexed="64"/>
      </right>
      <top style="thin">
        <color indexed="64"/>
      </top>
      <bottom/>
      <diagonal/>
    </border>
    <border>
      <left style="medium">
        <color indexed="64"/>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s>
  <cellStyleXfs count="81">
    <xf numFmtId="0" fontId="0" fillId="0" borderId="0"/>
    <xf numFmtId="41" fontId="1" fillId="0" borderId="0" applyFont="0" applyFill="0" applyBorder="0" applyAlignment="0" applyProtection="0"/>
    <xf numFmtId="42" fontId="1" fillId="0" borderId="0" applyFont="0" applyFill="0" applyBorder="0" applyAlignment="0" applyProtection="0"/>
    <xf numFmtId="39" fontId="2" fillId="0" borderId="0"/>
    <xf numFmtId="43" fontId="4" fillId="0" borderId="0" applyFont="0" applyFill="0" applyBorder="0" applyAlignment="0" applyProtection="0"/>
    <xf numFmtId="0" fontId="5" fillId="0" borderId="0"/>
    <xf numFmtId="43" fontId="1" fillId="0" borderId="0" applyFont="0" applyFill="0" applyBorder="0" applyAlignment="0" applyProtection="0"/>
    <xf numFmtId="0" fontId="10" fillId="8" borderId="0" applyNumberFormat="0" applyBorder="0" applyAlignment="0" applyProtection="0"/>
    <xf numFmtId="0" fontId="10" fillId="9" borderId="0" applyNumberFormat="0" applyBorder="0" applyAlignment="0" applyProtection="0"/>
    <xf numFmtId="44" fontId="1" fillId="0" borderId="0" applyFont="0" applyFill="0" applyBorder="0" applyAlignment="0" applyProtection="0"/>
    <xf numFmtId="9" fontId="1" fillId="0" borderId="0" applyFont="0" applyFill="0" applyBorder="0" applyAlignment="0" applyProtection="0"/>
    <xf numFmtId="181" fontId="1" fillId="0" borderId="0" applyFont="0" applyFill="0" applyBorder="0" applyAlignment="0" applyProtection="0"/>
    <xf numFmtId="0" fontId="39" fillId="0" borderId="0"/>
    <xf numFmtId="173" fontId="43" fillId="0" borderId="0" applyFont="0" applyFill="0" applyBorder="0" applyAlignment="0" applyProtection="0"/>
    <xf numFmtId="0" fontId="44" fillId="9" borderId="0" applyNumberFormat="0" applyBorder="0" applyAlignment="0" applyProtection="0"/>
    <xf numFmtId="0" fontId="44" fillId="8" borderId="0" applyNumberFormat="0" applyBorder="0" applyAlignment="0" applyProtection="0"/>
    <xf numFmtId="0" fontId="25" fillId="0" borderId="0">
      <alignment vertical="center"/>
    </xf>
    <xf numFmtId="164" fontId="25" fillId="0" borderId="0" applyFont="0" applyFill="0" applyBorder="0" applyAlignment="0" applyProtection="0"/>
    <xf numFmtId="0" fontId="5" fillId="0" borderId="0"/>
    <xf numFmtId="0" fontId="1" fillId="0" borderId="0"/>
    <xf numFmtId="192"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5" fillId="0" borderId="0">
      <alignment vertical="center"/>
    </xf>
    <xf numFmtId="0" fontId="5" fillId="0" borderId="0"/>
    <xf numFmtId="0" fontId="5" fillId="0" borderId="0" applyFont="0" applyFill="0" applyBorder="0" applyAlignment="0" applyProtection="0"/>
    <xf numFmtId="9" fontId="5" fillId="0" borderId="0" applyFont="0" applyFill="0" applyBorder="0" applyAlignment="0" applyProtection="0"/>
    <xf numFmtId="0" fontId="5" fillId="0" borderId="0"/>
    <xf numFmtId="0" fontId="1" fillId="0" borderId="0"/>
    <xf numFmtId="194" fontId="5" fillId="0" borderId="0" applyFont="0" applyFill="0" applyBorder="0" applyAlignment="0" applyProtection="0"/>
    <xf numFmtId="164" fontId="5" fillId="0" borderId="0" applyFont="0" applyFill="0" applyBorder="0" applyAlignment="0" applyProtection="0"/>
    <xf numFmtId="41" fontId="5" fillId="0" borderId="0" applyFont="0" applyFill="0" applyBorder="0" applyAlignment="0" applyProtection="0"/>
    <xf numFmtId="0" fontId="1" fillId="0" borderId="0"/>
    <xf numFmtId="0" fontId="81" fillId="0" borderId="0"/>
    <xf numFmtId="0" fontId="5" fillId="0" borderId="0"/>
    <xf numFmtId="43" fontId="5" fillId="0" borderId="0" applyFont="0" applyFill="0" applyBorder="0" applyAlignment="0" applyProtection="0"/>
    <xf numFmtId="0" fontId="5" fillId="0" borderId="0"/>
    <xf numFmtId="0" fontId="1" fillId="0" borderId="0"/>
    <xf numFmtId="0" fontId="83" fillId="0" borderId="0" applyNumberFormat="0" applyFill="0" applyBorder="0" applyAlignment="0" applyProtection="0"/>
    <xf numFmtId="197" fontId="1" fillId="0" borderId="0" applyFont="0" applyFill="0" applyBorder="0" applyAlignment="0" applyProtection="0"/>
    <xf numFmtId="181" fontId="1" fillId="0" borderId="0" applyFont="0" applyFill="0" applyBorder="0" applyAlignment="0" applyProtection="0"/>
    <xf numFmtId="183" fontId="1" fillId="0" borderId="0" applyFont="0" applyFill="0" applyBorder="0" applyAlignment="0" applyProtection="0"/>
    <xf numFmtId="0" fontId="1" fillId="0" borderId="0"/>
    <xf numFmtId="42" fontId="1" fillId="0" borderId="0" applyFont="0" applyFill="0" applyBorder="0" applyAlignment="0" applyProtection="0"/>
    <xf numFmtId="165" fontId="1" fillId="0" borderId="0" applyFont="0" applyFill="0" applyBorder="0" applyAlignment="0" applyProtection="0"/>
    <xf numFmtId="0" fontId="82" fillId="0" borderId="0"/>
    <xf numFmtId="0" fontId="1" fillId="0" borderId="0"/>
    <xf numFmtId="196" fontId="5" fillId="0" borderId="0" applyFont="0" applyFill="0" applyBorder="0" applyAlignment="0" applyProtection="0"/>
    <xf numFmtId="0" fontId="5" fillId="0" borderId="0">
      <alignment wrapText="1"/>
    </xf>
    <xf numFmtId="198" fontId="5" fillId="0" borderId="0" applyFont="0" applyFill="0" applyBorder="0" applyAlignment="0" applyProtection="0">
      <alignment wrapText="1"/>
    </xf>
    <xf numFmtId="0" fontId="5" fillId="0" borderId="0">
      <alignment wrapText="1"/>
    </xf>
    <xf numFmtId="0" fontId="5" fillId="0" borderId="0"/>
    <xf numFmtId="0" fontId="1" fillId="0" borderId="0"/>
    <xf numFmtId="194" fontId="1" fillId="0" borderId="0" applyFont="0" applyFill="0" applyBorder="0" applyAlignment="0" applyProtection="0"/>
    <xf numFmtId="0" fontId="5" fillId="0" borderId="0">
      <alignment wrapText="1"/>
    </xf>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16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43" fontId="1" fillId="0" borderId="0" applyFont="0" applyFill="0" applyBorder="0" applyAlignment="0" applyProtection="0"/>
    <xf numFmtId="164" fontId="1" fillId="0" borderId="0" applyFont="0" applyFill="0" applyBorder="0" applyAlignment="0" applyProtection="0"/>
    <xf numFmtId="42" fontId="84" fillId="0" borderId="0" applyFont="0" applyFill="0" applyBorder="0" applyAlignment="0" applyProtection="0"/>
    <xf numFmtId="0" fontId="1" fillId="0" borderId="0"/>
    <xf numFmtId="0" fontId="1" fillId="0" borderId="0"/>
    <xf numFmtId="181" fontId="1" fillId="0" borderId="0" applyFont="0" applyFill="0" applyBorder="0" applyAlignment="0" applyProtection="0"/>
    <xf numFmtId="197" fontId="1" fillId="0" borderId="0" applyFont="0" applyFill="0" applyBorder="0" applyAlignment="0" applyProtection="0"/>
    <xf numFmtId="181" fontId="1" fillId="0" borderId="0" applyFont="0" applyFill="0" applyBorder="0" applyAlignment="0" applyProtection="0"/>
    <xf numFmtId="183" fontId="1" fillId="0" borderId="0" applyFont="0" applyFill="0" applyBorder="0" applyAlignment="0" applyProtection="0"/>
    <xf numFmtId="0" fontId="1" fillId="0" borderId="0"/>
    <xf numFmtId="165" fontId="1" fillId="0" borderId="0" applyFont="0" applyFill="0" applyBorder="0" applyAlignment="0" applyProtection="0"/>
    <xf numFmtId="0" fontId="5" fillId="0" borderId="0"/>
    <xf numFmtId="0" fontId="1" fillId="0" borderId="0"/>
    <xf numFmtId="0" fontId="5" fillId="0" borderId="0"/>
  </cellStyleXfs>
  <cellXfs count="1614">
    <xf numFmtId="0" fontId="0" fillId="0" borderId="0" xfId="0"/>
    <xf numFmtId="39" fontId="3" fillId="4" borderId="1" xfId="3"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1" xfId="0" applyFont="1" applyFill="1" applyBorder="1" applyAlignment="1">
      <alignment horizontal="justify" vertical="center"/>
    </xf>
    <xf numFmtId="164" fontId="5" fillId="4" borderId="1" xfId="2" applyNumberFormat="1" applyFont="1" applyFill="1" applyBorder="1" applyAlignment="1">
      <alignment horizontal="center" vertical="center"/>
    </xf>
    <xf numFmtId="39" fontId="5" fillId="2" borderId="1" xfId="0" applyNumberFormat="1" applyFont="1" applyFill="1" applyBorder="1" applyAlignment="1">
      <alignment horizontal="justify" vertical="center"/>
    </xf>
    <xf numFmtId="0" fontId="5" fillId="0" borderId="1" xfId="0" applyFont="1" applyBorder="1" applyAlignment="1">
      <alignment horizontal="justify" vertical="center"/>
    </xf>
    <xf numFmtId="39" fontId="5" fillId="3" borderId="1" xfId="0" applyNumberFormat="1" applyFont="1" applyFill="1" applyBorder="1" applyAlignment="1">
      <alignment horizontal="justify" vertical="center"/>
    </xf>
    <xf numFmtId="39" fontId="3" fillId="2" borderId="0" xfId="3" applyFont="1" applyFill="1" applyAlignment="1">
      <alignment horizontal="center" vertical="center"/>
    </xf>
    <xf numFmtId="0" fontId="3" fillId="2" borderId="0" xfId="0" applyFont="1" applyFill="1" applyAlignment="1">
      <alignment horizontal="center" vertical="center"/>
    </xf>
    <xf numFmtId="0" fontId="3" fillId="2" borderId="0" xfId="0" applyFont="1" applyFill="1" applyAlignment="1">
      <alignment horizontal="center" vertical="center" wrapText="1"/>
    </xf>
    <xf numFmtId="0" fontId="7" fillId="0" borderId="0" xfId="0" applyFont="1"/>
    <xf numFmtId="0" fontId="7" fillId="0" borderId="0" xfId="0" applyFont="1" applyAlignment="1">
      <alignment horizontal="center" vertical="center"/>
    </xf>
    <xf numFmtId="39" fontId="3" fillId="3" borderId="0" xfId="3" applyFont="1" applyFill="1" applyAlignment="1">
      <alignment horizontal="center" vertical="center" wrapText="1"/>
    </xf>
    <xf numFmtId="39" fontId="3" fillId="3" borderId="0" xfId="3" applyFont="1" applyFill="1" applyAlignment="1">
      <alignment vertical="center" wrapText="1"/>
    </xf>
    <xf numFmtId="0" fontId="8" fillId="0" borderId="0" xfId="0" applyFont="1" applyAlignment="1">
      <alignment horizontal="center" wrapText="1"/>
    </xf>
    <xf numFmtId="168" fontId="7" fillId="0" borderId="0" xfId="0" applyNumberFormat="1" applyFont="1"/>
    <xf numFmtId="39" fontId="5" fillId="2" borderId="1" xfId="5" applyNumberFormat="1" applyFill="1" applyBorder="1" applyAlignment="1" applyProtection="1">
      <alignment horizontal="justify" vertical="center"/>
      <protection locked="0"/>
    </xf>
    <xf numFmtId="39" fontId="5" fillId="0" borderId="1" xfId="5" applyNumberFormat="1" applyBorder="1" applyAlignment="1" applyProtection="1">
      <alignment horizontal="justify" vertical="center"/>
      <protection locked="0"/>
    </xf>
    <xf numFmtId="0" fontId="7" fillId="3" borderId="0" xfId="0" applyFont="1" applyFill="1"/>
    <xf numFmtId="0" fontId="7" fillId="0" borderId="0" xfId="0" applyFont="1" applyAlignment="1">
      <alignment vertical="center"/>
    </xf>
    <xf numFmtId="0" fontId="9" fillId="0" borderId="0" xfId="0" applyFont="1"/>
    <xf numFmtId="39" fontId="3" fillId="2" borderId="1" xfId="3" applyFont="1" applyFill="1" applyBorder="1" applyAlignment="1">
      <alignment horizontal="center" vertical="center"/>
    </xf>
    <xf numFmtId="0" fontId="8" fillId="0" borderId="1" xfId="0" applyFont="1" applyBorder="1" applyAlignment="1">
      <alignment horizontal="center" vertical="center" wrapText="1"/>
    </xf>
    <xf numFmtId="168" fontId="7" fillId="0" borderId="1" xfId="0" applyNumberFormat="1" applyFont="1" applyBorder="1" applyAlignment="1">
      <alignment vertical="center"/>
    </xf>
    <xf numFmtId="39" fontId="5" fillId="0" borderId="1" xfId="0" applyNumberFormat="1" applyFont="1" applyBorder="1" applyAlignment="1" applyProtection="1">
      <alignment horizontal="justify" vertical="center"/>
      <protection locked="0"/>
    </xf>
    <xf numFmtId="39" fontId="5" fillId="3" borderId="1" xfId="0" applyNumberFormat="1" applyFont="1" applyFill="1" applyBorder="1" applyAlignment="1" applyProtection="1">
      <alignment horizontal="justify" vertical="center"/>
      <protection locked="0"/>
    </xf>
    <xf numFmtId="0" fontId="7" fillId="0" borderId="1" xfId="0" applyFont="1" applyBorder="1" applyAlignment="1">
      <alignment horizontal="center" vertical="center"/>
    </xf>
    <xf numFmtId="0" fontId="5" fillId="0" borderId="1" xfId="0" applyFont="1" applyBorder="1" applyAlignment="1">
      <alignment horizontal="center" vertical="center"/>
    </xf>
    <xf numFmtId="171" fontId="7" fillId="0" borderId="1" xfId="0" applyNumberFormat="1" applyFont="1" applyBorder="1" applyAlignment="1">
      <alignment horizontal="center" vertical="center"/>
    </xf>
    <xf numFmtId="0" fontId="3" fillId="0" borderId="1" xfId="0" applyFont="1" applyBorder="1" applyAlignment="1">
      <alignment horizontal="center" vertical="center"/>
    </xf>
    <xf numFmtId="0" fontId="8" fillId="0" borderId="1" xfId="0" applyFont="1" applyBorder="1" applyAlignment="1">
      <alignment horizontal="center" vertical="center"/>
    </xf>
    <xf numFmtId="2" fontId="8" fillId="0" borderId="1" xfId="0" applyNumberFormat="1" applyFont="1" applyBorder="1" applyAlignment="1">
      <alignment horizontal="center" vertical="center"/>
    </xf>
    <xf numFmtId="1" fontId="7" fillId="0" borderId="1" xfId="0" applyNumberFormat="1" applyFont="1" applyBorder="1" applyAlignment="1">
      <alignment horizontal="center" vertical="center"/>
    </xf>
    <xf numFmtId="39" fontId="7" fillId="0" borderId="1" xfId="0" applyNumberFormat="1" applyFont="1" applyBorder="1" applyAlignment="1">
      <alignment horizontal="center" vertical="center"/>
    </xf>
    <xf numFmtId="1" fontId="8" fillId="0" borderId="1" xfId="0" applyNumberFormat="1" applyFont="1" applyBorder="1" applyAlignment="1">
      <alignment horizontal="center" vertical="center"/>
    </xf>
    <xf numFmtId="2" fontId="3" fillId="0" borderId="1" xfId="0" applyNumberFormat="1" applyFont="1" applyBorder="1" applyAlignment="1">
      <alignment horizontal="center" vertical="center"/>
    </xf>
    <xf numFmtId="39" fontId="7" fillId="3" borderId="1" xfId="3" applyFont="1" applyFill="1" applyBorder="1" applyAlignment="1">
      <alignment horizontal="center" vertical="center" wrapText="1"/>
    </xf>
    <xf numFmtId="37" fontId="7" fillId="3" borderId="1" xfId="3" applyNumberFormat="1" applyFont="1" applyFill="1" applyBorder="1" applyAlignment="1">
      <alignment horizontal="center" vertical="center" wrapText="1"/>
    </xf>
    <xf numFmtId="172" fontId="7" fillId="0" borderId="1" xfId="0" applyNumberFormat="1" applyFont="1" applyBorder="1" applyAlignment="1">
      <alignment horizontal="center" vertical="center"/>
    </xf>
    <xf numFmtId="166" fontId="5" fillId="0" borderId="1" xfId="1" applyNumberFormat="1" applyFont="1" applyFill="1" applyBorder="1" applyAlignment="1">
      <alignment horizontal="center" vertical="center"/>
    </xf>
    <xf numFmtId="170" fontId="8" fillId="5" borderId="1" xfId="0" applyNumberFormat="1" applyFont="1" applyFill="1" applyBorder="1" applyAlignment="1">
      <alignment horizontal="center" vertical="center"/>
    </xf>
    <xf numFmtId="43" fontId="7" fillId="0" borderId="0" xfId="0" applyNumberFormat="1" applyFont="1" applyAlignment="1">
      <alignment horizontal="center" vertical="center"/>
    </xf>
    <xf numFmtId="169" fontId="3" fillId="4" borderId="1" xfId="0" applyNumberFormat="1" applyFont="1" applyFill="1" applyBorder="1" applyAlignment="1">
      <alignment horizontal="center" vertical="center"/>
    </xf>
    <xf numFmtId="9" fontId="3" fillId="4" borderId="1" xfId="0" applyNumberFormat="1" applyFont="1" applyFill="1" applyBorder="1" applyAlignment="1">
      <alignment horizontal="center" vertical="center"/>
    </xf>
    <xf numFmtId="0" fontId="5" fillId="6" borderId="1" xfId="0" applyFont="1" applyFill="1" applyBorder="1" applyAlignment="1">
      <alignment horizontal="center" vertical="center"/>
    </xf>
    <xf numFmtId="0" fontId="3" fillId="6" borderId="1" xfId="0" applyFont="1" applyFill="1" applyBorder="1" applyAlignment="1">
      <alignment horizontal="center" vertical="center"/>
    </xf>
    <xf numFmtId="168" fontId="8" fillId="7" borderId="1" xfId="0" applyNumberFormat="1" applyFont="1" applyFill="1" applyBorder="1" applyAlignment="1">
      <alignment vertical="center"/>
    </xf>
    <xf numFmtId="9" fontId="8" fillId="7" borderId="1" xfId="0" applyNumberFormat="1" applyFont="1" applyFill="1" applyBorder="1" applyAlignment="1">
      <alignment horizontal="center" vertical="center"/>
    </xf>
    <xf numFmtId="170" fontId="8" fillId="7" borderId="1" xfId="0" applyNumberFormat="1" applyFont="1" applyFill="1" applyBorder="1" applyAlignment="1">
      <alignment horizontal="center" vertical="center"/>
    </xf>
    <xf numFmtId="167" fontId="5" fillId="0" borderId="1" xfId="1" applyNumberFormat="1" applyFont="1" applyFill="1" applyBorder="1" applyAlignment="1">
      <alignment horizontal="center" vertical="center"/>
    </xf>
    <xf numFmtId="49" fontId="11" fillId="0" borderId="1" xfId="0" applyNumberFormat="1" applyFont="1" applyBorder="1" applyAlignment="1" applyProtection="1">
      <alignment horizontal="center" vertical="center"/>
      <protection locked="0"/>
    </xf>
    <xf numFmtId="39" fontId="12" fillId="3" borderId="1" xfId="0" applyNumberFormat="1" applyFont="1" applyFill="1" applyBorder="1" applyAlignment="1" applyProtection="1">
      <alignment horizontal="justify" vertical="center" wrapText="1"/>
      <protection locked="0"/>
    </xf>
    <xf numFmtId="39" fontId="12" fillId="3" borderId="1" xfId="0" applyNumberFormat="1" applyFont="1" applyFill="1" applyBorder="1" applyAlignment="1" applyProtection="1">
      <alignment horizontal="center" vertical="center"/>
      <protection locked="0"/>
    </xf>
    <xf numFmtId="173" fontId="3" fillId="3" borderId="1" xfId="6" applyNumberFormat="1" applyFont="1" applyFill="1" applyBorder="1" applyAlignment="1" applyProtection="1">
      <alignment horizontal="center" vertical="center"/>
    </xf>
    <xf numFmtId="42" fontId="3" fillId="3" borderId="1" xfId="2" applyFont="1" applyFill="1" applyBorder="1" applyAlignment="1" applyProtection="1">
      <alignment horizontal="left" vertical="center"/>
    </xf>
    <xf numFmtId="39" fontId="3" fillId="3" borderId="1" xfId="0" applyNumberFormat="1" applyFont="1" applyFill="1" applyBorder="1" applyAlignment="1">
      <alignment horizontal="center" vertical="center"/>
    </xf>
    <xf numFmtId="164" fontId="12" fillId="3" borderId="1" xfId="0" applyNumberFormat="1" applyFont="1" applyFill="1" applyBorder="1" applyAlignment="1">
      <alignment vertical="center"/>
    </xf>
    <xf numFmtId="39" fontId="5" fillId="3" borderId="1" xfId="0" applyNumberFormat="1" applyFont="1" applyFill="1" applyBorder="1" applyAlignment="1">
      <alignment horizontal="justify" vertical="center" wrapText="1"/>
    </xf>
    <xf numFmtId="39" fontId="5" fillId="3" borderId="1" xfId="0" applyNumberFormat="1" applyFont="1" applyFill="1" applyBorder="1" applyAlignment="1">
      <alignment horizontal="center" vertical="center"/>
    </xf>
    <xf numFmtId="173" fontId="5" fillId="3" borderId="1" xfId="6" applyNumberFormat="1" applyFont="1" applyFill="1" applyBorder="1" applyAlignment="1" applyProtection="1">
      <alignment horizontal="center" vertical="center"/>
    </xf>
    <xf numFmtId="42" fontId="5" fillId="3" borderId="1" xfId="2" applyFont="1" applyFill="1" applyBorder="1" applyAlignment="1" applyProtection="1">
      <alignment horizontal="left" vertical="center"/>
    </xf>
    <xf numFmtId="164" fontId="5" fillId="3" borderId="1" xfId="0" applyNumberFormat="1" applyFont="1" applyFill="1" applyBorder="1" applyAlignment="1">
      <alignment vertical="center"/>
    </xf>
    <xf numFmtId="39" fontId="13" fillId="11" borderId="1" xfId="8" applyNumberFormat="1" applyFont="1" applyFill="1" applyBorder="1" applyAlignment="1">
      <alignment horizontal="center" vertical="center"/>
    </xf>
    <xf numFmtId="174" fontId="5" fillId="3" borderId="1" xfId="0" applyNumberFormat="1" applyFont="1" applyFill="1" applyBorder="1" applyAlignment="1">
      <alignment horizontal="center" vertical="center"/>
    </xf>
    <xf numFmtId="39" fontId="13" fillId="12" borderId="1" xfId="7" applyNumberFormat="1" applyFont="1" applyFill="1" applyBorder="1" applyAlignment="1">
      <alignment horizontal="center" vertical="center"/>
    </xf>
    <xf numFmtId="164" fontId="5" fillId="0" borderId="1" xfId="2" applyNumberFormat="1" applyFont="1" applyFill="1" applyBorder="1" applyAlignment="1">
      <alignment horizontal="center" vertical="center"/>
    </xf>
    <xf numFmtId="49" fontId="3" fillId="0" borderId="1" xfId="0" applyNumberFormat="1" applyFont="1" applyBorder="1" applyAlignment="1" applyProtection="1">
      <alignment horizontal="center" vertical="center"/>
      <protection locked="0"/>
    </xf>
    <xf numFmtId="39" fontId="3" fillId="0" borderId="1" xfId="0" applyNumberFormat="1" applyFont="1" applyBorder="1" applyAlignment="1" applyProtection="1">
      <alignment horizontal="center" vertical="center"/>
      <protection locked="0"/>
    </xf>
    <xf numFmtId="39" fontId="3" fillId="0" borderId="1" xfId="0" applyNumberFormat="1" applyFont="1" applyBorder="1" applyAlignment="1" applyProtection="1">
      <alignment horizontal="justify" vertical="center"/>
      <protection locked="0"/>
    </xf>
    <xf numFmtId="173" fontId="3" fillId="0" borderId="1" xfId="6" applyNumberFormat="1" applyFont="1" applyFill="1" applyBorder="1" applyAlignment="1">
      <alignment horizontal="center" vertical="center"/>
    </xf>
    <xf numFmtId="3" fontId="3" fillId="0" borderId="1" xfId="0" applyNumberFormat="1" applyFont="1" applyBorder="1" applyAlignment="1">
      <alignment horizontal="right" vertical="center"/>
    </xf>
    <xf numFmtId="39" fontId="3" fillId="0" borderId="1" xfId="0" applyNumberFormat="1" applyFont="1" applyBorder="1" applyAlignment="1">
      <alignment horizontal="center" vertical="center"/>
    </xf>
    <xf numFmtId="164" fontId="3" fillId="0" borderId="1" xfId="0" applyNumberFormat="1" applyFont="1" applyBorder="1" applyAlignment="1">
      <alignment vertical="center"/>
    </xf>
    <xf numFmtId="0" fontId="12" fillId="0" borderId="1" xfId="0" applyFont="1" applyBorder="1" applyAlignment="1">
      <alignment horizontal="center" vertical="center"/>
    </xf>
    <xf numFmtId="39" fontId="5" fillId="0" borderId="1" xfId="0" applyNumberFormat="1" applyFont="1" applyBorder="1" applyAlignment="1">
      <alignment horizontal="justify" vertical="center"/>
    </xf>
    <xf numFmtId="39" fontId="5" fillId="0" borderId="1" xfId="0" applyNumberFormat="1" applyFont="1" applyBorder="1" applyAlignment="1">
      <alignment horizontal="center" vertical="center"/>
    </xf>
    <xf numFmtId="173" fontId="5" fillId="0" borderId="1" xfId="6" applyNumberFormat="1" applyFont="1" applyFill="1" applyBorder="1" applyAlignment="1" applyProtection="1">
      <alignment horizontal="center" vertical="center"/>
    </xf>
    <xf numFmtId="164" fontId="5" fillId="0" borderId="1" xfId="0" applyNumberFormat="1" applyFont="1" applyBorder="1" applyAlignment="1">
      <alignment vertical="center"/>
    </xf>
    <xf numFmtId="0" fontId="16" fillId="0" borderId="1" xfId="0" applyFont="1" applyBorder="1" applyAlignment="1">
      <alignment vertical="center"/>
    </xf>
    <xf numFmtId="0" fontId="16" fillId="0" borderId="1" xfId="0" applyFont="1" applyBorder="1" applyAlignment="1">
      <alignment horizontal="center" vertical="center"/>
    </xf>
    <xf numFmtId="3" fontId="5" fillId="0" borderId="1" xfId="0" applyNumberFormat="1" applyFont="1" applyBorder="1" applyAlignment="1">
      <alignment horizontal="right" vertical="center"/>
    </xf>
    <xf numFmtId="39" fontId="16" fillId="0" borderId="1" xfId="0" applyNumberFormat="1" applyFont="1" applyBorder="1" applyAlignment="1" applyProtection="1">
      <alignment horizontal="justify" vertical="center"/>
      <protection locked="0"/>
    </xf>
    <xf numFmtId="175" fontId="5" fillId="0" borderId="1" xfId="6" applyNumberFormat="1" applyFont="1" applyFill="1" applyBorder="1" applyAlignment="1" applyProtection="1">
      <alignment horizontal="center" vertical="center"/>
    </xf>
    <xf numFmtId="39" fontId="15" fillId="11" borderId="1" xfId="8" applyNumberFormat="1" applyFont="1" applyFill="1" applyBorder="1" applyAlignment="1">
      <alignment horizontal="center" vertical="center"/>
    </xf>
    <xf numFmtId="39" fontId="12" fillId="0" borderId="1" xfId="0" applyNumberFormat="1" applyFont="1" applyBorder="1" applyAlignment="1" applyProtection="1">
      <alignment horizontal="center" vertical="center"/>
      <protection locked="0"/>
    </xf>
    <xf numFmtId="39" fontId="12" fillId="0" borderId="1" xfId="0" applyNumberFormat="1" applyFont="1" applyBorder="1" applyAlignment="1" applyProtection="1">
      <alignment horizontal="justify" vertical="center"/>
      <protection locked="0"/>
    </xf>
    <xf numFmtId="164" fontId="12" fillId="0" borderId="1" xfId="0" applyNumberFormat="1" applyFont="1" applyBorder="1" applyAlignment="1">
      <alignment vertical="center"/>
    </xf>
    <xf numFmtId="39" fontId="15" fillId="12" borderId="1" xfId="7" applyNumberFormat="1" applyFont="1" applyFill="1" applyBorder="1" applyAlignment="1">
      <alignment horizontal="center" vertical="center"/>
    </xf>
    <xf numFmtId="39" fontId="3" fillId="3" borderId="1" xfId="0" applyNumberFormat="1" applyFont="1" applyFill="1" applyBorder="1" applyAlignment="1">
      <alignment horizontal="justify" vertical="center" wrapText="1"/>
    </xf>
    <xf numFmtId="39" fontId="12" fillId="3" borderId="1" xfId="0" applyNumberFormat="1" applyFont="1" applyFill="1" applyBorder="1" applyAlignment="1" applyProtection="1">
      <alignment horizontal="justify" vertical="center"/>
      <protection locked="0"/>
    </xf>
    <xf numFmtId="3" fontId="3" fillId="3" borderId="1" xfId="0" applyNumberFormat="1" applyFont="1" applyFill="1" applyBorder="1" applyAlignment="1">
      <alignment horizontal="right" vertical="center"/>
    </xf>
    <xf numFmtId="173" fontId="5" fillId="3" borderId="1" xfId="6" applyNumberFormat="1" applyFont="1" applyFill="1" applyBorder="1" applyAlignment="1">
      <alignment horizontal="center" vertical="center"/>
    </xf>
    <xf numFmtId="3" fontId="5" fillId="3" borderId="1" xfId="0" applyNumberFormat="1" applyFont="1" applyFill="1" applyBorder="1" applyAlignment="1">
      <alignment horizontal="right" vertical="center"/>
    </xf>
    <xf numFmtId="4" fontId="5" fillId="3" borderId="1" xfId="0" applyNumberFormat="1" applyFont="1" applyFill="1" applyBorder="1" applyAlignment="1">
      <alignment horizontal="center" vertical="center"/>
    </xf>
    <xf numFmtId="173" fontId="3" fillId="3" borderId="1" xfId="6" applyNumberFormat="1" applyFont="1" applyFill="1" applyBorder="1" applyAlignment="1">
      <alignment horizontal="center" vertical="center"/>
    </xf>
    <xf numFmtId="164" fontId="17" fillId="3" borderId="1" xfId="0" applyNumberFormat="1" applyFont="1" applyFill="1" applyBorder="1" applyAlignment="1">
      <alignment vertical="center"/>
    </xf>
    <xf numFmtId="176" fontId="5" fillId="0" borderId="1" xfId="0" applyNumberFormat="1" applyFont="1" applyBorder="1" applyAlignment="1">
      <alignment horizontal="center" vertical="center"/>
    </xf>
    <xf numFmtId="49" fontId="3" fillId="3" borderId="1" xfId="0" applyNumberFormat="1" applyFont="1" applyFill="1" applyBorder="1" applyAlignment="1" applyProtection="1">
      <alignment horizontal="center" vertical="center"/>
      <protection locked="0"/>
    </xf>
    <xf numFmtId="39" fontId="3" fillId="3" borderId="1" xfId="0" applyNumberFormat="1" applyFont="1" applyFill="1" applyBorder="1" applyAlignment="1" applyProtection="1">
      <alignment horizontal="center" vertical="center"/>
      <protection locked="0"/>
    </xf>
    <xf numFmtId="39" fontId="3" fillId="3" borderId="1" xfId="0" applyNumberFormat="1" applyFont="1" applyFill="1" applyBorder="1" applyAlignment="1" applyProtection="1">
      <alignment horizontal="justify" vertical="center"/>
      <protection locked="0"/>
    </xf>
    <xf numFmtId="164" fontId="3" fillId="3" borderId="1" xfId="0" applyNumberFormat="1" applyFont="1" applyFill="1" applyBorder="1" applyAlignment="1">
      <alignment vertical="center"/>
    </xf>
    <xf numFmtId="174" fontId="5" fillId="0" borderId="1" xfId="0" applyNumberFormat="1" applyFont="1" applyBorder="1" applyAlignment="1">
      <alignment horizontal="center" vertical="center"/>
    </xf>
    <xf numFmtId="2" fontId="5" fillId="0" borderId="1" xfId="0" applyNumberFormat="1" applyFont="1" applyBorder="1" applyAlignment="1">
      <alignment horizontal="center" vertical="center"/>
    </xf>
    <xf numFmtId="173" fontId="5" fillId="0" borderId="1" xfId="6" applyNumberFormat="1" applyFont="1" applyFill="1" applyBorder="1" applyAlignment="1">
      <alignment horizontal="center" vertical="center"/>
    </xf>
    <xf numFmtId="39" fontId="15" fillId="15" borderId="1" xfId="0" applyNumberFormat="1" applyFont="1" applyFill="1" applyBorder="1" applyAlignment="1">
      <alignment horizontal="center" vertical="center"/>
    </xf>
    <xf numFmtId="177" fontId="5" fillId="3" borderId="1" xfId="0" applyNumberFormat="1" applyFont="1" applyFill="1" applyBorder="1" applyAlignment="1">
      <alignment horizontal="center" vertical="center"/>
    </xf>
    <xf numFmtId="175" fontId="5" fillId="3" borderId="1" xfId="6" applyNumberFormat="1" applyFont="1" applyFill="1" applyBorder="1" applyAlignment="1" applyProtection="1">
      <alignment horizontal="center" vertical="center"/>
    </xf>
    <xf numFmtId="42" fontId="5" fillId="3" borderId="1" xfId="2" applyFont="1" applyFill="1" applyBorder="1" applyAlignment="1">
      <alignment horizontal="left" vertical="center"/>
    </xf>
    <xf numFmtId="2" fontId="5" fillId="3" borderId="1" xfId="0" applyNumberFormat="1" applyFont="1" applyFill="1" applyBorder="1" applyAlignment="1">
      <alignment horizontal="center" vertical="center"/>
    </xf>
    <xf numFmtId="3" fontId="3" fillId="0" borderId="1" xfId="0" applyNumberFormat="1" applyFont="1" applyBorder="1" applyAlignment="1">
      <alignment vertical="center"/>
    </xf>
    <xf numFmtId="3" fontId="5" fillId="0" borderId="1" xfId="0" applyNumberFormat="1" applyFont="1" applyBorder="1" applyAlignment="1">
      <alignment vertical="center"/>
    </xf>
    <xf numFmtId="49" fontId="12" fillId="0" borderId="1" xfId="0" applyNumberFormat="1" applyFont="1" applyBorder="1" applyAlignment="1" applyProtection="1">
      <alignment horizontal="center" vertical="center"/>
      <protection locked="0"/>
    </xf>
    <xf numFmtId="173" fontId="3" fillId="0" borderId="1" xfId="6" applyNumberFormat="1" applyFont="1" applyFill="1" applyBorder="1" applyAlignment="1" applyProtection="1">
      <alignment horizontal="center" vertical="center"/>
    </xf>
    <xf numFmtId="0" fontId="16" fillId="0" borderId="1" xfId="0" applyFont="1" applyBorder="1" applyAlignment="1">
      <alignment horizontal="justify" vertical="top" wrapText="1"/>
    </xf>
    <xf numFmtId="39" fontId="13" fillId="13" borderId="1" xfId="0" applyNumberFormat="1" applyFont="1" applyFill="1" applyBorder="1" applyAlignment="1">
      <alignment horizontal="center" vertical="center"/>
    </xf>
    <xf numFmtId="3" fontId="12" fillId="0" borderId="1" xfId="0" applyNumberFormat="1" applyFont="1" applyBorder="1" applyAlignment="1">
      <alignment vertical="center"/>
    </xf>
    <xf numFmtId="4" fontId="5" fillId="0" borderId="1" xfId="0" applyNumberFormat="1" applyFont="1" applyBorder="1" applyAlignment="1">
      <alignment horizontal="center" vertical="center"/>
    </xf>
    <xf numFmtId="0" fontId="16" fillId="3" borderId="1" xfId="0" applyFont="1" applyFill="1" applyBorder="1" applyAlignment="1">
      <alignment vertical="center"/>
    </xf>
    <xf numFmtId="0" fontId="16" fillId="3" borderId="1" xfId="0" applyFont="1" applyFill="1" applyBorder="1" applyAlignment="1">
      <alignment horizontal="center" vertical="center"/>
    </xf>
    <xf numFmtId="39" fontId="16" fillId="3" borderId="1" xfId="0" applyNumberFormat="1" applyFont="1" applyFill="1" applyBorder="1" applyAlignment="1">
      <alignment horizontal="justify" vertical="center"/>
    </xf>
    <xf numFmtId="39" fontId="16" fillId="3" borderId="1" xfId="0" applyNumberFormat="1" applyFont="1" applyFill="1" applyBorder="1" applyAlignment="1">
      <alignment horizontal="center" vertical="center"/>
    </xf>
    <xf numFmtId="164" fontId="16" fillId="3" borderId="1" xfId="0" applyNumberFormat="1" applyFont="1" applyFill="1" applyBorder="1" applyAlignment="1">
      <alignment vertical="center"/>
    </xf>
    <xf numFmtId="39" fontId="5" fillId="3" borderId="1" xfId="0" applyNumberFormat="1" applyFont="1" applyFill="1" applyBorder="1" applyAlignment="1">
      <alignment horizontal="justify" vertical="top" wrapText="1"/>
    </xf>
    <xf numFmtId="178" fontId="5" fillId="3" borderId="1" xfId="0" applyNumberFormat="1" applyFont="1" applyFill="1" applyBorder="1" applyAlignment="1">
      <alignment horizontal="center" vertical="center"/>
    </xf>
    <xf numFmtId="4" fontId="0" fillId="0" borderId="5" xfId="0" applyNumberFormat="1" applyBorder="1" applyAlignment="1">
      <alignment horizontal="center"/>
    </xf>
    <xf numFmtId="179" fontId="22" fillId="14" borderId="5" xfId="0" applyNumberFormat="1" applyFont="1" applyFill="1" applyBorder="1" applyAlignment="1">
      <alignment horizontal="center"/>
    </xf>
    <xf numFmtId="3" fontId="0" fillId="0" borderId="0" xfId="0" applyNumberFormat="1"/>
    <xf numFmtId="10" fontId="0" fillId="0" borderId="0" xfId="0" applyNumberFormat="1"/>
    <xf numFmtId="4" fontId="0" fillId="0" borderId="1" xfId="0" applyNumberFormat="1" applyBorder="1" applyAlignment="1">
      <alignment horizontal="center"/>
    </xf>
    <xf numFmtId="4" fontId="22" fillId="14" borderId="1" xfId="0" applyNumberFormat="1" applyFont="1" applyFill="1" applyBorder="1" applyAlignment="1">
      <alignment horizontal="center"/>
    </xf>
    <xf numFmtId="4" fontId="0" fillId="0" borderId="0" xfId="0" applyNumberFormat="1" applyAlignment="1">
      <alignment horizontal="center"/>
    </xf>
    <xf numFmtId="0" fontId="23" fillId="0" borderId="0" xfId="0" applyFont="1"/>
    <xf numFmtId="0" fontId="0" fillId="0" borderId="0" xfId="0" applyAlignment="1">
      <alignment horizontal="center"/>
    </xf>
    <xf numFmtId="4" fontId="0" fillId="0" borderId="0" xfId="0" applyNumberFormat="1"/>
    <xf numFmtId="4" fontId="22" fillId="0" borderId="6" xfId="0" applyNumberFormat="1" applyFont="1" applyBorder="1" applyAlignment="1">
      <alignment horizontal="center" vertical="center" wrapText="1"/>
    </xf>
    <xf numFmtId="0" fontId="22" fillId="0" borderId="7" xfId="0" applyFont="1" applyBorder="1" applyAlignment="1">
      <alignment horizontal="center" vertical="center" wrapText="1"/>
    </xf>
    <xf numFmtId="4" fontId="22" fillId="0" borderId="7" xfId="0" applyNumberFormat="1" applyFont="1" applyBorder="1" applyAlignment="1">
      <alignment horizontal="center" vertical="center" wrapText="1"/>
    </xf>
    <xf numFmtId="3" fontId="22" fillId="0" borderId="7" xfId="0" applyNumberFormat="1" applyFont="1" applyBorder="1" applyAlignment="1">
      <alignment horizontal="center" vertical="center" wrapText="1"/>
    </xf>
    <xf numFmtId="10" fontId="22" fillId="0" borderId="8" xfId="0" applyNumberFormat="1" applyFont="1" applyBorder="1" applyAlignment="1">
      <alignment horizontal="center" vertical="center" wrapText="1"/>
    </xf>
    <xf numFmtId="4" fontId="22" fillId="14" borderId="9" xfId="0" applyNumberFormat="1" applyFont="1" applyFill="1" applyBorder="1" applyAlignment="1">
      <alignment horizontal="center"/>
    </xf>
    <xf numFmtId="0" fontId="21" fillId="14" borderId="5" xfId="0" applyFont="1" applyFill="1" applyBorder="1" applyAlignment="1">
      <alignment horizontal="center" vertical="center" wrapText="1"/>
    </xf>
    <xf numFmtId="0" fontId="24" fillId="14" borderId="5" xfId="0" applyFont="1" applyFill="1" applyBorder="1" applyAlignment="1">
      <alignment horizontal="center"/>
    </xf>
    <xf numFmtId="4" fontId="24" fillId="14" borderId="5" xfId="0" applyNumberFormat="1" applyFont="1" applyFill="1" applyBorder="1"/>
    <xf numFmtId="3" fontId="24" fillId="14" borderId="5" xfId="0" applyNumberFormat="1" applyFont="1" applyFill="1" applyBorder="1"/>
    <xf numFmtId="0" fontId="24" fillId="14" borderId="5" xfId="0" applyFont="1" applyFill="1" applyBorder="1"/>
    <xf numFmtId="10" fontId="22" fillId="14" borderId="10" xfId="0" applyNumberFormat="1" applyFont="1" applyFill="1" applyBorder="1"/>
    <xf numFmtId="4" fontId="22" fillId="0" borderId="11" xfId="0" applyNumberFormat="1" applyFont="1" applyBorder="1" applyAlignment="1">
      <alignment horizontal="center"/>
    </xf>
    <xf numFmtId="4" fontId="24" fillId="0" borderId="1" xfId="0" applyNumberFormat="1" applyFont="1" applyBorder="1"/>
    <xf numFmtId="3" fontId="24" fillId="0" borderId="1" xfId="0" applyNumberFormat="1" applyFont="1" applyBorder="1"/>
    <xf numFmtId="0" fontId="24" fillId="0" borderId="1" xfId="0" applyFont="1" applyBorder="1"/>
    <xf numFmtId="3" fontId="22" fillId="0" borderId="1" xfId="0" applyNumberFormat="1" applyFont="1" applyBorder="1"/>
    <xf numFmtId="10" fontId="22" fillId="0" borderId="12" xfId="0" applyNumberFormat="1" applyFont="1" applyBorder="1"/>
    <xf numFmtId="0" fontId="21" fillId="0" borderId="1" xfId="0" applyFont="1" applyBorder="1" applyAlignment="1">
      <alignment horizontal="center"/>
    </xf>
    <xf numFmtId="0" fontId="24" fillId="0" borderId="1" xfId="0" applyFont="1" applyBorder="1" applyAlignment="1">
      <alignment horizontal="center"/>
    </xf>
    <xf numFmtId="10" fontId="24" fillId="0" borderId="1" xfId="0" applyNumberFormat="1" applyFont="1" applyBorder="1"/>
    <xf numFmtId="4" fontId="24" fillId="0" borderId="11" xfId="0" applyNumberFormat="1" applyFont="1" applyBorder="1" applyAlignment="1">
      <alignment horizontal="center"/>
    </xf>
    <xf numFmtId="44" fontId="24" fillId="0" borderId="1" xfId="9" applyFont="1" applyFill="1" applyBorder="1"/>
    <xf numFmtId="10" fontId="24" fillId="0" borderId="12" xfId="0" applyNumberFormat="1" applyFont="1" applyBorder="1"/>
    <xf numFmtId="44" fontId="25" fillId="0" borderId="0" xfId="9" applyFont="1" applyFill="1"/>
    <xf numFmtId="44" fontId="24" fillId="0" borderId="1" xfId="9" applyFont="1" applyBorder="1"/>
    <xf numFmtId="44" fontId="25" fillId="0" borderId="0" xfId="9" applyFont="1"/>
    <xf numFmtId="0" fontId="22" fillId="0" borderId="1" xfId="0" applyFont="1" applyBorder="1" applyAlignment="1">
      <alignment horizontal="center"/>
    </xf>
    <xf numFmtId="0" fontId="24" fillId="0" borderId="1" xfId="0" applyFont="1" applyBorder="1" applyAlignment="1">
      <alignment wrapText="1"/>
    </xf>
    <xf numFmtId="4" fontId="22" fillId="14" borderId="11" xfId="0" applyNumberFormat="1" applyFont="1" applyFill="1" applyBorder="1" applyAlignment="1">
      <alignment horizontal="center"/>
    </xf>
    <xf numFmtId="0" fontId="21" fillId="14" borderId="1" xfId="0" applyFont="1" applyFill="1" applyBorder="1" applyAlignment="1">
      <alignment horizontal="center" vertical="center" wrapText="1"/>
    </xf>
    <xf numFmtId="4" fontId="24" fillId="14" borderId="1" xfId="0" applyNumberFormat="1" applyFont="1" applyFill="1" applyBorder="1"/>
    <xf numFmtId="3" fontId="24" fillId="14" borderId="1" xfId="0" applyNumberFormat="1" applyFont="1" applyFill="1" applyBorder="1"/>
    <xf numFmtId="0" fontId="24" fillId="14" borderId="1" xfId="0" applyFont="1" applyFill="1" applyBorder="1"/>
    <xf numFmtId="10" fontId="22" fillId="14" borderId="12" xfId="0" applyNumberFormat="1" applyFont="1" applyFill="1" applyBorder="1"/>
    <xf numFmtId="0" fontId="26" fillId="0" borderId="1" xfId="0" applyFont="1" applyBorder="1" applyAlignment="1">
      <alignment horizontal="left"/>
    </xf>
    <xf numFmtId="180" fontId="22" fillId="0" borderId="1" xfId="0" applyNumberFormat="1" applyFont="1" applyBorder="1"/>
    <xf numFmtId="180" fontId="24" fillId="0" borderId="1" xfId="0" applyNumberFormat="1" applyFont="1" applyBorder="1"/>
    <xf numFmtId="4" fontId="24" fillId="0" borderId="13" xfId="0" applyNumberFormat="1" applyFont="1" applyBorder="1" applyAlignment="1">
      <alignment horizontal="center"/>
    </xf>
    <xf numFmtId="0" fontId="24" fillId="0" borderId="14" xfId="0" applyFont="1" applyBorder="1"/>
    <xf numFmtId="0" fontId="24" fillId="0" borderId="15" xfId="0" applyFont="1" applyBorder="1" applyAlignment="1">
      <alignment horizontal="center"/>
    </xf>
    <xf numFmtId="10" fontId="24" fillId="0" borderId="14" xfId="0" applyNumberFormat="1" applyFont="1" applyBorder="1"/>
    <xf numFmtId="4" fontId="24" fillId="0" borderId="14" xfId="0" applyNumberFormat="1" applyFont="1" applyBorder="1"/>
    <xf numFmtId="3" fontId="24" fillId="0" borderId="15" xfId="0" applyNumberFormat="1" applyFont="1" applyBorder="1"/>
    <xf numFmtId="4" fontId="24" fillId="0" borderId="16" xfId="0" applyNumberFormat="1" applyFont="1" applyBorder="1" applyAlignment="1">
      <alignment horizontal="center"/>
    </xf>
    <xf numFmtId="0" fontId="24" fillId="0" borderId="15" xfId="0" applyFont="1" applyBorder="1"/>
    <xf numFmtId="2" fontId="24" fillId="0" borderId="15" xfId="0" applyNumberFormat="1" applyFont="1" applyBorder="1"/>
    <xf numFmtId="4" fontId="24" fillId="0" borderId="15" xfId="0" applyNumberFormat="1" applyFont="1" applyBorder="1"/>
    <xf numFmtId="180" fontId="24" fillId="0" borderId="15" xfId="0" applyNumberFormat="1" applyFont="1" applyBorder="1"/>
    <xf numFmtId="10" fontId="24" fillId="0" borderId="17" xfId="0" applyNumberFormat="1" applyFont="1" applyBorder="1"/>
    <xf numFmtId="4" fontId="24" fillId="14" borderId="6" xfId="0" applyNumberFormat="1" applyFont="1" applyFill="1" applyBorder="1" applyAlignment="1">
      <alignment horizontal="center"/>
    </xf>
    <xf numFmtId="0" fontId="22" fillId="14" borderId="7" xfId="0" applyFont="1" applyFill="1" applyBorder="1"/>
    <xf numFmtId="169" fontId="22" fillId="14" borderId="8" xfId="0" applyNumberFormat="1" applyFont="1" applyFill="1" applyBorder="1"/>
    <xf numFmtId="4" fontId="24" fillId="14" borderId="11" xfId="0" applyNumberFormat="1" applyFont="1" applyFill="1" applyBorder="1" applyAlignment="1">
      <alignment horizontal="center"/>
    </xf>
    <xf numFmtId="9" fontId="22" fillId="14" borderId="1" xfId="10" applyFont="1" applyFill="1" applyBorder="1"/>
    <xf numFmtId="169" fontId="22" fillId="14" borderId="12" xfId="0" applyNumberFormat="1" applyFont="1" applyFill="1" applyBorder="1"/>
    <xf numFmtId="4" fontId="24" fillId="14" borderId="18" xfId="0" applyNumberFormat="1" applyFont="1" applyFill="1" applyBorder="1" applyAlignment="1">
      <alignment horizontal="center"/>
    </xf>
    <xf numFmtId="179" fontId="22" fillId="14" borderId="19" xfId="0" applyNumberFormat="1" applyFont="1" applyFill="1" applyBorder="1"/>
    <xf numFmtId="169" fontId="22" fillId="14" borderId="20" xfId="0" applyNumberFormat="1" applyFont="1" applyFill="1" applyBorder="1"/>
    <xf numFmtId="4" fontId="23" fillId="0" borderId="0" xfId="0" applyNumberFormat="1" applyFont="1" applyAlignment="1">
      <alignment horizontal="center"/>
    </xf>
    <xf numFmtId="0" fontId="27" fillId="0" borderId="0" xfId="0" applyFont="1"/>
    <xf numFmtId="4" fontId="23" fillId="0" borderId="0" xfId="0" applyNumberFormat="1" applyFont="1"/>
    <xf numFmtId="3" fontId="23" fillId="0" borderId="0" xfId="0" applyNumberFormat="1" applyFont="1"/>
    <xf numFmtId="10" fontId="28" fillId="3" borderId="0" xfId="0" applyNumberFormat="1" applyFont="1" applyFill="1"/>
    <xf numFmtId="169" fontId="1" fillId="0" borderId="1" xfId="10" applyNumberFormat="1" applyFont="1" applyBorder="1" applyAlignment="1">
      <alignment horizontal="center" vertical="center"/>
    </xf>
    <xf numFmtId="169" fontId="1" fillId="0" borderId="1" xfId="2" applyNumberFormat="1" applyFont="1" applyBorder="1" applyAlignment="1">
      <alignment horizontal="center" vertical="center"/>
    </xf>
    <xf numFmtId="0" fontId="0" fillId="0" borderId="0" xfId="0" applyAlignment="1">
      <alignment horizontal="justify" wrapText="1"/>
    </xf>
    <xf numFmtId="0" fontId="29" fillId="0" borderId="0" xfId="0" applyFont="1"/>
    <xf numFmtId="39" fontId="16" fillId="0" borderId="1" xfId="0" applyNumberFormat="1" applyFont="1" applyBorder="1" applyAlignment="1">
      <alignment vertical="center" wrapText="1"/>
    </xf>
    <xf numFmtId="39" fontId="3" fillId="3" borderId="1" xfId="0" applyNumberFormat="1" applyFont="1" applyFill="1" applyBorder="1" applyAlignment="1">
      <alignment horizontal="justify" vertical="center"/>
    </xf>
    <xf numFmtId="42" fontId="5" fillId="0" borderId="1" xfId="2" applyFont="1" applyFill="1" applyBorder="1" applyAlignment="1" applyProtection="1">
      <alignment horizontal="left" vertical="center"/>
    </xf>
    <xf numFmtId="0" fontId="5" fillId="0" borderId="15" xfId="0" applyFont="1" applyBorder="1" applyAlignment="1">
      <alignment horizontal="center" vertical="center"/>
    </xf>
    <xf numFmtId="39" fontId="5" fillId="0" borderId="15" xfId="5" applyNumberFormat="1" applyBorder="1" applyAlignment="1" applyProtection="1">
      <alignment horizontal="justify" vertical="center"/>
      <protection locked="0"/>
    </xf>
    <xf numFmtId="164" fontId="5" fillId="0" borderId="15" xfId="2" applyNumberFormat="1" applyFont="1" applyFill="1" applyBorder="1" applyAlignment="1">
      <alignment horizontal="center" vertical="center"/>
    </xf>
    <xf numFmtId="168" fontId="7" fillId="0" borderId="15" xfId="0" applyNumberFormat="1" applyFont="1" applyBorder="1" applyAlignment="1">
      <alignment vertical="center"/>
    </xf>
    <xf numFmtId="44" fontId="5" fillId="0" borderId="1" xfId="9" applyFont="1" applyBorder="1" applyAlignment="1">
      <alignment horizontal="right" vertical="center"/>
    </xf>
    <xf numFmtId="0" fontId="30" fillId="0" borderId="0" xfId="0" applyFont="1"/>
    <xf numFmtId="0" fontId="12" fillId="3" borderId="1" xfId="0" applyFont="1" applyFill="1" applyBorder="1" applyAlignment="1">
      <alignment horizontal="center" vertical="center"/>
    </xf>
    <xf numFmtId="39" fontId="12" fillId="3" borderId="1" xfId="0" applyNumberFormat="1" applyFont="1" applyFill="1" applyBorder="1" applyAlignment="1">
      <alignment horizontal="center" vertical="center"/>
    </xf>
    <xf numFmtId="173" fontId="5" fillId="0" borderId="0" xfId="6" applyNumberFormat="1" applyFont="1" applyFill="1" applyBorder="1" applyAlignment="1">
      <alignment horizontal="center" vertical="center"/>
    </xf>
    <xf numFmtId="39" fontId="15" fillId="0" borderId="0" xfId="7" applyNumberFormat="1" applyFont="1" applyFill="1" applyBorder="1" applyAlignment="1">
      <alignment horizontal="center" vertical="center"/>
    </xf>
    <xf numFmtId="39" fontId="3" fillId="0" borderId="0" xfId="0" applyNumberFormat="1" applyFont="1" applyAlignment="1">
      <alignment horizontal="center" vertical="center"/>
    </xf>
    <xf numFmtId="39" fontId="5" fillId="0" borderId="0" xfId="0" applyNumberFormat="1" applyFont="1" applyAlignment="1">
      <alignment horizontal="justify" vertical="center"/>
    </xf>
    <xf numFmtId="39" fontId="5" fillId="0" borderId="0" xfId="0" applyNumberFormat="1" applyFont="1" applyAlignment="1">
      <alignment horizontal="center" vertical="center"/>
    </xf>
    <xf numFmtId="3" fontId="5" fillId="0" borderId="0" xfId="0" applyNumberFormat="1" applyFont="1" applyAlignment="1">
      <alignment horizontal="right" vertical="center"/>
    </xf>
    <xf numFmtId="4" fontId="5" fillId="0" borderId="0" xfId="0" applyNumberFormat="1" applyFont="1" applyAlignment="1">
      <alignment horizontal="center" vertical="center"/>
    </xf>
    <xf numFmtId="164" fontId="5" fillId="0" borderId="0" xfId="0" applyNumberFormat="1" applyFont="1" applyAlignment="1">
      <alignment vertical="center"/>
    </xf>
    <xf numFmtId="49" fontId="11" fillId="0" borderId="0" xfId="0" applyNumberFormat="1" applyFont="1" applyAlignment="1" applyProtection="1">
      <alignment vertical="center"/>
      <protection locked="0"/>
    </xf>
    <xf numFmtId="1" fontId="7" fillId="16" borderId="1" xfId="0" applyNumberFormat="1" applyFont="1" applyFill="1" applyBorder="1" applyAlignment="1">
      <alignment horizontal="center" vertical="center"/>
    </xf>
    <xf numFmtId="0" fontId="7" fillId="16" borderId="1" xfId="0" applyFont="1" applyFill="1" applyBorder="1" applyAlignment="1">
      <alignment horizontal="center" vertical="center"/>
    </xf>
    <xf numFmtId="171" fontId="7" fillId="16" borderId="1" xfId="0" applyNumberFormat="1" applyFont="1" applyFill="1" applyBorder="1" applyAlignment="1">
      <alignment horizontal="center" vertical="center"/>
    </xf>
    <xf numFmtId="166" fontId="5" fillId="0" borderId="15" xfId="1" applyNumberFormat="1" applyFont="1" applyFill="1" applyBorder="1" applyAlignment="1">
      <alignment horizontal="center" vertical="center"/>
    </xf>
    <xf numFmtId="39" fontId="8" fillId="3" borderId="1" xfId="0" applyNumberFormat="1" applyFont="1" applyFill="1" applyBorder="1" applyAlignment="1">
      <alignment horizontal="center" vertical="center"/>
    </xf>
    <xf numFmtId="168" fontId="7" fillId="0" borderId="0" xfId="0" applyNumberFormat="1" applyFont="1" applyAlignment="1">
      <alignment vertical="center"/>
    </xf>
    <xf numFmtId="39" fontId="7" fillId="0" borderId="1" xfId="3" applyFont="1" applyBorder="1" applyAlignment="1">
      <alignment horizontal="center" vertical="center" wrapText="1"/>
    </xf>
    <xf numFmtId="39" fontId="7" fillId="16" borderId="1" xfId="0" applyNumberFormat="1" applyFont="1" applyFill="1" applyBorder="1" applyAlignment="1">
      <alignment horizontal="center" vertical="center"/>
    </xf>
    <xf numFmtId="170" fontId="7" fillId="0" borderId="0" xfId="0" applyNumberFormat="1" applyFont="1" applyAlignment="1">
      <alignment vertical="center"/>
    </xf>
    <xf numFmtId="44" fontId="0" fillId="0" borderId="0" xfId="0" applyNumberFormat="1"/>
    <xf numFmtId="0" fontId="31" fillId="0" borderId="1" xfId="0" applyFont="1" applyBorder="1" applyAlignment="1">
      <alignment horizontal="center" vertical="center"/>
    </xf>
    <xf numFmtId="44" fontId="0" fillId="0" borderId="1" xfId="9" applyFont="1" applyBorder="1" applyAlignment="1">
      <alignment vertical="center"/>
    </xf>
    <xf numFmtId="0" fontId="0" fillId="0" borderId="1" xfId="0" applyBorder="1" applyAlignment="1">
      <alignment vertical="center" wrapText="1"/>
    </xf>
    <xf numFmtId="0" fontId="0" fillId="0" borderId="1" xfId="0" applyBorder="1" applyAlignment="1">
      <alignment vertical="center"/>
    </xf>
    <xf numFmtId="0" fontId="31" fillId="0" borderId="5" xfId="0" applyFont="1" applyBorder="1" applyAlignment="1">
      <alignment horizontal="center" vertical="center"/>
    </xf>
    <xf numFmtId="0" fontId="0" fillId="0" borderId="1" xfId="0" applyBorder="1"/>
    <xf numFmtId="44" fontId="0" fillId="0" borderId="1" xfId="9" applyFont="1" applyBorder="1"/>
    <xf numFmtId="0" fontId="33" fillId="19" borderId="27" xfId="0" applyFont="1" applyFill="1" applyBorder="1" applyAlignment="1">
      <alignment horizontal="left" wrapText="1" readingOrder="1"/>
    </xf>
    <xf numFmtId="0" fontId="34" fillId="0" borderId="27" xfId="0" applyFont="1" applyBorder="1" applyAlignment="1">
      <alignment horizontal="left" wrapText="1" readingOrder="1"/>
    </xf>
    <xf numFmtId="0" fontId="35" fillId="0" borderId="27" xfId="0" applyFont="1" applyBorder="1" applyAlignment="1">
      <alignment horizontal="center" wrapText="1" readingOrder="1"/>
    </xf>
    <xf numFmtId="0" fontId="34" fillId="0" borderId="27" xfId="0" applyFont="1" applyBorder="1" applyAlignment="1">
      <alignment horizontal="left" vertical="center" wrapText="1" readingOrder="1"/>
    </xf>
    <xf numFmtId="0" fontId="35" fillId="0" borderId="27" xfId="0" applyFont="1" applyBorder="1" applyAlignment="1">
      <alignment horizontal="center" vertical="center" wrapText="1" readingOrder="1"/>
    </xf>
    <xf numFmtId="0" fontId="36" fillId="19" borderId="27" xfId="0" applyFont="1" applyFill="1" applyBorder="1" applyAlignment="1">
      <alignment horizontal="left" wrapText="1" readingOrder="1"/>
    </xf>
    <xf numFmtId="0" fontId="35" fillId="0" borderId="31" xfId="0" applyFont="1" applyBorder="1" applyAlignment="1">
      <alignment horizontal="center" wrapText="1" readingOrder="1"/>
    </xf>
    <xf numFmtId="0" fontId="34" fillId="0" borderId="31" xfId="0" applyFont="1" applyBorder="1" applyAlignment="1">
      <alignment horizontal="left" wrapText="1" readingOrder="1"/>
    </xf>
    <xf numFmtId="0" fontId="35" fillId="0" borderId="29" xfId="0" applyFont="1" applyBorder="1" applyAlignment="1">
      <alignment horizontal="center" wrapText="1" readingOrder="1"/>
    </xf>
    <xf numFmtId="44" fontId="35" fillId="0" borderId="28" xfId="9" applyFont="1" applyBorder="1" applyAlignment="1">
      <alignment horizontal="center" wrapText="1" readingOrder="1"/>
    </xf>
    <xf numFmtId="6" fontId="35" fillId="0" borderId="27" xfId="0" applyNumberFormat="1" applyFont="1" applyBorder="1" applyAlignment="1">
      <alignment horizontal="center" wrapText="1" readingOrder="1"/>
    </xf>
    <xf numFmtId="6" fontId="35" fillId="0" borderId="27" xfId="0" applyNumberFormat="1" applyFont="1" applyBorder="1" applyAlignment="1">
      <alignment horizontal="center" vertical="center" wrapText="1" readingOrder="1"/>
    </xf>
    <xf numFmtId="39" fontId="0" fillId="0" borderId="1" xfId="0" applyNumberFormat="1" applyBorder="1" applyAlignment="1">
      <alignment vertical="center" wrapText="1"/>
    </xf>
    <xf numFmtId="37" fontId="7" fillId="16" borderId="1" xfId="3" applyNumberFormat="1" applyFont="1" applyFill="1" applyBorder="1" applyAlignment="1">
      <alignment horizontal="center" vertical="center" wrapText="1"/>
    </xf>
    <xf numFmtId="39" fontId="7" fillId="16" borderId="1" xfId="3" applyFont="1" applyFill="1" applyBorder="1" applyAlignment="1">
      <alignment horizontal="center" vertical="center" wrapText="1"/>
    </xf>
    <xf numFmtId="172" fontId="7" fillId="16" borderId="1" xfId="0" applyNumberFormat="1" applyFont="1" applyFill="1" applyBorder="1" applyAlignment="1">
      <alignment horizontal="center" vertical="center"/>
    </xf>
    <xf numFmtId="0" fontId="5" fillId="16" borderId="1" xfId="0" applyFont="1" applyFill="1" applyBorder="1" applyAlignment="1">
      <alignment horizontal="center" vertical="center"/>
    </xf>
    <xf numFmtId="0" fontId="3" fillId="0" borderId="0" xfId="0" applyFont="1" applyAlignment="1">
      <alignment horizontal="center" vertical="center"/>
    </xf>
    <xf numFmtId="0" fontId="37" fillId="0" borderId="0" xfId="0" applyFont="1"/>
    <xf numFmtId="4" fontId="5" fillId="0" borderId="1" xfId="0" applyNumberFormat="1" applyFont="1" applyBorder="1" applyAlignment="1">
      <alignment horizontal="right" vertical="center"/>
    </xf>
    <xf numFmtId="168" fontId="5" fillId="0" borderId="1" xfId="0" applyNumberFormat="1" applyFont="1" applyBorder="1" applyAlignment="1">
      <alignment horizontal="right" vertical="center"/>
    </xf>
    <xf numFmtId="173" fontId="5" fillId="0" borderId="0" xfId="6" applyNumberFormat="1" applyFont="1" applyFill="1" applyBorder="1" applyAlignment="1" applyProtection="1">
      <alignment horizontal="center" vertical="center"/>
    </xf>
    <xf numFmtId="168" fontId="5" fillId="0" borderId="0" xfId="0" applyNumberFormat="1" applyFont="1" applyAlignment="1">
      <alignment horizontal="right" vertical="center"/>
    </xf>
    <xf numFmtId="43" fontId="24" fillId="3" borderId="1" xfId="11" applyNumberFormat="1" applyFont="1" applyFill="1" applyBorder="1" applyAlignment="1">
      <alignment horizontal="left" wrapText="1"/>
    </xf>
    <xf numFmtId="43" fontId="24" fillId="3" borderId="1" xfId="11" applyNumberFormat="1" applyFont="1" applyFill="1" applyBorder="1" applyAlignment="1">
      <alignment horizontal="center" wrapText="1"/>
    </xf>
    <xf numFmtId="0" fontId="24" fillId="0" borderId="1" xfId="0" applyFont="1" applyBorder="1" applyAlignment="1">
      <alignment horizontal="center" wrapText="1"/>
    </xf>
    <xf numFmtId="44" fontId="25" fillId="0" borderId="1" xfId="9" applyFont="1" applyFill="1" applyBorder="1"/>
    <xf numFmtId="0" fontId="37" fillId="0" borderId="1" xfId="0" applyFont="1" applyBorder="1" applyAlignment="1">
      <alignment wrapText="1"/>
    </xf>
    <xf numFmtId="0" fontId="16" fillId="0" borderId="1" xfId="0" applyFont="1" applyBorder="1" applyAlignment="1">
      <alignment wrapText="1"/>
    </xf>
    <xf numFmtId="12" fontId="25" fillId="0" borderId="1" xfId="9" applyNumberFormat="1" applyFont="1" applyFill="1" applyBorder="1"/>
    <xf numFmtId="182" fontId="3" fillId="0" borderId="1" xfId="0" applyNumberFormat="1" applyFont="1" applyBorder="1" applyAlignment="1" applyProtection="1">
      <alignment horizontal="center" vertical="center"/>
      <protection locked="0"/>
    </xf>
    <xf numFmtId="182" fontId="12" fillId="3" borderId="1" xfId="0" applyNumberFormat="1" applyFont="1" applyFill="1" applyBorder="1" applyAlignment="1" applyProtection="1">
      <alignment horizontal="center" vertical="center"/>
      <protection locked="0"/>
    </xf>
    <xf numFmtId="182" fontId="12" fillId="0" borderId="1" xfId="0" applyNumberFormat="1" applyFont="1" applyBorder="1" applyAlignment="1" applyProtection="1">
      <alignment horizontal="center" vertical="center"/>
      <protection locked="0"/>
    </xf>
    <xf numFmtId="182" fontId="3" fillId="3" borderId="1" xfId="0" applyNumberFormat="1" applyFont="1" applyFill="1" applyBorder="1" applyAlignment="1">
      <alignment horizontal="center" vertical="center"/>
    </xf>
    <xf numFmtId="182" fontId="3" fillId="3" borderId="1" xfId="0" applyNumberFormat="1" applyFont="1" applyFill="1" applyBorder="1" applyAlignment="1" applyProtection="1">
      <alignment horizontal="center" vertical="center"/>
      <protection locked="0"/>
    </xf>
    <xf numFmtId="0" fontId="31" fillId="0" borderId="11" xfId="0" applyFont="1" applyBorder="1" applyAlignment="1">
      <alignment horizontal="center" vertical="center"/>
    </xf>
    <xf numFmtId="0" fontId="31" fillId="0" borderId="12" xfId="0" applyFont="1" applyBorder="1" applyAlignment="1">
      <alignment horizontal="center" vertical="center"/>
    </xf>
    <xf numFmtId="0" fontId="0" fillId="0" borderId="11" xfId="0" applyBorder="1" applyAlignment="1">
      <alignment horizontal="center" vertical="center"/>
    </xf>
    <xf numFmtId="44" fontId="0" fillId="0" borderId="12" xfId="0" applyNumberFormat="1" applyBorder="1" applyAlignment="1">
      <alignment vertical="center"/>
    </xf>
    <xf numFmtId="0" fontId="0" fillId="0" borderId="11" xfId="0" applyBorder="1"/>
    <xf numFmtId="44" fontId="0" fillId="0" borderId="12" xfId="0" applyNumberFormat="1" applyBorder="1"/>
    <xf numFmtId="0" fontId="0" fillId="0" borderId="35" xfId="0" applyBorder="1"/>
    <xf numFmtId="44" fontId="31" fillId="0" borderId="10" xfId="0" applyNumberFormat="1" applyFont="1" applyBorder="1" applyAlignment="1">
      <alignment horizontal="center" vertical="center"/>
    </xf>
    <xf numFmtId="44" fontId="31" fillId="0" borderId="19" xfId="0" applyNumberFormat="1" applyFont="1" applyBorder="1"/>
    <xf numFmtId="44" fontId="31" fillId="0" borderId="20" xfId="0" applyNumberFormat="1" applyFont="1" applyBorder="1"/>
    <xf numFmtId="0" fontId="0" fillId="0" borderId="9" xfId="0" applyBorder="1" applyAlignment="1">
      <alignment horizontal="center" vertical="center"/>
    </xf>
    <xf numFmtId="37" fontId="7" fillId="0" borderId="0" xfId="3" applyNumberFormat="1" applyFont="1" applyAlignment="1">
      <alignment horizontal="center" vertical="center" wrapText="1"/>
    </xf>
    <xf numFmtId="39" fontId="7" fillId="0" borderId="0" xfId="3" applyFont="1" applyAlignment="1">
      <alignment horizontal="center" vertical="center" wrapText="1"/>
    </xf>
    <xf numFmtId="172" fontId="7" fillId="0" borderId="0" xfId="0" applyNumberFormat="1" applyFont="1" applyAlignment="1">
      <alignment horizontal="center" vertical="center"/>
    </xf>
    <xf numFmtId="39" fontId="3" fillId="0" borderId="0" xfId="3" applyFont="1" applyAlignment="1">
      <alignment horizontal="center" vertical="center" wrapText="1"/>
    </xf>
    <xf numFmtId="164" fontId="7" fillId="0" borderId="1" xfId="0" applyNumberFormat="1" applyFont="1" applyBorder="1" applyAlignment="1">
      <alignment vertical="center"/>
    </xf>
    <xf numFmtId="2" fontId="8" fillId="0" borderId="0" xfId="0" applyNumberFormat="1" applyFont="1" applyAlignment="1">
      <alignment horizontal="center" vertical="center"/>
    </xf>
    <xf numFmtId="2" fontId="3" fillId="0" borderId="0" xfId="0" applyNumberFormat="1" applyFont="1" applyAlignment="1">
      <alignment horizontal="center" vertical="center"/>
    </xf>
    <xf numFmtId="0" fontId="8" fillId="0" borderId="0" xfId="0" applyFont="1" applyAlignment="1">
      <alignment horizontal="center" vertical="center"/>
    </xf>
    <xf numFmtId="1" fontId="7" fillId="0" borderId="0" xfId="0" applyNumberFormat="1" applyFont="1" applyAlignment="1">
      <alignment horizontal="center" vertical="center"/>
    </xf>
    <xf numFmtId="171" fontId="7" fillId="0" borderId="0" xfId="0" applyNumberFormat="1" applyFont="1" applyAlignment="1">
      <alignment horizontal="center" vertical="center"/>
    </xf>
    <xf numFmtId="39" fontId="7" fillId="0" borderId="0" xfId="0" applyNumberFormat="1" applyFont="1" applyAlignment="1">
      <alignment horizontal="center" vertical="center"/>
    </xf>
    <xf numFmtId="2" fontId="7" fillId="0" borderId="0" xfId="0" applyNumberFormat="1" applyFont="1" applyAlignment="1">
      <alignment horizontal="center" vertical="center"/>
    </xf>
    <xf numFmtId="0" fontId="5" fillId="0" borderId="0" xfId="0" applyFont="1" applyAlignment="1">
      <alignment horizontal="center" vertical="center"/>
    </xf>
    <xf numFmtId="0" fontId="3" fillId="0" borderId="0" xfId="0" applyFont="1" applyAlignment="1">
      <alignment horizontal="center" vertical="center" wrapText="1"/>
    </xf>
    <xf numFmtId="0" fontId="5" fillId="0" borderId="0" xfId="0" applyFont="1" applyAlignment="1">
      <alignment horizontal="center" vertical="center" wrapText="1"/>
    </xf>
    <xf numFmtId="1" fontId="8" fillId="0" borderId="0" xfId="0" applyNumberFormat="1" applyFont="1" applyAlignment="1">
      <alignment horizontal="center" vertical="center"/>
    </xf>
    <xf numFmtId="183" fontId="5" fillId="0" borderId="1" xfId="2" applyNumberFormat="1" applyFont="1" applyFill="1" applyBorder="1" applyAlignment="1">
      <alignment horizontal="center" vertical="center"/>
    </xf>
    <xf numFmtId="0" fontId="5" fillId="4" borderId="1" xfId="0" applyFont="1" applyFill="1" applyBorder="1" applyAlignment="1">
      <alignment horizontal="center" vertical="center"/>
    </xf>
    <xf numFmtId="0" fontId="5" fillId="0" borderId="1" xfId="5" applyBorder="1" applyAlignment="1" applyProtection="1">
      <alignment horizontal="justify" vertical="center"/>
      <protection locked="0"/>
    </xf>
    <xf numFmtId="2" fontId="30" fillId="0" borderId="36" xfId="12" applyNumberFormat="1" applyFont="1" applyBorder="1" applyAlignment="1">
      <alignment horizontal="center" vertical="center"/>
    </xf>
    <xf numFmtId="2" fontId="30" fillId="0" borderId="0" xfId="12" applyNumberFormat="1" applyFont="1" applyAlignment="1">
      <alignment horizontal="center" vertical="center"/>
    </xf>
    <xf numFmtId="0" fontId="30" fillId="0" borderId="36" xfId="0" applyFont="1" applyBorder="1" applyAlignment="1">
      <alignment horizontal="center" vertical="center"/>
    </xf>
    <xf numFmtId="0" fontId="30" fillId="0" borderId="36" xfId="0" applyFont="1" applyBorder="1" applyAlignment="1">
      <alignment wrapText="1"/>
    </xf>
    <xf numFmtId="2" fontId="30" fillId="0" borderId="36" xfId="0" applyNumberFormat="1" applyFont="1" applyBorder="1" applyAlignment="1">
      <alignment horizontal="center" vertical="center"/>
    </xf>
    <xf numFmtId="183" fontId="30" fillId="0" borderId="36" xfId="0" applyNumberFormat="1" applyFont="1" applyBorder="1" applyAlignment="1">
      <alignment horizontal="center" vertical="center"/>
    </xf>
    <xf numFmtId="183" fontId="40" fillId="0" borderId="36" xfId="0" applyNumberFormat="1" applyFont="1" applyBorder="1" applyAlignment="1">
      <alignment horizontal="center" vertical="center"/>
    </xf>
    <xf numFmtId="0" fontId="30" fillId="0" borderId="36" xfId="0" applyFont="1" applyBorder="1" applyAlignment="1">
      <alignment vertical="center" wrapText="1"/>
    </xf>
    <xf numFmtId="183" fontId="30" fillId="0" borderId="36" xfId="0" applyNumberFormat="1" applyFont="1" applyBorder="1" applyAlignment="1">
      <alignment vertical="center"/>
    </xf>
    <xf numFmtId="183" fontId="41" fillId="5" borderId="37" xfId="0" applyNumberFormat="1" applyFont="1" applyFill="1" applyBorder="1" applyAlignment="1">
      <alignment horizontal="center" vertical="center"/>
    </xf>
    <xf numFmtId="0" fontId="5" fillId="20" borderId="1" xfId="0" applyFont="1" applyFill="1" applyBorder="1" applyAlignment="1">
      <alignment horizontal="center" vertical="center"/>
    </xf>
    <xf numFmtId="183" fontId="41" fillId="21" borderId="36" xfId="0" applyNumberFormat="1" applyFont="1" applyFill="1" applyBorder="1" applyAlignment="1">
      <alignment horizontal="center" vertical="center"/>
    </xf>
    <xf numFmtId="9" fontId="8" fillId="21" borderId="1" xfId="0" applyNumberFormat="1" applyFont="1" applyFill="1" applyBorder="1" applyAlignment="1">
      <alignment horizontal="center" vertical="center"/>
    </xf>
    <xf numFmtId="44" fontId="7" fillId="0" borderId="0" xfId="9" applyFont="1" applyAlignment="1">
      <alignment horizontal="center" vertical="center"/>
    </xf>
    <xf numFmtId="44" fontId="7" fillId="0" borderId="0" xfId="0" applyNumberFormat="1" applyFont="1" applyAlignment="1">
      <alignment horizontal="center" vertical="center"/>
    </xf>
    <xf numFmtId="0" fontId="0" fillId="0" borderId="38" xfId="0" applyBorder="1"/>
    <xf numFmtId="0" fontId="0" fillId="0" borderId="38" xfId="0" applyBorder="1" applyAlignment="1">
      <alignment vertical="center"/>
    </xf>
    <xf numFmtId="39" fontId="52" fillId="0" borderId="38" xfId="7" applyNumberFormat="1" applyFont="1" applyFill="1" applyBorder="1" applyAlignment="1">
      <alignment horizontal="center" vertical="center"/>
    </xf>
    <xf numFmtId="37" fontId="53" fillId="0" borderId="38" xfId="0" applyNumberFormat="1" applyFont="1" applyBorder="1" applyAlignment="1">
      <alignment horizontal="center" vertical="center"/>
    </xf>
    <xf numFmtId="37" fontId="54" fillId="0" borderId="38" xfId="0" applyNumberFormat="1" applyFont="1" applyBorder="1" applyAlignment="1" applyProtection="1">
      <alignment horizontal="left" vertical="center" wrapText="1"/>
      <protection locked="0"/>
    </xf>
    <xf numFmtId="37" fontId="54" fillId="0" borderId="38" xfId="0" applyNumberFormat="1" applyFont="1" applyBorder="1" applyAlignment="1" applyProtection="1">
      <alignment horizontal="center" vertical="center"/>
      <protection locked="0"/>
    </xf>
    <xf numFmtId="182" fontId="54" fillId="0" borderId="38" xfId="0" applyNumberFormat="1" applyFont="1" applyBorder="1" applyAlignment="1" applyProtection="1">
      <alignment horizontal="center" vertical="center"/>
      <protection locked="0"/>
    </xf>
    <xf numFmtId="3" fontId="54" fillId="0" borderId="38" xfId="0" applyNumberFormat="1" applyFont="1" applyBorder="1" applyAlignment="1" applyProtection="1">
      <alignment horizontal="right" vertical="center"/>
      <protection locked="0"/>
    </xf>
    <xf numFmtId="4" fontId="54" fillId="0" borderId="38" xfId="0" applyNumberFormat="1" applyFont="1" applyBorder="1" applyAlignment="1" applyProtection="1">
      <alignment horizontal="center" vertical="center"/>
      <protection locked="0"/>
    </xf>
    <xf numFmtId="44" fontId="0" fillId="0" borderId="0" xfId="9" applyFont="1"/>
    <xf numFmtId="39" fontId="0" fillId="0" borderId="1" xfId="0" applyNumberFormat="1" applyBorder="1" applyAlignment="1">
      <alignment horizontal="center" vertical="center"/>
    </xf>
    <xf numFmtId="42" fontId="0" fillId="0" borderId="1" xfId="2" applyFont="1" applyBorder="1" applyAlignment="1">
      <alignment horizontal="center" vertical="center"/>
    </xf>
    <xf numFmtId="171" fontId="0" fillId="0" borderId="1" xfId="0" applyNumberFormat="1" applyBorder="1" applyAlignment="1">
      <alignment horizontal="center" vertical="center"/>
    </xf>
    <xf numFmtId="39" fontId="0" fillId="0" borderId="1" xfId="0" applyNumberFormat="1" applyBorder="1" applyAlignment="1">
      <alignment horizontal="center" vertical="center" wrapText="1"/>
    </xf>
    <xf numFmtId="171" fontId="0" fillId="0" borderId="0" xfId="0" applyNumberFormat="1"/>
    <xf numFmtId="182" fontId="5" fillId="0" borderId="1" xfId="0" applyNumberFormat="1" applyFont="1" applyBorder="1" applyAlignment="1">
      <alignment horizontal="center" vertical="center"/>
    </xf>
    <xf numFmtId="189" fontId="5" fillId="0" borderId="1" xfId="6" applyNumberFormat="1" applyFont="1" applyFill="1" applyBorder="1" applyAlignment="1" applyProtection="1">
      <alignment horizontal="left" vertical="center" wrapText="1"/>
    </xf>
    <xf numFmtId="182" fontId="3" fillId="0" borderId="1" xfId="0" applyNumberFormat="1" applyFont="1" applyBorder="1" applyAlignment="1">
      <alignment horizontal="center" vertical="center"/>
    </xf>
    <xf numFmtId="39" fontId="5" fillId="0" borderId="1" xfId="18" applyNumberFormat="1" applyBorder="1" applyAlignment="1">
      <alignment horizontal="left" wrapText="1"/>
    </xf>
    <xf numFmtId="42" fontId="0" fillId="0" borderId="1" xfId="0" applyNumberFormat="1" applyBorder="1" applyAlignment="1">
      <alignment horizontal="center" vertical="center"/>
    </xf>
    <xf numFmtId="39" fontId="5" fillId="0" borderId="1" xfId="18" applyNumberFormat="1" applyBorder="1" applyAlignment="1">
      <alignment horizontal="left" vertical="center" wrapText="1"/>
    </xf>
    <xf numFmtId="42" fontId="0" fillId="0" borderId="1" xfId="0" applyNumberFormat="1" applyBorder="1" applyAlignment="1">
      <alignment vertical="center"/>
    </xf>
    <xf numFmtId="2" fontId="5" fillId="0" borderId="1" xfId="18" applyNumberFormat="1" applyBorder="1" applyAlignment="1">
      <alignment horizontal="left" vertical="center" wrapText="1"/>
    </xf>
    <xf numFmtId="0" fontId="0" fillId="0" borderId="1" xfId="0" applyBorder="1" applyAlignment="1">
      <alignment horizontal="center" vertical="center"/>
    </xf>
    <xf numFmtId="0" fontId="5" fillId="2" borderId="5" xfId="0" applyFont="1" applyFill="1" applyBorder="1" applyAlignment="1">
      <alignment horizontal="center" vertical="center"/>
    </xf>
    <xf numFmtId="169" fontId="3" fillId="4" borderId="5" xfId="0" applyNumberFormat="1" applyFont="1" applyFill="1" applyBorder="1" applyAlignment="1">
      <alignment horizontal="center" vertical="center"/>
    </xf>
    <xf numFmtId="183" fontId="40" fillId="0" borderId="37" xfId="0" applyNumberFormat="1" applyFont="1" applyBorder="1" applyAlignment="1">
      <alignment horizontal="center" vertical="center"/>
    </xf>
    <xf numFmtId="171" fontId="3" fillId="0" borderId="1" xfId="0" applyNumberFormat="1" applyFont="1" applyBorder="1" applyAlignment="1">
      <alignment horizontal="center"/>
    </xf>
    <xf numFmtId="171" fontId="5" fillId="0" borderId="1" xfId="0" applyNumberFormat="1" applyFont="1" applyBorder="1" applyAlignment="1">
      <alignment horizontal="center"/>
    </xf>
    <xf numFmtId="183" fontId="41" fillId="5" borderId="1" xfId="0" applyNumberFormat="1" applyFont="1" applyFill="1" applyBorder="1" applyAlignment="1">
      <alignment horizontal="center" vertical="center"/>
    </xf>
    <xf numFmtId="2" fontId="7" fillId="0" borderId="0" xfId="0" applyNumberFormat="1" applyFont="1"/>
    <xf numFmtId="0" fontId="0" fillId="0" borderId="0" xfId="0" applyAlignment="1">
      <alignment wrapText="1"/>
    </xf>
    <xf numFmtId="39" fontId="5" fillId="2" borderId="2" xfId="0" applyNumberFormat="1" applyFont="1" applyFill="1" applyBorder="1" applyAlignment="1">
      <alignment horizontal="justify" vertical="center"/>
    </xf>
    <xf numFmtId="0" fontId="55" fillId="0" borderId="0" xfId="0" applyFont="1"/>
    <xf numFmtId="0" fontId="56" fillId="0" borderId="0" xfId="0" applyFont="1"/>
    <xf numFmtId="0" fontId="56" fillId="5" borderId="0" xfId="0" applyFont="1" applyFill="1" applyAlignment="1">
      <alignment horizontal="right"/>
    </xf>
    <xf numFmtId="44" fontId="56" fillId="5" borderId="0" xfId="0" applyNumberFormat="1" applyFont="1" applyFill="1"/>
    <xf numFmtId="0" fontId="31" fillId="0" borderId="39" xfId="0" applyFont="1" applyBorder="1"/>
    <xf numFmtId="3" fontId="0" fillId="0" borderId="1" xfId="0" applyNumberFormat="1" applyBorder="1" applyAlignment="1">
      <alignment horizontal="right" vertical="center"/>
    </xf>
    <xf numFmtId="173" fontId="3" fillId="3" borderId="1" xfId="13" applyFont="1" applyFill="1" applyBorder="1" applyAlignment="1">
      <alignment horizontal="center" vertical="center"/>
    </xf>
    <xf numFmtId="164" fontId="3" fillId="3" borderId="1" xfId="17" applyFont="1" applyFill="1" applyBorder="1" applyAlignment="1" applyProtection="1">
      <alignment horizontal="left" vertical="center"/>
    </xf>
    <xf numFmtId="173" fontId="5" fillId="3" borderId="1" xfId="13" applyFont="1" applyFill="1" applyBorder="1" applyAlignment="1" applyProtection="1">
      <alignment horizontal="center" vertical="center"/>
    </xf>
    <xf numFmtId="164" fontId="5" fillId="2" borderId="1" xfId="2" applyNumberFormat="1" applyFont="1" applyFill="1" applyBorder="1" applyAlignment="1" applyProtection="1">
      <alignment horizontal="left" vertical="center"/>
    </xf>
    <xf numFmtId="39" fontId="5" fillId="2" borderId="1" xfId="0" applyNumberFormat="1" applyFont="1" applyFill="1" applyBorder="1" applyAlignment="1">
      <alignment horizontal="center" vertical="center"/>
    </xf>
    <xf numFmtId="173" fontId="5" fillId="3" borderId="1" xfId="13" applyFont="1" applyFill="1" applyBorder="1" applyAlignment="1">
      <alignment horizontal="center" vertical="center"/>
    </xf>
    <xf numFmtId="175" fontId="5" fillId="3" borderId="1" xfId="13" applyNumberFormat="1" applyFont="1" applyFill="1" applyBorder="1" applyAlignment="1">
      <alignment horizontal="center" vertical="center"/>
    </xf>
    <xf numFmtId="49" fontId="8" fillId="3" borderId="1" xfId="0" applyNumberFormat="1" applyFont="1" applyFill="1" applyBorder="1" applyAlignment="1">
      <alignment horizontal="center" vertical="center"/>
    </xf>
    <xf numFmtId="39" fontId="16" fillId="3" borderId="1" xfId="0" applyNumberFormat="1" applyFont="1" applyFill="1" applyBorder="1" applyAlignment="1" applyProtection="1">
      <alignment horizontal="justify" vertical="center"/>
      <protection locked="0"/>
    </xf>
    <xf numFmtId="175" fontId="5" fillId="3" borderId="1" xfId="13" applyNumberFormat="1" applyFont="1" applyFill="1" applyBorder="1" applyAlignment="1" applyProtection="1">
      <alignment horizontal="center" vertical="center"/>
    </xf>
    <xf numFmtId="39" fontId="13" fillId="11" borderId="1" xfId="14" applyNumberFormat="1" applyFont="1" applyFill="1" applyBorder="1" applyAlignment="1">
      <alignment horizontal="center" vertical="center"/>
    </xf>
    <xf numFmtId="0" fontId="11" fillId="3" borderId="1" xfId="0" applyFont="1" applyFill="1" applyBorder="1" applyAlignment="1">
      <alignment horizontal="center" vertical="center"/>
    </xf>
    <xf numFmtId="177" fontId="5" fillId="2" borderId="1" xfId="0" applyNumberFormat="1" applyFont="1" applyFill="1" applyBorder="1" applyAlignment="1">
      <alignment horizontal="center" vertical="center"/>
    </xf>
    <xf numFmtId="174" fontId="5" fillId="2" borderId="1" xfId="0" applyNumberFormat="1" applyFont="1" applyFill="1" applyBorder="1" applyAlignment="1">
      <alignment horizontal="center" vertical="center"/>
    </xf>
    <xf numFmtId="164" fontId="30" fillId="2" borderId="1" xfId="2" applyNumberFormat="1" applyFont="1" applyFill="1" applyBorder="1" applyAlignment="1" applyProtection="1">
      <alignment horizontal="left" vertical="center"/>
    </xf>
    <xf numFmtId="39" fontId="11" fillId="3" borderId="1" xfId="0" applyNumberFormat="1" applyFont="1" applyFill="1" applyBorder="1" applyAlignment="1" applyProtection="1">
      <alignment horizontal="center" vertical="center"/>
      <protection locked="0"/>
    </xf>
    <xf numFmtId="173" fontId="3" fillId="3" borderId="1" xfId="13" applyFont="1" applyFill="1" applyBorder="1" applyAlignment="1" applyProtection="1">
      <alignment horizontal="center" vertical="center"/>
    </xf>
    <xf numFmtId="43" fontId="3" fillId="0" borderId="1" xfId="6" applyFont="1" applyFill="1" applyBorder="1" applyAlignment="1" applyProtection="1">
      <alignment horizontal="center" vertical="center"/>
    </xf>
    <xf numFmtId="43" fontId="5" fillId="0" borderId="1" xfId="6" applyFont="1" applyFill="1" applyBorder="1" applyAlignment="1" applyProtection="1">
      <alignment horizontal="center" vertical="center"/>
    </xf>
    <xf numFmtId="43" fontId="5" fillId="3" borderId="1" xfId="6" applyFont="1" applyFill="1" applyBorder="1" applyAlignment="1" applyProtection="1">
      <alignment horizontal="center" vertical="center"/>
    </xf>
    <xf numFmtId="43" fontId="3" fillId="0" borderId="1" xfId="6" applyFont="1" applyFill="1" applyBorder="1" applyAlignment="1">
      <alignment horizontal="center" vertical="center"/>
    </xf>
    <xf numFmtId="43" fontId="5" fillId="0" borderId="0" xfId="6" applyFont="1" applyFill="1" applyBorder="1" applyAlignment="1" applyProtection="1">
      <alignment horizontal="center" vertical="center"/>
    </xf>
    <xf numFmtId="173" fontId="3" fillId="0" borderId="1" xfId="13" applyFont="1" applyFill="1" applyBorder="1" applyAlignment="1" applyProtection="1">
      <alignment horizontal="center" vertical="center"/>
    </xf>
    <xf numFmtId="173" fontId="5" fillId="0" borderId="1" xfId="13" applyFont="1" applyFill="1" applyBorder="1" applyAlignment="1" applyProtection="1">
      <alignment horizontal="center" vertical="center"/>
    </xf>
    <xf numFmtId="3" fontId="0" fillId="0" borderId="1" xfId="0" applyNumberFormat="1" applyBorder="1"/>
    <xf numFmtId="174" fontId="0" fillId="0" borderId="1" xfId="0" applyNumberFormat="1" applyBorder="1"/>
    <xf numFmtId="39" fontId="0" fillId="0" borderId="1" xfId="0" applyNumberFormat="1" applyBorder="1"/>
    <xf numFmtId="173" fontId="3" fillId="0" borderId="1" xfId="13" applyFont="1" applyFill="1" applyBorder="1" applyAlignment="1">
      <alignment horizontal="center" vertical="center"/>
    </xf>
    <xf numFmtId="44" fontId="7" fillId="0" borderId="0" xfId="9" applyFont="1" applyFill="1" applyAlignment="1">
      <alignment horizontal="center" vertical="center"/>
    </xf>
    <xf numFmtId="171" fontId="5" fillId="0" borderId="1" xfId="0" applyNumberFormat="1" applyFont="1" applyBorder="1" applyAlignment="1">
      <alignment horizontal="center" vertical="center"/>
    </xf>
    <xf numFmtId="0" fontId="56" fillId="0" borderId="0" xfId="0" applyFont="1" applyAlignment="1">
      <alignment horizontal="center"/>
    </xf>
    <xf numFmtId="0" fontId="47" fillId="0" borderId="1" xfId="0" applyFont="1" applyBorder="1" applyAlignment="1">
      <alignment vertical="center"/>
    </xf>
    <xf numFmtId="49" fontId="3" fillId="0" borderId="1" xfId="0" applyNumberFormat="1" applyFont="1" applyBorder="1" applyAlignment="1">
      <alignment horizontal="center" vertical="center"/>
    </xf>
    <xf numFmtId="39" fontId="3" fillId="0" borderId="1" xfId="0" applyNumberFormat="1" applyFont="1" applyBorder="1" applyAlignment="1">
      <alignment horizontal="left" vertical="center" wrapText="1"/>
    </xf>
    <xf numFmtId="184" fontId="3" fillId="0" borderId="1" xfId="0" applyNumberFormat="1" applyFont="1" applyBorder="1" applyAlignment="1">
      <alignment horizontal="center" vertical="center"/>
    </xf>
    <xf numFmtId="185" fontId="3" fillId="0" borderId="1" xfId="0" applyNumberFormat="1" applyFont="1" applyBorder="1" applyAlignment="1">
      <alignment vertical="center"/>
    </xf>
    <xf numFmtId="0" fontId="50" fillId="0" borderId="1" xfId="0" applyFont="1" applyBorder="1" applyAlignment="1">
      <alignment wrapText="1"/>
    </xf>
    <xf numFmtId="186" fontId="24" fillId="0" borderId="1" xfId="0" applyNumberFormat="1" applyFont="1" applyBorder="1" applyAlignment="1">
      <alignment horizontal="center" wrapText="1"/>
    </xf>
    <xf numFmtId="187" fontId="24" fillId="0" borderId="1" xfId="0" applyNumberFormat="1" applyFont="1" applyBorder="1"/>
    <xf numFmtId="185" fontId="5" fillId="0" borderId="1" xfId="0" applyNumberFormat="1" applyFont="1" applyBorder="1" applyAlignment="1">
      <alignment vertical="center"/>
    </xf>
    <xf numFmtId="0" fontId="51" fillId="0" borderId="1" xfId="0" applyFont="1" applyBorder="1" applyAlignment="1">
      <alignment wrapText="1"/>
    </xf>
    <xf numFmtId="39" fontId="49" fillId="23" borderId="1" xfId="0" applyNumberFormat="1" applyFont="1" applyFill="1" applyBorder="1" applyAlignment="1">
      <alignment horizontal="center" vertical="center"/>
    </xf>
    <xf numFmtId="0" fontId="51" fillId="0" borderId="1" xfId="0" applyFont="1" applyBorder="1" applyAlignment="1">
      <alignment vertical="center" wrapText="1"/>
    </xf>
    <xf numFmtId="184" fontId="5" fillId="0" borderId="1" xfId="0" applyNumberFormat="1" applyFont="1" applyBorder="1" applyAlignment="1">
      <alignment horizontal="center" vertical="center"/>
    </xf>
    <xf numFmtId="39" fontId="49" fillId="24" borderId="1" xfId="0" applyNumberFormat="1" applyFont="1" applyFill="1" applyBorder="1" applyAlignment="1">
      <alignment horizontal="center" vertical="center"/>
    </xf>
    <xf numFmtId="39" fontId="5" fillId="0" borderId="1" xfId="0" applyNumberFormat="1" applyFont="1" applyBorder="1" applyAlignment="1">
      <alignment horizontal="left" vertical="center"/>
    </xf>
    <xf numFmtId="176" fontId="0" fillId="0" borderId="1" xfId="0" applyNumberFormat="1" applyBorder="1"/>
    <xf numFmtId="39" fontId="3" fillId="0" borderId="1" xfId="0" applyNumberFormat="1" applyFont="1" applyBorder="1" applyAlignment="1">
      <alignment horizontal="left" vertical="center"/>
    </xf>
    <xf numFmtId="39" fontId="15" fillId="13" borderId="1" xfId="0" applyNumberFormat="1" applyFont="1" applyFill="1" applyBorder="1" applyAlignment="1">
      <alignment vertical="center" textRotation="1"/>
    </xf>
    <xf numFmtId="43" fontId="3" fillId="3" borderId="1" xfId="6" applyFont="1" applyFill="1" applyBorder="1" applyAlignment="1" applyProtection="1">
      <alignment horizontal="center" vertical="center"/>
    </xf>
    <xf numFmtId="3" fontId="5" fillId="0" borderId="1" xfId="16" applyNumberFormat="1" applyFont="1" applyBorder="1" applyAlignment="1">
      <alignment horizontal="right" vertical="center"/>
    </xf>
    <xf numFmtId="4" fontId="0" fillId="0" borderId="1" xfId="0" applyNumberFormat="1" applyBorder="1"/>
    <xf numFmtId="39" fontId="5" fillId="0" borderId="1" xfId="0" applyNumberFormat="1" applyFont="1" applyBorder="1" applyAlignment="1">
      <alignment horizontal="left" vertical="center" wrapText="1"/>
    </xf>
    <xf numFmtId="39" fontId="13" fillId="25" borderId="1" xfId="8" applyNumberFormat="1" applyFont="1" applyFill="1" applyBorder="1" applyAlignment="1">
      <alignment horizontal="center" vertical="center"/>
    </xf>
    <xf numFmtId="188" fontId="0" fillId="0" borderId="1" xfId="0" applyNumberFormat="1" applyBorder="1"/>
    <xf numFmtId="2" fontId="0" fillId="0" borderId="1" xfId="0" applyNumberFormat="1" applyBorder="1"/>
    <xf numFmtId="39" fontId="12" fillId="0" borderId="1" xfId="0" applyNumberFormat="1" applyFont="1" applyBorder="1" applyAlignment="1">
      <alignment horizontal="center" vertical="center"/>
    </xf>
    <xf numFmtId="39" fontId="0" fillId="0" borderId="0" xfId="0" applyNumberFormat="1"/>
    <xf numFmtId="3" fontId="5" fillId="0" borderId="0" xfId="0" applyNumberFormat="1" applyFont="1" applyAlignment="1">
      <alignment vertical="center"/>
    </xf>
    <xf numFmtId="164" fontId="0" fillId="0" borderId="1" xfId="0" applyNumberFormat="1" applyBorder="1"/>
    <xf numFmtId="39" fontId="11" fillId="3" borderId="1" xfId="0" applyNumberFormat="1" applyFont="1" applyFill="1" applyBorder="1" applyAlignment="1">
      <alignment horizontal="center" vertical="center"/>
    </xf>
    <xf numFmtId="175" fontId="5" fillId="0" borderId="1" xfId="13" applyNumberFormat="1" applyFont="1" applyFill="1" applyBorder="1" applyAlignment="1" applyProtection="1">
      <alignment horizontal="center" vertical="center"/>
    </xf>
    <xf numFmtId="39" fontId="15" fillId="11" borderId="1" xfId="14" applyNumberFormat="1" applyFont="1" applyFill="1" applyBorder="1" applyAlignment="1">
      <alignment horizontal="center" vertical="center"/>
    </xf>
    <xf numFmtId="39" fontId="16" fillId="0" borderId="1" xfId="0" applyNumberFormat="1" applyFont="1" applyBorder="1" applyAlignment="1">
      <alignment vertical="center"/>
    </xf>
    <xf numFmtId="173" fontId="5" fillId="0" borderId="1" xfId="13" applyFont="1" applyFill="1" applyBorder="1" applyAlignment="1">
      <alignment horizontal="center" vertical="center"/>
    </xf>
    <xf numFmtId="177" fontId="5" fillId="0" borderId="1" xfId="0" applyNumberFormat="1" applyFont="1" applyBorder="1" applyAlignment="1">
      <alignment horizontal="center" vertical="center"/>
    </xf>
    <xf numFmtId="39" fontId="8" fillId="3" borderId="1" xfId="0" applyNumberFormat="1" applyFont="1" applyFill="1" applyBorder="1" applyAlignment="1" applyProtection="1">
      <alignment horizontal="center" vertical="center"/>
      <protection locked="0"/>
    </xf>
    <xf numFmtId="0" fontId="13" fillId="13" borderId="1" xfId="14" applyFont="1" applyFill="1" applyBorder="1" applyAlignment="1">
      <alignment horizontal="center" vertical="center" wrapText="1"/>
    </xf>
    <xf numFmtId="0" fontId="16" fillId="0" borderId="1" xfId="0" applyFont="1" applyBorder="1" applyAlignment="1">
      <alignment vertical="center" wrapText="1"/>
    </xf>
    <xf numFmtId="175" fontId="5" fillId="0" borderId="1" xfId="13" applyNumberFormat="1" applyFont="1" applyFill="1" applyBorder="1" applyAlignment="1">
      <alignment horizontal="center" vertical="center"/>
    </xf>
    <xf numFmtId="39" fontId="5" fillId="3" borderId="1" xfId="0" applyNumberFormat="1" applyFont="1" applyFill="1" applyBorder="1" applyAlignment="1" applyProtection="1">
      <alignment horizontal="center" vertical="center"/>
      <protection locked="0"/>
    </xf>
    <xf numFmtId="3" fontId="5" fillId="2" borderId="1" xfId="0" applyNumberFormat="1" applyFont="1" applyFill="1" applyBorder="1" applyAlignment="1">
      <alignment horizontal="right" vertical="center"/>
    </xf>
    <xf numFmtId="182" fontId="11" fillId="3" borderId="1" xfId="0" applyNumberFormat="1" applyFont="1" applyFill="1" applyBorder="1" applyAlignment="1" applyProtection="1">
      <alignment horizontal="center" vertical="center"/>
      <protection locked="0"/>
    </xf>
    <xf numFmtId="39" fontId="30" fillId="3" borderId="1" xfId="0" applyNumberFormat="1" applyFont="1" applyFill="1" applyBorder="1" applyAlignment="1">
      <alignment horizontal="justify" vertical="center"/>
    </xf>
    <xf numFmtId="182" fontId="8" fillId="3" borderId="1" xfId="0" applyNumberFormat="1" applyFont="1" applyFill="1" applyBorder="1" applyAlignment="1" applyProtection="1">
      <alignment horizontal="center" vertical="center"/>
      <protection locked="0"/>
    </xf>
    <xf numFmtId="39" fontId="16" fillId="3" borderId="1" xfId="0" applyNumberFormat="1" applyFont="1" applyFill="1" applyBorder="1" applyAlignment="1" applyProtection="1">
      <alignment horizontal="justify" vertical="center" wrapText="1"/>
      <protection locked="0"/>
    </xf>
    <xf numFmtId="39" fontId="3" fillId="0" borderId="1" xfId="0" applyNumberFormat="1" applyFont="1" applyBorder="1" applyAlignment="1" applyProtection="1">
      <alignment horizontal="center" vertical="center" wrapText="1"/>
      <protection locked="0"/>
    </xf>
    <xf numFmtId="39" fontId="5" fillId="3" borderId="0" xfId="0" applyNumberFormat="1" applyFont="1" applyFill="1" applyAlignment="1">
      <alignment horizontal="center" vertical="center"/>
    </xf>
    <xf numFmtId="173" fontId="5" fillId="0" borderId="0" xfId="13" applyFont="1" applyFill="1" applyBorder="1" applyAlignment="1">
      <alignment horizontal="center" vertical="center"/>
    </xf>
    <xf numFmtId="39" fontId="5" fillId="3" borderId="0" xfId="0" applyNumberFormat="1" applyFont="1" applyFill="1" applyAlignment="1">
      <alignment horizontal="justify" vertical="center"/>
    </xf>
    <xf numFmtId="39" fontId="13" fillId="12" borderId="0" xfId="7" applyNumberFormat="1" applyFont="1" applyFill="1" applyBorder="1" applyAlignment="1">
      <alignment horizontal="center" vertical="center"/>
    </xf>
    <xf numFmtId="39" fontId="8" fillId="3" borderId="0" xfId="0" applyNumberFormat="1" applyFont="1" applyFill="1" applyAlignment="1">
      <alignment horizontal="center" vertical="center"/>
    </xf>
    <xf numFmtId="173" fontId="5" fillId="3" borderId="0" xfId="6" applyNumberFormat="1" applyFont="1" applyFill="1" applyBorder="1" applyAlignment="1" applyProtection="1">
      <alignment horizontal="center" vertical="center"/>
    </xf>
    <xf numFmtId="42" fontId="5" fillId="3" borderId="0" xfId="2" applyFont="1" applyFill="1" applyBorder="1" applyAlignment="1" applyProtection="1">
      <alignment horizontal="left" vertical="center"/>
    </xf>
    <xf numFmtId="164" fontId="5" fillId="3" borderId="0" xfId="0" applyNumberFormat="1" applyFont="1" applyFill="1" applyAlignment="1">
      <alignment vertical="center"/>
    </xf>
    <xf numFmtId="44" fontId="8" fillId="0" borderId="0" xfId="9" applyFont="1" applyAlignment="1">
      <alignment horizontal="center" vertical="center"/>
    </xf>
    <xf numFmtId="164" fontId="5" fillId="3" borderId="1" xfId="17" applyFont="1" applyFill="1" applyBorder="1" applyAlignment="1" applyProtection="1">
      <alignment horizontal="left" vertical="center"/>
    </xf>
    <xf numFmtId="176" fontId="3" fillId="0" borderId="1" xfId="0" applyNumberFormat="1" applyFont="1" applyBorder="1" applyAlignment="1">
      <alignment horizontal="center" vertical="center"/>
    </xf>
    <xf numFmtId="0" fontId="5" fillId="0" borderId="1" xfId="0" applyFont="1" applyBorder="1" applyAlignment="1">
      <alignment vertical="center"/>
    </xf>
    <xf numFmtId="39" fontId="5" fillId="0" borderId="1" xfId="0" applyNumberFormat="1" applyFont="1" applyBorder="1" applyAlignment="1">
      <alignment vertical="center"/>
    </xf>
    <xf numFmtId="176" fontId="3" fillId="3" borderId="1" xfId="0" applyNumberFormat="1" applyFont="1" applyFill="1" applyBorder="1" applyAlignment="1">
      <alignment horizontal="center" vertical="center"/>
    </xf>
    <xf numFmtId="176" fontId="5" fillId="3" borderId="1" xfId="0" applyNumberFormat="1" applyFont="1" applyFill="1" applyBorder="1" applyAlignment="1">
      <alignment horizontal="center" vertical="center"/>
    </xf>
    <xf numFmtId="0" fontId="5" fillId="0" borderId="1" xfId="0" applyFont="1" applyBorder="1" applyAlignment="1">
      <alignment horizontal="justify" vertical="top" wrapText="1"/>
    </xf>
    <xf numFmtId="39" fontId="15" fillId="12" borderId="0" xfId="15" applyNumberFormat="1" applyFont="1" applyFill="1" applyBorder="1" applyAlignment="1">
      <alignment horizontal="center" vertical="center"/>
    </xf>
    <xf numFmtId="164" fontId="5" fillId="2" borderId="0" xfId="2" applyNumberFormat="1" applyFont="1" applyFill="1" applyBorder="1" applyAlignment="1" applyProtection="1">
      <alignment horizontal="left" vertical="center"/>
    </xf>
    <xf numFmtId="0" fontId="40" fillId="0" borderId="0" xfId="0" applyFont="1"/>
    <xf numFmtId="0" fontId="57" fillId="0" borderId="0" xfId="0" applyFont="1" applyAlignment="1">
      <alignment vertical="center"/>
    </xf>
    <xf numFmtId="0" fontId="41" fillId="0" borderId="0" xfId="0" applyFont="1" applyAlignment="1">
      <alignment vertical="center"/>
    </xf>
    <xf numFmtId="44" fontId="7" fillId="0" borderId="0" xfId="9" applyFont="1"/>
    <xf numFmtId="44" fontId="7" fillId="0" borderId="0" xfId="9" applyFont="1" applyAlignment="1">
      <alignment vertical="center"/>
    </xf>
    <xf numFmtId="44" fontId="7" fillId="0" borderId="0" xfId="0" applyNumberFormat="1" applyFont="1"/>
    <xf numFmtId="2" fontId="0" fillId="0" borderId="0" xfId="0" applyNumberFormat="1"/>
    <xf numFmtId="39" fontId="52" fillId="0" borderId="0" xfId="7" applyNumberFormat="1" applyFont="1" applyFill="1" applyBorder="1" applyAlignment="1">
      <alignment horizontal="center" vertical="center"/>
    </xf>
    <xf numFmtId="37" fontId="54" fillId="0" borderId="0" xfId="0" applyNumberFormat="1" applyFont="1" applyAlignment="1" applyProtection="1">
      <alignment horizontal="center" vertical="center"/>
      <protection locked="0"/>
    </xf>
    <xf numFmtId="182" fontId="54" fillId="0" borderId="0" xfId="0" applyNumberFormat="1" applyFont="1" applyAlignment="1" applyProtection="1">
      <alignment horizontal="center" vertical="center"/>
      <protection locked="0"/>
    </xf>
    <xf numFmtId="3" fontId="54" fillId="0" borderId="0" xfId="0" applyNumberFormat="1" applyFont="1" applyAlignment="1" applyProtection="1">
      <alignment horizontal="right" vertical="center"/>
      <protection locked="0"/>
    </xf>
    <xf numFmtId="4" fontId="54" fillId="0" borderId="0" xfId="0" applyNumberFormat="1" applyFont="1" applyAlignment="1" applyProtection="1">
      <alignment horizontal="center" vertical="center"/>
      <protection locked="0"/>
    </xf>
    <xf numFmtId="3" fontId="63" fillId="0" borderId="0" xfId="0" applyNumberFormat="1" applyFont="1"/>
    <xf numFmtId="0" fontId="31" fillId="0" borderId="39" xfId="0" applyFont="1" applyBorder="1" applyAlignment="1">
      <alignment horizontal="right"/>
    </xf>
    <xf numFmtId="44" fontId="31" fillId="0" borderId="0" xfId="0" applyNumberFormat="1" applyFont="1"/>
    <xf numFmtId="39" fontId="48" fillId="11" borderId="1" xfId="8" applyNumberFormat="1" applyFont="1" applyFill="1" applyBorder="1" applyAlignment="1">
      <alignment horizontal="center" vertical="center"/>
    </xf>
    <xf numFmtId="39" fontId="48" fillId="12" borderId="1" xfId="7" applyNumberFormat="1" applyFont="1" applyFill="1" applyBorder="1" applyAlignment="1">
      <alignment horizontal="center" vertical="center"/>
    </xf>
    <xf numFmtId="39" fontId="5" fillId="0" borderId="1" xfId="0" applyNumberFormat="1" applyFont="1" applyBorder="1" applyAlignment="1">
      <alignment horizontal="justify" vertical="center" wrapText="1"/>
    </xf>
    <xf numFmtId="182" fontId="11" fillId="0" borderId="1" xfId="0" applyNumberFormat="1" applyFont="1" applyBorder="1" applyAlignment="1" applyProtection="1">
      <alignment horizontal="center" vertical="center"/>
      <protection locked="0"/>
    </xf>
    <xf numFmtId="39" fontId="8" fillId="0" borderId="1" xfId="0" applyNumberFormat="1" applyFont="1" applyBorder="1" applyAlignment="1">
      <alignment horizontal="center" vertical="center"/>
    </xf>
    <xf numFmtId="182" fontId="8" fillId="0" borderId="1" xfId="0" applyNumberFormat="1" applyFont="1" applyBorder="1" applyAlignment="1">
      <alignment horizontal="center" vertical="center"/>
    </xf>
    <xf numFmtId="39" fontId="15" fillId="12" borderId="0" xfId="7" applyNumberFormat="1" applyFont="1" applyFill="1" applyBorder="1" applyAlignment="1">
      <alignment horizontal="center" vertical="center"/>
    </xf>
    <xf numFmtId="44" fontId="11" fillId="0" borderId="0" xfId="9" applyFont="1" applyAlignment="1" applyProtection="1">
      <alignment vertical="center"/>
      <protection locked="0"/>
    </xf>
    <xf numFmtId="168" fontId="7" fillId="0" borderId="0" xfId="0" applyNumberFormat="1" applyFont="1" applyAlignment="1">
      <alignment horizontal="center" vertical="center"/>
    </xf>
    <xf numFmtId="0" fontId="3" fillId="0" borderId="1" xfId="0" applyFont="1" applyBorder="1" applyAlignment="1">
      <alignment horizontal="center" vertical="center" wrapText="1"/>
    </xf>
    <xf numFmtId="0" fontId="31" fillId="0" borderId="40" xfId="19" applyFont="1" applyBorder="1" applyAlignment="1">
      <alignment horizontal="left" vertical="center"/>
    </xf>
    <xf numFmtId="0" fontId="1" fillId="0" borderId="39" xfId="19" applyBorder="1" applyAlignment="1">
      <alignment wrapText="1"/>
    </xf>
    <xf numFmtId="0" fontId="1" fillId="0" borderId="39" xfId="19" applyBorder="1"/>
    <xf numFmtId="191" fontId="1" fillId="0" borderId="39" xfId="19" applyNumberFormat="1" applyBorder="1" applyAlignment="1">
      <alignment horizontal="center" vertical="center"/>
    </xf>
    <xf numFmtId="8" fontId="1" fillId="0" borderId="39" xfId="19" applyNumberFormat="1" applyBorder="1" applyAlignment="1">
      <alignment horizontal="center" vertical="center"/>
    </xf>
    <xf numFmtId="8" fontId="31" fillId="0" borderId="41" xfId="19" applyNumberFormat="1" applyFont="1" applyBorder="1" applyAlignment="1">
      <alignment horizontal="center" vertical="center"/>
    </xf>
    <xf numFmtId="0" fontId="1" fillId="0" borderId="35" xfId="19" applyBorder="1"/>
    <xf numFmtId="0" fontId="1" fillId="0" borderId="0" xfId="19" applyAlignment="1">
      <alignment horizontal="left" vertical="center" wrapText="1"/>
    </xf>
    <xf numFmtId="0" fontId="1" fillId="0" borderId="0" xfId="19"/>
    <xf numFmtId="191" fontId="1" fillId="0" borderId="0" xfId="19" applyNumberFormat="1" applyAlignment="1">
      <alignment horizontal="center" vertical="center"/>
    </xf>
    <xf numFmtId="8" fontId="1" fillId="0" borderId="0" xfId="19" applyNumberFormat="1" applyAlignment="1">
      <alignment horizontal="center" vertical="center"/>
    </xf>
    <xf numFmtId="8" fontId="1" fillId="0" borderId="42" xfId="19" applyNumberFormat="1" applyBorder="1" applyAlignment="1">
      <alignment horizontal="center" vertical="center"/>
    </xf>
    <xf numFmtId="0" fontId="1" fillId="0" borderId="0" xfId="19" applyAlignment="1">
      <alignment wrapText="1"/>
    </xf>
    <xf numFmtId="0" fontId="31" fillId="0" borderId="43" xfId="19" applyFont="1" applyBorder="1" applyAlignment="1">
      <alignment horizontal="left" vertical="center"/>
    </xf>
    <xf numFmtId="49" fontId="1" fillId="0" borderId="44" xfId="19" applyNumberFormat="1" applyBorder="1" applyAlignment="1">
      <alignment horizontal="left" vertical="center" wrapText="1"/>
    </xf>
    <xf numFmtId="0" fontId="1" fillId="0" borderId="44" xfId="19" applyBorder="1"/>
    <xf numFmtId="191" fontId="1" fillId="0" borderId="44" xfId="19" applyNumberFormat="1" applyBorder="1" applyAlignment="1">
      <alignment horizontal="center" vertical="center"/>
    </xf>
    <xf numFmtId="8" fontId="1" fillId="0" borderId="44" xfId="19" applyNumberFormat="1" applyBorder="1" applyAlignment="1">
      <alignment horizontal="center" vertical="center"/>
    </xf>
    <xf numFmtId="8" fontId="1" fillId="0" borderId="45" xfId="19" applyNumberFormat="1" applyBorder="1" applyAlignment="1">
      <alignment horizontal="center" vertical="center"/>
    </xf>
    <xf numFmtId="0" fontId="1" fillId="0" borderId="46" xfId="19" applyBorder="1" applyAlignment="1">
      <alignment horizontal="center" vertical="center"/>
    </xf>
    <xf numFmtId="0" fontId="1" fillId="0" borderId="47" xfId="19" applyBorder="1" applyAlignment="1">
      <alignment horizontal="center" vertical="center" wrapText="1"/>
    </xf>
    <xf numFmtId="0" fontId="1" fillId="0" borderId="47" xfId="19" applyBorder="1" applyAlignment="1">
      <alignment horizontal="center" vertical="center"/>
    </xf>
    <xf numFmtId="191" fontId="1" fillId="0" borderId="47" xfId="19" applyNumberFormat="1" applyBorder="1" applyAlignment="1">
      <alignment horizontal="center" vertical="center"/>
    </xf>
    <xf numFmtId="8" fontId="1" fillId="0" borderId="47" xfId="19" applyNumberFormat="1" applyBorder="1" applyAlignment="1">
      <alignment horizontal="center" vertical="center"/>
    </xf>
    <xf numFmtId="8" fontId="1" fillId="0" borderId="48" xfId="19" applyNumberFormat="1" applyBorder="1" applyAlignment="1">
      <alignment horizontal="center" vertical="center"/>
    </xf>
    <xf numFmtId="0" fontId="31" fillId="0" borderId="49" xfId="19" applyFont="1" applyBorder="1" applyAlignment="1">
      <alignment horizontal="left" vertical="center"/>
    </xf>
    <xf numFmtId="0" fontId="31" fillId="0" borderId="50" xfId="19" applyFont="1" applyBorder="1" applyAlignment="1">
      <alignment horizontal="left" vertical="center" wrapText="1"/>
    </xf>
    <xf numFmtId="0" fontId="31" fillId="0" borderId="50" xfId="19" applyFont="1" applyBorder="1" applyAlignment="1">
      <alignment horizontal="left" vertical="center"/>
    </xf>
    <xf numFmtId="191" fontId="31" fillId="0" borderId="50" xfId="19" applyNumberFormat="1" applyFont="1" applyBorder="1" applyAlignment="1">
      <alignment horizontal="center" vertical="center"/>
    </xf>
    <xf numFmtId="8" fontId="31" fillId="0" borderId="50" xfId="19" applyNumberFormat="1" applyFont="1" applyBorder="1" applyAlignment="1">
      <alignment horizontal="center" vertical="center"/>
    </xf>
    <xf numFmtId="8" fontId="31" fillId="0" borderId="51" xfId="19" applyNumberFormat="1" applyFont="1" applyBorder="1" applyAlignment="1">
      <alignment horizontal="center" vertical="center"/>
    </xf>
    <xf numFmtId="0" fontId="1" fillId="0" borderId="52" xfId="19" applyBorder="1" applyAlignment="1">
      <alignment horizontal="left" vertical="center"/>
    </xf>
    <xf numFmtId="0" fontId="1" fillId="0" borderId="53" xfId="19" applyBorder="1" applyAlignment="1">
      <alignment horizontal="left" vertical="center" wrapText="1"/>
    </xf>
    <xf numFmtId="0" fontId="1" fillId="0" borderId="53" xfId="19" applyBorder="1" applyAlignment="1">
      <alignment horizontal="center" vertical="center"/>
    </xf>
    <xf numFmtId="191" fontId="1" fillId="0" borderId="53" xfId="19" applyNumberFormat="1" applyBorder="1" applyAlignment="1">
      <alignment horizontal="center" vertical="center"/>
    </xf>
    <xf numFmtId="8" fontId="1" fillId="0" borderId="53" xfId="19" applyNumberFormat="1" applyBorder="1" applyAlignment="1">
      <alignment horizontal="center" vertical="center"/>
    </xf>
    <xf numFmtId="8" fontId="1" fillId="0" borderId="54" xfId="19" applyNumberFormat="1" applyBorder="1" applyAlignment="1">
      <alignment horizontal="center" vertical="center"/>
    </xf>
    <xf numFmtId="49" fontId="1" fillId="0" borderId="55" xfId="19" applyNumberFormat="1" applyBorder="1" applyAlignment="1">
      <alignment horizontal="left" vertical="center"/>
    </xf>
    <xf numFmtId="49" fontId="1" fillId="0" borderId="56" xfId="19" applyNumberFormat="1" applyBorder="1" applyAlignment="1">
      <alignment horizontal="left" vertical="center" wrapText="1"/>
    </xf>
    <xf numFmtId="49" fontId="1" fillId="0" borderId="56" xfId="19" applyNumberFormat="1" applyBorder="1" applyAlignment="1">
      <alignment horizontal="center" vertical="center"/>
    </xf>
    <xf numFmtId="191" fontId="1" fillId="0" borderId="56" xfId="19" applyNumberFormat="1" applyBorder="1" applyAlignment="1">
      <alignment horizontal="center" vertical="center"/>
    </xf>
    <xf numFmtId="8" fontId="1" fillId="0" borderId="56" xfId="19" applyNumberFormat="1" applyBorder="1" applyAlignment="1">
      <alignment horizontal="center" vertical="center"/>
    </xf>
    <xf numFmtId="8" fontId="1" fillId="0" borderId="57" xfId="19" applyNumberFormat="1" applyBorder="1" applyAlignment="1">
      <alignment horizontal="center" vertical="center"/>
    </xf>
    <xf numFmtId="8" fontId="31" fillId="0" borderId="0" xfId="19" applyNumberFormat="1" applyFont="1" applyAlignment="1">
      <alignment horizontal="center" vertical="center"/>
    </xf>
    <xf numFmtId="8" fontId="1" fillId="0" borderId="58" xfId="19" applyNumberFormat="1" applyBorder="1" applyAlignment="1">
      <alignment horizontal="center" vertical="center"/>
    </xf>
    <xf numFmtId="49" fontId="1" fillId="0" borderId="59" xfId="19" applyNumberFormat="1" applyBorder="1" applyAlignment="1">
      <alignment horizontal="left" vertical="center"/>
    </xf>
    <xf numFmtId="49" fontId="1" fillId="0" borderId="60" xfId="19" applyNumberFormat="1" applyBorder="1" applyAlignment="1">
      <alignment horizontal="left" vertical="center" wrapText="1"/>
    </xf>
    <xf numFmtId="49" fontId="1" fillId="0" borderId="60" xfId="19" applyNumberFormat="1" applyBorder="1" applyAlignment="1">
      <alignment horizontal="center" vertical="center"/>
    </xf>
    <xf numFmtId="191" fontId="1" fillId="0" borderId="60" xfId="19" applyNumberFormat="1" applyBorder="1" applyAlignment="1">
      <alignment horizontal="center" vertical="center"/>
    </xf>
    <xf numFmtId="8" fontId="1" fillId="0" borderId="60" xfId="19" applyNumberFormat="1" applyBorder="1" applyAlignment="1">
      <alignment horizontal="center" vertical="center"/>
    </xf>
    <xf numFmtId="8" fontId="1" fillId="0" borderId="61" xfId="19" applyNumberFormat="1" applyBorder="1" applyAlignment="1">
      <alignment horizontal="center" vertical="center"/>
    </xf>
    <xf numFmtId="0" fontId="1" fillId="0" borderId="46" xfId="19" applyBorder="1" applyAlignment="1">
      <alignment horizontal="left" vertical="center"/>
    </xf>
    <xf numFmtId="0" fontId="1" fillId="0" borderId="47" xfId="19" applyBorder="1" applyAlignment="1">
      <alignment horizontal="left" vertical="center" wrapText="1"/>
    </xf>
    <xf numFmtId="0" fontId="1" fillId="0" borderId="52" xfId="19" applyBorder="1" applyAlignment="1">
      <alignment horizontal="center" vertical="center"/>
    </xf>
    <xf numFmtId="0" fontId="31" fillId="0" borderId="18" xfId="19" applyFont="1" applyBorder="1" applyAlignment="1">
      <alignment horizontal="center" vertical="center"/>
    </xf>
    <xf numFmtId="0" fontId="31" fillId="0" borderId="19" xfId="19" applyFont="1" applyBorder="1" applyAlignment="1">
      <alignment horizontal="left" vertical="center" wrapText="1"/>
    </xf>
    <xf numFmtId="0" fontId="31" fillId="0" borderId="19" xfId="19" applyFont="1" applyBorder="1" applyAlignment="1">
      <alignment horizontal="center" vertical="center"/>
    </xf>
    <xf numFmtId="191" fontId="31" fillId="0" borderId="19" xfId="19" applyNumberFormat="1" applyFont="1" applyBorder="1" applyAlignment="1">
      <alignment horizontal="center" vertical="center"/>
    </xf>
    <xf numFmtId="8" fontId="31" fillId="0" borderId="19" xfId="19" applyNumberFormat="1" applyFont="1" applyBorder="1" applyAlignment="1">
      <alignment horizontal="center" vertical="center"/>
    </xf>
    <xf numFmtId="8" fontId="31" fillId="0" borderId="20" xfId="19" applyNumberFormat="1" applyFont="1" applyBorder="1" applyAlignment="1">
      <alignment horizontal="center" vertical="center"/>
    </xf>
    <xf numFmtId="0" fontId="31" fillId="0" borderId="40" xfId="0" applyFont="1" applyBorder="1" applyAlignment="1">
      <alignment horizontal="left" vertical="center"/>
    </xf>
    <xf numFmtId="0" fontId="0" fillId="0" borderId="39" xfId="0" applyBorder="1" applyAlignment="1">
      <alignment wrapText="1"/>
    </xf>
    <xf numFmtId="0" fontId="0" fillId="0" borderId="39" xfId="0" applyBorder="1"/>
    <xf numFmtId="191" fontId="0" fillId="0" borderId="39" xfId="0" applyNumberFormat="1" applyBorder="1" applyAlignment="1">
      <alignment horizontal="center" vertical="center"/>
    </xf>
    <xf numFmtId="8" fontId="0" fillId="0" borderId="39" xfId="0" applyNumberFormat="1" applyBorder="1" applyAlignment="1">
      <alignment horizontal="center" vertical="center"/>
    </xf>
    <xf numFmtId="0" fontId="0" fillId="0" borderId="0" xfId="0" applyAlignment="1">
      <alignment horizontal="left" vertical="center" wrapText="1"/>
    </xf>
    <xf numFmtId="191" fontId="0" fillId="0" borderId="0" xfId="0" applyNumberFormat="1" applyAlignment="1">
      <alignment horizontal="center" vertical="center"/>
    </xf>
    <xf numFmtId="8" fontId="0" fillId="0" borderId="0" xfId="0" applyNumberFormat="1" applyAlignment="1">
      <alignment horizontal="center" vertical="center"/>
    </xf>
    <xf numFmtId="0" fontId="31" fillId="0" borderId="43" xfId="0" applyFont="1" applyBorder="1" applyAlignment="1">
      <alignment horizontal="left" vertical="center"/>
    </xf>
    <xf numFmtId="49" fontId="0" fillId="0" borderId="44" xfId="0" applyNumberFormat="1" applyBorder="1" applyAlignment="1">
      <alignment horizontal="left" vertical="center" wrapText="1"/>
    </xf>
    <xf numFmtId="0" fontId="0" fillId="0" borderId="44" xfId="0" applyBorder="1"/>
    <xf numFmtId="191" fontId="0" fillId="0" borderId="44" xfId="0" applyNumberFormat="1" applyBorder="1" applyAlignment="1">
      <alignment horizontal="center" vertical="center"/>
    </xf>
    <xf numFmtId="8" fontId="0" fillId="0" borderId="44" xfId="0" applyNumberFormat="1" applyBorder="1" applyAlignment="1">
      <alignment horizontal="center" vertical="center"/>
    </xf>
    <xf numFmtId="0" fontId="0" fillId="0" borderId="46" xfId="0" applyBorder="1" applyAlignment="1">
      <alignment horizontal="center" vertical="center"/>
    </xf>
    <xf numFmtId="0" fontId="0" fillId="0" borderId="47" xfId="0" applyBorder="1" applyAlignment="1">
      <alignment horizontal="center" vertical="center" wrapText="1"/>
    </xf>
    <xf numFmtId="0" fontId="0" fillId="0" borderId="47" xfId="0" applyBorder="1" applyAlignment="1">
      <alignment horizontal="center" vertical="center"/>
    </xf>
    <xf numFmtId="191" fontId="0" fillId="0" borderId="47" xfId="0" applyNumberFormat="1" applyBorder="1" applyAlignment="1">
      <alignment horizontal="center" vertical="center"/>
    </xf>
    <xf numFmtId="8" fontId="0" fillId="0" borderId="47" xfId="0" applyNumberFormat="1" applyBorder="1" applyAlignment="1">
      <alignment horizontal="center" vertical="center"/>
    </xf>
    <xf numFmtId="0" fontId="31" fillId="0" borderId="49" xfId="0" applyFont="1" applyBorder="1" applyAlignment="1">
      <alignment horizontal="left" vertical="center"/>
    </xf>
    <xf numFmtId="0" fontId="31" fillId="0" borderId="50" xfId="0" applyFont="1" applyBorder="1" applyAlignment="1">
      <alignment horizontal="left" vertical="center" wrapText="1"/>
    </xf>
    <xf numFmtId="0" fontId="31" fillId="0" borderId="50" xfId="0" applyFont="1" applyBorder="1" applyAlignment="1">
      <alignment horizontal="left" vertical="center"/>
    </xf>
    <xf numFmtId="191" fontId="31" fillId="0" borderId="50" xfId="0" applyNumberFormat="1" applyFont="1" applyBorder="1" applyAlignment="1">
      <alignment horizontal="center" vertical="center"/>
    </xf>
    <xf numFmtId="8" fontId="31" fillId="0" borderId="50" xfId="0" applyNumberFormat="1" applyFont="1" applyBorder="1" applyAlignment="1">
      <alignment horizontal="center" vertical="center"/>
    </xf>
    <xf numFmtId="0" fontId="0" fillId="0" borderId="52" xfId="0" applyBorder="1" applyAlignment="1">
      <alignment horizontal="left" vertical="center"/>
    </xf>
    <xf numFmtId="0" fontId="0" fillId="0" borderId="53" xfId="0" applyBorder="1" applyAlignment="1">
      <alignment horizontal="left" vertical="center" wrapText="1"/>
    </xf>
    <xf numFmtId="0" fontId="0" fillId="0" borderId="53" xfId="0" applyBorder="1" applyAlignment="1">
      <alignment horizontal="center" vertical="center"/>
    </xf>
    <xf numFmtId="191" fontId="0" fillId="0" borderId="53" xfId="0" applyNumberFormat="1" applyBorder="1" applyAlignment="1">
      <alignment horizontal="center" vertical="center"/>
    </xf>
    <xf numFmtId="8" fontId="0" fillId="0" borderId="53" xfId="0" applyNumberFormat="1" applyBorder="1" applyAlignment="1">
      <alignment horizontal="center" vertical="center"/>
    </xf>
    <xf numFmtId="49" fontId="0" fillId="0" borderId="59" xfId="0" applyNumberFormat="1" applyBorder="1" applyAlignment="1">
      <alignment horizontal="left" vertical="center"/>
    </xf>
    <xf numFmtId="49" fontId="0" fillId="0" borderId="60" xfId="0" applyNumberFormat="1" applyBorder="1" applyAlignment="1">
      <alignment horizontal="left" vertical="center" wrapText="1"/>
    </xf>
    <xf numFmtId="49" fontId="0" fillId="0" borderId="60" xfId="0" applyNumberFormat="1" applyBorder="1" applyAlignment="1">
      <alignment horizontal="center" vertical="center"/>
    </xf>
    <xf numFmtId="191" fontId="0" fillId="0" borderId="60" xfId="0" applyNumberFormat="1" applyBorder="1" applyAlignment="1">
      <alignment horizontal="center" vertical="center"/>
    </xf>
    <xf numFmtId="8" fontId="0" fillId="0" borderId="60" xfId="0" applyNumberFormat="1" applyBorder="1" applyAlignment="1">
      <alignment horizontal="center" vertical="center"/>
    </xf>
    <xf numFmtId="49" fontId="0" fillId="0" borderId="55" xfId="0" applyNumberFormat="1" applyBorder="1" applyAlignment="1">
      <alignment horizontal="left" vertical="center"/>
    </xf>
    <xf numFmtId="49" fontId="0" fillId="0" borderId="56" xfId="0" applyNumberFormat="1" applyBorder="1" applyAlignment="1">
      <alignment horizontal="left" vertical="center" wrapText="1"/>
    </xf>
    <xf numFmtId="49" fontId="0" fillId="0" borderId="56" xfId="0" applyNumberFormat="1" applyBorder="1" applyAlignment="1">
      <alignment horizontal="center" vertical="center"/>
    </xf>
    <xf numFmtId="191" fontId="0" fillId="0" borderId="56" xfId="0" applyNumberFormat="1" applyBorder="1" applyAlignment="1">
      <alignment horizontal="center" vertical="center"/>
    </xf>
    <xf numFmtId="8" fontId="0" fillId="0" borderId="56" xfId="0" applyNumberFormat="1" applyBorder="1" applyAlignment="1">
      <alignment horizontal="center" vertical="center"/>
    </xf>
    <xf numFmtId="8" fontId="31" fillId="0" borderId="0" xfId="0" applyNumberFormat="1" applyFont="1" applyAlignment="1">
      <alignment horizontal="center" vertical="center"/>
    </xf>
    <xf numFmtId="0" fontId="0" fillId="0" borderId="46" xfId="0" applyBorder="1" applyAlignment="1">
      <alignment horizontal="left" vertical="center"/>
    </xf>
    <xf numFmtId="0" fontId="0" fillId="0" borderId="47" xfId="0" applyBorder="1" applyAlignment="1">
      <alignment horizontal="left" vertical="center" wrapText="1"/>
    </xf>
    <xf numFmtId="0" fontId="0" fillId="0" borderId="52" xfId="0" applyBorder="1" applyAlignment="1">
      <alignment horizontal="center" vertical="center"/>
    </xf>
    <xf numFmtId="0" fontId="31" fillId="0" borderId="18" xfId="0" applyFont="1" applyBorder="1" applyAlignment="1">
      <alignment horizontal="center" vertical="center"/>
    </xf>
    <xf numFmtId="0" fontId="31" fillId="0" borderId="19" xfId="0" applyFont="1" applyBorder="1" applyAlignment="1">
      <alignment horizontal="left" vertical="center" wrapText="1"/>
    </xf>
    <xf numFmtId="0" fontId="31" fillId="0" borderId="19" xfId="0" applyFont="1" applyBorder="1" applyAlignment="1">
      <alignment horizontal="center" vertical="center"/>
    </xf>
    <xf numFmtId="191" fontId="31" fillId="0" borderId="19" xfId="0" applyNumberFormat="1" applyFont="1" applyBorder="1" applyAlignment="1">
      <alignment horizontal="center" vertical="center"/>
    </xf>
    <xf numFmtId="8" fontId="31" fillId="0" borderId="19" xfId="0" applyNumberFormat="1" applyFont="1" applyBorder="1" applyAlignment="1">
      <alignment horizontal="center" vertical="center"/>
    </xf>
    <xf numFmtId="4" fontId="0" fillId="0" borderId="60" xfId="0" applyNumberFormat="1" applyBorder="1" applyAlignment="1">
      <alignment horizontal="center" vertical="center"/>
    </xf>
    <xf numFmtId="39" fontId="8" fillId="0" borderId="0" xfId="0" applyNumberFormat="1" applyFont="1" applyAlignment="1">
      <alignment horizontal="center" vertical="center"/>
    </xf>
    <xf numFmtId="39" fontId="5" fillId="3" borderId="0" xfId="0" applyNumberFormat="1" applyFont="1" applyFill="1" applyAlignment="1">
      <alignment horizontal="justify" vertical="center" wrapText="1"/>
    </xf>
    <xf numFmtId="173" fontId="5" fillId="3" borderId="0" xfId="13" applyFont="1" applyFill="1" applyBorder="1" applyAlignment="1" applyProtection="1">
      <alignment horizontal="center" vertical="center"/>
    </xf>
    <xf numFmtId="164" fontId="5" fillId="3" borderId="0" xfId="17" applyFont="1" applyFill="1" applyBorder="1" applyAlignment="1" applyProtection="1">
      <alignment horizontal="left" vertical="center"/>
    </xf>
    <xf numFmtId="49" fontId="3" fillId="0" borderId="15" xfId="0" applyNumberFormat="1" applyFont="1" applyBorder="1" applyAlignment="1" applyProtection="1">
      <alignment horizontal="center" vertical="center"/>
      <protection locked="0"/>
    </xf>
    <xf numFmtId="0" fontId="56" fillId="18" borderId="0" xfId="0" applyFont="1" applyFill="1" applyAlignment="1">
      <alignment horizontal="center"/>
    </xf>
    <xf numFmtId="8" fontId="31" fillId="0" borderId="41" xfId="0" applyNumberFormat="1" applyFont="1" applyBorder="1" applyAlignment="1">
      <alignment horizontal="center" vertical="center"/>
    </xf>
    <xf numFmtId="8" fontId="0" fillId="0" borderId="42" xfId="0" applyNumberFormat="1" applyBorder="1" applyAlignment="1">
      <alignment horizontal="center" vertical="center"/>
    </xf>
    <xf numFmtId="49" fontId="1" fillId="0" borderId="44" xfId="0" applyNumberFormat="1" applyFont="1" applyBorder="1" applyAlignment="1">
      <alignment horizontal="left" vertical="center" wrapText="1"/>
    </xf>
    <xf numFmtId="8" fontId="0" fillId="0" borderId="45" xfId="0" applyNumberFormat="1" applyBorder="1" applyAlignment="1">
      <alignment horizontal="center" vertical="center"/>
    </xf>
    <xf numFmtId="8" fontId="0" fillId="0" borderId="48" xfId="0" applyNumberFormat="1" applyBorder="1" applyAlignment="1">
      <alignment horizontal="center" vertical="center"/>
    </xf>
    <xf numFmtId="8" fontId="31" fillId="0" borderId="51" xfId="0" applyNumberFormat="1" applyFont="1" applyBorder="1" applyAlignment="1">
      <alignment horizontal="center" vertical="center"/>
    </xf>
    <xf numFmtId="8" fontId="0" fillId="0" borderId="54" xfId="0" applyNumberFormat="1" applyBorder="1" applyAlignment="1">
      <alignment horizontal="center" vertical="center"/>
    </xf>
    <xf numFmtId="8" fontId="0" fillId="0" borderId="57" xfId="0" applyNumberFormat="1" applyBorder="1" applyAlignment="1">
      <alignment horizontal="center" vertical="center"/>
    </xf>
    <xf numFmtId="8" fontId="0" fillId="0" borderId="58" xfId="0" applyNumberFormat="1" applyBorder="1" applyAlignment="1">
      <alignment horizontal="center" vertical="center"/>
    </xf>
    <xf numFmtId="8" fontId="0" fillId="0" borderId="61" xfId="0" applyNumberFormat="1" applyBorder="1" applyAlignment="1">
      <alignment horizontal="center" vertical="center"/>
    </xf>
    <xf numFmtId="8" fontId="31" fillId="0" borderId="20" xfId="0" applyNumberFormat="1" applyFont="1" applyBorder="1" applyAlignment="1">
      <alignment horizontal="center" vertical="center"/>
    </xf>
    <xf numFmtId="39" fontId="12" fillId="0" borderId="0" xfId="0" applyNumberFormat="1" applyFont="1" applyAlignment="1" applyProtection="1">
      <alignment horizontal="justify" vertical="center"/>
      <protection locked="0"/>
    </xf>
    <xf numFmtId="39" fontId="12" fillId="0" borderId="0" xfId="0" applyNumberFormat="1" applyFont="1" applyAlignment="1" applyProtection="1">
      <alignment horizontal="center" vertical="center"/>
      <protection locked="0"/>
    </xf>
    <xf numFmtId="176" fontId="5" fillId="0" borderId="0" xfId="0" applyNumberFormat="1" applyFont="1" applyAlignment="1">
      <alignment horizontal="center" vertical="center"/>
    </xf>
    <xf numFmtId="175" fontId="5" fillId="0" borderId="0" xfId="13" applyNumberFormat="1" applyFont="1" applyFill="1" applyBorder="1" applyAlignment="1" applyProtection="1">
      <alignment horizontal="center" vertical="center"/>
    </xf>
    <xf numFmtId="39" fontId="16" fillId="0" borderId="1" xfId="0" applyNumberFormat="1" applyFont="1" applyBorder="1" applyAlignment="1" applyProtection="1">
      <alignment horizontal="center" vertical="center"/>
      <protection locked="0"/>
    </xf>
    <xf numFmtId="164" fontId="16" fillId="0" borderId="1" xfId="0" applyNumberFormat="1" applyFont="1" applyBorder="1" applyAlignment="1">
      <alignment vertical="center"/>
    </xf>
    <xf numFmtId="49" fontId="11" fillId="0" borderId="0" xfId="0" applyNumberFormat="1" applyFont="1" applyAlignment="1" applyProtection="1">
      <alignment horizontal="center" vertical="center"/>
      <protection locked="0"/>
    </xf>
    <xf numFmtId="182" fontId="12" fillId="0" borderId="0" xfId="0" applyNumberFormat="1" applyFont="1" applyAlignment="1" applyProtection="1">
      <alignment horizontal="center" vertical="center"/>
      <protection locked="0"/>
    </xf>
    <xf numFmtId="39" fontId="3" fillId="0" borderId="0" xfId="0" applyNumberFormat="1" applyFont="1" applyAlignment="1" applyProtection="1">
      <alignment horizontal="justify" vertical="center"/>
      <protection locked="0"/>
    </xf>
    <xf numFmtId="39" fontId="3" fillId="0" borderId="0" xfId="0" applyNumberFormat="1" applyFont="1" applyAlignment="1" applyProtection="1">
      <alignment horizontal="center" vertical="center"/>
      <protection locked="0"/>
    </xf>
    <xf numFmtId="173" fontId="3" fillId="0" borderId="0" xfId="13" applyFont="1" applyFill="1" applyBorder="1" applyAlignment="1">
      <alignment horizontal="center" vertical="center"/>
    </xf>
    <xf numFmtId="164" fontId="3" fillId="0" borderId="0" xfId="17" applyFont="1" applyFill="1" applyBorder="1" applyAlignment="1" applyProtection="1">
      <alignment horizontal="left" vertical="center"/>
    </xf>
    <xf numFmtId="164" fontId="3" fillId="0" borderId="0" xfId="0" applyNumberFormat="1" applyFont="1" applyAlignment="1">
      <alignment vertical="center"/>
    </xf>
    <xf numFmtId="173" fontId="5" fillId="0" borderId="0" xfId="13" applyFont="1" applyFill="1" applyBorder="1" applyAlignment="1" applyProtection="1">
      <alignment horizontal="center" vertical="center"/>
    </xf>
    <xf numFmtId="164" fontId="5" fillId="0" borderId="0" xfId="17" applyFont="1" applyFill="1" applyBorder="1" applyAlignment="1" applyProtection="1">
      <alignment horizontal="left" vertical="center"/>
    </xf>
    <xf numFmtId="39" fontId="13" fillId="0" borderId="0" xfId="14" applyNumberFormat="1" applyFont="1" applyFill="1" applyBorder="1" applyAlignment="1">
      <alignment horizontal="center" vertical="center"/>
    </xf>
    <xf numFmtId="39" fontId="13" fillId="0" borderId="0" xfId="0" applyNumberFormat="1" applyFont="1" applyAlignment="1">
      <alignment vertical="center" textRotation="89"/>
    </xf>
    <xf numFmtId="49" fontId="3" fillId="0" borderId="0" xfId="0" applyNumberFormat="1" applyFont="1" applyAlignment="1" applyProtection="1">
      <alignment horizontal="center" vertical="center"/>
      <protection locked="0"/>
    </xf>
    <xf numFmtId="173" fontId="3" fillId="0" borderId="0" xfId="13" applyFont="1" applyFill="1" applyBorder="1" applyAlignment="1" applyProtection="1">
      <alignment horizontal="center" vertical="center"/>
    </xf>
    <xf numFmtId="3" fontId="3" fillId="0" borderId="0" xfId="0" applyNumberFormat="1" applyFont="1" applyAlignment="1">
      <alignment horizontal="right" vertical="center"/>
    </xf>
    <xf numFmtId="176" fontId="3" fillId="0" borderId="0" xfId="0" applyNumberFormat="1" applyFont="1" applyAlignment="1">
      <alignment horizontal="center" vertical="center"/>
    </xf>
    <xf numFmtId="39" fontId="5" fillId="0" borderId="0" xfId="0" applyNumberFormat="1" applyFont="1" applyAlignment="1" applyProtection="1">
      <alignment horizontal="justify" vertical="center"/>
      <protection locked="0"/>
    </xf>
    <xf numFmtId="39" fontId="15" fillId="0" borderId="0" xfId="14" applyNumberFormat="1" applyFont="1" applyFill="1" applyBorder="1" applyAlignment="1">
      <alignment horizontal="center" vertical="center"/>
    </xf>
    <xf numFmtId="39" fontId="15" fillId="0" borderId="0" xfId="15" applyNumberFormat="1" applyFont="1" applyFill="1" applyBorder="1" applyAlignment="1">
      <alignment horizontal="center" vertical="center"/>
    </xf>
    <xf numFmtId="173" fontId="3" fillId="0" borderId="0" xfId="6" applyNumberFormat="1" applyFont="1" applyFill="1" applyBorder="1" applyAlignment="1" applyProtection="1">
      <alignment horizontal="center" vertical="center"/>
    </xf>
    <xf numFmtId="164" fontId="12" fillId="0" borderId="0" xfId="0" applyNumberFormat="1" applyFont="1" applyAlignment="1">
      <alignment vertical="center"/>
    </xf>
    <xf numFmtId="39" fontId="13" fillId="0" borderId="0" xfId="8" applyNumberFormat="1" applyFont="1" applyFill="1" applyBorder="1" applyAlignment="1">
      <alignment horizontal="center" vertical="center"/>
    </xf>
    <xf numFmtId="39" fontId="13" fillId="0" borderId="0" xfId="7" applyNumberFormat="1" applyFont="1" applyFill="1" applyBorder="1" applyAlignment="1">
      <alignment horizontal="center" vertical="center"/>
    </xf>
    <xf numFmtId="39" fontId="13" fillId="0" borderId="0" xfId="0" applyNumberFormat="1" applyFont="1" applyAlignment="1">
      <alignment horizontal="center" vertical="center"/>
    </xf>
    <xf numFmtId="39" fontId="15" fillId="0" borderId="0" xfId="0" applyNumberFormat="1" applyFont="1" applyAlignment="1">
      <alignment vertical="center"/>
    </xf>
    <xf numFmtId="39" fontId="15" fillId="0" borderId="0" xfId="0" applyNumberFormat="1" applyFont="1" applyAlignment="1">
      <alignment vertical="center" textRotation="1"/>
    </xf>
    <xf numFmtId="0" fontId="13" fillId="0" borderId="0" xfId="8" applyFont="1" applyFill="1" applyBorder="1" applyAlignment="1">
      <alignment vertical="center" wrapText="1"/>
    </xf>
    <xf numFmtId="39" fontId="13" fillId="0" borderId="0" xfId="0" applyNumberFormat="1" applyFont="1" applyAlignment="1">
      <alignment vertical="center" textRotation="90"/>
    </xf>
    <xf numFmtId="39" fontId="13" fillId="0" borderId="0" xfId="14" applyNumberFormat="1" applyFont="1" applyFill="1" applyBorder="1" applyAlignment="1">
      <alignment vertical="center"/>
    </xf>
    <xf numFmtId="3" fontId="12" fillId="0" borderId="0" xfId="0" applyNumberFormat="1" applyFont="1" applyAlignment="1">
      <alignment vertical="center"/>
    </xf>
    <xf numFmtId="39" fontId="16" fillId="0" borderId="0" xfId="0" applyNumberFormat="1" applyFont="1" applyAlignment="1" applyProtection="1">
      <alignment horizontal="justify" vertical="center"/>
      <protection locked="0"/>
    </xf>
    <xf numFmtId="49" fontId="12" fillId="0" borderId="0" xfId="0" applyNumberFormat="1" applyFont="1" applyAlignment="1" applyProtection="1">
      <alignment horizontal="center" vertical="center"/>
      <protection locked="0"/>
    </xf>
    <xf numFmtId="164" fontId="16" fillId="0" borderId="0" xfId="0" applyNumberFormat="1" applyFont="1" applyAlignment="1">
      <alignment vertical="center"/>
    </xf>
    <xf numFmtId="39" fontId="15" fillId="0" borderId="0" xfId="0" applyNumberFormat="1" applyFont="1" applyAlignment="1">
      <alignment horizontal="center" vertical="center"/>
    </xf>
    <xf numFmtId="173" fontId="3" fillId="0" borderId="0" xfId="6" applyNumberFormat="1" applyFont="1" applyFill="1" applyBorder="1" applyAlignment="1">
      <alignment horizontal="center" vertical="center"/>
    </xf>
    <xf numFmtId="39" fontId="15" fillId="0" borderId="0" xfId="8" applyNumberFormat="1" applyFont="1" applyFill="1" applyBorder="1" applyAlignment="1">
      <alignment horizontal="center" vertical="center"/>
    </xf>
    <xf numFmtId="0" fontId="5" fillId="0" borderId="0" xfId="0" applyFont="1" applyAlignment="1">
      <alignment vertical="center"/>
    </xf>
    <xf numFmtId="175" fontId="5" fillId="0" borderId="0" xfId="13" applyNumberFormat="1" applyFont="1" applyFill="1" applyBorder="1" applyAlignment="1">
      <alignment horizontal="center" vertical="center"/>
    </xf>
    <xf numFmtId="182" fontId="8" fillId="0" borderId="0" xfId="0" applyNumberFormat="1" applyFont="1" applyAlignment="1" applyProtection="1">
      <alignment horizontal="center" vertical="center"/>
      <protection locked="0"/>
    </xf>
    <xf numFmtId="182" fontId="3" fillId="0" borderId="0" xfId="0" applyNumberFormat="1" applyFont="1" applyAlignment="1" applyProtection="1">
      <alignment horizontal="center" vertical="center"/>
      <protection locked="0"/>
    </xf>
    <xf numFmtId="4" fontId="5" fillId="0" borderId="0" xfId="0" applyNumberFormat="1" applyFont="1" applyAlignment="1">
      <alignment horizontal="right" vertical="center"/>
    </xf>
    <xf numFmtId="43" fontId="3" fillId="0" borderId="0" xfId="6" applyFont="1" applyFill="1" applyBorder="1" applyAlignment="1" applyProtection="1">
      <alignment horizontal="center" vertical="center"/>
    </xf>
    <xf numFmtId="175" fontId="5" fillId="0" borderId="0" xfId="6" applyNumberFormat="1" applyFont="1" applyFill="1" applyBorder="1" applyAlignment="1" applyProtection="1">
      <alignment horizontal="center" vertical="center"/>
    </xf>
    <xf numFmtId="43" fontId="3" fillId="0" borderId="0" xfId="6" applyFont="1" applyFill="1" applyBorder="1" applyAlignment="1">
      <alignment horizontal="center" vertical="center"/>
    </xf>
    <xf numFmtId="0" fontId="0" fillId="0" borderId="0" xfId="0" applyAlignment="1">
      <alignment vertical="center"/>
    </xf>
    <xf numFmtId="0" fontId="47" fillId="0" borderId="0" xfId="0" applyFont="1" applyAlignment="1">
      <alignment vertical="center" wrapText="1"/>
    </xf>
    <xf numFmtId="182" fontId="3" fillId="0" borderId="0" xfId="0" applyNumberFormat="1" applyFont="1" applyAlignment="1">
      <alignment horizontal="center" vertical="center"/>
    </xf>
    <xf numFmtId="0" fontId="61" fillId="0" borderId="0" xfId="0" applyFont="1" applyAlignment="1">
      <alignment horizontal="center" vertical="center"/>
    </xf>
    <xf numFmtId="4" fontId="61" fillId="0" borderId="0" xfId="0" applyNumberFormat="1" applyFont="1"/>
    <xf numFmtId="44" fontId="61" fillId="0" borderId="0" xfId="9" applyFont="1" applyFill="1" applyBorder="1" applyAlignment="1">
      <alignment horizontal="right" vertical="center"/>
    </xf>
    <xf numFmtId="44" fontId="61" fillId="0" borderId="0" xfId="9" applyFont="1" applyFill="1" applyBorder="1" applyAlignment="1" applyProtection="1"/>
    <xf numFmtId="0" fontId="47" fillId="0" borderId="0" xfId="0" applyFont="1" applyAlignment="1">
      <alignment vertical="center"/>
    </xf>
    <xf numFmtId="0" fontId="47" fillId="0" borderId="0" xfId="0" applyFont="1" applyAlignment="1">
      <alignment horizontal="center" vertical="center"/>
    </xf>
    <xf numFmtId="4" fontId="47" fillId="0" borderId="0" xfId="0" applyNumberFormat="1" applyFont="1" applyAlignment="1">
      <alignment horizontal="right" vertical="center"/>
    </xf>
    <xf numFmtId="44" fontId="47" fillId="0" borderId="0" xfId="9" applyFont="1" applyFill="1" applyBorder="1" applyAlignment="1">
      <alignment horizontal="right" vertical="center"/>
    </xf>
    <xf numFmtId="39" fontId="48" fillId="0" borderId="0" xfId="14" applyNumberFormat="1" applyFont="1" applyFill="1" applyBorder="1" applyAlignment="1">
      <alignment horizontal="center" vertical="center"/>
    </xf>
    <xf numFmtId="0" fontId="62" fillId="0" borderId="0" xfId="0" applyFont="1" applyAlignment="1">
      <alignment vertical="center"/>
    </xf>
    <xf numFmtId="0" fontId="62" fillId="0" borderId="0" xfId="0" applyFont="1" applyAlignment="1">
      <alignment horizontal="center" vertical="center"/>
    </xf>
    <xf numFmtId="4" fontId="62" fillId="0" borderId="0" xfId="0" applyNumberFormat="1" applyFont="1" applyAlignment="1">
      <alignment horizontal="right" vertical="center"/>
    </xf>
    <xf numFmtId="44" fontId="62" fillId="0" borderId="0" xfId="9" applyFont="1" applyFill="1" applyBorder="1" applyAlignment="1">
      <alignment horizontal="right" vertical="center"/>
    </xf>
    <xf numFmtId="39" fontId="48" fillId="0" borderId="0" xfId="15" applyNumberFormat="1" applyFont="1" applyFill="1" applyBorder="1" applyAlignment="1">
      <alignment horizontal="center" vertical="center"/>
    </xf>
    <xf numFmtId="0" fontId="62" fillId="0" borderId="0" xfId="0" applyFont="1" applyAlignment="1">
      <alignment horizontal="right" vertical="center"/>
    </xf>
    <xf numFmtId="39" fontId="49" fillId="0" borderId="0" xfId="0" applyNumberFormat="1" applyFont="1" applyAlignment="1">
      <alignment horizontal="center" vertical="center"/>
    </xf>
    <xf numFmtId="49" fontId="3" fillId="0" borderId="0" xfId="0" applyNumberFormat="1" applyFont="1" applyAlignment="1">
      <alignment horizontal="center" vertical="center"/>
    </xf>
    <xf numFmtId="39" fontId="3" fillId="0" borderId="0" xfId="0" applyNumberFormat="1" applyFont="1" applyAlignment="1">
      <alignment horizontal="left" vertical="center" wrapText="1"/>
    </xf>
    <xf numFmtId="184" fontId="3" fillId="0" borderId="0" xfId="0" applyNumberFormat="1" applyFont="1" applyAlignment="1">
      <alignment horizontal="center" vertical="center"/>
    </xf>
    <xf numFmtId="185" fontId="3" fillId="0" borderId="0" xfId="0" applyNumberFormat="1" applyFont="1" applyAlignment="1">
      <alignment vertical="center"/>
    </xf>
    <xf numFmtId="37" fontId="53" fillId="0" borderId="0" xfId="0" applyNumberFormat="1" applyFont="1" applyAlignment="1">
      <alignment horizontal="center" vertical="center"/>
    </xf>
    <xf numFmtId="37" fontId="54" fillId="0" borderId="0" xfId="0" applyNumberFormat="1" applyFont="1" applyAlignment="1" applyProtection="1">
      <alignment horizontal="left" vertical="center" wrapText="1"/>
      <protection locked="0"/>
    </xf>
    <xf numFmtId="0" fontId="50" fillId="0" borderId="0" xfId="0" applyFont="1" applyAlignment="1">
      <alignment wrapText="1"/>
    </xf>
    <xf numFmtId="186" fontId="24" fillId="0" borderId="0" xfId="0" applyNumberFormat="1" applyFont="1" applyAlignment="1">
      <alignment horizontal="center" wrapText="1"/>
    </xf>
    <xf numFmtId="0" fontId="24" fillId="0" borderId="0" xfId="0" applyFont="1" applyAlignment="1">
      <alignment horizontal="center" wrapText="1"/>
    </xf>
    <xf numFmtId="187" fontId="24" fillId="0" borderId="0" xfId="0" applyNumberFormat="1" applyFont="1"/>
    <xf numFmtId="185" fontId="5" fillId="0" borderId="0" xfId="0" applyNumberFormat="1" applyFont="1" applyAlignment="1">
      <alignment vertical="center"/>
    </xf>
    <xf numFmtId="39" fontId="51" fillId="0" borderId="0" xfId="0" applyNumberFormat="1" applyFont="1" applyAlignment="1">
      <alignment wrapText="1"/>
    </xf>
    <xf numFmtId="0" fontId="51" fillId="0" borderId="0" xfId="0" applyFont="1" applyAlignment="1">
      <alignment vertical="center" wrapText="1"/>
    </xf>
    <xf numFmtId="184" fontId="5" fillId="0" borderId="0" xfId="0" applyNumberFormat="1" applyFont="1" applyAlignment="1">
      <alignment horizontal="center" vertical="center"/>
    </xf>
    <xf numFmtId="39" fontId="5" fillId="0" borderId="0" xfId="0" applyNumberFormat="1" applyFont="1" applyAlignment="1">
      <alignment horizontal="left" vertical="center"/>
    </xf>
    <xf numFmtId="39" fontId="3" fillId="0" borderId="0" xfId="0" applyNumberFormat="1" applyFont="1" applyAlignment="1">
      <alignment horizontal="left" vertical="center"/>
    </xf>
    <xf numFmtId="39" fontId="3" fillId="0" borderId="0" xfId="0" applyNumberFormat="1" applyFont="1" applyAlignment="1">
      <alignment horizontal="justify" vertical="center"/>
    </xf>
    <xf numFmtId="39" fontId="12" fillId="0" borderId="0" xfId="0" applyNumberFormat="1" applyFont="1" applyAlignment="1">
      <alignment horizontal="center" vertical="center"/>
    </xf>
    <xf numFmtId="190" fontId="5" fillId="0" borderId="0" xfId="0" applyNumberFormat="1" applyFont="1" applyAlignment="1">
      <alignment horizontal="right" vertical="center"/>
    </xf>
    <xf numFmtId="0" fontId="16" fillId="0" borderId="0" xfId="0" applyFont="1" applyAlignment="1">
      <alignment vertical="center" wrapText="1"/>
    </xf>
    <xf numFmtId="164" fontId="5" fillId="0" borderId="0" xfId="2" applyNumberFormat="1" applyFont="1" applyFill="1" applyBorder="1" applyAlignment="1" applyProtection="1">
      <alignment horizontal="left" vertical="center"/>
    </xf>
    <xf numFmtId="39" fontId="16" fillId="0" borderId="0" xfId="0" applyNumberFormat="1" applyFont="1" applyAlignment="1" applyProtection="1">
      <alignment horizontal="justify" vertical="center" wrapText="1"/>
      <protection locked="0"/>
    </xf>
    <xf numFmtId="164" fontId="5" fillId="0" borderId="0" xfId="2" applyNumberFormat="1" applyFont="1" applyFill="1" applyBorder="1" applyAlignment="1">
      <alignment horizontal="center" vertical="center"/>
    </xf>
    <xf numFmtId="3" fontId="3" fillId="0" borderId="0" xfId="0" applyNumberFormat="1" applyFont="1" applyAlignment="1">
      <alignment vertical="center"/>
    </xf>
    <xf numFmtId="39" fontId="8" fillId="0" borderId="0" xfId="0" applyNumberFormat="1" applyFont="1" applyAlignment="1" applyProtection="1">
      <alignment horizontal="center" vertical="center"/>
      <protection locked="0"/>
    </xf>
    <xf numFmtId="39" fontId="5" fillId="0" borderId="0" xfId="0" applyNumberFormat="1" applyFont="1" applyAlignment="1" applyProtection="1">
      <alignment horizontal="center" vertical="center"/>
      <protection locked="0"/>
    </xf>
    <xf numFmtId="39" fontId="5" fillId="0" borderId="0" xfId="0" applyNumberFormat="1" applyFont="1" applyAlignment="1">
      <alignment horizontal="justify" vertical="center" wrapText="1"/>
    </xf>
    <xf numFmtId="39" fontId="13" fillId="0" borderId="0" xfId="0" applyNumberFormat="1" applyFont="1" applyAlignment="1">
      <alignment vertical="center"/>
    </xf>
    <xf numFmtId="39" fontId="15" fillId="0" borderId="0" xfId="0" applyNumberFormat="1" applyFont="1" applyAlignment="1">
      <alignment vertical="center" textRotation="90"/>
    </xf>
    <xf numFmtId="0" fontId="13" fillId="0" borderId="0" xfId="0" applyFont="1" applyAlignment="1">
      <alignment vertical="center"/>
    </xf>
    <xf numFmtId="0" fontId="13" fillId="0" borderId="0" xfId="14" applyFont="1" applyFill="1" applyBorder="1" applyAlignment="1">
      <alignment vertical="center" wrapText="1"/>
    </xf>
    <xf numFmtId="39" fontId="13" fillId="0" borderId="0" xfId="15" applyNumberFormat="1" applyFont="1" applyFill="1" applyBorder="1" applyAlignment="1">
      <alignment vertical="center"/>
    </xf>
    <xf numFmtId="0" fontId="15" fillId="0" borderId="0" xfId="14" applyFont="1" applyFill="1" applyBorder="1" applyAlignment="1">
      <alignment vertical="center" wrapText="1"/>
    </xf>
    <xf numFmtId="0" fontId="15" fillId="0" borderId="0" xfId="8" applyFont="1" applyFill="1" applyBorder="1" applyAlignment="1">
      <alignment vertical="center" wrapText="1"/>
    </xf>
    <xf numFmtId="39" fontId="48" fillId="0" borderId="0" xfId="0" applyNumberFormat="1" applyFont="1" applyAlignment="1">
      <alignment vertical="center"/>
    </xf>
    <xf numFmtId="39" fontId="48" fillId="0" borderId="0" xfId="15" applyNumberFormat="1" applyFont="1" applyFill="1" applyBorder="1" applyAlignment="1">
      <alignment vertical="center"/>
    </xf>
    <xf numFmtId="39" fontId="49" fillId="0" borderId="0" xfId="0" applyNumberFormat="1" applyFont="1" applyAlignment="1">
      <alignment vertical="center"/>
    </xf>
    <xf numFmtId="39" fontId="13" fillId="0" borderId="0" xfId="15" applyNumberFormat="1" applyFont="1" applyFill="1" applyBorder="1" applyAlignment="1">
      <alignment vertical="center" textRotation="90"/>
    </xf>
    <xf numFmtId="39" fontId="15" fillId="0" borderId="0" xfId="15" applyNumberFormat="1" applyFont="1" applyFill="1" applyBorder="1" applyAlignment="1">
      <alignment vertical="center"/>
    </xf>
    <xf numFmtId="39" fontId="15" fillId="0" borderId="0" xfId="14" applyNumberFormat="1" applyFont="1" applyFill="1" applyBorder="1" applyAlignment="1">
      <alignment vertical="center"/>
    </xf>
    <xf numFmtId="49" fontId="60" fillId="0" borderId="0" xfId="0" applyNumberFormat="1" applyFont="1" applyAlignment="1" applyProtection="1">
      <alignment vertical="center"/>
      <protection locked="0"/>
    </xf>
    <xf numFmtId="0" fontId="3" fillId="6" borderId="1" xfId="0" applyFont="1" applyFill="1" applyBorder="1" applyAlignment="1">
      <alignment vertical="center"/>
    </xf>
    <xf numFmtId="0" fontId="3" fillId="6" borderId="1" xfId="0" applyFont="1" applyFill="1" applyBorder="1" applyAlignment="1">
      <alignment vertical="center" wrapText="1"/>
    </xf>
    <xf numFmtId="0" fontId="8" fillId="6" borderId="2" xfId="0" applyFont="1" applyFill="1" applyBorder="1" applyAlignment="1">
      <alignment vertical="center"/>
    </xf>
    <xf numFmtId="0" fontId="8" fillId="6" borderId="3" xfId="0" applyFont="1" applyFill="1" applyBorder="1" applyAlignment="1">
      <alignment vertical="center"/>
    </xf>
    <xf numFmtId="0" fontId="8" fillId="6" borderId="4" xfId="0" applyFont="1" applyFill="1" applyBorder="1" applyAlignment="1">
      <alignment vertical="center"/>
    </xf>
    <xf numFmtId="0" fontId="8" fillId="2" borderId="1" xfId="0" applyFont="1" applyFill="1" applyBorder="1" applyAlignment="1">
      <alignment vertical="center"/>
    </xf>
    <xf numFmtId="192" fontId="1" fillId="0" borderId="0" xfId="20"/>
    <xf numFmtId="192" fontId="55" fillId="0" borderId="35" xfId="20" applyFont="1" applyBorder="1"/>
    <xf numFmtId="192" fontId="1" fillId="0" borderId="0" xfId="20" applyAlignment="1">
      <alignment horizontal="center" vertical="center"/>
    </xf>
    <xf numFmtId="192" fontId="1" fillId="0" borderId="0" xfId="20" applyAlignment="1">
      <alignment horizontal="center"/>
    </xf>
    <xf numFmtId="192" fontId="1" fillId="0" borderId="42" xfId="20" applyBorder="1" applyAlignment="1">
      <alignment horizontal="center"/>
    </xf>
    <xf numFmtId="192" fontId="1" fillId="0" borderId="35" xfId="20" applyBorder="1"/>
    <xf numFmtId="10" fontId="1" fillId="0" borderId="1" xfId="20" applyNumberFormat="1" applyBorder="1" applyAlignment="1">
      <alignment horizontal="center"/>
    </xf>
    <xf numFmtId="192" fontId="1" fillId="0" borderId="0" xfId="20" applyAlignment="1">
      <alignment horizontal="right"/>
    </xf>
    <xf numFmtId="2" fontId="66" fillId="3" borderId="12" xfId="20" applyNumberFormat="1" applyFont="1" applyFill="1" applyBorder="1" applyAlignment="1">
      <alignment horizontal="center"/>
    </xf>
    <xf numFmtId="179" fontId="1" fillId="3" borderId="1" xfId="20" applyNumberFormat="1" applyFill="1" applyBorder="1" applyAlignment="1">
      <alignment horizontal="right"/>
    </xf>
    <xf numFmtId="9" fontId="66" fillId="28" borderId="12" xfId="20" applyNumberFormat="1" applyFont="1" applyFill="1" applyBorder="1" applyAlignment="1">
      <alignment horizontal="center"/>
    </xf>
    <xf numFmtId="179" fontId="1" fillId="0" borderId="1" xfId="20" applyNumberFormat="1" applyBorder="1" applyAlignment="1">
      <alignment horizontal="right"/>
    </xf>
    <xf numFmtId="179" fontId="1" fillId="0" borderId="12" xfId="20" applyNumberFormat="1" applyBorder="1" applyAlignment="1">
      <alignment horizontal="center"/>
    </xf>
    <xf numFmtId="192" fontId="1" fillId="0" borderId="42" xfId="20" applyBorder="1"/>
    <xf numFmtId="192" fontId="67" fillId="5" borderId="11" xfId="20" applyFont="1" applyFill="1" applyBorder="1" applyAlignment="1">
      <alignment horizontal="center" vertical="center" wrapText="1"/>
    </xf>
    <xf numFmtId="192" fontId="67" fillId="5" borderId="1" xfId="20" applyFont="1" applyFill="1" applyBorder="1" applyAlignment="1">
      <alignment horizontal="center" vertical="center" wrapText="1"/>
    </xf>
    <xf numFmtId="2" fontId="67" fillId="5" borderId="1" xfId="20" applyNumberFormat="1" applyFont="1" applyFill="1" applyBorder="1" applyAlignment="1">
      <alignment horizontal="center" vertical="center" wrapText="1"/>
    </xf>
    <xf numFmtId="192" fontId="67" fillId="5" borderId="12" xfId="20" applyFont="1" applyFill="1" applyBorder="1" applyAlignment="1">
      <alignment horizontal="center" vertical="center" wrapText="1"/>
    </xf>
    <xf numFmtId="192" fontId="66" fillId="0" borderId="11" xfId="20" applyFont="1" applyBorder="1"/>
    <xf numFmtId="192" fontId="66" fillId="0" borderId="1" xfId="20" applyFont="1" applyBorder="1"/>
    <xf numFmtId="2" fontId="66" fillId="28" borderId="1" xfId="20" applyNumberFormat="1" applyFont="1" applyFill="1" applyBorder="1" applyAlignment="1">
      <alignment horizontal="center" vertical="center"/>
    </xf>
    <xf numFmtId="2" fontId="66" fillId="0" borderId="1" xfId="20" applyNumberFormat="1" applyFont="1" applyBorder="1" applyAlignment="1">
      <alignment horizontal="center"/>
    </xf>
    <xf numFmtId="192" fontId="66" fillId="0" borderId="35" xfId="20" applyFont="1" applyBorder="1"/>
    <xf numFmtId="192" fontId="66" fillId="0" borderId="0" xfId="20" applyFont="1"/>
    <xf numFmtId="192" fontId="66" fillId="0" borderId="0" xfId="20" applyFont="1" applyAlignment="1">
      <alignment horizontal="center" vertical="center"/>
    </xf>
    <xf numFmtId="2" fontId="66" fillId="0" borderId="0" xfId="20" applyNumberFormat="1" applyFont="1" applyAlignment="1">
      <alignment horizontal="center"/>
    </xf>
    <xf numFmtId="192" fontId="66" fillId="0" borderId="42" xfId="20" applyFont="1" applyBorder="1"/>
    <xf numFmtId="4" fontId="1" fillId="0" borderId="0" xfId="20" applyNumberFormat="1"/>
    <xf numFmtId="192" fontId="66" fillId="0" borderId="62" xfId="20" applyFont="1" applyBorder="1"/>
    <xf numFmtId="192" fontId="66" fillId="0" borderId="3" xfId="20" applyFont="1" applyBorder="1"/>
    <xf numFmtId="192" fontId="66" fillId="0" borderId="3" xfId="20" applyFont="1" applyBorder="1" applyAlignment="1">
      <alignment horizontal="center" vertical="center"/>
    </xf>
    <xf numFmtId="2" fontId="66" fillId="0" borderId="4" xfId="20" applyNumberFormat="1" applyFont="1" applyBorder="1" applyAlignment="1">
      <alignment horizontal="center"/>
    </xf>
    <xf numFmtId="192" fontId="67" fillId="0" borderId="12" xfId="20" applyFont="1" applyBorder="1"/>
    <xf numFmtId="10" fontId="48" fillId="15" borderId="4" xfId="21" applyNumberFormat="1" applyFont="1" applyFill="1" applyBorder="1" applyAlignment="1">
      <alignment horizontal="center"/>
    </xf>
    <xf numFmtId="9" fontId="1" fillId="0" borderId="0" xfId="20" applyNumberFormat="1"/>
    <xf numFmtId="9" fontId="66" fillId="0" borderId="4" xfId="20" applyNumberFormat="1" applyFont="1" applyBorder="1" applyAlignment="1">
      <alignment horizontal="center"/>
    </xf>
    <xf numFmtId="192" fontId="67" fillId="0" borderId="42" xfId="20" applyFont="1" applyBorder="1"/>
    <xf numFmtId="192" fontId="66" fillId="0" borderId="1" xfId="20" applyFont="1" applyBorder="1" applyAlignment="1">
      <alignment horizontal="right"/>
    </xf>
    <xf numFmtId="10" fontId="66" fillId="0" borderId="1" xfId="22" applyNumberFormat="1" applyFont="1" applyBorder="1" applyAlignment="1">
      <alignment horizontal="center" vertical="center"/>
    </xf>
    <xf numFmtId="2" fontId="66" fillId="0" borderId="3" xfId="20" applyNumberFormat="1" applyFont="1" applyBorder="1" applyAlignment="1">
      <alignment horizontal="center" vertical="center"/>
    </xf>
    <xf numFmtId="2" fontId="66" fillId="0" borderId="3" xfId="20" applyNumberFormat="1" applyFont="1" applyBorder="1" applyAlignment="1">
      <alignment horizontal="center"/>
    </xf>
    <xf numFmtId="192" fontId="66" fillId="0" borderId="63" xfId="20" applyFont="1" applyBorder="1"/>
    <xf numFmtId="0" fontId="66" fillId="0" borderId="1" xfId="23" applyNumberFormat="1" applyFont="1" applyBorder="1" applyAlignment="1">
      <alignment horizontal="center" vertical="center"/>
    </xf>
    <xf numFmtId="2" fontId="66" fillId="0" borderId="1" xfId="23" applyNumberFormat="1" applyFont="1" applyBorder="1" applyAlignment="1">
      <alignment horizontal="center" vertical="center"/>
    </xf>
    <xf numFmtId="192" fontId="67" fillId="0" borderId="62" xfId="20" applyFont="1" applyBorder="1"/>
    <xf numFmtId="10" fontId="67" fillId="0" borderId="3" xfId="20" applyNumberFormat="1" applyFont="1" applyBorder="1" applyAlignment="1">
      <alignment horizontal="center"/>
    </xf>
    <xf numFmtId="192" fontId="65" fillId="29" borderId="63" xfId="20" applyFont="1" applyFill="1" applyBorder="1"/>
    <xf numFmtId="10" fontId="67" fillId="0" borderId="0" xfId="20" applyNumberFormat="1" applyFont="1" applyAlignment="1">
      <alignment horizontal="center"/>
    </xf>
    <xf numFmtId="192" fontId="67" fillId="0" borderId="63" xfId="20" applyFont="1" applyBorder="1"/>
    <xf numFmtId="10" fontId="48" fillId="15" borderId="3" xfId="20" applyNumberFormat="1" applyFont="1" applyFill="1" applyBorder="1" applyAlignment="1">
      <alignment horizontal="center"/>
    </xf>
    <xf numFmtId="192" fontId="67" fillId="0" borderId="35" xfId="20" applyFont="1" applyBorder="1"/>
    <xf numFmtId="192" fontId="67" fillId="0" borderId="43" xfId="20" applyFont="1" applyBorder="1"/>
    <xf numFmtId="192" fontId="66" fillId="0" borderId="44" xfId="20" applyFont="1" applyBorder="1"/>
    <xf numFmtId="192" fontId="66" fillId="0" borderId="44" xfId="20" applyFont="1" applyBorder="1" applyAlignment="1">
      <alignment horizontal="center" vertical="center"/>
    </xf>
    <xf numFmtId="192" fontId="1" fillId="0" borderId="44" xfId="20" applyBorder="1" applyAlignment="1">
      <alignment horizontal="center"/>
    </xf>
    <xf numFmtId="192" fontId="67" fillId="0" borderId="45" xfId="20" applyFont="1" applyBorder="1"/>
    <xf numFmtId="192" fontId="67" fillId="0" borderId="0" xfId="20" applyFont="1"/>
    <xf numFmtId="192" fontId="31" fillId="0" borderId="35" xfId="20" applyFont="1" applyBorder="1"/>
    <xf numFmtId="10" fontId="3" fillId="4" borderId="1" xfId="0" applyNumberFormat="1" applyFont="1" applyFill="1" applyBorder="1" applyAlignment="1">
      <alignment horizontal="center" vertical="center"/>
    </xf>
    <xf numFmtId="10" fontId="1" fillId="28" borderId="1" xfId="20" applyNumberFormat="1" applyFill="1" applyBorder="1" applyAlignment="1">
      <alignment horizontal="center"/>
    </xf>
    <xf numFmtId="10" fontId="66" fillId="0" borderId="1" xfId="22" applyNumberFormat="1" applyFont="1" applyFill="1" applyBorder="1" applyAlignment="1">
      <alignment horizontal="center" vertical="center"/>
    </xf>
    <xf numFmtId="0" fontId="41" fillId="0" borderId="0" xfId="0" applyFont="1" applyAlignment="1">
      <alignment horizontal="left" vertical="center"/>
    </xf>
    <xf numFmtId="0" fontId="25" fillId="0" borderId="0" xfId="24">
      <alignment vertical="center"/>
    </xf>
    <xf numFmtId="0" fontId="19" fillId="0" borderId="0" xfId="24" applyFont="1" applyAlignment="1">
      <alignment horizontal="left" vertical="center"/>
    </xf>
    <xf numFmtId="0" fontId="69" fillId="0" borderId="0" xfId="24" applyFont="1" applyAlignment="1">
      <alignment horizontal="center" vertical="center"/>
    </xf>
    <xf numFmtId="0" fontId="70" fillId="0" borderId="0" xfId="25" applyFont="1"/>
    <xf numFmtId="193" fontId="19" fillId="0" borderId="0" xfId="26" applyNumberFormat="1" applyFont="1" applyFill="1"/>
    <xf numFmtId="0" fontId="16" fillId="0" borderId="0" xfId="24" applyFont="1" applyAlignment="1">
      <alignment horizontal="center" vertical="center"/>
    </xf>
    <xf numFmtId="193" fontId="19" fillId="0" borderId="0" xfId="26" applyNumberFormat="1" applyFont="1"/>
    <xf numFmtId="0" fontId="16" fillId="0" borderId="0" xfId="24" applyFont="1">
      <alignment vertical="center"/>
    </xf>
    <xf numFmtId="0" fontId="27" fillId="0" borderId="53" xfId="25" applyFont="1" applyBorder="1" applyAlignment="1">
      <alignment horizontal="centerContinuous" vertical="center"/>
    </xf>
    <xf numFmtId="0" fontId="27" fillId="0" borderId="53" xfId="25" applyFont="1" applyBorder="1" applyAlignment="1">
      <alignment horizontal="center" vertical="center" wrapText="1"/>
    </xf>
    <xf numFmtId="0" fontId="19" fillId="0" borderId="1" xfId="25" applyFont="1" applyBorder="1"/>
    <xf numFmtId="0" fontId="70" fillId="0" borderId="1" xfId="25" applyFont="1" applyBorder="1"/>
    <xf numFmtId="0" fontId="70" fillId="0" borderId="1" xfId="25" applyFont="1" applyBorder="1" applyAlignment="1">
      <alignment horizontal="left" indent="1"/>
    </xf>
    <xf numFmtId="10" fontId="70" fillId="0" borderId="1" xfId="27" applyNumberFormat="1" applyFont="1" applyFill="1" applyBorder="1"/>
    <xf numFmtId="10" fontId="71" fillId="0" borderId="65" xfId="27" applyNumberFormat="1" applyFont="1" applyFill="1" applyBorder="1"/>
    <xf numFmtId="10" fontId="71" fillId="0" borderId="66" xfId="27" applyNumberFormat="1" applyFont="1" applyFill="1" applyBorder="1"/>
    <xf numFmtId="193" fontId="16" fillId="0" borderId="0" xfId="24" applyNumberFormat="1" applyFont="1">
      <alignment vertical="center"/>
    </xf>
    <xf numFmtId="0" fontId="25" fillId="0" borderId="0" xfId="24" applyAlignment="1">
      <alignment horizontal="center" vertical="center"/>
    </xf>
    <xf numFmtId="0" fontId="7" fillId="0" borderId="0" xfId="28" applyFont="1"/>
    <xf numFmtId="2" fontId="7" fillId="0" borderId="0" xfId="28" applyNumberFormat="1" applyFont="1"/>
    <xf numFmtId="0" fontId="7" fillId="0" borderId="35" xfId="28" applyFont="1" applyBorder="1"/>
    <xf numFmtId="2" fontId="7" fillId="0" borderId="42" xfId="28" applyNumberFormat="1" applyFont="1" applyBorder="1"/>
    <xf numFmtId="0" fontId="7" fillId="0" borderId="35" xfId="28" applyFont="1" applyBorder="1" applyAlignment="1">
      <alignment vertical="center"/>
    </xf>
    <xf numFmtId="2" fontId="8" fillId="30" borderId="74" xfId="28" applyNumberFormat="1" applyFont="1" applyFill="1" applyBorder="1" applyAlignment="1">
      <alignment horizontal="center"/>
    </xf>
    <xf numFmtId="2" fontId="8" fillId="30" borderId="42" xfId="28" applyNumberFormat="1" applyFont="1" applyFill="1" applyBorder="1" applyAlignment="1">
      <alignment horizontal="center"/>
    </xf>
    <xf numFmtId="2" fontId="7" fillId="0" borderId="75" xfId="28" applyNumberFormat="1" applyFont="1" applyBorder="1"/>
    <xf numFmtId="0" fontId="8" fillId="0" borderId="35" xfId="28" applyFont="1" applyBorder="1"/>
    <xf numFmtId="0" fontId="7" fillId="0" borderId="77" xfId="28" applyFont="1" applyBorder="1" applyAlignment="1">
      <alignment horizontal="center"/>
    </xf>
    <xf numFmtId="2" fontId="7" fillId="0" borderId="78" xfId="28" applyNumberFormat="1" applyFont="1" applyBorder="1"/>
    <xf numFmtId="0" fontId="8" fillId="0" borderId="0" xfId="28" applyFont="1"/>
    <xf numFmtId="2" fontId="8" fillId="0" borderId="78" xfId="28" applyNumberFormat="1" applyFont="1" applyBorder="1" applyAlignment="1">
      <alignment horizontal="right"/>
    </xf>
    <xf numFmtId="2" fontId="7" fillId="0" borderId="75" xfId="28" applyNumberFormat="1" applyFont="1" applyBorder="1" applyAlignment="1">
      <alignment horizontal="center"/>
    </xf>
    <xf numFmtId="0" fontId="7" fillId="3" borderId="0" xfId="28" applyFont="1" applyFill="1"/>
    <xf numFmtId="0" fontId="7" fillId="3" borderId="77" xfId="28" applyFont="1" applyFill="1" applyBorder="1" applyAlignment="1">
      <alignment horizontal="center"/>
    </xf>
    <xf numFmtId="0" fontId="7" fillId="3" borderId="75" xfId="28" applyFont="1" applyFill="1" applyBorder="1" applyAlignment="1">
      <alignment horizontal="center"/>
    </xf>
    <xf numFmtId="0" fontId="7" fillId="0" borderId="75" xfId="28" applyFont="1" applyBorder="1" applyAlignment="1">
      <alignment horizontal="center"/>
    </xf>
    <xf numFmtId="2" fontId="7" fillId="0" borderId="78" xfId="28" applyNumberFormat="1" applyFont="1" applyBorder="1" applyAlignment="1">
      <alignment horizontal="right"/>
    </xf>
    <xf numFmtId="2" fontId="8" fillId="0" borderId="78" xfId="28" applyNumberFormat="1" applyFont="1" applyBorder="1"/>
    <xf numFmtId="0" fontId="7" fillId="0" borderId="77" xfId="28" applyFont="1" applyBorder="1"/>
    <xf numFmtId="0" fontId="7" fillId="0" borderId="0" xfId="28" applyFont="1" applyAlignment="1">
      <alignment vertical="center"/>
    </xf>
    <xf numFmtId="0" fontId="73" fillId="0" borderId="0" xfId="28" applyFont="1" applyAlignment="1">
      <alignment vertical="center" wrapText="1"/>
    </xf>
    <xf numFmtId="0" fontId="8" fillId="0" borderId="79" xfId="28" applyFont="1" applyBorder="1"/>
    <xf numFmtId="0" fontId="7" fillId="0" borderId="80" xfId="28" applyFont="1" applyBorder="1"/>
    <xf numFmtId="0" fontId="8" fillId="0" borderId="80" xfId="28" applyFont="1" applyBorder="1"/>
    <xf numFmtId="0" fontId="7" fillId="0" borderId="74" xfId="28" applyFont="1" applyBorder="1" applyAlignment="1">
      <alignment horizontal="center"/>
    </xf>
    <xf numFmtId="2" fontId="7" fillId="0" borderId="81" xfId="28" applyNumberFormat="1" applyFont="1" applyBorder="1" applyAlignment="1">
      <alignment horizontal="right"/>
    </xf>
    <xf numFmtId="2" fontId="8" fillId="30" borderId="84" xfId="28" applyNumberFormat="1" applyFont="1" applyFill="1" applyBorder="1"/>
    <xf numFmtId="0" fontId="7" fillId="0" borderId="44" xfId="28" applyFont="1" applyBorder="1"/>
    <xf numFmtId="194" fontId="7" fillId="0" borderId="0" xfId="30" applyFont="1"/>
    <xf numFmtId="0" fontId="75" fillId="0" borderId="35" xfId="28" applyFont="1" applyBorder="1" applyAlignment="1">
      <alignment horizontal="center" wrapText="1"/>
    </xf>
    <xf numFmtId="0" fontId="75" fillId="0" borderId="0" xfId="28" applyFont="1" applyAlignment="1">
      <alignment horizontal="center" wrapText="1"/>
    </xf>
    <xf numFmtId="0" fontId="75" fillId="0" borderId="42" xfId="28" applyFont="1" applyBorder="1" applyAlignment="1">
      <alignment horizontal="center" wrapText="1"/>
    </xf>
    <xf numFmtId="194" fontId="7" fillId="0" borderId="0" xfId="30" applyFont="1" applyAlignment="1">
      <alignment vertical="center"/>
    </xf>
    <xf numFmtId="0" fontId="3" fillId="30" borderId="83" xfId="28" applyFont="1" applyFill="1" applyBorder="1" applyAlignment="1">
      <alignment horizontal="center" vertical="center"/>
    </xf>
    <xf numFmtId="0" fontId="19" fillId="0" borderId="90" xfId="28" applyFont="1" applyBorder="1" applyAlignment="1">
      <alignment vertical="center"/>
    </xf>
    <xf numFmtId="0" fontId="19" fillId="0" borderId="91" xfId="28" applyFont="1" applyBorder="1" applyAlignment="1">
      <alignment vertical="center"/>
    </xf>
    <xf numFmtId="0" fontId="7" fillId="0" borderId="92" xfId="28" applyFont="1" applyBorder="1" applyAlignment="1">
      <alignment vertical="center"/>
    </xf>
    <xf numFmtId="0" fontId="7" fillId="0" borderId="91" xfId="28" applyFont="1" applyBorder="1" applyAlignment="1">
      <alignment vertical="center"/>
    </xf>
    <xf numFmtId="195" fontId="7" fillId="0" borderId="93" xfId="28" applyNumberFormat="1" applyFont="1" applyBorder="1" applyAlignment="1">
      <alignment vertical="center"/>
    </xf>
    <xf numFmtId="0" fontId="7" fillId="0" borderId="94" xfId="28" applyFont="1" applyBorder="1" applyAlignment="1">
      <alignment vertical="center" wrapText="1"/>
    </xf>
    <xf numFmtId="0" fontId="7" fillId="0" borderId="95" xfId="28" applyFont="1" applyBorder="1" applyAlignment="1">
      <alignment horizontal="left" vertical="center"/>
    </xf>
    <xf numFmtId="0" fontId="7" fillId="0" borderId="96" xfId="28" applyFont="1" applyBorder="1" applyAlignment="1">
      <alignment horizontal="center" vertical="center"/>
    </xf>
    <xf numFmtId="2" fontId="7" fillId="0" borderId="95" xfId="28" applyNumberFormat="1" applyFont="1" applyBorder="1" applyAlignment="1">
      <alignment horizontal="center" vertical="center"/>
    </xf>
    <xf numFmtId="164" fontId="7" fillId="0" borderId="95" xfId="31" applyFont="1" applyFill="1" applyBorder="1" applyAlignment="1" applyProtection="1">
      <alignment horizontal="center" vertical="center"/>
    </xf>
    <xf numFmtId="164" fontId="7" fillId="0" borderId="97" xfId="31" applyFont="1" applyBorder="1" applyAlignment="1">
      <alignment horizontal="center" vertical="center"/>
    </xf>
    <xf numFmtId="0" fontId="8" fillId="0" borderId="96" xfId="28" applyFont="1" applyBorder="1" applyAlignment="1">
      <alignment vertical="center" wrapText="1"/>
    </xf>
    <xf numFmtId="0" fontId="19" fillId="0" borderId="98" xfId="28" applyFont="1" applyBorder="1" applyAlignment="1">
      <alignment vertical="center"/>
    </xf>
    <xf numFmtId="0" fontId="7" fillId="0" borderId="99" xfId="28" applyFont="1" applyBorder="1" applyAlignment="1">
      <alignment vertical="center"/>
    </xf>
    <xf numFmtId="0" fontId="7" fillId="0" borderId="98" xfId="28" applyFont="1" applyBorder="1" applyAlignment="1">
      <alignment vertical="center"/>
    </xf>
    <xf numFmtId="164" fontId="7" fillId="0" borderId="98" xfId="31" applyFont="1" applyBorder="1" applyAlignment="1">
      <alignment vertical="center"/>
    </xf>
    <xf numFmtId="0" fontId="7" fillId="0" borderId="99" xfId="28" applyFont="1" applyBorder="1" applyAlignment="1">
      <alignment horizontal="center" vertical="center"/>
    </xf>
    <xf numFmtId="0" fontId="7" fillId="0" borderId="96" xfId="28" applyFont="1" applyBorder="1" applyAlignment="1">
      <alignment vertical="center" wrapText="1"/>
    </xf>
    <xf numFmtId="3" fontId="19" fillId="30" borderId="84" xfId="28" applyNumberFormat="1" applyFont="1" applyFill="1" applyBorder="1" applyAlignment="1">
      <alignment horizontal="center" vertical="center"/>
    </xf>
    <xf numFmtId="164" fontId="7" fillId="0" borderId="0" xfId="31" applyFont="1" applyAlignment="1">
      <alignment vertical="center"/>
    </xf>
    <xf numFmtId="4" fontId="19" fillId="0" borderId="84" xfId="28" applyNumberFormat="1" applyFont="1" applyBorder="1" applyAlignment="1">
      <alignment horizontal="center" vertical="center"/>
    </xf>
    <xf numFmtId="194" fontId="7" fillId="0" borderId="0" xfId="30" applyFont="1" applyFill="1" applyAlignment="1">
      <alignment vertical="center"/>
    </xf>
    <xf numFmtId="164" fontId="7" fillId="0" borderId="0" xfId="31" applyFont="1" applyFill="1" applyAlignment="1">
      <alignment vertical="center"/>
    </xf>
    <xf numFmtId="164" fontId="19" fillId="0" borderId="84" xfId="31" applyFont="1" applyFill="1" applyBorder="1" applyAlignment="1">
      <alignment horizontal="center" vertical="center"/>
    </xf>
    <xf numFmtId="164" fontId="7" fillId="0" borderId="0" xfId="28" applyNumberFormat="1" applyFont="1" applyAlignment="1">
      <alignment vertical="center"/>
    </xf>
    <xf numFmtId="194" fontId="8" fillId="0" borderId="0" xfId="30" applyFont="1" applyAlignment="1">
      <alignment vertical="center"/>
    </xf>
    <xf numFmtId="0" fontId="8" fillId="0" borderId="0" xfId="28" applyFont="1" applyAlignment="1">
      <alignment vertical="center"/>
    </xf>
    <xf numFmtId="164" fontId="7" fillId="0" borderId="95" xfId="31" applyFont="1" applyBorder="1" applyAlignment="1">
      <alignment horizontal="center" vertical="center"/>
    </xf>
    <xf numFmtId="166" fontId="7" fillId="0" borderId="95" xfId="32" applyNumberFormat="1" applyFont="1" applyFill="1" applyBorder="1" applyAlignment="1" applyProtection="1">
      <alignment horizontal="center" vertical="center"/>
    </xf>
    <xf numFmtId="41" fontId="7" fillId="0" borderId="95" xfId="32" applyFont="1" applyFill="1" applyBorder="1" applyAlignment="1" applyProtection="1">
      <alignment horizontal="center" vertical="center"/>
    </xf>
    <xf numFmtId="164" fontId="7" fillId="0" borderId="121" xfId="31" applyFont="1" applyBorder="1" applyAlignment="1">
      <alignment horizontal="center" vertical="center"/>
    </xf>
    <xf numFmtId="41" fontId="7" fillId="0" borderId="121" xfId="32" applyFont="1" applyFill="1" applyBorder="1" applyAlignment="1" applyProtection="1">
      <alignment horizontal="center" vertical="center"/>
    </xf>
    <xf numFmtId="196" fontId="7" fillId="0" borderId="0" xfId="28" applyNumberFormat="1" applyFont="1"/>
    <xf numFmtId="164" fontId="8" fillId="0" borderId="51" xfId="31" applyFont="1" applyBorder="1" applyAlignment="1">
      <alignment horizontal="center" vertical="center"/>
    </xf>
    <xf numFmtId="194" fontId="7" fillId="0" borderId="0" xfId="28" applyNumberFormat="1" applyFont="1"/>
    <xf numFmtId="194" fontId="80" fillId="0" borderId="0" xfId="30" applyFont="1" applyFill="1" applyBorder="1" applyAlignment="1" applyProtection="1"/>
    <xf numFmtId="194" fontId="8" fillId="0" borderId="0" xfId="28" applyNumberFormat="1" applyFont="1"/>
    <xf numFmtId="164" fontId="8" fillId="0" borderId="0" xfId="28" applyNumberFormat="1" applyFont="1"/>
    <xf numFmtId="0" fontId="7" fillId="0" borderId="42" xfId="28" applyFont="1" applyBorder="1"/>
    <xf numFmtId="0" fontId="1" fillId="0" borderId="132" xfId="33" applyBorder="1"/>
    <xf numFmtId="0" fontId="7" fillId="0" borderId="85" xfId="28" applyFont="1" applyBorder="1"/>
    <xf numFmtId="0" fontId="31" fillId="0" borderId="35" xfId="29" applyFont="1" applyBorder="1"/>
    <xf numFmtId="0" fontId="7" fillId="0" borderId="43" xfId="28" applyFont="1" applyBorder="1"/>
    <xf numFmtId="0" fontId="7" fillId="0" borderId="45" xfId="28" applyFont="1" applyBorder="1"/>
    <xf numFmtId="10" fontId="8" fillId="7" borderId="1" xfId="0" applyNumberFormat="1" applyFont="1" applyFill="1" applyBorder="1" applyAlignment="1">
      <alignment horizontal="center" vertical="center"/>
    </xf>
    <xf numFmtId="0" fontId="8" fillId="7" borderId="1" xfId="0" applyFont="1" applyFill="1" applyBorder="1" applyAlignment="1">
      <alignment horizontal="center" vertical="center"/>
    </xf>
    <xf numFmtId="0" fontId="8" fillId="5" borderId="1" xfId="0" applyFont="1" applyFill="1" applyBorder="1" applyAlignment="1">
      <alignment horizontal="center" vertical="center"/>
    </xf>
    <xf numFmtId="0" fontId="81" fillId="0" borderId="0" xfId="34"/>
    <xf numFmtId="0" fontId="31" fillId="0" borderId="40" xfId="34" applyFont="1" applyBorder="1" applyAlignment="1">
      <alignment horizontal="left" vertical="center"/>
    </xf>
    <xf numFmtId="0" fontId="81" fillId="0" borderId="39" xfId="34" applyBorder="1" applyAlignment="1">
      <alignment wrapText="1"/>
    </xf>
    <xf numFmtId="0" fontId="81" fillId="0" borderId="39" xfId="34" applyBorder="1"/>
    <xf numFmtId="191" fontId="81" fillId="0" borderId="39" xfId="34" applyNumberFormat="1" applyBorder="1" applyAlignment="1">
      <alignment horizontal="center" vertical="center"/>
    </xf>
    <xf numFmtId="8" fontId="81" fillId="0" borderId="39" xfId="34" applyNumberFormat="1" applyBorder="1" applyAlignment="1">
      <alignment horizontal="center" vertical="center"/>
    </xf>
    <xf numFmtId="0" fontId="81" fillId="0" borderId="35" xfId="34" applyBorder="1"/>
    <xf numFmtId="0" fontId="81" fillId="0" borderId="0" xfId="34" applyAlignment="1">
      <alignment horizontal="left" vertical="center" wrapText="1"/>
    </xf>
    <xf numFmtId="191" fontId="81" fillId="0" borderId="0" xfId="34" applyNumberFormat="1" applyAlignment="1">
      <alignment horizontal="center" vertical="center"/>
    </xf>
    <xf numFmtId="8" fontId="81" fillId="0" borderId="0" xfId="34" applyNumberFormat="1" applyAlignment="1">
      <alignment horizontal="center" vertical="center"/>
    </xf>
    <xf numFmtId="0" fontId="81" fillId="0" borderId="0" xfId="34" applyAlignment="1">
      <alignment wrapText="1"/>
    </xf>
    <xf numFmtId="0" fontId="31" fillId="0" borderId="43" xfId="34" applyFont="1" applyBorder="1" applyAlignment="1">
      <alignment horizontal="left" vertical="center"/>
    </xf>
    <xf numFmtId="49" fontId="81" fillId="0" borderId="44" xfId="34" applyNumberFormat="1" applyBorder="1" applyAlignment="1">
      <alignment horizontal="left" vertical="center" wrapText="1"/>
    </xf>
    <xf numFmtId="0" fontId="81" fillId="0" borderId="44" xfId="34" applyBorder="1"/>
    <xf numFmtId="191" fontId="81" fillId="0" borderId="44" xfId="34" applyNumberFormat="1" applyBorder="1" applyAlignment="1">
      <alignment horizontal="center" vertical="center"/>
    </xf>
    <xf numFmtId="8" fontId="81" fillId="0" borderId="44" xfId="34" applyNumberFormat="1" applyBorder="1" applyAlignment="1">
      <alignment horizontal="center" vertical="center"/>
    </xf>
    <xf numFmtId="0" fontId="81" fillId="0" borderId="46" xfId="34" applyBorder="1" applyAlignment="1">
      <alignment horizontal="center" vertical="center"/>
    </xf>
    <xf numFmtId="0" fontId="81" fillId="0" borderId="47" xfId="34" applyBorder="1" applyAlignment="1">
      <alignment horizontal="center" vertical="center" wrapText="1"/>
    </xf>
    <xf numFmtId="0" fontId="81" fillId="0" borderId="47" xfId="34" applyBorder="1" applyAlignment="1">
      <alignment horizontal="center" vertical="center"/>
    </xf>
    <xf numFmtId="191" fontId="81" fillId="0" borderId="47" xfId="34" applyNumberFormat="1" applyBorder="1" applyAlignment="1">
      <alignment horizontal="center" vertical="center"/>
    </xf>
    <xf numFmtId="8" fontId="81" fillId="0" borderId="47" xfId="34" applyNumberFormat="1" applyBorder="1" applyAlignment="1">
      <alignment horizontal="center" vertical="center"/>
    </xf>
    <xf numFmtId="0" fontId="31" fillId="0" borderId="49" xfId="34" applyFont="1" applyBorder="1" applyAlignment="1">
      <alignment horizontal="left" vertical="center"/>
    </xf>
    <xf numFmtId="0" fontId="31" fillId="0" borderId="50" xfId="34" applyFont="1" applyBorder="1" applyAlignment="1">
      <alignment horizontal="left" vertical="center" wrapText="1"/>
    </xf>
    <xf numFmtId="0" fontId="31" fillId="0" borderId="50" xfId="34" applyFont="1" applyBorder="1" applyAlignment="1">
      <alignment horizontal="left" vertical="center"/>
    </xf>
    <xf numFmtId="191" fontId="31" fillId="0" borderId="50" xfId="34" applyNumberFormat="1" applyFont="1" applyBorder="1" applyAlignment="1">
      <alignment horizontal="center" vertical="center"/>
    </xf>
    <xf numFmtId="8" fontId="31" fillId="0" borderId="50" xfId="34" applyNumberFormat="1" applyFont="1" applyBorder="1" applyAlignment="1">
      <alignment horizontal="center" vertical="center"/>
    </xf>
    <xf numFmtId="0" fontId="81" fillId="0" borderId="52" xfId="34" applyBorder="1" applyAlignment="1">
      <alignment horizontal="left" vertical="center"/>
    </xf>
    <xf numFmtId="0" fontId="81" fillId="0" borderId="53" xfId="34" applyBorder="1" applyAlignment="1">
      <alignment horizontal="left" vertical="center" wrapText="1"/>
    </xf>
    <xf numFmtId="0" fontId="81" fillId="0" borderId="53" xfId="34" applyBorder="1" applyAlignment="1">
      <alignment horizontal="center" vertical="center"/>
    </xf>
    <xf numFmtId="191" fontId="81" fillId="0" borderId="53" xfId="34" applyNumberFormat="1" applyBorder="1" applyAlignment="1">
      <alignment horizontal="center" vertical="center"/>
    </xf>
    <xf numFmtId="8" fontId="81" fillId="0" borderId="53" xfId="34" applyNumberFormat="1" applyBorder="1" applyAlignment="1">
      <alignment horizontal="center" vertical="center"/>
    </xf>
    <xf numFmtId="49" fontId="81" fillId="0" borderId="59" xfId="34" applyNumberFormat="1" applyBorder="1" applyAlignment="1">
      <alignment horizontal="left" vertical="center"/>
    </xf>
    <xf numFmtId="49" fontId="81" fillId="0" borderId="60" xfId="34" applyNumberFormat="1" applyBorder="1" applyAlignment="1">
      <alignment horizontal="center" vertical="center"/>
    </xf>
    <xf numFmtId="191" fontId="81" fillId="0" borderId="60" xfId="34" applyNumberFormat="1" applyBorder="1" applyAlignment="1">
      <alignment horizontal="center" vertical="center"/>
    </xf>
    <xf numFmtId="8" fontId="81" fillId="0" borderId="60" xfId="34" applyNumberFormat="1" applyBorder="1" applyAlignment="1">
      <alignment horizontal="center" vertical="center"/>
    </xf>
    <xf numFmtId="49" fontId="81" fillId="0" borderId="55" xfId="34" applyNumberFormat="1" applyBorder="1" applyAlignment="1">
      <alignment horizontal="left" vertical="center"/>
    </xf>
    <xf numFmtId="49" fontId="81" fillId="0" borderId="56" xfId="34" applyNumberFormat="1" applyBorder="1" applyAlignment="1">
      <alignment horizontal="center" vertical="center"/>
    </xf>
    <xf numFmtId="191" fontId="81" fillId="0" borderId="56" xfId="34" applyNumberFormat="1" applyBorder="1" applyAlignment="1">
      <alignment horizontal="center" vertical="center"/>
    </xf>
    <xf numFmtId="8" fontId="81" fillId="0" borderId="56" xfId="34" applyNumberFormat="1" applyBorder="1" applyAlignment="1">
      <alignment horizontal="center" vertical="center"/>
    </xf>
    <xf numFmtId="8" fontId="31" fillId="0" borderId="0" xfId="34" applyNumberFormat="1" applyFont="1" applyAlignment="1">
      <alignment horizontal="center" vertical="center"/>
    </xf>
    <xf numFmtId="0" fontId="81" fillId="0" borderId="46" xfId="34" applyBorder="1" applyAlignment="1">
      <alignment horizontal="left" vertical="center"/>
    </xf>
    <xf numFmtId="0" fontId="81" fillId="0" borderId="47" xfId="34" applyBorder="1" applyAlignment="1">
      <alignment horizontal="left" vertical="center" wrapText="1"/>
    </xf>
    <xf numFmtId="0" fontId="81" fillId="0" borderId="52" xfId="34" applyBorder="1" applyAlignment="1">
      <alignment horizontal="center" vertical="center"/>
    </xf>
    <xf numFmtId="0" fontId="31" fillId="0" borderId="18" xfId="34" applyFont="1" applyBorder="1" applyAlignment="1">
      <alignment horizontal="center" vertical="center"/>
    </xf>
    <xf numFmtId="0" fontId="31" fillId="0" borderId="19" xfId="34" applyFont="1" applyBorder="1" applyAlignment="1">
      <alignment horizontal="left" vertical="center" wrapText="1"/>
    </xf>
    <xf numFmtId="0" fontId="31" fillId="0" borderId="19" xfId="34" applyFont="1" applyBorder="1" applyAlignment="1">
      <alignment horizontal="center" vertical="center"/>
    </xf>
    <xf numFmtId="191" fontId="31" fillId="0" borderId="19" xfId="34" applyNumberFormat="1" applyFont="1" applyBorder="1" applyAlignment="1">
      <alignment horizontal="center" vertical="center"/>
    </xf>
    <xf numFmtId="8" fontId="31" fillId="0" borderId="19" xfId="34" applyNumberFormat="1" applyFont="1" applyBorder="1" applyAlignment="1">
      <alignment horizontal="center" vertical="center"/>
    </xf>
    <xf numFmtId="4" fontId="81" fillId="0" borderId="60" xfId="34" applyNumberFormat="1" applyBorder="1" applyAlignment="1">
      <alignment horizontal="left" vertical="center" wrapText="1"/>
    </xf>
    <xf numFmtId="4" fontId="81" fillId="0" borderId="56" xfId="34" applyNumberFormat="1" applyBorder="1" applyAlignment="1">
      <alignment horizontal="left" vertical="center" wrapText="1"/>
    </xf>
    <xf numFmtId="49" fontId="81" fillId="0" borderId="60" xfId="34" applyNumberFormat="1" applyBorder="1" applyAlignment="1">
      <alignment horizontal="left" vertical="center" wrapText="1"/>
    </xf>
    <xf numFmtId="49" fontId="81" fillId="0" borderId="56" xfId="34" applyNumberFormat="1" applyBorder="1" applyAlignment="1">
      <alignment horizontal="left" vertical="center" wrapText="1"/>
    </xf>
    <xf numFmtId="0" fontId="31" fillId="0" borderId="133" xfId="34" applyFont="1" applyBorder="1" applyAlignment="1">
      <alignment horizontal="center" vertical="center"/>
    </xf>
    <xf numFmtId="0" fontId="31" fillId="0" borderId="134" xfId="34" applyFont="1" applyBorder="1" applyAlignment="1">
      <alignment horizontal="left" vertical="center" wrapText="1"/>
    </xf>
    <xf numFmtId="0" fontId="31" fillId="0" borderId="134" xfId="34" applyFont="1" applyBorder="1" applyAlignment="1">
      <alignment horizontal="center" vertical="center"/>
    </xf>
    <xf numFmtId="191" fontId="31" fillId="0" borderId="134" xfId="34" applyNumberFormat="1" applyFont="1" applyBorder="1" applyAlignment="1">
      <alignment horizontal="center" vertical="center"/>
    </xf>
    <xf numFmtId="8" fontId="31" fillId="0" borderId="134" xfId="34" applyNumberFormat="1" applyFont="1" applyBorder="1" applyAlignment="1">
      <alignment horizontal="center" vertical="center"/>
    </xf>
    <xf numFmtId="8" fontId="31" fillId="0" borderId="41" xfId="34" applyNumberFormat="1" applyFont="1" applyBorder="1" applyAlignment="1">
      <alignment horizontal="center" vertical="center"/>
    </xf>
    <xf numFmtId="8" fontId="81" fillId="0" borderId="42" xfId="34" applyNumberFormat="1" applyBorder="1" applyAlignment="1">
      <alignment horizontal="center" vertical="center"/>
    </xf>
    <xf numFmtId="8" fontId="81" fillId="0" borderId="45" xfId="34" applyNumberFormat="1" applyBorder="1" applyAlignment="1">
      <alignment horizontal="center" vertical="center"/>
    </xf>
    <xf numFmtId="8" fontId="81" fillId="0" borderId="48" xfId="34" applyNumberFormat="1" applyBorder="1" applyAlignment="1">
      <alignment horizontal="center" vertical="center"/>
    </xf>
    <xf numFmtId="8" fontId="31" fillId="0" borderId="51" xfId="34" applyNumberFormat="1" applyFont="1" applyBorder="1" applyAlignment="1">
      <alignment horizontal="center" vertical="center"/>
    </xf>
    <xf numFmtId="8" fontId="81" fillId="0" borderId="54" xfId="34" applyNumberFormat="1" applyBorder="1" applyAlignment="1">
      <alignment horizontal="center" vertical="center"/>
    </xf>
    <xf numFmtId="8" fontId="81" fillId="0" borderId="57" xfId="34" applyNumberFormat="1" applyBorder="1" applyAlignment="1">
      <alignment horizontal="center" vertical="center"/>
    </xf>
    <xf numFmtId="8" fontId="81" fillId="0" borderId="58" xfId="34" applyNumberFormat="1" applyBorder="1" applyAlignment="1">
      <alignment horizontal="center" vertical="center"/>
    </xf>
    <xf numFmtId="8" fontId="81" fillId="0" borderId="61" xfId="34" applyNumberFormat="1" applyBorder="1" applyAlignment="1">
      <alignment horizontal="center" vertical="center"/>
    </xf>
    <xf numFmtId="8" fontId="31" fillId="0" borderId="135" xfId="34" applyNumberFormat="1" applyFont="1" applyBorder="1" applyAlignment="1">
      <alignment horizontal="center" vertical="center"/>
    </xf>
    <xf numFmtId="49" fontId="1" fillId="0" borderId="44" xfId="34" applyNumberFormat="1" applyFont="1" applyBorder="1" applyAlignment="1">
      <alignment horizontal="left" vertical="center" wrapText="1"/>
    </xf>
    <xf numFmtId="49" fontId="86" fillId="31" borderId="139" xfId="0" applyNumberFormat="1" applyFont="1" applyFill="1" applyBorder="1" applyAlignment="1">
      <alignment horizontal="left" vertical="center"/>
    </xf>
    <xf numFmtId="49" fontId="86" fillId="31" borderId="140" xfId="0" applyNumberFormat="1" applyFont="1" applyFill="1" applyBorder="1" applyAlignment="1">
      <alignment horizontal="left" vertical="center"/>
    </xf>
    <xf numFmtId="49" fontId="86" fillId="31" borderId="140" xfId="0" applyNumberFormat="1" applyFont="1" applyFill="1" applyBorder="1" applyAlignment="1">
      <alignment horizontal="center" vertical="center"/>
    </xf>
    <xf numFmtId="8" fontId="86" fillId="31" borderId="141" xfId="0" applyNumberFormat="1" applyFont="1" applyFill="1" applyBorder="1" applyAlignment="1">
      <alignment horizontal="center" vertical="center"/>
    </xf>
    <xf numFmtId="49" fontId="87" fillId="32" borderId="142" xfId="0" applyNumberFormat="1" applyFont="1" applyFill="1" applyBorder="1" applyAlignment="1">
      <alignment horizontal="left" vertical="center"/>
    </xf>
    <xf numFmtId="49" fontId="87" fillId="32" borderId="143" xfId="0" applyNumberFormat="1" applyFont="1" applyFill="1" applyBorder="1" applyAlignment="1">
      <alignment horizontal="left" vertical="center" wrapText="1"/>
    </xf>
    <xf numFmtId="49" fontId="87" fillId="32" borderId="143" xfId="0" applyNumberFormat="1" applyFont="1" applyFill="1" applyBorder="1" applyAlignment="1">
      <alignment horizontal="center" vertical="center"/>
    </xf>
    <xf numFmtId="8" fontId="87" fillId="32" borderId="144" xfId="0" applyNumberFormat="1" applyFont="1" applyFill="1" applyBorder="1" applyAlignment="1">
      <alignment horizontal="center" vertical="center"/>
    </xf>
    <xf numFmtId="49" fontId="0" fillId="0" borderId="145" xfId="0" applyNumberFormat="1" applyBorder="1" applyAlignment="1">
      <alignment horizontal="left" vertical="center"/>
    </xf>
    <xf numFmtId="49" fontId="0" fillId="0" borderId="146" xfId="0" applyNumberFormat="1" applyBorder="1" applyAlignment="1">
      <alignment horizontal="left" vertical="center" wrapText="1"/>
    </xf>
    <xf numFmtId="49" fontId="0" fillId="0" borderId="146" xfId="0" applyNumberFormat="1" applyBorder="1" applyAlignment="1">
      <alignment horizontal="center" vertical="center"/>
    </xf>
    <xf numFmtId="8" fontId="0" fillId="0" borderId="147" xfId="0" applyNumberFormat="1" applyBorder="1" applyAlignment="1">
      <alignment horizontal="center" vertical="center"/>
    </xf>
    <xf numFmtId="49" fontId="0" fillId="0" borderId="148" xfId="0" applyNumberFormat="1" applyBorder="1" applyAlignment="1">
      <alignment horizontal="left" vertical="center"/>
    </xf>
    <xf numFmtId="49" fontId="0" fillId="0" borderId="149" xfId="0" applyNumberFormat="1" applyBorder="1" applyAlignment="1">
      <alignment horizontal="left" vertical="center" wrapText="1"/>
    </xf>
    <xf numFmtId="49" fontId="0" fillId="0" borderId="149" xfId="0" applyNumberFormat="1" applyBorder="1" applyAlignment="1">
      <alignment horizontal="center" vertical="center"/>
    </xf>
    <xf numFmtId="8" fontId="0" fillId="0" borderId="150" xfId="0" applyNumberFormat="1" applyBorder="1" applyAlignment="1">
      <alignment horizontal="center" vertical="center"/>
    </xf>
    <xf numFmtId="49" fontId="0" fillId="0" borderId="151" xfId="0" applyNumberFormat="1" applyBorder="1" applyAlignment="1">
      <alignment horizontal="left" vertical="center"/>
    </xf>
    <xf numFmtId="49" fontId="0" fillId="0" borderId="152" xfId="0" applyNumberFormat="1" applyBorder="1" applyAlignment="1">
      <alignment horizontal="left" vertical="center" wrapText="1"/>
    </xf>
    <xf numFmtId="49" fontId="0" fillId="0" borderId="152" xfId="0" applyNumberFormat="1" applyBorder="1" applyAlignment="1">
      <alignment horizontal="center" vertical="center"/>
    </xf>
    <xf numFmtId="8" fontId="0" fillId="0" borderId="153" xfId="0" applyNumberFormat="1" applyBorder="1" applyAlignment="1">
      <alignment horizontal="center" vertical="center"/>
    </xf>
    <xf numFmtId="10" fontId="87" fillId="32" borderId="144" xfId="0" applyNumberFormat="1" applyFont="1" applyFill="1" applyBorder="1" applyAlignment="1">
      <alignment horizontal="center" vertical="center"/>
    </xf>
    <xf numFmtId="49" fontId="0" fillId="0" borderId="154" xfId="0" applyNumberFormat="1" applyBorder="1" applyAlignment="1">
      <alignment horizontal="left" vertical="center"/>
    </xf>
    <xf numFmtId="49" fontId="0" fillId="0" borderId="155" xfId="0" applyNumberFormat="1" applyBorder="1" applyAlignment="1">
      <alignment horizontal="left" vertical="center" wrapText="1"/>
    </xf>
    <xf numFmtId="49" fontId="0" fillId="0" borderId="155" xfId="0" applyNumberFormat="1" applyBorder="1" applyAlignment="1">
      <alignment horizontal="center" vertical="center"/>
    </xf>
    <xf numFmtId="49" fontId="0" fillId="0" borderId="156" xfId="0" applyNumberFormat="1" applyBorder="1" applyAlignment="1">
      <alignment horizontal="left" vertical="center"/>
    </xf>
    <xf numFmtId="49" fontId="0" fillId="0" borderId="157" xfId="0" applyNumberFormat="1" applyBorder="1" applyAlignment="1">
      <alignment horizontal="left" vertical="center" wrapText="1"/>
    </xf>
    <xf numFmtId="49" fontId="0" fillId="0" borderId="157" xfId="0" applyNumberFormat="1" applyBorder="1" applyAlignment="1">
      <alignment horizontal="center" vertical="center"/>
    </xf>
    <xf numFmtId="8" fontId="0" fillId="0" borderId="158" xfId="0" applyNumberFormat="1" applyBorder="1" applyAlignment="1">
      <alignment horizontal="center" vertical="center"/>
    </xf>
    <xf numFmtId="49" fontId="88" fillId="0" borderId="0" xfId="0" applyNumberFormat="1" applyFont="1" applyAlignment="1">
      <alignment horizontal="left" vertical="center"/>
    </xf>
    <xf numFmtId="49" fontId="88" fillId="0" borderId="0" xfId="0" applyNumberFormat="1" applyFont="1" applyAlignment="1">
      <alignment horizontal="center" vertical="center"/>
    </xf>
    <xf numFmtId="8" fontId="88" fillId="0" borderId="0" xfId="0" applyNumberFormat="1" applyFont="1" applyAlignment="1">
      <alignment horizontal="center" vertical="center"/>
    </xf>
    <xf numFmtId="42" fontId="5" fillId="33" borderId="1" xfId="2" applyFont="1" applyFill="1" applyBorder="1" applyAlignment="1">
      <alignment horizontal="right" vertical="center"/>
    </xf>
    <xf numFmtId="42" fontId="5" fillId="34" borderId="1" xfId="2" applyFont="1" applyFill="1" applyBorder="1" applyAlignment="1" applyProtection="1">
      <alignment horizontal="left" vertical="center"/>
    </xf>
    <xf numFmtId="42" fontId="5" fillId="33" borderId="1" xfId="2" applyFont="1" applyFill="1" applyBorder="1" applyAlignment="1" applyProtection="1">
      <alignment horizontal="right" vertical="center"/>
    </xf>
    <xf numFmtId="0" fontId="5" fillId="3" borderId="1" xfId="0" applyFont="1" applyFill="1" applyBorder="1" applyAlignment="1">
      <alignment vertical="center" wrapText="1"/>
    </xf>
    <xf numFmtId="42" fontId="5" fillId="33" borderId="1" xfId="2" applyFont="1" applyFill="1" applyBorder="1" applyAlignment="1" applyProtection="1">
      <alignment horizontal="left" vertical="center"/>
    </xf>
    <xf numFmtId="8" fontId="0" fillId="0" borderId="0" xfId="0" applyNumberFormat="1"/>
    <xf numFmtId="49" fontId="0" fillId="0" borderId="60" xfId="19" applyNumberFormat="1" applyFont="1" applyBorder="1" applyAlignment="1">
      <alignment horizontal="left" vertical="center" wrapText="1"/>
    </xf>
    <xf numFmtId="49" fontId="0" fillId="27" borderId="149" xfId="0" applyNumberFormat="1" applyFill="1" applyBorder="1" applyAlignment="1">
      <alignment horizontal="left" vertical="center" wrapText="1"/>
    </xf>
    <xf numFmtId="49" fontId="0" fillId="27" borderId="149" xfId="0" applyNumberFormat="1" applyFill="1" applyBorder="1" applyAlignment="1">
      <alignment horizontal="center" vertical="center"/>
    </xf>
    <xf numFmtId="49" fontId="0" fillId="35" borderId="149" xfId="0" applyNumberFormat="1" applyFill="1" applyBorder="1" applyAlignment="1">
      <alignment horizontal="left" vertical="center" wrapText="1"/>
    </xf>
    <xf numFmtId="49" fontId="0" fillId="35" borderId="149" xfId="0" applyNumberFormat="1" applyFill="1" applyBorder="1" applyAlignment="1">
      <alignment horizontal="center" vertical="center"/>
    </xf>
    <xf numFmtId="49" fontId="0" fillId="35" borderId="152" xfId="0" applyNumberFormat="1" applyFill="1" applyBorder="1" applyAlignment="1">
      <alignment horizontal="left" vertical="center" wrapText="1"/>
    </xf>
    <xf numFmtId="49" fontId="0" fillId="35" borderId="152" xfId="0" applyNumberFormat="1" applyFill="1" applyBorder="1" applyAlignment="1">
      <alignment horizontal="center" vertical="center"/>
    </xf>
    <xf numFmtId="199" fontId="0" fillId="0" borderId="0" xfId="9" applyNumberFormat="1" applyFont="1"/>
    <xf numFmtId="44" fontId="5" fillId="0" borderId="1" xfId="9" applyFont="1" applyFill="1" applyBorder="1" applyAlignment="1">
      <alignment horizontal="right" vertical="center"/>
    </xf>
    <xf numFmtId="44" fontId="5" fillId="0" borderId="1" xfId="9" applyFont="1" applyFill="1" applyBorder="1" applyAlignment="1" applyProtection="1">
      <alignment horizontal="left" vertical="center"/>
    </xf>
    <xf numFmtId="44" fontId="5" fillId="0" borderId="1" xfId="9" applyFont="1" applyFill="1" applyBorder="1" applyAlignment="1" applyProtection="1">
      <alignment horizontal="right" vertical="center"/>
    </xf>
    <xf numFmtId="199" fontId="0" fillId="0" borderId="147" xfId="9" applyNumberFormat="1" applyFont="1" applyBorder="1" applyAlignment="1">
      <alignment horizontal="center" vertical="center"/>
    </xf>
    <xf numFmtId="199" fontId="0" fillId="27" borderId="147" xfId="9" applyNumberFormat="1" applyFont="1" applyFill="1" applyBorder="1" applyAlignment="1">
      <alignment horizontal="center" vertical="center"/>
    </xf>
    <xf numFmtId="199" fontId="0" fillId="35" borderId="147" xfId="9" applyNumberFormat="1" applyFont="1" applyFill="1" applyBorder="1" applyAlignment="1">
      <alignment horizontal="center" vertical="center"/>
    </xf>
    <xf numFmtId="199" fontId="5" fillId="0" borderId="1" xfId="9" applyNumberFormat="1" applyFont="1" applyFill="1" applyBorder="1" applyAlignment="1">
      <alignment horizontal="right" vertical="center"/>
    </xf>
    <xf numFmtId="199" fontId="5" fillId="0" borderId="1" xfId="9" applyNumberFormat="1" applyFont="1" applyFill="1" applyBorder="1" applyAlignment="1" applyProtection="1">
      <alignment horizontal="left" vertical="center"/>
    </xf>
    <xf numFmtId="199" fontId="5" fillId="0" borderId="1" xfId="9" applyNumberFormat="1" applyFont="1" applyFill="1" applyBorder="1" applyAlignment="1" applyProtection="1">
      <alignment horizontal="right" vertical="center"/>
    </xf>
    <xf numFmtId="199" fontId="0" fillId="0" borderId="0" xfId="9" applyNumberFormat="1" applyFont="1" applyBorder="1" applyAlignment="1">
      <alignment horizontal="center" vertical="center"/>
    </xf>
    <xf numFmtId="199" fontId="5" fillId="0" borderId="0" xfId="9" applyNumberFormat="1" applyFont="1" applyFill="1" applyBorder="1" applyAlignment="1">
      <alignment horizontal="right" vertical="center"/>
    </xf>
    <xf numFmtId="199" fontId="5" fillId="0" borderId="0" xfId="9" applyNumberFormat="1" applyFont="1" applyFill="1" applyBorder="1" applyAlignment="1" applyProtection="1">
      <alignment horizontal="left" vertical="center"/>
    </xf>
    <xf numFmtId="199" fontId="5" fillId="0" borderId="0" xfId="9" applyNumberFormat="1" applyFont="1" applyFill="1" applyBorder="1" applyAlignment="1" applyProtection="1">
      <alignment horizontal="right" vertical="center"/>
    </xf>
    <xf numFmtId="49" fontId="87" fillId="0" borderId="0" xfId="0" applyNumberFormat="1" applyFont="1" applyAlignment="1">
      <alignment horizontal="center" vertical="center" wrapText="1"/>
    </xf>
    <xf numFmtId="0" fontId="31" fillId="0" borderId="0" xfId="0" applyFont="1"/>
    <xf numFmtId="199" fontId="0" fillId="0" borderId="0" xfId="9" applyNumberFormat="1" applyFont="1" applyFill="1" applyBorder="1" applyAlignment="1">
      <alignment horizontal="center" vertical="center"/>
    </xf>
    <xf numFmtId="39" fontId="15" fillId="35" borderId="15" xfId="0" applyNumberFormat="1" applyFont="1" applyFill="1" applyBorder="1" applyAlignment="1">
      <alignment horizontal="center" vertical="center" textRotation="90"/>
    </xf>
    <xf numFmtId="0" fontId="12" fillId="35" borderId="1" xfId="0" applyFont="1" applyFill="1" applyBorder="1" applyAlignment="1">
      <alignment horizontal="center" vertical="center"/>
    </xf>
    <xf numFmtId="39" fontId="16" fillId="35" borderId="1" xfId="0" applyNumberFormat="1" applyFont="1" applyFill="1" applyBorder="1" applyAlignment="1">
      <alignment vertical="center" wrapText="1"/>
    </xf>
    <xf numFmtId="39" fontId="5" fillId="35" borderId="1" xfId="0" applyNumberFormat="1" applyFont="1" applyFill="1" applyBorder="1" applyAlignment="1">
      <alignment horizontal="center" vertical="center"/>
    </xf>
    <xf numFmtId="173" fontId="5" fillId="35" borderId="1" xfId="6" applyNumberFormat="1" applyFont="1" applyFill="1" applyBorder="1" applyAlignment="1" applyProtection="1">
      <alignment horizontal="center" vertical="center"/>
    </xf>
    <xf numFmtId="3" fontId="5" fillId="35" borderId="1" xfId="0" applyNumberFormat="1" applyFont="1" applyFill="1" applyBorder="1" applyAlignment="1">
      <alignment horizontal="right" vertical="center"/>
    </xf>
    <xf numFmtId="164" fontId="5" fillId="35" borderId="1" xfId="0" applyNumberFormat="1" applyFont="1" applyFill="1" applyBorder="1" applyAlignment="1">
      <alignment vertical="center"/>
    </xf>
    <xf numFmtId="0" fontId="0" fillId="35" borderId="0" xfId="0" applyFill="1"/>
    <xf numFmtId="39" fontId="3" fillId="35" borderId="1" xfId="0" applyNumberFormat="1" applyFont="1" applyFill="1" applyBorder="1" applyAlignment="1">
      <alignment horizontal="center" vertical="center"/>
    </xf>
    <xf numFmtId="39" fontId="5" fillId="35" borderId="1" xfId="0" applyNumberFormat="1" applyFont="1" applyFill="1" applyBorder="1" applyAlignment="1">
      <alignment horizontal="justify" vertical="center"/>
    </xf>
    <xf numFmtId="42" fontId="5" fillId="35" borderId="1" xfId="2" applyFont="1" applyFill="1" applyBorder="1" applyAlignment="1" applyProtection="1">
      <alignment horizontal="left" vertical="center"/>
    </xf>
    <xf numFmtId="39" fontId="15" fillId="35" borderId="1" xfId="0" applyNumberFormat="1" applyFont="1" applyFill="1" applyBorder="1" applyAlignment="1">
      <alignment horizontal="center" vertical="center"/>
    </xf>
    <xf numFmtId="0" fontId="5" fillId="35" borderId="1" xfId="0" applyFont="1" applyFill="1" applyBorder="1" applyAlignment="1">
      <alignment vertical="center" wrapText="1"/>
    </xf>
    <xf numFmtId="199" fontId="5" fillId="35" borderId="1" xfId="9" applyNumberFormat="1" applyFont="1" applyFill="1" applyBorder="1" applyAlignment="1" applyProtection="1">
      <alignment horizontal="left" vertical="center"/>
    </xf>
    <xf numFmtId="39" fontId="8" fillId="0" borderId="1" xfId="0" applyNumberFormat="1" applyFont="1" applyFill="1" applyBorder="1" applyAlignment="1">
      <alignment horizontal="center" vertical="center"/>
    </xf>
    <xf numFmtId="0" fontId="5" fillId="0" borderId="1" xfId="0" applyFont="1" applyFill="1" applyBorder="1" applyAlignment="1">
      <alignment vertical="center" wrapText="1"/>
    </xf>
    <xf numFmtId="39" fontId="5" fillId="0" borderId="1" xfId="0" applyNumberFormat="1" applyFont="1" applyFill="1" applyBorder="1" applyAlignment="1">
      <alignment horizontal="center" vertical="center"/>
    </xf>
    <xf numFmtId="164" fontId="5" fillId="0" borderId="1" xfId="17" applyFont="1" applyFill="1" applyBorder="1" applyAlignment="1" applyProtection="1">
      <alignment horizontal="left" vertical="center"/>
    </xf>
    <xf numFmtId="164" fontId="5" fillId="0" borderId="1" xfId="0" applyNumberFormat="1" applyFont="1" applyFill="1" applyBorder="1" applyAlignment="1">
      <alignment vertical="center"/>
    </xf>
    <xf numFmtId="0" fontId="0" fillId="0" borderId="0" xfId="0" applyFill="1"/>
    <xf numFmtId="0" fontId="31" fillId="36" borderId="0" xfId="0" applyFont="1" applyFill="1" applyAlignment="1">
      <alignment horizontal="justify" vertical="center" wrapText="1"/>
    </xf>
    <xf numFmtId="0" fontId="31" fillId="36" borderId="0" xfId="0" applyFont="1" applyFill="1" applyAlignment="1">
      <alignment horizontal="center" vertical="center"/>
    </xf>
    <xf numFmtId="0" fontId="31" fillId="36" borderId="0" xfId="0" applyFont="1" applyFill="1" applyAlignment="1">
      <alignment vertical="center"/>
    </xf>
    <xf numFmtId="168" fontId="31" fillId="36" borderId="0" xfId="0" applyNumberFormat="1" applyFont="1" applyFill="1" applyAlignment="1">
      <alignment vertical="center"/>
    </xf>
    <xf numFmtId="0" fontId="0" fillId="37" borderId="0" xfId="0" applyFill="1" applyAlignment="1">
      <alignment horizontal="center" vertical="center" wrapText="1"/>
    </xf>
    <xf numFmtId="0" fontId="0" fillId="37" borderId="0" xfId="0" applyFill="1" applyAlignment="1">
      <alignment horizontal="center" vertical="center"/>
    </xf>
    <xf numFmtId="168" fontId="0" fillId="37" borderId="0" xfId="0" applyNumberFormat="1" applyFill="1" applyAlignment="1">
      <alignment horizontal="center" vertical="center"/>
    </xf>
    <xf numFmtId="0" fontId="31" fillId="0" borderId="0" xfId="0" applyFont="1" applyAlignment="1">
      <alignment horizontal="left" vertical="center" wrapText="1"/>
    </xf>
    <xf numFmtId="0" fontId="0" fillId="0" borderId="0" xfId="0" applyAlignment="1">
      <alignment horizontal="center" vertical="center"/>
    </xf>
    <xf numFmtId="168" fontId="0" fillId="0" borderId="0" xfId="0" applyNumberFormat="1" applyAlignment="1">
      <alignment vertical="center"/>
    </xf>
    <xf numFmtId="8" fontId="0" fillId="0" borderId="0" xfId="0" applyNumberFormat="1" applyAlignment="1">
      <alignment vertical="center"/>
    </xf>
    <xf numFmtId="0" fontId="89" fillId="0" borderId="0" xfId="0" applyFont="1" applyAlignment="1">
      <alignment horizontal="right" vertical="center"/>
    </xf>
    <xf numFmtId="168" fontId="89" fillId="0" borderId="0" xfId="0" applyNumberFormat="1" applyFont="1" applyAlignment="1">
      <alignment vertical="center"/>
    </xf>
    <xf numFmtId="0" fontId="31" fillId="0" borderId="0" xfId="0" applyFont="1" applyAlignment="1">
      <alignment horizontal="right" vertical="center"/>
    </xf>
    <xf numFmtId="168" fontId="31" fillId="0" borderId="0" xfId="0" applyNumberFormat="1" applyFont="1" applyAlignment="1">
      <alignment vertical="center"/>
    </xf>
    <xf numFmtId="49" fontId="11" fillId="0" borderId="0" xfId="0" applyNumberFormat="1" applyFont="1" applyFill="1" applyBorder="1" applyAlignment="1" applyProtection="1">
      <alignment horizontal="center" vertical="center"/>
      <protection locked="0"/>
    </xf>
    <xf numFmtId="182" fontId="12" fillId="0" borderId="0" xfId="0" applyNumberFormat="1" applyFont="1" applyFill="1" applyBorder="1" applyAlignment="1" applyProtection="1">
      <alignment horizontal="center" vertical="center"/>
      <protection locked="0"/>
    </xf>
    <xf numFmtId="39" fontId="8" fillId="0" borderId="0" xfId="0" applyNumberFormat="1" applyFont="1" applyFill="1" applyBorder="1" applyAlignment="1">
      <alignment horizontal="center" vertical="center"/>
    </xf>
    <xf numFmtId="0" fontId="8" fillId="0" borderId="0" xfId="0" applyFont="1" applyFill="1" applyBorder="1" applyAlignment="1">
      <alignment horizontal="center" vertical="center"/>
    </xf>
    <xf numFmtId="164" fontId="3" fillId="3" borderId="0" xfId="0" applyNumberFormat="1" applyFont="1" applyFill="1" applyBorder="1" applyAlignment="1">
      <alignment vertical="center"/>
    </xf>
    <xf numFmtId="164" fontId="5" fillId="3" borderId="0" xfId="0" applyNumberFormat="1" applyFont="1" applyFill="1" applyBorder="1" applyAlignment="1">
      <alignment vertical="center"/>
    </xf>
    <xf numFmtId="0" fontId="31" fillId="0" borderId="1" xfId="0" applyFont="1" applyBorder="1" applyAlignment="1">
      <alignment horizontal="center"/>
    </xf>
    <xf numFmtId="0" fontId="0" fillId="0" borderId="1" xfId="0" applyBorder="1" applyAlignment="1">
      <alignment horizontal="left" vertical="center" wrapText="1"/>
    </xf>
    <xf numFmtId="8" fontId="0" fillId="0" borderId="1" xfId="0" applyNumberFormat="1" applyBorder="1" applyAlignment="1">
      <alignment vertical="center"/>
    </xf>
    <xf numFmtId="8" fontId="88" fillId="0" borderId="1" xfId="0" applyNumberFormat="1" applyFont="1" applyBorder="1" applyAlignment="1">
      <alignment horizontal="center" vertical="center"/>
    </xf>
    <xf numFmtId="39" fontId="3" fillId="0" borderId="1" xfId="0" applyNumberFormat="1" applyFont="1" applyFill="1" applyBorder="1" applyAlignment="1">
      <alignment horizontal="center" vertical="center"/>
    </xf>
    <xf numFmtId="39" fontId="5" fillId="0" borderId="1" xfId="0" applyNumberFormat="1" applyFont="1" applyFill="1" applyBorder="1" applyAlignment="1">
      <alignment horizontal="justify" vertical="center"/>
    </xf>
    <xf numFmtId="49" fontId="81" fillId="0" borderId="55" xfId="34" applyNumberFormat="1" applyFill="1" applyBorder="1" applyAlignment="1">
      <alignment horizontal="left" vertical="center"/>
    </xf>
    <xf numFmtId="49" fontId="81" fillId="0" borderId="56" xfId="34" applyNumberFormat="1" applyFill="1" applyBorder="1" applyAlignment="1">
      <alignment horizontal="left" vertical="center" wrapText="1"/>
    </xf>
    <xf numFmtId="49" fontId="81" fillId="0" borderId="56" xfId="34" applyNumberFormat="1" applyFill="1" applyBorder="1" applyAlignment="1">
      <alignment horizontal="center" vertical="center"/>
    </xf>
    <xf numFmtId="191" fontId="81" fillId="0" borderId="56" xfId="34" applyNumberFormat="1" applyFill="1" applyBorder="1" applyAlignment="1">
      <alignment horizontal="center" vertical="center"/>
    </xf>
    <xf numFmtId="8" fontId="81" fillId="0" borderId="56" xfId="34" applyNumberFormat="1" applyFill="1" applyBorder="1" applyAlignment="1">
      <alignment horizontal="center" vertical="center"/>
    </xf>
    <xf numFmtId="8" fontId="81" fillId="0" borderId="57" xfId="34" applyNumberFormat="1" applyFill="1" applyBorder="1" applyAlignment="1">
      <alignment horizontal="center" vertical="center"/>
    </xf>
    <xf numFmtId="3" fontId="5" fillId="0" borderId="1" xfId="0" applyNumberFormat="1" applyFont="1" applyFill="1" applyBorder="1" applyAlignment="1">
      <alignment horizontal="right" vertical="center"/>
    </xf>
    <xf numFmtId="176" fontId="5" fillId="0" borderId="1" xfId="0" applyNumberFormat="1" applyFont="1" applyFill="1" applyBorder="1" applyAlignment="1">
      <alignment horizontal="center" vertical="center"/>
    </xf>
    <xf numFmtId="37" fontId="3" fillId="5" borderId="1" xfId="0" applyNumberFormat="1" applyFont="1" applyFill="1" applyBorder="1" applyAlignment="1">
      <alignment horizontal="center" vertical="center"/>
    </xf>
    <xf numFmtId="42" fontId="0" fillId="0" borderId="0" xfId="2" applyFont="1"/>
    <xf numFmtId="0" fontId="0" fillId="0" borderId="0" xfId="0" applyBorder="1"/>
    <xf numFmtId="0" fontId="0" fillId="0" borderId="0" xfId="0" applyBorder="1" applyAlignment="1">
      <alignment horizontal="center" vertical="center"/>
    </xf>
    <xf numFmtId="8" fontId="88" fillId="0" borderId="0" xfId="0" applyNumberFormat="1" applyFont="1" applyBorder="1" applyAlignment="1">
      <alignment horizontal="center" vertical="center"/>
    </xf>
    <xf numFmtId="0" fontId="0" fillId="0" borderId="0" xfId="0" applyBorder="1" applyAlignment="1">
      <alignment horizontal="center"/>
    </xf>
    <xf numFmtId="200" fontId="0" fillId="0" borderId="0" xfId="0" applyNumberFormat="1" applyBorder="1"/>
    <xf numFmtId="0" fontId="0" fillId="0" borderId="0" xfId="0" applyBorder="1" applyAlignment="1">
      <alignment horizontal="left" vertical="center" wrapText="1"/>
    </xf>
    <xf numFmtId="0" fontId="8" fillId="0" borderId="0" xfId="0" applyFont="1" applyAlignment="1">
      <alignment horizontal="center" vertical="center"/>
    </xf>
    <xf numFmtId="39" fontId="15" fillId="10" borderId="1" xfId="0" applyNumberFormat="1" applyFont="1" applyFill="1" applyBorder="1" applyAlignment="1">
      <alignment horizontal="center" vertical="center"/>
    </xf>
    <xf numFmtId="39" fontId="15" fillId="10" borderId="15" xfId="0" applyNumberFormat="1" applyFont="1" applyFill="1" applyBorder="1" applyAlignment="1">
      <alignment horizontal="center" vertical="center"/>
    </xf>
    <xf numFmtId="39" fontId="15" fillId="10" borderId="5" xfId="0" applyNumberFormat="1" applyFont="1" applyFill="1" applyBorder="1" applyAlignment="1">
      <alignment horizontal="center" vertical="center"/>
    </xf>
    <xf numFmtId="39" fontId="13" fillId="10" borderId="5" xfId="0" applyNumberFormat="1" applyFont="1" applyFill="1" applyBorder="1" applyAlignment="1">
      <alignment horizontal="center" vertical="center"/>
    </xf>
    <xf numFmtId="39" fontId="13" fillId="10" borderId="1" xfId="0" applyNumberFormat="1" applyFont="1" applyFill="1" applyBorder="1" applyAlignment="1">
      <alignment horizontal="center" vertical="center"/>
    </xf>
    <xf numFmtId="39" fontId="13" fillId="12" borderId="5" xfId="15" applyNumberFormat="1" applyFont="1" applyFill="1" applyBorder="1" applyAlignment="1">
      <alignment horizontal="center" vertical="center"/>
    </xf>
    <xf numFmtId="39" fontId="15" fillId="10" borderId="14" xfId="0" applyNumberFormat="1" applyFont="1" applyFill="1" applyBorder="1" applyAlignment="1">
      <alignment horizontal="center" vertical="center"/>
    </xf>
    <xf numFmtId="39" fontId="15" fillId="13" borderId="1" xfId="0" applyNumberFormat="1" applyFont="1" applyFill="1" applyBorder="1" applyAlignment="1">
      <alignment horizontal="center" vertical="center"/>
    </xf>
    <xf numFmtId="39" fontId="15" fillId="12" borderId="1" xfId="0" applyNumberFormat="1" applyFont="1" applyFill="1" applyBorder="1" applyAlignment="1">
      <alignment horizontal="center" vertical="center"/>
    </xf>
    <xf numFmtId="39" fontId="13" fillId="12" borderId="1" xfId="15" applyNumberFormat="1" applyFont="1" applyFill="1" applyBorder="1" applyAlignment="1">
      <alignment horizontal="center" vertical="center"/>
    </xf>
    <xf numFmtId="0" fontId="56" fillId="18" borderId="2" xfId="0" applyFont="1" applyFill="1" applyBorder="1" applyAlignment="1">
      <alignment horizontal="center"/>
    </xf>
    <xf numFmtId="0" fontId="56" fillId="18" borderId="3" xfId="0" applyFont="1" applyFill="1" applyBorder="1" applyAlignment="1">
      <alignment horizontal="center"/>
    </xf>
    <xf numFmtId="0" fontId="56" fillId="18" borderId="4" xfId="0" applyFont="1" applyFill="1" applyBorder="1" applyAlignment="1">
      <alignment horizontal="center"/>
    </xf>
    <xf numFmtId="39" fontId="15" fillId="12" borderId="1" xfId="15" applyNumberFormat="1" applyFont="1" applyFill="1" applyBorder="1" applyAlignment="1">
      <alignment horizontal="center" vertical="center"/>
    </xf>
    <xf numFmtId="0" fontId="13" fillId="0" borderId="0" xfId="14" applyFont="1" applyFill="1" applyBorder="1" applyAlignment="1">
      <alignment horizontal="center" vertical="center" wrapText="1"/>
    </xf>
    <xf numFmtId="39" fontId="48" fillId="10" borderId="5" xfId="0" applyNumberFormat="1" applyFont="1" applyFill="1" applyBorder="1" applyAlignment="1">
      <alignment horizontal="center" vertical="center"/>
    </xf>
    <xf numFmtId="39" fontId="13" fillId="10" borderId="15" xfId="7" applyNumberFormat="1" applyFont="1" applyFill="1" applyBorder="1" applyAlignment="1">
      <alignment horizontal="center" vertical="center" textRotation="90"/>
    </xf>
    <xf numFmtId="39" fontId="13" fillId="10" borderId="14" xfId="7" applyNumberFormat="1" applyFont="1" applyFill="1" applyBorder="1" applyAlignment="1">
      <alignment horizontal="center" vertical="center" textRotation="90"/>
    </xf>
    <xf numFmtId="39" fontId="13" fillId="0" borderId="0" xfId="0" applyNumberFormat="1" applyFont="1" applyFill="1" applyBorder="1" applyAlignment="1">
      <alignment horizontal="center" vertical="center"/>
    </xf>
    <xf numFmtId="39" fontId="13" fillId="0" borderId="0" xfId="15" applyNumberFormat="1" applyFont="1" applyFill="1" applyBorder="1" applyAlignment="1">
      <alignment horizontal="center" vertical="center"/>
    </xf>
    <xf numFmtId="0" fontId="59" fillId="26" borderId="22" xfId="0" applyFont="1" applyFill="1" applyBorder="1" applyAlignment="1">
      <alignment wrapText="1"/>
    </xf>
    <xf numFmtId="0" fontId="56" fillId="18" borderId="2" xfId="0" applyFont="1" applyFill="1" applyBorder="1" applyAlignment="1"/>
    <xf numFmtId="0" fontId="56" fillId="18" borderId="86" xfId="0" applyFont="1" applyFill="1" applyBorder="1" applyAlignment="1"/>
    <xf numFmtId="0" fontId="56" fillId="18" borderId="4" xfId="0" applyFont="1" applyFill="1" applyBorder="1" applyAlignment="1"/>
    <xf numFmtId="39" fontId="15" fillId="13" borderId="15" xfId="0" applyNumberFormat="1" applyFont="1" applyFill="1" applyBorder="1" applyAlignment="1">
      <alignment vertical="center"/>
    </xf>
    <xf numFmtId="39" fontId="15" fillId="13" borderId="161" xfId="0" applyNumberFormat="1" applyFont="1" applyFill="1" applyBorder="1" applyAlignment="1">
      <alignment vertical="center"/>
    </xf>
    <xf numFmtId="39" fontId="15" fillId="12" borderId="15" xfId="0" applyNumberFormat="1" applyFont="1" applyFill="1" applyBorder="1" applyAlignment="1">
      <alignment vertical="center"/>
    </xf>
    <xf numFmtId="39" fontId="15" fillId="12" borderId="161" xfId="0" applyNumberFormat="1" applyFont="1" applyFill="1" applyBorder="1" applyAlignment="1">
      <alignment vertical="center"/>
    </xf>
    <xf numFmtId="39" fontId="13" fillId="10" borderId="15" xfId="0" applyNumberFormat="1" applyFont="1" applyFill="1" applyBorder="1" applyAlignment="1">
      <alignment vertical="center"/>
    </xf>
    <xf numFmtId="0" fontId="14" fillId="10" borderId="162" xfId="0" applyFont="1" applyFill="1" applyBorder="1" applyAlignment="1">
      <alignment vertical="center"/>
    </xf>
    <xf numFmtId="0" fontId="14" fillId="10" borderId="161" xfId="0" applyFont="1" applyFill="1" applyBorder="1" applyAlignment="1">
      <alignment vertical="center"/>
    </xf>
    <xf numFmtId="39" fontId="15" fillId="10" borderId="15" xfId="0" applyNumberFormat="1" applyFont="1" applyFill="1" applyBorder="1" applyAlignment="1">
      <alignment vertical="center"/>
    </xf>
    <xf numFmtId="39" fontId="15" fillId="10" borderId="162" xfId="0" applyNumberFormat="1" applyFont="1" applyFill="1" applyBorder="1" applyAlignment="1">
      <alignment vertical="center"/>
    </xf>
    <xf numFmtId="39" fontId="15" fillId="10" borderId="161" xfId="0" applyNumberFormat="1" applyFont="1" applyFill="1" applyBorder="1" applyAlignment="1">
      <alignment vertical="center"/>
    </xf>
    <xf numFmtId="39" fontId="15" fillId="10" borderId="15" xfId="0" applyNumberFormat="1" applyFont="1" applyFill="1" applyBorder="1" applyAlignment="1">
      <alignment vertical="center" textRotation="90"/>
    </xf>
    <xf numFmtId="39" fontId="15" fillId="10" borderId="162" xfId="0" applyNumberFormat="1" applyFont="1" applyFill="1" applyBorder="1" applyAlignment="1">
      <alignment vertical="center" textRotation="90"/>
    </xf>
    <xf numFmtId="39" fontId="15" fillId="10" borderId="161" xfId="0" applyNumberFormat="1" applyFont="1" applyFill="1" applyBorder="1" applyAlignment="1">
      <alignment vertical="center" textRotation="90"/>
    </xf>
    <xf numFmtId="39" fontId="13" fillId="10" borderId="162" xfId="0" applyNumberFormat="1" applyFont="1" applyFill="1" applyBorder="1" applyAlignment="1">
      <alignment vertical="center"/>
    </xf>
    <xf numFmtId="39" fontId="15" fillId="10" borderId="15" xfId="0" applyNumberFormat="1" applyFont="1" applyFill="1" applyBorder="1" applyAlignment="1">
      <alignment vertical="center" wrapText="1"/>
    </xf>
    <xf numFmtId="39" fontId="13" fillId="10" borderId="161" xfId="0" applyNumberFormat="1" applyFont="1" applyFill="1" applyBorder="1" applyAlignment="1">
      <alignment vertical="center"/>
    </xf>
    <xf numFmtId="0" fontId="16" fillId="10" borderId="162" xfId="0" applyFont="1" applyFill="1" applyBorder="1" applyAlignment="1">
      <alignment vertical="center" wrapText="1"/>
    </xf>
    <xf numFmtId="0" fontId="16" fillId="10" borderId="161" xfId="0" applyFont="1" applyFill="1" applyBorder="1" applyAlignment="1">
      <alignment vertical="center" wrapText="1"/>
    </xf>
    <xf numFmtId="0" fontId="13" fillId="11" borderId="15" xfId="14" applyFont="1" applyFill="1" applyBorder="1" applyAlignment="1">
      <alignment vertical="center" wrapText="1"/>
    </xf>
    <xf numFmtId="0" fontId="13" fillId="11" borderId="161" xfId="14" applyFont="1" applyFill="1" applyBorder="1" applyAlignment="1">
      <alignment vertical="center" wrapText="1"/>
    </xf>
    <xf numFmtId="39" fontId="13" fillId="12" borderId="15" xfId="15" applyNumberFormat="1" applyFont="1" applyFill="1" applyBorder="1" applyAlignment="1">
      <alignment vertical="center"/>
    </xf>
    <xf numFmtId="39" fontId="13" fillId="12" borderId="162" xfId="15" applyNumberFormat="1" applyFont="1" applyFill="1" applyBorder="1" applyAlignment="1">
      <alignment vertical="center"/>
    </xf>
    <xf numFmtId="39" fontId="13" fillId="12" borderId="161" xfId="15" applyNumberFormat="1" applyFont="1" applyFill="1" applyBorder="1" applyAlignment="1">
      <alignment vertical="center"/>
    </xf>
    <xf numFmtId="39" fontId="15" fillId="11" borderId="15" xfId="0" applyNumberFormat="1" applyFont="1" applyFill="1" applyBorder="1" applyAlignment="1">
      <alignment vertical="center"/>
    </xf>
    <xf numFmtId="39" fontId="15" fillId="11" borderId="161" xfId="0" applyNumberFormat="1" applyFont="1" applyFill="1" applyBorder="1" applyAlignment="1">
      <alignment vertical="center"/>
    </xf>
    <xf numFmtId="39" fontId="15" fillId="10" borderId="162" xfId="0" applyNumberFormat="1" applyFont="1" applyFill="1" applyBorder="1" applyAlignment="1">
      <alignment vertical="center" wrapText="1"/>
    </xf>
    <xf numFmtId="39" fontId="15" fillId="10" borderId="161" xfId="0" applyNumberFormat="1" applyFont="1" applyFill="1" applyBorder="1" applyAlignment="1">
      <alignment vertical="center" wrapText="1"/>
    </xf>
    <xf numFmtId="0" fontId="15" fillId="11" borderId="15" xfId="14" applyFont="1" applyFill="1" applyBorder="1" applyAlignment="1">
      <alignment vertical="center" wrapText="1"/>
    </xf>
    <xf numFmtId="0" fontId="15" fillId="11" borderId="161" xfId="14" applyFont="1" applyFill="1" applyBorder="1" applyAlignment="1">
      <alignment vertical="center" wrapText="1"/>
    </xf>
    <xf numFmtId="0" fontId="13" fillId="11" borderId="15" xfId="8" applyFont="1" applyFill="1" applyBorder="1" applyAlignment="1">
      <alignment vertical="center" wrapText="1"/>
    </xf>
    <xf numFmtId="0" fontId="13" fillId="11" borderId="161" xfId="8" applyFont="1" applyFill="1" applyBorder="1" applyAlignment="1">
      <alignment vertical="center" wrapText="1"/>
    </xf>
    <xf numFmtId="39" fontId="13" fillId="12" borderId="15" xfId="7" applyNumberFormat="1" applyFont="1" applyFill="1" applyBorder="1" applyAlignment="1">
      <alignment vertical="center"/>
    </xf>
    <xf numFmtId="39" fontId="13" fillId="12" borderId="162" xfId="7" applyNumberFormat="1" applyFont="1" applyFill="1" applyBorder="1" applyAlignment="1">
      <alignment vertical="center"/>
    </xf>
    <xf numFmtId="39" fontId="13" fillId="12" borderId="161" xfId="7" applyNumberFormat="1" applyFont="1" applyFill="1" applyBorder="1" applyAlignment="1">
      <alignment vertical="center"/>
    </xf>
    <xf numFmtId="39" fontId="18" fillId="12" borderId="161" xfId="0" applyNumberFormat="1" applyFont="1" applyFill="1" applyBorder="1" applyAlignment="1">
      <alignment vertical="center"/>
    </xf>
    <xf numFmtId="39" fontId="13" fillId="12" borderId="15" xfId="0" applyNumberFormat="1" applyFont="1" applyFill="1" applyBorder="1" applyAlignment="1">
      <alignment vertical="center"/>
    </xf>
    <xf numFmtId="39" fontId="13" fillId="12" borderId="162" xfId="0" applyNumberFormat="1" applyFont="1" applyFill="1" applyBorder="1" applyAlignment="1">
      <alignment vertical="center"/>
    </xf>
    <xf numFmtId="39" fontId="13" fillId="12" borderId="161" xfId="0" applyNumberFormat="1" applyFont="1" applyFill="1" applyBorder="1" applyAlignment="1">
      <alignment vertical="center"/>
    </xf>
    <xf numFmtId="0" fontId="15" fillId="11" borderId="15" xfId="8" applyFont="1" applyFill="1" applyBorder="1" applyAlignment="1">
      <alignment vertical="center" wrapText="1"/>
    </xf>
    <xf numFmtId="0" fontId="15" fillId="11" borderId="161" xfId="8" applyFont="1" applyFill="1" applyBorder="1" applyAlignment="1">
      <alignment vertical="center" wrapText="1"/>
    </xf>
    <xf numFmtId="39" fontId="15" fillId="12" borderId="15" xfId="15" applyNumberFormat="1" applyFont="1" applyFill="1" applyBorder="1" applyAlignment="1">
      <alignment vertical="center"/>
    </xf>
    <xf numFmtId="39" fontId="15" fillId="12" borderId="161" xfId="15" applyNumberFormat="1" applyFont="1" applyFill="1" applyBorder="1" applyAlignment="1">
      <alignment vertical="center"/>
    </xf>
    <xf numFmtId="39" fontId="13" fillId="13" borderId="15" xfId="0" applyNumberFormat="1" applyFont="1" applyFill="1" applyBorder="1" applyAlignment="1">
      <alignment vertical="center"/>
    </xf>
    <xf numFmtId="39" fontId="13" fillId="13" borderId="161" xfId="0" applyNumberFormat="1" applyFont="1" applyFill="1" applyBorder="1" applyAlignment="1">
      <alignment vertical="center"/>
    </xf>
    <xf numFmtId="39" fontId="15" fillId="12" borderId="15" xfId="7" applyNumberFormat="1" applyFont="1" applyFill="1" applyBorder="1" applyAlignment="1">
      <alignment vertical="center"/>
    </xf>
    <xf numFmtId="39" fontId="15" fillId="12" borderId="161" xfId="7" applyNumberFormat="1" applyFont="1" applyFill="1" applyBorder="1" applyAlignment="1">
      <alignment vertical="center"/>
    </xf>
    <xf numFmtId="39" fontId="13" fillId="10" borderId="15" xfId="0" applyNumberFormat="1" applyFont="1" applyFill="1" applyBorder="1" applyAlignment="1">
      <alignment vertical="center" textRotation="89"/>
    </xf>
    <xf numFmtId="39" fontId="13" fillId="10" borderId="162" xfId="0" applyNumberFormat="1" applyFont="1" applyFill="1" applyBorder="1" applyAlignment="1">
      <alignment vertical="center" textRotation="89"/>
    </xf>
    <xf numFmtId="39" fontId="13" fillId="10" borderId="161" xfId="0" applyNumberFormat="1" applyFont="1" applyFill="1" applyBorder="1" applyAlignment="1">
      <alignment vertical="center" textRotation="89"/>
    </xf>
    <xf numFmtId="39" fontId="13" fillId="0" borderId="0" xfId="0" applyNumberFormat="1" applyFont="1" applyFill="1" applyBorder="1" applyAlignment="1">
      <alignment vertical="center"/>
    </xf>
    <xf numFmtId="0" fontId="13" fillId="0" borderId="42" xfId="14" applyFont="1" applyFill="1" applyBorder="1" applyAlignment="1">
      <alignment vertical="center" wrapText="1"/>
    </xf>
    <xf numFmtId="39" fontId="15" fillId="13" borderId="15" xfId="0" applyNumberFormat="1" applyFont="1" applyFill="1" applyBorder="1" applyAlignment="1">
      <alignment vertical="center" textRotation="1"/>
    </xf>
    <xf numFmtId="39" fontId="15" fillId="13" borderId="162" xfId="0" applyNumberFormat="1" applyFont="1" applyFill="1" applyBorder="1" applyAlignment="1">
      <alignment vertical="center" textRotation="1"/>
    </xf>
    <xf numFmtId="39" fontId="15" fillId="13" borderId="161" xfId="0" applyNumberFormat="1" applyFont="1" applyFill="1" applyBorder="1" applyAlignment="1">
      <alignment vertical="center" textRotation="1"/>
    </xf>
    <xf numFmtId="0" fontId="13" fillId="13" borderId="15" xfId="8" applyFont="1" applyFill="1" applyBorder="1" applyAlignment="1">
      <alignment vertical="center" wrapText="1"/>
    </xf>
    <xf numFmtId="0" fontId="13" fillId="13" borderId="161" xfId="8" applyFont="1" applyFill="1" applyBorder="1" applyAlignment="1">
      <alignment vertical="center" wrapText="1"/>
    </xf>
    <xf numFmtId="39" fontId="13" fillId="10" borderId="15" xfId="0" applyNumberFormat="1" applyFont="1" applyFill="1" applyBorder="1" applyAlignment="1">
      <alignment vertical="center" textRotation="90"/>
    </xf>
    <xf numFmtId="39" fontId="13" fillId="10" borderId="162" xfId="0" applyNumberFormat="1" applyFont="1" applyFill="1" applyBorder="1" applyAlignment="1">
      <alignment vertical="center" textRotation="90"/>
    </xf>
    <xf numFmtId="39" fontId="13" fillId="10" borderId="161" xfId="0" applyNumberFormat="1" applyFont="1" applyFill="1" applyBorder="1" applyAlignment="1">
      <alignment vertical="center" textRotation="90"/>
    </xf>
    <xf numFmtId="39" fontId="13" fillId="13" borderId="162" xfId="0" applyNumberFormat="1" applyFont="1" applyFill="1" applyBorder="1" applyAlignment="1">
      <alignment vertical="center"/>
    </xf>
    <xf numFmtId="0" fontId="13" fillId="12" borderId="15" xfId="0" applyFont="1" applyFill="1" applyBorder="1" applyAlignment="1">
      <alignment vertical="center"/>
    </xf>
    <xf numFmtId="0" fontId="13" fillId="12" borderId="162" xfId="0" applyFont="1" applyFill="1" applyBorder="1" applyAlignment="1">
      <alignment vertical="center"/>
    </xf>
    <xf numFmtId="0" fontId="13" fillId="12" borderId="161" xfId="0" applyFont="1" applyFill="1" applyBorder="1" applyAlignment="1">
      <alignment vertical="center"/>
    </xf>
    <xf numFmtId="39" fontId="13" fillId="11" borderId="15" xfId="8" applyNumberFormat="1" applyFont="1" applyFill="1" applyBorder="1" applyAlignment="1">
      <alignment vertical="center"/>
    </xf>
    <xf numFmtId="39" fontId="13" fillId="11" borderId="161" xfId="8" applyNumberFormat="1" applyFont="1" applyFill="1" applyBorder="1" applyAlignment="1">
      <alignment vertical="center"/>
    </xf>
    <xf numFmtId="0" fontId="15" fillId="13" borderId="15" xfId="8" applyFont="1" applyFill="1" applyBorder="1" applyAlignment="1">
      <alignment vertical="center" wrapText="1"/>
    </xf>
    <xf numFmtId="0" fontId="15" fillId="13" borderId="161" xfId="8" applyFont="1" applyFill="1" applyBorder="1" applyAlignment="1">
      <alignment vertical="center" wrapText="1"/>
    </xf>
    <xf numFmtId="39" fontId="48" fillId="10" borderId="15" xfId="0" applyNumberFormat="1" applyFont="1" applyFill="1" applyBorder="1" applyAlignment="1">
      <alignment vertical="center"/>
    </xf>
    <xf numFmtId="39" fontId="48" fillId="10" borderId="162" xfId="0" applyNumberFormat="1" applyFont="1" applyFill="1" applyBorder="1" applyAlignment="1">
      <alignment vertical="center"/>
    </xf>
    <xf numFmtId="39" fontId="48" fillId="10" borderId="161" xfId="0" applyNumberFormat="1" applyFont="1" applyFill="1" applyBorder="1" applyAlignment="1">
      <alignment vertical="center"/>
    </xf>
    <xf numFmtId="39" fontId="49" fillId="22" borderId="15" xfId="0" applyNumberFormat="1" applyFont="1" applyFill="1" applyBorder="1" applyAlignment="1">
      <alignment vertical="center"/>
    </xf>
    <xf numFmtId="39" fontId="49" fillId="22" borderId="162" xfId="0" applyNumberFormat="1" applyFont="1" applyFill="1" applyBorder="1" applyAlignment="1">
      <alignment vertical="center"/>
    </xf>
    <xf numFmtId="39" fontId="49" fillId="22" borderId="161" xfId="0" applyNumberFormat="1" applyFont="1" applyFill="1" applyBorder="1" applyAlignment="1">
      <alignment vertical="center"/>
    </xf>
    <xf numFmtId="39" fontId="13" fillId="10" borderId="15" xfId="7" applyNumberFormat="1" applyFont="1" applyFill="1" applyBorder="1" applyAlignment="1">
      <alignment vertical="center" textRotation="90"/>
    </xf>
    <xf numFmtId="39" fontId="13" fillId="10" borderId="162" xfId="7" applyNumberFormat="1" applyFont="1" applyFill="1" applyBorder="1" applyAlignment="1">
      <alignment vertical="center" textRotation="90"/>
    </xf>
    <xf numFmtId="39" fontId="13" fillId="10" borderId="161" xfId="7" applyNumberFormat="1" applyFont="1" applyFill="1" applyBorder="1" applyAlignment="1">
      <alignment vertical="center" textRotation="90"/>
    </xf>
    <xf numFmtId="0" fontId="13" fillId="13" borderId="15" xfId="14" applyFont="1" applyFill="1" applyBorder="1" applyAlignment="1">
      <alignment vertical="center" wrapText="1"/>
    </xf>
    <xf numFmtId="0" fontId="13" fillId="13" borderId="161" xfId="14" applyFont="1" applyFill="1" applyBorder="1" applyAlignment="1">
      <alignment vertical="center" wrapText="1"/>
    </xf>
    <xf numFmtId="39" fontId="15" fillId="11" borderId="15" xfId="14" applyNumberFormat="1" applyFont="1" applyFill="1" applyBorder="1" applyAlignment="1">
      <alignment vertical="center"/>
    </xf>
    <xf numFmtId="39" fontId="15" fillId="11" borderId="161" xfId="14" applyNumberFormat="1" applyFont="1" applyFill="1" applyBorder="1" applyAlignment="1">
      <alignment vertical="center"/>
    </xf>
    <xf numFmtId="164" fontId="0" fillId="0" borderId="0" xfId="0" applyNumberFormat="1"/>
    <xf numFmtId="49" fontId="11" fillId="0" borderId="1" xfId="0" applyNumberFormat="1" applyFont="1" applyFill="1" applyBorder="1" applyAlignment="1" applyProtection="1">
      <alignment horizontal="center" vertical="center"/>
      <protection locked="0"/>
    </xf>
    <xf numFmtId="0" fontId="13" fillId="0" borderId="76" xfId="14" applyFont="1" applyFill="1" applyBorder="1" applyAlignment="1">
      <alignment vertical="center" wrapText="1"/>
    </xf>
    <xf numFmtId="0" fontId="13" fillId="0" borderId="81" xfId="14" applyFont="1" applyFill="1" applyBorder="1" applyAlignment="1">
      <alignment vertical="center" wrapText="1"/>
    </xf>
    <xf numFmtId="39" fontId="13" fillId="0" borderId="105" xfId="15" applyNumberFormat="1" applyFont="1" applyFill="1" applyBorder="1" applyAlignment="1">
      <alignment vertical="center"/>
    </xf>
    <xf numFmtId="39" fontId="13" fillId="0" borderId="21" xfId="15" applyNumberFormat="1" applyFont="1" applyFill="1" applyBorder="1" applyAlignment="1">
      <alignment vertical="center"/>
    </xf>
    <xf numFmtId="39" fontId="3" fillId="0" borderId="0" xfId="0" applyNumberFormat="1" applyFont="1" applyBorder="1" applyAlignment="1">
      <alignment horizontal="center" vertical="center"/>
    </xf>
    <xf numFmtId="39" fontId="5" fillId="0" borderId="0" xfId="0" applyNumberFormat="1" applyFont="1" applyBorder="1" applyAlignment="1">
      <alignment horizontal="justify" vertical="center"/>
    </xf>
    <xf numFmtId="39" fontId="5" fillId="0" borderId="0" xfId="0" applyNumberFormat="1" applyFont="1" applyBorder="1" applyAlignment="1">
      <alignment horizontal="center" vertical="center"/>
    </xf>
    <xf numFmtId="3" fontId="5" fillId="0" borderId="0" xfId="0" applyNumberFormat="1" applyFont="1" applyBorder="1" applyAlignment="1">
      <alignment horizontal="right" vertical="center"/>
    </xf>
    <xf numFmtId="4" fontId="5" fillId="3" borderId="0" xfId="0" applyNumberFormat="1" applyFont="1" applyFill="1" applyBorder="1" applyAlignment="1">
      <alignment horizontal="center" vertical="center"/>
    </xf>
    <xf numFmtId="39" fontId="5" fillId="3" borderId="0" xfId="0" applyNumberFormat="1" applyFont="1" applyFill="1" applyBorder="1" applyAlignment="1">
      <alignment horizontal="justify" vertical="center"/>
    </xf>
    <xf numFmtId="39" fontId="5" fillId="3" borderId="0" xfId="0" applyNumberFormat="1" applyFont="1" applyFill="1" applyBorder="1" applyAlignment="1">
      <alignment horizontal="center" vertical="center"/>
    </xf>
    <xf numFmtId="173" fontId="5" fillId="3" borderId="0" xfId="13" applyFont="1" applyFill="1" applyBorder="1" applyAlignment="1">
      <alignment horizontal="center" vertical="center"/>
    </xf>
    <xf numFmtId="3" fontId="5" fillId="3" borderId="0" xfId="0" applyNumberFormat="1" applyFont="1" applyFill="1" applyBorder="1" applyAlignment="1">
      <alignment horizontal="right" vertical="center"/>
    </xf>
    <xf numFmtId="176" fontId="5" fillId="3" borderId="0" xfId="0" applyNumberFormat="1" applyFont="1" applyFill="1" applyBorder="1" applyAlignment="1">
      <alignment horizontal="center" vertical="center"/>
    </xf>
    <xf numFmtId="0" fontId="31" fillId="0" borderId="107" xfId="0" applyFont="1" applyBorder="1" applyAlignment="1">
      <alignment horizontal="center" vertical="center"/>
    </xf>
    <xf numFmtId="0" fontId="31" fillId="0" borderId="15" xfId="0" applyFont="1" applyBorder="1" applyAlignment="1">
      <alignment horizontal="left" vertical="center" wrapText="1"/>
    </xf>
    <xf numFmtId="0" fontId="31" fillId="0" borderId="15" xfId="0" applyFont="1" applyBorder="1" applyAlignment="1">
      <alignment horizontal="center" vertical="center"/>
    </xf>
    <xf numFmtId="191" fontId="31" fillId="0" borderId="15" xfId="0" applyNumberFormat="1" applyFont="1" applyBorder="1" applyAlignment="1">
      <alignment horizontal="center" vertical="center"/>
    </xf>
    <xf numFmtId="8" fontId="31" fillId="0" borderId="15" xfId="0" applyNumberFormat="1" applyFont="1" applyBorder="1" applyAlignment="1">
      <alignment horizontal="center" vertical="center"/>
    </xf>
    <xf numFmtId="8" fontId="31" fillId="0" borderId="105" xfId="19" applyNumberFormat="1" applyFont="1" applyBorder="1" applyAlignment="1">
      <alignment horizontal="center" vertical="center"/>
    </xf>
    <xf numFmtId="0" fontId="31" fillId="0" borderId="40" xfId="79" applyFont="1" applyBorder="1" applyAlignment="1">
      <alignment horizontal="left" vertical="center"/>
    </xf>
    <xf numFmtId="0" fontId="1" fillId="0" borderId="39" xfId="79" applyBorder="1" applyAlignment="1">
      <alignment wrapText="1"/>
    </xf>
    <xf numFmtId="0" fontId="1" fillId="0" borderId="39" xfId="79" applyBorder="1"/>
    <xf numFmtId="191" fontId="1" fillId="0" borderId="39" xfId="79" applyNumberFormat="1" applyBorder="1" applyAlignment="1">
      <alignment horizontal="center" vertical="center"/>
    </xf>
    <xf numFmtId="8" fontId="1" fillId="0" borderId="39" xfId="79" applyNumberFormat="1" applyBorder="1" applyAlignment="1">
      <alignment horizontal="center" vertical="center"/>
    </xf>
    <xf numFmtId="8" fontId="31" fillId="0" borderId="41" xfId="79" applyNumberFormat="1" applyFont="1" applyBorder="1" applyAlignment="1">
      <alignment horizontal="center" vertical="center"/>
    </xf>
    <xf numFmtId="0" fontId="1" fillId="0" borderId="35" xfId="79" applyBorder="1"/>
    <xf numFmtId="0" fontId="1" fillId="0" borderId="0" xfId="79" applyAlignment="1">
      <alignment horizontal="left" vertical="center" wrapText="1"/>
    </xf>
    <xf numFmtId="0" fontId="1" fillId="0" borderId="0" xfId="79"/>
    <xf numFmtId="191" fontId="1" fillId="0" borderId="0" xfId="79" applyNumberFormat="1" applyAlignment="1">
      <alignment horizontal="center" vertical="center"/>
    </xf>
    <xf numFmtId="8" fontId="1" fillId="0" borderId="0" xfId="79" applyNumberFormat="1" applyAlignment="1">
      <alignment horizontal="center" vertical="center"/>
    </xf>
    <xf numFmtId="8" fontId="1" fillId="0" borderId="42" xfId="79" applyNumberFormat="1" applyBorder="1" applyAlignment="1">
      <alignment horizontal="center" vertical="center"/>
    </xf>
    <xf numFmtId="0" fontId="1" fillId="0" borderId="0" xfId="79" applyAlignment="1">
      <alignment wrapText="1"/>
    </xf>
    <xf numFmtId="0" fontId="31" fillId="0" borderId="43" xfId="79" applyFont="1" applyBorder="1" applyAlignment="1">
      <alignment horizontal="left" vertical="center"/>
    </xf>
    <xf numFmtId="49" fontId="1" fillId="0" borderId="44" xfId="79" applyNumberFormat="1" applyBorder="1" applyAlignment="1">
      <alignment horizontal="left" vertical="center" wrapText="1"/>
    </xf>
    <xf numFmtId="0" fontId="1" fillId="0" borderId="44" xfId="79" applyBorder="1"/>
    <xf numFmtId="191" fontId="1" fillId="0" borderId="44" xfId="79" applyNumberFormat="1" applyBorder="1" applyAlignment="1">
      <alignment horizontal="center" vertical="center"/>
    </xf>
    <xf numFmtId="8" fontId="1" fillId="0" borderId="44" xfId="79" applyNumberFormat="1" applyBorder="1" applyAlignment="1">
      <alignment horizontal="center" vertical="center"/>
    </xf>
    <xf numFmtId="8" fontId="1" fillId="0" borderId="45" xfId="79" applyNumberFormat="1" applyBorder="1" applyAlignment="1">
      <alignment horizontal="center" vertical="center"/>
    </xf>
    <xf numFmtId="0" fontId="31" fillId="0" borderId="46" xfId="79" applyFont="1" applyBorder="1" applyAlignment="1">
      <alignment horizontal="center" vertical="center"/>
    </xf>
    <xf numFmtId="0" fontId="31" fillId="0" borderId="47" xfId="79" applyFont="1" applyBorder="1" applyAlignment="1">
      <alignment horizontal="center" vertical="center" wrapText="1"/>
    </xf>
    <xf numFmtId="0" fontId="31" fillId="0" borderId="47" xfId="79" applyFont="1" applyBorder="1" applyAlignment="1">
      <alignment horizontal="center" vertical="center"/>
    </xf>
    <xf numFmtId="191" fontId="31" fillId="0" borderId="47" xfId="79" applyNumberFormat="1" applyFont="1" applyBorder="1" applyAlignment="1">
      <alignment horizontal="center" vertical="center"/>
    </xf>
    <xf numFmtId="8" fontId="31" fillId="0" borderId="47" xfId="79" applyNumberFormat="1" applyFont="1" applyBorder="1" applyAlignment="1">
      <alignment horizontal="center" vertical="center"/>
    </xf>
    <xf numFmtId="8" fontId="31" fillId="0" borderId="48" xfId="79" applyNumberFormat="1" applyFont="1" applyBorder="1" applyAlignment="1">
      <alignment horizontal="center" vertical="center"/>
    </xf>
    <xf numFmtId="0" fontId="31" fillId="0" borderId="49" xfId="79" applyFont="1" applyBorder="1" applyAlignment="1">
      <alignment horizontal="left" vertical="center"/>
    </xf>
    <xf numFmtId="0" fontId="31" fillId="0" borderId="50" xfId="79" applyFont="1" applyBorder="1" applyAlignment="1">
      <alignment horizontal="left" vertical="center" wrapText="1"/>
    </xf>
    <xf numFmtId="0" fontId="31" fillId="0" borderId="50" xfId="79" applyFont="1" applyBorder="1" applyAlignment="1">
      <alignment horizontal="left" vertical="center"/>
    </xf>
    <xf numFmtId="191" fontId="31" fillId="0" borderId="50" xfId="79" applyNumberFormat="1" applyFont="1" applyBorder="1" applyAlignment="1">
      <alignment horizontal="center" vertical="center"/>
    </xf>
    <xf numFmtId="8" fontId="31" fillId="0" borderId="50" xfId="79" applyNumberFormat="1" applyFont="1" applyBorder="1" applyAlignment="1">
      <alignment horizontal="center" vertical="center"/>
    </xf>
    <xf numFmtId="8" fontId="31" fillId="0" borderId="51" xfId="79" applyNumberFormat="1" applyFont="1" applyBorder="1" applyAlignment="1">
      <alignment horizontal="center" vertical="center"/>
    </xf>
    <xf numFmtId="0" fontId="1" fillId="0" borderId="52" xfId="79" applyBorder="1" applyAlignment="1">
      <alignment horizontal="left" vertical="center"/>
    </xf>
    <xf numFmtId="0" fontId="1" fillId="0" borderId="53" xfId="79" applyBorder="1" applyAlignment="1">
      <alignment horizontal="left" vertical="center" wrapText="1"/>
    </xf>
    <xf numFmtId="0" fontId="1" fillId="0" borderId="53" xfId="79" applyBorder="1" applyAlignment="1">
      <alignment horizontal="center" vertical="center"/>
    </xf>
    <xf numFmtId="191" fontId="1" fillId="0" borderId="53" xfId="79" applyNumberFormat="1" applyBorder="1" applyAlignment="1">
      <alignment horizontal="center" vertical="center"/>
    </xf>
    <xf numFmtId="8" fontId="1" fillId="0" borderId="53" xfId="79" applyNumberFormat="1" applyBorder="1" applyAlignment="1">
      <alignment horizontal="center" vertical="center"/>
    </xf>
    <xf numFmtId="8" fontId="1" fillId="0" borderId="54" xfId="79" applyNumberFormat="1" applyBorder="1" applyAlignment="1">
      <alignment horizontal="center" vertical="center"/>
    </xf>
    <xf numFmtId="49" fontId="1" fillId="0" borderId="55" xfId="79" applyNumberFormat="1" applyBorder="1" applyAlignment="1">
      <alignment horizontal="left" vertical="center"/>
    </xf>
    <xf numFmtId="49" fontId="1" fillId="0" borderId="56" xfId="79" applyNumberFormat="1" applyBorder="1" applyAlignment="1">
      <alignment horizontal="left" vertical="center" wrapText="1"/>
    </xf>
    <xf numFmtId="49" fontId="1" fillId="0" borderId="56" xfId="79" applyNumberFormat="1" applyBorder="1" applyAlignment="1">
      <alignment horizontal="center" vertical="center"/>
    </xf>
    <xf numFmtId="191" fontId="1" fillId="0" borderId="56" xfId="79" applyNumberFormat="1" applyBorder="1" applyAlignment="1">
      <alignment horizontal="center" vertical="center"/>
    </xf>
    <xf numFmtId="8" fontId="1" fillId="0" borderId="56" xfId="79" applyNumberFormat="1" applyBorder="1" applyAlignment="1">
      <alignment horizontal="center" vertical="center"/>
    </xf>
    <xf numFmtId="8" fontId="1" fillId="0" borderId="57" xfId="79" applyNumberFormat="1" applyBorder="1" applyAlignment="1">
      <alignment horizontal="center" vertical="center"/>
    </xf>
    <xf numFmtId="8" fontId="31" fillId="0" borderId="0" xfId="79" applyNumberFormat="1" applyFont="1" applyAlignment="1">
      <alignment horizontal="center" vertical="center"/>
    </xf>
    <xf numFmtId="8" fontId="1" fillId="0" borderId="58" xfId="79" applyNumberFormat="1" applyBorder="1" applyAlignment="1">
      <alignment horizontal="center" vertical="center"/>
    </xf>
    <xf numFmtId="0" fontId="31" fillId="0" borderId="47" xfId="79" applyFont="1" applyBorder="1" applyAlignment="1">
      <alignment horizontal="left" vertical="center" wrapText="1"/>
    </xf>
    <xf numFmtId="49" fontId="1" fillId="0" borderId="59" xfId="79" applyNumberFormat="1" applyBorder="1" applyAlignment="1">
      <alignment horizontal="left" vertical="center"/>
    </xf>
    <xf numFmtId="49" fontId="1" fillId="0" borderId="60" xfId="79" applyNumberFormat="1" applyBorder="1" applyAlignment="1">
      <alignment horizontal="left" vertical="center" wrapText="1"/>
    </xf>
    <xf numFmtId="49" fontId="1" fillId="0" borderId="60" xfId="79" applyNumberFormat="1" applyBorder="1" applyAlignment="1">
      <alignment horizontal="center" vertical="center"/>
    </xf>
    <xf numFmtId="191" fontId="1" fillId="0" borderId="60" xfId="79" applyNumberFormat="1" applyBorder="1" applyAlignment="1">
      <alignment horizontal="center" vertical="center"/>
    </xf>
    <xf numFmtId="8" fontId="1" fillId="0" borderId="60" xfId="79" applyNumberFormat="1" applyBorder="1" applyAlignment="1">
      <alignment horizontal="center" vertical="center"/>
    </xf>
    <xf numFmtId="8" fontId="1" fillId="0" borderId="61" xfId="79" applyNumberFormat="1" applyBorder="1" applyAlignment="1">
      <alignment horizontal="center" vertical="center"/>
    </xf>
    <xf numFmtId="8" fontId="90" fillId="0" borderId="61" xfId="79" applyNumberFormat="1" applyFont="1" applyFill="1" applyBorder="1" applyAlignment="1">
      <alignment horizontal="center" vertical="center"/>
    </xf>
    <xf numFmtId="49" fontId="82" fillId="0" borderId="154" xfId="46" applyNumberFormat="1" applyBorder="1" applyAlignment="1">
      <alignment horizontal="left" vertical="center" wrapText="1"/>
    </xf>
    <xf numFmtId="49" fontId="82" fillId="0" borderId="155" xfId="46" applyNumberFormat="1" applyBorder="1" applyAlignment="1">
      <alignment horizontal="left" vertical="center" wrapText="1"/>
    </xf>
    <xf numFmtId="49" fontId="82" fillId="0" borderId="155" xfId="46" applyNumberFormat="1" applyBorder="1" applyAlignment="1">
      <alignment horizontal="center" vertical="center" wrapText="1"/>
    </xf>
    <xf numFmtId="8" fontId="82" fillId="0" borderId="163" xfId="46" applyNumberFormat="1" applyBorder="1" applyAlignment="1">
      <alignment horizontal="center" vertical="center" wrapText="1"/>
    </xf>
    <xf numFmtId="0" fontId="91" fillId="0" borderId="164" xfId="0" applyFont="1" applyBorder="1" applyAlignment="1">
      <alignment horizontal="left" vertical="center"/>
    </xf>
    <xf numFmtId="0" fontId="92" fillId="0" borderId="165" xfId="0" applyFont="1" applyBorder="1" applyAlignment="1">
      <alignment wrapText="1"/>
    </xf>
    <xf numFmtId="0" fontId="92" fillId="0" borderId="165" xfId="0" applyFont="1" applyBorder="1"/>
    <xf numFmtId="191" fontId="92" fillId="0" borderId="165" xfId="0" applyNumberFormat="1" applyFont="1" applyBorder="1" applyAlignment="1">
      <alignment horizontal="center" vertical="center"/>
    </xf>
    <xf numFmtId="8" fontId="92" fillId="0" borderId="165" xfId="0" applyNumberFormat="1" applyFont="1" applyBorder="1" applyAlignment="1">
      <alignment horizontal="center" vertical="center"/>
    </xf>
    <xf numFmtId="8" fontId="91" fillId="0" borderId="166" xfId="0" applyNumberFormat="1" applyFont="1" applyBorder="1" applyAlignment="1">
      <alignment horizontal="center" vertical="center"/>
    </xf>
    <xf numFmtId="0" fontId="92" fillId="0" borderId="136" xfId="0" applyFont="1" applyBorder="1"/>
    <xf numFmtId="0" fontId="92" fillId="0" borderId="0" xfId="0" applyFont="1" applyAlignment="1">
      <alignment horizontal="left" vertical="center" wrapText="1"/>
    </xf>
    <xf numFmtId="0" fontId="92" fillId="0" borderId="0" xfId="0" applyFont="1"/>
    <xf numFmtId="191" fontId="92" fillId="0" borderId="0" xfId="0" applyNumberFormat="1" applyFont="1" applyAlignment="1">
      <alignment horizontal="center" vertical="center"/>
    </xf>
    <xf numFmtId="8" fontId="92" fillId="0" borderId="0" xfId="0" applyNumberFormat="1" applyFont="1" applyAlignment="1">
      <alignment horizontal="center" vertical="center"/>
    </xf>
    <xf numFmtId="8" fontId="92" fillId="0" borderId="167" xfId="0" applyNumberFormat="1" applyFont="1" applyBorder="1" applyAlignment="1">
      <alignment horizontal="center" vertical="center"/>
    </xf>
    <xf numFmtId="0" fontId="92" fillId="0" borderId="0" xfId="0" applyFont="1" applyAlignment="1">
      <alignment wrapText="1"/>
    </xf>
    <xf numFmtId="0" fontId="91" fillId="0" borderId="137" xfId="0" applyFont="1" applyBorder="1" applyAlignment="1">
      <alignment horizontal="left" vertical="center"/>
    </xf>
    <xf numFmtId="49" fontId="92" fillId="0" borderId="138" xfId="0" applyNumberFormat="1" applyFont="1" applyBorder="1" applyAlignment="1">
      <alignment horizontal="left" vertical="center" wrapText="1"/>
    </xf>
    <xf numFmtId="0" fontId="92" fillId="0" borderId="138" xfId="0" applyFont="1" applyBorder="1"/>
    <xf numFmtId="191" fontId="92" fillId="0" borderId="138" xfId="0" applyNumberFormat="1" applyFont="1" applyBorder="1" applyAlignment="1">
      <alignment horizontal="center" vertical="center"/>
    </xf>
    <xf numFmtId="8" fontId="92" fillId="0" borderId="138" xfId="0" applyNumberFormat="1" applyFont="1" applyBorder="1" applyAlignment="1">
      <alignment horizontal="center" vertical="center"/>
    </xf>
    <xf numFmtId="8" fontId="92" fillId="0" borderId="168" xfId="0" applyNumberFormat="1" applyFont="1" applyBorder="1" applyAlignment="1">
      <alignment horizontal="center" vertical="center"/>
    </xf>
    <xf numFmtId="0" fontId="92" fillId="0" borderId="169" xfId="0" applyFont="1" applyBorder="1" applyAlignment="1">
      <alignment horizontal="center" vertical="center"/>
    </xf>
    <xf numFmtId="0" fontId="92" fillId="0" borderId="170" xfId="0" applyFont="1" applyBorder="1" applyAlignment="1">
      <alignment horizontal="center" vertical="center" wrapText="1"/>
    </xf>
    <xf numFmtId="0" fontId="92" fillId="0" borderId="170" xfId="0" applyFont="1" applyBorder="1" applyAlignment="1">
      <alignment horizontal="center" vertical="center"/>
    </xf>
    <xf numFmtId="191" fontId="92" fillId="0" borderId="170" xfId="0" applyNumberFormat="1" applyFont="1" applyBorder="1" applyAlignment="1">
      <alignment horizontal="center" vertical="center"/>
    </xf>
    <xf numFmtId="8" fontId="92" fillId="0" borderId="170" xfId="0" applyNumberFormat="1" applyFont="1" applyBorder="1" applyAlignment="1">
      <alignment horizontal="center" vertical="center"/>
    </xf>
    <xf numFmtId="8" fontId="92" fillId="0" borderId="171" xfId="0" applyNumberFormat="1" applyFont="1" applyBorder="1" applyAlignment="1">
      <alignment horizontal="center" vertical="center"/>
    </xf>
    <xf numFmtId="0" fontId="91" fillId="0" borderId="172" xfId="0" applyFont="1" applyBorder="1" applyAlignment="1">
      <alignment horizontal="left" vertical="center"/>
    </xf>
    <xf numFmtId="0" fontId="91" fillId="0" borderId="173" xfId="0" applyFont="1" applyBorder="1" applyAlignment="1">
      <alignment horizontal="left" vertical="center" wrapText="1"/>
    </xf>
    <xf numFmtId="0" fontId="91" fillId="0" borderId="173" xfId="0" applyFont="1" applyBorder="1" applyAlignment="1">
      <alignment horizontal="left" vertical="center"/>
    </xf>
    <xf numFmtId="191" fontId="91" fillId="0" borderId="173" xfId="0" applyNumberFormat="1" applyFont="1" applyBorder="1" applyAlignment="1">
      <alignment horizontal="center" vertical="center"/>
    </xf>
    <xf numFmtId="8" fontId="91" fillId="0" borderId="173" xfId="0" applyNumberFormat="1" applyFont="1" applyBorder="1" applyAlignment="1">
      <alignment horizontal="center" vertical="center"/>
    </xf>
    <xf numFmtId="8" fontId="91" fillId="0" borderId="174" xfId="0" applyNumberFormat="1" applyFont="1" applyBorder="1" applyAlignment="1">
      <alignment horizontal="center" vertical="center"/>
    </xf>
    <xf numFmtId="0" fontId="92" fillId="0" borderId="139" xfId="0" applyFont="1" applyBorder="1" applyAlignment="1">
      <alignment horizontal="left" vertical="center"/>
    </xf>
    <xf numFmtId="0" fontId="92" fillId="0" borderId="140" xfId="0" applyFont="1" applyBorder="1" applyAlignment="1">
      <alignment horizontal="left" vertical="center" wrapText="1"/>
    </xf>
    <xf numFmtId="0" fontId="92" fillId="0" borderId="140" xfId="0" applyFont="1" applyBorder="1" applyAlignment="1">
      <alignment horizontal="center" vertical="center"/>
    </xf>
    <xf numFmtId="191" fontId="92" fillId="0" borderId="140" xfId="0" applyNumberFormat="1" applyFont="1" applyBorder="1" applyAlignment="1">
      <alignment horizontal="center" vertical="center"/>
    </xf>
    <xf numFmtId="8" fontId="92" fillId="0" borderId="140" xfId="0" applyNumberFormat="1" applyFont="1" applyBorder="1" applyAlignment="1">
      <alignment horizontal="center" vertical="center"/>
    </xf>
    <xf numFmtId="8" fontId="92" fillId="0" borderId="141" xfId="0" applyNumberFormat="1" applyFont="1" applyBorder="1" applyAlignment="1">
      <alignment horizontal="center" vertical="center"/>
    </xf>
    <xf numFmtId="49" fontId="92" fillId="0" borderId="175" xfId="0" applyNumberFormat="1" applyFont="1" applyBorder="1" applyAlignment="1">
      <alignment horizontal="left" vertical="center"/>
    </xf>
    <xf numFmtId="8" fontId="92" fillId="0" borderId="176" xfId="0" applyNumberFormat="1" applyFont="1" applyBorder="1" applyAlignment="1">
      <alignment horizontal="left" vertical="center" wrapText="1"/>
    </xf>
    <xf numFmtId="49" fontId="92" fillId="0" borderId="176" xfId="0" applyNumberFormat="1" applyFont="1" applyBorder="1" applyAlignment="1">
      <alignment horizontal="center" vertical="center"/>
    </xf>
    <xf numFmtId="191" fontId="92" fillId="0" borderId="176" xfId="0" applyNumberFormat="1" applyFont="1" applyBorder="1" applyAlignment="1">
      <alignment horizontal="center" vertical="center"/>
    </xf>
    <xf numFmtId="8" fontId="92" fillId="0" borderId="176" xfId="0" applyNumberFormat="1" applyFont="1" applyBorder="1" applyAlignment="1">
      <alignment horizontal="center" vertical="center"/>
    </xf>
    <xf numFmtId="8" fontId="92" fillId="0" borderId="177" xfId="0" applyNumberFormat="1" applyFont="1" applyBorder="1" applyAlignment="1">
      <alignment horizontal="center" vertical="center"/>
    </xf>
    <xf numFmtId="49" fontId="92" fillId="0" borderId="178" xfId="0" applyNumberFormat="1" applyFont="1" applyBorder="1" applyAlignment="1">
      <alignment horizontal="left" vertical="center"/>
    </xf>
    <xf numFmtId="8" fontId="92" fillId="0" borderId="179" xfId="0" applyNumberFormat="1" applyFont="1" applyBorder="1" applyAlignment="1">
      <alignment horizontal="left" vertical="center" wrapText="1"/>
    </xf>
    <xf numFmtId="49" fontId="92" fillId="0" borderId="179" xfId="0" applyNumberFormat="1" applyFont="1" applyBorder="1" applyAlignment="1">
      <alignment horizontal="center" vertical="center"/>
    </xf>
    <xf numFmtId="191" fontId="92" fillId="0" borderId="179" xfId="0" applyNumberFormat="1" applyFont="1" applyBorder="1" applyAlignment="1">
      <alignment horizontal="center" vertical="center"/>
    </xf>
    <xf numFmtId="8" fontId="92" fillId="0" borderId="179" xfId="0" applyNumberFormat="1" applyFont="1" applyBorder="1" applyAlignment="1">
      <alignment horizontal="center" vertical="center"/>
    </xf>
    <xf numFmtId="8" fontId="92" fillId="0" borderId="180" xfId="0" applyNumberFormat="1" applyFont="1" applyBorder="1" applyAlignment="1">
      <alignment horizontal="center" vertical="center"/>
    </xf>
    <xf numFmtId="8" fontId="91" fillId="0" borderId="0" xfId="0" applyNumberFormat="1" applyFont="1" applyAlignment="1">
      <alignment horizontal="center" vertical="center"/>
    </xf>
    <xf numFmtId="8" fontId="92" fillId="0" borderId="181" xfId="0" applyNumberFormat="1" applyFont="1" applyBorder="1" applyAlignment="1">
      <alignment horizontal="center" vertical="center"/>
    </xf>
    <xf numFmtId="0" fontId="92" fillId="0" borderId="169" xfId="0" applyFont="1" applyBorder="1" applyAlignment="1">
      <alignment horizontal="left" vertical="center"/>
    </xf>
    <xf numFmtId="8" fontId="92" fillId="0" borderId="182" xfId="0" applyNumberFormat="1" applyFont="1" applyBorder="1" applyAlignment="1">
      <alignment horizontal="center" vertical="center"/>
    </xf>
    <xf numFmtId="0" fontId="92" fillId="0" borderId="170" xfId="0" applyFont="1" applyBorder="1" applyAlignment="1">
      <alignment horizontal="left" vertical="center" wrapText="1"/>
    </xf>
    <xf numFmtId="49" fontId="92" fillId="0" borderId="179" xfId="0" applyNumberFormat="1" applyFont="1" applyBorder="1" applyAlignment="1">
      <alignment horizontal="left" vertical="center" wrapText="1"/>
    </xf>
    <xf numFmtId="0" fontId="92" fillId="0" borderId="139" xfId="0" applyFont="1" applyBorder="1" applyAlignment="1">
      <alignment horizontal="center" vertical="center"/>
    </xf>
    <xf numFmtId="0" fontId="91" fillId="0" borderId="183" xfId="0" applyFont="1" applyBorder="1" applyAlignment="1">
      <alignment horizontal="center" vertical="center"/>
    </xf>
    <xf numFmtId="0" fontId="91" fillId="0" borderId="184" xfId="0" applyFont="1" applyBorder="1" applyAlignment="1">
      <alignment horizontal="left" vertical="center" wrapText="1"/>
    </xf>
    <xf numFmtId="0" fontId="91" fillId="0" borderId="184" xfId="0" applyFont="1" applyBorder="1" applyAlignment="1">
      <alignment horizontal="center" vertical="center"/>
    </xf>
    <xf numFmtId="191" fontId="91" fillId="0" borderId="184" xfId="0" applyNumberFormat="1" applyFont="1" applyBorder="1" applyAlignment="1">
      <alignment horizontal="center" vertical="center"/>
    </xf>
    <xf numFmtId="8" fontId="91" fillId="0" borderId="184" xfId="0" applyNumberFormat="1" applyFont="1" applyBorder="1" applyAlignment="1">
      <alignment horizontal="center" vertical="center"/>
    </xf>
    <xf numFmtId="8" fontId="91" fillId="0" borderId="185" xfId="0" applyNumberFormat="1" applyFont="1" applyBorder="1" applyAlignment="1">
      <alignment horizontal="center" vertical="center"/>
    </xf>
    <xf numFmtId="2" fontId="8" fillId="30" borderId="189" xfId="28" applyNumberFormat="1" applyFont="1" applyFill="1" applyBorder="1" applyAlignment="1">
      <alignment horizontal="center"/>
    </xf>
    <xf numFmtId="0" fontId="8" fillId="0" borderId="186" xfId="28" applyFont="1" applyBorder="1"/>
    <xf numFmtId="0" fontId="7" fillId="0" borderId="187" xfId="28" applyFont="1" applyBorder="1"/>
    <xf numFmtId="0" fontId="8" fillId="0" borderId="187" xfId="28" applyFont="1" applyBorder="1"/>
    <xf numFmtId="9" fontId="7" fillId="0" borderId="188" xfId="28" applyNumberFormat="1" applyFont="1" applyBorder="1" applyAlignment="1">
      <alignment horizontal="center"/>
    </xf>
    <xf numFmtId="2" fontId="7" fillId="0" borderId="190" xfId="28" applyNumberFormat="1" applyFont="1" applyBorder="1"/>
    <xf numFmtId="2" fontId="7" fillId="0" borderId="78" xfId="28" applyNumberFormat="1" applyFont="1" applyFill="1" applyBorder="1"/>
    <xf numFmtId="0" fontId="7" fillId="30" borderId="191" xfId="28" applyFont="1" applyFill="1" applyBorder="1"/>
    <xf numFmtId="0" fontId="7" fillId="30" borderId="192" xfId="28" applyFont="1" applyFill="1" applyBorder="1"/>
    <xf numFmtId="0" fontId="8" fillId="30" borderId="192" xfId="28" applyFont="1" applyFill="1" applyBorder="1"/>
    <xf numFmtId="0" fontId="7" fillId="30" borderId="193" xfId="28" applyFont="1" applyFill="1" applyBorder="1" applyAlignment="1">
      <alignment horizontal="right"/>
    </xf>
    <xf numFmtId="2" fontId="8" fillId="30" borderId="194" xfId="28" applyNumberFormat="1" applyFont="1" applyFill="1" applyBorder="1" applyAlignment="1">
      <alignment horizontal="center"/>
    </xf>
    <xf numFmtId="39" fontId="15" fillId="12" borderId="0" xfId="0" applyNumberFormat="1" applyFont="1" applyFill="1" applyBorder="1" applyAlignment="1">
      <alignment horizontal="center" vertical="center"/>
    </xf>
    <xf numFmtId="39" fontId="8" fillId="0" borderId="0" xfId="0" applyNumberFormat="1" applyFont="1" applyBorder="1" applyAlignment="1">
      <alignment horizontal="center" vertical="center"/>
    </xf>
    <xf numFmtId="39" fontId="5" fillId="3" borderId="0" xfId="0" applyNumberFormat="1" applyFont="1" applyFill="1" applyBorder="1" applyAlignment="1">
      <alignment horizontal="justify" vertical="center" wrapText="1"/>
    </xf>
    <xf numFmtId="0" fontId="86" fillId="0" borderId="164" xfId="0" applyFont="1" applyBorder="1" applyAlignment="1">
      <alignment horizontal="left" vertical="center"/>
    </xf>
    <xf numFmtId="0" fontId="88" fillId="0" borderId="165" xfId="0" applyFont="1" applyBorder="1" applyAlignment="1">
      <alignment wrapText="1"/>
    </xf>
    <xf numFmtId="0" fontId="88" fillId="0" borderId="165" xfId="0" applyFont="1" applyBorder="1"/>
    <xf numFmtId="191" fontId="88" fillId="0" borderId="165" xfId="0" applyNumberFormat="1" applyFont="1" applyBorder="1" applyAlignment="1">
      <alignment horizontal="center" vertical="center"/>
    </xf>
    <xf numFmtId="8" fontId="88" fillId="0" borderId="165" xfId="0" applyNumberFormat="1" applyFont="1" applyBorder="1" applyAlignment="1">
      <alignment horizontal="center" vertical="center"/>
    </xf>
    <xf numFmtId="8" fontId="86" fillId="0" borderId="166" xfId="0" applyNumberFormat="1" applyFont="1" applyBorder="1" applyAlignment="1">
      <alignment horizontal="center" vertical="center"/>
    </xf>
    <xf numFmtId="0" fontId="88" fillId="0" borderId="136" xfId="0" applyFont="1" applyBorder="1"/>
    <xf numFmtId="0" fontId="88" fillId="0" borderId="0" xfId="0" applyFont="1" applyAlignment="1">
      <alignment horizontal="left" vertical="center" wrapText="1"/>
    </xf>
    <xf numFmtId="0" fontId="88" fillId="0" borderId="0" xfId="0" applyFont="1"/>
    <xf numFmtId="191" fontId="88" fillId="0" borderId="0" xfId="0" applyNumberFormat="1" applyFont="1" applyAlignment="1">
      <alignment horizontal="center" vertical="center"/>
    </xf>
    <xf numFmtId="8" fontId="88" fillId="0" borderId="167" xfId="0" applyNumberFormat="1" applyFont="1" applyBorder="1" applyAlignment="1">
      <alignment horizontal="center" vertical="center"/>
    </xf>
    <xf numFmtId="0" fontId="88" fillId="0" borderId="0" xfId="0" applyFont="1" applyAlignment="1">
      <alignment wrapText="1"/>
    </xf>
    <xf numFmtId="0" fontId="86" fillId="0" borderId="137" xfId="0" applyFont="1" applyBorder="1" applyAlignment="1">
      <alignment horizontal="left" vertical="center"/>
    </xf>
    <xf numFmtId="49" fontId="88" fillId="0" borderId="138" xfId="0" applyNumberFormat="1" applyFont="1" applyBorder="1" applyAlignment="1">
      <alignment horizontal="left" vertical="center" wrapText="1"/>
    </xf>
    <xf numFmtId="0" fontId="88" fillId="0" borderId="138" xfId="0" applyFont="1" applyBorder="1"/>
    <xf numFmtId="191" fontId="88" fillId="0" borderId="138" xfId="0" applyNumberFormat="1" applyFont="1" applyBorder="1" applyAlignment="1">
      <alignment horizontal="center" vertical="center"/>
    </xf>
    <xf numFmtId="8" fontId="88" fillId="0" borderId="138" xfId="0" applyNumberFormat="1" applyFont="1" applyBorder="1" applyAlignment="1">
      <alignment horizontal="center" vertical="center"/>
    </xf>
    <xf numFmtId="8" fontId="88" fillId="0" borderId="168" xfId="0" applyNumberFormat="1" applyFont="1" applyBorder="1" applyAlignment="1">
      <alignment horizontal="center" vertical="center"/>
    </xf>
    <xf numFmtId="0" fontId="86" fillId="0" borderId="169" xfId="0" applyFont="1" applyBorder="1" applyAlignment="1">
      <alignment horizontal="center" vertical="center"/>
    </xf>
    <xf numFmtId="0" fontId="86" fillId="0" borderId="170" xfId="0" applyFont="1" applyBorder="1" applyAlignment="1">
      <alignment horizontal="center" vertical="center" wrapText="1"/>
    </xf>
    <xf numFmtId="0" fontId="86" fillId="0" borderId="170" xfId="0" applyFont="1" applyBorder="1" applyAlignment="1">
      <alignment horizontal="center" vertical="center"/>
    </xf>
    <xf numFmtId="191" fontId="86" fillId="0" borderId="170" xfId="0" applyNumberFormat="1" applyFont="1" applyBorder="1" applyAlignment="1">
      <alignment horizontal="center" vertical="center"/>
    </xf>
    <xf numFmtId="8" fontId="86" fillId="0" borderId="170" xfId="0" applyNumberFormat="1" applyFont="1" applyBorder="1" applyAlignment="1">
      <alignment horizontal="center" vertical="center"/>
    </xf>
    <xf numFmtId="8" fontId="86" fillId="0" borderId="171" xfId="0" applyNumberFormat="1" applyFont="1" applyBorder="1" applyAlignment="1">
      <alignment horizontal="center" vertical="center"/>
    </xf>
    <xf numFmtId="0" fontId="86" fillId="0" borderId="172" xfId="0" applyFont="1" applyBorder="1" applyAlignment="1">
      <alignment horizontal="left" vertical="center"/>
    </xf>
    <xf numFmtId="0" fontId="86" fillId="0" borderId="173" xfId="0" applyFont="1" applyBorder="1" applyAlignment="1">
      <alignment horizontal="left" vertical="center" wrapText="1"/>
    </xf>
    <xf numFmtId="0" fontId="86" fillId="0" borderId="173" xfId="0" applyFont="1" applyBorder="1" applyAlignment="1">
      <alignment horizontal="left" vertical="center"/>
    </xf>
    <xf numFmtId="191" fontId="86" fillId="0" borderId="173" xfId="0" applyNumberFormat="1" applyFont="1" applyBorder="1" applyAlignment="1">
      <alignment horizontal="center" vertical="center"/>
    </xf>
    <xf numFmtId="8" fontId="86" fillId="0" borderId="173" xfId="0" applyNumberFormat="1" applyFont="1" applyBorder="1" applyAlignment="1">
      <alignment horizontal="center" vertical="center"/>
    </xf>
    <xf numFmtId="8" fontId="86" fillId="0" borderId="174" xfId="0" applyNumberFormat="1" applyFont="1" applyBorder="1" applyAlignment="1">
      <alignment horizontal="center" vertical="center"/>
    </xf>
    <xf numFmtId="0" fontId="88" fillId="0" borderId="139" xfId="0" applyFont="1" applyBorder="1" applyAlignment="1">
      <alignment horizontal="left" vertical="center"/>
    </xf>
    <xf numFmtId="0" fontId="88" fillId="0" borderId="140" xfId="0" applyFont="1" applyBorder="1" applyAlignment="1">
      <alignment horizontal="left" vertical="center" wrapText="1"/>
    </xf>
    <xf numFmtId="0" fontId="88" fillId="0" borderId="140" xfId="0" applyFont="1" applyBorder="1" applyAlignment="1">
      <alignment horizontal="center" vertical="center"/>
    </xf>
    <xf numFmtId="191" fontId="88" fillId="0" borderId="140" xfId="0" applyNumberFormat="1" applyFont="1" applyBorder="1" applyAlignment="1">
      <alignment horizontal="center" vertical="center"/>
    </xf>
    <xf numFmtId="8" fontId="88" fillId="0" borderId="140" xfId="0" applyNumberFormat="1" applyFont="1" applyBorder="1" applyAlignment="1">
      <alignment horizontal="center" vertical="center"/>
    </xf>
    <xf numFmtId="8" fontId="88" fillId="0" borderId="141" xfId="0" applyNumberFormat="1" applyFont="1" applyBorder="1" applyAlignment="1">
      <alignment horizontal="center" vertical="center"/>
    </xf>
    <xf numFmtId="49" fontId="88" fillId="0" borderId="175" xfId="0" applyNumberFormat="1" applyFont="1" applyBorder="1" applyAlignment="1">
      <alignment horizontal="left" vertical="center"/>
    </xf>
    <xf numFmtId="49" fontId="88" fillId="0" borderId="176" xfId="0" applyNumberFormat="1" applyFont="1" applyBorder="1" applyAlignment="1">
      <alignment horizontal="left" vertical="center" wrapText="1"/>
    </xf>
    <xf numFmtId="49" fontId="88" fillId="0" borderId="176" xfId="0" applyNumberFormat="1" applyFont="1" applyBorder="1" applyAlignment="1">
      <alignment horizontal="center" vertical="center"/>
    </xf>
    <xf numFmtId="191" fontId="88" fillId="0" borderId="176" xfId="0" applyNumberFormat="1" applyFont="1" applyBorder="1" applyAlignment="1">
      <alignment horizontal="center" vertical="center"/>
    </xf>
    <xf numFmtId="8" fontId="88" fillId="0" borderId="176" xfId="0" applyNumberFormat="1" applyFont="1" applyBorder="1" applyAlignment="1">
      <alignment horizontal="center" vertical="center"/>
    </xf>
    <xf numFmtId="8" fontId="88" fillId="0" borderId="177" xfId="0" applyNumberFormat="1" applyFont="1" applyBorder="1" applyAlignment="1">
      <alignment horizontal="center" vertical="center"/>
    </xf>
    <xf numFmtId="49" fontId="88" fillId="0" borderId="178" xfId="0" applyNumberFormat="1" applyFont="1" applyBorder="1" applyAlignment="1">
      <alignment horizontal="left" vertical="center"/>
    </xf>
    <xf numFmtId="49" fontId="88" fillId="0" borderId="179" xfId="0" applyNumberFormat="1" applyFont="1" applyBorder="1" applyAlignment="1">
      <alignment horizontal="left" vertical="center" wrapText="1"/>
    </xf>
    <xf numFmtId="49" fontId="88" fillId="0" borderId="179" xfId="0" applyNumberFormat="1" applyFont="1" applyBorder="1" applyAlignment="1">
      <alignment horizontal="center" vertical="center"/>
    </xf>
    <xf numFmtId="191" fontId="88" fillId="0" borderId="179" xfId="0" applyNumberFormat="1" applyFont="1" applyBorder="1" applyAlignment="1">
      <alignment horizontal="center" vertical="center"/>
    </xf>
    <xf numFmtId="8" fontId="88" fillId="0" borderId="179" xfId="0" applyNumberFormat="1" applyFont="1" applyBorder="1" applyAlignment="1">
      <alignment horizontal="center" vertical="center"/>
    </xf>
    <xf numFmtId="8" fontId="88" fillId="0" borderId="180" xfId="0" applyNumberFormat="1" applyFont="1" applyBorder="1" applyAlignment="1">
      <alignment horizontal="center" vertical="center"/>
    </xf>
    <xf numFmtId="8" fontId="86" fillId="0" borderId="0" xfId="0" applyNumberFormat="1" applyFont="1" applyAlignment="1">
      <alignment horizontal="center" vertical="center"/>
    </xf>
    <xf numFmtId="8" fontId="88" fillId="0" borderId="181" xfId="0" applyNumberFormat="1" applyFont="1" applyBorder="1" applyAlignment="1">
      <alignment horizontal="center" vertical="center"/>
    </xf>
    <xf numFmtId="0" fontId="88" fillId="0" borderId="169" xfId="0" applyFont="1" applyBorder="1" applyAlignment="1">
      <alignment horizontal="left" vertical="center"/>
    </xf>
    <xf numFmtId="0" fontId="88" fillId="0" borderId="170" xfId="0" applyFont="1" applyBorder="1" applyAlignment="1">
      <alignment horizontal="left" vertical="center" wrapText="1"/>
    </xf>
    <xf numFmtId="0" fontId="88" fillId="0" borderId="170" xfId="0" applyFont="1" applyBorder="1" applyAlignment="1">
      <alignment horizontal="center" vertical="center"/>
    </xf>
    <xf numFmtId="191" fontId="88" fillId="0" borderId="170" xfId="0" applyNumberFormat="1" applyFont="1" applyBorder="1" applyAlignment="1">
      <alignment horizontal="center" vertical="center"/>
    </xf>
    <xf numFmtId="8" fontId="88" fillId="0" borderId="170" xfId="0" applyNumberFormat="1" applyFont="1" applyBorder="1" applyAlignment="1">
      <alignment horizontal="center" vertical="center"/>
    </xf>
    <xf numFmtId="8" fontId="88" fillId="0" borderId="171" xfId="0" applyNumberFormat="1" applyFont="1" applyBorder="1" applyAlignment="1">
      <alignment horizontal="center" vertical="center"/>
    </xf>
    <xf numFmtId="0" fontId="86" fillId="0" borderId="184" xfId="0" applyFont="1" applyBorder="1" applyAlignment="1">
      <alignment horizontal="left" vertical="center" wrapText="1"/>
    </xf>
    <xf numFmtId="8" fontId="86" fillId="0" borderId="185" xfId="0" applyNumberFormat="1" applyFont="1" applyBorder="1" applyAlignment="1">
      <alignment horizontal="center" vertical="center"/>
    </xf>
    <xf numFmtId="0" fontId="13" fillId="0" borderId="15" xfId="14" applyFont="1" applyFill="1" applyBorder="1" applyAlignment="1">
      <alignment vertical="center" wrapText="1"/>
    </xf>
    <xf numFmtId="0" fontId="13" fillId="0" borderId="161" xfId="14" applyFont="1" applyFill="1" applyBorder="1" applyAlignment="1">
      <alignment vertical="center" wrapText="1"/>
    </xf>
    <xf numFmtId="39" fontId="13" fillId="0" borderId="1" xfId="15" applyNumberFormat="1" applyFont="1" applyFill="1" applyBorder="1" applyAlignment="1">
      <alignment horizontal="center" vertical="center"/>
    </xf>
    <xf numFmtId="39" fontId="13" fillId="0" borderId="161" xfId="0" applyNumberFormat="1" applyFont="1" applyFill="1" applyBorder="1" applyAlignment="1">
      <alignment vertical="center"/>
    </xf>
    <xf numFmtId="39" fontId="13" fillId="0" borderId="1" xfId="0" applyNumberFormat="1" applyFont="1" applyFill="1" applyBorder="1" applyAlignment="1">
      <alignment horizontal="center" vertical="center"/>
    </xf>
    <xf numFmtId="0" fontId="13" fillId="0" borderId="1" xfId="8" applyFont="1" applyFill="1" applyBorder="1" applyAlignment="1">
      <alignment horizontal="center" vertical="center" wrapText="1"/>
    </xf>
    <xf numFmtId="39" fontId="13" fillId="0" borderId="1" xfId="7" applyNumberFormat="1" applyFont="1" applyFill="1" applyBorder="1" applyAlignment="1">
      <alignment horizontal="center" vertical="center"/>
    </xf>
    <xf numFmtId="0" fontId="8" fillId="7" borderId="1" xfId="0" applyFont="1" applyFill="1" applyBorder="1" applyAlignment="1">
      <alignment horizontal="center" vertical="center"/>
    </xf>
    <xf numFmtId="0" fontId="8" fillId="5" borderId="1" xfId="0" applyFont="1" applyFill="1" applyBorder="1" applyAlignment="1">
      <alignment horizontal="center" vertical="center"/>
    </xf>
    <xf numFmtId="0" fontId="8" fillId="2" borderId="1" xfId="0" applyFont="1" applyFill="1" applyBorder="1" applyAlignment="1">
      <alignment horizontal="center" vertical="center"/>
    </xf>
    <xf numFmtId="0" fontId="8" fillId="6" borderId="2" xfId="0" applyFont="1" applyFill="1" applyBorder="1" applyAlignment="1">
      <alignment horizontal="center" vertical="center"/>
    </xf>
    <xf numFmtId="0" fontId="8" fillId="6" borderId="3" xfId="0" applyFont="1" applyFill="1" applyBorder="1" applyAlignment="1">
      <alignment horizontal="center" vertical="center"/>
    </xf>
    <xf numFmtId="0" fontId="8" fillId="6" borderId="4" xfId="0" applyFont="1" applyFill="1" applyBorder="1" applyAlignment="1">
      <alignment horizontal="center" vertical="center"/>
    </xf>
    <xf numFmtId="0" fontId="3" fillId="6" borderId="1" xfId="0" applyFont="1" applyFill="1" applyBorder="1" applyAlignment="1">
      <alignment horizontal="center" vertical="center"/>
    </xf>
    <xf numFmtId="0" fontId="3" fillId="6" borderId="1" xfId="0" applyFont="1" applyFill="1" applyBorder="1" applyAlignment="1">
      <alignment horizontal="center" vertical="center" wrapText="1"/>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1" xfId="0" applyFont="1" applyBorder="1" applyAlignment="1">
      <alignment horizontal="center" vertical="center"/>
    </xf>
    <xf numFmtId="0" fontId="5" fillId="0" borderId="1" xfId="0" applyFont="1" applyBorder="1" applyAlignment="1">
      <alignment horizontal="center" vertical="center" wrapText="1"/>
    </xf>
    <xf numFmtId="39" fontId="3" fillId="6" borderId="1" xfId="3" applyFont="1" applyFill="1" applyBorder="1" applyAlignment="1">
      <alignment horizontal="center" vertical="center"/>
    </xf>
    <xf numFmtId="39" fontId="3" fillId="7" borderId="1" xfId="3" applyFont="1" applyFill="1" applyBorder="1" applyAlignment="1">
      <alignment horizontal="center" vertical="center" wrapText="1"/>
    </xf>
    <xf numFmtId="0" fontId="8" fillId="17" borderId="2" xfId="0" applyFont="1" applyFill="1" applyBorder="1" applyAlignment="1">
      <alignment horizontal="center" vertical="center"/>
    </xf>
    <xf numFmtId="0" fontId="8" fillId="17" borderId="3" xfId="0" applyFont="1" applyFill="1" applyBorder="1" applyAlignment="1">
      <alignment horizontal="center" vertical="center"/>
    </xf>
    <xf numFmtId="0" fontId="8" fillId="17" borderId="4" xfId="0" applyFont="1" applyFill="1" applyBorder="1" applyAlignment="1">
      <alignment horizontal="center" vertical="center"/>
    </xf>
    <xf numFmtId="0" fontId="3" fillId="0" borderId="1" xfId="0" applyFont="1" applyBorder="1" applyAlignment="1">
      <alignment horizontal="center" vertical="center" wrapText="1"/>
    </xf>
    <xf numFmtId="0" fontId="8" fillId="17" borderId="1" xfId="0" applyFont="1" applyFill="1" applyBorder="1" applyAlignment="1">
      <alignment horizontal="center" vertical="center"/>
    </xf>
    <xf numFmtId="0" fontId="8" fillId="18" borderId="2" xfId="0" applyFont="1" applyFill="1" applyBorder="1" applyAlignment="1">
      <alignment horizontal="center" vertical="center"/>
    </xf>
    <xf numFmtId="0" fontId="8" fillId="18" borderId="3" xfId="0" applyFont="1" applyFill="1" applyBorder="1" applyAlignment="1">
      <alignment horizontal="center" vertical="center"/>
    </xf>
    <xf numFmtId="0" fontId="8" fillId="18" borderId="4" xfId="0" applyFont="1" applyFill="1" applyBorder="1" applyAlignment="1">
      <alignment horizontal="center" vertical="center"/>
    </xf>
    <xf numFmtId="0" fontId="8" fillId="0" borderId="24" xfId="0" applyFont="1" applyBorder="1" applyAlignment="1">
      <alignment horizontal="center" vertical="center"/>
    </xf>
    <xf numFmtId="0" fontId="8" fillId="0" borderId="25" xfId="0" applyFont="1" applyBorder="1" applyAlignment="1">
      <alignment horizontal="center" vertical="center"/>
    </xf>
    <xf numFmtId="0" fontId="8" fillId="0" borderId="26" xfId="0" applyFont="1" applyBorder="1" applyAlignment="1">
      <alignment horizontal="center" vertical="center"/>
    </xf>
    <xf numFmtId="0" fontId="8" fillId="0" borderId="21" xfId="0" applyFont="1" applyBorder="1" applyAlignment="1">
      <alignment horizontal="center" vertical="center"/>
    </xf>
    <xf numFmtId="0" fontId="8" fillId="0" borderId="22" xfId="0" applyFont="1" applyBorder="1" applyAlignment="1">
      <alignment horizontal="center" vertical="center"/>
    </xf>
    <xf numFmtId="0" fontId="8" fillId="0" borderId="23" xfId="0" applyFont="1" applyBorder="1" applyAlignment="1">
      <alignment horizontal="center" vertical="center"/>
    </xf>
    <xf numFmtId="0" fontId="8" fillId="14" borderId="21" xfId="0" applyFont="1" applyFill="1" applyBorder="1" applyAlignment="1">
      <alignment horizontal="center" vertical="center"/>
    </xf>
    <xf numFmtId="0" fontId="8" fillId="14" borderId="22" xfId="0" applyFont="1" applyFill="1" applyBorder="1" applyAlignment="1">
      <alignment horizontal="center" vertical="center"/>
    </xf>
    <xf numFmtId="0" fontId="8" fillId="14" borderId="23" xfId="0" applyFont="1" applyFill="1" applyBorder="1" applyAlignment="1">
      <alignment horizontal="center" vertical="center"/>
    </xf>
    <xf numFmtId="0" fontId="5" fillId="16" borderId="5" xfId="0" applyFont="1" applyFill="1" applyBorder="1" applyAlignment="1">
      <alignment horizontal="center" vertical="center" wrapText="1"/>
    </xf>
    <xf numFmtId="0" fontId="5" fillId="16" borderId="1" xfId="0" applyFont="1" applyFill="1" applyBorder="1" applyAlignment="1">
      <alignment horizontal="center" vertical="center" wrapText="1"/>
    </xf>
    <xf numFmtId="0" fontId="32" fillId="19" borderId="28" xfId="0" applyFont="1" applyFill="1" applyBorder="1" applyAlignment="1">
      <alignment horizontal="center" wrapText="1" readingOrder="1"/>
    </xf>
    <xf numFmtId="0" fontId="32" fillId="19" borderId="29" xfId="0" applyFont="1" applyFill="1" applyBorder="1" applyAlignment="1">
      <alignment horizontal="center" wrapText="1" readingOrder="1"/>
    </xf>
    <xf numFmtId="0" fontId="34" fillId="0" borderId="30" xfId="0" applyFont="1" applyBorder="1" applyAlignment="1">
      <alignment horizontal="left" wrapText="1" readingOrder="1"/>
    </xf>
    <xf numFmtId="0" fontId="34" fillId="0" borderId="31" xfId="0" applyFont="1" applyBorder="1" applyAlignment="1">
      <alignment horizontal="left" wrapText="1" readingOrder="1"/>
    </xf>
    <xf numFmtId="0" fontId="35" fillId="0" borderId="30" xfId="0" applyFont="1" applyBorder="1" applyAlignment="1">
      <alignment horizontal="center" wrapText="1" readingOrder="1"/>
    </xf>
    <xf numFmtId="0" fontId="35" fillId="0" borderId="31" xfId="0" applyFont="1" applyBorder="1" applyAlignment="1">
      <alignment horizontal="center" wrapText="1" readingOrder="1"/>
    </xf>
    <xf numFmtId="6" fontId="36" fillId="19" borderId="28" xfId="0" applyNumberFormat="1" applyFont="1" applyFill="1" applyBorder="1" applyAlignment="1">
      <alignment horizontal="center" wrapText="1" readingOrder="1"/>
    </xf>
    <xf numFmtId="0" fontId="36" fillId="19" borderId="29" xfId="0" applyFont="1" applyFill="1" applyBorder="1" applyAlignment="1">
      <alignment horizontal="center" wrapText="1" readingOrder="1"/>
    </xf>
    <xf numFmtId="0" fontId="31" fillId="0" borderId="18" xfId="0" applyFont="1" applyBorder="1" applyAlignment="1">
      <alignment horizontal="center"/>
    </xf>
    <xf numFmtId="0" fontId="31" fillId="0" borderId="19" xfId="0" applyFont="1" applyBorder="1" applyAlignment="1">
      <alignment horizontal="center"/>
    </xf>
    <xf numFmtId="0" fontId="0" fillId="0" borderId="16" xfId="0" applyBorder="1" applyAlignment="1">
      <alignment horizontal="center" vertical="center"/>
    </xf>
    <xf numFmtId="0" fontId="0" fillId="0" borderId="13" xfId="0" applyBorder="1" applyAlignment="1">
      <alignment horizontal="center" vertical="center"/>
    </xf>
    <xf numFmtId="0" fontId="0" fillId="0" borderId="9" xfId="0" applyBorder="1" applyAlignment="1">
      <alignment horizontal="center" vertical="center"/>
    </xf>
    <xf numFmtId="0" fontId="38" fillId="0" borderId="32" xfId="0" applyFont="1" applyBorder="1" applyAlignment="1">
      <alignment horizontal="center" vertical="justify"/>
    </xf>
    <xf numFmtId="0" fontId="38" fillId="0" borderId="33" xfId="0" applyFont="1" applyBorder="1" applyAlignment="1">
      <alignment horizontal="center" vertical="justify"/>
    </xf>
    <xf numFmtId="0" fontId="38" fillId="0" borderId="34" xfId="0" applyFont="1" applyBorder="1" applyAlignment="1">
      <alignment horizontal="center" vertical="justify"/>
    </xf>
    <xf numFmtId="0" fontId="41" fillId="0" borderId="0" xfId="0" applyFont="1" applyAlignment="1">
      <alignment horizontal="left" vertical="center"/>
    </xf>
    <xf numFmtId="0" fontId="57" fillId="0" borderId="0" xfId="0" applyFont="1" applyAlignment="1">
      <alignment horizontal="left" vertical="center"/>
    </xf>
    <xf numFmtId="0" fontId="22" fillId="0" borderId="1" xfId="0" applyFont="1" applyBorder="1" applyAlignment="1">
      <alignment horizontal="center" vertical="center" wrapText="1"/>
    </xf>
    <xf numFmtId="0" fontId="8" fillId="21" borderId="1" xfId="0" applyFont="1" applyFill="1" applyBorder="1" applyAlignment="1">
      <alignment horizontal="center" vertical="center"/>
    </xf>
    <xf numFmtId="0" fontId="8" fillId="6" borderId="21" xfId="0" applyFont="1" applyFill="1" applyBorder="1" applyAlignment="1">
      <alignment horizontal="center" vertical="center"/>
    </xf>
    <xf numFmtId="0" fontId="8" fillId="6" borderId="22" xfId="0" applyFont="1" applyFill="1" applyBorder="1" applyAlignment="1">
      <alignment horizontal="center" vertical="center"/>
    </xf>
    <xf numFmtId="0" fontId="8" fillId="6" borderId="23" xfId="0" applyFont="1" applyFill="1" applyBorder="1" applyAlignment="1">
      <alignment horizontal="center" vertical="center"/>
    </xf>
    <xf numFmtId="0" fontId="8" fillId="20" borderId="2" xfId="0" applyFont="1" applyFill="1" applyBorder="1" applyAlignment="1">
      <alignment horizontal="center" vertical="center"/>
    </xf>
    <xf numFmtId="0" fontId="8" fillId="20" borderId="3" xfId="0" applyFont="1" applyFill="1" applyBorder="1" applyAlignment="1">
      <alignment horizontal="center" vertical="center"/>
    </xf>
    <xf numFmtId="0" fontId="8" fillId="20" borderId="4" xfId="0" applyFont="1" applyFill="1" applyBorder="1" applyAlignment="1">
      <alignment horizontal="center" vertical="center"/>
    </xf>
    <xf numFmtId="0" fontId="3" fillId="6" borderId="2"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3" fillId="6" borderId="4" xfId="0" applyFont="1" applyFill="1" applyBorder="1" applyAlignment="1">
      <alignment horizontal="center" vertical="center" wrapText="1"/>
    </xf>
    <xf numFmtId="0" fontId="8" fillId="0" borderId="0" xfId="0" applyFont="1" applyAlignment="1">
      <alignment horizontal="center" vertical="center"/>
    </xf>
    <xf numFmtId="0" fontId="3" fillId="0" borderId="0" xfId="0" applyFont="1" applyAlignment="1">
      <alignment horizontal="center" vertical="center" wrapText="1"/>
    </xf>
    <xf numFmtId="0" fontId="5" fillId="0" borderId="0" xfId="0" applyFont="1" applyAlignment="1">
      <alignment horizontal="center" vertical="center" wrapText="1"/>
    </xf>
    <xf numFmtId="0" fontId="8" fillId="2" borderId="5" xfId="0" applyFont="1" applyFill="1" applyBorder="1" applyAlignment="1">
      <alignment horizontal="center" vertical="center"/>
    </xf>
    <xf numFmtId="0" fontId="8" fillId="6" borderId="1" xfId="0" applyFont="1" applyFill="1" applyBorder="1" applyAlignment="1">
      <alignment horizontal="center" vertical="center"/>
    </xf>
    <xf numFmtId="0" fontId="8" fillId="7" borderId="2" xfId="0" applyFont="1" applyFill="1" applyBorder="1" applyAlignment="1">
      <alignment horizontal="left" vertical="center"/>
    </xf>
    <xf numFmtId="0" fontId="8" fillId="7" borderId="4" xfId="0" applyFont="1" applyFill="1" applyBorder="1" applyAlignment="1">
      <alignment horizontal="left" vertical="center"/>
    </xf>
    <xf numFmtId="0" fontId="8" fillId="5" borderId="2" xfId="0" applyFont="1" applyFill="1" applyBorder="1" applyAlignment="1">
      <alignment horizontal="left" vertical="center"/>
    </xf>
    <xf numFmtId="0" fontId="8" fillId="5" borderId="4" xfId="0" applyFont="1" applyFill="1" applyBorder="1" applyAlignment="1">
      <alignment horizontal="left" vertical="center"/>
    </xf>
    <xf numFmtId="0" fontId="68" fillId="0" borderId="0" xfId="24" applyFont="1" applyAlignment="1">
      <alignment horizontal="center" vertical="center"/>
    </xf>
    <xf numFmtId="0" fontId="25" fillId="15" borderId="64" xfId="24" applyFill="1" applyBorder="1" applyAlignment="1">
      <alignment horizontal="center" vertical="center"/>
    </xf>
    <xf numFmtId="0" fontId="25" fillId="15" borderId="0" xfId="24" applyFill="1" applyAlignment="1">
      <alignment horizontal="center" vertical="center"/>
    </xf>
    <xf numFmtId="0" fontId="19" fillId="0" borderId="53" xfId="25" applyFont="1" applyBorder="1" applyAlignment="1">
      <alignment horizontal="center" vertical="center"/>
    </xf>
    <xf numFmtId="0" fontId="19" fillId="0" borderId="14" xfId="25" applyFont="1" applyBorder="1" applyAlignment="1">
      <alignment horizontal="center" vertical="center"/>
    </xf>
    <xf numFmtId="192" fontId="31" fillId="0" borderId="16" xfId="20" applyFont="1" applyBorder="1" applyAlignment="1">
      <alignment horizontal="left" vertical="center" wrapText="1"/>
    </xf>
    <xf numFmtId="192" fontId="31" fillId="0" borderId="13" xfId="20" applyFont="1" applyBorder="1" applyAlignment="1">
      <alignment horizontal="left" vertical="center" wrapText="1"/>
    </xf>
    <xf numFmtId="192" fontId="31" fillId="0" borderId="9" xfId="20" applyFont="1" applyBorder="1" applyAlignment="1">
      <alignment horizontal="left" vertical="center" wrapText="1"/>
    </xf>
    <xf numFmtId="0" fontId="74" fillId="0" borderId="32" xfId="28" applyFont="1" applyBorder="1" applyAlignment="1">
      <alignment horizontal="center"/>
    </xf>
    <xf numFmtId="0" fontId="74" fillId="0" borderId="33" xfId="28" applyFont="1" applyBorder="1" applyAlignment="1">
      <alignment horizontal="center"/>
    </xf>
    <xf numFmtId="0" fontId="74" fillId="0" borderId="34" xfId="28" applyFont="1" applyBorder="1" applyAlignment="1">
      <alignment horizontal="center"/>
    </xf>
    <xf numFmtId="0" fontId="75" fillId="0" borderId="35" xfId="28" applyFont="1" applyBorder="1" applyAlignment="1">
      <alignment horizontal="center" vertical="center"/>
    </xf>
    <xf numFmtId="0" fontId="75" fillId="0" borderId="0" xfId="28" applyFont="1" applyAlignment="1">
      <alignment horizontal="center" vertical="center"/>
    </xf>
    <xf numFmtId="0" fontId="75" fillId="0" borderId="42" xfId="28" applyFont="1" applyBorder="1" applyAlignment="1">
      <alignment horizontal="center" vertical="center"/>
    </xf>
    <xf numFmtId="0" fontId="72" fillId="0" borderId="62" xfId="28" applyFont="1" applyBorder="1" applyAlignment="1">
      <alignment horizontal="center" vertical="center" wrapText="1"/>
    </xf>
    <xf numFmtId="0" fontId="72" fillId="0" borderId="86" xfId="28" applyFont="1" applyBorder="1" applyAlignment="1">
      <alignment horizontal="center" vertical="center" wrapText="1"/>
    </xf>
    <xf numFmtId="0" fontId="72" fillId="0" borderId="87" xfId="28" applyFont="1" applyBorder="1" applyAlignment="1">
      <alignment horizontal="center" vertical="center" wrapText="1"/>
    </xf>
    <xf numFmtId="0" fontId="8" fillId="0" borderId="35" xfId="28" applyFont="1" applyBorder="1" applyAlignment="1">
      <alignment horizontal="center" vertical="center" wrapText="1"/>
    </xf>
    <xf numFmtId="0" fontId="8" fillId="0" borderId="0" xfId="28" applyFont="1" applyAlignment="1">
      <alignment horizontal="center" vertical="center" wrapText="1"/>
    </xf>
    <xf numFmtId="0" fontId="8" fillId="0" borderId="42" xfId="28" applyFont="1" applyBorder="1" applyAlignment="1">
      <alignment horizontal="center" vertical="center" wrapText="1"/>
    </xf>
    <xf numFmtId="0" fontId="8" fillId="0" borderId="67" xfId="28" applyFont="1" applyBorder="1" applyAlignment="1">
      <alignment horizontal="justify" vertical="center" wrapText="1"/>
    </xf>
    <xf numFmtId="0" fontId="8" fillId="0" borderId="68" xfId="28" applyFont="1" applyBorder="1" applyAlignment="1">
      <alignment horizontal="justify" vertical="center" wrapText="1"/>
    </xf>
    <xf numFmtId="0" fontId="8" fillId="0" borderId="103" xfId="28" applyFont="1" applyBorder="1" applyAlignment="1">
      <alignment horizontal="justify" vertical="center" wrapText="1"/>
    </xf>
    <xf numFmtId="0" fontId="3" fillId="30" borderId="88" xfId="28" applyFont="1" applyFill="1" applyBorder="1" applyAlignment="1">
      <alignment horizontal="center" vertical="center"/>
    </xf>
    <xf numFmtId="0" fontId="3" fillId="30" borderId="71" xfId="28" applyFont="1" applyFill="1" applyBorder="1" applyAlignment="1">
      <alignment horizontal="center" vertical="center"/>
    </xf>
    <xf numFmtId="0" fontId="3" fillId="30" borderId="69" xfId="28" applyFont="1" applyFill="1" applyBorder="1" applyAlignment="1">
      <alignment horizontal="center" vertical="center"/>
    </xf>
    <xf numFmtId="0" fontId="3" fillId="30" borderId="72" xfId="28" applyFont="1" applyFill="1" applyBorder="1" applyAlignment="1">
      <alignment horizontal="center" vertical="center"/>
    </xf>
    <xf numFmtId="0" fontId="3" fillId="30" borderId="69" xfId="28" applyFont="1" applyFill="1" applyBorder="1" applyAlignment="1">
      <alignment horizontal="center" vertical="center" wrapText="1"/>
    </xf>
    <xf numFmtId="0" fontId="3" fillId="30" borderId="72" xfId="28" applyFont="1" applyFill="1" applyBorder="1" applyAlignment="1">
      <alignment horizontal="center" vertical="center" wrapText="1"/>
    </xf>
    <xf numFmtId="0" fontId="3" fillId="30" borderId="89" xfId="28" applyFont="1" applyFill="1" applyBorder="1" applyAlignment="1">
      <alignment horizontal="center" vertical="center" wrapText="1"/>
    </xf>
    <xf numFmtId="0" fontId="3" fillId="30" borderId="82" xfId="28" applyFont="1" applyFill="1" applyBorder="1" applyAlignment="1">
      <alignment horizontal="center" vertical="center" wrapText="1"/>
    </xf>
    <xf numFmtId="0" fontId="3" fillId="30" borderId="70" xfId="28" applyFont="1" applyFill="1" applyBorder="1" applyAlignment="1">
      <alignment horizontal="center" vertical="center" wrapText="1"/>
    </xf>
    <xf numFmtId="0" fontId="3" fillId="30" borderId="84" xfId="28" applyFont="1" applyFill="1" applyBorder="1" applyAlignment="1">
      <alignment horizontal="center" vertical="center" wrapText="1"/>
    </xf>
    <xf numFmtId="0" fontId="19" fillId="30" borderId="100" xfId="28" applyFont="1" applyFill="1" applyBorder="1" applyAlignment="1">
      <alignment horizontal="left" vertical="center"/>
    </xf>
    <xf numFmtId="0" fontId="19" fillId="30" borderId="101" xfId="28" applyFont="1" applyFill="1" applyBorder="1" applyAlignment="1">
      <alignment horizontal="left" vertical="center"/>
    </xf>
    <xf numFmtId="0" fontId="19" fillId="30" borderId="102" xfId="28" applyFont="1" applyFill="1" applyBorder="1" applyAlignment="1">
      <alignment horizontal="left" vertical="center"/>
    </xf>
    <xf numFmtId="0" fontId="7" fillId="0" borderId="118" xfId="28" applyFont="1" applyBorder="1" applyAlignment="1">
      <alignment horizontal="left" vertical="center" wrapText="1"/>
    </xf>
    <xf numFmtId="0" fontId="7" fillId="0" borderId="95" xfId="28" applyFont="1" applyBorder="1" applyAlignment="1">
      <alignment horizontal="left" vertical="center" wrapText="1"/>
    </xf>
    <xf numFmtId="0" fontId="7" fillId="0" borderId="118" xfId="28" applyFont="1" applyBorder="1" applyAlignment="1">
      <alignment horizontal="center" vertical="center" wrapText="1"/>
    </xf>
    <xf numFmtId="0" fontId="7" fillId="0" borderId="117" xfId="28" applyFont="1" applyBorder="1" applyAlignment="1">
      <alignment horizontal="center" vertical="center" wrapText="1"/>
    </xf>
    <xf numFmtId="0" fontId="7" fillId="0" borderId="95" xfId="28" applyFont="1" applyBorder="1" applyAlignment="1">
      <alignment horizontal="center" vertical="center" wrapText="1"/>
    </xf>
    <xf numFmtId="2" fontId="7" fillId="0" borderId="118" xfId="28" applyNumberFormat="1" applyFont="1" applyBorder="1" applyAlignment="1">
      <alignment horizontal="center" vertical="center"/>
    </xf>
    <xf numFmtId="2" fontId="7" fillId="0" borderId="117" xfId="28" applyNumberFormat="1" applyFont="1" applyBorder="1" applyAlignment="1">
      <alignment horizontal="center" vertical="center"/>
    </xf>
    <xf numFmtId="2" fontId="7" fillId="0" borderId="119" xfId="28" applyNumberFormat="1" applyFont="1" applyBorder="1" applyAlignment="1">
      <alignment horizontal="center" vertical="center"/>
    </xf>
    <xf numFmtId="0" fontId="3" fillId="30" borderId="67" xfId="28" applyFont="1" applyFill="1" applyBorder="1" applyAlignment="1">
      <alignment horizontal="center" vertical="center"/>
    </xf>
    <xf numFmtId="0" fontId="3" fillId="30" borderId="104" xfId="28" applyFont="1" applyFill="1" applyBorder="1" applyAlignment="1">
      <alignment horizontal="center" vertical="center"/>
    </xf>
    <xf numFmtId="0" fontId="3" fillId="30" borderId="79" xfId="28" applyFont="1" applyFill="1" applyBorder="1" applyAlignment="1">
      <alignment horizontal="center" vertical="center"/>
    </xf>
    <xf numFmtId="0" fontId="3" fillId="30" borderId="109" xfId="28" applyFont="1" applyFill="1" applyBorder="1" applyAlignment="1">
      <alignment horizontal="center" vertical="center"/>
    </xf>
    <xf numFmtId="0" fontId="3" fillId="30" borderId="105" xfId="28" applyFont="1" applyFill="1" applyBorder="1" applyAlignment="1">
      <alignment horizontal="center" vertical="center" wrapText="1"/>
    </xf>
    <xf numFmtId="0" fontId="3" fillId="30" borderId="106" xfId="28" applyFont="1" applyFill="1" applyBorder="1" applyAlignment="1">
      <alignment horizontal="center" vertical="center" wrapText="1"/>
    </xf>
    <xf numFmtId="0" fontId="3" fillId="30" borderId="107" xfId="28" applyFont="1" applyFill="1" applyBorder="1" applyAlignment="1">
      <alignment horizontal="center" vertical="center" wrapText="1"/>
    </xf>
    <xf numFmtId="0" fontId="3" fillId="30" borderId="110" xfId="28" applyFont="1" applyFill="1" applyBorder="1" applyAlignment="1">
      <alignment horizontal="center" vertical="center" wrapText="1"/>
    </xf>
    <xf numFmtId="0" fontId="3" fillId="30" borderId="85" xfId="28" applyFont="1" applyFill="1" applyBorder="1" applyAlignment="1">
      <alignment horizontal="center" vertical="center" wrapText="1"/>
    </xf>
    <xf numFmtId="0" fontId="3" fillId="30" borderId="111" xfId="28" applyFont="1" applyFill="1" applyBorder="1" applyAlignment="1">
      <alignment horizontal="center" vertical="center" wrapText="1"/>
    </xf>
    <xf numFmtId="0" fontId="3" fillId="30" borderId="108" xfId="28" applyFont="1" applyFill="1" applyBorder="1" applyAlignment="1">
      <alignment horizontal="center" vertical="center"/>
    </xf>
    <xf numFmtId="0" fontId="3" fillId="30" borderId="68" xfId="28" applyFont="1" applyFill="1" applyBorder="1" applyAlignment="1">
      <alignment horizontal="center" vertical="center"/>
    </xf>
    <xf numFmtId="0" fontId="3" fillId="30" borderId="112" xfId="28" applyFont="1" applyFill="1" applyBorder="1" applyAlignment="1">
      <alignment horizontal="center" vertical="center"/>
    </xf>
    <xf numFmtId="0" fontId="3" fillId="30" borderId="80" xfId="28" applyFont="1" applyFill="1" applyBorder="1" applyAlignment="1">
      <alignment horizontal="center" vertical="center"/>
    </xf>
    <xf numFmtId="0" fontId="8" fillId="0" borderId="113" xfId="28" applyFont="1" applyBorder="1" applyAlignment="1">
      <alignment horizontal="left" vertical="center" wrapText="1"/>
    </xf>
    <xf numFmtId="0" fontId="8" fillId="0" borderId="114" xfId="28" applyFont="1" applyBorder="1" applyAlignment="1">
      <alignment horizontal="left" vertical="center" wrapText="1"/>
    </xf>
    <xf numFmtId="0" fontId="8" fillId="0" borderId="115" xfId="28" applyFont="1" applyBorder="1" applyAlignment="1">
      <alignment horizontal="left" vertical="center" wrapText="1"/>
    </xf>
    <xf numFmtId="0" fontId="8" fillId="5" borderId="116" xfId="28" applyFont="1" applyFill="1" applyBorder="1" applyAlignment="1">
      <alignment horizontal="left" vertical="center" wrapText="1"/>
    </xf>
    <xf numFmtId="0" fontId="8" fillId="5" borderId="117" xfId="28" applyFont="1" applyFill="1" applyBorder="1" applyAlignment="1">
      <alignment horizontal="left" vertical="center" wrapText="1"/>
    </xf>
    <xf numFmtId="0" fontId="8" fillId="5" borderId="97" xfId="28" applyFont="1" applyFill="1" applyBorder="1" applyAlignment="1">
      <alignment horizontal="left" vertical="center" wrapText="1"/>
    </xf>
    <xf numFmtId="0" fontId="7" fillId="0" borderId="116" xfId="28" applyFont="1" applyBorder="1" applyAlignment="1">
      <alignment horizontal="left" vertical="center" wrapText="1"/>
    </xf>
    <xf numFmtId="0" fontId="7" fillId="0" borderId="118" xfId="28" applyFont="1" applyBorder="1" applyAlignment="1">
      <alignment horizontal="center" vertical="center"/>
    </xf>
    <xf numFmtId="0" fontId="7" fillId="0" borderId="117" xfId="28" applyFont="1" applyBorder="1" applyAlignment="1">
      <alignment horizontal="center" vertical="center"/>
    </xf>
    <xf numFmtId="0" fontId="7" fillId="0" borderId="95" xfId="28" applyFont="1" applyBorder="1" applyAlignment="1">
      <alignment horizontal="center" vertical="center"/>
    </xf>
    <xf numFmtId="0" fontId="8" fillId="0" borderId="128" xfId="28" applyFont="1" applyBorder="1" applyAlignment="1">
      <alignment horizontal="left" vertical="center" wrapText="1"/>
    </xf>
    <xf numFmtId="0" fontId="8" fillId="0" borderId="129" xfId="28" applyFont="1" applyBorder="1" applyAlignment="1">
      <alignment horizontal="left" vertical="center" wrapText="1"/>
    </xf>
    <xf numFmtId="0" fontId="8" fillId="0" borderId="130" xfId="28" applyFont="1" applyBorder="1" applyAlignment="1">
      <alignment horizontal="left" vertical="center" wrapText="1"/>
    </xf>
    <xf numFmtId="0" fontId="7" fillId="0" borderId="120" xfId="28" applyFont="1" applyBorder="1" applyAlignment="1">
      <alignment horizontal="left" vertical="center" wrapText="1"/>
    </xf>
    <xf numFmtId="0" fontId="7" fillId="0" borderId="121" xfId="28" applyFont="1" applyBorder="1" applyAlignment="1">
      <alignment horizontal="left" vertical="center" wrapText="1"/>
    </xf>
    <xf numFmtId="0" fontId="7" fillId="0" borderId="122" xfId="28" applyFont="1" applyBorder="1" applyAlignment="1">
      <alignment horizontal="center" vertical="center"/>
    </xf>
    <xf numFmtId="0" fontId="7" fillId="0" borderId="123" xfId="28" applyFont="1" applyBorder="1" applyAlignment="1">
      <alignment horizontal="center" vertical="center"/>
    </xf>
    <xf numFmtId="0" fontId="7" fillId="0" borderId="121" xfId="28" applyFont="1" applyBorder="1" applyAlignment="1">
      <alignment horizontal="center" vertical="center"/>
    </xf>
    <xf numFmtId="2" fontId="7" fillId="0" borderId="124" xfId="28" applyNumberFormat="1" applyFont="1" applyBorder="1" applyAlignment="1">
      <alignment horizontal="center" vertical="center"/>
    </xf>
    <xf numFmtId="2" fontId="7" fillId="0" borderId="125" xfId="28" applyNumberFormat="1" applyFont="1" applyBorder="1" applyAlignment="1">
      <alignment horizontal="center" vertical="center"/>
    </xf>
    <xf numFmtId="2" fontId="7" fillId="0" borderId="126" xfId="28" applyNumberFormat="1" applyFont="1" applyBorder="1" applyAlignment="1">
      <alignment horizontal="center" vertical="center"/>
    </xf>
    <xf numFmtId="0" fontId="7" fillId="0" borderId="49" xfId="28" applyFont="1" applyBorder="1" applyAlignment="1">
      <alignment horizontal="left" vertical="center" wrapText="1"/>
    </xf>
    <xf numFmtId="0" fontId="7" fillId="0" borderId="50" xfId="28" applyFont="1" applyBorder="1" applyAlignment="1">
      <alignment horizontal="left" vertical="center" wrapText="1"/>
    </xf>
    <xf numFmtId="0" fontId="7" fillId="0" borderId="127" xfId="28" applyFont="1" applyBorder="1" applyAlignment="1">
      <alignment horizontal="left" vertical="center" wrapText="1"/>
    </xf>
    <xf numFmtId="0" fontId="8" fillId="0" borderId="49" xfId="28" applyFont="1" applyBorder="1" applyAlignment="1">
      <alignment horizontal="left" vertical="center" wrapText="1"/>
    </xf>
    <xf numFmtId="0" fontId="8" fillId="0" borderId="50" xfId="28" applyFont="1" applyBorder="1" applyAlignment="1">
      <alignment horizontal="left" vertical="center" wrapText="1"/>
    </xf>
    <xf numFmtId="0" fontId="8" fillId="0" borderId="127" xfId="28" applyFont="1" applyBorder="1" applyAlignment="1">
      <alignment horizontal="left" vertical="center" wrapText="1"/>
    </xf>
    <xf numFmtId="0" fontId="7" fillId="0" borderId="35" xfId="28" applyFont="1" applyBorder="1" applyAlignment="1">
      <alignment horizontal="center"/>
    </xf>
    <xf numFmtId="0" fontId="7" fillId="0" borderId="0" xfId="28" applyFont="1" applyAlignment="1">
      <alignment horizontal="center"/>
    </xf>
    <xf numFmtId="0" fontId="7" fillId="0" borderId="123" xfId="28" applyFont="1" applyBorder="1" applyAlignment="1">
      <alignment horizontal="left" vertical="center" wrapText="1"/>
    </xf>
    <xf numFmtId="0" fontId="7" fillId="0" borderId="131" xfId="28" applyFont="1" applyBorder="1" applyAlignment="1">
      <alignment horizontal="left" vertical="center" wrapText="1"/>
    </xf>
    <xf numFmtId="0" fontId="7" fillId="0" borderId="113" xfId="28" applyFont="1" applyBorder="1" applyAlignment="1">
      <alignment horizontal="left" vertical="center" wrapText="1"/>
    </xf>
    <xf numFmtId="0" fontId="7" fillId="0" borderId="114" xfId="28" applyFont="1" applyBorder="1" applyAlignment="1">
      <alignment horizontal="left" vertical="center" wrapText="1"/>
    </xf>
    <xf numFmtId="0" fontId="7" fillId="0" borderId="115" xfId="28" applyFont="1" applyBorder="1" applyAlignment="1">
      <alignment horizontal="left" vertical="center" wrapText="1"/>
    </xf>
    <xf numFmtId="0" fontId="7" fillId="0" borderId="116" xfId="28" applyFont="1" applyBorder="1" applyAlignment="1">
      <alignment horizontal="justify" vertical="center" wrapText="1"/>
    </xf>
    <xf numFmtId="0" fontId="7" fillId="0" borderId="117" xfId="28" applyFont="1" applyBorder="1" applyAlignment="1">
      <alignment horizontal="justify" vertical="center" wrapText="1"/>
    </xf>
    <xf numFmtId="0" fontId="7" fillId="0" borderId="97" xfId="28" applyFont="1" applyBorder="1" applyAlignment="1">
      <alignment horizontal="justify" vertical="center" wrapText="1"/>
    </xf>
    <xf numFmtId="0" fontId="7" fillId="0" borderId="117" xfId="28" applyFont="1" applyBorder="1" applyAlignment="1">
      <alignment horizontal="left" vertical="center" wrapText="1"/>
    </xf>
    <xf numFmtId="0" fontId="7" fillId="0" borderId="97" xfId="28" applyFont="1" applyBorder="1" applyAlignment="1">
      <alignment horizontal="left" vertical="center" wrapText="1"/>
    </xf>
    <xf numFmtId="4" fontId="5" fillId="0" borderId="1" xfId="0" applyNumberFormat="1" applyFont="1" applyBorder="1" applyAlignment="1">
      <alignment horizontal="center"/>
    </xf>
    <xf numFmtId="4" fontId="5" fillId="0" borderId="5" xfId="0" applyNumberFormat="1" applyFont="1" applyBorder="1" applyAlignment="1">
      <alignment horizontal="center"/>
    </xf>
    <xf numFmtId="4" fontId="19" fillId="14" borderId="1" xfId="0" applyNumberFormat="1" applyFont="1" applyFill="1" applyBorder="1" applyAlignment="1">
      <alignment horizontal="center"/>
    </xf>
    <xf numFmtId="4" fontId="19" fillId="0" borderId="1" xfId="0" applyNumberFormat="1" applyFont="1" applyBorder="1" applyAlignment="1">
      <alignment horizontal="center"/>
    </xf>
    <xf numFmtId="4" fontId="20" fillId="14" borderId="1" xfId="0" applyNumberFormat="1" applyFont="1" applyFill="1" applyBorder="1" applyAlignment="1">
      <alignment horizontal="center" vertical="center"/>
    </xf>
    <xf numFmtId="39" fontId="21" fillId="14" borderId="1" xfId="0" applyNumberFormat="1" applyFont="1" applyFill="1" applyBorder="1" applyAlignment="1">
      <alignment horizontal="center" wrapText="1"/>
    </xf>
    <xf numFmtId="0" fontId="21" fillId="14" borderId="1" xfId="0" applyFont="1" applyFill="1" applyBorder="1" applyAlignment="1">
      <alignment horizontal="center" wrapText="1"/>
    </xf>
    <xf numFmtId="0" fontId="0" fillId="0" borderId="1" xfId="0" applyBorder="1" applyAlignment="1">
      <alignment horizontal="right"/>
    </xf>
    <xf numFmtId="0" fontId="0" fillId="0" borderId="0" xfId="0" applyAlignment="1">
      <alignment horizontal="center" wrapText="1"/>
    </xf>
    <xf numFmtId="0" fontId="21" fillId="0" borderId="2" xfId="0" applyFont="1" applyBorder="1" applyAlignment="1">
      <alignment horizontal="center"/>
    </xf>
    <xf numFmtId="0" fontId="21" fillId="0" borderId="3" xfId="0" applyFont="1" applyBorder="1" applyAlignment="1">
      <alignment horizontal="center"/>
    </xf>
    <xf numFmtId="0" fontId="21" fillId="0" borderId="4" xfId="0" applyFont="1" applyBorder="1" applyAlignment="1">
      <alignment horizontal="center"/>
    </xf>
    <xf numFmtId="0" fontId="26" fillId="0" borderId="2" xfId="0" applyFont="1" applyBorder="1" applyAlignment="1">
      <alignment horizontal="left"/>
    </xf>
    <xf numFmtId="0" fontId="26" fillId="0" borderId="3" xfId="0" applyFont="1" applyBorder="1" applyAlignment="1">
      <alignment horizontal="left"/>
    </xf>
    <xf numFmtId="0" fontId="26" fillId="0" borderId="4" xfId="0" applyFont="1" applyBorder="1" applyAlignment="1">
      <alignment horizontal="left"/>
    </xf>
    <xf numFmtId="0" fontId="22" fillId="14" borderId="7" xfId="0" applyFont="1" applyFill="1" applyBorder="1" applyAlignment="1">
      <alignment horizontal="center"/>
    </xf>
    <xf numFmtId="0" fontId="22" fillId="14" borderId="1" xfId="0" applyFont="1" applyFill="1" applyBorder="1" applyAlignment="1">
      <alignment horizontal="center"/>
    </xf>
    <xf numFmtId="0" fontId="22" fillId="14" borderId="19" xfId="0" applyFont="1" applyFill="1" applyBorder="1" applyAlignment="1">
      <alignment horizontal="center"/>
    </xf>
    <xf numFmtId="0" fontId="0" fillId="0" borderId="35" xfId="0" applyFill="1" applyBorder="1" applyAlignment="1">
      <alignment horizontal="center"/>
    </xf>
    <xf numFmtId="0" fontId="0" fillId="0" borderId="0" xfId="0" applyFill="1" applyAlignment="1">
      <alignment horizontal="center"/>
    </xf>
    <xf numFmtId="49" fontId="85" fillId="0" borderId="136" xfId="0" applyNumberFormat="1" applyFont="1" applyBorder="1" applyAlignment="1">
      <alignment horizontal="center" vertical="center"/>
    </xf>
    <xf numFmtId="49" fontId="85" fillId="0" borderId="0" xfId="0" applyNumberFormat="1" applyFont="1" applyAlignment="1">
      <alignment horizontal="center" vertical="center"/>
    </xf>
    <xf numFmtId="4" fontId="85" fillId="0" borderId="137" xfId="0" applyNumberFormat="1" applyFont="1" applyBorder="1" applyAlignment="1">
      <alignment horizontal="center" vertical="center" wrapText="1"/>
    </xf>
    <xf numFmtId="4" fontId="85" fillId="0" borderId="138" xfId="0" applyNumberFormat="1" applyFont="1" applyBorder="1" applyAlignment="1">
      <alignment horizontal="center" vertical="center" wrapText="1"/>
    </xf>
    <xf numFmtId="0" fontId="0" fillId="0" borderId="160" xfId="0" applyFill="1" applyBorder="1" applyAlignment="1">
      <alignment horizontal="center"/>
    </xf>
    <xf numFmtId="0" fontId="8" fillId="0" borderId="0" xfId="28" applyFont="1" applyAlignment="1">
      <alignment horizontal="left" wrapText="1"/>
    </xf>
    <xf numFmtId="0" fontId="8" fillId="0" borderId="77" xfId="28" applyFont="1" applyBorder="1" applyAlignment="1">
      <alignment horizontal="left" wrapText="1"/>
    </xf>
    <xf numFmtId="0" fontId="72" fillId="0" borderId="32" xfId="28" applyFont="1" applyBorder="1" applyAlignment="1">
      <alignment horizontal="center" vertical="center" wrapText="1"/>
    </xf>
    <xf numFmtId="0" fontId="72" fillId="0" borderId="33" xfId="28" applyFont="1" applyBorder="1" applyAlignment="1">
      <alignment horizontal="center" vertical="center"/>
    </xf>
    <xf numFmtId="0" fontId="72" fillId="0" borderId="34" xfId="28" applyFont="1" applyBorder="1" applyAlignment="1">
      <alignment horizontal="center" vertical="center"/>
    </xf>
    <xf numFmtId="0" fontId="8" fillId="30" borderId="186" xfId="28" applyFont="1" applyFill="1" applyBorder="1" applyAlignment="1">
      <alignment horizontal="center" vertical="top"/>
    </xf>
    <xf numFmtId="0" fontId="8" fillId="30" borderId="187" xfId="28" applyFont="1" applyFill="1" applyBorder="1" applyAlignment="1">
      <alignment horizontal="center" vertical="top"/>
    </xf>
    <xf numFmtId="0" fontId="8" fillId="30" borderId="188" xfId="28" applyFont="1" applyFill="1" applyBorder="1" applyAlignment="1">
      <alignment horizontal="center" vertical="top"/>
    </xf>
    <xf numFmtId="0" fontId="8" fillId="30" borderId="71" xfId="28" applyFont="1" applyFill="1" applyBorder="1" applyAlignment="1">
      <alignment horizontal="center" vertical="top"/>
    </xf>
    <xf numFmtId="0" fontId="8" fillId="30" borderId="72" xfId="28" applyFont="1" applyFill="1" applyBorder="1" applyAlignment="1">
      <alignment horizontal="center" vertical="top"/>
    </xf>
    <xf numFmtId="0" fontId="8" fillId="30" borderId="73" xfId="28" applyFont="1" applyFill="1" applyBorder="1" applyAlignment="1">
      <alignment horizontal="center" vertical="top"/>
    </xf>
    <xf numFmtId="0" fontId="8" fillId="0" borderId="0" xfId="28" applyFont="1" applyAlignment="1">
      <alignment horizontal="center" wrapText="1"/>
    </xf>
    <xf numFmtId="0" fontId="8" fillId="0" borderId="77" xfId="28" applyFont="1" applyBorder="1" applyAlignment="1">
      <alignment horizontal="center" wrapText="1"/>
    </xf>
    <xf numFmtId="0" fontId="7" fillId="0" borderId="0" xfId="28" applyFont="1" applyAlignment="1">
      <alignment vertical="center" wrapText="1"/>
    </xf>
    <xf numFmtId="0" fontId="7" fillId="0" borderId="77" xfId="28" applyFont="1" applyBorder="1" applyAlignment="1">
      <alignment vertical="center" wrapText="1"/>
    </xf>
    <xf numFmtId="0" fontId="31" fillId="0" borderId="0" xfId="0" applyFont="1" applyAlignment="1">
      <alignment horizontal="center" wrapText="1"/>
    </xf>
    <xf numFmtId="49" fontId="87" fillId="32" borderId="159" xfId="0" applyNumberFormat="1" applyFont="1" applyFill="1" applyBorder="1" applyAlignment="1">
      <alignment horizontal="center" vertical="center" wrapText="1"/>
    </xf>
    <xf numFmtId="49" fontId="87" fillId="32" borderId="50" xfId="0" applyNumberFormat="1" applyFont="1" applyFill="1" applyBorder="1" applyAlignment="1">
      <alignment horizontal="center" vertical="center" wrapText="1"/>
    </xf>
    <xf numFmtId="199" fontId="31" fillId="0" borderId="0" xfId="9" applyNumberFormat="1" applyFont="1" applyBorder="1" applyAlignment="1">
      <alignment horizontal="center"/>
    </xf>
    <xf numFmtId="199" fontId="31" fillId="0" borderId="0" xfId="9" applyNumberFormat="1" applyFont="1" applyAlignment="1">
      <alignment horizontal="center"/>
    </xf>
  </cellXfs>
  <cellStyles count="81">
    <cellStyle name="Énfasis3" xfId="7" builtinId="37"/>
    <cellStyle name="Énfasis3 2" xfId="15"/>
    <cellStyle name="Énfasis4" xfId="8" builtinId="41"/>
    <cellStyle name="Énfasis4 2" xfId="14"/>
    <cellStyle name="Hipervínculo 2" xfId="39"/>
    <cellStyle name="Millares" xfId="6" builtinId="3"/>
    <cellStyle name="Millares [0]" xfId="1" builtinId="6"/>
    <cellStyle name="Millares [0] 2" xfId="32"/>
    <cellStyle name="Millares 19" xfId="4"/>
    <cellStyle name="Millares 2" xfId="36"/>
    <cellStyle name="Millares 3" xfId="11"/>
    <cellStyle name="Millares 3 2" xfId="41"/>
    <cellStyle name="Millares 3 2 2" xfId="74"/>
    <cellStyle name="Millares 3 3" xfId="72"/>
    <cellStyle name="Millares 4" xfId="13"/>
    <cellStyle name="Millares 5" xfId="62"/>
    <cellStyle name="Millares 5 4" xfId="67"/>
    <cellStyle name="Millares 6" xfId="48"/>
    <cellStyle name="Moneda" xfId="9" builtinId="4"/>
    <cellStyle name="Moneda [0]" xfId="2" builtinId="7"/>
    <cellStyle name="Moneda [0] 2" xfId="17"/>
    <cellStyle name="Moneda [0] 2 2" xfId="69"/>
    <cellStyle name="Moneda [0] 2 3" xfId="44"/>
    <cellStyle name="Moneda [0] 3" xfId="31"/>
    <cellStyle name="Moneda [0] 4" xfId="63"/>
    <cellStyle name="Moneda [0] 4 2 2" xfId="65"/>
    <cellStyle name="Moneda [0] 4 4" xfId="68"/>
    <cellStyle name="Moneda 2" xfId="40"/>
    <cellStyle name="Moneda 2 3 2" xfId="42"/>
    <cellStyle name="Moneda 2 3 2 2" xfId="75"/>
    <cellStyle name="Moneda 3" xfId="30"/>
    <cellStyle name="Moneda 3 2" xfId="73"/>
    <cellStyle name="Moneda 3 3" xfId="26"/>
    <cellStyle name="Moneda 4" xfId="50"/>
    <cellStyle name="Moneda 6" xfId="45"/>
    <cellStyle name="Moneda 6 2" xfId="77"/>
    <cellStyle name="Moneda 7 2" xfId="54"/>
    <cellStyle name="Normal" xfId="0" builtinId="0"/>
    <cellStyle name="Normal 10 2" xfId="60"/>
    <cellStyle name="Normal 11" xfId="70"/>
    <cellStyle name="Normal 11 2" xfId="80"/>
    <cellStyle name="Normal 12" xfId="29"/>
    <cellStyle name="Normal 12 2 2" xfId="33"/>
    <cellStyle name="Normal 13 2" xfId="37"/>
    <cellStyle name="Normal 15" xfId="28"/>
    <cellStyle name="Normal 15 2" xfId="24"/>
    <cellStyle name="Normal 16" xfId="61"/>
    <cellStyle name="Normal 16 2 2" xfId="64"/>
    <cellStyle name="Normal 16 4" xfId="66"/>
    <cellStyle name="Normal 17" xfId="56"/>
    <cellStyle name="Normal 17 2 2" xfId="59"/>
    <cellStyle name="Normal 17 3" xfId="58"/>
    <cellStyle name="Normal 17 4" xfId="57"/>
    <cellStyle name="Normal 18" xfId="43"/>
    <cellStyle name="Normal 18 2" xfId="76"/>
    <cellStyle name="Normal 18 3" xfId="20"/>
    <cellStyle name="Normal 2" xfId="35"/>
    <cellStyle name="Normal 2 2" xfId="5"/>
    <cellStyle name="Normal 2 2 2" xfId="52"/>
    <cellStyle name="Normal 2 3" xfId="78"/>
    <cellStyle name="Normal 2 4" xfId="49"/>
    <cellStyle name="Normal 22 2" xfId="53"/>
    <cellStyle name="Normal 25" xfId="3"/>
    <cellStyle name="Normal 3" xfId="16"/>
    <cellStyle name="Normal 3 2" xfId="18"/>
    <cellStyle name="Normal 3 3" xfId="38"/>
    <cellStyle name="Normal 3 3 3" xfId="47"/>
    <cellStyle name="Normal 4" xfId="19"/>
    <cellStyle name="Normal 4 2 2" xfId="25"/>
    <cellStyle name="Normal 5" xfId="46"/>
    <cellStyle name="Normal 6" xfId="12"/>
    <cellStyle name="Normal 6 2" xfId="71"/>
    <cellStyle name="Normal 7" xfId="51"/>
    <cellStyle name="Normal 7 2" xfId="55"/>
    <cellStyle name="Normal 8" xfId="34"/>
    <cellStyle name="Normal 9" xfId="79"/>
    <cellStyle name="Porcentaje" xfId="10" builtinId="5"/>
    <cellStyle name="Porcentaje 2 3 2 2" xfId="21"/>
    <cellStyle name="Porcentaje 4" xfId="22"/>
    <cellStyle name="Porcentaje 4 3" xfId="23"/>
    <cellStyle name="Porcentual 3" xfId="27"/>
  </cellStyles>
  <dxfs count="31">
    <dxf>
      <fill>
        <patternFill patternType="solid">
          <fgColor rgb="FFC5E0B3"/>
          <bgColor rgb="FFC5E0B3"/>
        </patternFill>
      </fill>
    </dxf>
    <dxf>
      <fill>
        <patternFill patternType="solid">
          <fgColor rgb="FF9CC2E5"/>
          <bgColor rgb="FF9CC2E5"/>
        </patternFill>
      </fill>
    </dxf>
    <dxf>
      <fill>
        <patternFill patternType="solid">
          <fgColor rgb="FFC5E0B3"/>
          <bgColor rgb="FFC5E0B3"/>
        </patternFill>
      </fill>
    </dxf>
    <dxf>
      <fill>
        <patternFill patternType="solid">
          <fgColor rgb="FF9CC2E5"/>
          <bgColor rgb="FF9CC2E5"/>
        </patternFill>
      </fill>
    </dxf>
    <dxf>
      <fill>
        <patternFill patternType="solid">
          <fgColor rgb="FFC5E0B3"/>
          <bgColor rgb="FFC5E0B3"/>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85.xml"/><Relationship Id="rId299" Type="http://schemas.openxmlformats.org/officeDocument/2006/relationships/externalLink" Target="externalLinks/externalLink267.xml"/><Relationship Id="rId303" Type="http://schemas.openxmlformats.org/officeDocument/2006/relationships/externalLink" Target="externalLinks/externalLink271.xml"/><Relationship Id="rId21" Type="http://schemas.openxmlformats.org/officeDocument/2006/relationships/worksheet" Target="worksheets/sheet21.xml"/><Relationship Id="rId42" Type="http://schemas.openxmlformats.org/officeDocument/2006/relationships/externalLink" Target="externalLinks/externalLink10.xml"/><Relationship Id="rId63" Type="http://schemas.openxmlformats.org/officeDocument/2006/relationships/externalLink" Target="externalLinks/externalLink31.xml"/><Relationship Id="rId84" Type="http://schemas.openxmlformats.org/officeDocument/2006/relationships/externalLink" Target="externalLinks/externalLink52.xml"/><Relationship Id="rId138" Type="http://schemas.openxmlformats.org/officeDocument/2006/relationships/externalLink" Target="externalLinks/externalLink106.xml"/><Relationship Id="rId159" Type="http://schemas.openxmlformats.org/officeDocument/2006/relationships/externalLink" Target="externalLinks/externalLink127.xml"/><Relationship Id="rId170" Type="http://schemas.openxmlformats.org/officeDocument/2006/relationships/externalLink" Target="externalLinks/externalLink138.xml"/><Relationship Id="rId191" Type="http://schemas.openxmlformats.org/officeDocument/2006/relationships/externalLink" Target="externalLinks/externalLink159.xml"/><Relationship Id="rId205" Type="http://schemas.openxmlformats.org/officeDocument/2006/relationships/externalLink" Target="externalLinks/externalLink173.xml"/><Relationship Id="rId226" Type="http://schemas.openxmlformats.org/officeDocument/2006/relationships/externalLink" Target="externalLinks/externalLink194.xml"/><Relationship Id="rId247" Type="http://schemas.openxmlformats.org/officeDocument/2006/relationships/externalLink" Target="externalLinks/externalLink215.xml"/><Relationship Id="rId107" Type="http://schemas.openxmlformats.org/officeDocument/2006/relationships/externalLink" Target="externalLinks/externalLink75.xml"/><Relationship Id="rId268" Type="http://schemas.openxmlformats.org/officeDocument/2006/relationships/externalLink" Target="externalLinks/externalLink236.xml"/><Relationship Id="rId289" Type="http://schemas.openxmlformats.org/officeDocument/2006/relationships/externalLink" Target="externalLinks/externalLink257.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externalLink" Target="externalLinks/externalLink21.xml"/><Relationship Id="rId74" Type="http://schemas.openxmlformats.org/officeDocument/2006/relationships/externalLink" Target="externalLinks/externalLink42.xml"/><Relationship Id="rId128" Type="http://schemas.openxmlformats.org/officeDocument/2006/relationships/externalLink" Target="externalLinks/externalLink96.xml"/><Relationship Id="rId149" Type="http://schemas.openxmlformats.org/officeDocument/2006/relationships/externalLink" Target="externalLinks/externalLink117.xml"/><Relationship Id="rId314" Type="http://schemas.openxmlformats.org/officeDocument/2006/relationships/calcChain" Target="calcChain.xml"/><Relationship Id="rId5" Type="http://schemas.openxmlformats.org/officeDocument/2006/relationships/worksheet" Target="worksheets/sheet5.xml"/><Relationship Id="rId95" Type="http://schemas.openxmlformats.org/officeDocument/2006/relationships/externalLink" Target="externalLinks/externalLink63.xml"/><Relationship Id="rId160" Type="http://schemas.openxmlformats.org/officeDocument/2006/relationships/externalLink" Target="externalLinks/externalLink128.xml"/><Relationship Id="rId181" Type="http://schemas.openxmlformats.org/officeDocument/2006/relationships/externalLink" Target="externalLinks/externalLink149.xml"/><Relationship Id="rId216" Type="http://schemas.openxmlformats.org/officeDocument/2006/relationships/externalLink" Target="externalLinks/externalLink184.xml"/><Relationship Id="rId237" Type="http://schemas.openxmlformats.org/officeDocument/2006/relationships/externalLink" Target="externalLinks/externalLink205.xml"/><Relationship Id="rId258" Type="http://schemas.openxmlformats.org/officeDocument/2006/relationships/externalLink" Target="externalLinks/externalLink226.xml"/><Relationship Id="rId279" Type="http://schemas.openxmlformats.org/officeDocument/2006/relationships/externalLink" Target="externalLinks/externalLink247.xml"/><Relationship Id="rId22" Type="http://schemas.openxmlformats.org/officeDocument/2006/relationships/worksheet" Target="worksheets/sheet22.xml"/><Relationship Id="rId43" Type="http://schemas.openxmlformats.org/officeDocument/2006/relationships/externalLink" Target="externalLinks/externalLink11.xml"/><Relationship Id="rId64" Type="http://schemas.openxmlformats.org/officeDocument/2006/relationships/externalLink" Target="externalLinks/externalLink32.xml"/><Relationship Id="rId118" Type="http://schemas.openxmlformats.org/officeDocument/2006/relationships/externalLink" Target="externalLinks/externalLink86.xml"/><Relationship Id="rId139" Type="http://schemas.openxmlformats.org/officeDocument/2006/relationships/externalLink" Target="externalLinks/externalLink107.xml"/><Relationship Id="rId290" Type="http://schemas.openxmlformats.org/officeDocument/2006/relationships/externalLink" Target="externalLinks/externalLink258.xml"/><Relationship Id="rId304" Type="http://schemas.openxmlformats.org/officeDocument/2006/relationships/externalLink" Target="externalLinks/externalLink272.xml"/><Relationship Id="rId85" Type="http://schemas.openxmlformats.org/officeDocument/2006/relationships/externalLink" Target="externalLinks/externalLink53.xml"/><Relationship Id="rId150" Type="http://schemas.openxmlformats.org/officeDocument/2006/relationships/externalLink" Target="externalLinks/externalLink118.xml"/><Relationship Id="rId171" Type="http://schemas.openxmlformats.org/officeDocument/2006/relationships/externalLink" Target="externalLinks/externalLink139.xml"/><Relationship Id="rId192" Type="http://schemas.openxmlformats.org/officeDocument/2006/relationships/externalLink" Target="externalLinks/externalLink160.xml"/><Relationship Id="rId206" Type="http://schemas.openxmlformats.org/officeDocument/2006/relationships/externalLink" Target="externalLinks/externalLink174.xml"/><Relationship Id="rId227" Type="http://schemas.openxmlformats.org/officeDocument/2006/relationships/externalLink" Target="externalLinks/externalLink195.xml"/><Relationship Id="rId248" Type="http://schemas.openxmlformats.org/officeDocument/2006/relationships/externalLink" Target="externalLinks/externalLink216.xml"/><Relationship Id="rId269" Type="http://schemas.openxmlformats.org/officeDocument/2006/relationships/externalLink" Target="externalLinks/externalLink237.xml"/><Relationship Id="rId12" Type="http://schemas.openxmlformats.org/officeDocument/2006/relationships/worksheet" Target="worksheets/sheet12.xml"/><Relationship Id="rId33" Type="http://schemas.openxmlformats.org/officeDocument/2006/relationships/externalLink" Target="externalLinks/externalLink1.xml"/><Relationship Id="rId108" Type="http://schemas.openxmlformats.org/officeDocument/2006/relationships/externalLink" Target="externalLinks/externalLink76.xml"/><Relationship Id="rId129" Type="http://schemas.openxmlformats.org/officeDocument/2006/relationships/externalLink" Target="externalLinks/externalLink97.xml"/><Relationship Id="rId280" Type="http://schemas.openxmlformats.org/officeDocument/2006/relationships/externalLink" Target="externalLinks/externalLink248.xml"/><Relationship Id="rId54" Type="http://schemas.openxmlformats.org/officeDocument/2006/relationships/externalLink" Target="externalLinks/externalLink22.xml"/><Relationship Id="rId75" Type="http://schemas.openxmlformats.org/officeDocument/2006/relationships/externalLink" Target="externalLinks/externalLink43.xml"/><Relationship Id="rId96" Type="http://schemas.openxmlformats.org/officeDocument/2006/relationships/externalLink" Target="externalLinks/externalLink64.xml"/><Relationship Id="rId140" Type="http://schemas.openxmlformats.org/officeDocument/2006/relationships/externalLink" Target="externalLinks/externalLink108.xml"/><Relationship Id="rId161" Type="http://schemas.openxmlformats.org/officeDocument/2006/relationships/externalLink" Target="externalLinks/externalLink129.xml"/><Relationship Id="rId182" Type="http://schemas.openxmlformats.org/officeDocument/2006/relationships/externalLink" Target="externalLinks/externalLink150.xml"/><Relationship Id="rId217" Type="http://schemas.openxmlformats.org/officeDocument/2006/relationships/externalLink" Target="externalLinks/externalLink185.xml"/><Relationship Id="rId6" Type="http://schemas.openxmlformats.org/officeDocument/2006/relationships/worksheet" Target="worksheets/sheet6.xml"/><Relationship Id="rId238" Type="http://schemas.openxmlformats.org/officeDocument/2006/relationships/externalLink" Target="externalLinks/externalLink206.xml"/><Relationship Id="rId259" Type="http://schemas.openxmlformats.org/officeDocument/2006/relationships/externalLink" Target="externalLinks/externalLink227.xml"/><Relationship Id="rId23" Type="http://schemas.openxmlformats.org/officeDocument/2006/relationships/worksheet" Target="worksheets/sheet23.xml"/><Relationship Id="rId119" Type="http://schemas.openxmlformats.org/officeDocument/2006/relationships/externalLink" Target="externalLinks/externalLink87.xml"/><Relationship Id="rId270" Type="http://schemas.openxmlformats.org/officeDocument/2006/relationships/externalLink" Target="externalLinks/externalLink238.xml"/><Relationship Id="rId291" Type="http://schemas.openxmlformats.org/officeDocument/2006/relationships/externalLink" Target="externalLinks/externalLink259.xml"/><Relationship Id="rId305" Type="http://schemas.openxmlformats.org/officeDocument/2006/relationships/externalLink" Target="externalLinks/externalLink273.xml"/><Relationship Id="rId44" Type="http://schemas.openxmlformats.org/officeDocument/2006/relationships/externalLink" Target="externalLinks/externalLink12.xml"/><Relationship Id="rId65" Type="http://schemas.openxmlformats.org/officeDocument/2006/relationships/externalLink" Target="externalLinks/externalLink33.xml"/><Relationship Id="rId86" Type="http://schemas.openxmlformats.org/officeDocument/2006/relationships/externalLink" Target="externalLinks/externalLink54.xml"/><Relationship Id="rId130" Type="http://schemas.openxmlformats.org/officeDocument/2006/relationships/externalLink" Target="externalLinks/externalLink98.xml"/><Relationship Id="rId151" Type="http://schemas.openxmlformats.org/officeDocument/2006/relationships/externalLink" Target="externalLinks/externalLink119.xml"/><Relationship Id="rId172" Type="http://schemas.openxmlformats.org/officeDocument/2006/relationships/externalLink" Target="externalLinks/externalLink140.xml"/><Relationship Id="rId193" Type="http://schemas.openxmlformats.org/officeDocument/2006/relationships/externalLink" Target="externalLinks/externalLink161.xml"/><Relationship Id="rId207" Type="http://schemas.openxmlformats.org/officeDocument/2006/relationships/externalLink" Target="externalLinks/externalLink175.xml"/><Relationship Id="rId228" Type="http://schemas.openxmlformats.org/officeDocument/2006/relationships/externalLink" Target="externalLinks/externalLink196.xml"/><Relationship Id="rId249" Type="http://schemas.openxmlformats.org/officeDocument/2006/relationships/externalLink" Target="externalLinks/externalLink217.xml"/><Relationship Id="rId13" Type="http://schemas.openxmlformats.org/officeDocument/2006/relationships/worksheet" Target="worksheets/sheet13.xml"/><Relationship Id="rId109" Type="http://schemas.openxmlformats.org/officeDocument/2006/relationships/externalLink" Target="externalLinks/externalLink77.xml"/><Relationship Id="rId260" Type="http://schemas.openxmlformats.org/officeDocument/2006/relationships/externalLink" Target="externalLinks/externalLink228.xml"/><Relationship Id="rId281" Type="http://schemas.openxmlformats.org/officeDocument/2006/relationships/externalLink" Target="externalLinks/externalLink249.xml"/><Relationship Id="rId34" Type="http://schemas.openxmlformats.org/officeDocument/2006/relationships/externalLink" Target="externalLinks/externalLink2.xml"/><Relationship Id="rId55" Type="http://schemas.openxmlformats.org/officeDocument/2006/relationships/externalLink" Target="externalLinks/externalLink23.xml"/><Relationship Id="rId76" Type="http://schemas.openxmlformats.org/officeDocument/2006/relationships/externalLink" Target="externalLinks/externalLink44.xml"/><Relationship Id="rId97" Type="http://schemas.openxmlformats.org/officeDocument/2006/relationships/externalLink" Target="externalLinks/externalLink65.xml"/><Relationship Id="rId120" Type="http://schemas.openxmlformats.org/officeDocument/2006/relationships/externalLink" Target="externalLinks/externalLink88.xml"/><Relationship Id="rId141" Type="http://schemas.openxmlformats.org/officeDocument/2006/relationships/externalLink" Target="externalLinks/externalLink109.xml"/><Relationship Id="rId7" Type="http://schemas.openxmlformats.org/officeDocument/2006/relationships/worksheet" Target="worksheets/sheet7.xml"/><Relationship Id="rId162" Type="http://schemas.openxmlformats.org/officeDocument/2006/relationships/externalLink" Target="externalLinks/externalLink130.xml"/><Relationship Id="rId183" Type="http://schemas.openxmlformats.org/officeDocument/2006/relationships/externalLink" Target="externalLinks/externalLink151.xml"/><Relationship Id="rId218" Type="http://schemas.openxmlformats.org/officeDocument/2006/relationships/externalLink" Target="externalLinks/externalLink186.xml"/><Relationship Id="rId239" Type="http://schemas.openxmlformats.org/officeDocument/2006/relationships/externalLink" Target="externalLinks/externalLink207.xml"/><Relationship Id="rId250" Type="http://schemas.openxmlformats.org/officeDocument/2006/relationships/externalLink" Target="externalLinks/externalLink218.xml"/><Relationship Id="rId271" Type="http://schemas.openxmlformats.org/officeDocument/2006/relationships/externalLink" Target="externalLinks/externalLink239.xml"/><Relationship Id="rId292" Type="http://schemas.openxmlformats.org/officeDocument/2006/relationships/externalLink" Target="externalLinks/externalLink260.xml"/><Relationship Id="rId306" Type="http://schemas.openxmlformats.org/officeDocument/2006/relationships/externalLink" Target="externalLinks/externalLink274.xml"/><Relationship Id="rId24" Type="http://schemas.openxmlformats.org/officeDocument/2006/relationships/worksheet" Target="worksheets/sheet24.xml"/><Relationship Id="rId45" Type="http://schemas.openxmlformats.org/officeDocument/2006/relationships/externalLink" Target="externalLinks/externalLink13.xml"/><Relationship Id="rId66" Type="http://schemas.openxmlformats.org/officeDocument/2006/relationships/externalLink" Target="externalLinks/externalLink34.xml"/><Relationship Id="rId87" Type="http://schemas.openxmlformats.org/officeDocument/2006/relationships/externalLink" Target="externalLinks/externalLink55.xml"/><Relationship Id="rId110" Type="http://schemas.openxmlformats.org/officeDocument/2006/relationships/externalLink" Target="externalLinks/externalLink78.xml"/><Relationship Id="rId131" Type="http://schemas.openxmlformats.org/officeDocument/2006/relationships/externalLink" Target="externalLinks/externalLink99.xml"/><Relationship Id="rId61" Type="http://schemas.openxmlformats.org/officeDocument/2006/relationships/externalLink" Target="externalLinks/externalLink29.xml"/><Relationship Id="rId82" Type="http://schemas.openxmlformats.org/officeDocument/2006/relationships/externalLink" Target="externalLinks/externalLink50.xml"/><Relationship Id="rId152" Type="http://schemas.openxmlformats.org/officeDocument/2006/relationships/externalLink" Target="externalLinks/externalLink120.xml"/><Relationship Id="rId173" Type="http://schemas.openxmlformats.org/officeDocument/2006/relationships/externalLink" Target="externalLinks/externalLink141.xml"/><Relationship Id="rId194" Type="http://schemas.openxmlformats.org/officeDocument/2006/relationships/externalLink" Target="externalLinks/externalLink162.xml"/><Relationship Id="rId199" Type="http://schemas.openxmlformats.org/officeDocument/2006/relationships/externalLink" Target="externalLinks/externalLink167.xml"/><Relationship Id="rId203" Type="http://schemas.openxmlformats.org/officeDocument/2006/relationships/externalLink" Target="externalLinks/externalLink171.xml"/><Relationship Id="rId208" Type="http://schemas.openxmlformats.org/officeDocument/2006/relationships/externalLink" Target="externalLinks/externalLink176.xml"/><Relationship Id="rId229" Type="http://schemas.openxmlformats.org/officeDocument/2006/relationships/externalLink" Target="externalLinks/externalLink197.xml"/><Relationship Id="rId19" Type="http://schemas.openxmlformats.org/officeDocument/2006/relationships/worksheet" Target="worksheets/sheet19.xml"/><Relationship Id="rId224" Type="http://schemas.openxmlformats.org/officeDocument/2006/relationships/externalLink" Target="externalLinks/externalLink192.xml"/><Relationship Id="rId240" Type="http://schemas.openxmlformats.org/officeDocument/2006/relationships/externalLink" Target="externalLinks/externalLink208.xml"/><Relationship Id="rId245" Type="http://schemas.openxmlformats.org/officeDocument/2006/relationships/externalLink" Target="externalLinks/externalLink213.xml"/><Relationship Id="rId261" Type="http://schemas.openxmlformats.org/officeDocument/2006/relationships/externalLink" Target="externalLinks/externalLink229.xml"/><Relationship Id="rId266" Type="http://schemas.openxmlformats.org/officeDocument/2006/relationships/externalLink" Target="externalLinks/externalLink234.xml"/><Relationship Id="rId287" Type="http://schemas.openxmlformats.org/officeDocument/2006/relationships/externalLink" Target="externalLinks/externalLink255.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externalLink" Target="externalLinks/externalLink3.xml"/><Relationship Id="rId56" Type="http://schemas.openxmlformats.org/officeDocument/2006/relationships/externalLink" Target="externalLinks/externalLink24.xml"/><Relationship Id="rId77" Type="http://schemas.openxmlformats.org/officeDocument/2006/relationships/externalLink" Target="externalLinks/externalLink45.xml"/><Relationship Id="rId100" Type="http://schemas.openxmlformats.org/officeDocument/2006/relationships/externalLink" Target="externalLinks/externalLink68.xml"/><Relationship Id="rId105" Type="http://schemas.openxmlformats.org/officeDocument/2006/relationships/externalLink" Target="externalLinks/externalLink73.xml"/><Relationship Id="rId126" Type="http://schemas.openxmlformats.org/officeDocument/2006/relationships/externalLink" Target="externalLinks/externalLink94.xml"/><Relationship Id="rId147" Type="http://schemas.openxmlformats.org/officeDocument/2006/relationships/externalLink" Target="externalLinks/externalLink115.xml"/><Relationship Id="rId168" Type="http://schemas.openxmlformats.org/officeDocument/2006/relationships/externalLink" Target="externalLinks/externalLink136.xml"/><Relationship Id="rId282" Type="http://schemas.openxmlformats.org/officeDocument/2006/relationships/externalLink" Target="externalLinks/externalLink250.xml"/><Relationship Id="rId312"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externalLink" Target="externalLinks/externalLink19.xml"/><Relationship Id="rId72" Type="http://schemas.openxmlformats.org/officeDocument/2006/relationships/externalLink" Target="externalLinks/externalLink40.xml"/><Relationship Id="rId93" Type="http://schemas.openxmlformats.org/officeDocument/2006/relationships/externalLink" Target="externalLinks/externalLink61.xml"/><Relationship Id="rId98" Type="http://schemas.openxmlformats.org/officeDocument/2006/relationships/externalLink" Target="externalLinks/externalLink66.xml"/><Relationship Id="rId121" Type="http://schemas.openxmlformats.org/officeDocument/2006/relationships/externalLink" Target="externalLinks/externalLink89.xml"/><Relationship Id="rId142" Type="http://schemas.openxmlformats.org/officeDocument/2006/relationships/externalLink" Target="externalLinks/externalLink110.xml"/><Relationship Id="rId163" Type="http://schemas.openxmlformats.org/officeDocument/2006/relationships/externalLink" Target="externalLinks/externalLink131.xml"/><Relationship Id="rId184" Type="http://schemas.openxmlformats.org/officeDocument/2006/relationships/externalLink" Target="externalLinks/externalLink152.xml"/><Relationship Id="rId189" Type="http://schemas.openxmlformats.org/officeDocument/2006/relationships/externalLink" Target="externalLinks/externalLink157.xml"/><Relationship Id="rId219" Type="http://schemas.openxmlformats.org/officeDocument/2006/relationships/externalLink" Target="externalLinks/externalLink187.xml"/><Relationship Id="rId3" Type="http://schemas.openxmlformats.org/officeDocument/2006/relationships/worksheet" Target="worksheets/sheet3.xml"/><Relationship Id="rId214" Type="http://schemas.openxmlformats.org/officeDocument/2006/relationships/externalLink" Target="externalLinks/externalLink182.xml"/><Relationship Id="rId230" Type="http://schemas.openxmlformats.org/officeDocument/2006/relationships/externalLink" Target="externalLinks/externalLink198.xml"/><Relationship Id="rId235" Type="http://schemas.openxmlformats.org/officeDocument/2006/relationships/externalLink" Target="externalLinks/externalLink203.xml"/><Relationship Id="rId251" Type="http://schemas.openxmlformats.org/officeDocument/2006/relationships/externalLink" Target="externalLinks/externalLink219.xml"/><Relationship Id="rId256" Type="http://schemas.openxmlformats.org/officeDocument/2006/relationships/externalLink" Target="externalLinks/externalLink224.xml"/><Relationship Id="rId277" Type="http://schemas.openxmlformats.org/officeDocument/2006/relationships/externalLink" Target="externalLinks/externalLink245.xml"/><Relationship Id="rId298" Type="http://schemas.openxmlformats.org/officeDocument/2006/relationships/externalLink" Target="externalLinks/externalLink266.xml"/><Relationship Id="rId25" Type="http://schemas.openxmlformats.org/officeDocument/2006/relationships/worksheet" Target="worksheets/sheet25.xml"/><Relationship Id="rId46" Type="http://schemas.openxmlformats.org/officeDocument/2006/relationships/externalLink" Target="externalLinks/externalLink14.xml"/><Relationship Id="rId67" Type="http://schemas.openxmlformats.org/officeDocument/2006/relationships/externalLink" Target="externalLinks/externalLink35.xml"/><Relationship Id="rId116" Type="http://schemas.openxmlformats.org/officeDocument/2006/relationships/externalLink" Target="externalLinks/externalLink84.xml"/><Relationship Id="rId137" Type="http://schemas.openxmlformats.org/officeDocument/2006/relationships/externalLink" Target="externalLinks/externalLink105.xml"/><Relationship Id="rId158" Type="http://schemas.openxmlformats.org/officeDocument/2006/relationships/externalLink" Target="externalLinks/externalLink126.xml"/><Relationship Id="rId272" Type="http://schemas.openxmlformats.org/officeDocument/2006/relationships/externalLink" Target="externalLinks/externalLink240.xml"/><Relationship Id="rId293" Type="http://schemas.openxmlformats.org/officeDocument/2006/relationships/externalLink" Target="externalLinks/externalLink261.xml"/><Relationship Id="rId302" Type="http://schemas.openxmlformats.org/officeDocument/2006/relationships/externalLink" Target="externalLinks/externalLink270.xml"/><Relationship Id="rId307" Type="http://schemas.openxmlformats.org/officeDocument/2006/relationships/externalLink" Target="externalLinks/externalLink275.xml"/><Relationship Id="rId20" Type="http://schemas.openxmlformats.org/officeDocument/2006/relationships/worksheet" Target="worksheets/sheet20.xml"/><Relationship Id="rId41" Type="http://schemas.openxmlformats.org/officeDocument/2006/relationships/externalLink" Target="externalLinks/externalLink9.xml"/><Relationship Id="rId62" Type="http://schemas.openxmlformats.org/officeDocument/2006/relationships/externalLink" Target="externalLinks/externalLink30.xml"/><Relationship Id="rId83" Type="http://schemas.openxmlformats.org/officeDocument/2006/relationships/externalLink" Target="externalLinks/externalLink51.xml"/><Relationship Id="rId88" Type="http://schemas.openxmlformats.org/officeDocument/2006/relationships/externalLink" Target="externalLinks/externalLink56.xml"/><Relationship Id="rId111" Type="http://schemas.openxmlformats.org/officeDocument/2006/relationships/externalLink" Target="externalLinks/externalLink79.xml"/><Relationship Id="rId132" Type="http://schemas.openxmlformats.org/officeDocument/2006/relationships/externalLink" Target="externalLinks/externalLink100.xml"/><Relationship Id="rId153" Type="http://schemas.openxmlformats.org/officeDocument/2006/relationships/externalLink" Target="externalLinks/externalLink121.xml"/><Relationship Id="rId174" Type="http://schemas.openxmlformats.org/officeDocument/2006/relationships/externalLink" Target="externalLinks/externalLink142.xml"/><Relationship Id="rId179" Type="http://schemas.openxmlformats.org/officeDocument/2006/relationships/externalLink" Target="externalLinks/externalLink147.xml"/><Relationship Id="rId195" Type="http://schemas.openxmlformats.org/officeDocument/2006/relationships/externalLink" Target="externalLinks/externalLink163.xml"/><Relationship Id="rId209" Type="http://schemas.openxmlformats.org/officeDocument/2006/relationships/externalLink" Target="externalLinks/externalLink177.xml"/><Relationship Id="rId190" Type="http://schemas.openxmlformats.org/officeDocument/2006/relationships/externalLink" Target="externalLinks/externalLink158.xml"/><Relationship Id="rId204" Type="http://schemas.openxmlformats.org/officeDocument/2006/relationships/externalLink" Target="externalLinks/externalLink172.xml"/><Relationship Id="rId220" Type="http://schemas.openxmlformats.org/officeDocument/2006/relationships/externalLink" Target="externalLinks/externalLink188.xml"/><Relationship Id="rId225" Type="http://schemas.openxmlformats.org/officeDocument/2006/relationships/externalLink" Target="externalLinks/externalLink193.xml"/><Relationship Id="rId241" Type="http://schemas.openxmlformats.org/officeDocument/2006/relationships/externalLink" Target="externalLinks/externalLink209.xml"/><Relationship Id="rId246" Type="http://schemas.openxmlformats.org/officeDocument/2006/relationships/externalLink" Target="externalLinks/externalLink214.xml"/><Relationship Id="rId267" Type="http://schemas.openxmlformats.org/officeDocument/2006/relationships/externalLink" Target="externalLinks/externalLink235.xml"/><Relationship Id="rId288" Type="http://schemas.openxmlformats.org/officeDocument/2006/relationships/externalLink" Target="externalLinks/externalLink256.xml"/><Relationship Id="rId15" Type="http://schemas.openxmlformats.org/officeDocument/2006/relationships/worksheet" Target="worksheets/sheet15.xml"/><Relationship Id="rId36" Type="http://schemas.openxmlformats.org/officeDocument/2006/relationships/externalLink" Target="externalLinks/externalLink4.xml"/><Relationship Id="rId57" Type="http://schemas.openxmlformats.org/officeDocument/2006/relationships/externalLink" Target="externalLinks/externalLink25.xml"/><Relationship Id="rId106" Type="http://schemas.openxmlformats.org/officeDocument/2006/relationships/externalLink" Target="externalLinks/externalLink74.xml"/><Relationship Id="rId127" Type="http://schemas.openxmlformats.org/officeDocument/2006/relationships/externalLink" Target="externalLinks/externalLink95.xml"/><Relationship Id="rId262" Type="http://schemas.openxmlformats.org/officeDocument/2006/relationships/externalLink" Target="externalLinks/externalLink230.xml"/><Relationship Id="rId283" Type="http://schemas.openxmlformats.org/officeDocument/2006/relationships/externalLink" Target="externalLinks/externalLink251.xml"/><Relationship Id="rId313" Type="http://schemas.openxmlformats.org/officeDocument/2006/relationships/sharedStrings" Target="sharedStrings.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externalLink" Target="externalLinks/externalLink20.xml"/><Relationship Id="rId73" Type="http://schemas.openxmlformats.org/officeDocument/2006/relationships/externalLink" Target="externalLinks/externalLink41.xml"/><Relationship Id="rId78" Type="http://schemas.openxmlformats.org/officeDocument/2006/relationships/externalLink" Target="externalLinks/externalLink46.xml"/><Relationship Id="rId94" Type="http://schemas.openxmlformats.org/officeDocument/2006/relationships/externalLink" Target="externalLinks/externalLink62.xml"/><Relationship Id="rId99" Type="http://schemas.openxmlformats.org/officeDocument/2006/relationships/externalLink" Target="externalLinks/externalLink67.xml"/><Relationship Id="rId101" Type="http://schemas.openxmlformats.org/officeDocument/2006/relationships/externalLink" Target="externalLinks/externalLink69.xml"/><Relationship Id="rId122" Type="http://schemas.openxmlformats.org/officeDocument/2006/relationships/externalLink" Target="externalLinks/externalLink90.xml"/><Relationship Id="rId143" Type="http://schemas.openxmlformats.org/officeDocument/2006/relationships/externalLink" Target="externalLinks/externalLink111.xml"/><Relationship Id="rId148" Type="http://schemas.openxmlformats.org/officeDocument/2006/relationships/externalLink" Target="externalLinks/externalLink116.xml"/><Relationship Id="rId164" Type="http://schemas.openxmlformats.org/officeDocument/2006/relationships/externalLink" Target="externalLinks/externalLink132.xml"/><Relationship Id="rId169" Type="http://schemas.openxmlformats.org/officeDocument/2006/relationships/externalLink" Target="externalLinks/externalLink137.xml"/><Relationship Id="rId185" Type="http://schemas.openxmlformats.org/officeDocument/2006/relationships/externalLink" Target="externalLinks/externalLink153.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externalLink" Target="externalLinks/externalLink148.xml"/><Relationship Id="rId210" Type="http://schemas.openxmlformats.org/officeDocument/2006/relationships/externalLink" Target="externalLinks/externalLink178.xml"/><Relationship Id="rId215" Type="http://schemas.openxmlformats.org/officeDocument/2006/relationships/externalLink" Target="externalLinks/externalLink183.xml"/><Relationship Id="rId236" Type="http://schemas.openxmlformats.org/officeDocument/2006/relationships/externalLink" Target="externalLinks/externalLink204.xml"/><Relationship Id="rId257" Type="http://schemas.openxmlformats.org/officeDocument/2006/relationships/externalLink" Target="externalLinks/externalLink225.xml"/><Relationship Id="rId278" Type="http://schemas.openxmlformats.org/officeDocument/2006/relationships/externalLink" Target="externalLinks/externalLink246.xml"/><Relationship Id="rId26" Type="http://schemas.openxmlformats.org/officeDocument/2006/relationships/worksheet" Target="worksheets/sheet26.xml"/><Relationship Id="rId231" Type="http://schemas.openxmlformats.org/officeDocument/2006/relationships/externalLink" Target="externalLinks/externalLink199.xml"/><Relationship Id="rId252" Type="http://schemas.openxmlformats.org/officeDocument/2006/relationships/externalLink" Target="externalLinks/externalLink220.xml"/><Relationship Id="rId273" Type="http://schemas.openxmlformats.org/officeDocument/2006/relationships/externalLink" Target="externalLinks/externalLink241.xml"/><Relationship Id="rId294" Type="http://schemas.openxmlformats.org/officeDocument/2006/relationships/externalLink" Target="externalLinks/externalLink262.xml"/><Relationship Id="rId308" Type="http://schemas.openxmlformats.org/officeDocument/2006/relationships/externalLink" Target="externalLinks/externalLink276.xml"/><Relationship Id="rId47" Type="http://schemas.openxmlformats.org/officeDocument/2006/relationships/externalLink" Target="externalLinks/externalLink15.xml"/><Relationship Id="rId68" Type="http://schemas.openxmlformats.org/officeDocument/2006/relationships/externalLink" Target="externalLinks/externalLink36.xml"/><Relationship Id="rId89" Type="http://schemas.openxmlformats.org/officeDocument/2006/relationships/externalLink" Target="externalLinks/externalLink57.xml"/><Relationship Id="rId112" Type="http://schemas.openxmlformats.org/officeDocument/2006/relationships/externalLink" Target="externalLinks/externalLink80.xml"/><Relationship Id="rId133" Type="http://schemas.openxmlformats.org/officeDocument/2006/relationships/externalLink" Target="externalLinks/externalLink101.xml"/><Relationship Id="rId154" Type="http://schemas.openxmlformats.org/officeDocument/2006/relationships/externalLink" Target="externalLinks/externalLink122.xml"/><Relationship Id="rId175" Type="http://schemas.openxmlformats.org/officeDocument/2006/relationships/externalLink" Target="externalLinks/externalLink143.xml"/><Relationship Id="rId196" Type="http://schemas.openxmlformats.org/officeDocument/2006/relationships/externalLink" Target="externalLinks/externalLink164.xml"/><Relationship Id="rId200" Type="http://schemas.openxmlformats.org/officeDocument/2006/relationships/externalLink" Target="externalLinks/externalLink168.xml"/><Relationship Id="rId16" Type="http://schemas.openxmlformats.org/officeDocument/2006/relationships/worksheet" Target="worksheets/sheet16.xml"/><Relationship Id="rId221" Type="http://schemas.openxmlformats.org/officeDocument/2006/relationships/externalLink" Target="externalLinks/externalLink189.xml"/><Relationship Id="rId242" Type="http://schemas.openxmlformats.org/officeDocument/2006/relationships/externalLink" Target="externalLinks/externalLink210.xml"/><Relationship Id="rId263" Type="http://schemas.openxmlformats.org/officeDocument/2006/relationships/externalLink" Target="externalLinks/externalLink231.xml"/><Relationship Id="rId284" Type="http://schemas.openxmlformats.org/officeDocument/2006/relationships/externalLink" Target="externalLinks/externalLink252.xml"/><Relationship Id="rId37" Type="http://schemas.openxmlformats.org/officeDocument/2006/relationships/externalLink" Target="externalLinks/externalLink5.xml"/><Relationship Id="rId58" Type="http://schemas.openxmlformats.org/officeDocument/2006/relationships/externalLink" Target="externalLinks/externalLink26.xml"/><Relationship Id="rId79" Type="http://schemas.openxmlformats.org/officeDocument/2006/relationships/externalLink" Target="externalLinks/externalLink47.xml"/><Relationship Id="rId102" Type="http://schemas.openxmlformats.org/officeDocument/2006/relationships/externalLink" Target="externalLinks/externalLink70.xml"/><Relationship Id="rId123" Type="http://schemas.openxmlformats.org/officeDocument/2006/relationships/externalLink" Target="externalLinks/externalLink91.xml"/><Relationship Id="rId144" Type="http://schemas.openxmlformats.org/officeDocument/2006/relationships/externalLink" Target="externalLinks/externalLink112.xml"/><Relationship Id="rId90" Type="http://schemas.openxmlformats.org/officeDocument/2006/relationships/externalLink" Target="externalLinks/externalLink58.xml"/><Relationship Id="rId165" Type="http://schemas.openxmlformats.org/officeDocument/2006/relationships/externalLink" Target="externalLinks/externalLink133.xml"/><Relationship Id="rId186" Type="http://schemas.openxmlformats.org/officeDocument/2006/relationships/externalLink" Target="externalLinks/externalLink154.xml"/><Relationship Id="rId211" Type="http://schemas.openxmlformats.org/officeDocument/2006/relationships/externalLink" Target="externalLinks/externalLink179.xml"/><Relationship Id="rId232" Type="http://schemas.openxmlformats.org/officeDocument/2006/relationships/externalLink" Target="externalLinks/externalLink200.xml"/><Relationship Id="rId253" Type="http://schemas.openxmlformats.org/officeDocument/2006/relationships/externalLink" Target="externalLinks/externalLink221.xml"/><Relationship Id="rId274" Type="http://schemas.openxmlformats.org/officeDocument/2006/relationships/externalLink" Target="externalLinks/externalLink242.xml"/><Relationship Id="rId295" Type="http://schemas.openxmlformats.org/officeDocument/2006/relationships/externalLink" Target="externalLinks/externalLink263.xml"/><Relationship Id="rId309" Type="http://schemas.openxmlformats.org/officeDocument/2006/relationships/externalLink" Target="externalLinks/externalLink277.xml"/><Relationship Id="rId27" Type="http://schemas.openxmlformats.org/officeDocument/2006/relationships/worksheet" Target="worksheets/sheet27.xml"/><Relationship Id="rId48" Type="http://schemas.openxmlformats.org/officeDocument/2006/relationships/externalLink" Target="externalLinks/externalLink16.xml"/><Relationship Id="rId69" Type="http://schemas.openxmlformats.org/officeDocument/2006/relationships/externalLink" Target="externalLinks/externalLink37.xml"/><Relationship Id="rId113" Type="http://schemas.openxmlformats.org/officeDocument/2006/relationships/externalLink" Target="externalLinks/externalLink81.xml"/><Relationship Id="rId134" Type="http://schemas.openxmlformats.org/officeDocument/2006/relationships/externalLink" Target="externalLinks/externalLink102.xml"/><Relationship Id="rId80" Type="http://schemas.openxmlformats.org/officeDocument/2006/relationships/externalLink" Target="externalLinks/externalLink48.xml"/><Relationship Id="rId155" Type="http://schemas.openxmlformats.org/officeDocument/2006/relationships/externalLink" Target="externalLinks/externalLink123.xml"/><Relationship Id="rId176" Type="http://schemas.openxmlformats.org/officeDocument/2006/relationships/externalLink" Target="externalLinks/externalLink144.xml"/><Relationship Id="rId197" Type="http://schemas.openxmlformats.org/officeDocument/2006/relationships/externalLink" Target="externalLinks/externalLink165.xml"/><Relationship Id="rId201" Type="http://schemas.openxmlformats.org/officeDocument/2006/relationships/externalLink" Target="externalLinks/externalLink169.xml"/><Relationship Id="rId222" Type="http://schemas.openxmlformats.org/officeDocument/2006/relationships/externalLink" Target="externalLinks/externalLink190.xml"/><Relationship Id="rId243" Type="http://schemas.openxmlformats.org/officeDocument/2006/relationships/externalLink" Target="externalLinks/externalLink211.xml"/><Relationship Id="rId264" Type="http://schemas.openxmlformats.org/officeDocument/2006/relationships/externalLink" Target="externalLinks/externalLink232.xml"/><Relationship Id="rId285" Type="http://schemas.openxmlformats.org/officeDocument/2006/relationships/externalLink" Target="externalLinks/externalLink253.xml"/><Relationship Id="rId17" Type="http://schemas.openxmlformats.org/officeDocument/2006/relationships/worksheet" Target="worksheets/sheet17.xml"/><Relationship Id="rId38" Type="http://schemas.openxmlformats.org/officeDocument/2006/relationships/externalLink" Target="externalLinks/externalLink6.xml"/><Relationship Id="rId59" Type="http://schemas.openxmlformats.org/officeDocument/2006/relationships/externalLink" Target="externalLinks/externalLink27.xml"/><Relationship Id="rId103" Type="http://schemas.openxmlformats.org/officeDocument/2006/relationships/externalLink" Target="externalLinks/externalLink71.xml"/><Relationship Id="rId124" Type="http://schemas.openxmlformats.org/officeDocument/2006/relationships/externalLink" Target="externalLinks/externalLink92.xml"/><Relationship Id="rId310" Type="http://schemas.openxmlformats.org/officeDocument/2006/relationships/externalLink" Target="externalLinks/externalLink278.xml"/><Relationship Id="rId70" Type="http://schemas.openxmlformats.org/officeDocument/2006/relationships/externalLink" Target="externalLinks/externalLink38.xml"/><Relationship Id="rId91" Type="http://schemas.openxmlformats.org/officeDocument/2006/relationships/externalLink" Target="externalLinks/externalLink59.xml"/><Relationship Id="rId145" Type="http://schemas.openxmlformats.org/officeDocument/2006/relationships/externalLink" Target="externalLinks/externalLink113.xml"/><Relationship Id="rId166" Type="http://schemas.openxmlformats.org/officeDocument/2006/relationships/externalLink" Target="externalLinks/externalLink134.xml"/><Relationship Id="rId187" Type="http://schemas.openxmlformats.org/officeDocument/2006/relationships/externalLink" Target="externalLinks/externalLink155.xml"/><Relationship Id="rId1" Type="http://schemas.openxmlformats.org/officeDocument/2006/relationships/worksheet" Target="worksheets/sheet1.xml"/><Relationship Id="rId212" Type="http://schemas.openxmlformats.org/officeDocument/2006/relationships/externalLink" Target="externalLinks/externalLink180.xml"/><Relationship Id="rId233" Type="http://schemas.openxmlformats.org/officeDocument/2006/relationships/externalLink" Target="externalLinks/externalLink201.xml"/><Relationship Id="rId254" Type="http://schemas.openxmlformats.org/officeDocument/2006/relationships/externalLink" Target="externalLinks/externalLink222.xml"/><Relationship Id="rId28" Type="http://schemas.openxmlformats.org/officeDocument/2006/relationships/worksheet" Target="worksheets/sheet28.xml"/><Relationship Id="rId49" Type="http://schemas.openxmlformats.org/officeDocument/2006/relationships/externalLink" Target="externalLinks/externalLink17.xml"/><Relationship Id="rId114" Type="http://schemas.openxmlformats.org/officeDocument/2006/relationships/externalLink" Target="externalLinks/externalLink82.xml"/><Relationship Id="rId275" Type="http://schemas.openxmlformats.org/officeDocument/2006/relationships/externalLink" Target="externalLinks/externalLink243.xml"/><Relationship Id="rId296" Type="http://schemas.openxmlformats.org/officeDocument/2006/relationships/externalLink" Target="externalLinks/externalLink264.xml"/><Relationship Id="rId300" Type="http://schemas.openxmlformats.org/officeDocument/2006/relationships/externalLink" Target="externalLinks/externalLink268.xml"/><Relationship Id="rId60" Type="http://schemas.openxmlformats.org/officeDocument/2006/relationships/externalLink" Target="externalLinks/externalLink28.xml"/><Relationship Id="rId81" Type="http://schemas.openxmlformats.org/officeDocument/2006/relationships/externalLink" Target="externalLinks/externalLink49.xml"/><Relationship Id="rId135" Type="http://schemas.openxmlformats.org/officeDocument/2006/relationships/externalLink" Target="externalLinks/externalLink103.xml"/><Relationship Id="rId156" Type="http://schemas.openxmlformats.org/officeDocument/2006/relationships/externalLink" Target="externalLinks/externalLink124.xml"/><Relationship Id="rId177" Type="http://schemas.openxmlformats.org/officeDocument/2006/relationships/externalLink" Target="externalLinks/externalLink145.xml"/><Relationship Id="rId198" Type="http://schemas.openxmlformats.org/officeDocument/2006/relationships/externalLink" Target="externalLinks/externalLink166.xml"/><Relationship Id="rId202" Type="http://schemas.openxmlformats.org/officeDocument/2006/relationships/externalLink" Target="externalLinks/externalLink170.xml"/><Relationship Id="rId223" Type="http://schemas.openxmlformats.org/officeDocument/2006/relationships/externalLink" Target="externalLinks/externalLink191.xml"/><Relationship Id="rId244" Type="http://schemas.openxmlformats.org/officeDocument/2006/relationships/externalLink" Target="externalLinks/externalLink212.xml"/><Relationship Id="rId18" Type="http://schemas.openxmlformats.org/officeDocument/2006/relationships/worksheet" Target="worksheets/sheet18.xml"/><Relationship Id="rId39" Type="http://schemas.openxmlformats.org/officeDocument/2006/relationships/externalLink" Target="externalLinks/externalLink7.xml"/><Relationship Id="rId265" Type="http://schemas.openxmlformats.org/officeDocument/2006/relationships/externalLink" Target="externalLinks/externalLink233.xml"/><Relationship Id="rId286" Type="http://schemas.openxmlformats.org/officeDocument/2006/relationships/externalLink" Target="externalLinks/externalLink254.xml"/><Relationship Id="rId50" Type="http://schemas.openxmlformats.org/officeDocument/2006/relationships/externalLink" Target="externalLinks/externalLink18.xml"/><Relationship Id="rId104" Type="http://schemas.openxmlformats.org/officeDocument/2006/relationships/externalLink" Target="externalLinks/externalLink72.xml"/><Relationship Id="rId125" Type="http://schemas.openxmlformats.org/officeDocument/2006/relationships/externalLink" Target="externalLinks/externalLink93.xml"/><Relationship Id="rId146" Type="http://schemas.openxmlformats.org/officeDocument/2006/relationships/externalLink" Target="externalLinks/externalLink114.xml"/><Relationship Id="rId167" Type="http://schemas.openxmlformats.org/officeDocument/2006/relationships/externalLink" Target="externalLinks/externalLink135.xml"/><Relationship Id="rId188" Type="http://schemas.openxmlformats.org/officeDocument/2006/relationships/externalLink" Target="externalLinks/externalLink156.xml"/><Relationship Id="rId311" Type="http://schemas.openxmlformats.org/officeDocument/2006/relationships/theme" Target="theme/theme1.xml"/><Relationship Id="rId71" Type="http://schemas.openxmlformats.org/officeDocument/2006/relationships/externalLink" Target="externalLinks/externalLink39.xml"/><Relationship Id="rId92" Type="http://schemas.openxmlformats.org/officeDocument/2006/relationships/externalLink" Target="externalLinks/externalLink60.xml"/><Relationship Id="rId213" Type="http://schemas.openxmlformats.org/officeDocument/2006/relationships/externalLink" Target="externalLinks/externalLink181.xml"/><Relationship Id="rId234" Type="http://schemas.openxmlformats.org/officeDocument/2006/relationships/externalLink" Target="externalLinks/externalLink202.xml"/><Relationship Id="rId2" Type="http://schemas.openxmlformats.org/officeDocument/2006/relationships/worksheet" Target="worksheets/sheet2.xml"/><Relationship Id="rId29" Type="http://schemas.openxmlformats.org/officeDocument/2006/relationships/worksheet" Target="worksheets/sheet29.xml"/><Relationship Id="rId255" Type="http://schemas.openxmlformats.org/officeDocument/2006/relationships/externalLink" Target="externalLinks/externalLink223.xml"/><Relationship Id="rId276" Type="http://schemas.openxmlformats.org/officeDocument/2006/relationships/externalLink" Target="externalLinks/externalLink244.xml"/><Relationship Id="rId297" Type="http://schemas.openxmlformats.org/officeDocument/2006/relationships/externalLink" Target="externalLinks/externalLink265.xml"/><Relationship Id="rId40" Type="http://schemas.openxmlformats.org/officeDocument/2006/relationships/externalLink" Target="externalLinks/externalLink8.xml"/><Relationship Id="rId115" Type="http://schemas.openxmlformats.org/officeDocument/2006/relationships/externalLink" Target="externalLinks/externalLink83.xml"/><Relationship Id="rId136" Type="http://schemas.openxmlformats.org/officeDocument/2006/relationships/externalLink" Target="externalLinks/externalLink104.xml"/><Relationship Id="rId157" Type="http://schemas.openxmlformats.org/officeDocument/2006/relationships/externalLink" Target="externalLinks/externalLink125.xml"/><Relationship Id="rId178" Type="http://schemas.openxmlformats.org/officeDocument/2006/relationships/externalLink" Target="externalLinks/externalLink146.xml"/><Relationship Id="rId301" Type="http://schemas.openxmlformats.org/officeDocument/2006/relationships/externalLink" Target="externalLinks/externalLink269.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1.pn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1.png"/><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1.png"/><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1.png"/><Relationship Id="rId1" Type="http://schemas.openxmlformats.org/officeDocument/2006/relationships/image" Target="../media/image4.emf"/><Relationship Id="rId4" Type="http://schemas.openxmlformats.org/officeDocument/2006/relationships/image" Target="../media/image3.png"/></Relationships>
</file>

<file path=xl/drawings/_rels/drawing12.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1.png"/><Relationship Id="rId1" Type="http://schemas.openxmlformats.org/officeDocument/2006/relationships/image" Target="../media/image2.png"/></Relationships>
</file>

<file path=xl/drawings/_rels/drawing14.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7.png"/></Relationships>
</file>

<file path=xl/drawings/_rels/drawing17.xml.rels><?xml version="1.0" encoding="UTF-8" standalone="yes"?>
<Relationships xmlns="http://schemas.openxmlformats.org/package/2006/relationships"><Relationship Id="rId1" Type="http://schemas.openxmlformats.org/officeDocument/2006/relationships/image" Target="../media/image7.png"/></Relationships>
</file>

<file path=xl/drawings/_rels/drawing18.xml.rels><?xml version="1.0" encoding="UTF-8" standalone="yes"?>
<Relationships xmlns="http://schemas.openxmlformats.org/package/2006/relationships"><Relationship Id="rId1" Type="http://schemas.openxmlformats.org/officeDocument/2006/relationships/image" Target="../media/image7.png"/></Relationships>
</file>

<file path=xl/drawings/_rels/drawing19.xml.rels><?xml version="1.0" encoding="UTF-8" standalone="yes"?>
<Relationships xmlns="http://schemas.openxmlformats.org/package/2006/relationships"><Relationship Id="rId3" Type="http://schemas.openxmlformats.org/officeDocument/2006/relationships/image" Target="../media/image5.jpeg"/><Relationship Id="rId2" Type="http://schemas.microsoft.com/office/2007/relationships/hdphoto" Target="../media/hdphoto1.wdp"/><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3" Type="http://schemas.openxmlformats.org/officeDocument/2006/relationships/image" Target="../media/image5.jpeg"/><Relationship Id="rId2" Type="http://schemas.microsoft.com/office/2007/relationships/hdphoto" Target="../media/hdphoto1.wdp"/><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editAs="oneCell">
    <xdr:from>
      <xdr:col>1</xdr:col>
      <xdr:colOff>586740</xdr:colOff>
      <xdr:row>18</xdr:row>
      <xdr:rowOff>177165</xdr:rowOff>
    </xdr:from>
    <xdr:to>
      <xdr:col>1</xdr:col>
      <xdr:colOff>1996440</xdr:colOff>
      <xdr:row>22</xdr:row>
      <xdr:rowOff>165048</xdr:rowOff>
    </xdr:to>
    <xdr:pic>
      <xdr:nvPicPr>
        <xdr:cNvPr id="3" name="Imagen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9559" b="89706" l="787" r="89764">
                      <a14:foregroundMark x1="787" y1="33088" x2="7087" y2="67647"/>
                    </a14:backgroundRemoval>
                  </a14:imgEffect>
                </a14:imgLayer>
              </a14:imgProps>
            </a:ext>
            <a:ext uri="{28A0092B-C50C-407E-A947-70E740481C1C}">
              <a14:useLocalDpi xmlns:a14="http://schemas.microsoft.com/office/drawing/2010/main" val="0"/>
            </a:ext>
          </a:extLst>
        </a:blip>
        <a:stretch>
          <a:fillRect/>
        </a:stretch>
      </xdr:blipFill>
      <xdr:spPr>
        <a:xfrm>
          <a:off x="1143000" y="9999345"/>
          <a:ext cx="1409700" cy="73464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28575</xdr:colOff>
      <xdr:row>78</xdr:row>
      <xdr:rowOff>180975</xdr:rowOff>
    </xdr:from>
    <xdr:to>
      <xdr:col>5</xdr:col>
      <xdr:colOff>307975</xdr:colOff>
      <xdr:row>82</xdr:row>
      <xdr:rowOff>40005</xdr:rowOff>
    </xdr:to>
    <xdr:pic>
      <xdr:nvPicPr>
        <xdr:cNvPr id="12" name="Imagen 11">
          <a:extLst>
            <a:ext uri="{FF2B5EF4-FFF2-40B4-BE49-F238E27FC236}">
              <a16:creationId xmlns:a16="http://schemas.microsoft.com/office/drawing/2014/main" id="{00000000-0008-0000-0600-00000C000000}"/>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9559" b="89706" l="787" r="89764">
                      <a14:foregroundMark x1="787" y1="33088" x2="7087" y2="67647"/>
                    </a14:backgroundRemoval>
                  </a14:imgEffect>
                </a14:imgLayer>
              </a14:imgProps>
            </a:ext>
            <a:ext uri="{28A0092B-C50C-407E-A947-70E740481C1C}">
              <a14:useLocalDpi xmlns:a14="http://schemas.microsoft.com/office/drawing/2010/main" val="0"/>
            </a:ext>
          </a:extLst>
        </a:blip>
        <a:stretch>
          <a:fillRect/>
        </a:stretch>
      </xdr:blipFill>
      <xdr:spPr>
        <a:xfrm>
          <a:off x="5895975" y="18154650"/>
          <a:ext cx="1231900" cy="659130"/>
        </a:xfrm>
        <a:prstGeom prst="rect">
          <a:avLst/>
        </a:prstGeom>
      </xdr:spPr>
    </xdr:pic>
    <xdr:clientData/>
  </xdr:twoCellAnchor>
  <xdr:twoCellAnchor editAs="oneCell">
    <xdr:from>
      <xdr:col>1</xdr:col>
      <xdr:colOff>133350</xdr:colOff>
      <xdr:row>78</xdr:row>
      <xdr:rowOff>180975</xdr:rowOff>
    </xdr:from>
    <xdr:to>
      <xdr:col>1</xdr:col>
      <xdr:colOff>1999534</xdr:colOff>
      <xdr:row>83</xdr:row>
      <xdr:rowOff>9525</xdr:rowOff>
    </xdr:to>
    <xdr:pic>
      <xdr:nvPicPr>
        <xdr:cNvPr id="3" name="Imagen 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04875" y="28136850"/>
          <a:ext cx="1866184" cy="8191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28575</xdr:colOff>
      <xdr:row>65</xdr:row>
      <xdr:rowOff>180975</xdr:rowOff>
    </xdr:from>
    <xdr:to>
      <xdr:col>5</xdr:col>
      <xdr:colOff>307975</xdr:colOff>
      <xdr:row>69</xdr:row>
      <xdr:rowOff>40005</xdr:rowOff>
    </xdr:to>
    <xdr:pic>
      <xdr:nvPicPr>
        <xdr:cNvPr id="4" name="Imagen 3">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9559" b="89706" l="787" r="89764">
                      <a14:foregroundMark x1="787" y1="33088" x2="7087" y2="67647"/>
                    </a14:backgroundRemoval>
                  </a14:imgEffect>
                </a14:imgLayer>
              </a14:imgProps>
            </a:ext>
            <a:ext uri="{28A0092B-C50C-407E-A947-70E740481C1C}">
              <a14:useLocalDpi xmlns:a14="http://schemas.microsoft.com/office/drawing/2010/main" val="0"/>
            </a:ext>
          </a:extLst>
        </a:blip>
        <a:stretch>
          <a:fillRect/>
        </a:stretch>
      </xdr:blipFill>
      <xdr:spPr>
        <a:xfrm>
          <a:off x="5895975" y="18154650"/>
          <a:ext cx="1231900" cy="659130"/>
        </a:xfrm>
        <a:prstGeom prst="rect">
          <a:avLst/>
        </a:prstGeom>
      </xdr:spPr>
    </xdr:pic>
    <xdr:clientData/>
  </xdr:twoCellAnchor>
  <xdr:twoCellAnchor editAs="oneCell">
    <xdr:from>
      <xdr:col>1</xdr:col>
      <xdr:colOff>0</xdr:colOff>
      <xdr:row>66</xdr:row>
      <xdr:rowOff>63500</xdr:rowOff>
    </xdr:from>
    <xdr:to>
      <xdr:col>1</xdr:col>
      <xdr:colOff>1266825</xdr:colOff>
      <xdr:row>70</xdr:row>
      <xdr:rowOff>99695</xdr:rowOff>
    </xdr:to>
    <xdr:pic>
      <xdr:nvPicPr>
        <xdr:cNvPr id="3" name="Imagen 2">
          <a:extLst>
            <a:ext uri="{FF2B5EF4-FFF2-40B4-BE49-F238E27FC236}">
              <a16:creationId xmlns:a16="http://schemas.microsoft.com/office/drawing/2014/main" id="{00000000-0008-0000-0700-000003000000}"/>
            </a:ext>
          </a:extLst>
        </xdr:cNvPr>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71525" y="16055975"/>
          <a:ext cx="1266825" cy="807720"/>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28575</xdr:colOff>
      <xdr:row>65</xdr:row>
      <xdr:rowOff>180975</xdr:rowOff>
    </xdr:from>
    <xdr:to>
      <xdr:col>5</xdr:col>
      <xdr:colOff>298450</xdr:colOff>
      <xdr:row>69</xdr:row>
      <xdr:rowOff>40005</xdr:rowOff>
    </xdr:to>
    <xdr:pic>
      <xdr:nvPicPr>
        <xdr:cNvPr id="4" name="Imagen 3">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9559" b="89706" l="787" r="89764">
                      <a14:foregroundMark x1="787" y1="33088" x2="7087" y2="67647"/>
                    </a14:backgroundRemoval>
                  </a14:imgEffect>
                </a14:imgLayer>
              </a14:imgProps>
            </a:ext>
            <a:ext uri="{28A0092B-C50C-407E-A947-70E740481C1C}">
              <a14:useLocalDpi xmlns:a14="http://schemas.microsoft.com/office/drawing/2010/main" val="0"/>
            </a:ext>
          </a:extLst>
        </a:blip>
        <a:stretch>
          <a:fillRect/>
        </a:stretch>
      </xdr:blipFill>
      <xdr:spPr>
        <a:xfrm>
          <a:off x="5895975" y="15592425"/>
          <a:ext cx="1231900" cy="659130"/>
        </a:xfrm>
        <a:prstGeom prst="rect">
          <a:avLst/>
        </a:prstGeom>
      </xdr:spPr>
    </xdr:pic>
    <xdr:clientData/>
  </xdr:twoCellAnchor>
  <xdr:twoCellAnchor editAs="oneCell">
    <xdr:from>
      <xdr:col>1</xdr:col>
      <xdr:colOff>0</xdr:colOff>
      <xdr:row>66</xdr:row>
      <xdr:rowOff>63500</xdr:rowOff>
    </xdr:from>
    <xdr:to>
      <xdr:col>1</xdr:col>
      <xdr:colOff>1266825</xdr:colOff>
      <xdr:row>70</xdr:row>
      <xdr:rowOff>99695</xdr:rowOff>
    </xdr:to>
    <xdr:pic>
      <xdr:nvPicPr>
        <xdr:cNvPr id="3" name="Imagen 2">
          <a:extLst>
            <a:ext uri="{FF2B5EF4-FFF2-40B4-BE49-F238E27FC236}">
              <a16:creationId xmlns:a16="http://schemas.microsoft.com/office/drawing/2014/main" id="{00000000-0008-0000-0800-000003000000}"/>
            </a:ext>
          </a:extLst>
        </xdr:cNvPr>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71525" y="16055975"/>
          <a:ext cx="1266825" cy="807720"/>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114300</xdr:colOff>
      <xdr:row>64</xdr:row>
      <xdr:rowOff>76200</xdr:rowOff>
    </xdr:from>
    <xdr:to>
      <xdr:col>1</xdr:col>
      <xdr:colOff>1381125</xdr:colOff>
      <xdr:row>68</xdr:row>
      <xdr:rowOff>112395</xdr:rowOff>
    </xdr:to>
    <xdr:pic>
      <xdr:nvPicPr>
        <xdr:cNvPr id="2" name="Imagen 1">
          <a:extLst>
            <a:ext uri="{FF2B5EF4-FFF2-40B4-BE49-F238E27FC236}">
              <a16:creationId xmlns:a16="http://schemas.microsoft.com/office/drawing/2014/main" id="{00000000-0008-0000-0900-000002000000}"/>
            </a:ext>
          </a:extLst>
        </xdr:cNvPr>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920750" y="14693900"/>
          <a:ext cx="1266825" cy="807720"/>
        </a:xfrm>
        <a:prstGeom prst="rect">
          <a:avLst/>
        </a:prstGeom>
        <a:noFill/>
        <a:ln>
          <a:noFill/>
        </a:ln>
      </xdr:spPr>
    </xdr:pic>
    <xdr:clientData/>
  </xdr:twoCellAnchor>
  <xdr:twoCellAnchor editAs="oneCell">
    <xdr:from>
      <xdr:col>4</xdr:col>
      <xdr:colOff>28575</xdr:colOff>
      <xdr:row>63</xdr:row>
      <xdr:rowOff>180975</xdr:rowOff>
    </xdr:from>
    <xdr:to>
      <xdr:col>5</xdr:col>
      <xdr:colOff>307975</xdr:colOff>
      <xdr:row>67</xdr:row>
      <xdr:rowOff>40005</xdr:rowOff>
    </xdr:to>
    <xdr:pic>
      <xdr:nvPicPr>
        <xdr:cNvPr id="4" name="Imagen 3">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backgroundRemoval t="9559" b="89706" l="787" r="89764">
                      <a14:foregroundMark x1="787" y1="33088" x2="7087" y2="67647"/>
                    </a14:backgroundRemoval>
                  </a14:imgEffect>
                </a14:imgLayer>
              </a14:imgProps>
            </a:ext>
            <a:ext uri="{28A0092B-C50C-407E-A947-70E740481C1C}">
              <a14:useLocalDpi xmlns:a14="http://schemas.microsoft.com/office/drawing/2010/main" val="0"/>
            </a:ext>
          </a:extLst>
        </a:blip>
        <a:stretch>
          <a:fillRect/>
        </a:stretch>
      </xdr:blipFill>
      <xdr:spPr>
        <a:xfrm>
          <a:off x="5905500" y="15563850"/>
          <a:ext cx="1231900" cy="65913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120650</xdr:colOff>
      <xdr:row>64</xdr:row>
      <xdr:rowOff>38100</xdr:rowOff>
    </xdr:from>
    <xdr:to>
      <xdr:col>1</xdr:col>
      <xdr:colOff>1387475</xdr:colOff>
      <xdr:row>68</xdr:row>
      <xdr:rowOff>74295</xdr:rowOff>
    </xdr:to>
    <xdr:pic>
      <xdr:nvPicPr>
        <xdr:cNvPr id="2" name="Imagen 1">
          <a:extLst>
            <a:ext uri="{FF2B5EF4-FFF2-40B4-BE49-F238E27FC236}">
              <a16:creationId xmlns:a16="http://schemas.microsoft.com/office/drawing/2014/main" id="{00000000-0008-0000-0A00-000002000000}"/>
            </a:ext>
          </a:extLst>
        </xdr:cNvPr>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927100" y="14655800"/>
          <a:ext cx="1266825" cy="807720"/>
        </a:xfrm>
        <a:prstGeom prst="rect">
          <a:avLst/>
        </a:prstGeom>
        <a:noFill/>
        <a:ln>
          <a:noFill/>
        </a:ln>
      </xdr:spPr>
    </xdr:pic>
    <xdr:clientData/>
  </xdr:twoCellAnchor>
  <xdr:twoCellAnchor editAs="oneCell">
    <xdr:from>
      <xdr:col>4</xdr:col>
      <xdr:colOff>28575</xdr:colOff>
      <xdr:row>63</xdr:row>
      <xdr:rowOff>180975</xdr:rowOff>
    </xdr:from>
    <xdr:to>
      <xdr:col>5</xdr:col>
      <xdr:colOff>307975</xdr:colOff>
      <xdr:row>67</xdr:row>
      <xdr:rowOff>40005</xdr:rowOff>
    </xdr:to>
    <xdr:pic>
      <xdr:nvPicPr>
        <xdr:cNvPr id="4" name="Imagen 3">
          <a:extLst>
            <a:ext uri="{FF2B5EF4-FFF2-40B4-BE49-F238E27FC236}">
              <a16:creationId xmlns:a16="http://schemas.microsoft.com/office/drawing/2014/main" id="{00000000-0008-0000-0A00-000004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backgroundRemoval t="9559" b="89706" l="787" r="89764">
                      <a14:foregroundMark x1="787" y1="33088" x2="7087" y2="67647"/>
                    </a14:backgroundRemoval>
                  </a14:imgEffect>
                </a14:imgLayer>
              </a14:imgProps>
            </a:ext>
            <a:ext uri="{28A0092B-C50C-407E-A947-70E740481C1C}">
              <a14:useLocalDpi xmlns:a14="http://schemas.microsoft.com/office/drawing/2010/main" val="0"/>
            </a:ext>
          </a:extLst>
        </a:blip>
        <a:stretch>
          <a:fillRect/>
        </a:stretch>
      </xdr:blipFill>
      <xdr:spPr>
        <a:xfrm>
          <a:off x="5895975" y="15211425"/>
          <a:ext cx="1231900" cy="65913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0</xdr:colOff>
      <xdr:row>64</xdr:row>
      <xdr:rowOff>63500</xdr:rowOff>
    </xdr:from>
    <xdr:to>
      <xdr:col>1</xdr:col>
      <xdr:colOff>1266825</xdr:colOff>
      <xdr:row>68</xdr:row>
      <xdr:rowOff>99695</xdr:rowOff>
    </xdr:to>
    <xdr:pic>
      <xdr:nvPicPr>
        <xdr:cNvPr id="2" name="Imagen 1">
          <a:extLst>
            <a:ext uri="{FF2B5EF4-FFF2-40B4-BE49-F238E27FC236}">
              <a16:creationId xmlns:a16="http://schemas.microsoft.com/office/drawing/2014/main" id="{00000000-0008-0000-0B00-000002000000}"/>
            </a:ext>
          </a:extLst>
        </xdr:cNvPr>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06450" y="14681200"/>
          <a:ext cx="1266825" cy="807720"/>
        </a:xfrm>
        <a:prstGeom prst="rect">
          <a:avLst/>
        </a:prstGeom>
        <a:noFill/>
        <a:ln>
          <a:noFill/>
        </a:ln>
      </xdr:spPr>
    </xdr:pic>
    <xdr:clientData/>
  </xdr:twoCellAnchor>
  <xdr:twoCellAnchor editAs="oneCell">
    <xdr:from>
      <xdr:col>4</xdr:col>
      <xdr:colOff>28575</xdr:colOff>
      <xdr:row>63</xdr:row>
      <xdr:rowOff>180975</xdr:rowOff>
    </xdr:from>
    <xdr:to>
      <xdr:col>5</xdr:col>
      <xdr:colOff>307975</xdr:colOff>
      <xdr:row>67</xdr:row>
      <xdr:rowOff>40005</xdr:rowOff>
    </xdr:to>
    <xdr:pic>
      <xdr:nvPicPr>
        <xdr:cNvPr id="4" name="Imagen 3">
          <a:extLst>
            <a:ext uri="{FF2B5EF4-FFF2-40B4-BE49-F238E27FC236}">
              <a16:creationId xmlns:a16="http://schemas.microsoft.com/office/drawing/2014/main" id="{00000000-0008-0000-0B00-000004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backgroundRemoval t="9559" b="89706" l="787" r="89764">
                      <a14:foregroundMark x1="787" y1="33088" x2="7087" y2="67647"/>
                    </a14:backgroundRemoval>
                  </a14:imgEffect>
                </a14:imgLayer>
              </a14:imgProps>
            </a:ext>
            <a:ext uri="{28A0092B-C50C-407E-A947-70E740481C1C}">
              <a14:useLocalDpi xmlns:a14="http://schemas.microsoft.com/office/drawing/2010/main" val="0"/>
            </a:ext>
          </a:extLst>
        </a:blip>
        <a:stretch>
          <a:fillRect/>
        </a:stretch>
      </xdr:blipFill>
      <xdr:spPr>
        <a:xfrm>
          <a:off x="5895975" y="15144750"/>
          <a:ext cx="1231900" cy="65913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4</xdr:col>
      <xdr:colOff>28575</xdr:colOff>
      <xdr:row>63</xdr:row>
      <xdr:rowOff>180975</xdr:rowOff>
    </xdr:from>
    <xdr:to>
      <xdr:col>5</xdr:col>
      <xdr:colOff>307975</xdr:colOff>
      <xdr:row>67</xdr:row>
      <xdr:rowOff>40005</xdr:rowOff>
    </xdr:to>
    <xdr:pic>
      <xdr:nvPicPr>
        <xdr:cNvPr id="4" name="Imagen 3">
          <a:extLst>
            <a:ext uri="{FF2B5EF4-FFF2-40B4-BE49-F238E27FC236}">
              <a16:creationId xmlns:a16="http://schemas.microsoft.com/office/drawing/2014/main" id="{00000000-0008-0000-0D00-000004000000}"/>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9559" b="89706" l="787" r="89764">
                      <a14:foregroundMark x1="787" y1="33088" x2="7087" y2="67647"/>
                    </a14:backgroundRemoval>
                  </a14:imgEffect>
                </a14:imgLayer>
              </a14:imgProps>
            </a:ext>
            <a:ext uri="{28A0092B-C50C-407E-A947-70E740481C1C}">
              <a14:useLocalDpi xmlns:a14="http://schemas.microsoft.com/office/drawing/2010/main" val="0"/>
            </a:ext>
          </a:extLst>
        </a:blip>
        <a:stretch>
          <a:fillRect/>
        </a:stretch>
      </xdr:blipFill>
      <xdr:spPr>
        <a:xfrm>
          <a:off x="5895975" y="15259050"/>
          <a:ext cx="1231900" cy="659130"/>
        </a:xfrm>
        <a:prstGeom prst="rect">
          <a:avLst/>
        </a:prstGeom>
      </xdr:spPr>
    </xdr:pic>
    <xdr:clientData/>
  </xdr:twoCellAnchor>
  <xdr:twoCellAnchor editAs="oneCell">
    <xdr:from>
      <xdr:col>1</xdr:col>
      <xdr:colOff>0</xdr:colOff>
      <xdr:row>64</xdr:row>
      <xdr:rowOff>63500</xdr:rowOff>
    </xdr:from>
    <xdr:to>
      <xdr:col>1</xdr:col>
      <xdr:colOff>1266825</xdr:colOff>
      <xdr:row>68</xdr:row>
      <xdr:rowOff>99695</xdr:rowOff>
    </xdr:to>
    <xdr:pic>
      <xdr:nvPicPr>
        <xdr:cNvPr id="3" name="Imagen 2">
          <a:extLst>
            <a:ext uri="{FF2B5EF4-FFF2-40B4-BE49-F238E27FC236}">
              <a16:creationId xmlns:a16="http://schemas.microsoft.com/office/drawing/2014/main" id="{00000000-0008-0000-0D00-000003000000}"/>
            </a:ext>
          </a:extLst>
        </xdr:cNvPr>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71525" y="16055975"/>
          <a:ext cx="1266825" cy="807720"/>
        </a:xfrm>
        <a:prstGeom prst="rect">
          <a:avLst/>
        </a:prstGeom>
        <a:noFill/>
        <a:ln>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4</xdr:col>
      <xdr:colOff>28575</xdr:colOff>
      <xdr:row>65</xdr:row>
      <xdr:rowOff>180975</xdr:rowOff>
    </xdr:from>
    <xdr:to>
      <xdr:col>5</xdr:col>
      <xdr:colOff>307975</xdr:colOff>
      <xdr:row>69</xdr:row>
      <xdr:rowOff>40005</xdr:rowOff>
    </xdr:to>
    <xdr:pic>
      <xdr:nvPicPr>
        <xdr:cNvPr id="4" name="Imagen 3">
          <a:extLst>
            <a:ext uri="{FF2B5EF4-FFF2-40B4-BE49-F238E27FC236}">
              <a16:creationId xmlns:a16="http://schemas.microsoft.com/office/drawing/2014/main" id="{00000000-0008-0000-0E00-000004000000}"/>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9559" b="89706" l="787" r="89764">
                      <a14:foregroundMark x1="787" y1="33088" x2="7087" y2="67647"/>
                    </a14:backgroundRemoval>
                  </a14:imgEffect>
                </a14:imgLayer>
              </a14:imgProps>
            </a:ext>
            <a:ext uri="{28A0092B-C50C-407E-A947-70E740481C1C}">
              <a14:useLocalDpi xmlns:a14="http://schemas.microsoft.com/office/drawing/2010/main" val="0"/>
            </a:ext>
          </a:extLst>
        </a:blip>
        <a:stretch>
          <a:fillRect/>
        </a:stretch>
      </xdr:blipFill>
      <xdr:spPr>
        <a:xfrm>
          <a:off x="5895975" y="15268575"/>
          <a:ext cx="1231900" cy="659130"/>
        </a:xfrm>
        <a:prstGeom prst="rect">
          <a:avLst/>
        </a:prstGeom>
      </xdr:spPr>
    </xdr:pic>
    <xdr:clientData/>
  </xdr:twoCellAnchor>
  <xdr:twoCellAnchor editAs="oneCell">
    <xdr:from>
      <xdr:col>1</xdr:col>
      <xdr:colOff>0</xdr:colOff>
      <xdr:row>66</xdr:row>
      <xdr:rowOff>63500</xdr:rowOff>
    </xdr:from>
    <xdr:to>
      <xdr:col>1</xdr:col>
      <xdr:colOff>1266825</xdr:colOff>
      <xdr:row>70</xdr:row>
      <xdr:rowOff>99695</xdr:rowOff>
    </xdr:to>
    <xdr:pic>
      <xdr:nvPicPr>
        <xdr:cNvPr id="3" name="Imagen 2">
          <a:extLst>
            <a:ext uri="{FF2B5EF4-FFF2-40B4-BE49-F238E27FC236}">
              <a16:creationId xmlns:a16="http://schemas.microsoft.com/office/drawing/2014/main" id="{00000000-0008-0000-0E00-000003000000}"/>
            </a:ext>
          </a:extLst>
        </xdr:cNvPr>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71525" y="16055975"/>
          <a:ext cx="1266825" cy="807720"/>
        </a:xfrm>
        <a:prstGeom prst="rect">
          <a:avLst/>
        </a:prstGeom>
        <a:noFill/>
        <a:ln>
          <a:noFill/>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4</xdr:col>
      <xdr:colOff>28575</xdr:colOff>
      <xdr:row>65</xdr:row>
      <xdr:rowOff>180975</xdr:rowOff>
    </xdr:from>
    <xdr:to>
      <xdr:col>5</xdr:col>
      <xdr:colOff>307975</xdr:colOff>
      <xdr:row>69</xdr:row>
      <xdr:rowOff>40005</xdr:rowOff>
    </xdr:to>
    <xdr:pic>
      <xdr:nvPicPr>
        <xdr:cNvPr id="4" name="Imagen 3">
          <a:extLst>
            <a:ext uri="{FF2B5EF4-FFF2-40B4-BE49-F238E27FC236}">
              <a16:creationId xmlns:a16="http://schemas.microsoft.com/office/drawing/2014/main" id="{00000000-0008-0000-0F00-000004000000}"/>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9559" b="89706" l="787" r="89764">
                      <a14:foregroundMark x1="787" y1="33088" x2="7087" y2="67647"/>
                    </a14:backgroundRemoval>
                  </a14:imgEffect>
                </a14:imgLayer>
              </a14:imgProps>
            </a:ext>
            <a:ext uri="{28A0092B-C50C-407E-A947-70E740481C1C}">
              <a14:useLocalDpi xmlns:a14="http://schemas.microsoft.com/office/drawing/2010/main" val="0"/>
            </a:ext>
          </a:extLst>
        </a:blip>
        <a:stretch>
          <a:fillRect/>
        </a:stretch>
      </xdr:blipFill>
      <xdr:spPr>
        <a:xfrm>
          <a:off x="5895975" y="15640050"/>
          <a:ext cx="1231900" cy="659130"/>
        </a:xfrm>
        <a:prstGeom prst="rect">
          <a:avLst/>
        </a:prstGeom>
      </xdr:spPr>
    </xdr:pic>
    <xdr:clientData/>
  </xdr:twoCellAnchor>
  <xdr:twoCellAnchor editAs="oneCell">
    <xdr:from>
      <xdr:col>1</xdr:col>
      <xdr:colOff>0</xdr:colOff>
      <xdr:row>66</xdr:row>
      <xdr:rowOff>63500</xdr:rowOff>
    </xdr:from>
    <xdr:to>
      <xdr:col>1</xdr:col>
      <xdr:colOff>1266825</xdr:colOff>
      <xdr:row>70</xdr:row>
      <xdr:rowOff>99695</xdr:rowOff>
    </xdr:to>
    <xdr:pic>
      <xdr:nvPicPr>
        <xdr:cNvPr id="3" name="Imagen 2">
          <a:extLst>
            <a:ext uri="{FF2B5EF4-FFF2-40B4-BE49-F238E27FC236}">
              <a16:creationId xmlns:a16="http://schemas.microsoft.com/office/drawing/2014/main" id="{00000000-0008-0000-0F00-000003000000}"/>
            </a:ext>
          </a:extLst>
        </xdr:cNvPr>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71525" y="16055975"/>
          <a:ext cx="1266825" cy="807720"/>
        </a:xfrm>
        <a:prstGeom prst="rect">
          <a:avLst/>
        </a:prstGeom>
        <a:noFill/>
        <a:ln>
          <a:noFill/>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50800</xdr:colOff>
      <xdr:row>87</xdr:row>
      <xdr:rowOff>38100</xdr:rowOff>
    </xdr:from>
    <xdr:to>
      <xdr:col>1</xdr:col>
      <xdr:colOff>1783080</xdr:colOff>
      <xdr:row>92</xdr:row>
      <xdr:rowOff>92075</xdr:rowOff>
    </xdr:to>
    <xdr:pic>
      <xdr:nvPicPr>
        <xdr:cNvPr id="3" name="Imagen 2">
          <a:extLst>
            <a:ext uri="{FF2B5EF4-FFF2-40B4-BE49-F238E27FC236}">
              <a16:creationId xmlns:a16="http://schemas.microsoft.com/office/drawing/2014/main" id="{00000000-0008-0000-1000-000003000000}"/>
            </a:ext>
          </a:extLst>
        </xdr:cNvPr>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57250" y="22199600"/>
          <a:ext cx="1732280" cy="962025"/>
        </a:xfrm>
        <a:prstGeom prst="rect">
          <a:avLst/>
        </a:prstGeom>
        <a:noFill/>
        <a:ln>
          <a:noFill/>
        </a:ln>
      </xdr:spPr>
    </xdr:pic>
    <xdr:clientData/>
  </xdr:twoCellAnchor>
  <xdr:twoCellAnchor editAs="oneCell">
    <xdr:from>
      <xdr:col>4</xdr:col>
      <xdr:colOff>28575</xdr:colOff>
      <xdr:row>81</xdr:row>
      <xdr:rowOff>180975</xdr:rowOff>
    </xdr:from>
    <xdr:to>
      <xdr:col>5</xdr:col>
      <xdr:colOff>307975</xdr:colOff>
      <xdr:row>85</xdr:row>
      <xdr:rowOff>40005</xdr:rowOff>
    </xdr:to>
    <xdr:pic>
      <xdr:nvPicPr>
        <xdr:cNvPr id="5" name="Imagen 4">
          <a:extLst>
            <a:ext uri="{FF2B5EF4-FFF2-40B4-BE49-F238E27FC236}">
              <a16:creationId xmlns:a16="http://schemas.microsoft.com/office/drawing/2014/main" id="{00000000-0008-0000-1000-000005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backgroundRemoval t="9559" b="89706" l="787" r="89764">
                      <a14:foregroundMark x1="787" y1="33088" x2="7087" y2="67647"/>
                    </a14:backgroundRemoval>
                  </a14:imgEffect>
                </a14:imgLayer>
              </a14:imgProps>
            </a:ext>
            <a:ext uri="{28A0092B-C50C-407E-A947-70E740481C1C}">
              <a14:useLocalDpi xmlns:a14="http://schemas.microsoft.com/office/drawing/2010/main" val="0"/>
            </a:ext>
          </a:extLst>
        </a:blip>
        <a:stretch>
          <a:fillRect/>
        </a:stretch>
      </xdr:blipFill>
      <xdr:spPr>
        <a:xfrm>
          <a:off x="5895975" y="15640050"/>
          <a:ext cx="1231900" cy="659130"/>
        </a:xfrm>
        <a:prstGeom prst="rect">
          <a:avLst/>
        </a:prstGeom>
      </xdr:spPr>
    </xdr:pic>
    <xdr:clientData/>
  </xdr:twoCellAnchor>
  <xdr:twoCellAnchor editAs="oneCell">
    <xdr:from>
      <xdr:col>1</xdr:col>
      <xdr:colOff>0</xdr:colOff>
      <xdr:row>82</xdr:row>
      <xdr:rowOff>63500</xdr:rowOff>
    </xdr:from>
    <xdr:to>
      <xdr:col>1</xdr:col>
      <xdr:colOff>1266825</xdr:colOff>
      <xdr:row>86</xdr:row>
      <xdr:rowOff>99695</xdr:rowOff>
    </xdr:to>
    <xdr:pic>
      <xdr:nvPicPr>
        <xdr:cNvPr id="4" name="Imagen 3">
          <a:extLst>
            <a:ext uri="{FF2B5EF4-FFF2-40B4-BE49-F238E27FC236}">
              <a16:creationId xmlns:a16="http://schemas.microsoft.com/office/drawing/2014/main" id="{00000000-0008-0000-1000-000004000000}"/>
            </a:ext>
          </a:extLst>
        </xdr:cNvPr>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71525" y="16055975"/>
          <a:ext cx="1266825" cy="807720"/>
        </a:xfrm>
        <a:prstGeom prst="rect">
          <a:avLst/>
        </a:prstGeom>
        <a:noFill/>
        <a:ln>
          <a:noFill/>
        </a:ln>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4</xdr:col>
      <xdr:colOff>28575</xdr:colOff>
      <xdr:row>65</xdr:row>
      <xdr:rowOff>180975</xdr:rowOff>
    </xdr:from>
    <xdr:to>
      <xdr:col>5</xdr:col>
      <xdr:colOff>307975</xdr:colOff>
      <xdr:row>69</xdr:row>
      <xdr:rowOff>40005</xdr:rowOff>
    </xdr:to>
    <xdr:pic>
      <xdr:nvPicPr>
        <xdr:cNvPr id="4" name="Imagen 3">
          <a:extLst>
            <a:ext uri="{FF2B5EF4-FFF2-40B4-BE49-F238E27FC236}">
              <a16:creationId xmlns:a16="http://schemas.microsoft.com/office/drawing/2014/main" id="{00000000-0008-0000-1100-000004000000}"/>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9559" b="89706" l="787" r="89764">
                      <a14:foregroundMark x1="787" y1="33088" x2="7087" y2="67647"/>
                    </a14:backgroundRemoval>
                  </a14:imgEffect>
                </a14:imgLayer>
              </a14:imgProps>
            </a:ext>
            <a:ext uri="{28A0092B-C50C-407E-A947-70E740481C1C}">
              <a14:useLocalDpi xmlns:a14="http://schemas.microsoft.com/office/drawing/2010/main" val="0"/>
            </a:ext>
          </a:extLst>
        </a:blip>
        <a:stretch>
          <a:fillRect/>
        </a:stretch>
      </xdr:blipFill>
      <xdr:spPr>
        <a:xfrm>
          <a:off x="5895975" y="22317075"/>
          <a:ext cx="1231900" cy="659130"/>
        </a:xfrm>
        <a:prstGeom prst="rect">
          <a:avLst/>
        </a:prstGeom>
      </xdr:spPr>
    </xdr:pic>
    <xdr:clientData/>
  </xdr:twoCellAnchor>
  <xdr:twoCellAnchor editAs="oneCell">
    <xdr:from>
      <xdr:col>1</xdr:col>
      <xdr:colOff>0</xdr:colOff>
      <xdr:row>66</xdr:row>
      <xdr:rowOff>63500</xdr:rowOff>
    </xdr:from>
    <xdr:to>
      <xdr:col>1</xdr:col>
      <xdr:colOff>1266825</xdr:colOff>
      <xdr:row>70</xdr:row>
      <xdr:rowOff>99695</xdr:rowOff>
    </xdr:to>
    <xdr:pic>
      <xdr:nvPicPr>
        <xdr:cNvPr id="3" name="Imagen 2">
          <a:extLst>
            <a:ext uri="{FF2B5EF4-FFF2-40B4-BE49-F238E27FC236}">
              <a16:creationId xmlns:a16="http://schemas.microsoft.com/office/drawing/2014/main" id="{00000000-0008-0000-1100-000003000000}"/>
            </a:ext>
          </a:extLst>
        </xdr:cNvPr>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71525" y="16055975"/>
          <a:ext cx="1266825" cy="807720"/>
        </a:xfrm>
        <a:prstGeom prst="rect">
          <a:avLst/>
        </a:prstGeom>
        <a:noFill/>
        <a:ln>
          <a:noFill/>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133350</xdr:colOff>
      <xdr:row>112</xdr:row>
      <xdr:rowOff>180975</xdr:rowOff>
    </xdr:from>
    <xdr:to>
      <xdr:col>1</xdr:col>
      <xdr:colOff>1999534</xdr:colOff>
      <xdr:row>117</xdr:row>
      <xdr:rowOff>9525</xdr:rowOff>
    </xdr:to>
    <xdr:pic>
      <xdr:nvPicPr>
        <xdr:cNvPr id="2" name="Imagen 1">
          <a:extLst>
            <a:ext uri="{FF2B5EF4-FFF2-40B4-BE49-F238E27FC236}">
              <a16:creationId xmlns:a16="http://schemas.microsoft.com/office/drawing/2014/main" id="{00000000-0008-0000-1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04875" y="30470475"/>
          <a:ext cx="1866184" cy="819150"/>
        </a:xfrm>
        <a:prstGeom prst="rect">
          <a:avLst/>
        </a:prstGeom>
      </xdr:spPr>
    </xdr:pic>
    <xdr:clientData/>
  </xdr:twoCellAnchor>
  <xdr:twoCellAnchor editAs="oneCell">
    <xdr:from>
      <xdr:col>4</xdr:col>
      <xdr:colOff>28575</xdr:colOff>
      <xdr:row>112</xdr:row>
      <xdr:rowOff>180975</xdr:rowOff>
    </xdr:from>
    <xdr:to>
      <xdr:col>5</xdr:col>
      <xdr:colOff>231775</xdr:colOff>
      <xdr:row>116</xdr:row>
      <xdr:rowOff>40005</xdr:rowOff>
    </xdr:to>
    <xdr:pic>
      <xdr:nvPicPr>
        <xdr:cNvPr id="4" name="Imagen 3">
          <a:extLst>
            <a:ext uri="{FF2B5EF4-FFF2-40B4-BE49-F238E27FC236}">
              <a16:creationId xmlns:a16="http://schemas.microsoft.com/office/drawing/2014/main" id="{00000000-0008-0000-1200-000004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backgroundRemoval t="9559" b="89706" l="787" r="89764">
                      <a14:foregroundMark x1="787" y1="33088" x2="7087" y2="67647"/>
                    </a14:backgroundRemoval>
                  </a14:imgEffect>
                </a14:imgLayer>
              </a14:imgProps>
            </a:ext>
            <a:ext uri="{28A0092B-C50C-407E-A947-70E740481C1C}">
              <a14:useLocalDpi xmlns:a14="http://schemas.microsoft.com/office/drawing/2010/main" val="0"/>
            </a:ext>
          </a:extLst>
        </a:blip>
        <a:stretch>
          <a:fillRect/>
        </a:stretch>
      </xdr:blipFill>
      <xdr:spPr>
        <a:xfrm>
          <a:off x="5895975" y="15544800"/>
          <a:ext cx="1231900" cy="65913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4</xdr:col>
      <xdr:colOff>28575</xdr:colOff>
      <xdr:row>36</xdr:row>
      <xdr:rowOff>180975</xdr:rowOff>
    </xdr:from>
    <xdr:to>
      <xdr:col>5</xdr:col>
      <xdr:colOff>727075</xdr:colOff>
      <xdr:row>40</xdr:row>
      <xdr:rowOff>78105</xdr:rowOff>
    </xdr:to>
    <xdr:pic>
      <xdr:nvPicPr>
        <xdr:cNvPr id="4" name="Imagen 3">
          <a:extLst>
            <a:ext uri="{FF2B5EF4-FFF2-40B4-BE49-F238E27FC236}">
              <a16:creationId xmlns:a16="http://schemas.microsoft.com/office/drawing/2014/main" id="{00000000-0008-0000-1300-000004000000}"/>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9559" b="89706" l="787" r="89764">
                      <a14:foregroundMark x1="787" y1="33088" x2="7087" y2="67647"/>
                    </a14:backgroundRemoval>
                  </a14:imgEffect>
                </a14:imgLayer>
              </a14:imgProps>
            </a:ext>
            <a:ext uri="{28A0092B-C50C-407E-A947-70E740481C1C}">
              <a14:useLocalDpi xmlns:a14="http://schemas.microsoft.com/office/drawing/2010/main" val="0"/>
            </a:ext>
          </a:extLst>
        </a:blip>
        <a:stretch>
          <a:fillRect/>
        </a:stretch>
      </xdr:blipFill>
      <xdr:spPr>
        <a:xfrm>
          <a:off x="5934075" y="28441650"/>
          <a:ext cx="1231900" cy="659130"/>
        </a:xfrm>
        <a:prstGeom prst="rect">
          <a:avLst/>
        </a:prstGeom>
      </xdr:spPr>
    </xdr:pic>
    <xdr:clientData/>
  </xdr:twoCellAnchor>
  <xdr:twoCellAnchor editAs="oneCell">
    <xdr:from>
      <xdr:col>1</xdr:col>
      <xdr:colOff>0</xdr:colOff>
      <xdr:row>37</xdr:row>
      <xdr:rowOff>63500</xdr:rowOff>
    </xdr:from>
    <xdr:to>
      <xdr:col>1</xdr:col>
      <xdr:colOff>1266825</xdr:colOff>
      <xdr:row>41</xdr:row>
      <xdr:rowOff>109220</xdr:rowOff>
    </xdr:to>
    <xdr:pic>
      <xdr:nvPicPr>
        <xdr:cNvPr id="3" name="Imagen 2">
          <a:extLst>
            <a:ext uri="{FF2B5EF4-FFF2-40B4-BE49-F238E27FC236}">
              <a16:creationId xmlns:a16="http://schemas.microsoft.com/office/drawing/2014/main" id="{00000000-0008-0000-1300-000003000000}"/>
            </a:ext>
          </a:extLst>
        </xdr:cNvPr>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71525" y="16055975"/>
          <a:ext cx="1266825" cy="807720"/>
        </a:xfrm>
        <a:prstGeom prst="rect">
          <a:avLst/>
        </a:prstGeom>
        <a:noFill/>
        <a:ln>
          <a:noFill/>
        </a:ln>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3</xdr:col>
      <xdr:colOff>33020</xdr:colOff>
      <xdr:row>68</xdr:row>
      <xdr:rowOff>176530</xdr:rowOff>
    </xdr:from>
    <xdr:to>
      <xdr:col>5</xdr:col>
      <xdr:colOff>492760</xdr:colOff>
      <xdr:row>71</xdr:row>
      <xdr:rowOff>18415</xdr:rowOff>
    </xdr:to>
    <xdr:pic>
      <xdr:nvPicPr>
        <xdr:cNvPr id="4" name="image18.jpeg">
          <a:extLst>
            <a:ext uri="{FF2B5EF4-FFF2-40B4-BE49-F238E27FC236}">
              <a16:creationId xmlns:a16="http://schemas.microsoft.com/office/drawing/2014/main" id="{00000000-0008-0000-1600-000004000000}"/>
            </a:ext>
          </a:extLst>
        </xdr:cNvPr>
        <xdr:cNvPicPr/>
      </xdr:nvPicPr>
      <xdr:blipFill>
        <a:blip xmlns:r="http://schemas.openxmlformats.org/officeDocument/2006/relationships" r:embed="rId1" cstate="print"/>
        <a:stretch>
          <a:fillRect/>
        </a:stretch>
      </xdr:blipFill>
      <xdr:spPr>
        <a:xfrm>
          <a:off x="5367020" y="15880080"/>
          <a:ext cx="2263140" cy="438785"/>
        </a:xfrm>
        <a:prstGeom prst="rect">
          <a:avLst/>
        </a:prstGeom>
      </xdr:spPr>
    </xdr:pic>
    <xdr:clientData/>
  </xdr:twoCellAnchor>
  <xdr:twoCellAnchor editAs="oneCell">
    <xdr:from>
      <xdr:col>1</xdr:col>
      <xdr:colOff>542925</xdr:colOff>
      <xdr:row>70</xdr:row>
      <xdr:rowOff>47625</xdr:rowOff>
    </xdr:from>
    <xdr:to>
      <xdr:col>1</xdr:col>
      <xdr:colOff>2656840</xdr:colOff>
      <xdr:row>71</xdr:row>
      <xdr:rowOff>92075</xdr:rowOff>
    </xdr:to>
    <xdr:pic>
      <xdr:nvPicPr>
        <xdr:cNvPr id="3" name="2 Imagen" descr="C:\Users\YULIANA\Downloads\FIRMA DIGITAL.jpeg"/>
        <xdr:cNvPicPr/>
      </xdr:nvPicPr>
      <xdr:blipFill rotWithShape="1">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l="9525" t="2820" r="18199"/>
        <a:stretch/>
      </xdr:blipFill>
      <xdr:spPr bwMode="auto">
        <a:xfrm>
          <a:off x="1314450" y="16678275"/>
          <a:ext cx="2113915" cy="22542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0</xdr:colOff>
      <xdr:row>29</xdr:row>
      <xdr:rowOff>0</xdr:rowOff>
    </xdr:from>
    <xdr:to>
      <xdr:col>1</xdr:col>
      <xdr:colOff>2535518</xdr:colOff>
      <xdr:row>32</xdr:row>
      <xdr:rowOff>82923</xdr:rowOff>
    </xdr:to>
    <xdr:sp macro="" textlink="">
      <xdr:nvSpPr>
        <xdr:cNvPr id="2" name="5 CuadroTexto">
          <a:extLst>
            <a:ext uri="{FF2B5EF4-FFF2-40B4-BE49-F238E27FC236}">
              <a16:creationId xmlns:a16="http://schemas.microsoft.com/office/drawing/2014/main" id="{00000000-0008-0000-1700-000002000000}"/>
            </a:ext>
          </a:extLst>
        </xdr:cNvPr>
        <xdr:cNvSpPr txBox="1">
          <a:spLocks noChangeArrowheads="1"/>
        </xdr:cNvSpPr>
      </xdr:nvSpPr>
      <xdr:spPr bwMode="auto">
        <a:xfrm>
          <a:off x="139700" y="8210550"/>
          <a:ext cx="3272118" cy="825873"/>
        </a:xfrm>
        <a:prstGeom prst="rect">
          <a:avLst/>
        </a:prstGeom>
        <a:noFill/>
        <a:ln w="25400" cmpd="dbl">
          <a:noFill/>
          <a:miter lim="800000"/>
          <a:headEnd/>
          <a:tailEnd/>
        </a:ln>
      </xdr:spPr>
      <xdr:txBody>
        <a:bodyPr vertOverflow="clip" wrap="square" lIns="27432" tIns="0" rIns="27432" bIns="27432" anchor="b" upright="1"/>
        <a:lstStyle/>
        <a:p>
          <a:pPr algn="r" rtl="0">
            <a:defRPr sz="1000"/>
          </a:pPr>
          <a:r>
            <a:rPr lang="es-CO" sz="800" b="0" i="0" u="none" strike="noStrike" baseline="0">
              <a:solidFill>
                <a:srgbClr val="000000"/>
              </a:solidFill>
              <a:latin typeface="Arial"/>
              <a:cs typeface="Arial"/>
            </a:rPr>
            <a:t>____________________________________________</a:t>
          </a:r>
        </a:p>
        <a:p>
          <a:pPr algn="ctr" rtl="0">
            <a:defRPr sz="1000"/>
          </a:pPr>
          <a:r>
            <a:rPr lang="es-CO" sz="800" b="0" i="0" u="none" strike="noStrike" baseline="0">
              <a:solidFill>
                <a:srgbClr val="000000"/>
              </a:solidFill>
              <a:latin typeface="Arial"/>
              <a:cs typeface="Arial"/>
            </a:rPr>
            <a:t>Elaboró </a:t>
          </a:r>
          <a:r>
            <a:rPr lang="es-VE" sz="1000" b="1" i="0" u="none" strike="noStrike">
              <a:effectLst/>
              <a:latin typeface="+mn-lt"/>
              <a:ea typeface="+mn-ea"/>
              <a:cs typeface="+mn-cs"/>
            </a:rPr>
            <a:t>Ing. CARLOS</a:t>
          </a:r>
          <a:r>
            <a:rPr lang="es-VE" sz="1000" b="1" i="0" u="none" strike="noStrike" baseline="0">
              <a:effectLst/>
              <a:latin typeface="+mn-lt"/>
              <a:ea typeface="+mn-ea"/>
              <a:cs typeface="+mn-cs"/>
            </a:rPr>
            <a:t> ANDRES JARAMILLO FRANCO</a:t>
          </a:r>
          <a:endParaRPr lang="es-VE" sz="1000" b="1" i="0" u="none" strike="noStrike">
            <a:effectLst/>
            <a:latin typeface="+mn-lt"/>
            <a:ea typeface="+mn-ea"/>
            <a:cs typeface="+mn-cs"/>
          </a:endParaRPr>
        </a:p>
        <a:p>
          <a:pPr algn="ctr" rtl="0">
            <a:defRPr sz="1000"/>
          </a:pPr>
          <a:r>
            <a:rPr lang="es-VE" sz="800"/>
            <a:t> </a:t>
          </a:r>
          <a:r>
            <a:rPr lang="es-VE" sz="1000" b="1" i="0" u="none" strike="noStrike">
              <a:effectLst/>
              <a:latin typeface="+mn-lt"/>
              <a:ea typeface="+mn-ea"/>
              <a:cs typeface="+mn-cs"/>
            </a:rPr>
            <a:t>M.P. 25202-365816 CND</a:t>
          </a:r>
          <a:r>
            <a:rPr lang="es-VE" sz="800"/>
            <a:t> </a:t>
          </a:r>
          <a:endParaRPr lang="es-CO" sz="800" b="0" i="0" u="none" strike="noStrike" baseline="0">
            <a:solidFill>
              <a:srgbClr val="000000"/>
            </a:solidFill>
            <a:latin typeface="Arial"/>
            <a:cs typeface="Arial"/>
          </a:endParaRPr>
        </a:p>
      </xdr:txBody>
    </xdr:sp>
    <xdr:clientData/>
  </xdr:twoCellAnchor>
  <xdr:twoCellAnchor editAs="oneCell">
    <xdr:from>
      <xdr:col>1</xdr:col>
      <xdr:colOff>582705</xdr:colOff>
      <xdr:row>29</xdr:row>
      <xdr:rowOff>78441</xdr:rowOff>
    </xdr:from>
    <xdr:to>
      <xdr:col>1</xdr:col>
      <xdr:colOff>2591485</xdr:colOff>
      <xdr:row>32</xdr:row>
      <xdr:rowOff>132603</xdr:rowOff>
    </xdr:to>
    <xdr:pic>
      <xdr:nvPicPr>
        <xdr:cNvPr id="3" name="Imagen 2">
          <a:extLst>
            <a:ext uri="{FF2B5EF4-FFF2-40B4-BE49-F238E27FC236}">
              <a16:creationId xmlns:a16="http://schemas.microsoft.com/office/drawing/2014/main" id="{00000000-0008-0000-17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2405" y="8288991"/>
          <a:ext cx="2739030" cy="797112"/>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12700</xdr:colOff>
          <xdr:row>1</xdr:row>
          <xdr:rowOff>69850</xdr:rowOff>
        </xdr:from>
        <xdr:to>
          <xdr:col>6</xdr:col>
          <xdr:colOff>1092200</xdr:colOff>
          <xdr:row>3</xdr:row>
          <xdr:rowOff>76200</xdr:rowOff>
        </xdr:to>
        <xdr:sp macro="" textlink="">
          <xdr:nvSpPr>
            <xdr:cNvPr id="43009" name="ajustar_au" hidden="1">
              <a:extLst>
                <a:ext uri="{63B3BB69-23CF-44E3-9099-C40C66FF867C}">
                  <a14:compatExt spid="_x0000_s4300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0</xdr:col>
      <xdr:colOff>78441</xdr:colOff>
      <xdr:row>54</xdr:row>
      <xdr:rowOff>22411</xdr:rowOff>
    </xdr:from>
    <xdr:to>
      <xdr:col>1</xdr:col>
      <xdr:colOff>201706</xdr:colOff>
      <xdr:row>59</xdr:row>
      <xdr:rowOff>15686</xdr:rowOff>
    </xdr:to>
    <xdr:sp macro="" textlink="">
      <xdr:nvSpPr>
        <xdr:cNvPr id="3" name="5 CuadroTexto">
          <a:extLst>
            <a:ext uri="{FF2B5EF4-FFF2-40B4-BE49-F238E27FC236}">
              <a16:creationId xmlns:a16="http://schemas.microsoft.com/office/drawing/2014/main" id="{00000000-0008-0000-1800-000003000000}"/>
            </a:ext>
          </a:extLst>
        </xdr:cNvPr>
        <xdr:cNvSpPr txBox="1">
          <a:spLocks noChangeArrowheads="1"/>
        </xdr:cNvSpPr>
      </xdr:nvSpPr>
      <xdr:spPr bwMode="auto">
        <a:xfrm>
          <a:off x="78441" y="9344211"/>
          <a:ext cx="3425265" cy="793375"/>
        </a:xfrm>
        <a:prstGeom prst="rect">
          <a:avLst/>
        </a:prstGeom>
        <a:noFill/>
        <a:ln w="25400" cmpd="dbl">
          <a:noFill/>
          <a:miter lim="800000"/>
          <a:headEnd/>
          <a:tailEnd/>
        </a:ln>
      </xdr:spPr>
      <xdr:txBody>
        <a:bodyPr vertOverflow="clip" wrap="square" lIns="27432" tIns="0" rIns="27432" bIns="27432" anchor="b" upright="1"/>
        <a:lstStyle/>
        <a:p>
          <a:pPr algn="r" rtl="0">
            <a:defRPr sz="1000"/>
          </a:pPr>
          <a:r>
            <a:rPr lang="es-CO" sz="800" b="0" i="0" u="none" strike="noStrike" baseline="0">
              <a:solidFill>
                <a:srgbClr val="000000"/>
              </a:solidFill>
              <a:latin typeface="Arial"/>
              <a:cs typeface="Arial"/>
            </a:rPr>
            <a:t>____________________________________________</a:t>
          </a:r>
        </a:p>
        <a:p>
          <a:pPr algn="ctr" rtl="0">
            <a:defRPr sz="1000"/>
          </a:pPr>
          <a:r>
            <a:rPr lang="es-CO" sz="800" b="0" i="0" u="none" strike="noStrike" baseline="0">
              <a:solidFill>
                <a:srgbClr val="000000"/>
              </a:solidFill>
              <a:latin typeface="Arial"/>
              <a:cs typeface="Arial"/>
            </a:rPr>
            <a:t>Elaboró </a:t>
          </a:r>
          <a:r>
            <a:rPr lang="es-VE" sz="1000" b="1" i="0" u="none" strike="noStrike">
              <a:effectLst/>
              <a:latin typeface="+mn-lt"/>
              <a:ea typeface="+mn-ea"/>
              <a:cs typeface="+mn-cs"/>
            </a:rPr>
            <a:t>Ing. Carlos</a:t>
          </a:r>
          <a:r>
            <a:rPr lang="es-VE" sz="1000" b="1" i="0" u="none" strike="noStrike" baseline="0">
              <a:effectLst/>
              <a:latin typeface="+mn-lt"/>
              <a:ea typeface="+mn-ea"/>
              <a:cs typeface="+mn-cs"/>
            </a:rPr>
            <a:t> A. Jaramillo F.</a:t>
          </a:r>
        </a:p>
        <a:p>
          <a:pPr algn="ctr" rtl="0">
            <a:defRPr sz="1000"/>
          </a:pPr>
          <a:r>
            <a:rPr lang="es-VE" sz="1000" b="1" i="0" u="none" strike="noStrike" baseline="0">
              <a:solidFill>
                <a:srgbClr val="000000"/>
              </a:solidFill>
              <a:effectLst/>
              <a:latin typeface="+mn-lt"/>
              <a:ea typeface="+mn-ea"/>
              <a:cs typeface="+mn-cs"/>
            </a:rPr>
            <a:t>T.P. 25202-365816 CND</a:t>
          </a:r>
          <a:endParaRPr lang="es-CO" sz="800" b="0" i="0" u="none" strike="noStrike" baseline="0">
            <a:solidFill>
              <a:srgbClr val="000000"/>
            </a:solidFill>
            <a:latin typeface="Arial"/>
            <a:cs typeface="Arial"/>
          </a:endParaRPr>
        </a:p>
      </xdr:txBody>
    </xdr:sp>
    <xdr:clientData/>
  </xdr:twoCellAnchor>
  <xdr:twoCellAnchor editAs="oneCell">
    <xdr:from>
      <xdr:col>0</xdr:col>
      <xdr:colOff>818029</xdr:colOff>
      <xdr:row>55</xdr:row>
      <xdr:rowOff>11206</xdr:rowOff>
    </xdr:from>
    <xdr:to>
      <xdr:col>1</xdr:col>
      <xdr:colOff>408206</xdr:colOff>
      <xdr:row>59</xdr:row>
      <xdr:rowOff>42955</xdr:rowOff>
    </xdr:to>
    <xdr:pic>
      <xdr:nvPicPr>
        <xdr:cNvPr id="4" name="Imagen 3">
          <a:extLst>
            <a:ext uri="{FF2B5EF4-FFF2-40B4-BE49-F238E27FC236}">
              <a16:creationId xmlns:a16="http://schemas.microsoft.com/office/drawing/2014/main" id="{00000000-0008-0000-18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18029" y="9396506"/>
          <a:ext cx="2892177" cy="768349"/>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13607</xdr:colOff>
      <xdr:row>46</xdr:row>
      <xdr:rowOff>108858</xdr:rowOff>
    </xdr:from>
    <xdr:to>
      <xdr:col>1</xdr:col>
      <xdr:colOff>216266</xdr:colOff>
      <xdr:row>50</xdr:row>
      <xdr:rowOff>167822</xdr:rowOff>
    </xdr:to>
    <xdr:pic>
      <xdr:nvPicPr>
        <xdr:cNvPr id="2" name="Imagen 1">
          <a:extLst>
            <a:ext uri="{FF2B5EF4-FFF2-40B4-BE49-F238E27FC236}">
              <a16:creationId xmlns:a16="http://schemas.microsoft.com/office/drawing/2014/main" id="{00000000-0008-0000-19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607" y="13913758"/>
          <a:ext cx="2863309" cy="782864"/>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4</xdr:col>
      <xdr:colOff>28575</xdr:colOff>
      <xdr:row>65</xdr:row>
      <xdr:rowOff>180975</xdr:rowOff>
    </xdr:from>
    <xdr:to>
      <xdr:col>5</xdr:col>
      <xdr:colOff>307975</xdr:colOff>
      <xdr:row>69</xdr:row>
      <xdr:rowOff>40005</xdr:rowOff>
    </xdr:to>
    <xdr:pic>
      <xdr:nvPicPr>
        <xdr:cNvPr id="2" name="Imagen 1">
          <a:extLst>
            <a:ext uri="{FF2B5EF4-FFF2-40B4-BE49-F238E27FC236}">
              <a16:creationId xmlns:a16="http://schemas.microsoft.com/office/drawing/2014/main" id="{00000000-0008-0000-1B00-000002000000}"/>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9559" b="89706" l="787" r="89764">
                      <a14:foregroundMark x1="787" y1="33088" x2="7087" y2="67647"/>
                    </a14:backgroundRemoval>
                  </a14:imgEffect>
                </a14:imgLayer>
              </a14:imgProps>
            </a:ext>
            <a:ext uri="{28A0092B-C50C-407E-A947-70E740481C1C}">
              <a14:useLocalDpi xmlns:a14="http://schemas.microsoft.com/office/drawing/2010/main" val="0"/>
            </a:ext>
          </a:extLst>
        </a:blip>
        <a:stretch>
          <a:fillRect/>
        </a:stretch>
      </xdr:blipFill>
      <xdr:spPr>
        <a:xfrm>
          <a:off x="6063615" y="15779115"/>
          <a:ext cx="1262380" cy="651510"/>
        </a:xfrm>
        <a:prstGeom prst="rect">
          <a:avLst/>
        </a:prstGeom>
      </xdr:spPr>
    </xdr:pic>
    <xdr:clientData/>
  </xdr:twoCellAnchor>
  <xdr:twoCellAnchor editAs="oneCell">
    <xdr:from>
      <xdr:col>1</xdr:col>
      <xdr:colOff>213360</xdr:colOff>
      <xdr:row>66</xdr:row>
      <xdr:rowOff>53340</xdr:rowOff>
    </xdr:from>
    <xdr:to>
      <xdr:col>1</xdr:col>
      <xdr:colOff>2476500</xdr:colOff>
      <xdr:row>68</xdr:row>
      <xdr:rowOff>92075</xdr:rowOff>
    </xdr:to>
    <xdr:pic>
      <xdr:nvPicPr>
        <xdr:cNvPr id="4" name="image18.jpeg">
          <a:extLst>
            <a:ext uri="{FF2B5EF4-FFF2-40B4-BE49-F238E27FC236}">
              <a16:creationId xmlns:a16="http://schemas.microsoft.com/office/drawing/2014/main" id="{00000000-0008-0000-1B00-000004000000}"/>
            </a:ext>
          </a:extLst>
        </xdr:cNvPr>
        <xdr:cNvPicPr/>
      </xdr:nvPicPr>
      <xdr:blipFill>
        <a:blip xmlns:r="http://schemas.openxmlformats.org/officeDocument/2006/relationships" r:embed="rId3" cstate="print"/>
        <a:stretch>
          <a:fillRect/>
        </a:stretch>
      </xdr:blipFill>
      <xdr:spPr>
        <a:xfrm>
          <a:off x="1005840" y="15872460"/>
          <a:ext cx="2263140" cy="434975"/>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4</xdr:col>
      <xdr:colOff>28575</xdr:colOff>
      <xdr:row>65</xdr:row>
      <xdr:rowOff>180975</xdr:rowOff>
    </xdr:from>
    <xdr:to>
      <xdr:col>5</xdr:col>
      <xdr:colOff>307975</xdr:colOff>
      <xdr:row>69</xdr:row>
      <xdr:rowOff>40005</xdr:rowOff>
    </xdr:to>
    <xdr:pic>
      <xdr:nvPicPr>
        <xdr:cNvPr id="2" name="Imagen 1">
          <a:extLst>
            <a:ext uri="{FF2B5EF4-FFF2-40B4-BE49-F238E27FC236}">
              <a16:creationId xmlns:a16="http://schemas.microsoft.com/office/drawing/2014/main" id="{00000000-0008-0000-1C00-000002000000}"/>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9559" b="89706" l="787" r="89764">
                      <a14:foregroundMark x1="787" y1="33088" x2="7087" y2="67647"/>
                    </a14:backgroundRemoval>
                  </a14:imgEffect>
                </a14:imgLayer>
              </a14:imgProps>
            </a:ext>
            <a:ext uri="{28A0092B-C50C-407E-A947-70E740481C1C}">
              <a14:useLocalDpi xmlns:a14="http://schemas.microsoft.com/office/drawing/2010/main" val="0"/>
            </a:ext>
          </a:extLst>
        </a:blip>
        <a:stretch>
          <a:fillRect/>
        </a:stretch>
      </xdr:blipFill>
      <xdr:spPr>
        <a:xfrm>
          <a:off x="6063615" y="15779115"/>
          <a:ext cx="1262380" cy="651510"/>
        </a:xfrm>
        <a:prstGeom prst="rect">
          <a:avLst/>
        </a:prstGeom>
      </xdr:spPr>
    </xdr:pic>
    <xdr:clientData/>
  </xdr:twoCellAnchor>
  <xdr:twoCellAnchor editAs="oneCell">
    <xdr:from>
      <xdr:col>1</xdr:col>
      <xdr:colOff>160020</xdr:colOff>
      <xdr:row>66</xdr:row>
      <xdr:rowOff>106680</xdr:rowOff>
    </xdr:from>
    <xdr:to>
      <xdr:col>1</xdr:col>
      <xdr:colOff>2423160</xdr:colOff>
      <xdr:row>68</xdr:row>
      <xdr:rowOff>145415</xdr:rowOff>
    </xdr:to>
    <xdr:pic>
      <xdr:nvPicPr>
        <xdr:cNvPr id="3" name="image18.jpeg">
          <a:extLst>
            <a:ext uri="{FF2B5EF4-FFF2-40B4-BE49-F238E27FC236}">
              <a16:creationId xmlns:a16="http://schemas.microsoft.com/office/drawing/2014/main" id="{00000000-0008-0000-1C00-000003000000}"/>
            </a:ext>
          </a:extLst>
        </xdr:cNvPr>
        <xdr:cNvPicPr/>
      </xdr:nvPicPr>
      <xdr:blipFill>
        <a:blip xmlns:r="http://schemas.openxmlformats.org/officeDocument/2006/relationships" r:embed="rId3" cstate="print"/>
        <a:stretch>
          <a:fillRect/>
        </a:stretch>
      </xdr:blipFill>
      <xdr:spPr>
        <a:xfrm>
          <a:off x="952500" y="15925800"/>
          <a:ext cx="2263140" cy="434975"/>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oneCellAnchor>
    <xdr:from>
      <xdr:col>0</xdr:col>
      <xdr:colOff>396875</xdr:colOff>
      <xdr:row>0</xdr:row>
      <xdr:rowOff>63500</xdr:rowOff>
    </xdr:from>
    <xdr:ext cx="695425" cy="1020536"/>
    <xdr:pic>
      <xdr:nvPicPr>
        <xdr:cNvPr id="2" name="Imagen 1">
          <a:extLst>
            <a:ext uri="{FF2B5EF4-FFF2-40B4-BE49-F238E27FC236}">
              <a16:creationId xmlns:a16="http://schemas.microsoft.com/office/drawing/2014/main" id="{00000000-0008-0000-1E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96875" y="63500"/>
          <a:ext cx="695425" cy="1020536"/>
        </a:xfrm>
        <a:prstGeom prst="rect">
          <a:avLst/>
        </a:prstGeom>
      </xdr:spPr>
    </xdr:pic>
    <xdr:clientData/>
  </xdr:oneCellAnchor>
  <xdr:twoCellAnchor editAs="oneCell">
    <xdr:from>
      <xdr:col>1</xdr:col>
      <xdr:colOff>47625</xdr:colOff>
      <xdr:row>134</xdr:row>
      <xdr:rowOff>50800</xdr:rowOff>
    </xdr:from>
    <xdr:to>
      <xdr:col>1</xdr:col>
      <xdr:colOff>3319743</xdr:colOff>
      <xdr:row>138</xdr:row>
      <xdr:rowOff>47811</xdr:rowOff>
    </xdr:to>
    <xdr:sp macro="" textlink="">
      <xdr:nvSpPr>
        <xdr:cNvPr id="3" name="5 CuadroTexto">
          <a:extLst>
            <a:ext uri="{FF2B5EF4-FFF2-40B4-BE49-F238E27FC236}">
              <a16:creationId xmlns:a16="http://schemas.microsoft.com/office/drawing/2014/main" id="{00000000-0008-0000-1E00-000003000000}"/>
            </a:ext>
          </a:extLst>
        </xdr:cNvPr>
        <xdr:cNvSpPr txBox="1">
          <a:spLocks noChangeArrowheads="1"/>
        </xdr:cNvSpPr>
      </xdr:nvSpPr>
      <xdr:spPr bwMode="auto">
        <a:xfrm>
          <a:off x="1419225" y="20500975"/>
          <a:ext cx="3272118" cy="797111"/>
        </a:xfrm>
        <a:prstGeom prst="rect">
          <a:avLst/>
        </a:prstGeom>
        <a:noFill/>
        <a:ln w="25400" cmpd="dbl">
          <a:noFill/>
          <a:miter lim="800000"/>
          <a:headEnd/>
          <a:tailEnd/>
        </a:ln>
      </xdr:spPr>
      <xdr:txBody>
        <a:bodyPr vertOverflow="clip" wrap="square" lIns="27432" tIns="0" rIns="27432" bIns="27432" anchor="b" upright="1"/>
        <a:lstStyle/>
        <a:p>
          <a:pPr algn="r" rtl="0">
            <a:defRPr sz="1000"/>
          </a:pPr>
          <a:r>
            <a:rPr lang="es-CO" sz="800" b="0" i="0" u="none" strike="noStrike" baseline="0">
              <a:solidFill>
                <a:srgbClr val="000000"/>
              </a:solidFill>
              <a:latin typeface="Arial"/>
              <a:cs typeface="Arial"/>
            </a:rPr>
            <a:t>____________________________________________</a:t>
          </a:r>
        </a:p>
        <a:p>
          <a:pPr algn="ctr" rtl="0">
            <a:defRPr sz="1000"/>
          </a:pPr>
          <a:r>
            <a:rPr lang="es-CO" sz="800" b="0" i="0" u="none" strike="noStrike" baseline="0">
              <a:solidFill>
                <a:srgbClr val="000000"/>
              </a:solidFill>
              <a:latin typeface="Arial"/>
              <a:cs typeface="Arial"/>
            </a:rPr>
            <a:t>Elaboró </a:t>
          </a:r>
          <a:r>
            <a:rPr lang="es-VE" sz="1000" b="1" i="0" u="none" strike="noStrike">
              <a:effectLst/>
              <a:latin typeface="+mn-lt"/>
              <a:ea typeface="+mn-ea"/>
              <a:cs typeface="+mn-cs"/>
            </a:rPr>
            <a:t>Ing. CARLOS</a:t>
          </a:r>
          <a:r>
            <a:rPr lang="es-VE" sz="1000" b="1" i="0" u="none" strike="noStrike" baseline="0">
              <a:effectLst/>
              <a:latin typeface="+mn-lt"/>
              <a:ea typeface="+mn-ea"/>
              <a:cs typeface="+mn-cs"/>
            </a:rPr>
            <a:t> ANDRES JARAMILLO FRANCO</a:t>
          </a:r>
          <a:endParaRPr lang="es-VE" sz="1000" b="1" i="0" u="none" strike="noStrike">
            <a:effectLst/>
            <a:latin typeface="+mn-lt"/>
            <a:ea typeface="+mn-ea"/>
            <a:cs typeface="+mn-cs"/>
          </a:endParaRPr>
        </a:p>
        <a:p>
          <a:pPr algn="ctr" rtl="0">
            <a:defRPr sz="1000"/>
          </a:pPr>
          <a:r>
            <a:rPr lang="es-VE" sz="800"/>
            <a:t> </a:t>
          </a:r>
          <a:r>
            <a:rPr lang="es-VE" sz="1000" b="1" i="0" u="none" strike="noStrike">
              <a:effectLst/>
              <a:latin typeface="+mn-lt"/>
              <a:ea typeface="+mn-ea"/>
              <a:cs typeface="+mn-cs"/>
            </a:rPr>
            <a:t>M.P. 25202-365816 CND</a:t>
          </a:r>
          <a:r>
            <a:rPr lang="es-VE" sz="800"/>
            <a:t> </a:t>
          </a:r>
          <a:endParaRPr lang="es-CO" sz="800" b="0" i="0" u="none" strike="noStrike" baseline="0">
            <a:solidFill>
              <a:srgbClr val="000000"/>
            </a:solidFill>
            <a:latin typeface="Arial"/>
            <a:cs typeface="Arial"/>
          </a:endParaRPr>
        </a:p>
      </xdr:txBody>
    </xdr:sp>
    <xdr:clientData/>
  </xdr:twoCellAnchor>
  <xdr:twoCellAnchor editAs="oneCell">
    <xdr:from>
      <xdr:col>1</xdr:col>
      <xdr:colOff>630330</xdr:colOff>
      <xdr:row>134</xdr:row>
      <xdr:rowOff>110191</xdr:rowOff>
    </xdr:from>
    <xdr:to>
      <xdr:col>1</xdr:col>
      <xdr:colOff>3369360</xdr:colOff>
      <xdr:row>138</xdr:row>
      <xdr:rowOff>97491</xdr:rowOff>
    </xdr:to>
    <xdr:pic>
      <xdr:nvPicPr>
        <xdr:cNvPr id="4" name="Imagen 3">
          <a:extLst>
            <a:ext uri="{FF2B5EF4-FFF2-40B4-BE49-F238E27FC236}">
              <a16:creationId xmlns:a16="http://schemas.microsoft.com/office/drawing/2014/main" id="{00000000-0008-0000-1E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01930" y="20569891"/>
          <a:ext cx="2739030" cy="77787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jhormanherrera/Downloads/Proyectos/datos%20felipe/WINDOWS/Escritorio/Juan%20Pablo%20II/WINDOWS/TEMP/Contrato%20SOP%20185-02%20FINAL/2%20YACOPI-GALAPAGOS/2%20%20YAC%20-%20GUAD%20PRESUP%20FINAL/CRONOGR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c3\mis%20documentos\CHEC\ANALISIS%20precios%20%20200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D:/C:/a%20%20aaInformaci&#243;n%20GRUPO%204/A%20MInformes%20Mensuales/Informe%20de%20estado%20vial%20ene/aCCIDENTES%20DE%201995%20-%20199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C:/Javier_or_compa/zulma/Fin/Anexos/PRESUPUESTOS-REV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D:/G:/claudia/APU%20PLANEACION%20MUNICIPAL%20NEIVA/ing.%20CLAUDIA/PRESUPUESTO%20ANDEN%20CARRERA%204%20ENTRE%20CALLE%2021%20Y%20AV%20LA%20TOMA.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D:/F:/claudia/APU%20PLANEACION%20MUNICIPAL%20NEIVA/ing.%20CLAUDIA/Presupuesto%20%20+%20APU%20GRANJAS.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C:/E:/Presupuesto%20T/TIERRA%20BUENA%20FACTIBILIDAD%2010.09.2004%2040%20CASAS%20264%20APARTAMENTOS%20(CD%2015.09.2004).xls" TargetMode="External"/></Relationships>
</file>

<file path=xl/externalLinks/_rels/externalLink25.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9.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D:/G:/DOCUMENTACION%20ALCALDIA%20NEIVA%202011/AULA%20MULTI%20PERSONERIA%2017-ENE-2011/Presupuesto%20Auditorio%20Personeria.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G:\Users\HP\Desktop\Proyecto%20Nuevo%20Unicesar\faltantes\Documents%20and%20Settings\qbex1\Escritorio\San%20Bernardo%20del%20Viento\Proyecto%20AJUSTADO\San%20Bernardo\PRES%20SANBERNA\PRESUPUESTO%20ALCA.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17AF735\Presupuesto%20de%20Obra%20-%20Sacudete%20al%20Parque%20Tipo%202%20-%20Pereira%20-%20Consorcio%20Sacudete%20COL.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Users/natalia.cardenas/AppData/Local/Microsoft/Windows/Temporary%20Internet%20Files/Content.Outlook/63MATZR0/20171114/1/Presupuesto%20Electrico_Via%20Distribuidora_20171114.xlsx"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F:\C\C\Users\josearoca\Downloads\Nasly\buzon\Users\Usuario\Desktop\Documents%20and%20Settings\Juan%20Arrubla\APU%20Secundaria%20Corvide.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Users/Portatil/Downloads/Para%20presupuesto/Documents%20and%20Settings/67370/Configuraci&#243;n%20local/Archivos%20temporales%20de%20Internet/Content.IE5/UOTNRVQZ/Presupuesto%20correigio%20nora%20morales(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d.docs.live.net/E:/Ing%20Luisa/Escritorio/ARGELIA-BALBOA/ENTREGA%202016-07-08/ANEXO%202%20-%20PRESUPUESTO%20Y%20APU/C.E.%20LA%20FACHADA/Presupuesto%20estructura.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Gabriel/Proyectos/Pereira%20Colectores%20Quebrada%20Letras/Dise&#241;o%20y%20Chequeo%20Hidraulico%20Interceptor%20Q%20Letras%20V4.xlsx"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C:/EQUIPO03/Mis%20documentos/Mis%20documentos/COSTOS%20Y%20PRESUPUESTOS/Precios%20Unitarios%20Soacha/Precios%20Unitarios%20Soacha/CARTILLA%20UNT.%20GOBERNACION%20200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Z:\HLOPEZA\CANTIDADES%20GERONA\Documents%20and%20Settings\swilches\Configuraci&#243;n%20local\Archivos%20temporales%20de%20Internet\OLK6\formulario%20base.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D:/G:/Users/Usuario/Dropbox/DOCUMENTOS/JOHAN/NEIVA/PROYECTOS/PARQUE%20LIZBURG/PRESUPUESTO%20PARQUE%20LIZBURT%20-%20JOHAN.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D:/G:/Precios%20Unitarios%20Hidroays&#233;n/AA/aysen/entregas/00%20anteproyectos/01%20ANTEPROYECTO%20RELLENO%20SANITARIO/pargua/nad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Pc3\mis%2520documentos\Mauricio%2520cardona\presupuestos\COSTOS%2520UNITARIOS%2520monacho.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OBRAS/BANADIA/INFORMES/BANADIACD/1erINFORME.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AMV%20_%20no%20borrar\PRESUPUESTOS\a%20%20aaInformaci&#243;n%20GRUPO%204\A%20MInformes%20Mensuales\Informe%20de%20estado%20vial%20ene\aCCIDENTES%20DE%201995%20-%201996.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F:\C\C\Para%20presupuesto\Documents%20and%20Settings\67370\Configuraci&#243;n%20local\Archivos%20temporales%20de%20Internet\Content.IE5\UOTNRVQZ\Presupuesto%20correigio%20nora%20morales(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C://D/Users/adolfo/Desktop/ING%20INGENIRIA%20S.A/Polideportivos_Grupo%20B/B7B%20-Cancha%20900/7.%20Presupuesto_900M2/25092012_Versi&#243;n_2/900m&#178;_Zona_Alta/2509-2012_Presupuesto_900%20y%20Graderia_Alta_Suelo%20AB.xlsx"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D:\Datos%20Elkin\Documents\Municipios\Mayor%20of%20Cimitarra\Barbachas\Alcantarillado%20Araujo\Hoja%2520de%2520c&#225;lculo%2520en%2520Alcantarilla%2520v&#237;a%2520Carare%2520Km%252012.dwg"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D:/Z:/ZXPREPLIEGOS%20PUENTE%20ARMADA/PRESUP/ZPREPLIEGOS%20PUENTE%20ARMADA/OBRAS%20PUENTE%20ARMADA2.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Users/carlos.perez/AppData/Local/Microsoft/Windows/INetCache/Content.Outlook/XH48JFZP/ZXPREPLIEGOS%20PUENTE%20ARMADA/PRESUP/ZPREPLIEGOS%20PUENTE%20ARMADA/OBRAS%20PUENTE%20ARMADA2.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C://D/Dise&#241;os%20Tipo/A01C-AULA%2040%20NI&#209;OS%20CLIMA%20CALIDO/A01C-AULA%201%20MOD_%20C/5.%20Presupuesto/A1F-(2_Aula_Alta(AB)_CF).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Pccampo\Desktop\201409-C0022014-APUSDPS%2520(CARUPAPOLIDEP)%2520V1%2520SEPARADO.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Desktop/201409-C0022014-APUSDPS%20(CARUPAPOLIDEP)%20V1%20SEPARADO.xlsx"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EDU/UNIDAD%20HOSPITALARIA%20CONCEJO%20DE%20MEDELLIN/ppto%20pajarito%20ultimo/ENTREGA%20FINAL/ULTIMO/ENTREGA%2012-11-09/Presupuesto%20Clinica%20Concejo%2013-11-09.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EDU/33.%20e-%20Actualizaci&#243;n%20precios%20CS%20San%20Lorenzo%204.13GB/Revision%20ppto%20CS%20San%20Lorenzo%20nov12/Ppto%20CS%20San%20Lorenzo%20recortado%2016-04-13/Presupuesto%20CS%20San%20Lorenzo%20Recortadoxdiegosern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E:\Users\Juan%20Felipe\Dropbox\ALCALD&#205;A\5.%20PLAZOLETA%20Y%20TERRAZA\PLAZOLETA\CAMBIENATES\@G&amp;C\01%20Gestion\01%20-%20Obras\@liquidar\268%20-%20Lic%20Hospital\04%20Trabajo\GP-268%20-%20Hospital%20HUSVP%20-%20V39.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Users/ingcruz/Desktop/FORMULACI&#211;N%202018/PRES1028SEPT03.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D:/I:/MANTENIMIENTO%20RUTA%201001_MARZO%20DE%202008/Documents%20and%20Settings/PEDRO%20GARCIA%20REALPE/Mis%20documentos/AMV_G1_2006_TUMACO/Actas%20AMV_G1_Tumaco/a%20%20aaInformaci&#243;n"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alex\Propuesta%20Efren\DOCUME~1\user\LOCALS~1\Temp\Temporary%20Directory%201%20for%20PRESUPUESTO%20Y%20UNITARIOS.zip\PRESUPUESTO%20Y%20UNITARIO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C:/Servidor/vmn%20eyd%20nuqui%20animas/Users/LEONARDO/Documents/ERICK/William/revision%20informe/REVISION/Cantiades_Zonas_Inestables_Jul_9-08.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C:/Lucho/transfer%20lucho/Mis%20documentos/ANDES3/mayo%204-01/Mis%20documentos/AiuApoSaraBrut2000.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Lucho/transfer%20lucho/Mis%20documentos/ANDES3/mayo%204-01/Mis%20documentos/AiuApoSaraBrut2000.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Lucho/transfer%20lucho/Mis%20documentos/AiuApoSaraBrut2000.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C:/Amd/documentos%20c/Documentos-Wilson/Advial-Cmarca/bimestral/06-dic-ene-99/03JUN-JUL-98/Acc%20Ago-Sep.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Pc3\mis%20documentos\Mauricio%20cardona\presupuestos\COSTOS%20UNITARIOS%20monach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G:\Usuarios\Victor\Desktop\Dropbox\INGENIERA%20CIVIL\OBRAS\META\CN569-2010%20ACAPULCO1\AVANCE%20DE%20OBRA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D:\Documents%20and%20Settings\Luis%20J%20Ramirez\Mis%20documentos\Consorcio%20Cantalejo\Obra\Ppto\Obra\MatrizPptos.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G:\Documents%20and%20Settings\qbex1\Escritorio\San%20Bernardo%20del%20Viento\Proyecto%20AJUSTADO\San%20Bernardo\PRES%20SANBERNA\PRESUPUESTO%20ALC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d.docs.live.net/E:/Ing%20Luisa/Escritorio/ARGELIA-BALBOA/ENTREGA%202016-07-08/ANEXO%202%20-%20PRESUPUESTO%20Y%20APU/EDEQ/BASE%20DE%20DATOS.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280C58CC\a%20%20aaInformaci&#243;n%20GRUPO"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G:\Users\HP\Desktop\Proyecto%20Nuevo%20Unicesar\faltantes\Users\MERI&#209;O\Documents\PARTICULAR\Users\ABSAESP03\Documents\MERI&#209;O\EDESA\PRESUPUESTO-V7.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C:/JULIO/Datos%20(D)/JMD/La%20plata/LA%20UNION%20Y%20EL%20CARMEN/PRESUPUESTO.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Users/Usuario/Desktop/6.%20PROYECTO%20DISE&#209;O%20ARQUITECT&#211;NICO%20Y%20ELECTRICO%20IGLESIA%20DE%20CANDELARIA%20-%20ATL&#193;NTICO/6.9.%20PRESUPUESTO%20DE%20OBRA/APUS%20-%20PLAZUELA%20CARRETO%20-%20CANDELARIA.xlsb"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ERMAN/PERMANENTES/FORMATOS/FORMATOS%20HERMAN%202012/FORMATOS%20PRESUPUESTOS/APU%20%20Y%20BASE%20EDUCACI&#211;N%20ENERO%202013.xlsm"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J:\Z.OTROS\OBRAS\ENGATIVA\MODIFICACIONES\MODIFICACI&#224;N%204\VILLA%20SAGRARIO%20LLUVIAS%20mod.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D:/D:/INFORMACION%20DISCO%20DURO%2012FEB14/CONTRATOS%20ING%20FERNANDO%20GARZON/PROCESO%20LP%20-05%20-2013%20PE&#209;ON%20REDONDO/DOCUMENTOS%20DE%20LA%20PROPUESTA/FIPP/PROGRAMACION%20DE%20OBRAS.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E:\METODOLO1\Usuario\proyecto%20valle%20mantenimiento\PE_01.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E:\Users\User\Desktop\Casa-Cult.PLAYON-2010\METODOLO1\Usuario\proyecto%20valle%20mantenimiento\PE_01.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388\Actas\HACE\Mis%20documentos\INF.BIMENSUAL\INFORME%20BIMENSUAL%20JUL-AGO-2001.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A:\Documents%20and%20Settings\Administrador\Mis%20documentos\Downloads\DISPROYECTOS\OIM-GUAPI\SAN%20ANTONIO%20DE%20GUAJUI\14%20PRESUPUESTO\PPTO_QUIROGA_23-10-09.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Users/Sg/Documents/A%20INTERVENTORIA%20ESCUELAS/INFORMES/PRESUPUESTO%20ENTIDAD%20GRUPO%201%20REDISTRIBUIDO%20ACTA%203%20-%20copia.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Pc2\d\PROYECTOS\INGENIER&#205;A%20TOTAL\Andes\Informes\Dise&#241;o\Informe%20General\Anexos\DISE&#209;O%20PTAR%20AND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C://D/Datos%20Elkin/Desktop/Infraestructura%20prosperidad%20social/infraestructura/B09-CANCHA%20DE%20HOCKEY/5.%20Cantidades%20y%20Especificaciones/B09_Cartilla%20de%20Cantidades%20y%20APU_Cancha%20Hockey.xlsx"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Users/Daniel/AppData/Local/Temp/CALCULOS%20ALIMENTADOR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E:\Users\Juan%20Felipe\Dropbox\ALCALD&#205;A\5.%20PLAZOLETA%20Y%20TERRAZA\PLAZOLETA\CAMBIENATES\NANA\Presupuestos\Pptos%20de%20apoyo\GP-184%20-%20APU%20-%20V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PERSONAL/Dropbox/PRESP/DPS0202014/ANALISIS%20DE%20PRECIOS%20(Mao)%202014.xlsm"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F:\PERSONAL\Dropbox\PRESP\DPS0202014\ANALISIS%20DE%20PRECIOS%20(Mao)%202014.xlsm"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adsrv2/Users/Wz/Downloads/DA_PROCESO_16-1-156341_268001001_19004173%20(1).xlsx"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A:\Mis%20documentos\BALANCE\resumen%20japon%20lluvias%202.7.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CMEDPPLALM\GTECNICA\mvilla\SILO%2015000\users\AndreasK\MyProjects\Estimating%20Environment\Standard%20V1.4.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C:/Pc1/E/AMV-3005-2005/ADMON%20GRUPO%203%202004%20-2005/PRESUPUESTOS/Analisis%20de%20Precios%20Unitarios%20ASTRID.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D:/Z:/PAVICOL/MSOFFICE/LICITAR/analisis%20del%20AIU/AIU.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Z:\PAVICOL\MSOFFICE\LICITAR\analisis%20del%20AIU\AIU.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192.168.1.134\4%20proyectos%202\marino\C\Documents%20and%20Settings\Hector%20Guerrero\Mis%20documentos\Licitaciones%20realizadas\Invias\INTER-Taraza-caucasia\DIFERGO\WINDOWS\TEMP\UNITARIOS.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J:\WINDOWS\TEMP\VILLA%20SAGRARIO%20NEGRAS%208.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D:/Orlis%20Villafa&#241;e/Desktop/biblioteca/Archivos%20Montes/Propuesta%20Distrito%20Colegios/Propuesta/PROPUESTA%20FINAL%20MAYO%2028T.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E:\BASE%20DE%20DATOS%20011015.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C://D/Users/adolfo/Desktop/PRESUPUESTO%20INGENIE.xlsx"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C:/fg%202013/adet/20130103%20bac/20121211%20gi%20huila/4%20TECNICOS%20VIVIENDA%20INCODER%20ALBANIA%20ALGECIRAS%20CAMPO%20ALEGRE%20HUILA%20OCT%202013/1%20ULTIMO%20PALETARA%20.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E:\Users\Juan%20Felipe\Dropbox\ALCALD&#205;A\5.%20PLAZOLETA%20Y%20TERRAZA\PLAZOLETA\CAMBIENATES\@G&amp;C\01%20Gestion\GP%20-%20honorarios.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E:\Users\Juan%20Felipe\Dropbox\ALCALD&#205;A\5.%20PLAZOLETA%20Y%20TERRAZA\PLAZOLETA\CAMBIENATES\APOYO%20INTEGRAL\Procesos\Obras\castelazzo\presupuesto%20casa%20merizalde%20v%203.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D:/G:/Precios%20Unitarios%20Hidroays&#233;n/Documents%20and%20Settings/cl128821988/Mis%20documentos/Ingendesa/Ejercicios%20Risk/Ejemplo/Presup%20%20Soluc%20%20Canal%20(2)%20-%20Ejemplo%20para%20JMM.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D:/Z:/Documents%20and%20Settings/ccastrod/Escritorio/PLANTILLAS/EJEMPLOS%20APUS/META/APUS_META_2013-1.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Carlos\disproyectos\Users\Familiar\Documents\Libro%2012%20JUQN.xlsx"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D:\COPIA%20DISCO%20DURO\PROYECTOS%202015\ESTACION%20DE%20BOMBEROS%20DE%20ARMENIA\Dise&#241;o%20I&amp;D\Presupuesto%20Estacion%20de%20Bomberos%20de%20Armenia.xlsm"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D:/Z:/Users/mac/Documents/amv/presupuestos%20para%20atenci&#243;n%20de%20emergencias%20por%20ola%20invernal%202010%20y%202011/PRESUPUESTOS%20EMERGENCIAS%20OFICIAL%20BARBOSA%20CISNEROS%20PTO%20BERRIO%20JULIO%2027%202011.xls" TargetMode="External"/></Relationships>
</file>

<file path=xl/externalLinks/_rels/externalLink137.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Personal\ddalejandro\USUARIOS\PROFESIONAL%201\PTARD%20SONSON\CALCULOS.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C://D/PRESUPUESTO%20BASE%20COLEGIOS%202.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E:\Users\Juan%20Felipe\Dropbox\ALCALD&#205;A\5.%20PLAZOLETA%20Y%20TERRAZA\PLAZOLETA\CAMBIENATES\marayita\183%20Parque%20Girardota\04%20Trabajo\GP-183%20-%20Presupuesto%20preliminar%20V19.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192.168.1.134\4%20proyectos%202\Users\GAD10\Desktop\Cantidades%20totales%20%20tramo%202.xlsx"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C://D/Users/INGABU%20SAS/Desktop/ING%20INGENIRIA%20S.A/1.%20GRUPO%20A/A01M-AULA%20MADERA/7.%20Presupuesto/A01M-AULA%20MADERA21112012.xlsx"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http://www.integral.com.co/Documents%20and%20Settings/91520/Escritorio/tabla_de_costos_ambiental_nov_4(1).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D:\CIUDAD%20BOLIVAR\FRENTE%201CB\replanteos\MARLO\CB%205\5921.FLORIDA%20PRUEBA.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5\VILLA%20SAGRARIO%20NEGRAS.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E:\Documents%20and%20Settings\lpradilla\Mis%20documentos\Downloads\PRESUPUESTO%20ADECUACIONES%20LOCATIVAS.xlsx"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D:\VILLA%20TAKOA\Presupuesto\APUS%20VILLA%20TAKOA.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Users/jhonatanmauricio/Downloads/F:/VILLA%20TAKOA/Presupuesto/APUS%20VILLA%20TAKOA.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192.168.1.134\4%20proyectos%202\Users\rramirez\Documents\documentos%2520escritorio\SECRETAR&#205;A%2520DE%2520INFRAESTRUCTURA\APUS\APU&#180;S%2520SECRETAR&#205;A%2520DE%2520INFRAESTRUCTURA%25202013.xlsx"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INGENIERIA/Users/Users/usuario/Downloads/apus%20febrero%202012%20BOYACA%20(1)/apus%20febrero%20de%202012%20-%20GRUPO%201.xlsx"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EC009BA/Presupuestos%20Ampliaci&#243;n%20de%20Puentes%20%20(9003)%20Sept.%20de%202010.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10.0.0.4/tecnico/Documents%20and%20Settings/67370/Configuraci&#243;n%20local/Archivos%20temporales%20de%20Internet/Content.IE5/UOTNRVQZ/Presupuesto%20correigio%20nora%20morales(1).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Users/Ing.%20Oscar/Downloads/MATRIZ%20PARA%20EL%20CALCULO%20DEL%20AIU%202009.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C:/Estacion2/d/DOCUME~1/USER05~1/CONFIG~1/TEMP/ADMINISTRACION%20VIAL%20G2/PRESUPUESTOS/Presupuesto%20remoci&#243;n%20de%20derrumbes.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Estacion2/d/DOCUME~1/USER05~1/CONFIG~1/TEMP/ADMINISTRACION%20VIAL%20G2/PRESUPUESTOS/Presupuesto%20remoci&#243;n%20de%20derrumbes.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U:\Mis%20documentos\MARIO\Contratos\COP%200060-03\precios%20unitarios%20caranal.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U:\Mis%20documentos\MARIO\Contratos\COP%200060-03\BOLSACRETOS%20TOCORAGUA%20JUN-01.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U:\Mis%20documentos\MARIO\Contratos\COP%200060-03\CONTRATO%20No.%202.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Users/jmperez/Documents/TECNICA/DEPORTE%20Y%20RECREACION/02%20ESTANDARIZADO%20POLIDEPORTIVO/05%20HOJA%20CALCULO%20ESTANDARIZADO/PRESUPUESTO%20DEL%20POLIDEPORTIVO%20COMPLETO.xlsx"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Users/Usuario/Desktop/Modelos%20regalia/https:/d.docs.live.net/A:/RINCON~1.XLS" TargetMode="External"/></Relationships>
</file>

<file path=xl/externalLinks/_rels/externalLink176.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https://d.docs.live.net/E:/Ing%20Luisa/Escritorio/ARGELIA-BALBOA/ENTREGA%202016-07-08/ANEXO%202%20-%20PRESUPUESTO%20Y%20APU/ALCALD&#205;A/PISCINA%20DE%20OLAS.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D:/G:/Precios%20Unitarios%20Hidroays&#233;n/RA&#218;L/Linea%20Quillota%20Piuquenes/cp%20%20linea%2019-06-07.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192.168.1.134\4%20proyectos%202\marino\C\AMV-3005-2005\ADMON%20GRUPO%203%202004%20-2005\PRESUPUESTOS\Analisis%20de%20Precios%20Unitarios%20ASTRID.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WINDOWS\TEMP\VILLA%20SAGRARIO%20NEGRAS%208.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Documents%20and%20Settings/71586474/Configuraci&#243;n%20local/Archivos%20temporales%20de%20Internet/Content.Outlook/GE6TS4RY/Copia%20de%20APU%20RESTAURANTE%20I%20E%20PERMANENTE%20MAZO%202012%20(3)%20%20verificar.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71EC8CF9\RELACI~1.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https://d.docs.live.net/Users/Usuario/AppData/Local/Temp/PPTO%20CENTRO%20DE%20ACOPIO%20CON%20APUS_IN-G_23%20OCT%202014.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D:/H:/ADM%20VIAL%2003%20-%20CORDOBA/ESTADO%20DE%20RED/2103mar%20.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G:\_Archivo%202008\Obras\Anganoy%20-%20Cra%2036B\Actas\Anganoy%20-%20actas.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ALEX/TERMINAL/PROPUESTATERMINAL/PRECIOS%20TRANSITO.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CC8DA74C\PRESUPUESTO%20ALCANTARILLADO%20SOPLAVIENTO.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Informaci&#243;n%20Metrol&#237;nea/Contratos/Metrolinea/CONSULTORIA%20METROLINEA/ESTRUCTURACION%20PLIEGOS%20DE%20CONDICIONES%20PORTAL%20NORTE/ENVIO%20%23%209/NORTE/PRESUPUESTO%20PORTAL%20NORTE%20V.3.1%20-%2009-07-2017.xlsx"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192.168.1.134\4%20proyectos%202\Users\ggarciab\Desktop\Presupuestos%2520Anillo%2520Vial,%25207_01_10\PRESUPUESTOS_03_02_2010\Presupuesto_3puertas-alto_paisa.xlsx"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Documents%20and%20Settings/71586474/Configuraci&#243;n%20local/Archivos%20temporales%20de%20Internet/Content.Outlook/GE6TS4RY/APU%20%20Y%20BASE%20EDUCACI&#211;N%20JUNIO%202012.xlsm"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E:\Users\Juan%20Felipe\Dropbox\INACON%20LTDA\01.%20PROYECTOS\20.%20COLDEPORTES\398%20Piscinas%20Olimpicas\9.%20PRESUPUESTO,%20PROGRAMACI&#211;N%20DE%20OBRA%20Y%20ESPECIFICACIONES%20T&#201;CNICAS%20PISCINAS%20OL&#205;MPICAS\3.%20PRESUPUESTO%20PISCINAS_FINAL.xlsx"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Z:\HLOPEZA\GERONA\CANTIDADES%20REPOSICION\SUBCIRCUITO%207\REDES7.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J:\IVAN%20JAIRO%20%20%20500\INVIAS\APU_CONCE...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D:/Z:/temp/OBRA%206205/APU%20Y%20PRESUPUESTO%202012-2014%20BARBOSA%20-%20CISNEROS%20Final.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AMV-02-BOL/EST.V&#205;A%20CRIT.TECNICO%20AMB-BOL-02/DICIEMBRE-2008/EST.V&#205;A%20CRITERIO%20TECNICO%2090BLB.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EST.V&#205;A%20CRITERIO%20TECNICO.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Servidor\c\Mis%20documentos\presupuesto.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Yolanda\compartida\PRES_MUNDO%20BOLIVARIANO_LINAv-20.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C:/Daniel/calle%204%20plaza%20de%20san%20pedro/JORGE/ing/PRESUPUESTO%20TARQUI/VIVIENDA%20DE%20INTERES%20SOCIAL.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B64E15C6/PRES.%20RESTAURANTE%20C30-%20MAYO%206%20DE%202010.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Users/aleja/OneDrive/Escritorio/Proyectos%20Santa%20Rosa/Cancha%20Sintetica/Presp.%20Cancha%20Sintetica%20Santa%20Rosa%20VIEJO.xlsx" TargetMode="External"/></Relationships>
</file>

<file path=xl/externalLinks/_rels/externalLink214.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E:\Users\Juan%20Felipe\Dropbox\ALCALD&#205;A\5.%20PLAZOLETA%20Y%20TERRAZA\PLAZOLETA\CAMBIENATES\0FICINA\PROYECTOS\PROYECTOS%20ACTUALES\Jose%20Santos\Especificaciones%20-%20Torre%2001.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D:/G:/Precios%20Unitarios%20Hidroays&#233;n/RA&#218;L/Agua%20Santa/PRESUPUESTO%20AGUA%20SANTA%20@RISK.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D:/L:/winnt/perfiles/cl101426807/Mis%20documentos/LOS%20C&#211;NDORES/@RISK%20O.%20de%20A.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192.168.10.7\Tecnica\Tecnica\ECBOYACAGDPMA\ARAPOY\INGDIEG\PRESUP\PRESUPUESTOS%20FINAL\Presupuesto%20General-V.11.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Users/clbedoya1/Downloads/BASE%20SITP%20COMPLETA%20CON%20POLIZAS%20TODAS%20LAS%20LOCALIDADES%20INCLUIDO%20JORGE%20MAR%2024%20CON%20EMERGENCIAS%20(1).xlsx"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H:\Users\mac\Library\Mail%20Downloads\C\Users\mac\Library\Mail%20Downloads\I\Documents%20and%20Settings\Administrador\Configuraci&#243;n%20local\Archivos%20temporales%20de%20Internet\OLK1DD\Analisis%20Unitarios%201EL%20PEDREGAL.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D:/Z:/Users/JorgeF/Documents/amv%20grupo%203%20boyaca%202009/PRECIOS%20UNITARIOS/corregidos/2011/LICITACIONES%20AGOSTO%202011/apus%20boyaca%20VIA%20chiquinquira%20-%20TUNJA.xlsx"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B639F46E\apus%20boyaca%20VIA%20chiquinquira%20-%20TUNJA.xlsx"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Users/71586474/Desktop/APU%20Y%20BASE%20EDUCACI&#211;N%20ENERO%202016/APU%20BASE%20EDUCACI&#211;N%20ENERO%20%202016%20V1%20.xlsm"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A_produccion\1991_ituvia\Tecnica\Cotizaciones\APU%20PREFABRICADOS\Precios%20Materia%20Prima%20ceno%20y%20%20FERRASA%20a%20Marzo%2013%202003.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Users/Portatil/Downloads/Documents%20and%20Settings/Usuario/Mis%20documentos/AMVDIADCOL/ANALIS%20DE%20PRECIOS%20UNITARIOS%20-%202011%20TERRITORIAL%20ANTIOQUA/Estructura%20APU%202012%20ANTIOQUIA%20(version%20definitiva).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J:\Users\Usuario\Desktop\PRESUPUESTO%20MANTENIMIENTO%20Y%20ADECUACI&#211;N%20DE%20ESCENARIOS%20DEPORTIVOS%20FINAL.xlsx"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CC16FA0F\a%20%20aaInformaci&#243;n"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236.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C:/Colmo/DISCO_D/TRASPASO/cubicaci&#243;n%20limar&#237;%20seg&#250;n%20proyecto%2004(vol10).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C://D/Users/adolfo/Desktop/ING%20INGENIRIA%20S.A/B7A%20-Cancha%20750/3.%20Dise&#241;o%20Hidrosanitario/SABANA_PRESUPUESTO_CanchaMultiple_900_08sep2012.xlsx"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3\SAN%20BASILIO%20NEGRAS.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Users/Cristhian/Downloads/PRECIOS%20UNITARIOS%202017%20PUBLICAR.xlsx"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Users/YULIANA/Downloads/MUROS%20SANTA%20ROSA%20v3.xlsx"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https://d.docs.live.net/E:/Ing%20Luisa/Escritorio/ARGELIA-BALBOA/ENTREGA%202016-07-08/ANEXO%202%20-%20PRESUPUESTO%20Y%20APU/BANCO%20DEL%20ESTADO/BANESTADO/BANESTADO/Programacion.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Users/User/Downloads/F-MGP-01%20Ficha%20de%20Presentacion%20de%20Proyectos%20V9.xlsx"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G:\_OBRAS%20FIP\Nuevos-Riegos\Caicedo-C4-5-k16-17-riego.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D:/A:/PUNITARIOS%20PARA%20241201%202S.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file:///F:\ANEXO%202\Users\ING~1.OSC\AppData\Local\Temp\Rar$DI01.853\Cantidades_750%20_Alta_Suelo%20AB.xlsx"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Users/jmperez/Documents/TECNICA/DEPORTE%20Y%20RECREACION/02%20ESTANDARIZADO%20POLIDEPORTIVO/Presupuesto_750%20_Baja_Suelo%20AB%20actualizado%202015%20con%20ICCP.xlsx"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file:///\\192.168.1.134\4%20proyectos%202\marino\C\Documents%20and%20Settings\Hector%20Guerrero\Mis%20documentos\Licitaciones%20realizadas\Invias\INTER-Taraza-caucasia\DIFERGO\WINDOWS\TEMP\Preobra\ModeloPresupuesto.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file:///\\COSRVMYR01\Tecnica\Tecnica\ECBOYACAGDPMA\ARAPOY\INGDIEG\PRESUP\PRESUPUESTOS%20FINAL\Presupuesto%20General-V.7-.xls"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Polideportivos%20madrid/Presupuesto%20herramientas%20de%20calculo/MATRIZ%20PARA%20EL%20CALCULO%20DEL%20AIU%202009.xls"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D:/Z:/MANTENIMIENTO%20RUTA%201001_MARZO%20DE%202008/Documents%20and%20Settings/Jaime%20Rojas/Mis%20documentos/Contrato/Interv/JunBarba/a%20%20aaInformaci&#243;n%20GRUPO%204/A%20MInformes%20M"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file:///\\E5D3D467\A%20MInformes%20M"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Users/YULIANA/Downloads/Presupuesto%20Cra%2012%20-%20Cra%2014%20la%20italia.xlsx"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Users/YULIANA/Downloads/PRESUPUESTO%20PAVIMENTO%20con%20Alumbrado%20(1).xlsx"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file:///D:\Downloads\PRESUPUESTO%20PAVIMENTO%20con%20Alumbrado%20listo_giov_ok_18.04.2022.xlsx"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file:///D:\Desktop\Proyectos\Contrato%20Santa%20Rosa%20de%20Cabal%20Espacio%20Publico\Dise&#241;os\Intervencion%20Calle%2012\Presupuesto\Archivos%20finales\Presupuesto%20INTERVENCION%20CALLE%2012%20ENTRE%20CRAS%2012%20Y%2013.xlsx" TargetMode="External"/></Relationships>
</file>

<file path=xl/externalLinks/_rels/externalLink269.xml.rels><?xml version="1.0" encoding="UTF-8" standalone="yes"?>
<Relationships xmlns="http://schemas.openxmlformats.org/package/2006/relationships"><Relationship Id="rId1" Type="http://schemas.openxmlformats.org/officeDocument/2006/relationships/externalLinkPath" Target="file:///D:\Desktop\Intervencion%20Calle%2012\Presupuesto\Presupuesto%20Ezequiel%20Amador.xlsx" TargetMode="External"/></Relationships>
</file>

<file path=xl/externalLinks/_rels/externalLink270.xml.rels><?xml version="1.0" encoding="UTF-8" standalone="yes"?>
<Relationships xmlns="http://schemas.openxmlformats.org/package/2006/relationships"><Relationship Id="rId1" Type="http://schemas.openxmlformats.org/officeDocument/2006/relationships/externalLinkPath" Target="/Users/YULIANA/Downloads/Precios%20Unitarios%202022%20Infraestructura%20V3%202023.xlsx" TargetMode="External"/></Relationships>
</file>

<file path=xl/externalLinks/_rels/externalLink271.xml.rels><?xml version="1.0" encoding="UTF-8" standalone="yes"?>
<Relationships xmlns="http://schemas.openxmlformats.org/package/2006/relationships"><Relationship Id="rId1" Type="http://schemas.openxmlformats.org/officeDocument/2006/relationships/externalLinkPath" Target="file:///D:\Downloads\Precios%20Unitarios%202022%20Infraestructura%20V3.xlsx" TargetMode="External"/></Relationships>
</file>

<file path=xl/externalLinks/_rels/externalLink272.xml.rels><?xml version="1.0" encoding="UTF-8" standalone="yes"?>
<Relationships xmlns="http://schemas.openxmlformats.org/package/2006/relationships"><Relationship Id="rId1" Type="http://schemas.openxmlformats.org/officeDocument/2006/relationships/externalLinkPath" Target="file:///D:\Desktop\Proyectos\Contrato%20Santa%20Rosa%20de%20Cabal%20Espacio%20Publico\Presupuesto\Archivos%20finales\Presupuesto%20Pavimetos%20ajustado%20CONVENIO%20AJUSTADO%20AGOSTO%20(22-08-2022).xlsx" TargetMode="External"/></Relationships>
</file>

<file path=xl/externalLinks/_rels/externalLink273.xml.rels><?xml version="1.0" encoding="UTF-8" standalone="yes"?>
<Relationships xmlns="http://schemas.openxmlformats.org/package/2006/relationships"><Relationship Id="rId1" Type="http://schemas.openxmlformats.org/officeDocument/2006/relationships/externalLinkPath" Target="Ppto%20Calle%20Real%202023%20Plus%20KR14%20PArauc%20(1)%20original%20TUB%20ALC%20(1).xlsx" TargetMode="External"/></Relationships>
</file>

<file path=xl/externalLinks/_rels/externalLink274.xml.rels><?xml version="1.0" encoding="UTF-8" standalone="yes"?>
<Relationships xmlns="http://schemas.openxmlformats.org/package/2006/relationships"><Relationship Id="rId1" Type="http://schemas.openxmlformats.org/officeDocument/2006/relationships/externalLinkPath" Target="file:///D:\Downloads\PRESUPUESTO%20PAVIMENTO%20con%20Alumbrado%20listo_giov_ok_18.04.2022%20(1).xlsx" TargetMode="External"/></Relationships>
</file>

<file path=xl/externalLinks/_rels/externalLink275.xml.rels><?xml version="1.0" encoding="UTF-8" standalone="yes"?>
<Relationships xmlns="http://schemas.openxmlformats.org/package/2006/relationships"><Relationship Id="rId1" Type="http://schemas.openxmlformats.org/officeDocument/2006/relationships/externalLinkPath" Target="file:///D:\Desktop\JESSICA\Doc,%20ingenieria\Precios%20Unitarios%202021,%20con%20M.O.%202022%20Infraestructura%20jun-21.xlsx" TargetMode="External"/></Relationships>
</file>

<file path=xl/externalLinks/_rels/externalLink276.xml.rels><?xml version="1.0" encoding="UTF-8" standalone="yes"?>
<Relationships xmlns="http://schemas.openxmlformats.org/package/2006/relationships"><Relationship Id="rId1" Type="http://schemas.openxmlformats.org/officeDocument/2006/relationships/externalLinkPath" Target="file:///D:\Desktop\ALCALDIA%202020\Documentaci&#243;n\Presupuestos\PRESUPUESTO%20PAVIMENTO%20con%20Alumbrado.xlsx" TargetMode="External"/></Relationships>
</file>

<file path=xl/externalLinks/_rels/externalLink277.xml.rels><?xml version="1.0" encoding="UTF-8" standalone="yes"?>
<Relationships xmlns="http://schemas.openxmlformats.org/package/2006/relationships"><Relationship Id="rId1" Type="http://schemas.openxmlformats.org/officeDocument/2006/relationships/externalLinkPath" Target="/Users/YULIANA/Downloads/Ppto%20Calle%20Real%202023%20Plus%20KR14%20PArauc%20(1)%20original.xlsx" TargetMode="External"/></Relationships>
</file>

<file path=xl/externalLinks/_rels/externalLink278.xml.rels><?xml version="1.0" encoding="UTF-8" standalone="yes"?>
<Relationships xmlns="http://schemas.openxmlformats.org/package/2006/relationships"><Relationship Id="rId1" Type="http://schemas.openxmlformats.org/officeDocument/2006/relationships/externalLinkPath" Target="/Users/YULIANA/Downloads/Calle%2018%20entre%20carrera%2014%20y%20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A.MODI"/>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2)"/>
      <sheetName val="ITEM"/>
      <sheetName val="INSUMOS"/>
      <sheetName val="MO"/>
      <sheetName val="Hoja1"/>
    </sheetNames>
    <sheetDataSet>
      <sheetData sheetId="0"/>
      <sheetData sheetId="1"/>
      <sheetData sheetId="2"/>
      <sheetData sheetId="3"/>
      <sheetData sheetId="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items"/>
      <sheetName val="aCCIDENTES%20DE%201995%20-%2019"/>
      <sheetName val="#¡REF"/>
      <sheetName val="aCCIDENTES DE 1995 - 1996.xls"/>
      <sheetName val="Datos"/>
      <sheetName val="CONT_ADI"/>
      <sheetName val="ACTA DE MODIFICACION  (2)"/>
      <sheetName val="INDICMICROEMP"/>
      <sheetName val="Informacio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005 (2)"/>
      <sheetName val="PRESUP "/>
      <sheetName val="MODELO APU"/>
      <sheetName val="PRECIOS"/>
      <sheetName val="PRESUPUESTO"/>
      <sheetName val="CANTIDADES"/>
      <sheetName val="APB6"/>
      <sheetName val="APB8"/>
      <sheetName val="3001"/>
      <sheetName val="3002"/>
      <sheetName val="3003"/>
      <sheetName val="3004"/>
      <sheetName val="3005"/>
      <sheetName val="APB7"/>
      <sheetName val="4001"/>
      <sheetName val="4002"/>
      <sheetName val="4003"/>
      <sheetName val="4004"/>
      <sheetName val="4005"/>
      <sheetName val="4006"/>
      <sheetName val="4007"/>
      <sheetName val="4008"/>
      <sheetName val="5001"/>
      <sheetName val="5002"/>
      <sheetName val="5003"/>
      <sheetName val="6001"/>
      <sheetName val="6002"/>
      <sheetName val="6003"/>
      <sheetName val="6004"/>
      <sheetName val="6005"/>
      <sheetName val="6006"/>
      <sheetName val="6007"/>
      <sheetName val="6008"/>
      <sheetName val="6009"/>
      <sheetName val="6010"/>
      <sheetName val="1.1"/>
      <sheetName val="1.2"/>
      <sheetName val="1.3"/>
      <sheetName val="1.4"/>
      <sheetName val="1.5"/>
      <sheetName val="2.1"/>
      <sheetName val="2.2"/>
      <sheetName val="2.3"/>
      <sheetName val="2.4"/>
      <sheetName val="2.5"/>
      <sheetName val="2.6"/>
      <sheetName val="2.7"/>
      <sheetName val="2.8"/>
      <sheetName val="3.1"/>
      <sheetName val="3.2"/>
      <sheetName val="3.3"/>
      <sheetName val="4.1"/>
      <sheetName val="4.2"/>
      <sheetName val="4.3"/>
      <sheetName val="4.4"/>
      <sheetName val="4.5"/>
      <sheetName val="4.6"/>
      <sheetName val="4.7"/>
      <sheetName val="4.8"/>
      <sheetName val="4.9"/>
      <sheetName val="4.10"/>
    </sheetNames>
    <sheetDataSet>
      <sheetData sheetId="0" refreshError="1"/>
      <sheetData sheetId="1"/>
      <sheetData sheetId="2" refreshError="1"/>
      <sheetData sheetId="3" refreshError="1"/>
      <sheetData sheetId="4"/>
      <sheetData sheetId="5" refreshError="1"/>
      <sheetData sheetId="6" refreshError="1"/>
      <sheetData sheetId="7" refreshError="1"/>
      <sheetData sheetId="8"/>
      <sheetData sheetId="9"/>
      <sheetData sheetId="10"/>
      <sheetData sheetId="11"/>
      <sheetData sheetId="12"/>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O. USCO V. 1"/>
      <sheetName val="PRES GRANJAS"/>
      <sheetName val="1"/>
      <sheetName val="1.1"/>
      <sheetName val="1.2"/>
      <sheetName val="1.3"/>
      <sheetName val="1.4"/>
      <sheetName val="1.5"/>
      <sheetName val="1.6"/>
      <sheetName val="1.7"/>
      <sheetName val="1.8"/>
      <sheetName val="2.1"/>
      <sheetName val="2.1.1"/>
      <sheetName val="2.1.2"/>
      <sheetName val="2.1.3"/>
      <sheetName val="2.1.4"/>
      <sheetName val="2.2"/>
      <sheetName val="2.2.1"/>
      <sheetName val="2.2.2"/>
      <sheetName val="2.2.3"/>
      <sheetName val="2.2.4"/>
      <sheetName val="2.2.5"/>
      <sheetName val="2.3"/>
      <sheetName val="2.3.1"/>
      <sheetName val="3."/>
      <sheetName val="3.1"/>
      <sheetName val=".4"/>
      <sheetName val="4.1 "/>
      <sheetName val="4.2"/>
      <sheetName val=".5"/>
      <sheetName val="5.1."/>
      <sheetName val="5.2.."/>
      <sheetName val="5.3."/>
      <sheetName val="5.4."/>
      <sheetName val="5.5"/>
      <sheetName val="5.6"/>
      <sheetName val="5.7"/>
      <sheetName val="5.8"/>
      <sheetName val="6."/>
      <sheetName val="6.1"/>
      <sheetName val="6.2."/>
      <sheetName val="6.3."/>
      <sheetName val="6.8."/>
      <sheetName val="6.4."/>
      <sheetName val="6.5."/>
      <sheetName val="6.6."/>
      <sheetName val="6.7."/>
      <sheetName val="6.8"/>
      <sheetName val="6.9"/>
      <sheetName val="6.10"/>
      <sheetName val="6.11"/>
      <sheetName val="6.12"/>
      <sheetName val="6.13"/>
      <sheetName val="6.14"/>
      <sheetName val="7."/>
      <sheetName val="7.1"/>
      <sheetName val="7.2"/>
      <sheetName val="7.3"/>
      <sheetName val="7.4"/>
      <sheetName val="7.5"/>
      <sheetName val="7.6"/>
      <sheetName val="7.7"/>
      <sheetName val="8.1"/>
      <sheetName val="8.1.1"/>
      <sheetName val="8.1.2"/>
      <sheetName val="8.1.3"/>
      <sheetName val="8.1.4."/>
      <sheetName val="8.1.5."/>
      <sheetName val="8.1.6."/>
      <sheetName val="8.1.7."/>
      <sheetName val="8.2.."/>
      <sheetName val="8.2.1"/>
      <sheetName val="9."/>
      <sheetName val="9.1."/>
      <sheetName val="9.2."/>
      <sheetName val="9.3."/>
      <sheetName val="10.1."/>
      <sheetName val="10.1.1"/>
      <sheetName val="10.2."/>
      <sheetName val="10.2.1"/>
      <sheetName val="10.2.2"/>
      <sheetName val="10.2.3"/>
      <sheetName val="10.2.4"/>
      <sheetName val="10.2.5"/>
      <sheetName val="10.2.6"/>
      <sheetName val="10.2.7"/>
      <sheetName val="10.2.8"/>
      <sheetName val="11."/>
      <sheetName val="11.1"/>
      <sheetName val="11.2"/>
      <sheetName val="11.3"/>
      <sheetName val="12."/>
      <sheetName val="12.1."/>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CONCRETO POBRE"/>
      <sheetName val="ZAPATA DE 0.60"/>
      <sheetName val="ADOQ. V. AZUL"/>
      <sheetName val="L. AZUL LISA"/>
      <sheetName val="L. GRIS LISA"/>
      <sheetName val="L. AMARILLO  RAYAS"/>
      <sheetName val="DECOPAVITEX"/>
      <sheetName val="PLACA MINUSV"/>
      <sheetName val="BORDILLO FUND ,10X,20"/>
      <sheetName val="L. ROJO RAYAS"/>
      <sheetName val="CEBRA"/>
      <sheetName val="PUENTE MESETAS"/>
      <sheetName val="CERRAMIENTO "/>
      <sheetName val="CAMPAMENTO"/>
      <sheetName val="Hoja1"/>
      <sheetName val="CASA  S.MARTIN"/>
      <sheetName val="CANTIDADES"/>
      <sheetName val="Hoja2"/>
      <sheetName val="APB 1"/>
      <sheetName val="PRECIOS"/>
      <sheetName val="CANTIDADES "/>
      <sheetName val="APB 4"/>
      <sheetName val="APB 2"/>
      <sheetName val="APB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TAPA 50 SMMLV"/>
    </sheetNames>
    <sheetDataSet>
      <sheetData sheetId="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ías habiles 2015"/>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Est_y_Dis8"/>
      <sheetName val="Fondo_Ensayos8"/>
      <sheetName val="Obra_puente8"/>
      <sheetName val="Fondo_Ajustes8"/>
      <sheetName val="FACTOR_MULTIPLICADOR8"/>
      <sheetName val="Datos_Generales8"/>
      <sheetName val="APU_ANTICORROSIVO8"/>
      <sheetName val="APU_LIMPIEZA_Y_PINTURA8"/>
      <sheetName val="APU_REFUERZOS8"/>
      <sheetName val="APU_ADECUACIÓN_PASAMANOS8"/>
      <sheetName val="APU_DESMONTE_BARANDA8"/>
      <sheetName val="APU_REINSTALACIÓN_BARANDA8"/>
      <sheetName val="APU_BARANDA_NUEVA8"/>
      <sheetName val="APU_PINTURA_BARANDA8"/>
      <sheetName val="APU_CONCRETO_-_METALDECK8"/>
      <sheetName val="Est_y_Dis9"/>
      <sheetName val="Fondo_Ensayos9"/>
      <sheetName val="Obra_puente9"/>
      <sheetName val="Fondo_Ajustes9"/>
      <sheetName val="FACTOR_MULTIPLICADOR9"/>
      <sheetName val="Datos_Generales9"/>
      <sheetName val="APU_ANTICORROSIVO9"/>
      <sheetName val="APU_LIMPIEZA_Y_PINTURA9"/>
      <sheetName val="APU_REFUERZOS9"/>
      <sheetName val="APU_ADECUACIÓN_PASAMANOS9"/>
      <sheetName val="APU_DESMONTE_BARANDA9"/>
      <sheetName val="APU_REINSTALACIÓN_BARANDA9"/>
      <sheetName val="APU_BARANDA_NUEVA9"/>
      <sheetName val="APU_PINTURA_BARANDA9"/>
      <sheetName val="APU_CONCRETO_-_METALDECK9"/>
      <sheetName val="DATOS DE ENTRADA"/>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refreshError="1"/>
      <sheetData sheetId="2469"/>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PRESUP "/>
      <sheetName val="MODELO APU"/>
      <sheetName val="CASA COMUNITARIA S.MARTIN"/>
      <sheetName val="Hoja2"/>
      <sheetName val="APB 1"/>
      <sheetName val="APB 2"/>
      <sheetName val="APB 3"/>
      <sheetName val="APB 4"/>
      <sheetName val="CANTIDADES "/>
      <sheetName val="PTO. USCO V. 1"/>
      <sheetName val="1.1"/>
      <sheetName val="1.2"/>
      <sheetName val="1.3"/>
      <sheetName val="1.4"/>
      <sheetName val="1.5"/>
      <sheetName val="1.6"/>
      <sheetName val="1.7"/>
      <sheetName val="1.8"/>
      <sheetName val="0"/>
      <sheetName val="2.1.1"/>
      <sheetName val="2.1.2"/>
      <sheetName val="2.1.3"/>
      <sheetName val="1"/>
      <sheetName val="3.1.1"/>
      <sheetName val="3.1.2"/>
      <sheetName val="3.1.3"/>
      <sheetName val="3.1.4"/>
      <sheetName val="3.1.5"/>
      <sheetName val="3.1.6"/>
      <sheetName val="3.2.1"/>
      <sheetName val="3.2.2"/>
      <sheetName val="3.2.3"/>
      <sheetName val="3.2.4"/>
      <sheetName val="3.2.5"/>
      <sheetName val="3.2.6"/>
      <sheetName val="3.2.7"/>
      <sheetName val="3.2.8"/>
      <sheetName val="3.2.9"/>
      <sheetName val="2"/>
      <sheetName val="4.1"/>
      <sheetName val="3"/>
      <sheetName val="5.1 "/>
      <sheetName val="5.2"/>
      <sheetName val="5.3"/>
      <sheetName val="4"/>
      <sheetName val="6.1"/>
      <sheetName val="6.2"/>
      <sheetName val="6.3"/>
      <sheetName val="6.4"/>
      <sheetName val="6.5"/>
      <sheetName val="6.6"/>
      <sheetName val="6.7"/>
      <sheetName val="5"/>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6"/>
      <sheetName val="8.1"/>
      <sheetName val="8.2"/>
      <sheetName val="8.3"/>
      <sheetName val="8.4"/>
      <sheetName val="8.5"/>
      <sheetName val="8.6"/>
      <sheetName val="7"/>
      <sheetName val="9.1"/>
      <sheetName val="9.2"/>
      <sheetName val="9.3"/>
      <sheetName val="8"/>
      <sheetName val="10.1"/>
      <sheetName val="10.2"/>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ARENA FINA PARA JUEGOS"/>
      <sheetName val="TRATAMIENTO CORTE DE RAICES"/>
      <sheetName val="GRAMA"/>
      <sheetName val="TALA DE ARBOLES"/>
      <sheetName val="ARBOLES"/>
      <sheetName val="CONCRETO POBRE"/>
      <sheetName val="ZAPATA DE 0.60"/>
      <sheetName val="ADOQ. V. AZUL"/>
      <sheetName val="L. AZUL LISA"/>
      <sheetName val="L. GRIS LISA"/>
      <sheetName val="L. AMARILLO  RAYAS"/>
      <sheetName val="DECOPAVITEX"/>
      <sheetName val="PLACA MINUSV"/>
      <sheetName val="BORDILLO FUND ,10X,20"/>
      <sheetName val="CANTIDADES"/>
      <sheetName val="L. ROJO RAYAS"/>
      <sheetName val="CEBRA"/>
      <sheetName val="PUENTE MESETAS"/>
      <sheetName val="CERRAMIENTO "/>
      <sheetName val="CAMPAMENT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
      <sheetName val="Resumen APU"/>
      <sheetName val="APU"/>
      <sheetName val="cant tubos "/>
      <sheetName val="MAINHOLES"/>
      <sheetName val="Formulas PVC"/>
      <sheetName val="P.OBR.ALCA"/>
      <sheetName val="P.OBR.ACUED"/>
      <sheetName val="P MANEJO"/>
      <sheetName val="P.SUMI.ACUE"/>
      <sheetName val="P SUMI,ALCA"/>
      <sheetName val="P RESUMEN"/>
      <sheetName val="FINANCIERO"/>
      <sheetName val="OBRAS CRA"/>
    </sheetNames>
    <sheetDataSet>
      <sheetData sheetId="0" refreshError="1"/>
      <sheetData sheetId="1" refreshError="1"/>
      <sheetData sheetId="2" refreshError="1">
        <row r="41">
          <cell r="G41">
            <v>4237.2145748987859</v>
          </cell>
        </row>
        <row r="84">
          <cell r="G84">
            <v>2014.9969560947102</v>
          </cell>
        </row>
        <row r="126">
          <cell r="G126">
            <v>5289.8461538461543</v>
          </cell>
        </row>
        <row r="169">
          <cell r="G169">
            <v>31646.5</v>
          </cell>
        </row>
        <row r="212">
          <cell r="G212">
            <v>519750</v>
          </cell>
        </row>
        <row r="253">
          <cell r="G253">
            <v>14055.001925164905</v>
          </cell>
        </row>
        <row r="292">
          <cell r="G292">
            <v>8334.9972624852526</v>
          </cell>
        </row>
        <row r="334">
          <cell r="G334">
            <v>15268</v>
          </cell>
        </row>
        <row r="376">
          <cell r="G376">
            <v>20258.999751526899</v>
          </cell>
        </row>
        <row r="457">
          <cell r="G457">
            <v>27903.999959251865</v>
          </cell>
        </row>
        <row r="499">
          <cell r="G499">
            <v>8400.0036350748378</v>
          </cell>
        </row>
        <row r="543">
          <cell r="G543">
            <v>1546990.0132727274</v>
          </cell>
        </row>
        <row r="633">
          <cell r="G633">
            <v>17575.76923076923</v>
          </cell>
        </row>
        <row r="675">
          <cell r="G675">
            <v>151612.09230769231</v>
          </cell>
        </row>
        <row r="759">
          <cell r="G759">
            <v>2560.9958957914109</v>
          </cell>
        </row>
        <row r="843">
          <cell r="G843">
            <v>3491.9963522833509</v>
          </cell>
        </row>
        <row r="885">
          <cell r="G885">
            <v>4889.0041319735301</v>
          </cell>
        </row>
        <row r="928">
          <cell r="G928">
            <v>9782.0028224775051</v>
          </cell>
        </row>
        <row r="1012">
          <cell r="G1012">
            <v>8624.4</v>
          </cell>
        </row>
        <row r="1053">
          <cell r="G1053">
            <v>6369.9984016481449</v>
          </cell>
        </row>
        <row r="1096">
          <cell r="G1096">
            <v>21105.504000000001</v>
          </cell>
        </row>
        <row r="1139">
          <cell r="G1139">
            <v>31424.399999999998</v>
          </cell>
        </row>
        <row r="1181">
          <cell r="G1181">
            <v>46225.535999999993</v>
          </cell>
        </row>
        <row r="1267">
          <cell r="G1267">
            <v>135095.68799999999</v>
          </cell>
        </row>
        <row r="1310">
          <cell r="G1310">
            <v>161972.076</v>
          </cell>
        </row>
        <row r="1353">
          <cell r="G1353">
            <v>65543.015999999989</v>
          </cell>
        </row>
        <row r="1439">
          <cell r="G1439">
            <v>3203.6787878787882</v>
          </cell>
        </row>
        <row r="1482">
          <cell r="G1482">
            <v>2668.6000000000004</v>
          </cell>
        </row>
        <row r="1734">
          <cell r="G1734">
            <v>463443.5</v>
          </cell>
        </row>
        <row r="1863">
          <cell r="G1863">
            <v>483613.66666666663</v>
          </cell>
        </row>
        <row r="1906">
          <cell r="G1906">
            <v>509104.61111111112</v>
          </cell>
        </row>
        <row r="1949">
          <cell r="G1949">
            <v>446913</v>
          </cell>
        </row>
        <row r="1991">
          <cell r="G1991">
            <v>211708.36250000002</v>
          </cell>
        </row>
        <row r="2032">
          <cell r="G2032">
            <v>6542.1538461538457</v>
          </cell>
        </row>
        <row r="2075">
          <cell r="G2075">
            <v>2598.75</v>
          </cell>
        </row>
        <row r="2117">
          <cell r="G2117">
            <v>663006</v>
          </cell>
        </row>
        <row r="2159">
          <cell r="G2159">
            <v>693995.70588235289</v>
          </cell>
        </row>
        <row r="2201">
          <cell r="G2201">
            <v>80987.114235659086</v>
          </cell>
        </row>
        <row r="2326">
          <cell r="G2326">
            <v>11466.5491</v>
          </cell>
        </row>
        <row r="2367">
          <cell r="G2367">
            <v>41142</v>
          </cell>
        </row>
        <row r="2409">
          <cell r="G2409">
            <v>254780</v>
          </cell>
        </row>
        <row r="2620">
          <cell r="G2620">
            <v>62573.649999999994</v>
          </cell>
        </row>
        <row r="2662">
          <cell r="G2662">
            <v>26742.699399999998</v>
          </cell>
        </row>
        <row r="2706">
          <cell r="G2706">
            <v>33995.257727272721</v>
          </cell>
        </row>
        <row r="2828">
          <cell r="G2828">
            <v>1238819.9991044244</v>
          </cell>
        </row>
        <row r="2870">
          <cell r="G2870">
            <v>21419.107590909087</v>
          </cell>
        </row>
        <row r="2911">
          <cell r="G2911">
            <v>1531301.0028079851</v>
          </cell>
        </row>
        <row r="3173">
          <cell r="G3173">
            <v>3942.608695652174</v>
          </cell>
        </row>
        <row r="3251">
          <cell r="G3251">
            <v>105077.34719999999</v>
          </cell>
        </row>
        <row r="3290">
          <cell r="G3290">
            <v>111634.8156</v>
          </cell>
        </row>
        <row r="3329">
          <cell r="G3329">
            <v>159171.52860000002</v>
          </cell>
        </row>
        <row r="3368">
          <cell r="G3368">
            <v>401182.89119999995</v>
          </cell>
        </row>
        <row r="3411">
          <cell r="G3411">
            <v>81120</v>
          </cell>
        </row>
        <row r="3454">
          <cell r="G3454">
            <v>126360</v>
          </cell>
        </row>
        <row r="3496">
          <cell r="G3496">
            <v>255720</v>
          </cell>
        </row>
        <row r="3538">
          <cell r="G3538">
            <v>71877.699399999998</v>
          </cell>
        </row>
        <row r="3580">
          <cell r="G3580">
            <v>39332.199399999998</v>
          </cell>
        </row>
        <row r="3622">
          <cell r="G3622">
            <v>650000.00155437354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 Prestacional"/>
      <sheetName val="Mano de Obra"/>
      <sheetName val="Capitulos"/>
      <sheetName val="Lista de Precios"/>
      <sheetName val="Presupuesto "/>
      <sheetName val="1. Preliminares"/>
      <sheetName val="2. Mov. Tierra"/>
      <sheetName val="3. Acue.-Alcant."/>
      <sheetName val="4.Demarcación Vial-Seguridad"/>
      <sheetName val="5. Concretos-Morteros"/>
      <sheetName val="6. Mamposteria"/>
      <sheetName val="7. Inst. Hidrosanitarias"/>
      <sheetName val="8. Cubierta"/>
      <sheetName val="9. Pisos y Acabados"/>
      <sheetName val="10. Aparatos Sanitarios"/>
      <sheetName val="11. Carpinteria Metalica"/>
      <sheetName val="12  Obras Exteriores"/>
      <sheetName val="13. Pavimentos"/>
      <sheetName val="14. Instalaciones Electricas"/>
      <sheetName val="15.Labores de Instalación"/>
      <sheetName val="16.Labores de Reposición"/>
    </sheetNames>
    <sheetDataSet>
      <sheetData sheetId="0" refreshError="1"/>
      <sheetData sheetId="1" refreshError="1"/>
      <sheetData sheetId="2" refreshError="1"/>
      <sheetData sheetId="3"/>
      <sheetData sheetId="4"/>
      <sheetData sheetId="5"/>
      <sheetData sheetId="6" refreshError="1"/>
      <sheetData sheetId="7"/>
      <sheetData sheetId="8"/>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Informacion"/>
      <sheetName val="\\Escritorio\amv 2011\a  aaInfo"/>
      <sheetName val="Informe"/>
      <sheetName val="Seguim-16"/>
      <sheetName val="\Users\avargase\AppData\Local\M"/>
      <sheetName val="SUB APU"/>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Lista obra"/>
      <sheetName val="\Users\Administrador\Desktop\A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REF"/>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Users\HP\AppData\Local\Microso"/>
      <sheetName val="SEGUIM Y REPROG MES 1 (2)"/>
      <sheetName val="_aCCIDENTES_DE_1995___1996_xl_2"/>
      <sheetName val="_aCCIDENTES_DE_1995___1996_xl_3"/>
      <sheetName val="_aCCIDENTES_DE_1995___1996_xl_4"/>
      <sheetName val="_aCCIDENTES_DE_1995___1996_xl_5"/>
      <sheetName val="_aCCIDENTES_DE_1995___1996_xl_6"/>
      <sheetName val="_aCCIDENTES_DE_1995___1996_xl_7"/>
      <sheetName val="_a  aaInformación GRUPO 4_A MIn"/>
      <sheetName val="EQUIPOS"/>
      <sheetName val="MANO DE OBRA"/>
      <sheetName val="TRANSPORTE"/>
      <sheetName val="//ccefici"/>
      <sheetName val="//d.docs.live.net/a  aaInformac"/>
      <sheetName val="_aCCIDENTES_DE_1995___1996_xl_9"/>
      <sheetName val="_aCCIDENTES_DE_1995___1996_xl_8"/>
      <sheetName val="_aCCIDENTES_DE_1995___1996_x_10"/>
      <sheetName val="_aCCIDENTES_DE_1995___1996_x_15"/>
      <sheetName val="_aCCIDENTES_DE_1995___1996_x_11"/>
      <sheetName val="_aCCIDENTES_DE_1995___1996_x_12"/>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STADO VÍA-CRIT.TECNIC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precios-básicos2002"/>
      <sheetName val="APUs"/>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G.G"/>
      <sheetName val="MURO PR25+221-235"/>
      <sheetName val="MURO PR25+261-267"/>
      <sheetName val="Hoja2"/>
      <sheetName val="LISTADO "/>
      <sheetName val="M.O."/>
      <sheetName val="ACTA No.1 "/>
      <sheetName val="ACTA No.5"/>
      <sheetName val="ACTA MAYORES - GENERAL"/>
      <sheetName val="INDICE"/>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sheetData sheetId="273" refreshError="1"/>
      <sheetData sheetId="274"/>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refreshError="1"/>
      <sheetData sheetId="314" refreshError="1"/>
      <sheetData sheetId="315"/>
      <sheetData sheetId="316"/>
      <sheetData sheetId="317"/>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sheetData sheetId="344"/>
      <sheetData sheetId="345"/>
      <sheetData sheetId="346"/>
      <sheetData sheetId="347"/>
      <sheetData sheetId="348"/>
      <sheetData sheetId="349"/>
      <sheetData sheetId="350"/>
      <sheetData sheetId="351"/>
      <sheetData sheetId="352"/>
      <sheetData sheetId="353"/>
      <sheetData sheetId="354"/>
      <sheetData sheetId="355" refreshError="1"/>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refreshError="1"/>
      <sheetData sheetId="372" refreshError="1"/>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refreshError="1"/>
      <sheetData sheetId="424"/>
      <sheetData sheetId="425"/>
      <sheetData sheetId="426" refreshError="1"/>
      <sheetData sheetId="427" refreshError="1"/>
      <sheetData sheetId="428" refreshError="1"/>
      <sheetData sheetId="429"/>
      <sheetData sheetId="430"/>
      <sheetData sheetId="431"/>
      <sheetData sheetId="432" refreshError="1"/>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
      <sheetName val="ANALISIS PU"/>
      <sheetName val="BDmatred"/>
      <sheetName val="Totales "/>
      <sheetName val="MANO OBRA"/>
      <sheetName val="Factor prestacional"/>
    </sheetNames>
    <sheetDataSet>
      <sheetData sheetId="0"/>
      <sheetData sheetId="1"/>
      <sheetData sheetId="2"/>
      <sheetData sheetId="3"/>
      <sheetData sheetId="4"/>
      <sheetData sheetId="5"/>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PC3I4"/>
    </sheet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s>
    <sheetDataSet>
      <sheetData sheetId="0" refreshError="1"/>
      <sheetData sheetId="1" refreshError="1"/>
      <sheetData sheetId="2" refreshError="1"/>
      <sheetData sheetId="3" refreshError="1"/>
      <sheetData sheetId="4">
        <row r="1">
          <cell r="C1">
            <v>0</v>
          </cell>
        </row>
      </sheetData>
      <sheetData sheetId="5"/>
      <sheetData sheetId="6">
        <row r="1">
          <cell r="C1">
            <v>0</v>
          </cell>
        </row>
      </sheetData>
      <sheetData sheetId="7"/>
      <sheetData sheetId="8"/>
      <sheetData sheetId="9"/>
      <sheetData sheetId="10"/>
      <sheetData sheetId="11"/>
      <sheetData sheetId="12"/>
      <sheetData sheetId="13"/>
      <sheetData sheetId="14"/>
      <sheetData sheetId="15"/>
      <sheetData sheetId="16"/>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P.U."/>
      <sheetName val="Acero"/>
      <sheetName val="Concreto"/>
      <sheetName val="Ppto estructura"/>
      <sheetName val="Estadio San José"/>
      <sheetName val="Ppto SIJIN "/>
      <sheetName val="Ppto PINA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 gral"/>
      <sheetName val="Diseño Chequeo LETRAS qmh Per"/>
      <sheetName val="Diseño LETRAS"/>
      <sheetName val="CANTIDADES"/>
      <sheetName val="PRESUPUESTO NUEVO"/>
      <sheetName val="PRESUPUESTO OPTIMIZACIÓN"/>
      <sheetName val="RESUMEN"/>
      <sheetName val="APU"/>
      <sheetName val="CANTIDADES 170 mill"/>
      <sheetName val="170 mil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Hoja1"/>
    </sheetNames>
    <sheetDataSet>
      <sheetData sheetId="0" refreshError="1"/>
      <sheetData sheetId="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nada"/>
      <sheetName val="#¡REF"/>
      <sheetName val="ACUMULADO"/>
      <sheetName val="Precios"/>
    </sheetNames>
    <sheetDataSet>
      <sheetData sheetId="0"/>
      <sheetData sheetId="1" refreshError="1"/>
      <sheetData sheetId="2" refreshError="1"/>
      <sheetData sheetId="3" refreshError="1"/>
      <sheetData sheetId="4"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la"/>
      <sheetName val="Desmonte y Limpieza"/>
      <sheetName val="Excavación - Explanación"/>
      <sheetName val="Excavaciones Varias"/>
      <sheetName val="Terraplenes"/>
      <sheetName val="Mejoramiento Subrasante"/>
      <sheetName val="Rellenos Estructuras"/>
      <sheetName val="Filtros"/>
      <sheetName val="Tubería"/>
      <sheetName val="Concreto C"/>
      <sheetName val="Concreto F"/>
      <sheetName val="Muro Contención"/>
      <sheetName val="Afirmado"/>
      <sheetName val="Base estabilizada"/>
      <sheetName val="Base"/>
      <sheetName val="Mezcla"/>
      <sheetName val="Imprimación"/>
      <sheetName val="Cunetas"/>
      <sheetName val="Líneas Demarcación"/>
      <sheetName val="Marca Vial"/>
      <sheetName val="Tachas Reflectivas"/>
      <sheetName val="Señales Verticales"/>
      <sheetName val="Postes Kilometraje"/>
      <sheetName val="Defensas Metálicas"/>
      <sheetName val="Captafaros"/>
      <sheetName val="Transporte Materiales"/>
      <sheetName val="Presupues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row r="10">
          <cell r="F10" t="str">
            <v>ITEM: Terraplenes (con material proveniente de corte)</v>
          </cell>
        </row>
      </sheetData>
      <sheetData sheetId="2"/>
      <sheetData sheetId="3"/>
      <sheetData sheetId="4"/>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Datos"/>
      <sheetName val="CONT_ADI"/>
      <sheetName val="aCCIDENTES%20DE%201995%20-%2019"/>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Res-Accide-10"/>
      <sheetName val="HISTORICOS FUEL OIL EXP"/>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a  aaInformación GRUPO 4\A MIn"/>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refreshError="1"/>
      <sheetData sheetId="12" refreshError="1"/>
      <sheetData sheetId="13"/>
      <sheetData sheetId="14" refreshError="1"/>
      <sheetData sheetId="15"/>
      <sheetData sheetId="16" refreshError="1"/>
      <sheetData sheetId="17" refreshError="1"/>
      <sheetData sheetId="18" refreshError="1"/>
      <sheetData sheetId="1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s>
    <sheetDataSet>
      <sheetData sheetId="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_Cancha"/>
      <sheetName val="Presup_Graderia"/>
      <sheetName val="Apus_Graderia"/>
      <sheetName val="Apus_Preliminares"/>
      <sheetName val="Apus_Cimentación_Est.Met"/>
      <sheetName val="Apus_HS"/>
      <sheetName val="Apus_In.Elect"/>
      <sheetName val="Apus_Cubierta"/>
      <sheetName val="Apus_Dotación_Pintura"/>
      <sheetName val="Insumos"/>
      <sheetName val="Equipo_Trans "/>
      <sheetName val="M.Obra"/>
      <sheetName val="ESP.GENERALES "/>
    </sheetNames>
    <sheetDataSet>
      <sheetData sheetId="0"/>
      <sheetData sheetId="1"/>
      <sheetData sheetId="2"/>
      <sheetData sheetId="3"/>
      <sheetData sheetId="4"/>
      <sheetData sheetId="5"/>
      <sheetData sheetId="6"/>
      <sheetData sheetId="7"/>
      <sheetData sheetId="8"/>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v>0</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0">
          <cell r="A400" t="str">
            <v>O46</v>
          </cell>
        </row>
        <row r="401">
          <cell r="A401" t="str">
            <v>O47</v>
          </cell>
        </row>
        <row r="402">
          <cell r="A402" t="str">
            <v>O48</v>
          </cell>
        </row>
        <row r="403">
          <cell r="A403" t="str">
            <v>O49</v>
          </cell>
        </row>
        <row r="407">
          <cell r="A407" t="str">
            <v>P</v>
          </cell>
        </row>
        <row r="408">
          <cell r="A408" t="str">
            <v>P12</v>
          </cell>
        </row>
        <row r="409">
          <cell r="A409" t="str">
            <v>P11</v>
          </cell>
        </row>
        <row r="410">
          <cell r="A410" t="str">
            <v>P09</v>
          </cell>
        </row>
        <row r="411">
          <cell r="A411" t="str">
            <v>P01</v>
          </cell>
        </row>
        <row r="412">
          <cell r="A412" t="str">
            <v>P16</v>
          </cell>
        </row>
        <row r="413">
          <cell r="A413" t="str">
            <v>P17</v>
          </cell>
        </row>
        <row r="414">
          <cell r="A414" t="str">
            <v>P15</v>
          </cell>
        </row>
        <row r="415">
          <cell r="A415" t="str">
            <v>P02</v>
          </cell>
        </row>
        <row r="416">
          <cell r="A416" t="str">
            <v>P04</v>
          </cell>
        </row>
        <row r="417">
          <cell r="A417" t="str">
            <v>P03</v>
          </cell>
        </row>
        <row r="418">
          <cell r="A418" t="str">
            <v>P10</v>
          </cell>
        </row>
        <row r="419">
          <cell r="A419" t="str">
            <v>P05</v>
          </cell>
        </row>
        <row r="420">
          <cell r="A420" t="str">
            <v>P07</v>
          </cell>
        </row>
        <row r="421">
          <cell r="A421" t="str">
            <v>P13</v>
          </cell>
        </row>
        <row r="422">
          <cell r="A422" t="str">
            <v>P14</v>
          </cell>
        </row>
        <row r="423">
          <cell r="A423" t="str">
            <v>P06</v>
          </cell>
        </row>
        <row r="424">
          <cell r="A424" t="str">
            <v>P08</v>
          </cell>
        </row>
        <row r="425">
          <cell r="A425" t="str">
            <v>P18</v>
          </cell>
        </row>
        <row r="426">
          <cell r="A426" t="str">
            <v>P19</v>
          </cell>
        </row>
        <row r="427">
          <cell r="A427" t="str">
            <v>P20</v>
          </cell>
        </row>
        <row r="428">
          <cell r="A428" t="str">
            <v>P21</v>
          </cell>
        </row>
        <row r="429">
          <cell r="A429" t="str">
            <v>Q</v>
          </cell>
        </row>
        <row r="430">
          <cell r="A430" t="str">
            <v>Q06</v>
          </cell>
        </row>
        <row r="431">
          <cell r="A431" t="str">
            <v>Q02</v>
          </cell>
        </row>
        <row r="432">
          <cell r="A432" t="str">
            <v>Q03</v>
          </cell>
        </row>
        <row r="433">
          <cell r="A433" t="str">
            <v>Q05</v>
          </cell>
        </row>
        <row r="434">
          <cell r="A434" t="str">
            <v>Q01</v>
          </cell>
        </row>
        <row r="435">
          <cell r="A435" t="str">
            <v>Q04</v>
          </cell>
        </row>
        <row r="436">
          <cell r="A436" t="str">
            <v>Q07</v>
          </cell>
        </row>
        <row r="437">
          <cell r="A437" t="str">
            <v>Q08</v>
          </cell>
        </row>
        <row r="438">
          <cell r="A438" t="str">
            <v>Q09</v>
          </cell>
        </row>
        <row r="439">
          <cell r="A439" t="str">
            <v>Q10</v>
          </cell>
        </row>
        <row r="440">
          <cell r="A440" t="str">
            <v>R</v>
          </cell>
        </row>
        <row r="441">
          <cell r="A441" t="str">
            <v>R02</v>
          </cell>
        </row>
        <row r="442">
          <cell r="A442" t="str">
            <v>R01</v>
          </cell>
        </row>
        <row r="443">
          <cell r="A443" t="str">
            <v>R03</v>
          </cell>
        </row>
        <row r="444">
          <cell r="A444" t="str">
            <v>R04</v>
          </cell>
        </row>
        <row r="445">
          <cell r="A445" t="str">
            <v>R05</v>
          </cell>
        </row>
        <row r="446">
          <cell r="A446" t="str">
            <v>R06</v>
          </cell>
        </row>
        <row r="447">
          <cell r="A447" t="str">
            <v>R07</v>
          </cell>
        </row>
        <row r="448">
          <cell r="A448" t="str">
            <v>S</v>
          </cell>
        </row>
        <row r="449">
          <cell r="A449" t="str">
            <v>S108</v>
          </cell>
        </row>
        <row r="450">
          <cell r="A450" t="str">
            <v>S122</v>
          </cell>
        </row>
        <row r="451">
          <cell r="A451" t="str">
            <v>S169</v>
          </cell>
        </row>
        <row r="452">
          <cell r="A452" t="str">
            <v>S170</v>
          </cell>
        </row>
        <row r="453">
          <cell r="A453" t="str">
            <v>S90</v>
          </cell>
        </row>
        <row r="454">
          <cell r="A454" t="str">
            <v>S163</v>
          </cell>
        </row>
        <row r="455">
          <cell r="A455" t="str">
            <v>S91</v>
          </cell>
        </row>
        <row r="456">
          <cell r="A456" t="str">
            <v>S89</v>
          </cell>
        </row>
        <row r="457">
          <cell r="A457" t="str">
            <v>S235</v>
          </cell>
        </row>
        <row r="458">
          <cell r="A458" t="str">
            <v>S92</v>
          </cell>
        </row>
        <row r="459">
          <cell r="A459" t="str">
            <v>S177</v>
          </cell>
        </row>
        <row r="460">
          <cell r="A460" t="str">
            <v>S93</v>
          </cell>
        </row>
        <row r="461">
          <cell r="A461" t="str">
            <v>S178</v>
          </cell>
        </row>
        <row r="462">
          <cell r="A462" t="str">
            <v>S179</v>
          </cell>
        </row>
        <row r="463">
          <cell r="A463" t="str">
            <v>S01</v>
          </cell>
        </row>
        <row r="464">
          <cell r="A464" t="str">
            <v>S01A</v>
          </cell>
        </row>
        <row r="465">
          <cell r="A465" t="str">
            <v>S02</v>
          </cell>
        </row>
        <row r="466">
          <cell r="A466" t="str">
            <v>S130</v>
          </cell>
        </row>
        <row r="467">
          <cell r="A467" t="str">
            <v>S133</v>
          </cell>
        </row>
        <row r="468">
          <cell r="A468" t="str">
            <v>S98</v>
          </cell>
        </row>
        <row r="469">
          <cell r="A469" t="str">
            <v>S99</v>
          </cell>
        </row>
        <row r="470">
          <cell r="A470" t="str">
            <v>S136</v>
          </cell>
        </row>
        <row r="471">
          <cell r="A471" t="str">
            <v>S117</v>
          </cell>
        </row>
        <row r="472">
          <cell r="A472" t="str">
            <v>S116</v>
          </cell>
        </row>
        <row r="473">
          <cell r="A473" t="str">
            <v>S04</v>
          </cell>
        </row>
        <row r="474">
          <cell r="A474" t="str">
            <v>S115</v>
          </cell>
        </row>
        <row r="475">
          <cell r="A475" t="str">
            <v>S03</v>
          </cell>
        </row>
        <row r="476">
          <cell r="A476" t="str">
            <v>S05</v>
          </cell>
        </row>
        <row r="477">
          <cell r="A477" t="str">
            <v>S145</v>
          </cell>
        </row>
        <row r="478">
          <cell r="A478" t="str">
            <v>S06</v>
          </cell>
        </row>
        <row r="479">
          <cell r="A479" t="str">
            <v>S146</v>
          </cell>
        </row>
        <row r="480">
          <cell r="A480" t="str">
            <v>S10</v>
          </cell>
        </row>
        <row r="481">
          <cell r="A481" t="str">
            <v>S196</v>
          </cell>
        </row>
        <row r="482">
          <cell r="A482" t="str">
            <v>S113</v>
          </cell>
        </row>
        <row r="483">
          <cell r="A483" t="str">
            <v>S11</v>
          </cell>
        </row>
        <row r="484">
          <cell r="A484" t="str">
            <v>S188</v>
          </cell>
        </row>
        <row r="485">
          <cell r="A485" t="str">
            <v>S87</v>
          </cell>
        </row>
        <row r="486">
          <cell r="A486" t="str">
            <v>S88</v>
          </cell>
        </row>
        <row r="487">
          <cell r="A487" t="str">
            <v>S152</v>
          </cell>
        </row>
        <row r="488">
          <cell r="A488" t="str">
            <v>S151</v>
          </cell>
        </row>
        <row r="489">
          <cell r="A489" t="str">
            <v>S149</v>
          </cell>
        </row>
        <row r="490">
          <cell r="A490" t="str">
            <v>S239</v>
          </cell>
        </row>
        <row r="491">
          <cell r="A491" t="str">
            <v>S153</v>
          </cell>
        </row>
        <row r="492">
          <cell r="A492" t="str">
            <v>S234</v>
          </cell>
        </row>
        <row r="493">
          <cell r="A493" t="str">
            <v>S150</v>
          </cell>
        </row>
        <row r="494">
          <cell r="A494" t="str">
            <v>S217</v>
          </cell>
        </row>
        <row r="495">
          <cell r="A495" t="str">
            <v>S94</v>
          </cell>
        </row>
        <row r="496">
          <cell r="A496" t="str">
            <v>S37</v>
          </cell>
        </row>
        <row r="497">
          <cell r="A497" t="str">
            <v>S100</v>
          </cell>
        </row>
        <row r="498">
          <cell r="A498" t="str">
            <v>S101</v>
          </cell>
        </row>
        <row r="499">
          <cell r="A499" t="str">
            <v>S135</v>
          </cell>
        </row>
        <row r="500">
          <cell r="A500" t="str">
            <v>S233</v>
          </cell>
        </row>
        <row r="501">
          <cell r="A501" t="str">
            <v>S12</v>
          </cell>
        </row>
        <row r="502">
          <cell r="A502" t="str">
            <v>S13</v>
          </cell>
        </row>
        <row r="503">
          <cell r="A503" t="str">
            <v>S14</v>
          </cell>
        </row>
        <row r="504">
          <cell r="A504" t="str">
            <v>S123</v>
          </cell>
        </row>
        <row r="505">
          <cell r="A505" t="str">
            <v>S15</v>
          </cell>
        </row>
        <row r="506">
          <cell r="A506" t="str">
            <v>S138</v>
          </cell>
        </row>
        <row r="507">
          <cell r="A507" t="str">
            <v>S139</v>
          </cell>
        </row>
        <row r="508">
          <cell r="A508" t="str">
            <v>S140</v>
          </cell>
        </row>
        <row r="509">
          <cell r="A509" t="str">
            <v>S173</v>
          </cell>
        </row>
        <row r="510">
          <cell r="A510" t="str">
            <v>S16</v>
          </cell>
        </row>
        <row r="511">
          <cell r="A511" t="str">
            <v>S17</v>
          </cell>
        </row>
        <row r="512">
          <cell r="A512" t="str">
            <v>S18</v>
          </cell>
        </row>
        <row r="513">
          <cell r="A513" t="str">
            <v>S08</v>
          </cell>
        </row>
        <row r="514">
          <cell r="A514" t="str">
            <v>S19</v>
          </cell>
        </row>
        <row r="515">
          <cell r="A515" t="str">
            <v>S219</v>
          </cell>
        </row>
        <row r="516">
          <cell r="A516" t="str">
            <v>S111</v>
          </cell>
        </row>
        <row r="517">
          <cell r="A517" t="str">
            <v>S165</v>
          </cell>
        </row>
        <row r="518">
          <cell r="A518" t="str">
            <v>S213</v>
          </cell>
        </row>
        <row r="519">
          <cell r="A519" t="str">
            <v>S211</v>
          </cell>
        </row>
        <row r="520">
          <cell r="A520" t="str">
            <v>S212</v>
          </cell>
        </row>
        <row r="521">
          <cell r="A521" t="str">
            <v>S210</v>
          </cell>
        </row>
        <row r="522">
          <cell r="A522" t="str">
            <v>S207</v>
          </cell>
        </row>
        <row r="523">
          <cell r="A523" t="str">
            <v>S208</v>
          </cell>
        </row>
        <row r="524">
          <cell r="A524" t="str">
            <v>S209</v>
          </cell>
        </row>
        <row r="525">
          <cell r="A525" t="str">
            <v>S206</v>
          </cell>
        </row>
        <row r="526">
          <cell r="A526" t="str">
            <v>S203</v>
          </cell>
        </row>
        <row r="527">
          <cell r="A527" t="str">
            <v>S204</v>
          </cell>
        </row>
        <row r="528">
          <cell r="A528" t="str">
            <v>S205</v>
          </cell>
        </row>
        <row r="529">
          <cell r="A529" t="str">
            <v>S202</v>
          </cell>
        </row>
        <row r="530">
          <cell r="A530" t="str">
            <v>S200</v>
          </cell>
        </row>
        <row r="531">
          <cell r="A531" t="str">
            <v>S201</v>
          </cell>
        </row>
        <row r="532">
          <cell r="A532" t="str">
            <v>S156</v>
          </cell>
        </row>
        <row r="533">
          <cell r="A533" t="str">
            <v>S21</v>
          </cell>
        </row>
        <row r="534">
          <cell r="A534" t="str">
            <v>S155</v>
          </cell>
        </row>
        <row r="535">
          <cell r="A535" t="str">
            <v>S124</v>
          </cell>
        </row>
        <row r="536">
          <cell r="A536" t="str">
            <v>S186</v>
          </cell>
        </row>
        <row r="537">
          <cell r="A537" t="str">
            <v>S187</v>
          </cell>
        </row>
        <row r="538">
          <cell r="A538" t="str">
            <v>S106</v>
          </cell>
        </row>
        <row r="539">
          <cell r="A539" t="str">
            <v>S179</v>
          </cell>
        </row>
        <row r="540">
          <cell r="A540" t="str">
            <v>S180</v>
          </cell>
        </row>
        <row r="541">
          <cell r="A541" t="str">
            <v>S22</v>
          </cell>
        </row>
        <row r="542">
          <cell r="A542" t="str">
            <v>S195</v>
          </cell>
        </row>
        <row r="543">
          <cell r="A543" t="str">
            <v>S218</v>
          </cell>
        </row>
        <row r="544">
          <cell r="A544" t="str">
            <v>S23</v>
          </cell>
        </row>
        <row r="545">
          <cell r="A545" t="str">
            <v>S157</v>
          </cell>
        </row>
        <row r="546">
          <cell r="A546" t="str">
            <v>S112</v>
          </cell>
        </row>
        <row r="547">
          <cell r="A547" t="str">
            <v>S24</v>
          </cell>
        </row>
        <row r="548">
          <cell r="A548" t="str">
            <v>S25</v>
          </cell>
        </row>
        <row r="549">
          <cell r="A549" t="str">
            <v>S27</v>
          </cell>
        </row>
        <row r="550">
          <cell r="A550" t="str">
            <v>S118</v>
          </cell>
        </row>
        <row r="551">
          <cell r="A551" t="str">
            <v>S26</v>
          </cell>
        </row>
        <row r="552">
          <cell r="A552" t="str">
            <v>S28</v>
          </cell>
        </row>
        <row r="553">
          <cell r="A553" t="str">
            <v>S142</v>
          </cell>
        </row>
        <row r="554">
          <cell r="A554" t="str">
            <v>S143</v>
          </cell>
        </row>
        <row r="555">
          <cell r="A555" t="str">
            <v>S29</v>
          </cell>
        </row>
        <row r="556">
          <cell r="A556" t="str">
            <v>S144</v>
          </cell>
        </row>
        <row r="557">
          <cell r="A557" t="str">
            <v>S30</v>
          </cell>
        </row>
        <row r="558">
          <cell r="A558" t="str">
            <v>S109</v>
          </cell>
        </row>
        <row r="559">
          <cell r="A559" t="str">
            <v>S220</v>
          </cell>
        </row>
        <row r="560">
          <cell r="A560" t="str">
            <v>S31</v>
          </cell>
        </row>
        <row r="561">
          <cell r="A561" t="str">
            <v>S243</v>
          </cell>
        </row>
        <row r="562">
          <cell r="A562" t="str">
            <v>S32</v>
          </cell>
        </row>
        <row r="563">
          <cell r="A563" t="str">
            <v>S33</v>
          </cell>
        </row>
        <row r="564">
          <cell r="A564" t="str">
            <v>S102</v>
          </cell>
        </row>
        <row r="565">
          <cell r="A565" t="str">
            <v>S110</v>
          </cell>
        </row>
        <row r="566">
          <cell r="A566" t="str">
            <v>S232</v>
          </cell>
        </row>
        <row r="567">
          <cell r="A567" t="str">
            <v>S231</v>
          </cell>
        </row>
        <row r="568">
          <cell r="A568" t="str">
            <v>S34</v>
          </cell>
        </row>
        <row r="569">
          <cell r="A569" t="str">
            <v>S125</v>
          </cell>
        </row>
        <row r="570">
          <cell r="A570" t="str">
            <v>S126</v>
          </cell>
        </row>
        <row r="571">
          <cell r="A571" t="str">
            <v>S65</v>
          </cell>
        </row>
        <row r="572">
          <cell r="A572" t="str">
            <v>S35</v>
          </cell>
        </row>
        <row r="573">
          <cell r="A573" t="str">
            <v>S167</v>
          </cell>
        </row>
        <row r="574">
          <cell r="A574" t="str">
            <v>S36</v>
          </cell>
        </row>
        <row r="575">
          <cell r="A575" t="str">
            <v>S221</v>
          </cell>
        </row>
        <row r="576">
          <cell r="A576" t="str">
            <v>S222</v>
          </cell>
        </row>
        <row r="577">
          <cell r="A577" t="str">
            <v>S222A</v>
          </cell>
        </row>
        <row r="578">
          <cell r="A578" t="str">
            <v>S224</v>
          </cell>
        </row>
        <row r="579">
          <cell r="A579" t="str">
            <v>S105</v>
          </cell>
        </row>
        <row r="580">
          <cell r="A580" t="str">
            <v>S107</v>
          </cell>
        </row>
        <row r="581">
          <cell r="A581" t="str">
            <v>S60</v>
          </cell>
        </row>
        <row r="582">
          <cell r="A582" t="str">
            <v>S225</v>
          </cell>
        </row>
        <row r="583">
          <cell r="A583" t="str">
            <v>S226</v>
          </cell>
        </row>
        <row r="584">
          <cell r="A584" t="str">
            <v>S131</v>
          </cell>
        </row>
        <row r="585">
          <cell r="A585" t="str">
            <v>S134</v>
          </cell>
        </row>
        <row r="586">
          <cell r="A586" t="str">
            <v>S181</v>
          </cell>
        </row>
        <row r="587">
          <cell r="A587" t="str">
            <v>S182</v>
          </cell>
        </row>
        <row r="588">
          <cell r="A588" t="str">
            <v>S172</v>
          </cell>
        </row>
        <row r="589">
          <cell r="A589" t="str">
            <v>S38</v>
          </cell>
        </row>
        <row r="590">
          <cell r="A590" t="str">
            <v>S183</v>
          </cell>
        </row>
        <row r="591">
          <cell r="A591" t="str">
            <v>S39</v>
          </cell>
        </row>
        <row r="592">
          <cell r="A592" t="str">
            <v>S159</v>
          </cell>
        </row>
        <row r="593">
          <cell r="A593" t="str">
            <v>S07</v>
          </cell>
        </row>
        <row r="594">
          <cell r="A594" t="str">
            <v>S40</v>
          </cell>
        </row>
        <row r="595">
          <cell r="A595" t="str">
            <v>S158</v>
          </cell>
        </row>
        <row r="596">
          <cell r="A596" t="str">
            <v>S129</v>
          </cell>
        </row>
        <row r="597">
          <cell r="A597" t="str">
            <v>S166</v>
          </cell>
        </row>
        <row r="598">
          <cell r="A598" t="str">
            <v>S103</v>
          </cell>
        </row>
        <row r="599">
          <cell r="A599" t="str">
            <v>S104</v>
          </cell>
        </row>
        <row r="600">
          <cell r="A600" t="str">
            <v>S160</v>
          </cell>
        </row>
        <row r="601">
          <cell r="A601" t="str">
            <v>S160A</v>
          </cell>
        </row>
        <row r="602">
          <cell r="A602" t="str">
            <v>S46</v>
          </cell>
        </row>
        <row r="603">
          <cell r="A603" t="str">
            <v>S47</v>
          </cell>
        </row>
        <row r="604">
          <cell r="A604" t="str">
            <v>S48</v>
          </cell>
        </row>
        <row r="605">
          <cell r="A605" t="str">
            <v>S48A</v>
          </cell>
        </row>
        <row r="606">
          <cell r="A606" t="str">
            <v>S48B</v>
          </cell>
        </row>
        <row r="607">
          <cell r="A607" t="str">
            <v>S214</v>
          </cell>
        </row>
        <row r="608">
          <cell r="A608" t="str">
            <v>S114</v>
          </cell>
        </row>
        <row r="609">
          <cell r="A609" t="str">
            <v>S41</v>
          </cell>
        </row>
        <row r="610">
          <cell r="A610" t="str">
            <v>S120</v>
          </cell>
        </row>
        <row r="611">
          <cell r="A611" t="str">
            <v>S171</v>
          </cell>
        </row>
        <row r="612">
          <cell r="A612" t="str">
            <v>S09</v>
          </cell>
        </row>
        <row r="613">
          <cell r="A613" t="str">
            <v>S09A</v>
          </cell>
        </row>
        <row r="614">
          <cell r="A614" t="str">
            <v>S09B</v>
          </cell>
        </row>
        <row r="615">
          <cell r="A615" t="str">
            <v>S09C</v>
          </cell>
        </row>
        <row r="616">
          <cell r="A616" t="str">
            <v>S132</v>
          </cell>
        </row>
        <row r="617">
          <cell r="A617" t="str">
            <v>S242</v>
          </cell>
        </row>
        <row r="618">
          <cell r="A618" t="str">
            <v>S241</v>
          </cell>
        </row>
        <row r="619">
          <cell r="A619" t="str">
            <v>S42</v>
          </cell>
        </row>
        <row r="620">
          <cell r="A620" t="str">
            <v>S43</v>
          </cell>
        </row>
        <row r="621">
          <cell r="A621" t="str">
            <v>S44</v>
          </cell>
        </row>
        <row r="622">
          <cell r="A622" t="str">
            <v>S56</v>
          </cell>
        </row>
        <row r="623">
          <cell r="A623" t="str">
            <v>S71</v>
          </cell>
        </row>
        <row r="624">
          <cell r="A624" t="str">
            <v>S71A</v>
          </cell>
        </row>
        <row r="625">
          <cell r="A625" t="str">
            <v>S71B</v>
          </cell>
        </row>
        <row r="626">
          <cell r="A626" t="str">
            <v>S71C</v>
          </cell>
        </row>
        <row r="627">
          <cell r="A627" t="str">
            <v>S72</v>
          </cell>
        </row>
        <row r="628">
          <cell r="A628" t="str">
            <v>S45</v>
          </cell>
        </row>
        <row r="629">
          <cell r="A629" t="str">
            <v>S121</v>
          </cell>
        </row>
        <row r="630">
          <cell r="A630" t="str">
            <v>S228</v>
          </cell>
        </row>
        <row r="631">
          <cell r="A631" t="str">
            <v>S229</v>
          </cell>
        </row>
        <row r="632">
          <cell r="A632" t="str">
            <v>S230</v>
          </cell>
        </row>
        <row r="633">
          <cell r="A633" t="str">
            <v>S20</v>
          </cell>
        </row>
        <row r="634">
          <cell r="A634" t="str">
            <v>S227</v>
          </cell>
        </row>
        <row r="635">
          <cell r="A635" t="str">
            <v>S50</v>
          </cell>
        </row>
        <row r="636">
          <cell r="A636" t="str">
            <v>S162</v>
          </cell>
        </row>
        <row r="637">
          <cell r="A637" t="str">
            <v>S51</v>
          </cell>
        </row>
        <row r="638">
          <cell r="A638" t="str">
            <v>S49</v>
          </cell>
        </row>
        <row r="639">
          <cell r="A639" t="str">
            <v>S52</v>
          </cell>
        </row>
        <row r="640">
          <cell r="A640" t="str">
            <v>S53</v>
          </cell>
        </row>
        <row r="641">
          <cell r="A641" t="str">
            <v>S54</v>
          </cell>
        </row>
        <row r="642">
          <cell r="A642" t="str">
            <v>S154</v>
          </cell>
        </row>
        <row r="643">
          <cell r="A643" t="str">
            <v>S55</v>
          </cell>
        </row>
        <row r="644">
          <cell r="A644" t="str">
            <v>S59</v>
          </cell>
        </row>
        <row r="645">
          <cell r="A645" t="str">
            <v>S58</v>
          </cell>
        </row>
        <row r="646">
          <cell r="A646" t="str">
            <v>S96</v>
          </cell>
        </row>
        <row r="647">
          <cell r="A647" t="str">
            <v>S97</v>
          </cell>
        </row>
        <row r="648">
          <cell r="A648" t="str">
            <v>S57</v>
          </cell>
        </row>
        <row r="649">
          <cell r="A649" t="str">
            <v>S62</v>
          </cell>
        </row>
        <row r="650">
          <cell r="A650" t="str">
            <v>S63</v>
          </cell>
        </row>
        <row r="651">
          <cell r="A651" t="str">
            <v>S61</v>
          </cell>
        </row>
        <row r="652">
          <cell r="A652" t="str">
            <v>S164</v>
          </cell>
        </row>
        <row r="653">
          <cell r="A653" t="str">
            <v>S168</v>
          </cell>
        </row>
        <row r="654">
          <cell r="A654" t="str">
            <v>S199</v>
          </cell>
        </row>
        <row r="655">
          <cell r="A655" t="str">
            <v>S197</v>
          </cell>
        </row>
        <row r="656">
          <cell r="A656" t="str">
            <v>S198</v>
          </cell>
        </row>
        <row r="657">
          <cell r="A657" t="str">
            <v>S75</v>
          </cell>
        </row>
        <row r="658">
          <cell r="A658" t="str">
            <v>S141</v>
          </cell>
        </row>
        <row r="659">
          <cell r="A659" t="str">
            <v>S161</v>
          </cell>
        </row>
        <row r="660">
          <cell r="A660" t="str">
            <v>S66</v>
          </cell>
        </row>
        <row r="661">
          <cell r="A661" t="str">
            <v>S67</v>
          </cell>
        </row>
        <row r="662">
          <cell r="A662" t="str">
            <v>S68</v>
          </cell>
        </row>
        <row r="663">
          <cell r="A663" t="str">
            <v>S69</v>
          </cell>
        </row>
        <row r="664">
          <cell r="A664" t="str">
            <v>S215</v>
          </cell>
        </row>
        <row r="665">
          <cell r="A665" t="str">
            <v>S240</v>
          </cell>
        </row>
        <row r="666">
          <cell r="A666" t="str">
            <v>S127</v>
          </cell>
        </row>
        <row r="667">
          <cell r="A667" t="str">
            <v>S128</v>
          </cell>
        </row>
        <row r="668">
          <cell r="A668" t="str">
            <v>S64</v>
          </cell>
        </row>
        <row r="669">
          <cell r="A669" t="str">
            <v>S64A</v>
          </cell>
        </row>
        <row r="670">
          <cell r="A670" t="str">
            <v>S64B</v>
          </cell>
        </row>
        <row r="671">
          <cell r="A671" t="str">
            <v>S64C</v>
          </cell>
        </row>
        <row r="672">
          <cell r="A672" t="str">
            <v>S64D</v>
          </cell>
        </row>
        <row r="673">
          <cell r="A673" t="str">
            <v>S64E</v>
          </cell>
        </row>
        <row r="674">
          <cell r="A674" t="str">
            <v>S64F</v>
          </cell>
        </row>
        <row r="675">
          <cell r="A675" t="str">
            <v>S64G</v>
          </cell>
        </row>
        <row r="676">
          <cell r="A676" t="str">
            <v>S70</v>
          </cell>
        </row>
        <row r="677">
          <cell r="A677" t="str">
            <v>S73</v>
          </cell>
        </row>
        <row r="678">
          <cell r="A678" t="str">
            <v>S74</v>
          </cell>
        </row>
        <row r="679">
          <cell r="A679" t="str">
            <v>S95</v>
          </cell>
        </row>
        <row r="680">
          <cell r="A680" t="str">
            <v>S95A</v>
          </cell>
        </row>
        <row r="681">
          <cell r="A681" t="str">
            <v>S184</v>
          </cell>
        </row>
        <row r="682">
          <cell r="A682" t="str">
            <v>S185</v>
          </cell>
        </row>
        <row r="683">
          <cell r="A683" t="str">
            <v>S238</v>
          </cell>
        </row>
        <row r="684">
          <cell r="A684" t="str">
            <v>S77</v>
          </cell>
        </row>
        <row r="685">
          <cell r="A685" t="str">
            <v>S119</v>
          </cell>
        </row>
        <row r="686">
          <cell r="A686" t="str">
            <v>S76</v>
          </cell>
        </row>
        <row r="687">
          <cell r="A687" t="str">
            <v>S80</v>
          </cell>
        </row>
        <row r="688">
          <cell r="A688" t="str">
            <v>S78</v>
          </cell>
        </row>
        <row r="689">
          <cell r="A689" t="str">
            <v>S147</v>
          </cell>
        </row>
        <row r="690">
          <cell r="A690" t="str">
            <v>S79</v>
          </cell>
        </row>
        <row r="691">
          <cell r="A691" t="str">
            <v>S148</v>
          </cell>
        </row>
        <row r="692">
          <cell r="A692" t="str">
            <v>S194</v>
          </cell>
        </row>
        <row r="693">
          <cell r="A693" t="str">
            <v>S216</v>
          </cell>
        </row>
        <row r="694">
          <cell r="A694" t="str">
            <v>S236</v>
          </cell>
        </row>
        <row r="695">
          <cell r="A695" t="str">
            <v>S81</v>
          </cell>
        </row>
        <row r="696">
          <cell r="A696" t="str">
            <v>S82</v>
          </cell>
        </row>
        <row r="697">
          <cell r="A697" t="str">
            <v>S190</v>
          </cell>
        </row>
        <row r="698">
          <cell r="A698" t="str">
            <v>S191</v>
          </cell>
        </row>
        <row r="699">
          <cell r="A699" t="str">
            <v>S237</v>
          </cell>
        </row>
        <row r="700">
          <cell r="A700" t="str">
            <v>S192</v>
          </cell>
        </row>
        <row r="701">
          <cell r="A701" t="str">
            <v>S189</v>
          </cell>
        </row>
        <row r="702">
          <cell r="A702" t="str">
            <v>S223</v>
          </cell>
        </row>
        <row r="703">
          <cell r="A703" t="str">
            <v>S83</v>
          </cell>
        </row>
        <row r="704">
          <cell r="A704" t="str">
            <v>S176</v>
          </cell>
        </row>
        <row r="705">
          <cell r="A705" t="str">
            <v>S175</v>
          </cell>
        </row>
        <row r="706">
          <cell r="A706" t="str">
            <v>S174</v>
          </cell>
        </row>
        <row r="707">
          <cell r="A707" t="str">
            <v>S193</v>
          </cell>
        </row>
        <row r="708">
          <cell r="A708" t="str">
            <v>S84</v>
          </cell>
        </row>
        <row r="709">
          <cell r="A709" t="str">
            <v>S85</v>
          </cell>
        </row>
        <row r="710">
          <cell r="A710" t="str">
            <v>S86</v>
          </cell>
        </row>
        <row r="711">
          <cell r="A711" t="str">
            <v>S137</v>
          </cell>
        </row>
        <row r="712">
          <cell r="A712" t="str">
            <v>S244</v>
          </cell>
        </row>
        <row r="713">
          <cell r="A713" t="str">
            <v>S245</v>
          </cell>
        </row>
        <row r="714">
          <cell r="A714" t="str">
            <v>S246</v>
          </cell>
        </row>
        <row r="715">
          <cell r="A715" t="str">
            <v>S247</v>
          </cell>
        </row>
        <row r="716">
          <cell r="A716" t="str">
            <v>S248</v>
          </cell>
        </row>
        <row r="717">
          <cell r="A717" t="str">
            <v>T</v>
          </cell>
        </row>
        <row r="718">
          <cell r="A718" t="str">
            <v>T13</v>
          </cell>
        </row>
        <row r="719">
          <cell r="A719" t="str">
            <v>T14</v>
          </cell>
        </row>
        <row r="720">
          <cell r="A720" t="str">
            <v>T15</v>
          </cell>
        </row>
        <row r="721">
          <cell r="A721" t="str">
            <v>T02</v>
          </cell>
        </row>
        <row r="722">
          <cell r="A722" t="str">
            <v>T03</v>
          </cell>
        </row>
        <row r="723">
          <cell r="A723" t="str">
            <v>T12</v>
          </cell>
        </row>
        <row r="724">
          <cell r="A724" t="str">
            <v>T01</v>
          </cell>
        </row>
        <row r="725">
          <cell r="A725" t="str">
            <v>T05</v>
          </cell>
        </row>
        <row r="726">
          <cell r="A726" t="str">
            <v>T09</v>
          </cell>
        </row>
        <row r="727">
          <cell r="A727" t="str">
            <v>T10</v>
          </cell>
        </row>
        <row r="728">
          <cell r="A728" t="str">
            <v>T11</v>
          </cell>
        </row>
        <row r="729">
          <cell r="A729" t="str">
            <v>T06</v>
          </cell>
        </row>
        <row r="730">
          <cell r="A730" t="str">
            <v>T08</v>
          </cell>
        </row>
        <row r="731">
          <cell r="A731" t="str">
            <v>T16</v>
          </cell>
        </row>
        <row r="732">
          <cell r="A732" t="str">
            <v>T07</v>
          </cell>
        </row>
        <row r="733">
          <cell r="A733" t="str">
            <v>T04</v>
          </cell>
        </row>
        <row r="734">
          <cell r="A734" t="str">
            <v>T17</v>
          </cell>
        </row>
        <row r="735">
          <cell r="A735" t="str">
            <v>T18</v>
          </cell>
        </row>
        <row r="736">
          <cell r="A736" t="str">
            <v>T19</v>
          </cell>
        </row>
        <row r="737">
          <cell r="A737" t="str">
            <v>T20</v>
          </cell>
        </row>
        <row r="738">
          <cell r="A738" t="str">
            <v>T21</v>
          </cell>
        </row>
        <row r="739">
          <cell r="A739" t="str">
            <v>W</v>
          </cell>
        </row>
        <row r="740">
          <cell r="A740" t="str">
            <v>W13</v>
          </cell>
        </row>
        <row r="741">
          <cell r="A741" t="str">
            <v>W21</v>
          </cell>
        </row>
        <row r="742">
          <cell r="A742" t="str">
            <v>W22</v>
          </cell>
        </row>
        <row r="743">
          <cell r="A743" t="str">
            <v>W01</v>
          </cell>
        </row>
        <row r="744">
          <cell r="A744" t="str">
            <v>W02</v>
          </cell>
        </row>
        <row r="745">
          <cell r="A745" t="str">
            <v>W04</v>
          </cell>
        </row>
        <row r="746">
          <cell r="A746" t="str">
            <v>W34</v>
          </cell>
        </row>
        <row r="747">
          <cell r="A747" t="str">
            <v>W33</v>
          </cell>
        </row>
        <row r="748">
          <cell r="A748" t="str">
            <v>W32</v>
          </cell>
        </row>
        <row r="749">
          <cell r="A749" t="str">
            <v>W31</v>
          </cell>
        </row>
        <row r="750">
          <cell r="A750" t="str">
            <v>W36</v>
          </cell>
        </row>
        <row r="751">
          <cell r="A751" t="str">
            <v>W35</v>
          </cell>
        </row>
        <row r="752">
          <cell r="A752" t="str">
            <v>W20</v>
          </cell>
        </row>
        <row r="753">
          <cell r="A753" t="str">
            <v>W05</v>
          </cell>
        </row>
        <row r="754">
          <cell r="A754" t="str">
            <v>W25</v>
          </cell>
        </row>
        <row r="755">
          <cell r="A755" t="str">
            <v>W23</v>
          </cell>
        </row>
        <row r="756">
          <cell r="A756" t="str">
            <v>W26</v>
          </cell>
        </row>
        <row r="757">
          <cell r="A757" t="str">
            <v>W24</v>
          </cell>
        </row>
        <row r="758">
          <cell r="A758" t="str">
            <v>W29</v>
          </cell>
        </row>
        <row r="759">
          <cell r="A759" t="str">
            <v>W27</v>
          </cell>
        </row>
        <row r="760">
          <cell r="A760" t="str">
            <v>W30</v>
          </cell>
        </row>
        <row r="761">
          <cell r="A761" t="str">
            <v>W28</v>
          </cell>
        </row>
        <row r="762">
          <cell r="A762" t="str">
            <v>W12</v>
          </cell>
        </row>
        <row r="763">
          <cell r="A763" t="str">
            <v>W06</v>
          </cell>
        </row>
        <row r="764">
          <cell r="A764" t="str">
            <v>W09</v>
          </cell>
        </row>
        <row r="765">
          <cell r="A765" t="str">
            <v>W17</v>
          </cell>
        </row>
        <row r="766">
          <cell r="A766" t="str">
            <v>W16</v>
          </cell>
        </row>
        <row r="767">
          <cell r="A767" t="str">
            <v>W18</v>
          </cell>
        </row>
        <row r="768">
          <cell r="A768" t="str">
            <v>W19</v>
          </cell>
        </row>
        <row r="769">
          <cell r="A769" t="str">
            <v>W37</v>
          </cell>
        </row>
        <row r="770">
          <cell r="A770" t="str">
            <v>W38</v>
          </cell>
        </row>
        <row r="771">
          <cell r="A771" t="str">
            <v>W39</v>
          </cell>
        </row>
        <row r="772">
          <cell r="A772" t="str">
            <v>W40</v>
          </cell>
        </row>
        <row r="773">
          <cell r="A773" t="str">
            <v>W41</v>
          </cell>
        </row>
        <row r="774">
          <cell r="A774" t="str">
            <v>X</v>
          </cell>
        </row>
        <row r="775">
          <cell r="A775" t="str">
            <v>X17</v>
          </cell>
        </row>
        <row r="776">
          <cell r="A776" t="str">
            <v>X01</v>
          </cell>
        </row>
        <row r="777">
          <cell r="A777" t="str">
            <v>X04</v>
          </cell>
        </row>
        <row r="778">
          <cell r="A778" t="str">
            <v>X03</v>
          </cell>
        </row>
        <row r="779">
          <cell r="A779" t="str">
            <v>X02</v>
          </cell>
        </row>
        <row r="780">
          <cell r="A780" t="str">
            <v>X05</v>
          </cell>
        </row>
        <row r="781">
          <cell r="A781" t="str">
            <v>X06</v>
          </cell>
        </row>
        <row r="782">
          <cell r="A782" t="str">
            <v>X15</v>
          </cell>
        </row>
        <row r="783">
          <cell r="A783" t="str">
            <v>X12</v>
          </cell>
        </row>
        <row r="784">
          <cell r="A784" t="str">
            <v>X11</v>
          </cell>
        </row>
        <row r="785">
          <cell r="A785" t="str">
            <v>X22</v>
          </cell>
        </row>
        <row r="786">
          <cell r="A786" t="str">
            <v>X07</v>
          </cell>
        </row>
        <row r="787">
          <cell r="A787" t="str">
            <v>X23</v>
          </cell>
        </row>
        <row r="788">
          <cell r="A788" t="str">
            <v>X24</v>
          </cell>
        </row>
        <row r="789">
          <cell r="A789" t="str">
            <v>X25</v>
          </cell>
        </row>
        <row r="790">
          <cell r="A790" t="str">
            <v>X14</v>
          </cell>
        </row>
        <row r="791">
          <cell r="A791" t="str">
            <v>X08</v>
          </cell>
        </row>
        <row r="792">
          <cell r="A792" t="str">
            <v>X09</v>
          </cell>
        </row>
        <row r="793">
          <cell r="A793" t="str">
            <v>X16</v>
          </cell>
        </row>
        <row r="794">
          <cell r="A794" t="str">
            <v>X21</v>
          </cell>
        </row>
        <row r="795">
          <cell r="A795" t="str">
            <v>X20</v>
          </cell>
        </row>
        <row r="796">
          <cell r="A796" t="str">
            <v>X10</v>
          </cell>
        </row>
        <row r="797">
          <cell r="A797" t="str">
            <v>X18</v>
          </cell>
        </row>
        <row r="798">
          <cell r="A798" t="str">
            <v>X19</v>
          </cell>
        </row>
        <row r="799">
          <cell r="A799" t="str">
            <v>X13</v>
          </cell>
        </row>
        <row r="800">
          <cell r="A800" t="str">
            <v>X27</v>
          </cell>
        </row>
        <row r="801">
          <cell r="A801" t="str">
            <v>X28</v>
          </cell>
        </row>
        <row r="802">
          <cell r="A802" t="str">
            <v>X29</v>
          </cell>
        </row>
        <row r="803">
          <cell r="A803" t="str">
            <v>X30</v>
          </cell>
        </row>
        <row r="806">
          <cell r="A806" t="str">
            <v>Y</v>
          </cell>
        </row>
        <row r="807">
          <cell r="A807" t="str">
            <v>Y19</v>
          </cell>
        </row>
        <row r="808">
          <cell r="A808" t="str">
            <v>Y18</v>
          </cell>
        </row>
        <row r="809">
          <cell r="A809" t="str">
            <v>Y01</v>
          </cell>
        </row>
        <row r="810">
          <cell r="A810" t="str">
            <v>Y02</v>
          </cell>
        </row>
        <row r="811">
          <cell r="A811" t="str">
            <v>Y04</v>
          </cell>
        </row>
        <row r="812">
          <cell r="A812" t="str">
            <v>Y05</v>
          </cell>
        </row>
        <row r="813">
          <cell r="A813" t="str">
            <v>Y37</v>
          </cell>
        </row>
        <row r="814">
          <cell r="A814" t="str">
            <v>Y37A</v>
          </cell>
        </row>
        <row r="815">
          <cell r="A815" t="str">
            <v>Y37B</v>
          </cell>
        </row>
        <row r="816">
          <cell r="A816" t="str">
            <v>Y37C</v>
          </cell>
        </row>
        <row r="817">
          <cell r="A817" t="str">
            <v>Y15</v>
          </cell>
        </row>
        <row r="818">
          <cell r="A818" t="str">
            <v>Y06</v>
          </cell>
        </row>
        <row r="819">
          <cell r="A819" t="str">
            <v>Y07</v>
          </cell>
        </row>
        <row r="820">
          <cell r="A820" t="str">
            <v>Y10</v>
          </cell>
        </row>
        <row r="821">
          <cell r="A821" t="str">
            <v>Y08</v>
          </cell>
        </row>
        <row r="822">
          <cell r="A822" t="str">
            <v>Y14</v>
          </cell>
        </row>
        <row r="823">
          <cell r="A823" t="str">
            <v>Y35</v>
          </cell>
        </row>
        <row r="824">
          <cell r="A824" t="str">
            <v>Y36</v>
          </cell>
        </row>
        <row r="825">
          <cell r="A825" t="str">
            <v>Y03</v>
          </cell>
        </row>
        <row r="826">
          <cell r="A826" t="str">
            <v>Y03A</v>
          </cell>
        </row>
        <row r="827">
          <cell r="A827" t="str">
            <v>Y17</v>
          </cell>
        </row>
        <row r="828">
          <cell r="A828" t="str">
            <v>Y17B</v>
          </cell>
        </row>
        <row r="829">
          <cell r="A829" t="str">
            <v>Y17C</v>
          </cell>
        </row>
        <row r="830">
          <cell r="A830" t="str">
            <v>Y16</v>
          </cell>
        </row>
        <row r="831">
          <cell r="A831" t="str">
            <v>Y11</v>
          </cell>
        </row>
        <row r="832">
          <cell r="A832" t="str">
            <v>Y39</v>
          </cell>
        </row>
        <row r="833">
          <cell r="A833" t="str">
            <v>Y38</v>
          </cell>
        </row>
        <row r="834">
          <cell r="A834" t="str">
            <v>Y41</v>
          </cell>
        </row>
        <row r="835">
          <cell r="A835" t="str">
            <v>Y09</v>
          </cell>
        </row>
        <row r="836">
          <cell r="A836" t="str">
            <v>Y40</v>
          </cell>
        </row>
        <row r="837">
          <cell r="A837" t="str">
            <v>Y30</v>
          </cell>
        </row>
        <row r="838">
          <cell r="A838" t="str">
            <v>Y28</v>
          </cell>
        </row>
        <row r="839">
          <cell r="A839" t="str">
            <v>Y26</v>
          </cell>
        </row>
        <row r="840">
          <cell r="A840" t="str">
            <v>Y29</v>
          </cell>
        </row>
        <row r="841">
          <cell r="A841" t="str">
            <v>Y27</v>
          </cell>
        </row>
        <row r="843">
          <cell r="A843" t="str">
            <v>Y21</v>
          </cell>
        </row>
        <row r="844">
          <cell r="A844" t="str">
            <v>Y12</v>
          </cell>
        </row>
        <row r="845">
          <cell r="A845" t="str">
            <v>Y25</v>
          </cell>
        </row>
        <row r="846">
          <cell r="A846" t="str">
            <v>Y23</v>
          </cell>
        </row>
        <row r="847">
          <cell r="A847" t="str">
            <v>Y20</v>
          </cell>
        </row>
        <row r="848">
          <cell r="A848" t="str">
            <v>Y13</v>
          </cell>
        </row>
        <row r="849">
          <cell r="A849" t="str">
            <v>Y24</v>
          </cell>
        </row>
        <row r="850">
          <cell r="A850" t="str">
            <v>Y22</v>
          </cell>
        </row>
        <row r="851">
          <cell r="A851" t="str">
            <v>Y34</v>
          </cell>
        </row>
        <row r="852">
          <cell r="A852" t="str">
            <v>Y33</v>
          </cell>
        </row>
        <row r="853">
          <cell r="A853" t="str">
            <v>Y31</v>
          </cell>
        </row>
        <row r="854">
          <cell r="A854" t="str">
            <v>Y32</v>
          </cell>
        </row>
        <row r="855">
          <cell r="A855" t="str">
            <v>Y42</v>
          </cell>
        </row>
        <row r="856">
          <cell r="A856" t="str">
            <v>Y43</v>
          </cell>
        </row>
        <row r="857">
          <cell r="A857" t="str">
            <v>Y44</v>
          </cell>
        </row>
        <row r="858">
          <cell r="A858" t="str">
            <v>Y45</v>
          </cell>
        </row>
        <row r="859">
          <cell r="A859" t="str">
            <v>Y46</v>
          </cell>
        </row>
        <row r="860">
          <cell r="A860" t="str">
            <v>Z</v>
          </cell>
        </row>
        <row r="861">
          <cell r="A861" t="str">
            <v>Z02</v>
          </cell>
        </row>
        <row r="862">
          <cell r="A862" t="str">
            <v>Z03</v>
          </cell>
        </row>
        <row r="863">
          <cell r="A863" t="str">
            <v>Z06</v>
          </cell>
        </row>
        <row r="864">
          <cell r="A864" t="str">
            <v>Z05</v>
          </cell>
        </row>
        <row r="865">
          <cell r="A865" t="str">
            <v>Z04</v>
          </cell>
        </row>
        <row r="866">
          <cell r="A866" t="str">
            <v>Z01</v>
          </cell>
        </row>
        <row r="867">
          <cell r="A867" t="str">
            <v>Z07</v>
          </cell>
        </row>
        <row r="868">
          <cell r="A868" t="str">
            <v>Z08</v>
          </cell>
        </row>
        <row r="869">
          <cell r="A869" t="str">
            <v>Z09</v>
          </cell>
        </row>
        <row r="870">
          <cell r="A870" t="str">
            <v>Z10</v>
          </cell>
        </row>
        <row r="871">
          <cell r="A871" t="str">
            <v>Z11</v>
          </cell>
        </row>
        <row r="872">
          <cell r="A872" t="str">
            <v>AA</v>
          </cell>
        </row>
        <row r="873">
          <cell r="A873" t="str">
            <v>AA01</v>
          </cell>
        </row>
        <row r="874">
          <cell r="A874" t="str">
            <v>AA27</v>
          </cell>
        </row>
        <row r="875">
          <cell r="A875" t="str">
            <v>AA03</v>
          </cell>
        </row>
        <row r="876">
          <cell r="A876" t="str">
            <v>AA12</v>
          </cell>
        </row>
        <row r="877">
          <cell r="A877" t="str">
            <v>AA04</v>
          </cell>
        </row>
        <row r="878">
          <cell r="A878" t="str">
            <v>AA31</v>
          </cell>
        </row>
        <row r="879">
          <cell r="A879" t="str">
            <v>AA13</v>
          </cell>
        </row>
        <row r="880">
          <cell r="A880" t="str">
            <v>AA14</v>
          </cell>
        </row>
        <row r="881">
          <cell r="A881" t="str">
            <v>AA22</v>
          </cell>
        </row>
        <row r="882">
          <cell r="A882" t="str">
            <v>AA23</v>
          </cell>
        </row>
        <row r="883">
          <cell r="A883" t="str">
            <v>AA32</v>
          </cell>
        </row>
        <row r="884">
          <cell r="A884" t="str">
            <v>AA33</v>
          </cell>
        </row>
        <row r="885">
          <cell r="A885" t="str">
            <v>AA11</v>
          </cell>
        </row>
        <row r="886">
          <cell r="A886" t="str">
            <v>AA08</v>
          </cell>
        </row>
        <row r="887">
          <cell r="A887" t="str">
            <v>AA20</v>
          </cell>
        </row>
        <row r="888">
          <cell r="A888" t="str">
            <v>AA15</v>
          </cell>
        </row>
        <row r="889">
          <cell r="A889" t="str">
            <v>AA24</v>
          </cell>
        </row>
        <row r="890">
          <cell r="A890" t="str">
            <v>AA29</v>
          </cell>
        </row>
        <row r="891">
          <cell r="A891" t="str">
            <v>AA30</v>
          </cell>
        </row>
        <row r="892">
          <cell r="A892" t="str">
            <v>AA17</v>
          </cell>
        </row>
        <row r="893">
          <cell r="A893" t="str">
            <v>AA21</v>
          </cell>
        </row>
        <row r="894">
          <cell r="A894" t="str">
            <v>AA18</v>
          </cell>
        </row>
        <row r="895">
          <cell r="A895" t="str">
            <v>AA19</v>
          </cell>
        </row>
        <row r="896">
          <cell r="A896" t="str">
            <v>AA02</v>
          </cell>
        </row>
        <row r="897">
          <cell r="A897" t="str">
            <v>AA10</v>
          </cell>
        </row>
        <row r="898">
          <cell r="A898" t="str">
            <v>AA16</v>
          </cell>
        </row>
        <row r="899">
          <cell r="A899" t="str">
            <v>AA06</v>
          </cell>
        </row>
        <row r="900">
          <cell r="A900" t="str">
            <v>AA25</v>
          </cell>
        </row>
        <row r="901">
          <cell r="A901" t="str">
            <v>AA07</v>
          </cell>
        </row>
        <row r="902">
          <cell r="A902" t="str">
            <v>AA09</v>
          </cell>
        </row>
        <row r="903">
          <cell r="A903" t="str">
            <v>AA28</v>
          </cell>
        </row>
        <row r="904">
          <cell r="A904" t="str">
            <v>AA05</v>
          </cell>
        </row>
        <row r="905">
          <cell r="A905" t="str">
            <v>AA26</v>
          </cell>
        </row>
        <row r="906">
          <cell r="A906" t="str">
            <v>RR27</v>
          </cell>
        </row>
        <row r="907">
          <cell r="A907" t="str">
            <v>AA34</v>
          </cell>
        </row>
        <row r="908">
          <cell r="A908" t="str">
            <v>AA35</v>
          </cell>
        </row>
        <row r="909">
          <cell r="A909" t="str">
            <v>AA36</v>
          </cell>
        </row>
        <row r="910">
          <cell r="A910" t="str">
            <v>AA37</v>
          </cell>
        </row>
        <row r="911">
          <cell r="A911" t="str">
            <v>BB</v>
          </cell>
        </row>
        <row r="912">
          <cell r="A912" t="str">
            <v>BB01</v>
          </cell>
        </row>
        <row r="913">
          <cell r="A913" t="str">
            <v>BB03</v>
          </cell>
        </row>
        <row r="914">
          <cell r="A914" t="str">
            <v>BB04</v>
          </cell>
        </row>
        <row r="915">
          <cell r="A915" t="str">
            <v>BB05</v>
          </cell>
        </row>
        <row r="916">
          <cell r="A916" t="str">
            <v>BB669</v>
          </cell>
        </row>
        <row r="917">
          <cell r="A917" t="str">
            <v>BB08</v>
          </cell>
        </row>
        <row r="918">
          <cell r="A918" t="str">
            <v>BB667</v>
          </cell>
        </row>
        <row r="919">
          <cell r="A919" t="str">
            <v>BB11</v>
          </cell>
        </row>
        <row r="920">
          <cell r="A920" t="str">
            <v>BB770</v>
          </cell>
        </row>
        <row r="921">
          <cell r="A921" t="str">
            <v>BB17</v>
          </cell>
        </row>
        <row r="922">
          <cell r="A922" t="str">
            <v>BB675</v>
          </cell>
        </row>
        <row r="923">
          <cell r="A923" t="str">
            <v>BB671</v>
          </cell>
        </row>
        <row r="924">
          <cell r="A924" t="str">
            <v>BB677</v>
          </cell>
        </row>
        <row r="925">
          <cell r="A925" t="str">
            <v>BB679</v>
          </cell>
        </row>
        <row r="926">
          <cell r="A926" t="str">
            <v>BB681</v>
          </cell>
        </row>
        <row r="927">
          <cell r="A927" t="str">
            <v>BB673</v>
          </cell>
        </row>
        <row r="928">
          <cell r="A928" t="str">
            <v>BB687</v>
          </cell>
        </row>
        <row r="929">
          <cell r="A929" t="str">
            <v>BB683</v>
          </cell>
        </row>
        <row r="930">
          <cell r="A930" t="str">
            <v>BB689</v>
          </cell>
        </row>
        <row r="931">
          <cell r="A931" t="str">
            <v>BB691</v>
          </cell>
        </row>
        <row r="932">
          <cell r="A932" t="str">
            <v>BB693</v>
          </cell>
        </row>
        <row r="933">
          <cell r="A933" t="str">
            <v>BB685</v>
          </cell>
        </row>
        <row r="934">
          <cell r="A934" t="str">
            <v>BB695</v>
          </cell>
        </row>
        <row r="935">
          <cell r="A935" t="str">
            <v>BB674</v>
          </cell>
        </row>
        <row r="936">
          <cell r="A936" t="str">
            <v>BB670</v>
          </cell>
        </row>
        <row r="937">
          <cell r="A937" t="str">
            <v>BB676</v>
          </cell>
        </row>
        <row r="938">
          <cell r="A938" t="str">
            <v>BB678</v>
          </cell>
        </row>
        <row r="939">
          <cell r="A939" t="str">
            <v>BB680</v>
          </cell>
        </row>
        <row r="940">
          <cell r="A940" t="str">
            <v>BB672</v>
          </cell>
        </row>
        <row r="941">
          <cell r="A941" t="str">
            <v>BB686</v>
          </cell>
        </row>
        <row r="942">
          <cell r="A942" t="str">
            <v>BB682</v>
          </cell>
        </row>
        <row r="943">
          <cell r="A943" t="str">
            <v>BB688</v>
          </cell>
        </row>
        <row r="944">
          <cell r="A944" t="str">
            <v>BB690</v>
          </cell>
        </row>
        <row r="945">
          <cell r="A945" t="str">
            <v>BB692</v>
          </cell>
        </row>
        <row r="946">
          <cell r="A946" t="str">
            <v>BB684</v>
          </cell>
        </row>
        <row r="947">
          <cell r="A947" t="str">
            <v>BB694</v>
          </cell>
        </row>
        <row r="948">
          <cell r="A948" t="str">
            <v>BB29</v>
          </cell>
        </row>
        <row r="949">
          <cell r="A949" t="str">
            <v>BB31</v>
          </cell>
        </row>
        <row r="950">
          <cell r="A950" t="str">
            <v>BB32</v>
          </cell>
        </row>
        <row r="951">
          <cell r="A951" t="str">
            <v>BB43</v>
          </cell>
        </row>
        <row r="952">
          <cell r="A952" t="str">
            <v>BB47</v>
          </cell>
        </row>
        <row r="953">
          <cell r="A953" t="str">
            <v>BB48</v>
          </cell>
        </row>
        <row r="954">
          <cell r="A954" t="str">
            <v>BB664</v>
          </cell>
        </row>
        <row r="955">
          <cell r="A955" t="str">
            <v>BB51</v>
          </cell>
        </row>
        <row r="956">
          <cell r="A956" t="str">
            <v>BB52</v>
          </cell>
        </row>
        <row r="957">
          <cell r="A957" t="str">
            <v>BB813</v>
          </cell>
        </row>
        <row r="958">
          <cell r="A958" t="str">
            <v>BB811</v>
          </cell>
        </row>
        <row r="959">
          <cell r="A959" t="str">
            <v>BB62</v>
          </cell>
        </row>
        <row r="960">
          <cell r="A960" t="str">
            <v>BB64</v>
          </cell>
        </row>
        <row r="961">
          <cell r="A961" t="str">
            <v>BB810</v>
          </cell>
        </row>
        <row r="962">
          <cell r="A962" t="str">
            <v>BB808</v>
          </cell>
        </row>
        <row r="963">
          <cell r="A963" t="str">
            <v>BB809</v>
          </cell>
        </row>
        <row r="964">
          <cell r="A964" t="str">
            <v>BB806</v>
          </cell>
        </row>
        <row r="965">
          <cell r="A965" t="str">
            <v>BB807</v>
          </cell>
        </row>
        <row r="966">
          <cell r="A966" t="str">
            <v>BB70</v>
          </cell>
        </row>
        <row r="967">
          <cell r="A967" t="str">
            <v>BB696</v>
          </cell>
        </row>
        <row r="968">
          <cell r="A968" t="str">
            <v>BB697</v>
          </cell>
        </row>
        <row r="969">
          <cell r="A969" t="str">
            <v>BB698</v>
          </cell>
        </row>
        <row r="970">
          <cell r="A970" t="str">
            <v>BB699</v>
          </cell>
        </row>
        <row r="971">
          <cell r="A971" t="str">
            <v>BB700</v>
          </cell>
        </row>
        <row r="972">
          <cell r="A972" t="str">
            <v>BB701</v>
          </cell>
        </row>
        <row r="973">
          <cell r="A973" t="str">
            <v>BB74</v>
          </cell>
        </row>
        <row r="974">
          <cell r="A974" t="str">
            <v>BB75</v>
          </cell>
        </row>
        <row r="975">
          <cell r="A975" t="str">
            <v>BB88</v>
          </cell>
        </row>
        <row r="976">
          <cell r="A976" t="str">
            <v>BB656</v>
          </cell>
        </row>
        <row r="977">
          <cell r="A977" t="str">
            <v>BB92</v>
          </cell>
        </row>
        <row r="978">
          <cell r="A978" t="str">
            <v>BB94</v>
          </cell>
        </row>
        <row r="979">
          <cell r="A979" t="str">
            <v>BB97</v>
          </cell>
        </row>
        <row r="980">
          <cell r="A980" t="str">
            <v>BB832</v>
          </cell>
        </row>
        <row r="981">
          <cell r="A981" t="str">
            <v>BB833</v>
          </cell>
        </row>
        <row r="982">
          <cell r="A982" t="str">
            <v>BB831</v>
          </cell>
        </row>
        <row r="983">
          <cell r="A983" t="str">
            <v>BB819</v>
          </cell>
        </row>
        <row r="984">
          <cell r="A984" t="str">
            <v>BB114</v>
          </cell>
        </row>
        <row r="985">
          <cell r="A985" t="str">
            <v>BB117</v>
          </cell>
        </row>
        <row r="986">
          <cell r="A986" t="str">
            <v>BB126</v>
          </cell>
        </row>
        <row r="987">
          <cell r="A987" t="str">
            <v>BB126A</v>
          </cell>
        </row>
        <row r="988">
          <cell r="A988" t="str">
            <v>BB128</v>
          </cell>
        </row>
        <row r="989">
          <cell r="A989" t="str">
            <v>BB157</v>
          </cell>
        </row>
        <row r="990">
          <cell r="A990" t="str">
            <v>BB158</v>
          </cell>
        </row>
        <row r="991">
          <cell r="A991" t="str">
            <v>BB159</v>
          </cell>
        </row>
        <row r="992">
          <cell r="A992" t="str">
            <v>BB160</v>
          </cell>
        </row>
        <row r="993">
          <cell r="A993" t="str">
            <v>BB161</v>
          </cell>
        </row>
        <row r="994">
          <cell r="A994" t="str">
            <v>BB162</v>
          </cell>
        </row>
        <row r="995">
          <cell r="A995" t="str">
            <v>BB163</v>
          </cell>
        </row>
        <row r="996">
          <cell r="A996" t="str">
            <v>BB164</v>
          </cell>
        </row>
        <row r="997">
          <cell r="A997" t="str">
            <v>BB169</v>
          </cell>
        </row>
        <row r="998">
          <cell r="A998" t="str">
            <v>BB170</v>
          </cell>
        </row>
        <row r="999">
          <cell r="A999" t="str">
            <v>BB178</v>
          </cell>
        </row>
        <row r="1000">
          <cell r="A1000" t="str">
            <v>BB179</v>
          </cell>
        </row>
        <row r="1001">
          <cell r="A1001" t="str">
            <v>BB182</v>
          </cell>
        </row>
        <row r="1002">
          <cell r="A1002" t="str">
            <v>BB183</v>
          </cell>
        </row>
        <row r="1003">
          <cell r="A1003" t="str">
            <v>BB186</v>
          </cell>
        </row>
        <row r="1004">
          <cell r="A1004" t="str">
            <v>BB187</v>
          </cell>
        </row>
        <row r="1005">
          <cell r="A1005" t="str">
            <v>BB188</v>
          </cell>
        </row>
        <row r="1006">
          <cell r="A1006" t="str">
            <v>BB190</v>
          </cell>
        </row>
        <row r="1007">
          <cell r="A1007" t="str">
            <v>BB191</v>
          </cell>
        </row>
        <row r="1008">
          <cell r="A1008" t="str">
            <v>BB198</v>
          </cell>
        </row>
        <row r="1009">
          <cell r="A1009" t="str">
            <v>BB651</v>
          </cell>
        </row>
        <row r="1010">
          <cell r="A1010" t="str">
            <v>BB211</v>
          </cell>
        </row>
        <row r="1011">
          <cell r="A1011" t="str">
            <v>BB220</v>
          </cell>
        </row>
        <row r="1012">
          <cell r="A1012" t="str">
            <v>BB226</v>
          </cell>
        </row>
        <row r="1013">
          <cell r="A1013" t="str">
            <v>BB227</v>
          </cell>
        </row>
        <row r="1014">
          <cell r="A1014" t="str">
            <v>BB228</v>
          </cell>
        </row>
        <row r="1015">
          <cell r="A1015" t="str">
            <v>BB229</v>
          </cell>
        </row>
        <row r="1016">
          <cell r="A1016" t="str">
            <v>BB659</v>
          </cell>
        </row>
        <row r="1017">
          <cell r="A1017" t="str">
            <v>BB233</v>
          </cell>
        </row>
        <row r="1018">
          <cell r="A1018" t="str">
            <v>BB234</v>
          </cell>
        </row>
        <row r="1019">
          <cell r="A1019" t="str">
            <v>BB794</v>
          </cell>
        </row>
        <row r="1020">
          <cell r="A1020" t="str">
            <v>BB796</v>
          </cell>
        </row>
        <row r="1021">
          <cell r="A1021" t="str">
            <v>BB776</v>
          </cell>
        </row>
        <row r="1022">
          <cell r="A1022" t="str">
            <v>BB784</v>
          </cell>
        </row>
        <row r="1023">
          <cell r="A1023" t="str">
            <v>BB780</v>
          </cell>
        </row>
        <row r="1024">
          <cell r="A1024" t="str">
            <v>BB788</v>
          </cell>
        </row>
        <row r="1025">
          <cell r="A1025" t="str">
            <v>BB792</v>
          </cell>
        </row>
        <row r="1026">
          <cell r="A1026" t="str">
            <v>BB774</v>
          </cell>
        </row>
        <row r="1027">
          <cell r="A1027" t="str">
            <v>BB782</v>
          </cell>
        </row>
        <row r="1028">
          <cell r="A1028" t="str">
            <v>BB778</v>
          </cell>
        </row>
        <row r="1029">
          <cell r="A1029" t="str">
            <v>BB786</v>
          </cell>
        </row>
        <row r="1030">
          <cell r="A1030" t="str">
            <v>BB790</v>
          </cell>
        </row>
        <row r="1031">
          <cell r="A1031" t="str">
            <v>BB339</v>
          </cell>
        </row>
        <row r="1032">
          <cell r="A1032" t="str">
            <v>BB244</v>
          </cell>
        </row>
        <row r="1033">
          <cell r="A1033" t="str">
            <v>BB245</v>
          </cell>
        </row>
        <row r="1034">
          <cell r="A1034" t="str">
            <v>BB663</v>
          </cell>
        </row>
        <row r="1035">
          <cell r="A1035" t="str">
            <v>BB662</v>
          </cell>
        </row>
        <row r="1036">
          <cell r="A1036" t="str">
            <v>BB256</v>
          </cell>
        </row>
        <row r="1037">
          <cell r="A1037" t="str">
            <v>BB261</v>
          </cell>
        </row>
        <row r="1038">
          <cell r="A1038" t="str">
            <v>BB263</v>
          </cell>
        </row>
        <row r="1039">
          <cell r="A1039" t="str">
            <v>BB719</v>
          </cell>
        </row>
        <row r="1040">
          <cell r="A1040" t="str">
            <v>BB720</v>
          </cell>
        </row>
        <row r="1041">
          <cell r="A1041" t="str">
            <v>BB721</v>
          </cell>
        </row>
        <row r="1042">
          <cell r="A1042" t="str">
            <v>BB722</v>
          </cell>
        </row>
        <row r="1043">
          <cell r="A1043" t="str">
            <v>BB723</v>
          </cell>
        </row>
        <row r="1044">
          <cell r="A1044" t="str">
            <v>BB724</v>
          </cell>
        </row>
        <row r="1045">
          <cell r="A1045" t="str">
            <v>BB264</v>
          </cell>
        </row>
        <row r="1046">
          <cell r="A1046" t="str">
            <v>BB265</v>
          </cell>
        </row>
        <row r="1047">
          <cell r="A1047" t="str">
            <v>BB268</v>
          </cell>
        </row>
        <row r="1048">
          <cell r="A1048" t="str">
            <v>BB294</v>
          </cell>
        </row>
        <row r="1049">
          <cell r="A1049" t="str">
            <v>BB296</v>
          </cell>
        </row>
        <row r="1050">
          <cell r="A1050" t="str">
            <v>BB297</v>
          </cell>
        </row>
        <row r="1051">
          <cell r="A1051" t="str">
            <v>BB713</v>
          </cell>
        </row>
        <row r="1052">
          <cell r="A1052" t="str">
            <v>BB714</v>
          </cell>
        </row>
        <row r="1053">
          <cell r="A1053" t="str">
            <v>BB715</v>
          </cell>
        </row>
        <row r="1054">
          <cell r="A1054" t="str">
            <v>BB716</v>
          </cell>
        </row>
        <row r="1055">
          <cell r="A1055" t="str">
            <v>BB717</v>
          </cell>
        </row>
        <row r="1056">
          <cell r="A1056" t="str">
            <v>BB718</v>
          </cell>
        </row>
        <row r="1057">
          <cell r="A1057" t="str">
            <v>BB293</v>
          </cell>
        </row>
        <row r="1058">
          <cell r="A1058" t="str">
            <v>BB298</v>
          </cell>
        </row>
        <row r="1059">
          <cell r="A1059" t="str">
            <v>BB302</v>
          </cell>
        </row>
        <row r="1060">
          <cell r="A1060" t="str">
            <v>BB798</v>
          </cell>
        </row>
        <row r="1061">
          <cell r="A1061" t="str">
            <v>BB308</v>
          </cell>
        </row>
        <row r="1062">
          <cell r="A1062" t="str">
            <v>BB312</v>
          </cell>
        </row>
        <row r="1063">
          <cell r="A1063" t="str">
            <v>BB313</v>
          </cell>
        </row>
        <row r="1064">
          <cell r="A1064" t="str">
            <v>BB315</v>
          </cell>
        </row>
        <row r="1065">
          <cell r="A1065" t="str">
            <v>BB712</v>
          </cell>
        </row>
        <row r="1066">
          <cell r="A1066" t="str">
            <v>BB321</v>
          </cell>
        </row>
        <row r="1067">
          <cell r="A1067" t="str">
            <v>BB323</v>
          </cell>
        </row>
        <row r="1068">
          <cell r="A1068" t="str">
            <v>BB328</v>
          </cell>
        </row>
        <row r="1069">
          <cell r="A1069" t="str">
            <v>BB329</v>
          </cell>
        </row>
        <row r="1070">
          <cell r="A1070" t="str">
            <v>BB815</v>
          </cell>
        </row>
        <row r="1071">
          <cell r="A1071" t="str">
            <v>BB814</v>
          </cell>
        </row>
        <row r="1072">
          <cell r="A1072" t="str">
            <v>BB334</v>
          </cell>
        </row>
        <row r="1073">
          <cell r="A1073" t="str">
            <v>BB337</v>
          </cell>
        </row>
        <row r="1074">
          <cell r="A1074" t="str">
            <v>BB665</v>
          </cell>
        </row>
        <row r="1075">
          <cell r="A1075" t="str">
            <v>BB340</v>
          </cell>
        </row>
        <row r="1076">
          <cell r="A1076" t="str">
            <v>BB341</v>
          </cell>
        </row>
        <row r="1077">
          <cell r="A1077" t="str">
            <v>BB344</v>
          </cell>
        </row>
        <row r="1078">
          <cell r="A1078" t="str">
            <v>BB345</v>
          </cell>
        </row>
        <row r="1079">
          <cell r="A1079" t="str">
            <v>BB741</v>
          </cell>
        </row>
        <row r="1080">
          <cell r="A1080" t="str">
            <v>BB744</v>
          </cell>
        </row>
        <row r="1081">
          <cell r="A1081" t="str">
            <v>BB745</v>
          </cell>
        </row>
        <row r="1082">
          <cell r="A1082" t="str">
            <v>BB746</v>
          </cell>
        </row>
        <row r="1083">
          <cell r="A1083" t="str">
            <v>BB747</v>
          </cell>
        </row>
        <row r="1084">
          <cell r="A1084" t="str">
            <v>BB750</v>
          </cell>
        </row>
        <row r="1085">
          <cell r="A1085" t="str">
            <v>BB751</v>
          </cell>
        </row>
        <row r="1086">
          <cell r="A1086" t="str">
            <v>BB752</v>
          </cell>
        </row>
        <row r="1087">
          <cell r="A1087" t="str">
            <v>BB753</v>
          </cell>
        </row>
        <row r="1088">
          <cell r="A1088" t="str">
            <v>BB754</v>
          </cell>
        </row>
        <row r="1089">
          <cell r="A1089" t="str">
            <v>BB758</v>
          </cell>
        </row>
        <row r="1090">
          <cell r="A1090" t="str">
            <v>BB759</v>
          </cell>
        </row>
        <row r="1091">
          <cell r="A1091" t="str">
            <v>BB760</v>
          </cell>
        </row>
        <row r="1092">
          <cell r="A1092" t="str">
            <v>BB761</v>
          </cell>
        </row>
        <row r="1093">
          <cell r="A1093" t="str">
            <v>BB762</v>
          </cell>
        </row>
        <row r="1094">
          <cell r="A1094" t="str">
            <v>BB353</v>
          </cell>
        </row>
        <row r="1095">
          <cell r="A1095" t="str">
            <v>BB354</v>
          </cell>
        </row>
        <row r="1096">
          <cell r="A1096" t="str">
            <v>BB355</v>
          </cell>
        </row>
        <row r="1097">
          <cell r="A1097" t="str">
            <v>BB358</v>
          </cell>
        </row>
        <row r="1098">
          <cell r="A1098" t="str">
            <v>BB359</v>
          </cell>
        </row>
        <row r="1099">
          <cell r="A1099" t="str">
            <v>BB360</v>
          </cell>
        </row>
        <row r="1100">
          <cell r="A1100" t="str">
            <v>BB361</v>
          </cell>
        </row>
        <row r="1101">
          <cell r="A1101" t="str">
            <v>BB364</v>
          </cell>
        </row>
        <row r="1102">
          <cell r="A1102" t="str">
            <v>BB365</v>
          </cell>
        </row>
        <row r="1103">
          <cell r="A1103" t="str">
            <v>BB366</v>
          </cell>
        </row>
        <row r="1104">
          <cell r="A1104" t="str">
            <v>BB367</v>
          </cell>
        </row>
        <row r="1105">
          <cell r="A1105" t="str">
            <v>BB368</v>
          </cell>
        </row>
        <row r="1106">
          <cell r="A1106" t="str">
            <v>BB372</v>
          </cell>
        </row>
        <row r="1107">
          <cell r="A1107" t="str">
            <v>BB373</v>
          </cell>
        </row>
        <row r="1108">
          <cell r="A1108" t="str">
            <v>BB374</v>
          </cell>
        </row>
        <row r="1109">
          <cell r="A1109" t="str">
            <v>BB375</v>
          </cell>
        </row>
        <row r="1110">
          <cell r="A1110" t="str">
            <v>BB376</v>
          </cell>
        </row>
        <row r="1111">
          <cell r="A1111" t="str">
            <v>BB399</v>
          </cell>
        </row>
        <row r="1112">
          <cell r="A1112" t="str">
            <v>BB378</v>
          </cell>
        </row>
        <row r="1113">
          <cell r="A1113" t="str">
            <v>BB379</v>
          </cell>
        </row>
        <row r="1114">
          <cell r="A1114" t="str">
            <v>BB380</v>
          </cell>
        </row>
        <row r="1115">
          <cell r="A1115" t="str">
            <v>BB381</v>
          </cell>
        </row>
        <row r="1116">
          <cell r="A1116" t="str">
            <v>BB382</v>
          </cell>
        </row>
        <row r="1117">
          <cell r="A1117" t="str">
            <v>BB383</v>
          </cell>
        </row>
        <row r="1118">
          <cell r="A1118" t="str">
            <v>BB384</v>
          </cell>
        </row>
        <row r="1119">
          <cell r="A1119" t="str">
            <v>BB385</v>
          </cell>
        </row>
        <row r="1120">
          <cell r="A1120" t="str">
            <v>BB386</v>
          </cell>
        </row>
        <row r="1121">
          <cell r="A1121" t="str">
            <v>BB390</v>
          </cell>
        </row>
        <row r="1122">
          <cell r="A1122" t="str">
            <v>BB393</v>
          </cell>
        </row>
        <row r="1123">
          <cell r="A1123" t="str">
            <v>BB394</v>
          </cell>
        </row>
        <row r="1124">
          <cell r="A1124" t="str">
            <v>BB395</v>
          </cell>
        </row>
        <row r="1125">
          <cell r="A1125" t="str">
            <v>BB396</v>
          </cell>
        </row>
        <row r="1126">
          <cell r="A1126" t="str">
            <v>BB764</v>
          </cell>
        </row>
        <row r="1127">
          <cell r="A1127" t="str">
            <v>BB401</v>
          </cell>
        </row>
        <row r="1128">
          <cell r="A1128" t="str">
            <v>BB407</v>
          </cell>
        </row>
        <row r="1129">
          <cell r="A1129" t="str">
            <v>BB402</v>
          </cell>
        </row>
        <row r="1130">
          <cell r="A1130" t="str">
            <v>BB403</v>
          </cell>
        </row>
        <row r="1131">
          <cell r="A1131" t="str">
            <v>BB404</v>
          </cell>
        </row>
        <row r="1132">
          <cell r="A1132" t="str">
            <v>BB405</v>
          </cell>
        </row>
        <row r="1133">
          <cell r="A1133" t="str">
            <v>BB406</v>
          </cell>
        </row>
        <row r="1134">
          <cell r="A1134" t="str">
            <v>BB767</v>
          </cell>
        </row>
        <row r="1135">
          <cell r="A1135" t="str">
            <v>BB768</v>
          </cell>
        </row>
        <row r="1136">
          <cell r="A1136" t="str">
            <v>BB765</v>
          </cell>
        </row>
        <row r="1137">
          <cell r="A1137" t="str">
            <v>BB766</v>
          </cell>
        </row>
        <row r="1138">
          <cell r="A1138" t="str">
            <v>BB429</v>
          </cell>
        </row>
        <row r="1139">
          <cell r="A1139" t="str">
            <v>BB430</v>
          </cell>
        </row>
        <row r="1140">
          <cell r="A1140" t="str">
            <v>BB431</v>
          </cell>
        </row>
        <row r="1141">
          <cell r="A1141" t="str">
            <v>BB432</v>
          </cell>
        </row>
        <row r="1142">
          <cell r="A1142" t="str">
            <v>BB802</v>
          </cell>
        </row>
        <row r="1143">
          <cell r="A1143" t="str">
            <v>BB800</v>
          </cell>
        </row>
        <row r="1144">
          <cell r="A1144" t="str">
            <v>BB801</v>
          </cell>
        </row>
        <row r="1145">
          <cell r="A1145" t="str">
            <v>BB803</v>
          </cell>
        </row>
        <row r="1146">
          <cell r="A1146" t="str">
            <v>BB817</v>
          </cell>
        </row>
        <row r="1147">
          <cell r="A1147" t="str">
            <v>BB818</v>
          </cell>
        </row>
        <row r="1148">
          <cell r="A1148" t="str">
            <v>BB804</v>
          </cell>
        </row>
        <row r="1149">
          <cell r="A1149" t="str">
            <v>BB805</v>
          </cell>
        </row>
        <row r="1150">
          <cell r="A1150" t="str">
            <v>BB805A</v>
          </cell>
        </row>
        <row r="1151">
          <cell r="A1151" t="str">
            <v>BB704</v>
          </cell>
        </row>
        <row r="1152">
          <cell r="A1152" t="str">
            <v>BB705</v>
          </cell>
        </row>
        <row r="1153">
          <cell r="A1153" t="str">
            <v>BB706</v>
          </cell>
        </row>
        <row r="1154">
          <cell r="A1154" t="str">
            <v>BB707</v>
          </cell>
        </row>
        <row r="1155">
          <cell r="A1155" t="str">
            <v>BB708</v>
          </cell>
        </row>
        <row r="1156">
          <cell r="A1156" t="str">
            <v>BB709</v>
          </cell>
        </row>
        <row r="1157">
          <cell r="A1157" t="str">
            <v>BB443</v>
          </cell>
        </row>
        <row r="1158">
          <cell r="A1158" t="str">
            <v>BB711</v>
          </cell>
        </row>
        <row r="1159">
          <cell r="A1159" t="str">
            <v>BB452</v>
          </cell>
        </row>
        <row r="1160">
          <cell r="A1160" t="str">
            <v>BB453</v>
          </cell>
        </row>
        <row r="1161">
          <cell r="A1161" t="str">
            <v>BB455</v>
          </cell>
        </row>
        <row r="1162">
          <cell r="A1162" t="str">
            <v>BB459</v>
          </cell>
        </row>
        <row r="1163">
          <cell r="A1163" t="str">
            <v>BB461</v>
          </cell>
        </row>
        <row r="1164">
          <cell r="A1164" t="str">
            <v>BB462</v>
          </cell>
        </row>
        <row r="1165">
          <cell r="A1165" t="str">
            <v>BB710</v>
          </cell>
        </row>
        <row r="1166">
          <cell r="A1166" t="str">
            <v>BB465</v>
          </cell>
        </row>
        <row r="1167">
          <cell r="A1167" t="str">
            <v>BB468</v>
          </cell>
        </row>
        <row r="1168">
          <cell r="A1168" t="str">
            <v>BB480</v>
          </cell>
        </row>
        <row r="1169">
          <cell r="A1169" t="str">
            <v>BB812</v>
          </cell>
        </row>
        <row r="1170">
          <cell r="A1170" t="str">
            <v>BB485</v>
          </cell>
        </row>
        <row r="1171">
          <cell r="A1171" t="str">
            <v>BB487</v>
          </cell>
        </row>
        <row r="1172">
          <cell r="A1172" t="str">
            <v>BB486</v>
          </cell>
        </row>
        <row r="1173">
          <cell r="A1173" t="str">
            <v>BB488</v>
          </cell>
        </row>
        <row r="1174">
          <cell r="A1174" t="str">
            <v>BB489</v>
          </cell>
        </row>
        <row r="1175">
          <cell r="A1175" t="str">
            <v>BB490</v>
          </cell>
        </row>
        <row r="1176">
          <cell r="A1176" t="str">
            <v>BB491</v>
          </cell>
        </row>
        <row r="1177">
          <cell r="A1177" t="str">
            <v>BB493</v>
          </cell>
        </row>
        <row r="1178">
          <cell r="A1178" t="str">
            <v>BB494</v>
          </cell>
        </row>
        <row r="1179">
          <cell r="A1179" t="str">
            <v>BB492</v>
          </cell>
        </row>
        <row r="1180">
          <cell r="A1180" t="str">
            <v>BB650</v>
          </cell>
        </row>
        <row r="1181">
          <cell r="A1181" t="str">
            <v>BB827</v>
          </cell>
        </row>
        <row r="1182">
          <cell r="A1182" t="str">
            <v>BB822</v>
          </cell>
        </row>
        <row r="1183">
          <cell r="A1183" t="str">
            <v>BB820</v>
          </cell>
        </row>
        <row r="1184">
          <cell r="A1184" t="str">
            <v>BB821</v>
          </cell>
        </row>
        <row r="1185">
          <cell r="A1185" t="str">
            <v>BB518</v>
          </cell>
        </row>
        <row r="1186">
          <cell r="A1186" t="str">
            <v>BB523</v>
          </cell>
        </row>
        <row r="1187">
          <cell r="A1187" t="str">
            <v>BB533</v>
          </cell>
        </row>
        <row r="1188">
          <cell r="A1188" t="str">
            <v>BB737</v>
          </cell>
        </row>
        <row r="1189">
          <cell r="A1189" t="str">
            <v>BB825</v>
          </cell>
        </row>
        <row r="1190">
          <cell r="A1190" t="str">
            <v>BB826</v>
          </cell>
        </row>
        <row r="1191">
          <cell r="A1191" t="str">
            <v>BB823</v>
          </cell>
        </row>
        <row r="1192">
          <cell r="A1192" t="str">
            <v>BB824</v>
          </cell>
        </row>
        <row r="1193">
          <cell r="A1193" t="str">
            <v>BB738</v>
          </cell>
        </row>
        <row r="1194">
          <cell r="A1194" t="str">
            <v>BB537</v>
          </cell>
        </row>
        <row r="1195">
          <cell r="A1195" t="str">
            <v>BB540</v>
          </cell>
        </row>
        <row r="1196">
          <cell r="A1196" t="str">
            <v>BB541</v>
          </cell>
        </row>
        <row r="1197">
          <cell r="A1197" t="str">
            <v>BB542</v>
          </cell>
        </row>
        <row r="1198">
          <cell r="A1198" t="str">
            <v>BB543</v>
          </cell>
        </row>
        <row r="1199">
          <cell r="A1199" t="str">
            <v>BB544</v>
          </cell>
        </row>
        <row r="1200">
          <cell r="A1200" t="str">
            <v>BB546</v>
          </cell>
        </row>
        <row r="1201">
          <cell r="A1201" t="str">
            <v>BB547</v>
          </cell>
        </row>
        <row r="1202">
          <cell r="A1202" t="str">
            <v>BB548</v>
          </cell>
        </row>
        <row r="1203">
          <cell r="A1203" t="str">
            <v>BB549</v>
          </cell>
        </row>
        <row r="1204">
          <cell r="A1204" t="str">
            <v>BB550</v>
          </cell>
        </row>
        <row r="1205">
          <cell r="A1205" t="str">
            <v>BB551</v>
          </cell>
        </row>
        <row r="1206">
          <cell r="A1206" t="str">
            <v>BB552</v>
          </cell>
        </row>
        <row r="1207">
          <cell r="A1207" t="str">
            <v>BB553</v>
          </cell>
        </row>
        <row r="1208">
          <cell r="A1208" t="str">
            <v>BB740</v>
          </cell>
        </row>
        <row r="1209">
          <cell r="A1209" t="str">
            <v>BB739</v>
          </cell>
        </row>
        <row r="1210">
          <cell r="A1210" t="str">
            <v>BB554</v>
          </cell>
        </row>
        <row r="1211">
          <cell r="A1211" t="str">
            <v>BB556</v>
          </cell>
        </row>
        <row r="1212">
          <cell r="A1212" t="str">
            <v>BB731</v>
          </cell>
        </row>
        <row r="1213">
          <cell r="A1213" t="str">
            <v>BB732</v>
          </cell>
        </row>
        <row r="1214">
          <cell r="A1214" t="str">
            <v>BB733</v>
          </cell>
        </row>
        <row r="1215">
          <cell r="A1215" t="str">
            <v>BB734</v>
          </cell>
        </row>
        <row r="1216">
          <cell r="A1216" t="str">
            <v>BB735</v>
          </cell>
        </row>
        <row r="1217">
          <cell r="A1217" t="str">
            <v>BB736</v>
          </cell>
        </row>
        <row r="1218">
          <cell r="A1218" t="str">
            <v>BB725</v>
          </cell>
        </row>
        <row r="1219">
          <cell r="A1219" t="str">
            <v>BB726</v>
          </cell>
        </row>
        <row r="1220">
          <cell r="A1220" t="str">
            <v>BB727</v>
          </cell>
        </row>
        <row r="1221">
          <cell r="A1221" t="str">
            <v>BB728</v>
          </cell>
        </row>
        <row r="1222">
          <cell r="A1222" t="str">
            <v>BB729</v>
          </cell>
        </row>
        <row r="1223">
          <cell r="A1223" t="str">
            <v>BB730</v>
          </cell>
        </row>
        <row r="1224">
          <cell r="A1224" t="str">
            <v>BB666</v>
          </cell>
        </row>
        <row r="1225">
          <cell r="A1225" t="str">
            <v>BB816</v>
          </cell>
        </row>
        <row r="1226">
          <cell r="A1226" t="str">
            <v>BB657</v>
          </cell>
        </row>
        <row r="1227">
          <cell r="A1227" t="str">
            <v>BB654</v>
          </cell>
        </row>
        <row r="1228">
          <cell r="A1228" t="str">
            <v>BB652</v>
          </cell>
        </row>
        <row r="1229">
          <cell r="A1229" t="str">
            <v>BB660</v>
          </cell>
        </row>
        <row r="1230">
          <cell r="A1230" t="str">
            <v>BB567</v>
          </cell>
        </row>
        <row r="1231">
          <cell r="A1231" t="str">
            <v>BB568</v>
          </cell>
        </row>
        <row r="1232">
          <cell r="A1232" t="str">
            <v>BB570</v>
          </cell>
        </row>
        <row r="1233">
          <cell r="A1233" t="str">
            <v>BB571</v>
          </cell>
        </row>
        <row r="1234">
          <cell r="A1234" t="str">
            <v>BB775</v>
          </cell>
        </row>
        <row r="1235">
          <cell r="A1235" t="str">
            <v>BB783</v>
          </cell>
        </row>
        <row r="1236">
          <cell r="A1236" t="str">
            <v>BB779</v>
          </cell>
        </row>
        <row r="1237">
          <cell r="A1237" t="str">
            <v>BB787</v>
          </cell>
        </row>
        <row r="1238">
          <cell r="A1238" t="str">
            <v>BB791</v>
          </cell>
        </row>
        <row r="1239">
          <cell r="A1239" t="str">
            <v>BB773</v>
          </cell>
        </row>
        <row r="1240">
          <cell r="A1240" t="str">
            <v>BB781</v>
          </cell>
        </row>
        <row r="1241">
          <cell r="A1241" t="str">
            <v>BB777</v>
          </cell>
        </row>
        <row r="1242">
          <cell r="A1242" t="str">
            <v>BB785</v>
          </cell>
        </row>
        <row r="1243">
          <cell r="A1243" t="str">
            <v>BB789</v>
          </cell>
        </row>
        <row r="1244">
          <cell r="A1244" t="str">
            <v>BB793</v>
          </cell>
        </row>
        <row r="1245">
          <cell r="A1245" t="str">
            <v>BB795</v>
          </cell>
        </row>
        <row r="1246">
          <cell r="A1246" t="str">
            <v>BB580</v>
          </cell>
        </row>
        <row r="1247">
          <cell r="A1247" t="str">
            <v>BB581</v>
          </cell>
        </row>
        <row r="1248">
          <cell r="A1248" t="str">
            <v>BB582</v>
          </cell>
        </row>
        <row r="1249">
          <cell r="A1249" t="str">
            <v>BB583</v>
          </cell>
        </row>
        <row r="1250">
          <cell r="A1250" t="str">
            <v>BB584</v>
          </cell>
        </row>
        <row r="1251">
          <cell r="A1251" t="str">
            <v>BB587</v>
          </cell>
        </row>
        <row r="1252">
          <cell r="A1252" t="str">
            <v>BB586</v>
          </cell>
        </row>
        <row r="1253">
          <cell r="A1253" t="str">
            <v>BB588</v>
          </cell>
        </row>
        <row r="1254">
          <cell r="A1254" t="str">
            <v>BB589</v>
          </cell>
        </row>
        <row r="1255">
          <cell r="A1255" t="str">
            <v>BB590</v>
          </cell>
        </row>
        <row r="1256">
          <cell r="A1256" t="str">
            <v>BB591</v>
          </cell>
        </row>
        <row r="1257">
          <cell r="A1257" t="str">
            <v>BB592</v>
          </cell>
        </row>
        <row r="1258">
          <cell r="A1258" t="str">
            <v>BB596</v>
          </cell>
        </row>
        <row r="1259">
          <cell r="A1259" t="str">
            <v>BB597</v>
          </cell>
        </row>
        <row r="1260">
          <cell r="A1260" t="str">
            <v>BB598</v>
          </cell>
        </row>
        <row r="1261">
          <cell r="A1261" t="str">
            <v>BB599</v>
          </cell>
        </row>
        <row r="1262">
          <cell r="A1262" t="str">
            <v>BB600</v>
          </cell>
        </row>
        <row r="1263">
          <cell r="A1263" t="str">
            <v>BB601</v>
          </cell>
        </row>
        <row r="1264">
          <cell r="A1264" t="str">
            <v>BB603</v>
          </cell>
        </row>
        <row r="1265">
          <cell r="A1265" t="str">
            <v>BB605</v>
          </cell>
        </row>
        <row r="1266">
          <cell r="A1266" t="str">
            <v>BB606</v>
          </cell>
        </row>
        <row r="1267">
          <cell r="A1267" t="str">
            <v>BB607</v>
          </cell>
        </row>
        <row r="1268">
          <cell r="A1268" t="str">
            <v>BB608</v>
          </cell>
        </row>
        <row r="1269">
          <cell r="A1269" t="str">
            <v>BB609</v>
          </cell>
        </row>
        <row r="1270">
          <cell r="A1270" t="str">
            <v>BB610</v>
          </cell>
        </row>
        <row r="1271">
          <cell r="A1271" t="str">
            <v>BB611</v>
          </cell>
        </row>
        <row r="1272">
          <cell r="A1272" t="str">
            <v>BB613</v>
          </cell>
        </row>
        <row r="1273">
          <cell r="A1273" t="str">
            <v>BB614</v>
          </cell>
        </row>
        <row r="1274">
          <cell r="A1274" t="str">
            <v>BB615</v>
          </cell>
        </row>
        <row r="1275">
          <cell r="A1275" t="str">
            <v>BB616</v>
          </cell>
        </row>
        <row r="1276">
          <cell r="A1276" t="str">
            <v>BB629</v>
          </cell>
        </row>
        <row r="1277">
          <cell r="A1277" t="str">
            <v>BB630</v>
          </cell>
        </row>
        <row r="1278">
          <cell r="A1278" t="str">
            <v>BB626</v>
          </cell>
        </row>
        <row r="1279">
          <cell r="A1279" t="str">
            <v>BB627</v>
          </cell>
        </row>
        <row r="1280">
          <cell r="A1280" t="str">
            <v>BB703</v>
          </cell>
        </row>
        <row r="1281">
          <cell r="A1281" t="str">
            <v>BB635</v>
          </cell>
        </row>
        <row r="1282">
          <cell r="A1282" t="str">
            <v>BB661</v>
          </cell>
        </row>
        <row r="1283">
          <cell r="A1283" t="str">
            <v>BB658</v>
          </cell>
        </row>
        <row r="1284">
          <cell r="A1284" t="str">
            <v>BB655</v>
          </cell>
        </row>
        <row r="1285">
          <cell r="A1285" t="str">
            <v>BB653</v>
          </cell>
        </row>
        <row r="1286">
          <cell r="A1286" t="str">
            <v>BB640</v>
          </cell>
        </row>
        <row r="1287">
          <cell r="A1287" t="str">
            <v>BB641</v>
          </cell>
        </row>
        <row r="1288">
          <cell r="A1288" t="str">
            <v>BB799</v>
          </cell>
        </row>
        <row r="1289">
          <cell r="A1289" t="str">
            <v>BB797</v>
          </cell>
        </row>
        <row r="1290">
          <cell r="A1290" t="str">
            <v>BB647</v>
          </cell>
        </row>
        <row r="1291">
          <cell r="A1291" t="str">
            <v>BB648</v>
          </cell>
        </row>
        <row r="1292">
          <cell r="A1292" t="str">
            <v>BB02</v>
          </cell>
        </row>
        <row r="1293">
          <cell r="A1293" t="str">
            <v>BB06</v>
          </cell>
        </row>
        <row r="1294">
          <cell r="A1294" t="str">
            <v>BB07</v>
          </cell>
        </row>
        <row r="1295">
          <cell r="A1295" t="str">
            <v>BB09</v>
          </cell>
        </row>
        <row r="1296">
          <cell r="A1296" t="str">
            <v>BB10</v>
          </cell>
        </row>
        <row r="1297">
          <cell r="A1297" t="str">
            <v>BB100</v>
          </cell>
        </row>
        <row r="1298">
          <cell r="A1298" t="str">
            <v>BB101</v>
          </cell>
        </row>
        <row r="1299">
          <cell r="A1299" t="str">
            <v>BB102</v>
          </cell>
        </row>
        <row r="1300">
          <cell r="A1300" t="str">
            <v>BB103</v>
          </cell>
        </row>
        <row r="1301">
          <cell r="A1301" t="str">
            <v>BB104</v>
          </cell>
        </row>
        <row r="1302">
          <cell r="A1302" t="str">
            <v>BB105</v>
          </cell>
        </row>
        <row r="1303">
          <cell r="A1303" t="str">
            <v>BB106</v>
          </cell>
        </row>
        <row r="1304">
          <cell r="A1304" t="str">
            <v>BB107</v>
          </cell>
        </row>
        <row r="1305">
          <cell r="A1305" t="str">
            <v>BB108</v>
          </cell>
        </row>
        <row r="1306">
          <cell r="A1306" t="str">
            <v>BB109</v>
          </cell>
        </row>
        <row r="1307">
          <cell r="A1307" t="str">
            <v>BB110</v>
          </cell>
        </row>
        <row r="1308">
          <cell r="A1308" t="str">
            <v>BB111</v>
          </cell>
        </row>
        <row r="1309">
          <cell r="A1309" t="str">
            <v>BB112</v>
          </cell>
        </row>
        <row r="1310">
          <cell r="A1310" t="str">
            <v>BB113</v>
          </cell>
        </row>
        <row r="1311">
          <cell r="A1311" t="str">
            <v>BB115</v>
          </cell>
        </row>
        <row r="1312">
          <cell r="A1312" t="str">
            <v>BB116</v>
          </cell>
        </row>
        <row r="1313">
          <cell r="A1313" t="str">
            <v>BB118</v>
          </cell>
        </row>
        <row r="1314">
          <cell r="A1314" t="str">
            <v>BB119</v>
          </cell>
        </row>
        <row r="1315">
          <cell r="A1315" t="str">
            <v>BB12</v>
          </cell>
        </row>
        <row r="1316">
          <cell r="A1316" t="str">
            <v>BB120</v>
          </cell>
        </row>
        <row r="1317">
          <cell r="A1317" t="str">
            <v>BB121</v>
          </cell>
        </row>
        <row r="1318">
          <cell r="A1318" t="str">
            <v>BB122</v>
          </cell>
        </row>
        <row r="1319">
          <cell r="A1319" t="str">
            <v>BB123</v>
          </cell>
        </row>
        <row r="1320">
          <cell r="A1320" t="str">
            <v>BB124</v>
          </cell>
        </row>
        <row r="1321">
          <cell r="A1321" t="str">
            <v>BB125</v>
          </cell>
        </row>
        <row r="1322">
          <cell r="A1322" t="str">
            <v>BB127</v>
          </cell>
        </row>
        <row r="1323">
          <cell r="A1323" t="str">
            <v>BB129</v>
          </cell>
        </row>
        <row r="1324">
          <cell r="A1324" t="str">
            <v>BB13</v>
          </cell>
        </row>
        <row r="1325">
          <cell r="A1325" t="str">
            <v>BB130</v>
          </cell>
        </row>
        <row r="1326">
          <cell r="A1326" t="str">
            <v>BB131</v>
          </cell>
        </row>
        <row r="1327">
          <cell r="A1327" t="str">
            <v>BB132</v>
          </cell>
        </row>
        <row r="1328">
          <cell r="A1328" t="str">
            <v>BB133</v>
          </cell>
        </row>
        <row r="1329">
          <cell r="A1329" t="str">
            <v>BB134</v>
          </cell>
        </row>
        <row r="1330">
          <cell r="A1330" t="str">
            <v>BB135</v>
          </cell>
        </row>
        <row r="1331">
          <cell r="A1331" t="str">
            <v>BB136</v>
          </cell>
        </row>
        <row r="1332">
          <cell r="A1332" t="str">
            <v>BB137</v>
          </cell>
        </row>
        <row r="1333">
          <cell r="A1333" t="str">
            <v>BB138</v>
          </cell>
        </row>
        <row r="1334">
          <cell r="A1334" t="str">
            <v>BB139</v>
          </cell>
        </row>
        <row r="1335">
          <cell r="A1335" t="str">
            <v>BB14</v>
          </cell>
        </row>
        <row r="1336">
          <cell r="A1336" t="str">
            <v>BB140</v>
          </cell>
        </row>
        <row r="1337">
          <cell r="A1337" t="str">
            <v>BB141</v>
          </cell>
        </row>
        <row r="1338">
          <cell r="A1338" t="str">
            <v>BB142</v>
          </cell>
        </row>
        <row r="1339">
          <cell r="A1339" t="str">
            <v>BB143</v>
          </cell>
        </row>
        <row r="1340">
          <cell r="A1340" t="str">
            <v>BB144</v>
          </cell>
        </row>
        <row r="1341">
          <cell r="A1341" t="str">
            <v>BB145</v>
          </cell>
        </row>
        <row r="1342">
          <cell r="A1342" t="str">
            <v>BB146</v>
          </cell>
        </row>
        <row r="1343">
          <cell r="A1343" t="str">
            <v>BB147</v>
          </cell>
        </row>
        <row r="1344">
          <cell r="A1344" t="str">
            <v>BB148</v>
          </cell>
        </row>
        <row r="1345">
          <cell r="A1345" t="str">
            <v>BB149</v>
          </cell>
        </row>
        <row r="1346">
          <cell r="A1346" t="str">
            <v>BB15</v>
          </cell>
        </row>
        <row r="1347">
          <cell r="A1347" t="str">
            <v>BB150</v>
          </cell>
        </row>
        <row r="1348">
          <cell r="A1348" t="str">
            <v>BB151</v>
          </cell>
        </row>
        <row r="1349">
          <cell r="A1349" t="str">
            <v>BB152</v>
          </cell>
        </row>
        <row r="1350">
          <cell r="A1350" t="str">
            <v>BB153</v>
          </cell>
        </row>
        <row r="1351">
          <cell r="A1351" t="str">
            <v>BB154</v>
          </cell>
        </row>
        <row r="1352">
          <cell r="A1352" t="str">
            <v>BB155</v>
          </cell>
        </row>
        <row r="1353">
          <cell r="A1353" t="str">
            <v>BB156</v>
          </cell>
        </row>
        <row r="1354">
          <cell r="A1354" t="str">
            <v>BB16</v>
          </cell>
        </row>
        <row r="1355">
          <cell r="A1355" t="str">
            <v>BB165</v>
          </cell>
        </row>
        <row r="1356">
          <cell r="A1356" t="str">
            <v>BB166</v>
          </cell>
        </row>
        <row r="1357">
          <cell r="A1357" t="str">
            <v>BB167</v>
          </cell>
        </row>
        <row r="1358">
          <cell r="A1358" t="str">
            <v>BB168</v>
          </cell>
        </row>
        <row r="1359">
          <cell r="A1359" t="str">
            <v>BB171</v>
          </cell>
        </row>
        <row r="1360">
          <cell r="A1360" t="str">
            <v>BB172</v>
          </cell>
        </row>
        <row r="1361">
          <cell r="A1361" t="str">
            <v>BB173</v>
          </cell>
        </row>
        <row r="1362">
          <cell r="A1362" t="str">
            <v>BB174</v>
          </cell>
        </row>
        <row r="1363">
          <cell r="A1363" t="str">
            <v>BB175</v>
          </cell>
        </row>
        <row r="1364">
          <cell r="A1364" t="str">
            <v>BB176</v>
          </cell>
        </row>
        <row r="1365">
          <cell r="A1365" t="str">
            <v>BB177</v>
          </cell>
        </row>
        <row r="1366">
          <cell r="A1366" t="str">
            <v>BB18</v>
          </cell>
        </row>
        <row r="1367">
          <cell r="A1367" t="str">
            <v>BB180</v>
          </cell>
        </row>
        <row r="1368">
          <cell r="A1368" t="str">
            <v>BB181</v>
          </cell>
        </row>
        <row r="1369">
          <cell r="A1369" t="str">
            <v>BB184</v>
          </cell>
        </row>
        <row r="1370">
          <cell r="A1370" t="str">
            <v>BB185</v>
          </cell>
        </row>
        <row r="1371">
          <cell r="A1371" t="str">
            <v>BB189</v>
          </cell>
        </row>
        <row r="1372">
          <cell r="A1372" t="str">
            <v>BB19</v>
          </cell>
        </row>
        <row r="1373">
          <cell r="A1373" t="str">
            <v>BB192</v>
          </cell>
        </row>
        <row r="1374">
          <cell r="A1374" t="str">
            <v>BB193</v>
          </cell>
        </row>
        <row r="1375">
          <cell r="A1375" t="str">
            <v>BB194</v>
          </cell>
        </row>
        <row r="1376">
          <cell r="A1376" t="str">
            <v>BB195</v>
          </cell>
        </row>
        <row r="1377">
          <cell r="A1377" t="str">
            <v>BB196</v>
          </cell>
        </row>
        <row r="1378">
          <cell r="A1378" t="str">
            <v>BB197</v>
          </cell>
        </row>
        <row r="1379">
          <cell r="A1379" t="str">
            <v>BB199</v>
          </cell>
        </row>
        <row r="1380">
          <cell r="A1380" t="str">
            <v>BB20</v>
          </cell>
        </row>
        <row r="1381">
          <cell r="A1381" t="str">
            <v>BB200</v>
          </cell>
        </row>
        <row r="1382">
          <cell r="A1382" t="str">
            <v>BB201</v>
          </cell>
        </row>
        <row r="1383">
          <cell r="A1383" t="str">
            <v>BB202</v>
          </cell>
        </row>
        <row r="1384">
          <cell r="A1384" t="str">
            <v>BB203</v>
          </cell>
        </row>
        <row r="1385">
          <cell r="A1385" t="str">
            <v>BB204</v>
          </cell>
        </row>
        <row r="1386">
          <cell r="A1386" t="str">
            <v>BB205</v>
          </cell>
        </row>
        <row r="1387">
          <cell r="A1387" t="str">
            <v>BB206</v>
          </cell>
        </row>
        <row r="1388">
          <cell r="A1388" t="str">
            <v>BB207</v>
          </cell>
        </row>
        <row r="1389">
          <cell r="A1389" t="str">
            <v>BB208</v>
          </cell>
        </row>
        <row r="1390">
          <cell r="A1390" t="str">
            <v>BB209</v>
          </cell>
        </row>
        <row r="1391">
          <cell r="A1391" t="str">
            <v>BB21</v>
          </cell>
        </row>
        <row r="1392">
          <cell r="A1392" t="str">
            <v>BB210</v>
          </cell>
        </row>
        <row r="1393">
          <cell r="A1393" t="str">
            <v>BB212</v>
          </cell>
        </row>
        <row r="1394">
          <cell r="A1394" t="str">
            <v>BB213</v>
          </cell>
        </row>
        <row r="1395">
          <cell r="A1395" t="str">
            <v>BB214</v>
          </cell>
        </row>
        <row r="1396">
          <cell r="A1396" t="str">
            <v>BB215</v>
          </cell>
        </row>
        <row r="1397">
          <cell r="A1397" t="str">
            <v>BB216</v>
          </cell>
        </row>
        <row r="1398">
          <cell r="A1398" t="str">
            <v>BB217</v>
          </cell>
        </row>
        <row r="1399">
          <cell r="A1399" t="str">
            <v>BB218</v>
          </cell>
        </row>
        <row r="1400">
          <cell r="A1400" t="str">
            <v>BB219</v>
          </cell>
        </row>
        <row r="1401">
          <cell r="A1401" t="str">
            <v>BB22</v>
          </cell>
        </row>
        <row r="1402">
          <cell r="A1402" t="str">
            <v>BB221</v>
          </cell>
        </row>
        <row r="1403">
          <cell r="A1403" t="str">
            <v>BB222</v>
          </cell>
        </row>
        <row r="1404">
          <cell r="A1404" t="str">
            <v>BB223</v>
          </cell>
        </row>
        <row r="1405">
          <cell r="A1405" t="str">
            <v>BB224</v>
          </cell>
        </row>
        <row r="1406">
          <cell r="A1406" t="str">
            <v>BB225</v>
          </cell>
        </row>
        <row r="1407">
          <cell r="A1407" t="str">
            <v>BB23</v>
          </cell>
        </row>
        <row r="1408">
          <cell r="A1408" t="str">
            <v>BB230</v>
          </cell>
        </row>
        <row r="1409">
          <cell r="A1409" t="str">
            <v>BB231</v>
          </cell>
        </row>
        <row r="1410">
          <cell r="A1410" t="str">
            <v>BB232</v>
          </cell>
        </row>
        <row r="1411">
          <cell r="A1411" t="str">
            <v>BB235</v>
          </cell>
        </row>
        <row r="1412">
          <cell r="A1412" t="str">
            <v>BB236</v>
          </cell>
        </row>
        <row r="1413">
          <cell r="A1413" t="str">
            <v>BB237</v>
          </cell>
        </row>
        <row r="1414">
          <cell r="A1414" t="str">
            <v>BB238</v>
          </cell>
        </row>
        <row r="1415">
          <cell r="A1415" t="str">
            <v>BB239</v>
          </cell>
        </row>
        <row r="1416">
          <cell r="A1416" t="str">
            <v>BB24</v>
          </cell>
        </row>
        <row r="1417">
          <cell r="A1417" t="str">
            <v>BB240</v>
          </cell>
        </row>
        <row r="1418">
          <cell r="A1418" t="str">
            <v>BB241</v>
          </cell>
        </row>
        <row r="1419">
          <cell r="A1419" t="str">
            <v>BB242</v>
          </cell>
        </row>
        <row r="1420">
          <cell r="A1420" t="str">
            <v>BB243</v>
          </cell>
        </row>
        <row r="1421">
          <cell r="A1421" t="str">
            <v>BB246</v>
          </cell>
        </row>
        <row r="1422">
          <cell r="A1422" t="str">
            <v>BB247</v>
          </cell>
        </row>
        <row r="1423">
          <cell r="A1423" t="str">
            <v>BB248</v>
          </cell>
        </row>
        <row r="1424">
          <cell r="A1424" t="str">
            <v>BB249</v>
          </cell>
        </row>
        <row r="1425">
          <cell r="A1425" t="str">
            <v>BB25</v>
          </cell>
        </row>
        <row r="1426">
          <cell r="A1426" t="str">
            <v>BB250</v>
          </cell>
        </row>
        <row r="1427">
          <cell r="A1427" t="str">
            <v>BB251</v>
          </cell>
        </row>
        <row r="1428">
          <cell r="A1428" t="str">
            <v>BB252</v>
          </cell>
        </row>
        <row r="1429">
          <cell r="A1429" t="str">
            <v>BB253</v>
          </cell>
        </row>
        <row r="1430">
          <cell r="A1430" t="str">
            <v>BB254</v>
          </cell>
        </row>
        <row r="1431">
          <cell r="A1431" t="str">
            <v>BB255</v>
          </cell>
        </row>
        <row r="1432">
          <cell r="A1432" t="str">
            <v>BB257</v>
          </cell>
        </row>
        <row r="1433">
          <cell r="A1433" t="str">
            <v>BB258</v>
          </cell>
        </row>
        <row r="1434">
          <cell r="A1434" t="str">
            <v>BB259</v>
          </cell>
        </row>
        <row r="1435">
          <cell r="A1435" t="str">
            <v>BB26</v>
          </cell>
        </row>
        <row r="1436">
          <cell r="A1436" t="str">
            <v>BB260</v>
          </cell>
        </row>
        <row r="1437">
          <cell r="A1437" t="str">
            <v>BB262</v>
          </cell>
        </row>
        <row r="1438">
          <cell r="A1438" t="str">
            <v>BB266</v>
          </cell>
        </row>
        <row r="1439">
          <cell r="A1439" t="str">
            <v>BB267</v>
          </cell>
        </row>
        <row r="1440">
          <cell r="A1440" t="str">
            <v>BB269</v>
          </cell>
        </row>
        <row r="1441">
          <cell r="A1441" t="str">
            <v>BB27</v>
          </cell>
        </row>
        <row r="1442">
          <cell r="A1442" t="str">
            <v>BB270</v>
          </cell>
        </row>
        <row r="1443">
          <cell r="A1443" t="str">
            <v>BB271</v>
          </cell>
        </row>
        <row r="1444">
          <cell r="A1444" t="str">
            <v>BB272</v>
          </cell>
        </row>
        <row r="1445">
          <cell r="A1445" t="str">
            <v>BB273</v>
          </cell>
        </row>
        <row r="1446">
          <cell r="A1446" t="str">
            <v>BB274</v>
          </cell>
        </row>
        <row r="1447">
          <cell r="A1447" t="str">
            <v>BB275</v>
          </cell>
        </row>
        <row r="1448">
          <cell r="A1448" t="str">
            <v>BB276</v>
          </cell>
        </row>
        <row r="1449">
          <cell r="A1449" t="str">
            <v>BB277</v>
          </cell>
        </row>
        <row r="1450">
          <cell r="A1450" t="str">
            <v>BB278</v>
          </cell>
        </row>
        <row r="1451">
          <cell r="A1451" t="str">
            <v>BB279</v>
          </cell>
        </row>
        <row r="1452">
          <cell r="A1452" t="str">
            <v>BB28</v>
          </cell>
        </row>
        <row r="1453">
          <cell r="A1453" t="str">
            <v>BB280</v>
          </cell>
        </row>
        <row r="1454">
          <cell r="A1454" t="str">
            <v>BB281</v>
          </cell>
        </row>
        <row r="1455">
          <cell r="A1455" t="str">
            <v>BB282</v>
          </cell>
        </row>
        <row r="1456">
          <cell r="A1456" t="str">
            <v>BB283</v>
          </cell>
        </row>
        <row r="1457">
          <cell r="A1457" t="str">
            <v>BB284</v>
          </cell>
        </row>
        <row r="1458">
          <cell r="A1458" t="str">
            <v>BB285</v>
          </cell>
        </row>
        <row r="1459">
          <cell r="A1459" t="str">
            <v>BB286</v>
          </cell>
        </row>
        <row r="1460">
          <cell r="A1460" t="str">
            <v>BB287</v>
          </cell>
        </row>
        <row r="1461">
          <cell r="A1461" t="str">
            <v>BB288</v>
          </cell>
        </row>
        <row r="1462">
          <cell r="A1462" t="str">
            <v>BB289</v>
          </cell>
        </row>
        <row r="1463">
          <cell r="A1463" t="str">
            <v>BB290</v>
          </cell>
        </row>
        <row r="1464">
          <cell r="A1464" t="str">
            <v>BB291</v>
          </cell>
        </row>
        <row r="1465">
          <cell r="A1465" t="str">
            <v>BB292</v>
          </cell>
        </row>
        <row r="1466">
          <cell r="A1466" t="str">
            <v>BB295</v>
          </cell>
        </row>
        <row r="1467">
          <cell r="A1467" t="str">
            <v>BB299</v>
          </cell>
        </row>
        <row r="1468">
          <cell r="A1468" t="str">
            <v>BB30</v>
          </cell>
        </row>
        <row r="1469">
          <cell r="A1469" t="str">
            <v>BB300</v>
          </cell>
        </row>
        <row r="1470">
          <cell r="A1470" t="str">
            <v>BB301</v>
          </cell>
        </row>
        <row r="1471">
          <cell r="A1471" t="str">
            <v>BB303</v>
          </cell>
        </row>
        <row r="1472">
          <cell r="A1472" t="str">
            <v>BB304</v>
          </cell>
        </row>
        <row r="1473">
          <cell r="A1473" t="str">
            <v>BB305</v>
          </cell>
        </row>
        <row r="1474">
          <cell r="A1474" t="str">
            <v>BB306</v>
          </cell>
        </row>
        <row r="1475">
          <cell r="A1475" t="str">
            <v>BB307</v>
          </cell>
        </row>
        <row r="1476">
          <cell r="A1476" t="str">
            <v>BB309</v>
          </cell>
        </row>
        <row r="1477">
          <cell r="A1477" t="str">
            <v>BB310</v>
          </cell>
        </row>
        <row r="1478">
          <cell r="A1478" t="str">
            <v>BB311</v>
          </cell>
        </row>
        <row r="1479">
          <cell r="A1479" t="str">
            <v>BB314</v>
          </cell>
        </row>
        <row r="1480">
          <cell r="A1480" t="str">
            <v>BB316</v>
          </cell>
        </row>
        <row r="1481">
          <cell r="A1481" t="str">
            <v>BB317</v>
          </cell>
        </row>
        <row r="1482">
          <cell r="A1482" t="str">
            <v>BB318</v>
          </cell>
        </row>
        <row r="1483">
          <cell r="A1483" t="str">
            <v>BB319</v>
          </cell>
        </row>
        <row r="1484">
          <cell r="A1484" t="str">
            <v>BB320</v>
          </cell>
        </row>
        <row r="1485">
          <cell r="A1485" t="str">
            <v>BB322</v>
          </cell>
        </row>
        <row r="1486">
          <cell r="A1486" t="str">
            <v>BB324</v>
          </cell>
        </row>
        <row r="1487">
          <cell r="A1487" t="str">
            <v>BB325</v>
          </cell>
        </row>
        <row r="1488">
          <cell r="A1488" t="str">
            <v>BB326</v>
          </cell>
        </row>
        <row r="1489">
          <cell r="A1489" t="str">
            <v>BB327</v>
          </cell>
        </row>
        <row r="1490">
          <cell r="A1490" t="str">
            <v>BB33</v>
          </cell>
        </row>
        <row r="1491">
          <cell r="A1491" t="str">
            <v>BB330</v>
          </cell>
        </row>
        <row r="1492">
          <cell r="A1492" t="str">
            <v>BB331</v>
          </cell>
        </row>
        <row r="1493">
          <cell r="A1493" t="str">
            <v>BB332</v>
          </cell>
        </row>
        <row r="1494">
          <cell r="A1494" t="str">
            <v>BB333</v>
          </cell>
        </row>
        <row r="1495">
          <cell r="A1495" t="str">
            <v>BB335</v>
          </cell>
        </row>
        <row r="1496">
          <cell r="A1496" t="str">
            <v>BB336</v>
          </cell>
        </row>
        <row r="1497">
          <cell r="A1497" t="str">
            <v>BB338</v>
          </cell>
        </row>
        <row r="1498">
          <cell r="A1498" t="str">
            <v>BB34</v>
          </cell>
        </row>
        <row r="1499">
          <cell r="A1499" t="str">
            <v>BB342</v>
          </cell>
        </row>
        <row r="1500">
          <cell r="A1500" t="str">
            <v>BB343</v>
          </cell>
        </row>
        <row r="1501">
          <cell r="A1501" t="str">
            <v>BB346</v>
          </cell>
        </row>
        <row r="1502">
          <cell r="A1502" t="str">
            <v>BB347</v>
          </cell>
        </row>
        <row r="1503">
          <cell r="A1503" t="str">
            <v>BB348</v>
          </cell>
        </row>
        <row r="1504">
          <cell r="A1504" t="str">
            <v>BB349</v>
          </cell>
        </row>
        <row r="1505">
          <cell r="A1505" t="str">
            <v>BB35</v>
          </cell>
        </row>
        <row r="1506">
          <cell r="A1506" t="str">
            <v>BB350</v>
          </cell>
        </row>
        <row r="1507">
          <cell r="A1507" t="str">
            <v>BB351</v>
          </cell>
        </row>
        <row r="1508">
          <cell r="A1508" t="str">
            <v>BB352</v>
          </cell>
        </row>
        <row r="1509">
          <cell r="A1509" t="str">
            <v>BB356</v>
          </cell>
        </row>
        <row r="1510">
          <cell r="A1510" t="str">
            <v>BB357</v>
          </cell>
        </row>
        <row r="1511">
          <cell r="A1511" t="str">
            <v>BB36</v>
          </cell>
        </row>
        <row r="1512">
          <cell r="A1512" t="str">
            <v>BB362</v>
          </cell>
        </row>
        <row r="1513">
          <cell r="A1513" t="str">
            <v>BB363</v>
          </cell>
        </row>
        <row r="1514">
          <cell r="A1514" t="str">
            <v>BB369</v>
          </cell>
        </row>
        <row r="1515">
          <cell r="A1515" t="str">
            <v>BB37</v>
          </cell>
        </row>
        <row r="1516">
          <cell r="A1516" t="str">
            <v>BB370</v>
          </cell>
        </row>
        <row r="1517">
          <cell r="A1517" t="str">
            <v>BB371</v>
          </cell>
        </row>
        <row r="1518">
          <cell r="A1518" t="str">
            <v>BB377</v>
          </cell>
        </row>
        <row r="1519">
          <cell r="A1519" t="str">
            <v>BB38</v>
          </cell>
        </row>
        <row r="1520">
          <cell r="A1520" t="str">
            <v>BB387</v>
          </cell>
        </row>
        <row r="1521">
          <cell r="A1521" t="str">
            <v>BB388</v>
          </cell>
        </row>
        <row r="1522">
          <cell r="A1522" t="str">
            <v>BB389</v>
          </cell>
        </row>
        <row r="1523">
          <cell r="A1523" t="str">
            <v>BB39</v>
          </cell>
        </row>
        <row r="1524">
          <cell r="A1524" t="str">
            <v>BB391</v>
          </cell>
        </row>
        <row r="1525">
          <cell r="A1525" t="str">
            <v>BB392</v>
          </cell>
        </row>
        <row r="1526">
          <cell r="A1526" t="str">
            <v>BB397</v>
          </cell>
        </row>
        <row r="1527">
          <cell r="A1527" t="str">
            <v>BB398</v>
          </cell>
        </row>
        <row r="1528">
          <cell r="A1528" t="str">
            <v>BB399</v>
          </cell>
        </row>
        <row r="1529">
          <cell r="A1529" t="str">
            <v>BB40</v>
          </cell>
        </row>
        <row r="1530">
          <cell r="A1530" t="str">
            <v>BB400</v>
          </cell>
        </row>
        <row r="1531">
          <cell r="A1531" t="str">
            <v>BB408</v>
          </cell>
        </row>
        <row r="1532">
          <cell r="A1532" t="str">
            <v>BB409</v>
          </cell>
        </row>
        <row r="1533">
          <cell r="A1533" t="str">
            <v>BB41</v>
          </cell>
        </row>
        <row r="1534">
          <cell r="A1534" t="str">
            <v>BB410</v>
          </cell>
        </row>
        <row r="1535">
          <cell r="A1535" t="str">
            <v>BB411</v>
          </cell>
        </row>
        <row r="1536">
          <cell r="A1536" t="str">
            <v>BB412</v>
          </cell>
        </row>
        <row r="1537">
          <cell r="A1537" t="str">
            <v>BB413</v>
          </cell>
        </row>
        <row r="1538">
          <cell r="A1538" t="str">
            <v>BB414</v>
          </cell>
        </row>
        <row r="1539">
          <cell r="A1539" t="str">
            <v>BB415</v>
          </cell>
        </row>
        <row r="1540">
          <cell r="A1540" t="str">
            <v>BB416</v>
          </cell>
        </row>
        <row r="1541">
          <cell r="A1541" t="str">
            <v>BB417</v>
          </cell>
        </row>
        <row r="1542">
          <cell r="A1542" t="str">
            <v>BB418</v>
          </cell>
        </row>
        <row r="1543">
          <cell r="A1543" t="str">
            <v>BB419</v>
          </cell>
        </row>
        <row r="1544">
          <cell r="A1544" t="str">
            <v>BB42</v>
          </cell>
        </row>
        <row r="1545">
          <cell r="A1545" t="str">
            <v>BB420</v>
          </cell>
        </row>
        <row r="1546">
          <cell r="A1546" t="str">
            <v>BB421</v>
          </cell>
        </row>
        <row r="1547">
          <cell r="A1547" t="str">
            <v>BB422</v>
          </cell>
        </row>
        <row r="1548">
          <cell r="A1548" t="str">
            <v>BB423</v>
          </cell>
        </row>
        <row r="1549">
          <cell r="A1549" t="str">
            <v>BB424</v>
          </cell>
        </row>
        <row r="1550">
          <cell r="A1550" t="str">
            <v>BB425</v>
          </cell>
        </row>
        <row r="1551">
          <cell r="A1551" t="str">
            <v>BB426</v>
          </cell>
        </row>
        <row r="1552">
          <cell r="A1552" t="str">
            <v>BB427</v>
          </cell>
        </row>
        <row r="1553">
          <cell r="A1553" t="str">
            <v>BB428</v>
          </cell>
        </row>
        <row r="1554">
          <cell r="A1554" t="str">
            <v>BB433</v>
          </cell>
        </row>
        <row r="1555">
          <cell r="A1555" t="str">
            <v>BB434</v>
          </cell>
        </row>
        <row r="1556">
          <cell r="A1556" t="str">
            <v>BB435</v>
          </cell>
        </row>
        <row r="1557">
          <cell r="A1557" t="str">
            <v>BB436</v>
          </cell>
        </row>
        <row r="1558">
          <cell r="A1558" t="str">
            <v>BB437</v>
          </cell>
        </row>
        <row r="1559">
          <cell r="A1559" t="str">
            <v>BB438</v>
          </cell>
        </row>
        <row r="1560">
          <cell r="A1560" t="str">
            <v>BB439</v>
          </cell>
        </row>
        <row r="1561">
          <cell r="A1561" t="str">
            <v>BB44</v>
          </cell>
        </row>
        <row r="1562">
          <cell r="A1562" t="str">
            <v>BB440</v>
          </cell>
        </row>
        <row r="1563">
          <cell r="A1563" t="str">
            <v>BB441</v>
          </cell>
        </row>
        <row r="1564">
          <cell r="A1564" t="str">
            <v>BB442</v>
          </cell>
        </row>
        <row r="1565">
          <cell r="A1565" t="str">
            <v>BB444</v>
          </cell>
        </row>
        <row r="1566">
          <cell r="A1566" t="str">
            <v>BB445</v>
          </cell>
        </row>
        <row r="1567">
          <cell r="A1567" t="str">
            <v>BB446</v>
          </cell>
        </row>
        <row r="1568">
          <cell r="A1568" t="str">
            <v>BB447</v>
          </cell>
        </row>
        <row r="1569">
          <cell r="A1569" t="str">
            <v>BB448</v>
          </cell>
        </row>
        <row r="1570">
          <cell r="A1570" t="str">
            <v>BB449</v>
          </cell>
        </row>
        <row r="1571">
          <cell r="A1571" t="str">
            <v>BB45</v>
          </cell>
        </row>
        <row r="1572">
          <cell r="A1572" t="str">
            <v>BB450</v>
          </cell>
        </row>
        <row r="1573">
          <cell r="A1573" t="str">
            <v>BB451</v>
          </cell>
        </row>
        <row r="1574">
          <cell r="A1574" t="str">
            <v>BB454</v>
          </cell>
        </row>
        <row r="1575">
          <cell r="A1575" t="str">
            <v>BB456</v>
          </cell>
        </row>
        <row r="1576">
          <cell r="A1576" t="str">
            <v>BB457</v>
          </cell>
        </row>
        <row r="1577">
          <cell r="A1577" t="str">
            <v>BB458</v>
          </cell>
        </row>
        <row r="1578">
          <cell r="A1578" t="str">
            <v>BB46</v>
          </cell>
        </row>
        <row r="1579">
          <cell r="A1579" t="str">
            <v>BB460</v>
          </cell>
        </row>
        <row r="1580">
          <cell r="A1580" t="str">
            <v>BB463</v>
          </cell>
        </row>
        <row r="1581">
          <cell r="A1581" t="str">
            <v>BB464</v>
          </cell>
        </row>
        <row r="1582">
          <cell r="A1582" t="str">
            <v>BB466</v>
          </cell>
        </row>
        <row r="1583">
          <cell r="A1583" t="str">
            <v>BB467</v>
          </cell>
        </row>
        <row r="1584">
          <cell r="A1584" t="str">
            <v>BB469</v>
          </cell>
        </row>
        <row r="1585">
          <cell r="A1585" t="str">
            <v>BB470</v>
          </cell>
        </row>
        <row r="1586">
          <cell r="A1586" t="str">
            <v>BB471</v>
          </cell>
        </row>
        <row r="1587">
          <cell r="A1587" t="str">
            <v>BB472</v>
          </cell>
        </row>
        <row r="1588">
          <cell r="A1588" t="str">
            <v>BB473</v>
          </cell>
        </row>
        <row r="1589">
          <cell r="A1589" t="str">
            <v>BB474</v>
          </cell>
        </row>
        <row r="1590">
          <cell r="A1590" t="str">
            <v>BB475</v>
          </cell>
        </row>
        <row r="1591">
          <cell r="A1591" t="str">
            <v>BB476</v>
          </cell>
        </row>
        <row r="1592">
          <cell r="A1592" t="str">
            <v>BB477</v>
          </cell>
        </row>
        <row r="1593">
          <cell r="A1593" t="str">
            <v>BB478</v>
          </cell>
        </row>
        <row r="1594">
          <cell r="A1594" t="str">
            <v>BB479</v>
          </cell>
        </row>
        <row r="1595">
          <cell r="A1595" t="str">
            <v>BB481</v>
          </cell>
        </row>
        <row r="1596">
          <cell r="A1596" t="str">
            <v>BB482</v>
          </cell>
        </row>
        <row r="1597">
          <cell r="A1597" t="str">
            <v>BB483</v>
          </cell>
        </row>
        <row r="1598">
          <cell r="A1598" t="str">
            <v>BB484</v>
          </cell>
        </row>
        <row r="1599">
          <cell r="A1599" t="str">
            <v>BB49</v>
          </cell>
        </row>
        <row r="1600">
          <cell r="A1600" t="str">
            <v>BB495</v>
          </cell>
        </row>
        <row r="1601">
          <cell r="A1601" t="str">
            <v>BB496</v>
          </cell>
        </row>
        <row r="1602">
          <cell r="A1602" t="str">
            <v>BB497</v>
          </cell>
        </row>
        <row r="1603">
          <cell r="A1603" t="str">
            <v>BB498</v>
          </cell>
        </row>
        <row r="1604">
          <cell r="A1604" t="str">
            <v>BB499</v>
          </cell>
        </row>
        <row r="1605">
          <cell r="A1605" t="str">
            <v>BB50</v>
          </cell>
        </row>
        <row r="1606">
          <cell r="A1606" t="str">
            <v>BB500</v>
          </cell>
        </row>
        <row r="1607">
          <cell r="A1607" t="str">
            <v>BB501</v>
          </cell>
        </row>
        <row r="1608">
          <cell r="A1608" t="str">
            <v>BB502</v>
          </cell>
        </row>
        <row r="1609">
          <cell r="A1609" t="str">
            <v>BB503</v>
          </cell>
        </row>
        <row r="1610">
          <cell r="A1610" t="str">
            <v>BB504</v>
          </cell>
        </row>
        <row r="1611">
          <cell r="A1611" t="str">
            <v>BB505</v>
          </cell>
        </row>
        <row r="1612">
          <cell r="A1612" t="str">
            <v>BB506</v>
          </cell>
        </row>
        <row r="1613">
          <cell r="A1613" t="str">
            <v>BB507</v>
          </cell>
        </row>
        <row r="1614">
          <cell r="A1614" t="str">
            <v>BB508</v>
          </cell>
        </row>
        <row r="1615">
          <cell r="A1615" t="str">
            <v>BB509</v>
          </cell>
        </row>
        <row r="1616">
          <cell r="A1616" t="str">
            <v>BB510</v>
          </cell>
        </row>
        <row r="1617">
          <cell r="A1617" t="str">
            <v>BB511</v>
          </cell>
        </row>
        <row r="1618">
          <cell r="A1618" t="str">
            <v>BB512</v>
          </cell>
        </row>
        <row r="1619">
          <cell r="A1619" t="str">
            <v>BB513</v>
          </cell>
        </row>
        <row r="1620">
          <cell r="A1620" t="str">
            <v>BB514</v>
          </cell>
        </row>
        <row r="1621">
          <cell r="A1621" t="str">
            <v>BB515</v>
          </cell>
        </row>
        <row r="1622">
          <cell r="A1622" t="str">
            <v>BB516</v>
          </cell>
        </row>
        <row r="1623">
          <cell r="A1623" t="str">
            <v>BB517</v>
          </cell>
        </row>
        <row r="1624">
          <cell r="A1624" t="str">
            <v>BB519</v>
          </cell>
        </row>
        <row r="1625">
          <cell r="A1625" t="str">
            <v>BB520</v>
          </cell>
        </row>
        <row r="1626">
          <cell r="A1626" t="str">
            <v>BB521</v>
          </cell>
        </row>
        <row r="1627">
          <cell r="A1627" t="str">
            <v>BB522</v>
          </cell>
        </row>
        <row r="1628">
          <cell r="A1628" t="str">
            <v>BB524</v>
          </cell>
        </row>
        <row r="1629">
          <cell r="A1629" t="str">
            <v>BB525</v>
          </cell>
        </row>
        <row r="1630">
          <cell r="A1630" t="str">
            <v>BB526</v>
          </cell>
        </row>
        <row r="1631">
          <cell r="A1631" t="str">
            <v>BB527</v>
          </cell>
        </row>
        <row r="1632">
          <cell r="A1632" t="str">
            <v>BB528</v>
          </cell>
        </row>
        <row r="1633">
          <cell r="A1633" t="str">
            <v>BB529</v>
          </cell>
        </row>
        <row r="1634">
          <cell r="A1634" t="str">
            <v>BB53</v>
          </cell>
        </row>
        <row r="1635">
          <cell r="A1635" t="str">
            <v>BB530</v>
          </cell>
        </row>
        <row r="1636">
          <cell r="A1636" t="str">
            <v>BB531</v>
          </cell>
        </row>
        <row r="1637">
          <cell r="A1637" t="str">
            <v>BB532</v>
          </cell>
        </row>
        <row r="1638">
          <cell r="A1638" t="str">
            <v>BB534</v>
          </cell>
        </row>
        <row r="1639">
          <cell r="A1639" t="str">
            <v>BB535</v>
          </cell>
        </row>
        <row r="1640">
          <cell r="A1640" t="str">
            <v>BB536</v>
          </cell>
        </row>
        <row r="1641">
          <cell r="A1641" t="str">
            <v>BB538</v>
          </cell>
        </row>
        <row r="1642">
          <cell r="A1642" t="str">
            <v>BB539</v>
          </cell>
        </row>
        <row r="1643">
          <cell r="A1643" t="str">
            <v>BB54</v>
          </cell>
        </row>
        <row r="1644">
          <cell r="A1644" t="str">
            <v>BB545</v>
          </cell>
        </row>
        <row r="1645">
          <cell r="A1645" t="str">
            <v>BB55</v>
          </cell>
        </row>
        <row r="1646">
          <cell r="A1646" t="str">
            <v>BB555</v>
          </cell>
        </row>
        <row r="1647">
          <cell r="A1647" t="str">
            <v>BB557</v>
          </cell>
        </row>
        <row r="1648">
          <cell r="A1648" t="str">
            <v>BB558</v>
          </cell>
        </row>
        <row r="1649">
          <cell r="A1649" t="str">
            <v>BB559</v>
          </cell>
        </row>
        <row r="1650">
          <cell r="A1650" t="str">
            <v>BB56</v>
          </cell>
        </row>
        <row r="1651">
          <cell r="A1651" t="str">
            <v>BB560</v>
          </cell>
        </row>
        <row r="1652">
          <cell r="A1652" t="str">
            <v>BB561</v>
          </cell>
        </row>
        <row r="1653">
          <cell r="A1653" t="str">
            <v>BB562</v>
          </cell>
        </row>
        <row r="1654">
          <cell r="A1654" t="str">
            <v>BB563</v>
          </cell>
        </row>
        <row r="1655">
          <cell r="A1655" t="str">
            <v>BB564</v>
          </cell>
        </row>
        <row r="1656">
          <cell r="A1656" t="str">
            <v>BB565</v>
          </cell>
        </row>
        <row r="1657">
          <cell r="A1657" t="str">
            <v>BB566</v>
          </cell>
        </row>
        <row r="1658">
          <cell r="A1658" t="str">
            <v>BB569</v>
          </cell>
        </row>
        <row r="1659">
          <cell r="A1659" t="str">
            <v>BB57</v>
          </cell>
        </row>
        <row r="1660">
          <cell r="A1660" t="str">
            <v>BB572</v>
          </cell>
        </row>
        <row r="1661">
          <cell r="A1661" t="str">
            <v>BB573</v>
          </cell>
        </row>
        <row r="1662">
          <cell r="A1662" t="str">
            <v>BB574</v>
          </cell>
        </row>
        <row r="1663">
          <cell r="A1663" t="str">
            <v>BB575</v>
          </cell>
        </row>
        <row r="1664">
          <cell r="A1664" t="str">
            <v>BB576</v>
          </cell>
        </row>
        <row r="1665">
          <cell r="A1665" t="str">
            <v>BB577</v>
          </cell>
        </row>
        <row r="1666">
          <cell r="A1666" t="str">
            <v>BB578</v>
          </cell>
        </row>
        <row r="1667">
          <cell r="A1667" t="str">
            <v>BB579</v>
          </cell>
        </row>
        <row r="1668">
          <cell r="A1668" t="str">
            <v>BB58</v>
          </cell>
        </row>
        <row r="1669">
          <cell r="A1669" t="str">
            <v>BB585</v>
          </cell>
        </row>
        <row r="1670">
          <cell r="A1670" t="str">
            <v>BB59</v>
          </cell>
        </row>
        <row r="1671">
          <cell r="A1671" t="str">
            <v>BB593</v>
          </cell>
        </row>
        <row r="1672">
          <cell r="A1672" t="str">
            <v>BB594</v>
          </cell>
        </row>
        <row r="1673">
          <cell r="A1673" t="str">
            <v>BB595</v>
          </cell>
        </row>
        <row r="1674">
          <cell r="A1674" t="str">
            <v>BB60</v>
          </cell>
        </row>
        <row r="1675">
          <cell r="A1675" t="str">
            <v>BB602</v>
          </cell>
        </row>
        <row r="1676">
          <cell r="A1676" t="str">
            <v>BB604</v>
          </cell>
        </row>
        <row r="1677">
          <cell r="A1677" t="str">
            <v>BB61</v>
          </cell>
        </row>
        <row r="1678">
          <cell r="A1678" t="str">
            <v>BB612</v>
          </cell>
        </row>
        <row r="1679">
          <cell r="A1679" t="str">
            <v>BB617</v>
          </cell>
        </row>
        <row r="1680">
          <cell r="A1680" t="str">
            <v>BB618</v>
          </cell>
        </row>
        <row r="1681">
          <cell r="A1681" t="str">
            <v>BB619</v>
          </cell>
        </row>
        <row r="1682">
          <cell r="A1682" t="str">
            <v>BB620</v>
          </cell>
        </row>
        <row r="1683">
          <cell r="A1683" t="str">
            <v>BB621</v>
          </cell>
        </row>
        <row r="1684">
          <cell r="A1684" t="str">
            <v>BB622</v>
          </cell>
        </row>
        <row r="1685">
          <cell r="A1685" t="str">
            <v>BB623</v>
          </cell>
        </row>
        <row r="1686">
          <cell r="A1686" t="str">
            <v>BB624</v>
          </cell>
        </row>
        <row r="1687">
          <cell r="A1687" t="str">
            <v>BB625</v>
          </cell>
        </row>
        <row r="1688">
          <cell r="A1688" t="str">
            <v>BB628</v>
          </cell>
        </row>
        <row r="1689">
          <cell r="A1689" t="str">
            <v>BB63</v>
          </cell>
        </row>
        <row r="1690">
          <cell r="A1690" t="str">
            <v>BB631</v>
          </cell>
        </row>
        <row r="1691">
          <cell r="A1691" t="str">
            <v>BB632</v>
          </cell>
        </row>
        <row r="1692">
          <cell r="A1692" t="str">
            <v>BB633</v>
          </cell>
        </row>
        <row r="1693">
          <cell r="A1693" t="str">
            <v>BB634</v>
          </cell>
        </row>
        <row r="1694">
          <cell r="A1694" t="str">
            <v>BB636</v>
          </cell>
        </row>
        <row r="1695">
          <cell r="A1695" t="str">
            <v>BB637</v>
          </cell>
        </row>
        <row r="1696">
          <cell r="A1696" t="str">
            <v>BB638</v>
          </cell>
        </row>
        <row r="1697">
          <cell r="A1697" t="str">
            <v>BB639</v>
          </cell>
        </row>
        <row r="1698">
          <cell r="A1698" t="str">
            <v>BB642</v>
          </cell>
        </row>
        <row r="1699">
          <cell r="A1699" t="str">
            <v>BB643</v>
          </cell>
        </row>
        <row r="1700">
          <cell r="A1700" t="str">
            <v>BB644</v>
          </cell>
        </row>
        <row r="1701">
          <cell r="A1701" t="str">
            <v>BB645</v>
          </cell>
        </row>
        <row r="1702">
          <cell r="A1702" t="str">
            <v>BB646</v>
          </cell>
        </row>
        <row r="1703">
          <cell r="A1703" t="str">
            <v>BB648</v>
          </cell>
        </row>
        <row r="1704">
          <cell r="A1704" t="str">
            <v>BB649</v>
          </cell>
        </row>
        <row r="1705">
          <cell r="A1705" t="str">
            <v>BB65</v>
          </cell>
        </row>
        <row r="1706">
          <cell r="A1706" t="str">
            <v>BB66</v>
          </cell>
        </row>
        <row r="1707">
          <cell r="A1707" t="str">
            <v>BB668</v>
          </cell>
        </row>
        <row r="1708">
          <cell r="A1708" t="str">
            <v>BB67</v>
          </cell>
        </row>
        <row r="1709">
          <cell r="A1709" t="str">
            <v>BB68</v>
          </cell>
        </row>
        <row r="1710">
          <cell r="A1710" t="str">
            <v>BB69</v>
          </cell>
        </row>
        <row r="1711">
          <cell r="A1711" t="str">
            <v>BB702</v>
          </cell>
        </row>
        <row r="1712">
          <cell r="A1712" t="str">
            <v>BB71</v>
          </cell>
        </row>
        <row r="1713">
          <cell r="A1713" t="str">
            <v>BB72</v>
          </cell>
        </row>
        <row r="1714">
          <cell r="A1714" t="str">
            <v>BB73</v>
          </cell>
        </row>
        <row r="1715">
          <cell r="A1715" t="str">
            <v>BB742</v>
          </cell>
        </row>
        <row r="1716">
          <cell r="A1716" t="str">
            <v>BB743</v>
          </cell>
        </row>
        <row r="1717">
          <cell r="A1717" t="str">
            <v>BB748</v>
          </cell>
        </row>
        <row r="1718">
          <cell r="A1718" t="str">
            <v>BB749</v>
          </cell>
        </row>
        <row r="1719">
          <cell r="A1719" t="str">
            <v>BB755</v>
          </cell>
        </row>
        <row r="1720">
          <cell r="A1720" t="str">
            <v>BB756</v>
          </cell>
        </row>
        <row r="1721">
          <cell r="A1721" t="str">
            <v>BB757</v>
          </cell>
        </row>
        <row r="1722">
          <cell r="A1722" t="str">
            <v>BB76</v>
          </cell>
        </row>
        <row r="1723">
          <cell r="A1723" t="str">
            <v>BB763</v>
          </cell>
        </row>
        <row r="1724">
          <cell r="A1724" t="str">
            <v>BB769</v>
          </cell>
        </row>
        <row r="1725">
          <cell r="A1725" t="str">
            <v>BB77</v>
          </cell>
        </row>
        <row r="1726">
          <cell r="A1726" t="str">
            <v>BB771</v>
          </cell>
        </row>
        <row r="1727">
          <cell r="A1727" t="str">
            <v>BB772</v>
          </cell>
        </row>
        <row r="1728">
          <cell r="A1728" t="str">
            <v>BB78</v>
          </cell>
        </row>
        <row r="1729">
          <cell r="A1729" t="str">
            <v>BB79</v>
          </cell>
        </row>
        <row r="1730">
          <cell r="A1730" t="str">
            <v>BB80</v>
          </cell>
        </row>
        <row r="1731">
          <cell r="A1731" t="str">
            <v>BB805</v>
          </cell>
        </row>
        <row r="1732">
          <cell r="A1732" t="str">
            <v>BB81</v>
          </cell>
        </row>
        <row r="1733">
          <cell r="A1733" t="str">
            <v>BB82</v>
          </cell>
        </row>
        <row r="1734">
          <cell r="A1734" t="str">
            <v>BB828</v>
          </cell>
        </row>
        <row r="1735">
          <cell r="A1735" t="str">
            <v>BB829</v>
          </cell>
        </row>
        <row r="1736">
          <cell r="A1736" t="str">
            <v>BB83</v>
          </cell>
        </row>
        <row r="1737">
          <cell r="A1737" t="str">
            <v>BB830</v>
          </cell>
        </row>
        <row r="1738">
          <cell r="A1738" t="str">
            <v>BB834</v>
          </cell>
        </row>
        <row r="1739">
          <cell r="A1739" t="str">
            <v>BB835</v>
          </cell>
        </row>
        <row r="1740">
          <cell r="A1740" t="str">
            <v>BB836</v>
          </cell>
        </row>
        <row r="1741">
          <cell r="A1741" t="str">
            <v>BB837</v>
          </cell>
        </row>
        <row r="1742">
          <cell r="A1742" t="str">
            <v>BB838</v>
          </cell>
        </row>
        <row r="1743">
          <cell r="A1743" t="str">
            <v>BB839</v>
          </cell>
        </row>
        <row r="1744">
          <cell r="A1744" t="str">
            <v>BB84</v>
          </cell>
        </row>
        <row r="1745">
          <cell r="A1745" t="str">
            <v>BB840</v>
          </cell>
        </row>
        <row r="1746">
          <cell r="A1746" t="str">
            <v>BB841</v>
          </cell>
        </row>
        <row r="1747">
          <cell r="A1747" t="str">
            <v>BB842</v>
          </cell>
        </row>
        <row r="1748">
          <cell r="A1748" t="str">
            <v>BB843</v>
          </cell>
        </row>
        <row r="1749">
          <cell r="A1749" t="str">
            <v>BB844</v>
          </cell>
        </row>
        <row r="1750">
          <cell r="A1750" t="str">
            <v>BB845</v>
          </cell>
        </row>
        <row r="1751">
          <cell r="A1751" t="str">
            <v>BB846</v>
          </cell>
        </row>
        <row r="1752">
          <cell r="A1752" t="str">
            <v>BB85</v>
          </cell>
        </row>
        <row r="1753">
          <cell r="A1753" t="str">
            <v>BB86</v>
          </cell>
        </row>
        <row r="1754">
          <cell r="A1754" t="str">
            <v>BB87</v>
          </cell>
        </row>
        <row r="1755">
          <cell r="A1755" t="str">
            <v>BB89</v>
          </cell>
        </row>
        <row r="1756">
          <cell r="A1756" t="str">
            <v>BB90</v>
          </cell>
        </row>
        <row r="1757">
          <cell r="A1757" t="str">
            <v>BB91</v>
          </cell>
        </row>
        <row r="1758">
          <cell r="A1758" t="str">
            <v>BB93</v>
          </cell>
        </row>
        <row r="1759">
          <cell r="A1759" t="str">
            <v>BB95</v>
          </cell>
        </row>
        <row r="1760">
          <cell r="A1760" t="str">
            <v>BB96</v>
          </cell>
        </row>
        <row r="1761">
          <cell r="A1761" t="str">
            <v>BB98</v>
          </cell>
        </row>
        <row r="1762">
          <cell r="A1762" t="str">
            <v>BB99</v>
          </cell>
        </row>
      </sheetData>
      <sheetData sheetId="10">
        <row r="1">
          <cell r="A1" t="str">
            <v>Codigo</v>
          </cell>
        </row>
      </sheetData>
      <sheetData sheetId="11"/>
      <sheetData sheetId="12"/>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s"/>
      <sheetName val="Memorias"/>
      <sheetName val="Presupuesto"/>
      <sheetName val="1.Prel"/>
      <sheetName val="2.MovT"/>
      <sheetName val="3.Est conc"/>
      <sheetName val="4.Trasnp"/>
      <sheetName val="INSUMOS"/>
      <sheetName val="AIU"/>
      <sheetName val="CALC CUADRILLAS"/>
      <sheetName val="PRESTACIONES"/>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Med"/>
      <sheetName val="Presup_Aulas"/>
      <sheetName val="1_Preliminares"/>
      <sheetName val="2_Cimentación_Est.Met"/>
      <sheetName val="5_Mamp"/>
      <sheetName val="6_In_elec"/>
      <sheetName val="7_Pisos"/>
      <sheetName val="8_Cub_CM"/>
      <sheetName val="9,10,11_Dotación_Pintura"/>
      <sheetName val="Insumos"/>
      <sheetName val="Equipo_Trans "/>
      <sheetName val="M.Obra"/>
    </sheetNames>
    <sheetDataSet>
      <sheetData sheetId="0"/>
      <sheetData sheetId="1"/>
      <sheetData sheetId="2"/>
      <sheetData sheetId="3"/>
      <sheetData sheetId="4"/>
      <sheetData sheetId="5"/>
      <sheetData sheetId="6"/>
      <sheetData sheetId="7"/>
      <sheetData sheetId="8"/>
      <sheetData sheetId="9"/>
      <sheetData sheetId="10">
        <row r="1">
          <cell r="A1" t="str">
            <v>Codigo</v>
          </cell>
        </row>
        <row r="2">
          <cell r="A2" t="str">
            <v>EH</v>
          </cell>
        </row>
        <row r="3">
          <cell r="A3" t="str">
            <v>EH-01</v>
          </cell>
        </row>
        <row r="4">
          <cell r="A4" t="str">
            <v>EH-02</v>
          </cell>
        </row>
        <row r="5">
          <cell r="A5" t="str">
            <v>EH-03</v>
          </cell>
        </row>
        <row r="6">
          <cell r="A6" t="str">
            <v>EH-04</v>
          </cell>
        </row>
        <row r="7">
          <cell r="A7" t="str">
            <v>EH-05</v>
          </cell>
        </row>
        <row r="8">
          <cell r="A8" t="str">
            <v>EH-06</v>
          </cell>
        </row>
        <row r="9">
          <cell r="A9" t="str">
            <v>EH-07</v>
          </cell>
        </row>
        <row r="10">
          <cell r="A10" t="str">
            <v>EH-08</v>
          </cell>
        </row>
        <row r="11">
          <cell r="A11" t="str">
            <v>EH-09</v>
          </cell>
        </row>
        <row r="12">
          <cell r="A12" t="str">
            <v>EH-10</v>
          </cell>
        </row>
        <row r="13">
          <cell r="A13" t="str">
            <v>EH-11</v>
          </cell>
        </row>
        <row r="14">
          <cell r="A14" t="str">
            <v>EH-12</v>
          </cell>
        </row>
        <row r="15">
          <cell r="A15" t="str">
            <v>EH-13</v>
          </cell>
        </row>
        <row r="16">
          <cell r="A16" t="str">
            <v>EH-14</v>
          </cell>
        </row>
        <row r="17">
          <cell r="A17" t="str">
            <v>EH-15</v>
          </cell>
        </row>
        <row r="18">
          <cell r="A18" t="str">
            <v>EH-16</v>
          </cell>
        </row>
        <row r="19">
          <cell r="A19" t="str">
            <v>EH-17</v>
          </cell>
        </row>
        <row r="20">
          <cell r="A20" t="str">
            <v>EH-18</v>
          </cell>
        </row>
        <row r="21">
          <cell r="A21" t="str">
            <v>EH-19</v>
          </cell>
        </row>
        <row r="22">
          <cell r="A22" t="str">
            <v>EH-20</v>
          </cell>
        </row>
        <row r="23">
          <cell r="A23" t="str">
            <v>EH-21</v>
          </cell>
        </row>
        <row r="24">
          <cell r="A24" t="str">
            <v>EH-22</v>
          </cell>
        </row>
        <row r="25">
          <cell r="A25" t="str">
            <v>EH-23</v>
          </cell>
        </row>
        <row r="26">
          <cell r="A26" t="str">
            <v>EH-24</v>
          </cell>
        </row>
        <row r="27">
          <cell r="A27" t="str">
            <v>EH-25</v>
          </cell>
        </row>
        <row r="28">
          <cell r="A28" t="str">
            <v>EH-26</v>
          </cell>
        </row>
        <row r="29">
          <cell r="A29" t="str">
            <v>EH-27</v>
          </cell>
        </row>
        <row r="30">
          <cell r="A30" t="str">
            <v>EH-28</v>
          </cell>
        </row>
        <row r="31">
          <cell r="A31" t="str">
            <v>EH-29</v>
          </cell>
        </row>
        <row r="32">
          <cell r="A32" t="str">
            <v>EH-30</v>
          </cell>
        </row>
        <row r="33">
          <cell r="A33" t="str">
            <v>EH-31</v>
          </cell>
        </row>
        <row r="34">
          <cell r="A34" t="str">
            <v>EH-32</v>
          </cell>
        </row>
        <row r="35">
          <cell r="A35" t="str">
            <v>EH-33</v>
          </cell>
        </row>
        <row r="36">
          <cell r="A36" t="str">
            <v>EH-34</v>
          </cell>
        </row>
        <row r="37">
          <cell r="A37" t="str">
            <v>EH-35</v>
          </cell>
        </row>
        <row r="38">
          <cell r="A38" t="str">
            <v>EH-36</v>
          </cell>
        </row>
        <row r="39">
          <cell r="A39" t="str">
            <v>EH-37</v>
          </cell>
        </row>
        <row r="40">
          <cell r="A40" t="str">
            <v>EH-38</v>
          </cell>
        </row>
        <row r="41">
          <cell r="A41" t="str">
            <v>EH-39</v>
          </cell>
        </row>
        <row r="42">
          <cell r="A42" t="str">
            <v>EH-40</v>
          </cell>
        </row>
        <row r="43">
          <cell r="A43" t="str">
            <v>EH-41</v>
          </cell>
        </row>
        <row r="44">
          <cell r="A44" t="str">
            <v>EH-42</v>
          </cell>
        </row>
        <row r="45">
          <cell r="A45" t="str">
            <v>EH-43</v>
          </cell>
        </row>
        <row r="46">
          <cell r="A46" t="str">
            <v>EH-44</v>
          </cell>
        </row>
        <row r="47">
          <cell r="A47" t="str">
            <v>EH-45</v>
          </cell>
        </row>
        <row r="48">
          <cell r="A48" t="str">
            <v>EH-46</v>
          </cell>
        </row>
        <row r="49">
          <cell r="A49" t="str">
            <v>EH-47</v>
          </cell>
        </row>
        <row r="50">
          <cell r="A50" t="str">
            <v>EH-48</v>
          </cell>
        </row>
        <row r="51">
          <cell r="A51" t="str">
            <v>EH-49</v>
          </cell>
        </row>
      </sheetData>
      <sheetData sheetId="1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
      <sheetName val="CAP"/>
      <sheetName val="AIU"/>
      <sheetName val="MR"/>
      <sheetName val="FM"/>
      <sheetName val="PER"/>
      <sheetName val="TRANS"/>
      <sheetName val="HER"/>
      <sheetName val="MAT"/>
      <sheetName val="Datos"/>
      <sheetName val="Matriz"/>
      <sheetName val="1.1.6"/>
      <sheetName val="1.1.7"/>
      <sheetName val="2.1.2"/>
      <sheetName val="2.1.3"/>
      <sheetName val="2.1.11"/>
      <sheetName val="2.1.12"/>
      <sheetName val="2.1.30"/>
      <sheetName val="2.2.1"/>
      <sheetName val="2.2.3"/>
      <sheetName val="2.2.4"/>
      <sheetName val="2.2.9"/>
      <sheetName val="2.2.11"/>
      <sheetName val="2.3.1"/>
      <sheetName val="2.3.2"/>
      <sheetName val="3.1.1"/>
      <sheetName val="3.1.2"/>
      <sheetName val="3.1.3"/>
      <sheetName val="3.1.4"/>
      <sheetName val="3.1.5"/>
      <sheetName val="3.1.6"/>
      <sheetName val="3.1.7"/>
      <sheetName val="3.1.8"/>
      <sheetName val="3.1.9"/>
      <sheetName val="3.1.10"/>
      <sheetName val="3.1.11"/>
      <sheetName val="3.1.12"/>
      <sheetName val="3.2.1"/>
      <sheetName val="3.2.2"/>
      <sheetName val="3.2.3"/>
      <sheetName val="3.3.1"/>
      <sheetName val="3.3.2"/>
      <sheetName val="3.3.3"/>
      <sheetName val="3.3.4"/>
      <sheetName val="3.3.5"/>
      <sheetName val="3.3.6"/>
      <sheetName val="3.3.7"/>
      <sheetName val="3.4.1"/>
      <sheetName val="3.4.2"/>
      <sheetName val="3.4.3"/>
      <sheetName val="3.4.4"/>
      <sheetName val="4.1.1"/>
      <sheetName val="4.2.1"/>
      <sheetName val="4.3.8"/>
      <sheetName val="4.4.1"/>
      <sheetName val="4.5.1"/>
      <sheetName val="4.5.2"/>
      <sheetName val="4.6.1"/>
      <sheetName val="5.2.1"/>
      <sheetName val="5.2.6"/>
      <sheetName val="5.2.7"/>
      <sheetName val="6.1.1"/>
      <sheetName val="6.1.2"/>
      <sheetName val="6.2.2"/>
      <sheetName val="7.1.1"/>
      <sheetName val="7.1.2"/>
      <sheetName val="7.1.3"/>
      <sheetName val="7.1.4"/>
      <sheetName val="7.1.5"/>
      <sheetName val="7.1.6"/>
      <sheetName val="7.1.7"/>
      <sheetName val="7.1.8"/>
      <sheetName val="7.1.9"/>
      <sheetName val="7.1.10"/>
      <sheetName val="7.1.11"/>
      <sheetName val="7.1.12"/>
      <sheetName val="7.1.13"/>
      <sheetName val="7.1.14"/>
      <sheetName val="7.1.15"/>
      <sheetName val="7.1.16"/>
      <sheetName val="7.2.1"/>
      <sheetName val="7.3.1"/>
      <sheetName val="7.3.2"/>
      <sheetName val="7.3.3"/>
      <sheetName val="7.3.4"/>
      <sheetName val="7.3.5"/>
      <sheetName val="7.3.6"/>
      <sheetName val="7.4.1"/>
      <sheetName val="7.4.2"/>
      <sheetName val="7.5.1"/>
      <sheetName val="7.5.2"/>
      <sheetName val="7.5.3"/>
      <sheetName val="7.5.4"/>
      <sheetName val="7.5.5"/>
      <sheetName val="7.5.6"/>
      <sheetName val="7.5.7"/>
      <sheetName val="7.5.8"/>
      <sheetName val="7.5.9"/>
      <sheetName val="7.5.10"/>
      <sheetName val="7.5.11"/>
      <sheetName val="7.5.12"/>
      <sheetName val="7.5.13"/>
      <sheetName val="7.5.14"/>
      <sheetName val="7.5.15"/>
      <sheetName val="7.5.16"/>
      <sheetName val="7.5.17"/>
      <sheetName val="7.5.18"/>
      <sheetName val="7.5.19"/>
      <sheetName val="7.5.20"/>
      <sheetName val="7.5.21"/>
      <sheetName val="7.5.22"/>
      <sheetName val="9.1.1"/>
      <sheetName val="9.1.2"/>
      <sheetName val="9.1.3"/>
      <sheetName val="10.1.4"/>
      <sheetName val="10.2.1.2"/>
      <sheetName val="11.2.4.6"/>
      <sheetName val="10.2.7.1"/>
      <sheetName val="10.3.2.5"/>
      <sheetName val="11.2.4.5"/>
      <sheetName val="11.3.1"/>
      <sheetName val="11.3.2"/>
      <sheetName val="11.3.5"/>
      <sheetName val="11.3.6"/>
      <sheetName val="11.4.1"/>
      <sheetName val="11.4.2"/>
      <sheetName val="12.2.1.1"/>
      <sheetName val="12.2.1.2"/>
      <sheetName val="12.2.1.3"/>
      <sheetName val="12.2.1.4"/>
      <sheetName val="12.2.1.5"/>
      <sheetName val="12.2.1.6"/>
      <sheetName val="12.2.1.7"/>
      <sheetName val="12.2.1.8"/>
      <sheetName val="12.2.1.9"/>
      <sheetName val="12.2.2.1"/>
      <sheetName val="12.2.2.2"/>
      <sheetName val="12.2.2.3"/>
      <sheetName val="12.2.2.4"/>
      <sheetName val="12.2.2.5"/>
      <sheetName val="12.2.3.1"/>
      <sheetName val="14.1.2"/>
      <sheetName val="16.1.3"/>
      <sheetName val="16.1.4"/>
      <sheetName val="16.1.5"/>
      <sheetName val="16.1.7"/>
      <sheetName val="16.2.1"/>
      <sheetName val="16.1.8"/>
      <sheetName val="16.2.2"/>
      <sheetName val="16.2.3"/>
      <sheetName val="16.2.4"/>
      <sheetName val="16.2.5"/>
      <sheetName val="16.2.6"/>
      <sheetName val="16.2.7"/>
      <sheetName val="16.2.8"/>
      <sheetName val="17.1.3"/>
      <sheetName val="18.1.1"/>
      <sheetName val="18.1.2"/>
      <sheetName val="18.1.3"/>
      <sheetName val="18.4.2"/>
      <sheetName val="18.4.3"/>
      <sheetName val="19.4.1"/>
      <sheetName val="20.1.1"/>
      <sheetName val="20.1.2"/>
      <sheetName val="20.1.3"/>
      <sheetName val="20.1.4"/>
      <sheetName val="21.2.2"/>
      <sheetName val="21.2.3"/>
      <sheetName val="21.2.4"/>
      <sheetName val="21.2.5"/>
      <sheetName val="21.2.6"/>
      <sheetName val="21.2.7"/>
      <sheetName val="21.2.8"/>
      <sheetName val="21.2.9"/>
      <sheetName val="21.2.1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
      <sheetName val="CAP"/>
      <sheetName val="AIU"/>
      <sheetName val="MR"/>
      <sheetName val="FM"/>
      <sheetName val="PER"/>
      <sheetName val="TRANS"/>
      <sheetName val="HER"/>
      <sheetName val="MAT"/>
      <sheetName val="Datos"/>
      <sheetName val="Matriz"/>
      <sheetName val="1.1.6"/>
      <sheetName val="1.1.7"/>
      <sheetName val="2.1.2"/>
      <sheetName val="2.1.3"/>
      <sheetName val="2.1.11"/>
      <sheetName val="2.1.12"/>
      <sheetName val="2.1.30"/>
      <sheetName val="2.2.1"/>
      <sheetName val="2.2.3"/>
      <sheetName val="2.2.4"/>
      <sheetName val="2.2.9"/>
      <sheetName val="2.2.11"/>
      <sheetName val="2.3.1"/>
      <sheetName val="2.3.2"/>
      <sheetName val="3.1.1"/>
      <sheetName val="3.1.2"/>
      <sheetName val="3.1.3"/>
      <sheetName val="3.1.4"/>
      <sheetName val="3.1.5"/>
      <sheetName val="3.1.6"/>
      <sheetName val="3.1.7"/>
      <sheetName val="3.1.8"/>
      <sheetName val="3.1.9"/>
      <sheetName val="3.1.10"/>
      <sheetName val="3.1.11"/>
      <sheetName val="3.1.12"/>
      <sheetName val="3.2.1"/>
      <sheetName val="3.2.2"/>
      <sheetName val="3.2.3"/>
      <sheetName val="3.3.1"/>
      <sheetName val="3.3.2"/>
      <sheetName val="3.3.3"/>
      <sheetName val="3.3.4"/>
      <sheetName val="3.3.5"/>
      <sheetName val="3.3.6"/>
      <sheetName val="3.3.7"/>
      <sheetName val="3.4.1"/>
      <sheetName val="3.4.2"/>
      <sheetName val="3.4.3"/>
      <sheetName val="3.4.4"/>
      <sheetName val="4.1.1"/>
      <sheetName val="4.2.1"/>
      <sheetName val="4.3.8"/>
      <sheetName val="4.4.1"/>
      <sheetName val="4.5.1"/>
      <sheetName val="4.5.2"/>
      <sheetName val="4.6.1"/>
      <sheetName val="5.2.1"/>
      <sheetName val="5.2.6"/>
      <sheetName val="5.2.7"/>
      <sheetName val="6.1.1"/>
      <sheetName val="6.1.2"/>
      <sheetName val="6.2.2"/>
      <sheetName val="7.1.1"/>
      <sheetName val="7.1.2"/>
      <sheetName val="7.1.3"/>
      <sheetName val="7.1.4"/>
      <sheetName val="7.1.5"/>
      <sheetName val="7.1.6"/>
      <sheetName val="7.1.7"/>
      <sheetName val="7.1.8"/>
      <sheetName val="7.1.9"/>
      <sheetName val="7.1.10"/>
      <sheetName val="7.1.11"/>
      <sheetName val="7.1.12"/>
      <sheetName val="7.1.13"/>
      <sheetName val="7.1.14"/>
      <sheetName val="7.1.15"/>
      <sheetName val="7.1.16"/>
      <sheetName val="7.2.1"/>
      <sheetName val="7.3.1"/>
      <sheetName val="7.3.2"/>
      <sheetName val="7.3.3"/>
      <sheetName val="7.3.4"/>
      <sheetName val="7.3.5"/>
      <sheetName val="7.3.6"/>
      <sheetName val="7.4.1"/>
      <sheetName val="7.4.2"/>
      <sheetName val="7.5.1"/>
      <sheetName val="7.5.2"/>
      <sheetName val="7.5.3"/>
      <sheetName val="7.5.4"/>
      <sheetName val="7.5.5"/>
      <sheetName val="7.5.6"/>
      <sheetName val="7.5.7"/>
      <sheetName val="7.5.8"/>
      <sheetName val="7.5.9"/>
      <sheetName val="7.5.10"/>
      <sheetName val="7.5.11"/>
      <sheetName val="7.5.12"/>
      <sheetName val="7.5.13"/>
      <sheetName val="7.5.14"/>
      <sheetName val="7.5.15"/>
      <sheetName val="7.5.16"/>
      <sheetName val="7.5.17"/>
      <sheetName val="7.5.18"/>
      <sheetName val="7.5.19"/>
      <sheetName val="7.5.20"/>
      <sheetName val="7.5.21"/>
      <sheetName val="7.5.22"/>
      <sheetName val="9.1.1"/>
      <sheetName val="9.1.2"/>
      <sheetName val="9.1.3"/>
      <sheetName val="10.1.4"/>
      <sheetName val="10.2.1.2"/>
      <sheetName val="11.2.4.6"/>
      <sheetName val="10.2.7.1"/>
      <sheetName val="10.3.2.5"/>
      <sheetName val="11.2.4.5"/>
      <sheetName val="11.3.1"/>
      <sheetName val="11.3.2"/>
      <sheetName val="11.3.5"/>
      <sheetName val="11.3.6"/>
      <sheetName val="11.4.1"/>
      <sheetName val="11.4.2"/>
      <sheetName val="12.2.1.1"/>
      <sheetName val="12.2.1.2"/>
      <sheetName val="12.2.1.3"/>
      <sheetName val="12.2.1.4"/>
      <sheetName val="12.2.1.5"/>
      <sheetName val="12.2.1.6"/>
      <sheetName val="12.2.1.7"/>
      <sheetName val="12.2.1.8"/>
      <sheetName val="12.2.1.9"/>
      <sheetName val="12.2.2.1"/>
      <sheetName val="12.2.2.2"/>
      <sheetName val="12.2.2.3"/>
      <sheetName val="12.2.2.4"/>
      <sheetName val="12.2.2.5"/>
      <sheetName val="12.2.3.1"/>
      <sheetName val="14.1.2"/>
      <sheetName val="16.1.3"/>
      <sheetName val="16.1.4"/>
      <sheetName val="16.1.5"/>
      <sheetName val="16.1.7"/>
      <sheetName val="16.2.1"/>
      <sheetName val="16.1.8"/>
      <sheetName val="16.2.2"/>
      <sheetName val="16.2.3"/>
      <sheetName val="16.2.4"/>
      <sheetName val="16.2.5"/>
      <sheetName val="16.2.6"/>
      <sheetName val="16.2.7"/>
      <sheetName val="16.2.8"/>
      <sheetName val="17.1.3"/>
      <sheetName val="18.1.1"/>
      <sheetName val="18.1.2"/>
      <sheetName val="18.1.3"/>
      <sheetName val="18.4.2"/>
      <sheetName val="18.4.3"/>
      <sheetName val="19.4.1"/>
      <sheetName val="20.1.1"/>
      <sheetName val="20.1.2"/>
      <sheetName val="20.1.3"/>
      <sheetName val="20.1.4"/>
      <sheetName val="21.2.2"/>
      <sheetName val="21.2.3"/>
      <sheetName val="21.2.4"/>
      <sheetName val="21.2.5"/>
      <sheetName val="21.2.6"/>
      <sheetName val="21.2.7"/>
      <sheetName val="21.2.8"/>
      <sheetName val="21.2.9"/>
      <sheetName val="21.2.10"/>
    </sheetNames>
    <sheetDataSet>
      <sheetData sheetId="0"/>
      <sheetData sheetId="1"/>
      <sheetData sheetId="2"/>
      <sheetData sheetId="3"/>
      <sheetData sheetId="4"/>
      <sheetData sheetId="5">
        <row r="1">
          <cell r="A1" t="str">
            <v>ITEM</v>
          </cell>
          <cell r="B1" t="str">
            <v>UNIDAD</v>
          </cell>
          <cell r="C1" t="str">
            <v>VRUNIT</v>
          </cell>
        </row>
        <row r="2">
          <cell r="A2" t="str">
            <v>COMISION DE TOPOGRAFIA</v>
          </cell>
          <cell r="B2" t="str">
            <v>dd</v>
          </cell>
          <cell r="C2">
            <v>170000</v>
          </cell>
        </row>
        <row r="3">
          <cell r="A3" t="str">
            <v>MANO DE OBRA 2 AYUDANTES</v>
          </cell>
          <cell r="B3" t="str">
            <v>dd</v>
          </cell>
          <cell r="C3">
            <v>65000</v>
          </cell>
        </row>
        <row r="4">
          <cell r="A4" t="str">
            <v>MANO DE OBRA 2 AYUDANTES CARGUE</v>
          </cell>
          <cell r="B4" t="str">
            <v>dd</v>
          </cell>
          <cell r="C4">
            <v>65000</v>
          </cell>
        </row>
        <row r="5">
          <cell r="A5" t="str">
            <v>MANO DE OBRA CUADRILLA</v>
          </cell>
          <cell r="B5" t="str">
            <v>dd</v>
          </cell>
          <cell r="C5">
            <v>82000</v>
          </cell>
        </row>
        <row r="6">
          <cell r="A6" t="str">
            <v>MANO DE OBRA CUADRILLA CARPINTERIA</v>
          </cell>
          <cell r="B6" t="str">
            <v>dd</v>
          </cell>
          <cell r="C6">
            <v>101000</v>
          </cell>
        </row>
        <row r="7">
          <cell r="A7" t="str">
            <v>MANO DE OBRA CUADRILLA CERT ALTURA</v>
          </cell>
          <cell r="B7" t="str">
            <v>dd</v>
          </cell>
          <cell r="C7">
            <v>102000</v>
          </cell>
        </row>
        <row r="8">
          <cell r="A8" t="str">
            <v>MANO DE OBRA CUADRILLA PLOMERIA</v>
          </cell>
          <cell r="B8" t="str">
            <v>dd</v>
          </cell>
          <cell r="C8">
            <v>102000</v>
          </cell>
        </row>
        <row r="9">
          <cell r="A9" t="str">
            <v>MANO DE OBRA INSTALACION</v>
          </cell>
          <cell r="B9" t="str">
            <v>dd</v>
          </cell>
          <cell r="C9">
            <v>71500</v>
          </cell>
        </row>
        <row r="10">
          <cell r="A10" t="str">
            <v>MANO DE OBRA ORNAMENTACION</v>
          </cell>
          <cell r="B10" t="str">
            <v>dd</v>
          </cell>
          <cell r="C10">
            <v>91500</v>
          </cell>
        </row>
        <row r="11">
          <cell r="A11" t="str">
            <v>MANO DE OBRA ORNAMENTACION CERT ALTURA</v>
          </cell>
          <cell r="B11" t="str">
            <v>dd</v>
          </cell>
          <cell r="C11">
            <v>102000</v>
          </cell>
        </row>
      </sheetData>
      <sheetData sheetId="6">
        <row r="1">
          <cell r="A1" t="str">
            <v>ITEM</v>
          </cell>
          <cell r="B1" t="str">
            <v>UNIDAD</v>
          </cell>
          <cell r="C1" t="str">
            <v>VRUNIT</v>
          </cell>
          <cell r="D1" t="str">
            <v>DISTKM</v>
          </cell>
        </row>
        <row r="2">
          <cell r="A2" t="str">
            <v>CAMION FVR/LARGO TIPO CHEVROLET</v>
          </cell>
          <cell r="B2" t="str">
            <v>m3.km</v>
          </cell>
          <cell r="C2">
            <v>714</v>
          </cell>
          <cell r="D2">
            <v>115</v>
          </cell>
        </row>
        <row r="3">
          <cell r="A3" t="str">
            <v>CAMION TURBO FURGON 2.5TON/12M3</v>
          </cell>
          <cell r="B3" t="str">
            <v>m3.km</v>
          </cell>
          <cell r="C3">
            <v>476</v>
          </cell>
          <cell r="D3">
            <v>115</v>
          </cell>
        </row>
        <row r="4">
          <cell r="A4" t="str">
            <v>VOLQUETA SENCILLA 6M - MATERIALES PETREOS</v>
          </cell>
          <cell r="B4" t="str">
            <v>m3.km</v>
          </cell>
          <cell r="C4">
            <v>833</v>
          </cell>
          <cell r="D4">
            <v>30</v>
          </cell>
        </row>
        <row r="5">
          <cell r="A5" t="str">
            <v>VOLQUETA SENCILLA 6M - RETIRO DE SOBRANTES</v>
          </cell>
          <cell r="B5" t="str">
            <v>m3.km</v>
          </cell>
          <cell r="C5">
            <v>833</v>
          </cell>
          <cell r="D5">
            <v>30</v>
          </cell>
        </row>
      </sheetData>
      <sheetData sheetId="7">
        <row r="1">
          <cell r="A1" t="str">
            <v>ITEM</v>
          </cell>
          <cell r="B1" t="str">
            <v>UNIDAD</v>
          </cell>
          <cell r="C1" t="str">
            <v>VRUNIT</v>
          </cell>
        </row>
        <row r="2">
          <cell r="A2" t="str">
            <v>ANDAMIO SECCION</v>
          </cell>
          <cell r="B2" t="str">
            <v>sm</v>
          </cell>
          <cell r="C2">
            <v>9465.26</v>
          </cell>
        </row>
        <row r="3">
          <cell r="A3" t="str">
            <v>COMPRESOR DE AIRE</v>
          </cell>
          <cell r="B3" t="str">
            <v>hr</v>
          </cell>
          <cell r="C3">
            <v>17314.5</v>
          </cell>
        </row>
        <row r="4">
          <cell r="A4" t="str">
            <v>CORTADORA</v>
          </cell>
          <cell r="B4" t="str">
            <v>dd</v>
          </cell>
          <cell r="C4">
            <v>28857.5</v>
          </cell>
        </row>
        <row r="5">
          <cell r="A5" t="str">
            <v>EQUIPO DE ORNAMENTACION</v>
          </cell>
          <cell r="B5" t="str">
            <v>dd</v>
          </cell>
          <cell r="C5">
            <v>78492.399999999994</v>
          </cell>
        </row>
        <row r="6">
          <cell r="A6" t="str">
            <v>EQUIPO DE SOLDADURA</v>
          </cell>
          <cell r="B6" t="str">
            <v>dd</v>
          </cell>
          <cell r="C6">
            <v>75029.5</v>
          </cell>
        </row>
        <row r="7">
          <cell r="A7" t="str">
            <v>EQUIPO DE TOPOGRAFIA</v>
          </cell>
          <cell r="B7" t="str">
            <v>dd</v>
          </cell>
          <cell r="C7">
            <v>138516</v>
          </cell>
        </row>
        <row r="8">
          <cell r="A8" t="str">
            <v>EQUIPO PARA TRABAJOS EN ALTURA</v>
          </cell>
          <cell r="B8" t="str">
            <v>dd</v>
          </cell>
          <cell r="C8">
            <v>46172</v>
          </cell>
        </row>
        <row r="9">
          <cell r="A9" t="str">
            <v>FORMALETA ENTREPISOS</v>
          </cell>
          <cell r="B9" t="str">
            <v>ms</v>
          </cell>
          <cell r="C9">
            <v>6925.8</v>
          </cell>
        </row>
        <row r="10">
          <cell r="A10" t="str">
            <v>HERRAMIENTA MENOR</v>
          </cell>
          <cell r="B10" t="str">
            <v>hr</v>
          </cell>
          <cell r="C10">
            <v>11.64</v>
          </cell>
        </row>
        <row r="11">
          <cell r="A11" t="str">
            <v>MEZCLADORA ELECT/GASOLINA 2BT</v>
          </cell>
          <cell r="B11" t="str">
            <v>dd</v>
          </cell>
          <cell r="C11">
            <v>57715</v>
          </cell>
        </row>
        <row r="12">
          <cell r="A12" t="str">
            <v>MORDAZAS</v>
          </cell>
          <cell r="B12" t="str">
            <v>ms</v>
          </cell>
          <cell r="C12">
            <v>2193.17</v>
          </cell>
        </row>
        <row r="13">
          <cell r="A13" t="str">
            <v>PARAL TELESCOPICO 2.2m</v>
          </cell>
          <cell r="B13" t="str">
            <v>ms</v>
          </cell>
          <cell r="C13">
            <v>2077.7399999999998</v>
          </cell>
        </row>
        <row r="14">
          <cell r="A14" t="str">
            <v>PLANCHON ORDINARIO 3m ALQ</v>
          </cell>
          <cell r="B14" t="str">
            <v>sm</v>
          </cell>
          <cell r="C14">
            <v>6348.65</v>
          </cell>
        </row>
        <row r="15">
          <cell r="A15" t="str">
            <v>PULIDORA</v>
          </cell>
          <cell r="B15" t="str">
            <v>dd</v>
          </cell>
          <cell r="C15">
            <v>28857.5</v>
          </cell>
        </row>
        <row r="16">
          <cell r="A16" t="str">
            <v>RETROEXCAVADORA</v>
          </cell>
          <cell r="B16" t="str">
            <v>hr</v>
          </cell>
          <cell r="C16">
            <v>98115.5</v>
          </cell>
        </row>
        <row r="17">
          <cell r="A17" t="str">
            <v>QUEMADOR A GAS</v>
          </cell>
          <cell r="B17" t="str">
            <v>hr</v>
          </cell>
          <cell r="C17">
            <v>13851.6</v>
          </cell>
        </row>
        <row r="18">
          <cell r="A18" t="str">
            <v>TALADRO</v>
          </cell>
          <cell r="B18" t="str">
            <v>hr</v>
          </cell>
          <cell r="C18">
            <v>6348.65</v>
          </cell>
        </row>
        <row r="19">
          <cell r="A19" t="str">
            <v>VIBRADOR A GASOLINA</v>
          </cell>
          <cell r="B19" t="str">
            <v>dd</v>
          </cell>
          <cell r="C19">
            <v>51943.5</v>
          </cell>
        </row>
        <row r="20">
          <cell r="A20" t="str">
            <v>VIBROCOMPACTADOR TIPO RANA</v>
          </cell>
          <cell r="B20" t="str">
            <v>dd</v>
          </cell>
          <cell r="C20">
            <v>51943.5</v>
          </cell>
        </row>
      </sheetData>
      <sheetData sheetId="8">
        <row r="1">
          <cell r="A1" t="str">
            <v>ITEM</v>
          </cell>
          <cell r="B1" t="str">
            <v>UNIDAD</v>
          </cell>
          <cell r="C1" t="str">
            <v>VRUNIT</v>
          </cell>
        </row>
        <row r="2">
          <cell r="A2" t="str">
            <v>ABRAZADERA TIPO PERA O TRAPECIO 6"</v>
          </cell>
          <cell r="B2" t="str">
            <v>un</v>
          </cell>
          <cell r="C2">
            <v>3462.9</v>
          </cell>
        </row>
        <row r="3">
          <cell r="A3" t="str">
            <v>ABRAZADERA TIPO PERA O TRAPECIO 4"</v>
          </cell>
          <cell r="B3" t="str">
            <v>un</v>
          </cell>
          <cell r="C3">
            <v>3232.04</v>
          </cell>
        </row>
        <row r="4">
          <cell r="A4" t="str">
            <v>ACCESORIO PVC SANITARIA 2"</v>
          </cell>
          <cell r="B4" t="str">
            <v>un</v>
          </cell>
          <cell r="C4">
            <v>6244.86</v>
          </cell>
        </row>
        <row r="5">
          <cell r="A5" t="str">
            <v>ACCESORIO PVC SANITARIA 3"</v>
          </cell>
          <cell r="B5" t="str">
            <v>un</v>
          </cell>
          <cell r="C5">
            <v>7502.95</v>
          </cell>
        </row>
        <row r="6">
          <cell r="A6" t="str">
            <v>ACCESORIO PVC SANITARIA 4"</v>
          </cell>
          <cell r="B6" t="str">
            <v>un</v>
          </cell>
          <cell r="C6">
            <v>21227.48</v>
          </cell>
        </row>
        <row r="7">
          <cell r="A7" t="str">
            <v>ACCESORIO PVC SANITARIA 6"</v>
          </cell>
          <cell r="B7" t="str">
            <v>un</v>
          </cell>
          <cell r="C7">
            <v>53674.95</v>
          </cell>
        </row>
        <row r="8">
          <cell r="A8" t="str">
            <v>ACCESORIO PVCP 1 1/2"</v>
          </cell>
          <cell r="B8" t="str">
            <v>un</v>
          </cell>
          <cell r="C8">
            <v>4744.2699999999995</v>
          </cell>
        </row>
        <row r="9">
          <cell r="A9" t="str">
            <v>ACCESORIO PVCP 1 1/4"</v>
          </cell>
          <cell r="B9" t="str">
            <v>un</v>
          </cell>
          <cell r="C9">
            <v>3497.8199999999997</v>
          </cell>
        </row>
        <row r="10">
          <cell r="A10" t="str">
            <v>ACCESORIO PVCP 1"</v>
          </cell>
          <cell r="B10" t="str">
            <v>un</v>
          </cell>
          <cell r="C10">
            <v>2492.9</v>
          </cell>
        </row>
        <row r="11">
          <cell r="A11" t="str">
            <v>ACCESORIO PVCP 1/2"</v>
          </cell>
          <cell r="B11" t="str">
            <v>un</v>
          </cell>
          <cell r="C11">
            <v>1003.9499999999999</v>
          </cell>
        </row>
        <row r="12">
          <cell r="A12" t="str">
            <v>ACCESORIO PVCP 2"</v>
          </cell>
          <cell r="B12" t="str">
            <v>un</v>
          </cell>
          <cell r="C12">
            <v>8310.9599999999991</v>
          </cell>
        </row>
        <row r="13">
          <cell r="A13" t="str">
            <v>ACCESORIO PVCP 3/4"</v>
          </cell>
          <cell r="B13" t="str">
            <v>un</v>
          </cell>
          <cell r="C13">
            <v>1246.45</v>
          </cell>
        </row>
        <row r="14">
          <cell r="A14" t="str">
            <v>ACCESORIOS DE FIJACION</v>
          </cell>
          <cell r="B14" t="str">
            <v>kg</v>
          </cell>
          <cell r="C14">
            <v>18722.939999999999</v>
          </cell>
        </row>
        <row r="15">
          <cell r="A15" t="str">
            <v>ACCESORIOS Y FIJACIONES PARA DIVISIONES</v>
          </cell>
          <cell r="B15" t="str">
            <v>un</v>
          </cell>
          <cell r="C15">
            <v>56560.7</v>
          </cell>
        </row>
        <row r="16">
          <cell r="A16" t="str">
            <v>ACCESORIOS PARA VENTANAS</v>
          </cell>
          <cell r="B16" t="str">
            <v>gl</v>
          </cell>
          <cell r="C16">
            <v>9985.18</v>
          </cell>
        </row>
        <row r="17">
          <cell r="A17" t="str">
            <v>ACCESORIOS TANQUE PLASTICO</v>
          </cell>
          <cell r="B17" t="str">
            <v>gl</v>
          </cell>
          <cell r="C17">
            <v>37457.519999999997</v>
          </cell>
        </row>
        <row r="18">
          <cell r="A18" t="str">
            <v>ACERO COR/FIG 34000 PSI</v>
          </cell>
          <cell r="B18" t="str">
            <v>kg</v>
          </cell>
          <cell r="C18">
            <v>2389.11</v>
          </cell>
        </row>
        <row r="19">
          <cell r="A19" t="str">
            <v>ACERO COR/FIG 37000 PSI</v>
          </cell>
          <cell r="B19" t="str">
            <v>kg</v>
          </cell>
          <cell r="C19">
            <v>2389.11</v>
          </cell>
        </row>
        <row r="20">
          <cell r="A20" t="str">
            <v>ACERO COR/FIG 60000 PSI</v>
          </cell>
          <cell r="B20" t="str">
            <v>kg</v>
          </cell>
          <cell r="C20">
            <v>2389.11</v>
          </cell>
        </row>
        <row r="21">
          <cell r="A21" t="str">
            <v>ACERO ESTRUCTURAL DOBLADO/FIGURADO</v>
          </cell>
          <cell r="B21" t="str">
            <v>kg</v>
          </cell>
          <cell r="C21">
            <v>3693.7599999999998</v>
          </cell>
        </row>
        <row r="22">
          <cell r="A22" t="str">
            <v>ADAPTADOR LIMPIEZA PVCS 6"</v>
          </cell>
          <cell r="B22" t="str">
            <v>un</v>
          </cell>
          <cell r="C22">
            <v>35783.299999999996</v>
          </cell>
        </row>
        <row r="23">
          <cell r="A23" t="str">
            <v>ADAPTADOR MACHO PVCP 1 1/4"</v>
          </cell>
          <cell r="B23" t="str">
            <v>un</v>
          </cell>
          <cell r="C23">
            <v>3243.68</v>
          </cell>
        </row>
        <row r="24">
          <cell r="A24" t="str">
            <v>ADAPTADOR MACHO PVCP 1 1/2"</v>
          </cell>
          <cell r="B24" t="str">
            <v>un</v>
          </cell>
          <cell r="C24">
            <v>3867.39</v>
          </cell>
        </row>
        <row r="25">
          <cell r="A25" t="str">
            <v>ADAPTADOR MACHO PVCP 1"</v>
          </cell>
          <cell r="B25" t="str">
            <v>un</v>
          </cell>
          <cell r="C25">
            <v>1627.6599999999999</v>
          </cell>
        </row>
        <row r="26">
          <cell r="A26" t="str">
            <v>ADAPTADOR MACHO PVCP 1/2"</v>
          </cell>
          <cell r="B26" t="str">
            <v>un</v>
          </cell>
          <cell r="C26">
            <v>438.44</v>
          </cell>
        </row>
        <row r="27">
          <cell r="A27" t="str">
            <v>ADAPTADOR MACHO PVCP 2"</v>
          </cell>
          <cell r="B27" t="str">
            <v>un</v>
          </cell>
          <cell r="C27">
            <v>5494.08</v>
          </cell>
        </row>
        <row r="28">
          <cell r="A28" t="str">
            <v>ADAPTADOR MACHO PVCP 3/4"</v>
          </cell>
          <cell r="B28" t="str">
            <v>un</v>
          </cell>
          <cell r="C28">
            <v>808.01</v>
          </cell>
        </row>
        <row r="29">
          <cell r="A29" t="str">
            <v>AGUA</v>
          </cell>
          <cell r="B29" t="str">
            <v>lt</v>
          </cell>
          <cell r="C29">
            <v>11.64</v>
          </cell>
        </row>
        <row r="30">
          <cell r="A30" t="str">
            <v>ALAMBRE NEGRO CAL 18</v>
          </cell>
          <cell r="B30" t="str">
            <v>Kg</v>
          </cell>
          <cell r="C30">
            <v>3427.98</v>
          </cell>
        </row>
        <row r="31">
          <cell r="A31" t="str">
            <v>ALAMBRE NEGRO No.18</v>
          </cell>
          <cell r="B31" t="str">
            <v>kg</v>
          </cell>
          <cell r="C31">
            <v>3427.98</v>
          </cell>
        </row>
        <row r="32">
          <cell r="A32" t="str">
            <v>AMARRES PARA TEJA</v>
          </cell>
          <cell r="B32" t="str">
            <v>un</v>
          </cell>
          <cell r="C32">
            <v>623.71</v>
          </cell>
        </row>
        <row r="33">
          <cell r="A33" t="str">
            <v>ANGULO HIERRO 3/4" X 1/8"</v>
          </cell>
          <cell r="B33" t="str">
            <v>ml</v>
          </cell>
          <cell r="C33">
            <v>11254.91</v>
          </cell>
        </row>
        <row r="34">
          <cell r="A34" t="str">
            <v>ANGULO HIERRO 1 1/2" x 1 1/2" x 1/8"</v>
          </cell>
          <cell r="B34" t="str">
            <v>ml</v>
          </cell>
          <cell r="C34">
            <v>7375.88</v>
          </cell>
        </row>
        <row r="35">
          <cell r="A35" t="str">
            <v>ANGULO HIERRO 1 1/4" x 1 1/4" x 1/8"</v>
          </cell>
          <cell r="B35" t="str">
            <v>ml</v>
          </cell>
          <cell r="C35">
            <v>4513.41</v>
          </cell>
        </row>
        <row r="36">
          <cell r="A36" t="str">
            <v>ANTICORROSIVO</v>
          </cell>
          <cell r="B36" t="str">
            <v>gl</v>
          </cell>
          <cell r="C36">
            <v>41613</v>
          </cell>
        </row>
        <row r="37">
          <cell r="A37" t="str">
            <v>ARENA LAVADA DE PEÑA</v>
          </cell>
          <cell r="B37" t="str">
            <v>m3</v>
          </cell>
          <cell r="C37">
            <v>37457.519999999997</v>
          </cell>
        </row>
        <row r="38">
          <cell r="A38" t="str">
            <v>ARENA LAVADA DE RIO</v>
          </cell>
          <cell r="B38" t="str">
            <v>m3</v>
          </cell>
          <cell r="C38">
            <v>93625.37</v>
          </cell>
        </row>
        <row r="39">
          <cell r="A39" t="str">
            <v>ASFALTO DE LIGA</v>
          </cell>
          <cell r="B39" t="str">
            <v>kg</v>
          </cell>
          <cell r="C39">
            <v>1003.9499999999999</v>
          </cell>
        </row>
        <row r="40">
          <cell r="A40" t="str">
            <v>BAJANTE PVC EXTREMO LISO</v>
          </cell>
          <cell r="B40" t="str">
            <v>ml</v>
          </cell>
          <cell r="C40">
            <v>25394.6</v>
          </cell>
        </row>
        <row r="41">
          <cell r="A41" t="str">
            <v>BARRAS DE APOYO DISCAPACITADOS</v>
          </cell>
          <cell r="B41" t="str">
            <v>un</v>
          </cell>
          <cell r="C41">
            <v>312099.44</v>
          </cell>
        </row>
        <row r="42">
          <cell r="A42" t="str">
            <v>BASE ESPUMA JUMBOLO</v>
          </cell>
          <cell r="B42" t="str">
            <v>m2</v>
          </cell>
          <cell r="C42">
            <v>1385.1599999999999</v>
          </cell>
        </row>
        <row r="43">
          <cell r="A43" t="str">
            <v>BISAGRA ALUMINIO 3"</v>
          </cell>
          <cell r="B43" t="str">
            <v>un</v>
          </cell>
          <cell r="C43">
            <v>2492.9</v>
          </cell>
        </row>
        <row r="44">
          <cell r="A44" t="str">
            <v>BISAGRA METALICA 3" UN</v>
          </cell>
          <cell r="B44" t="str">
            <v>un</v>
          </cell>
          <cell r="C44">
            <v>4444.54</v>
          </cell>
        </row>
        <row r="45">
          <cell r="A45" t="str">
            <v>BLOQUE CONCRETO SPLIT 15x20x40</v>
          </cell>
          <cell r="B45" t="str">
            <v>un</v>
          </cell>
          <cell r="C45">
            <v>3462.9</v>
          </cell>
        </row>
        <row r="46">
          <cell r="A46" t="str">
            <v>BLOQUE CONCRETO 12x19x39</v>
          </cell>
          <cell r="B46" t="str">
            <v>un</v>
          </cell>
          <cell r="C46">
            <v>1465.67</v>
          </cell>
        </row>
        <row r="47">
          <cell r="A47" t="str">
            <v>BLOQUE No 5 ARCILLA</v>
          </cell>
          <cell r="B47" t="str">
            <v>un</v>
          </cell>
          <cell r="C47">
            <v>866.20999999999992</v>
          </cell>
        </row>
        <row r="48">
          <cell r="A48" t="str">
            <v>BORDILLO PREFABRICADO A-80</v>
          </cell>
          <cell r="B48" t="str">
            <v>un</v>
          </cell>
          <cell r="C48">
            <v>28280.35</v>
          </cell>
        </row>
        <row r="49">
          <cell r="A49" t="str">
            <v>BOQUILLA PARA CERAMICA</v>
          </cell>
          <cell r="B49" t="str">
            <v>kg</v>
          </cell>
          <cell r="C49">
            <v>4848.0599999999995</v>
          </cell>
        </row>
        <row r="50">
          <cell r="A50" t="str">
            <v>BROCHA 2"</v>
          </cell>
          <cell r="B50" t="str">
            <v>un</v>
          </cell>
          <cell r="C50">
            <v>1870.1599999999999</v>
          </cell>
        </row>
        <row r="51">
          <cell r="A51" t="str">
            <v>CAL HIDRATADA</v>
          </cell>
          <cell r="B51" t="str">
            <v>kg</v>
          </cell>
          <cell r="C51">
            <v>866.20999999999992</v>
          </cell>
        </row>
        <row r="52">
          <cell r="A52" t="str">
            <v>CANAL AMAZONA</v>
          </cell>
          <cell r="B52" t="str">
            <v>ml</v>
          </cell>
          <cell r="C52">
            <v>30588.95</v>
          </cell>
        </row>
        <row r="53">
          <cell r="A53" t="str">
            <v>CANECA TIPO M120 (EN MALLA METALICA)</v>
          </cell>
          <cell r="B53" t="str">
            <v>un</v>
          </cell>
          <cell r="C53">
            <v>267509.51</v>
          </cell>
        </row>
        <row r="54">
          <cell r="A54" t="str">
            <v>CAOLIN</v>
          </cell>
          <cell r="B54" t="str">
            <v>bt</v>
          </cell>
          <cell r="C54">
            <v>11889.289999999999</v>
          </cell>
        </row>
        <row r="55">
          <cell r="A55" t="str">
            <v>CARTUCHO DE SILICONA</v>
          </cell>
          <cell r="B55" t="str">
            <v>un</v>
          </cell>
          <cell r="C55">
            <v>12489.72</v>
          </cell>
        </row>
        <row r="56">
          <cell r="A56" t="str">
            <v>CEMENTO BLANCO</v>
          </cell>
          <cell r="B56" t="str">
            <v>kg</v>
          </cell>
          <cell r="C56">
            <v>1119.3799999999999</v>
          </cell>
        </row>
        <row r="57">
          <cell r="A57" t="str">
            <v>CEMENTO GRIS</v>
          </cell>
          <cell r="B57" t="str">
            <v>bt</v>
          </cell>
          <cell r="C57">
            <v>28280.35</v>
          </cell>
        </row>
        <row r="58">
          <cell r="A58" t="str">
            <v>CERAMICA 30x30</v>
          </cell>
          <cell r="B58" t="str">
            <v>m2</v>
          </cell>
          <cell r="C58">
            <v>28707.149999999998</v>
          </cell>
        </row>
        <row r="59">
          <cell r="A59" t="str">
            <v>CERRADURA SCHLAGE JUPITER ALCOBA</v>
          </cell>
          <cell r="B59" t="str">
            <v>un</v>
          </cell>
          <cell r="C59">
            <v>34629</v>
          </cell>
        </row>
        <row r="60">
          <cell r="A60" t="str">
            <v>CERROJO DOBLE YALE</v>
          </cell>
          <cell r="B60" t="str">
            <v>un</v>
          </cell>
          <cell r="C60">
            <v>63486.5</v>
          </cell>
        </row>
        <row r="61">
          <cell r="A61" t="str">
            <v>CESPEDON</v>
          </cell>
          <cell r="B61" t="str">
            <v>m2</v>
          </cell>
          <cell r="C61">
            <v>3740.3199999999997</v>
          </cell>
        </row>
        <row r="62">
          <cell r="A62" t="str">
            <v>CINTA DE PAPEL 250</v>
          </cell>
          <cell r="B62" t="str">
            <v>rl</v>
          </cell>
          <cell r="C62">
            <v>10111.279999999999</v>
          </cell>
        </row>
        <row r="63">
          <cell r="A63" t="str">
            <v>CHAZOS</v>
          </cell>
          <cell r="B63" t="str">
            <v>un</v>
          </cell>
          <cell r="C63">
            <v>58.199999999999996</v>
          </cell>
        </row>
        <row r="64">
          <cell r="A64" t="str">
            <v>CHEQUE HELBERT 2" VERTICAL</v>
          </cell>
          <cell r="B64" t="str">
            <v>un</v>
          </cell>
          <cell r="C64">
            <v>184688</v>
          </cell>
        </row>
        <row r="65">
          <cell r="A65" t="str">
            <v>CHEQUE HELBERT 3/4" CORTINA SELLO MET</v>
          </cell>
          <cell r="B65" t="str">
            <v>un</v>
          </cell>
          <cell r="C65">
            <v>57715</v>
          </cell>
        </row>
        <row r="66">
          <cell r="A66" t="str">
            <v>CHEQUE HELBERT 1 1/4" CORTINA SELLO MET</v>
          </cell>
          <cell r="B66" t="str">
            <v>un</v>
          </cell>
          <cell r="C66">
            <v>138516</v>
          </cell>
        </row>
        <row r="67">
          <cell r="A67" t="str">
            <v>CHEQUE HELBERT 1 1/2" CORTINA SELLO MET</v>
          </cell>
          <cell r="B67" t="str">
            <v>un</v>
          </cell>
          <cell r="C67">
            <v>161602</v>
          </cell>
        </row>
        <row r="68">
          <cell r="A68" t="str">
            <v>CICLOPARQUEADERO M101</v>
          </cell>
          <cell r="B68" t="str">
            <v>un</v>
          </cell>
          <cell r="C68">
            <v>510200.6</v>
          </cell>
        </row>
        <row r="69">
          <cell r="A69" t="str">
            <v>CIELO RASO DRYWALL 1/2" BOVEDA</v>
          </cell>
          <cell r="B69" t="str">
            <v>un</v>
          </cell>
          <cell r="C69">
            <v>24250</v>
          </cell>
        </row>
        <row r="70">
          <cell r="A70" t="str">
            <v>CODO 45 BAJANTE BLANCO</v>
          </cell>
          <cell r="B70" t="str">
            <v>un</v>
          </cell>
          <cell r="C70">
            <v>6694.94</v>
          </cell>
        </row>
        <row r="71">
          <cell r="A71" t="str">
            <v>CODO 45 SANITARIO PVC 2"</v>
          </cell>
          <cell r="B71" t="str">
            <v>un</v>
          </cell>
          <cell r="C71">
            <v>3001.18</v>
          </cell>
        </row>
        <row r="72">
          <cell r="A72" t="str">
            <v>CODO 45 SANITARIO PVC 3"</v>
          </cell>
          <cell r="B72" t="str">
            <v>un</v>
          </cell>
          <cell r="C72">
            <v>6579.51</v>
          </cell>
        </row>
        <row r="73">
          <cell r="A73" t="str">
            <v>CODO 90 PRESION PVC 1/2</v>
          </cell>
          <cell r="B73" t="str">
            <v>un</v>
          </cell>
          <cell r="C73">
            <v>623.71</v>
          </cell>
        </row>
        <row r="74">
          <cell r="A74" t="str">
            <v>CODO 90 SANITARIO PVC 2"</v>
          </cell>
          <cell r="B74" t="str">
            <v>un</v>
          </cell>
          <cell r="C74">
            <v>2539.46</v>
          </cell>
        </row>
        <row r="75">
          <cell r="A75" t="str">
            <v>CODO 90 SANITARIO PVC 4"</v>
          </cell>
          <cell r="B75" t="str">
            <v>un</v>
          </cell>
          <cell r="C75">
            <v>11196.71</v>
          </cell>
        </row>
        <row r="76">
          <cell r="A76" t="str">
            <v>COLOR MINERAL</v>
          </cell>
          <cell r="B76" t="str">
            <v>kg</v>
          </cell>
          <cell r="C76">
            <v>8737.76</v>
          </cell>
        </row>
        <row r="77">
          <cell r="A77" t="str">
            <v>CONCRETO PREMEZCLADO 3000 PSI</v>
          </cell>
          <cell r="B77" t="str">
            <v>m3</v>
          </cell>
          <cell r="C77">
            <v>401811.83</v>
          </cell>
        </row>
        <row r="78">
          <cell r="A78" t="str">
            <v>CUB HD333C ALUZ CAL28 FV PERF PINT 2 CARAS</v>
          </cell>
          <cell r="B78" t="str">
            <v>m2</v>
          </cell>
          <cell r="C78">
            <v>140247.44999999998</v>
          </cell>
        </row>
        <row r="79">
          <cell r="A79" t="str">
            <v>CUPULA TRAGANTE METALICO 4"</v>
          </cell>
          <cell r="B79" t="str">
            <v>un</v>
          </cell>
          <cell r="C79">
            <v>18122.509999999998</v>
          </cell>
        </row>
        <row r="80">
          <cell r="A80" t="str">
            <v>CUPULA TRAGANTE METALICO 6"</v>
          </cell>
          <cell r="B80" t="str">
            <v>un</v>
          </cell>
          <cell r="C80">
            <v>51943.5</v>
          </cell>
        </row>
        <row r="81">
          <cell r="A81" t="str">
            <v>DILATACION BRONCE</v>
          </cell>
          <cell r="B81" t="str">
            <v>un</v>
          </cell>
          <cell r="C81">
            <v>4744.2699999999995</v>
          </cell>
        </row>
        <row r="82">
          <cell r="A82" t="str">
            <v>DISOLVENTE</v>
          </cell>
          <cell r="B82" t="str">
            <v>gl</v>
          </cell>
          <cell r="C82">
            <v>27460.7</v>
          </cell>
        </row>
        <row r="83">
          <cell r="A83" t="str">
            <v>DISOLVENTE THINNER</v>
          </cell>
          <cell r="B83" t="str">
            <v>gl</v>
          </cell>
          <cell r="C83">
            <v>81147.289999999994</v>
          </cell>
        </row>
        <row r="84">
          <cell r="A84" t="str">
            <v>DIVISIONES LAMINA PLASTICA FENOLICA</v>
          </cell>
          <cell r="B84" t="str">
            <v>m2</v>
          </cell>
          <cell r="C84">
            <v>259717.5</v>
          </cell>
        </row>
        <row r="85">
          <cell r="A85" t="str">
            <v>DUCHA SENCILLA VENTO CROMO</v>
          </cell>
          <cell r="B85" t="str">
            <v>un</v>
          </cell>
          <cell r="C85">
            <v>103887</v>
          </cell>
        </row>
        <row r="86">
          <cell r="A86" t="str">
            <v>DURMIENTE</v>
          </cell>
          <cell r="B86" t="str">
            <v>ml</v>
          </cell>
          <cell r="C86">
            <v>750.78</v>
          </cell>
        </row>
        <row r="87">
          <cell r="A87" t="str">
            <v>DURMIENTE 3 M</v>
          </cell>
          <cell r="B87" t="str">
            <v>ml</v>
          </cell>
          <cell r="C87">
            <v>1119.3799999999999</v>
          </cell>
        </row>
        <row r="88">
          <cell r="A88" t="str">
            <v>DUROPISO BLANCO 33x33</v>
          </cell>
          <cell r="B88" t="str">
            <v>m2</v>
          </cell>
          <cell r="C88">
            <v>32101.18</v>
          </cell>
        </row>
        <row r="89">
          <cell r="A89" t="str">
            <v>EMULSION ASFALTICA</v>
          </cell>
          <cell r="B89" t="str">
            <v>gl</v>
          </cell>
          <cell r="C89">
            <v>4374.7</v>
          </cell>
        </row>
        <row r="90">
          <cell r="A90" t="str">
            <v>ESMALTE</v>
          </cell>
          <cell r="B90" t="str">
            <v>gl</v>
          </cell>
          <cell r="C90">
            <v>56179.49</v>
          </cell>
        </row>
        <row r="91">
          <cell r="A91" t="str">
            <v>ESPEJO BISELADO 4mm</v>
          </cell>
          <cell r="B91" t="str">
            <v>m2</v>
          </cell>
          <cell r="C91">
            <v>46172</v>
          </cell>
        </row>
        <row r="92">
          <cell r="A92" t="str">
            <v>ESTRUCTURA ASTAS PARA BANDERAS</v>
          </cell>
          <cell r="B92" t="str">
            <v>un</v>
          </cell>
          <cell r="C92">
            <v>299887.14</v>
          </cell>
        </row>
        <row r="93">
          <cell r="A93" t="str">
            <v>ESTRUCTURA MICROFUTBOL</v>
          </cell>
          <cell r="B93" t="str">
            <v>jg</v>
          </cell>
          <cell r="C93">
            <v>1385160</v>
          </cell>
        </row>
        <row r="94">
          <cell r="A94" t="str">
            <v>ESTRUCTURA MULTIPLE BALONCESTO/FUTBOL</v>
          </cell>
          <cell r="B94" t="str">
            <v>jg</v>
          </cell>
          <cell r="C94">
            <v>3924620</v>
          </cell>
        </row>
        <row r="95">
          <cell r="A95" t="str">
            <v>ESTRUCTURA VOLEIBOL</v>
          </cell>
          <cell r="B95" t="str">
            <v>jg</v>
          </cell>
          <cell r="C95">
            <v>530978</v>
          </cell>
        </row>
        <row r="96">
          <cell r="A96" t="str">
            <v>ESTRUCTURA FUTBOL TUB ALL 4" CON SOPORTES</v>
          </cell>
          <cell r="B96" t="str">
            <v>un</v>
          </cell>
          <cell r="C96">
            <v>519435</v>
          </cell>
        </row>
        <row r="97">
          <cell r="A97" t="str">
            <v>FLOTADOR TIPO HELBERT 2"</v>
          </cell>
          <cell r="B97" t="str">
            <v>un</v>
          </cell>
          <cell r="C97">
            <v>144183.71</v>
          </cell>
        </row>
        <row r="98">
          <cell r="A98" t="str">
            <v>GAS PROPANO</v>
          </cell>
          <cell r="B98" t="str">
            <v>un</v>
          </cell>
          <cell r="C98">
            <v>12489.72</v>
          </cell>
        </row>
        <row r="99">
          <cell r="A99" t="str">
            <v>GRANITO No 2</v>
          </cell>
          <cell r="B99" t="str">
            <v>bt</v>
          </cell>
          <cell r="C99">
            <v>18099.23</v>
          </cell>
        </row>
        <row r="100">
          <cell r="A100" t="str">
            <v>GRANITO No 3</v>
          </cell>
          <cell r="B100" t="str">
            <v>bt</v>
          </cell>
          <cell r="C100">
            <v>22473.93</v>
          </cell>
        </row>
        <row r="101">
          <cell r="A101" t="str">
            <v>GRAVILLA DE RIO</v>
          </cell>
          <cell r="B101" t="str">
            <v>m3</v>
          </cell>
          <cell r="C101">
            <v>113872.18</v>
          </cell>
        </row>
        <row r="102">
          <cell r="A102" t="str">
            <v>GRIFERIA LAVAMANOS TIPO GRIVAL MARRUECOS</v>
          </cell>
          <cell r="B102" t="str">
            <v>un</v>
          </cell>
          <cell r="C102">
            <v>70619.88</v>
          </cell>
        </row>
        <row r="103">
          <cell r="A103" t="str">
            <v>HUMUS DE LOMBRIZ</v>
          </cell>
          <cell r="B103" t="str">
            <v>kg</v>
          </cell>
          <cell r="C103">
            <v>346.28999999999996</v>
          </cell>
        </row>
        <row r="104">
          <cell r="A104" t="str">
            <v>JABONERA PARED TIPO FUSION NIQUEL</v>
          </cell>
          <cell r="B104" t="str">
            <v>un</v>
          </cell>
          <cell r="C104">
            <v>40400.5</v>
          </cell>
        </row>
        <row r="105">
          <cell r="A105" t="str">
            <v>JUEGO INFANTIL EN MADERA IDRD</v>
          </cell>
          <cell r="B105" t="str">
            <v>un</v>
          </cell>
          <cell r="C105">
            <v>3924620</v>
          </cell>
        </row>
        <row r="106">
          <cell r="A106" t="str">
            <v>LADRILLO TOLETE RECOCIDO</v>
          </cell>
          <cell r="B106" t="str">
            <v>un</v>
          </cell>
          <cell r="C106">
            <v>473.36</v>
          </cell>
        </row>
        <row r="107">
          <cell r="A107" t="str">
            <v>LADRILLO 20x10x6 ADOQUIN EN ARCILLA NATURAL</v>
          </cell>
          <cell r="B107" t="str">
            <v>m2</v>
          </cell>
          <cell r="C107">
            <v>24702.02</v>
          </cell>
        </row>
        <row r="108">
          <cell r="A108" t="str">
            <v>LAMINA ACERO GAL. CAL. 26</v>
          </cell>
          <cell r="B108" t="str">
            <v>m2</v>
          </cell>
          <cell r="C108">
            <v>25392.66</v>
          </cell>
        </row>
        <row r="109">
          <cell r="A109" t="str">
            <v>LAMINA COLD ROLLED CAL 18</v>
          </cell>
          <cell r="B109" t="str">
            <v>m2</v>
          </cell>
          <cell r="C109">
            <v>27934.059999999998</v>
          </cell>
        </row>
        <row r="110">
          <cell r="A110" t="str">
            <v>LAMINA GALVANIZADA CAL 20</v>
          </cell>
          <cell r="B110" t="str">
            <v>m2</v>
          </cell>
          <cell r="C110">
            <v>19276.809999999998</v>
          </cell>
        </row>
        <row r="111">
          <cell r="A111" t="str">
            <v>LAMINA HOT ROLLED 3mm</v>
          </cell>
          <cell r="B111" t="str">
            <v>m2</v>
          </cell>
          <cell r="C111">
            <v>50096.619999999995</v>
          </cell>
        </row>
        <row r="112">
          <cell r="A112" t="str">
            <v>LAVAMANOS ACUACER 732</v>
          </cell>
          <cell r="B112" t="str">
            <v>un</v>
          </cell>
          <cell r="C112">
            <v>56930.27</v>
          </cell>
        </row>
        <row r="113">
          <cell r="A113" t="str">
            <v>LAVAMANOS SOBREPONER INSTITUCIONAL VALENCIA</v>
          </cell>
          <cell r="B113" t="str">
            <v>un</v>
          </cell>
          <cell r="C113">
            <v>115430</v>
          </cell>
        </row>
        <row r="114">
          <cell r="A114" t="str">
            <v>LIJA</v>
          </cell>
          <cell r="B114" t="str">
            <v>pl</v>
          </cell>
          <cell r="C114">
            <v>2366.7999999999997</v>
          </cell>
        </row>
        <row r="115">
          <cell r="A115" t="str">
            <v>LISTON ORDINARIO 3 x 3</v>
          </cell>
          <cell r="B115" t="str">
            <v>ml</v>
          </cell>
          <cell r="C115">
            <v>1085.43</v>
          </cell>
        </row>
        <row r="116">
          <cell r="A116" t="str">
            <v>LLAVES PARA MANGUERA</v>
          </cell>
          <cell r="B116" t="str">
            <v>un</v>
          </cell>
          <cell r="C116">
            <v>14359.88</v>
          </cell>
        </row>
        <row r="117">
          <cell r="A117" t="str">
            <v>LONA VERDE CERRAMIENTO 2m</v>
          </cell>
          <cell r="B117" t="str">
            <v>ml</v>
          </cell>
          <cell r="C117">
            <v>11854.369999999999</v>
          </cell>
        </row>
        <row r="118">
          <cell r="A118" t="str">
            <v>MADERA LAMINADA WR WENGUE</v>
          </cell>
          <cell r="B118" t="str">
            <v>m2</v>
          </cell>
          <cell r="C118">
            <v>31166.1</v>
          </cell>
        </row>
        <row r="119">
          <cell r="A119" t="str">
            <v>MALLA ELECTROSOLDADA ESTANDAR</v>
          </cell>
          <cell r="B119" t="str">
            <v>kg</v>
          </cell>
          <cell r="C119">
            <v>3070.0499999999997</v>
          </cell>
        </row>
        <row r="120">
          <cell r="A120" t="str">
            <v>MALLA NYLON NEGRA FUTBOL ENTRELAZADA REF</v>
          </cell>
          <cell r="B120" t="str">
            <v>m2</v>
          </cell>
          <cell r="C120">
            <v>8657.25</v>
          </cell>
        </row>
        <row r="121">
          <cell r="A121" t="str">
            <v>MANIJA ACERO INOXIDABLE TUBULAR 96MM</v>
          </cell>
          <cell r="B121" t="str">
            <v>un</v>
          </cell>
          <cell r="C121">
            <v>3462.9</v>
          </cell>
        </row>
        <row r="122">
          <cell r="A122" t="str">
            <v>MANTO ASFÁLTICO CON FOIL DE ALUMINIO</v>
          </cell>
          <cell r="B122" t="str">
            <v>m2</v>
          </cell>
          <cell r="C122">
            <v>14162.97</v>
          </cell>
        </row>
        <row r="123">
          <cell r="A123" t="str">
            <v>MARCO Y TAPA DE 60X60</v>
          </cell>
          <cell r="B123" t="str">
            <v>un</v>
          </cell>
          <cell r="C123">
            <v>83225.03</v>
          </cell>
        </row>
        <row r="124">
          <cell r="A124" t="str">
            <v>MARCO Y TAPA DE 80X80</v>
          </cell>
          <cell r="B124" t="str">
            <v>un</v>
          </cell>
          <cell r="C124">
            <v>90150.83</v>
          </cell>
        </row>
        <row r="125">
          <cell r="A125" t="str">
            <v>MARCO Y TAPA DE 100X100</v>
          </cell>
          <cell r="B125" t="str">
            <v>un</v>
          </cell>
          <cell r="C125">
            <v>95114.319999999992</v>
          </cell>
        </row>
        <row r="126">
          <cell r="A126" t="str">
            <v>MARCO CON REJILLA 0.4</v>
          </cell>
          <cell r="B126" t="str">
            <v>ml</v>
          </cell>
          <cell r="C126">
            <v>106195.59999999999</v>
          </cell>
        </row>
        <row r="127">
          <cell r="A127" t="str">
            <v>MARMOLINA</v>
          </cell>
          <cell r="B127" t="str">
            <v>kg</v>
          </cell>
          <cell r="C127">
            <v>254.14</v>
          </cell>
        </row>
        <row r="128">
          <cell r="A128" t="str">
            <v>MARMOLINA BT</v>
          </cell>
          <cell r="B128" t="str">
            <v>bt</v>
          </cell>
          <cell r="C128">
            <v>11738.94</v>
          </cell>
        </row>
        <row r="129">
          <cell r="A129" t="str">
            <v>MASILLA</v>
          </cell>
          <cell r="B129" t="str">
            <v>un</v>
          </cell>
          <cell r="C129">
            <v>6244.86</v>
          </cell>
        </row>
        <row r="130">
          <cell r="A130" t="str">
            <v>NIPLE ROSCADO PVC 1/2"</v>
          </cell>
          <cell r="B130" t="str">
            <v>un</v>
          </cell>
          <cell r="C130">
            <v>692.57999999999993</v>
          </cell>
        </row>
        <row r="131">
          <cell r="A131" t="str">
            <v>ORINAL SIN AGUA CON CARTUCHO EN CAJA</v>
          </cell>
          <cell r="B131" t="str">
            <v>un</v>
          </cell>
          <cell r="C131">
            <v>819553</v>
          </cell>
        </row>
        <row r="132">
          <cell r="A132" t="str">
            <v>PASADOR GATO SUECO 2 1/2"</v>
          </cell>
          <cell r="B132" t="str">
            <v>un</v>
          </cell>
          <cell r="C132">
            <v>1846.8799999999999</v>
          </cell>
        </row>
        <row r="133">
          <cell r="A133" t="str">
            <v>PEGACOR</v>
          </cell>
          <cell r="B133" t="str">
            <v>kg</v>
          </cell>
          <cell r="C133">
            <v>1246.45</v>
          </cell>
        </row>
        <row r="134">
          <cell r="A134" t="str">
            <v>PEGANTE</v>
          </cell>
          <cell r="B134" t="str">
            <v>un</v>
          </cell>
          <cell r="C134">
            <v>7733.8099999999995</v>
          </cell>
        </row>
        <row r="135">
          <cell r="A135" t="str">
            <v>PERNO 5/8" X 10"</v>
          </cell>
          <cell r="B135" t="str">
            <v>un</v>
          </cell>
          <cell r="C135">
            <v>3740.3199999999997</v>
          </cell>
        </row>
        <row r="136">
          <cell r="A136" t="str">
            <v>PINTURA</v>
          </cell>
          <cell r="B136" t="str">
            <v>gl</v>
          </cell>
          <cell r="C136">
            <v>62424.35</v>
          </cell>
        </row>
        <row r="137">
          <cell r="A137" t="str">
            <v>PINTURA ACRILICA DE DEMARCACION</v>
          </cell>
          <cell r="B137" t="str">
            <v>gl</v>
          </cell>
          <cell r="C137">
            <v>77280.87</v>
          </cell>
        </row>
        <row r="138">
          <cell r="A138" t="str">
            <v>PINTURA ACRILICA TIPO KORAZA</v>
          </cell>
          <cell r="B138" t="str">
            <v>gl</v>
          </cell>
          <cell r="C138">
            <v>62424.35</v>
          </cell>
        </row>
        <row r="139">
          <cell r="A139" t="str">
            <v>PINTURA BITUMINOSA</v>
          </cell>
          <cell r="B139" t="str">
            <v>gl</v>
          </cell>
          <cell r="C139">
            <v>53502.29</v>
          </cell>
        </row>
        <row r="140">
          <cell r="A140" t="str">
            <v>PINTURA ELECTROSTATICA CON POLVO POLIESTER</v>
          </cell>
          <cell r="B140" t="str">
            <v>m2</v>
          </cell>
          <cell r="C140">
            <v>27010.62</v>
          </cell>
        </row>
        <row r="141">
          <cell r="A141" t="str">
            <v>PINTURA DE RECUBRIMIMIENTO (EPOXICA/BITUMINOSA)</v>
          </cell>
          <cell r="B141" t="str">
            <v>gl</v>
          </cell>
          <cell r="C141">
            <v>74902.429999999993</v>
          </cell>
        </row>
        <row r="142">
          <cell r="A142" t="str">
            <v>PIRLAN MELAM T</v>
          </cell>
          <cell r="B142" t="str">
            <v>ml</v>
          </cell>
          <cell r="C142">
            <v>5194.3499999999995</v>
          </cell>
        </row>
        <row r="143">
          <cell r="A143" t="str">
            <v>PLANCHON ORDINARIO 3m</v>
          </cell>
          <cell r="B143" t="str">
            <v>ml</v>
          </cell>
          <cell r="C143">
            <v>9199.48</v>
          </cell>
        </row>
        <row r="144">
          <cell r="A144" t="str">
            <v>PLATINA LAMINA HR 25-30X25-30 CAL 3/16"</v>
          </cell>
          <cell r="B144" t="str">
            <v>un</v>
          </cell>
          <cell r="C144">
            <v>21931.7</v>
          </cell>
        </row>
        <row r="145">
          <cell r="A145" t="str">
            <v>POLIETILENO</v>
          </cell>
          <cell r="B145" t="str">
            <v>m2</v>
          </cell>
          <cell r="C145">
            <v>1500.59</v>
          </cell>
        </row>
        <row r="146">
          <cell r="A146" t="str">
            <v>PORTENTO PLUS ALONGADO</v>
          </cell>
          <cell r="B146" t="str">
            <v>un</v>
          </cell>
          <cell r="C146">
            <v>427091</v>
          </cell>
        </row>
        <row r="147">
          <cell r="A147" t="str">
            <v>PUNTILLA CON CABEZA 2 1/2"</v>
          </cell>
          <cell r="B147" t="str">
            <v>lb</v>
          </cell>
          <cell r="C147">
            <v>2492.9</v>
          </cell>
        </row>
        <row r="148">
          <cell r="A148" t="str">
            <v>PUNTILLA CON CABEZA 2"</v>
          </cell>
          <cell r="B148" t="str">
            <v>lb</v>
          </cell>
          <cell r="C148">
            <v>2492.9</v>
          </cell>
        </row>
        <row r="149">
          <cell r="A149" t="str">
            <v>PUNTILLA CON CABEZA 3"</v>
          </cell>
          <cell r="B149" t="str">
            <v>lb</v>
          </cell>
          <cell r="C149">
            <v>2492.9</v>
          </cell>
        </row>
        <row r="150">
          <cell r="A150" t="str">
            <v>RECEBO B-200</v>
          </cell>
          <cell r="B150" t="str">
            <v>m3</v>
          </cell>
          <cell r="C150">
            <v>22589.360000000001</v>
          </cell>
        </row>
        <row r="151">
          <cell r="A151" t="str">
            <v>RECEBO B-400</v>
          </cell>
          <cell r="B151" t="str">
            <v>m3</v>
          </cell>
          <cell r="C151">
            <v>27356.91</v>
          </cell>
        </row>
        <row r="152">
          <cell r="A152" t="str">
            <v>REDUCTOR DE NIVEL</v>
          </cell>
          <cell r="B152" t="str">
            <v>ml</v>
          </cell>
          <cell r="C152">
            <v>4040.0499999999997</v>
          </cell>
        </row>
        <row r="153">
          <cell r="A153" t="str">
            <v>REGISTRO P/D RED WHITE 1 1/4"</v>
          </cell>
          <cell r="B153" t="str">
            <v>un</v>
          </cell>
          <cell r="C153">
            <v>49934.63</v>
          </cell>
        </row>
        <row r="154">
          <cell r="A154" t="str">
            <v>REGISTRO P/D RED WHITE 1 1/2"</v>
          </cell>
          <cell r="B154" t="str">
            <v>un</v>
          </cell>
          <cell r="C154">
            <v>54136.67</v>
          </cell>
        </row>
        <row r="155">
          <cell r="A155" t="str">
            <v>REGISTRO P/D RED WHITE 1"</v>
          </cell>
          <cell r="B155" t="str">
            <v>un</v>
          </cell>
          <cell r="C155">
            <v>37457.519999999997</v>
          </cell>
        </row>
        <row r="156">
          <cell r="A156" t="str">
            <v>REGISTRO P/D RED WHITE 1/2"</v>
          </cell>
          <cell r="B156" t="str">
            <v>un</v>
          </cell>
          <cell r="C156">
            <v>18722.939999999999</v>
          </cell>
        </row>
        <row r="157">
          <cell r="A157" t="str">
            <v>REGISTRO P/D RED WHITE 2"</v>
          </cell>
          <cell r="B157" t="str">
            <v>un</v>
          </cell>
          <cell r="C157">
            <v>118593.17</v>
          </cell>
        </row>
        <row r="158">
          <cell r="A158" t="str">
            <v>REGISTRO P/D RED WHITE 3/4"</v>
          </cell>
          <cell r="B158" t="str">
            <v>un</v>
          </cell>
          <cell r="C158">
            <v>25844.68</v>
          </cell>
        </row>
        <row r="159">
          <cell r="A159" t="str">
            <v>REJILLA DE PISO CON SOSCO DE 3" X 2"</v>
          </cell>
          <cell r="B159" t="str">
            <v>un</v>
          </cell>
          <cell r="C159">
            <v>7698.8899999999994</v>
          </cell>
        </row>
        <row r="160">
          <cell r="A160" t="str">
            <v>REPISA ORDINARIO 3m</v>
          </cell>
          <cell r="B160" t="str">
            <v>ml</v>
          </cell>
          <cell r="C160">
            <v>3740.3199999999997</v>
          </cell>
        </row>
        <row r="161">
          <cell r="A161" t="str">
            <v>RODILLO JUNIOR FELPA</v>
          </cell>
          <cell r="B161" t="str">
            <v>un</v>
          </cell>
          <cell r="C161">
            <v>4617.2</v>
          </cell>
        </row>
        <row r="162">
          <cell r="A162" t="str">
            <v>SARDINEL PREFABRICADO A-10</v>
          </cell>
          <cell r="B162" t="str">
            <v>un</v>
          </cell>
          <cell r="C162">
            <v>37757.25</v>
          </cell>
        </row>
        <row r="163">
          <cell r="A163" t="str">
            <v>SECADOR MANOS NAC PUSH CARCAZA BLANCA</v>
          </cell>
          <cell r="B163" t="str">
            <v>un</v>
          </cell>
          <cell r="C163">
            <v>1079270.5</v>
          </cell>
        </row>
        <row r="164">
          <cell r="A164" t="str">
            <v>SEGUETA</v>
          </cell>
          <cell r="B164" t="str">
            <v>un</v>
          </cell>
          <cell r="C164">
            <v>3370.75</v>
          </cell>
        </row>
        <row r="165">
          <cell r="A165" t="str">
            <v>SIFON PVC 2"</v>
          </cell>
          <cell r="B165" t="str">
            <v>un</v>
          </cell>
          <cell r="C165">
            <v>4998.41</v>
          </cell>
        </row>
        <row r="166">
          <cell r="A166" t="str">
            <v>SIFON PVC 3"</v>
          </cell>
          <cell r="B166" t="str">
            <v>un</v>
          </cell>
          <cell r="C166">
            <v>7491.3099999999995</v>
          </cell>
        </row>
        <row r="167">
          <cell r="A167" t="str">
            <v>SIKA 1</v>
          </cell>
          <cell r="B167" t="str">
            <v>kg</v>
          </cell>
          <cell r="C167">
            <v>4617.2</v>
          </cell>
        </row>
        <row r="168">
          <cell r="A168" t="str">
            <v>SIKASET</v>
          </cell>
          <cell r="B168" t="str">
            <v>kg</v>
          </cell>
          <cell r="C168">
            <v>7156.66</v>
          </cell>
        </row>
        <row r="169">
          <cell r="A169" t="str">
            <v>SILICONA TRASPARENTE</v>
          </cell>
          <cell r="B169" t="str">
            <v>un</v>
          </cell>
          <cell r="C169">
            <v>10111.279999999999</v>
          </cell>
        </row>
        <row r="170">
          <cell r="A170" t="str">
            <v>SOLDADURA DE ESTAÑO</v>
          </cell>
          <cell r="B170" t="str">
            <v>un</v>
          </cell>
          <cell r="C170">
            <v>18850.009999999998</v>
          </cell>
        </row>
        <row r="171">
          <cell r="A171" t="str">
            <v>SOLDADURA ELECTRICA</v>
          </cell>
          <cell r="B171" t="str">
            <v>kg</v>
          </cell>
          <cell r="C171">
            <v>7491.3099999999995</v>
          </cell>
        </row>
        <row r="172">
          <cell r="A172" t="str">
            <v>SOLDADURA PVC + LIMPIADOR PVC 2:1 x 1/4</v>
          </cell>
          <cell r="B172" t="str">
            <v>un</v>
          </cell>
          <cell r="C172">
            <v>83686.75</v>
          </cell>
        </row>
        <row r="173">
          <cell r="A173" t="str">
            <v>SOPORTE CANAL AMAZONA</v>
          </cell>
          <cell r="B173" t="str">
            <v>un</v>
          </cell>
          <cell r="C173">
            <v>3232.04</v>
          </cell>
        </row>
        <row r="174">
          <cell r="A174" t="str">
            <v>SOPORTE DE BAJANTE</v>
          </cell>
          <cell r="B174" t="str">
            <v>un</v>
          </cell>
          <cell r="C174">
            <v>2539.46</v>
          </cell>
        </row>
        <row r="175">
          <cell r="A175" t="str">
            <v>TABLA BURRA CEDRO MACHO 0.28</v>
          </cell>
          <cell r="B175" t="str">
            <v>ml</v>
          </cell>
          <cell r="C175">
            <v>13759.449999999999</v>
          </cell>
        </row>
        <row r="176">
          <cell r="A176" t="str">
            <v>TABLA BURRA ORDINARIO 0.30</v>
          </cell>
          <cell r="B176" t="str">
            <v>ml</v>
          </cell>
          <cell r="C176">
            <v>7110.0999999999995</v>
          </cell>
        </row>
        <row r="177">
          <cell r="A177" t="str">
            <v>TABLA BURRA TERMINADA 1 CARA 0.30</v>
          </cell>
          <cell r="B177" t="str">
            <v>ml</v>
          </cell>
          <cell r="C177">
            <v>7733.8099999999995</v>
          </cell>
        </row>
        <row r="178">
          <cell r="A178" t="str">
            <v>TABLA CHAPA ORDINARIO 0.30</v>
          </cell>
          <cell r="B178" t="str">
            <v>ml</v>
          </cell>
          <cell r="C178">
            <v>4178.76</v>
          </cell>
        </row>
        <row r="179">
          <cell r="A179" t="str">
            <v>TABLA CHAPA TERMINADO 1 CARA 0.30</v>
          </cell>
          <cell r="B179" t="str">
            <v>ml</v>
          </cell>
          <cell r="C179">
            <v>2124.2999999999997</v>
          </cell>
        </row>
        <row r="180">
          <cell r="A180" t="str">
            <v>TANQUE PLASTICO 1000 LTS</v>
          </cell>
          <cell r="B180" t="str">
            <v>un</v>
          </cell>
          <cell r="C180">
            <v>345978.63</v>
          </cell>
        </row>
        <row r="181">
          <cell r="A181" t="str">
            <v>TANQUE PLASTICO 2000 LTS</v>
          </cell>
          <cell r="B181" t="str">
            <v>un</v>
          </cell>
          <cell r="C181">
            <v>542521</v>
          </cell>
        </row>
        <row r="182">
          <cell r="A182" t="str">
            <v>TAPA EXTERNA CANAL AMAZONA</v>
          </cell>
          <cell r="B182" t="str">
            <v>un</v>
          </cell>
          <cell r="C182">
            <v>8657.25</v>
          </cell>
        </row>
        <row r="183">
          <cell r="A183" t="str">
            <v>TAPAREGISTRO PLASTICA 20x20</v>
          </cell>
          <cell r="B183" t="str">
            <v>un</v>
          </cell>
          <cell r="C183">
            <v>10965.85</v>
          </cell>
        </row>
        <row r="184">
          <cell r="A184" t="str">
            <v>TAPON DE PRUEBA SANITARIO PVC 2"</v>
          </cell>
          <cell r="B184" t="str">
            <v>un</v>
          </cell>
          <cell r="C184">
            <v>1154.3</v>
          </cell>
        </row>
        <row r="185">
          <cell r="A185" t="str">
            <v>TAPON DE PRUEBA SANITARIO PVC 3"</v>
          </cell>
          <cell r="B185" t="str">
            <v>un</v>
          </cell>
          <cell r="C185">
            <v>1385.1599999999999</v>
          </cell>
        </row>
        <row r="186">
          <cell r="A186" t="str">
            <v>TAPON DE PRUEBA SANITARIO PVC 4"</v>
          </cell>
          <cell r="B186" t="str">
            <v>un</v>
          </cell>
          <cell r="C186">
            <v>2885.75</v>
          </cell>
        </row>
        <row r="187">
          <cell r="A187" t="str">
            <v>TAPON ROSCADO PVCP 1/2"</v>
          </cell>
          <cell r="B187" t="str">
            <v>un</v>
          </cell>
          <cell r="C187">
            <v>623.71</v>
          </cell>
        </row>
        <row r="188">
          <cell r="A188" t="str">
            <v>TAPON SOLDADO PVCP 1/2"</v>
          </cell>
          <cell r="B188" t="str">
            <v>un</v>
          </cell>
          <cell r="C188">
            <v>369.57</v>
          </cell>
        </row>
        <row r="189">
          <cell r="A189" t="str">
            <v>TEE ROSCADA PVC 1/2"</v>
          </cell>
          <cell r="B189" t="str">
            <v>un</v>
          </cell>
          <cell r="C189">
            <v>1731.45</v>
          </cell>
        </row>
        <row r="190">
          <cell r="A190" t="str">
            <v>TEFLON</v>
          </cell>
          <cell r="B190" t="str">
            <v>un</v>
          </cell>
          <cell r="C190">
            <v>1627.6599999999999</v>
          </cell>
        </row>
        <row r="191">
          <cell r="A191" t="str">
            <v>TEJA THERMOACUSTICA A-360 MAX</v>
          </cell>
          <cell r="B191" t="str">
            <v>m2</v>
          </cell>
          <cell r="C191">
            <v>24967.8</v>
          </cell>
        </row>
        <row r="192">
          <cell r="A192" t="str">
            <v>TEJA THERMOACUSTICA TIPO AJOVER</v>
          </cell>
          <cell r="B192" t="str">
            <v>m2</v>
          </cell>
          <cell r="C192">
            <v>24967.8</v>
          </cell>
        </row>
        <row r="193">
          <cell r="A193" t="str">
            <v>TIERRA NEGRA</v>
          </cell>
          <cell r="B193" t="str">
            <v>m3</v>
          </cell>
          <cell r="C193">
            <v>21401.11</v>
          </cell>
        </row>
        <row r="194">
          <cell r="A194" t="str">
            <v>TIRAS 3x3x3</v>
          </cell>
          <cell r="B194" t="str">
            <v>ml</v>
          </cell>
          <cell r="C194">
            <v>1500.59</v>
          </cell>
        </row>
        <row r="195">
          <cell r="A195" t="str">
            <v>TORNILLO LAMINA 1/2"</v>
          </cell>
          <cell r="B195" t="str">
            <v>un</v>
          </cell>
          <cell r="C195">
            <v>127.07</v>
          </cell>
        </row>
        <row r="196">
          <cell r="A196" t="str">
            <v>TORNILLOS AUTOPERFORANTES</v>
          </cell>
          <cell r="B196" t="str">
            <v>un</v>
          </cell>
          <cell r="C196">
            <v>438.44</v>
          </cell>
        </row>
        <row r="197">
          <cell r="A197" t="str">
            <v>TORNILLOS PARA MADERA 1"</v>
          </cell>
          <cell r="B197" t="str">
            <v>un</v>
          </cell>
          <cell r="C197">
            <v>23.28</v>
          </cell>
        </row>
        <row r="198">
          <cell r="A198" t="str">
            <v>TORNILLOS PARA MADERA 1"-3"</v>
          </cell>
          <cell r="B198" t="str">
            <v>un</v>
          </cell>
          <cell r="C198">
            <v>311.37</v>
          </cell>
        </row>
        <row r="199">
          <cell r="A199" t="str">
            <v>TUBO ALCANTARILLADO PVC NOVAFORT 6"</v>
          </cell>
          <cell r="B199" t="str">
            <v>ml</v>
          </cell>
          <cell r="C199">
            <v>29585</v>
          </cell>
        </row>
        <row r="200">
          <cell r="A200" t="str">
            <v>TUBO ALCANTARILLADO PVC NOVAFORT 8"</v>
          </cell>
          <cell r="B200" t="str">
            <v>ml</v>
          </cell>
          <cell r="C200">
            <v>39326.71</v>
          </cell>
        </row>
        <row r="201">
          <cell r="A201" t="str">
            <v>TUBO ALCANTARILLADO PVC NOVAFORT 12"</v>
          </cell>
          <cell r="B201" t="str">
            <v>ml</v>
          </cell>
          <cell r="C201">
            <v>83686.75</v>
          </cell>
        </row>
        <row r="202">
          <cell r="A202" t="str">
            <v>TUBO ALCANTARILLADO PVC NOVAFORT 14"</v>
          </cell>
          <cell r="B202" t="str">
            <v>ml</v>
          </cell>
          <cell r="C202">
            <v>105964.73999999999</v>
          </cell>
        </row>
        <row r="203">
          <cell r="A203" t="str">
            <v>TUBO ALCANTARILLADO PVC NOVAFORT 16"</v>
          </cell>
          <cell r="B203" t="str">
            <v>ml</v>
          </cell>
          <cell r="C203">
            <v>138516</v>
          </cell>
        </row>
        <row r="204">
          <cell r="A204" t="str">
            <v>TUBO PVCP 1 1/2" RDE 21</v>
          </cell>
          <cell r="B204" t="str">
            <v>ml</v>
          </cell>
          <cell r="C204">
            <v>9892.06</v>
          </cell>
        </row>
        <row r="205">
          <cell r="A205" t="str">
            <v>TUBO PVCP 1 1/4" RDE 21</v>
          </cell>
          <cell r="B205" t="str">
            <v>ml</v>
          </cell>
          <cell r="C205">
            <v>8369.16</v>
          </cell>
        </row>
        <row r="206">
          <cell r="A206" t="str">
            <v>TUBO PVCP 1" RDE 13.5</v>
          </cell>
          <cell r="B206" t="str">
            <v>ml</v>
          </cell>
          <cell r="C206">
            <v>6233.22</v>
          </cell>
        </row>
        <row r="207">
          <cell r="A207" t="str">
            <v>TUBO PVCP 1/2" RDE 9</v>
          </cell>
          <cell r="B207" t="str">
            <v>ml</v>
          </cell>
          <cell r="C207">
            <v>3462.9</v>
          </cell>
        </row>
        <row r="208">
          <cell r="A208" t="str">
            <v>TUBO PVCP 2" RDE 21</v>
          </cell>
          <cell r="B208" t="str">
            <v>ml</v>
          </cell>
          <cell r="C208">
            <v>10042.41</v>
          </cell>
        </row>
        <row r="209">
          <cell r="A209" t="str">
            <v>TUBO PVCP 3/4" RDE 11</v>
          </cell>
          <cell r="B209" t="str">
            <v>ml</v>
          </cell>
          <cell r="C209">
            <v>4617.2</v>
          </cell>
        </row>
        <row r="210">
          <cell r="A210" t="str">
            <v>TUBO PVCS 2"</v>
          </cell>
          <cell r="B210" t="str">
            <v>ml</v>
          </cell>
          <cell r="C210">
            <v>11519.72</v>
          </cell>
        </row>
        <row r="211">
          <cell r="A211" t="str">
            <v>TUBO PVCS 3"</v>
          </cell>
          <cell r="B211" t="str">
            <v>ml</v>
          </cell>
          <cell r="C211">
            <v>18099.23</v>
          </cell>
        </row>
        <row r="212">
          <cell r="A212" t="str">
            <v>TUBO PVCS 4"</v>
          </cell>
          <cell r="B212" t="str">
            <v>ml</v>
          </cell>
          <cell r="C212">
            <v>23721.35</v>
          </cell>
        </row>
        <row r="213">
          <cell r="A213" t="str">
            <v>TUBO PVCS 6"</v>
          </cell>
          <cell r="B213" t="str">
            <v>ml</v>
          </cell>
          <cell r="C213">
            <v>45017.7</v>
          </cell>
        </row>
        <row r="214">
          <cell r="A214" t="str">
            <v>TUBO PVCV 2"</v>
          </cell>
          <cell r="B214" t="str">
            <v>ml</v>
          </cell>
          <cell r="C214">
            <v>9234.4</v>
          </cell>
        </row>
        <row r="215">
          <cell r="A215" t="str">
            <v>TUBO PVCV 3"</v>
          </cell>
          <cell r="B215" t="str">
            <v>ml</v>
          </cell>
          <cell r="C215">
            <v>10388.699999999999</v>
          </cell>
        </row>
        <row r="216">
          <cell r="A216" t="str">
            <v>TUBO ESTRUCT RECT GALV 60x40x2.00MM</v>
          </cell>
          <cell r="B216" t="str">
            <v>ml</v>
          </cell>
          <cell r="C216">
            <v>14428.75</v>
          </cell>
        </row>
        <row r="217">
          <cell r="A217" t="str">
            <v>TUBO ESTRUCT RECT GALV 140x40x2.00MM</v>
          </cell>
          <cell r="B217" t="str">
            <v>ml</v>
          </cell>
          <cell r="C217">
            <v>29896.37</v>
          </cell>
        </row>
        <row r="218">
          <cell r="A218" t="str">
            <v>TUERCA DE ACERO 5/8"</v>
          </cell>
          <cell r="B218" t="str">
            <v>un</v>
          </cell>
          <cell r="C218">
            <v>565.51</v>
          </cell>
        </row>
        <row r="219">
          <cell r="A219" t="str">
            <v>UNION CANAL AMAZONA BLANCO</v>
          </cell>
          <cell r="B219" t="str">
            <v>un</v>
          </cell>
          <cell r="C219">
            <v>17776.22</v>
          </cell>
        </row>
        <row r="220">
          <cell r="A220" t="str">
            <v>UNION UNIVERSAL PVCP 1"</v>
          </cell>
          <cell r="B220" t="str">
            <v>un</v>
          </cell>
          <cell r="C220">
            <v>6348.65</v>
          </cell>
        </row>
        <row r="221">
          <cell r="A221" t="str">
            <v>UNION UNIVERSAL PVCP 2"</v>
          </cell>
          <cell r="B221" t="str">
            <v>un</v>
          </cell>
          <cell r="C221">
            <v>26548.899999999998</v>
          </cell>
        </row>
        <row r="222">
          <cell r="A222" t="str">
            <v>VÁLVULA 2 1/2 X 1 1/4" POZUELO SOSCO PLÁSTICA</v>
          </cell>
          <cell r="B222" t="str">
            <v>un</v>
          </cell>
          <cell r="C222">
            <v>3232.04</v>
          </cell>
        </row>
        <row r="223">
          <cell r="A223" t="str">
            <v>VARA CLAVO 3m</v>
          </cell>
          <cell r="B223" t="str">
            <v>ml</v>
          </cell>
          <cell r="C223">
            <v>3116.61</v>
          </cell>
        </row>
        <row r="224">
          <cell r="A224" t="str">
            <v>VIDRIO CRUDO TRANSPARENTE 4mm</v>
          </cell>
          <cell r="B224" t="str">
            <v>m2</v>
          </cell>
          <cell r="C224">
            <v>24967.8</v>
          </cell>
        </row>
        <row r="225">
          <cell r="A225" t="str">
            <v>VINILO</v>
          </cell>
          <cell r="B225" t="str">
            <v>gl</v>
          </cell>
          <cell r="C225">
            <v>33705.56</v>
          </cell>
        </row>
        <row r="226">
          <cell r="A226" t="str">
            <v>WASH PRIMER B CATALIZADOR</v>
          </cell>
          <cell r="B226" t="str">
            <v>gl</v>
          </cell>
          <cell r="C226">
            <v>11889.289999999999</v>
          </cell>
        </row>
        <row r="227">
          <cell r="A227" t="str">
            <v>YESO</v>
          </cell>
          <cell r="B227" t="str">
            <v>bt</v>
          </cell>
          <cell r="C227">
            <v>14266.76</v>
          </cell>
        </row>
        <row r="228">
          <cell r="A228" t="str">
            <v>MALLA ESLABONADA</v>
          </cell>
          <cell r="B228" t="str">
            <v>m2</v>
          </cell>
          <cell r="C228">
            <v>19969.39</v>
          </cell>
        </row>
        <row r="229">
          <cell r="A229" t="str">
            <v>PLATINA HIERRO 3/4" x 1/8"</v>
          </cell>
          <cell r="B229" t="str">
            <v>ml</v>
          </cell>
          <cell r="C229">
            <v>2135.94</v>
          </cell>
        </row>
        <row r="230">
          <cell r="A230" t="str">
            <v>PLATINA HIERRO 6"x6"x1/8"</v>
          </cell>
          <cell r="B230" t="str">
            <v>un</v>
          </cell>
          <cell r="C230">
            <v>33290.400000000001</v>
          </cell>
        </row>
        <row r="231">
          <cell r="A231" t="str">
            <v>SOLDADURA ELECTRICA 004-3/23"</v>
          </cell>
          <cell r="B231" t="str">
            <v>kg</v>
          </cell>
          <cell r="C231">
            <v>5621.15</v>
          </cell>
        </row>
        <row r="232">
          <cell r="A232" t="str">
            <v>TUBO GALVANIZADO 3"</v>
          </cell>
          <cell r="B232" t="str">
            <v>ml</v>
          </cell>
          <cell r="C232">
            <v>55879.76</v>
          </cell>
        </row>
        <row r="233">
          <cell r="A233" t="str">
            <v>TUBO GALVANIZADO 4"</v>
          </cell>
          <cell r="B233" t="str">
            <v>ml</v>
          </cell>
          <cell r="C233">
            <v>65391.58</v>
          </cell>
        </row>
        <row r="234">
          <cell r="A234" t="str">
            <v>VARILLA LISA 3/4"</v>
          </cell>
          <cell r="B234" t="str">
            <v>ml</v>
          </cell>
          <cell r="C234">
            <v>7733.8099999999995</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RESUMEN"/>
      <sheetName val="PROGRAMACION"/>
      <sheetName val="Presupuesto"/>
      <sheetName val="AIU obra"/>
      <sheetName val="Interventoria"/>
      <sheetName val="AIU Interventoria"/>
      <sheetName val="Costo socioambiental obra"/>
      <sheetName val="Analisis de Precios"/>
    </sheetNames>
    <sheetDataSet>
      <sheetData sheetId="0" refreshError="1"/>
      <sheetData sheetId="1" refreshError="1"/>
      <sheetData sheetId="2" refreshError="1">
        <row r="63">
          <cell r="G63">
            <v>38037860</v>
          </cell>
        </row>
        <row r="64">
          <cell r="G64">
            <v>24054366</v>
          </cell>
        </row>
        <row r="65">
          <cell r="G65">
            <v>4749472</v>
          </cell>
        </row>
        <row r="66">
          <cell r="G66">
            <v>13345728</v>
          </cell>
        </row>
        <row r="70">
          <cell r="G70">
            <v>110865660</v>
          </cell>
        </row>
        <row r="71">
          <cell r="G71">
            <v>15622140</v>
          </cell>
        </row>
        <row r="72">
          <cell r="G72">
            <v>13120000</v>
          </cell>
        </row>
        <row r="133">
          <cell r="G133">
            <v>3412257</v>
          </cell>
        </row>
        <row r="134">
          <cell r="G134">
            <v>10218015</v>
          </cell>
        </row>
        <row r="135">
          <cell r="G135">
            <v>13018508</v>
          </cell>
        </row>
        <row r="136">
          <cell r="G136">
            <v>11580417</v>
          </cell>
        </row>
        <row r="137">
          <cell r="G137">
            <v>2165490</v>
          </cell>
        </row>
        <row r="138">
          <cell r="G138">
            <v>7320960</v>
          </cell>
        </row>
        <row r="139">
          <cell r="G139">
            <v>29469199</v>
          </cell>
        </row>
        <row r="140">
          <cell r="G140">
            <v>368970</v>
          </cell>
        </row>
        <row r="141">
          <cell r="G141">
            <v>1884126</v>
          </cell>
        </row>
        <row r="142">
          <cell r="G142">
            <v>5555240</v>
          </cell>
        </row>
        <row r="143">
          <cell r="G143">
            <v>8192095</v>
          </cell>
        </row>
        <row r="144">
          <cell r="G144">
            <v>7180260</v>
          </cell>
        </row>
        <row r="145">
          <cell r="G145">
            <v>10148231</v>
          </cell>
        </row>
        <row r="146">
          <cell r="G146">
            <v>191743010</v>
          </cell>
        </row>
        <row r="148">
          <cell r="G148">
            <v>133013</v>
          </cell>
        </row>
        <row r="149">
          <cell r="G149">
            <v>88675</v>
          </cell>
        </row>
        <row r="150">
          <cell r="G150">
            <v>9984377</v>
          </cell>
        </row>
        <row r="151">
          <cell r="G151">
            <v>110844</v>
          </cell>
        </row>
        <row r="152">
          <cell r="G152">
            <v>69439691</v>
          </cell>
        </row>
        <row r="153">
          <cell r="G153">
            <v>2951779</v>
          </cell>
        </row>
        <row r="154">
          <cell r="G154">
            <v>52784760</v>
          </cell>
        </row>
        <row r="155">
          <cell r="G155">
            <v>341365697</v>
          </cell>
        </row>
        <row r="156">
          <cell r="G156">
            <v>10300031</v>
          </cell>
        </row>
        <row r="157">
          <cell r="G157">
            <v>9981474</v>
          </cell>
        </row>
        <row r="158">
          <cell r="G158">
            <v>5203109</v>
          </cell>
        </row>
        <row r="159">
          <cell r="G159">
            <v>854873</v>
          </cell>
        </row>
        <row r="160">
          <cell r="G160">
            <v>4749295</v>
          </cell>
        </row>
        <row r="161">
          <cell r="G161">
            <v>5699153</v>
          </cell>
        </row>
        <row r="162">
          <cell r="G162">
            <v>1044845</v>
          </cell>
        </row>
        <row r="163">
          <cell r="G163">
            <v>1804732</v>
          </cell>
        </row>
        <row r="164">
          <cell r="G164">
            <v>3185577</v>
          </cell>
        </row>
        <row r="165">
          <cell r="G165">
            <v>4980209</v>
          </cell>
        </row>
        <row r="166">
          <cell r="G166">
            <v>434075</v>
          </cell>
        </row>
        <row r="167">
          <cell r="G167">
            <v>607719</v>
          </cell>
        </row>
        <row r="168">
          <cell r="G168">
            <v>1330956</v>
          </cell>
        </row>
        <row r="940">
          <cell r="G940">
            <v>106903692</v>
          </cell>
        </row>
        <row r="941">
          <cell r="G941">
            <v>3898960</v>
          </cell>
        </row>
        <row r="942">
          <cell r="G942">
            <v>2534420</v>
          </cell>
        </row>
        <row r="943">
          <cell r="G943">
            <v>5018148</v>
          </cell>
        </row>
        <row r="944">
          <cell r="G944">
            <v>43270542</v>
          </cell>
        </row>
        <row r="945">
          <cell r="G945">
            <v>5848440</v>
          </cell>
        </row>
      </sheetData>
      <sheetData sheetId="3" refreshError="1"/>
      <sheetData sheetId="4" refreshError="1"/>
      <sheetData sheetId="5" refreshError="1"/>
      <sheetData sheetId="6" refreshError="1"/>
      <sheetData sheetId="7"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U OFICIAL"/>
      <sheetName val="Costo socioambiental Obra "/>
      <sheetName val="Interventoría con FM "/>
      <sheetName val="APU"/>
      <sheetName val="PROGRAMACION"/>
      <sheetName val="Hoja1"/>
      <sheetName val="PROGRAMACION "/>
    </sheetNames>
    <sheetDataSet>
      <sheetData sheetId="0"/>
      <sheetData sheetId="1" refreshError="1"/>
      <sheetData sheetId="2" refreshError="1"/>
      <sheetData sheetId="3"/>
      <sheetData sheetId="4" refreshError="1"/>
      <sheetData sheetId="5" refreshError="1"/>
      <sheetData sheetId="6" refreshError="1"/>
      <sheetData sheetId="7"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RECTOS"/>
      <sheetName val="apu"/>
      <sheetName val="Auxiliares"/>
      <sheetName val="Insumos"/>
      <sheetName val="MPC3I4"/>
    </sheetNames>
    <sheetDataSet>
      <sheetData sheetId="0" refreshError="1">
        <row r="302">
          <cell r="F302">
            <v>0.27317215347225821</v>
          </cell>
        </row>
      </sheetData>
      <sheetData sheetId="1" refreshError="1"/>
      <sheetData sheetId="2" refreshError="1"/>
      <sheetData sheetId="3" refreshError="1"/>
      <sheetData sheetId="4" refreshError="1"/>
      <sheetData sheetId="5"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s>
    <sheetDataSet>
      <sheetData sheetId="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20%20aaInformaci%C3%B3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Datos"/>
      <sheetName val="Cuadrillas"/>
      <sheetName val="Jornal"/>
      <sheetName val="Formulario N° 4"/>
      <sheetName val="MATERIALES"/>
      <sheetName val="EQUIP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Concretos y morteros"/>
      <sheetName val="Datos iniciales "/>
      <sheetName val="Transporte"/>
      <sheetName val="\Users\USUARIO\Downloads\MANTEN"/>
      <sheetName val="INDICMICROEMP"/>
      <sheetName val="INDICE"/>
      <sheetName val="[a  aaInformación]__cceficien_6"/>
      <sheetName val="[a  aaInformación]__cceficien_3"/>
      <sheetName val="[a  aaInformación]//cceficiente"/>
      <sheetName val="[a  aaInformación]__cceficien_2"/>
      <sheetName val="[a  aaInformación]__cceficien_5"/>
      <sheetName val="[a  aaInformación]__cceficien_4"/>
      <sheetName val="[a  aaInformación]__cceficien_7"/>
      <sheetName val="[a  aaInformación]__cceficien_9"/>
      <sheetName val="[a  aaInformación]__cceficien_8"/>
      <sheetName val="[a  aaInformación]__cceficie_10"/>
      <sheetName val="Fornato 6"/>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G\I\MANTENIMIENTO RUTA 1001_MA"/>
      <sheetName val="\D\MANTENIMIENTO RUTA 1001_MARZ"/>
      <sheetName val="\G\D\MANTENIMIENTO RUTA 1001_MA"/>
      <sheetName val="#REF"/>
      <sheetName val="\I\I\MANTENIMIENTO RUTA 1001_MA"/>
      <sheetName val="\Users\Personal\Downloads\MANTE"/>
      <sheetName val="TOTALES"/>
      <sheetName val="M.O."/>
      <sheetName val="[a  aaInformación]__cceficie_11"/>
      <sheetName val="precios-básicos200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NABASICOS"/>
      <sheetName val="TITO 1 APU AULAS"/>
      <sheetName val="ANALISIS RESUMIDOS"/>
      <sheetName val="TITO PRESUPUESTO AULAS"/>
      <sheetName val="TITO 3 APU BAÑOS"/>
      <sheetName val="TITO 2 PRESUPUESTO BAÑOS"/>
    </sheetNames>
    <sheetDataSet>
      <sheetData sheetId="0" refreshError="1">
        <row r="2">
          <cell r="A2">
            <v>1</v>
          </cell>
          <cell r="B2" t="str">
            <v>TOXEMENT POLVO IMP. INTEG</v>
          </cell>
          <cell r="C2" t="str">
            <v>KG</v>
          </cell>
          <cell r="D2">
            <v>1912</v>
          </cell>
        </row>
        <row r="3">
          <cell r="A3">
            <v>2</v>
          </cell>
          <cell r="B3" t="str">
            <v>TOXEMENT  1-A IMP INTEGR.</v>
          </cell>
          <cell r="C3" t="str">
            <v>KG</v>
          </cell>
          <cell r="D3">
            <v>1275</v>
          </cell>
        </row>
        <row r="4">
          <cell r="A4">
            <v>3</v>
          </cell>
          <cell r="B4" t="str">
            <v>CONCREPLAST N ACELERANTE</v>
          </cell>
          <cell r="C4" t="str">
            <v>KG</v>
          </cell>
          <cell r="D4">
            <v>1960</v>
          </cell>
        </row>
        <row r="5">
          <cell r="A5">
            <v>4</v>
          </cell>
          <cell r="B5" t="str">
            <v>CONCREPLAST R-RETARDANTE</v>
          </cell>
          <cell r="C5" t="str">
            <v>KG</v>
          </cell>
          <cell r="D5">
            <v>1725</v>
          </cell>
        </row>
        <row r="6">
          <cell r="A6">
            <v>5</v>
          </cell>
          <cell r="B6" t="str">
            <v>CONCREPLAST SP-37</v>
          </cell>
          <cell r="C6" t="str">
            <v>KG</v>
          </cell>
          <cell r="D6">
            <v>3706</v>
          </cell>
        </row>
        <row r="7">
          <cell r="A7">
            <v>6</v>
          </cell>
          <cell r="B7" t="str">
            <v>AIRTOC-INCORPORADOR AIRE</v>
          </cell>
          <cell r="C7" t="str">
            <v>KG</v>
          </cell>
          <cell r="D7">
            <v>2459</v>
          </cell>
        </row>
        <row r="8">
          <cell r="A8">
            <v>7</v>
          </cell>
          <cell r="B8" t="str">
            <v>SET CONTROL HE</v>
          </cell>
          <cell r="C8" t="str">
            <v>KG</v>
          </cell>
          <cell r="D8">
            <v>1570</v>
          </cell>
        </row>
        <row r="9">
          <cell r="A9">
            <v>8</v>
          </cell>
          <cell r="B9" t="str">
            <v>ARENA MAMBO</v>
          </cell>
          <cell r="C9" t="str">
            <v>M3</v>
          </cell>
          <cell r="D9">
            <v>7250</v>
          </cell>
        </row>
        <row r="10">
          <cell r="A10">
            <v>9</v>
          </cell>
          <cell r="B10" t="str">
            <v>ADERCRIL - ADHERENTE</v>
          </cell>
          <cell r="C10" t="str">
            <v>KG</v>
          </cell>
          <cell r="D10">
            <v>8700</v>
          </cell>
        </row>
        <row r="11">
          <cell r="A11">
            <v>10</v>
          </cell>
          <cell r="B11" t="str">
            <v>LAMINA LAMIROCK 1/2"</v>
          </cell>
          <cell r="C11" t="str">
            <v>M2</v>
          </cell>
          <cell r="D11">
            <v>10073</v>
          </cell>
        </row>
        <row r="12">
          <cell r="A12">
            <v>11</v>
          </cell>
          <cell r="B12" t="str">
            <v>SIKA-2 - ACELERANTE</v>
          </cell>
          <cell r="C12" t="str">
            <v>KG</v>
          </cell>
          <cell r="D12">
            <v>4998</v>
          </cell>
        </row>
        <row r="13">
          <cell r="A13">
            <v>12</v>
          </cell>
          <cell r="B13" t="str">
            <v>SIKA-4A - SELLANTE</v>
          </cell>
          <cell r="C13" t="str">
            <v>KG</v>
          </cell>
          <cell r="D13">
            <v>3366</v>
          </cell>
        </row>
        <row r="14">
          <cell r="A14">
            <v>13</v>
          </cell>
          <cell r="B14" t="str">
            <v>SIKA-1 I IMP INTEGRAL</v>
          </cell>
          <cell r="C14" t="str">
            <v>KG</v>
          </cell>
          <cell r="D14">
            <v>4477</v>
          </cell>
        </row>
        <row r="15">
          <cell r="A15">
            <v>14</v>
          </cell>
          <cell r="B15" t="str">
            <v>SIKA-3 - ACELERANTE</v>
          </cell>
          <cell r="C15" t="str">
            <v>KG</v>
          </cell>
          <cell r="D15">
            <v>3538</v>
          </cell>
        </row>
        <row r="16">
          <cell r="A16">
            <v>15</v>
          </cell>
          <cell r="B16" t="str">
            <v>SIKA TOP-77- ADHERENTE</v>
          </cell>
          <cell r="C16" t="str">
            <v>KG</v>
          </cell>
          <cell r="D16">
            <v>22270</v>
          </cell>
        </row>
        <row r="17">
          <cell r="A17">
            <v>16</v>
          </cell>
          <cell r="B17" t="str">
            <v>SIKASET L</v>
          </cell>
          <cell r="C17" t="str">
            <v>KG</v>
          </cell>
          <cell r="D17">
            <v>3712</v>
          </cell>
        </row>
        <row r="18">
          <cell r="A18">
            <v>17</v>
          </cell>
          <cell r="B18" t="str">
            <v>PLASTIMENT BV-40-PLASTIF.</v>
          </cell>
          <cell r="C18" t="str">
            <v>KG</v>
          </cell>
          <cell r="D18">
            <v>8386</v>
          </cell>
        </row>
        <row r="19">
          <cell r="A19">
            <v>18</v>
          </cell>
          <cell r="B19" t="str">
            <v>SIKAMENT-NS - SUPERPLAST.</v>
          </cell>
          <cell r="C19" t="str">
            <v>KG</v>
          </cell>
          <cell r="D19">
            <v>4614</v>
          </cell>
        </row>
        <row r="20">
          <cell r="A20">
            <v>19</v>
          </cell>
          <cell r="B20" t="str">
            <v>SIKAMENT-FF - SUPERPLAST.</v>
          </cell>
          <cell r="C20" t="str">
            <v>KG</v>
          </cell>
          <cell r="D20">
            <v>4408</v>
          </cell>
        </row>
        <row r="21">
          <cell r="A21">
            <v>20</v>
          </cell>
          <cell r="B21" t="str">
            <v>SIKAMENT-320- SUPERPLAST.</v>
          </cell>
          <cell r="C21" t="str">
            <v>KG</v>
          </cell>
          <cell r="D21">
            <v>4408</v>
          </cell>
        </row>
        <row r="22">
          <cell r="A22">
            <v>21</v>
          </cell>
          <cell r="B22" t="str">
            <v>PLASTOCRETE 161R- RETARD</v>
          </cell>
          <cell r="C22" t="str">
            <v>KG</v>
          </cell>
          <cell r="D22">
            <v>1581</v>
          </cell>
        </row>
        <row r="23">
          <cell r="A23">
            <v>22</v>
          </cell>
          <cell r="B23" t="str">
            <v>PLASTIMENT VZ - RETARD.</v>
          </cell>
          <cell r="C23" t="str">
            <v>KG</v>
          </cell>
          <cell r="D23">
            <v>1600</v>
          </cell>
        </row>
        <row r="24">
          <cell r="A24">
            <v>23</v>
          </cell>
          <cell r="B24" t="str">
            <v>SIKA-AER</v>
          </cell>
          <cell r="C24" t="str">
            <v>KG</v>
          </cell>
          <cell r="D24">
            <v>824</v>
          </cell>
        </row>
        <row r="25">
          <cell r="A25">
            <v>24</v>
          </cell>
          <cell r="B25" t="str">
            <v>PLASTOCRETE DM - IMP INTG</v>
          </cell>
          <cell r="C25" t="str">
            <v>KG</v>
          </cell>
          <cell r="D25">
            <v>1821</v>
          </cell>
        </row>
        <row r="26">
          <cell r="A26">
            <v>25</v>
          </cell>
          <cell r="B26" t="str">
            <v>PLASTIFICANTE POZZOLIT</v>
          </cell>
          <cell r="C26" t="str">
            <v>LT</v>
          </cell>
          <cell r="D26">
            <v>1573</v>
          </cell>
        </row>
        <row r="27">
          <cell r="A27">
            <v>26</v>
          </cell>
          <cell r="B27" t="str">
            <v>CONCRETO CONSISTENC. 3000</v>
          </cell>
          <cell r="C27" t="str">
            <v>M3</v>
          </cell>
          <cell r="D27">
            <v>131544</v>
          </cell>
        </row>
        <row r="28">
          <cell r="A28">
            <v>27</v>
          </cell>
          <cell r="B28" t="str">
            <v>XYPEX CONCENTRADO-IMPERM</v>
          </cell>
          <cell r="C28" t="str">
            <v>KG</v>
          </cell>
          <cell r="D28">
            <v>7777</v>
          </cell>
        </row>
        <row r="29">
          <cell r="A29">
            <v>28</v>
          </cell>
          <cell r="B29" t="str">
            <v>PULIDA ZOCALOS GRANITO</v>
          </cell>
          <cell r="C29" t="str">
            <v>ML</v>
          </cell>
          <cell r="D29">
            <v>3000</v>
          </cell>
        </row>
        <row r="30">
          <cell r="A30">
            <v>29</v>
          </cell>
          <cell r="B30" t="str">
            <v>RELLENO PATCH`N PLUG</v>
          </cell>
          <cell r="C30" t="str">
            <v>KG</v>
          </cell>
          <cell r="D30">
            <v>6960</v>
          </cell>
        </row>
        <row r="31">
          <cell r="A31">
            <v>30</v>
          </cell>
          <cell r="B31" t="str">
            <v>PLASTIFICANTE RET. PE-301</v>
          </cell>
          <cell r="C31" t="str">
            <v>LT</v>
          </cell>
          <cell r="D31">
            <v>1606</v>
          </cell>
        </row>
        <row r="32">
          <cell r="A32">
            <v>31</v>
          </cell>
          <cell r="B32" t="str">
            <v>PLASTIFICANTE RET. PE-302</v>
          </cell>
          <cell r="C32" t="str">
            <v>LT</v>
          </cell>
          <cell r="D32">
            <v>1653</v>
          </cell>
        </row>
        <row r="33">
          <cell r="A33">
            <v>32</v>
          </cell>
          <cell r="B33" t="str">
            <v>PLASTIFICANTE RET.  400-N</v>
          </cell>
          <cell r="C33" t="str">
            <v>LT</v>
          </cell>
          <cell r="D33">
            <v>3944</v>
          </cell>
        </row>
        <row r="34">
          <cell r="A34">
            <v>33</v>
          </cell>
          <cell r="B34" t="str">
            <v>PLASTIFICANTE RET.  322-R</v>
          </cell>
          <cell r="C34" t="str">
            <v>LT</v>
          </cell>
          <cell r="D34">
            <v>1752</v>
          </cell>
        </row>
        <row r="35">
          <cell r="A35">
            <v>34</v>
          </cell>
          <cell r="B35" t="str">
            <v>PLASTIFICANTE RET.  360-R</v>
          </cell>
          <cell r="C35" t="str">
            <v>LT</v>
          </cell>
          <cell r="D35">
            <v>1502</v>
          </cell>
        </row>
        <row r="36">
          <cell r="A36">
            <v>35</v>
          </cell>
          <cell r="B36" t="str">
            <v>TUBO FLUORESCENTE      4W</v>
          </cell>
          <cell r="C36" t="str">
            <v>UN</v>
          </cell>
          <cell r="D36">
            <v>3357</v>
          </cell>
        </row>
        <row r="37">
          <cell r="A37">
            <v>36</v>
          </cell>
          <cell r="B37" t="str">
            <v>PLASTIFICANTE RET. PE-300</v>
          </cell>
          <cell r="C37" t="str">
            <v>LT</v>
          </cell>
          <cell r="D37">
            <v>1259</v>
          </cell>
        </row>
        <row r="38">
          <cell r="A38">
            <v>37</v>
          </cell>
          <cell r="B38" t="str">
            <v>PLASTIFICANTE RET. 100-XR</v>
          </cell>
          <cell r="C38" t="str">
            <v>LT</v>
          </cell>
          <cell r="D38">
            <v>1873</v>
          </cell>
        </row>
        <row r="39">
          <cell r="A39">
            <v>38</v>
          </cell>
          <cell r="B39" t="str">
            <v>PLASTIFICANTE RET. 430-R</v>
          </cell>
          <cell r="C39" t="str">
            <v>LT</v>
          </cell>
          <cell r="D39">
            <v>3944</v>
          </cell>
        </row>
        <row r="40">
          <cell r="A40">
            <v>39</v>
          </cell>
          <cell r="B40" t="str">
            <v>ACELERANTE 122-HE</v>
          </cell>
          <cell r="C40" t="str">
            <v>LT</v>
          </cell>
          <cell r="D40">
            <v>1630</v>
          </cell>
        </row>
        <row r="41">
          <cell r="A41">
            <v>40</v>
          </cell>
          <cell r="B41" t="str">
            <v>HPS-LA SHOTCRETE ACC</v>
          </cell>
          <cell r="C41" t="str">
            <v>LT</v>
          </cell>
          <cell r="D41">
            <v>1078</v>
          </cell>
        </row>
        <row r="42">
          <cell r="A42">
            <v>41</v>
          </cell>
          <cell r="B42" t="str">
            <v>MALLA NYLON GRUESA  (VOI)</v>
          </cell>
          <cell r="C42" t="str">
            <v>UN</v>
          </cell>
          <cell r="D42">
            <v>40700</v>
          </cell>
        </row>
        <row r="43">
          <cell r="A43">
            <v>42</v>
          </cell>
          <cell r="B43" t="str">
            <v>ELMAX II</v>
          </cell>
          <cell r="C43" t="str">
            <v>LT</v>
          </cell>
          <cell r="D43">
            <v>1061</v>
          </cell>
        </row>
        <row r="44">
          <cell r="A44">
            <v>43</v>
          </cell>
          <cell r="B44" t="str">
            <v>ELMAX III</v>
          </cell>
          <cell r="C44" t="str">
            <v>LT</v>
          </cell>
          <cell r="D44">
            <v>667</v>
          </cell>
        </row>
        <row r="45">
          <cell r="A45">
            <v>44</v>
          </cell>
          <cell r="B45" t="str">
            <v>WAIPE</v>
          </cell>
          <cell r="C45" t="str">
            <v>KG</v>
          </cell>
          <cell r="D45">
            <v>1710</v>
          </cell>
        </row>
        <row r="46">
          <cell r="A46">
            <v>45</v>
          </cell>
          <cell r="B46" t="str">
            <v>RHEOBUILD 561</v>
          </cell>
          <cell r="C46" t="str">
            <v>LT</v>
          </cell>
          <cell r="D46">
            <v>3126</v>
          </cell>
        </row>
        <row r="47">
          <cell r="A47">
            <v>46</v>
          </cell>
          <cell r="B47" t="str">
            <v>RHEOBUILD 1000</v>
          </cell>
          <cell r="C47" t="str">
            <v>LT</v>
          </cell>
          <cell r="D47">
            <v>3126</v>
          </cell>
        </row>
        <row r="48">
          <cell r="A48">
            <v>47</v>
          </cell>
          <cell r="B48" t="str">
            <v>DELVO</v>
          </cell>
          <cell r="C48" t="str">
            <v>LT</v>
          </cell>
          <cell r="D48">
            <v>1740</v>
          </cell>
        </row>
        <row r="49">
          <cell r="A49">
            <v>48</v>
          </cell>
          <cell r="B49" t="str">
            <v>TEC ADMIX PLAST</v>
          </cell>
          <cell r="C49" t="str">
            <v>KG</v>
          </cell>
          <cell r="D49">
            <v>2320</v>
          </cell>
        </row>
        <row r="50">
          <cell r="A50">
            <v>49</v>
          </cell>
          <cell r="B50" t="str">
            <v>TEC ADMIX ACEL.</v>
          </cell>
          <cell r="C50" t="str">
            <v>KG</v>
          </cell>
          <cell r="D50">
            <v>1914</v>
          </cell>
        </row>
        <row r="51">
          <cell r="A51">
            <v>50</v>
          </cell>
          <cell r="B51" t="str">
            <v>TEC ADMIX RET.</v>
          </cell>
          <cell r="C51" t="str">
            <v>KG</v>
          </cell>
          <cell r="D51">
            <v>1972</v>
          </cell>
        </row>
        <row r="52">
          <cell r="A52">
            <v>51</v>
          </cell>
          <cell r="B52" t="str">
            <v>TEC ADMIX SUPERPLAST</v>
          </cell>
          <cell r="C52" t="str">
            <v>KG</v>
          </cell>
          <cell r="D52">
            <v>4199</v>
          </cell>
        </row>
        <row r="53">
          <cell r="A53">
            <v>52</v>
          </cell>
          <cell r="B53" t="str">
            <v>TEC AIREADOR</v>
          </cell>
          <cell r="C53" t="str">
            <v>KG</v>
          </cell>
          <cell r="D53">
            <v>1624</v>
          </cell>
        </row>
        <row r="54">
          <cell r="A54">
            <v>53</v>
          </cell>
          <cell r="B54" t="str">
            <v>ADICONCRETO  1</v>
          </cell>
          <cell r="C54" t="str">
            <v>KG</v>
          </cell>
          <cell r="D54">
            <v>1948</v>
          </cell>
        </row>
        <row r="55">
          <cell r="A55">
            <v>54</v>
          </cell>
          <cell r="B55" t="str">
            <v>CASETON ICOPOR (PERDIDO)</v>
          </cell>
          <cell r="C55" t="str">
            <v>M3</v>
          </cell>
          <cell r="D55">
            <v>105900</v>
          </cell>
        </row>
        <row r="56">
          <cell r="A56">
            <v>55</v>
          </cell>
          <cell r="B56" t="str">
            <v>ADICONCRETO  5</v>
          </cell>
          <cell r="C56" t="str">
            <v>KG</v>
          </cell>
          <cell r="D56">
            <v>5336</v>
          </cell>
        </row>
        <row r="57">
          <cell r="A57">
            <v>56</v>
          </cell>
          <cell r="B57" t="str">
            <v>ADICONCRETO  7</v>
          </cell>
          <cell r="C57" t="str">
            <v>KG</v>
          </cell>
          <cell r="D57">
            <v>7337</v>
          </cell>
        </row>
        <row r="58">
          <cell r="A58">
            <v>57</v>
          </cell>
          <cell r="B58" t="str">
            <v>ADIMEZCLA  100</v>
          </cell>
          <cell r="C58" t="str">
            <v>KG</v>
          </cell>
          <cell r="D58">
            <v>1351</v>
          </cell>
        </row>
        <row r="59">
          <cell r="A59">
            <v>58</v>
          </cell>
          <cell r="B59" t="str">
            <v>CASETON ICOPOR (RECUPER.)</v>
          </cell>
          <cell r="C59" t="str">
            <v>M3</v>
          </cell>
          <cell r="D59">
            <v>62640</v>
          </cell>
        </row>
        <row r="60">
          <cell r="A60">
            <v>59</v>
          </cell>
          <cell r="B60" t="str">
            <v>ADICONCRETO 3BV</v>
          </cell>
          <cell r="C60" t="str">
            <v>KG</v>
          </cell>
          <cell r="D60">
            <v>1867</v>
          </cell>
        </row>
        <row r="61">
          <cell r="A61">
            <v>60</v>
          </cell>
          <cell r="B61" t="str">
            <v>LAM.ICOPOR 1.00x1.00  8mm</v>
          </cell>
          <cell r="C61" t="str">
            <v>UN</v>
          </cell>
          <cell r="D61">
            <v>739</v>
          </cell>
        </row>
        <row r="62">
          <cell r="A62">
            <v>61</v>
          </cell>
          <cell r="B62" t="str">
            <v>ADICONCRETO 6FF</v>
          </cell>
          <cell r="C62" t="str">
            <v>KG</v>
          </cell>
          <cell r="D62">
            <v>3202</v>
          </cell>
        </row>
        <row r="63">
          <cell r="A63">
            <v>62</v>
          </cell>
          <cell r="B63" t="str">
            <v>LAM.ICOPOR 1.00x1.00 10mm</v>
          </cell>
          <cell r="C63" t="str">
            <v>UN</v>
          </cell>
          <cell r="D63">
            <v>923</v>
          </cell>
        </row>
        <row r="64">
          <cell r="A64">
            <v>63</v>
          </cell>
          <cell r="B64" t="str">
            <v>LAM.ICOPOR 1.20x1.20  8mm</v>
          </cell>
          <cell r="C64" t="str">
            <v>UN</v>
          </cell>
          <cell r="D64">
            <v>1067</v>
          </cell>
        </row>
        <row r="65">
          <cell r="A65">
            <v>64</v>
          </cell>
          <cell r="B65" t="str">
            <v>LAM.ICOPOR 1.20x1.20 10mm</v>
          </cell>
          <cell r="C65" t="str">
            <v>UN</v>
          </cell>
          <cell r="D65">
            <v>1253</v>
          </cell>
        </row>
        <row r="66">
          <cell r="A66">
            <v>65</v>
          </cell>
          <cell r="B66" t="str">
            <v>LAM.ICOPOR 1.20x2.40  8mm</v>
          </cell>
          <cell r="C66" t="str">
            <v>UN</v>
          </cell>
          <cell r="D66">
            <v>2004</v>
          </cell>
        </row>
        <row r="67">
          <cell r="A67">
            <v>66</v>
          </cell>
          <cell r="B67" t="str">
            <v>LIMESTONE</v>
          </cell>
          <cell r="C67" t="str">
            <v>KG</v>
          </cell>
          <cell r="D67">
            <v>4433</v>
          </cell>
        </row>
        <row r="68">
          <cell r="A68">
            <v>67</v>
          </cell>
          <cell r="B68" t="str">
            <v>LIMESTONE PLUS</v>
          </cell>
          <cell r="C68" t="str">
            <v>KG</v>
          </cell>
          <cell r="D68">
            <v>4932</v>
          </cell>
        </row>
        <row r="69">
          <cell r="A69">
            <v>68</v>
          </cell>
          <cell r="B69" t="str">
            <v>CURASEAL BLANCO</v>
          </cell>
          <cell r="C69" t="str">
            <v>KG</v>
          </cell>
          <cell r="D69">
            <v>1747</v>
          </cell>
        </row>
        <row r="70">
          <cell r="A70">
            <v>69</v>
          </cell>
          <cell r="B70" t="str">
            <v>CURASEAL ROJO</v>
          </cell>
          <cell r="C70" t="str">
            <v>KG</v>
          </cell>
          <cell r="D70">
            <v>2659</v>
          </cell>
        </row>
        <row r="71">
          <cell r="A71">
            <v>70</v>
          </cell>
          <cell r="B71" t="str">
            <v>CURASEAL TRANSPARENTE</v>
          </cell>
          <cell r="C71" t="str">
            <v>KG</v>
          </cell>
          <cell r="D71">
            <v>3325</v>
          </cell>
        </row>
        <row r="72">
          <cell r="A72">
            <v>71</v>
          </cell>
          <cell r="B72" t="str">
            <v>DESMOLDATOC</v>
          </cell>
          <cell r="C72" t="str">
            <v>KG</v>
          </cell>
          <cell r="D72">
            <v>4216</v>
          </cell>
        </row>
        <row r="73">
          <cell r="A73">
            <v>72</v>
          </cell>
          <cell r="B73" t="str">
            <v>MALLA MICROFUTBOL</v>
          </cell>
          <cell r="C73" t="str">
            <v>UN</v>
          </cell>
          <cell r="D73">
            <v>37250</v>
          </cell>
        </row>
        <row r="74">
          <cell r="A74">
            <v>73</v>
          </cell>
          <cell r="B74" t="str">
            <v>TRITURADO 1"          CTG</v>
          </cell>
          <cell r="C74" t="str">
            <v>M3</v>
          </cell>
          <cell r="D74">
            <v>37700</v>
          </cell>
        </row>
        <row r="75">
          <cell r="A75">
            <v>74</v>
          </cell>
          <cell r="B75" t="str">
            <v>FLINTOC</v>
          </cell>
          <cell r="C75" t="str">
            <v>KG</v>
          </cell>
          <cell r="D75">
            <v>1995</v>
          </cell>
        </row>
        <row r="76">
          <cell r="A76">
            <v>75</v>
          </cell>
          <cell r="B76" t="str">
            <v>ACRISELLO BLANCO</v>
          </cell>
          <cell r="C76" t="str">
            <v>GL</v>
          </cell>
          <cell r="D76">
            <v>5310</v>
          </cell>
        </row>
        <row r="77">
          <cell r="A77">
            <v>76</v>
          </cell>
          <cell r="B77" t="str">
            <v>ACRISELLO GRIS</v>
          </cell>
          <cell r="C77" t="str">
            <v>GL</v>
          </cell>
          <cell r="D77">
            <v>4818</v>
          </cell>
        </row>
        <row r="78">
          <cell r="A78">
            <v>77</v>
          </cell>
          <cell r="B78" t="str">
            <v>ANTISOL BLANCO</v>
          </cell>
          <cell r="C78" t="str">
            <v>KG</v>
          </cell>
          <cell r="D78">
            <v>2146</v>
          </cell>
        </row>
        <row r="79">
          <cell r="A79">
            <v>78</v>
          </cell>
          <cell r="B79" t="str">
            <v>ANTISOL ROJO</v>
          </cell>
          <cell r="C79" t="str">
            <v>KG</v>
          </cell>
          <cell r="D79">
            <v>3480</v>
          </cell>
        </row>
        <row r="80">
          <cell r="A80">
            <v>79</v>
          </cell>
          <cell r="B80" t="str">
            <v>SEPAROL</v>
          </cell>
          <cell r="C80" t="str">
            <v>KG</v>
          </cell>
          <cell r="D80">
            <v>5220</v>
          </cell>
        </row>
        <row r="81">
          <cell r="A81">
            <v>80</v>
          </cell>
          <cell r="B81" t="str">
            <v>SELLADOR AZUL-ROJO</v>
          </cell>
          <cell r="C81" t="str">
            <v>UN</v>
          </cell>
          <cell r="D81">
            <v>1833</v>
          </cell>
        </row>
        <row r="82">
          <cell r="A82">
            <v>81</v>
          </cell>
          <cell r="B82" t="str">
            <v>CONCRETO CONSISTENC. 4000</v>
          </cell>
          <cell r="C82" t="str">
            <v>M3</v>
          </cell>
          <cell r="D82">
            <v>147204</v>
          </cell>
        </row>
        <row r="83">
          <cell r="A83">
            <v>82</v>
          </cell>
          <cell r="B83" t="str">
            <v>ADILOSA</v>
          </cell>
          <cell r="C83" t="str">
            <v>KG</v>
          </cell>
          <cell r="D83">
            <v>2668</v>
          </cell>
        </row>
        <row r="84">
          <cell r="A84">
            <v>83</v>
          </cell>
          <cell r="B84" t="str">
            <v>ADICLAY</v>
          </cell>
          <cell r="C84" t="str">
            <v>KG</v>
          </cell>
          <cell r="D84">
            <v>14421</v>
          </cell>
        </row>
        <row r="85">
          <cell r="A85">
            <v>84</v>
          </cell>
          <cell r="B85" t="str">
            <v>HIERRO CUADRADO 9 mm</v>
          </cell>
          <cell r="C85" t="str">
            <v>KG</v>
          </cell>
          <cell r="D85">
            <v>558</v>
          </cell>
        </row>
        <row r="86">
          <cell r="A86">
            <v>85</v>
          </cell>
          <cell r="B86" t="str">
            <v>TUBO FLUORESCENTE      6W</v>
          </cell>
          <cell r="C86" t="str">
            <v>UN</v>
          </cell>
          <cell r="D86">
            <v>2363</v>
          </cell>
        </row>
        <row r="87">
          <cell r="A87">
            <v>86</v>
          </cell>
          <cell r="B87" t="str">
            <v>ADITOX</v>
          </cell>
          <cell r="C87" t="str">
            <v>KG</v>
          </cell>
          <cell r="D87">
            <v>4402</v>
          </cell>
        </row>
        <row r="88">
          <cell r="A88">
            <v>87</v>
          </cell>
          <cell r="B88" t="str">
            <v>SELLOTOC BLANCO</v>
          </cell>
          <cell r="C88" t="str">
            <v>KG</v>
          </cell>
          <cell r="D88">
            <v>1141</v>
          </cell>
        </row>
        <row r="89">
          <cell r="A89">
            <v>88</v>
          </cell>
          <cell r="B89" t="str">
            <v>SELLOTOC GRIS</v>
          </cell>
          <cell r="C89" t="str">
            <v>KG</v>
          </cell>
          <cell r="D89">
            <v>833</v>
          </cell>
        </row>
        <row r="90">
          <cell r="A90">
            <v>89</v>
          </cell>
          <cell r="B90" t="str">
            <v>IMPERMEAB. MORTERO LISTOC</v>
          </cell>
          <cell r="C90" t="str">
            <v>KG</v>
          </cell>
          <cell r="D90">
            <v>510</v>
          </cell>
        </row>
        <row r="91">
          <cell r="A91">
            <v>90</v>
          </cell>
          <cell r="B91" t="str">
            <v>HARDTOP No.1  CALIDO</v>
          </cell>
          <cell r="C91" t="str">
            <v>KG</v>
          </cell>
          <cell r="D91">
            <v>1428</v>
          </cell>
        </row>
        <row r="92">
          <cell r="A92">
            <v>91</v>
          </cell>
          <cell r="B92" t="str">
            <v>HARDTOP No.1  FRIO</v>
          </cell>
          <cell r="C92" t="str">
            <v>KG</v>
          </cell>
          <cell r="D92">
            <v>1342</v>
          </cell>
        </row>
        <row r="93">
          <cell r="A93">
            <v>92</v>
          </cell>
          <cell r="B93" t="str">
            <v>HARDTOP No.2  CALIDO</v>
          </cell>
          <cell r="C93" t="str">
            <v>KG</v>
          </cell>
          <cell r="D93">
            <v>1337</v>
          </cell>
        </row>
        <row r="94">
          <cell r="A94">
            <v>93</v>
          </cell>
          <cell r="B94" t="str">
            <v>HARDTOP No.2  FRIO</v>
          </cell>
          <cell r="C94" t="str">
            <v>KG</v>
          </cell>
          <cell r="D94">
            <v>1337</v>
          </cell>
        </row>
        <row r="95">
          <cell r="A95">
            <v>94</v>
          </cell>
          <cell r="B95" t="str">
            <v>HARDTOP No.4</v>
          </cell>
          <cell r="C95" t="str">
            <v>KG</v>
          </cell>
          <cell r="D95">
            <v>1343</v>
          </cell>
        </row>
        <row r="96">
          <cell r="A96">
            <v>95</v>
          </cell>
          <cell r="B96" t="str">
            <v>HARDTOP No.14 BLANCO</v>
          </cell>
          <cell r="C96" t="str">
            <v>KG</v>
          </cell>
          <cell r="D96">
            <v>3124</v>
          </cell>
        </row>
        <row r="97">
          <cell r="A97">
            <v>96</v>
          </cell>
          <cell r="B97" t="str">
            <v>HARDTOP No.14 GRIS</v>
          </cell>
          <cell r="C97" t="str">
            <v>KG</v>
          </cell>
          <cell r="D97">
            <v>2725</v>
          </cell>
        </row>
        <row r="98">
          <cell r="A98">
            <v>97</v>
          </cell>
          <cell r="B98" t="str">
            <v>CONCRETO CONSISTENC. 5000</v>
          </cell>
          <cell r="C98" t="str">
            <v>M3</v>
          </cell>
          <cell r="D98">
            <v>165300</v>
          </cell>
        </row>
        <row r="99">
          <cell r="A99">
            <v>98</v>
          </cell>
          <cell r="B99" t="str">
            <v>GRAUTOC</v>
          </cell>
          <cell r="C99" t="str">
            <v>KG</v>
          </cell>
          <cell r="D99">
            <v>927</v>
          </cell>
        </row>
        <row r="100">
          <cell r="A100">
            <v>99</v>
          </cell>
          <cell r="B100" t="str">
            <v>GRAUTOC HIERRO</v>
          </cell>
          <cell r="C100" t="str">
            <v>KG</v>
          </cell>
          <cell r="D100">
            <v>995</v>
          </cell>
        </row>
        <row r="101">
          <cell r="A101">
            <v>100</v>
          </cell>
          <cell r="B101" t="str">
            <v>ADHERTOC BLANCO</v>
          </cell>
          <cell r="C101" t="str">
            <v>KG</v>
          </cell>
          <cell r="D101">
            <v>825</v>
          </cell>
        </row>
        <row r="102">
          <cell r="A102">
            <v>101</v>
          </cell>
          <cell r="B102" t="str">
            <v>ADHERTOC GRIS</v>
          </cell>
          <cell r="C102" t="str">
            <v>KG</v>
          </cell>
          <cell r="D102">
            <v>554</v>
          </cell>
        </row>
        <row r="103">
          <cell r="A103">
            <v>102</v>
          </cell>
          <cell r="B103" t="str">
            <v>SIKALISTO</v>
          </cell>
          <cell r="C103" t="str">
            <v>KG</v>
          </cell>
          <cell r="D103">
            <v>568</v>
          </cell>
        </row>
        <row r="104">
          <cell r="A104">
            <v>103</v>
          </cell>
          <cell r="B104" t="str">
            <v>PORTERIA FUTBOL</v>
          </cell>
          <cell r="C104" t="str">
            <v>UN</v>
          </cell>
          <cell r="D104">
            <v>610000</v>
          </cell>
        </row>
        <row r="105">
          <cell r="A105">
            <v>104</v>
          </cell>
          <cell r="B105" t="str">
            <v>SIKA CEMENTO</v>
          </cell>
          <cell r="C105" t="str">
            <v>KG</v>
          </cell>
          <cell r="D105">
            <v>661</v>
          </cell>
        </row>
        <row r="106">
          <cell r="A106">
            <v>105</v>
          </cell>
          <cell r="B106" t="str">
            <v>TUBO SANITARIO     1/1/2"</v>
          </cell>
          <cell r="C106" t="str">
            <v>ML</v>
          </cell>
          <cell r="D106">
            <v>3298</v>
          </cell>
        </row>
        <row r="107">
          <cell r="A107">
            <v>106</v>
          </cell>
          <cell r="B107" t="str">
            <v>SIKA-101 MORTERO BLANCO</v>
          </cell>
          <cell r="C107" t="str">
            <v>KG</v>
          </cell>
          <cell r="D107">
            <v>1450</v>
          </cell>
        </row>
        <row r="108">
          <cell r="A108">
            <v>107</v>
          </cell>
          <cell r="B108" t="str">
            <v>SIKA-101 MORTERO GRIS</v>
          </cell>
          <cell r="C108" t="str">
            <v>KG</v>
          </cell>
          <cell r="D108">
            <v>1160</v>
          </cell>
        </row>
        <row r="109">
          <cell r="A109">
            <v>108</v>
          </cell>
          <cell r="B109" t="str">
            <v>SIKAGROUT-200</v>
          </cell>
          <cell r="C109" t="str">
            <v>KG</v>
          </cell>
          <cell r="D109">
            <v>1009</v>
          </cell>
        </row>
        <row r="110">
          <cell r="A110">
            <v>109</v>
          </cell>
          <cell r="B110" t="str">
            <v>SIKATOP-ARMATEC 108</v>
          </cell>
          <cell r="C110" t="str">
            <v>KG</v>
          </cell>
          <cell r="D110">
            <v>4060</v>
          </cell>
        </row>
        <row r="111">
          <cell r="A111">
            <v>110</v>
          </cell>
          <cell r="B111" t="str">
            <v>SIKATOP-111-1</v>
          </cell>
          <cell r="C111" t="str">
            <v>KG</v>
          </cell>
          <cell r="D111">
            <v>1131</v>
          </cell>
        </row>
        <row r="112">
          <cell r="A112">
            <v>111</v>
          </cell>
          <cell r="B112" t="str">
            <v>SIKATOP-111-3</v>
          </cell>
          <cell r="C112" t="str">
            <v>KG</v>
          </cell>
          <cell r="D112">
            <v>1450</v>
          </cell>
        </row>
        <row r="113">
          <cell r="A113">
            <v>112</v>
          </cell>
          <cell r="B113" t="str">
            <v>SIKATOP-121 FRIO</v>
          </cell>
          <cell r="C113" t="str">
            <v>KG</v>
          </cell>
          <cell r="D113">
            <v>1566</v>
          </cell>
        </row>
        <row r="114">
          <cell r="A114">
            <v>113</v>
          </cell>
          <cell r="B114" t="str">
            <v>SIKATOP-121 CALIDO</v>
          </cell>
          <cell r="C114" t="str">
            <v>KG</v>
          </cell>
          <cell r="D114">
            <v>1624</v>
          </cell>
        </row>
        <row r="115">
          <cell r="A115">
            <v>114</v>
          </cell>
          <cell r="B115" t="str">
            <v>SIKATOP-122 FRIO</v>
          </cell>
          <cell r="C115" t="str">
            <v>KG</v>
          </cell>
          <cell r="D115">
            <v>1528</v>
          </cell>
        </row>
        <row r="116">
          <cell r="A116">
            <v>115</v>
          </cell>
          <cell r="B116" t="str">
            <v>SIKATOP-122 CALIDO</v>
          </cell>
          <cell r="C116" t="str">
            <v>KG</v>
          </cell>
          <cell r="D116">
            <v>1528</v>
          </cell>
        </row>
        <row r="117">
          <cell r="A117">
            <v>116</v>
          </cell>
          <cell r="B117" t="str">
            <v>SIKATOP-144 BLANCO</v>
          </cell>
          <cell r="C117" t="str">
            <v>KG</v>
          </cell>
          <cell r="D117">
            <v>3712</v>
          </cell>
        </row>
        <row r="118">
          <cell r="A118">
            <v>117</v>
          </cell>
          <cell r="B118" t="str">
            <v>SIKATOP-144 GRIS</v>
          </cell>
          <cell r="C118" t="str">
            <v>KG</v>
          </cell>
          <cell r="D118">
            <v>3190</v>
          </cell>
        </row>
        <row r="119">
          <cell r="A119">
            <v>118</v>
          </cell>
          <cell r="B119" t="str">
            <v>SIKAPISO-40 NEUTRO</v>
          </cell>
          <cell r="C119" t="str">
            <v>KG</v>
          </cell>
          <cell r="D119">
            <v>592</v>
          </cell>
        </row>
        <row r="120">
          <cell r="A120">
            <v>119</v>
          </cell>
          <cell r="B120" t="str">
            <v>SIKAPISO-40 ROJO</v>
          </cell>
          <cell r="C120" t="str">
            <v>KG</v>
          </cell>
          <cell r="D120">
            <v>1044</v>
          </cell>
        </row>
        <row r="121">
          <cell r="A121">
            <v>120</v>
          </cell>
          <cell r="B121" t="str">
            <v>SIKAPISO-40 VERDE</v>
          </cell>
          <cell r="C121" t="str">
            <v>KG</v>
          </cell>
          <cell r="D121">
            <v>1624</v>
          </cell>
        </row>
        <row r="122">
          <cell r="A122">
            <v>121</v>
          </cell>
          <cell r="B122" t="str">
            <v>SIKAPISO-50 NEUTRO</v>
          </cell>
          <cell r="C122" t="str">
            <v>KG</v>
          </cell>
          <cell r="D122">
            <v>528</v>
          </cell>
        </row>
        <row r="123">
          <cell r="A123">
            <v>122</v>
          </cell>
          <cell r="B123" t="str">
            <v>SIKAPISO-50 ROJO</v>
          </cell>
          <cell r="C123" t="str">
            <v>KG</v>
          </cell>
          <cell r="D123">
            <v>986</v>
          </cell>
        </row>
        <row r="124">
          <cell r="A124">
            <v>123</v>
          </cell>
          <cell r="B124" t="str">
            <v>SIKAPISO-50 VERDE</v>
          </cell>
          <cell r="C124" t="str">
            <v>KG</v>
          </cell>
          <cell r="D124">
            <v>1478</v>
          </cell>
        </row>
        <row r="125">
          <cell r="A125">
            <v>124</v>
          </cell>
          <cell r="B125" t="str">
            <v>EMBECO</v>
          </cell>
          <cell r="C125" t="str">
            <v>KG</v>
          </cell>
          <cell r="D125">
            <v>1230</v>
          </cell>
        </row>
        <row r="126">
          <cell r="A126">
            <v>125</v>
          </cell>
          <cell r="B126" t="str">
            <v>TUBO FLUORESCENTE    14 W</v>
          </cell>
          <cell r="C126" t="str">
            <v>UN</v>
          </cell>
          <cell r="D126">
            <v>2500</v>
          </cell>
        </row>
        <row r="127">
          <cell r="A127">
            <v>126</v>
          </cell>
          <cell r="B127" t="str">
            <v>MASTERFLOW</v>
          </cell>
          <cell r="C127" t="str">
            <v>KG</v>
          </cell>
          <cell r="D127">
            <v>980</v>
          </cell>
        </row>
        <row r="128">
          <cell r="A128">
            <v>127</v>
          </cell>
          <cell r="B128" t="str">
            <v>TUBO FLUORESCENTE    15 W</v>
          </cell>
          <cell r="C128" t="str">
            <v>UN</v>
          </cell>
          <cell r="D128">
            <v>2500</v>
          </cell>
        </row>
        <row r="129">
          <cell r="A129">
            <v>128</v>
          </cell>
          <cell r="B129" t="str">
            <v>GROUT FLOUDIFIER</v>
          </cell>
          <cell r="C129" t="str">
            <v>KG</v>
          </cell>
          <cell r="D129">
            <v>1566</v>
          </cell>
        </row>
        <row r="130">
          <cell r="A130">
            <v>129</v>
          </cell>
          <cell r="B130" t="str">
            <v>GROUT POLIMERICO G-10</v>
          </cell>
          <cell r="C130" t="str">
            <v>KG</v>
          </cell>
          <cell r="D130">
            <v>6740</v>
          </cell>
        </row>
        <row r="131">
          <cell r="A131">
            <v>130</v>
          </cell>
          <cell r="B131" t="str">
            <v>SELLADOR NEGRO-TRANSPAREN</v>
          </cell>
          <cell r="C131" t="str">
            <v>UN</v>
          </cell>
          <cell r="D131">
            <v>3688</v>
          </cell>
        </row>
        <row r="132">
          <cell r="A132">
            <v>131</v>
          </cell>
          <cell r="B132" t="str">
            <v>TEC PREMIX GROUT</v>
          </cell>
          <cell r="C132" t="str">
            <v>KG</v>
          </cell>
          <cell r="D132">
            <v>1044</v>
          </cell>
        </row>
        <row r="133">
          <cell r="A133">
            <v>132</v>
          </cell>
          <cell r="B133" t="str">
            <v>TEC PREMIX MORTERO</v>
          </cell>
          <cell r="C133" t="str">
            <v>KG</v>
          </cell>
          <cell r="D133">
            <v>522</v>
          </cell>
        </row>
        <row r="134">
          <cell r="A134">
            <v>133</v>
          </cell>
          <cell r="B134" t="str">
            <v>TEC ACRIL LIQUIDO</v>
          </cell>
          <cell r="C134" t="str">
            <v>KG</v>
          </cell>
          <cell r="D134">
            <v>8990</v>
          </cell>
        </row>
        <row r="135">
          <cell r="A135">
            <v>134</v>
          </cell>
          <cell r="B135" t="str">
            <v>TEC LATEX CEMENT</v>
          </cell>
          <cell r="C135" t="str">
            <v>KG</v>
          </cell>
          <cell r="D135">
            <v>1392</v>
          </cell>
        </row>
        <row r="136">
          <cell r="A136">
            <v>135</v>
          </cell>
          <cell r="B136" t="str">
            <v>TEC ACRIL PINTURA GRIS</v>
          </cell>
          <cell r="C136" t="str">
            <v>KG</v>
          </cell>
          <cell r="D136">
            <v>5452</v>
          </cell>
        </row>
        <row r="137">
          <cell r="A137">
            <v>136</v>
          </cell>
          <cell r="B137" t="str">
            <v>TEC ACRIL PINTURA BLANCO</v>
          </cell>
          <cell r="C137" t="str">
            <v>KG</v>
          </cell>
          <cell r="D137">
            <v>5742</v>
          </cell>
        </row>
        <row r="138">
          <cell r="A138">
            <v>137</v>
          </cell>
          <cell r="B138" t="str">
            <v>TEJA MANILIT PF/7     # 2</v>
          </cell>
          <cell r="C138" t="str">
            <v>UN</v>
          </cell>
          <cell r="D138">
            <v>4560</v>
          </cell>
        </row>
        <row r="139">
          <cell r="A139">
            <v>138</v>
          </cell>
          <cell r="B139" t="str">
            <v>TEJA MANILIT PF/7     # 3</v>
          </cell>
          <cell r="C139" t="str">
            <v>UN</v>
          </cell>
          <cell r="D139">
            <v>6826</v>
          </cell>
        </row>
        <row r="140">
          <cell r="A140">
            <v>139</v>
          </cell>
          <cell r="B140" t="str">
            <v>EPOTOC</v>
          </cell>
          <cell r="C140" t="str">
            <v>KG</v>
          </cell>
          <cell r="D140">
            <v>17555</v>
          </cell>
        </row>
        <row r="141">
          <cell r="A141">
            <v>140</v>
          </cell>
          <cell r="B141" t="str">
            <v>COSTO ADIC.ACELERADO 3D</v>
          </cell>
          <cell r="C141" t="str">
            <v>M3</v>
          </cell>
          <cell r="D141">
            <v>18096</v>
          </cell>
        </row>
        <row r="142">
          <cell r="A142">
            <v>141</v>
          </cell>
          <cell r="B142" t="str">
            <v>PROTECTOP GRIS</v>
          </cell>
          <cell r="C142" t="str">
            <v>KG</v>
          </cell>
          <cell r="D142">
            <v>14416</v>
          </cell>
        </row>
        <row r="143">
          <cell r="A143">
            <v>142</v>
          </cell>
          <cell r="B143" t="str">
            <v>TOC BONDING COMPOUND</v>
          </cell>
          <cell r="C143" t="str">
            <v>GL</v>
          </cell>
          <cell r="D143">
            <v>16647</v>
          </cell>
        </row>
        <row r="144">
          <cell r="A144">
            <v>143</v>
          </cell>
          <cell r="B144" t="str">
            <v>TOC 50-10</v>
          </cell>
          <cell r="C144" t="str">
            <v>KG</v>
          </cell>
          <cell r="D144">
            <v>11685</v>
          </cell>
        </row>
        <row r="145">
          <cell r="A145">
            <v>144</v>
          </cell>
          <cell r="B145" t="str">
            <v>MAQUINA BISELADORA     8"</v>
          </cell>
          <cell r="C145" t="str">
            <v>DD</v>
          </cell>
          <cell r="D145">
            <v>45000</v>
          </cell>
        </row>
        <row r="146">
          <cell r="A146">
            <v>145</v>
          </cell>
          <cell r="B146" t="str">
            <v>TOC 8004 INYECCION</v>
          </cell>
          <cell r="C146" t="str">
            <v>KG</v>
          </cell>
          <cell r="D146">
            <v>31300</v>
          </cell>
        </row>
        <row r="147">
          <cell r="A147">
            <v>146</v>
          </cell>
          <cell r="B147" t="str">
            <v>TOC 8004-1 ANCLAJE</v>
          </cell>
          <cell r="C147" t="str">
            <v>KG</v>
          </cell>
          <cell r="D147">
            <v>6250</v>
          </cell>
        </row>
        <row r="148">
          <cell r="A148">
            <v>147</v>
          </cell>
          <cell r="B148" t="str">
            <v>TOC 8015 COLORES</v>
          </cell>
          <cell r="C148" t="str">
            <v>KG</v>
          </cell>
          <cell r="D148">
            <v>26320</v>
          </cell>
        </row>
        <row r="149">
          <cell r="A149">
            <v>148</v>
          </cell>
          <cell r="B149" t="str">
            <v>TUBO FLUORESCENTE    20 W</v>
          </cell>
          <cell r="C149" t="str">
            <v>UN</v>
          </cell>
          <cell r="D149">
            <v>2440</v>
          </cell>
        </row>
        <row r="150">
          <cell r="A150">
            <v>149</v>
          </cell>
          <cell r="B150" t="str">
            <v>TOC 8015 TRANSPARENTE</v>
          </cell>
          <cell r="C150" t="str">
            <v>KG</v>
          </cell>
          <cell r="D150">
            <v>26320</v>
          </cell>
        </row>
        <row r="151">
          <cell r="A151">
            <v>150</v>
          </cell>
          <cell r="B151" t="str">
            <v>TOC 8015 ROJO J.A.</v>
          </cell>
          <cell r="C151" t="str">
            <v>KG</v>
          </cell>
          <cell r="D151">
            <v>8483</v>
          </cell>
        </row>
        <row r="152">
          <cell r="A152">
            <v>151</v>
          </cell>
          <cell r="B152" t="str">
            <v>SIKADUR-31   AD-   N GRIS</v>
          </cell>
          <cell r="C152" t="str">
            <v>KG</v>
          </cell>
          <cell r="D152">
            <v>13224</v>
          </cell>
        </row>
        <row r="153">
          <cell r="A153">
            <v>152</v>
          </cell>
          <cell r="B153" t="str">
            <v>SIKADUR-31 ADH-N LADRILL</v>
          </cell>
          <cell r="C153" t="str">
            <v>KG</v>
          </cell>
          <cell r="D153">
            <v>16352</v>
          </cell>
        </row>
        <row r="154">
          <cell r="A154">
            <v>153</v>
          </cell>
          <cell r="B154" t="str">
            <v>SIKADUR-32 PRIMER N</v>
          </cell>
          <cell r="C154" t="str">
            <v>KG</v>
          </cell>
          <cell r="D154">
            <v>19140</v>
          </cell>
        </row>
        <row r="155">
          <cell r="A155">
            <v>154</v>
          </cell>
          <cell r="B155" t="str">
            <v>SIKADUR-42 ANCLAJE N</v>
          </cell>
          <cell r="C155" t="str">
            <v>KG</v>
          </cell>
          <cell r="D155">
            <v>6728</v>
          </cell>
        </row>
        <row r="156">
          <cell r="A156">
            <v>155</v>
          </cell>
          <cell r="B156" t="str">
            <v>SIKAGUARD-62 COLORES</v>
          </cell>
          <cell r="C156" t="str">
            <v>KG</v>
          </cell>
          <cell r="D156">
            <v>23200</v>
          </cell>
        </row>
        <row r="157">
          <cell r="A157">
            <v>156</v>
          </cell>
          <cell r="B157" t="str">
            <v>TUBO FLUORESCENTE    48 W</v>
          </cell>
          <cell r="C157" t="str">
            <v>UN</v>
          </cell>
          <cell r="D157">
            <v>3950</v>
          </cell>
        </row>
        <row r="158">
          <cell r="A158">
            <v>157</v>
          </cell>
          <cell r="B158" t="str">
            <v>TUBO HALOGENO       150 W</v>
          </cell>
          <cell r="C158" t="str">
            <v>UN</v>
          </cell>
          <cell r="D158">
            <v>4100</v>
          </cell>
        </row>
        <row r="159">
          <cell r="A159">
            <v>158</v>
          </cell>
          <cell r="B159" t="str">
            <v>SIKAGUARD-62 VERDE OSC.</v>
          </cell>
          <cell r="C159" t="str">
            <v>KG</v>
          </cell>
          <cell r="D159">
            <v>23200</v>
          </cell>
        </row>
        <row r="160">
          <cell r="A160">
            <v>159</v>
          </cell>
          <cell r="B160" t="str">
            <v>TUBO HALOGENO       500 W</v>
          </cell>
          <cell r="C160" t="str">
            <v>UN</v>
          </cell>
          <cell r="D160">
            <v>4475</v>
          </cell>
        </row>
        <row r="161">
          <cell r="A161">
            <v>160</v>
          </cell>
          <cell r="B161" t="str">
            <v>SIKAGUARD-63 COLORES</v>
          </cell>
          <cell r="C161" t="str">
            <v>KG</v>
          </cell>
          <cell r="D161">
            <v>28420</v>
          </cell>
        </row>
        <row r="162">
          <cell r="A162">
            <v>161</v>
          </cell>
          <cell r="B162" t="str">
            <v>MEDIA CAÑA  TIRAS DE 3m</v>
          </cell>
          <cell r="C162" t="str">
            <v>ML</v>
          </cell>
          <cell r="D162">
            <v>2000</v>
          </cell>
        </row>
        <row r="163">
          <cell r="A163">
            <v>162</v>
          </cell>
          <cell r="B163" t="str">
            <v>TUBO HALOGENO      1000 W</v>
          </cell>
          <cell r="C163" t="str">
            <v>UN</v>
          </cell>
          <cell r="D163">
            <v>5313</v>
          </cell>
        </row>
        <row r="164">
          <cell r="A164">
            <v>163</v>
          </cell>
          <cell r="B164" t="str">
            <v>SIKAGUARD-65 COLORES</v>
          </cell>
          <cell r="C164" t="str">
            <v>KG</v>
          </cell>
          <cell r="D164">
            <v>8236</v>
          </cell>
        </row>
        <row r="165">
          <cell r="A165">
            <v>164</v>
          </cell>
          <cell r="B165" t="str">
            <v>TUBO HALOGENO      1500 W</v>
          </cell>
          <cell r="C165" t="str">
            <v>UN</v>
          </cell>
          <cell r="D165">
            <v>6170</v>
          </cell>
        </row>
        <row r="166">
          <cell r="A166">
            <v>165</v>
          </cell>
          <cell r="B166" t="str">
            <v>COSTO ADIC.ACELERADO 7D</v>
          </cell>
          <cell r="C166" t="str">
            <v>M3</v>
          </cell>
          <cell r="D166">
            <v>14500</v>
          </cell>
        </row>
        <row r="167">
          <cell r="A167">
            <v>166</v>
          </cell>
          <cell r="B167" t="str">
            <v>COSTO ADIC. IMP.3000 PSI</v>
          </cell>
          <cell r="C167" t="str">
            <v>M3</v>
          </cell>
          <cell r="D167">
            <v>4176</v>
          </cell>
        </row>
        <row r="168">
          <cell r="A168">
            <v>167</v>
          </cell>
          <cell r="B168" t="str">
            <v>MARTILLO NEUMATICO</v>
          </cell>
          <cell r="C168" t="str">
            <v>DD</v>
          </cell>
          <cell r="D168">
            <v>58000</v>
          </cell>
        </row>
        <row r="169">
          <cell r="A169">
            <v>168</v>
          </cell>
          <cell r="B169" t="str">
            <v>COSTO ADIC. IMP.4000 PSI</v>
          </cell>
          <cell r="C169" t="str">
            <v>M3</v>
          </cell>
          <cell r="D169">
            <v>4408</v>
          </cell>
        </row>
        <row r="170">
          <cell r="A170">
            <v>169</v>
          </cell>
          <cell r="B170" t="str">
            <v>CONEXION ENERGIA      E-1</v>
          </cell>
          <cell r="C170" t="str">
            <v>UN</v>
          </cell>
          <cell r="D170">
            <v>0</v>
          </cell>
        </row>
        <row r="171">
          <cell r="A171">
            <v>170</v>
          </cell>
          <cell r="B171" t="str">
            <v>COSTO ADIC. IMP.5000 PSI</v>
          </cell>
          <cell r="C171" t="str">
            <v>M3</v>
          </cell>
          <cell r="D171">
            <v>4872</v>
          </cell>
        </row>
        <row r="172">
          <cell r="A172">
            <v>171</v>
          </cell>
          <cell r="B172" t="str">
            <v>TEC EPOX IMPRIMANTE</v>
          </cell>
          <cell r="C172" t="str">
            <v>KG</v>
          </cell>
          <cell r="D172">
            <v>19372</v>
          </cell>
        </row>
        <row r="173">
          <cell r="A173">
            <v>172</v>
          </cell>
          <cell r="B173" t="str">
            <v>CEC EPOX ADHESIVO</v>
          </cell>
          <cell r="C173" t="str">
            <v>KG</v>
          </cell>
          <cell r="D173">
            <v>11948</v>
          </cell>
        </row>
        <row r="174">
          <cell r="A174">
            <v>173</v>
          </cell>
          <cell r="B174" t="str">
            <v>TEC EPOX JUNTA</v>
          </cell>
          <cell r="C174" t="str">
            <v>KG</v>
          </cell>
          <cell r="D174">
            <v>8584</v>
          </cell>
        </row>
        <row r="175">
          <cell r="A175">
            <v>174</v>
          </cell>
          <cell r="B175" t="str">
            <v>LIMPIADOR EPOXICO</v>
          </cell>
          <cell r="C175" t="str">
            <v>KG</v>
          </cell>
          <cell r="D175">
            <v>5452</v>
          </cell>
        </row>
        <row r="176">
          <cell r="A176">
            <v>175</v>
          </cell>
          <cell r="B176" t="str">
            <v>ADIPOXI ADHESIVO</v>
          </cell>
          <cell r="C176" t="str">
            <v>KG</v>
          </cell>
          <cell r="D176">
            <v>14407</v>
          </cell>
        </row>
        <row r="177">
          <cell r="A177">
            <v>176</v>
          </cell>
          <cell r="B177" t="str">
            <v>TEJA MANILIT PF/7     # 4</v>
          </cell>
          <cell r="C177" t="str">
            <v>UN</v>
          </cell>
          <cell r="D177">
            <v>8746</v>
          </cell>
        </row>
        <row r="178">
          <cell r="A178">
            <v>177</v>
          </cell>
          <cell r="B178" t="str">
            <v>TEJA MANILIT PF/7     # 5</v>
          </cell>
          <cell r="C178" t="str">
            <v>UN</v>
          </cell>
          <cell r="D178">
            <v>11121</v>
          </cell>
        </row>
        <row r="179">
          <cell r="A179">
            <v>178</v>
          </cell>
          <cell r="B179" t="str">
            <v>TEJA MANILIT PF/7     # 6</v>
          </cell>
          <cell r="C179" t="str">
            <v>UN</v>
          </cell>
          <cell r="D179">
            <v>14416</v>
          </cell>
        </row>
        <row r="180">
          <cell r="A180">
            <v>179</v>
          </cell>
          <cell r="B180" t="str">
            <v>TEJA MANILIT PF/7     # 8</v>
          </cell>
          <cell r="C180" t="str">
            <v>UN</v>
          </cell>
          <cell r="D180">
            <v>19738</v>
          </cell>
        </row>
        <row r="181">
          <cell r="A181">
            <v>180</v>
          </cell>
          <cell r="B181" t="str">
            <v>CEMENTO MARINO DENSO</v>
          </cell>
          <cell r="C181" t="str">
            <v>KG</v>
          </cell>
          <cell r="D181">
            <v>2590</v>
          </cell>
        </row>
        <row r="182">
          <cell r="A182">
            <v>181</v>
          </cell>
          <cell r="B182" t="str">
            <v>CEMENTO MARINO LIQUIDO</v>
          </cell>
          <cell r="C182" t="str">
            <v>KG</v>
          </cell>
          <cell r="D182">
            <v>3327</v>
          </cell>
        </row>
        <row r="183">
          <cell r="A183">
            <v>182</v>
          </cell>
          <cell r="B183" t="str">
            <v>CEMENTO MARINO PLASTICO</v>
          </cell>
          <cell r="C183" t="str">
            <v>KG</v>
          </cell>
          <cell r="D183">
            <v>3380</v>
          </cell>
        </row>
        <row r="184">
          <cell r="A184">
            <v>183</v>
          </cell>
          <cell r="B184" t="str">
            <v>EMULSION ASFALTICA</v>
          </cell>
          <cell r="C184" t="str">
            <v>KG</v>
          </cell>
          <cell r="D184">
            <v>4858</v>
          </cell>
        </row>
        <row r="185">
          <cell r="A185">
            <v>184</v>
          </cell>
          <cell r="B185" t="str">
            <v>CARBODEC</v>
          </cell>
          <cell r="C185" t="str">
            <v>KG</v>
          </cell>
          <cell r="D185">
            <v>6628</v>
          </cell>
        </row>
        <row r="186">
          <cell r="A186">
            <v>185</v>
          </cell>
          <cell r="B186" t="str">
            <v>SIKA TRANSPARENTE</v>
          </cell>
          <cell r="C186" t="str">
            <v>KG</v>
          </cell>
          <cell r="D186">
            <v>5394</v>
          </cell>
        </row>
        <row r="187">
          <cell r="A187">
            <v>186</v>
          </cell>
          <cell r="B187" t="str">
            <v>SIKA REPELENTE</v>
          </cell>
          <cell r="C187" t="str">
            <v>KG</v>
          </cell>
          <cell r="D187">
            <v>3886</v>
          </cell>
        </row>
        <row r="188">
          <cell r="A188">
            <v>187</v>
          </cell>
          <cell r="B188" t="str">
            <v>IGOL IMPRIMANTE</v>
          </cell>
          <cell r="C188" t="str">
            <v>KG</v>
          </cell>
          <cell r="D188">
            <v>3248</v>
          </cell>
        </row>
        <row r="189">
          <cell r="A189">
            <v>188</v>
          </cell>
          <cell r="B189" t="str">
            <v>IGOL TECHO</v>
          </cell>
          <cell r="C189" t="str">
            <v>KG</v>
          </cell>
          <cell r="D189">
            <v>3074</v>
          </cell>
        </row>
        <row r="190">
          <cell r="A190">
            <v>189</v>
          </cell>
          <cell r="B190" t="str">
            <v>IGOL DENSO</v>
          </cell>
          <cell r="C190" t="str">
            <v>KG</v>
          </cell>
          <cell r="D190">
            <v>3074</v>
          </cell>
        </row>
        <row r="191">
          <cell r="A191">
            <v>190</v>
          </cell>
          <cell r="B191" t="str">
            <v>SELLADOR B/CO-TRANSPARENT</v>
          </cell>
          <cell r="C191" t="str">
            <v>UN</v>
          </cell>
          <cell r="D191">
            <v>4297</v>
          </cell>
        </row>
        <row r="192">
          <cell r="A192">
            <v>191</v>
          </cell>
          <cell r="B192" t="str">
            <v>IGASOL IMPRIMANTE</v>
          </cell>
          <cell r="C192" t="str">
            <v>KG</v>
          </cell>
          <cell r="D192">
            <v>1508</v>
          </cell>
        </row>
        <row r="193">
          <cell r="A193">
            <v>192</v>
          </cell>
          <cell r="B193" t="str">
            <v>IGASOL CUBIERTA-20</v>
          </cell>
          <cell r="C193" t="str">
            <v>KG</v>
          </cell>
          <cell r="D193">
            <v>1392</v>
          </cell>
        </row>
        <row r="194">
          <cell r="A194">
            <v>193</v>
          </cell>
          <cell r="B194" t="str">
            <v>ALUMOL</v>
          </cell>
          <cell r="C194" t="str">
            <v>KG</v>
          </cell>
          <cell r="D194">
            <v>6496</v>
          </cell>
        </row>
        <row r="195">
          <cell r="A195">
            <v>194</v>
          </cell>
          <cell r="B195" t="str">
            <v>TEC LIQUIDO</v>
          </cell>
          <cell r="C195" t="str">
            <v>KG</v>
          </cell>
          <cell r="D195">
            <v>1600</v>
          </cell>
        </row>
        <row r="196">
          <cell r="A196">
            <v>195</v>
          </cell>
          <cell r="B196" t="str">
            <v>TEC OMICRON</v>
          </cell>
          <cell r="C196" t="str">
            <v>KG</v>
          </cell>
          <cell r="D196">
            <v>1531</v>
          </cell>
        </row>
        <row r="197">
          <cell r="A197">
            <v>196</v>
          </cell>
          <cell r="B197" t="str">
            <v>TEC PLUG</v>
          </cell>
          <cell r="C197" t="str">
            <v>KG</v>
          </cell>
          <cell r="D197">
            <v>2923</v>
          </cell>
        </row>
        <row r="198">
          <cell r="A198">
            <v>197</v>
          </cell>
          <cell r="B198" t="str">
            <v>TEC INSTANTANEO</v>
          </cell>
          <cell r="C198" t="str">
            <v>KG</v>
          </cell>
          <cell r="D198">
            <v>2157</v>
          </cell>
        </row>
        <row r="199">
          <cell r="A199">
            <v>198</v>
          </cell>
          <cell r="B199" t="str">
            <v>TEC RAPIDO</v>
          </cell>
          <cell r="C199" t="str">
            <v>KG</v>
          </cell>
          <cell r="D199">
            <v>2726</v>
          </cell>
        </row>
        <row r="200">
          <cell r="A200">
            <v>199</v>
          </cell>
          <cell r="B200" t="str">
            <v>TEC SIL BLANCO</v>
          </cell>
          <cell r="C200" t="str">
            <v>KG</v>
          </cell>
          <cell r="D200">
            <v>1241</v>
          </cell>
        </row>
        <row r="201">
          <cell r="A201">
            <v>200</v>
          </cell>
          <cell r="B201" t="str">
            <v>TEC SIL GRIS</v>
          </cell>
          <cell r="C201" t="str">
            <v>KG</v>
          </cell>
          <cell r="D201">
            <v>893</v>
          </cell>
        </row>
        <row r="202">
          <cell r="A202">
            <v>201</v>
          </cell>
          <cell r="B202" t="str">
            <v>TEC REPELENTE 200</v>
          </cell>
          <cell r="C202" t="str">
            <v>KG</v>
          </cell>
          <cell r="D202">
            <v>5220</v>
          </cell>
        </row>
        <row r="203">
          <cell r="A203">
            <v>202</v>
          </cell>
          <cell r="B203" t="str">
            <v>TEC REPELENTE W</v>
          </cell>
          <cell r="C203" t="str">
            <v>KG</v>
          </cell>
          <cell r="D203">
            <v>3596</v>
          </cell>
        </row>
        <row r="204">
          <cell r="A204">
            <v>203</v>
          </cell>
          <cell r="B204" t="str">
            <v>ADIFACHADA 158</v>
          </cell>
          <cell r="C204" t="str">
            <v>KG</v>
          </cell>
          <cell r="D204">
            <v>5370</v>
          </cell>
        </row>
        <row r="205">
          <cell r="A205">
            <v>204</v>
          </cell>
          <cell r="B205" t="str">
            <v>ADITECHO   3000</v>
          </cell>
          <cell r="C205" t="str">
            <v>KG</v>
          </cell>
          <cell r="D205">
            <v>2535</v>
          </cell>
        </row>
        <row r="206">
          <cell r="A206">
            <v>205</v>
          </cell>
          <cell r="B206" t="str">
            <v>TEJA MANILIT PF/7     #10</v>
          </cell>
          <cell r="C206" t="str">
            <v>UN</v>
          </cell>
          <cell r="D206">
            <v>22420</v>
          </cell>
        </row>
        <row r="207">
          <cell r="A207">
            <v>206</v>
          </cell>
          <cell r="B207" t="str">
            <v>CONEXION ENERGIA      E-2</v>
          </cell>
          <cell r="C207" t="str">
            <v>UN</v>
          </cell>
          <cell r="D207">
            <v>30343</v>
          </cell>
        </row>
        <row r="208">
          <cell r="A208">
            <v>207</v>
          </cell>
          <cell r="B208" t="str">
            <v>C/BOYA MANILIT PF/7   # 4</v>
          </cell>
          <cell r="C208" t="str">
            <v>UN</v>
          </cell>
          <cell r="D208">
            <v>15398</v>
          </cell>
        </row>
        <row r="209">
          <cell r="A209">
            <v>208</v>
          </cell>
          <cell r="B209" t="str">
            <v>ADISELLO BLANCO 130</v>
          </cell>
          <cell r="C209" t="str">
            <v>KG</v>
          </cell>
          <cell r="D209">
            <v>1121</v>
          </cell>
        </row>
        <row r="210">
          <cell r="A210">
            <v>209</v>
          </cell>
          <cell r="B210" t="str">
            <v>ADISELLO GRIS   130</v>
          </cell>
          <cell r="C210" t="str">
            <v>KG</v>
          </cell>
          <cell r="D210">
            <v>1001</v>
          </cell>
        </row>
        <row r="211">
          <cell r="A211">
            <v>210</v>
          </cell>
          <cell r="B211" t="str">
            <v>ROCKTOP GRIS</v>
          </cell>
          <cell r="C211" t="str">
            <v>KG</v>
          </cell>
          <cell r="D211">
            <v>481</v>
          </cell>
        </row>
        <row r="212">
          <cell r="A212">
            <v>211</v>
          </cell>
          <cell r="B212" t="str">
            <v>ROCKTOP ROJO</v>
          </cell>
          <cell r="C212" t="str">
            <v>KG</v>
          </cell>
          <cell r="D212">
            <v>882</v>
          </cell>
        </row>
        <row r="213">
          <cell r="A213">
            <v>212</v>
          </cell>
          <cell r="B213" t="str">
            <v>ROCKTOP VERDE</v>
          </cell>
          <cell r="C213" t="str">
            <v>KG</v>
          </cell>
          <cell r="D213">
            <v>1333</v>
          </cell>
        </row>
        <row r="214">
          <cell r="A214">
            <v>213</v>
          </cell>
          <cell r="B214" t="str">
            <v>EXELTOP GRIS</v>
          </cell>
          <cell r="C214" t="str">
            <v>KG</v>
          </cell>
          <cell r="D214">
            <v>1020</v>
          </cell>
        </row>
        <row r="215">
          <cell r="A215">
            <v>214</v>
          </cell>
          <cell r="B215" t="str">
            <v>EXELTOP ROJO</v>
          </cell>
          <cell r="C215" t="str">
            <v>KG</v>
          </cell>
          <cell r="D215">
            <v>1400</v>
          </cell>
        </row>
        <row r="216">
          <cell r="A216">
            <v>215</v>
          </cell>
          <cell r="B216" t="str">
            <v>EXELTOP VERDE</v>
          </cell>
          <cell r="C216" t="str">
            <v>KG</v>
          </cell>
          <cell r="D216">
            <v>1800</v>
          </cell>
        </row>
        <row r="217">
          <cell r="A217">
            <v>216</v>
          </cell>
          <cell r="B217" t="str">
            <v>TOC 8196 PISO EPOXICO</v>
          </cell>
          <cell r="C217" t="str">
            <v>GL</v>
          </cell>
          <cell r="D217">
            <v>8830</v>
          </cell>
        </row>
        <row r="218">
          <cell r="A218">
            <v>217</v>
          </cell>
          <cell r="B218" t="str">
            <v>MALLA PORTERIA FUTBOL</v>
          </cell>
          <cell r="C218" t="str">
            <v>UN</v>
          </cell>
          <cell r="D218">
            <v>124200</v>
          </cell>
        </row>
        <row r="219">
          <cell r="A219">
            <v>218</v>
          </cell>
          <cell r="B219" t="str">
            <v>COSTO ADIC. IMP.6000 PSI</v>
          </cell>
          <cell r="C219" t="str">
            <v>M3</v>
          </cell>
          <cell r="D219">
            <v>6380</v>
          </cell>
        </row>
        <row r="220">
          <cell r="A220">
            <v>219</v>
          </cell>
          <cell r="B220" t="str">
            <v>CONEXION ENERGIA      E-3</v>
          </cell>
          <cell r="C220" t="str">
            <v>UN</v>
          </cell>
          <cell r="D220">
            <v>60687</v>
          </cell>
        </row>
        <row r="221">
          <cell r="A221">
            <v>220</v>
          </cell>
          <cell r="B221" t="str">
            <v>GRAMA (Semilla)</v>
          </cell>
          <cell r="C221" t="str">
            <v>M2</v>
          </cell>
          <cell r="D221">
            <v>1180</v>
          </cell>
        </row>
        <row r="222">
          <cell r="A222">
            <v>221</v>
          </cell>
          <cell r="B222" t="str">
            <v>COLLARIN LISO        4-5"</v>
          </cell>
          <cell r="C222" t="str">
            <v>UN</v>
          </cell>
          <cell r="D222">
            <v>8000</v>
          </cell>
        </row>
        <row r="223">
          <cell r="A223">
            <v>222</v>
          </cell>
          <cell r="B223" t="str">
            <v>COLLARIN LISO        5-6"</v>
          </cell>
          <cell r="C223" t="str">
            <v>UN</v>
          </cell>
          <cell r="D223">
            <v>8500</v>
          </cell>
        </row>
        <row r="224">
          <cell r="A224">
            <v>223</v>
          </cell>
          <cell r="B224" t="str">
            <v>TIERRA NEGRA</v>
          </cell>
          <cell r="C224" t="str">
            <v>M3</v>
          </cell>
          <cell r="D224">
            <v>35350</v>
          </cell>
        </row>
        <row r="225">
          <cell r="A225">
            <v>224</v>
          </cell>
          <cell r="B225" t="str">
            <v>COLLARIN LISO        6-7"</v>
          </cell>
          <cell r="C225" t="str">
            <v>UN</v>
          </cell>
          <cell r="D225">
            <v>8800</v>
          </cell>
        </row>
        <row r="226">
          <cell r="A226">
            <v>225</v>
          </cell>
          <cell r="B226" t="str">
            <v>COLLARIN LISO        7-8"</v>
          </cell>
          <cell r="C226" t="str">
            <v>UN</v>
          </cell>
          <cell r="D226">
            <v>9100</v>
          </cell>
        </row>
        <row r="227">
          <cell r="A227">
            <v>226</v>
          </cell>
          <cell r="B227" t="str">
            <v>COLLARIN LISO        8-9"</v>
          </cell>
          <cell r="C227" t="str">
            <v>UN</v>
          </cell>
          <cell r="D227">
            <v>9700</v>
          </cell>
        </row>
        <row r="228">
          <cell r="A228">
            <v>227</v>
          </cell>
          <cell r="B228" t="str">
            <v>TRITURADO 1/2"</v>
          </cell>
          <cell r="C228" t="str">
            <v>M3</v>
          </cell>
          <cell r="D228">
            <v>37700</v>
          </cell>
        </row>
        <row r="229">
          <cell r="A229">
            <v>228</v>
          </cell>
          <cell r="B229" t="str">
            <v>COLLARIN LISO       9-10"</v>
          </cell>
          <cell r="C229" t="str">
            <v>UN</v>
          </cell>
          <cell r="D229">
            <v>10000</v>
          </cell>
        </row>
        <row r="230">
          <cell r="A230">
            <v>229</v>
          </cell>
          <cell r="B230" t="str">
            <v>CRUCETA METALICA  1.50 MT</v>
          </cell>
          <cell r="C230" t="str">
            <v>UN</v>
          </cell>
          <cell r="D230">
            <v>20453</v>
          </cell>
        </row>
        <row r="231">
          <cell r="A231">
            <v>230</v>
          </cell>
          <cell r="B231" t="str">
            <v>SUPERMANTO         500 X</v>
          </cell>
          <cell r="C231" t="str">
            <v>M2</v>
          </cell>
          <cell r="D231">
            <v>2970</v>
          </cell>
        </row>
        <row r="232">
          <cell r="A232">
            <v>231</v>
          </cell>
          <cell r="B232" t="str">
            <v>CRUCETA METALICA  2.00 MT</v>
          </cell>
          <cell r="C232" t="str">
            <v>UN</v>
          </cell>
          <cell r="D232">
            <v>26736</v>
          </cell>
        </row>
        <row r="233">
          <cell r="A233">
            <v>232</v>
          </cell>
          <cell r="B233" t="str">
            <v>SIKAFLOOR-54 MARRON</v>
          </cell>
          <cell r="C233" t="str">
            <v>KG</v>
          </cell>
          <cell r="D233">
            <v>7233</v>
          </cell>
        </row>
        <row r="234">
          <cell r="A234">
            <v>233</v>
          </cell>
          <cell r="B234" t="str">
            <v>SELLADOR TRADE MATE</v>
          </cell>
          <cell r="C234" t="str">
            <v>UN</v>
          </cell>
          <cell r="D234">
            <v>5694</v>
          </cell>
        </row>
        <row r="235">
          <cell r="A235">
            <v>234</v>
          </cell>
          <cell r="B235" t="str">
            <v>MASTERPLATE 200</v>
          </cell>
          <cell r="C235" t="str">
            <v>KG</v>
          </cell>
          <cell r="D235">
            <v>1148</v>
          </cell>
        </row>
        <row r="236">
          <cell r="A236">
            <v>235</v>
          </cell>
          <cell r="B236" t="str">
            <v>MASTERPLATE          ROJO</v>
          </cell>
          <cell r="C236" t="str">
            <v>KG</v>
          </cell>
          <cell r="D236">
            <v>1392</v>
          </cell>
        </row>
        <row r="237">
          <cell r="A237">
            <v>236</v>
          </cell>
          <cell r="B237" t="str">
            <v>MASTERPLATE     TERRACOTA</v>
          </cell>
          <cell r="C237" t="str">
            <v>KG</v>
          </cell>
          <cell r="D237">
            <v>1392</v>
          </cell>
        </row>
        <row r="238">
          <cell r="A238">
            <v>237</v>
          </cell>
          <cell r="B238" t="str">
            <v>MASTERPLATE    REFLECTIVO</v>
          </cell>
          <cell r="C238" t="str">
            <v>KG</v>
          </cell>
          <cell r="D238">
            <v>1804</v>
          </cell>
        </row>
        <row r="239">
          <cell r="A239">
            <v>238</v>
          </cell>
          <cell r="B239" t="str">
            <v>CRUCETA METALICA  2.50 MT</v>
          </cell>
          <cell r="C239" t="str">
            <v>UN</v>
          </cell>
          <cell r="D239">
            <v>39607</v>
          </cell>
        </row>
        <row r="240">
          <cell r="A240">
            <v>239</v>
          </cell>
          <cell r="B240" t="str">
            <v>CRUCETA METALICA  3.00 MT</v>
          </cell>
          <cell r="C240" t="str">
            <v>UN</v>
          </cell>
          <cell r="D240">
            <v>47212</v>
          </cell>
        </row>
        <row r="241">
          <cell r="A241">
            <v>240</v>
          </cell>
          <cell r="B241" t="str">
            <v>MASTERPLATE      AMARILLO</v>
          </cell>
          <cell r="C241" t="str">
            <v>KG</v>
          </cell>
          <cell r="D241">
            <v>3161</v>
          </cell>
        </row>
        <row r="242">
          <cell r="A242">
            <v>241</v>
          </cell>
          <cell r="B242" t="str">
            <v>ANVIL TOP 200-I</v>
          </cell>
          <cell r="C242" t="str">
            <v>KG</v>
          </cell>
          <cell r="D242">
            <v>1044</v>
          </cell>
        </row>
        <row r="243">
          <cell r="A243">
            <v>242</v>
          </cell>
          <cell r="B243" t="str">
            <v>MASTER TOP</v>
          </cell>
          <cell r="C243" t="str">
            <v>KG</v>
          </cell>
          <cell r="D243">
            <v>957</v>
          </cell>
        </row>
        <row r="244">
          <cell r="A244">
            <v>243</v>
          </cell>
          <cell r="B244" t="str">
            <v>MS-101 TABLON - SAHARA</v>
          </cell>
          <cell r="C244" t="str">
            <v>KG</v>
          </cell>
          <cell r="D244">
            <v>7064</v>
          </cell>
        </row>
        <row r="245">
          <cell r="A245">
            <v>244</v>
          </cell>
          <cell r="B245" t="str">
            <v>CRUCETA METALICA  6.00 MT</v>
          </cell>
          <cell r="C245" t="str">
            <v>UN</v>
          </cell>
          <cell r="D245">
            <v>94807</v>
          </cell>
        </row>
        <row r="246">
          <cell r="A246">
            <v>245</v>
          </cell>
          <cell r="B246" t="str">
            <v>MASTERFIL CJ</v>
          </cell>
          <cell r="C246" t="str">
            <v>KG</v>
          </cell>
          <cell r="D246">
            <v>19732</v>
          </cell>
        </row>
        <row r="247">
          <cell r="A247">
            <v>246</v>
          </cell>
          <cell r="B247" t="str">
            <v>CONEXION ENERGIA      E-4</v>
          </cell>
          <cell r="C247" t="str">
            <v>UN</v>
          </cell>
          <cell r="D247">
            <v>91027</v>
          </cell>
        </row>
        <row r="248">
          <cell r="A248">
            <v>247</v>
          </cell>
          <cell r="B248" t="str">
            <v>TEC MASTERCRON</v>
          </cell>
          <cell r="C248" t="str">
            <v>KG</v>
          </cell>
          <cell r="D248">
            <v>504</v>
          </cell>
        </row>
        <row r="249">
          <cell r="A249">
            <v>248</v>
          </cell>
          <cell r="B249" t="str">
            <v>CINTA P.V.C.</v>
          </cell>
          <cell r="C249" t="str">
            <v>ML</v>
          </cell>
          <cell r="D249">
            <v>3765</v>
          </cell>
        </row>
        <row r="250">
          <cell r="A250">
            <v>249</v>
          </cell>
          <cell r="B250" t="str">
            <v>CINTA P.V.C.           01</v>
          </cell>
          <cell r="C250" t="str">
            <v>ML</v>
          </cell>
          <cell r="D250">
            <v>6960</v>
          </cell>
        </row>
        <row r="251">
          <cell r="A251">
            <v>250</v>
          </cell>
          <cell r="B251" t="str">
            <v>CINTA P.V.C.           02</v>
          </cell>
          <cell r="C251" t="str">
            <v>ML</v>
          </cell>
          <cell r="D251">
            <v>12285</v>
          </cell>
        </row>
        <row r="252">
          <cell r="A252">
            <v>251</v>
          </cell>
          <cell r="B252" t="str">
            <v>MASIL CARBURANTE</v>
          </cell>
          <cell r="C252" t="str">
            <v>KG</v>
          </cell>
          <cell r="D252">
            <v>2900</v>
          </cell>
        </row>
        <row r="253">
          <cell r="A253">
            <v>252</v>
          </cell>
          <cell r="B253" t="str">
            <v>MASIL GRIS FRIO</v>
          </cell>
          <cell r="C253" t="str">
            <v>KG</v>
          </cell>
          <cell r="D253">
            <v>4290</v>
          </cell>
        </row>
        <row r="254">
          <cell r="A254">
            <v>253</v>
          </cell>
          <cell r="B254" t="str">
            <v>MASIL NEGRO</v>
          </cell>
          <cell r="C254" t="str">
            <v>KG</v>
          </cell>
          <cell r="D254">
            <v>2720</v>
          </cell>
        </row>
        <row r="255">
          <cell r="A255">
            <v>254</v>
          </cell>
          <cell r="B255" t="str">
            <v>VIGUETA PREFABRICADA</v>
          </cell>
          <cell r="C255" t="str">
            <v>ML</v>
          </cell>
          <cell r="D255">
            <v>8532</v>
          </cell>
        </row>
        <row r="256">
          <cell r="A256">
            <v>255</v>
          </cell>
          <cell r="B256" t="str">
            <v>SELLASIL ESTRUCTURAL</v>
          </cell>
          <cell r="C256" t="str">
            <v>UN</v>
          </cell>
          <cell r="D256">
            <v>7655</v>
          </cell>
        </row>
        <row r="257">
          <cell r="A257">
            <v>256</v>
          </cell>
          <cell r="B257" t="str">
            <v>MALLA NYLON PETROLIZADA</v>
          </cell>
          <cell r="C257" t="str">
            <v>UN</v>
          </cell>
          <cell r="D257">
            <v>125800</v>
          </cell>
        </row>
        <row r="258">
          <cell r="A258">
            <v>257</v>
          </cell>
          <cell r="B258" t="str">
            <v>SELLADOR USO GENERAL</v>
          </cell>
          <cell r="C258" t="str">
            <v>UN</v>
          </cell>
          <cell r="D258">
            <v>3312</v>
          </cell>
        </row>
        <row r="259">
          <cell r="A259">
            <v>258</v>
          </cell>
          <cell r="B259" t="str">
            <v>PROYECTOR SNF-011/T400 W</v>
          </cell>
          <cell r="C259" t="str">
            <v>UN</v>
          </cell>
          <cell r="D259">
            <v>331156</v>
          </cell>
        </row>
        <row r="260">
          <cell r="A260">
            <v>259</v>
          </cell>
          <cell r="B260" t="str">
            <v>SIKAFLEX 1A</v>
          </cell>
          <cell r="C260" t="str">
            <v>KG</v>
          </cell>
          <cell r="D260">
            <v>8700</v>
          </cell>
        </row>
        <row r="261">
          <cell r="A261">
            <v>260</v>
          </cell>
          <cell r="B261" t="str">
            <v>CAJA CONTADOR    28x32</v>
          </cell>
          <cell r="C261" t="str">
            <v>UN</v>
          </cell>
          <cell r="D261">
            <v>7842</v>
          </cell>
        </row>
        <row r="262">
          <cell r="A262">
            <v>261</v>
          </cell>
          <cell r="B262" t="str">
            <v>CAJA CONTADOR    30x30</v>
          </cell>
          <cell r="C262" t="str">
            <v>UN</v>
          </cell>
          <cell r="D262">
            <v>7890</v>
          </cell>
        </row>
        <row r="263">
          <cell r="A263">
            <v>262</v>
          </cell>
          <cell r="B263" t="str">
            <v>MOTOBOMBA              8"</v>
          </cell>
          <cell r="C263" t="str">
            <v>DD</v>
          </cell>
          <cell r="D263">
            <v>83520</v>
          </cell>
        </row>
        <row r="264">
          <cell r="A264">
            <v>263</v>
          </cell>
          <cell r="B264" t="str">
            <v>SELLADOR ALLGUARD COATING</v>
          </cell>
          <cell r="C264" t="str">
            <v>GL</v>
          </cell>
          <cell r="D264">
            <v>265634</v>
          </cell>
        </row>
        <row r="265">
          <cell r="A265">
            <v>264</v>
          </cell>
          <cell r="B265" t="str">
            <v>IGAS GRIS</v>
          </cell>
          <cell r="C265" t="str">
            <v>KG</v>
          </cell>
          <cell r="D265">
            <v>4234</v>
          </cell>
        </row>
        <row r="266">
          <cell r="A266">
            <v>265</v>
          </cell>
          <cell r="B266" t="str">
            <v>IGAS NEGRO</v>
          </cell>
          <cell r="C266" t="str">
            <v>KG</v>
          </cell>
          <cell r="D266">
            <v>3016</v>
          </cell>
        </row>
        <row r="267">
          <cell r="A267">
            <v>266</v>
          </cell>
          <cell r="B267" t="str">
            <v>SELLADOR ALLGUARD SEALER</v>
          </cell>
          <cell r="C267" t="str">
            <v>GL</v>
          </cell>
          <cell r="D267">
            <v>169194</v>
          </cell>
        </row>
        <row r="268">
          <cell r="A268">
            <v>267</v>
          </cell>
          <cell r="B268" t="str">
            <v>CERCHA DE 3 MTS</v>
          </cell>
          <cell r="C268" t="str">
            <v>UN</v>
          </cell>
          <cell r="D268">
            <v>27260</v>
          </cell>
        </row>
        <row r="269">
          <cell r="A269">
            <v>268</v>
          </cell>
          <cell r="B269" t="str">
            <v>CINTA SIKA PVC V-10</v>
          </cell>
          <cell r="C269" t="str">
            <v>ML</v>
          </cell>
          <cell r="D269">
            <v>4176</v>
          </cell>
        </row>
        <row r="270">
          <cell r="A270">
            <v>269</v>
          </cell>
          <cell r="B270" t="str">
            <v>CINTA SIKA PVC V-15</v>
          </cell>
          <cell r="C270" t="str">
            <v>ML</v>
          </cell>
          <cell r="D270">
            <v>7540</v>
          </cell>
        </row>
        <row r="271">
          <cell r="A271">
            <v>270</v>
          </cell>
          <cell r="B271" t="str">
            <v>CINTA SIKA PVC O-22</v>
          </cell>
          <cell r="C271" t="str">
            <v>ML</v>
          </cell>
          <cell r="D271">
            <v>13456</v>
          </cell>
        </row>
        <row r="272">
          <cell r="A272">
            <v>271</v>
          </cell>
          <cell r="B272" t="str">
            <v>C/BOYA MANILIT PF/7   # 6</v>
          </cell>
          <cell r="C272" t="str">
            <v>UN</v>
          </cell>
          <cell r="D272">
            <v>25282</v>
          </cell>
        </row>
        <row r="273">
          <cell r="A273">
            <v>272</v>
          </cell>
          <cell r="B273" t="str">
            <v>CAB.MANILIT FIJO</v>
          </cell>
          <cell r="C273" t="str">
            <v>UN</v>
          </cell>
          <cell r="D273">
            <v>9502</v>
          </cell>
        </row>
        <row r="274">
          <cell r="A274">
            <v>273</v>
          </cell>
          <cell r="B274" t="str">
            <v>ADIJUNTA K</v>
          </cell>
          <cell r="C274" t="str">
            <v>KG</v>
          </cell>
          <cell r="D274">
            <v>2401</v>
          </cell>
        </row>
        <row r="275">
          <cell r="A275">
            <v>274</v>
          </cell>
          <cell r="B275" t="str">
            <v>PLANTA ELECTRICA 32.5 KVA</v>
          </cell>
          <cell r="C275" t="str">
            <v>DD</v>
          </cell>
          <cell r="D275">
            <v>17400</v>
          </cell>
        </row>
        <row r="276">
          <cell r="A276">
            <v>275</v>
          </cell>
          <cell r="B276" t="str">
            <v>ADIMARMOL NATURAL/PIGMENT</v>
          </cell>
          <cell r="C276" t="str">
            <v>KG</v>
          </cell>
          <cell r="D276">
            <v>1254</v>
          </cell>
        </row>
        <row r="277">
          <cell r="A277">
            <v>276</v>
          </cell>
          <cell r="B277" t="str">
            <v>CAJA CONTADOR    30x40</v>
          </cell>
          <cell r="C277" t="str">
            <v>UN</v>
          </cell>
          <cell r="D277">
            <v>7310</v>
          </cell>
        </row>
        <row r="278">
          <cell r="A278">
            <v>277</v>
          </cell>
          <cell r="B278" t="str">
            <v>CAB.MANILIT ARTICULADO</v>
          </cell>
          <cell r="C278" t="str">
            <v>UN</v>
          </cell>
          <cell r="D278">
            <v>7864</v>
          </cell>
        </row>
        <row r="279">
          <cell r="A279">
            <v>278</v>
          </cell>
          <cell r="B279" t="str">
            <v>CAB.MANILIT FIJO VENTILAC</v>
          </cell>
          <cell r="C279" t="str">
            <v>UN</v>
          </cell>
          <cell r="D279">
            <v>8309</v>
          </cell>
        </row>
        <row r="280">
          <cell r="A280">
            <v>279</v>
          </cell>
          <cell r="B280" t="str">
            <v>CAB.MANILIT UNIVERSAL</v>
          </cell>
          <cell r="C280" t="str">
            <v>UN</v>
          </cell>
          <cell r="D280">
            <v>9714</v>
          </cell>
        </row>
        <row r="281">
          <cell r="A281">
            <v>280</v>
          </cell>
          <cell r="B281" t="str">
            <v>GEOTEXTIL NO TEJIDO 1600</v>
          </cell>
          <cell r="C281" t="str">
            <v>M2</v>
          </cell>
          <cell r="D281">
            <v>993</v>
          </cell>
        </row>
        <row r="282">
          <cell r="A282">
            <v>281</v>
          </cell>
          <cell r="B282" t="str">
            <v>GEOTEXTIL TEJIDO    1400</v>
          </cell>
          <cell r="C282" t="str">
            <v>M2</v>
          </cell>
          <cell r="D282">
            <v>807</v>
          </cell>
        </row>
        <row r="283">
          <cell r="A283">
            <v>282</v>
          </cell>
          <cell r="B283" t="str">
            <v>TOC CT-85</v>
          </cell>
          <cell r="C283" t="str">
            <v>GL</v>
          </cell>
          <cell r="D283">
            <v>11975</v>
          </cell>
        </row>
        <row r="284">
          <cell r="A284">
            <v>283</v>
          </cell>
          <cell r="B284" t="str">
            <v>CONEXION ENERGIA      E-5</v>
          </cell>
          <cell r="C284" t="str">
            <v>UN</v>
          </cell>
          <cell r="D284">
            <v>182056</v>
          </cell>
        </row>
        <row r="285">
          <cell r="A285">
            <v>284</v>
          </cell>
          <cell r="B285" t="str">
            <v>CARBOMASTIC No.1</v>
          </cell>
          <cell r="C285" t="str">
            <v>GL</v>
          </cell>
          <cell r="D285">
            <v>4178</v>
          </cell>
        </row>
        <row r="286">
          <cell r="A286">
            <v>285</v>
          </cell>
          <cell r="B286" t="str">
            <v>ARENA TOC FINA</v>
          </cell>
          <cell r="C286" t="str">
            <v>KG</v>
          </cell>
          <cell r="D286">
            <v>474</v>
          </cell>
        </row>
        <row r="287">
          <cell r="A287">
            <v>286</v>
          </cell>
          <cell r="B287" t="str">
            <v>ARENA COLMA FINA</v>
          </cell>
          <cell r="C287" t="str">
            <v>KG</v>
          </cell>
          <cell r="D287">
            <v>534</v>
          </cell>
        </row>
        <row r="288">
          <cell r="A288">
            <v>287</v>
          </cell>
          <cell r="B288" t="str">
            <v>ARENA COLMA MEDIA</v>
          </cell>
          <cell r="C288" t="str">
            <v>KG</v>
          </cell>
          <cell r="D288">
            <v>534</v>
          </cell>
        </row>
        <row r="289">
          <cell r="A289">
            <v>288</v>
          </cell>
          <cell r="B289" t="str">
            <v>ARENA COLMA GRUESA</v>
          </cell>
          <cell r="C289" t="str">
            <v>KG</v>
          </cell>
          <cell r="D289">
            <v>534</v>
          </cell>
        </row>
        <row r="290">
          <cell r="A290">
            <v>289</v>
          </cell>
          <cell r="B290" t="str">
            <v>COLMA LIMPIADOR</v>
          </cell>
          <cell r="C290" t="str">
            <v>KG</v>
          </cell>
          <cell r="D290">
            <v>5568</v>
          </cell>
        </row>
        <row r="291">
          <cell r="A291">
            <v>290</v>
          </cell>
          <cell r="B291" t="str">
            <v>MERULEX I.F.TRANSP-NEGRO</v>
          </cell>
          <cell r="C291" t="str">
            <v>KG</v>
          </cell>
          <cell r="D291">
            <v>6322</v>
          </cell>
        </row>
        <row r="292">
          <cell r="A292">
            <v>291</v>
          </cell>
          <cell r="B292" t="str">
            <v>CAJA CONTADOR    40x30</v>
          </cell>
          <cell r="C292" t="str">
            <v>UN</v>
          </cell>
          <cell r="D292">
            <v>4410</v>
          </cell>
        </row>
        <row r="293">
          <cell r="A293">
            <v>292</v>
          </cell>
          <cell r="B293" t="str">
            <v>SUELO CEMENTO 1:10</v>
          </cell>
          <cell r="C293" t="str">
            <v>M3</v>
          </cell>
          <cell r="D293">
            <v>38628</v>
          </cell>
        </row>
        <row r="294">
          <cell r="A294">
            <v>293</v>
          </cell>
          <cell r="B294" t="str">
            <v>TEC CONFILM</v>
          </cell>
          <cell r="C294" t="str">
            <v>KG</v>
          </cell>
          <cell r="D294">
            <v>2262</v>
          </cell>
        </row>
        <row r="295">
          <cell r="A295">
            <v>294</v>
          </cell>
          <cell r="B295" t="str">
            <v>ADIPOXI 150</v>
          </cell>
          <cell r="C295" t="str">
            <v>KG</v>
          </cell>
          <cell r="D295">
            <v>21077</v>
          </cell>
        </row>
        <row r="296">
          <cell r="A296">
            <v>295</v>
          </cell>
          <cell r="B296" t="str">
            <v>TEJA MAXILIT PF/7     # 4</v>
          </cell>
          <cell r="C296" t="str">
            <v>UN</v>
          </cell>
          <cell r="D296">
            <v>9972</v>
          </cell>
        </row>
        <row r="297">
          <cell r="A297">
            <v>296</v>
          </cell>
          <cell r="B297" t="str">
            <v>TEJA MAXILIT PF/7     # 6</v>
          </cell>
          <cell r="C297" t="str">
            <v>UN</v>
          </cell>
          <cell r="D297">
            <v>15537</v>
          </cell>
        </row>
        <row r="298">
          <cell r="A298">
            <v>297</v>
          </cell>
          <cell r="B298" t="str">
            <v>TEJA MAXILIT PF/7     # 8</v>
          </cell>
          <cell r="C298" t="str">
            <v>UN</v>
          </cell>
          <cell r="D298">
            <v>19934</v>
          </cell>
        </row>
        <row r="299">
          <cell r="A299">
            <v>298</v>
          </cell>
          <cell r="B299" t="str">
            <v>ADILIMPIADOR 1</v>
          </cell>
          <cell r="C299" t="str">
            <v>KG</v>
          </cell>
          <cell r="D299">
            <v>4669</v>
          </cell>
        </row>
        <row r="300">
          <cell r="A300">
            <v>299</v>
          </cell>
          <cell r="B300" t="str">
            <v>ADILIMPIADOR E</v>
          </cell>
          <cell r="C300" t="str">
            <v>KG</v>
          </cell>
          <cell r="D300">
            <v>4669</v>
          </cell>
        </row>
        <row r="301">
          <cell r="A301">
            <v>300</v>
          </cell>
          <cell r="B301" t="str">
            <v>CONEXION ENERGIA      E-6</v>
          </cell>
          <cell r="C301" t="str">
            <v>UN</v>
          </cell>
          <cell r="D301">
            <v>303424</v>
          </cell>
        </row>
        <row r="302">
          <cell r="A302">
            <v>301</v>
          </cell>
          <cell r="B302" t="str">
            <v>TEJA MAXILIT  PF/7   # 10</v>
          </cell>
          <cell r="C302" t="str">
            <v>UN</v>
          </cell>
          <cell r="D302">
            <v>25195</v>
          </cell>
        </row>
        <row r="303">
          <cell r="A303">
            <v>302</v>
          </cell>
          <cell r="B303" t="str">
            <v>MASTERKURE</v>
          </cell>
          <cell r="C303" t="str">
            <v>KG</v>
          </cell>
          <cell r="D303">
            <v>1925</v>
          </cell>
        </row>
        <row r="304">
          <cell r="A304">
            <v>303</v>
          </cell>
          <cell r="B304" t="str">
            <v>LIMPIADOR EPOXICO      01</v>
          </cell>
          <cell r="C304" t="str">
            <v>KG</v>
          </cell>
          <cell r="D304">
            <v>4889</v>
          </cell>
        </row>
        <row r="305">
          <cell r="A305">
            <v>304</v>
          </cell>
          <cell r="B305" t="str">
            <v>LIMPIADOR POLIURETANO</v>
          </cell>
          <cell r="C305" t="str">
            <v>KG</v>
          </cell>
          <cell r="D305">
            <v>3845</v>
          </cell>
        </row>
        <row r="306">
          <cell r="A306">
            <v>305</v>
          </cell>
          <cell r="B306" t="str">
            <v>REVISION ENERGIA BAJA TEN</v>
          </cell>
          <cell r="C306" t="str">
            <v>UN</v>
          </cell>
          <cell r="D306">
            <v>9100</v>
          </cell>
        </row>
        <row r="307">
          <cell r="A307">
            <v>306</v>
          </cell>
          <cell r="B307" t="str">
            <v>ANVIL BOND</v>
          </cell>
          <cell r="C307" t="str">
            <v>KG</v>
          </cell>
          <cell r="D307">
            <v>22527</v>
          </cell>
        </row>
        <row r="308">
          <cell r="A308">
            <v>307</v>
          </cell>
          <cell r="B308" t="str">
            <v>CONCRESIVE LPL</v>
          </cell>
          <cell r="C308" t="str">
            <v>KG</v>
          </cell>
          <cell r="D308">
            <v>23084</v>
          </cell>
        </row>
        <row r="309">
          <cell r="A309">
            <v>308</v>
          </cell>
          <cell r="B309" t="str">
            <v>EMACO S88C</v>
          </cell>
          <cell r="C309" t="str">
            <v>KG</v>
          </cell>
          <cell r="D309">
            <v>1340</v>
          </cell>
        </row>
        <row r="310">
          <cell r="A310">
            <v>309</v>
          </cell>
          <cell r="B310" t="str">
            <v>TECNOCONCRETO IP/102-402</v>
          </cell>
          <cell r="C310" t="str">
            <v>GL</v>
          </cell>
          <cell r="D310">
            <v>23919</v>
          </cell>
        </row>
        <row r="311">
          <cell r="A311">
            <v>310</v>
          </cell>
          <cell r="B311" t="str">
            <v>CAJA CONTADOR    45x45</v>
          </cell>
          <cell r="C311" t="str">
            <v>UN</v>
          </cell>
          <cell r="D311">
            <v>5570</v>
          </cell>
        </row>
        <row r="312">
          <cell r="A312">
            <v>311</v>
          </cell>
          <cell r="B312" t="str">
            <v>CAJA CONTADOR    60x60</v>
          </cell>
          <cell r="C312" t="str">
            <v>UN</v>
          </cell>
          <cell r="D312">
            <v>34413</v>
          </cell>
        </row>
        <row r="313">
          <cell r="A313">
            <v>312</v>
          </cell>
          <cell r="B313" t="str">
            <v>TECNOCONCRETO PS-107</v>
          </cell>
          <cell r="C313" t="str">
            <v>GL</v>
          </cell>
          <cell r="D313">
            <v>15190</v>
          </cell>
        </row>
        <row r="314">
          <cell r="A314">
            <v>313</v>
          </cell>
          <cell r="B314" t="str">
            <v>TECNOCONCRETO PS-107 C</v>
          </cell>
          <cell r="C314" t="str">
            <v>GL</v>
          </cell>
          <cell r="D314">
            <v>1989</v>
          </cell>
        </row>
        <row r="315">
          <cell r="A315">
            <v>314</v>
          </cell>
          <cell r="B315" t="str">
            <v>TECNOCONCRETO RS-105</v>
          </cell>
          <cell r="C315" t="str">
            <v>GL</v>
          </cell>
          <cell r="D315">
            <v>20631</v>
          </cell>
        </row>
        <row r="316">
          <cell r="A316">
            <v>315</v>
          </cell>
          <cell r="B316" t="str">
            <v>TECNOCONCRETO RM-203 PRIM</v>
          </cell>
          <cell r="C316" t="str">
            <v>GL</v>
          </cell>
          <cell r="D316">
            <v>20103</v>
          </cell>
        </row>
        <row r="317">
          <cell r="A317">
            <v>316</v>
          </cell>
          <cell r="B317" t="str">
            <v>DISCO PULIDORA</v>
          </cell>
          <cell r="C317" t="str">
            <v>UN</v>
          </cell>
          <cell r="D317">
            <v>9280</v>
          </cell>
        </row>
        <row r="318">
          <cell r="A318">
            <v>317</v>
          </cell>
          <cell r="B318" t="str">
            <v>TECNOCONCRETO RP-202</v>
          </cell>
          <cell r="C318" t="str">
            <v>GL</v>
          </cell>
          <cell r="D318">
            <v>25195</v>
          </cell>
        </row>
        <row r="319">
          <cell r="A319">
            <v>318</v>
          </cell>
          <cell r="B319" t="str">
            <v>TECNOCONCRETO P-70</v>
          </cell>
          <cell r="C319" t="str">
            <v>GL</v>
          </cell>
          <cell r="D319">
            <v>13050</v>
          </cell>
        </row>
        <row r="320">
          <cell r="A320">
            <v>319</v>
          </cell>
          <cell r="B320" t="str">
            <v>SELLADOR WATER REPELLENT</v>
          </cell>
          <cell r="C320" t="str">
            <v>GL</v>
          </cell>
          <cell r="D320">
            <v>279170</v>
          </cell>
        </row>
        <row r="321">
          <cell r="A321">
            <v>320</v>
          </cell>
          <cell r="B321" t="str">
            <v>CANDADO  YALE 11060</v>
          </cell>
          <cell r="C321" t="str">
            <v>UN</v>
          </cell>
          <cell r="D321">
            <v>9454</v>
          </cell>
        </row>
        <row r="322">
          <cell r="A322">
            <v>321</v>
          </cell>
          <cell r="B322" t="str">
            <v>CONCRETO CORR 1500 PSI</v>
          </cell>
          <cell r="C322" t="str">
            <v>M3</v>
          </cell>
          <cell r="D322">
            <v>112056</v>
          </cell>
        </row>
        <row r="323">
          <cell r="A323">
            <v>322</v>
          </cell>
          <cell r="B323" t="str">
            <v>CONCRETO CORR 2000 PSI</v>
          </cell>
          <cell r="C323" t="str">
            <v>M3</v>
          </cell>
          <cell r="D323">
            <v>117044</v>
          </cell>
        </row>
        <row r="324">
          <cell r="A324">
            <v>323</v>
          </cell>
          <cell r="B324" t="str">
            <v>CONCRETO CORR 2500 PSI</v>
          </cell>
          <cell r="C324" t="str">
            <v>M3</v>
          </cell>
          <cell r="D324">
            <v>123192</v>
          </cell>
        </row>
        <row r="325">
          <cell r="A325">
            <v>324</v>
          </cell>
          <cell r="B325" t="str">
            <v>CONCRETO CORR 3000 PSI</v>
          </cell>
          <cell r="C325" t="str">
            <v>M3</v>
          </cell>
          <cell r="D325">
            <v>131544</v>
          </cell>
        </row>
        <row r="326">
          <cell r="A326">
            <v>325</v>
          </cell>
          <cell r="B326" t="str">
            <v>CONCRETO CORR 3500 PSI</v>
          </cell>
          <cell r="C326" t="str">
            <v>M3</v>
          </cell>
          <cell r="D326">
            <v>138156</v>
          </cell>
        </row>
        <row r="327">
          <cell r="A327">
            <v>326</v>
          </cell>
          <cell r="B327" t="str">
            <v>CONCRETO CORR 4000 PSI</v>
          </cell>
          <cell r="C327" t="str">
            <v>M3</v>
          </cell>
          <cell r="D327">
            <v>147204</v>
          </cell>
        </row>
        <row r="328">
          <cell r="A328">
            <v>327</v>
          </cell>
          <cell r="B328" t="str">
            <v>CONCRETO CORR 4500 PSI</v>
          </cell>
          <cell r="C328" t="str">
            <v>M3</v>
          </cell>
          <cell r="D328">
            <v>156832</v>
          </cell>
        </row>
        <row r="329">
          <cell r="A329">
            <v>328</v>
          </cell>
          <cell r="B329" t="str">
            <v>CONCRETO CORR 5000 PSI</v>
          </cell>
          <cell r="C329" t="str">
            <v>M3</v>
          </cell>
          <cell r="D329">
            <v>165300</v>
          </cell>
        </row>
        <row r="330">
          <cell r="A330">
            <v>329</v>
          </cell>
          <cell r="B330" t="str">
            <v>CONCRETO CORR 6000 PSI</v>
          </cell>
          <cell r="C330" t="str">
            <v>M3</v>
          </cell>
          <cell r="D330">
            <v>180960</v>
          </cell>
        </row>
        <row r="331">
          <cell r="A331">
            <v>330</v>
          </cell>
          <cell r="B331" t="str">
            <v>SUELO CEMENTO 1:13</v>
          </cell>
          <cell r="C331" t="str">
            <v>M3</v>
          </cell>
          <cell r="D331">
            <v>35496</v>
          </cell>
        </row>
        <row r="332">
          <cell r="A332">
            <v>331</v>
          </cell>
          <cell r="B332" t="str">
            <v>COSTO ADIC. RET.1500 PSI</v>
          </cell>
          <cell r="C332" t="str">
            <v>M3</v>
          </cell>
          <cell r="D332">
            <v>5104</v>
          </cell>
        </row>
        <row r="333">
          <cell r="A333">
            <v>332</v>
          </cell>
          <cell r="B333" t="str">
            <v>COSTO ADIC. RET.2500 PSI</v>
          </cell>
          <cell r="C333" t="str">
            <v>M3</v>
          </cell>
          <cell r="D333">
            <v>5104</v>
          </cell>
        </row>
        <row r="334">
          <cell r="A334">
            <v>333</v>
          </cell>
          <cell r="B334" t="str">
            <v>COSTO ADIC. RET.3000 PSI</v>
          </cell>
          <cell r="C334" t="str">
            <v>M3</v>
          </cell>
          <cell r="D334">
            <v>5452</v>
          </cell>
        </row>
        <row r="335">
          <cell r="A335">
            <v>334</v>
          </cell>
          <cell r="B335" t="str">
            <v>COSTO ADIC. RET.3500 PSI</v>
          </cell>
          <cell r="C335" t="str">
            <v>M3</v>
          </cell>
          <cell r="D335">
            <v>5452</v>
          </cell>
        </row>
        <row r="336">
          <cell r="A336">
            <v>335</v>
          </cell>
          <cell r="B336" t="str">
            <v>COSTO ADIC. RET.5000 PSI</v>
          </cell>
          <cell r="C336" t="str">
            <v>M3</v>
          </cell>
          <cell r="D336">
            <v>5568</v>
          </cell>
        </row>
        <row r="337">
          <cell r="A337">
            <v>336</v>
          </cell>
          <cell r="B337" t="str">
            <v>BOVEDILLA PREFABRICADA</v>
          </cell>
          <cell r="C337" t="str">
            <v>UN</v>
          </cell>
          <cell r="D337">
            <v>1415</v>
          </cell>
        </row>
        <row r="338">
          <cell r="A338">
            <v>337</v>
          </cell>
          <cell r="B338" t="str">
            <v>COSTO ADIC. RET.6000 PSI</v>
          </cell>
          <cell r="C338" t="str">
            <v>M3</v>
          </cell>
          <cell r="D338">
            <v>5684</v>
          </cell>
        </row>
        <row r="339">
          <cell r="A339">
            <v>338</v>
          </cell>
          <cell r="B339" t="str">
            <v>BLOQ 10X20X40 TIPO IV C10</v>
          </cell>
          <cell r="C339" t="str">
            <v>UN</v>
          </cell>
          <cell r="D339">
            <v>458</v>
          </cell>
        </row>
        <row r="340">
          <cell r="A340">
            <v>339</v>
          </cell>
          <cell r="B340" t="str">
            <v>INCREMENT.BOMBEO</v>
          </cell>
          <cell r="C340" t="str">
            <v>M3</v>
          </cell>
          <cell r="D340">
            <v>11600</v>
          </cell>
        </row>
        <row r="341">
          <cell r="A341">
            <v>340</v>
          </cell>
          <cell r="B341" t="str">
            <v>BOVEDILLA PREFABRICADA 01</v>
          </cell>
          <cell r="C341" t="str">
            <v>UN</v>
          </cell>
          <cell r="D341">
            <v>1839</v>
          </cell>
        </row>
        <row r="342">
          <cell r="A342">
            <v>341</v>
          </cell>
          <cell r="B342" t="str">
            <v>LISTON ABARCO 1"x2"x12'</v>
          </cell>
          <cell r="C342" t="str">
            <v>UN</v>
          </cell>
          <cell r="D342">
            <v>4504</v>
          </cell>
        </row>
        <row r="343">
          <cell r="A343">
            <v>342</v>
          </cell>
          <cell r="B343" t="str">
            <v>LISTON ABARCO 2"x2"x15'</v>
          </cell>
          <cell r="C343" t="str">
            <v>UN</v>
          </cell>
          <cell r="D343">
            <v>4000</v>
          </cell>
        </row>
        <row r="344">
          <cell r="A344">
            <v>343</v>
          </cell>
          <cell r="B344" t="str">
            <v>LISTON ABARCO 2"x4"x12</v>
          </cell>
          <cell r="C344" t="str">
            <v>UN</v>
          </cell>
          <cell r="D344">
            <v>13032</v>
          </cell>
        </row>
        <row r="345">
          <cell r="A345">
            <v>344</v>
          </cell>
          <cell r="B345" t="str">
            <v>LISTON CATIVO 2"x2"x12'</v>
          </cell>
          <cell r="C345" t="str">
            <v>UN</v>
          </cell>
          <cell r="D345">
            <v>2000</v>
          </cell>
        </row>
        <row r="346">
          <cell r="A346">
            <v>345</v>
          </cell>
          <cell r="B346" t="str">
            <v>LISTON CATIVO 2"x2"x12'01</v>
          </cell>
          <cell r="C346" t="str">
            <v>UN</v>
          </cell>
          <cell r="D346">
            <v>2200</v>
          </cell>
        </row>
        <row r="347">
          <cell r="A347">
            <v>346</v>
          </cell>
          <cell r="B347" t="str">
            <v>LISTON CATIVO 2"x2"x15'</v>
          </cell>
          <cell r="C347" t="str">
            <v>UN</v>
          </cell>
          <cell r="D347">
            <v>2500</v>
          </cell>
        </row>
        <row r="348">
          <cell r="A348">
            <v>347</v>
          </cell>
          <cell r="B348" t="str">
            <v>LISTON CATIVO 2"x2"x15'01</v>
          </cell>
          <cell r="C348" t="str">
            <v>UN</v>
          </cell>
          <cell r="D348">
            <v>2500</v>
          </cell>
        </row>
        <row r="349">
          <cell r="A349">
            <v>348</v>
          </cell>
          <cell r="B349" t="str">
            <v>CABALLETE MAXILIT    FIJO</v>
          </cell>
          <cell r="C349" t="str">
            <v>UN</v>
          </cell>
          <cell r="D349">
            <v>10550</v>
          </cell>
        </row>
        <row r="350">
          <cell r="A350">
            <v>349</v>
          </cell>
          <cell r="B350" t="str">
            <v>CABALLETE MAXILIT ONDULAD</v>
          </cell>
          <cell r="C350" t="str">
            <v>UN</v>
          </cell>
          <cell r="D350">
            <v>9312</v>
          </cell>
        </row>
        <row r="351">
          <cell r="A351">
            <v>350</v>
          </cell>
          <cell r="B351" t="str">
            <v>CABALLETE MAXILIT    FI01</v>
          </cell>
          <cell r="C351" t="str">
            <v>UN</v>
          </cell>
          <cell r="D351">
            <v>10550</v>
          </cell>
        </row>
        <row r="352">
          <cell r="A352">
            <v>351</v>
          </cell>
          <cell r="B352" t="str">
            <v>CABALLETE MAXILIT ONDUL01</v>
          </cell>
          <cell r="C352" t="str">
            <v>UN</v>
          </cell>
          <cell r="D352">
            <v>9312</v>
          </cell>
        </row>
        <row r="353">
          <cell r="A353">
            <v>352</v>
          </cell>
          <cell r="B353" t="str">
            <v>CONEXION ENERGIA      E01</v>
          </cell>
          <cell r="C353" t="str">
            <v>UN</v>
          </cell>
          <cell r="D353">
            <v>0</v>
          </cell>
        </row>
        <row r="354">
          <cell r="A354">
            <v>353</v>
          </cell>
          <cell r="B354" t="str">
            <v>TEJA TECHADORA PF/5   # 4</v>
          </cell>
          <cell r="C354" t="str">
            <v>UN</v>
          </cell>
          <cell r="D354">
            <v>8023</v>
          </cell>
        </row>
        <row r="355">
          <cell r="A355">
            <v>354</v>
          </cell>
          <cell r="B355" t="str">
            <v>TEJA TECHADORA PF/5   # 6</v>
          </cell>
          <cell r="C355" t="str">
            <v>UN</v>
          </cell>
          <cell r="D355">
            <v>13223</v>
          </cell>
        </row>
        <row r="356">
          <cell r="A356">
            <v>355</v>
          </cell>
          <cell r="B356" t="str">
            <v>TEJA TECHADORA PF/5   #10</v>
          </cell>
          <cell r="C356" t="str">
            <v>UN</v>
          </cell>
          <cell r="D356">
            <v>17553</v>
          </cell>
        </row>
        <row r="357">
          <cell r="A357">
            <v>356</v>
          </cell>
          <cell r="B357" t="str">
            <v>TEJA RENDILIT  PF/5   # 4</v>
          </cell>
          <cell r="C357" t="str">
            <v>UN</v>
          </cell>
          <cell r="D357">
            <v>8587</v>
          </cell>
        </row>
        <row r="358">
          <cell r="A358">
            <v>357</v>
          </cell>
          <cell r="B358" t="str">
            <v>SUELO CEMENTO 1:30</v>
          </cell>
          <cell r="C358" t="str">
            <v>M3</v>
          </cell>
          <cell r="D358">
            <v>25520</v>
          </cell>
        </row>
        <row r="359">
          <cell r="A359">
            <v>358</v>
          </cell>
          <cell r="B359" t="str">
            <v>SUELO CEMENTO 1:5</v>
          </cell>
          <cell r="C359" t="str">
            <v>M3</v>
          </cell>
          <cell r="D359">
            <v>63800</v>
          </cell>
        </row>
        <row r="360">
          <cell r="A360">
            <v>359</v>
          </cell>
          <cell r="B360" t="str">
            <v>SUELO CEMENTO 1:6</v>
          </cell>
          <cell r="C360" t="str">
            <v>M3</v>
          </cell>
          <cell r="D360">
            <v>55680</v>
          </cell>
        </row>
        <row r="361">
          <cell r="A361">
            <v>360</v>
          </cell>
          <cell r="B361" t="str">
            <v>SUELO CEMENTO 1:8</v>
          </cell>
          <cell r="C361" t="str">
            <v>M3</v>
          </cell>
          <cell r="D361">
            <v>44892</v>
          </cell>
        </row>
        <row r="362">
          <cell r="A362">
            <v>361</v>
          </cell>
          <cell r="B362" t="str">
            <v>CONCRETO G.FINA 1500 PSI</v>
          </cell>
          <cell r="C362" t="str">
            <v>M3</v>
          </cell>
          <cell r="D362">
            <v>107996</v>
          </cell>
        </row>
        <row r="363">
          <cell r="A363">
            <v>362</v>
          </cell>
          <cell r="B363" t="str">
            <v>CONCRETO G.FINA 2000 PSI</v>
          </cell>
          <cell r="C363" t="str">
            <v>M3</v>
          </cell>
          <cell r="D363">
            <v>114608</v>
          </cell>
        </row>
        <row r="364">
          <cell r="A364">
            <v>363</v>
          </cell>
          <cell r="B364" t="str">
            <v>CONCRETO G.FINA 2500 PSI</v>
          </cell>
          <cell r="C364" t="str">
            <v>M3</v>
          </cell>
          <cell r="D364">
            <v>117160</v>
          </cell>
        </row>
        <row r="365">
          <cell r="A365">
            <v>364</v>
          </cell>
          <cell r="B365" t="str">
            <v>CONCRETO G.FINA 3000 PSI</v>
          </cell>
          <cell r="C365" t="str">
            <v>M3</v>
          </cell>
          <cell r="D365">
            <v>122960</v>
          </cell>
        </row>
        <row r="366">
          <cell r="A366">
            <v>365</v>
          </cell>
          <cell r="B366" t="str">
            <v>MORTERO CORR.    1500 PSI</v>
          </cell>
          <cell r="C366" t="str">
            <v>M3</v>
          </cell>
          <cell r="D366">
            <v>104980</v>
          </cell>
        </row>
        <row r="367">
          <cell r="A367">
            <v>366</v>
          </cell>
          <cell r="B367" t="str">
            <v>MORTERO CORR.    2000 PSI</v>
          </cell>
          <cell r="C367" t="str">
            <v>M3</v>
          </cell>
          <cell r="D367">
            <v>111012</v>
          </cell>
        </row>
        <row r="368">
          <cell r="A368">
            <v>367</v>
          </cell>
          <cell r="B368" t="str">
            <v>MORTERO CORR.    2500 PSI</v>
          </cell>
          <cell r="C368" t="str">
            <v>M3</v>
          </cell>
          <cell r="D368">
            <v>120060</v>
          </cell>
        </row>
        <row r="369">
          <cell r="A369">
            <v>368</v>
          </cell>
          <cell r="B369" t="str">
            <v>MORTERO CORR.    3000 PSI</v>
          </cell>
          <cell r="C369" t="str">
            <v>M3</v>
          </cell>
          <cell r="D369">
            <v>132704</v>
          </cell>
        </row>
        <row r="370">
          <cell r="A370">
            <v>369</v>
          </cell>
          <cell r="B370" t="str">
            <v>BLOQ 15X20X40 TIPO I C-15</v>
          </cell>
          <cell r="C370" t="str">
            <v>UN</v>
          </cell>
          <cell r="D370">
            <v>853</v>
          </cell>
        </row>
        <row r="371">
          <cell r="A371">
            <v>370</v>
          </cell>
          <cell r="B371" t="str">
            <v>BLOQ 20X20X40 TIPO I C-20</v>
          </cell>
          <cell r="C371" t="str">
            <v>UN</v>
          </cell>
          <cell r="D371">
            <v>1090</v>
          </cell>
        </row>
        <row r="372">
          <cell r="A372">
            <v>371</v>
          </cell>
          <cell r="B372" t="str">
            <v>MORTERO CORR.    1800 PSI</v>
          </cell>
          <cell r="C372" t="str">
            <v>M3</v>
          </cell>
          <cell r="D372">
            <v>106720</v>
          </cell>
        </row>
        <row r="373">
          <cell r="A373">
            <v>372</v>
          </cell>
          <cell r="B373" t="str">
            <v>LISTON CEDRO 1"x2"x12'</v>
          </cell>
          <cell r="C373" t="str">
            <v>UN</v>
          </cell>
          <cell r="D373">
            <v>2400</v>
          </cell>
        </row>
        <row r="374">
          <cell r="A374">
            <v>373</v>
          </cell>
          <cell r="B374" t="str">
            <v>BLOQ 15X20X40 TIPO IV C15</v>
          </cell>
          <cell r="C374" t="str">
            <v>UN</v>
          </cell>
          <cell r="D374">
            <v>737</v>
          </cell>
        </row>
        <row r="375">
          <cell r="A375">
            <v>374</v>
          </cell>
          <cell r="B375" t="str">
            <v>BLOQ 20X20X40 TIPO IV C20</v>
          </cell>
          <cell r="C375" t="str">
            <v>UN</v>
          </cell>
          <cell r="D375">
            <v>945</v>
          </cell>
        </row>
        <row r="376">
          <cell r="A376">
            <v>375</v>
          </cell>
          <cell r="B376" t="str">
            <v>MORTERO          1800 PSI</v>
          </cell>
          <cell r="C376" t="str">
            <v>M3</v>
          </cell>
          <cell r="D376">
            <v>107880</v>
          </cell>
        </row>
        <row r="377">
          <cell r="A377">
            <v>376</v>
          </cell>
          <cell r="B377" t="str">
            <v>ADOQUIN PEATONAL</v>
          </cell>
          <cell r="C377" t="str">
            <v>M2</v>
          </cell>
          <cell r="D377">
            <v>9338</v>
          </cell>
        </row>
        <row r="378">
          <cell r="A378">
            <v>377</v>
          </cell>
          <cell r="B378" t="str">
            <v>CONCRETO TRADIC. 1500 PSI</v>
          </cell>
          <cell r="C378" t="str">
            <v>M3</v>
          </cell>
          <cell r="D378">
            <v>101500</v>
          </cell>
        </row>
        <row r="379">
          <cell r="A379">
            <v>378</v>
          </cell>
          <cell r="B379" t="str">
            <v>CONCRETO TRADIC. 2000 PSI</v>
          </cell>
          <cell r="C379" t="str">
            <v>M3</v>
          </cell>
          <cell r="D379">
            <v>106720</v>
          </cell>
        </row>
        <row r="380">
          <cell r="A380">
            <v>379</v>
          </cell>
          <cell r="B380" t="str">
            <v>CONCRETO TRADIC. 2500 PSI</v>
          </cell>
          <cell r="C380" t="str">
            <v>M3</v>
          </cell>
          <cell r="D380">
            <v>109736</v>
          </cell>
        </row>
        <row r="381">
          <cell r="A381">
            <v>380</v>
          </cell>
          <cell r="B381" t="str">
            <v>CONCRETO TRADIC. 3000 PSI</v>
          </cell>
          <cell r="C381" t="str">
            <v>M3</v>
          </cell>
          <cell r="D381">
            <v>115852</v>
          </cell>
        </row>
        <row r="382">
          <cell r="A382">
            <v>381</v>
          </cell>
          <cell r="B382" t="str">
            <v>CONCRETO TRADIC. 3500 PSI</v>
          </cell>
          <cell r="C382" t="str">
            <v>M3</v>
          </cell>
          <cell r="D382">
            <v>120640</v>
          </cell>
        </row>
        <row r="383">
          <cell r="A383">
            <v>382</v>
          </cell>
          <cell r="B383" t="str">
            <v>CONCRETO TRADIC. 4000 PSI</v>
          </cell>
          <cell r="C383" t="str">
            <v>M3</v>
          </cell>
          <cell r="D383">
            <v>124700</v>
          </cell>
        </row>
        <row r="384">
          <cell r="A384">
            <v>383</v>
          </cell>
          <cell r="B384" t="str">
            <v>CONCRETO TRADIC. 4500 PSI</v>
          </cell>
          <cell r="C384" t="str">
            <v>M3</v>
          </cell>
          <cell r="D384">
            <v>129920</v>
          </cell>
        </row>
        <row r="385">
          <cell r="A385">
            <v>384</v>
          </cell>
          <cell r="B385" t="str">
            <v>CONCRETO TRADIC. 5000 PSI</v>
          </cell>
          <cell r="C385" t="str">
            <v>M3</v>
          </cell>
          <cell r="D385">
            <v>134560</v>
          </cell>
        </row>
        <row r="386">
          <cell r="A386">
            <v>385</v>
          </cell>
          <cell r="B386" t="str">
            <v>CONCRETO TRADIC. 6000 PSI</v>
          </cell>
          <cell r="C386" t="str">
            <v>M3</v>
          </cell>
          <cell r="D386">
            <v>146160</v>
          </cell>
        </row>
        <row r="387">
          <cell r="A387">
            <v>386</v>
          </cell>
          <cell r="B387" t="str">
            <v>CONCRETO G.FINA 3500 PSI</v>
          </cell>
          <cell r="C387" t="str">
            <v>M3</v>
          </cell>
          <cell r="D387">
            <v>129688</v>
          </cell>
        </row>
        <row r="388">
          <cell r="A388">
            <v>387</v>
          </cell>
          <cell r="B388" t="str">
            <v>CONCRETO G.FINA 4000 PSI</v>
          </cell>
          <cell r="C388" t="str">
            <v>M3</v>
          </cell>
          <cell r="D388">
            <v>134096</v>
          </cell>
        </row>
        <row r="389">
          <cell r="A389">
            <v>388</v>
          </cell>
          <cell r="B389" t="str">
            <v>CONCRETO G.FINA 4500 PSI</v>
          </cell>
          <cell r="C389" t="str">
            <v>M3</v>
          </cell>
          <cell r="D389">
            <v>139896</v>
          </cell>
        </row>
        <row r="390">
          <cell r="A390">
            <v>389</v>
          </cell>
          <cell r="B390" t="str">
            <v>CEPILLO DE ACERO</v>
          </cell>
          <cell r="C390" t="str">
            <v>UN</v>
          </cell>
          <cell r="D390">
            <v>2025</v>
          </cell>
        </row>
        <row r="391">
          <cell r="A391">
            <v>390</v>
          </cell>
          <cell r="B391" t="str">
            <v>CEPILLO DE ACERO       01</v>
          </cell>
          <cell r="C391" t="str">
            <v>UN</v>
          </cell>
          <cell r="D391">
            <v>1570</v>
          </cell>
        </row>
        <row r="392">
          <cell r="A392">
            <v>391</v>
          </cell>
          <cell r="B392" t="str">
            <v>SACOS DE FIQUE</v>
          </cell>
          <cell r="C392" t="str">
            <v>UN</v>
          </cell>
          <cell r="D392">
            <v>100</v>
          </cell>
        </row>
        <row r="393">
          <cell r="A393">
            <v>392</v>
          </cell>
          <cell r="B393" t="str">
            <v>BROCA AR C.LISO      1/2"</v>
          </cell>
          <cell r="C393" t="str">
            <v>UN</v>
          </cell>
          <cell r="D393">
            <v>5394</v>
          </cell>
        </row>
        <row r="394">
          <cell r="A394">
            <v>393</v>
          </cell>
          <cell r="B394" t="str">
            <v>BROCA AR C.LISO      1/4"</v>
          </cell>
          <cell r="C394" t="str">
            <v>UN</v>
          </cell>
          <cell r="D394">
            <v>1624</v>
          </cell>
        </row>
        <row r="395">
          <cell r="A395">
            <v>394</v>
          </cell>
          <cell r="B395" t="str">
            <v>ACEITERA METALICA   250cc</v>
          </cell>
          <cell r="C395" t="str">
            <v>UN</v>
          </cell>
          <cell r="D395">
            <v>6380</v>
          </cell>
        </row>
        <row r="396">
          <cell r="A396">
            <v>395</v>
          </cell>
          <cell r="B396" t="str">
            <v>INCREMENT.BOMBEO 1500 PSI</v>
          </cell>
          <cell r="C396" t="str">
            <v>M3</v>
          </cell>
          <cell r="D396">
            <v>3480</v>
          </cell>
        </row>
        <row r="397">
          <cell r="A397">
            <v>396</v>
          </cell>
          <cell r="B397" t="str">
            <v>INCREMENT.BOMBEO 2000 PSI</v>
          </cell>
          <cell r="C397" t="str">
            <v>M3</v>
          </cell>
          <cell r="D397">
            <v>3712</v>
          </cell>
        </row>
        <row r="398">
          <cell r="A398">
            <v>397</v>
          </cell>
          <cell r="B398" t="str">
            <v>INCREMENT.BOMBEO 2500 PSI</v>
          </cell>
          <cell r="C398" t="str">
            <v>M3</v>
          </cell>
          <cell r="D398">
            <v>3944</v>
          </cell>
        </row>
        <row r="399">
          <cell r="A399">
            <v>398</v>
          </cell>
          <cell r="B399" t="str">
            <v>INCREMENT.BOMBEO 3000 PSI</v>
          </cell>
          <cell r="C399" t="str">
            <v>M3</v>
          </cell>
          <cell r="D399">
            <v>4176</v>
          </cell>
        </row>
        <row r="400">
          <cell r="A400">
            <v>399</v>
          </cell>
          <cell r="B400" t="str">
            <v>INCREMENT.BOMBEO 3500 PSI</v>
          </cell>
          <cell r="C400" t="str">
            <v>M3</v>
          </cell>
          <cell r="D400">
            <v>4408</v>
          </cell>
        </row>
        <row r="401">
          <cell r="A401">
            <v>400</v>
          </cell>
          <cell r="B401" t="str">
            <v>INCREMENT.BOMBEO 4000 PSI</v>
          </cell>
          <cell r="C401" t="str">
            <v>M3</v>
          </cell>
          <cell r="D401">
            <v>4840</v>
          </cell>
        </row>
        <row r="402">
          <cell r="A402">
            <v>401</v>
          </cell>
          <cell r="B402" t="str">
            <v>INCREMENT.BOMBEO 4500 PSI</v>
          </cell>
          <cell r="C402" t="str">
            <v>M3</v>
          </cell>
          <cell r="D402">
            <v>4872</v>
          </cell>
        </row>
        <row r="403">
          <cell r="A403">
            <v>402</v>
          </cell>
          <cell r="B403" t="str">
            <v>INCREMENT.BOMBEO 5000 PSI</v>
          </cell>
          <cell r="C403" t="str">
            <v>M3</v>
          </cell>
          <cell r="D403">
            <v>5104</v>
          </cell>
        </row>
        <row r="404">
          <cell r="A404">
            <v>403</v>
          </cell>
          <cell r="B404" t="str">
            <v>INCREMENT.BOMBEO 6000 PSI</v>
          </cell>
          <cell r="C404" t="str">
            <v>M3</v>
          </cell>
          <cell r="D404">
            <v>5336</v>
          </cell>
        </row>
        <row r="405">
          <cell r="A405">
            <v>404</v>
          </cell>
          <cell r="B405" t="str">
            <v>INCREMENT.FLUIDO 1500 PSI</v>
          </cell>
          <cell r="C405" t="str">
            <v>M3</v>
          </cell>
          <cell r="D405">
            <v>8932</v>
          </cell>
        </row>
        <row r="406">
          <cell r="A406">
            <v>405</v>
          </cell>
          <cell r="B406" t="str">
            <v>INCREMENT.FLUIDO 2000 PSI</v>
          </cell>
          <cell r="C406" t="str">
            <v>M3</v>
          </cell>
          <cell r="D406">
            <v>9048</v>
          </cell>
        </row>
        <row r="407">
          <cell r="A407">
            <v>406</v>
          </cell>
          <cell r="B407" t="str">
            <v>INCREMENT.FLUIDO 2500 PSI</v>
          </cell>
          <cell r="C407" t="str">
            <v>M3</v>
          </cell>
          <cell r="D407">
            <v>9976</v>
          </cell>
        </row>
        <row r="408">
          <cell r="A408">
            <v>407</v>
          </cell>
          <cell r="B408" t="str">
            <v>INCREMENT.FLUIDO 3000 PSI</v>
          </cell>
          <cell r="C408" t="str">
            <v>M3</v>
          </cell>
          <cell r="D408">
            <v>11368</v>
          </cell>
        </row>
        <row r="409">
          <cell r="A409">
            <v>408</v>
          </cell>
          <cell r="B409" t="str">
            <v>INCREMENT.FLUIDO 3500 PSI</v>
          </cell>
          <cell r="C409" t="str">
            <v>M3</v>
          </cell>
          <cell r="D409">
            <v>11716</v>
          </cell>
        </row>
        <row r="410">
          <cell r="A410">
            <v>409</v>
          </cell>
          <cell r="B410" t="str">
            <v>INCREMENT.FLUIDO 4000 PSI</v>
          </cell>
          <cell r="C410" t="str">
            <v>M3</v>
          </cell>
          <cell r="D410">
            <v>12644</v>
          </cell>
        </row>
        <row r="411">
          <cell r="A411">
            <v>410</v>
          </cell>
          <cell r="B411" t="str">
            <v>INCREMENT.FLUIDO 4500 PSI</v>
          </cell>
          <cell r="C411" t="str">
            <v>M3</v>
          </cell>
          <cell r="D411">
            <v>14732</v>
          </cell>
        </row>
        <row r="412">
          <cell r="A412">
            <v>411</v>
          </cell>
          <cell r="B412" t="str">
            <v>INCREMENT.FLUIDO 5000 PSI</v>
          </cell>
          <cell r="C412" t="str">
            <v>M3</v>
          </cell>
          <cell r="D412">
            <v>15428</v>
          </cell>
        </row>
        <row r="413">
          <cell r="A413">
            <v>412</v>
          </cell>
          <cell r="B413" t="str">
            <v>INCREMENT.FLUIDO 6000 PSI</v>
          </cell>
          <cell r="C413" t="str">
            <v>M3</v>
          </cell>
          <cell r="D413">
            <v>16124</v>
          </cell>
        </row>
        <row r="414">
          <cell r="A414">
            <v>413</v>
          </cell>
          <cell r="B414" t="str">
            <v>MORTERO PISOS    1500 PSI</v>
          </cell>
          <cell r="C414" t="str">
            <v>M3</v>
          </cell>
          <cell r="D414">
            <v>96280</v>
          </cell>
        </row>
        <row r="415">
          <cell r="A415">
            <v>414</v>
          </cell>
          <cell r="B415" t="str">
            <v>MORTERO PISOS    2000 PSI</v>
          </cell>
          <cell r="C415" t="str">
            <v>M3</v>
          </cell>
          <cell r="D415">
            <v>99760</v>
          </cell>
        </row>
        <row r="416">
          <cell r="A416">
            <v>415</v>
          </cell>
          <cell r="B416" t="str">
            <v>MORTERO PISOS    2500 PSI</v>
          </cell>
          <cell r="C416" t="str">
            <v>M3</v>
          </cell>
          <cell r="D416">
            <v>105212</v>
          </cell>
        </row>
        <row r="417">
          <cell r="A417">
            <v>416</v>
          </cell>
          <cell r="B417" t="str">
            <v>MORTERO PISOS    3000 PSI</v>
          </cell>
          <cell r="C417" t="str">
            <v>M3</v>
          </cell>
          <cell r="D417">
            <v>112288</v>
          </cell>
        </row>
        <row r="418">
          <cell r="A418">
            <v>417</v>
          </cell>
          <cell r="B418" t="str">
            <v>MORTERO PISOS    3500 PSI</v>
          </cell>
          <cell r="C418" t="str">
            <v>M3</v>
          </cell>
          <cell r="D418">
            <v>118320</v>
          </cell>
        </row>
        <row r="419">
          <cell r="A419">
            <v>418</v>
          </cell>
          <cell r="B419" t="str">
            <v>MORTERO PISOS    4000 PSI</v>
          </cell>
          <cell r="C419" t="str">
            <v>M3</v>
          </cell>
          <cell r="D419">
            <v>120640</v>
          </cell>
        </row>
        <row r="420">
          <cell r="A420">
            <v>419</v>
          </cell>
          <cell r="B420" t="str">
            <v>ZORRA METALICA PLANA</v>
          </cell>
          <cell r="C420" t="str">
            <v>UN</v>
          </cell>
          <cell r="D420">
            <v>64380</v>
          </cell>
        </row>
        <row r="421">
          <cell r="A421">
            <v>420</v>
          </cell>
          <cell r="B421" t="str">
            <v>DIFUSOR ALETA MOVIL 6"x6"</v>
          </cell>
          <cell r="C421" t="str">
            <v>UN</v>
          </cell>
          <cell r="D421">
            <v>12000</v>
          </cell>
        </row>
        <row r="422">
          <cell r="A422">
            <v>421</v>
          </cell>
          <cell r="B422" t="str">
            <v>REVISION ENERGIA BAJA T01</v>
          </cell>
          <cell r="C422" t="str">
            <v>UN</v>
          </cell>
          <cell r="D422">
            <v>18205</v>
          </cell>
        </row>
        <row r="423">
          <cell r="A423">
            <v>422</v>
          </cell>
          <cell r="B423" t="str">
            <v>MORTERO A.A.     1500 PSI</v>
          </cell>
          <cell r="C423" t="str">
            <v>M3</v>
          </cell>
          <cell r="D423">
            <v>101384</v>
          </cell>
        </row>
        <row r="424">
          <cell r="A424">
            <v>423</v>
          </cell>
          <cell r="B424" t="str">
            <v>MORTERO A.A.     2000 PSI</v>
          </cell>
          <cell r="C424" t="str">
            <v>M3</v>
          </cell>
          <cell r="D424">
            <v>114376</v>
          </cell>
        </row>
        <row r="425">
          <cell r="A425">
            <v>424</v>
          </cell>
          <cell r="B425" t="str">
            <v>MALLA NYLON (Voleibol)</v>
          </cell>
          <cell r="C425" t="str">
            <v>UN</v>
          </cell>
          <cell r="D425">
            <v>24800</v>
          </cell>
        </row>
        <row r="426">
          <cell r="A426">
            <v>425</v>
          </cell>
          <cell r="B426" t="str">
            <v>MORTERO A.A.     2500 PSI</v>
          </cell>
          <cell r="C426" t="str">
            <v>M3</v>
          </cell>
          <cell r="D426">
            <v>119944</v>
          </cell>
        </row>
        <row r="427">
          <cell r="A427">
            <v>426</v>
          </cell>
          <cell r="B427" t="str">
            <v>REVISION ENERGIA MEDIA T.</v>
          </cell>
          <cell r="C427" t="str">
            <v>UN</v>
          </cell>
          <cell r="D427">
            <v>18205</v>
          </cell>
        </row>
        <row r="428">
          <cell r="A428">
            <v>427</v>
          </cell>
          <cell r="B428" t="str">
            <v>VOLQUETA 3 M3</v>
          </cell>
          <cell r="C428" t="str">
            <v>VJ</v>
          </cell>
          <cell r="D428">
            <v>39376</v>
          </cell>
        </row>
        <row r="429">
          <cell r="A429">
            <v>428</v>
          </cell>
          <cell r="B429" t="str">
            <v>AGUA POTABLE</v>
          </cell>
          <cell r="C429" t="str">
            <v>LT</v>
          </cell>
          <cell r="D429">
            <v>8.56</v>
          </cell>
        </row>
        <row r="430">
          <cell r="A430">
            <v>429</v>
          </cell>
          <cell r="B430" t="str">
            <v>LISTON CEDRO 1"x2"x15'</v>
          </cell>
          <cell r="C430" t="str">
            <v>UN</v>
          </cell>
          <cell r="D430">
            <v>5000</v>
          </cell>
        </row>
        <row r="431">
          <cell r="A431">
            <v>430</v>
          </cell>
          <cell r="B431" t="str">
            <v>LISTON ABARCO 2"x2"x12'01</v>
          </cell>
          <cell r="C431" t="str">
            <v>UN</v>
          </cell>
          <cell r="D431">
            <v>3200</v>
          </cell>
        </row>
        <row r="432">
          <cell r="A432">
            <v>431</v>
          </cell>
          <cell r="B432" t="str">
            <v>LISTON ABARCO 2"x2"x15'02</v>
          </cell>
          <cell r="C432" t="str">
            <v>UN</v>
          </cell>
          <cell r="D432">
            <v>4000</v>
          </cell>
        </row>
        <row r="433">
          <cell r="A433">
            <v>432</v>
          </cell>
          <cell r="B433" t="str">
            <v>LISTON ABARCO 1"x2"x12'</v>
          </cell>
          <cell r="C433" t="str">
            <v>UN</v>
          </cell>
          <cell r="D433">
            <v>1600</v>
          </cell>
        </row>
        <row r="434">
          <cell r="A434">
            <v>433</v>
          </cell>
          <cell r="B434" t="str">
            <v>LISTON ABARCO 1"x3"x12'</v>
          </cell>
          <cell r="C434" t="str">
            <v>UN</v>
          </cell>
          <cell r="D434">
            <v>2400</v>
          </cell>
        </row>
        <row r="435">
          <cell r="A435">
            <v>434</v>
          </cell>
          <cell r="B435" t="str">
            <v>LISTON ABARCO 1"x4"x12'</v>
          </cell>
          <cell r="C435" t="str">
            <v>UN</v>
          </cell>
          <cell r="D435">
            <v>3200</v>
          </cell>
        </row>
        <row r="436">
          <cell r="A436">
            <v>435</v>
          </cell>
          <cell r="B436" t="str">
            <v>LISTON ABARCO 1"x4"x12'01</v>
          </cell>
          <cell r="C436" t="str">
            <v>UN</v>
          </cell>
          <cell r="D436">
            <v>3200</v>
          </cell>
        </row>
        <row r="437">
          <cell r="A437">
            <v>436</v>
          </cell>
          <cell r="B437" t="str">
            <v>LISTON ABARCO 1"x4"x15'</v>
          </cell>
          <cell r="C437" t="str">
            <v>UN</v>
          </cell>
          <cell r="D437">
            <v>4000</v>
          </cell>
        </row>
        <row r="438">
          <cell r="A438">
            <v>437</v>
          </cell>
          <cell r="B438" t="str">
            <v>LISTON ABARCO 2"x3"x12'</v>
          </cell>
          <cell r="C438" t="str">
            <v>UN</v>
          </cell>
          <cell r="D438">
            <v>4800</v>
          </cell>
        </row>
        <row r="439">
          <cell r="A439">
            <v>438</v>
          </cell>
          <cell r="B439" t="str">
            <v>LISTON ABARCO 2"x3"x12'01</v>
          </cell>
          <cell r="C439" t="str">
            <v>UN</v>
          </cell>
          <cell r="D439">
            <v>4800</v>
          </cell>
        </row>
        <row r="440">
          <cell r="A440">
            <v>439</v>
          </cell>
          <cell r="B440" t="str">
            <v>LISTON ABARCO 2"x3"x12'02</v>
          </cell>
          <cell r="C440" t="str">
            <v>UN</v>
          </cell>
          <cell r="D440">
            <v>4800</v>
          </cell>
        </row>
        <row r="441">
          <cell r="A441">
            <v>440</v>
          </cell>
          <cell r="B441" t="str">
            <v>LISTON ABARCO 2"x3"x15'</v>
          </cell>
          <cell r="C441" t="str">
            <v>UN</v>
          </cell>
          <cell r="D441">
            <v>6000</v>
          </cell>
        </row>
        <row r="442">
          <cell r="A442">
            <v>441</v>
          </cell>
          <cell r="B442" t="str">
            <v>LISTON ABARCO 2"x4"x12'</v>
          </cell>
          <cell r="C442" t="str">
            <v>UN</v>
          </cell>
          <cell r="D442">
            <v>6400</v>
          </cell>
        </row>
        <row r="443">
          <cell r="A443">
            <v>442</v>
          </cell>
          <cell r="B443" t="str">
            <v>LISTON ABARCO 2"x4"x12'01</v>
          </cell>
          <cell r="C443" t="str">
            <v>UN</v>
          </cell>
          <cell r="D443">
            <v>8000</v>
          </cell>
        </row>
        <row r="444">
          <cell r="A444">
            <v>443</v>
          </cell>
          <cell r="B444" t="str">
            <v>LISTON ABARCO 2"x4"x15'</v>
          </cell>
          <cell r="C444" t="str">
            <v>UN</v>
          </cell>
          <cell r="D444">
            <v>8000</v>
          </cell>
        </row>
        <row r="445">
          <cell r="A445">
            <v>444</v>
          </cell>
          <cell r="B445" t="str">
            <v>LISTON ABARCO 2"x4"x15'01</v>
          </cell>
          <cell r="C445" t="str">
            <v>UN</v>
          </cell>
          <cell r="D445">
            <v>8000</v>
          </cell>
        </row>
        <row r="446">
          <cell r="A446">
            <v>445</v>
          </cell>
          <cell r="B446" t="str">
            <v>LISTON CATIVO 2"x2"x12'02</v>
          </cell>
          <cell r="C446" t="str">
            <v>UN</v>
          </cell>
          <cell r="D446">
            <v>1800</v>
          </cell>
        </row>
        <row r="447">
          <cell r="A447">
            <v>446</v>
          </cell>
          <cell r="B447" t="str">
            <v>LISTON CATIVO 1"x2x"12'</v>
          </cell>
          <cell r="C447" t="str">
            <v>UN</v>
          </cell>
          <cell r="D447">
            <v>900</v>
          </cell>
        </row>
        <row r="448">
          <cell r="A448">
            <v>447</v>
          </cell>
          <cell r="B448" t="str">
            <v>LISTON CATIVO 2"x3"x12'</v>
          </cell>
          <cell r="C448" t="str">
            <v>UN</v>
          </cell>
          <cell r="D448">
            <v>3000</v>
          </cell>
        </row>
        <row r="449">
          <cell r="A449">
            <v>448</v>
          </cell>
          <cell r="B449" t="str">
            <v>LISTON CATIVO 2"x3"x12'01</v>
          </cell>
          <cell r="C449" t="str">
            <v>UN</v>
          </cell>
          <cell r="D449">
            <v>3750</v>
          </cell>
        </row>
        <row r="450">
          <cell r="A450">
            <v>449</v>
          </cell>
          <cell r="B450" t="str">
            <v>LISTON CATIVO 2"x3"x12'02</v>
          </cell>
          <cell r="C450" t="str">
            <v>UN</v>
          </cell>
          <cell r="D450">
            <v>2700</v>
          </cell>
        </row>
        <row r="451">
          <cell r="A451">
            <v>450</v>
          </cell>
          <cell r="B451" t="str">
            <v>LISTON CATIVO 2"x3"x15'</v>
          </cell>
          <cell r="C451" t="str">
            <v>UN</v>
          </cell>
          <cell r="D451">
            <v>4125</v>
          </cell>
        </row>
        <row r="452">
          <cell r="A452">
            <v>451</v>
          </cell>
          <cell r="B452" t="str">
            <v>LISTON CATIVO 2"x4"x12'</v>
          </cell>
          <cell r="C452" t="str">
            <v>UN</v>
          </cell>
          <cell r="D452">
            <v>4000</v>
          </cell>
        </row>
        <row r="453">
          <cell r="A453">
            <v>452</v>
          </cell>
          <cell r="B453" t="str">
            <v>LISTON CATIVO 2"x4"x12'01</v>
          </cell>
          <cell r="C453" t="str">
            <v>UN</v>
          </cell>
          <cell r="D453">
            <v>5000</v>
          </cell>
        </row>
        <row r="454">
          <cell r="A454">
            <v>453</v>
          </cell>
          <cell r="B454" t="str">
            <v>LISTON CATIVO 2"x4"x15'</v>
          </cell>
          <cell r="C454" t="str">
            <v>UN</v>
          </cell>
          <cell r="D454">
            <v>5000</v>
          </cell>
        </row>
        <row r="455">
          <cell r="A455">
            <v>454</v>
          </cell>
          <cell r="B455" t="str">
            <v>PUERTA SENCILLA CEIBA R.</v>
          </cell>
          <cell r="C455" t="str">
            <v>UN</v>
          </cell>
          <cell r="D455">
            <v>170000</v>
          </cell>
        </row>
        <row r="456">
          <cell r="A456">
            <v>455</v>
          </cell>
          <cell r="B456" t="str">
            <v>PUERTA SENC.   FLORMORADO</v>
          </cell>
          <cell r="C456" t="str">
            <v>UN</v>
          </cell>
          <cell r="D456">
            <v>280000</v>
          </cell>
        </row>
        <row r="457">
          <cell r="A457">
            <v>456</v>
          </cell>
          <cell r="B457" t="str">
            <v>RETROCARGADOR  416C   US$</v>
          </cell>
          <cell r="C457" t="str">
            <v>UN</v>
          </cell>
          <cell r="D457">
            <v>76826</v>
          </cell>
        </row>
        <row r="458">
          <cell r="A458">
            <v>457</v>
          </cell>
          <cell r="B458" t="str">
            <v>MOTONIVELADORA CAT20H US$</v>
          </cell>
          <cell r="C458" t="str">
            <v>UN</v>
          </cell>
          <cell r="D458">
            <v>164729</v>
          </cell>
        </row>
        <row r="459">
          <cell r="A459">
            <v>458</v>
          </cell>
          <cell r="B459" t="str">
            <v>PUERTA PPAL.    CEIBA R.</v>
          </cell>
          <cell r="C459" t="str">
            <v>UN</v>
          </cell>
          <cell r="D459">
            <v>240000</v>
          </cell>
        </row>
        <row r="460">
          <cell r="A460">
            <v>459</v>
          </cell>
          <cell r="B460" t="str">
            <v>MARCO  SENCILLO CEIBA R.</v>
          </cell>
          <cell r="C460" t="str">
            <v>UN</v>
          </cell>
          <cell r="D460">
            <v>35000</v>
          </cell>
        </row>
        <row r="461">
          <cell r="A461">
            <v>460</v>
          </cell>
          <cell r="B461" t="str">
            <v>BULLDOZER D-6  CAT416 US$</v>
          </cell>
          <cell r="C461" t="str">
            <v>UN</v>
          </cell>
          <cell r="D461">
            <v>172408</v>
          </cell>
        </row>
        <row r="462">
          <cell r="A462">
            <v>461</v>
          </cell>
          <cell r="B462" t="str">
            <v>EXCAVADORA     CAT320 US</v>
          </cell>
          <cell r="C462" t="str">
            <v>UN</v>
          </cell>
          <cell r="D462">
            <v>160086</v>
          </cell>
        </row>
        <row r="463">
          <cell r="A463">
            <v>462</v>
          </cell>
          <cell r="B463" t="str">
            <v>ENTREPISO PAL.   20X40X20</v>
          </cell>
          <cell r="C463" t="str">
            <v>UN</v>
          </cell>
          <cell r="D463">
            <v>550</v>
          </cell>
        </row>
        <row r="464">
          <cell r="A464">
            <v>463</v>
          </cell>
          <cell r="B464" t="str">
            <v>MARCO  PPAL.    CEIBA R.</v>
          </cell>
          <cell r="C464" t="str">
            <v>UN</v>
          </cell>
          <cell r="D464">
            <v>40000</v>
          </cell>
        </row>
        <row r="465">
          <cell r="A465">
            <v>464</v>
          </cell>
          <cell r="B465" t="str">
            <v>ENTREPISO PAL.   25x40x20</v>
          </cell>
          <cell r="C465" t="str">
            <v>UN</v>
          </cell>
          <cell r="D465">
            <v>600</v>
          </cell>
        </row>
        <row r="466">
          <cell r="A466">
            <v>465</v>
          </cell>
          <cell r="B466" t="str">
            <v>CONCRETO CONSISTENC. 3001</v>
          </cell>
          <cell r="C466" t="str">
            <v>M3</v>
          </cell>
          <cell r="D466">
            <v>132008</v>
          </cell>
        </row>
        <row r="467">
          <cell r="A467">
            <v>466</v>
          </cell>
          <cell r="B467" t="str">
            <v>PUERTA ELECTRICA CORRED</v>
          </cell>
          <cell r="C467" t="str">
            <v>UN</v>
          </cell>
          <cell r="D467">
            <v>3700000</v>
          </cell>
        </row>
        <row r="468">
          <cell r="A468">
            <v>467</v>
          </cell>
          <cell r="B468" t="str">
            <v>TRANSP.+MONTAJE ESTRUCT.</v>
          </cell>
          <cell r="C468" t="str">
            <v>KG</v>
          </cell>
          <cell r="D468">
            <v>566</v>
          </cell>
        </row>
        <row r="469">
          <cell r="A469">
            <v>468</v>
          </cell>
          <cell r="B469" t="str">
            <v>ENTREPISO PAL.   30X40X20</v>
          </cell>
          <cell r="C469" t="str">
            <v>UN</v>
          </cell>
          <cell r="D469">
            <v>800</v>
          </cell>
        </row>
        <row r="470">
          <cell r="A470">
            <v>469</v>
          </cell>
          <cell r="B470" t="str">
            <v>LADRILLO No. 3    30x20x8</v>
          </cell>
          <cell r="C470" t="str">
            <v>UN</v>
          </cell>
          <cell r="D470">
            <v>255</v>
          </cell>
        </row>
        <row r="471">
          <cell r="A471">
            <v>470</v>
          </cell>
          <cell r="B471" t="str">
            <v>ENTREPISO PAL.   35X40X20</v>
          </cell>
          <cell r="C471" t="str">
            <v>UN</v>
          </cell>
          <cell r="D471">
            <v>830</v>
          </cell>
        </row>
        <row r="472">
          <cell r="A472">
            <v>471</v>
          </cell>
          <cell r="B472" t="str">
            <v>REVISION ENERGIA ALTA T.</v>
          </cell>
          <cell r="C472" t="str">
            <v>UN</v>
          </cell>
          <cell r="D472">
            <v>18205</v>
          </cell>
        </row>
        <row r="473">
          <cell r="A473">
            <v>472</v>
          </cell>
          <cell r="B473" t="str">
            <v>LADRILLO No. 4    40x20x9</v>
          </cell>
          <cell r="C473" t="str">
            <v>UN</v>
          </cell>
          <cell r="D473">
            <v>419</v>
          </cell>
        </row>
        <row r="474">
          <cell r="A474">
            <v>473</v>
          </cell>
          <cell r="B474" t="str">
            <v>REVISION MEDIDOR MONOF.</v>
          </cell>
          <cell r="C474" t="str">
            <v>UN</v>
          </cell>
          <cell r="D474">
            <v>3031</v>
          </cell>
        </row>
        <row r="475">
          <cell r="A475">
            <v>474</v>
          </cell>
          <cell r="B475" t="str">
            <v>ENTREPISO PAL.   20x50x20</v>
          </cell>
          <cell r="C475" t="str">
            <v>UN</v>
          </cell>
          <cell r="D475">
            <v>1305</v>
          </cell>
        </row>
        <row r="476">
          <cell r="A476">
            <v>475</v>
          </cell>
          <cell r="B476" t="str">
            <v>LADRILLO No. 5 40x20x12.5</v>
          </cell>
          <cell r="C476" t="str">
            <v>UN</v>
          </cell>
          <cell r="D476">
            <v>551</v>
          </cell>
        </row>
        <row r="477">
          <cell r="A477">
            <v>476</v>
          </cell>
          <cell r="B477" t="str">
            <v>ENTREPISO PAL.   25x50x20</v>
          </cell>
          <cell r="C477" t="str">
            <v>UN</v>
          </cell>
          <cell r="D477">
            <v>840</v>
          </cell>
        </row>
        <row r="478">
          <cell r="A478">
            <v>477</v>
          </cell>
          <cell r="B478" t="str">
            <v>REVISION MEDIDOR BIFAS.</v>
          </cell>
          <cell r="C478" t="str">
            <v>UN</v>
          </cell>
          <cell r="D478">
            <v>6345</v>
          </cell>
        </row>
        <row r="479">
          <cell r="A479">
            <v>478</v>
          </cell>
          <cell r="B479" t="str">
            <v>POLIETILENO TRANSP. ROLLO</v>
          </cell>
          <cell r="C479" t="str">
            <v>KG</v>
          </cell>
          <cell r="D479">
            <v>1800</v>
          </cell>
        </row>
        <row r="480">
          <cell r="A480">
            <v>479</v>
          </cell>
          <cell r="B480" t="str">
            <v>POLIETILENO  COLOR  ROLLO</v>
          </cell>
          <cell r="C480" t="str">
            <v>KG</v>
          </cell>
          <cell r="D480">
            <v>1800</v>
          </cell>
        </row>
        <row r="481">
          <cell r="A481">
            <v>480</v>
          </cell>
          <cell r="B481" t="str">
            <v>PLANTA ELECTRICA 62.5 KVA</v>
          </cell>
          <cell r="C481" t="str">
            <v>DD</v>
          </cell>
          <cell r="D481">
            <v>25520</v>
          </cell>
        </row>
        <row r="482">
          <cell r="A482">
            <v>481</v>
          </cell>
          <cell r="B482" t="str">
            <v>VIBRADOR ELECTRICO</v>
          </cell>
          <cell r="C482" t="str">
            <v>DD</v>
          </cell>
          <cell r="D482">
            <v>40519</v>
          </cell>
        </row>
        <row r="483">
          <cell r="A483">
            <v>482</v>
          </cell>
          <cell r="B483" t="str">
            <v>ENTREPISO PAL.   30x50x20</v>
          </cell>
          <cell r="C483" t="str">
            <v>UN</v>
          </cell>
          <cell r="D483">
            <v>850</v>
          </cell>
        </row>
        <row r="484">
          <cell r="A484">
            <v>483</v>
          </cell>
          <cell r="B484" t="str">
            <v>ENTREPISO PAL.   35X50X20</v>
          </cell>
          <cell r="C484" t="str">
            <v>UN</v>
          </cell>
          <cell r="D484">
            <v>1005</v>
          </cell>
        </row>
        <row r="485">
          <cell r="A485">
            <v>484</v>
          </cell>
          <cell r="B485" t="str">
            <v>ARENA NEGRA SANTO TOMAS</v>
          </cell>
          <cell r="C485" t="str">
            <v>M3</v>
          </cell>
          <cell r="D485">
            <v>6600</v>
          </cell>
        </row>
        <row r="486">
          <cell r="A486">
            <v>485</v>
          </cell>
          <cell r="B486" t="str">
            <v>TAPA EXTERNA       BLANCO</v>
          </cell>
          <cell r="C486" t="str">
            <v>UN</v>
          </cell>
          <cell r="D486">
            <v>1817</v>
          </cell>
        </row>
        <row r="487">
          <cell r="A487">
            <v>486</v>
          </cell>
          <cell r="B487" t="str">
            <v>TAPA INTERNA       BLANCO</v>
          </cell>
          <cell r="C487" t="str">
            <v>UN</v>
          </cell>
          <cell r="D487">
            <v>1498</v>
          </cell>
        </row>
        <row r="488">
          <cell r="A488">
            <v>487</v>
          </cell>
          <cell r="B488" t="str">
            <v>UNION ESQUINA      BLANCO</v>
          </cell>
          <cell r="C488" t="str">
            <v>UN</v>
          </cell>
          <cell r="D488">
            <v>2656</v>
          </cell>
        </row>
        <row r="489">
          <cell r="A489">
            <v>488</v>
          </cell>
          <cell r="B489" t="str">
            <v>UNION CANAL-BAJ.   BLANCO</v>
          </cell>
          <cell r="C489" t="str">
            <v>UN</v>
          </cell>
          <cell r="D489">
            <v>2332</v>
          </cell>
        </row>
        <row r="490">
          <cell r="A490">
            <v>489</v>
          </cell>
          <cell r="B490" t="str">
            <v>UNION CANAL        BLANCO</v>
          </cell>
          <cell r="C490" t="str">
            <v>UN</v>
          </cell>
          <cell r="D490">
            <v>2154</v>
          </cell>
        </row>
        <row r="491">
          <cell r="A491">
            <v>490</v>
          </cell>
          <cell r="B491" t="str">
            <v>SOPORTE DE CANAL   BLANCO</v>
          </cell>
          <cell r="C491" t="str">
            <v>UN</v>
          </cell>
          <cell r="D491">
            <v>709</v>
          </cell>
        </row>
        <row r="492">
          <cell r="A492">
            <v>491</v>
          </cell>
          <cell r="B492" t="str">
            <v>SOPORTE MET. DE CANAL</v>
          </cell>
          <cell r="C492" t="str">
            <v>UN</v>
          </cell>
          <cell r="D492">
            <v>2560</v>
          </cell>
        </row>
        <row r="493">
          <cell r="A493">
            <v>492</v>
          </cell>
          <cell r="B493" t="str">
            <v>BAJANTE Ref.240080 BLANCO</v>
          </cell>
          <cell r="C493" t="str">
            <v>ML</v>
          </cell>
          <cell r="D493">
            <v>4789</v>
          </cell>
        </row>
        <row r="494">
          <cell r="A494">
            <v>493</v>
          </cell>
          <cell r="B494" t="str">
            <v>CODO BAJANTE 90º   BLANCO</v>
          </cell>
          <cell r="C494" t="str">
            <v>UN</v>
          </cell>
          <cell r="D494">
            <v>2125</v>
          </cell>
        </row>
        <row r="495">
          <cell r="A495">
            <v>494</v>
          </cell>
          <cell r="B495" t="str">
            <v>ARENA BLANCA SANTO TOMAS</v>
          </cell>
          <cell r="C495" t="str">
            <v>M3</v>
          </cell>
          <cell r="D495">
            <v>6600</v>
          </cell>
        </row>
        <row r="496">
          <cell r="A496">
            <v>495</v>
          </cell>
          <cell r="B496" t="str">
            <v>SOPORTE BAJANTE    BLANCO</v>
          </cell>
          <cell r="C496" t="str">
            <v>UN</v>
          </cell>
          <cell r="D496">
            <v>618</v>
          </cell>
        </row>
        <row r="497">
          <cell r="A497">
            <v>496</v>
          </cell>
          <cell r="B497" t="str">
            <v>CALICHE PUERTO COLOMBIA</v>
          </cell>
          <cell r="C497" t="str">
            <v>M3</v>
          </cell>
          <cell r="D497">
            <v>7500</v>
          </cell>
        </row>
        <row r="498">
          <cell r="A498">
            <v>497</v>
          </cell>
          <cell r="B498" t="str">
            <v>ADAPT.BAJANTE-ALCANT.B/CO</v>
          </cell>
          <cell r="C498" t="str">
            <v>UN</v>
          </cell>
          <cell r="D498">
            <v>2038</v>
          </cell>
        </row>
        <row r="499">
          <cell r="A499">
            <v>498</v>
          </cell>
          <cell r="B499" t="str">
            <v>ADAPT.BAJANTE LLUVIA B/CO</v>
          </cell>
          <cell r="C499" t="str">
            <v>UN</v>
          </cell>
          <cell r="D499">
            <v>1086</v>
          </cell>
        </row>
        <row r="500">
          <cell r="A500">
            <v>499</v>
          </cell>
          <cell r="B500" t="str">
            <v>TEJA COLOMBIT  PF/7   # 2</v>
          </cell>
          <cell r="C500" t="str">
            <v>UN</v>
          </cell>
          <cell r="D500">
            <v>4608</v>
          </cell>
        </row>
        <row r="501">
          <cell r="A501">
            <v>500</v>
          </cell>
          <cell r="B501" t="str">
            <v>TEJA COLOMBIT  PF/7   # 3</v>
          </cell>
          <cell r="C501" t="str">
            <v>UN</v>
          </cell>
          <cell r="D501">
            <v>6119</v>
          </cell>
        </row>
        <row r="502">
          <cell r="A502">
            <v>501</v>
          </cell>
          <cell r="B502" t="str">
            <v>TEJA COLOMBIT  PF/7   # 4</v>
          </cell>
          <cell r="C502" t="str">
            <v>UN</v>
          </cell>
          <cell r="D502">
            <v>9300</v>
          </cell>
        </row>
        <row r="503">
          <cell r="A503">
            <v>502</v>
          </cell>
          <cell r="B503" t="str">
            <v>TEJA COLOMBIT  PF/7   # 5</v>
          </cell>
          <cell r="C503" t="str">
            <v>UN</v>
          </cell>
          <cell r="D503">
            <v>12025</v>
          </cell>
        </row>
        <row r="504">
          <cell r="A504">
            <v>503</v>
          </cell>
          <cell r="B504" t="str">
            <v>TEJA COLOMBIT  PF/7   # 6</v>
          </cell>
          <cell r="C504" t="str">
            <v>UN</v>
          </cell>
          <cell r="D504">
            <v>14149</v>
          </cell>
        </row>
        <row r="505">
          <cell r="A505">
            <v>504</v>
          </cell>
          <cell r="B505" t="str">
            <v>TEJA COLOMBIT  PF/7   # 8</v>
          </cell>
          <cell r="C505" t="str">
            <v>UN</v>
          </cell>
          <cell r="D505">
            <v>18024</v>
          </cell>
        </row>
        <row r="506">
          <cell r="A506">
            <v>505</v>
          </cell>
          <cell r="B506" t="str">
            <v>TEJA COLOMBIT  PF/7   #10</v>
          </cell>
          <cell r="C506" t="str">
            <v>UN</v>
          </cell>
          <cell r="D506">
            <v>23453</v>
          </cell>
        </row>
        <row r="507">
          <cell r="A507">
            <v>506</v>
          </cell>
          <cell r="B507" t="str">
            <v>TEJA COLOMBIT  PF/5   # 2</v>
          </cell>
          <cell r="C507" t="str">
            <v>UN</v>
          </cell>
          <cell r="D507">
            <v>4226</v>
          </cell>
        </row>
        <row r="508">
          <cell r="A508">
            <v>507</v>
          </cell>
          <cell r="B508" t="str">
            <v>TEJA COLOMBIT  PF/5   # 3</v>
          </cell>
          <cell r="C508" t="str">
            <v>UN</v>
          </cell>
          <cell r="D508">
            <v>5612</v>
          </cell>
        </row>
        <row r="509">
          <cell r="A509">
            <v>508</v>
          </cell>
          <cell r="B509" t="str">
            <v>TEJA COLOMBIT  PF/5   # 4</v>
          </cell>
          <cell r="C509" t="str">
            <v>UN</v>
          </cell>
          <cell r="D509">
            <v>8611</v>
          </cell>
        </row>
        <row r="510">
          <cell r="A510">
            <v>509</v>
          </cell>
          <cell r="B510" t="str">
            <v>TEJA COLOMBIT  PF/5   # 5</v>
          </cell>
          <cell r="C510" t="str">
            <v>UN</v>
          </cell>
          <cell r="D510">
            <v>11029</v>
          </cell>
        </row>
        <row r="511">
          <cell r="A511">
            <v>510</v>
          </cell>
          <cell r="B511" t="str">
            <v>TEJA COLOMBIT  PF/5   # 6</v>
          </cell>
          <cell r="C511" t="str">
            <v>UN</v>
          </cell>
          <cell r="D511">
            <v>12977</v>
          </cell>
        </row>
        <row r="512">
          <cell r="A512">
            <v>511</v>
          </cell>
          <cell r="B512" t="str">
            <v>TEJA COLOMBIT  PF/5   # 8</v>
          </cell>
          <cell r="C512" t="str">
            <v>UN</v>
          </cell>
          <cell r="D512">
            <v>16534</v>
          </cell>
        </row>
        <row r="513">
          <cell r="A513">
            <v>512</v>
          </cell>
          <cell r="B513" t="str">
            <v>TEJA COLOMBIT  PF/5   #10</v>
          </cell>
          <cell r="C513" t="str">
            <v>UN</v>
          </cell>
          <cell r="D513">
            <v>21511</v>
          </cell>
        </row>
        <row r="514">
          <cell r="A514">
            <v>513</v>
          </cell>
          <cell r="B514" t="str">
            <v>TEJA COLOMBIT  PF/3   # 2</v>
          </cell>
          <cell r="C514" t="str">
            <v>UN</v>
          </cell>
          <cell r="D514">
            <v>1476</v>
          </cell>
        </row>
        <row r="515">
          <cell r="A515">
            <v>514</v>
          </cell>
          <cell r="B515" t="str">
            <v>TEJA COLOMBIT  PF/3   # 3</v>
          </cell>
          <cell r="C515" t="str">
            <v>UN</v>
          </cell>
          <cell r="D515">
            <v>1959</v>
          </cell>
        </row>
        <row r="516">
          <cell r="A516">
            <v>515</v>
          </cell>
          <cell r="B516" t="str">
            <v>TEJA COLOMBIT  PF/3   # 4</v>
          </cell>
          <cell r="C516" t="str">
            <v>UN</v>
          </cell>
          <cell r="D516">
            <v>3006</v>
          </cell>
        </row>
        <row r="517">
          <cell r="A517">
            <v>516</v>
          </cell>
          <cell r="B517" t="str">
            <v>TEJA COLOMBIT  PF/3   # 5</v>
          </cell>
          <cell r="C517" t="str">
            <v>UN</v>
          </cell>
          <cell r="D517">
            <v>3850</v>
          </cell>
        </row>
        <row r="518">
          <cell r="A518">
            <v>517</v>
          </cell>
          <cell r="B518" t="str">
            <v>TEJA COLOMBIT  PF/3   # 6</v>
          </cell>
          <cell r="C518" t="str">
            <v>UN</v>
          </cell>
          <cell r="D518">
            <v>4530</v>
          </cell>
        </row>
        <row r="519">
          <cell r="A519">
            <v>518</v>
          </cell>
          <cell r="B519" t="str">
            <v>TEJA COLOMBIT  PF/3   # 8</v>
          </cell>
          <cell r="C519" t="str">
            <v>UN</v>
          </cell>
          <cell r="D519">
            <v>3771</v>
          </cell>
        </row>
        <row r="520">
          <cell r="A520">
            <v>519</v>
          </cell>
          <cell r="B520" t="str">
            <v>TEJA RENDILIT  PF/7A  # 6</v>
          </cell>
          <cell r="C520" t="str">
            <v>UN</v>
          </cell>
          <cell r="D520">
            <v>14153</v>
          </cell>
        </row>
        <row r="521">
          <cell r="A521">
            <v>520</v>
          </cell>
          <cell r="B521" t="str">
            <v>TEJA RENDILIT  PF/7A  # 8</v>
          </cell>
          <cell r="C521" t="str">
            <v>UN</v>
          </cell>
          <cell r="D521">
            <v>18784</v>
          </cell>
        </row>
        <row r="522">
          <cell r="A522">
            <v>521</v>
          </cell>
          <cell r="B522" t="str">
            <v>TEJA RENDILIT  PF/7A  #10</v>
          </cell>
          <cell r="C522" t="str">
            <v>UN</v>
          </cell>
          <cell r="D522">
            <v>22014</v>
          </cell>
        </row>
        <row r="523">
          <cell r="A523">
            <v>522</v>
          </cell>
          <cell r="B523" t="str">
            <v>LADRILLO No. 6   40x20x15</v>
          </cell>
          <cell r="C523" t="str">
            <v>UN</v>
          </cell>
          <cell r="D523">
            <v>638</v>
          </cell>
        </row>
        <row r="524">
          <cell r="A524">
            <v>523</v>
          </cell>
          <cell r="B524" t="str">
            <v>LADRILLO No. 7   40x20x20</v>
          </cell>
          <cell r="C524" t="str">
            <v>UN</v>
          </cell>
          <cell r="D524">
            <v>842</v>
          </cell>
        </row>
        <row r="525">
          <cell r="A525">
            <v>524</v>
          </cell>
          <cell r="B525" t="str">
            <v>LADRILLO No. 11  35x20x20</v>
          </cell>
          <cell r="C525" t="str">
            <v>UN</v>
          </cell>
          <cell r="D525">
            <v>957</v>
          </cell>
        </row>
        <row r="526">
          <cell r="A526">
            <v>525</v>
          </cell>
          <cell r="B526" t="str">
            <v>T.LAT.COLOMBIT PF/7   # 3</v>
          </cell>
          <cell r="C526" t="str">
            <v>UN</v>
          </cell>
          <cell r="D526">
            <v>8091</v>
          </cell>
        </row>
        <row r="527">
          <cell r="A527">
            <v>526</v>
          </cell>
          <cell r="B527" t="str">
            <v>T.LAT.COLOMBIT PF/7   # 4</v>
          </cell>
          <cell r="C527" t="str">
            <v>UN</v>
          </cell>
          <cell r="D527">
            <v>10836</v>
          </cell>
        </row>
        <row r="528">
          <cell r="A528">
            <v>527</v>
          </cell>
          <cell r="B528" t="str">
            <v>T.LAT.COLOMBIT PF/7   # 5</v>
          </cell>
          <cell r="C528" t="str">
            <v>UN</v>
          </cell>
          <cell r="D528">
            <v>12320</v>
          </cell>
        </row>
        <row r="529">
          <cell r="A529">
            <v>528</v>
          </cell>
          <cell r="B529" t="str">
            <v>T.LAT.COLOMBIT PF/7   # 6</v>
          </cell>
          <cell r="C529" t="str">
            <v>UN</v>
          </cell>
          <cell r="D529">
            <v>13726</v>
          </cell>
        </row>
        <row r="530">
          <cell r="A530">
            <v>529</v>
          </cell>
          <cell r="B530" t="str">
            <v>T.LAT.COLOMBIT PF/7   # 8</v>
          </cell>
          <cell r="C530" t="str">
            <v>UN</v>
          </cell>
          <cell r="D530">
            <v>15498</v>
          </cell>
        </row>
        <row r="531">
          <cell r="A531">
            <v>530</v>
          </cell>
          <cell r="B531" t="str">
            <v>T.LAT.COLOMBIT PF/7   #10</v>
          </cell>
          <cell r="C531" t="str">
            <v>UN</v>
          </cell>
          <cell r="D531">
            <v>19710</v>
          </cell>
        </row>
        <row r="532">
          <cell r="A532">
            <v>531</v>
          </cell>
          <cell r="B532" t="str">
            <v>T.LAT.COLOMBIT PF/5   # 4</v>
          </cell>
          <cell r="C532" t="str">
            <v>UN</v>
          </cell>
          <cell r="D532">
            <v>9939</v>
          </cell>
        </row>
        <row r="533">
          <cell r="A533">
            <v>532</v>
          </cell>
          <cell r="B533" t="str">
            <v>T.LAT.COLOMBIT PF/5   # 5</v>
          </cell>
          <cell r="C533" t="str">
            <v>UN</v>
          </cell>
          <cell r="D533">
            <v>11301</v>
          </cell>
        </row>
        <row r="534">
          <cell r="A534">
            <v>533</v>
          </cell>
          <cell r="B534" t="str">
            <v>T.LAT.COLOMBIT PF/5   # 6</v>
          </cell>
          <cell r="C534" t="str">
            <v>UN</v>
          </cell>
          <cell r="D534">
            <v>12589</v>
          </cell>
        </row>
        <row r="535">
          <cell r="A535">
            <v>534</v>
          </cell>
          <cell r="B535" t="str">
            <v>T.LAT.COLOMBIT PF/5   # 8</v>
          </cell>
          <cell r="C535" t="str">
            <v>UN</v>
          </cell>
          <cell r="D535">
            <v>14215</v>
          </cell>
        </row>
        <row r="536">
          <cell r="A536">
            <v>535</v>
          </cell>
          <cell r="B536" t="str">
            <v>T.LAT.COLOMBIT PF/5   #10</v>
          </cell>
          <cell r="C536" t="str">
            <v>UN</v>
          </cell>
          <cell r="D536">
            <v>18077</v>
          </cell>
        </row>
        <row r="537">
          <cell r="A537">
            <v>536</v>
          </cell>
          <cell r="B537" t="str">
            <v>C/BOYA COLOMBIT PF/7  # 4</v>
          </cell>
          <cell r="C537" t="str">
            <v>UN</v>
          </cell>
          <cell r="D537">
            <v>17397</v>
          </cell>
        </row>
        <row r="538">
          <cell r="A538">
            <v>537</v>
          </cell>
          <cell r="B538" t="str">
            <v>C/BOYA COLOMBIT PF/7  # 5</v>
          </cell>
          <cell r="C538" t="str">
            <v>UN</v>
          </cell>
          <cell r="D538">
            <v>23010</v>
          </cell>
        </row>
        <row r="539">
          <cell r="A539">
            <v>538</v>
          </cell>
          <cell r="B539" t="str">
            <v>C/BOYA COLOMBIT PF/7  # 6</v>
          </cell>
          <cell r="C539" t="str">
            <v>UN</v>
          </cell>
          <cell r="D539">
            <v>28559</v>
          </cell>
        </row>
        <row r="540">
          <cell r="A540">
            <v>539</v>
          </cell>
          <cell r="B540" t="str">
            <v>C/BOYA COLOMBIT PF/5  # 4</v>
          </cell>
          <cell r="C540" t="str">
            <v>UN</v>
          </cell>
          <cell r="D540">
            <v>12427</v>
          </cell>
        </row>
        <row r="541">
          <cell r="A541">
            <v>540</v>
          </cell>
          <cell r="B541" t="str">
            <v>C/BOYA COLOMBIT PF/5  # 5</v>
          </cell>
          <cell r="C541" t="str">
            <v>UN</v>
          </cell>
          <cell r="D541">
            <v>16441</v>
          </cell>
        </row>
        <row r="542">
          <cell r="A542">
            <v>541</v>
          </cell>
          <cell r="B542" t="str">
            <v>C/BOYA COLOMBIT P/5   # 6</v>
          </cell>
          <cell r="C542" t="str">
            <v>UN</v>
          </cell>
          <cell r="D542">
            <v>20404</v>
          </cell>
        </row>
        <row r="543">
          <cell r="A543">
            <v>542</v>
          </cell>
          <cell r="B543" t="str">
            <v>C/BOYA COLOMBIT P/3   # 4</v>
          </cell>
          <cell r="C543" t="str">
            <v>UN</v>
          </cell>
          <cell r="D543">
            <v>13313</v>
          </cell>
        </row>
        <row r="544">
          <cell r="A544">
            <v>543</v>
          </cell>
          <cell r="B544" t="str">
            <v>C/BOYA COLOMBIT P/3   # 5</v>
          </cell>
          <cell r="C544" t="str">
            <v>UN</v>
          </cell>
          <cell r="D544">
            <v>17613</v>
          </cell>
        </row>
        <row r="545">
          <cell r="A545">
            <v>544</v>
          </cell>
          <cell r="B545" t="str">
            <v>C/BOYA COLOMBIT P/3   # 6</v>
          </cell>
          <cell r="C545" t="str">
            <v>UN</v>
          </cell>
          <cell r="D545">
            <v>21860</v>
          </cell>
        </row>
        <row r="546">
          <cell r="A546">
            <v>545</v>
          </cell>
          <cell r="B546" t="str">
            <v>TEJA COLOMBIT P/7VENT # 4</v>
          </cell>
          <cell r="C546" t="str">
            <v>UN</v>
          </cell>
          <cell r="D546">
            <v>16191</v>
          </cell>
        </row>
        <row r="547">
          <cell r="A547">
            <v>546</v>
          </cell>
          <cell r="B547" t="str">
            <v>TEJA COLOMBIT P/7VENT # 5</v>
          </cell>
          <cell r="C547" t="str">
            <v>UN</v>
          </cell>
          <cell r="D547">
            <v>20393</v>
          </cell>
        </row>
        <row r="548">
          <cell r="A548">
            <v>547</v>
          </cell>
          <cell r="B548" t="str">
            <v>TEJA COLOMBIT P/7VENT # 6</v>
          </cell>
          <cell r="C548" t="str">
            <v>UN</v>
          </cell>
          <cell r="D548">
            <v>25006</v>
          </cell>
        </row>
        <row r="549">
          <cell r="A549">
            <v>548</v>
          </cell>
          <cell r="B549" t="str">
            <v>TEJA COLOMBIT P/5VENT # 4</v>
          </cell>
          <cell r="C549" t="str">
            <v>UN</v>
          </cell>
          <cell r="D549">
            <v>14850</v>
          </cell>
        </row>
        <row r="550">
          <cell r="A550">
            <v>549</v>
          </cell>
          <cell r="B550" t="str">
            <v>TEJA COLOMBIT P/5VENT # 5</v>
          </cell>
          <cell r="C550" t="str">
            <v>UN</v>
          </cell>
          <cell r="D550">
            <v>10888</v>
          </cell>
        </row>
        <row r="551">
          <cell r="A551">
            <v>550</v>
          </cell>
          <cell r="B551" t="str">
            <v>TEJA COLOMBIT P/5VENT # 6</v>
          </cell>
          <cell r="C551" t="str">
            <v>UN</v>
          </cell>
          <cell r="D551">
            <v>22936</v>
          </cell>
        </row>
        <row r="552">
          <cell r="A552">
            <v>551</v>
          </cell>
          <cell r="B552" t="str">
            <v>LADR.TOLETE No.1  24x12x6</v>
          </cell>
          <cell r="C552" t="str">
            <v>UN</v>
          </cell>
          <cell r="D552">
            <v>294</v>
          </cell>
        </row>
        <row r="553">
          <cell r="A553">
            <v>552</v>
          </cell>
          <cell r="B553" t="str">
            <v>CAB COLOMBIT  PF/7   FIJO</v>
          </cell>
          <cell r="C553" t="str">
            <v>UN</v>
          </cell>
          <cell r="D553">
            <v>9283</v>
          </cell>
        </row>
        <row r="554">
          <cell r="A554">
            <v>553</v>
          </cell>
          <cell r="B554" t="str">
            <v>LADR.TOLETE No.2  24x12x6</v>
          </cell>
          <cell r="C554" t="str">
            <v>UN</v>
          </cell>
          <cell r="D554">
            <v>255</v>
          </cell>
        </row>
        <row r="555">
          <cell r="A555">
            <v>554</v>
          </cell>
          <cell r="B555" t="str">
            <v>DIFUSOR ALETA MOVIL 8"x8"</v>
          </cell>
          <cell r="C555" t="str">
            <v>UN</v>
          </cell>
          <cell r="D555">
            <v>15000</v>
          </cell>
        </row>
        <row r="556">
          <cell r="A556">
            <v>555</v>
          </cell>
          <cell r="B556" t="str">
            <v>ALFOMBRA MALAGA RES.5.5mm</v>
          </cell>
          <cell r="C556" t="str">
            <v>M2</v>
          </cell>
          <cell r="D556">
            <v>10210</v>
          </cell>
        </row>
        <row r="557">
          <cell r="A557">
            <v>556</v>
          </cell>
          <cell r="B557" t="str">
            <v>PALA CUADRADA 4303</v>
          </cell>
          <cell r="C557" t="str">
            <v>UN</v>
          </cell>
          <cell r="D557">
            <v>4408</v>
          </cell>
        </row>
        <row r="558">
          <cell r="A558">
            <v>557</v>
          </cell>
          <cell r="B558" t="str">
            <v>ESCOBA</v>
          </cell>
          <cell r="C558" t="str">
            <v>UN</v>
          </cell>
          <cell r="D558">
            <v>1740</v>
          </cell>
        </row>
        <row r="559">
          <cell r="A559">
            <v>558</v>
          </cell>
          <cell r="B559" t="str">
            <v>ALFOMBRA BOHEMIA    11 mm</v>
          </cell>
          <cell r="C559" t="str">
            <v>M2</v>
          </cell>
          <cell r="D559">
            <v>20430</v>
          </cell>
        </row>
        <row r="560">
          <cell r="A560">
            <v>559</v>
          </cell>
          <cell r="B560" t="str">
            <v>DIFUSOR ALETA MOVIL 10x10</v>
          </cell>
          <cell r="C560" t="str">
            <v>UN</v>
          </cell>
          <cell r="D560">
            <v>21000</v>
          </cell>
        </row>
        <row r="561">
          <cell r="A561">
            <v>560</v>
          </cell>
          <cell r="B561" t="str">
            <v>CONCREPLAST IMPERM.</v>
          </cell>
          <cell r="C561" t="str">
            <v>KG</v>
          </cell>
          <cell r="D561">
            <v>1555</v>
          </cell>
        </row>
        <row r="562">
          <cell r="A562">
            <v>561</v>
          </cell>
          <cell r="B562" t="str">
            <v>TOC MADERA TRANSPARENTE</v>
          </cell>
          <cell r="C562" t="str">
            <v>KG</v>
          </cell>
          <cell r="D562">
            <v>4545</v>
          </cell>
        </row>
        <row r="563">
          <cell r="A563">
            <v>562</v>
          </cell>
          <cell r="B563" t="str">
            <v>ALFOMBRA SINFONIA RES.</v>
          </cell>
          <cell r="C563" t="str">
            <v>M2</v>
          </cell>
          <cell r="D563">
            <v>25818</v>
          </cell>
        </row>
        <row r="564">
          <cell r="A564">
            <v>563</v>
          </cell>
          <cell r="B564" t="str">
            <v>ALFOMB.FANTASIA RES.17 mm</v>
          </cell>
          <cell r="C564" t="str">
            <v>M2</v>
          </cell>
          <cell r="D564">
            <v>41692</v>
          </cell>
        </row>
        <row r="565">
          <cell r="A565">
            <v>564</v>
          </cell>
          <cell r="B565" t="str">
            <v>ALFOMBRA MAGIST.RES.20 mm</v>
          </cell>
          <cell r="C565" t="str">
            <v>M2</v>
          </cell>
          <cell r="D565">
            <v>48620</v>
          </cell>
        </row>
        <row r="566">
          <cell r="A566">
            <v>565</v>
          </cell>
          <cell r="B566" t="str">
            <v>BROCHA DE FIQUE</v>
          </cell>
          <cell r="C566" t="str">
            <v>UN</v>
          </cell>
          <cell r="D566">
            <v>1032</v>
          </cell>
        </row>
        <row r="567">
          <cell r="A567">
            <v>566</v>
          </cell>
          <cell r="B567" t="str">
            <v>PALUSTRE INCOLMA     No.8</v>
          </cell>
          <cell r="C567" t="str">
            <v>UN</v>
          </cell>
          <cell r="D567">
            <v>2591</v>
          </cell>
        </row>
        <row r="568">
          <cell r="A568">
            <v>567</v>
          </cell>
          <cell r="B568" t="str">
            <v>CAB COLOMBIT  PF/7   UNIV</v>
          </cell>
          <cell r="C568" t="str">
            <v>UN</v>
          </cell>
          <cell r="D568">
            <v>9746</v>
          </cell>
        </row>
        <row r="569">
          <cell r="A569">
            <v>568</v>
          </cell>
          <cell r="B569" t="str">
            <v>LADR.TOLETE No.3  24x12x6</v>
          </cell>
          <cell r="C569" t="str">
            <v>UN</v>
          </cell>
          <cell r="D569">
            <v>255</v>
          </cell>
        </row>
        <row r="570">
          <cell r="A570">
            <v>569</v>
          </cell>
          <cell r="B570" t="str">
            <v>GRANZON ARROYO DE PIEDRA</v>
          </cell>
          <cell r="C570" t="str">
            <v>M3</v>
          </cell>
          <cell r="D570">
            <v>24000</v>
          </cell>
        </row>
        <row r="571">
          <cell r="A571">
            <v>570</v>
          </cell>
          <cell r="B571" t="str">
            <v>ENTREPISO PAL.   20x60x20</v>
          </cell>
          <cell r="C571" t="str">
            <v>UN</v>
          </cell>
          <cell r="D571">
            <v>460</v>
          </cell>
        </row>
        <row r="572">
          <cell r="A572">
            <v>571</v>
          </cell>
          <cell r="B572" t="str">
            <v>ALMADANA         3 LIBRAS</v>
          </cell>
          <cell r="C572" t="str">
            <v>UN</v>
          </cell>
          <cell r="D572">
            <v>5963</v>
          </cell>
        </row>
        <row r="573">
          <cell r="A573">
            <v>572</v>
          </cell>
          <cell r="B573" t="str">
            <v>ENTREPISO PAL.   25X60X20</v>
          </cell>
          <cell r="C573" t="str">
            <v>UN</v>
          </cell>
          <cell r="D573">
            <v>890</v>
          </cell>
        </row>
        <row r="574">
          <cell r="A574">
            <v>573</v>
          </cell>
          <cell r="B574" t="str">
            <v>CAB COLOMBIT  PF/5   FIJO</v>
          </cell>
          <cell r="C574" t="str">
            <v>UN</v>
          </cell>
          <cell r="D574">
            <v>7741</v>
          </cell>
        </row>
        <row r="575">
          <cell r="A575">
            <v>574</v>
          </cell>
          <cell r="B575" t="str">
            <v>ANDAMIO COLGANTE 60m</v>
          </cell>
          <cell r="C575" t="str">
            <v>DD</v>
          </cell>
          <cell r="D575">
            <v>1914</v>
          </cell>
        </row>
        <row r="576">
          <cell r="A576">
            <v>575</v>
          </cell>
          <cell r="B576" t="str">
            <v>RIELES P/PAVIMENTO CONCR.</v>
          </cell>
          <cell r="C576" t="str">
            <v>DD</v>
          </cell>
          <cell r="D576">
            <v>2082</v>
          </cell>
        </row>
        <row r="577">
          <cell r="A577">
            <v>576</v>
          </cell>
          <cell r="B577" t="str">
            <v>ALFOMBRA MONACO     20 mm</v>
          </cell>
          <cell r="C577" t="str">
            <v>M2</v>
          </cell>
          <cell r="D577">
            <v>31992</v>
          </cell>
        </row>
        <row r="578">
          <cell r="A578">
            <v>577</v>
          </cell>
          <cell r="B578" t="str">
            <v>ALFOMB.MOSAICOS COM.7.5mm</v>
          </cell>
          <cell r="C578" t="str">
            <v>M2</v>
          </cell>
          <cell r="D578">
            <v>25755</v>
          </cell>
        </row>
        <row r="579">
          <cell r="A579">
            <v>578</v>
          </cell>
          <cell r="B579" t="str">
            <v>ALFOMBR.ALIANZA COM.9.0mm</v>
          </cell>
          <cell r="C579" t="str">
            <v>M2</v>
          </cell>
          <cell r="D579">
            <v>25657</v>
          </cell>
        </row>
        <row r="580">
          <cell r="A580">
            <v>579</v>
          </cell>
          <cell r="B580" t="str">
            <v>ALFOMB.CENTAURO COM.4.5mm</v>
          </cell>
          <cell r="C580" t="str">
            <v>M2</v>
          </cell>
          <cell r="D580">
            <v>11960</v>
          </cell>
        </row>
        <row r="581">
          <cell r="A581">
            <v>580</v>
          </cell>
          <cell r="B581" t="str">
            <v>DIFUSOR ALETA MOVIL 12x12</v>
          </cell>
          <cell r="C581" t="str">
            <v>UN</v>
          </cell>
          <cell r="D581">
            <v>24000</v>
          </cell>
        </row>
        <row r="582">
          <cell r="A582">
            <v>581</v>
          </cell>
          <cell r="B582" t="str">
            <v>TACO METALICO 2-3.28 mts</v>
          </cell>
          <cell r="C582" t="str">
            <v>DD</v>
          </cell>
          <cell r="D582">
            <v>127</v>
          </cell>
        </row>
        <row r="583">
          <cell r="A583">
            <v>582</v>
          </cell>
          <cell r="B583" t="str">
            <v>CAB COLOMBIT  PF/5   UNIV</v>
          </cell>
          <cell r="C583" t="str">
            <v>UN</v>
          </cell>
          <cell r="D583">
            <v>7746</v>
          </cell>
        </row>
        <row r="584">
          <cell r="A584">
            <v>583</v>
          </cell>
          <cell r="B584" t="str">
            <v>ALFOMB. ESCOCES COM.3.7mm</v>
          </cell>
          <cell r="C584" t="str">
            <v>M2</v>
          </cell>
          <cell r="D584">
            <v>12247</v>
          </cell>
        </row>
        <row r="585">
          <cell r="A585">
            <v>584</v>
          </cell>
          <cell r="B585" t="str">
            <v>CANTO RODADO A. DE PIEDRA</v>
          </cell>
          <cell r="C585" t="str">
            <v>M3</v>
          </cell>
          <cell r="D585">
            <v>30000</v>
          </cell>
        </row>
        <row r="586">
          <cell r="A586">
            <v>585</v>
          </cell>
          <cell r="B586" t="str">
            <v>POLVILLO</v>
          </cell>
          <cell r="C586" t="str">
            <v>M3</v>
          </cell>
          <cell r="D586">
            <v>5220</v>
          </cell>
        </row>
        <row r="587">
          <cell r="A587">
            <v>586</v>
          </cell>
          <cell r="B587" t="str">
            <v>TABLETA           24x24x5</v>
          </cell>
          <cell r="C587" t="str">
            <v>UN</v>
          </cell>
          <cell r="D587">
            <v>563</v>
          </cell>
        </row>
        <row r="588">
          <cell r="A588">
            <v>587</v>
          </cell>
          <cell r="B588" t="str">
            <v>POLVILLO PUERTO COLOMBIA</v>
          </cell>
          <cell r="C588" t="str">
            <v>M3</v>
          </cell>
          <cell r="D588">
            <v>7000</v>
          </cell>
        </row>
        <row r="589">
          <cell r="A589">
            <v>588</v>
          </cell>
          <cell r="B589" t="str">
            <v>OVEROL ENTERIZO EN DRIL</v>
          </cell>
          <cell r="C589" t="str">
            <v>UN</v>
          </cell>
          <cell r="D589">
            <v>18000</v>
          </cell>
        </row>
        <row r="590">
          <cell r="A590">
            <v>589</v>
          </cell>
          <cell r="B590" t="str">
            <v>TRITURADO PTO COLOMBIA</v>
          </cell>
          <cell r="C590" t="str">
            <v>M3</v>
          </cell>
          <cell r="D590">
            <v>22500</v>
          </cell>
        </row>
        <row r="591">
          <cell r="A591">
            <v>590</v>
          </cell>
          <cell r="B591" t="str">
            <v>POLIETILENO NEGRO   ROLLO</v>
          </cell>
          <cell r="C591" t="str">
            <v>KG</v>
          </cell>
          <cell r="D591">
            <v>1800</v>
          </cell>
        </row>
        <row r="592">
          <cell r="A592">
            <v>591</v>
          </cell>
          <cell r="B592" t="str">
            <v>GANCHO COLOMBIT   MADERA</v>
          </cell>
          <cell r="C592" t="str">
            <v>UN</v>
          </cell>
          <cell r="D592">
            <v>122</v>
          </cell>
        </row>
        <row r="593">
          <cell r="A593">
            <v>592</v>
          </cell>
          <cell r="B593" t="str">
            <v>BOCADILLO          24x7x5</v>
          </cell>
          <cell r="C593" t="str">
            <v>UN</v>
          </cell>
          <cell r="D593">
            <v>181</v>
          </cell>
        </row>
        <row r="594">
          <cell r="A594">
            <v>593</v>
          </cell>
          <cell r="B594" t="str">
            <v>AMARRE PARA TEJA ASBESTO CEMENTO</v>
          </cell>
          <cell r="C594" t="str">
            <v>UN</v>
          </cell>
          <cell r="D594">
            <v>180</v>
          </cell>
        </row>
        <row r="595">
          <cell r="A595">
            <v>594</v>
          </cell>
          <cell r="B595" t="str">
            <v>TEJA COLOMBIT COLONIAL .7</v>
          </cell>
          <cell r="C595" t="str">
            <v>UN</v>
          </cell>
          <cell r="D595">
            <v>9425</v>
          </cell>
        </row>
        <row r="596">
          <cell r="A596">
            <v>595</v>
          </cell>
          <cell r="B596" t="str">
            <v>TEJA COLOMBIT COLONIAL1.6</v>
          </cell>
          <cell r="C596" t="str">
            <v>UN</v>
          </cell>
          <cell r="D596">
            <v>24527</v>
          </cell>
        </row>
        <row r="597">
          <cell r="A597">
            <v>596</v>
          </cell>
          <cell r="B597" t="str">
            <v>TERM COLOMBIT COLONIAL .7</v>
          </cell>
          <cell r="C597" t="str">
            <v>UN</v>
          </cell>
          <cell r="D597">
            <v>1695</v>
          </cell>
        </row>
        <row r="598">
          <cell r="A598">
            <v>597</v>
          </cell>
          <cell r="B598" t="str">
            <v>TERM COLOMBIT COLONIAL1.6</v>
          </cell>
          <cell r="C598" t="str">
            <v>UN</v>
          </cell>
          <cell r="D598">
            <v>4394</v>
          </cell>
        </row>
        <row r="599">
          <cell r="A599">
            <v>598</v>
          </cell>
          <cell r="B599" t="str">
            <v>C/BOYA COLOMBIT COLONIAL</v>
          </cell>
          <cell r="C599" t="str">
            <v>UN</v>
          </cell>
          <cell r="D599">
            <v>24266</v>
          </cell>
        </row>
        <row r="600">
          <cell r="A600">
            <v>599</v>
          </cell>
          <cell r="B600" t="str">
            <v>C/LLETE COLOMBIT COLONIAL</v>
          </cell>
          <cell r="C600" t="str">
            <v>UN</v>
          </cell>
          <cell r="D600">
            <v>10942</v>
          </cell>
        </row>
        <row r="601">
          <cell r="A601">
            <v>600</v>
          </cell>
          <cell r="B601" t="str">
            <v>TRITURADO 1-3/4"</v>
          </cell>
          <cell r="C601" t="str">
            <v>M3</v>
          </cell>
          <cell r="D601">
            <v>22040</v>
          </cell>
        </row>
        <row r="602">
          <cell r="A602">
            <v>601</v>
          </cell>
          <cell r="B602" t="str">
            <v>ESPEJO ARGENTINO      3mm</v>
          </cell>
          <cell r="C602" t="str">
            <v>M2</v>
          </cell>
          <cell r="D602">
            <v>15500</v>
          </cell>
        </row>
        <row r="603">
          <cell r="A603">
            <v>602</v>
          </cell>
          <cell r="B603" t="str">
            <v>PAPEL MURAL GISELLE</v>
          </cell>
          <cell r="C603" t="str">
            <v>RL</v>
          </cell>
          <cell r="D603">
            <v>20879</v>
          </cell>
        </row>
        <row r="604">
          <cell r="A604">
            <v>603</v>
          </cell>
          <cell r="B604" t="str">
            <v>PAPEL MURAL NATALIE II</v>
          </cell>
          <cell r="C604" t="str">
            <v>RL</v>
          </cell>
          <cell r="D604">
            <v>19139</v>
          </cell>
        </row>
        <row r="605">
          <cell r="A605">
            <v>604</v>
          </cell>
          <cell r="B605" t="str">
            <v>OVEROL 2 PIEZAS EN DRIL</v>
          </cell>
          <cell r="C605" t="str">
            <v>UN</v>
          </cell>
          <cell r="D605">
            <v>25000</v>
          </cell>
        </row>
        <row r="606">
          <cell r="A606">
            <v>605</v>
          </cell>
          <cell r="B606" t="str">
            <v>PLANILIT LISA    MEDIA</v>
          </cell>
          <cell r="C606" t="str">
            <v>UN</v>
          </cell>
          <cell r="D606">
            <v>1730</v>
          </cell>
        </row>
        <row r="607">
          <cell r="A607">
            <v>606</v>
          </cell>
          <cell r="B607" t="str">
            <v>PLANILIT LISA    DOBLE</v>
          </cell>
          <cell r="C607" t="str">
            <v>UN</v>
          </cell>
          <cell r="D607">
            <v>6783</v>
          </cell>
        </row>
        <row r="608">
          <cell r="A608">
            <v>607</v>
          </cell>
          <cell r="B608" t="str">
            <v>TOMA DE NUCLEO DE 2"</v>
          </cell>
          <cell r="C608" t="str">
            <v>UN</v>
          </cell>
          <cell r="D608">
            <v>100000</v>
          </cell>
        </row>
        <row r="609">
          <cell r="A609">
            <v>608</v>
          </cell>
          <cell r="B609" t="str">
            <v>TOMA DE NUCLEO DE 3"</v>
          </cell>
          <cell r="C609" t="str">
            <v>UN</v>
          </cell>
          <cell r="D609">
            <v>100000</v>
          </cell>
        </row>
        <row r="610">
          <cell r="A610">
            <v>609</v>
          </cell>
          <cell r="B610" t="str">
            <v>DECOREX RANURADO  GRIS</v>
          </cell>
          <cell r="C610" t="str">
            <v>UN</v>
          </cell>
          <cell r="D610">
            <v>3392</v>
          </cell>
        </row>
        <row r="611">
          <cell r="A611">
            <v>610</v>
          </cell>
          <cell r="B611" t="str">
            <v>BOTA EN CAUCHO C/PUNTERA</v>
          </cell>
          <cell r="C611" t="str">
            <v>UN</v>
          </cell>
          <cell r="D611">
            <v>30740</v>
          </cell>
        </row>
        <row r="612">
          <cell r="A612">
            <v>611</v>
          </cell>
          <cell r="B612" t="str">
            <v>REVISION MEDIDOR TRIF.</v>
          </cell>
          <cell r="C612" t="str">
            <v>UN</v>
          </cell>
          <cell r="D612">
            <v>12136</v>
          </cell>
        </row>
        <row r="613">
          <cell r="A613">
            <v>612</v>
          </cell>
          <cell r="B613" t="str">
            <v>TABLILLA           24x6x5</v>
          </cell>
          <cell r="C613" t="str">
            <v>UN</v>
          </cell>
          <cell r="D613">
            <v>181</v>
          </cell>
        </row>
        <row r="614">
          <cell r="A614">
            <v>613</v>
          </cell>
          <cell r="B614" t="str">
            <v>COCINA INTEG.ESTANDAR 1.5</v>
          </cell>
          <cell r="C614" t="str">
            <v>ML</v>
          </cell>
          <cell r="D614">
            <v>158000</v>
          </cell>
        </row>
        <row r="615">
          <cell r="A615">
            <v>614</v>
          </cell>
          <cell r="B615" t="str">
            <v>COCINA INTEG.ESTANDAR 2.1</v>
          </cell>
          <cell r="C615" t="str">
            <v>ML</v>
          </cell>
          <cell r="D615">
            <v>185246</v>
          </cell>
        </row>
        <row r="616">
          <cell r="A616">
            <v>615</v>
          </cell>
          <cell r="B616" t="str">
            <v>RETROEXCAVADORA      5-10</v>
          </cell>
          <cell r="C616" t="str">
            <v>HR</v>
          </cell>
          <cell r="D616">
            <v>24500</v>
          </cell>
        </row>
        <row r="617">
          <cell r="A617">
            <v>616</v>
          </cell>
          <cell r="B617" t="str">
            <v>ACUEDUCTO RESIDENCIAL E-1</v>
          </cell>
          <cell r="C617" t="str">
            <v>UN</v>
          </cell>
          <cell r="D617">
            <v>0</v>
          </cell>
        </row>
        <row r="618">
          <cell r="A618">
            <v>617</v>
          </cell>
          <cell r="B618" t="str">
            <v>CANDADO  YALE ALEMAN 850</v>
          </cell>
          <cell r="C618" t="str">
            <v>UN</v>
          </cell>
          <cell r="D618">
            <v>10290</v>
          </cell>
        </row>
        <row r="619">
          <cell r="A619">
            <v>618</v>
          </cell>
          <cell r="B619" t="str">
            <v>TEJA CARIBE         47x27</v>
          </cell>
          <cell r="C619" t="str">
            <v>UN</v>
          </cell>
          <cell r="D619">
            <v>893</v>
          </cell>
        </row>
        <row r="620">
          <cell r="A620">
            <v>619</v>
          </cell>
          <cell r="B620" t="str">
            <v>ACUEDUCTO RESIDENCIAL E-2</v>
          </cell>
          <cell r="C620" t="str">
            <v>UN</v>
          </cell>
          <cell r="D620">
            <v>74043</v>
          </cell>
        </row>
        <row r="621">
          <cell r="A621">
            <v>620</v>
          </cell>
          <cell r="B621" t="str">
            <v>CANALEX ACAN. GRIS</v>
          </cell>
          <cell r="C621" t="str">
            <v>UN</v>
          </cell>
          <cell r="D621">
            <v>11104</v>
          </cell>
        </row>
        <row r="622">
          <cell r="A622">
            <v>621</v>
          </cell>
          <cell r="B622" t="str">
            <v>REVISION MED. TRIF. C/DEM</v>
          </cell>
          <cell r="C622" t="str">
            <v>UN</v>
          </cell>
          <cell r="D622">
            <v>12136</v>
          </cell>
        </row>
        <row r="623">
          <cell r="A623">
            <v>622</v>
          </cell>
          <cell r="B623" t="str">
            <v>CINTURON DE SEGURIDAD</v>
          </cell>
          <cell r="C623" t="str">
            <v>UN</v>
          </cell>
          <cell r="D623">
            <v>68440</v>
          </cell>
        </row>
        <row r="624">
          <cell r="A624">
            <v>623</v>
          </cell>
          <cell r="B624" t="str">
            <v>CONCRETO CONSISTENC. 4001</v>
          </cell>
          <cell r="C624" t="str">
            <v>M3</v>
          </cell>
          <cell r="D624">
            <v>156020</v>
          </cell>
        </row>
        <row r="625">
          <cell r="A625">
            <v>624</v>
          </cell>
          <cell r="B625" t="str">
            <v>PROTECTOR AUDITIVO</v>
          </cell>
          <cell r="C625" t="str">
            <v>UN</v>
          </cell>
          <cell r="D625">
            <v>16820</v>
          </cell>
        </row>
        <row r="626">
          <cell r="A626">
            <v>625</v>
          </cell>
          <cell r="B626" t="str">
            <v>ACUECUCTO RESIDENCIAL E-3</v>
          </cell>
          <cell r="C626" t="str">
            <v>UN</v>
          </cell>
          <cell r="D626">
            <v>148073</v>
          </cell>
        </row>
        <row r="627">
          <cell r="A627">
            <v>626</v>
          </cell>
          <cell r="B627" t="str">
            <v>ACUEDUCTO RESIDENCIAL E-4</v>
          </cell>
          <cell r="C627" t="str">
            <v>UN</v>
          </cell>
          <cell r="D627">
            <v>296145</v>
          </cell>
        </row>
        <row r="628">
          <cell r="A628">
            <v>627</v>
          </cell>
          <cell r="B628" t="str">
            <v>ACUEDUCTO RESIDENCIAL E-5</v>
          </cell>
          <cell r="C628" t="str">
            <v>UN</v>
          </cell>
          <cell r="D628">
            <v>666333</v>
          </cell>
        </row>
        <row r="629">
          <cell r="A629">
            <v>628</v>
          </cell>
          <cell r="B629" t="str">
            <v>ACUEDUCTO RESIDENCIAL E-6</v>
          </cell>
          <cell r="C629" t="str">
            <v>UN</v>
          </cell>
          <cell r="D629">
            <v>1322660</v>
          </cell>
        </row>
        <row r="630">
          <cell r="A630">
            <v>629</v>
          </cell>
          <cell r="B630" t="str">
            <v>CONEXION ENERGIA      E02</v>
          </cell>
          <cell r="C630" t="str">
            <v>UN</v>
          </cell>
          <cell r="D630">
            <v>0</v>
          </cell>
        </row>
        <row r="631">
          <cell r="A631">
            <v>630</v>
          </cell>
          <cell r="B631" t="str">
            <v>CONEXION ENERGIA      E03</v>
          </cell>
          <cell r="C631" t="str">
            <v>UN</v>
          </cell>
          <cell r="D631">
            <v>32112</v>
          </cell>
        </row>
        <row r="632">
          <cell r="A632">
            <v>631</v>
          </cell>
          <cell r="B632" t="str">
            <v>ARGOLLA GOZNE          1"</v>
          </cell>
          <cell r="C632" t="str">
            <v>UN</v>
          </cell>
          <cell r="D632">
            <v>900</v>
          </cell>
        </row>
        <row r="633">
          <cell r="A633">
            <v>632</v>
          </cell>
          <cell r="B633" t="str">
            <v>ARGOLLA GOZNE      1 1/4"</v>
          </cell>
          <cell r="C633" t="str">
            <v>UN</v>
          </cell>
          <cell r="D633">
            <v>1083</v>
          </cell>
        </row>
        <row r="634">
          <cell r="A634">
            <v>633</v>
          </cell>
          <cell r="B634" t="str">
            <v>ARGOLLA GOZNE      1 1/2"</v>
          </cell>
          <cell r="C634" t="str">
            <v>UN</v>
          </cell>
          <cell r="D634">
            <v>1205</v>
          </cell>
        </row>
        <row r="635">
          <cell r="A635">
            <v>634</v>
          </cell>
          <cell r="B635" t="str">
            <v>TOPE DE RESORTE P/PUERTA</v>
          </cell>
          <cell r="C635" t="str">
            <v>UN</v>
          </cell>
          <cell r="D635">
            <v>782</v>
          </cell>
        </row>
        <row r="636">
          <cell r="A636">
            <v>635</v>
          </cell>
          <cell r="B636" t="str">
            <v>TEJA ISABELA        47x24</v>
          </cell>
          <cell r="C636" t="str">
            <v>UN</v>
          </cell>
          <cell r="D636">
            <v>842</v>
          </cell>
        </row>
        <row r="637">
          <cell r="A637">
            <v>636</v>
          </cell>
          <cell r="B637" t="str">
            <v>CANAL. COLOMBIT DELTA 300</v>
          </cell>
          <cell r="C637" t="str">
            <v>UN</v>
          </cell>
          <cell r="D637">
            <v>30528</v>
          </cell>
        </row>
        <row r="638">
          <cell r="A638">
            <v>637</v>
          </cell>
          <cell r="B638" t="str">
            <v>CANAL. COLOMBIT DELTA 350</v>
          </cell>
          <cell r="C638" t="str">
            <v>UN</v>
          </cell>
          <cell r="D638">
            <v>35185</v>
          </cell>
        </row>
        <row r="639">
          <cell r="A639">
            <v>638</v>
          </cell>
          <cell r="B639" t="str">
            <v>CANAL. COLOMBIT DELTA 375</v>
          </cell>
          <cell r="C639" t="str">
            <v>UN</v>
          </cell>
          <cell r="D639">
            <v>37616</v>
          </cell>
        </row>
        <row r="640">
          <cell r="A640">
            <v>639</v>
          </cell>
          <cell r="B640" t="str">
            <v>CANAL. COLOMBIT DELTA 400</v>
          </cell>
          <cell r="C640" t="str">
            <v>UN</v>
          </cell>
          <cell r="D640">
            <v>41554</v>
          </cell>
        </row>
        <row r="641">
          <cell r="A641">
            <v>640</v>
          </cell>
          <cell r="B641" t="str">
            <v>CANAL. COLOMBIT DELTA 450</v>
          </cell>
          <cell r="C641" t="str">
            <v>UN</v>
          </cell>
          <cell r="D641">
            <v>43862</v>
          </cell>
        </row>
        <row r="642">
          <cell r="A642">
            <v>641</v>
          </cell>
          <cell r="B642" t="str">
            <v>CANAL. COLOMBIT DELTA 500</v>
          </cell>
          <cell r="C642" t="str">
            <v>UN</v>
          </cell>
          <cell r="D642">
            <v>47068</v>
          </cell>
        </row>
        <row r="643">
          <cell r="A643">
            <v>642</v>
          </cell>
          <cell r="B643" t="str">
            <v>CANAL. COLOMBIT DELTA 550</v>
          </cell>
          <cell r="C643" t="str">
            <v>UN</v>
          </cell>
          <cell r="D643">
            <v>51063</v>
          </cell>
        </row>
        <row r="644">
          <cell r="A644">
            <v>643</v>
          </cell>
          <cell r="B644" t="str">
            <v>CANAL. COLOMBIT DELTA 600</v>
          </cell>
          <cell r="C644" t="str">
            <v>UN</v>
          </cell>
          <cell r="D644">
            <v>55380</v>
          </cell>
        </row>
        <row r="645">
          <cell r="A645">
            <v>644</v>
          </cell>
          <cell r="B645" t="str">
            <v>CANALETA DELTA      6.5 m</v>
          </cell>
          <cell r="C645" t="str">
            <v>UN</v>
          </cell>
          <cell r="D645">
            <v>58696</v>
          </cell>
        </row>
        <row r="646">
          <cell r="A646">
            <v>645</v>
          </cell>
          <cell r="B646" t="str">
            <v>CANALETA DELTA      7.0 m</v>
          </cell>
          <cell r="C646" t="str">
            <v>UN</v>
          </cell>
          <cell r="D646">
            <v>60071</v>
          </cell>
        </row>
        <row r="647">
          <cell r="A647">
            <v>646</v>
          </cell>
          <cell r="B647" t="str">
            <v>CANALETA DELTA      7.5 m</v>
          </cell>
          <cell r="C647" t="str">
            <v>UN</v>
          </cell>
          <cell r="D647">
            <v>63607</v>
          </cell>
        </row>
        <row r="648">
          <cell r="A648">
            <v>647</v>
          </cell>
          <cell r="B648" t="str">
            <v>CANALETA DELTA      2.5 m</v>
          </cell>
          <cell r="C648" t="str">
            <v>UN</v>
          </cell>
          <cell r="D648">
            <v>25136</v>
          </cell>
        </row>
        <row r="649">
          <cell r="A649">
            <v>648</v>
          </cell>
          <cell r="B649" t="str">
            <v>CANALETA DELTA      3.0 m</v>
          </cell>
          <cell r="C649" t="str">
            <v>UN</v>
          </cell>
          <cell r="D649">
            <v>30528</v>
          </cell>
        </row>
        <row r="650">
          <cell r="A650">
            <v>649</v>
          </cell>
          <cell r="B650" t="str">
            <v>CANALETA DELTA      3.5 m</v>
          </cell>
          <cell r="C650" t="str">
            <v>UN</v>
          </cell>
          <cell r="D650">
            <v>35185</v>
          </cell>
        </row>
        <row r="651">
          <cell r="A651">
            <v>650</v>
          </cell>
          <cell r="B651" t="str">
            <v>CANALETA DELTA      3.75m</v>
          </cell>
          <cell r="C651" t="str">
            <v>UN</v>
          </cell>
          <cell r="D651">
            <v>37616</v>
          </cell>
        </row>
        <row r="652">
          <cell r="A652">
            <v>651</v>
          </cell>
          <cell r="B652" t="str">
            <v>CANALETA DELTA      4.0 m</v>
          </cell>
          <cell r="C652" t="str">
            <v>UN</v>
          </cell>
          <cell r="D652">
            <v>41554</v>
          </cell>
        </row>
        <row r="653">
          <cell r="A653">
            <v>652</v>
          </cell>
          <cell r="B653" t="str">
            <v>CAB.LARGO 3%      C.DELTA</v>
          </cell>
          <cell r="C653" t="str">
            <v>UN</v>
          </cell>
          <cell r="D653">
            <v>9016</v>
          </cell>
        </row>
        <row r="654">
          <cell r="A654">
            <v>653</v>
          </cell>
          <cell r="B654" t="str">
            <v>LADRILLO No. 34   30x20x9</v>
          </cell>
          <cell r="C654" t="str">
            <v>UN</v>
          </cell>
          <cell r="D654">
            <v>314</v>
          </cell>
        </row>
        <row r="655">
          <cell r="A655">
            <v>654</v>
          </cell>
          <cell r="B655" t="str">
            <v>PAPEL MURAL DREAM MACHINE</v>
          </cell>
          <cell r="C655" t="str">
            <v>RL</v>
          </cell>
          <cell r="D655">
            <v>30159</v>
          </cell>
        </row>
        <row r="656">
          <cell r="A656">
            <v>655</v>
          </cell>
          <cell r="B656" t="str">
            <v>PAPEL MURAL KIDS &amp; KIDS</v>
          </cell>
          <cell r="C656" t="str">
            <v>RL</v>
          </cell>
          <cell r="D656">
            <v>36190</v>
          </cell>
        </row>
        <row r="657">
          <cell r="A657">
            <v>656</v>
          </cell>
          <cell r="B657" t="str">
            <v>TAPA FINAL        C.DELTA</v>
          </cell>
          <cell r="C657" t="str">
            <v>UN</v>
          </cell>
          <cell r="D657">
            <v>3196</v>
          </cell>
        </row>
        <row r="658">
          <cell r="A658">
            <v>657</v>
          </cell>
          <cell r="B658" t="str">
            <v>TAPA DE CIERRE    C.DELTA</v>
          </cell>
          <cell r="C658" t="str">
            <v>UN</v>
          </cell>
          <cell r="D658">
            <v>1830</v>
          </cell>
        </row>
        <row r="659">
          <cell r="A659">
            <v>658</v>
          </cell>
          <cell r="B659" t="str">
            <v>RESPIRADOR CONTRA POLVO</v>
          </cell>
          <cell r="C659" t="str">
            <v>UN</v>
          </cell>
          <cell r="D659">
            <v>11716</v>
          </cell>
        </row>
        <row r="660">
          <cell r="A660">
            <v>659</v>
          </cell>
          <cell r="B660" t="str">
            <v>GANCHO 1/4" P/MAD.C.DELTA</v>
          </cell>
          <cell r="C660" t="str">
            <v>UN</v>
          </cell>
          <cell r="D660">
            <v>884</v>
          </cell>
        </row>
        <row r="661">
          <cell r="A661">
            <v>660</v>
          </cell>
          <cell r="B661" t="str">
            <v>GANCHO 1/4" P/MET.C.DELTA</v>
          </cell>
          <cell r="C661" t="str">
            <v>UN</v>
          </cell>
          <cell r="D661">
            <v>790</v>
          </cell>
        </row>
        <row r="662">
          <cell r="A662">
            <v>661</v>
          </cell>
          <cell r="B662" t="str">
            <v>SUPERKANALETA       2.5 m</v>
          </cell>
          <cell r="C662" t="str">
            <v>UN</v>
          </cell>
          <cell r="D662">
            <v>33945</v>
          </cell>
        </row>
        <row r="663">
          <cell r="A663">
            <v>662</v>
          </cell>
          <cell r="B663" t="str">
            <v>SUPERKANALETA       3.0 m</v>
          </cell>
          <cell r="C663" t="str">
            <v>UN</v>
          </cell>
          <cell r="D663">
            <v>40738</v>
          </cell>
        </row>
        <row r="664">
          <cell r="A664">
            <v>663</v>
          </cell>
          <cell r="B664" t="str">
            <v>SUPERKANALETA       3.5 m</v>
          </cell>
          <cell r="C664" t="str">
            <v>UN</v>
          </cell>
          <cell r="D664">
            <v>47526</v>
          </cell>
        </row>
        <row r="665">
          <cell r="A665">
            <v>664</v>
          </cell>
          <cell r="B665" t="str">
            <v>SUPERKANALETA       3.75m</v>
          </cell>
          <cell r="C665" t="str">
            <v>UN</v>
          </cell>
          <cell r="D665">
            <v>50923</v>
          </cell>
        </row>
        <row r="666">
          <cell r="A666">
            <v>665</v>
          </cell>
          <cell r="B666" t="str">
            <v>SUPERKANALETA       4.0 m</v>
          </cell>
          <cell r="C666" t="str">
            <v>UN</v>
          </cell>
          <cell r="D666">
            <v>54279</v>
          </cell>
        </row>
        <row r="667">
          <cell r="A667">
            <v>666</v>
          </cell>
          <cell r="B667" t="str">
            <v>SUPERKANALETA       4.5 m</v>
          </cell>
          <cell r="C667" t="str">
            <v>UN</v>
          </cell>
          <cell r="D667">
            <v>61069</v>
          </cell>
        </row>
        <row r="668">
          <cell r="A668">
            <v>667</v>
          </cell>
          <cell r="B668" t="str">
            <v>SUPERKANALETA       5.0 m</v>
          </cell>
          <cell r="C668" t="str">
            <v>UN</v>
          </cell>
          <cell r="D668">
            <v>67106</v>
          </cell>
        </row>
        <row r="669">
          <cell r="A669">
            <v>668</v>
          </cell>
          <cell r="B669" t="str">
            <v>SUPERKANALETA       5.25m</v>
          </cell>
          <cell r="C669" t="str">
            <v>UN</v>
          </cell>
          <cell r="D669">
            <v>70453</v>
          </cell>
        </row>
        <row r="670">
          <cell r="A670">
            <v>669</v>
          </cell>
          <cell r="B670" t="str">
            <v>SUPERKANALETA       5.5 m</v>
          </cell>
          <cell r="C670" t="str">
            <v>UN</v>
          </cell>
          <cell r="D670">
            <v>73806</v>
          </cell>
        </row>
        <row r="671">
          <cell r="A671">
            <v>670</v>
          </cell>
          <cell r="B671" t="str">
            <v>SUPERKANALETA       6.0 m</v>
          </cell>
          <cell r="C671" t="str">
            <v>UN</v>
          </cell>
          <cell r="D671">
            <v>82093</v>
          </cell>
        </row>
        <row r="672">
          <cell r="A672">
            <v>671</v>
          </cell>
          <cell r="B672" t="str">
            <v>SUPERKANALETA       6.5 m</v>
          </cell>
          <cell r="C672" t="str">
            <v>UN</v>
          </cell>
          <cell r="D672">
            <v>88510</v>
          </cell>
        </row>
        <row r="673">
          <cell r="A673">
            <v>672</v>
          </cell>
          <cell r="B673" t="str">
            <v>SUPERKANALETA       7.0 m</v>
          </cell>
          <cell r="C673" t="str">
            <v>UN</v>
          </cell>
          <cell r="D673">
            <v>95322</v>
          </cell>
        </row>
        <row r="674">
          <cell r="A674">
            <v>673</v>
          </cell>
          <cell r="B674" t="str">
            <v>SUPERKANALETA       7.5 m</v>
          </cell>
          <cell r="C674" t="str">
            <v>UN</v>
          </cell>
          <cell r="D674">
            <v>102135</v>
          </cell>
        </row>
        <row r="675">
          <cell r="A675">
            <v>674</v>
          </cell>
          <cell r="B675" t="str">
            <v>CAB.FIJO 3%       SUPERK.</v>
          </cell>
          <cell r="C675" t="str">
            <v>UN</v>
          </cell>
          <cell r="D675">
            <v>16079</v>
          </cell>
        </row>
        <row r="676">
          <cell r="A676">
            <v>675</v>
          </cell>
          <cell r="B676" t="str">
            <v>MASCARILLA DESECHABLE</v>
          </cell>
          <cell r="C676" t="str">
            <v>UN</v>
          </cell>
          <cell r="D676">
            <v>372</v>
          </cell>
        </row>
        <row r="677">
          <cell r="A677">
            <v>676</v>
          </cell>
          <cell r="B677" t="str">
            <v>PAPEL MURAL GISELE II</v>
          </cell>
          <cell r="C677" t="str">
            <v>RL</v>
          </cell>
          <cell r="D677">
            <v>27839</v>
          </cell>
        </row>
        <row r="678">
          <cell r="A678">
            <v>677</v>
          </cell>
          <cell r="B678" t="str">
            <v>ENSAYO DENSIDAD TERRENO</v>
          </cell>
          <cell r="C678" t="str">
            <v>UN</v>
          </cell>
          <cell r="D678">
            <v>13920</v>
          </cell>
        </row>
        <row r="679">
          <cell r="A679">
            <v>678</v>
          </cell>
          <cell r="B679" t="str">
            <v>ENSAYO PROCTOR</v>
          </cell>
          <cell r="C679" t="str">
            <v>UN</v>
          </cell>
          <cell r="D679">
            <v>34800</v>
          </cell>
        </row>
        <row r="680">
          <cell r="A680">
            <v>679</v>
          </cell>
          <cell r="B680" t="str">
            <v>COPIA HELIOGRAFICA 100x70</v>
          </cell>
          <cell r="C680" t="str">
            <v>M2</v>
          </cell>
          <cell r="D680">
            <v>1850</v>
          </cell>
        </row>
        <row r="681">
          <cell r="A681">
            <v>680</v>
          </cell>
          <cell r="B681" t="str">
            <v>REJILLA SIFON    PC 20x20</v>
          </cell>
          <cell r="C681" t="str">
            <v>UN</v>
          </cell>
          <cell r="D681">
            <v>12363</v>
          </cell>
        </row>
        <row r="682">
          <cell r="A682">
            <v>681</v>
          </cell>
          <cell r="B682" t="str">
            <v>TERMINAL S/CANAL  SUPERK.</v>
          </cell>
          <cell r="C682" t="str">
            <v>UN</v>
          </cell>
          <cell r="D682">
            <v>3343</v>
          </cell>
        </row>
        <row r="683">
          <cell r="A683">
            <v>682</v>
          </cell>
          <cell r="B683" t="str">
            <v>TERMINAL C/MURO   SUPERK.</v>
          </cell>
          <cell r="C683" t="str">
            <v>UN</v>
          </cell>
          <cell r="D683">
            <v>9612</v>
          </cell>
        </row>
        <row r="684">
          <cell r="A684">
            <v>683</v>
          </cell>
          <cell r="B684" t="str">
            <v>REJILLA SIFON   S 4.5x3.5</v>
          </cell>
          <cell r="C684" t="str">
            <v>UN</v>
          </cell>
          <cell r="D684">
            <v>65967</v>
          </cell>
        </row>
        <row r="685">
          <cell r="A685">
            <v>684</v>
          </cell>
          <cell r="B685" t="str">
            <v>CUPULA TRAGANTE    C 6x4"</v>
          </cell>
          <cell r="C685" t="str">
            <v>UN</v>
          </cell>
          <cell r="D685">
            <v>11713</v>
          </cell>
        </row>
        <row r="686">
          <cell r="A686">
            <v>685</v>
          </cell>
          <cell r="B686" t="str">
            <v>TAPA DE CIERRE    SUPERK.</v>
          </cell>
          <cell r="C686" t="str">
            <v>UN</v>
          </cell>
          <cell r="D686">
            <v>2786</v>
          </cell>
        </row>
        <row r="687">
          <cell r="A687">
            <v>686</v>
          </cell>
          <cell r="B687" t="str">
            <v>PLACA DE CIERRE   SUPERK.</v>
          </cell>
          <cell r="C687" t="str">
            <v>UN</v>
          </cell>
          <cell r="D687">
            <v>1290</v>
          </cell>
        </row>
        <row r="688">
          <cell r="A688">
            <v>687</v>
          </cell>
          <cell r="B688" t="str">
            <v>GANCHO 3/8" P/MAD.SUPERK.</v>
          </cell>
          <cell r="C688" t="str">
            <v>UN</v>
          </cell>
          <cell r="D688">
            <v>775</v>
          </cell>
        </row>
        <row r="689">
          <cell r="A689">
            <v>688</v>
          </cell>
          <cell r="B689" t="str">
            <v>GANCHO 3/8" P/MET.SUPERK.</v>
          </cell>
          <cell r="C689" t="str">
            <v>UN</v>
          </cell>
          <cell r="D689">
            <v>651</v>
          </cell>
        </row>
        <row r="690">
          <cell r="A690">
            <v>689</v>
          </cell>
          <cell r="B690" t="str">
            <v>CANAL CIRC. CCA     2.5 m</v>
          </cell>
          <cell r="C690" t="str">
            <v>UN</v>
          </cell>
          <cell r="D690">
            <v>9208</v>
          </cell>
        </row>
        <row r="691">
          <cell r="A691">
            <v>690</v>
          </cell>
          <cell r="B691" t="str">
            <v>CANAL CIRC. CCB     1.25m</v>
          </cell>
          <cell r="C691" t="str">
            <v>UN</v>
          </cell>
          <cell r="D691">
            <v>4610</v>
          </cell>
        </row>
        <row r="692">
          <cell r="A692">
            <v>691</v>
          </cell>
          <cell r="B692" t="str">
            <v>CANAL CIRC. CCG-A   2.5 m</v>
          </cell>
          <cell r="C692" t="str">
            <v>UN</v>
          </cell>
          <cell r="D692">
            <v>11939</v>
          </cell>
        </row>
        <row r="693">
          <cell r="A693">
            <v>692</v>
          </cell>
          <cell r="B693" t="str">
            <v>CANAL CIRC. CCG-B   1.25m</v>
          </cell>
          <cell r="C693" t="str">
            <v>UN</v>
          </cell>
          <cell r="D693">
            <v>5788</v>
          </cell>
        </row>
        <row r="694">
          <cell r="A694">
            <v>693</v>
          </cell>
          <cell r="B694" t="str">
            <v>TERMINAL CANAL  A/C 0.37m</v>
          </cell>
          <cell r="C694" t="str">
            <v>UN</v>
          </cell>
          <cell r="D694">
            <v>3278</v>
          </cell>
        </row>
        <row r="695">
          <cell r="A695">
            <v>694</v>
          </cell>
          <cell r="B695" t="str">
            <v>TERMINAL    CCG-R   0.71m</v>
          </cell>
          <cell r="C695" t="str">
            <v>UN</v>
          </cell>
          <cell r="D695">
            <v>4146</v>
          </cell>
        </row>
        <row r="696">
          <cell r="A696">
            <v>695</v>
          </cell>
          <cell r="B696" t="str">
            <v>TERMINAL    CC      0.37m</v>
          </cell>
          <cell r="C696" t="str">
            <v>UN</v>
          </cell>
          <cell r="D696">
            <v>3278</v>
          </cell>
        </row>
        <row r="697">
          <cell r="A697">
            <v>696</v>
          </cell>
          <cell r="B697" t="str">
            <v>TERMINAL    CCG     0.71m</v>
          </cell>
          <cell r="C697" t="str">
            <v>UN</v>
          </cell>
          <cell r="D697">
            <v>3604</v>
          </cell>
        </row>
        <row r="698">
          <cell r="A698">
            <v>697</v>
          </cell>
          <cell r="B698" t="str">
            <v>SECCION     CC-R    0.31m</v>
          </cell>
          <cell r="C698" t="str">
            <v>UN</v>
          </cell>
          <cell r="D698">
            <v>3236</v>
          </cell>
        </row>
        <row r="699">
          <cell r="A699">
            <v>698</v>
          </cell>
          <cell r="B699" t="str">
            <v>SECCION     CCG-R   0.71m</v>
          </cell>
          <cell r="C699" t="str">
            <v>UN</v>
          </cell>
          <cell r="D699">
            <v>6909</v>
          </cell>
        </row>
        <row r="700">
          <cell r="A700">
            <v>699</v>
          </cell>
          <cell r="B700" t="str">
            <v>SECCION     CC      0.31m</v>
          </cell>
          <cell r="C700" t="str">
            <v>UN</v>
          </cell>
          <cell r="D700">
            <v>3236</v>
          </cell>
        </row>
        <row r="701">
          <cell r="A701">
            <v>700</v>
          </cell>
          <cell r="B701" t="str">
            <v>SECCION     CCG     0.71m</v>
          </cell>
          <cell r="C701" t="str">
            <v>UN</v>
          </cell>
          <cell r="D701">
            <v>6464</v>
          </cell>
        </row>
        <row r="702">
          <cell r="A702">
            <v>701</v>
          </cell>
          <cell r="B702" t="str">
            <v>ESQUINERO EXT. CANAL A/C</v>
          </cell>
          <cell r="C702" t="str">
            <v>UN</v>
          </cell>
          <cell r="D702">
            <v>3236</v>
          </cell>
        </row>
        <row r="703">
          <cell r="A703">
            <v>702</v>
          </cell>
          <cell r="B703" t="str">
            <v>ESQUINERO INT. CCG-C</v>
          </cell>
          <cell r="C703" t="str">
            <v>UN</v>
          </cell>
          <cell r="D703">
            <v>4116</v>
          </cell>
        </row>
        <row r="704">
          <cell r="A704">
            <v>703</v>
          </cell>
          <cell r="B704" t="str">
            <v>ESQUINERO EXT. CC</v>
          </cell>
          <cell r="C704" t="str">
            <v>UN</v>
          </cell>
          <cell r="D704">
            <v>3236</v>
          </cell>
        </row>
        <row r="705">
          <cell r="A705">
            <v>704</v>
          </cell>
          <cell r="B705" t="str">
            <v>ESQUINERO INT. CCG</v>
          </cell>
          <cell r="C705" t="str">
            <v>UN</v>
          </cell>
          <cell r="D705">
            <v>3997</v>
          </cell>
        </row>
        <row r="706">
          <cell r="A706">
            <v>705</v>
          </cell>
          <cell r="B706" t="str">
            <v>CANAL INDUST CANAL  2.0 m</v>
          </cell>
          <cell r="C706" t="str">
            <v>UN</v>
          </cell>
          <cell r="D706">
            <v>13965</v>
          </cell>
        </row>
        <row r="707">
          <cell r="A707">
            <v>706</v>
          </cell>
          <cell r="B707" t="str">
            <v>CANAL INDUST. CI-B  2.5 m</v>
          </cell>
          <cell r="C707" t="str">
            <v>UN</v>
          </cell>
          <cell r="D707">
            <v>17455</v>
          </cell>
        </row>
        <row r="708">
          <cell r="A708">
            <v>707</v>
          </cell>
          <cell r="B708" t="str">
            <v>CANAL INDUST. CI-C  1.25m</v>
          </cell>
          <cell r="C708" t="str">
            <v>UN</v>
          </cell>
          <cell r="D708">
            <v>8701</v>
          </cell>
        </row>
        <row r="709">
          <cell r="A709">
            <v>708</v>
          </cell>
          <cell r="B709" t="str">
            <v>TERMINAL      CI    0.4 m</v>
          </cell>
          <cell r="C709" t="str">
            <v>UN</v>
          </cell>
          <cell r="D709">
            <v>3306</v>
          </cell>
        </row>
        <row r="710">
          <cell r="A710">
            <v>709</v>
          </cell>
          <cell r="B710" t="str">
            <v>TERMINAL      CI-C  0.4 m</v>
          </cell>
          <cell r="C710" t="str">
            <v>UN</v>
          </cell>
          <cell r="D710">
            <v>3361</v>
          </cell>
        </row>
        <row r="711">
          <cell r="A711">
            <v>710</v>
          </cell>
          <cell r="B711" t="str">
            <v>TERMINAL      CI-RG 0.4 m</v>
          </cell>
          <cell r="C711" t="str">
            <v>UN</v>
          </cell>
          <cell r="D711">
            <v>3306</v>
          </cell>
        </row>
        <row r="712">
          <cell r="A712">
            <v>711</v>
          </cell>
          <cell r="B712" t="str">
            <v>SECCION       CI    0.4 m</v>
          </cell>
          <cell r="C712" t="str">
            <v>UN</v>
          </cell>
          <cell r="D712">
            <v>3038</v>
          </cell>
        </row>
        <row r="713">
          <cell r="A713">
            <v>712</v>
          </cell>
          <cell r="B713" t="str">
            <v>SECCION       CI-C  0.4 m</v>
          </cell>
          <cell r="C713" t="str">
            <v>UN</v>
          </cell>
          <cell r="D713">
            <v>3167</v>
          </cell>
        </row>
        <row r="714">
          <cell r="A714">
            <v>713</v>
          </cell>
          <cell r="B714" t="str">
            <v>ESQUINERO     CI</v>
          </cell>
          <cell r="C714" t="str">
            <v>UN</v>
          </cell>
          <cell r="D714">
            <v>5067</v>
          </cell>
        </row>
        <row r="715">
          <cell r="A715">
            <v>714</v>
          </cell>
          <cell r="B715" t="str">
            <v>ESQUINERO     CI-C</v>
          </cell>
          <cell r="C715" t="str">
            <v>UN</v>
          </cell>
          <cell r="D715">
            <v>5067</v>
          </cell>
        </row>
        <row r="716">
          <cell r="A716">
            <v>715</v>
          </cell>
          <cell r="B716" t="str">
            <v>ESQUINERO     CI-RG</v>
          </cell>
          <cell r="C716" t="str">
            <v>UN</v>
          </cell>
          <cell r="D716">
            <v>5067</v>
          </cell>
        </row>
        <row r="717">
          <cell r="A717">
            <v>716</v>
          </cell>
          <cell r="B717" t="str">
            <v>CANAL TRAPEZOIDAL  2.56 m</v>
          </cell>
          <cell r="C717" t="str">
            <v>UN</v>
          </cell>
          <cell r="D717">
            <v>11421</v>
          </cell>
        </row>
        <row r="718">
          <cell r="A718">
            <v>717</v>
          </cell>
          <cell r="B718" t="str">
            <v>TAPA P/CANAL TRAPEZOIDAL</v>
          </cell>
          <cell r="C718" t="str">
            <v>UN</v>
          </cell>
          <cell r="D718">
            <v>597</v>
          </cell>
        </row>
        <row r="719">
          <cell r="A719">
            <v>718</v>
          </cell>
          <cell r="B719" t="str">
            <v>TERMINAL TRAPEZOIDAL</v>
          </cell>
          <cell r="C719" t="str">
            <v>UN</v>
          </cell>
          <cell r="D719">
            <v>2214</v>
          </cell>
        </row>
        <row r="720">
          <cell r="A720">
            <v>719</v>
          </cell>
          <cell r="B720" t="str">
            <v>SECCION TRAPEZ.SAL.RECT.</v>
          </cell>
          <cell r="C720" t="str">
            <v>UN</v>
          </cell>
          <cell r="D720">
            <v>2961</v>
          </cell>
        </row>
        <row r="721">
          <cell r="A721">
            <v>720</v>
          </cell>
          <cell r="B721" t="str">
            <v>ESQUINERO TRAPEZ.INTERIOR</v>
          </cell>
          <cell r="C721" t="str">
            <v>UN</v>
          </cell>
          <cell r="D721">
            <v>5061</v>
          </cell>
        </row>
        <row r="722">
          <cell r="A722">
            <v>721</v>
          </cell>
          <cell r="B722" t="str">
            <v>ESQUINERO TRAPEZ.EXTERIOR</v>
          </cell>
          <cell r="C722" t="str">
            <v>UN</v>
          </cell>
          <cell r="D722">
            <v>4048</v>
          </cell>
        </row>
        <row r="723">
          <cell r="A723">
            <v>722</v>
          </cell>
          <cell r="B723" t="str">
            <v>BAJANTE RECT. TR-A  2.5 m</v>
          </cell>
          <cell r="C723" t="str">
            <v>UN</v>
          </cell>
          <cell r="D723">
            <v>12523</v>
          </cell>
        </row>
        <row r="724">
          <cell r="A724">
            <v>723</v>
          </cell>
          <cell r="B724" t="str">
            <v>BAJANTE RECT. TR-B  1.25m</v>
          </cell>
          <cell r="C724" t="str">
            <v>UN</v>
          </cell>
          <cell r="D724">
            <v>8966</v>
          </cell>
        </row>
        <row r="725">
          <cell r="A725">
            <v>724</v>
          </cell>
          <cell r="B725" t="str">
            <v>BAJANTE RECT. TR-C  0.6 m</v>
          </cell>
          <cell r="C725" t="str">
            <v>UN</v>
          </cell>
          <cell r="D725">
            <v>45012</v>
          </cell>
        </row>
        <row r="726">
          <cell r="A726">
            <v>725</v>
          </cell>
          <cell r="B726" t="str">
            <v>BAJANTE RECT. TRG-A 2.5 m</v>
          </cell>
          <cell r="C726" t="str">
            <v>UN</v>
          </cell>
          <cell r="D726">
            <v>18116</v>
          </cell>
        </row>
        <row r="727">
          <cell r="A727">
            <v>726</v>
          </cell>
          <cell r="B727" t="str">
            <v>BAJANTE RECT. TRG-B 1.25m</v>
          </cell>
          <cell r="C727" t="str">
            <v>UN</v>
          </cell>
          <cell r="D727">
            <v>883</v>
          </cell>
        </row>
        <row r="728">
          <cell r="A728">
            <v>727</v>
          </cell>
          <cell r="B728" t="str">
            <v>BAJANTE RECT. TRG-C 0.6 m</v>
          </cell>
          <cell r="C728" t="str">
            <v>UN</v>
          </cell>
          <cell r="D728">
            <v>4489</v>
          </cell>
        </row>
        <row r="729">
          <cell r="A729">
            <v>728</v>
          </cell>
          <cell r="B729" t="str">
            <v>CAMPANA       TR</v>
          </cell>
          <cell r="C729" t="str">
            <v>UN</v>
          </cell>
          <cell r="D729">
            <v>1183</v>
          </cell>
        </row>
        <row r="730">
          <cell r="A730">
            <v>729</v>
          </cell>
          <cell r="B730" t="str">
            <v>CAMPANA P/CANAL TRG</v>
          </cell>
          <cell r="C730" t="str">
            <v>UN</v>
          </cell>
          <cell r="D730">
            <v>1778</v>
          </cell>
        </row>
        <row r="731">
          <cell r="A731">
            <v>730</v>
          </cell>
          <cell r="B731" t="str">
            <v>CAMBIO         TR    90º</v>
          </cell>
          <cell r="C731" t="str">
            <v>UN</v>
          </cell>
          <cell r="D731">
            <v>1106</v>
          </cell>
        </row>
        <row r="732">
          <cell r="A732">
            <v>731</v>
          </cell>
          <cell r="B732" t="str">
            <v>CAMBIO P/CANAL TRG   90º</v>
          </cell>
          <cell r="C732" t="str">
            <v>UN</v>
          </cell>
          <cell r="D732">
            <v>1778</v>
          </cell>
        </row>
        <row r="733">
          <cell r="A733">
            <v>732</v>
          </cell>
          <cell r="B733" t="str">
            <v>CODO           TR    90º</v>
          </cell>
          <cell r="C733" t="str">
            <v>UN</v>
          </cell>
          <cell r="D733">
            <v>3524</v>
          </cell>
        </row>
        <row r="734">
          <cell r="A734">
            <v>733</v>
          </cell>
          <cell r="B734" t="str">
            <v>CODO           TRG   90º</v>
          </cell>
          <cell r="C734" t="str">
            <v>UN</v>
          </cell>
          <cell r="D734">
            <v>2753</v>
          </cell>
        </row>
        <row r="735">
          <cell r="A735">
            <v>734</v>
          </cell>
          <cell r="B735" t="str">
            <v>CODO TIPO C    TR    90º</v>
          </cell>
          <cell r="C735" t="str">
            <v>UN</v>
          </cell>
          <cell r="D735">
            <v>3084</v>
          </cell>
        </row>
        <row r="736">
          <cell r="A736">
            <v>735</v>
          </cell>
          <cell r="B736" t="str">
            <v>CODO TIPO C    TRG   90º</v>
          </cell>
          <cell r="C736" t="str">
            <v>UN</v>
          </cell>
          <cell r="D736">
            <v>2953</v>
          </cell>
        </row>
        <row r="737">
          <cell r="A737">
            <v>736</v>
          </cell>
          <cell r="B737" t="str">
            <v>CODO TIPO L    TR    90º</v>
          </cell>
          <cell r="C737" t="str">
            <v>UN</v>
          </cell>
          <cell r="D737">
            <v>5508</v>
          </cell>
        </row>
        <row r="738">
          <cell r="A738">
            <v>737</v>
          </cell>
          <cell r="B738" t="str">
            <v>CODO TIPO L    TRG   90º</v>
          </cell>
          <cell r="C738" t="str">
            <v>UN</v>
          </cell>
          <cell r="D738">
            <v>6161</v>
          </cell>
        </row>
        <row r="739">
          <cell r="A739">
            <v>738</v>
          </cell>
          <cell r="B739" t="str">
            <v>TANQUE CONICO     250 Lt.</v>
          </cell>
          <cell r="C739" t="str">
            <v>UN</v>
          </cell>
          <cell r="D739">
            <v>42355</v>
          </cell>
        </row>
        <row r="740">
          <cell r="A740">
            <v>739</v>
          </cell>
          <cell r="B740" t="str">
            <v>TANQUE CONICO     500 Lt.</v>
          </cell>
          <cell r="C740" t="str">
            <v>UN</v>
          </cell>
          <cell r="D740">
            <v>59811</v>
          </cell>
        </row>
        <row r="741">
          <cell r="A741">
            <v>740</v>
          </cell>
          <cell r="B741" t="str">
            <v>TANQUE RECTANG.   250 Lt.</v>
          </cell>
          <cell r="C741" t="str">
            <v>UN</v>
          </cell>
          <cell r="D741">
            <v>67710</v>
          </cell>
        </row>
        <row r="742">
          <cell r="A742">
            <v>741</v>
          </cell>
          <cell r="B742" t="str">
            <v>TANQUE RECTANG.   500 Lt.</v>
          </cell>
          <cell r="C742" t="str">
            <v>UN</v>
          </cell>
          <cell r="D742">
            <v>92489</v>
          </cell>
        </row>
        <row r="743">
          <cell r="A743">
            <v>742</v>
          </cell>
          <cell r="B743" t="str">
            <v>TANQUE CILINDRIC.1000 Lt.</v>
          </cell>
          <cell r="C743" t="str">
            <v>UN</v>
          </cell>
          <cell r="D743">
            <v>137663</v>
          </cell>
        </row>
        <row r="744">
          <cell r="A744">
            <v>743</v>
          </cell>
          <cell r="B744" t="str">
            <v>VALVULA</v>
          </cell>
          <cell r="C744" t="str">
            <v>UN</v>
          </cell>
          <cell r="D744">
            <v>6702</v>
          </cell>
        </row>
        <row r="745">
          <cell r="A745">
            <v>744</v>
          </cell>
          <cell r="B745" t="str">
            <v>FLOTADOR</v>
          </cell>
          <cell r="C745" t="str">
            <v>UN</v>
          </cell>
          <cell r="D745">
            <v>1099</v>
          </cell>
        </row>
        <row r="746">
          <cell r="A746">
            <v>745</v>
          </cell>
          <cell r="B746" t="str">
            <v>DUCTO CIRCULAR  0.4x2.0 m</v>
          </cell>
          <cell r="C746" t="str">
            <v>UN</v>
          </cell>
          <cell r="D746">
            <v>46790</v>
          </cell>
        </row>
        <row r="747">
          <cell r="A747">
            <v>746</v>
          </cell>
          <cell r="B747" t="str">
            <v>DUCTO CIRCULAR O.0X1.0 m</v>
          </cell>
          <cell r="C747" t="str">
            <v>UN</v>
          </cell>
          <cell r="D747">
            <v>23395</v>
          </cell>
        </row>
        <row r="748">
          <cell r="A748">
            <v>747</v>
          </cell>
          <cell r="B748" t="str">
            <v>DERIVACION CIRCULAR</v>
          </cell>
          <cell r="C748" t="str">
            <v>UN</v>
          </cell>
          <cell r="D748">
            <v>33572</v>
          </cell>
        </row>
        <row r="749">
          <cell r="A749">
            <v>748</v>
          </cell>
          <cell r="B749" t="str">
            <v>TAPA DUCTO CIRCULAR</v>
          </cell>
          <cell r="C749" t="str">
            <v>UN</v>
          </cell>
          <cell r="D749">
            <v>5715</v>
          </cell>
        </row>
        <row r="750">
          <cell r="A750">
            <v>749</v>
          </cell>
          <cell r="B750" t="str">
            <v>UNION CIRCULAR P/DUCTO</v>
          </cell>
          <cell r="C750" t="str">
            <v>UN</v>
          </cell>
          <cell r="D750">
            <v>3577</v>
          </cell>
        </row>
        <row r="751">
          <cell r="A751">
            <v>750</v>
          </cell>
          <cell r="B751" t="str">
            <v>DUCTO RECTANG.  0.4x2.0 m</v>
          </cell>
          <cell r="C751" t="str">
            <v>UN</v>
          </cell>
          <cell r="D751">
            <v>50900</v>
          </cell>
        </row>
        <row r="752">
          <cell r="A752">
            <v>751</v>
          </cell>
          <cell r="B752" t="str">
            <v>DUCTO RECTANG.  0.4x1.0 m</v>
          </cell>
          <cell r="C752" t="str">
            <v>UN</v>
          </cell>
          <cell r="D752">
            <v>29450</v>
          </cell>
        </row>
        <row r="753">
          <cell r="A753">
            <v>752</v>
          </cell>
          <cell r="B753" t="str">
            <v>DERIVACION RECTANGULAR</v>
          </cell>
          <cell r="C753" t="str">
            <v>UN</v>
          </cell>
          <cell r="D753">
            <v>37619</v>
          </cell>
        </row>
        <row r="754">
          <cell r="A754">
            <v>753</v>
          </cell>
          <cell r="B754" t="str">
            <v>TAPA DUCTO RECTANGULAR</v>
          </cell>
          <cell r="C754" t="str">
            <v>UN</v>
          </cell>
          <cell r="D754">
            <v>6125</v>
          </cell>
        </row>
        <row r="755">
          <cell r="A755">
            <v>754</v>
          </cell>
          <cell r="B755" t="str">
            <v>VENTILADOR DE TECHO 100 W</v>
          </cell>
          <cell r="C755" t="str">
            <v>UN</v>
          </cell>
          <cell r="D755">
            <v>52500</v>
          </cell>
        </row>
        <row r="756">
          <cell r="A756">
            <v>755</v>
          </cell>
          <cell r="B756" t="str">
            <v>TEJA ONDULADA No.2</v>
          </cell>
          <cell r="C756" t="str">
            <v>UN</v>
          </cell>
          <cell r="D756">
            <v>4369</v>
          </cell>
        </row>
        <row r="757">
          <cell r="A757">
            <v>756</v>
          </cell>
          <cell r="B757" t="str">
            <v>TEJA ONDULADA No.3</v>
          </cell>
          <cell r="C757" t="str">
            <v>UN</v>
          </cell>
          <cell r="D757">
            <v>6600</v>
          </cell>
        </row>
        <row r="758">
          <cell r="A758">
            <v>757</v>
          </cell>
          <cell r="B758" t="str">
            <v>TEJA ONDULADA No.4</v>
          </cell>
          <cell r="C758" t="str">
            <v>UN</v>
          </cell>
          <cell r="D758">
            <v>9387</v>
          </cell>
        </row>
        <row r="759">
          <cell r="A759">
            <v>758</v>
          </cell>
          <cell r="B759" t="str">
            <v>TEJA ONDULADA No.5</v>
          </cell>
          <cell r="C759" t="str">
            <v>UN</v>
          </cell>
          <cell r="D759">
            <v>11758</v>
          </cell>
        </row>
        <row r="760">
          <cell r="A760">
            <v>759</v>
          </cell>
          <cell r="B760" t="str">
            <v>TEJA ONDULADA No.6</v>
          </cell>
          <cell r="C760" t="str">
            <v>UN</v>
          </cell>
          <cell r="D760">
            <v>14563</v>
          </cell>
        </row>
        <row r="761">
          <cell r="A761">
            <v>760</v>
          </cell>
          <cell r="B761" t="str">
            <v>TEJA ONDULADA No.8</v>
          </cell>
          <cell r="C761" t="str">
            <v>UN</v>
          </cell>
          <cell r="D761">
            <v>19333</v>
          </cell>
        </row>
        <row r="762">
          <cell r="A762">
            <v>761</v>
          </cell>
          <cell r="B762" t="str">
            <v>TEJA ONDULADA No.10</v>
          </cell>
          <cell r="C762" t="str">
            <v>UN</v>
          </cell>
          <cell r="D762">
            <v>24300</v>
          </cell>
        </row>
        <row r="763">
          <cell r="A763">
            <v>762</v>
          </cell>
          <cell r="B763" t="str">
            <v>TEJA   ONDULIT      No.4</v>
          </cell>
          <cell r="C763" t="str">
            <v>UN</v>
          </cell>
          <cell r="D763">
            <v>8105</v>
          </cell>
        </row>
        <row r="764">
          <cell r="A764">
            <v>763</v>
          </cell>
          <cell r="B764" t="str">
            <v>TEJA   ONDULIT      No.5</v>
          </cell>
          <cell r="C764" t="str">
            <v>UN</v>
          </cell>
          <cell r="D764">
            <v>10705</v>
          </cell>
        </row>
        <row r="765">
          <cell r="A765">
            <v>764</v>
          </cell>
          <cell r="B765" t="str">
            <v>TEJA   ONDULIT      No.6</v>
          </cell>
          <cell r="C765" t="str">
            <v>UN</v>
          </cell>
          <cell r="D765">
            <v>13356</v>
          </cell>
        </row>
        <row r="766">
          <cell r="A766">
            <v>765</v>
          </cell>
          <cell r="B766" t="str">
            <v>TEJA   ONDULIT      No.8</v>
          </cell>
          <cell r="C766" t="str">
            <v>UN</v>
          </cell>
          <cell r="D766">
            <v>17731</v>
          </cell>
        </row>
        <row r="767">
          <cell r="A767">
            <v>766</v>
          </cell>
          <cell r="B767" t="str">
            <v>TEJA   ONDULIT      No.10</v>
          </cell>
          <cell r="C767" t="str">
            <v>UN</v>
          </cell>
          <cell r="D767">
            <v>22358</v>
          </cell>
        </row>
        <row r="768">
          <cell r="A768">
            <v>767</v>
          </cell>
          <cell r="B768" t="str">
            <v>TEJA   TEJALIT      No.4</v>
          </cell>
          <cell r="C768" t="str">
            <v>UN</v>
          </cell>
          <cell r="D768">
            <v>2828</v>
          </cell>
        </row>
        <row r="769">
          <cell r="A769">
            <v>768</v>
          </cell>
          <cell r="B769" t="str">
            <v>TEJA   TEJALIT      No.5</v>
          </cell>
          <cell r="C769" t="str">
            <v>UN</v>
          </cell>
          <cell r="D769">
            <v>3762</v>
          </cell>
        </row>
        <row r="770">
          <cell r="A770">
            <v>769</v>
          </cell>
          <cell r="B770" t="str">
            <v>TEJA   TEJALIT      No.6</v>
          </cell>
          <cell r="C770" t="str">
            <v>UN</v>
          </cell>
          <cell r="D770">
            <v>4661</v>
          </cell>
        </row>
        <row r="771">
          <cell r="A771">
            <v>770</v>
          </cell>
          <cell r="B771" t="str">
            <v>TEJA   TEJALIT      No.8</v>
          </cell>
          <cell r="C771" t="str">
            <v>UN</v>
          </cell>
          <cell r="D771">
            <v>6186</v>
          </cell>
        </row>
        <row r="772">
          <cell r="A772">
            <v>771</v>
          </cell>
          <cell r="B772" t="str">
            <v>TEJA  TEJALIT DOBLE No.4</v>
          </cell>
          <cell r="C772" t="str">
            <v>UN</v>
          </cell>
          <cell r="D772">
            <v>5653</v>
          </cell>
        </row>
        <row r="773">
          <cell r="A773">
            <v>772</v>
          </cell>
          <cell r="B773" t="str">
            <v>TEJA  TEJALIT DOBLE No.5</v>
          </cell>
          <cell r="C773" t="str">
            <v>UN</v>
          </cell>
          <cell r="D773">
            <v>7525</v>
          </cell>
        </row>
        <row r="774">
          <cell r="A774">
            <v>773</v>
          </cell>
          <cell r="B774" t="str">
            <v>TEJA  TEJALIT DOBLE No.6</v>
          </cell>
          <cell r="C774" t="str">
            <v>UN</v>
          </cell>
          <cell r="D774">
            <v>9322</v>
          </cell>
        </row>
        <row r="775">
          <cell r="A775">
            <v>774</v>
          </cell>
          <cell r="B775" t="str">
            <v>TEJA  TEJALIT DOBLE No.8</v>
          </cell>
          <cell r="C775" t="str">
            <v>UN</v>
          </cell>
          <cell r="D775">
            <v>12375</v>
          </cell>
        </row>
        <row r="776">
          <cell r="A776">
            <v>775</v>
          </cell>
          <cell r="B776" t="str">
            <v>TEJA ONDUL.GRIS 1000 No.2</v>
          </cell>
          <cell r="C776" t="str">
            <v>UN</v>
          </cell>
          <cell r="D776">
            <v>5024</v>
          </cell>
        </row>
        <row r="777">
          <cell r="A777">
            <v>776</v>
          </cell>
          <cell r="B777" t="str">
            <v>TEJA ONDUL.GRIS 1000 No.3</v>
          </cell>
          <cell r="C777" t="str">
            <v>UN</v>
          </cell>
          <cell r="D777">
            <v>7591</v>
          </cell>
        </row>
        <row r="778">
          <cell r="A778">
            <v>777</v>
          </cell>
          <cell r="B778" t="str">
            <v>CABALLETE G15 ONDUL. 1000</v>
          </cell>
          <cell r="C778" t="str">
            <v>UN</v>
          </cell>
          <cell r="D778">
            <v>6927</v>
          </cell>
        </row>
        <row r="779">
          <cell r="A779">
            <v>778</v>
          </cell>
          <cell r="B779" t="str">
            <v>CABALLETE G20 ONDUL. 1000</v>
          </cell>
          <cell r="C779" t="str">
            <v>UN</v>
          </cell>
          <cell r="D779">
            <v>8927</v>
          </cell>
        </row>
        <row r="780">
          <cell r="A780">
            <v>779</v>
          </cell>
          <cell r="B780" t="str">
            <v>CABALLETE G25 ONDUL. 1000</v>
          </cell>
          <cell r="C780" t="str">
            <v>UN</v>
          </cell>
          <cell r="D780">
            <v>8927</v>
          </cell>
        </row>
        <row r="781">
          <cell r="A781">
            <v>780</v>
          </cell>
          <cell r="B781" t="str">
            <v>PUERTA PRINCIPAL SEDRO</v>
          </cell>
          <cell r="C781" t="str">
            <v>UN</v>
          </cell>
          <cell r="D781">
            <v>240000</v>
          </cell>
        </row>
        <row r="782">
          <cell r="A782">
            <v>781</v>
          </cell>
          <cell r="B782" t="str">
            <v>BLOQUE MURO</v>
          </cell>
          <cell r="C782" t="str">
            <v>UN</v>
          </cell>
          <cell r="D782">
            <v>1500</v>
          </cell>
        </row>
        <row r="783">
          <cell r="A783">
            <v>782</v>
          </cell>
          <cell r="B783" t="str">
            <v>MANTO POPULAR 3MM</v>
          </cell>
          <cell r="C783" t="str">
            <v>M2</v>
          </cell>
          <cell r="D783">
            <v>30136</v>
          </cell>
        </row>
        <row r="784">
          <cell r="A784">
            <v>783</v>
          </cell>
          <cell r="B784" t="str">
            <v>MANTO CONSTRUCCION 3MM</v>
          </cell>
          <cell r="C784" t="str">
            <v>M2</v>
          </cell>
          <cell r="D784">
            <v>34997</v>
          </cell>
        </row>
        <row r="785">
          <cell r="A785">
            <v>784</v>
          </cell>
          <cell r="B785" t="str">
            <v>MALLA NYLON (Voleibol) 01</v>
          </cell>
          <cell r="C785" t="str">
            <v>UN</v>
          </cell>
          <cell r="D785">
            <v>27300</v>
          </cell>
        </row>
        <row r="786">
          <cell r="A786">
            <v>785</v>
          </cell>
          <cell r="B786" t="str">
            <v>POLISEC</v>
          </cell>
          <cell r="C786" t="str">
            <v>M2</v>
          </cell>
          <cell r="D786">
            <v>330</v>
          </cell>
        </row>
        <row r="787">
          <cell r="A787">
            <v>786</v>
          </cell>
          <cell r="B787" t="str">
            <v>MANTO CONSTRUCCION 3MM GR</v>
          </cell>
          <cell r="C787" t="str">
            <v>M2</v>
          </cell>
          <cell r="D787">
            <v>44824</v>
          </cell>
        </row>
        <row r="788">
          <cell r="A788">
            <v>787</v>
          </cell>
          <cell r="B788" t="str">
            <v>MANTO STANDARD 2MM</v>
          </cell>
          <cell r="C788" t="str">
            <v>M2</v>
          </cell>
          <cell r="D788">
            <v>34696</v>
          </cell>
        </row>
        <row r="789">
          <cell r="A789">
            <v>788</v>
          </cell>
          <cell r="B789" t="str">
            <v>BARRA 14 LB</v>
          </cell>
          <cell r="C789" t="str">
            <v>UN</v>
          </cell>
          <cell r="D789">
            <v>22597</v>
          </cell>
        </row>
        <row r="790">
          <cell r="A790">
            <v>789</v>
          </cell>
          <cell r="B790" t="str">
            <v>TAPA REGISTRO     R 17x17</v>
          </cell>
          <cell r="C790" t="str">
            <v>UN</v>
          </cell>
          <cell r="D790">
            <v>17451</v>
          </cell>
        </row>
        <row r="791">
          <cell r="A791">
            <v>790</v>
          </cell>
          <cell r="B791" t="str">
            <v>CLARABOYA ONDULIT   No.4</v>
          </cell>
          <cell r="C791" t="str">
            <v>UN</v>
          </cell>
          <cell r="D791">
            <v>11701</v>
          </cell>
        </row>
        <row r="792">
          <cell r="A792">
            <v>791</v>
          </cell>
          <cell r="B792" t="str">
            <v>CEMENTO BLANCO</v>
          </cell>
          <cell r="C792" t="str">
            <v>KG</v>
          </cell>
          <cell r="D792">
            <v>421</v>
          </cell>
        </row>
        <row r="793">
          <cell r="A793">
            <v>792</v>
          </cell>
          <cell r="B793" t="str">
            <v>CLARABOYA ONDULIT No.6</v>
          </cell>
          <cell r="C793" t="str">
            <v>UN</v>
          </cell>
          <cell r="D793">
            <v>17717</v>
          </cell>
        </row>
        <row r="794">
          <cell r="A794">
            <v>793</v>
          </cell>
          <cell r="B794" t="str">
            <v>MANTO STANDARD 3MM</v>
          </cell>
          <cell r="C794" t="str">
            <v>M2</v>
          </cell>
          <cell r="D794">
            <v>40655</v>
          </cell>
        </row>
        <row r="795">
          <cell r="A795">
            <v>794</v>
          </cell>
          <cell r="B795" t="str">
            <v>ALMADANA         6 LIBRAS</v>
          </cell>
          <cell r="C795" t="str">
            <v>UN</v>
          </cell>
          <cell r="D795">
            <v>11101</v>
          </cell>
        </row>
        <row r="796">
          <cell r="A796">
            <v>795</v>
          </cell>
          <cell r="B796" t="str">
            <v>MANTO STAND 3MM GRANILLA</v>
          </cell>
          <cell r="C796" t="str">
            <v>M2</v>
          </cell>
          <cell r="D796">
            <v>46715</v>
          </cell>
        </row>
        <row r="797">
          <cell r="A797">
            <v>796</v>
          </cell>
          <cell r="B797" t="str">
            <v>TAPA REGISTRO     R 24x24</v>
          </cell>
          <cell r="C797" t="str">
            <v>UN</v>
          </cell>
          <cell r="D797">
            <v>19132</v>
          </cell>
        </row>
        <row r="798">
          <cell r="A798">
            <v>797</v>
          </cell>
          <cell r="B798" t="str">
            <v>GRAPA PARA CAMA S/PONER</v>
          </cell>
          <cell r="C798" t="str">
            <v>UN</v>
          </cell>
          <cell r="D798">
            <v>2847</v>
          </cell>
        </row>
        <row r="799">
          <cell r="A799">
            <v>798</v>
          </cell>
          <cell r="B799" t="str">
            <v>CABALLETE FIJO 20</v>
          </cell>
          <cell r="C799" t="str">
            <v>UN</v>
          </cell>
          <cell r="D799">
            <v>9502</v>
          </cell>
        </row>
        <row r="800">
          <cell r="A800">
            <v>799</v>
          </cell>
          <cell r="B800" t="str">
            <v>CIERRE MAGNET. PERMANENTE</v>
          </cell>
          <cell r="C800" t="str">
            <v>UN</v>
          </cell>
          <cell r="D800">
            <v>313</v>
          </cell>
        </row>
        <row r="801">
          <cell r="A801">
            <v>800</v>
          </cell>
          <cell r="B801" t="str">
            <v>CIERRA VAIVEN PUERTA GAB.</v>
          </cell>
          <cell r="C801" t="str">
            <v>UN</v>
          </cell>
          <cell r="D801">
            <v>434</v>
          </cell>
        </row>
        <row r="802">
          <cell r="A802">
            <v>801</v>
          </cell>
          <cell r="B802" t="str">
            <v>CONCRETO CONSISTENC. 5001</v>
          </cell>
          <cell r="C802" t="str">
            <v>M3</v>
          </cell>
          <cell r="D802">
            <v>178060</v>
          </cell>
        </row>
        <row r="803">
          <cell r="A803">
            <v>802</v>
          </cell>
          <cell r="B803" t="str">
            <v>CORRUGAS PARA MADERA 1/2"</v>
          </cell>
          <cell r="C803" t="str">
            <v>UN</v>
          </cell>
          <cell r="D803">
            <v>9746</v>
          </cell>
        </row>
        <row r="804">
          <cell r="A804">
            <v>803</v>
          </cell>
          <cell r="B804" t="str">
            <v>EXTINTOR AGUA 2 1/2 METAL</v>
          </cell>
          <cell r="C804" t="str">
            <v>UN</v>
          </cell>
          <cell r="D804">
            <v>22620</v>
          </cell>
        </row>
        <row r="805">
          <cell r="A805">
            <v>804</v>
          </cell>
          <cell r="B805" t="str">
            <v>CABALLETE VENTILACION 20</v>
          </cell>
          <cell r="C805" t="str">
            <v>UN</v>
          </cell>
          <cell r="D805">
            <v>9859</v>
          </cell>
        </row>
        <row r="806">
          <cell r="A806">
            <v>805</v>
          </cell>
          <cell r="B806" t="str">
            <v>COSTO ADIC. ACELERADO 3D</v>
          </cell>
          <cell r="C806" t="str">
            <v>M3</v>
          </cell>
          <cell r="D806">
            <v>23200</v>
          </cell>
        </row>
        <row r="807">
          <cell r="A807">
            <v>806</v>
          </cell>
          <cell r="B807" t="str">
            <v>REGLETA TELEF. 10 PARES</v>
          </cell>
          <cell r="C807" t="str">
            <v>UN</v>
          </cell>
          <cell r="D807">
            <v>6010</v>
          </cell>
        </row>
        <row r="808">
          <cell r="A808">
            <v>807</v>
          </cell>
          <cell r="B808" t="str">
            <v>PLATINA COBRE  1 1/2 x1/8</v>
          </cell>
          <cell r="C808" t="str">
            <v>ML</v>
          </cell>
          <cell r="D808">
            <v>4700</v>
          </cell>
        </row>
        <row r="809">
          <cell r="A809">
            <v>808</v>
          </cell>
          <cell r="B809" t="str">
            <v>PLATINA COBRE    5/8 x1/8</v>
          </cell>
          <cell r="C809" t="str">
            <v>ML</v>
          </cell>
          <cell r="D809">
            <v>2000</v>
          </cell>
        </row>
        <row r="810">
          <cell r="A810">
            <v>809</v>
          </cell>
          <cell r="B810" t="str">
            <v>PORTERIA MULTIFUNCIONAL</v>
          </cell>
          <cell r="C810" t="str">
            <v>UN</v>
          </cell>
          <cell r="D810">
            <v>615000</v>
          </cell>
        </row>
        <row r="811">
          <cell r="A811">
            <v>810</v>
          </cell>
          <cell r="B811" t="str">
            <v>COSTO ADIC. ACELERADO 7D</v>
          </cell>
          <cell r="C811" t="str">
            <v>M3</v>
          </cell>
          <cell r="D811">
            <v>13920</v>
          </cell>
        </row>
        <row r="812">
          <cell r="A812">
            <v>811</v>
          </cell>
          <cell r="B812" t="str">
            <v>COSTO ADIC. IMP.3000 PS01</v>
          </cell>
          <cell r="C812" t="str">
            <v>M3</v>
          </cell>
          <cell r="D812">
            <v>6960</v>
          </cell>
        </row>
        <row r="813">
          <cell r="A813">
            <v>812</v>
          </cell>
          <cell r="B813" t="str">
            <v>COSTO ADIC. IMP.4000 PS01</v>
          </cell>
          <cell r="C813" t="str">
            <v>M3</v>
          </cell>
          <cell r="D813">
            <v>7192</v>
          </cell>
        </row>
        <row r="814">
          <cell r="A814">
            <v>813</v>
          </cell>
          <cell r="B814" t="str">
            <v>DILATACION EN BRONCE PC09</v>
          </cell>
          <cell r="C814" t="str">
            <v>ML</v>
          </cell>
          <cell r="D814">
            <v>4060</v>
          </cell>
        </row>
        <row r="815">
          <cell r="A815">
            <v>814</v>
          </cell>
          <cell r="B815" t="str">
            <v>ESCUDO DECO</v>
          </cell>
          <cell r="C815" t="str">
            <v>UN</v>
          </cell>
          <cell r="D815">
            <v>985</v>
          </cell>
        </row>
        <row r="816">
          <cell r="A816">
            <v>815</v>
          </cell>
          <cell r="B816" t="str">
            <v>MANIJA PARA VENTANA</v>
          </cell>
          <cell r="C816" t="str">
            <v>UN</v>
          </cell>
          <cell r="D816">
            <v>1190</v>
          </cell>
        </row>
        <row r="817">
          <cell r="A817">
            <v>816</v>
          </cell>
          <cell r="B817" t="str">
            <v>ALAMBRE COBRE THW  14 AWG</v>
          </cell>
          <cell r="C817" t="str">
            <v>ML</v>
          </cell>
          <cell r="D817">
            <v>292</v>
          </cell>
        </row>
        <row r="818">
          <cell r="A818">
            <v>817</v>
          </cell>
          <cell r="B818" t="str">
            <v>HILO ALUMINIO 0.7 x 0.9</v>
          </cell>
          <cell r="C818" t="str">
            <v>ML</v>
          </cell>
          <cell r="D818">
            <v>1322</v>
          </cell>
        </row>
        <row r="819">
          <cell r="A819">
            <v>818</v>
          </cell>
          <cell r="B819" t="str">
            <v>CAJA 4x4 MET. DEKO AK  2V</v>
          </cell>
          <cell r="C819" t="str">
            <v>UN</v>
          </cell>
          <cell r="D819">
            <v>1525</v>
          </cell>
        </row>
        <row r="820">
          <cell r="A820">
            <v>819</v>
          </cell>
          <cell r="B820" t="str">
            <v>CINTA BANDIT         1/2"</v>
          </cell>
          <cell r="C820" t="str">
            <v>RL</v>
          </cell>
          <cell r="D820">
            <v>36300</v>
          </cell>
        </row>
        <row r="821">
          <cell r="A821">
            <v>820</v>
          </cell>
          <cell r="B821" t="str">
            <v>HEBILLA              1/2"</v>
          </cell>
          <cell r="C821" t="str">
            <v>UN</v>
          </cell>
          <cell r="D821">
            <v>32500</v>
          </cell>
        </row>
        <row r="822">
          <cell r="A822">
            <v>821</v>
          </cell>
          <cell r="B822" t="str">
            <v>TINTILLA P/MADERA CAFE</v>
          </cell>
          <cell r="C822" t="str">
            <v>LT</v>
          </cell>
          <cell r="D822">
            <v>11700</v>
          </cell>
        </row>
        <row r="823">
          <cell r="A823">
            <v>822</v>
          </cell>
          <cell r="B823" t="str">
            <v>BALDOSA P5</v>
          </cell>
          <cell r="C823" t="str">
            <v>M2</v>
          </cell>
          <cell r="D823">
            <v>14836</v>
          </cell>
        </row>
        <row r="824">
          <cell r="A824">
            <v>823</v>
          </cell>
          <cell r="B824" t="str">
            <v>CABALLETE G 20</v>
          </cell>
          <cell r="C824" t="str">
            <v>UN</v>
          </cell>
          <cell r="D824">
            <v>7742</v>
          </cell>
        </row>
        <row r="825">
          <cell r="A825">
            <v>824</v>
          </cell>
          <cell r="B825" t="str">
            <v>TABLON ANTIDESLIZANTE 30 X 30</v>
          </cell>
          <cell r="C825" t="str">
            <v>M2</v>
          </cell>
          <cell r="D825">
            <v>9095</v>
          </cell>
        </row>
        <row r="826">
          <cell r="A826">
            <v>825</v>
          </cell>
          <cell r="B826" t="str">
            <v>BALA ALUMINIO No.10</v>
          </cell>
          <cell r="C826" t="str">
            <v>UN</v>
          </cell>
          <cell r="D826">
            <v>4300</v>
          </cell>
        </row>
        <row r="827">
          <cell r="A827">
            <v>826</v>
          </cell>
          <cell r="B827" t="str">
            <v>BALA ALUMINIO No.12</v>
          </cell>
          <cell r="C827" t="str">
            <v>UN</v>
          </cell>
          <cell r="D827">
            <v>3350</v>
          </cell>
        </row>
        <row r="828">
          <cell r="A828">
            <v>827</v>
          </cell>
          <cell r="B828" t="str">
            <v>CONECTOR CORAZA      1/2"</v>
          </cell>
          <cell r="C828" t="str">
            <v>UN</v>
          </cell>
          <cell r="D828">
            <v>2313</v>
          </cell>
        </row>
        <row r="829">
          <cell r="A829">
            <v>828</v>
          </cell>
          <cell r="B829" t="str">
            <v>MANTO STANDARD 4MM</v>
          </cell>
          <cell r="C829" t="str">
            <v>M2</v>
          </cell>
          <cell r="D829">
            <v>49006</v>
          </cell>
        </row>
        <row r="830">
          <cell r="A830">
            <v>829</v>
          </cell>
          <cell r="B830" t="str">
            <v>MANTO STANDARD 4MM G. NAT</v>
          </cell>
          <cell r="C830" t="str">
            <v>M2</v>
          </cell>
          <cell r="D830">
            <v>54049</v>
          </cell>
        </row>
        <row r="831">
          <cell r="A831">
            <v>830</v>
          </cell>
          <cell r="B831" t="str">
            <v>MANTO EDIL 3MM</v>
          </cell>
          <cell r="C831" t="str">
            <v>M2</v>
          </cell>
          <cell r="D831">
            <v>47815</v>
          </cell>
        </row>
        <row r="832">
          <cell r="A832">
            <v>831</v>
          </cell>
          <cell r="B832" t="str">
            <v>MANTO EDIL 4MM</v>
          </cell>
          <cell r="C832" t="str">
            <v>M2</v>
          </cell>
          <cell r="D832">
            <v>55436</v>
          </cell>
        </row>
        <row r="833">
          <cell r="A833">
            <v>832</v>
          </cell>
          <cell r="B833" t="str">
            <v>TEJA OND. GRIS 1000 No.2</v>
          </cell>
          <cell r="C833" t="str">
            <v>UN</v>
          </cell>
          <cell r="D833">
            <v>5824</v>
          </cell>
        </row>
        <row r="834">
          <cell r="A834">
            <v>833</v>
          </cell>
          <cell r="B834" t="str">
            <v>CORAZA METALICA        1"</v>
          </cell>
          <cell r="C834" t="str">
            <v>UN</v>
          </cell>
          <cell r="D834">
            <v>7688</v>
          </cell>
        </row>
        <row r="835">
          <cell r="A835">
            <v>834</v>
          </cell>
          <cell r="B835" t="str">
            <v>TEJA OND. GRIS 1000 No.3</v>
          </cell>
          <cell r="C835" t="str">
            <v>UN</v>
          </cell>
          <cell r="D835">
            <v>7591</v>
          </cell>
        </row>
        <row r="836">
          <cell r="A836">
            <v>835</v>
          </cell>
          <cell r="B836" t="str">
            <v>GANCHO TEJA ETERNIT  55mm</v>
          </cell>
          <cell r="C836" t="str">
            <v>UN</v>
          </cell>
          <cell r="D836">
            <v>325</v>
          </cell>
        </row>
        <row r="837">
          <cell r="A837">
            <v>836</v>
          </cell>
          <cell r="B837" t="str">
            <v>GANCHO TEJA ETERNIT 150mm</v>
          </cell>
          <cell r="C837" t="str">
            <v>UN</v>
          </cell>
          <cell r="D837">
            <v>234</v>
          </cell>
        </row>
        <row r="838">
          <cell r="A838">
            <v>837</v>
          </cell>
          <cell r="B838" t="str">
            <v>GANCHO TEJA ETERNIT 250mm</v>
          </cell>
          <cell r="C838" t="str">
            <v>UN</v>
          </cell>
          <cell r="D838">
            <v>309</v>
          </cell>
        </row>
        <row r="839">
          <cell r="A839">
            <v>838</v>
          </cell>
          <cell r="B839" t="str">
            <v>BALDOSA MARMOLIZADA</v>
          </cell>
          <cell r="C839" t="str">
            <v>M2</v>
          </cell>
          <cell r="D839">
            <v>12273</v>
          </cell>
        </row>
        <row r="840">
          <cell r="A840">
            <v>839</v>
          </cell>
          <cell r="B840" t="str">
            <v>TEJA ETERNIT 1000     # 3</v>
          </cell>
          <cell r="C840" t="str">
            <v>UN</v>
          </cell>
          <cell r="D840">
            <v>7030</v>
          </cell>
        </row>
        <row r="841">
          <cell r="A841">
            <v>840</v>
          </cell>
          <cell r="B841" t="str">
            <v>GANCHO TEJA ETERNIT ESPAÑ</v>
          </cell>
          <cell r="C841" t="str">
            <v>UN</v>
          </cell>
          <cell r="D841">
            <v>137</v>
          </cell>
        </row>
        <row r="842">
          <cell r="A842">
            <v>841</v>
          </cell>
          <cell r="B842" t="str">
            <v>TEJA ETERNIT PLANICEL</v>
          </cell>
          <cell r="C842" t="str">
            <v>UN</v>
          </cell>
          <cell r="D842">
            <v>9063</v>
          </cell>
        </row>
        <row r="843">
          <cell r="A843">
            <v>842</v>
          </cell>
          <cell r="B843" t="str">
            <v>TEJA ETERNIT PLANICEL INI</v>
          </cell>
          <cell r="C843" t="str">
            <v>UN</v>
          </cell>
          <cell r="D843">
            <v>10295</v>
          </cell>
        </row>
        <row r="844">
          <cell r="A844">
            <v>843</v>
          </cell>
          <cell r="B844" t="str">
            <v>CAB  ETERNIT PLANICEL</v>
          </cell>
          <cell r="C844" t="str">
            <v>UN</v>
          </cell>
          <cell r="D844">
            <v>7375</v>
          </cell>
        </row>
        <row r="845">
          <cell r="A845">
            <v>845</v>
          </cell>
          <cell r="B845" t="str">
            <v>CORAZA METALICA      1/2"</v>
          </cell>
          <cell r="C845" t="str">
            <v>UN</v>
          </cell>
          <cell r="D845">
            <v>4072</v>
          </cell>
        </row>
        <row r="846">
          <cell r="A846">
            <v>846</v>
          </cell>
          <cell r="B846" t="str">
            <v>CAPACETE             1/2"</v>
          </cell>
          <cell r="C846" t="str">
            <v>UN</v>
          </cell>
          <cell r="D846">
            <v>580</v>
          </cell>
        </row>
        <row r="847">
          <cell r="A847">
            <v>847</v>
          </cell>
          <cell r="B847" t="str">
            <v>TERM.LAT  PLANICEL   CM1</v>
          </cell>
          <cell r="C847" t="str">
            <v>UN</v>
          </cell>
          <cell r="D847">
            <v>13908</v>
          </cell>
        </row>
        <row r="848">
          <cell r="A848">
            <v>848</v>
          </cell>
          <cell r="B848" t="str">
            <v>TERM.LAT  PLANICEL   CM2</v>
          </cell>
          <cell r="C848" t="str">
            <v>UN</v>
          </cell>
          <cell r="D848">
            <v>7372</v>
          </cell>
        </row>
        <row r="849">
          <cell r="A849">
            <v>849</v>
          </cell>
          <cell r="B849" t="str">
            <v>TERM.LAT  PLANICEL   SM1</v>
          </cell>
          <cell r="C849" t="str">
            <v>UN</v>
          </cell>
          <cell r="D849">
            <v>13311</v>
          </cell>
        </row>
        <row r="850">
          <cell r="A850">
            <v>850</v>
          </cell>
          <cell r="B850" t="str">
            <v>TERM.LAT  PLANICEL   SM2</v>
          </cell>
          <cell r="C850" t="str">
            <v>UN</v>
          </cell>
          <cell r="D850">
            <v>5859</v>
          </cell>
        </row>
        <row r="851">
          <cell r="A851">
            <v>851</v>
          </cell>
          <cell r="B851" t="str">
            <v>UNION NEGRA          1/2"</v>
          </cell>
          <cell r="C851" t="str">
            <v>UN</v>
          </cell>
          <cell r="D851">
            <v>528</v>
          </cell>
        </row>
        <row r="852">
          <cell r="A852">
            <v>852</v>
          </cell>
          <cell r="B852" t="str">
            <v>GRANITO TRAV.PERUANO No.3</v>
          </cell>
          <cell r="C852" t="str">
            <v>BT</v>
          </cell>
          <cell r="D852">
            <v>8500</v>
          </cell>
        </row>
        <row r="853">
          <cell r="A853">
            <v>853</v>
          </cell>
          <cell r="B853" t="str">
            <v>CASCO Y VISOR ESMERILAR</v>
          </cell>
          <cell r="C853" t="str">
            <v>UN</v>
          </cell>
          <cell r="D853">
            <v>22520</v>
          </cell>
        </row>
        <row r="854">
          <cell r="A854">
            <v>854</v>
          </cell>
          <cell r="B854" t="str">
            <v>MARM. RENACIM. BEIGE 40X4</v>
          </cell>
          <cell r="C854" t="str">
            <v>M2</v>
          </cell>
          <cell r="D854">
            <v>14384</v>
          </cell>
        </row>
        <row r="855">
          <cell r="A855">
            <v>855</v>
          </cell>
          <cell r="B855" t="str">
            <v>GABINETE CONTRA INCENDIO</v>
          </cell>
          <cell r="C855" t="str">
            <v>UN</v>
          </cell>
          <cell r="D855">
            <v>69020</v>
          </cell>
        </row>
        <row r="856">
          <cell r="A856">
            <v>856</v>
          </cell>
          <cell r="B856" t="str">
            <v>PLACA ETERNIT PLANA x 4mm</v>
          </cell>
          <cell r="C856" t="str">
            <v>UN</v>
          </cell>
          <cell r="D856">
            <v>3584</v>
          </cell>
        </row>
        <row r="857">
          <cell r="A857">
            <v>857</v>
          </cell>
          <cell r="B857" t="str">
            <v>PLACA ETERNIT PLANA x 401</v>
          </cell>
          <cell r="C857" t="str">
            <v>UN</v>
          </cell>
          <cell r="D857">
            <v>7809</v>
          </cell>
        </row>
        <row r="858">
          <cell r="A858">
            <v>858</v>
          </cell>
          <cell r="B858" t="str">
            <v>PLACA ETERNIT PLANA x 6mm</v>
          </cell>
          <cell r="C858" t="str">
            <v>UN</v>
          </cell>
          <cell r="D858">
            <v>20842</v>
          </cell>
        </row>
        <row r="859">
          <cell r="A859">
            <v>859</v>
          </cell>
          <cell r="B859" t="str">
            <v>PLACA ETERNIT DOBLE x 6mm</v>
          </cell>
          <cell r="C859" t="str">
            <v>UN</v>
          </cell>
          <cell r="D859">
            <v>18207</v>
          </cell>
        </row>
        <row r="860">
          <cell r="A860">
            <v>860</v>
          </cell>
          <cell r="B860" t="str">
            <v>PLACA ACANALADA 0.60x1.20</v>
          </cell>
          <cell r="C860" t="str">
            <v>UN</v>
          </cell>
          <cell r="D860">
            <v>12012</v>
          </cell>
        </row>
        <row r="861">
          <cell r="A861">
            <v>861</v>
          </cell>
          <cell r="B861" t="str">
            <v>PLACA ACANALADA 0.60x1.70</v>
          </cell>
          <cell r="C861" t="str">
            <v>UN</v>
          </cell>
          <cell r="D861">
            <v>15974</v>
          </cell>
        </row>
        <row r="862">
          <cell r="A862">
            <v>862</v>
          </cell>
          <cell r="B862" t="str">
            <v>PLACA ACANALADA 0.60x2.40</v>
          </cell>
          <cell r="C862" t="str">
            <v>UN</v>
          </cell>
          <cell r="D862">
            <v>21136</v>
          </cell>
        </row>
        <row r="863">
          <cell r="A863">
            <v>863</v>
          </cell>
          <cell r="B863" t="str">
            <v>PLACA ACANALADA 0.60x3.40</v>
          </cell>
          <cell r="C863" t="str">
            <v>UN</v>
          </cell>
          <cell r="D863">
            <v>29512</v>
          </cell>
        </row>
        <row r="864">
          <cell r="A864">
            <v>864</v>
          </cell>
          <cell r="B864" t="str">
            <v>CANALETA ETERNIT   43X350</v>
          </cell>
          <cell r="C864" t="str">
            <v>UN</v>
          </cell>
          <cell r="D864">
            <v>35185</v>
          </cell>
        </row>
        <row r="865">
          <cell r="A865">
            <v>865</v>
          </cell>
          <cell r="B865" t="str">
            <v>CANALETA ETERNIT   43X400</v>
          </cell>
          <cell r="C865" t="str">
            <v>UN</v>
          </cell>
          <cell r="D865">
            <v>41554</v>
          </cell>
        </row>
        <row r="866">
          <cell r="A866">
            <v>866</v>
          </cell>
          <cell r="B866" t="str">
            <v>CANALETA ETERNIT   43x450</v>
          </cell>
          <cell r="C866" t="str">
            <v>UN</v>
          </cell>
          <cell r="D866">
            <v>43858</v>
          </cell>
        </row>
        <row r="867">
          <cell r="A867">
            <v>867</v>
          </cell>
          <cell r="B867" t="str">
            <v>CANALETA ETERNIT   43X500</v>
          </cell>
          <cell r="C867" t="str">
            <v>UN</v>
          </cell>
          <cell r="D867">
            <v>47067</v>
          </cell>
        </row>
        <row r="868">
          <cell r="A868">
            <v>868</v>
          </cell>
          <cell r="B868" t="str">
            <v>CANALETA ETERNIT   43X550</v>
          </cell>
          <cell r="C868" t="str">
            <v>UN</v>
          </cell>
          <cell r="D868">
            <v>51063</v>
          </cell>
        </row>
        <row r="869">
          <cell r="A869">
            <v>869</v>
          </cell>
          <cell r="B869" t="str">
            <v>CANALETA ETERNIT   43X600</v>
          </cell>
          <cell r="C869" t="str">
            <v>UN</v>
          </cell>
          <cell r="D869">
            <v>55579</v>
          </cell>
        </row>
        <row r="870">
          <cell r="A870">
            <v>870</v>
          </cell>
          <cell r="B870" t="str">
            <v>CANALETA ETERNIT   43X650</v>
          </cell>
          <cell r="C870" t="str">
            <v>UN</v>
          </cell>
          <cell r="D870">
            <v>58696</v>
          </cell>
        </row>
        <row r="871">
          <cell r="A871">
            <v>871</v>
          </cell>
          <cell r="B871" t="str">
            <v>CANALETA ETERNIT   43X700</v>
          </cell>
          <cell r="C871" t="str">
            <v>UN</v>
          </cell>
          <cell r="D871">
            <v>60871</v>
          </cell>
        </row>
        <row r="872">
          <cell r="A872">
            <v>872</v>
          </cell>
          <cell r="B872" t="str">
            <v>CANALETA ETERNIT   43X750</v>
          </cell>
          <cell r="C872" t="str">
            <v>UN</v>
          </cell>
          <cell r="D872">
            <v>63607</v>
          </cell>
        </row>
        <row r="873">
          <cell r="A873">
            <v>873</v>
          </cell>
          <cell r="B873" t="str">
            <v>TORNILLO P/CANALETA 43MAD</v>
          </cell>
          <cell r="C873" t="str">
            <v>UN</v>
          </cell>
          <cell r="D873">
            <v>346</v>
          </cell>
        </row>
        <row r="874">
          <cell r="A874">
            <v>874</v>
          </cell>
          <cell r="B874" t="str">
            <v>FIJADOR ALA COM C-90</v>
          </cell>
          <cell r="C874" t="str">
            <v>UN</v>
          </cell>
          <cell r="D874">
            <v>1054</v>
          </cell>
        </row>
        <row r="875">
          <cell r="A875">
            <v>875</v>
          </cell>
          <cell r="B875" t="str">
            <v>FIJADOR ALA   CANALETA 43</v>
          </cell>
          <cell r="C875" t="str">
            <v>UN</v>
          </cell>
          <cell r="D875">
            <v>632</v>
          </cell>
        </row>
        <row r="876">
          <cell r="A876">
            <v>876</v>
          </cell>
          <cell r="B876" t="str">
            <v>ESPACIADOR    CANALETA 43</v>
          </cell>
          <cell r="C876" t="str">
            <v>UN</v>
          </cell>
          <cell r="D876">
            <v>399</v>
          </cell>
        </row>
        <row r="877">
          <cell r="A877">
            <v>877</v>
          </cell>
          <cell r="B877" t="str">
            <v>CAJA CUADRADA    10x10x10</v>
          </cell>
          <cell r="C877" t="str">
            <v>UN</v>
          </cell>
          <cell r="D877">
            <v>1300</v>
          </cell>
        </row>
        <row r="878">
          <cell r="A878">
            <v>878</v>
          </cell>
          <cell r="B878" t="str">
            <v>CAJA PARA UN CONTADOR</v>
          </cell>
          <cell r="C878" t="str">
            <v>UN</v>
          </cell>
          <cell r="D878">
            <v>19100</v>
          </cell>
        </row>
        <row r="879">
          <cell r="A879">
            <v>879</v>
          </cell>
          <cell r="B879" t="str">
            <v>CABALLETE 4%   CANALETA43</v>
          </cell>
          <cell r="C879" t="str">
            <v>UN</v>
          </cell>
          <cell r="D879">
            <v>2876</v>
          </cell>
        </row>
        <row r="880">
          <cell r="A880">
            <v>880</v>
          </cell>
          <cell r="B880" t="str">
            <v>TAPA TERM C/MURO DER-IZQ</v>
          </cell>
          <cell r="C880" t="str">
            <v>UN</v>
          </cell>
          <cell r="D880">
            <v>1299</v>
          </cell>
        </row>
        <row r="881">
          <cell r="A881">
            <v>881</v>
          </cell>
          <cell r="B881" t="str">
            <v>CANALETA ETERNIT   90X375</v>
          </cell>
          <cell r="C881" t="str">
            <v>UN</v>
          </cell>
          <cell r="D881">
            <v>50894</v>
          </cell>
        </row>
        <row r="882">
          <cell r="A882">
            <v>882</v>
          </cell>
          <cell r="B882" t="str">
            <v>CANALETA ETERNIT  90X4.50</v>
          </cell>
          <cell r="C882" t="str">
            <v>UN</v>
          </cell>
          <cell r="D882">
            <v>54010</v>
          </cell>
        </row>
        <row r="883">
          <cell r="A883">
            <v>883</v>
          </cell>
          <cell r="B883" t="str">
            <v>CANALETA ETERNIT  90X5.25</v>
          </cell>
          <cell r="C883" t="str">
            <v>UN</v>
          </cell>
          <cell r="D883">
            <v>66927</v>
          </cell>
        </row>
        <row r="884">
          <cell r="A884">
            <v>884</v>
          </cell>
          <cell r="B884" t="str">
            <v>CANALETA ETERNIT  90X6.00</v>
          </cell>
          <cell r="C884" t="str">
            <v>UN</v>
          </cell>
          <cell r="D884">
            <v>71611</v>
          </cell>
        </row>
        <row r="885">
          <cell r="A885">
            <v>885</v>
          </cell>
          <cell r="B885" t="str">
            <v>CANALETA ETERNIT  90X6.50</v>
          </cell>
          <cell r="C885" t="str">
            <v>UN</v>
          </cell>
          <cell r="D885">
            <v>76018</v>
          </cell>
        </row>
        <row r="886">
          <cell r="A886">
            <v>886</v>
          </cell>
          <cell r="B886" t="str">
            <v>CANALETA ETERNIT  90X7.00</v>
          </cell>
          <cell r="C886" t="str">
            <v>UN</v>
          </cell>
          <cell r="D886">
            <v>81865</v>
          </cell>
        </row>
        <row r="887">
          <cell r="A887">
            <v>887</v>
          </cell>
          <cell r="B887" t="str">
            <v>CANALETA ETERNIT  90X7.50</v>
          </cell>
          <cell r="C887" t="str">
            <v>UN</v>
          </cell>
          <cell r="D887">
            <v>85914</v>
          </cell>
        </row>
        <row r="888">
          <cell r="A888">
            <v>888</v>
          </cell>
          <cell r="B888" t="str">
            <v>CANALETA ETERNIT  90X8.00</v>
          </cell>
          <cell r="C888" t="str">
            <v>UN</v>
          </cell>
          <cell r="D888">
            <v>104011</v>
          </cell>
        </row>
        <row r="889">
          <cell r="A889">
            <v>889</v>
          </cell>
          <cell r="B889" t="str">
            <v>CANALETA ETERNIT  90X8.50</v>
          </cell>
          <cell r="C889" t="str">
            <v>UN</v>
          </cell>
          <cell r="D889">
            <v>110511</v>
          </cell>
        </row>
        <row r="890">
          <cell r="A890">
            <v>890</v>
          </cell>
          <cell r="B890" t="str">
            <v>CANALETA ETERNIT  90X9.00</v>
          </cell>
          <cell r="C890" t="str">
            <v>UN</v>
          </cell>
          <cell r="D890">
            <v>117017</v>
          </cell>
        </row>
        <row r="891">
          <cell r="A891">
            <v>891</v>
          </cell>
          <cell r="B891" t="str">
            <v>TORNILLO P/CANALETA 90</v>
          </cell>
          <cell r="C891" t="str">
            <v>UN</v>
          </cell>
          <cell r="D891">
            <v>1683</v>
          </cell>
        </row>
        <row r="892">
          <cell r="A892">
            <v>892</v>
          </cell>
          <cell r="B892" t="str">
            <v>CANALETA ETERNI   90x3.00</v>
          </cell>
          <cell r="C892" t="str">
            <v>UN</v>
          </cell>
          <cell r="D892">
            <v>39709</v>
          </cell>
        </row>
        <row r="893">
          <cell r="A893">
            <v>893</v>
          </cell>
          <cell r="B893" t="str">
            <v>GANCHO P/CANALETA 90  MAD</v>
          </cell>
          <cell r="C893" t="str">
            <v>UN</v>
          </cell>
          <cell r="D893">
            <v>753</v>
          </cell>
        </row>
        <row r="894">
          <cell r="A894">
            <v>894</v>
          </cell>
          <cell r="B894" t="str">
            <v>TRABA COMPL P/CANALETA 90</v>
          </cell>
          <cell r="C894" t="str">
            <v>UN</v>
          </cell>
          <cell r="D894">
            <v>797</v>
          </cell>
        </row>
        <row r="895">
          <cell r="A895">
            <v>895</v>
          </cell>
          <cell r="B895" t="str">
            <v>CAJA PARA DOS MEDIDORES</v>
          </cell>
          <cell r="C895" t="str">
            <v>UN</v>
          </cell>
          <cell r="D895">
            <v>25377</v>
          </cell>
        </row>
        <row r="896">
          <cell r="A896">
            <v>896</v>
          </cell>
          <cell r="B896" t="str">
            <v>CAJA PARA TRES MEDIDORES</v>
          </cell>
          <cell r="C896" t="str">
            <v>UN</v>
          </cell>
          <cell r="D896">
            <v>109338</v>
          </cell>
        </row>
        <row r="897">
          <cell r="A897">
            <v>897</v>
          </cell>
          <cell r="B897" t="str">
            <v>ROSETA PORCELANA</v>
          </cell>
          <cell r="C897" t="str">
            <v>UN</v>
          </cell>
          <cell r="D897">
            <v>2568</v>
          </cell>
        </row>
        <row r="898">
          <cell r="A898">
            <v>898</v>
          </cell>
          <cell r="B898" t="str">
            <v>CABALLETE CANALETA 90  3%</v>
          </cell>
          <cell r="C898" t="str">
            <v>UN</v>
          </cell>
          <cell r="D898">
            <v>12307</v>
          </cell>
        </row>
        <row r="899">
          <cell r="A899">
            <v>899</v>
          </cell>
          <cell r="B899" t="str">
            <v>CABALLETE CANALETA 90  9%</v>
          </cell>
          <cell r="C899" t="str">
            <v>UN</v>
          </cell>
          <cell r="D899">
            <v>12327</v>
          </cell>
        </row>
        <row r="900">
          <cell r="A900">
            <v>900</v>
          </cell>
          <cell r="B900" t="str">
            <v>ROSETA BAKELITA      AVE</v>
          </cell>
          <cell r="C900" t="str">
            <v>UN</v>
          </cell>
          <cell r="D900">
            <v>685</v>
          </cell>
        </row>
        <row r="901">
          <cell r="A901">
            <v>901</v>
          </cell>
          <cell r="B901" t="str">
            <v>TAPA TERM CANALETA 90</v>
          </cell>
          <cell r="C901" t="str">
            <v>UN</v>
          </cell>
          <cell r="D901">
            <v>4437</v>
          </cell>
        </row>
        <row r="902">
          <cell r="A902">
            <v>902</v>
          </cell>
          <cell r="B902" t="str">
            <v>GOTERA P/CANALETA 90</v>
          </cell>
          <cell r="C902" t="str">
            <v>UN</v>
          </cell>
          <cell r="D902">
            <v>429</v>
          </cell>
        </row>
        <row r="903">
          <cell r="A903">
            <v>903</v>
          </cell>
          <cell r="B903" t="str">
            <v>PERMAFLEX-STANDARD 750</v>
          </cell>
          <cell r="C903" t="str">
            <v>MT2</v>
          </cell>
          <cell r="D903">
            <v>5182</v>
          </cell>
        </row>
        <row r="904">
          <cell r="A904">
            <v>904</v>
          </cell>
          <cell r="B904" t="str">
            <v>PERMAFLEX-STANDARD 500</v>
          </cell>
          <cell r="C904" t="str">
            <v>MT2</v>
          </cell>
          <cell r="D904">
            <v>3712</v>
          </cell>
        </row>
        <row r="905">
          <cell r="A905">
            <v>905</v>
          </cell>
          <cell r="B905" t="str">
            <v>MARMOL NAL. GRIS PAYANDE</v>
          </cell>
          <cell r="C905" t="str">
            <v>M2</v>
          </cell>
          <cell r="D905">
            <v>34568</v>
          </cell>
        </row>
        <row r="906">
          <cell r="A906">
            <v>906</v>
          </cell>
          <cell r="B906" t="str">
            <v>PERMAFLEX HR-600</v>
          </cell>
          <cell r="C906" t="str">
            <v>MT2</v>
          </cell>
          <cell r="D906">
            <v>4563</v>
          </cell>
        </row>
        <row r="907">
          <cell r="A907">
            <v>907</v>
          </cell>
          <cell r="B907" t="str">
            <v>PERMAFLEX HR-750</v>
          </cell>
          <cell r="C907" t="str">
            <v>MT2</v>
          </cell>
          <cell r="D907">
            <v>6342</v>
          </cell>
        </row>
        <row r="908">
          <cell r="A908">
            <v>908</v>
          </cell>
          <cell r="B908" t="str">
            <v>CABALLETE FIJO 15</v>
          </cell>
          <cell r="C908" t="str">
            <v>UN</v>
          </cell>
          <cell r="D908">
            <v>9582</v>
          </cell>
        </row>
        <row r="909">
          <cell r="A909">
            <v>909</v>
          </cell>
          <cell r="B909" t="str">
            <v>CABALLETE FIJO 15 ETERNIT</v>
          </cell>
          <cell r="C909" t="str">
            <v>UN</v>
          </cell>
          <cell r="D909">
            <v>23045</v>
          </cell>
        </row>
        <row r="910">
          <cell r="A910">
            <v>910</v>
          </cell>
          <cell r="B910" t="str">
            <v>CABALLETE FIJO 25 ETERNIT</v>
          </cell>
          <cell r="C910" t="str">
            <v>UN</v>
          </cell>
          <cell r="D910">
            <v>9582</v>
          </cell>
        </row>
        <row r="911">
          <cell r="A911">
            <v>911</v>
          </cell>
          <cell r="B911" t="str">
            <v>CABALLETE G15 ETERNIT</v>
          </cell>
          <cell r="C911" t="str">
            <v>UN</v>
          </cell>
          <cell r="D911">
            <v>7748</v>
          </cell>
        </row>
        <row r="912">
          <cell r="A912">
            <v>912</v>
          </cell>
          <cell r="B912" t="str">
            <v>CABALLETE G25 ETERNIT</v>
          </cell>
          <cell r="C912" t="str">
            <v>UN</v>
          </cell>
          <cell r="D912">
            <v>7749</v>
          </cell>
        </row>
        <row r="913">
          <cell r="A913">
            <v>913</v>
          </cell>
          <cell r="B913" t="str">
            <v>CABALLETE VENTILACION 15</v>
          </cell>
          <cell r="C913" t="str">
            <v>UN</v>
          </cell>
          <cell r="D913">
            <v>9859</v>
          </cell>
        </row>
        <row r="914">
          <cell r="A914">
            <v>914</v>
          </cell>
          <cell r="B914" t="str">
            <v>MARMOL NAL. ROYAL VERDE</v>
          </cell>
          <cell r="C914" t="str">
            <v>M2</v>
          </cell>
          <cell r="D914">
            <v>36192</v>
          </cell>
        </row>
        <row r="915">
          <cell r="A915">
            <v>915</v>
          </cell>
          <cell r="B915" t="str">
            <v>TABLON ANDINO</v>
          </cell>
          <cell r="C915" t="str">
            <v>M2</v>
          </cell>
          <cell r="D915">
            <v>8433</v>
          </cell>
        </row>
        <row r="916">
          <cell r="A916">
            <v>916</v>
          </cell>
          <cell r="B916" t="str">
            <v>TABLETA ROMANA</v>
          </cell>
          <cell r="C916" t="str">
            <v>M2</v>
          </cell>
          <cell r="D916">
            <v>5498</v>
          </cell>
        </row>
        <row r="917">
          <cell r="A917">
            <v>917</v>
          </cell>
          <cell r="B917" t="str">
            <v>PEGAPLUS</v>
          </cell>
          <cell r="C917" t="str">
            <v>KG</v>
          </cell>
          <cell r="D917">
            <v>420</v>
          </cell>
        </row>
        <row r="918">
          <cell r="A918">
            <v>918</v>
          </cell>
          <cell r="B918" t="str">
            <v>LADRILLO No.3 ESP.40x20X8</v>
          </cell>
          <cell r="C918" t="str">
            <v>UN</v>
          </cell>
          <cell r="D918">
            <v>345</v>
          </cell>
        </row>
        <row r="919">
          <cell r="A919">
            <v>919</v>
          </cell>
          <cell r="B919" t="str">
            <v>TABLETA 12 24x12X5</v>
          </cell>
          <cell r="C919" t="str">
            <v>UN</v>
          </cell>
          <cell r="D919">
            <v>281</v>
          </cell>
        </row>
        <row r="920">
          <cell r="A920">
            <v>920</v>
          </cell>
          <cell r="B920" t="str">
            <v>CABALLETE VENTILACION 25</v>
          </cell>
          <cell r="C920" t="str">
            <v>UN</v>
          </cell>
          <cell r="D920">
            <v>9927</v>
          </cell>
        </row>
        <row r="921">
          <cell r="A921">
            <v>921</v>
          </cell>
          <cell r="B921" t="str">
            <v>TEJA CABALL VENT 15 OND.</v>
          </cell>
          <cell r="C921" t="str">
            <v>UN</v>
          </cell>
          <cell r="D921">
            <v>11137</v>
          </cell>
        </row>
        <row r="922">
          <cell r="A922">
            <v>922</v>
          </cell>
          <cell r="B922" t="str">
            <v>TEJA CABALL VENT 20 OND.</v>
          </cell>
          <cell r="C922" t="str">
            <v>UN</v>
          </cell>
          <cell r="D922">
            <v>11315</v>
          </cell>
        </row>
        <row r="923">
          <cell r="A923">
            <v>923</v>
          </cell>
          <cell r="B923" t="str">
            <v>TEJA CABALL VENT 25 OND.</v>
          </cell>
          <cell r="C923" t="str">
            <v>UN</v>
          </cell>
          <cell r="D923">
            <v>11311</v>
          </cell>
        </row>
        <row r="924">
          <cell r="A924">
            <v>924</v>
          </cell>
          <cell r="B924" t="str">
            <v>ADOQUIN 6 21x12X6</v>
          </cell>
          <cell r="C924" t="str">
            <v>UN</v>
          </cell>
          <cell r="D924">
            <v>218</v>
          </cell>
        </row>
        <row r="925">
          <cell r="A925">
            <v>925</v>
          </cell>
          <cell r="B925" t="str">
            <v>TEJA CABALL ARTICUL. SUP.</v>
          </cell>
          <cell r="C925" t="str">
            <v>UN</v>
          </cell>
          <cell r="D925">
            <v>7757</v>
          </cell>
        </row>
        <row r="926">
          <cell r="A926">
            <v>926</v>
          </cell>
          <cell r="B926" t="str">
            <v>TEJA CABALL ARTICUL. INF.</v>
          </cell>
          <cell r="C926" t="str">
            <v>UN</v>
          </cell>
          <cell r="D926">
            <v>7755</v>
          </cell>
        </row>
        <row r="927">
          <cell r="A927">
            <v>927</v>
          </cell>
          <cell r="B927" t="str">
            <v>TEJA CABALLETE LIMAHOYA</v>
          </cell>
          <cell r="C927" t="str">
            <v>UN</v>
          </cell>
          <cell r="D927">
            <v>8832</v>
          </cell>
        </row>
        <row r="928">
          <cell r="A928">
            <v>928</v>
          </cell>
          <cell r="B928" t="str">
            <v>TEJA CAB LIMATESA LIMAHOY</v>
          </cell>
          <cell r="C928" t="str">
            <v>UN</v>
          </cell>
          <cell r="D928">
            <v>6266</v>
          </cell>
        </row>
        <row r="929">
          <cell r="A929">
            <v>929</v>
          </cell>
          <cell r="B929" t="str">
            <v>T. C. LIMAT LIMAHOYA TERM</v>
          </cell>
          <cell r="C929" t="str">
            <v>UN</v>
          </cell>
          <cell r="D929">
            <v>6542</v>
          </cell>
        </row>
        <row r="930">
          <cell r="A930">
            <v>930</v>
          </cell>
          <cell r="B930" t="str">
            <v>COSTO ADIC. IMP.5000 PS01</v>
          </cell>
          <cell r="C930" t="str">
            <v>M3</v>
          </cell>
          <cell r="D930">
            <v>7888</v>
          </cell>
        </row>
        <row r="931">
          <cell r="A931">
            <v>931</v>
          </cell>
          <cell r="B931" t="str">
            <v>TEJA CABALLETE FIJO 15</v>
          </cell>
          <cell r="C931" t="str">
            <v>UN</v>
          </cell>
          <cell r="D931">
            <v>9828</v>
          </cell>
        </row>
        <row r="932">
          <cell r="A932">
            <v>932</v>
          </cell>
          <cell r="B932" t="str">
            <v>CANCHA TENIS TENISSINCO</v>
          </cell>
          <cell r="C932" t="str">
            <v>M2</v>
          </cell>
          <cell r="D932">
            <v>38200</v>
          </cell>
        </row>
        <row r="933">
          <cell r="A933">
            <v>933</v>
          </cell>
          <cell r="B933" t="str">
            <v>TEJA CABALLETE FIJO 20</v>
          </cell>
          <cell r="C933" t="str">
            <v>UN</v>
          </cell>
          <cell r="D933">
            <v>9027</v>
          </cell>
        </row>
        <row r="934">
          <cell r="A934">
            <v>934</v>
          </cell>
          <cell r="B934" t="str">
            <v>TEJA CABALLETE ART SUP</v>
          </cell>
          <cell r="C934" t="str">
            <v>UN</v>
          </cell>
          <cell r="D934">
            <v>6908</v>
          </cell>
        </row>
        <row r="935">
          <cell r="A935">
            <v>935</v>
          </cell>
          <cell r="B935" t="str">
            <v>GRAVILLA FINA 1/2"</v>
          </cell>
          <cell r="C935" t="str">
            <v>M3</v>
          </cell>
          <cell r="D935">
            <v>37700</v>
          </cell>
        </row>
        <row r="936">
          <cell r="A936">
            <v>936</v>
          </cell>
          <cell r="B936" t="str">
            <v>TEJA CABALLETE ART INF</v>
          </cell>
          <cell r="C936" t="str">
            <v>UN</v>
          </cell>
          <cell r="D936">
            <v>6895</v>
          </cell>
        </row>
        <row r="937">
          <cell r="A937">
            <v>937</v>
          </cell>
          <cell r="B937" t="str">
            <v>TEJA CABALLETE VENTIL 15</v>
          </cell>
          <cell r="C937" t="str">
            <v>UN</v>
          </cell>
          <cell r="D937">
            <v>9341</v>
          </cell>
        </row>
        <row r="938">
          <cell r="A938">
            <v>938</v>
          </cell>
          <cell r="B938" t="str">
            <v>CERRADURA ORBIT ALCOBA</v>
          </cell>
          <cell r="C938" t="str">
            <v>UN</v>
          </cell>
          <cell r="D938">
            <v>28505</v>
          </cell>
        </row>
        <row r="939">
          <cell r="A939">
            <v>939</v>
          </cell>
          <cell r="B939" t="str">
            <v>TEJA CABALLETE UNIVERSAL</v>
          </cell>
          <cell r="C939" t="str">
            <v>UN</v>
          </cell>
          <cell r="D939">
            <v>9176</v>
          </cell>
        </row>
        <row r="940">
          <cell r="A940">
            <v>940</v>
          </cell>
          <cell r="B940" t="str">
            <v>CANCHA MULTIPL.TENISLEIBO</v>
          </cell>
          <cell r="C940" t="str">
            <v>M2</v>
          </cell>
          <cell r="D940">
            <v>39500</v>
          </cell>
        </row>
        <row r="941">
          <cell r="A941">
            <v>941</v>
          </cell>
          <cell r="B941" t="str">
            <v>TEJA CABALLETE VENTIL 20</v>
          </cell>
          <cell r="C941" t="str">
            <v>UN</v>
          </cell>
          <cell r="D941">
            <v>9347</v>
          </cell>
        </row>
        <row r="942">
          <cell r="A942">
            <v>942</v>
          </cell>
          <cell r="B942" t="str">
            <v>REJILLA SUMINISTRO  6"x6"</v>
          </cell>
          <cell r="C942" t="str">
            <v>UN</v>
          </cell>
          <cell r="D942">
            <v>6500</v>
          </cell>
        </row>
        <row r="943">
          <cell r="A943">
            <v>943</v>
          </cell>
          <cell r="B943" t="str">
            <v>TEJA UNION CABALL LIM 15</v>
          </cell>
          <cell r="C943" t="str">
            <v>UN</v>
          </cell>
          <cell r="D943">
            <v>7294</v>
          </cell>
        </row>
        <row r="944">
          <cell r="A944">
            <v>944</v>
          </cell>
          <cell r="B944" t="str">
            <v>TEJA UNION CABALL LIM 20</v>
          </cell>
          <cell r="C944" t="str">
            <v>UN</v>
          </cell>
          <cell r="D944">
            <v>7294</v>
          </cell>
        </row>
        <row r="945">
          <cell r="A945">
            <v>945</v>
          </cell>
          <cell r="B945" t="str">
            <v>CALENTADOR DE PASO</v>
          </cell>
          <cell r="C945" t="str">
            <v>UN</v>
          </cell>
          <cell r="D945">
            <v>325200</v>
          </cell>
        </row>
        <row r="946">
          <cell r="A946">
            <v>946</v>
          </cell>
          <cell r="B946" t="str">
            <v>TEJA VENTIL ONDULIT No.4</v>
          </cell>
          <cell r="C946" t="str">
            <v>UN</v>
          </cell>
          <cell r="D946">
            <v>17015</v>
          </cell>
        </row>
        <row r="947">
          <cell r="A947">
            <v>947</v>
          </cell>
          <cell r="B947" t="str">
            <v>EXTRACTOR REPISA Y FILTRO</v>
          </cell>
          <cell r="C947" t="str">
            <v>UN</v>
          </cell>
          <cell r="D947">
            <v>85840</v>
          </cell>
        </row>
        <row r="948">
          <cell r="A948">
            <v>948</v>
          </cell>
          <cell r="B948" t="str">
            <v>TEJA VENTIL ONDULIT No.6</v>
          </cell>
          <cell r="C948" t="str">
            <v>UN</v>
          </cell>
          <cell r="D948">
            <v>25503</v>
          </cell>
        </row>
        <row r="949">
          <cell r="A949">
            <v>949</v>
          </cell>
          <cell r="B949" t="str">
            <v>PLACA PLANA 61x122x4</v>
          </cell>
          <cell r="C949" t="str">
            <v>UN</v>
          </cell>
          <cell r="D949">
            <v>3584</v>
          </cell>
        </row>
        <row r="950">
          <cell r="A950">
            <v>950</v>
          </cell>
          <cell r="B950" t="str">
            <v>CONCRETO CORR 2000 PSI 01</v>
          </cell>
          <cell r="C950" t="str">
            <v>M3</v>
          </cell>
          <cell r="D950">
            <v>91292</v>
          </cell>
        </row>
        <row r="951">
          <cell r="A951">
            <v>951</v>
          </cell>
          <cell r="B951" t="str">
            <v>PLACA PLANA 122x122x4</v>
          </cell>
          <cell r="C951" t="str">
            <v>UN</v>
          </cell>
          <cell r="D951">
            <v>7809</v>
          </cell>
        </row>
        <row r="952">
          <cell r="A952">
            <v>952</v>
          </cell>
          <cell r="B952" t="str">
            <v>TANQUE ETERNIT CIL./1000</v>
          </cell>
          <cell r="C952" t="str">
            <v>UN</v>
          </cell>
          <cell r="D952">
            <v>131000</v>
          </cell>
        </row>
        <row r="953">
          <cell r="A953">
            <v>953</v>
          </cell>
          <cell r="B953" t="str">
            <v>TANQUE ETERNIT CONICO 250</v>
          </cell>
          <cell r="C953" t="str">
            <v>UN</v>
          </cell>
          <cell r="D953">
            <v>68307</v>
          </cell>
        </row>
        <row r="954">
          <cell r="A954">
            <v>954</v>
          </cell>
          <cell r="B954" t="str">
            <v>TANQUE ETERNIT CONICO 500</v>
          </cell>
          <cell r="C954" t="str">
            <v>UN</v>
          </cell>
          <cell r="D954">
            <v>95757</v>
          </cell>
        </row>
        <row r="955">
          <cell r="A955">
            <v>955</v>
          </cell>
          <cell r="B955" t="str">
            <v>TANQUE ETERNIT CONICO1000</v>
          </cell>
          <cell r="C955" t="str">
            <v>UN</v>
          </cell>
          <cell r="D955">
            <v>177066</v>
          </cell>
        </row>
        <row r="956">
          <cell r="A956">
            <v>956</v>
          </cell>
          <cell r="B956" t="str">
            <v>PLACA PLANA 120x240x6</v>
          </cell>
          <cell r="C956" t="str">
            <v>UN</v>
          </cell>
          <cell r="D956">
            <v>20642</v>
          </cell>
        </row>
        <row r="957">
          <cell r="A957">
            <v>957</v>
          </cell>
          <cell r="B957" t="str">
            <v>CANALETA ETERNIT 43x3.00</v>
          </cell>
          <cell r="C957" t="str">
            <v>UN</v>
          </cell>
          <cell r="D957">
            <v>30159</v>
          </cell>
        </row>
        <row r="958">
          <cell r="A958">
            <v>958</v>
          </cell>
          <cell r="B958" t="str">
            <v>ESPACIADOR C43</v>
          </cell>
          <cell r="C958" t="str">
            <v>UN</v>
          </cell>
          <cell r="D958">
            <v>399</v>
          </cell>
        </row>
        <row r="959">
          <cell r="A959">
            <v>959</v>
          </cell>
          <cell r="B959" t="str">
            <v>JUEGO CONX.TANQUE ETERNIT</v>
          </cell>
          <cell r="C959" t="str">
            <v>UN</v>
          </cell>
          <cell r="D959">
            <v>8539</v>
          </cell>
        </row>
        <row r="960">
          <cell r="A960">
            <v>960</v>
          </cell>
          <cell r="B960" t="str">
            <v>VALVULA C/BRAZO ETERNIT</v>
          </cell>
          <cell r="C960" t="str">
            <v>UN</v>
          </cell>
          <cell r="D960">
            <v>5390</v>
          </cell>
        </row>
        <row r="961">
          <cell r="A961">
            <v>961</v>
          </cell>
          <cell r="B961" t="str">
            <v>BOLA PLASTICA   EETRNIT</v>
          </cell>
          <cell r="C961" t="str">
            <v>UN</v>
          </cell>
          <cell r="D961">
            <v>1080</v>
          </cell>
        </row>
        <row r="962">
          <cell r="A962">
            <v>962</v>
          </cell>
          <cell r="B962" t="str">
            <v>CABALLETE ARTIC SUP. C43</v>
          </cell>
          <cell r="C962" t="str">
            <v>UN</v>
          </cell>
          <cell r="D962">
            <v>5041</v>
          </cell>
        </row>
        <row r="963">
          <cell r="A963">
            <v>963</v>
          </cell>
          <cell r="B963" t="str">
            <v>TEJA TRANSP.AJONIT  No.4</v>
          </cell>
          <cell r="C963" t="str">
            <v>UN</v>
          </cell>
          <cell r="D963">
            <v>11600</v>
          </cell>
        </row>
        <row r="964">
          <cell r="A964">
            <v>964</v>
          </cell>
          <cell r="B964" t="str">
            <v>EXTRACTOR REPISA  C/LUZ</v>
          </cell>
          <cell r="C964" t="str">
            <v>UN</v>
          </cell>
          <cell r="D964">
            <v>96280</v>
          </cell>
        </row>
        <row r="965">
          <cell r="A965">
            <v>965</v>
          </cell>
          <cell r="B965" t="str">
            <v>TEJA TRANSP.AJONIT  No.6</v>
          </cell>
          <cell r="C965" t="str">
            <v>UN</v>
          </cell>
          <cell r="D965">
            <v>17700</v>
          </cell>
        </row>
        <row r="966">
          <cell r="A966">
            <v>966</v>
          </cell>
          <cell r="B966" t="str">
            <v>CONEXION ENERGIA      E04</v>
          </cell>
          <cell r="C966" t="str">
            <v>UN</v>
          </cell>
          <cell r="D966">
            <v>64119</v>
          </cell>
        </row>
        <row r="967">
          <cell r="A967">
            <v>967</v>
          </cell>
          <cell r="B967" t="str">
            <v>TEJA TRANSP.AJONIT  No.10</v>
          </cell>
          <cell r="C967" t="str">
            <v>UN</v>
          </cell>
          <cell r="D967">
            <v>31320</v>
          </cell>
        </row>
        <row r="968">
          <cell r="A968">
            <v>968</v>
          </cell>
          <cell r="B968" t="str">
            <v>CONEXION ENERGIA      E05</v>
          </cell>
          <cell r="C968" t="str">
            <v>UN</v>
          </cell>
          <cell r="D968">
            <v>96175</v>
          </cell>
        </row>
        <row r="969">
          <cell r="A969">
            <v>969</v>
          </cell>
          <cell r="B969" t="str">
            <v>TEJA TRANSP.AJOZINC No.7</v>
          </cell>
          <cell r="C969" t="str">
            <v>UN</v>
          </cell>
          <cell r="D969">
            <v>17748</v>
          </cell>
        </row>
        <row r="970">
          <cell r="A970">
            <v>970</v>
          </cell>
          <cell r="B970" t="str">
            <v>TEJA TRANSP.AJOZINC No.8</v>
          </cell>
          <cell r="C970" t="str">
            <v>UN</v>
          </cell>
          <cell r="D970">
            <v>20068</v>
          </cell>
        </row>
        <row r="971">
          <cell r="A971">
            <v>971</v>
          </cell>
          <cell r="B971" t="str">
            <v>TEJA TRANSP.AJOZINC No.10</v>
          </cell>
          <cell r="C971" t="str">
            <v>UN</v>
          </cell>
          <cell r="D971">
            <v>25172</v>
          </cell>
        </row>
        <row r="972">
          <cell r="A972">
            <v>972</v>
          </cell>
          <cell r="B972" t="str">
            <v>TEJA TRANSP.AJOZINC No.12</v>
          </cell>
          <cell r="C972" t="str">
            <v>UN</v>
          </cell>
          <cell r="D972">
            <v>30160</v>
          </cell>
        </row>
        <row r="973">
          <cell r="A973">
            <v>973</v>
          </cell>
          <cell r="B973" t="str">
            <v>TEJA ROLL.AJOZINC CRISTAL</v>
          </cell>
          <cell r="C973" t="str">
            <v>UN</v>
          </cell>
          <cell r="D973">
            <v>621760</v>
          </cell>
        </row>
        <row r="974">
          <cell r="A974">
            <v>974</v>
          </cell>
          <cell r="B974" t="str">
            <v>CONEXION ENERGIA      E06</v>
          </cell>
          <cell r="C974" t="str">
            <v>UN</v>
          </cell>
          <cell r="D974">
            <v>192341</v>
          </cell>
        </row>
        <row r="975">
          <cell r="A975">
            <v>975</v>
          </cell>
          <cell r="B975" t="str">
            <v>CONEXION ENERGIA      E07</v>
          </cell>
          <cell r="C975" t="str">
            <v>UN</v>
          </cell>
          <cell r="D975">
            <v>320588</v>
          </cell>
        </row>
        <row r="976">
          <cell r="A976">
            <v>976</v>
          </cell>
          <cell r="B976" t="str">
            <v>CAJA MEDIDOR DE AGUA</v>
          </cell>
          <cell r="C976" t="str">
            <v>UN</v>
          </cell>
          <cell r="D976">
            <v>22000</v>
          </cell>
        </row>
        <row r="977">
          <cell r="A977">
            <v>977</v>
          </cell>
          <cell r="B977" t="str">
            <v>CONEXION ENERGIA      E08</v>
          </cell>
          <cell r="C977" t="str">
            <v>UN</v>
          </cell>
          <cell r="D977">
            <v>35798</v>
          </cell>
        </row>
        <row r="978">
          <cell r="A978">
            <v>978</v>
          </cell>
          <cell r="B978" t="str">
            <v>COSTO ADIC. IMP.6000 PS01</v>
          </cell>
          <cell r="C978" t="str">
            <v>M3</v>
          </cell>
          <cell r="D978">
            <v>8352</v>
          </cell>
        </row>
        <row r="979">
          <cell r="A979">
            <v>979</v>
          </cell>
          <cell r="B979" t="str">
            <v>CAJA MEDIDOR DE AGUA   01</v>
          </cell>
          <cell r="C979" t="str">
            <v>UN</v>
          </cell>
          <cell r="D979">
            <v>34000</v>
          </cell>
        </row>
        <row r="980">
          <cell r="A980">
            <v>980</v>
          </cell>
          <cell r="B980" t="str">
            <v>CAJA MEDIDOR DE AGUA   02</v>
          </cell>
          <cell r="C980" t="str">
            <v>UN</v>
          </cell>
          <cell r="D980">
            <v>45000</v>
          </cell>
        </row>
        <row r="981">
          <cell r="A981">
            <v>981</v>
          </cell>
          <cell r="B981" t="str">
            <v>TANQUE CON TAPA    500 Lt</v>
          </cell>
          <cell r="C981" t="str">
            <v>UN</v>
          </cell>
          <cell r="D981">
            <v>72036</v>
          </cell>
        </row>
        <row r="982">
          <cell r="A982">
            <v>982</v>
          </cell>
          <cell r="B982" t="str">
            <v>TANQUE CON TAPA    1000Lt</v>
          </cell>
          <cell r="C982" t="str">
            <v>UN</v>
          </cell>
          <cell r="D982">
            <v>129920</v>
          </cell>
        </row>
        <row r="983">
          <cell r="A983">
            <v>983</v>
          </cell>
          <cell r="B983" t="str">
            <v>TANQUE CON TAPA    1500Lt</v>
          </cell>
          <cell r="C983" t="str">
            <v>UN</v>
          </cell>
          <cell r="D983">
            <v>176900</v>
          </cell>
        </row>
        <row r="984">
          <cell r="A984">
            <v>984</v>
          </cell>
          <cell r="B984" t="str">
            <v>TANQUE CON TAPA    255 Lt</v>
          </cell>
          <cell r="C984" t="str">
            <v>UN</v>
          </cell>
          <cell r="D984">
            <v>52548</v>
          </cell>
        </row>
        <row r="985">
          <cell r="A985">
            <v>985</v>
          </cell>
          <cell r="B985" t="str">
            <v>CONEXION ENERGIA      E09</v>
          </cell>
          <cell r="C985" t="str">
            <v>UN</v>
          </cell>
          <cell r="D985">
            <v>71209</v>
          </cell>
        </row>
        <row r="986">
          <cell r="A986">
            <v>986</v>
          </cell>
          <cell r="B986" t="str">
            <v>CONEXION ENERGIA      E10</v>
          </cell>
          <cell r="C986" t="str">
            <v>UN</v>
          </cell>
          <cell r="D986">
            <v>107408</v>
          </cell>
        </row>
        <row r="987">
          <cell r="A987">
            <v>987</v>
          </cell>
          <cell r="B987" t="str">
            <v>CONEXION ENERGIA      E11</v>
          </cell>
          <cell r="C987" t="str">
            <v>UN</v>
          </cell>
          <cell r="D987">
            <v>214820</v>
          </cell>
        </row>
        <row r="988">
          <cell r="A988">
            <v>988</v>
          </cell>
          <cell r="B988" t="str">
            <v>TEJA TIPO ACESCO    No.6</v>
          </cell>
          <cell r="C988" t="str">
            <v>UN</v>
          </cell>
          <cell r="D988">
            <v>73660</v>
          </cell>
        </row>
        <row r="989">
          <cell r="A989">
            <v>989</v>
          </cell>
          <cell r="B989" t="str">
            <v>TEJA TIPO ACESCO    No.8</v>
          </cell>
          <cell r="C989" t="str">
            <v>UN</v>
          </cell>
          <cell r="D989">
            <v>131892</v>
          </cell>
        </row>
        <row r="990">
          <cell r="A990">
            <v>990</v>
          </cell>
          <cell r="B990" t="str">
            <v>REJILLA SUMINISTRO  8"x8"</v>
          </cell>
          <cell r="C990" t="str">
            <v>UN</v>
          </cell>
          <cell r="D990">
            <v>9500</v>
          </cell>
        </row>
        <row r="991">
          <cell r="A991">
            <v>991</v>
          </cell>
          <cell r="B991" t="str">
            <v>TEJA T.ESPAÑOLA 0.70x1.08</v>
          </cell>
          <cell r="C991" t="str">
            <v>UN</v>
          </cell>
          <cell r="D991">
            <v>46363</v>
          </cell>
        </row>
        <row r="992">
          <cell r="A992">
            <v>992</v>
          </cell>
          <cell r="B992" t="str">
            <v>VIDRIO EN LAMINA      3mm</v>
          </cell>
          <cell r="C992" t="str">
            <v>UN</v>
          </cell>
          <cell r="D992">
            <v>23400</v>
          </cell>
        </row>
        <row r="993">
          <cell r="A993">
            <v>993</v>
          </cell>
          <cell r="B993" t="str">
            <v>TEJA T.ESPAÑOLA 1.60x1.08</v>
          </cell>
          <cell r="C993" t="str">
            <v>UN</v>
          </cell>
          <cell r="D993">
            <v>93032</v>
          </cell>
        </row>
        <row r="994">
          <cell r="A994">
            <v>994</v>
          </cell>
          <cell r="B994" t="str">
            <v>SUELO CEMENTO 1:10     01</v>
          </cell>
          <cell r="C994" t="str">
            <v>M3</v>
          </cell>
          <cell r="D994">
            <v>40020</v>
          </cell>
        </row>
        <row r="995">
          <cell r="A995">
            <v>995</v>
          </cell>
          <cell r="B995" t="str">
            <v>TEJA ONDULADA       No.4</v>
          </cell>
          <cell r="C995" t="str">
            <v>UN</v>
          </cell>
          <cell r="D995">
            <v>66004</v>
          </cell>
        </row>
        <row r="996">
          <cell r="A996">
            <v>996</v>
          </cell>
          <cell r="B996" t="str">
            <v>PLANTA ELECTRICA 93.8 KVA</v>
          </cell>
          <cell r="C996" t="str">
            <v>DD</v>
          </cell>
          <cell r="D996">
            <v>34800</v>
          </cell>
        </row>
        <row r="997">
          <cell r="A997">
            <v>997</v>
          </cell>
          <cell r="B997" t="str">
            <v>TEJA ONDULADA       No.5</v>
          </cell>
          <cell r="C997" t="str">
            <v>UN</v>
          </cell>
          <cell r="D997">
            <v>79112</v>
          </cell>
        </row>
        <row r="998">
          <cell r="A998">
            <v>998</v>
          </cell>
          <cell r="B998" t="str">
            <v>CAJA MEDIDOR DE AGUA   03</v>
          </cell>
          <cell r="C998" t="str">
            <v>UN</v>
          </cell>
          <cell r="D998">
            <v>50000</v>
          </cell>
        </row>
        <row r="999">
          <cell r="A999">
            <v>999</v>
          </cell>
          <cell r="B999" t="str">
            <v>TEJA ONDULADA       No.6</v>
          </cell>
          <cell r="C999" t="str">
            <v>UN</v>
          </cell>
          <cell r="D999">
            <v>35693</v>
          </cell>
        </row>
        <row r="1000">
          <cell r="A1000">
            <v>1000</v>
          </cell>
          <cell r="B1000" t="str">
            <v>GASOLINA CORR.  ARMENIA</v>
          </cell>
          <cell r="C1000" t="str">
            <v>GL</v>
          </cell>
          <cell r="D1000">
            <v>1198</v>
          </cell>
        </row>
        <row r="1001">
          <cell r="A1001">
            <v>1001</v>
          </cell>
          <cell r="B1001" t="str">
            <v>TEJA ONDULADA       No.8</v>
          </cell>
          <cell r="C1001" t="str">
            <v>UN</v>
          </cell>
          <cell r="D1001">
            <v>131892</v>
          </cell>
        </row>
        <row r="1002">
          <cell r="A1002">
            <v>1002</v>
          </cell>
          <cell r="B1002" t="str">
            <v>TEJA ONDULADA       No.10</v>
          </cell>
          <cell r="C1002" t="str">
            <v>UN</v>
          </cell>
          <cell r="D1002">
            <v>167620</v>
          </cell>
        </row>
        <row r="1003">
          <cell r="A1003">
            <v>1003</v>
          </cell>
          <cell r="B1003" t="str">
            <v>CONCRETO CORR 1500 PSI 01</v>
          </cell>
          <cell r="C1003" t="str">
            <v>M3</v>
          </cell>
          <cell r="D1003">
            <v>112172</v>
          </cell>
        </row>
        <row r="1004">
          <cell r="A1004">
            <v>1004</v>
          </cell>
          <cell r="B1004" t="str">
            <v>TEJA TRIPLANA       No.5</v>
          </cell>
          <cell r="C1004" t="str">
            <v>UN</v>
          </cell>
          <cell r="D1004">
            <v>79112</v>
          </cell>
        </row>
        <row r="1005">
          <cell r="A1005">
            <v>1005</v>
          </cell>
          <cell r="B1005" t="str">
            <v>CONCRETO CORR 2000 PSI 02</v>
          </cell>
          <cell r="C1005" t="str">
            <v>M3</v>
          </cell>
          <cell r="D1005">
            <v>117276</v>
          </cell>
        </row>
        <row r="1006">
          <cell r="A1006">
            <v>1006</v>
          </cell>
          <cell r="B1006" t="str">
            <v>TEJA TRIPLANA       No.1</v>
          </cell>
          <cell r="C1006" t="str">
            <v>UN</v>
          </cell>
          <cell r="D1006">
            <v>100224</v>
          </cell>
        </row>
        <row r="1007">
          <cell r="A1007">
            <v>1007</v>
          </cell>
          <cell r="B1007" t="str">
            <v>CONCRETO CORR 2500 PSI 01</v>
          </cell>
          <cell r="C1007" t="str">
            <v>M3</v>
          </cell>
          <cell r="D1007">
            <v>124584</v>
          </cell>
        </row>
        <row r="1008">
          <cell r="A1008">
            <v>1008</v>
          </cell>
          <cell r="B1008" t="str">
            <v>TEJA TRIPLANA       No.2</v>
          </cell>
          <cell r="C1008" t="str">
            <v>UN</v>
          </cell>
          <cell r="D1008">
            <v>131892</v>
          </cell>
        </row>
        <row r="1009">
          <cell r="A1009">
            <v>1009</v>
          </cell>
          <cell r="B1009" t="str">
            <v>POSTE CONC.     8m-1050Kg</v>
          </cell>
          <cell r="C1009" t="str">
            <v>UN</v>
          </cell>
          <cell r="D1009">
            <v>172000</v>
          </cell>
        </row>
        <row r="1010">
          <cell r="A1010">
            <v>1010</v>
          </cell>
          <cell r="B1010" t="str">
            <v>CABALLETE ARTIC INF. C43</v>
          </cell>
          <cell r="C1010" t="str">
            <v>UN</v>
          </cell>
          <cell r="D1010">
            <v>5033</v>
          </cell>
        </row>
        <row r="1011">
          <cell r="A1011">
            <v>1011</v>
          </cell>
          <cell r="B1011" t="str">
            <v>LAM.ICOPOR 1.20x2.40 10mm</v>
          </cell>
          <cell r="C1011" t="str">
            <v>UN</v>
          </cell>
          <cell r="D1011">
            <v>2506</v>
          </cell>
        </row>
        <row r="1012">
          <cell r="A1012">
            <v>1012</v>
          </cell>
          <cell r="B1012" t="str">
            <v>CAB. ONDULADO   0.93x0.50</v>
          </cell>
          <cell r="C1012" t="str">
            <v>UN</v>
          </cell>
          <cell r="D1012">
            <v>26680</v>
          </cell>
        </row>
        <row r="1013">
          <cell r="A1013">
            <v>1013</v>
          </cell>
          <cell r="B1013" t="str">
            <v>CONEXION ENERGIA      E12</v>
          </cell>
          <cell r="C1013" t="str">
            <v>UN</v>
          </cell>
          <cell r="D1013">
            <v>358033</v>
          </cell>
        </row>
        <row r="1014">
          <cell r="A1014">
            <v>1014</v>
          </cell>
          <cell r="B1014" t="str">
            <v>TEJA TRIPLANA XL    No.1</v>
          </cell>
          <cell r="C1014" t="str">
            <v>UN</v>
          </cell>
          <cell r="D1014">
            <v>99760</v>
          </cell>
        </row>
        <row r="1015">
          <cell r="A1015">
            <v>1015</v>
          </cell>
          <cell r="B1015" t="str">
            <v>POSTE CONC.      9m-510Kg</v>
          </cell>
          <cell r="C1015" t="str">
            <v>UN</v>
          </cell>
          <cell r="D1015">
            <v>130000</v>
          </cell>
        </row>
        <row r="1016">
          <cell r="A1016">
            <v>1016</v>
          </cell>
          <cell r="B1016" t="str">
            <v>TEJA TRIPLANA XL    No.3</v>
          </cell>
          <cell r="C1016" t="str">
            <v>UN</v>
          </cell>
          <cell r="D1016">
            <v>232580</v>
          </cell>
        </row>
        <row r="1017">
          <cell r="A1017">
            <v>1017</v>
          </cell>
          <cell r="B1017" t="str">
            <v>CONCRETO CORR 3000 PSI 01</v>
          </cell>
          <cell r="C1017" t="str">
            <v>M3</v>
          </cell>
          <cell r="D1017">
            <v>132008</v>
          </cell>
        </row>
        <row r="1018">
          <cell r="A1018">
            <v>1018</v>
          </cell>
          <cell r="B1018" t="str">
            <v>CANALETA 90   3.15 x 1.00</v>
          </cell>
          <cell r="C1018" t="str">
            <v>UN</v>
          </cell>
          <cell r="D1018">
            <v>78184</v>
          </cell>
        </row>
        <row r="1019">
          <cell r="A1019">
            <v>1019</v>
          </cell>
          <cell r="B1019" t="str">
            <v>CANALETA 90-2   2.40x1.00</v>
          </cell>
          <cell r="C1019" t="str">
            <v>UN</v>
          </cell>
          <cell r="D1019">
            <v>131892</v>
          </cell>
        </row>
        <row r="1020">
          <cell r="A1020">
            <v>1020</v>
          </cell>
          <cell r="B1020" t="str">
            <v>CANALETA 90-3   2.92x1.00</v>
          </cell>
          <cell r="C1020" t="str">
            <v>UN</v>
          </cell>
          <cell r="D1020">
            <v>188964</v>
          </cell>
        </row>
        <row r="1021">
          <cell r="A1021">
            <v>1021</v>
          </cell>
          <cell r="B1021" t="str">
            <v>CANALETA ACESCO 2.92x0.94</v>
          </cell>
          <cell r="C1021" t="str">
            <v>UN</v>
          </cell>
          <cell r="D1021">
            <v>188964</v>
          </cell>
        </row>
        <row r="1022">
          <cell r="A1022">
            <v>1022</v>
          </cell>
          <cell r="B1022" t="str">
            <v>SUPERCANALETA      COL.90</v>
          </cell>
          <cell r="C1022" t="str">
            <v>UN</v>
          </cell>
          <cell r="D1022">
            <v>131892</v>
          </cell>
        </row>
        <row r="1023">
          <cell r="A1023">
            <v>1023</v>
          </cell>
          <cell r="B1023" t="str">
            <v>HIERRO 1/4</v>
          </cell>
          <cell r="C1023" t="str">
            <v>KG</v>
          </cell>
          <cell r="D1023">
            <v>600</v>
          </cell>
        </row>
        <row r="1024">
          <cell r="A1024">
            <v>1024</v>
          </cell>
          <cell r="B1024" t="str">
            <v>DOMO CIRCULAR   Diam.1.10</v>
          </cell>
          <cell r="C1024" t="str">
            <v>UN</v>
          </cell>
          <cell r="D1024">
            <v>66004</v>
          </cell>
        </row>
        <row r="1025">
          <cell r="A1025">
            <v>1025</v>
          </cell>
          <cell r="B1025" t="str">
            <v>DOMO CIRCULAR   Diam.1.40</v>
          </cell>
          <cell r="C1025" t="str">
            <v>UN</v>
          </cell>
          <cell r="D1025">
            <v>116232</v>
          </cell>
        </row>
        <row r="1026">
          <cell r="A1026">
            <v>1026</v>
          </cell>
          <cell r="B1026" t="str">
            <v>DOMO CUAD.BURB.  0.5 x0.5</v>
          </cell>
          <cell r="C1026" t="str">
            <v>UN</v>
          </cell>
          <cell r="D1026">
            <v>18792</v>
          </cell>
        </row>
        <row r="1027">
          <cell r="A1027">
            <v>1027</v>
          </cell>
          <cell r="B1027" t="str">
            <v>DOMO CUAD.BURB. 0.65x0.65</v>
          </cell>
          <cell r="C1027" t="str">
            <v>UN</v>
          </cell>
          <cell r="D1027">
            <v>29116</v>
          </cell>
        </row>
        <row r="1028">
          <cell r="A1028">
            <v>1028</v>
          </cell>
          <cell r="B1028" t="str">
            <v>DOMO CUAD.BURBUJA 0.8x0.8</v>
          </cell>
          <cell r="C1028" t="str">
            <v>UN</v>
          </cell>
          <cell r="D1028">
            <v>36540</v>
          </cell>
        </row>
        <row r="1029">
          <cell r="A1029">
            <v>1029</v>
          </cell>
          <cell r="B1029" t="str">
            <v>LACA AEROSOL x 160Z</v>
          </cell>
          <cell r="C1029" t="str">
            <v>UN</v>
          </cell>
          <cell r="D1029">
            <v>3870</v>
          </cell>
        </row>
        <row r="1030">
          <cell r="A1030">
            <v>1030</v>
          </cell>
          <cell r="B1030" t="str">
            <v>VARILLA 10.5 m.m LISO</v>
          </cell>
          <cell r="C1030" t="str">
            <v>KG</v>
          </cell>
          <cell r="D1030">
            <v>567</v>
          </cell>
        </row>
        <row r="1031">
          <cell r="A1031">
            <v>1031</v>
          </cell>
          <cell r="B1031" t="str">
            <v>BOVEDA CRISTACRYL   No.1</v>
          </cell>
          <cell r="C1031" t="str">
            <v>UN</v>
          </cell>
          <cell r="D1031">
            <v>118088</v>
          </cell>
        </row>
        <row r="1032">
          <cell r="A1032">
            <v>1032</v>
          </cell>
          <cell r="B1032" t="str">
            <v>TABLONES P/ANDAMIO</v>
          </cell>
          <cell r="C1032" t="str">
            <v>DD</v>
          </cell>
          <cell r="D1032">
            <v>819</v>
          </cell>
        </row>
        <row r="1033">
          <cell r="A1033">
            <v>1033</v>
          </cell>
          <cell r="B1033" t="str">
            <v>BOVEDA CRISTACRYL   No.3</v>
          </cell>
          <cell r="C1033" t="str">
            <v>UN</v>
          </cell>
          <cell r="D1033">
            <v>201492</v>
          </cell>
        </row>
        <row r="1034">
          <cell r="A1034">
            <v>1034</v>
          </cell>
          <cell r="B1034" t="str">
            <v>BOVEDA CRISTACRYL   No.4</v>
          </cell>
          <cell r="C1034" t="str">
            <v>UN</v>
          </cell>
          <cell r="D1034">
            <v>305312</v>
          </cell>
        </row>
        <row r="1035">
          <cell r="A1035">
            <v>1035</v>
          </cell>
          <cell r="B1035" t="str">
            <v>REVISION ENERGIA      E-1</v>
          </cell>
          <cell r="C1035" t="str">
            <v>UN</v>
          </cell>
          <cell r="D1035">
            <v>4285</v>
          </cell>
        </row>
        <row r="1036">
          <cell r="A1036">
            <v>1036</v>
          </cell>
          <cell r="B1036" t="str">
            <v>POSTE CONC.     10m-510Kg</v>
          </cell>
          <cell r="C1036" t="str">
            <v>UN</v>
          </cell>
          <cell r="D1036">
            <v>152000</v>
          </cell>
        </row>
        <row r="1037">
          <cell r="A1037">
            <v>1037</v>
          </cell>
          <cell r="B1037" t="str">
            <v>TIMPANO CRISTACRYL  No.3</v>
          </cell>
          <cell r="C1037" t="str">
            <v>UN</v>
          </cell>
          <cell r="D1037">
            <v>150800</v>
          </cell>
        </row>
        <row r="1038">
          <cell r="A1038">
            <v>1038</v>
          </cell>
          <cell r="B1038" t="str">
            <v>TIMPANO CRISTACRYL  No.4</v>
          </cell>
          <cell r="C1038" t="str">
            <v>UN</v>
          </cell>
          <cell r="D1038">
            <v>244064</v>
          </cell>
        </row>
        <row r="1039">
          <cell r="A1039">
            <v>1039</v>
          </cell>
          <cell r="B1039" t="str">
            <v>CUPULA CRISTACRYL   No.1</v>
          </cell>
          <cell r="C1039" t="str">
            <v>UN</v>
          </cell>
          <cell r="D1039">
            <v>116232</v>
          </cell>
        </row>
        <row r="1040">
          <cell r="A1040">
            <v>1040</v>
          </cell>
          <cell r="B1040" t="str">
            <v>POSTE CONC.     10m-750Kg</v>
          </cell>
          <cell r="C1040" t="str">
            <v>UN</v>
          </cell>
          <cell r="D1040">
            <v>165000</v>
          </cell>
        </row>
        <row r="1041">
          <cell r="A1041">
            <v>1041</v>
          </cell>
          <cell r="B1041" t="str">
            <v>CUPULA CRISTACRYL   No.3</v>
          </cell>
          <cell r="C1041" t="str">
            <v>UN</v>
          </cell>
          <cell r="D1041">
            <v>209380</v>
          </cell>
        </row>
        <row r="1042">
          <cell r="A1042">
            <v>1042</v>
          </cell>
          <cell r="B1042" t="str">
            <v>CUPULA CRISTACRYL   No.4</v>
          </cell>
          <cell r="C1042" t="str">
            <v>UN</v>
          </cell>
          <cell r="D1042">
            <v>244064</v>
          </cell>
        </row>
        <row r="1043">
          <cell r="A1043">
            <v>1043</v>
          </cell>
          <cell r="B1043" t="str">
            <v>VARILLA 12 m.m   LISO</v>
          </cell>
          <cell r="C1043" t="str">
            <v>KG</v>
          </cell>
          <cell r="D1043">
            <v>567</v>
          </cell>
        </row>
        <row r="1044">
          <cell r="A1044">
            <v>1044</v>
          </cell>
          <cell r="B1044" t="str">
            <v>CONCRETO CORR 3500 PSI 01</v>
          </cell>
          <cell r="C1044" t="str">
            <v>M3</v>
          </cell>
          <cell r="D1044">
            <v>141868</v>
          </cell>
        </row>
        <row r="1045">
          <cell r="A1045">
            <v>1045</v>
          </cell>
          <cell r="B1045" t="str">
            <v>TIMPANO CUPULA      No.2</v>
          </cell>
          <cell r="C1045" t="str">
            <v>UN</v>
          </cell>
          <cell r="D1045">
            <v>88740</v>
          </cell>
        </row>
        <row r="1046">
          <cell r="A1046">
            <v>1046</v>
          </cell>
          <cell r="B1046" t="str">
            <v>TIMPANO CUPULA      No.3</v>
          </cell>
          <cell r="C1046" t="str">
            <v>UN</v>
          </cell>
          <cell r="D1046">
            <v>150800</v>
          </cell>
        </row>
        <row r="1047">
          <cell r="A1047">
            <v>1047</v>
          </cell>
          <cell r="B1047" t="str">
            <v>LAMINA LISA  Esp.   2 mm</v>
          </cell>
          <cell r="C1047" t="str">
            <v>UN</v>
          </cell>
          <cell r="D1047">
            <v>57072</v>
          </cell>
        </row>
        <row r="1048">
          <cell r="A1048">
            <v>1048</v>
          </cell>
          <cell r="B1048" t="str">
            <v>LAMINA LISA  Esp.   3 mm</v>
          </cell>
          <cell r="C1048" t="str">
            <v>UN</v>
          </cell>
          <cell r="D1048">
            <v>74356</v>
          </cell>
        </row>
        <row r="1049">
          <cell r="A1049">
            <v>1049</v>
          </cell>
          <cell r="B1049" t="str">
            <v>LAMINA LISA  Esp.   4 mm</v>
          </cell>
          <cell r="C1049" t="str">
            <v>UN</v>
          </cell>
          <cell r="D1049">
            <v>98484</v>
          </cell>
        </row>
        <row r="1050">
          <cell r="A1050">
            <v>1050</v>
          </cell>
          <cell r="B1050" t="str">
            <v>LAMINA LISA  Esp.   5 mm</v>
          </cell>
          <cell r="C1050" t="str">
            <v>UN</v>
          </cell>
          <cell r="D1050">
            <v>117392</v>
          </cell>
        </row>
        <row r="1051">
          <cell r="A1051">
            <v>1051</v>
          </cell>
          <cell r="B1051" t="str">
            <v>LAMINA LISA  Esp.   8 mm</v>
          </cell>
          <cell r="C1051" t="str">
            <v>UN</v>
          </cell>
          <cell r="D1051">
            <v>186876</v>
          </cell>
        </row>
        <row r="1052">
          <cell r="A1052">
            <v>1052</v>
          </cell>
          <cell r="B1052" t="str">
            <v>LAMINA LISA  Esp.  10 mm</v>
          </cell>
          <cell r="C1052" t="str">
            <v>UN</v>
          </cell>
          <cell r="D1052">
            <v>259840</v>
          </cell>
        </row>
        <row r="1053">
          <cell r="A1053">
            <v>1053</v>
          </cell>
          <cell r="B1053" t="str">
            <v>CONCRETO CORR 4000 PSI 01</v>
          </cell>
          <cell r="C1053" t="str">
            <v>M3</v>
          </cell>
          <cell r="D1053">
            <v>156020</v>
          </cell>
        </row>
        <row r="1054">
          <cell r="A1054">
            <v>1054</v>
          </cell>
          <cell r="B1054" t="str">
            <v>POSTE CONC.     12m-510Kg</v>
          </cell>
          <cell r="C1054" t="str">
            <v>UN</v>
          </cell>
          <cell r="D1054">
            <v>241000</v>
          </cell>
        </row>
        <row r="1055">
          <cell r="A1055">
            <v>1055</v>
          </cell>
          <cell r="B1055" t="str">
            <v>POSTE CONC.     12m-750Kg</v>
          </cell>
          <cell r="C1055" t="str">
            <v>UN</v>
          </cell>
          <cell r="D1055">
            <v>264000</v>
          </cell>
        </row>
        <row r="1056">
          <cell r="A1056">
            <v>1056</v>
          </cell>
          <cell r="B1056" t="str">
            <v>POSTE CONC.    12m-1050Kg</v>
          </cell>
          <cell r="C1056" t="str">
            <v>UN</v>
          </cell>
          <cell r="D1056">
            <v>241000</v>
          </cell>
        </row>
        <row r="1057">
          <cell r="A1057">
            <v>1057</v>
          </cell>
          <cell r="B1057" t="str">
            <v>POSTE CONC.    14m- 750Kg</v>
          </cell>
          <cell r="C1057" t="str">
            <v>UN</v>
          </cell>
          <cell r="D1057">
            <v>390000</v>
          </cell>
        </row>
        <row r="1058">
          <cell r="A1058">
            <v>1058</v>
          </cell>
          <cell r="B1058" t="str">
            <v>POSTE CONC.    14m-1050Kg</v>
          </cell>
          <cell r="C1058" t="str">
            <v>UN</v>
          </cell>
          <cell r="D1058">
            <v>445000</v>
          </cell>
        </row>
        <row r="1059">
          <cell r="A1059">
            <v>1059</v>
          </cell>
          <cell r="B1059" t="str">
            <v>LAMINA LISA  Esp. 2.4 mm</v>
          </cell>
          <cell r="C1059" t="str">
            <v>UN</v>
          </cell>
          <cell r="D1059">
            <v>90248</v>
          </cell>
        </row>
        <row r="1060">
          <cell r="A1060">
            <v>1060</v>
          </cell>
          <cell r="B1060" t="str">
            <v>LAMINA LISA  Esp.   3 m01</v>
          </cell>
          <cell r="C1060" t="str">
            <v>UN</v>
          </cell>
          <cell r="D1060">
            <v>104748</v>
          </cell>
        </row>
        <row r="1061">
          <cell r="A1061">
            <v>1061</v>
          </cell>
          <cell r="B1061" t="str">
            <v>LAMINA LISA  Esp.   4 m01</v>
          </cell>
          <cell r="C1061" t="str">
            <v>UN</v>
          </cell>
          <cell r="D1061">
            <v>138736</v>
          </cell>
        </row>
        <row r="1062">
          <cell r="A1062">
            <v>1062</v>
          </cell>
          <cell r="B1062" t="str">
            <v>LAMINA LISA  Esp.   5 m01</v>
          </cell>
          <cell r="C1062" t="str">
            <v>UN</v>
          </cell>
          <cell r="D1062">
            <v>165880</v>
          </cell>
        </row>
        <row r="1063">
          <cell r="A1063">
            <v>1063</v>
          </cell>
          <cell r="B1063" t="str">
            <v>LAMINA LISA  Esp.  20 mm</v>
          </cell>
          <cell r="C1063" t="str">
            <v>UN</v>
          </cell>
          <cell r="D1063">
            <v>916516</v>
          </cell>
        </row>
        <row r="1064">
          <cell r="A1064">
            <v>1064</v>
          </cell>
          <cell r="B1064" t="str">
            <v>GASOLINA EXTRA  ARMENIA</v>
          </cell>
          <cell r="C1064" t="str">
            <v>GL</v>
          </cell>
          <cell r="D1064">
            <v>1860</v>
          </cell>
        </row>
        <row r="1065">
          <cell r="A1065">
            <v>1065</v>
          </cell>
          <cell r="B1065" t="str">
            <v>POSTE CONC.     8m-510 Kg</v>
          </cell>
          <cell r="C1065" t="str">
            <v>UN</v>
          </cell>
          <cell r="D1065">
            <v>105000</v>
          </cell>
        </row>
        <row r="1066">
          <cell r="A1066">
            <v>1066</v>
          </cell>
          <cell r="B1066" t="str">
            <v>CONCRETO CORR 4500 PSI 01</v>
          </cell>
          <cell r="C1066" t="str">
            <v>M3</v>
          </cell>
          <cell r="D1066">
            <v>168664</v>
          </cell>
        </row>
        <row r="1067">
          <cell r="A1067">
            <v>1067</v>
          </cell>
          <cell r="B1067" t="str">
            <v>POSTE CONC.    12m-510 Kg</v>
          </cell>
          <cell r="C1067" t="str">
            <v>UN</v>
          </cell>
          <cell r="D1067">
            <v>324500</v>
          </cell>
        </row>
        <row r="1068">
          <cell r="A1068">
            <v>1068</v>
          </cell>
          <cell r="B1068" t="str">
            <v>POSTE CONC.    14m-750 Kg</v>
          </cell>
          <cell r="C1068" t="str">
            <v>UN</v>
          </cell>
          <cell r="D1068">
            <v>390000</v>
          </cell>
        </row>
        <row r="1069">
          <cell r="A1069">
            <v>1069</v>
          </cell>
          <cell r="B1069" t="str">
            <v>VIDRIO ESMERILADO     3mm</v>
          </cell>
          <cell r="C1069" t="str">
            <v>M2</v>
          </cell>
          <cell r="D1069">
            <v>31000</v>
          </cell>
        </row>
        <row r="1070">
          <cell r="A1070">
            <v>1070</v>
          </cell>
          <cell r="B1070" t="str">
            <v>VIDRIO ESMERILADO     4mm</v>
          </cell>
          <cell r="C1070" t="str">
            <v>M2</v>
          </cell>
          <cell r="D1070">
            <v>33000</v>
          </cell>
        </row>
        <row r="1071">
          <cell r="A1071">
            <v>1071</v>
          </cell>
          <cell r="B1071" t="str">
            <v>VIDRIO ESMERILADO     5mm</v>
          </cell>
          <cell r="C1071" t="str">
            <v>M2</v>
          </cell>
          <cell r="D1071">
            <v>35500</v>
          </cell>
        </row>
        <row r="1072">
          <cell r="A1072">
            <v>1072</v>
          </cell>
          <cell r="B1072" t="str">
            <v>VIDRIO ESMERILADO     6mm</v>
          </cell>
          <cell r="C1072" t="str">
            <v>M2</v>
          </cell>
          <cell r="D1072">
            <v>39000</v>
          </cell>
        </row>
        <row r="1073">
          <cell r="A1073">
            <v>1073</v>
          </cell>
          <cell r="B1073" t="str">
            <v>CONCRETO CORR 5000 PSI 01</v>
          </cell>
          <cell r="C1073" t="str">
            <v>M3</v>
          </cell>
          <cell r="D1073">
            <v>178060</v>
          </cell>
        </row>
        <row r="1074">
          <cell r="A1074">
            <v>1074</v>
          </cell>
          <cell r="B1074" t="str">
            <v>ESTUCO VENECIANO</v>
          </cell>
          <cell r="C1074" t="str">
            <v>M2</v>
          </cell>
          <cell r="D1074">
            <v>13500</v>
          </cell>
        </row>
        <row r="1075">
          <cell r="A1075">
            <v>1075</v>
          </cell>
          <cell r="B1075" t="str">
            <v>LAMINA ANTIBALA Esp.20mm</v>
          </cell>
          <cell r="C1075" t="str">
            <v>UN</v>
          </cell>
          <cell r="D1075">
            <v>516896</v>
          </cell>
        </row>
        <row r="1076">
          <cell r="A1076">
            <v>1076</v>
          </cell>
          <cell r="B1076" t="str">
            <v>LAMINA ANTIBALA Esp.30mm</v>
          </cell>
          <cell r="C1076" t="str">
            <v>UN</v>
          </cell>
          <cell r="D1076">
            <v>860836</v>
          </cell>
        </row>
        <row r="1077">
          <cell r="A1077">
            <v>1077</v>
          </cell>
          <cell r="B1077" t="str">
            <v>LAMINA ANTIBALA Esp.40mm</v>
          </cell>
          <cell r="C1077" t="str">
            <v>UN</v>
          </cell>
          <cell r="D1077">
            <v>1224728</v>
          </cell>
        </row>
        <row r="1078">
          <cell r="A1078">
            <v>1078</v>
          </cell>
          <cell r="B1078" t="str">
            <v>REFLECTOR SODIO 250 W</v>
          </cell>
          <cell r="C1078" t="str">
            <v>UN</v>
          </cell>
          <cell r="D1078">
            <v>230000</v>
          </cell>
        </row>
        <row r="1079">
          <cell r="A1079">
            <v>1079</v>
          </cell>
          <cell r="B1079" t="str">
            <v>REFLECTOR SODIO 400 W</v>
          </cell>
          <cell r="C1079" t="str">
            <v>UN</v>
          </cell>
          <cell r="D1079">
            <v>245000</v>
          </cell>
        </row>
        <row r="1080">
          <cell r="A1080">
            <v>1080</v>
          </cell>
          <cell r="B1080" t="str">
            <v>LAMINA CORRUG.  Esp. 3mm</v>
          </cell>
          <cell r="C1080" t="str">
            <v>UN</v>
          </cell>
          <cell r="D1080">
            <v>74356</v>
          </cell>
        </row>
        <row r="1081">
          <cell r="A1081">
            <v>1081</v>
          </cell>
          <cell r="B1081" t="str">
            <v>LAMINA CORRUG.  Esp. 5mm</v>
          </cell>
          <cell r="C1081" t="str">
            <v>UN</v>
          </cell>
          <cell r="D1081">
            <v>117276</v>
          </cell>
        </row>
        <row r="1082">
          <cell r="A1082">
            <v>1082</v>
          </cell>
          <cell r="B1082" t="str">
            <v>C.RASO DRY-WALL PLANO</v>
          </cell>
          <cell r="C1082" t="str">
            <v>M2</v>
          </cell>
          <cell r="D1082">
            <v>7785</v>
          </cell>
        </row>
        <row r="1083">
          <cell r="A1083">
            <v>1083</v>
          </cell>
          <cell r="B1083" t="str">
            <v>LAMINA ESPEJO   Esp. 7mm</v>
          </cell>
          <cell r="C1083" t="str">
            <v>UN</v>
          </cell>
          <cell r="D1083">
            <v>228520</v>
          </cell>
        </row>
        <row r="1084">
          <cell r="A1084">
            <v>1084</v>
          </cell>
          <cell r="B1084" t="str">
            <v>C.RASO DRY-WALL BOVEDA</v>
          </cell>
          <cell r="C1084" t="str">
            <v>M2</v>
          </cell>
          <cell r="D1084">
            <v>9701</v>
          </cell>
        </row>
        <row r="1085">
          <cell r="A1085">
            <v>1085</v>
          </cell>
          <cell r="B1085" t="str">
            <v>PARED EN DRY-WALL E=10 CM</v>
          </cell>
          <cell r="C1085" t="str">
            <v>M2</v>
          </cell>
          <cell r="D1085">
            <v>16734</v>
          </cell>
        </row>
        <row r="1086">
          <cell r="A1086">
            <v>1086</v>
          </cell>
          <cell r="B1086" t="str">
            <v>PARED EN DRY-WALL E=12 CM</v>
          </cell>
          <cell r="C1086" t="str">
            <v>M2</v>
          </cell>
          <cell r="D1086">
            <v>17343</v>
          </cell>
        </row>
        <row r="1087">
          <cell r="A1087">
            <v>1087</v>
          </cell>
          <cell r="B1087" t="str">
            <v>BLOQUE CONCRETO No.4</v>
          </cell>
          <cell r="C1087" t="str">
            <v>UN</v>
          </cell>
          <cell r="D1087">
            <v>592</v>
          </cell>
        </row>
        <row r="1088">
          <cell r="A1088">
            <v>1088</v>
          </cell>
          <cell r="B1088" t="str">
            <v>BLOQUE CONCRETO No.6</v>
          </cell>
          <cell r="C1088" t="str">
            <v>UN</v>
          </cell>
          <cell r="D1088">
            <v>901</v>
          </cell>
        </row>
        <row r="1089">
          <cell r="A1089">
            <v>1089</v>
          </cell>
          <cell r="B1089" t="str">
            <v>TEJA ONDULADA   No.4  2mm</v>
          </cell>
          <cell r="C1089" t="str">
            <v>UN</v>
          </cell>
          <cell r="D1089">
            <v>48836</v>
          </cell>
        </row>
        <row r="1090">
          <cell r="A1090">
            <v>1090</v>
          </cell>
          <cell r="B1090" t="str">
            <v>TEJA ONDULADA   No.4  3mm</v>
          </cell>
          <cell r="C1090" t="str">
            <v>UN</v>
          </cell>
          <cell r="D1090">
            <v>67280</v>
          </cell>
        </row>
        <row r="1091">
          <cell r="A1091">
            <v>1091</v>
          </cell>
          <cell r="B1091" t="str">
            <v>TEJA ONDULADA   No.5  2mm</v>
          </cell>
          <cell r="C1091" t="str">
            <v>UN</v>
          </cell>
          <cell r="D1091">
            <v>60436</v>
          </cell>
        </row>
        <row r="1092">
          <cell r="A1092">
            <v>1092</v>
          </cell>
          <cell r="B1092" t="str">
            <v>TEJA ONDULADA   No.5  3mm</v>
          </cell>
          <cell r="C1092" t="str">
            <v>UN</v>
          </cell>
          <cell r="D1092">
            <v>79808</v>
          </cell>
        </row>
        <row r="1093">
          <cell r="A1093">
            <v>1093</v>
          </cell>
          <cell r="B1093" t="str">
            <v>TEJA ONDULADA   No.6  2mm</v>
          </cell>
          <cell r="C1093" t="str">
            <v>UN</v>
          </cell>
          <cell r="D1093">
            <v>71920</v>
          </cell>
        </row>
        <row r="1094">
          <cell r="A1094">
            <v>1094</v>
          </cell>
          <cell r="B1094" t="str">
            <v>TEJA ONDULADA   No.6  3mm</v>
          </cell>
          <cell r="C1094" t="str">
            <v>UN</v>
          </cell>
          <cell r="D1094">
            <v>94192</v>
          </cell>
        </row>
        <row r="1095">
          <cell r="A1095">
            <v>1095</v>
          </cell>
          <cell r="B1095" t="str">
            <v>TEJA ONDULADA   No.8  2mm</v>
          </cell>
          <cell r="C1095" t="str">
            <v>UN</v>
          </cell>
          <cell r="D1095">
            <v>97440</v>
          </cell>
        </row>
        <row r="1096">
          <cell r="A1096">
            <v>1096</v>
          </cell>
          <cell r="B1096" t="str">
            <v>TEJA ONDULADA   No.8  3mm</v>
          </cell>
          <cell r="C1096" t="str">
            <v>UN</v>
          </cell>
          <cell r="D1096">
            <v>132588</v>
          </cell>
        </row>
        <row r="1097">
          <cell r="A1097">
            <v>1097</v>
          </cell>
          <cell r="B1097" t="str">
            <v>TEJA T.ESPAÑOLA No.2  3mm</v>
          </cell>
          <cell r="C1097" t="str">
            <v>UN</v>
          </cell>
          <cell r="D1097">
            <v>94192</v>
          </cell>
        </row>
        <row r="1098">
          <cell r="A1098">
            <v>1098</v>
          </cell>
          <cell r="B1098" t="str">
            <v>CAB.ONDULADO  PLAST   2MM</v>
          </cell>
          <cell r="C1098" t="str">
            <v>UN</v>
          </cell>
          <cell r="D1098">
            <v>26680</v>
          </cell>
        </row>
        <row r="1099">
          <cell r="A1099">
            <v>1099</v>
          </cell>
          <cell r="B1099" t="str">
            <v>TEJA TRAPEZOIDAL No.1 2mm</v>
          </cell>
          <cell r="C1099" t="str">
            <v>UN</v>
          </cell>
          <cell r="D1099">
            <v>71920</v>
          </cell>
        </row>
        <row r="1100">
          <cell r="A1100">
            <v>1100</v>
          </cell>
          <cell r="B1100" t="str">
            <v>TEJA TRAPEZOIDAL No.2 2mm</v>
          </cell>
          <cell r="C1100" t="str">
            <v>UN</v>
          </cell>
          <cell r="D1100">
            <v>97440</v>
          </cell>
        </row>
        <row r="1101">
          <cell r="A1101">
            <v>1101</v>
          </cell>
          <cell r="B1101" t="str">
            <v>TEJA TRAPEZOIDAL No.3 3mm</v>
          </cell>
          <cell r="C1101" t="str">
            <v>UN</v>
          </cell>
          <cell r="D1101">
            <v>191284</v>
          </cell>
        </row>
        <row r="1102">
          <cell r="A1102">
            <v>1102</v>
          </cell>
          <cell r="B1102" t="str">
            <v>TEJA TRAPEZOIDAL XL   3mm</v>
          </cell>
          <cell r="C1102" t="str">
            <v>UN</v>
          </cell>
          <cell r="D1102">
            <v>234552</v>
          </cell>
        </row>
        <row r="1103">
          <cell r="A1103">
            <v>1103</v>
          </cell>
          <cell r="B1103" t="str">
            <v>CAB. TRAPEZOIDAL      2MM</v>
          </cell>
          <cell r="C1103" t="str">
            <v>UN</v>
          </cell>
          <cell r="D1103">
            <v>26680</v>
          </cell>
        </row>
        <row r="1104">
          <cell r="A1104">
            <v>1104</v>
          </cell>
          <cell r="B1104" t="str">
            <v>CANALETA 90   l=2.40  3mm</v>
          </cell>
          <cell r="C1104" t="str">
            <v>UN</v>
          </cell>
          <cell r="D1104">
            <v>113680</v>
          </cell>
        </row>
        <row r="1105">
          <cell r="A1105">
            <v>1105</v>
          </cell>
          <cell r="B1105" t="str">
            <v>CANALETA 43   l=2.40  3mm</v>
          </cell>
          <cell r="C1105" t="str">
            <v>UN</v>
          </cell>
          <cell r="D1105">
            <v>78184</v>
          </cell>
        </row>
        <row r="1106">
          <cell r="A1106">
            <v>1106</v>
          </cell>
          <cell r="B1106" t="str">
            <v>DOMO BURBUJA    0.65x0.65</v>
          </cell>
          <cell r="C1106" t="str">
            <v>UN</v>
          </cell>
          <cell r="D1106">
            <v>29116</v>
          </cell>
        </row>
        <row r="1107">
          <cell r="A1107">
            <v>1107</v>
          </cell>
          <cell r="B1107" t="str">
            <v>DOMO BURBUJA    0.80x0.80</v>
          </cell>
          <cell r="C1107" t="str">
            <v>UN</v>
          </cell>
          <cell r="D1107">
            <v>36540</v>
          </cell>
        </row>
        <row r="1108">
          <cell r="A1108">
            <v>1108</v>
          </cell>
          <cell r="B1108" t="str">
            <v>DOMO BURBUJA    1.10x1.10</v>
          </cell>
          <cell r="C1108" t="str">
            <v>UN</v>
          </cell>
          <cell r="D1108">
            <v>66004</v>
          </cell>
        </row>
        <row r="1109">
          <cell r="A1109">
            <v>1109</v>
          </cell>
          <cell r="B1109" t="str">
            <v>CONCRETO CORR 6000 PSI 01</v>
          </cell>
          <cell r="C1109" t="str">
            <v>M3</v>
          </cell>
          <cell r="D1109">
            <v>220400</v>
          </cell>
        </row>
        <row r="1110">
          <cell r="A1110">
            <v>1110</v>
          </cell>
          <cell r="B1110" t="str">
            <v>DOMO CIRCULAR   Diam.0.80</v>
          </cell>
          <cell r="C1110" t="str">
            <v>UN</v>
          </cell>
          <cell r="D1110">
            <v>36540</v>
          </cell>
        </row>
        <row r="1111">
          <cell r="A1111">
            <v>1111</v>
          </cell>
          <cell r="B1111" t="str">
            <v>DOMO CIRCULAR   Diam.1.80</v>
          </cell>
          <cell r="C1111" t="str">
            <v>UN</v>
          </cell>
          <cell r="D1111">
            <v>66004</v>
          </cell>
        </row>
        <row r="1112">
          <cell r="A1112">
            <v>1112</v>
          </cell>
          <cell r="B1112" t="str">
            <v>DOMO P.DIAMANTE 0.90x0.90</v>
          </cell>
          <cell r="C1112" t="str">
            <v>UN</v>
          </cell>
          <cell r="D1112">
            <v>58464</v>
          </cell>
        </row>
        <row r="1113">
          <cell r="A1113">
            <v>1113</v>
          </cell>
          <cell r="B1113" t="str">
            <v>DOMO P.DIAMANTE 1.40x1.40</v>
          </cell>
          <cell r="C1113" t="str">
            <v>UN</v>
          </cell>
          <cell r="D1113">
            <v>116232</v>
          </cell>
        </row>
        <row r="1114">
          <cell r="A1114">
            <v>1114</v>
          </cell>
          <cell r="B1114" t="str">
            <v>LAMINA ACRILICA LISA 2 mm</v>
          </cell>
          <cell r="C1114" t="str">
            <v>UN</v>
          </cell>
          <cell r="D1114">
            <v>64496</v>
          </cell>
        </row>
        <row r="1115">
          <cell r="A1115">
            <v>1115</v>
          </cell>
          <cell r="B1115" t="str">
            <v>LAMINA ACRILICA LISA 3 mm</v>
          </cell>
          <cell r="C1115" t="str">
            <v>UN</v>
          </cell>
          <cell r="D1115">
            <v>85840</v>
          </cell>
        </row>
        <row r="1116">
          <cell r="A1116">
            <v>1116</v>
          </cell>
          <cell r="B1116" t="str">
            <v>LAMINA ACRILICA LISA 4 mm</v>
          </cell>
          <cell r="C1116" t="str">
            <v>UN</v>
          </cell>
          <cell r="D1116">
            <v>113680</v>
          </cell>
        </row>
        <row r="1117">
          <cell r="A1117">
            <v>1117</v>
          </cell>
          <cell r="B1117" t="str">
            <v>LAMINA ACRILICA LISA 5.5m</v>
          </cell>
          <cell r="C1117" t="str">
            <v>UN</v>
          </cell>
          <cell r="D1117">
            <v>152888</v>
          </cell>
        </row>
        <row r="1118">
          <cell r="A1118">
            <v>1118</v>
          </cell>
          <cell r="B1118" t="str">
            <v>AISLADOR DE PIN     23 KV</v>
          </cell>
          <cell r="C1118" t="str">
            <v>UN</v>
          </cell>
          <cell r="D1118">
            <v>13300</v>
          </cell>
        </row>
        <row r="1119">
          <cell r="A1119">
            <v>1119</v>
          </cell>
          <cell r="B1119" t="str">
            <v>VIGUETA PRET. ALTA RESIST</v>
          </cell>
          <cell r="C1119" t="str">
            <v>ML</v>
          </cell>
          <cell r="D1119">
            <v>8807</v>
          </cell>
        </row>
        <row r="1120">
          <cell r="A1120">
            <v>1120</v>
          </cell>
          <cell r="B1120" t="str">
            <v>BORDILLO PARA ACERA</v>
          </cell>
          <cell r="C1120" t="str">
            <v>ML</v>
          </cell>
          <cell r="D1120">
            <v>9897</v>
          </cell>
        </row>
        <row r="1121">
          <cell r="A1121">
            <v>1121</v>
          </cell>
          <cell r="B1121" t="str">
            <v>BALDOSA CONCRETO</v>
          </cell>
          <cell r="C1121" t="str">
            <v>M2</v>
          </cell>
          <cell r="D1121">
            <v>12034</v>
          </cell>
        </row>
        <row r="1122">
          <cell r="A1122">
            <v>1122</v>
          </cell>
          <cell r="B1122" t="str">
            <v>LISTON CATIVO 2"x4"x15'01</v>
          </cell>
          <cell r="C1122" t="str">
            <v>UN</v>
          </cell>
          <cell r="D1122">
            <v>5500</v>
          </cell>
        </row>
        <row r="1123">
          <cell r="A1123">
            <v>1123</v>
          </cell>
          <cell r="B1123" t="str">
            <v>REJILLA SUMINISTRO 10x10</v>
          </cell>
          <cell r="C1123" t="str">
            <v>UN</v>
          </cell>
          <cell r="D1123">
            <v>13500</v>
          </cell>
        </row>
        <row r="1124">
          <cell r="A1124">
            <v>1124</v>
          </cell>
          <cell r="B1124" t="str">
            <v>BULLDOZER D-6</v>
          </cell>
          <cell r="C1124" t="str">
            <v>HR</v>
          </cell>
          <cell r="D1124">
            <v>65000</v>
          </cell>
        </row>
        <row r="1125">
          <cell r="A1125">
            <v>1125</v>
          </cell>
          <cell r="B1125" t="str">
            <v>TUBO SANITARIO         3"</v>
          </cell>
          <cell r="C1125" t="str">
            <v>ML</v>
          </cell>
          <cell r="D1125">
            <v>6290</v>
          </cell>
        </row>
        <row r="1126">
          <cell r="A1126">
            <v>1126</v>
          </cell>
          <cell r="B1126" t="str">
            <v>TUBO SANITARIO         4"</v>
          </cell>
          <cell r="C1126" t="str">
            <v>ML</v>
          </cell>
          <cell r="D1126">
            <v>19631</v>
          </cell>
        </row>
        <row r="1127">
          <cell r="A1127">
            <v>1127</v>
          </cell>
          <cell r="B1127" t="str">
            <v>TUBO SANITARIO         6"</v>
          </cell>
          <cell r="C1127" t="str">
            <v>ML</v>
          </cell>
          <cell r="D1127">
            <v>38477</v>
          </cell>
        </row>
        <row r="1128">
          <cell r="A1128">
            <v>1128</v>
          </cell>
          <cell r="B1128" t="str">
            <v>CANECA 55 GL</v>
          </cell>
          <cell r="C1128" t="str">
            <v>UN</v>
          </cell>
          <cell r="D1128">
            <v>12000</v>
          </cell>
        </row>
        <row r="1129">
          <cell r="A1129">
            <v>1129</v>
          </cell>
          <cell r="B1129" t="str">
            <v>LAMINA ACRILICA LISA 2 01</v>
          </cell>
          <cell r="C1129" t="str">
            <v>UN</v>
          </cell>
          <cell r="D1129">
            <v>70258</v>
          </cell>
        </row>
        <row r="1130">
          <cell r="A1130">
            <v>1130</v>
          </cell>
          <cell r="B1130" t="str">
            <v>LAMINA ACRILICA LISA 3 01</v>
          </cell>
          <cell r="C1130" t="str">
            <v>UN</v>
          </cell>
          <cell r="D1130">
            <v>96280</v>
          </cell>
        </row>
        <row r="1131">
          <cell r="A1131">
            <v>1131</v>
          </cell>
          <cell r="B1131" t="str">
            <v>LAMINA ACRILICA LISA 4 01</v>
          </cell>
          <cell r="C1131" t="str">
            <v>UN</v>
          </cell>
          <cell r="D1131">
            <v>128769</v>
          </cell>
        </row>
        <row r="1132">
          <cell r="A1132">
            <v>1132</v>
          </cell>
          <cell r="B1132" t="str">
            <v>LAMINA ACRILICA LISA 5.01</v>
          </cell>
          <cell r="C1132" t="str">
            <v>UN</v>
          </cell>
          <cell r="D1132">
            <v>177480</v>
          </cell>
        </row>
        <row r="1133">
          <cell r="A1133">
            <v>1133</v>
          </cell>
          <cell r="B1133" t="str">
            <v>SUELO CEMENTO 1:13     01</v>
          </cell>
          <cell r="C1133" t="str">
            <v>M3</v>
          </cell>
          <cell r="D1133">
            <v>34568</v>
          </cell>
        </row>
        <row r="1134">
          <cell r="A1134">
            <v>1134</v>
          </cell>
          <cell r="B1134" t="str">
            <v>YESO CORRIENTE VENCEDOR</v>
          </cell>
          <cell r="C1134" t="str">
            <v>BT</v>
          </cell>
          <cell r="D1134">
            <v>14445</v>
          </cell>
        </row>
        <row r="1135">
          <cell r="A1135">
            <v>1135</v>
          </cell>
          <cell r="B1135" t="str">
            <v>ADOQUIN VEHICULAR</v>
          </cell>
          <cell r="C1135" t="str">
            <v>M2</v>
          </cell>
          <cell r="D1135">
            <v>10759</v>
          </cell>
        </row>
        <row r="1136">
          <cell r="A1136">
            <v>1136</v>
          </cell>
          <cell r="B1136" t="str">
            <v>CAOLIN</v>
          </cell>
          <cell r="C1136" t="str">
            <v>BT</v>
          </cell>
          <cell r="D1136">
            <v>7883</v>
          </cell>
        </row>
        <row r="1137">
          <cell r="A1137">
            <v>1137</v>
          </cell>
          <cell r="B1137" t="str">
            <v>MARMOLINA</v>
          </cell>
          <cell r="C1137" t="str">
            <v>BT</v>
          </cell>
          <cell r="D1137">
            <v>5700</v>
          </cell>
        </row>
        <row r="1138">
          <cell r="A1138">
            <v>1138</v>
          </cell>
          <cell r="B1138" t="str">
            <v>CARBURO</v>
          </cell>
          <cell r="C1138" t="str">
            <v>KG</v>
          </cell>
          <cell r="D1138">
            <v>73</v>
          </cell>
        </row>
        <row r="1139">
          <cell r="A1139">
            <v>1139</v>
          </cell>
          <cell r="B1139" t="str">
            <v>COSTO ADIC. RET.2500 PS01</v>
          </cell>
          <cell r="C1139" t="str">
            <v>M3</v>
          </cell>
          <cell r="D1139">
            <v>6960</v>
          </cell>
        </row>
        <row r="1140">
          <cell r="A1140">
            <v>1140</v>
          </cell>
          <cell r="B1140" t="str">
            <v>GRANIPLAST</v>
          </cell>
          <cell r="C1140" t="str">
            <v>M2</v>
          </cell>
          <cell r="D1140">
            <v>3000</v>
          </cell>
        </row>
        <row r="1141">
          <cell r="A1141">
            <v>1141</v>
          </cell>
          <cell r="B1141" t="str">
            <v>MARMOLPLAST</v>
          </cell>
          <cell r="C1141" t="str">
            <v>M2</v>
          </cell>
          <cell r="D1141">
            <v>5500</v>
          </cell>
        </row>
        <row r="1142">
          <cell r="A1142">
            <v>1142</v>
          </cell>
          <cell r="B1142" t="str">
            <v>COLORPLAST</v>
          </cell>
          <cell r="C1142" t="str">
            <v>M2</v>
          </cell>
          <cell r="D1142">
            <v>3000</v>
          </cell>
        </row>
        <row r="1143">
          <cell r="A1143">
            <v>1143</v>
          </cell>
          <cell r="B1143" t="str">
            <v>SILCOPLAST</v>
          </cell>
          <cell r="C1143" t="str">
            <v>M2</v>
          </cell>
          <cell r="D1143">
            <v>3000</v>
          </cell>
        </row>
        <row r="1144">
          <cell r="A1144">
            <v>1144</v>
          </cell>
          <cell r="B1144" t="str">
            <v>BLOQUE ENTREPISO E-30</v>
          </cell>
          <cell r="C1144" t="str">
            <v>UN</v>
          </cell>
          <cell r="D1144">
            <v>1392</v>
          </cell>
        </row>
        <row r="1145">
          <cell r="A1145">
            <v>1145</v>
          </cell>
          <cell r="B1145" t="str">
            <v>BLOQUE ENTREPISO E-35</v>
          </cell>
          <cell r="C1145" t="str">
            <v>UN</v>
          </cell>
          <cell r="D1145">
            <v>1566</v>
          </cell>
        </row>
        <row r="1146">
          <cell r="A1146">
            <v>1146</v>
          </cell>
          <cell r="B1146" t="str">
            <v>BLOQUE ENTREPISO E-40</v>
          </cell>
          <cell r="C1146" t="str">
            <v>UN</v>
          </cell>
          <cell r="D1146">
            <v>1682</v>
          </cell>
        </row>
        <row r="1147">
          <cell r="A1147">
            <v>1147</v>
          </cell>
          <cell r="B1147" t="str">
            <v>COSTO ADIC. RET.3000 PS01</v>
          </cell>
          <cell r="C1147" t="str">
            <v>M3</v>
          </cell>
          <cell r="D1147">
            <v>6960</v>
          </cell>
        </row>
        <row r="1148">
          <cell r="A1148">
            <v>1148</v>
          </cell>
          <cell r="B1148" t="str">
            <v>SUPERCANALETA l=1.57  3mm</v>
          </cell>
          <cell r="C1148" t="str">
            <v>UN</v>
          </cell>
          <cell r="D1148">
            <v>131892</v>
          </cell>
        </row>
        <row r="1149">
          <cell r="A1149">
            <v>1149</v>
          </cell>
          <cell r="B1149" t="str">
            <v>VIDRIO TEMPLADO       5mm</v>
          </cell>
          <cell r="C1149" t="str">
            <v>M2</v>
          </cell>
          <cell r="D1149">
            <v>79170</v>
          </cell>
        </row>
        <row r="1150">
          <cell r="A1150">
            <v>1150</v>
          </cell>
          <cell r="B1150" t="str">
            <v>PARED EN DRY-WALL E=15 CM</v>
          </cell>
          <cell r="C1150" t="str">
            <v>M2</v>
          </cell>
          <cell r="D1150">
            <v>17955</v>
          </cell>
        </row>
        <row r="1151">
          <cell r="A1151">
            <v>1151</v>
          </cell>
          <cell r="B1151" t="str">
            <v>VIDRIO TEMPLADO       6mm</v>
          </cell>
          <cell r="C1151" t="str">
            <v>M2</v>
          </cell>
          <cell r="D1151">
            <v>84270</v>
          </cell>
        </row>
        <row r="1152">
          <cell r="A1152">
            <v>1152</v>
          </cell>
          <cell r="B1152" t="str">
            <v>LAM.ICOPOR 1.20x3.60  8mm</v>
          </cell>
          <cell r="C1152" t="str">
            <v>UN</v>
          </cell>
          <cell r="D1152">
            <v>3007</v>
          </cell>
        </row>
        <row r="1153">
          <cell r="A1153">
            <v>1153</v>
          </cell>
          <cell r="B1153" t="str">
            <v>VIDRIO TEMPLADO       8mm</v>
          </cell>
          <cell r="C1153" t="str">
            <v>M2</v>
          </cell>
          <cell r="D1153">
            <v>120000</v>
          </cell>
        </row>
        <row r="1154">
          <cell r="A1154">
            <v>1154</v>
          </cell>
          <cell r="B1154" t="str">
            <v>CABLE ACERO GALV.    1/2"</v>
          </cell>
          <cell r="C1154" t="str">
            <v>ML</v>
          </cell>
          <cell r="D1154">
            <v>2000</v>
          </cell>
        </row>
        <row r="1155">
          <cell r="A1155">
            <v>1155</v>
          </cell>
          <cell r="B1155" t="str">
            <v>CONCRETO CORR 2500 PSI 02</v>
          </cell>
          <cell r="C1155" t="str">
            <v>M3</v>
          </cell>
          <cell r="D1155">
            <v>100688</v>
          </cell>
        </row>
        <row r="1156">
          <cell r="A1156">
            <v>1156</v>
          </cell>
          <cell r="B1156" t="str">
            <v>CABLE ACERO GALV.    1/4"</v>
          </cell>
          <cell r="C1156" t="str">
            <v>ML</v>
          </cell>
          <cell r="D1156">
            <v>550</v>
          </cell>
        </row>
        <row r="1157">
          <cell r="A1157">
            <v>1157</v>
          </cell>
          <cell r="B1157" t="str">
            <v>CONCRETO CORR 3000 PSI 02</v>
          </cell>
          <cell r="C1157" t="str">
            <v>M3</v>
          </cell>
          <cell r="D1157">
            <v>122032</v>
          </cell>
        </row>
        <row r="1158">
          <cell r="A1158">
            <v>1158</v>
          </cell>
          <cell r="B1158" t="str">
            <v>ENTREPISO PAL.   45x60x20</v>
          </cell>
          <cell r="C1158" t="str">
            <v>UN</v>
          </cell>
          <cell r="D1158">
            <v>1400</v>
          </cell>
        </row>
        <row r="1159">
          <cell r="A1159">
            <v>1159</v>
          </cell>
          <cell r="B1159" t="str">
            <v>ENTREPISO PAL.   50x60x20</v>
          </cell>
          <cell r="C1159" t="str">
            <v>UN</v>
          </cell>
          <cell r="D1159">
            <v>1410</v>
          </cell>
        </row>
        <row r="1160">
          <cell r="A1160">
            <v>1160</v>
          </cell>
          <cell r="B1160" t="str">
            <v>CONCRETO CORR 3500 PSI 02</v>
          </cell>
          <cell r="C1160" t="str">
            <v>M}</v>
          </cell>
          <cell r="D1160">
            <v>114956</v>
          </cell>
        </row>
        <row r="1161">
          <cell r="A1161">
            <v>1161</v>
          </cell>
          <cell r="B1161" t="str">
            <v>CONCRETO CORR 4000 PSI 02</v>
          </cell>
          <cell r="C1161" t="str">
            <v>M3</v>
          </cell>
          <cell r="D1161">
            <v>126092</v>
          </cell>
        </row>
        <row r="1162">
          <cell r="A1162">
            <v>1162</v>
          </cell>
          <cell r="B1162" t="str">
            <v>A.C.P.M         ARMENIA</v>
          </cell>
          <cell r="C1162" t="str">
            <v>GL</v>
          </cell>
          <cell r="D1162">
            <v>1197</v>
          </cell>
        </row>
        <row r="1163">
          <cell r="A1163">
            <v>1163</v>
          </cell>
          <cell r="B1163" t="str">
            <v>GASOLINA CORR.  B/QUILLA</v>
          </cell>
          <cell r="C1163" t="str">
            <v>GL</v>
          </cell>
          <cell r="D1163">
            <v>1185</v>
          </cell>
        </row>
        <row r="1164">
          <cell r="A1164">
            <v>1164</v>
          </cell>
          <cell r="B1164" t="str">
            <v>TOMA DE NUCLEO DE 4"</v>
          </cell>
          <cell r="C1164" t="str">
            <v>UN</v>
          </cell>
          <cell r="D1164">
            <v>100000</v>
          </cell>
        </row>
        <row r="1165">
          <cell r="A1165">
            <v>1165</v>
          </cell>
          <cell r="B1165" t="str">
            <v>ENSAYO DE HUMEDAD NATURAL</v>
          </cell>
          <cell r="C1165" t="str">
            <v>UN</v>
          </cell>
          <cell r="D1165">
            <v>12000</v>
          </cell>
        </row>
        <row r="1166">
          <cell r="A1166">
            <v>1166</v>
          </cell>
          <cell r="B1166" t="str">
            <v>ENSAYO DE GRANULOMETRIA</v>
          </cell>
          <cell r="C1166" t="str">
            <v>UN</v>
          </cell>
          <cell r="D1166">
            <v>30000</v>
          </cell>
        </row>
        <row r="1167">
          <cell r="A1167">
            <v>1167</v>
          </cell>
          <cell r="B1167" t="str">
            <v>YALE PASILLO       HIERRO</v>
          </cell>
          <cell r="C1167" t="str">
            <v>UN</v>
          </cell>
          <cell r="D1167">
            <v>10440</v>
          </cell>
        </row>
        <row r="1168">
          <cell r="A1168">
            <v>1168</v>
          </cell>
          <cell r="B1168" t="str">
            <v>VIDRIO EN LAMINA      4mm</v>
          </cell>
          <cell r="C1168" t="str">
            <v>UN</v>
          </cell>
          <cell r="D1168">
            <v>31400</v>
          </cell>
        </row>
        <row r="1169">
          <cell r="A1169">
            <v>1169</v>
          </cell>
          <cell r="B1169" t="str">
            <v>CALENTADOR A GAS    20 Gl</v>
          </cell>
          <cell r="C1169" t="str">
            <v>UN</v>
          </cell>
          <cell r="D1169">
            <v>452000</v>
          </cell>
        </row>
        <row r="1170">
          <cell r="A1170">
            <v>1170</v>
          </cell>
          <cell r="B1170" t="str">
            <v>YALE PASILLO       MADERA</v>
          </cell>
          <cell r="C1170" t="str">
            <v>UN</v>
          </cell>
          <cell r="D1170">
            <v>14384</v>
          </cell>
        </row>
        <row r="1171">
          <cell r="A1171">
            <v>1171</v>
          </cell>
          <cell r="B1171" t="str">
            <v>YALE BAÑO          HIERRO</v>
          </cell>
          <cell r="C1171" t="str">
            <v>UN</v>
          </cell>
          <cell r="D1171">
            <v>10440</v>
          </cell>
        </row>
        <row r="1172">
          <cell r="A1172">
            <v>1172</v>
          </cell>
          <cell r="B1172" t="str">
            <v>VIDRIO EN LAMINA      5mm</v>
          </cell>
          <cell r="C1172" t="str">
            <v>UN</v>
          </cell>
          <cell r="D1172">
            <v>42500</v>
          </cell>
        </row>
        <row r="1173">
          <cell r="A1173">
            <v>1173</v>
          </cell>
          <cell r="B1173" t="str">
            <v>CALENTADOR ELECTRIC.20 Gl</v>
          </cell>
          <cell r="C1173" t="str">
            <v>UN</v>
          </cell>
          <cell r="D1173">
            <v>213000</v>
          </cell>
        </row>
        <row r="1174">
          <cell r="A1174">
            <v>1174</v>
          </cell>
          <cell r="B1174" t="str">
            <v>YALE BAÑO          MADERA</v>
          </cell>
          <cell r="C1174" t="str">
            <v>UN</v>
          </cell>
          <cell r="D1174">
            <v>14384</v>
          </cell>
        </row>
        <row r="1175">
          <cell r="A1175">
            <v>1175</v>
          </cell>
          <cell r="B1175" t="str">
            <v>YALE PATIO-PRIVADA HIERRO</v>
          </cell>
          <cell r="C1175" t="str">
            <v>UN</v>
          </cell>
          <cell r="D1175">
            <v>10440</v>
          </cell>
        </row>
        <row r="1176">
          <cell r="A1176">
            <v>1176</v>
          </cell>
          <cell r="B1176" t="str">
            <v>CONCRETO CORR 4500 PSI 02</v>
          </cell>
          <cell r="C1176" t="str">
            <v>M3</v>
          </cell>
          <cell r="D1176">
            <v>137692</v>
          </cell>
        </row>
        <row r="1177">
          <cell r="A1177">
            <v>1177</v>
          </cell>
          <cell r="B1177" t="str">
            <v>CALENTADOR ELECTRIC.30 Gl</v>
          </cell>
          <cell r="C1177" t="str">
            <v>UN</v>
          </cell>
          <cell r="D1177">
            <v>270000</v>
          </cell>
        </row>
        <row r="1178">
          <cell r="A1178">
            <v>1178</v>
          </cell>
          <cell r="B1178" t="str">
            <v>YALE PATIO-PRIVADA MADERA</v>
          </cell>
          <cell r="C1178" t="str">
            <v>UN</v>
          </cell>
          <cell r="D1178">
            <v>14384</v>
          </cell>
        </row>
        <row r="1179">
          <cell r="A1179">
            <v>1179</v>
          </cell>
          <cell r="B1179" t="str">
            <v>YALE ALCOBA-OFIC.  HIERRO</v>
          </cell>
          <cell r="C1179" t="str">
            <v>UN</v>
          </cell>
          <cell r="D1179">
            <v>12760</v>
          </cell>
        </row>
        <row r="1180">
          <cell r="A1180">
            <v>1180</v>
          </cell>
          <cell r="B1180" t="str">
            <v>ENSAYO COMPACTACION STAND</v>
          </cell>
          <cell r="C1180" t="str">
            <v>UN</v>
          </cell>
          <cell r="D1180">
            <v>13920</v>
          </cell>
        </row>
        <row r="1181">
          <cell r="A1181">
            <v>1181</v>
          </cell>
          <cell r="B1181" t="str">
            <v>CALENTADOR INDUSTR. 80 Gl</v>
          </cell>
          <cell r="C1181" t="str">
            <v>UN</v>
          </cell>
          <cell r="D1181">
            <v>1104940</v>
          </cell>
        </row>
        <row r="1182">
          <cell r="A1182">
            <v>1182</v>
          </cell>
          <cell r="B1182" t="str">
            <v>YALE ALCOBA-OFIC.  MADERA</v>
          </cell>
          <cell r="C1182" t="str">
            <v>UN</v>
          </cell>
          <cell r="D1182">
            <v>17400</v>
          </cell>
        </row>
        <row r="1183">
          <cell r="A1183">
            <v>1183</v>
          </cell>
          <cell r="B1183" t="str">
            <v>YALE BODEGA-CLOSET HIERRO</v>
          </cell>
          <cell r="C1183" t="str">
            <v>UN</v>
          </cell>
          <cell r="D1183">
            <v>17052</v>
          </cell>
        </row>
        <row r="1184">
          <cell r="A1184">
            <v>1184</v>
          </cell>
          <cell r="B1184" t="str">
            <v>ENSAYO DE PERMEABILIDAD</v>
          </cell>
          <cell r="C1184" t="str">
            <v>UN</v>
          </cell>
          <cell r="D1184">
            <v>50000</v>
          </cell>
        </row>
        <row r="1185">
          <cell r="A1185">
            <v>1185</v>
          </cell>
          <cell r="B1185" t="str">
            <v>CALENTADOR INDUSTR.120 Gl</v>
          </cell>
          <cell r="C1185" t="str">
            <v>UN</v>
          </cell>
          <cell r="D1185">
            <v>1745000</v>
          </cell>
        </row>
        <row r="1186">
          <cell r="A1186">
            <v>1186</v>
          </cell>
          <cell r="B1186" t="str">
            <v>YALE BODEGA-CLOSET MADERA</v>
          </cell>
          <cell r="C1186" t="str">
            <v>UN</v>
          </cell>
          <cell r="D1186">
            <v>21692</v>
          </cell>
        </row>
        <row r="1187">
          <cell r="A1187">
            <v>1187</v>
          </cell>
          <cell r="B1187" t="str">
            <v>YALE SERV.PUBLICOS HIERRO</v>
          </cell>
          <cell r="C1187" t="str">
            <v>UN</v>
          </cell>
          <cell r="D1187">
            <v>14732</v>
          </cell>
        </row>
        <row r="1188">
          <cell r="A1188">
            <v>1188</v>
          </cell>
          <cell r="B1188" t="str">
            <v>BINDA BOQUILLA</v>
          </cell>
          <cell r="C1188" t="str">
            <v>KG</v>
          </cell>
          <cell r="D1188">
            <v>1682</v>
          </cell>
        </row>
        <row r="1189">
          <cell r="A1189">
            <v>1189</v>
          </cell>
          <cell r="B1189" t="str">
            <v>CALENTADOR PASO-GAS 10 Lt</v>
          </cell>
          <cell r="C1189" t="str">
            <v>UN</v>
          </cell>
          <cell r="D1189">
            <v>285000</v>
          </cell>
        </row>
        <row r="1190">
          <cell r="A1190">
            <v>1190</v>
          </cell>
          <cell r="B1190" t="str">
            <v>YALE SERV.PUBLICOS MADERA</v>
          </cell>
          <cell r="C1190" t="str">
            <v>UN</v>
          </cell>
          <cell r="D1190">
            <v>19256</v>
          </cell>
        </row>
        <row r="1191">
          <cell r="A1191">
            <v>1191</v>
          </cell>
          <cell r="B1191" t="str">
            <v>YALE ENTRADA-OFIC. HIERRO</v>
          </cell>
          <cell r="C1191" t="str">
            <v>UN</v>
          </cell>
          <cell r="D1191">
            <v>14732</v>
          </cell>
        </row>
        <row r="1192">
          <cell r="A1192">
            <v>1192</v>
          </cell>
          <cell r="B1192" t="str">
            <v>BINDA EXTRA BLANCO</v>
          </cell>
          <cell r="C1192" t="str">
            <v>KG</v>
          </cell>
          <cell r="D1192">
            <v>626</v>
          </cell>
        </row>
        <row r="1193">
          <cell r="A1193">
            <v>1193</v>
          </cell>
          <cell r="B1193" t="str">
            <v>VALVULA SEGURIDAD     H20</v>
          </cell>
          <cell r="C1193" t="str">
            <v>UN</v>
          </cell>
          <cell r="D1193">
            <v>7000</v>
          </cell>
        </row>
        <row r="1194">
          <cell r="A1194">
            <v>1194</v>
          </cell>
          <cell r="B1194" t="str">
            <v>YALE ENTRADA-OFIC. MADERA</v>
          </cell>
          <cell r="C1194" t="str">
            <v>UN</v>
          </cell>
          <cell r="D1194">
            <v>19256</v>
          </cell>
        </row>
        <row r="1195">
          <cell r="A1195">
            <v>1195</v>
          </cell>
          <cell r="B1195" t="str">
            <v>YALE AULAS         HIERRO</v>
          </cell>
          <cell r="C1195" t="str">
            <v>UN</v>
          </cell>
          <cell r="D1195">
            <v>17052</v>
          </cell>
        </row>
        <row r="1196">
          <cell r="A1196">
            <v>1196</v>
          </cell>
          <cell r="B1196" t="str">
            <v>COSTO ADIC. RET.3500 PS01</v>
          </cell>
          <cell r="C1196" t="str">
            <v>M3</v>
          </cell>
          <cell r="D1196">
            <v>6960</v>
          </cell>
        </row>
        <row r="1197">
          <cell r="A1197">
            <v>1197</v>
          </cell>
          <cell r="B1197" t="str">
            <v>CAMPANA EXTRACTORA  CH-60</v>
          </cell>
          <cell r="C1197" t="str">
            <v>UN</v>
          </cell>
          <cell r="D1197">
            <v>58000</v>
          </cell>
        </row>
        <row r="1198">
          <cell r="A1198">
            <v>1198</v>
          </cell>
          <cell r="B1198" t="str">
            <v>YALE AULAS         MADERA</v>
          </cell>
          <cell r="C1198" t="str">
            <v>UN</v>
          </cell>
          <cell r="D1198">
            <v>21692</v>
          </cell>
        </row>
        <row r="1199">
          <cell r="A1199">
            <v>1199</v>
          </cell>
          <cell r="B1199" t="str">
            <v>CCLE SALIDA        HIERRO</v>
          </cell>
          <cell r="C1199" t="str">
            <v>UN</v>
          </cell>
          <cell r="D1199">
            <v>10440</v>
          </cell>
        </row>
        <row r="1200">
          <cell r="A1200">
            <v>1200</v>
          </cell>
          <cell r="B1200" t="str">
            <v>VICENZA            25X35</v>
          </cell>
          <cell r="C1200" t="str">
            <v>M2</v>
          </cell>
          <cell r="D1200">
            <v>19047</v>
          </cell>
        </row>
        <row r="1201">
          <cell r="A1201">
            <v>1201</v>
          </cell>
          <cell r="B1201" t="str">
            <v>CAMPANA EXTRACTORA  CA-60</v>
          </cell>
          <cell r="C1201" t="str">
            <v>UN</v>
          </cell>
          <cell r="D1201">
            <v>72000</v>
          </cell>
        </row>
        <row r="1202">
          <cell r="A1202">
            <v>1202</v>
          </cell>
          <cell r="B1202" t="str">
            <v>YALE SALIDA        MADERA</v>
          </cell>
          <cell r="C1202" t="str">
            <v>UN</v>
          </cell>
          <cell r="D1202">
            <v>14384</v>
          </cell>
        </row>
        <row r="1203">
          <cell r="A1203">
            <v>1203</v>
          </cell>
          <cell r="B1203" t="str">
            <v>YALE COMUNICACION  HIERRO</v>
          </cell>
          <cell r="C1203" t="str">
            <v>UN</v>
          </cell>
          <cell r="D1203">
            <v>10440</v>
          </cell>
        </row>
        <row r="1204">
          <cell r="A1204">
            <v>1204</v>
          </cell>
          <cell r="B1204" t="str">
            <v>TUBERIA EN GRES        4"</v>
          </cell>
          <cell r="C1204" t="str">
            <v>UN</v>
          </cell>
          <cell r="D1204">
            <v>4620</v>
          </cell>
        </row>
        <row r="1205">
          <cell r="A1205">
            <v>1205</v>
          </cell>
          <cell r="B1205" t="str">
            <v>ESTUFA ELECTRICA   PS-664</v>
          </cell>
          <cell r="C1205" t="str">
            <v>UN</v>
          </cell>
          <cell r="D1205">
            <v>120000</v>
          </cell>
        </row>
        <row r="1206">
          <cell r="A1206">
            <v>1206</v>
          </cell>
          <cell r="B1206" t="str">
            <v>YALE COMUNICACION  MADERA</v>
          </cell>
          <cell r="C1206" t="str">
            <v>UN</v>
          </cell>
          <cell r="D1206">
            <v>14384</v>
          </cell>
        </row>
        <row r="1207">
          <cell r="A1207">
            <v>1207</v>
          </cell>
          <cell r="B1207" t="str">
            <v>YALE CORR.-PASILLO HIERRO</v>
          </cell>
          <cell r="C1207" t="str">
            <v>UN</v>
          </cell>
          <cell r="D1207">
            <v>14732</v>
          </cell>
        </row>
        <row r="1208">
          <cell r="A1208">
            <v>1208</v>
          </cell>
          <cell r="B1208" t="str">
            <v>VENTILADOR DE TECHO 200 W</v>
          </cell>
          <cell r="C1208" t="str">
            <v>UN</v>
          </cell>
          <cell r="D1208">
            <v>165850</v>
          </cell>
        </row>
        <row r="1209">
          <cell r="A1209">
            <v>1209</v>
          </cell>
          <cell r="B1209" t="str">
            <v>ESTUFA ELECTRICA  PMS-664</v>
          </cell>
          <cell r="C1209" t="str">
            <v>UN</v>
          </cell>
          <cell r="D1209">
            <v>134000</v>
          </cell>
        </row>
        <row r="1210">
          <cell r="A1210">
            <v>1210</v>
          </cell>
          <cell r="B1210" t="str">
            <v>YALE CORR.-PASILLO MADERA</v>
          </cell>
          <cell r="C1210" t="str">
            <v>UN</v>
          </cell>
          <cell r="D1210">
            <v>19256</v>
          </cell>
        </row>
        <row r="1211">
          <cell r="A1211">
            <v>1211</v>
          </cell>
          <cell r="B1211" t="str">
            <v>YALE CLOSET        HIERRO</v>
          </cell>
          <cell r="C1211" t="str">
            <v>UN</v>
          </cell>
          <cell r="D1211">
            <v>9280</v>
          </cell>
        </row>
        <row r="1212">
          <cell r="A1212">
            <v>1212</v>
          </cell>
          <cell r="B1212" t="str">
            <v>COSTO ADIC. RET.5000 PS01</v>
          </cell>
          <cell r="C1212" t="str">
            <v>M3</v>
          </cell>
          <cell r="D1212">
            <v>6960</v>
          </cell>
        </row>
        <row r="1213">
          <cell r="A1213">
            <v>1213</v>
          </cell>
          <cell r="B1213" t="str">
            <v>HORNO ELECTRICO</v>
          </cell>
          <cell r="C1213" t="str">
            <v>UN</v>
          </cell>
          <cell r="D1213">
            <v>205608</v>
          </cell>
        </row>
        <row r="1214">
          <cell r="A1214">
            <v>1214</v>
          </cell>
          <cell r="B1214" t="str">
            <v>YALE CLOSET        MADERA</v>
          </cell>
          <cell r="C1214" t="str">
            <v>UN</v>
          </cell>
          <cell r="D1214">
            <v>11600</v>
          </cell>
        </row>
        <row r="1215">
          <cell r="A1215">
            <v>1215</v>
          </cell>
          <cell r="B1215" t="str">
            <v>YALE ENTRADA       HIERRO</v>
          </cell>
          <cell r="C1215" t="str">
            <v>UN</v>
          </cell>
          <cell r="D1215">
            <v>22504</v>
          </cell>
        </row>
        <row r="1216">
          <cell r="A1216">
            <v>1216</v>
          </cell>
          <cell r="B1216" t="str">
            <v>COSTO ADIC. RET.6000 PS01</v>
          </cell>
          <cell r="C1216" t="str">
            <v>M3</v>
          </cell>
          <cell r="D1216">
            <v>6960</v>
          </cell>
        </row>
        <row r="1217">
          <cell r="A1217">
            <v>1217</v>
          </cell>
          <cell r="B1217" t="str">
            <v>HORNO A GAS</v>
          </cell>
          <cell r="C1217" t="str">
            <v>UN</v>
          </cell>
          <cell r="D1217">
            <v>190000</v>
          </cell>
        </row>
        <row r="1218">
          <cell r="A1218">
            <v>1218</v>
          </cell>
          <cell r="B1218" t="str">
            <v>YALE ENTRADA       MADERA</v>
          </cell>
          <cell r="C1218" t="str">
            <v>UN</v>
          </cell>
          <cell r="D1218">
            <v>27260</v>
          </cell>
        </row>
        <row r="1219">
          <cell r="A1219">
            <v>1219</v>
          </cell>
          <cell r="B1219" t="str">
            <v>YALE ALC.-H.HOTEL  HIERRO</v>
          </cell>
          <cell r="C1219" t="str">
            <v>UN</v>
          </cell>
          <cell r="D1219">
            <v>17052</v>
          </cell>
        </row>
        <row r="1220">
          <cell r="A1220">
            <v>1220</v>
          </cell>
          <cell r="B1220" t="str">
            <v>FORLI BASE OSCURA  25X25</v>
          </cell>
          <cell r="C1220" t="str">
            <v>M2</v>
          </cell>
          <cell r="D1220">
            <v>19047</v>
          </cell>
        </row>
        <row r="1221">
          <cell r="A1221">
            <v>1221</v>
          </cell>
          <cell r="B1221" t="str">
            <v>PLATINA       1 1/4 x 1/4</v>
          </cell>
          <cell r="C1221" t="str">
            <v>KG</v>
          </cell>
          <cell r="D1221">
            <v>1242</v>
          </cell>
        </row>
        <row r="1222">
          <cell r="A1222">
            <v>1222</v>
          </cell>
          <cell r="B1222" t="str">
            <v>YALE ALC.-H.HOTEL  MADERA</v>
          </cell>
          <cell r="C1222" t="str">
            <v>UN</v>
          </cell>
          <cell r="D1222">
            <v>21692</v>
          </cell>
        </row>
        <row r="1223">
          <cell r="A1223">
            <v>1223</v>
          </cell>
          <cell r="B1223" t="str">
            <v>YALE SALIDA        HIERRO</v>
          </cell>
          <cell r="C1223" t="str">
            <v>UN</v>
          </cell>
          <cell r="D1223">
            <v>9976</v>
          </cell>
        </row>
        <row r="1224">
          <cell r="A1224">
            <v>1224</v>
          </cell>
          <cell r="B1224" t="str">
            <v>MARCO DE ANDAMIO TUB1.5M</v>
          </cell>
          <cell r="C1224" t="str">
            <v>DD</v>
          </cell>
          <cell r="D1224">
            <v>202</v>
          </cell>
        </row>
        <row r="1225">
          <cell r="A1225">
            <v>1225</v>
          </cell>
          <cell r="B1225" t="str">
            <v>AISLADOR ESPIGO     2.5 m</v>
          </cell>
          <cell r="C1225" t="str">
            <v>UN</v>
          </cell>
          <cell r="D1225">
            <v>7850</v>
          </cell>
        </row>
        <row r="1226">
          <cell r="A1226">
            <v>1226</v>
          </cell>
          <cell r="B1226" t="str">
            <v>YALE SALIDA        MADE01</v>
          </cell>
          <cell r="C1226" t="str">
            <v>UN</v>
          </cell>
          <cell r="D1226">
            <v>12296</v>
          </cell>
        </row>
        <row r="1227">
          <cell r="A1227">
            <v>1227</v>
          </cell>
          <cell r="B1227" t="str">
            <v>YALE S/PONER   1/4</v>
          </cell>
          <cell r="C1227" t="str">
            <v>UN</v>
          </cell>
          <cell r="D1227">
            <v>30392</v>
          </cell>
        </row>
        <row r="1228">
          <cell r="A1228">
            <v>1228</v>
          </cell>
          <cell r="B1228" t="str">
            <v>TUBERIA EN GRES        6"</v>
          </cell>
          <cell r="C1228" t="str">
            <v>UN</v>
          </cell>
          <cell r="D1228">
            <v>6860</v>
          </cell>
        </row>
        <row r="1229">
          <cell r="A1229">
            <v>1229</v>
          </cell>
          <cell r="B1229" t="str">
            <v>YALE S/PONER   1/4 ROSETA</v>
          </cell>
          <cell r="C1229" t="str">
            <v>UN</v>
          </cell>
          <cell r="D1229">
            <v>27028</v>
          </cell>
        </row>
        <row r="1230">
          <cell r="A1230">
            <v>1230</v>
          </cell>
          <cell r="B1230" t="str">
            <v>VERONA CLARA       25X35</v>
          </cell>
          <cell r="C1230" t="str">
            <v>M2</v>
          </cell>
          <cell r="D1230">
            <v>19047</v>
          </cell>
        </row>
        <row r="1231">
          <cell r="A1231">
            <v>1231</v>
          </cell>
          <cell r="B1231" t="str">
            <v>YALE S/PONER</v>
          </cell>
          <cell r="C1231" t="str">
            <v>UN</v>
          </cell>
          <cell r="D1231">
            <v>9976</v>
          </cell>
        </row>
        <row r="1232">
          <cell r="A1232">
            <v>1232</v>
          </cell>
          <cell r="B1232" t="str">
            <v>YALE EMBUTIR</v>
          </cell>
          <cell r="C1232" t="str">
            <v>UN</v>
          </cell>
          <cell r="D1232">
            <v>30972</v>
          </cell>
        </row>
        <row r="1233">
          <cell r="A1233">
            <v>1233</v>
          </cell>
          <cell r="B1233" t="str">
            <v>TOMA MUESTRA TUBO SHELBY</v>
          </cell>
          <cell r="C1233" t="str">
            <v>UN</v>
          </cell>
          <cell r="D1233">
            <v>40000</v>
          </cell>
        </row>
        <row r="1234">
          <cell r="A1234">
            <v>1234</v>
          </cell>
          <cell r="B1234" t="str">
            <v>YALE EMBUTIR           01</v>
          </cell>
          <cell r="C1234" t="str">
            <v>UN</v>
          </cell>
          <cell r="D1234">
            <v>12760</v>
          </cell>
        </row>
        <row r="1235">
          <cell r="A1235">
            <v>1235</v>
          </cell>
          <cell r="B1235" t="str">
            <v>YALE EMBUTIR PICO DE LORO</v>
          </cell>
          <cell r="C1235" t="str">
            <v>UN</v>
          </cell>
          <cell r="D1235">
            <v>15080</v>
          </cell>
        </row>
        <row r="1236">
          <cell r="A1236">
            <v>1236</v>
          </cell>
          <cell r="B1236" t="str">
            <v>YALE EMBUTIR PICO DE LO01</v>
          </cell>
          <cell r="C1236" t="str">
            <v>UN</v>
          </cell>
          <cell r="D1236">
            <v>13688</v>
          </cell>
        </row>
        <row r="1237">
          <cell r="A1237">
            <v>1237</v>
          </cell>
          <cell r="B1237" t="str">
            <v>YALE MUEBLES</v>
          </cell>
          <cell r="C1237" t="str">
            <v>UN</v>
          </cell>
          <cell r="D1237">
            <v>8120</v>
          </cell>
        </row>
        <row r="1238">
          <cell r="A1238">
            <v>1238</v>
          </cell>
          <cell r="B1238" t="str">
            <v>YALE MUEBLES           01</v>
          </cell>
          <cell r="C1238" t="str">
            <v>UN</v>
          </cell>
          <cell r="D1238">
            <v>6148</v>
          </cell>
        </row>
        <row r="1239">
          <cell r="A1239">
            <v>1239</v>
          </cell>
          <cell r="B1239" t="str">
            <v>CIERRAPUERTAS        YALE</v>
          </cell>
          <cell r="C1239" t="str">
            <v>UN</v>
          </cell>
          <cell r="D1239">
            <v>52432</v>
          </cell>
        </row>
        <row r="1240">
          <cell r="A1240">
            <v>1240</v>
          </cell>
          <cell r="B1240" t="str">
            <v>TOMA MUESTRA MOLDE C.B.R</v>
          </cell>
          <cell r="C1240" t="str">
            <v>UN</v>
          </cell>
          <cell r="D1240">
            <v>200000</v>
          </cell>
        </row>
        <row r="1241">
          <cell r="A1241">
            <v>1241</v>
          </cell>
          <cell r="B1241" t="str">
            <v>CIERRAPUERTAS        YA01</v>
          </cell>
          <cell r="C1241" t="str">
            <v>UN</v>
          </cell>
          <cell r="D1241">
            <v>66584</v>
          </cell>
        </row>
        <row r="1242">
          <cell r="A1242">
            <v>1242</v>
          </cell>
          <cell r="B1242" t="str">
            <v>SCHLAGE T.A-PASO     A10S</v>
          </cell>
          <cell r="C1242" t="str">
            <v>UN</v>
          </cell>
          <cell r="D1242">
            <v>9048</v>
          </cell>
        </row>
        <row r="1243">
          <cell r="A1243">
            <v>1243</v>
          </cell>
          <cell r="B1243" t="str">
            <v>SCHLAGE T.A-PASO     A101</v>
          </cell>
          <cell r="C1243" t="str">
            <v>UN</v>
          </cell>
          <cell r="D1243">
            <v>12180</v>
          </cell>
        </row>
        <row r="1244">
          <cell r="A1244">
            <v>1244</v>
          </cell>
          <cell r="B1244" t="str">
            <v>CEDRO CAQUETA       PIEZA</v>
          </cell>
          <cell r="C1244" t="str">
            <v>UN</v>
          </cell>
          <cell r="D1244">
            <v>9700</v>
          </cell>
        </row>
        <row r="1245">
          <cell r="A1245">
            <v>1245</v>
          </cell>
          <cell r="B1245" t="str">
            <v>FLOTADOR METALICO 2"</v>
          </cell>
          <cell r="C1245" t="str">
            <v>UN</v>
          </cell>
          <cell r="D1245">
            <v>40307</v>
          </cell>
        </row>
        <row r="1246">
          <cell r="A1246">
            <v>1246</v>
          </cell>
          <cell r="B1246" t="str">
            <v>SCHLAGE T.A-PASO     A102</v>
          </cell>
          <cell r="C1246" t="str">
            <v>UN</v>
          </cell>
          <cell r="D1246">
            <v>14500</v>
          </cell>
        </row>
        <row r="1247">
          <cell r="A1247">
            <v>1247</v>
          </cell>
          <cell r="B1247" t="str">
            <v>GRANITO TRV.PERUANO  No.2</v>
          </cell>
          <cell r="C1247" t="str">
            <v>BT</v>
          </cell>
          <cell r="D1247">
            <v>12876</v>
          </cell>
        </row>
        <row r="1248">
          <cell r="A1248">
            <v>1248</v>
          </cell>
          <cell r="B1248" t="str">
            <v>GRANITO NEGRO        No.2</v>
          </cell>
          <cell r="C1248" t="str">
            <v>BT</v>
          </cell>
          <cell r="D1248">
            <v>12876</v>
          </cell>
        </row>
        <row r="1249">
          <cell r="A1249">
            <v>1249</v>
          </cell>
          <cell r="B1249" t="str">
            <v>SCHLAGE T.A-TERRAZA  A30S</v>
          </cell>
          <cell r="C1249" t="str">
            <v>UN</v>
          </cell>
          <cell r="D1249">
            <v>9396</v>
          </cell>
        </row>
        <row r="1250">
          <cell r="A1250">
            <v>1250</v>
          </cell>
          <cell r="B1250" t="str">
            <v>SCHLAGE T.A-TERRAZA  A30D</v>
          </cell>
          <cell r="C1250" t="str">
            <v>UN</v>
          </cell>
          <cell r="D1250">
            <v>12528</v>
          </cell>
        </row>
        <row r="1251">
          <cell r="A1251">
            <v>1251</v>
          </cell>
          <cell r="B1251" t="str">
            <v>FLORMORADO          PIEZA</v>
          </cell>
          <cell r="C1251" t="str">
            <v>UN</v>
          </cell>
          <cell r="D1251">
            <v>14000</v>
          </cell>
        </row>
        <row r="1252">
          <cell r="A1252">
            <v>1252</v>
          </cell>
          <cell r="B1252" t="str">
            <v>VERONA OSCURO      25X35</v>
          </cell>
          <cell r="C1252" t="str">
            <v>M2</v>
          </cell>
          <cell r="D1252">
            <v>19047</v>
          </cell>
        </row>
        <row r="1253">
          <cell r="A1253">
            <v>1253</v>
          </cell>
          <cell r="B1253" t="str">
            <v>SCHLAGE T.A-TERRAZA  A301</v>
          </cell>
          <cell r="C1253" t="str">
            <v>UN</v>
          </cell>
          <cell r="D1253">
            <v>14848</v>
          </cell>
        </row>
        <row r="1254">
          <cell r="A1254">
            <v>1254</v>
          </cell>
          <cell r="B1254" t="str">
            <v>ANDAMIO COLGANTE (100M)</v>
          </cell>
          <cell r="C1254" t="str">
            <v>DD</v>
          </cell>
          <cell r="D1254">
            <v>2320</v>
          </cell>
        </row>
        <row r="1255">
          <cell r="A1255">
            <v>1255</v>
          </cell>
          <cell r="B1255" t="str">
            <v>ANDAMIO COLGANTE  (30M)</v>
          </cell>
          <cell r="C1255" t="str">
            <v>DD</v>
          </cell>
          <cell r="D1255">
            <v>1740</v>
          </cell>
        </row>
        <row r="1256">
          <cell r="A1256">
            <v>1256</v>
          </cell>
          <cell r="B1256" t="str">
            <v>SCHLAGE T.A-TERRAZA  A302</v>
          </cell>
          <cell r="C1256" t="str">
            <v>UN</v>
          </cell>
          <cell r="D1256">
            <v>9744</v>
          </cell>
        </row>
        <row r="1257">
          <cell r="A1257">
            <v>1257</v>
          </cell>
          <cell r="B1257" t="str">
            <v>SCHLAGE T.A-TERRAZA  A303</v>
          </cell>
          <cell r="C1257" t="str">
            <v>UN</v>
          </cell>
          <cell r="D1257">
            <v>12876</v>
          </cell>
        </row>
        <row r="1258">
          <cell r="A1258">
            <v>1258</v>
          </cell>
          <cell r="B1258" t="str">
            <v>CALENTADOR ELECTRIC.11 GL</v>
          </cell>
          <cell r="C1258" t="str">
            <v>UN</v>
          </cell>
          <cell r="D1258">
            <v>140000</v>
          </cell>
        </row>
        <row r="1259">
          <cell r="A1259">
            <v>1259</v>
          </cell>
          <cell r="B1259" t="str">
            <v>TUBO SANITARIO         6"</v>
          </cell>
          <cell r="C1259" t="str">
            <v>ML</v>
          </cell>
          <cell r="D1259">
            <v>18045</v>
          </cell>
        </row>
        <row r="1260">
          <cell r="A1260">
            <v>1260</v>
          </cell>
          <cell r="B1260" t="str">
            <v>SCHLAGE T.A-TERRAZA  A304</v>
          </cell>
          <cell r="C1260" t="str">
            <v>UN</v>
          </cell>
          <cell r="D1260">
            <v>15196</v>
          </cell>
        </row>
        <row r="1261">
          <cell r="A1261">
            <v>1261</v>
          </cell>
          <cell r="B1261" t="str">
            <v>C.RASO GYPSTORM    T-206</v>
          </cell>
          <cell r="C1261" t="str">
            <v>UN</v>
          </cell>
          <cell r="D1261">
            <v>6810</v>
          </cell>
        </row>
        <row r="1262">
          <cell r="A1262">
            <v>1262</v>
          </cell>
          <cell r="B1262" t="str">
            <v>C.RASO GYPDREAMS  CT-336</v>
          </cell>
          <cell r="C1262" t="str">
            <v>UN</v>
          </cell>
          <cell r="D1262">
            <v>10170</v>
          </cell>
        </row>
        <row r="1263">
          <cell r="A1263">
            <v>1263</v>
          </cell>
          <cell r="B1263" t="str">
            <v>SCHLAGE T.A-BAÑO     A40S</v>
          </cell>
          <cell r="C1263" t="str">
            <v>UN</v>
          </cell>
          <cell r="D1263">
            <v>9744</v>
          </cell>
        </row>
        <row r="1264">
          <cell r="A1264">
            <v>1264</v>
          </cell>
          <cell r="B1264" t="str">
            <v>SCHLAGE T.A-BAÑO     A401</v>
          </cell>
          <cell r="C1264" t="str">
            <v>UN</v>
          </cell>
          <cell r="D1264">
            <v>12876</v>
          </cell>
        </row>
        <row r="1265">
          <cell r="A1265">
            <v>1265</v>
          </cell>
          <cell r="B1265" t="str">
            <v>ASCENSOR TL8  5 PARADAS</v>
          </cell>
          <cell r="C1265" t="str">
            <v>UN</v>
          </cell>
          <cell r="D1265">
            <v>29864200</v>
          </cell>
        </row>
        <row r="1266">
          <cell r="A1266">
            <v>1266</v>
          </cell>
          <cell r="B1266" t="str">
            <v>CODO PRES. PVC 90 2 1/2"</v>
          </cell>
          <cell r="C1266" t="str">
            <v>UN</v>
          </cell>
          <cell r="D1266">
            <v>5647</v>
          </cell>
        </row>
        <row r="1267">
          <cell r="A1267">
            <v>1267</v>
          </cell>
          <cell r="B1267" t="str">
            <v>SCHLAGE T.A-BAÑO     A402</v>
          </cell>
          <cell r="C1267" t="str">
            <v>UN</v>
          </cell>
          <cell r="D1267">
            <v>15196</v>
          </cell>
        </row>
        <row r="1268">
          <cell r="A1268">
            <v>1268</v>
          </cell>
          <cell r="B1268" t="str">
            <v>C.RASO GYPDREAMS  CT-206</v>
          </cell>
          <cell r="C1268" t="str">
            <v>UN</v>
          </cell>
          <cell r="D1268">
            <v>7080</v>
          </cell>
        </row>
        <row r="1269">
          <cell r="A1269">
            <v>1269</v>
          </cell>
          <cell r="B1269" t="str">
            <v>C.RASO GYPCELL     T-906</v>
          </cell>
          <cell r="C1269" t="str">
            <v>UN</v>
          </cell>
          <cell r="D1269">
            <v>11010</v>
          </cell>
        </row>
        <row r="1270">
          <cell r="A1270">
            <v>1270</v>
          </cell>
          <cell r="B1270" t="str">
            <v>SCHLAGE T.A-ENT.OF. A50PD</v>
          </cell>
          <cell r="C1270" t="str">
            <v>UN</v>
          </cell>
          <cell r="D1270">
            <v>13920</v>
          </cell>
        </row>
        <row r="1271">
          <cell r="A1271">
            <v>1271</v>
          </cell>
          <cell r="B1271" t="str">
            <v>SCHLAGE T.A-ENT.OF. A5001</v>
          </cell>
          <cell r="C1271" t="str">
            <v>UN</v>
          </cell>
          <cell r="D1271">
            <v>17052</v>
          </cell>
        </row>
        <row r="1272">
          <cell r="A1272">
            <v>1272</v>
          </cell>
          <cell r="B1272" t="str">
            <v>CALENTADOR ELECTRIC.15 GL</v>
          </cell>
          <cell r="C1272" t="str">
            <v>UN</v>
          </cell>
          <cell r="D1272">
            <v>161000</v>
          </cell>
        </row>
        <row r="1273">
          <cell r="A1273">
            <v>1273</v>
          </cell>
          <cell r="B1273" t="str">
            <v>SUELO CEMENTO 1:20</v>
          </cell>
          <cell r="C1273" t="str">
            <v>M3</v>
          </cell>
          <cell r="D1273">
            <v>29928</v>
          </cell>
        </row>
        <row r="1274">
          <cell r="A1274">
            <v>1274</v>
          </cell>
          <cell r="B1274" t="str">
            <v>SCHLAGE T.A-ENT.OF. A5002</v>
          </cell>
          <cell r="C1274" t="str">
            <v>UN</v>
          </cell>
          <cell r="D1274">
            <v>19372</v>
          </cell>
        </row>
        <row r="1275">
          <cell r="A1275">
            <v>1275</v>
          </cell>
          <cell r="B1275" t="str">
            <v>C.RASO GYPCELL    T-906C</v>
          </cell>
          <cell r="C1275" t="str">
            <v>UN</v>
          </cell>
          <cell r="D1275">
            <v>11430</v>
          </cell>
        </row>
        <row r="1276">
          <cell r="A1276">
            <v>1276</v>
          </cell>
          <cell r="B1276" t="str">
            <v>SCHLAGE T.A-OF.INT. A50WD</v>
          </cell>
          <cell r="C1276" t="str">
            <v>UN</v>
          </cell>
          <cell r="D1276">
            <v>11716</v>
          </cell>
        </row>
        <row r="1277">
          <cell r="A1277">
            <v>1277</v>
          </cell>
          <cell r="B1277" t="str">
            <v>SCHLAGE T.A-OF.INT. A5001</v>
          </cell>
          <cell r="C1277" t="str">
            <v>UN</v>
          </cell>
          <cell r="D1277">
            <v>14268</v>
          </cell>
        </row>
        <row r="1278">
          <cell r="A1278">
            <v>1278</v>
          </cell>
          <cell r="B1278" t="str">
            <v>ASCENSOR TL8  8 PARADAS</v>
          </cell>
          <cell r="C1278" t="str">
            <v>UN</v>
          </cell>
          <cell r="D1278">
            <v>36110800</v>
          </cell>
        </row>
        <row r="1279">
          <cell r="A1279">
            <v>1279</v>
          </cell>
          <cell r="B1279" t="str">
            <v>TUBERIA H.G   4"</v>
          </cell>
          <cell r="C1279" t="str">
            <v>ML</v>
          </cell>
          <cell r="D1279">
            <v>18822</v>
          </cell>
        </row>
        <row r="1280">
          <cell r="A1280">
            <v>1280</v>
          </cell>
          <cell r="B1280" t="str">
            <v>SCHLAGE T.A-OF.INT. A50WS</v>
          </cell>
          <cell r="C1280" t="str">
            <v>UN</v>
          </cell>
          <cell r="D1280">
            <v>17168</v>
          </cell>
        </row>
        <row r="1281">
          <cell r="A1281">
            <v>1281</v>
          </cell>
          <cell r="B1281" t="str">
            <v>CALENTADOR A GAS    15 GL</v>
          </cell>
          <cell r="C1281" t="str">
            <v>UN</v>
          </cell>
          <cell r="D1281">
            <v>360000</v>
          </cell>
        </row>
        <row r="1282">
          <cell r="A1282">
            <v>1282</v>
          </cell>
          <cell r="B1282" t="str">
            <v xml:space="preserve"> CERRADURA SCHLAGE T.A-ALCOBAS A50WS</v>
          </cell>
          <cell r="C1282" t="str">
            <v>UN</v>
          </cell>
          <cell r="D1282">
            <v>30289</v>
          </cell>
        </row>
        <row r="1283">
          <cell r="A1283">
            <v>1283</v>
          </cell>
          <cell r="B1283" t="str">
            <v>SCHLAGE T.A-ALCOBAS A5001</v>
          </cell>
          <cell r="C1283" t="str">
            <v>UN</v>
          </cell>
          <cell r="D1283">
            <v>13920</v>
          </cell>
        </row>
        <row r="1284">
          <cell r="A1284">
            <v>1284</v>
          </cell>
          <cell r="B1284" t="str">
            <v>CALENTADOR DE PASO 10 LTS</v>
          </cell>
          <cell r="C1284" t="str">
            <v>UN</v>
          </cell>
          <cell r="D1284">
            <v>279300</v>
          </cell>
        </row>
        <row r="1285">
          <cell r="A1285">
            <v>1285</v>
          </cell>
          <cell r="B1285" t="str">
            <v>CODO GALVANIZADO       4"</v>
          </cell>
          <cell r="C1285" t="str">
            <v>ML</v>
          </cell>
          <cell r="D1285">
            <v>18700</v>
          </cell>
        </row>
        <row r="1286">
          <cell r="A1286">
            <v>1286</v>
          </cell>
          <cell r="B1286" t="str">
            <v>SCHLAGE T.A-ALCOBAS A50WD</v>
          </cell>
          <cell r="C1286" t="str">
            <v>UN</v>
          </cell>
          <cell r="D1286">
            <v>16820</v>
          </cell>
        </row>
        <row r="1287">
          <cell r="A1287">
            <v>1287</v>
          </cell>
          <cell r="B1287" t="str">
            <v>REJILLA SUMINISTRO 12x12</v>
          </cell>
          <cell r="C1287" t="str">
            <v>UN</v>
          </cell>
          <cell r="D1287">
            <v>18000</v>
          </cell>
        </row>
        <row r="1288">
          <cell r="A1288">
            <v>1288</v>
          </cell>
          <cell r="B1288" t="str">
            <v>SCHLAGE T.A-CLOSET  A71WD</v>
          </cell>
          <cell r="C1288" t="str">
            <v>UN</v>
          </cell>
          <cell r="D1288">
            <v>11020</v>
          </cell>
        </row>
        <row r="1289">
          <cell r="A1289">
            <v>1289</v>
          </cell>
          <cell r="B1289" t="str">
            <v>SCHLAGE T.A-CLOSET  A7101</v>
          </cell>
          <cell r="C1289" t="str">
            <v>UN</v>
          </cell>
          <cell r="D1289">
            <v>13572</v>
          </cell>
        </row>
        <row r="1290">
          <cell r="A1290">
            <v>1290</v>
          </cell>
          <cell r="B1290" t="str">
            <v>CEMENTO GRIS</v>
          </cell>
          <cell r="C1290" t="str">
            <v>KG</v>
          </cell>
          <cell r="D1290">
            <v>385.2</v>
          </cell>
        </row>
        <row r="1291">
          <cell r="A1291">
            <v>1291</v>
          </cell>
          <cell r="B1291" t="str">
            <v>TUBERIA H.G   3"</v>
          </cell>
          <cell r="C1291" t="str">
            <v>ML</v>
          </cell>
          <cell r="D1291">
            <v>14614</v>
          </cell>
        </row>
        <row r="1292">
          <cell r="A1292">
            <v>1292</v>
          </cell>
          <cell r="B1292" t="str">
            <v>SCHLAGE T.A-CLOSET  A7102</v>
          </cell>
          <cell r="C1292" t="str">
            <v>UN</v>
          </cell>
          <cell r="D1292">
            <v>16472</v>
          </cell>
        </row>
        <row r="1293">
          <cell r="A1293">
            <v>1293</v>
          </cell>
          <cell r="B1293" t="str">
            <v>LONA PLASTICA P/CASETON</v>
          </cell>
          <cell r="C1293" t="str">
            <v>M2</v>
          </cell>
          <cell r="D1293">
            <v>531</v>
          </cell>
        </row>
        <row r="1294">
          <cell r="A1294">
            <v>1294</v>
          </cell>
          <cell r="B1294" t="str">
            <v>SCHLAGE T.A-E.APTO. A80PD</v>
          </cell>
          <cell r="C1294" t="str">
            <v>UN</v>
          </cell>
          <cell r="D1294">
            <v>12876</v>
          </cell>
        </row>
        <row r="1295">
          <cell r="A1295">
            <v>1295</v>
          </cell>
          <cell r="B1295" t="str">
            <v>SCHLAGE T.A-E.APTO. A8001</v>
          </cell>
          <cell r="C1295" t="str">
            <v>UN</v>
          </cell>
          <cell r="D1295">
            <v>15428</v>
          </cell>
        </row>
        <row r="1296">
          <cell r="A1296">
            <v>1296</v>
          </cell>
          <cell r="B1296" t="str">
            <v>TRANSP. BARRANQ-CARTAGENA</v>
          </cell>
          <cell r="C1296" t="str">
            <v>TN</v>
          </cell>
          <cell r="D1296">
            <v>25870</v>
          </cell>
        </row>
        <row r="1297">
          <cell r="A1297">
            <v>1297</v>
          </cell>
          <cell r="B1297" t="str">
            <v>CODO GALVANIZADO  3"</v>
          </cell>
          <cell r="C1297" t="str">
            <v>UN</v>
          </cell>
          <cell r="D1297">
            <v>12860</v>
          </cell>
        </row>
        <row r="1298">
          <cell r="A1298">
            <v>1298</v>
          </cell>
          <cell r="B1298" t="str">
            <v>SCHLAGE T.A-E.APTO. A8002</v>
          </cell>
          <cell r="C1298" t="str">
            <v>UN</v>
          </cell>
          <cell r="D1298">
            <v>18328</v>
          </cell>
        </row>
        <row r="1299">
          <cell r="A1299">
            <v>1299</v>
          </cell>
          <cell r="B1299" t="str">
            <v>GRAPA INDUSTRIAL     30mm</v>
          </cell>
          <cell r="C1299" t="str">
            <v>LB</v>
          </cell>
          <cell r="D1299">
            <v>2138</v>
          </cell>
        </row>
        <row r="1300">
          <cell r="A1300">
            <v>1300</v>
          </cell>
          <cell r="B1300" t="str">
            <v>SCHLAGE T.A-E.ECON. A80WD</v>
          </cell>
          <cell r="C1300" t="str">
            <v>UN</v>
          </cell>
          <cell r="D1300">
            <v>11252</v>
          </cell>
        </row>
        <row r="1301">
          <cell r="A1301">
            <v>1301</v>
          </cell>
          <cell r="B1301" t="str">
            <v>SCHLAGE T.A-E.ECON. A8001</v>
          </cell>
          <cell r="C1301" t="str">
            <v>UN</v>
          </cell>
          <cell r="D1301">
            <v>13804</v>
          </cell>
        </row>
        <row r="1302">
          <cell r="A1302">
            <v>1302</v>
          </cell>
          <cell r="B1302" t="str">
            <v>TRANSP. BARRANQ-STA.MARTA</v>
          </cell>
          <cell r="C1302" t="str">
            <v>TN</v>
          </cell>
          <cell r="D1302">
            <v>25870</v>
          </cell>
        </row>
        <row r="1303">
          <cell r="A1303">
            <v>1303</v>
          </cell>
          <cell r="B1303" t="str">
            <v>TUBERIA H.G  2 1/2"</v>
          </cell>
          <cell r="C1303" t="str">
            <v>ML</v>
          </cell>
          <cell r="D1303">
            <v>11919</v>
          </cell>
        </row>
        <row r="1304">
          <cell r="A1304">
            <v>1304</v>
          </cell>
          <cell r="B1304" t="str">
            <v>SCHLAGE T.A-E.ECON.  A10S</v>
          </cell>
          <cell r="C1304" t="str">
            <v>UN</v>
          </cell>
          <cell r="D1304">
            <v>17895</v>
          </cell>
        </row>
        <row r="1305">
          <cell r="A1305">
            <v>1305</v>
          </cell>
          <cell r="B1305" t="str">
            <v>CONCRETO CORR 5000 PSI 02</v>
          </cell>
          <cell r="C1305" t="str">
            <v>M3</v>
          </cell>
          <cell r="D1305">
            <v>146740</v>
          </cell>
        </row>
        <row r="1306">
          <cell r="A1306">
            <v>1306</v>
          </cell>
          <cell r="B1306" t="str">
            <v>SCHLAGE T.A-DEPOSIT.A80WS</v>
          </cell>
          <cell r="C1306" t="str">
            <v>UN</v>
          </cell>
          <cell r="D1306">
            <v>10904</v>
          </cell>
        </row>
        <row r="1307">
          <cell r="A1307">
            <v>1307</v>
          </cell>
          <cell r="B1307" t="str">
            <v>SCHLAGE T.A-DEPOSIT.A8001</v>
          </cell>
          <cell r="C1307" t="str">
            <v>UN</v>
          </cell>
          <cell r="D1307">
            <v>13456</v>
          </cell>
        </row>
        <row r="1308">
          <cell r="A1308">
            <v>1308</v>
          </cell>
          <cell r="B1308" t="str">
            <v>TRANSP. BARRANQ-BOGOTA</v>
          </cell>
          <cell r="C1308" t="str">
            <v>TN</v>
          </cell>
          <cell r="D1308">
            <v>81703</v>
          </cell>
        </row>
        <row r="1309">
          <cell r="A1309">
            <v>1309</v>
          </cell>
          <cell r="B1309" t="str">
            <v>CODO GALVANIZADO  2 1/2"</v>
          </cell>
          <cell r="C1309" t="str">
            <v>UN</v>
          </cell>
          <cell r="D1309">
            <v>8165</v>
          </cell>
        </row>
        <row r="1310">
          <cell r="A1310">
            <v>1310</v>
          </cell>
          <cell r="B1310" t="str">
            <v>SCHLAGE T.A-DEPOSIT.A8002</v>
          </cell>
          <cell r="C1310" t="str">
            <v>UN</v>
          </cell>
          <cell r="D1310">
            <v>16356</v>
          </cell>
        </row>
        <row r="1311">
          <cell r="A1311">
            <v>1311</v>
          </cell>
          <cell r="B1311" t="str">
            <v>INCREMENTO BOMBEO</v>
          </cell>
          <cell r="C1311" t="str">
            <v>M3</v>
          </cell>
          <cell r="D1311">
            <v>9280</v>
          </cell>
        </row>
        <row r="1312">
          <cell r="A1312">
            <v>1312</v>
          </cell>
          <cell r="B1312" t="str">
            <v>SCHLAGE T.A-H.HOTEL A85PD</v>
          </cell>
          <cell r="C1312" t="str">
            <v>UN</v>
          </cell>
          <cell r="D1312">
            <v>19952</v>
          </cell>
        </row>
        <row r="1313">
          <cell r="A1313">
            <v>1313</v>
          </cell>
          <cell r="B1313" t="str">
            <v>SCHLAGE T.A-H.HOTEL A8501</v>
          </cell>
          <cell r="C1313" t="str">
            <v>UN</v>
          </cell>
          <cell r="D1313">
            <v>22504</v>
          </cell>
        </row>
        <row r="1314">
          <cell r="A1314">
            <v>1314</v>
          </cell>
          <cell r="B1314" t="str">
            <v>TRANSP. BARRANQ-MEDELLIN</v>
          </cell>
          <cell r="C1314" t="str">
            <v>TN</v>
          </cell>
          <cell r="D1314">
            <v>64676</v>
          </cell>
        </row>
        <row r="1315">
          <cell r="A1315">
            <v>1315</v>
          </cell>
          <cell r="B1315" t="str">
            <v>VOLQUETA  DIESEL 6 MTS 3</v>
          </cell>
          <cell r="C1315" t="str">
            <v>MTS3</v>
          </cell>
          <cell r="D1315">
            <v>35000</v>
          </cell>
        </row>
        <row r="1316">
          <cell r="A1316">
            <v>1316</v>
          </cell>
          <cell r="B1316" t="str">
            <v>SCHLAGE T.A-H.HOTEL A8502</v>
          </cell>
          <cell r="C1316" t="str">
            <v>UN</v>
          </cell>
          <cell r="D1316">
            <v>25404</v>
          </cell>
        </row>
        <row r="1317">
          <cell r="A1317">
            <v>1317</v>
          </cell>
          <cell r="B1317" t="str">
            <v>CABALLETE C43 9%</v>
          </cell>
          <cell r="C1317" t="str">
            <v>UN</v>
          </cell>
          <cell r="D1317">
            <v>2892</v>
          </cell>
        </row>
        <row r="1318">
          <cell r="A1318">
            <v>1318</v>
          </cell>
          <cell r="B1318" t="str">
            <v>SCHLAGE T.A-E.PPAL. A87PD</v>
          </cell>
          <cell r="C1318" t="str">
            <v>UN</v>
          </cell>
          <cell r="D1318">
            <v>17980</v>
          </cell>
        </row>
        <row r="1319">
          <cell r="A1319">
            <v>1319</v>
          </cell>
          <cell r="B1319" t="str">
            <v>SCHLAGE T.A-E.PPAL. A8701</v>
          </cell>
          <cell r="C1319" t="str">
            <v>UN</v>
          </cell>
          <cell r="D1319">
            <v>20532</v>
          </cell>
        </row>
        <row r="1320">
          <cell r="A1320">
            <v>1320</v>
          </cell>
          <cell r="B1320" t="str">
            <v>TRANSP. BARRANQ-CALI</v>
          </cell>
          <cell r="C1320" t="str">
            <v>TN</v>
          </cell>
          <cell r="D1320">
            <v>77611</v>
          </cell>
        </row>
        <row r="1321">
          <cell r="A1321">
            <v>1321</v>
          </cell>
          <cell r="B1321" t="str">
            <v>GASOLINA EXTRA  B/QUILLA</v>
          </cell>
          <cell r="C1321" t="str">
            <v>GL</v>
          </cell>
          <cell r="D1321">
            <v>1465</v>
          </cell>
        </row>
        <row r="1322">
          <cell r="A1322">
            <v>1322</v>
          </cell>
          <cell r="B1322" t="str">
            <v>SCHLAGE T.A-E.PPAL. A8702</v>
          </cell>
          <cell r="C1322" t="str">
            <v>UN</v>
          </cell>
          <cell r="D1322">
            <v>23432</v>
          </cell>
        </row>
        <row r="1323">
          <cell r="A1323">
            <v>1323</v>
          </cell>
          <cell r="B1323" t="str">
            <v>G/ESCOBA CEDRO</v>
          </cell>
          <cell r="C1323" t="str">
            <v>ML</v>
          </cell>
          <cell r="D1323">
            <v>1800</v>
          </cell>
        </row>
        <row r="1324">
          <cell r="A1324">
            <v>1324</v>
          </cell>
          <cell r="B1324" t="str">
            <v>G/ESCOBA ROBLE</v>
          </cell>
          <cell r="C1324" t="str">
            <v>ML</v>
          </cell>
          <cell r="D1324">
            <v>6500</v>
          </cell>
        </row>
        <row r="1325">
          <cell r="A1325">
            <v>1325</v>
          </cell>
          <cell r="B1325" t="str">
            <v>SUELO CEMENTO 1:30     01</v>
          </cell>
          <cell r="C1325" t="str">
            <v>M3</v>
          </cell>
          <cell r="D1325">
            <v>27260</v>
          </cell>
        </row>
        <row r="1326">
          <cell r="A1326">
            <v>1326</v>
          </cell>
          <cell r="B1326" t="str">
            <v>VINILO VINILPLUS</v>
          </cell>
          <cell r="C1326" t="str">
            <v>GL</v>
          </cell>
          <cell r="D1326">
            <v>21650</v>
          </cell>
        </row>
        <row r="1327">
          <cell r="A1327">
            <v>1327</v>
          </cell>
          <cell r="B1327" t="str">
            <v>VINILO VINILATEX</v>
          </cell>
          <cell r="C1327" t="str">
            <v>GL</v>
          </cell>
          <cell r="D1327">
            <v>14880</v>
          </cell>
        </row>
        <row r="1328">
          <cell r="A1328">
            <v>1328</v>
          </cell>
          <cell r="B1328" t="str">
            <v>ESPACIADOR C90</v>
          </cell>
          <cell r="C1328" t="str">
            <v>UN</v>
          </cell>
          <cell r="D1328">
            <v>150</v>
          </cell>
        </row>
        <row r="1329">
          <cell r="A1329">
            <v>1329</v>
          </cell>
          <cell r="B1329" t="str">
            <v>CABALLETE ARTICUL SUP C90</v>
          </cell>
          <cell r="C1329" t="str">
            <v>UN</v>
          </cell>
          <cell r="D1329">
            <v>11532</v>
          </cell>
        </row>
        <row r="1330">
          <cell r="A1330">
            <v>1330</v>
          </cell>
          <cell r="B1330" t="str">
            <v>TRANSP. CARTAGENA-BARRANQ</v>
          </cell>
          <cell r="C1330" t="str">
            <v>TN</v>
          </cell>
          <cell r="D1330">
            <v>25870</v>
          </cell>
        </row>
        <row r="1331">
          <cell r="A1331">
            <v>1331</v>
          </cell>
          <cell r="B1331" t="str">
            <v>CABALLETE ARTICUL INF C90</v>
          </cell>
          <cell r="C1331" t="str">
            <v>UN</v>
          </cell>
          <cell r="D1331">
            <v>9912</v>
          </cell>
        </row>
        <row r="1332">
          <cell r="A1332">
            <v>1332</v>
          </cell>
          <cell r="B1332" t="str">
            <v>CABALLETE TERM 9% C90</v>
          </cell>
          <cell r="C1332" t="str">
            <v>UN</v>
          </cell>
          <cell r="D1332">
            <v>16789</v>
          </cell>
        </row>
        <row r="1333">
          <cell r="A1333">
            <v>1333</v>
          </cell>
          <cell r="B1333" t="str">
            <v>TRANSP. CARTAGENA-STA.MAR</v>
          </cell>
          <cell r="C1333" t="str">
            <v>TN</v>
          </cell>
          <cell r="D1333">
            <v>33262</v>
          </cell>
        </row>
        <row r="1334">
          <cell r="A1334">
            <v>1334</v>
          </cell>
          <cell r="B1334" t="str">
            <v>LAM.ICOPOR 1.20x3.60 10mm</v>
          </cell>
          <cell r="C1334" t="str">
            <v>UN</v>
          </cell>
          <cell r="D1334">
            <v>3758</v>
          </cell>
        </row>
        <row r="1335">
          <cell r="A1335">
            <v>1335</v>
          </cell>
          <cell r="B1335" t="str">
            <v>C.RASO PLYCEM TEXTURIZADO</v>
          </cell>
          <cell r="C1335" t="str">
            <v>M2</v>
          </cell>
          <cell r="D1335">
            <v>19900</v>
          </cell>
        </row>
        <row r="1336">
          <cell r="A1336">
            <v>1336</v>
          </cell>
          <cell r="B1336" t="str">
            <v>TRANSP. CARTAGENA-BOGOTA</v>
          </cell>
          <cell r="C1336" t="str">
            <v>TN</v>
          </cell>
          <cell r="D1336">
            <v>86850</v>
          </cell>
        </row>
        <row r="1337">
          <cell r="A1337">
            <v>1337</v>
          </cell>
          <cell r="B1337" t="str">
            <v>CABALLETE TERM 3% C90</v>
          </cell>
          <cell r="C1337" t="str">
            <v>UN</v>
          </cell>
          <cell r="D1337">
            <v>16007</v>
          </cell>
        </row>
        <row r="1338">
          <cell r="A1338">
            <v>1338</v>
          </cell>
          <cell r="B1338" t="str">
            <v>HELIMALLA PLANA H-503</v>
          </cell>
          <cell r="C1338" t="str">
            <v>TN</v>
          </cell>
          <cell r="D1338">
            <v>864765</v>
          </cell>
        </row>
        <row r="1339">
          <cell r="A1339">
            <v>1339</v>
          </cell>
          <cell r="B1339" t="str">
            <v>TRANSP. CARTAGENA-MEDELLI</v>
          </cell>
          <cell r="C1339" t="str">
            <v>TN</v>
          </cell>
          <cell r="D1339">
            <v>68372</v>
          </cell>
        </row>
        <row r="1340">
          <cell r="A1340">
            <v>1340</v>
          </cell>
          <cell r="B1340" t="str">
            <v>ABRAZADERA MORDAZA 1 1/4"</v>
          </cell>
          <cell r="C1340" t="str">
            <v>UN</v>
          </cell>
          <cell r="D1340">
            <v>1200</v>
          </cell>
        </row>
        <row r="1341">
          <cell r="A1341">
            <v>1341</v>
          </cell>
          <cell r="B1341" t="str">
            <v>ABRAZADERA MORDAZA 1 1/2"</v>
          </cell>
          <cell r="C1341" t="str">
            <v>UN</v>
          </cell>
          <cell r="D1341">
            <v>800</v>
          </cell>
        </row>
        <row r="1342">
          <cell r="A1342">
            <v>1342</v>
          </cell>
          <cell r="B1342" t="str">
            <v>TRANSP. CARTAGENA-CALI</v>
          </cell>
          <cell r="C1342" t="str">
            <v>TN</v>
          </cell>
          <cell r="D1342">
            <v>85002</v>
          </cell>
        </row>
        <row r="1343">
          <cell r="A1343">
            <v>1343</v>
          </cell>
          <cell r="B1343" t="str">
            <v>ABRAZADERA MORDAZA   2"</v>
          </cell>
          <cell r="C1343" t="str">
            <v>UN</v>
          </cell>
          <cell r="D1343">
            <v>1500</v>
          </cell>
        </row>
        <row r="1344">
          <cell r="A1344">
            <v>1344</v>
          </cell>
          <cell r="B1344" t="str">
            <v>ABRAZADERA TRAPECIO  1/2"</v>
          </cell>
          <cell r="C1344" t="str">
            <v>UN</v>
          </cell>
          <cell r="D1344">
            <v>1000</v>
          </cell>
        </row>
        <row r="1345">
          <cell r="A1345">
            <v>1345</v>
          </cell>
          <cell r="B1345" t="str">
            <v>SCHLAGE IMPORTADA  E51PD</v>
          </cell>
          <cell r="C1345" t="str">
            <v>UN</v>
          </cell>
          <cell r="D1345">
            <v>320160</v>
          </cell>
        </row>
        <row r="1346">
          <cell r="A1346">
            <v>1346</v>
          </cell>
          <cell r="B1346" t="str">
            <v>SCHLAGE IMPORTADA  E51P01</v>
          </cell>
          <cell r="C1346" t="str">
            <v>UN</v>
          </cell>
          <cell r="D1346">
            <v>320160</v>
          </cell>
        </row>
        <row r="1347">
          <cell r="A1347">
            <v>1347</v>
          </cell>
          <cell r="B1347" t="str">
            <v>TUBERIA EN GRES        8"</v>
          </cell>
          <cell r="C1347" t="str">
            <v>UN</v>
          </cell>
          <cell r="D1347">
            <v>8800</v>
          </cell>
        </row>
        <row r="1348">
          <cell r="A1348">
            <v>1348</v>
          </cell>
          <cell r="B1348" t="str">
            <v>SCHLAGE IMPORTADA  F160N</v>
          </cell>
          <cell r="C1348" t="str">
            <v>UN</v>
          </cell>
          <cell r="D1348">
            <v>155440</v>
          </cell>
        </row>
        <row r="1349">
          <cell r="A1349">
            <v>1349</v>
          </cell>
          <cell r="B1349" t="str">
            <v>SCHLAGE IMPORTADA  F16001</v>
          </cell>
          <cell r="C1349" t="str">
            <v>UN</v>
          </cell>
          <cell r="D1349">
            <v>148480</v>
          </cell>
        </row>
        <row r="1350">
          <cell r="A1350">
            <v>1350</v>
          </cell>
          <cell r="B1350" t="str">
            <v>SCHLAGE IMPORTADA  F16002</v>
          </cell>
          <cell r="C1350" t="str">
            <v>UN</v>
          </cell>
          <cell r="D1350">
            <v>148480</v>
          </cell>
        </row>
        <row r="1351">
          <cell r="A1351">
            <v>1351</v>
          </cell>
          <cell r="B1351" t="str">
            <v>SUELO CEMENTO 1:5      01</v>
          </cell>
          <cell r="C1351" t="str">
            <v>M3</v>
          </cell>
          <cell r="D1351">
            <v>59392</v>
          </cell>
        </row>
        <row r="1352">
          <cell r="A1352">
            <v>1352</v>
          </cell>
          <cell r="B1352" t="str">
            <v>ESMALTE BRILLANTE</v>
          </cell>
          <cell r="C1352" t="str">
            <v>GL</v>
          </cell>
          <cell r="D1352">
            <v>26300</v>
          </cell>
        </row>
        <row r="1353">
          <cell r="A1353">
            <v>1353</v>
          </cell>
          <cell r="B1353" t="str">
            <v>CIERRAPUERTAS        No.2</v>
          </cell>
          <cell r="C1353" t="str">
            <v>UN</v>
          </cell>
          <cell r="D1353">
            <v>42920</v>
          </cell>
        </row>
        <row r="1354">
          <cell r="A1354">
            <v>1354</v>
          </cell>
          <cell r="B1354" t="str">
            <v>TRANSP. STA.MARTA-BARRANQ</v>
          </cell>
          <cell r="C1354" t="str">
            <v>TN</v>
          </cell>
          <cell r="D1354">
            <v>25870</v>
          </cell>
        </row>
        <row r="1355">
          <cell r="A1355">
            <v>1355</v>
          </cell>
          <cell r="B1355" t="str">
            <v>CIERRAPUERTAS        No.4</v>
          </cell>
          <cell r="C1355" t="str">
            <v>UN</v>
          </cell>
          <cell r="D1355">
            <v>46500</v>
          </cell>
        </row>
        <row r="1356">
          <cell r="A1356">
            <v>1356</v>
          </cell>
          <cell r="B1356" t="str">
            <v>SOPORTE P/PUERTA VIDRIO</v>
          </cell>
          <cell r="C1356" t="str">
            <v>UN</v>
          </cell>
          <cell r="D1356">
            <v>16820</v>
          </cell>
        </row>
        <row r="1357">
          <cell r="A1357">
            <v>1357</v>
          </cell>
          <cell r="B1357" t="str">
            <v>BRAZO RETENEDOR</v>
          </cell>
          <cell r="C1357" t="str">
            <v>UN</v>
          </cell>
          <cell r="D1357">
            <v>16820</v>
          </cell>
        </row>
        <row r="1358">
          <cell r="A1358">
            <v>1358</v>
          </cell>
          <cell r="B1358" t="str">
            <v>SAFE DEPOSIT.CLASICO</v>
          </cell>
          <cell r="C1358" t="str">
            <v>UN</v>
          </cell>
          <cell r="D1358">
            <v>17500</v>
          </cell>
        </row>
        <row r="1359">
          <cell r="A1359">
            <v>1359</v>
          </cell>
          <cell r="B1359" t="str">
            <v>C.RASO FIBERPLACK   1/4"</v>
          </cell>
          <cell r="C1359" t="str">
            <v>M2</v>
          </cell>
          <cell r="D1359">
            <v>9470</v>
          </cell>
        </row>
        <row r="1360">
          <cell r="A1360">
            <v>1360</v>
          </cell>
          <cell r="B1360" t="str">
            <v>SAFE DEPOSI.FLORENC</v>
          </cell>
          <cell r="C1360" t="str">
            <v>UN</v>
          </cell>
          <cell r="D1360">
            <v>17300</v>
          </cell>
        </row>
        <row r="1361">
          <cell r="A1361">
            <v>1361</v>
          </cell>
          <cell r="B1361" t="str">
            <v>BAÑERA ARMONY FIBR.VIDRIO</v>
          </cell>
          <cell r="C1361" t="str">
            <v>UN</v>
          </cell>
          <cell r="D1361">
            <v>197154</v>
          </cell>
        </row>
        <row r="1362">
          <cell r="A1362">
            <v>1362</v>
          </cell>
          <cell r="B1362" t="str">
            <v>SAFE DEPOS.MONTECARL</v>
          </cell>
          <cell r="C1362" t="str">
            <v>UN</v>
          </cell>
          <cell r="D1362">
            <v>22800</v>
          </cell>
        </row>
        <row r="1363">
          <cell r="A1363">
            <v>1363</v>
          </cell>
          <cell r="B1363" t="str">
            <v>SAFE DEPOSITO CLASIC</v>
          </cell>
          <cell r="C1363" t="str">
            <v>UN</v>
          </cell>
          <cell r="D1363">
            <v>17900</v>
          </cell>
        </row>
        <row r="1364">
          <cell r="A1364">
            <v>1364</v>
          </cell>
          <cell r="B1364" t="str">
            <v>TRANSP. STA.MARTA-CARTAG.</v>
          </cell>
          <cell r="C1364" t="str">
            <v>TN</v>
          </cell>
          <cell r="D1364">
            <v>36958</v>
          </cell>
        </row>
        <row r="1365">
          <cell r="A1365">
            <v>1365</v>
          </cell>
          <cell r="B1365" t="str">
            <v>SAFE DEPOSITO FLORENCIA</v>
          </cell>
          <cell r="C1365" t="str">
            <v>UN</v>
          </cell>
          <cell r="D1365">
            <v>17700</v>
          </cell>
        </row>
        <row r="1366">
          <cell r="A1366">
            <v>1366</v>
          </cell>
          <cell r="B1366" t="str">
            <v>BAÑERA ARMONY FIBR.VIDR01</v>
          </cell>
          <cell r="C1366" t="str">
            <v>UN</v>
          </cell>
          <cell r="D1366">
            <v>260085</v>
          </cell>
        </row>
        <row r="1367">
          <cell r="A1367">
            <v>1367</v>
          </cell>
          <cell r="B1367" t="str">
            <v>SAFE DEPOSITO MONTECARLO</v>
          </cell>
          <cell r="C1367" t="str">
            <v>UN</v>
          </cell>
          <cell r="D1367">
            <v>23200</v>
          </cell>
        </row>
        <row r="1368">
          <cell r="A1368">
            <v>1368</v>
          </cell>
          <cell r="B1368" t="str">
            <v>SAFE ALCOBA CLASICO</v>
          </cell>
          <cell r="C1368" t="str">
            <v>UN</v>
          </cell>
          <cell r="D1368">
            <v>15600</v>
          </cell>
        </row>
        <row r="1369">
          <cell r="A1369">
            <v>1369</v>
          </cell>
          <cell r="B1369" t="str">
            <v>TRANSP. STA.MARTA-BOGOTA</v>
          </cell>
          <cell r="C1369" t="str">
            <v>TN</v>
          </cell>
          <cell r="D1369">
            <v>77611</v>
          </cell>
        </row>
        <row r="1370">
          <cell r="A1370">
            <v>1370</v>
          </cell>
          <cell r="B1370" t="str">
            <v>SAFE ALCOBA FLORENCIA</v>
          </cell>
          <cell r="C1370" t="str">
            <v>UN</v>
          </cell>
          <cell r="D1370">
            <v>16800</v>
          </cell>
        </row>
        <row r="1371">
          <cell r="A1371">
            <v>1371</v>
          </cell>
          <cell r="B1371" t="str">
            <v>C.RASO FIBERPLACK   1/2"</v>
          </cell>
          <cell r="C1371" t="str">
            <v>M2</v>
          </cell>
          <cell r="D1371">
            <v>7280</v>
          </cell>
        </row>
        <row r="1372">
          <cell r="A1372">
            <v>1372</v>
          </cell>
          <cell r="B1372" t="str">
            <v>SAFE ALCOBA MONTECARLO</v>
          </cell>
          <cell r="C1372" t="str">
            <v>UN</v>
          </cell>
          <cell r="D1372">
            <v>21800</v>
          </cell>
        </row>
        <row r="1373">
          <cell r="A1373">
            <v>1373</v>
          </cell>
          <cell r="B1373" t="str">
            <v>SAFE ALCOBA CLASICO    01</v>
          </cell>
          <cell r="C1373" t="str">
            <v>UN</v>
          </cell>
          <cell r="D1373">
            <v>16000</v>
          </cell>
        </row>
        <row r="1374">
          <cell r="A1374">
            <v>1374</v>
          </cell>
          <cell r="B1374" t="str">
            <v>TRANSP. STA.MARTA-MEDELLI</v>
          </cell>
          <cell r="C1374" t="str">
            <v>TN</v>
          </cell>
          <cell r="D1374">
            <v>64740</v>
          </cell>
        </row>
        <row r="1375">
          <cell r="A1375">
            <v>1375</v>
          </cell>
          <cell r="B1375" t="str">
            <v>SAFE ALCOBA FLORENCIA  01</v>
          </cell>
          <cell r="C1375" t="str">
            <v>UN</v>
          </cell>
          <cell r="D1375">
            <v>17200</v>
          </cell>
        </row>
        <row r="1376">
          <cell r="A1376">
            <v>1376</v>
          </cell>
          <cell r="B1376" t="str">
            <v>C.RASO CELOTEX    BET197</v>
          </cell>
          <cell r="C1376" t="str">
            <v>M2</v>
          </cell>
          <cell r="D1376">
            <v>1720</v>
          </cell>
        </row>
        <row r="1377">
          <cell r="A1377">
            <v>1377</v>
          </cell>
          <cell r="B1377" t="str">
            <v>SAFE ALCOBA MONTECARLO 01</v>
          </cell>
          <cell r="C1377" t="str">
            <v>UN</v>
          </cell>
          <cell r="D1377">
            <v>22200</v>
          </cell>
        </row>
        <row r="1378">
          <cell r="A1378">
            <v>1378</v>
          </cell>
          <cell r="B1378" t="str">
            <v>SAFE ENTRADA CLASICO</v>
          </cell>
          <cell r="C1378" t="str">
            <v>UN</v>
          </cell>
          <cell r="D1378">
            <v>16200</v>
          </cell>
        </row>
        <row r="1379">
          <cell r="A1379">
            <v>1379</v>
          </cell>
          <cell r="B1379" t="str">
            <v>TOMA TRIFASICA</v>
          </cell>
          <cell r="C1379" t="str">
            <v>UN</v>
          </cell>
          <cell r="D1379">
            <v>1345</v>
          </cell>
        </row>
        <row r="1380">
          <cell r="A1380">
            <v>1380</v>
          </cell>
          <cell r="B1380" t="str">
            <v>SAFE ENTRADA FLORENCIA</v>
          </cell>
          <cell r="C1380" t="str">
            <v>UN</v>
          </cell>
          <cell r="D1380">
            <v>17600</v>
          </cell>
        </row>
        <row r="1381">
          <cell r="A1381">
            <v>1381</v>
          </cell>
          <cell r="B1381" t="str">
            <v>C.RASO CELOTEX    BET154</v>
          </cell>
          <cell r="C1381" t="str">
            <v>M2</v>
          </cell>
          <cell r="D1381">
            <v>10290</v>
          </cell>
        </row>
        <row r="1382">
          <cell r="A1382">
            <v>1382</v>
          </cell>
          <cell r="B1382" t="str">
            <v>SAFE ENTRADA MONTECARLO</v>
          </cell>
          <cell r="C1382" t="str">
            <v>UN</v>
          </cell>
          <cell r="D1382">
            <v>22500</v>
          </cell>
        </row>
        <row r="1383">
          <cell r="A1383">
            <v>1383</v>
          </cell>
          <cell r="B1383" t="str">
            <v>SAFE ENTRADA CLASICO   01</v>
          </cell>
          <cell r="C1383" t="str">
            <v>UN</v>
          </cell>
          <cell r="D1383">
            <v>16600</v>
          </cell>
        </row>
        <row r="1384">
          <cell r="A1384">
            <v>1384</v>
          </cell>
          <cell r="B1384" t="str">
            <v>TOMA TRIPOLAR AVE</v>
          </cell>
          <cell r="C1384" t="str">
            <v>UN</v>
          </cell>
          <cell r="D1384">
            <v>1635</v>
          </cell>
        </row>
        <row r="1385">
          <cell r="A1385">
            <v>1385</v>
          </cell>
          <cell r="B1385" t="str">
            <v>SAFE ENTRADA FLORENCIA 01</v>
          </cell>
          <cell r="C1385" t="str">
            <v>UN</v>
          </cell>
          <cell r="D1385">
            <v>18000</v>
          </cell>
        </row>
        <row r="1386">
          <cell r="A1386">
            <v>1386</v>
          </cell>
          <cell r="B1386" t="str">
            <v>C.RASO CELOTEX    MRF197</v>
          </cell>
          <cell r="C1386" t="str">
            <v>M2</v>
          </cell>
          <cell r="D1386">
            <v>8490</v>
          </cell>
        </row>
        <row r="1387">
          <cell r="A1387">
            <v>1387</v>
          </cell>
          <cell r="B1387" t="str">
            <v>SAFE ENTRADA MONTECARLO01</v>
          </cell>
          <cell r="C1387" t="str">
            <v>UN</v>
          </cell>
          <cell r="D1387">
            <v>22900</v>
          </cell>
        </row>
        <row r="1388">
          <cell r="A1388">
            <v>1388</v>
          </cell>
          <cell r="B1388" t="str">
            <v>SAFE ENTRADA CLASICO   02</v>
          </cell>
          <cell r="C1388" t="str">
            <v>UN</v>
          </cell>
          <cell r="D1388">
            <v>20500</v>
          </cell>
        </row>
        <row r="1389">
          <cell r="A1389">
            <v>1389</v>
          </cell>
          <cell r="B1389" t="str">
            <v>HEBILLA              3/4"</v>
          </cell>
          <cell r="C1389" t="str">
            <v>UN</v>
          </cell>
          <cell r="D1389">
            <v>50900</v>
          </cell>
        </row>
        <row r="1390">
          <cell r="A1390">
            <v>1390</v>
          </cell>
          <cell r="B1390" t="str">
            <v>SAFE ENTRADA FLORENCIA 02</v>
          </cell>
          <cell r="C1390" t="str">
            <v>UN</v>
          </cell>
          <cell r="D1390">
            <v>20100</v>
          </cell>
        </row>
        <row r="1391">
          <cell r="A1391">
            <v>1391</v>
          </cell>
          <cell r="B1391" t="str">
            <v>SUPERMANTO   600XT</v>
          </cell>
          <cell r="C1391" t="str">
            <v>M2</v>
          </cell>
          <cell r="D1391">
            <v>3330</v>
          </cell>
        </row>
        <row r="1392">
          <cell r="A1392">
            <v>1392</v>
          </cell>
          <cell r="B1392" t="str">
            <v>SAFE ENTRADA MONTECARLO02</v>
          </cell>
          <cell r="C1392" t="str">
            <v>UN</v>
          </cell>
          <cell r="D1392">
            <v>27500</v>
          </cell>
        </row>
        <row r="1393">
          <cell r="A1393">
            <v>1393</v>
          </cell>
          <cell r="B1393" t="str">
            <v>SAFE CLOSETS CLASICO</v>
          </cell>
          <cell r="C1393" t="str">
            <v>UN</v>
          </cell>
          <cell r="D1393">
            <v>12900</v>
          </cell>
        </row>
        <row r="1394">
          <cell r="A1394">
            <v>1394</v>
          </cell>
          <cell r="B1394" t="str">
            <v>CINTA BANDIT         3/4"</v>
          </cell>
          <cell r="C1394" t="str">
            <v>RL</v>
          </cell>
          <cell r="D1394">
            <v>80640</v>
          </cell>
        </row>
        <row r="1395">
          <cell r="A1395">
            <v>1395</v>
          </cell>
          <cell r="B1395" t="str">
            <v>SAFE CLOSETS FLORENCIA</v>
          </cell>
          <cell r="C1395" t="str">
            <v>UN</v>
          </cell>
          <cell r="D1395">
            <v>15000</v>
          </cell>
        </row>
        <row r="1396">
          <cell r="A1396">
            <v>1396</v>
          </cell>
          <cell r="B1396" t="str">
            <v>ZET ALL      600XT</v>
          </cell>
          <cell r="C1396" t="str">
            <v>M2</v>
          </cell>
          <cell r="D1396">
            <v>4220</v>
          </cell>
        </row>
        <row r="1397">
          <cell r="A1397">
            <v>1397</v>
          </cell>
          <cell r="B1397" t="str">
            <v>SAFE CLOSETS MONTECARLO</v>
          </cell>
          <cell r="C1397" t="str">
            <v>UN</v>
          </cell>
          <cell r="D1397">
            <v>19500</v>
          </cell>
        </row>
        <row r="1398">
          <cell r="A1398">
            <v>1398</v>
          </cell>
          <cell r="B1398" t="str">
            <v>SAFE CLOSETS CLASICO   01</v>
          </cell>
          <cell r="C1398" t="str">
            <v>UN</v>
          </cell>
          <cell r="D1398">
            <v>13300</v>
          </cell>
        </row>
        <row r="1399">
          <cell r="A1399">
            <v>1399</v>
          </cell>
          <cell r="B1399" t="str">
            <v>UNION CONDUIT GALVAN.  3"</v>
          </cell>
          <cell r="C1399" t="str">
            <v>UN</v>
          </cell>
          <cell r="D1399">
            <v>3016</v>
          </cell>
        </row>
        <row r="1400">
          <cell r="A1400">
            <v>1400</v>
          </cell>
          <cell r="B1400" t="str">
            <v>SAFE CLOSETS FLORENCIA 01</v>
          </cell>
          <cell r="C1400" t="str">
            <v>UN</v>
          </cell>
          <cell r="D1400">
            <v>15400</v>
          </cell>
        </row>
        <row r="1401">
          <cell r="A1401">
            <v>1401</v>
          </cell>
          <cell r="B1401" t="str">
            <v>CALENTADOR A GAS    30 GL</v>
          </cell>
          <cell r="C1401" t="str">
            <v>UN</v>
          </cell>
          <cell r="D1401">
            <v>523000</v>
          </cell>
        </row>
        <row r="1402">
          <cell r="A1402">
            <v>1402</v>
          </cell>
          <cell r="B1402" t="str">
            <v>SAFE CLOSETS MONTECARLO01</v>
          </cell>
          <cell r="C1402" t="str">
            <v>UN</v>
          </cell>
          <cell r="D1402">
            <v>19900</v>
          </cell>
        </row>
        <row r="1403">
          <cell r="A1403">
            <v>1403</v>
          </cell>
          <cell r="B1403" t="str">
            <v>MOTONIVELADORA CAT 12-F</v>
          </cell>
          <cell r="C1403" t="str">
            <v>HR</v>
          </cell>
          <cell r="D1403">
            <v>57000</v>
          </cell>
        </row>
        <row r="1404">
          <cell r="A1404">
            <v>1404</v>
          </cell>
          <cell r="B1404" t="str">
            <v>CONECTOR CORAZA        1"</v>
          </cell>
          <cell r="C1404" t="str">
            <v>UN</v>
          </cell>
          <cell r="D1404">
            <v>6737</v>
          </cell>
        </row>
        <row r="1405">
          <cell r="A1405">
            <v>1405</v>
          </cell>
          <cell r="B1405" t="str">
            <v>SUELO CEMENTO 1:6      01</v>
          </cell>
          <cell r="C1405" t="str">
            <v>M3</v>
          </cell>
          <cell r="D1405">
            <v>51852</v>
          </cell>
        </row>
        <row r="1406">
          <cell r="A1406">
            <v>1406</v>
          </cell>
          <cell r="B1406" t="str">
            <v>FRESCASA             3.5"</v>
          </cell>
          <cell r="C1406" t="str">
            <v>M2</v>
          </cell>
          <cell r="D1406">
            <v>6400</v>
          </cell>
        </row>
        <row r="1407">
          <cell r="A1407">
            <v>1407</v>
          </cell>
          <cell r="B1407" t="str">
            <v>SUELO CEMENTO 1:8      01</v>
          </cell>
          <cell r="C1407" t="str">
            <v>M3</v>
          </cell>
          <cell r="D1407">
            <v>43384</v>
          </cell>
        </row>
        <row r="1408">
          <cell r="A1408">
            <v>1408</v>
          </cell>
          <cell r="B1408" t="str">
            <v>SAFE PATIOS CLASICO</v>
          </cell>
          <cell r="C1408" t="str">
            <v>UN</v>
          </cell>
          <cell r="D1408">
            <v>12600</v>
          </cell>
        </row>
        <row r="1409">
          <cell r="A1409">
            <v>1409</v>
          </cell>
          <cell r="B1409" t="str">
            <v>MALLA CON VENA  0.60x2.00</v>
          </cell>
          <cell r="C1409" t="str">
            <v>UN</v>
          </cell>
          <cell r="D1409">
            <v>4679</v>
          </cell>
        </row>
        <row r="1410">
          <cell r="A1410">
            <v>1410</v>
          </cell>
          <cell r="B1410" t="str">
            <v>SAFE PATIOS FLORENCIA</v>
          </cell>
          <cell r="C1410" t="str">
            <v>UN</v>
          </cell>
          <cell r="D1410">
            <v>14600</v>
          </cell>
        </row>
        <row r="1411">
          <cell r="A1411">
            <v>1411</v>
          </cell>
          <cell r="B1411" t="str">
            <v>TUBERIA GRES DRENAJE   4"</v>
          </cell>
          <cell r="C1411" t="str">
            <v>UN</v>
          </cell>
          <cell r="D1411">
            <v>4620</v>
          </cell>
        </row>
        <row r="1412">
          <cell r="A1412">
            <v>1412</v>
          </cell>
          <cell r="B1412" t="str">
            <v>SAFE PATIOS MONTECARLO</v>
          </cell>
          <cell r="C1412" t="str">
            <v>UN</v>
          </cell>
          <cell r="D1412">
            <v>19300</v>
          </cell>
        </row>
        <row r="1413">
          <cell r="A1413">
            <v>1413</v>
          </cell>
          <cell r="B1413" t="str">
            <v>SAFE BAÑOS CLASICO</v>
          </cell>
          <cell r="C1413" t="str">
            <v>UN</v>
          </cell>
          <cell r="D1413">
            <v>13500</v>
          </cell>
        </row>
        <row r="1414">
          <cell r="A1414">
            <v>1414</v>
          </cell>
          <cell r="B1414" t="str">
            <v>CUPULA TRAGANTE    C 4x2"</v>
          </cell>
          <cell r="C1414" t="str">
            <v>UN</v>
          </cell>
          <cell r="D1414">
            <v>6075</v>
          </cell>
        </row>
        <row r="1415">
          <cell r="A1415">
            <v>1415</v>
          </cell>
          <cell r="B1415" t="str">
            <v>SAFE BAÑOS FLORENCIA</v>
          </cell>
          <cell r="C1415" t="str">
            <v>UN</v>
          </cell>
          <cell r="D1415">
            <v>14800</v>
          </cell>
        </row>
        <row r="1416">
          <cell r="A1416">
            <v>1416</v>
          </cell>
          <cell r="B1416" t="str">
            <v>MOLDURA POLIURETANO    F1</v>
          </cell>
          <cell r="C1416" t="str">
            <v>ML</v>
          </cell>
          <cell r="D1416">
            <v>5300</v>
          </cell>
        </row>
        <row r="1417">
          <cell r="A1417">
            <v>1417</v>
          </cell>
          <cell r="B1417" t="str">
            <v>SAFE BAÑOS MONTECARLO</v>
          </cell>
          <cell r="C1417" t="str">
            <v>UN</v>
          </cell>
          <cell r="D1417">
            <v>19800</v>
          </cell>
        </row>
        <row r="1418">
          <cell r="A1418">
            <v>1418</v>
          </cell>
          <cell r="B1418" t="str">
            <v>SAFE PASO LIBRE CLAS</v>
          </cell>
          <cell r="C1418" t="str">
            <v>UN</v>
          </cell>
          <cell r="D1418">
            <v>12400</v>
          </cell>
        </row>
        <row r="1419">
          <cell r="A1419">
            <v>1419</v>
          </cell>
          <cell r="B1419" t="str">
            <v>CONCR.P/PAVIMENT.28KG/CM2</v>
          </cell>
          <cell r="C1419" t="str">
            <v>M3</v>
          </cell>
          <cell r="D1419">
            <v>124236</v>
          </cell>
        </row>
        <row r="1420">
          <cell r="A1420">
            <v>1420</v>
          </cell>
          <cell r="B1420" t="str">
            <v>SAFE PASO LIBRE FLOR</v>
          </cell>
          <cell r="C1420" t="str">
            <v>UN</v>
          </cell>
          <cell r="D1420">
            <v>14000</v>
          </cell>
        </row>
        <row r="1421">
          <cell r="A1421">
            <v>1421</v>
          </cell>
          <cell r="B1421" t="str">
            <v>MOLDURA POLIURETANO    F2</v>
          </cell>
          <cell r="C1421" t="str">
            <v>ML</v>
          </cell>
          <cell r="D1421">
            <v>6800</v>
          </cell>
        </row>
        <row r="1422">
          <cell r="A1422">
            <v>1422</v>
          </cell>
          <cell r="B1422" t="str">
            <v>SAFE PASO LIBRE MONT.</v>
          </cell>
          <cell r="C1422" t="str">
            <v>UN</v>
          </cell>
          <cell r="D1422">
            <v>18100</v>
          </cell>
        </row>
        <row r="1423">
          <cell r="A1423">
            <v>1423</v>
          </cell>
          <cell r="B1423" t="str">
            <v>REMOVEDOR AEROSOL x 160Z</v>
          </cell>
          <cell r="C1423" t="str">
            <v>UN</v>
          </cell>
          <cell r="D1423">
            <v>4200</v>
          </cell>
        </row>
        <row r="1424">
          <cell r="A1424">
            <v>1424</v>
          </cell>
          <cell r="B1424" t="str">
            <v>MALLA SIN VENA  0.53x2.40</v>
          </cell>
          <cell r="C1424" t="str">
            <v>UN</v>
          </cell>
          <cell r="D1424">
            <v>2000</v>
          </cell>
        </row>
        <row r="1425">
          <cell r="A1425">
            <v>1425</v>
          </cell>
          <cell r="B1425" t="str">
            <v>REGLA DE ALUMINIO 1 MT</v>
          </cell>
          <cell r="C1425" t="str">
            <v>UN</v>
          </cell>
          <cell r="D1425">
            <v>5568</v>
          </cell>
        </row>
        <row r="1426">
          <cell r="A1426">
            <v>1426</v>
          </cell>
          <cell r="B1426" t="str">
            <v>MOLDURA POLIURETANO    F3</v>
          </cell>
          <cell r="C1426" t="str">
            <v>ML</v>
          </cell>
          <cell r="D1426">
            <v>6800</v>
          </cell>
        </row>
        <row r="1427">
          <cell r="A1427">
            <v>1427</v>
          </cell>
          <cell r="B1427" t="str">
            <v>ANTICORROSIVO CROMATOZIN</v>
          </cell>
          <cell r="C1427" t="str">
            <v>GL</v>
          </cell>
          <cell r="D1427">
            <v>28300</v>
          </cell>
        </row>
        <row r="1428">
          <cell r="A1428">
            <v>1428</v>
          </cell>
          <cell r="B1428" t="str">
            <v>SAFE MUEBLES MADERA</v>
          </cell>
          <cell r="C1428" t="str">
            <v>UN</v>
          </cell>
          <cell r="D1428">
            <v>3500</v>
          </cell>
        </row>
        <row r="1429">
          <cell r="A1429">
            <v>1429</v>
          </cell>
          <cell r="B1429" t="str">
            <v>SAFE MUEBLES MADERA    01</v>
          </cell>
          <cell r="C1429" t="str">
            <v>UN</v>
          </cell>
          <cell r="D1429">
            <v>3260</v>
          </cell>
        </row>
        <row r="1430">
          <cell r="A1430">
            <v>1430</v>
          </cell>
          <cell r="B1430" t="str">
            <v>ANGULO       1/2x1/2x1/16</v>
          </cell>
          <cell r="C1430" t="str">
            <v>ML</v>
          </cell>
          <cell r="D1430">
            <v>700</v>
          </cell>
        </row>
        <row r="1431">
          <cell r="A1431">
            <v>1431</v>
          </cell>
          <cell r="B1431" t="str">
            <v>SAFE CLOSET 40 mm</v>
          </cell>
          <cell r="C1431" t="str">
            <v>UN</v>
          </cell>
          <cell r="D1431">
            <v>3800</v>
          </cell>
        </row>
        <row r="1432">
          <cell r="A1432">
            <v>1432</v>
          </cell>
          <cell r="B1432" t="str">
            <v>CONCR.P/PAVIMENT.49KG/CM2</v>
          </cell>
          <cell r="C1432" t="str">
            <v>M3</v>
          </cell>
          <cell r="D1432">
            <v>174928</v>
          </cell>
        </row>
        <row r="1433">
          <cell r="A1433">
            <v>1433</v>
          </cell>
          <cell r="B1433" t="str">
            <v>MORTERO CORRIENT.2500 PSI</v>
          </cell>
          <cell r="C1433" t="str">
            <v>M3</v>
          </cell>
          <cell r="D1433">
            <v>108692</v>
          </cell>
        </row>
        <row r="1434">
          <cell r="A1434">
            <v>1434</v>
          </cell>
          <cell r="B1434" t="str">
            <v>SAFE CORREDERA-PTA30 mm</v>
          </cell>
          <cell r="C1434" t="str">
            <v>UN</v>
          </cell>
          <cell r="D1434">
            <v>4800</v>
          </cell>
        </row>
        <row r="1435">
          <cell r="A1435">
            <v>1435</v>
          </cell>
          <cell r="B1435" t="str">
            <v>TUBO CORTINA DUCHA   3/4"</v>
          </cell>
          <cell r="C1435" t="str">
            <v>ML</v>
          </cell>
          <cell r="D1435">
            <v>3800</v>
          </cell>
        </row>
        <row r="1436">
          <cell r="A1436">
            <v>1436</v>
          </cell>
          <cell r="B1436" t="str">
            <v>SAFE CORREDERA-PTA  40 mm</v>
          </cell>
          <cell r="C1436" t="str">
            <v>UN</v>
          </cell>
          <cell r="D1436">
            <v>4900</v>
          </cell>
        </row>
        <row r="1437">
          <cell r="A1437">
            <v>1437</v>
          </cell>
          <cell r="B1437" t="str">
            <v>SAFE ENT. PPAL  PICAPORTE</v>
          </cell>
          <cell r="C1437" t="str">
            <v>UN</v>
          </cell>
          <cell r="D1437">
            <v>58000</v>
          </cell>
        </row>
        <row r="1438">
          <cell r="A1438">
            <v>1438</v>
          </cell>
          <cell r="B1438" t="str">
            <v>CONCR.P/PAVIMENT.53KG/CM2</v>
          </cell>
          <cell r="C1438" t="str">
            <v>M3</v>
          </cell>
          <cell r="D1438">
            <v>183396</v>
          </cell>
        </row>
        <row r="1439">
          <cell r="A1439">
            <v>1439</v>
          </cell>
          <cell r="B1439" t="str">
            <v>TAPA TERM C7MURO DER C90</v>
          </cell>
          <cell r="C1439" t="str">
            <v>UN</v>
          </cell>
          <cell r="D1439">
            <v>4421</v>
          </cell>
        </row>
        <row r="1440">
          <cell r="A1440">
            <v>1440</v>
          </cell>
          <cell r="B1440" t="str">
            <v>SOPORTE INF C90 A-15</v>
          </cell>
          <cell r="C1440" t="str">
            <v>UN</v>
          </cell>
          <cell r="D1440">
            <v>30801</v>
          </cell>
        </row>
        <row r="1441">
          <cell r="A1441">
            <v>1441</v>
          </cell>
          <cell r="B1441" t="str">
            <v>GABINETE WC PPAL</v>
          </cell>
          <cell r="C1441" t="str">
            <v>UN</v>
          </cell>
          <cell r="D1441">
            <v>89320</v>
          </cell>
        </row>
        <row r="1442">
          <cell r="A1442">
            <v>1442</v>
          </cell>
          <cell r="B1442" t="str">
            <v>EXTINTOR 10 LIBRAS ABC</v>
          </cell>
          <cell r="C1442" t="str">
            <v>UN</v>
          </cell>
          <cell r="D1442">
            <v>49648</v>
          </cell>
        </row>
        <row r="1443">
          <cell r="A1443">
            <v>1443</v>
          </cell>
          <cell r="B1443" t="str">
            <v>SAFE SOBREPONER-1/2GANCHO</v>
          </cell>
          <cell r="C1443" t="str">
            <v>UN</v>
          </cell>
          <cell r="D1443">
            <v>8500</v>
          </cell>
        </row>
        <row r="1444">
          <cell r="A1444">
            <v>1444</v>
          </cell>
          <cell r="B1444" t="str">
            <v>SAFE SOBREPONER-1/2GANC01</v>
          </cell>
          <cell r="C1444" t="str">
            <v>UN</v>
          </cell>
          <cell r="D1444">
            <v>12000</v>
          </cell>
        </row>
        <row r="1445">
          <cell r="A1445">
            <v>1445</v>
          </cell>
          <cell r="B1445" t="str">
            <v>MORTERO CORRIENT.1800 PSI</v>
          </cell>
          <cell r="C1445" t="str">
            <v>M3</v>
          </cell>
          <cell r="D1445">
            <v>98368</v>
          </cell>
        </row>
        <row r="1446">
          <cell r="A1446">
            <v>1446</v>
          </cell>
          <cell r="B1446" t="str">
            <v>SAFE INCRUSTAR</v>
          </cell>
          <cell r="C1446" t="str">
            <v>UN</v>
          </cell>
          <cell r="D1446">
            <v>8500</v>
          </cell>
        </row>
        <row r="1447">
          <cell r="A1447">
            <v>1447</v>
          </cell>
          <cell r="B1447" t="str">
            <v>GABINETE WC SERVICIO</v>
          </cell>
          <cell r="C1447" t="str">
            <v>UN</v>
          </cell>
          <cell r="D1447">
            <v>49532</v>
          </cell>
        </row>
        <row r="1448">
          <cell r="A1448">
            <v>1448</v>
          </cell>
          <cell r="B1448" t="str">
            <v>CONCRETO BOMB 2000 PSI</v>
          </cell>
          <cell r="C1448" t="str">
            <v>M3</v>
          </cell>
          <cell r="D1448">
            <v>109852</v>
          </cell>
        </row>
        <row r="1449">
          <cell r="A1449">
            <v>1449</v>
          </cell>
          <cell r="B1449" t="str">
            <v>PINTURA P/TRAFICO</v>
          </cell>
          <cell r="C1449" t="str">
            <v>GL</v>
          </cell>
          <cell r="D1449">
            <v>21580</v>
          </cell>
        </row>
        <row r="1450">
          <cell r="A1450">
            <v>1450</v>
          </cell>
          <cell r="B1450" t="str">
            <v>CITOFONO SIMEL INTELSA</v>
          </cell>
          <cell r="C1450" t="str">
            <v>UN</v>
          </cell>
          <cell r="D1450">
            <v>22000</v>
          </cell>
        </row>
        <row r="1451">
          <cell r="A1451">
            <v>1451</v>
          </cell>
          <cell r="B1451" t="str">
            <v>CONCRETO BOMB 2500 PSI</v>
          </cell>
          <cell r="C1451" t="str">
            <v>M3</v>
          </cell>
          <cell r="D1451">
            <v>115768</v>
          </cell>
        </row>
        <row r="1452">
          <cell r="A1452">
            <v>1452</v>
          </cell>
          <cell r="B1452" t="str">
            <v>ESM SINT. UNIHOGAR   PHLC</v>
          </cell>
          <cell r="C1452" t="str">
            <v>GL</v>
          </cell>
          <cell r="D1452">
            <v>21500</v>
          </cell>
        </row>
        <row r="1453">
          <cell r="A1453">
            <v>1453</v>
          </cell>
          <cell r="B1453" t="str">
            <v>INAFER C-1000      MADERA</v>
          </cell>
          <cell r="C1453" t="str">
            <v>UN</v>
          </cell>
          <cell r="D1453">
            <v>26680</v>
          </cell>
        </row>
        <row r="1454">
          <cell r="A1454">
            <v>1454</v>
          </cell>
          <cell r="B1454" t="str">
            <v>CONCRETO BOMB 3000 PSI</v>
          </cell>
          <cell r="C1454" t="str">
            <v>M3</v>
          </cell>
          <cell r="D1454">
            <v>124932</v>
          </cell>
        </row>
        <row r="1455">
          <cell r="A1455">
            <v>1455</v>
          </cell>
          <cell r="B1455" t="str">
            <v>INAFER C-999       MADERA</v>
          </cell>
          <cell r="C1455" t="str">
            <v>UN</v>
          </cell>
          <cell r="D1455">
            <v>18212</v>
          </cell>
        </row>
        <row r="1456">
          <cell r="A1456">
            <v>1456</v>
          </cell>
          <cell r="B1456" t="str">
            <v>CONCRETO BOMB 3500 PSI</v>
          </cell>
          <cell r="C1456" t="str">
            <v>M3</v>
          </cell>
          <cell r="D1456">
            <v>128296</v>
          </cell>
        </row>
        <row r="1457">
          <cell r="A1457">
            <v>1457</v>
          </cell>
          <cell r="B1457" t="str">
            <v>INAFER C-998       MADERA</v>
          </cell>
          <cell r="C1457" t="str">
            <v>UN</v>
          </cell>
          <cell r="D1457">
            <v>18212</v>
          </cell>
        </row>
        <row r="1458">
          <cell r="A1458">
            <v>1458</v>
          </cell>
          <cell r="B1458" t="str">
            <v>CONCRETO BOMB 4000 PSI</v>
          </cell>
          <cell r="C1458" t="str">
            <v>M3</v>
          </cell>
          <cell r="D1458">
            <v>137228</v>
          </cell>
        </row>
        <row r="1459">
          <cell r="A1459">
            <v>1459</v>
          </cell>
          <cell r="B1459" t="str">
            <v>INAFER C-333       MADERA</v>
          </cell>
          <cell r="C1459" t="str">
            <v>UN</v>
          </cell>
          <cell r="D1459">
            <v>11948</v>
          </cell>
        </row>
        <row r="1460">
          <cell r="A1460">
            <v>1460</v>
          </cell>
          <cell r="B1460" t="str">
            <v>INAFER C-333 SOLD -MADERA</v>
          </cell>
          <cell r="C1460" t="str">
            <v>UN</v>
          </cell>
          <cell r="D1460">
            <v>12644</v>
          </cell>
        </row>
        <row r="1461">
          <cell r="A1461">
            <v>1461</v>
          </cell>
          <cell r="B1461" t="str">
            <v>INAFER B-100  BISABRA PTA</v>
          </cell>
          <cell r="C1461" t="str">
            <v>UN</v>
          </cell>
          <cell r="D1461">
            <v>9512</v>
          </cell>
        </row>
        <row r="1462">
          <cell r="A1462">
            <v>1462</v>
          </cell>
          <cell r="B1462" t="str">
            <v>INAFER C1550    CERRADURA</v>
          </cell>
          <cell r="C1462" t="str">
            <v>UN</v>
          </cell>
          <cell r="D1462">
            <v>30276</v>
          </cell>
        </row>
        <row r="1463">
          <cell r="A1463">
            <v>1463</v>
          </cell>
          <cell r="B1463" t="str">
            <v>GATO SOBREPONER</v>
          </cell>
          <cell r="C1463" t="str">
            <v>UN</v>
          </cell>
          <cell r="D1463">
            <v>8858</v>
          </cell>
        </row>
        <row r="1464">
          <cell r="A1464">
            <v>1464</v>
          </cell>
          <cell r="B1464" t="str">
            <v>SERVIC.VIGILANCIA DIURNO</v>
          </cell>
          <cell r="C1464" t="str">
            <v>MS</v>
          </cell>
          <cell r="D1464">
            <v>862500</v>
          </cell>
        </row>
        <row r="1465">
          <cell r="A1465">
            <v>1465</v>
          </cell>
          <cell r="B1465" t="str">
            <v>GATO TIPO CANDADO</v>
          </cell>
          <cell r="C1465" t="str">
            <v>UN</v>
          </cell>
          <cell r="D1465">
            <v>25426</v>
          </cell>
        </row>
        <row r="1466">
          <cell r="A1466">
            <v>1466</v>
          </cell>
          <cell r="B1466" t="str">
            <v>CONCRETO BOMB 4500 PSI</v>
          </cell>
          <cell r="C1466" t="str">
            <v>M3</v>
          </cell>
          <cell r="D1466">
            <v>154976</v>
          </cell>
        </row>
        <row r="1467">
          <cell r="A1467">
            <v>1467</v>
          </cell>
          <cell r="B1467" t="str">
            <v>GATO DOBLE CERROJO</v>
          </cell>
          <cell r="C1467" t="str">
            <v>UN</v>
          </cell>
          <cell r="D1467">
            <v>24100</v>
          </cell>
        </row>
        <row r="1468">
          <cell r="A1468">
            <v>1468</v>
          </cell>
          <cell r="B1468" t="str">
            <v>EXTRACT.NUCLEO PAV.ASF 2"</v>
          </cell>
          <cell r="C1468" t="str">
            <v>UN</v>
          </cell>
          <cell r="D1468">
            <v>100000</v>
          </cell>
        </row>
        <row r="1469">
          <cell r="A1469">
            <v>1469</v>
          </cell>
          <cell r="B1469" t="str">
            <v>SOPORTE INF C90 A-25</v>
          </cell>
          <cell r="C1469" t="str">
            <v>UN</v>
          </cell>
          <cell r="D1469">
            <v>41161</v>
          </cell>
        </row>
        <row r="1470">
          <cell r="A1470">
            <v>1470</v>
          </cell>
          <cell r="B1470" t="str">
            <v>GATO INCRUSTAR   T/AZTECA</v>
          </cell>
          <cell r="C1470" t="str">
            <v>UN</v>
          </cell>
          <cell r="D1470">
            <v>28136</v>
          </cell>
        </row>
        <row r="1471">
          <cell r="A1471">
            <v>1471</v>
          </cell>
          <cell r="B1471" t="str">
            <v>EXTRACT.NUCLEO PAV.ASF 4"</v>
          </cell>
          <cell r="C1471" t="str">
            <v>UN</v>
          </cell>
          <cell r="D1471">
            <v>100000</v>
          </cell>
        </row>
        <row r="1472">
          <cell r="A1472">
            <v>1472</v>
          </cell>
          <cell r="B1472" t="str">
            <v>ESM SINT. UNICOLOR   PHLC</v>
          </cell>
          <cell r="C1472" t="str">
            <v>GL</v>
          </cell>
          <cell r="D1472">
            <v>22900</v>
          </cell>
        </row>
        <row r="1473">
          <cell r="A1473">
            <v>1473</v>
          </cell>
          <cell r="B1473" t="str">
            <v>FORMALETA MET.P/MUESTREO</v>
          </cell>
          <cell r="C1473" t="str">
            <v>MS</v>
          </cell>
          <cell r="D1473">
            <v>9000</v>
          </cell>
        </row>
        <row r="1474">
          <cell r="A1474">
            <v>1474</v>
          </cell>
          <cell r="B1474" t="str">
            <v>GATO SOBREP.ESCRITORIO</v>
          </cell>
          <cell r="C1474" t="str">
            <v>UN</v>
          </cell>
          <cell r="D1474">
            <v>1615</v>
          </cell>
        </row>
        <row r="1475">
          <cell r="A1475">
            <v>1475</v>
          </cell>
          <cell r="B1475" t="str">
            <v>GATO EMBUTIR PARA CLOSETS</v>
          </cell>
          <cell r="C1475" t="str">
            <v>UN</v>
          </cell>
          <cell r="D1475">
            <v>3142</v>
          </cell>
        </row>
        <row r="1476">
          <cell r="A1476">
            <v>1476</v>
          </cell>
          <cell r="B1476" t="str">
            <v>TANQUE DE AGUA   FORD 600</v>
          </cell>
          <cell r="C1476" t="str">
            <v>HH</v>
          </cell>
          <cell r="D1476">
            <v>23200</v>
          </cell>
        </row>
        <row r="1477">
          <cell r="A1477">
            <v>1477</v>
          </cell>
          <cell r="B1477" t="str">
            <v>MANTO GRANULADO</v>
          </cell>
          <cell r="C1477" t="str">
            <v>M2</v>
          </cell>
          <cell r="D1477">
            <v>8642</v>
          </cell>
        </row>
        <row r="1478">
          <cell r="A1478">
            <v>1478</v>
          </cell>
          <cell r="B1478" t="str">
            <v>GATO CLOSET PLEGABLE</v>
          </cell>
          <cell r="C1478" t="str">
            <v>UN</v>
          </cell>
          <cell r="D1478">
            <v>3159</v>
          </cell>
        </row>
        <row r="1479">
          <cell r="A1479">
            <v>1479</v>
          </cell>
          <cell r="B1479" t="str">
            <v>BISAGRA NUDO 2.5x2.5</v>
          </cell>
          <cell r="C1479" t="str">
            <v>UN</v>
          </cell>
          <cell r="D1479">
            <v>436</v>
          </cell>
        </row>
        <row r="1480">
          <cell r="A1480">
            <v>1480</v>
          </cell>
          <cell r="B1480" t="str">
            <v>BISAGRA NUDO 3 x 3</v>
          </cell>
          <cell r="C1480" t="str">
            <v>UN</v>
          </cell>
          <cell r="D1480">
            <v>479</v>
          </cell>
        </row>
        <row r="1481">
          <cell r="A1481">
            <v>1481</v>
          </cell>
          <cell r="B1481" t="str">
            <v>CONCRETO BOMB 5000 PSI</v>
          </cell>
          <cell r="C1481" t="str">
            <v>M3</v>
          </cell>
          <cell r="D1481">
            <v>164372</v>
          </cell>
        </row>
        <row r="1482">
          <cell r="A1482">
            <v>1482</v>
          </cell>
          <cell r="B1482" t="str">
            <v>SERVIC.VIGILANCIA NOCT.</v>
          </cell>
          <cell r="C1482" t="str">
            <v>MS</v>
          </cell>
          <cell r="D1482">
            <v>1067500</v>
          </cell>
        </row>
        <row r="1483">
          <cell r="A1483">
            <v>1483</v>
          </cell>
          <cell r="B1483" t="str">
            <v>BISAGRA NUDO 3 x 3     01</v>
          </cell>
          <cell r="C1483" t="str">
            <v>UN</v>
          </cell>
          <cell r="D1483">
            <v>624</v>
          </cell>
        </row>
        <row r="1484">
          <cell r="A1484">
            <v>1484</v>
          </cell>
          <cell r="B1484" t="str">
            <v>MORTERO TIPO M   2500 PSI</v>
          </cell>
          <cell r="C1484" t="str">
            <v>M3</v>
          </cell>
          <cell r="D1484">
            <v>75000</v>
          </cell>
        </row>
        <row r="1485">
          <cell r="A1485">
            <v>1485</v>
          </cell>
          <cell r="B1485" t="str">
            <v>BISAGRA NUDO 2.5x2.5   01</v>
          </cell>
          <cell r="C1485" t="str">
            <v>UN</v>
          </cell>
          <cell r="D1485">
            <v>522</v>
          </cell>
        </row>
        <row r="1486">
          <cell r="A1486">
            <v>1486</v>
          </cell>
          <cell r="B1486" t="str">
            <v>TUBERIA GRES DRENAJE   6"</v>
          </cell>
          <cell r="C1486" t="str">
            <v>UN</v>
          </cell>
          <cell r="D1486">
            <v>6560</v>
          </cell>
        </row>
        <row r="1487">
          <cell r="A1487">
            <v>1487</v>
          </cell>
          <cell r="B1487" t="str">
            <v>COLOCACION CONCRETO</v>
          </cell>
          <cell r="C1487" t="str">
            <v>M3</v>
          </cell>
          <cell r="D1487">
            <v>8000</v>
          </cell>
        </row>
        <row r="1488">
          <cell r="A1488">
            <v>1488</v>
          </cell>
          <cell r="B1488" t="str">
            <v>BISAGRA OMEGA     3"</v>
          </cell>
          <cell r="C1488" t="str">
            <v>UN</v>
          </cell>
          <cell r="D1488">
            <v>445</v>
          </cell>
        </row>
        <row r="1489">
          <cell r="A1489">
            <v>1489</v>
          </cell>
          <cell r="B1489" t="str">
            <v>BISAGRA OMEGA     3"   01</v>
          </cell>
          <cell r="C1489" t="str">
            <v>UN</v>
          </cell>
          <cell r="D1489">
            <v>508</v>
          </cell>
        </row>
        <row r="1490">
          <cell r="A1490">
            <v>1490</v>
          </cell>
          <cell r="B1490" t="str">
            <v>INT. AUTOM. INDUSTRIAL</v>
          </cell>
          <cell r="C1490" t="str">
            <v>UN</v>
          </cell>
          <cell r="D1490">
            <v>118000</v>
          </cell>
        </row>
        <row r="1491">
          <cell r="A1491">
            <v>1491</v>
          </cell>
          <cell r="B1491" t="str">
            <v>ABRASADERA PRESION</v>
          </cell>
          <cell r="C1491" t="str">
            <v>UN</v>
          </cell>
          <cell r="D1491">
            <v>2000</v>
          </cell>
        </row>
        <row r="1492">
          <cell r="A1492">
            <v>1492</v>
          </cell>
          <cell r="B1492" t="str">
            <v>S/COSTO FUERA PERIMETRO</v>
          </cell>
          <cell r="C1492" t="str">
            <v>M3</v>
          </cell>
          <cell r="D1492">
            <v>260</v>
          </cell>
        </row>
        <row r="1493">
          <cell r="A1493">
            <v>1493</v>
          </cell>
          <cell r="B1493" t="str">
            <v>CINTA INDUSTRIAL</v>
          </cell>
          <cell r="C1493" t="str">
            <v>UN</v>
          </cell>
          <cell r="D1493">
            <v>105000</v>
          </cell>
        </row>
        <row r="1494">
          <cell r="A1494">
            <v>1494</v>
          </cell>
          <cell r="B1494" t="str">
            <v>BLOQ AUTOM. MONOFASICO</v>
          </cell>
          <cell r="C1494" t="str">
            <v>UN</v>
          </cell>
          <cell r="D1494">
            <v>21000</v>
          </cell>
        </row>
        <row r="1495">
          <cell r="A1495">
            <v>1495</v>
          </cell>
          <cell r="B1495" t="str">
            <v>UNIVERSAL  2"</v>
          </cell>
          <cell r="C1495" t="str">
            <v>UN</v>
          </cell>
          <cell r="D1495">
            <v>11324</v>
          </cell>
        </row>
        <row r="1496">
          <cell r="A1496">
            <v>1496</v>
          </cell>
          <cell r="B1496" t="str">
            <v>SUPERCEL O-BLANCO61x122x4</v>
          </cell>
          <cell r="C1496" t="str">
            <v>UN</v>
          </cell>
          <cell r="D1496">
            <v>7582</v>
          </cell>
        </row>
        <row r="1497">
          <cell r="A1497">
            <v>1497</v>
          </cell>
          <cell r="B1497" t="str">
            <v>BISAGRA MUEBLE    2"</v>
          </cell>
          <cell r="C1497" t="str">
            <v>UN</v>
          </cell>
          <cell r="D1497">
            <v>233</v>
          </cell>
        </row>
        <row r="1498">
          <cell r="A1498">
            <v>1498</v>
          </cell>
          <cell r="B1498" t="str">
            <v>REGISTRO P.DIRECTO 1 1/2"</v>
          </cell>
          <cell r="C1498" t="str">
            <v>UN</v>
          </cell>
          <cell r="D1498">
            <v>14000</v>
          </cell>
        </row>
        <row r="1499">
          <cell r="A1499">
            <v>1499</v>
          </cell>
          <cell r="B1499" t="str">
            <v>BISAGRA MUEBLE    3"</v>
          </cell>
          <cell r="C1499" t="str">
            <v>UN</v>
          </cell>
          <cell r="D1499">
            <v>346</v>
          </cell>
        </row>
        <row r="1500">
          <cell r="A1500">
            <v>1500</v>
          </cell>
          <cell r="B1500" t="str">
            <v>COSTO ADIC.ACELERADO 3D01</v>
          </cell>
          <cell r="C1500" t="str">
            <v>M3</v>
          </cell>
          <cell r="D1500">
            <v>21228</v>
          </cell>
        </row>
        <row r="1501">
          <cell r="A1501">
            <v>1501</v>
          </cell>
          <cell r="B1501" t="str">
            <v>BISAGRA COMUN     2"</v>
          </cell>
          <cell r="C1501" t="str">
            <v>UN</v>
          </cell>
          <cell r="D1501">
            <v>148</v>
          </cell>
        </row>
        <row r="1502">
          <cell r="A1502">
            <v>1502</v>
          </cell>
          <cell r="B1502" t="str">
            <v>REGISTRO P.DIRECTO 2 1/2"</v>
          </cell>
          <cell r="C1502" t="str">
            <v>UN</v>
          </cell>
          <cell r="D1502">
            <v>32000</v>
          </cell>
        </row>
        <row r="1503">
          <cell r="A1503">
            <v>1503</v>
          </cell>
          <cell r="B1503" t="str">
            <v>BISAGRA COMUN     3"</v>
          </cell>
          <cell r="C1503" t="str">
            <v>UN</v>
          </cell>
          <cell r="D1503">
            <v>1979</v>
          </cell>
        </row>
        <row r="1504">
          <cell r="A1504">
            <v>1504</v>
          </cell>
          <cell r="B1504" t="str">
            <v>UNIVERSAL   2 1/2"</v>
          </cell>
          <cell r="C1504" t="str">
            <v>UN</v>
          </cell>
          <cell r="D1504">
            <v>19604</v>
          </cell>
        </row>
        <row r="1505">
          <cell r="A1505">
            <v>1505</v>
          </cell>
          <cell r="B1505" t="str">
            <v>CILINDRO GALION</v>
          </cell>
          <cell r="C1505" t="str">
            <v>HH</v>
          </cell>
          <cell r="D1505">
            <v>15000</v>
          </cell>
        </row>
        <row r="1506">
          <cell r="A1506">
            <v>1506</v>
          </cell>
          <cell r="B1506" t="str">
            <v>RECEBO  B-200</v>
          </cell>
          <cell r="C1506" t="str">
            <v>M3</v>
          </cell>
          <cell r="D1506">
            <v>10001</v>
          </cell>
        </row>
        <row r="1507">
          <cell r="A1507">
            <v>1507</v>
          </cell>
          <cell r="B1507" t="str">
            <v>TRITURADO         1 3/4"</v>
          </cell>
          <cell r="C1507" t="str">
            <v>M3</v>
          </cell>
          <cell r="D1507">
            <v>22000</v>
          </cell>
        </row>
        <row r="1508">
          <cell r="A1508">
            <v>1508</v>
          </cell>
          <cell r="B1508" t="str">
            <v>RECEBO  B-600</v>
          </cell>
          <cell r="C1508" t="str">
            <v>M3</v>
          </cell>
          <cell r="D1508">
            <v>22000</v>
          </cell>
        </row>
        <row r="1509">
          <cell r="A1509">
            <v>1509</v>
          </cell>
          <cell r="B1509" t="str">
            <v>CHEQUE DE 1/2" LIVIANO</v>
          </cell>
          <cell r="C1509" t="str">
            <v>UN</v>
          </cell>
          <cell r="D1509">
            <v>4950</v>
          </cell>
        </row>
        <row r="1510">
          <cell r="A1510">
            <v>1510</v>
          </cell>
          <cell r="B1510" t="str">
            <v>CINTA EPOXICA P/IDENT</v>
          </cell>
          <cell r="C1510" t="str">
            <v>RL</v>
          </cell>
          <cell r="D1510">
            <v>2722</v>
          </cell>
        </row>
        <row r="1511">
          <cell r="A1511">
            <v>1511</v>
          </cell>
          <cell r="B1511" t="str">
            <v>COSTO ADIC.ACELERADO 7D01</v>
          </cell>
          <cell r="C1511" t="str">
            <v>M3</v>
          </cell>
          <cell r="D1511">
            <v>14268</v>
          </cell>
        </row>
        <row r="1512">
          <cell r="A1512">
            <v>1512</v>
          </cell>
          <cell r="B1512" t="str">
            <v>GRAMA</v>
          </cell>
          <cell r="C1512" t="str">
            <v>M2</v>
          </cell>
          <cell r="D1512">
            <v>15000</v>
          </cell>
        </row>
        <row r="1513">
          <cell r="A1513">
            <v>1513</v>
          </cell>
          <cell r="B1513" t="str">
            <v>BAÑERA ARMONY FIBR.VIDR02</v>
          </cell>
          <cell r="C1513" t="str">
            <v>UN</v>
          </cell>
          <cell r="D1513">
            <v>257050</v>
          </cell>
        </row>
        <row r="1514">
          <cell r="A1514">
            <v>1514</v>
          </cell>
          <cell r="B1514" t="str">
            <v>BISAGRA COMUN     3"   01</v>
          </cell>
          <cell r="C1514" t="str">
            <v>UN</v>
          </cell>
          <cell r="D1514">
            <v>274</v>
          </cell>
        </row>
        <row r="1515">
          <cell r="A1515">
            <v>1515</v>
          </cell>
          <cell r="B1515" t="str">
            <v>ANDAMIO DE CARGA      4 T</v>
          </cell>
          <cell r="C1515" t="str">
            <v>DD</v>
          </cell>
          <cell r="D1515">
            <v>140</v>
          </cell>
        </row>
        <row r="1516">
          <cell r="A1516">
            <v>1516</v>
          </cell>
          <cell r="B1516" t="str">
            <v>BISAGRA RESORTE   3"</v>
          </cell>
          <cell r="C1516" t="str">
            <v>UN</v>
          </cell>
          <cell r="D1516">
            <v>5080</v>
          </cell>
        </row>
        <row r="1517">
          <cell r="A1517">
            <v>1517</v>
          </cell>
          <cell r="B1517" t="str">
            <v>BISAGRA RESORTE   3"   01</v>
          </cell>
          <cell r="C1517" t="str">
            <v>UN</v>
          </cell>
          <cell r="D1517">
            <v>5215</v>
          </cell>
        </row>
        <row r="1518">
          <cell r="A1518">
            <v>1518</v>
          </cell>
          <cell r="B1518" t="str">
            <v>BISAGRA P.VAIVEN 90º</v>
          </cell>
          <cell r="C1518" t="str">
            <v>UN</v>
          </cell>
          <cell r="D1518">
            <v>11892</v>
          </cell>
        </row>
        <row r="1519">
          <cell r="A1519">
            <v>1519</v>
          </cell>
          <cell r="B1519" t="str">
            <v>VITROBLOCK PISO</v>
          </cell>
          <cell r="C1519" t="str">
            <v>UN</v>
          </cell>
          <cell r="D1519">
            <v>920</v>
          </cell>
        </row>
        <row r="1520">
          <cell r="A1520">
            <v>1520</v>
          </cell>
          <cell r="B1520" t="str">
            <v>BISAGRA P.VAIVEN 90¦</v>
          </cell>
          <cell r="C1520" t="str">
            <v>UN</v>
          </cell>
          <cell r="D1520">
            <v>13661</v>
          </cell>
        </row>
        <row r="1521">
          <cell r="A1521">
            <v>1521</v>
          </cell>
          <cell r="B1521" t="str">
            <v>VITROBLOCK MURO</v>
          </cell>
          <cell r="C1521" t="str">
            <v>UN</v>
          </cell>
          <cell r="D1521">
            <v>3650</v>
          </cell>
        </row>
        <row r="1522">
          <cell r="A1522">
            <v>1522</v>
          </cell>
          <cell r="B1522" t="str">
            <v>BISAGRA GABINETE</v>
          </cell>
          <cell r="C1522" t="str">
            <v>UN</v>
          </cell>
          <cell r="D1522">
            <v>610</v>
          </cell>
        </row>
        <row r="1523">
          <cell r="A1523">
            <v>1523</v>
          </cell>
          <cell r="B1523" t="str">
            <v>BISAGRA GABINETE       01</v>
          </cell>
          <cell r="C1523" t="str">
            <v>UN</v>
          </cell>
          <cell r="D1523">
            <v>610</v>
          </cell>
        </row>
        <row r="1524">
          <cell r="A1524">
            <v>1524</v>
          </cell>
          <cell r="B1524" t="str">
            <v>BISAGRA ALUM.EXT  2"</v>
          </cell>
          <cell r="C1524" t="str">
            <v>UN</v>
          </cell>
          <cell r="D1524">
            <v>696</v>
          </cell>
        </row>
        <row r="1525">
          <cell r="A1525">
            <v>1525</v>
          </cell>
          <cell r="B1525" t="str">
            <v>GRAVILLA            1/2"</v>
          </cell>
          <cell r="C1525" t="str">
            <v>M3</v>
          </cell>
          <cell r="D1525">
            <v>59492</v>
          </cell>
        </row>
        <row r="1526">
          <cell r="A1526">
            <v>1526</v>
          </cell>
          <cell r="B1526" t="str">
            <v>GRANZON             3/4"</v>
          </cell>
          <cell r="C1526" t="str">
            <v>M3</v>
          </cell>
          <cell r="D1526">
            <v>35310</v>
          </cell>
        </row>
        <row r="1527">
          <cell r="A1527">
            <v>1527</v>
          </cell>
          <cell r="B1527" t="str">
            <v>CONECTOR BIMETALICO 2 AWG</v>
          </cell>
          <cell r="C1527" t="str">
            <v>UN</v>
          </cell>
          <cell r="D1527">
            <v>9336</v>
          </cell>
        </row>
        <row r="1528">
          <cell r="A1528">
            <v>1528</v>
          </cell>
          <cell r="B1528" t="str">
            <v>BISAGRA ALUM.EXT  3"</v>
          </cell>
          <cell r="C1528" t="str">
            <v>UN</v>
          </cell>
          <cell r="D1528">
            <v>1566</v>
          </cell>
        </row>
        <row r="1529">
          <cell r="A1529">
            <v>1529</v>
          </cell>
          <cell r="B1529" t="str">
            <v>RELLENO</v>
          </cell>
          <cell r="C1529" t="str">
            <v>M3</v>
          </cell>
          <cell r="D1529">
            <v>924</v>
          </cell>
        </row>
        <row r="1530">
          <cell r="A1530">
            <v>1530</v>
          </cell>
          <cell r="B1530" t="str">
            <v>VIDRIO 2mm</v>
          </cell>
          <cell r="C1530" t="str">
            <v>M2</v>
          </cell>
          <cell r="D1530">
            <v>8500</v>
          </cell>
        </row>
        <row r="1531">
          <cell r="A1531">
            <v>1531</v>
          </cell>
          <cell r="B1531" t="str">
            <v>CONECTOR BIMETALICO 4/0</v>
          </cell>
          <cell r="C1531" t="str">
            <v>UN</v>
          </cell>
          <cell r="D1531">
            <v>23008</v>
          </cell>
        </row>
        <row r="1532">
          <cell r="A1532">
            <v>1532</v>
          </cell>
          <cell r="B1532" t="str">
            <v>BISAGRA PIANO  30 mm</v>
          </cell>
          <cell r="C1532" t="str">
            <v>UN</v>
          </cell>
          <cell r="D1532">
            <v>6124</v>
          </cell>
        </row>
        <row r="1533">
          <cell r="A1533">
            <v>1533</v>
          </cell>
          <cell r="B1533" t="str">
            <v>ENTREPISO PAL.   20X70X20</v>
          </cell>
          <cell r="C1533" t="str">
            <v>UN</v>
          </cell>
          <cell r="D1533">
            <v>1060</v>
          </cell>
        </row>
        <row r="1534">
          <cell r="A1534">
            <v>1534</v>
          </cell>
          <cell r="B1534" t="str">
            <v>COSTO ADIC. IMP.3000 PS02</v>
          </cell>
          <cell r="C1534" t="str">
            <v>M3</v>
          </cell>
          <cell r="D1534">
            <v>7540</v>
          </cell>
        </row>
        <row r="1535">
          <cell r="A1535">
            <v>1535</v>
          </cell>
          <cell r="B1535" t="str">
            <v>MANTO POLIESTER</v>
          </cell>
          <cell r="C1535" t="str">
            <v>M2</v>
          </cell>
          <cell r="D1535">
            <v>7766</v>
          </cell>
        </row>
        <row r="1536">
          <cell r="A1536">
            <v>1536</v>
          </cell>
          <cell r="B1536" t="str">
            <v>PICAPORTE DE PIE  4"</v>
          </cell>
          <cell r="C1536" t="str">
            <v>UN</v>
          </cell>
          <cell r="D1536">
            <v>3174</v>
          </cell>
        </row>
        <row r="1537">
          <cell r="A1537">
            <v>1537</v>
          </cell>
          <cell r="B1537" t="str">
            <v>PASADOR SUECO     2"</v>
          </cell>
          <cell r="C1537" t="str">
            <v>UN</v>
          </cell>
          <cell r="D1537">
            <v>595</v>
          </cell>
        </row>
        <row r="1538">
          <cell r="A1538">
            <v>1538</v>
          </cell>
          <cell r="B1538" t="str">
            <v>VIDRIO 3mm</v>
          </cell>
          <cell r="C1538" t="str">
            <v>M2</v>
          </cell>
          <cell r="D1538">
            <v>10200</v>
          </cell>
        </row>
        <row r="1539">
          <cell r="A1539">
            <v>1539</v>
          </cell>
          <cell r="B1539" t="str">
            <v>PASADOR SUECO     3"</v>
          </cell>
          <cell r="C1539" t="str">
            <v>UN</v>
          </cell>
          <cell r="D1539">
            <v>843</v>
          </cell>
        </row>
        <row r="1540">
          <cell r="A1540">
            <v>1540</v>
          </cell>
          <cell r="B1540" t="str">
            <v>VIDRIO 4mm</v>
          </cell>
          <cell r="C1540" t="str">
            <v>M2</v>
          </cell>
          <cell r="D1540">
            <v>12750</v>
          </cell>
        </row>
        <row r="1541">
          <cell r="A1541">
            <v>1541</v>
          </cell>
          <cell r="B1541" t="str">
            <v>CONEXION TELEF. NO RESID</v>
          </cell>
          <cell r="C1541" t="str">
            <v>UN</v>
          </cell>
          <cell r="D1541">
            <v>480000</v>
          </cell>
        </row>
        <row r="1542">
          <cell r="A1542">
            <v>1542</v>
          </cell>
          <cell r="B1542" t="str">
            <v>VIDRIO 5mm</v>
          </cell>
          <cell r="C1542" t="str">
            <v>M2</v>
          </cell>
          <cell r="D1542">
            <v>17000</v>
          </cell>
        </row>
        <row r="1543">
          <cell r="A1543">
            <v>1543</v>
          </cell>
          <cell r="B1543" t="str">
            <v>CONCR.P/PAVIMENT.42KG/CM2</v>
          </cell>
          <cell r="C1543" t="str">
            <v>M3</v>
          </cell>
          <cell r="D1543">
            <v>230000</v>
          </cell>
        </row>
        <row r="1544">
          <cell r="A1544">
            <v>1544</v>
          </cell>
          <cell r="B1544" t="str">
            <v>PASADOR DE LUJO   3"</v>
          </cell>
          <cell r="C1544" t="str">
            <v>UN</v>
          </cell>
          <cell r="D1544">
            <v>1887</v>
          </cell>
        </row>
        <row r="1545">
          <cell r="A1545">
            <v>1545</v>
          </cell>
          <cell r="B1545" t="str">
            <v>PASADOR DE LUJO   4"</v>
          </cell>
          <cell r="C1545" t="str">
            <v>UN</v>
          </cell>
          <cell r="D1545">
            <v>2308</v>
          </cell>
        </row>
        <row r="1546">
          <cell r="A1546">
            <v>1546</v>
          </cell>
          <cell r="B1546" t="str">
            <v>CALENTADOR MIXTO    15 GL</v>
          </cell>
          <cell r="C1546" t="str">
            <v>UN</v>
          </cell>
          <cell r="D1546">
            <v>400000</v>
          </cell>
        </row>
        <row r="1547">
          <cell r="A1547">
            <v>1547</v>
          </cell>
          <cell r="B1547" t="str">
            <v>SUPERCEL B-BLANCO61x122x4</v>
          </cell>
          <cell r="C1547" t="str">
            <v>UN</v>
          </cell>
          <cell r="D1547">
            <v>7582</v>
          </cell>
        </row>
        <row r="1548">
          <cell r="A1548">
            <v>1548</v>
          </cell>
          <cell r="B1548" t="str">
            <v>PORTA CANDADO SIMPLE   3</v>
          </cell>
          <cell r="C1548" t="str">
            <v>UN</v>
          </cell>
          <cell r="D1548">
            <v>835</v>
          </cell>
        </row>
        <row r="1549">
          <cell r="A1549">
            <v>1549</v>
          </cell>
          <cell r="B1549" t="str">
            <v>SUPERCEL A-BLANCO61x122x4</v>
          </cell>
          <cell r="C1549" t="str">
            <v>UN</v>
          </cell>
          <cell r="D1549">
            <v>7582</v>
          </cell>
        </row>
        <row r="1550">
          <cell r="A1550">
            <v>1550</v>
          </cell>
          <cell r="B1550" t="str">
            <v>TANQUE CIRCULAR 1000 LTS</v>
          </cell>
          <cell r="C1550" t="str">
            <v>UN</v>
          </cell>
          <cell r="D1550">
            <v>137114</v>
          </cell>
        </row>
        <row r="1551">
          <cell r="A1551">
            <v>1551</v>
          </cell>
          <cell r="B1551" t="str">
            <v>C/FIJO SATURNO BRONC C/VI</v>
          </cell>
          <cell r="C1551" t="str">
            <v>M2</v>
          </cell>
          <cell r="D1551">
            <v>35000</v>
          </cell>
        </row>
        <row r="1552">
          <cell r="A1552">
            <v>1552</v>
          </cell>
          <cell r="B1552" t="str">
            <v>CONCR.P/PAVIMENT.35KG/CM2</v>
          </cell>
          <cell r="C1552" t="str">
            <v>M3</v>
          </cell>
          <cell r="D1552">
            <v>138736</v>
          </cell>
        </row>
        <row r="1553">
          <cell r="A1553">
            <v>1553</v>
          </cell>
          <cell r="B1553" t="str">
            <v>CONCR.P/PAVIMENT.38KG/CM2</v>
          </cell>
          <cell r="C1553" t="str">
            <v>M3</v>
          </cell>
          <cell r="D1553">
            <v>146160</v>
          </cell>
        </row>
        <row r="1554">
          <cell r="A1554">
            <v>1554</v>
          </cell>
          <cell r="B1554" t="str">
            <v>TERMOSTATO HONEYWELL</v>
          </cell>
          <cell r="C1554" t="str">
            <v>UN</v>
          </cell>
          <cell r="D1554">
            <v>30000</v>
          </cell>
        </row>
        <row r="1555">
          <cell r="A1555">
            <v>1555</v>
          </cell>
          <cell r="B1555" t="str">
            <v>LAMINA ICOPOR FFOIL (Al)</v>
          </cell>
          <cell r="C1555" t="str">
            <v>UN</v>
          </cell>
          <cell r="D1555">
            <v>15000</v>
          </cell>
        </row>
        <row r="1556">
          <cell r="A1556">
            <v>1556</v>
          </cell>
          <cell r="B1556" t="str">
            <v>UNIDAD AIRE CENTRAL    5T</v>
          </cell>
          <cell r="C1556" t="str">
            <v>UN</v>
          </cell>
          <cell r="D1556">
            <v>1600000</v>
          </cell>
        </row>
        <row r="1557">
          <cell r="A1557">
            <v>1557</v>
          </cell>
          <cell r="B1557" t="str">
            <v>UNIDAD AIRE CENTRAL    4T</v>
          </cell>
          <cell r="C1557" t="str">
            <v>UN</v>
          </cell>
          <cell r="D1557">
            <v>1150000</v>
          </cell>
        </row>
        <row r="1558">
          <cell r="A1558">
            <v>1558</v>
          </cell>
          <cell r="B1558" t="str">
            <v>UNIDAD AIRE CENTRAL    3T</v>
          </cell>
          <cell r="C1558" t="str">
            <v>UN</v>
          </cell>
          <cell r="D1558">
            <v>1050000</v>
          </cell>
        </row>
        <row r="1559">
          <cell r="A1559">
            <v>1559</v>
          </cell>
          <cell r="B1559" t="str">
            <v>UNIDAD AIRE CENTRAL    2T</v>
          </cell>
          <cell r="C1559" t="str">
            <v>UN</v>
          </cell>
          <cell r="D1559">
            <v>875000</v>
          </cell>
        </row>
        <row r="1560">
          <cell r="A1560">
            <v>1560</v>
          </cell>
          <cell r="B1560" t="str">
            <v>TRANSP. BOGOTA-BARRANQ.</v>
          </cell>
          <cell r="C1560" t="str">
            <v>TN</v>
          </cell>
          <cell r="D1560">
            <v>53589</v>
          </cell>
        </row>
        <row r="1561">
          <cell r="A1561">
            <v>1561</v>
          </cell>
          <cell r="B1561" t="str">
            <v>COSTO ADIC. IMP.4000 PS02</v>
          </cell>
          <cell r="C1561" t="str">
            <v>M3</v>
          </cell>
          <cell r="D1561">
            <v>7540</v>
          </cell>
        </row>
        <row r="1562">
          <cell r="A1562">
            <v>1562</v>
          </cell>
          <cell r="B1562" t="str">
            <v>COSTO ADIC. IMP.5000 PS02</v>
          </cell>
          <cell r="C1562" t="str">
            <v>M3</v>
          </cell>
          <cell r="D1562">
            <v>7540</v>
          </cell>
        </row>
        <row r="1563">
          <cell r="A1563">
            <v>1563</v>
          </cell>
          <cell r="B1563" t="str">
            <v>COSTO ADIC. IMP.6000 PS02</v>
          </cell>
          <cell r="C1563" t="str">
            <v>M3</v>
          </cell>
          <cell r="D1563">
            <v>7540</v>
          </cell>
        </row>
        <row r="1564">
          <cell r="A1564">
            <v>1564</v>
          </cell>
          <cell r="B1564" t="str">
            <v>CONCRETO CORR 1500 PSI 02</v>
          </cell>
          <cell r="C1564" t="str">
            <v>M3</v>
          </cell>
          <cell r="D1564">
            <v>111824</v>
          </cell>
        </row>
        <row r="1565">
          <cell r="A1565">
            <v>1565</v>
          </cell>
          <cell r="B1565" t="str">
            <v>CONCRETO CORR 2000 PSI 03</v>
          </cell>
          <cell r="C1565" t="str">
            <v>M3</v>
          </cell>
          <cell r="D1565">
            <v>118088</v>
          </cell>
        </row>
        <row r="1566">
          <cell r="A1566">
            <v>1566</v>
          </cell>
          <cell r="B1566" t="str">
            <v>CONCRETO CORR 2500 PSI 03</v>
          </cell>
          <cell r="C1566" t="str">
            <v>M3</v>
          </cell>
          <cell r="D1566">
            <v>124120</v>
          </cell>
        </row>
        <row r="1567">
          <cell r="A1567">
            <v>1567</v>
          </cell>
          <cell r="B1567" t="str">
            <v>CONCRETO CORR 3000 PSI 03</v>
          </cell>
          <cell r="C1567" t="str">
            <v>M3</v>
          </cell>
          <cell r="D1567">
            <v>134560</v>
          </cell>
        </row>
        <row r="1568">
          <cell r="A1568">
            <v>1568</v>
          </cell>
          <cell r="B1568" t="str">
            <v>CONCRETO CORR 3500 PSI 03</v>
          </cell>
          <cell r="C1568" t="str">
            <v>M3</v>
          </cell>
          <cell r="D1568">
            <v>138388</v>
          </cell>
        </row>
        <row r="1569">
          <cell r="A1569">
            <v>1569</v>
          </cell>
          <cell r="B1569" t="str">
            <v>CONCRETO CORR 4000 PSI 03</v>
          </cell>
          <cell r="C1569" t="str">
            <v>M3</v>
          </cell>
          <cell r="D1569">
            <v>148132</v>
          </cell>
        </row>
        <row r="1570">
          <cell r="A1570">
            <v>1570</v>
          </cell>
          <cell r="B1570" t="str">
            <v>CONCRETO CORR 4500 PSI 03</v>
          </cell>
          <cell r="C1570" t="str">
            <v>M3</v>
          </cell>
          <cell r="D1570">
            <v>167852</v>
          </cell>
        </row>
        <row r="1571">
          <cell r="A1571">
            <v>1571</v>
          </cell>
          <cell r="B1571" t="str">
            <v>CONCRETO CORR 5000 PSI 03</v>
          </cell>
          <cell r="C1571" t="str">
            <v>M3</v>
          </cell>
          <cell r="D1571">
            <v>177712</v>
          </cell>
        </row>
        <row r="1572">
          <cell r="A1572">
            <v>1572</v>
          </cell>
          <cell r="B1572" t="str">
            <v>CONCRETO CORR 6000 PSI 02</v>
          </cell>
          <cell r="C1572" t="str">
            <v>M3</v>
          </cell>
          <cell r="D1572">
            <v>200448</v>
          </cell>
        </row>
        <row r="1573">
          <cell r="A1573">
            <v>1573</v>
          </cell>
          <cell r="B1573" t="str">
            <v>COSTO ADIC. RET.1500 PS01</v>
          </cell>
          <cell r="C1573" t="str">
            <v>M3</v>
          </cell>
          <cell r="D1573">
            <v>7192</v>
          </cell>
        </row>
        <row r="1574">
          <cell r="A1574">
            <v>1574</v>
          </cell>
          <cell r="B1574" t="str">
            <v>COSTO ADIC. RET.2500 PS02</v>
          </cell>
          <cell r="C1574" t="str">
            <v>M3</v>
          </cell>
          <cell r="D1574">
            <v>7192</v>
          </cell>
        </row>
        <row r="1575">
          <cell r="A1575">
            <v>1575</v>
          </cell>
          <cell r="B1575" t="str">
            <v>COSTO ADIC. RET.3000 PS02</v>
          </cell>
          <cell r="C1575" t="str">
            <v>M3</v>
          </cell>
          <cell r="D1575">
            <v>7192</v>
          </cell>
        </row>
        <row r="1576">
          <cell r="A1576">
            <v>1576</v>
          </cell>
          <cell r="B1576" t="str">
            <v>COSTO ADIC. RET.3500 PS02</v>
          </cell>
          <cell r="C1576" t="str">
            <v>M3</v>
          </cell>
          <cell r="D1576">
            <v>7192</v>
          </cell>
        </row>
        <row r="1577">
          <cell r="A1577">
            <v>1577</v>
          </cell>
          <cell r="B1577" t="str">
            <v>COSTO ADIC. RET.5000 PS02</v>
          </cell>
          <cell r="C1577" t="str">
            <v>M3</v>
          </cell>
          <cell r="D1577">
            <v>7192</v>
          </cell>
        </row>
        <row r="1578">
          <cell r="A1578">
            <v>1578</v>
          </cell>
          <cell r="B1578" t="str">
            <v>COSTO ADIC. RET.6000 PS02</v>
          </cell>
          <cell r="C1578" t="str">
            <v>M3</v>
          </cell>
          <cell r="D1578">
            <v>7192</v>
          </cell>
        </row>
        <row r="1579">
          <cell r="A1579">
            <v>1579</v>
          </cell>
          <cell r="B1579" t="str">
            <v>INCREMENT. BOMBEO</v>
          </cell>
          <cell r="C1579" t="str">
            <v>M3</v>
          </cell>
          <cell r="D1579">
            <v>9280</v>
          </cell>
        </row>
        <row r="1580">
          <cell r="A1580">
            <v>1580</v>
          </cell>
          <cell r="B1580" t="str">
            <v>MORTERO CORR.    2500 P01</v>
          </cell>
          <cell r="C1580" t="str">
            <v>M3</v>
          </cell>
          <cell r="D1580">
            <v>115072</v>
          </cell>
        </row>
        <row r="1581">
          <cell r="A1581">
            <v>1581</v>
          </cell>
          <cell r="B1581" t="str">
            <v>MORTERO CORR.    1800 P01</v>
          </cell>
          <cell r="C1581" t="str">
            <v>M3</v>
          </cell>
          <cell r="D1581">
            <v>104864</v>
          </cell>
        </row>
        <row r="1582">
          <cell r="A1582">
            <v>1582</v>
          </cell>
          <cell r="B1582" t="str">
            <v>MORTERO         750 PSI</v>
          </cell>
          <cell r="C1582" t="str">
            <v>M3</v>
          </cell>
          <cell r="D1582">
            <v>95932</v>
          </cell>
        </row>
        <row r="1583">
          <cell r="A1583">
            <v>1583</v>
          </cell>
          <cell r="B1583" t="str">
            <v>MORTERO        1800 PSI</v>
          </cell>
          <cell r="C1583" t="str">
            <v>M3</v>
          </cell>
          <cell r="D1583">
            <v>98948</v>
          </cell>
        </row>
        <row r="1584">
          <cell r="A1584">
            <v>1584</v>
          </cell>
          <cell r="B1584" t="str">
            <v>MORTERO        2500 PSI</v>
          </cell>
          <cell r="C1584" t="str">
            <v>M3</v>
          </cell>
          <cell r="D1584">
            <v>108576</v>
          </cell>
        </row>
        <row r="1585">
          <cell r="A1585">
            <v>1585</v>
          </cell>
          <cell r="B1585" t="str">
            <v>CONCR.P/PAVIMENT.42KG/C01</v>
          </cell>
          <cell r="C1585" t="str">
            <v>M3</v>
          </cell>
          <cell r="D1585">
            <v>168896</v>
          </cell>
        </row>
        <row r="1586">
          <cell r="A1586">
            <v>1586</v>
          </cell>
          <cell r="B1586" t="str">
            <v>CONCR.P/PAVIMENT.35KG/C01</v>
          </cell>
          <cell r="C1586" t="str">
            <v>M3</v>
          </cell>
          <cell r="D1586">
            <v>139432</v>
          </cell>
        </row>
        <row r="1587">
          <cell r="A1587">
            <v>1587</v>
          </cell>
          <cell r="B1587" t="str">
            <v>CONCR.P/PAVIMENT.38KG/C01</v>
          </cell>
          <cell r="C1587" t="str">
            <v>M3</v>
          </cell>
          <cell r="D1587">
            <v>149176</v>
          </cell>
        </row>
        <row r="1588">
          <cell r="A1588">
            <v>1588</v>
          </cell>
          <cell r="B1588" t="str">
            <v>MANOMETRO 0-160 PSI</v>
          </cell>
          <cell r="C1588" t="str">
            <v>UN</v>
          </cell>
          <cell r="D1588">
            <v>15650</v>
          </cell>
        </row>
        <row r="1589">
          <cell r="A1589">
            <v>1589</v>
          </cell>
          <cell r="B1589" t="str">
            <v>NIPLE PASAMURO 2x10"</v>
          </cell>
          <cell r="C1589" t="str">
            <v>UN</v>
          </cell>
          <cell r="D1589">
            <v>11141</v>
          </cell>
        </row>
        <row r="1590">
          <cell r="A1590">
            <v>1590</v>
          </cell>
          <cell r="B1590" t="str">
            <v>TUBERIA GRES DRENAJE   8"</v>
          </cell>
          <cell r="C1590" t="str">
            <v>UN</v>
          </cell>
          <cell r="D1590">
            <v>8800</v>
          </cell>
        </row>
        <row r="1591">
          <cell r="A1591">
            <v>1591</v>
          </cell>
          <cell r="B1591" t="str">
            <v>BOMBA PARA CONCRETO</v>
          </cell>
          <cell r="C1591" t="str">
            <v>M3</v>
          </cell>
          <cell r="D1591">
            <v>9280</v>
          </cell>
        </row>
        <row r="1592">
          <cell r="A1592">
            <v>1592</v>
          </cell>
          <cell r="B1592" t="str">
            <v>CONCR.P/PAVIMENT.45KG/CM2</v>
          </cell>
          <cell r="C1592" t="str">
            <v>M3</v>
          </cell>
          <cell r="D1592">
            <v>178756</v>
          </cell>
        </row>
        <row r="1593">
          <cell r="A1593">
            <v>1593</v>
          </cell>
          <cell r="B1593" t="str">
            <v>ACCESORIO EN GRES      4"</v>
          </cell>
          <cell r="C1593" t="str">
            <v>UN</v>
          </cell>
          <cell r="D1593">
            <v>5800</v>
          </cell>
        </row>
        <row r="1594">
          <cell r="A1594">
            <v>1594</v>
          </cell>
          <cell r="B1594" t="str">
            <v>ACCESORIO EN GRES      6"</v>
          </cell>
          <cell r="C1594" t="str">
            <v>UN</v>
          </cell>
          <cell r="D1594">
            <v>6900</v>
          </cell>
        </row>
        <row r="1595">
          <cell r="A1595">
            <v>1595</v>
          </cell>
          <cell r="B1595" t="str">
            <v>COSTO ADICIONAL POR FIBRA</v>
          </cell>
          <cell r="C1595" t="str">
            <v>M3</v>
          </cell>
          <cell r="D1595">
            <v>14268</v>
          </cell>
        </row>
        <row r="1596">
          <cell r="A1596">
            <v>1596</v>
          </cell>
          <cell r="B1596" t="str">
            <v>GRANZON 3/16"x1"</v>
          </cell>
          <cell r="C1596" t="str">
            <v>M3</v>
          </cell>
          <cell r="D1596">
            <v>20880</v>
          </cell>
        </row>
        <row r="1597">
          <cell r="A1597">
            <v>1597</v>
          </cell>
          <cell r="B1597" t="str">
            <v>TRITURADO 1"x1 1/2"</v>
          </cell>
          <cell r="C1597" t="str">
            <v>M3</v>
          </cell>
          <cell r="D1597">
            <v>18560</v>
          </cell>
        </row>
        <row r="1598">
          <cell r="A1598">
            <v>1598</v>
          </cell>
          <cell r="B1598" t="str">
            <v>TRITURADO BANDA RETORNO</v>
          </cell>
          <cell r="C1598" t="str">
            <v>M3</v>
          </cell>
          <cell r="D1598">
            <v>14036</v>
          </cell>
        </row>
        <row r="1599">
          <cell r="A1599">
            <v>1599</v>
          </cell>
          <cell r="B1599" t="str">
            <v>CALENTADOR MIXTO    30 GL</v>
          </cell>
          <cell r="C1599" t="str">
            <v>UN</v>
          </cell>
          <cell r="D1599">
            <v>565300</v>
          </cell>
        </row>
        <row r="1600">
          <cell r="A1600">
            <v>1600</v>
          </cell>
          <cell r="B1600" t="str">
            <v>CALENTADOR PASO-GAS 13 LT</v>
          </cell>
          <cell r="C1600" t="str">
            <v>UN</v>
          </cell>
          <cell r="D1600">
            <v>350000</v>
          </cell>
        </row>
        <row r="1601">
          <cell r="A1601">
            <v>1601</v>
          </cell>
          <cell r="B1601" t="str">
            <v>TRITURADO SOBRE TAMAÑO</v>
          </cell>
          <cell r="C1601" t="str">
            <v>M3</v>
          </cell>
          <cell r="D1601">
            <v>15080</v>
          </cell>
        </row>
        <row r="1602">
          <cell r="A1602">
            <v>1602</v>
          </cell>
          <cell r="B1602" t="str">
            <v>AGREGADO No.4  CALIZO</v>
          </cell>
          <cell r="C1602" t="str">
            <v>M3</v>
          </cell>
          <cell r="D1602">
            <v>5220</v>
          </cell>
        </row>
        <row r="1603">
          <cell r="A1603">
            <v>1603</v>
          </cell>
          <cell r="B1603" t="str">
            <v>AGREGADO #4 SIERRA VIEJA</v>
          </cell>
          <cell r="C1603" t="str">
            <v>M3</v>
          </cell>
          <cell r="D1603">
            <v>12760</v>
          </cell>
        </row>
        <row r="1604">
          <cell r="A1604">
            <v>1604</v>
          </cell>
          <cell r="B1604" t="str">
            <v>TRANSP. STA.MARTA-CALI</v>
          </cell>
          <cell r="C1604" t="str">
            <v>TN</v>
          </cell>
          <cell r="D1604">
            <v>83155</v>
          </cell>
        </row>
        <row r="1605">
          <cell r="A1605">
            <v>1605</v>
          </cell>
          <cell r="B1605" t="str">
            <v>ROCA TAJAMAR &gt;20"</v>
          </cell>
          <cell r="C1605" t="str">
            <v>M3</v>
          </cell>
          <cell r="D1605">
            <v>27840</v>
          </cell>
        </row>
        <row r="1606">
          <cell r="A1606">
            <v>1606</v>
          </cell>
          <cell r="B1606" t="str">
            <v>CINCEL PALA ACERO 1/2x10"</v>
          </cell>
          <cell r="C1606" t="str">
            <v>UN</v>
          </cell>
          <cell r="D1606">
            <v>5485</v>
          </cell>
        </row>
        <row r="1607">
          <cell r="A1607">
            <v>1607</v>
          </cell>
          <cell r="B1607" t="str">
            <v>ACCESORIO EN GRES      8"</v>
          </cell>
          <cell r="C1607" t="str">
            <v>UN</v>
          </cell>
          <cell r="D1607">
            <v>11000</v>
          </cell>
        </row>
        <row r="1608">
          <cell r="A1608">
            <v>1608</v>
          </cell>
          <cell r="B1608" t="str">
            <v>NIPLE PASAMURO 3x8"</v>
          </cell>
          <cell r="C1608" t="str">
            <v>UN</v>
          </cell>
          <cell r="D1608">
            <v>20000</v>
          </cell>
        </row>
        <row r="1609">
          <cell r="A1609">
            <v>1609</v>
          </cell>
          <cell r="B1609" t="str">
            <v>ENTERPISO PAL.   25X70X20</v>
          </cell>
          <cell r="C1609" t="str">
            <v>UN</v>
          </cell>
          <cell r="D1609">
            <v>1155</v>
          </cell>
        </row>
        <row r="1610">
          <cell r="A1610">
            <v>1610</v>
          </cell>
          <cell r="B1610" t="str">
            <v>POLVILLO 1/2"</v>
          </cell>
          <cell r="C1610" t="str">
            <v>M3</v>
          </cell>
          <cell r="D1610">
            <v>3132</v>
          </cell>
        </row>
        <row r="1611">
          <cell r="A1611">
            <v>1611</v>
          </cell>
          <cell r="B1611" t="str">
            <v>MAT. GRAN. CALICHE 0*1"</v>
          </cell>
          <cell r="C1611" t="str">
            <v>M3</v>
          </cell>
          <cell r="D1611">
            <v>15515</v>
          </cell>
        </row>
        <row r="1612">
          <cell r="A1612">
            <v>1612</v>
          </cell>
          <cell r="B1612" t="str">
            <v>TEJA BAVARA</v>
          </cell>
          <cell r="C1612" t="str">
            <v>UN</v>
          </cell>
          <cell r="D1612">
            <v>444</v>
          </cell>
        </row>
        <row r="1613">
          <cell r="A1613">
            <v>1613</v>
          </cell>
          <cell r="B1613" t="str">
            <v>MAT. GRAN. CALICHE 0*1 1/</v>
          </cell>
          <cell r="C1613" t="str">
            <v>M3</v>
          </cell>
          <cell r="D1613">
            <v>4640</v>
          </cell>
        </row>
        <row r="1614">
          <cell r="A1614">
            <v>1614</v>
          </cell>
          <cell r="B1614" t="str">
            <v>CALENTADOR MIXTO    20 GL</v>
          </cell>
          <cell r="C1614" t="str">
            <v>UN</v>
          </cell>
          <cell r="D1614">
            <v>489000</v>
          </cell>
        </row>
        <row r="1615">
          <cell r="A1615">
            <v>1615</v>
          </cell>
          <cell r="B1615" t="str">
            <v>LISTON MONREY    1"x2"x3m</v>
          </cell>
          <cell r="C1615" t="str">
            <v>ML</v>
          </cell>
          <cell r="D1615">
            <v>400</v>
          </cell>
        </row>
        <row r="1616">
          <cell r="A1616">
            <v>1616</v>
          </cell>
          <cell r="B1616" t="str">
            <v>ENTREPISO PAL.   30x70x20</v>
          </cell>
          <cell r="C1616" t="str">
            <v>UN</v>
          </cell>
          <cell r="D1616">
            <v>1180</v>
          </cell>
        </row>
        <row r="1617">
          <cell r="A1617">
            <v>1617</v>
          </cell>
          <cell r="B1617" t="str">
            <v>ENTREPISO PAL.   35x70x20</v>
          </cell>
          <cell r="C1617" t="str">
            <v>UN</v>
          </cell>
          <cell r="D1617">
            <v>1225</v>
          </cell>
        </row>
        <row r="1618">
          <cell r="A1618">
            <v>1618</v>
          </cell>
          <cell r="B1618" t="str">
            <v xml:space="preserve">MAT. GRAN. CALICHE </v>
          </cell>
          <cell r="C1618" t="str">
            <v>M3</v>
          </cell>
          <cell r="D1618">
            <v>15515</v>
          </cell>
        </row>
        <row r="1619">
          <cell r="A1619">
            <v>1619</v>
          </cell>
          <cell r="B1619" t="str">
            <v>PROYECTOR SNF-011/T000W</v>
          </cell>
          <cell r="C1619" t="str">
            <v>UN</v>
          </cell>
          <cell r="D1619">
            <v>752445</v>
          </cell>
        </row>
        <row r="1620">
          <cell r="A1620">
            <v>1620</v>
          </cell>
          <cell r="B1620" t="str">
            <v>BLOQUE MURO       8x20x40</v>
          </cell>
          <cell r="C1620" t="str">
            <v>UN</v>
          </cell>
          <cell r="D1620">
            <v>300</v>
          </cell>
        </row>
        <row r="1621">
          <cell r="A1621">
            <v>1621</v>
          </cell>
          <cell r="B1621" t="str">
            <v>REFLECTOR MERCURIO 250 W</v>
          </cell>
          <cell r="C1621" t="str">
            <v>UN</v>
          </cell>
          <cell r="D1621">
            <v>208000</v>
          </cell>
        </row>
        <row r="1622">
          <cell r="A1622">
            <v>1622</v>
          </cell>
          <cell r="B1622" t="str">
            <v>REFLECTOR MERCURIO 400 W</v>
          </cell>
          <cell r="C1622" t="str">
            <v>UN</v>
          </cell>
          <cell r="D1622">
            <v>220000</v>
          </cell>
        </row>
        <row r="1623">
          <cell r="A1623">
            <v>1623</v>
          </cell>
          <cell r="B1623" t="str">
            <v>BLOQUE MURO      10x20x40</v>
          </cell>
          <cell r="C1623" t="str">
            <v>UN</v>
          </cell>
          <cell r="D1623">
            <v>650</v>
          </cell>
        </row>
        <row r="1624">
          <cell r="A1624">
            <v>1624</v>
          </cell>
          <cell r="B1624" t="str">
            <v>BLOQUE MURO      15x20x40</v>
          </cell>
          <cell r="C1624" t="str">
            <v>UN</v>
          </cell>
          <cell r="D1624">
            <v>650</v>
          </cell>
        </row>
        <row r="1625">
          <cell r="A1625">
            <v>1625</v>
          </cell>
          <cell r="B1625" t="str">
            <v>MAT. GRAN. CALICHE 0*3"</v>
          </cell>
          <cell r="C1625" t="str">
            <v>M3</v>
          </cell>
          <cell r="D1625">
            <v>6206</v>
          </cell>
        </row>
        <row r="1626">
          <cell r="A1626">
            <v>1626</v>
          </cell>
          <cell r="B1626" t="str">
            <v>ANTICORROSIVO ROJO</v>
          </cell>
          <cell r="C1626" t="str">
            <v>GL</v>
          </cell>
          <cell r="D1626">
            <v>15890</v>
          </cell>
        </row>
        <row r="1627">
          <cell r="A1627">
            <v>1627</v>
          </cell>
          <cell r="B1627" t="str">
            <v>TRANSP. BOGOTA-CARTAGENA</v>
          </cell>
          <cell r="C1627" t="str">
            <v>TN</v>
          </cell>
          <cell r="D1627">
            <v>57284</v>
          </cell>
        </row>
        <row r="1628">
          <cell r="A1628">
            <v>1628</v>
          </cell>
          <cell r="B1628" t="str">
            <v>MALLA PLASTIFICADA</v>
          </cell>
          <cell r="C1628" t="str">
            <v>M2</v>
          </cell>
          <cell r="D1628">
            <v>6220</v>
          </cell>
        </row>
        <row r="1629">
          <cell r="A1629">
            <v>1629</v>
          </cell>
          <cell r="B1629" t="str">
            <v>PROYECTOR PHLC  720-MERC</v>
          </cell>
          <cell r="C1629" t="str">
            <v>UN</v>
          </cell>
          <cell r="D1629">
            <v>349670</v>
          </cell>
        </row>
        <row r="1630">
          <cell r="A1630">
            <v>1630</v>
          </cell>
          <cell r="B1630" t="str">
            <v>CONCRETO CONSISTENC. 3002</v>
          </cell>
          <cell r="C1630" t="str">
            <v>M3</v>
          </cell>
          <cell r="D1630">
            <v>86768</v>
          </cell>
        </row>
        <row r="1631">
          <cell r="A1631">
            <v>1631</v>
          </cell>
          <cell r="B1631" t="str">
            <v>CONCRETO CONSISTENC. 4002</v>
          </cell>
          <cell r="C1631" t="str">
            <v>M3</v>
          </cell>
          <cell r="D1631">
            <v>100224</v>
          </cell>
        </row>
        <row r="1632">
          <cell r="A1632">
            <v>1632</v>
          </cell>
          <cell r="B1632" t="str">
            <v>CONCRETO CONSISTENC. 5002</v>
          </cell>
          <cell r="C1632" t="str">
            <v>M3</v>
          </cell>
          <cell r="D1632">
            <v>118552</v>
          </cell>
        </row>
        <row r="1633">
          <cell r="A1633">
            <v>1633</v>
          </cell>
          <cell r="B1633" t="str">
            <v>COSTO ADIC. IMP.3000 PS03</v>
          </cell>
          <cell r="C1633" t="str">
            <v>M3</v>
          </cell>
          <cell r="D1633">
            <v>3132</v>
          </cell>
        </row>
        <row r="1634">
          <cell r="A1634">
            <v>1634</v>
          </cell>
          <cell r="B1634" t="str">
            <v>COSTO ADIC. IMP.4000 PS03</v>
          </cell>
          <cell r="C1634" t="str">
            <v>M3</v>
          </cell>
          <cell r="D1634">
            <v>3364</v>
          </cell>
        </row>
        <row r="1635">
          <cell r="A1635">
            <v>1635</v>
          </cell>
          <cell r="B1635" t="str">
            <v>COSTP ADIC. IMP.5000 PSI</v>
          </cell>
          <cell r="C1635" t="str">
            <v>M3</v>
          </cell>
          <cell r="D1635">
            <v>3596</v>
          </cell>
        </row>
        <row r="1636">
          <cell r="A1636">
            <v>1636</v>
          </cell>
          <cell r="B1636" t="str">
            <v>CONCRETO CORR 2000 PSI 04</v>
          </cell>
          <cell r="C1636" t="str">
            <v>M3</v>
          </cell>
          <cell r="D1636">
            <v>93380</v>
          </cell>
        </row>
        <row r="1637">
          <cell r="A1637">
            <v>1637</v>
          </cell>
          <cell r="B1637" t="str">
            <v>CONCRETO CORR 2500 PSI 04</v>
          </cell>
          <cell r="C1637" t="str">
            <v>M3</v>
          </cell>
          <cell r="D1637">
            <v>102196</v>
          </cell>
        </row>
        <row r="1638">
          <cell r="A1638">
            <v>1638</v>
          </cell>
          <cell r="B1638" t="str">
            <v>CONCRETO CORR 3000 PSI 04</v>
          </cell>
          <cell r="C1638" t="str">
            <v>M3</v>
          </cell>
          <cell r="D1638">
            <v>106256</v>
          </cell>
        </row>
        <row r="1639">
          <cell r="A1639">
            <v>1639</v>
          </cell>
          <cell r="B1639" t="str">
            <v>CONCRETO CORR 3500 PSI 04</v>
          </cell>
          <cell r="C1639" t="str">
            <v>M3</v>
          </cell>
          <cell r="D1639">
            <v>117160</v>
          </cell>
        </row>
        <row r="1640">
          <cell r="A1640">
            <v>1640</v>
          </cell>
          <cell r="B1640" t="str">
            <v>CONCRETO CORR 4000 PSI 04</v>
          </cell>
          <cell r="C1640" t="str">
            <v>M3</v>
          </cell>
          <cell r="D1640">
            <v>127716</v>
          </cell>
        </row>
        <row r="1641">
          <cell r="A1641">
            <v>1641</v>
          </cell>
          <cell r="B1641" t="str">
            <v>CONCRETO CORR 4500 PSI 04</v>
          </cell>
          <cell r="C1641" t="str">
            <v>M3</v>
          </cell>
          <cell r="D1641">
            <v>139432</v>
          </cell>
        </row>
        <row r="1642">
          <cell r="A1642">
            <v>1642</v>
          </cell>
          <cell r="B1642" t="str">
            <v>CONCRETO CORR 5000 PSI 04</v>
          </cell>
          <cell r="C1642" t="str">
            <v>M3</v>
          </cell>
          <cell r="D1642">
            <v>146508</v>
          </cell>
        </row>
        <row r="1643">
          <cell r="A1643">
            <v>1643</v>
          </cell>
          <cell r="B1643" t="str">
            <v>COSTO ADIC. RET.2500 PS03</v>
          </cell>
          <cell r="C1643" t="str">
            <v>M3</v>
          </cell>
          <cell r="D1643">
            <v>5220</v>
          </cell>
        </row>
        <row r="1644">
          <cell r="A1644">
            <v>1644</v>
          </cell>
          <cell r="B1644" t="str">
            <v>COSTO ADIC. RET.3000 PS03</v>
          </cell>
          <cell r="C1644" t="str">
            <v>M3</v>
          </cell>
          <cell r="D1644">
            <v>5220</v>
          </cell>
        </row>
        <row r="1645">
          <cell r="A1645">
            <v>1645</v>
          </cell>
          <cell r="B1645" t="str">
            <v>COSTO ADIC. RET.3500 PS03</v>
          </cell>
          <cell r="C1645" t="str">
            <v>M3</v>
          </cell>
          <cell r="D1645">
            <v>5220</v>
          </cell>
        </row>
        <row r="1646">
          <cell r="A1646">
            <v>1646</v>
          </cell>
          <cell r="B1646" t="str">
            <v>CAPACETE             3/4"</v>
          </cell>
          <cell r="C1646" t="str">
            <v>UN</v>
          </cell>
          <cell r="D1646">
            <v>1682</v>
          </cell>
        </row>
        <row r="1647">
          <cell r="A1647">
            <v>1647</v>
          </cell>
          <cell r="B1647" t="str">
            <v>CAPACETE               1"</v>
          </cell>
          <cell r="C1647" t="str">
            <v>UN</v>
          </cell>
          <cell r="D1647">
            <v>1455</v>
          </cell>
        </row>
        <row r="1648">
          <cell r="A1648">
            <v>1648</v>
          </cell>
          <cell r="B1648" t="str">
            <v>COSTO ADIC. RET.5000 PS03</v>
          </cell>
          <cell r="C1648" t="str">
            <v>M3</v>
          </cell>
          <cell r="D1648">
            <v>5220</v>
          </cell>
        </row>
        <row r="1649">
          <cell r="A1649">
            <v>1649</v>
          </cell>
          <cell r="B1649" t="str">
            <v>INCREMENT. BOMBEO      01</v>
          </cell>
          <cell r="C1649" t="str">
            <v>M3</v>
          </cell>
          <cell r="D1649">
            <v>9280</v>
          </cell>
        </row>
        <row r="1650">
          <cell r="A1650">
            <v>1650</v>
          </cell>
          <cell r="B1650" t="str">
            <v>CONCR.P/PAVIMENT.42KG/C02</v>
          </cell>
          <cell r="C1650" t="str">
            <v>M3</v>
          </cell>
          <cell r="D1650">
            <v>140476</v>
          </cell>
        </row>
        <row r="1651">
          <cell r="A1651">
            <v>1651</v>
          </cell>
          <cell r="B1651" t="str">
            <v>CONCR.P/PAVIMENT.35KG/C02</v>
          </cell>
          <cell r="C1651" t="str">
            <v>M3</v>
          </cell>
          <cell r="D1651">
            <v>118204</v>
          </cell>
        </row>
        <row r="1652">
          <cell r="A1652">
            <v>1652</v>
          </cell>
          <cell r="B1652" t="str">
            <v>CONCR.P/PAVIMENT.38KG/C02</v>
          </cell>
          <cell r="C1652" t="str">
            <v>M3</v>
          </cell>
          <cell r="D1652">
            <v>128760</v>
          </cell>
        </row>
        <row r="1653">
          <cell r="A1653">
            <v>1653</v>
          </cell>
          <cell r="B1653" t="str">
            <v>BOMBA PARA CONCRETO    01</v>
          </cell>
          <cell r="C1653" t="str">
            <v>M3</v>
          </cell>
          <cell r="D1653">
            <v>9280</v>
          </cell>
        </row>
        <row r="1654">
          <cell r="A1654">
            <v>1654</v>
          </cell>
          <cell r="B1654" t="str">
            <v>CONCR.P/PAVIMENT.45KG/C01</v>
          </cell>
          <cell r="C1654" t="str">
            <v>M3</v>
          </cell>
          <cell r="D1654">
            <v>147552</v>
          </cell>
        </row>
        <row r="1655">
          <cell r="A1655">
            <v>1655</v>
          </cell>
          <cell r="B1655" t="str">
            <v>SOPORTE PARA REFLECTORES</v>
          </cell>
          <cell r="C1655" t="str">
            <v>UN</v>
          </cell>
          <cell r="D1655">
            <v>72000</v>
          </cell>
        </row>
        <row r="1656">
          <cell r="A1656">
            <v>1656</v>
          </cell>
          <cell r="B1656" t="str">
            <v>BLOQ 10X20X40 TP IV S3C10</v>
          </cell>
          <cell r="C1656" t="str">
            <v>UN</v>
          </cell>
          <cell r="D1656">
            <v>795</v>
          </cell>
        </row>
        <row r="1657">
          <cell r="A1657">
            <v>1657</v>
          </cell>
          <cell r="B1657" t="str">
            <v>BLOQ 15X20X40 TP I  S3C15</v>
          </cell>
          <cell r="C1657" t="str">
            <v>UN</v>
          </cell>
          <cell r="D1657">
            <v>1085</v>
          </cell>
        </row>
        <row r="1658">
          <cell r="A1658">
            <v>1658</v>
          </cell>
          <cell r="B1658" t="str">
            <v>BLOQ 15X20X40 TP IV S3C15</v>
          </cell>
          <cell r="C1658" t="str">
            <v>UN</v>
          </cell>
          <cell r="D1658">
            <v>946</v>
          </cell>
        </row>
        <row r="1659">
          <cell r="A1659">
            <v>1659</v>
          </cell>
          <cell r="B1659" t="str">
            <v>BLOQ 20X20X40 TP I  S3C20</v>
          </cell>
          <cell r="C1659" t="str">
            <v>UN</v>
          </cell>
          <cell r="D1659">
            <v>1334</v>
          </cell>
        </row>
        <row r="1660">
          <cell r="A1660">
            <v>1660</v>
          </cell>
          <cell r="B1660" t="str">
            <v>BLOQ 20X20X40 TP IV S3C20</v>
          </cell>
          <cell r="C1660" t="str">
            <v>UN</v>
          </cell>
          <cell r="D1660">
            <v>1160</v>
          </cell>
        </row>
        <row r="1661">
          <cell r="A1661">
            <v>1661</v>
          </cell>
          <cell r="B1661" t="str">
            <v>BLOQ 10X20X40 TP IV S1C10</v>
          </cell>
          <cell r="C1661" t="str">
            <v>UN</v>
          </cell>
          <cell r="D1661">
            <v>795</v>
          </cell>
        </row>
        <row r="1662">
          <cell r="A1662">
            <v>1662</v>
          </cell>
          <cell r="B1662" t="str">
            <v>BLOQ 15X20X40 TP I  S1C15</v>
          </cell>
          <cell r="C1662" t="str">
            <v>UN</v>
          </cell>
          <cell r="D1662">
            <v>1085</v>
          </cell>
        </row>
        <row r="1663">
          <cell r="A1663">
            <v>1663</v>
          </cell>
          <cell r="B1663" t="str">
            <v>REFLECTOR MERC.HALOG 25OW</v>
          </cell>
          <cell r="C1663" t="str">
            <v>UN</v>
          </cell>
          <cell r="D1663">
            <v>260000</v>
          </cell>
        </row>
        <row r="1664">
          <cell r="A1664">
            <v>1664</v>
          </cell>
          <cell r="B1664" t="str">
            <v>BLOQ 15X20X40 TP IV S1C15</v>
          </cell>
          <cell r="C1664" t="str">
            <v>UN</v>
          </cell>
          <cell r="D1664">
            <v>946</v>
          </cell>
        </row>
        <row r="1665">
          <cell r="A1665">
            <v>1665</v>
          </cell>
          <cell r="B1665" t="str">
            <v>BLOQ 20X20X40 TP I  S1C20</v>
          </cell>
          <cell r="C1665" t="str">
            <v>UN</v>
          </cell>
          <cell r="D1665">
            <v>1334</v>
          </cell>
        </row>
        <row r="1666">
          <cell r="A1666">
            <v>1666</v>
          </cell>
          <cell r="B1666" t="str">
            <v>BLOQ 20X20X40 TP IV S1C20</v>
          </cell>
          <cell r="C1666" t="str">
            <v>UN</v>
          </cell>
          <cell r="D1666">
            <v>1160</v>
          </cell>
        </row>
        <row r="1667">
          <cell r="A1667">
            <v>1667</v>
          </cell>
          <cell r="B1667" t="str">
            <v>REFLECTOR MERC.HALOG 400W</v>
          </cell>
          <cell r="C1667" t="str">
            <v>UN</v>
          </cell>
          <cell r="D1667">
            <v>260000</v>
          </cell>
        </row>
        <row r="1668">
          <cell r="A1668">
            <v>1668</v>
          </cell>
          <cell r="B1668" t="str">
            <v>BLOQ 10X20X40 TP IV S10</v>
          </cell>
          <cell r="C1668" t="str">
            <v>UN</v>
          </cell>
          <cell r="D1668">
            <v>795</v>
          </cell>
        </row>
        <row r="1669">
          <cell r="A1669">
            <v>1669</v>
          </cell>
          <cell r="B1669" t="str">
            <v>COSTO ADIC.AC.3D 1500 PSI</v>
          </cell>
          <cell r="C1669" t="str">
            <v>UN</v>
          </cell>
          <cell r="D1669">
            <v>19720</v>
          </cell>
        </row>
        <row r="1670">
          <cell r="A1670">
            <v>1670</v>
          </cell>
          <cell r="B1670" t="str">
            <v>COSTO ADIC.AC.3D 2000 PSI</v>
          </cell>
          <cell r="C1670" t="str">
            <v>UN</v>
          </cell>
          <cell r="D1670">
            <v>20880</v>
          </cell>
        </row>
        <row r="1671">
          <cell r="A1671">
            <v>1671</v>
          </cell>
          <cell r="B1671" t="str">
            <v>COSTO ADIC.AC.3D 2500 PSI</v>
          </cell>
          <cell r="C1671" t="str">
            <v>UN</v>
          </cell>
          <cell r="D1671">
            <v>22040</v>
          </cell>
        </row>
        <row r="1672">
          <cell r="A1672">
            <v>1672</v>
          </cell>
          <cell r="B1672" t="str">
            <v>COSTO ADIC.AC.3D 3000 PSI</v>
          </cell>
          <cell r="C1672" t="str">
            <v>un</v>
          </cell>
          <cell r="D1672">
            <v>23200</v>
          </cell>
        </row>
        <row r="1673">
          <cell r="A1673">
            <v>1673</v>
          </cell>
          <cell r="B1673" t="str">
            <v>BROCHA DE NYLON NATURAL 4</v>
          </cell>
          <cell r="C1673" t="str">
            <v>UN</v>
          </cell>
          <cell r="D1673">
            <v>12093</v>
          </cell>
        </row>
        <row r="1674">
          <cell r="A1674">
            <v>1674</v>
          </cell>
          <cell r="B1674" t="str">
            <v>COSTO ADIC. IMP.3500 PSI</v>
          </cell>
          <cell r="C1674" t="str">
            <v>M3</v>
          </cell>
          <cell r="D1674">
            <v>4176</v>
          </cell>
        </row>
        <row r="1675">
          <cell r="A1675">
            <v>1675</v>
          </cell>
          <cell r="B1675" t="str">
            <v>COSTO ADIC. IMP.4500 PSI</v>
          </cell>
          <cell r="C1675" t="str">
            <v>M3</v>
          </cell>
          <cell r="D1675">
            <v>4872</v>
          </cell>
        </row>
        <row r="1676">
          <cell r="A1676">
            <v>1676</v>
          </cell>
          <cell r="B1676" t="str">
            <v>COSTO ADIC. IMP.5500 PSI</v>
          </cell>
          <cell r="C1676" t="str">
            <v>M3</v>
          </cell>
          <cell r="D1676">
            <v>4872</v>
          </cell>
        </row>
        <row r="1677">
          <cell r="A1677">
            <v>1677</v>
          </cell>
          <cell r="B1677" t="str">
            <v>TAPA TANQUE CIRCULAR 1000</v>
          </cell>
          <cell r="C1677" t="str">
            <v>UN</v>
          </cell>
          <cell r="D1677">
            <v>24937</v>
          </cell>
        </row>
        <row r="1678">
          <cell r="A1678">
            <v>1678</v>
          </cell>
          <cell r="B1678" t="str">
            <v>COSTO ADIC. RET.2000 PSI</v>
          </cell>
          <cell r="C1678" t="str">
            <v>M3</v>
          </cell>
          <cell r="D1678">
            <v>5104</v>
          </cell>
        </row>
        <row r="1679">
          <cell r="A1679">
            <v>1679</v>
          </cell>
          <cell r="B1679" t="str">
            <v>REFLECT.METAL HALIDE 250W</v>
          </cell>
          <cell r="C1679" t="str">
            <v>UN</v>
          </cell>
          <cell r="D1679">
            <v>225000</v>
          </cell>
        </row>
        <row r="1680">
          <cell r="A1680">
            <v>1680</v>
          </cell>
          <cell r="B1680" t="str">
            <v>COSTO ADIC. RET.4000 PSI</v>
          </cell>
          <cell r="C1680" t="str">
            <v>M3</v>
          </cell>
          <cell r="D1680">
            <v>5568</v>
          </cell>
        </row>
        <row r="1681">
          <cell r="A1681">
            <v>1681</v>
          </cell>
          <cell r="B1681" t="str">
            <v>COSTO ADIC. RET.4500 PSI</v>
          </cell>
          <cell r="C1681" t="str">
            <v>M3</v>
          </cell>
          <cell r="D1681">
            <v>5568</v>
          </cell>
        </row>
        <row r="1682">
          <cell r="A1682">
            <v>1682</v>
          </cell>
          <cell r="B1682" t="str">
            <v>BROCHA DE NYLON NATURAL 5</v>
          </cell>
          <cell r="C1682" t="str">
            <v>UN</v>
          </cell>
          <cell r="D1682">
            <v>15387</v>
          </cell>
        </row>
        <row r="1683">
          <cell r="A1683">
            <v>1683</v>
          </cell>
          <cell r="B1683" t="str">
            <v>A.C.P.M         B/QUILLA</v>
          </cell>
          <cell r="C1683" t="str">
            <v>GL</v>
          </cell>
          <cell r="D1683">
            <v>1184</v>
          </cell>
        </row>
        <row r="1684">
          <cell r="A1684">
            <v>1684</v>
          </cell>
          <cell r="B1684" t="str">
            <v>GASOLINA CORR.  B/MANGA</v>
          </cell>
          <cell r="C1684" t="str">
            <v>GL</v>
          </cell>
          <cell r="D1684">
            <v>1181</v>
          </cell>
        </row>
        <row r="1685">
          <cell r="A1685">
            <v>1685</v>
          </cell>
          <cell r="B1685" t="str">
            <v>TORNILLO ACERO   1/2x1/4"</v>
          </cell>
          <cell r="C1685" t="str">
            <v>UN</v>
          </cell>
          <cell r="D1685">
            <v>41</v>
          </cell>
        </row>
        <row r="1686">
          <cell r="A1686">
            <v>1686</v>
          </cell>
          <cell r="B1686" t="str">
            <v>SUPERMANTO         600 XT</v>
          </cell>
          <cell r="C1686" t="str">
            <v>M2</v>
          </cell>
          <cell r="D1686">
            <v>3330</v>
          </cell>
        </row>
        <row r="1687">
          <cell r="A1687">
            <v>1687</v>
          </cell>
          <cell r="B1687" t="str">
            <v>COSTO ADIC. RET.5500 PSI</v>
          </cell>
          <cell r="C1687" t="str">
            <v>M3</v>
          </cell>
          <cell r="D1687">
            <v>5568</v>
          </cell>
        </row>
        <row r="1688">
          <cell r="A1688">
            <v>1688</v>
          </cell>
          <cell r="B1688" t="str">
            <v>SUPERMANTO         800 XT</v>
          </cell>
          <cell r="C1688" t="str">
            <v>M2</v>
          </cell>
          <cell r="D1688">
            <v>4410</v>
          </cell>
        </row>
        <row r="1689">
          <cell r="A1689">
            <v>1689</v>
          </cell>
          <cell r="B1689" t="str">
            <v>TANQUE CONICO 250 LTS</v>
          </cell>
          <cell r="C1689" t="str">
            <v>UN</v>
          </cell>
          <cell r="D1689">
            <v>43551</v>
          </cell>
        </row>
        <row r="1690">
          <cell r="A1690">
            <v>1690</v>
          </cell>
          <cell r="B1690" t="str">
            <v>SUPERMANTO         400 X</v>
          </cell>
          <cell r="C1690" t="str">
            <v>M2</v>
          </cell>
          <cell r="D1690">
            <v>2570</v>
          </cell>
        </row>
        <row r="1691">
          <cell r="A1691">
            <v>1691</v>
          </cell>
          <cell r="B1691" t="str">
            <v>TORNILLO ACERO     1x1/2"</v>
          </cell>
          <cell r="C1691" t="str">
            <v>UN</v>
          </cell>
          <cell r="D1691">
            <v>210</v>
          </cell>
        </row>
        <row r="1692">
          <cell r="A1692">
            <v>1692</v>
          </cell>
          <cell r="B1692" t="str">
            <v>MANTO FIBERGLASS      P-3</v>
          </cell>
          <cell r="C1692" t="str">
            <v>M2</v>
          </cell>
          <cell r="D1692">
            <v>4430</v>
          </cell>
        </row>
        <row r="1693">
          <cell r="A1693">
            <v>1693</v>
          </cell>
          <cell r="B1693" t="str">
            <v>TAPA TANQUE CONICO 250 LT</v>
          </cell>
          <cell r="C1693" t="str">
            <v>UN</v>
          </cell>
          <cell r="D1693">
            <v>9741</v>
          </cell>
        </row>
        <row r="1694">
          <cell r="A1694">
            <v>1694</v>
          </cell>
          <cell r="B1694" t="str">
            <v>MANTO FIBERGLASS      P-4</v>
          </cell>
          <cell r="C1694" t="str">
            <v>M2</v>
          </cell>
          <cell r="D1694">
            <v>4840</v>
          </cell>
        </row>
        <row r="1695">
          <cell r="A1695">
            <v>1695</v>
          </cell>
          <cell r="B1695" t="str">
            <v>TORNILLO ACERO     2x1/2"</v>
          </cell>
          <cell r="C1695" t="str">
            <v>UN</v>
          </cell>
          <cell r="D1695">
            <v>310</v>
          </cell>
        </row>
        <row r="1696">
          <cell r="A1696">
            <v>1696</v>
          </cell>
          <cell r="B1696" t="str">
            <v>REFLECT.METAL HALIDE 400W</v>
          </cell>
          <cell r="C1696" t="str">
            <v>UN</v>
          </cell>
          <cell r="D1696">
            <v>265000</v>
          </cell>
        </row>
        <row r="1697">
          <cell r="A1697">
            <v>1697</v>
          </cell>
          <cell r="B1697" t="str">
            <v>CEMENTO GRIS CARIBE</v>
          </cell>
          <cell r="C1697" t="str">
            <v>KG</v>
          </cell>
          <cell r="D1697">
            <v>166</v>
          </cell>
        </row>
        <row r="1698">
          <cell r="A1698">
            <v>1698</v>
          </cell>
          <cell r="B1698" t="str">
            <v>REFLECTOR SODIO 70 W</v>
          </cell>
          <cell r="C1698" t="str">
            <v>UN</v>
          </cell>
          <cell r="D1698">
            <v>175000</v>
          </cell>
        </row>
        <row r="1699">
          <cell r="A1699">
            <v>1699</v>
          </cell>
          <cell r="B1699" t="str">
            <v>TORNILLO ACERO     3x1/2"</v>
          </cell>
          <cell r="C1699" t="str">
            <v>UN</v>
          </cell>
          <cell r="D1699">
            <v>414</v>
          </cell>
        </row>
        <row r="1700">
          <cell r="A1700">
            <v>1700</v>
          </cell>
          <cell r="B1700" t="str">
            <v>BAÑERA TEMPRA FIBR.VIDRIO</v>
          </cell>
          <cell r="C1700" t="str">
            <v>UN</v>
          </cell>
          <cell r="D1700">
            <v>320594</v>
          </cell>
        </row>
        <row r="1701">
          <cell r="A1701">
            <v>1701</v>
          </cell>
          <cell r="B1701" t="str">
            <v>BAÑERA TEMPRA FIBR.VIDR01</v>
          </cell>
          <cell r="C1701" t="str">
            <v>UN</v>
          </cell>
          <cell r="D1701">
            <v>337041</v>
          </cell>
        </row>
        <row r="1702">
          <cell r="A1702">
            <v>1702</v>
          </cell>
          <cell r="B1702" t="str">
            <v>TEJA SHINGLE NACIONAL 1/8</v>
          </cell>
          <cell r="C1702" t="str">
            <v>M2</v>
          </cell>
          <cell r="D1702">
            <v>4760</v>
          </cell>
        </row>
        <row r="1703">
          <cell r="A1703">
            <v>1703</v>
          </cell>
          <cell r="B1703" t="str">
            <v>TORNILLO ACERO     4x1/2"</v>
          </cell>
          <cell r="C1703" t="str">
            <v>UN</v>
          </cell>
          <cell r="D1703">
            <v>517</v>
          </cell>
        </row>
        <row r="1704">
          <cell r="A1704">
            <v>1704</v>
          </cell>
          <cell r="B1704" t="str">
            <v>TEJA SHINGLE IMPORT.  1/8</v>
          </cell>
          <cell r="C1704" t="str">
            <v>M2</v>
          </cell>
          <cell r="D1704">
            <v>6520</v>
          </cell>
        </row>
        <row r="1705">
          <cell r="A1705">
            <v>1705</v>
          </cell>
          <cell r="B1705" t="str">
            <v>TANQUE CONICO 500 LTS</v>
          </cell>
          <cell r="C1705" t="str">
            <v>UN</v>
          </cell>
          <cell r="D1705">
            <v>66961</v>
          </cell>
        </row>
        <row r="1706">
          <cell r="A1706">
            <v>1706</v>
          </cell>
          <cell r="B1706" t="str">
            <v>TORNILLO ACERO     5x1/2"</v>
          </cell>
          <cell r="C1706" t="str">
            <v>UN</v>
          </cell>
          <cell r="D1706">
            <v>721</v>
          </cell>
        </row>
        <row r="1707">
          <cell r="A1707">
            <v>1707</v>
          </cell>
          <cell r="B1707" t="str">
            <v>ROOF INSULATION</v>
          </cell>
          <cell r="C1707" t="str">
            <v>M2</v>
          </cell>
          <cell r="D1707">
            <v>6270</v>
          </cell>
        </row>
        <row r="1708">
          <cell r="A1708">
            <v>1708</v>
          </cell>
          <cell r="B1708" t="str">
            <v>TAPA TANQUE CONICO 500 LT</v>
          </cell>
          <cell r="C1708" t="str">
            <v>UN</v>
          </cell>
          <cell r="D1708">
            <v>13781</v>
          </cell>
        </row>
        <row r="1709">
          <cell r="A1709">
            <v>1709</v>
          </cell>
          <cell r="B1709" t="str">
            <v>TORNILLO ACERO     6x5/8"</v>
          </cell>
          <cell r="C1709" t="str">
            <v>UN</v>
          </cell>
          <cell r="D1709">
            <v>1321</v>
          </cell>
        </row>
        <row r="1710">
          <cell r="A1710">
            <v>1710</v>
          </cell>
          <cell r="B1710" t="str">
            <v>TANQUE CONICO 1000 LTS</v>
          </cell>
          <cell r="C1710" t="str">
            <v>UN</v>
          </cell>
          <cell r="D1710">
            <v>137114</v>
          </cell>
        </row>
        <row r="1711">
          <cell r="A1711">
            <v>1711</v>
          </cell>
          <cell r="B1711" t="str">
            <v>TORNILLO ACERO     7x5/8"</v>
          </cell>
          <cell r="C1711" t="str">
            <v>UN</v>
          </cell>
          <cell r="D1711">
            <v>1625</v>
          </cell>
        </row>
        <row r="1712">
          <cell r="A1712">
            <v>1712</v>
          </cell>
          <cell r="B1712" t="str">
            <v>HELIMALLA PLANA H-513</v>
          </cell>
          <cell r="C1712" t="str">
            <v>TN</v>
          </cell>
          <cell r="D1712">
            <v>873001</v>
          </cell>
        </row>
        <row r="1713">
          <cell r="A1713">
            <v>1713</v>
          </cell>
          <cell r="B1713" t="str">
            <v>TUERCA ACERO   Diam. 1/4"</v>
          </cell>
          <cell r="C1713" t="str">
            <v>UN</v>
          </cell>
          <cell r="D1713">
            <v>24</v>
          </cell>
        </row>
        <row r="1714">
          <cell r="A1714">
            <v>1714</v>
          </cell>
          <cell r="B1714" t="str">
            <v>FIBER STRIP</v>
          </cell>
          <cell r="C1714" t="str">
            <v>M2</v>
          </cell>
          <cell r="D1714">
            <v>760</v>
          </cell>
        </row>
        <row r="1715">
          <cell r="A1715">
            <v>1715</v>
          </cell>
          <cell r="B1715" t="str">
            <v>TUERCA ACERO   Diam. 3/8"</v>
          </cell>
          <cell r="C1715" t="str">
            <v>UN</v>
          </cell>
          <cell r="D1715">
            <v>46</v>
          </cell>
        </row>
        <row r="1716">
          <cell r="A1716">
            <v>1716</v>
          </cell>
          <cell r="B1716" t="str">
            <v>EMULSION ASFALTICA TAMBOR</v>
          </cell>
          <cell r="C1716" t="str">
            <v>GL</v>
          </cell>
          <cell r="D1716">
            <v>1399</v>
          </cell>
        </row>
        <row r="1717">
          <cell r="A1717">
            <v>1717</v>
          </cell>
          <cell r="B1717" t="str">
            <v>TUERCA ACERO   Diam. 5/8"</v>
          </cell>
          <cell r="C1717" t="str">
            <v>UN</v>
          </cell>
          <cell r="D1717">
            <v>213</v>
          </cell>
        </row>
        <row r="1718">
          <cell r="A1718">
            <v>1718</v>
          </cell>
          <cell r="B1718" t="str">
            <v>EMULSION ASFALTICA CUÑETE</v>
          </cell>
          <cell r="C1718" t="str">
            <v>GL</v>
          </cell>
          <cell r="D1718">
            <v>2396</v>
          </cell>
        </row>
        <row r="1719">
          <cell r="A1719">
            <v>1719</v>
          </cell>
          <cell r="B1719" t="str">
            <v>TORNILLO LAMINA  Dia.3/8"</v>
          </cell>
          <cell r="C1719" t="str">
            <v>UN</v>
          </cell>
          <cell r="D1719">
            <v>14</v>
          </cell>
        </row>
        <row r="1720">
          <cell r="A1720">
            <v>1720</v>
          </cell>
          <cell r="B1720" t="str">
            <v>BAÑERA TEMPRA FIBR.VIDR02</v>
          </cell>
          <cell r="C1720" t="str">
            <v>UN</v>
          </cell>
          <cell r="D1720">
            <v>410598</v>
          </cell>
        </row>
        <row r="1721">
          <cell r="A1721">
            <v>1721</v>
          </cell>
          <cell r="B1721" t="str">
            <v>TORNILLO LAMINA  Dia.1/2"</v>
          </cell>
          <cell r="C1721" t="str">
            <v>UN</v>
          </cell>
          <cell r="D1721">
            <v>16</v>
          </cell>
        </row>
        <row r="1722">
          <cell r="A1722">
            <v>1722</v>
          </cell>
          <cell r="B1722" t="str">
            <v>PERMA PLY</v>
          </cell>
          <cell r="C1722" t="str">
            <v>M2</v>
          </cell>
          <cell r="D1722">
            <v>789</v>
          </cell>
        </row>
        <row r="1723">
          <cell r="A1723">
            <v>1723</v>
          </cell>
          <cell r="B1723" t="str">
            <v>TORNILLO LAMINA  Dia.3/4"</v>
          </cell>
          <cell r="C1723" t="str">
            <v>UN</v>
          </cell>
          <cell r="D1723">
            <v>18</v>
          </cell>
        </row>
        <row r="1724">
          <cell r="A1724">
            <v>1724</v>
          </cell>
          <cell r="B1724" t="str">
            <v>TORNILLO LAMINA  Dia.  1"</v>
          </cell>
          <cell r="C1724" t="str">
            <v>UN</v>
          </cell>
          <cell r="D1724">
            <v>21</v>
          </cell>
        </row>
        <row r="1725">
          <cell r="A1725">
            <v>1725</v>
          </cell>
          <cell r="B1725" t="str">
            <v>BALDE PLASTICO NEGRO</v>
          </cell>
          <cell r="C1725" t="str">
            <v>UN</v>
          </cell>
          <cell r="D1725">
            <v>1427</v>
          </cell>
        </row>
        <row r="1726">
          <cell r="A1726">
            <v>1726</v>
          </cell>
          <cell r="B1726" t="str">
            <v>TAPA TANQUE CONIC 1000 LT</v>
          </cell>
          <cell r="C1726" t="str">
            <v>UN</v>
          </cell>
          <cell r="D1726">
            <v>24937</v>
          </cell>
        </row>
        <row r="1727">
          <cell r="A1727">
            <v>1727</v>
          </cell>
          <cell r="B1727" t="str">
            <v>SOLDADURA ELECT.6013 1/8"</v>
          </cell>
          <cell r="C1727" t="str">
            <v>KG</v>
          </cell>
          <cell r="D1727">
            <v>2960</v>
          </cell>
        </row>
        <row r="1728">
          <cell r="A1728">
            <v>1728</v>
          </cell>
          <cell r="B1728" t="str">
            <v>JUEGO CONEXIONES TANQUE</v>
          </cell>
          <cell r="C1728" t="str">
            <v>UN</v>
          </cell>
          <cell r="D1728">
            <v>8545</v>
          </cell>
        </row>
        <row r="1729">
          <cell r="A1729">
            <v>1729</v>
          </cell>
          <cell r="B1729" t="str">
            <v>TANQ ETERPLAST 500L VERDE</v>
          </cell>
          <cell r="C1729" t="str">
            <v>UN</v>
          </cell>
          <cell r="D1729">
            <v>60366</v>
          </cell>
        </row>
        <row r="1730">
          <cell r="A1730">
            <v>1730</v>
          </cell>
          <cell r="B1730" t="str">
            <v>SOLDADURA PVC LIQUIDA 1/4</v>
          </cell>
          <cell r="C1730" t="str">
            <v>UN</v>
          </cell>
          <cell r="D1730">
            <v>16318</v>
          </cell>
        </row>
        <row r="1731">
          <cell r="A1731">
            <v>1731</v>
          </cell>
          <cell r="B1731" t="str">
            <v>SOLDADURA CPVC A.CAL.1/4</v>
          </cell>
          <cell r="C1731" t="str">
            <v>UN</v>
          </cell>
          <cell r="D1731">
            <v>18100</v>
          </cell>
        </row>
        <row r="1732">
          <cell r="A1732">
            <v>1732</v>
          </cell>
          <cell r="B1732" t="str">
            <v>BROCA ESPADA 050     1/2"</v>
          </cell>
          <cell r="C1732" t="str">
            <v>UN</v>
          </cell>
          <cell r="D1732">
            <v>3438</v>
          </cell>
        </row>
        <row r="1733">
          <cell r="A1733">
            <v>1733</v>
          </cell>
          <cell r="B1733" t="str">
            <v>TUBO DRENAJE-AGR. 65mm</v>
          </cell>
          <cell r="C1733" t="str">
            <v>ML</v>
          </cell>
          <cell r="D1733">
            <v>2721</v>
          </cell>
        </row>
        <row r="1734">
          <cell r="A1734">
            <v>1734</v>
          </cell>
          <cell r="B1734" t="str">
            <v>ASFALTO TIPO 190</v>
          </cell>
          <cell r="C1734" t="str">
            <v>KG</v>
          </cell>
          <cell r="D1734">
            <v>550</v>
          </cell>
        </row>
        <row r="1735">
          <cell r="A1735">
            <v>1735</v>
          </cell>
          <cell r="B1735" t="str">
            <v>TUBO DRENAJE-AGR.100mm</v>
          </cell>
          <cell r="C1735" t="str">
            <v>ML</v>
          </cell>
          <cell r="D1735">
            <v>4806</v>
          </cell>
        </row>
        <row r="1736">
          <cell r="A1736">
            <v>1736</v>
          </cell>
          <cell r="B1736" t="str">
            <v>BROCA ESPADA 100       1"</v>
          </cell>
          <cell r="C1736" t="str">
            <v>UN</v>
          </cell>
          <cell r="D1736">
            <v>4414</v>
          </cell>
        </row>
        <row r="1737">
          <cell r="A1737">
            <v>1737</v>
          </cell>
          <cell r="B1737" t="str">
            <v>TUBO DRENAJE-AGR.160mm</v>
          </cell>
          <cell r="C1737" t="str">
            <v>ML</v>
          </cell>
          <cell r="D1737">
            <v>10704</v>
          </cell>
        </row>
        <row r="1738">
          <cell r="A1738">
            <v>1738</v>
          </cell>
          <cell r="B1738" t="str">
            <v>BROCA ESPADA 150   1 1/2"</v>
          </cell>
          <cell r="C1738" t="str">
            <v>UN</v>
          </cell>
          <cell r="D1738">
            <v>6683</v>
          </cell>
        </row>
        <row r="1739">
          <cell r="A1739">
            <v>1739</v>
          </cell>
          <cell r="B1739" t="str">
            <v>BROCA EXPANSION 7/8    3"</v>
          </cell>
          <cell r="C1739" t="str">
            <v>UN</v>
          </cell>
          <cell r="D1739">
            <v>48900</v>
          </cell>
        </row>
        <row r="1740">
          <cell r="A1740">
            <v>1740</v>
          </cell>
          <cell r="B1740" t="str">
            <v>BAÑERA CLASSIQ FIB.VIDRIO</v>
          </cell>
          <cell r="C1740" t="str">
            <v>UN</v>
          </cell>
          <cell r="D1740">
            <v>199732</v>
          </cell>
        </row>
        <row r="1741">
          <cell r="A1741">
            <v>1741</v>
          </cell>
          <cell r="B1741" t="str">
            <v>TAPA ETERPLAST 500L VERDE</v>
          </cell>
          <cell r="C1741" t="str">
            <v>UN</v>
          </cell>
          <cell r="D1741">
            <v>22326</v>
          </cell>
        </row>
        <row r="1742">
          <cell r="A1742">
            <v>1742</v>
          </cell>
          <cell r="B1742" t="str">
            <v>TUBO DRENAJE-AGR.200mm</v>
          </cell>
          <cell r="C1742" t="str">
            <v>ML</v>
          </cell>
          <cell r="D1742">
            <v>14980</v>
          </cell>
        </row>
        <row r="1743">
          <cell r="A1743">
            <v>1743</v>
          </cell>
          <cell r="B1743" t="str">
            <v>TUBO DRENAJE      65mm</v>
          </cell>
          <cell r="C1743" t="str">
            <v>ML</v>
          </cell>
          <cell r="D1743">
            <v>3726</v>
          </cell>
        </row>
        <row r="1744">
          <cell r="A1744">
            <v>1744</v>
          </cell>
          <cell r="B1744" t="str">
            <v>BROCA P/VIDRIO       1/4"</v>
          </cell>
          <cell r="C1744" t="str">
            <v>UN</v>
          </cell>
          <cell r="D1744">
            <v>6752</v>
          </cell>
        </row>
        <row r="1745">
          <cell r="A1745">
            <v>1745</v>
          </cell>
          <cell r="B1745" t="str">
            <v>TUBO DRENAJE     100mm</v>
          </cell>
          <cell r="C1745" t="str">
            <v>ML</v>
          </cell>
          <cell r="D1745">
            <v>6476</v>
          </cell>
        </row>
        <row r="1746">
          <cell r="A1746">
            <v>1746</v>
          </cell>
          <cell r="B1746" t="str">
            <v>BROCA P/VIDRIO      5/16"</v>
          </cell>
          <cell r="C1746" t="str">
            <v>UN</v>
          </cell>
          <cell r="D1746">
            <v>8300</v>
          </cell>
        </row>
        <row r="1747">
          <cell r="A1747">
            <v>1747</v>
          </cell>
          <cell r="B1747" t="str">
            <v>BASE FELT</v>
          </cell>
          <cell r="C1747" t="str">
            <v>M2</v>
          </cell>
          <cell r="D1747">
            <v>430</v>
          </cell>
        </row>
        <row r="1748">
          <cell r="A1748">
            <v>1748</v>
          </cell>
          <cell r="B1748" t="str">
            <v>BROCA P/MURO       1/4x4"</v>
          </cell>
          <cell r="C1748" t="str">
            <v>UN</v>
          </cell>
          <cell r="D1748">
            <v>1183</v>
          </cell>
        </row>
        <row r="1749">
          <cell r="A1749">
            <v>1749</v>
          </cell>
          <cell r="B1749" t="str">
            <v>BAÑERA CLASSIQ FIB.VIDR01</v>
          </cell>
          <cell r="C1749" t="str">
            <v>UN</v>
          </cell>
          <cell r="D1749">
            <v>234783</v>
          </cell>
        </row>
        <row r="1750">
          <cell r="A1750">
            <v>1750</v>
          </cell>
          <cell r="B1750" t="str">
            <v>BROCA P/MURO       1/2x4"</v>
          </cell>
          <cell r="C1750" t="str">
            <v>UN</v>
          </cell>
          <cell r="D1750">
            <v>3424</v>
          </cell>
        </row>
        <row r="1751">
          <cell r="A1751">
            <v>1751</v>
          </cell>
          <cell r="B1751" t="str">
            <v>C.RASO MONOACUSTICO  1.5"</v>
          </cell>
          <cell r="C1751" t="str">
            <v>M2</v>
          </cell>
          <cell r="D1751">
            <v>13320</v>
          </cell>
        </row>
        <row r="1752">
          <cell r="A1752">
            <v>1752</v>
          </cell>
          <cell r="B1752" t="str">
            <v>C.RASO SUPERACUSTICO 1.5"</v>
          </cell>
          <cell r="C1752" t="str">
            <v>M2</v>
          </cell>
          <cell r="D1752">
            <v>22000</v>
          </cell>
        </row>
        <row r="1753">
          <cell r="A1753">
            <v>1753</v>
          </cell>
          <cell r="B1753" t="str">
            <v>C.RASO SUPERACUSTICO   1"</v>
          </cell>
          <cell r="C1753" t="str">
            <v>M2</v>
          </cell>
          <cell r="D1753">
            <v>20150</v>
          </cell>
        </row>
        <row r="1754">
          <cell r="A1754">
            <v>1754</v>
          </cell>
          <cell r="B1754" t="str">
            <v>LAMINA ACUSTICA NEGRA 1/2</v>
          </cell>
          <cell r="C1754" t="str">
            <v>M2</v>
          </cell>
          <cell r="D1754">
            <v>5730</v>
          </cell>
        </row>
        <row r="1755">
          <cell r="A1755">
            <v>1755</v>
          </cell>
          <cell r="B1755" t="str">
            <v>TANQ ETERPLAST 500L COMPL</v>
          </cell>
          <cell r="C1755" t="str">
            <v>UN</v>
          </cell>
          <cell r="D1755">
            <v>93524</v>
          </cell>
        </row>
        <row r="1756">
          <cell r="A1756">
            <v>1756</v>
          </cell>
          <cell r="B1756" t="str">
            <v>REFLECTOR SODIO 150 W</v>
          </cell>
          <cell r="C1756" t="str">
            <v>UN</v>
          </cell>
          <cell r="D1756">
            <v>185000</v>
          </cell>
        </row>
        <row r="1757">
          <cell r="A1757">
            <v>1757</v>
          </cell>
          <cell r="B1757" t="str">
            <v>BROCA P/BERBIQUI     1/2"</v>
          </cell>
          <cell r="C1757" t="str">
            <v>UN</v>
          </cell>
          <cell r="D1757">
            <v>4390</v>
          </cell>
        </row>
        <row r="1758">
          <cell r="A1758">
            <v>1758</v>
          </cell>
          <cell r="B1758" t="str">
            <v>MURO PORTANTE FIBRIT P6-R</v>
          </cell>
          <cell r="C1758" t="str">
            <v>ML</v>
          </cell>
          <cell r="D1758">
            <v>20666</v>
          </cell>
        </row>
        <row r="1759">
          <cell r="A1759">
            <v>1759</v>
          </cell>
          <cell r="B1759" t="str">
            <v>JUEGO CONEX PVC TANQUES</v>
          </cell>
          <cell r="C1759" t="str">
            <v>UN</v>
          </cell>
          <cell r="D1759">
            <v>4362</v>
          </cell>
        </row>
        <row r="1760">
          <cell r="A1760">
            <v>1760</v>
          </cell>
          <cell r="B1760" t="str">
            <v>BROCA P/BERBIQUI       1"</v>
          </cell>
          <cell r="C1760" t="str">
            <v>UN</v>
          </cell>
          <cell r="D1760">
            <v>8260</v>
          </cell>
        </row>
        <row r="1761">
          <cell r="A1761">
            <v>1761</v>
          </cell>
          <cell r="B1761" t="str">
            <v>MASILLA ACRILICA GRIS ICO</v>
          </cell>
          <cell r="C1761" t="str">
            <v>GL</v>
          </cell>
          <cell r="D1761">
            <v>23800</v>
          </cell>
        </row>
        <row r="1762">
          <cell r="A1762">
            <v>1762</v>
          </cell>
          <cell r="B1762" t="str">
            <v>PRIMER EPOXICO        ICO</v>
          </cell>
          <cell r="C1762" t="str">
            <v>GL</v>
          </cell>
          <cell r="D1762">
            <v>32790</v>
          </cell>
        </row>
        <row r="1763">
          <cell r="A1763">
            <v>1763</v>
          </cell>
          <cell r="B1763" t="str">
            <v>CATAL P/PRIMER        ICO</v>
          </cell>
          <cell r="C1763" t="str">
            <v>QGL</v>
          </cell>
          <cell r="D1763">
            <v>14240</v>
          </cell>
        </row>
        <row r="1764">
          <cell r="A1764">
            <v>1764</v>
          </cell>
          <cell r="B1764" t="str">
            <v>SANITARIO FLUXOMETRO</v>
          </cell>
          <cell r="C1764" t="str">
            <v>UN</v>
          </cell>
          <cell r="D1764">
            <v>222000</v>
          </cell>
        </row>
        <row r="1765">
          <cell r="A1765">
            <v>1765</v>
          </cell>
          <cell r="B1765" t="str">
            <v>ARENA ROTINET</v>
          </cell>
          <cell r="C1765" t="str">
            <v>M3</v>
          </cell>
          <cell r="D1765">
            <v>16379</v>
          </cell>
        </row>
        <row r="1766">
          <cell r="A1766">
            <v>1766</v>
          </cell>
          <cell r="B1766" t="str">
            <v>CANAL Ref.240090 BLANCO</v>
          </cell>
          <cell r="C1766" t="str">
            <v>ML</v>
          </cell>
          <cell r="D1766">
            <v>4272</v>
          </cell>
        </row>
        <row r="1767">
          <cell r="A1767">
            <v>1767</v>
          </cell>
          <cell r="B1767" t="str">
            <v>ROTURA CILINDRO ESPECIAL</v>
          </cell>
          <cell r="C1767" t="str">
            <v>UN</v>
          </cell>
          <cell r="D1767">
            <v>3480</v>
          </cell>
        </row>
        <row r="1768">
          <cell r="A1768">
            <v>1768</v>
          </cell>
          <cell r="B1768" t="str">
            <v>MAMPOCEM</v>
          </cell>
          <cell r="C1768" t="str">
            <v>KG</v>
          </cell>
          <cell r="D1768">
            <v>164</v>
          </cell>
        </row>
        <row r="1769">
          <cell r="A1769">
            <v>1769</v>
          </cell>
          <cell r="B1769" t="str">
            <v>ESCALERILLAS P/TUBULAR</v>
          </cell>
          <cell r="C1769" t="str">
            <v>DD</v>
          </cell>
          <cell r="D1769">
            <v>319</v>
          </cell>
        </row>
        <row r="1770">
          <cell r="A1770">
            <v>1770</v>
          </cell>
          <cell r="B1770" t="str">
            <v>SOLDADURA ESTAÑO P/COBRE</v>
          </cell>
          <cell r="C1770" t="str">
            <v>ML</v>
          </cell>
          <cell r="D1770">
            <v>10672</v>
          </cell>
        </row>
        <row r="1771">
          <cell r="A1771">
            <v>1771</v>
          </cell>
          <cell r="B1771" t="str">
            <v>GASOLINA CORR. SAN ANDRES</v>
          </cell>
          <cell r="C1771" t="str">
            <v>GL</v>
          </cell>
          <cell r="D1771">
            <v>1252</v>
          </cell>
        </row>
        <row r="1772">
          <cell r="A1772">
            <v>1772</v>
          </cell>
          <cell r="B1772" t="str">
            <v>HELIMALLA PLANA H-567</v>
          </cell>
          <cell r="C1772" t="str">
            <v>TN</v>
          </cell>
          <cell r="D1772">
            <v>864810</v>
          </cell>
        </row>
        <row r="1773">
          <cell r="A1773">
            <v>1773</v>
          </cell>
          <cell r="B1773" t="str">
            <v>A.C.P.M.       SAN ANDRES</v>
          </cell>
          <cell r="C1773" t="str">
            <v>GL</v>
          </cell>
          <cell r="D1773">
            <v>1244</v>
          </cell>
        </row>
        <row r="1774">
          <cell r="A1774">
            <v>1774</v>
          </cell>
          <cell r="B1774" t="str">
            <v>KWIKSET CERROJO CILINDRO</v>
          </cell>
          <cell r="C1774" t="str">
            <v>UN</v>
          </cell>
          <cell r="D1774">
            <v>20880</v>
          </cell>
        </row>
        <row r="1775">
          <cell r="A1775">
            <v>1775</v>
          </cell>
          <cell r="B1775" t="str">
            <v>PEGANTE T/COLBON</v>
          </cell>
          <cell r="C1775" t="str">
            <v>GL</v>
          </cell>
          <cell r="D1775">
            <v>10535</v>
          </cell>
        </row>
        <row r="1776">
          <cell r="A1776">
            <v>1776</v>
          </cell>
          <cell r="B1776" t="str">
            <v>HELIMALLA PLANA H-589</v>
          </cell>
          <cell r="C1776" t="str">
            <v>TN</v>
          </cell>
          <cell r="D1776">
            <v>849120</v>
          </cell>
        </row>
        <row r="1777">
          <cell r="A1777">
            <v>1777</v>
          </cell>
          <cell r="B1777" t="str">
            <v>VALV CON BRAZO 3 POSICION</v>
          </cell>
          <cell r="C1777" t="str">
            <v>UN</v>
          </cell>
          <cell r="D1777">
            <v>5390</v>
          </cell>
        </row>
        <row r="1778">
          <cell r="A1778">
            <v>1778</v>
          </cell>
          <cell r="B1778" t="str">
            <v>GRAFITO EN POLVO   25 gr.</v>
          </cell>
          <cell r="C1778" t="str">
            <v>UN</v>
          </cell>
          <cell r="D1778">
            <v>1812</v>
          </cell>
        </row>
        <row r="1779">
          <cell r="A1779">
            <v>1779</v>
          </cell>
          <cell r="B1779" t="str">
            <v>SILICONA TRANSP.   75 gr.</v>
          </cell>
          <cell r="C1779" t="str">
            <v>UN</v>
          </cell>
          <cell r="D1779">
            <v>3173</v>
          </cell>
        </row>
        <row r="1780">
          <cell r="A1780">
            <v>1780</v>
          </cell>
          <cell r="B1780" t="str">
            <v>CINTA ENMASCARAR 050 1/2"</v>
          </cell>
          <cell r="C1780" t="str">
            <v>UN</v>
          </cell>
          <cell r="D1780">
            <v>1508</v>
          </cell>
        </row>
        <row r="1781">
          <cell r="A1781">
            <v>1781</v>
          </cell>
          <cell r="B1781" t="str">
            <v>CINTA ENMASCARAR 100   1"</v>
          </cell>
          <cell r="C1781" t="str">
            <v>UN</v>
          </cell>
          <cell r="D1781">
            <v>2900</v>
          </cell>
        </row>
        <row r="1782">
          <cell r="A1782">
            <v>1782</v>
          </cell>
          <cell r="B1782" t="str">
            <v>CINTA TEFLON  8 m    1/2"</v>
          </cell>
          <cell r="C1782" t="str">
            <v>UN</v>
          </cell>
          <cell r="D1782">
            <v>267</v>
          </cell>
        </row>
        <row r="1783">
          <cell r="A1783">
            <v>1783</v>
          </cell>
          <cell r="B1783" t="str">
            <v>CINTA AISLANTE  Rollo 33m</v>
          </cell>
          <cell r="C1783" t="str">
            <v>UN</v>
          </cell>
          <cell r="D1783">
            <v>3248</v>
          </cell>
        </row>
        <row r="1784">
          <cell r="A1784">
            <v>1784</v>
          </cell>
          <cell r="B1784" t="str">
            <v>CEMENTO CAUCHO PATEX</v>
          </cell>
          <cell r="C1784" t="str">
            <v>GL</v>
          </cell>
          <cell r="D1784">
            <v>16506</v>
          </cell>
        </row>
        <row r="1785">
          <cell r="A1785">
            <v>1785</v>
          </cell>
          <cell r="B1785" t="str">
            <v>CEMENTO CAUCHO PATEX 1/10</v>
          </cell>
          <cell r="C1785" t="str">
            <v>UN</v>
          </cell>
          <cell r="D1785">
            <v>1745</v>
          </cell>
        </row>
        <row r="1786">
          <cell r="A1786">
            <v>1786</v>
          </cell>
          <cell r="B1786" t="str">
            <v>PEGANTE COLBON</v>
          </cell>
          <cell r="C1786" t="str">
            <v>KL</v>
          </cell>
          <cell r="D1786">
            <v>2903</v>
          </cell>
        </row>
        <row r="1787">
          <cell r="A1787">
            <v>1787</v>
          </cell>
          <cell r="B1787" t="str">
            <v>BAÑERA CLASSIQ FIB.VIDR02</v>
          </cell>
          <cell r="C1787" t="str">
            <v>UN</v>
          </cell>
          <cell r="D1787">
            <v>331657</v>
          </cell>
        </row>
        <row r="1788">
          <cell r="A1788">
            <v>1788</v>
          </cell>
          <cell r="B1788" t="str">
            <v>CONEXION ENERGIA E-2 RES.</v>
          </cell>
          <cell r="C1788" t="str">
            <v>UN</v>
          </cell>
          <cell r="D1788">
            <v>35798</v>
          </cell>
        </row>
        <row r="1789">
          <cell r="A1789">
            <v>1789</v>
          </cell>
          <cell r="B1789" t="str">
            <v>TRITURADO 3/4"        CTG</v>
          </cell>
          <cell r="C1789" t="str">
            <v>M3</v>
          </cell>
          <cell r="D1789">
            <v>37700</v>
          </cell>
        </row>
        <row r="1790">
          <cell r="A1790">
            <v>1790</v>
          </cell>
          <cell r="B1790" t="str">
            <v>ALAMBRE GALVANIZADO No.12</v>
          </cell>
          <cell r="C1790" t="str">
            <v>KG</v>
          </cell>
          <cell r="D1790">
            <v>850</v>
          </cell>
        </row>
        <row r="1791">
          <cell r="A1791">
            <v>1791</v>
          </cell>
          <cell r="B1791" t="str">
            <v>VIDRIO 6mm</v>
          </cell>
          <cell r="C1791" t="str">
            <v>M2</v>
          </cell>
          <cell r="D1791">
            <v>23800</v>
          </cell>
        </row>
        <row r="1792">
          <cell r="A1792">
            <v>1792</v>
          </cell>
          <cell r="B1792" t="str">
            <v>VIDRIO BRONCE  4mm</v>
          </cell>
          <cell r="C1792" t="str">
            <v>M2</v>
          </cell>
          <cell r="D1792">
            <v>16150</v>
          </cell>
        </row>
        <row r="1793">
          <cell r="A1793">
            <v>1793</v>
          </cell>
          <cell r="B1793" t="str">
            <v>ALAMBRE GALVANIZADO No.14</v>
          </cell>
          <cell r="C1793" t="str">
            <v>KG</v>
          </cell>
          <cell r="D1793">
            <v>850</v>
          </cell>
        </row>
        <row r="1794">
          <cell r="A1794">
            <v>1794</v>
          </cell>
          <cell r="B1794" t="str">
            <v>ALAMBRE NEGRO       No.18</v>
          </cell>
          <cell r="C1794" t="str">
            <v>KG</v>
          </cell>
          <cell r="D1794">
            <v>700</v>
          </cell>
        </row>
        <row r="1795">
          <cell r="A1795">
            <v>1795</v>
          </cell>
          <cell r="B1795" t="str">
            <v>LAMINA LAMIROCK 5/8"</v>
          </cell>
          <cell r="C1795" t="str">
            <v>M2</v>
          </cell>
          <cell r="D1795">
            <v>14071</v>
          </cell>
        </row>
        <row r="1796">
          <cell r="A1796">
            <v>1796</v>
          </cell>
          <cell r="B1796" t="str">
            <v>CABLE POLIPROPILENO  1/2"</v>
          </cell>
          <cell r="C1796" t="str">
            <v>UN</v>
          </cell>
          <cell r="D1796">
            <v>420</v>
          </cell>
        </row>
        <row r="1797">
          <cell r="A1797">
            <v>1797</v>
          </cell>
          <cell r="B1797" t="str">
            <v>TINA HIDROMASAJE PARISIEN</v>
          </cell>
          <cell r="C1797" t="str">
            <v>UN</v>
          </cell>
          <cell r="D1797">
            <v>1292931</v>
          </cell>
        </row>
        <row r="1798">
          <cell r="A1798">
            <v>1798</v>
          </cell>
          <cell r="B1798" t="str">
            <v>LIJA FINA P/MADERA 1/2-3"</v>
          </cell>
          <cell r="C1798" t="str">
            <v>UN</v>
          </cell>
          <cell r="D1798">
            <v>55</v>
          </cell>
        </row>
        <row r="1799">
          <cell r="A1799">
            <v>1799</v>
          </cell>
          <cell r="B1799" t="str">
            <v>CONEXION ENERGIA E-3 RES.</v>
          </cell>
          <cell r="C1799" t="str">
            <v>UN</v>
          </cell>
          <cell r="D1799">
            <v>71628</v>
          </cell>
        </row>
        <row r="1800">
          <cell r="A1800">
            <v>1800</v>
          </cell>
          <cell r="B1800" t="str">
            <v>RUEDA ESMERIL A36   5"x1"</v>
          </cell>
          <cell r="C1800" t="str">
            <v>UN</v>
          </cell>
          <cell r="D1800">
            <v>14534</v>
          </cell>
        </row>
        <row r="1801">
          <cell r="A1801">
            <v>1801</v>
          </cell>
          <cell r="B1801" t="str">
            <v>PAPELITE   PLIEGO  9"x11"</v>
          </cell>
          <cell r="C1801" t="str">
            <v>UN</v>
          </cell>
          <cell r="D1801">
            <v>670</v>
          </cell>
        </row>
        <row r="1802">
          <cell r="A1802">
            <v>1802</v>
          </cell>
          <cell r="B1802" t="str">
            <v>PABMERIL   PLIEGO  9"x11"</v>
          </cell>
          <cell r="C1802" t="str">
            <v>UN</v>
          </cell>
          <cell r="D1802">
            <v>770</v>
          </cell>
        </row>
        <row r="1803">
          <cell r="A1803">
            <v>1803</v>
          </cell>
          <cell r="B1803" t="str">
            <v>LIJA DE AGUA 60-100</v>
          </cell>
          <cell r="C1803" t="str">
            <v>UN</v>
          </cell>
          <cell r="D1803">
            <v>476</v>
          </cell>
        </row>
        <row r="1804">
          <cell r="A1804">
            <v>1804</v>
          </cell>
          <cell r="B1804" t="str">
            <v>PUNTILLA C/CABEZA    1/2"</v>
          </cell>
          <cell r="C1804" t="str">
            <v>LB</v>
          </cell>
          <cell r="D1804">
            <v>559</v>
          </cell>
        </row>
        <row r="1805">
          <cell r="A1805">
            <v>1805</v>
          </cell>
          <cell r="B1805" t="str">
            <v>PERFIL LAMINA P/DRYWALL</v>
          </cell>
          <cell r="C1805" t="str">
            <v>ML</v>
          </cell>
          <cell r="D1805">
            <v>916</v>
          </cell>
        </row>
        <row r="1806">
          <cell r="A1806">
            <v>1806</v>
          </cell>
          <cell r="B1806" t="str">
            <v>PUNTILLA C/CABEZA      1"</v>
          </cell>
          <cell r="C1806" t="str">
            <v>LB</v>
          </cell>
          <cell r="D1806">
            <v>559</v>
          </cell>
        </row>
        <row r="1807">
          <cell r="A1807">
            <v>1807</v>
          </cell>
          <cell r="B1807" t="str">
            <v>ALAMBRE DE PUAS     No.12</v>
          </cell>
          <cell r="C1807" t="str">
            <v>KG</v>
          </cell>
          <cell r="D1807">
            <v>1150</v>
          </cell>
        </row>
        <row r="1808">
          <cell r="A1808">
            <v>1808</v>
          </cell>
          <cell r="B1808" t="str">
            <v>PUNTILLA C/CABEZA      2"</v>
          </cell>
          <cell r="C1808" t="str">
            <v>LB</v>
          </cell>
          <cell r="D1808">
            <v>1744</v>
          </cell>
        </row>
        <row r="1809">
          <cell r="A1809">
            <v>1809</v>
          </cell>
          <cell r="B1809" t="str">
            <v>COLOR MINERAL ROJO</v>
          </cell>
          <cell r="C1809" t="str">
            <v>KG</v>
          </cell>
          <cell r="D1809">
            <v>2600</v>
          </cell>
        </row>
        <row r="1810">
          <cell r="A1810">
            <v>1810</v>
          </cell>
          <cell r="B1810" t="str">
            <v>PUNTILLA C/CABEZA      3"</v>
          </cell>
          <cell r="C1810" t="str">
            <v>LB</v>
          </cell>
          <cell r="D1810">
            <v>531</v>
          </cell>
        </row>
        <row r="1811">
          <cell r="A1811">
            <v>1811</v>
          </cell>
          <cell r="B1811" t="str">
            <v>CUCHILLA EN PIZARRA  3x60</v>
          </cell>
          <cell r="C1811" t="str">
            <v>UN</v>
          </cell>
          <cell r="D1811">
            <v>14688</v>
          </cell>
        </row>
        <row r="1812">
          <cell r="A1812">
            <v>1812</v>
          </cell>
          <cell r="B1812" t="str">
            <v>PUNTILLA C/CABEZA  4-5-6"</v>
          </cell>
          <cell r="C1812" t="str">
            <v>LB</v>
          </cell>
          <cell r="D1812">
            <v>946</v>
          </cell>
        </row>
        <row r="1813">
          <cell r="A1813">
            <v>1813</v>
          </cell>
          <cell r="B1813" t="str">
            <v>CONEXION ENERGIA E-4 RES.</v>
          </cell>
          <cell r="C1813" t="str">
            <v>UN</v>
          </cell>
          <cell r="D1813">
            <v>107394</v>
          </cell>
        </row>
        <row r="1814">
          <cell r="A1814">
            <v>1814</v>
          </cell>
          <cell r="B1814" t="str">
            <v>CONEXION ENERGIA E-5 RES.</v>
          </cell>
          <cell r="C1814" t="str">
            <v>UN</v>
          </cell>
          <cell r="D1814">
            <v>214797</v>
          </cell>
        </row>
        <row r="1815">
          <cell r="A1815">
            <v>1815</v>
          </cell>
          <cell r="B1815" t="str">
            <v>REFLECT.METAL HALIDE 100W</v>
          </cell>
          <cell r="C1815" t="str">
            <v>UN</v>
          </cell>
          <cell r="D1815">
            <v>250000</v>
          </cell>
        </row>
        <row r="1816">
          <cell r="A1816">
            <v>1816</v>
          </cell>
          <cell r="B1816" t="str">
            <v>C.RASO DURACUSTIC     5/8</v>
          </cell>
          <cell r="C1816" t="str">
            <v>M2</v>
          </cell>
          <cell r="D1816">
            <v>6090</v>
          </cell>
        </row>
        <row r="1817">
          <cell r="A1817">
            <v>1817</v>
          </cell>
          <cell r="B1817" t="str">
            <v>PUNTILLA S/CABEZA      1"</v>
          </cell>
          <cell r="C1817" t="str">
            <v>LB</v>
          </cell>
          <cell r="D1817">
            <v>608</v>
          </cell>
        </row>
        <row r="1818">
          <cell r="A1818">
            <v>1818</v>
          </cell>
          <cell r="B1818" t="str">
            <v>LAMINA GALVANIZADA.   24</v>
          </cell>
          <cell r="C1818" t="str">
            <v>UN</v>
          </cell>
          <cell r="D1818">
            <v>10550</v>
          </cell>
        </row>
        <row r="1819">
          <cell r="A1819">
            <v>1819</v>
          </cell>
          <cell r="B1819" t="str">
            <v>LAMINA GALVANIZADA.   22</v>
          </cell>
          <cell r="C1819" t="str">
            <v>UN</v>
          </cell>
          <cell r="D1819">
            <v>12430</v>
          </cell>
        </row>
        <row r="1820">
          <cell r="A1820">
            <v>1820</v>
          </cell>
          <cell r="B1820" t="str">
            <v>PUNTILLA S/CABEZA      2"</v>
          </cell>
          <cell r="C1820" t="str">
            <v>LB</v>
          </cell>
          <cell r="D1820">
            <v>670</v>
          </cell>
        </row>
        <row r="1821">
          <cell r="A1821">
            <v>1821</v>
          </cell>
          <cell r="B1821" t="str">
            <v>LAMINA GALVANIZADA.   20</v>
          </cell>
          <cell r="C1821" t="str">
            <v>UN</v>
          </cell>
          <cell r="D1821">
            <v>15650</v>
          </cell>
        </row>
        <row r="1822">
          <cell r="A1822">
            <v>1822</v>
          </cell>
          <cell r="B1822" t="str">
            <v>BLOQUE MURO      20x20x40</v>
          </cell>
          <cell r="C1822" t="str">
            <v>UN</v>
          </cell>
          <cell r="D1822">
            <v>660</v>
          </cell>
        </row>
        <row r="1823">
          <cell r="A1823">
            <v>1823</v>
          </cell>
          <cell r="B1823" t="str">
            <v>BOLA PLASTICA</v>
          </cell>
          <cell r="C1823" t="str">
            <v>UN</v>
          </cell>
          <cell r="D1823">
            <v>1080</v>
          </cell>
        </row>
        <row r="1824">
          <cell r="A1824">
            <v>1824</v>
          </cell>
          <cell r="B1824" t="str">
            <v>BATEA</v>
          </cell>
          <cell r="C1824" t="str">
            <v>UN</v>
          </cell>
          <cell r="D1824">
            <v>17059</v>
          </cell>
        </row>
        <row r="1825">
          <cell r="A1825">
            <v>1825</v>
          </cell>
          <cell r="B1825" t="str">
            <v>LAMINA GALVANIZADA.   18</v>
          </cell>
          <cell r="C1825" t="str">
            <v>UN</v>
          </cell>
          <cell r="D1825">
            <v>20650</v>
          </cell>
        </row>
        <row r="1826">
          <cell r="A1826">
            <v>1826</v>
          </cell>
          <cell r="B1826" t="str">
            <v>LAMINA GALVANIZADA.   16</v>
          </cell>
          <cell r="C1826" t="str">
            <v>UN</v>
          </cell>
          <cell r="D1826">
            <v>25150</v>
          </cell>
        </row>
        <row r="1827">
          <cell r="A1827">
            <v>1827</v>
          </cell>
          <cell r="B1827" t="str">
            <v>ROSETA           (PLAFON)</v>
          </cell>
          <cell r="C1827" t="str">
            <v>UN</v>
          </cell>
          <cell r="D1827">
            <v>560</v>
          </cell>
        </row>
        <row r="1828">
          <cell r="A1828">
            <v>1828</v>
          </cell>
          <cell r="B1828" t="str">
            <v>BLOQUE MURO      60x35x20</v>
          </cell>
          <cell r="C1828" t="str">
            <v>UN</v>
          </cell>
          <cell r="D1828">
            <v>1350</v>
          </cell>
        </row>
        <row r="1829">
          <cell r="A1829">
            <v>1829</v>
          </cell>
          <cell r="B1829" t="str">
            <v>LAVADERO CON TANQUE 75X60</v>
          </cell>
          <cell r="C1829" t="str">
            <v>UN</v>
          </cell>
          <cell r="D1829">
            <v>32000</v>
          </cell>
        </row>
        <row r="1830">
          <cell r="A1830">
            <v>1830</v>
          </cell>
          <cell r="B1830" t="str">
            <v>PANEL R 35 1.00x2.40</v>
          </cell>
          <cell r="C1830" t="str">
            <v>UN</v>
          </cell>
          <cell r="D1830">
            <v>67552</v>
          </cell>
        </row>
        <row r="1831">
          <cell r="A1831">
            <v>1831</v>
          </cell>
          <cell r="B1831" t="str">
            <v>CONEXION TELEF. RESID.E-1</v>
          </cell>
          <cell r="C1831" t="str">
            <v>UN</v>
          </cell>
          <cell r="D1831">
            <v>180000</v>
          </cell>
        </row>
        <row r="1832">
          <cell r="A1832">
            <v>1832</v>
          </cell>
          <cell r="B1832" t="str">
            <v>VENT.ALUMINIO        FIJA</v>
          </cell>
          <cell r="C1832" t="str">
            <v>M2</v>
          </cell>
          <cell r="D1832">
            <v>36630</v>
          </cell>
        </row>
        <row r="1833">
          <cell r="A1833">
            <v>1833</v>
          </cell>
          <cell r="B1833" t="str">
            <v>TORNILLO P/MADERA    1x6"</v>
          </cell>
          <cell r="C1833" t="str">
            <v>UN</v>
          </cell>
          <cell r="D1833">
            <v>90</v>
          </cell>
        </row>
        <row r="1834">
          <cell r="A1834">
            <v>1834</v>
          </cell>
          <cell r="B1834" t="str">
            <v>CALENT AUXIL ELECTR 15 LT</v>
          </cell>
          <cell r="C1834" t="str">
            <v>UN</v>
          </cell>
          <cell r="D1834">
            <v>161500</v>
          </cell>
        </row>
        <row r="1835">
          <cell r="A1835">
            <v>1835</v>
          </cell>
          <cell r="B1835" t="str">
            <v>FLAUTA RIEGO P/LAVADERO</v>
          </cell>
          <cell r="C1835" t="str">
            <v>UN</v>
          </cell>
          <cell r="D1835">
            <v>1500</v>
          </cell>
        </row>
        <row r="1836">
          <cell r="A1836">
            <v>1836</v>
          </cell>
          <cell r="B1836" t="str">
            <v>LAMINA GALVANIZADA.   14</v>
          </cell>
          <cell r="C1836" t="str">
            <v>UN</v>
          </cell>
          <cell r="D1836">
            <v>31750</v>
          </cell>
        </row>
        <row r="1837">
          <cell r="A1837">
            <v>1837</v>
          </cell>
          <cell r="B1837" t="str">
            <v>REGISTRO CORTE       1/2"</v>
          </cell>
          <cell r="C1837" t="str">
            <v>UN</v>
          </cell>
          <cell r="D1837">
            <v>9473</v>
          </cell>
        </row>
        <row r="1838">
          <cell r="A1838">
            <v>1838</v>
          </cell>
          <cell r="B1838" t="str">
            <v>REGISTRO TOYA        3/4"</v>
          </cell>
          <cell r="C1838" t="str">
            <v>UN</v>
          </cell>
          <cell r="D1838">
            <v>22400</v>
          </cell>
        </row>
        <row r="1839">
          <cell r="A1839">
            <v>1839</v>
          </cell>
          <cell r="B1839" t="str">
            <v>TORNILLO P/MADER 1-1/2x8"</v>
          </cell>
          <cell r="C1839" t="str">
            <v>UN</v>
          </cell>
          <cell r="D1839">
            <v>14</v>
          </cell>
        </row>
        <row r="1840">
          <cell r="A1840">
            <v>1840</v>
          </cell>
          <cell r="B1840" t="str">
            <v>MANTO EDIL CONSTRUCCION</v>
          </cell>
          <cell r="C1840" t="str">
            <v>M2</v>
          </cell>
          <cell r="D1840">
            <v>5614</v>
          </cell>
        </row>
        <row r="1841">
          <cell r="A1841">
            <v>1841</v>
          </cell>
          <cell r="B1841" t="str">
            <v>CONEXION TELEF. RESID.E-2</v>
          </cell>
          <cell r="C1841" t="str">
            <v>UN</v>
          </cell>
          <cell r="D1841">
            <v>240000</v>
          </cell>
        </row>
        <row r="1842">
          <cell r="A1842">
            <v>1842</v>
          </cell>
          <cell r="B1842" t="str">
            <v>TORNILLO P/MADERA   2x10"</v>
          </cell>
          <cell r="C1842" t="str">
            <v>UN</v>
          </cell>
          <cell r="D1842">
            <v>46</v>
          </cell>
        </row>
        <row r="1843">
          <cell r="A1843">
            <v>1843</v>
          </cell>
          <cell r="B1843" t="str">
            <v>REFLECT.SODIO 1000 W</v>
          </cell>
          <cell r="C1843" t="str">
            <v>UN</v>
          </cell>
          <cell r="D1843">
            <v>500000</v>
          </cell>
        </row>
        <row r="1844">
          <cell r="A1844">
            <v>1844</v>
          </cell>
          <cell r="B1844" t="str">
            <v>TORNILLO P/MADERA   2x14"</v>
          </cell>
          <cell r="C1844" t="str">
            <v>UN</v>
          </cell>
          <cell r="D1844">
            <v>24</v>
          </cell>
        </row>
        <row r="1845">
          <cell r="A1845">
            <v>1845</v>
          </cell>
          <cell r="B1845" t="str">
            <v>REGISTRO TOYA          1"</v>
          </cell>
          <cell r="C1845" t="str">
            <v>UN</v>
          </cell>
          <cell r="D1845">
            <v>12550</v>
          </cell>
        </row>
        <row r="1846">
          <cell r="A1846">
            <v>1846</v>
          </cell>
          <cell r="B1846" t="str">
            <v>REGISTRO TOYA      1 1/2"</v>
          </cell>
          <cell r="C1846" t="str">
            <v>UN</v>
          </cell>
          <cell r="D1846">
            <v>3800</v>
          </cell>
        </row>
        <row r="1847">
          <cell r="A1847">
            <v>1847</v>
          </cell>
          <cell r="B1847" t="str">
            <v>REGISTRO CORTE         2"</v>
          </cell>
          <cell r="C1847" t="str">
            <v>UN</v>
          </cell>
          <cell r="D1847">
            <v>31000</v>
          </cell>
        </row>
        <row r="1848">
          <cell r="A1848">
            <v>1848</v>
          </cell>
          <cell r="B1848" t="str">
            <v>TORNILLO P/MADERA   3x12"</v>
          </cell>
          <cell r="C1848" t="str">
            <v>UN</v>
          </cell>
          <cell r="D1848">
            <v>59</v>
          </cell>
        </row>
        <row r="1849">
          <cell r="A1849">
            <v>1849</v>
          </cell>
          <cell r="B1849" t="str">
            <v>TORNILLO P/MADERA   3x14"</v>
          </cell>
          <cell r="C1849" t="str">
            <v>UN</v>
          </cell>
          <cell r="D1849">
            <v>72</v>
          </cell>
        </row>
        <row r="1850">
          <cell r="A1850">
            <v>1850</v>
          </cell>
          <cell r="B1850" t="str">
            <v>TORNILLO P/MADERA  1/2x3"</v>
          </cell>
          <cell r="C1850" t="str">
            <v>UN</v>
          </cell>
          <cell r="D1850">
            <v>73</v>
          </cell>
        </row>
        <row r="1851">
          <cell r="A1851">
            <v>1851</v>
          </cell>
          <cell r="B1851" t="str">
            <v>CHEQUE RED WHITE   1 1/2"</v>
          </cell>
          <cell r="C1851" t="str">
            <v>UN</v>
          </cell>
          <cell r="D1851">
            <v>73219</v>
          </cell>
        </row>
        <row r="1852">
          <cell r="A1852">
            <v>1852</v>
          </cell>
          <cell r="B1852" t="str">
            <v>CONEXION ENERGIA E-6 RES.</v>
          </cell>
          <cell r="C1852" t="str">
            <v>UN</v>
          </cell>
          <cell r="D1852">
            <v>357991</v>
          </cell>
        </row>
        <row r="1853">
          <cell r="A1853">
            <v>1853</v>
          </cell>
          <cell r="B1853" t="str">
            <v>TORNILLO P/MADERA  3/4x6"</v>
          </cell>
          <cell r="C1853" t="str">
            <v>UN</v>
          </cell>
          <cell r="D1853">
            <v>9</v>
          </cell>
        </row>
        <row r="1854">
          <cell r="A1854">
            <v>1854</v>
          </cell>
          <cell r="B1854" t="str">
            <v>CONEX. ENERGIA No3 NO RES</v>
          </cell>
          <cell r="C1854" t="str">
            <v>UN</v>
          </cell>
          <cell r="D1854">
            <v>21480</v>
          </cell>
        </row>
        <row r="1855">
          <cell r="A1855">
            <v>1855</v>
          </cell>
          <cell r="B1855" t="str">
            <v>CONEX. ENERGIA No2 NO RES</v>
          </cell>
          <cell r="C1855" t="str">
            <v>UN</v>
          </cell>
          <cell r="D1855">
            <v>23627</v>
          </cell>
        </row>
        <row r="1856">
          <cell r="A1856">
            <v>1856</v>
          </cell>
          <cell r="B1856" t="str">
            <v>TORNILLO P/MADERA    1x4"</v>
          </cell>
          <cell r="C1856" t="str">
            <v>UN</v>
          </cell>
          <cell r="D1856">
            <v>60</v>
          </cell>
        </row>
        <row r="1857">
          <cell r="A1857">
            <v>1857</v>
          </cell>
          <cell r="B1857" t="str">
            <v>CONEXION TELEF. RESID.E-3</v>
          </cell>
          <cell r="C1857" t="str">
            <v>UN</v>
          </cell>
          <cell r="D1857">
            <v>300000</v>
          </cell>
        </row>
        <row r="1858">
          <cell r="A1858">
            <v>1858</v>
          </cell>
          <cell r="B1858" t="str">
            <v>CONEX. ENERGIA No1 NO RES</v>
          </cell>
          <cell r="C1858" t="str">
            <v>UN</v>
          </cell>
          <cell r="D1858">
            <v>25776</v>
          </cell>
        </row>
        <row r="1859">
          <cell r="A1859">
            <v>1859</v>
          </cell>
          <cell r="B1859" t="str">
            <v>TORNILLO P/MADERA    2x8"</v>
          </cell>
          <cell r="C1859" t="str">
            <v>UN</v>
          </cell>
          <cell r="D1859">
            <v>35</v>
          </cell>
        </row>
        <row r="1860">
          <cell r="A1860">
            <v>1860</v>
          </cell>
          <cell r="B1860" t="str">
            <v>REVISION INSTAL. E-2 RES.</v>
          </cell>
          <cell r="C1860" t="str">
            <v>UN</v>
          </cell>
          <cell r="D1860">
            <v>4299</v>
          </cell>
        </row>
        <row r="1861">
          <cell r="A1861">
            <v>1861</v>
          </cell>
          <cell r="B1861" t="str">
            <v>PASTA P/PULIR BLANCA PHLC</v>
          </cell>
          <cell r="C1861" t="str">
            <v>GL</v>
          </cell>
          <cell r="D1861">
            <v>13000</v>
          </cell>
        </row>
        <row r="1862">
          <cell r="A1862">
            <v>1862</v>
          </cell>
          <cell r="B1862" t="str">
            <v>PASTA P/PULIR ROJA   PHLC</v>
          </cell>
          <cell r="C1862" t="str">
            <v>GL</v>
          </cell>
          <cell r="D1862">
            <v>12800</v>
          </cell>
        </row>
        <row r="1863">
          <cell r="A1863">
            <v>1863</v>
          </cell>
          <cell r="B1863" t="str">
            <v>ESM FLUORESCENTE     PHLC</v>
          </cell>
          <cell r="C1863" t="str">
            <v>FCO</v>
          </cell>
          <cell r="D1863">
            <v>5400</v>
          </cell>
        </row>
        <row r="1864">
          <cell r="A1864">
            <v>1864</v>
          </cell>
          <cell r="B1864" t="str">
            <v>SELLADOR LIJABLE 34% PHLC</v>
          </cell>
          <cell r="C1864" t="str">
            <v>GL</v>
          </cell>
          <cell r="D1864">
            <v>18200</v>
          </cell>
        </row>
        <row r="1865">
          <cell r="A1865">
            <v>1865</v>
          </cell>
          <cell r="B1865" t="str">
            <v>REVISION INSTAL. E-3 RES.</v>
          </cell>
          <cell r="C1865" t="str">
            <v>UN</v>
          </cell>
          <cell r="D1865">
            <v>7181</v>
          </cell>
        </row>
        <row r="1866">
          <cell r="A1866">
            <v>1866</v>
          </cell>
          <cell r="B1866" t="str">
            <v>SELLADOR LIJABLE 45% PHLC</v>
          </cell>
          <cell r="C1866" t="str">
            <v>GL</v>
          </cell>
          <cell r="D1866">
            <v>21200</v>
          </cell>
        </row>
        <row r="1867">
          <cell r="A1867">
            <v>1867</v>
          </cell>
          <cell r="B1867" t="str">
            <v>LACA TRANSP. CONC    PHLC</v>
          </cell>
          <cell r="C1867" t="str">
            <v>GL</v>
          </cell>
          <cell r="D1867">
            <v>20200</v>
          </cell>
        </row>
        <row r="1868">
          <cell r="A1868">
            <v>1868</v>
          </cell>
          <cell r="B1868" t="str">
            <v>LACA TRANSP. BTE     PHLC</v>
          </cell>
          <cell r="C1868" t="str">
            <v>GL</v>
          </cell>
          <cell r="D1868">
            <v>18200</v>
          </cell>
        </row>
        <row r="1869">
          <cell r="A1869">
            <v>1869</v>
          </cell>
          <cell r="B1869" t="str">
            <v>LACA TRANSP. MATE    PHLC</v>
          </cell>
          <cell r="C1869" t="str">
            <v>GL</v>
          </cell>
          <cell r="D1869">
            <v>18200</v>
          </cell>
        </row>
        <row r="1870">
          <cell r="A1870">
            <v>1870</v>
          </cell>
          <cell r="B1870" t="str">
            <v>REMOVEDOR PINTURA    PHLC</v>
          </cell>
          <cell r="C1870" t="str">
            <v>GL</v>
          </cell>
          <cell r="D1870">
            <v>24700</v>
          </cell>
        </row>
        <row r="1871">
          <cell r="A1871">
            <v>1871</v>
          </cell>
          <cell r="B1871" t="str">
            <v>TAPAPOROS INCOLORO   PHLC</v>
          </cell>
          <cell r="C1871" t="str">
            <v>GL</v>
          </cell>
          <cell r="D1871">
            <v>14000</v>
          </cell>
        </row>
        <row r="1872">
          <cell r="A1872">
            <v>1872</v>
          </cell>
          <cell r="B1872" t="str">
            <v>THINNER REMOVEDOR    PHLC</v>
          </cell>
          <cell r="C1872" t="str">
            <v>GL</v>
          </cell>
          <cell r="D1872">
            <v>9744</v>
          </cell>
        </row>
        <row r="1873">
          <cell r="A1873">
            <v>1873</v>
          </cell>
          <cell r="B1873" t="str">
            <v>CONEXION TELEF. RESID.E-4</v>
          </cell>
          <cell r="C1873" t="str">
            <v>UN</v>
          </cell>
          <cell r="D1873">
            <v>360000</v>
          </cell>
        </row>
        <row r="1874">
          <cell r="A1874">
            <v>1874</v>
          </cell>
          <cell r="B1874" t="str">
            <v>THINNER ACRILICO     PHLC</v>
          </cell>
          <cell r="C1874" t="str">
            <v>GL</v>
          </cell>
          <cell r="D1874">
            <v>12100</v>
          </cell>
        </row>
        <row r="1875">
          <cell r="A1875">
            <v>1875</v>
          </cell>
          <cell r="B1875" t="str">
            <v>VINILO ALGRECO POP.  PHLC</v>
          </cell>
          <cell r="C1875" t="str">
            <v>GL</v>
          </cell>
          <cell r="D1875">
            <v>7600</v>
          </cell>
        </row>
        <row r="1876">
          <cell r="A1876">
            <v>1876</v>
          </cell>
          <cell r="B1876" t="str">
            <v>VINILO  GRECOTONE    PHLC</v>
          </cell>
          <cell r="C1876" t="str">
            <v>GL</v>
          </cell>
          <cell r="D1876">
            <v>13200</v>
          </cell>
        </row>
        <row r="1877">
          <cell r="A1877">
            <v>1877</v>
          </cell>
          <cell r="B1877" t="str">
            <v>IMPRIMANTE ALGRECO   PHLC</v>
          </cell>
          <cell r="C1877" t="str">
            <v>GL</v>
          </cell>
          <cell r="D1877">
            <v>9000</v>
          </cell>
        </row>
        <row r="1878">
          <cell r="A1878">
            <v>1878</v>
          </cell>
          <cell r="B1878" t="str">
            <v>VINILO  GRECOTEX     PHLC</v>
          </cell>
          <cell r="C1878" t="str">
            <v>GL</v>
          </cell>
          <cell r="D1878">
            <v>19200</v>
          </cell>
        </row>
        <row r="1879">
          <cell r="A1879">
            <v>1879</v>
          </cell>
          <cell r="B1879" t="str">
            <v>VINILO  MURAL T/COL  PHLC</v>
          </cell>
          <cell r="C1879" t="str">
            <v>GL</v>
          </cell>
          <cell r="D1879">
            <v>21000</v>
          </cell>
        </row>
        <row r="1880">
          <cell r="A1880">
            <v>1880</v>
          </cell>
          <cell r="B1880" t="str">
            <v>ANTIC. CROMATO DE ZN PHLC</v>
          </cell>
          <cell r="C1880" t="str">
            <v>GL</v>
          </cell>
          <cell r="D1880">
            <v>27000</v>
          </cell>
        </row>
        <row r="1881">
          <cell r="A1881">
            <v>1881</v>
          </cell>
          <cell r="B1881" t="str">
            <v>ANTIC. ROJO CLARO    PHLC</v>
          </cell>
          <cell r="C1881" t="str">
            <v>GL</v>
          </cell>
          <cell r="D1881">
            <v>13200</v>
          </cell>
        </row>
        <row r="1882">
          <cell r="A1882">
            <v>1882</v>
          </cell>
          <cell r="B1882" t="str">
            <v>ANTIC. GRIS          PHLC</v>
          </cell>
          <cell r="C1882" t="str">
            <v>GL</v>
          </cell>
          <cell r="D1882">
            <v>15100</v>
          </cell>
        </row>
        <row r="1883">
          <cell r="A1883">
            <v>1883</v>
          </cell>
          <cell r="B1883" t="str">
            <v>PINTURA P/TABL.NEGRA PHLC</v>
          </cell>
          <cell r="C1883" t="str">
            <v>GL</v>
          </cell>
          <cell r="D1883">
            <v>19100</v>
          </cell>
        </row>
        <row r="1884">
          <cell r="A1884">
            <v>1884</v>
          </cell>
          <cell r="B1884" t="str">
            <v>LACA P/MADERA NEGRA  PHLC</v>
          </cell>
          <cell r="C1884" t="str">
            <v>GL</v>
          </cell>
          <cell r="D1884">
            <v>17200</v>
          </cell>
        </row>
        <row r="1885">
          <cell r="A1885">
            <v>1885</v>
          </cell>
          <cell r="B1885" t="str">
            <v>LACA P/MADERA V.TINT PHLC</v>
          </cell>
          <cell r="C1885" t="str">
            <v>GL</v>
          </cell>
          <cell r="D1885">
            <v>24900</v>
          </cell>
        </row>
        <row r="1886">
          <cell r="A1886">
            <v>1886</v>
          </cell>
          <cell r="B1886" t="str">
            <v>ESM SINT. MATE BCO   PHLC</v>
          </cell>
          <cell r="C1886" t="str">
            <v>GL</v>
          </cell>
          <cell r="D1886">
            <v>21700</v>
          </cell>
        </row>
        <row r="1887">
          <cell r="A1887">
            <v>1887</v>
          </cell>
          <cell r="B1887" t="str">
            <v>BARNIZ TRANSP. BTE   PHLC</v>
          </cell>
          <cell r="C1887" t="str">
            <v>GL</v>
          </cell>
          <cell r="D1887">
            <v>11900</v>
          </cell>
        </row>
        <row r="1888">
          <cell r="A1888">
            <v>1888</v>
          </cell>
          <cell r="B1888" t="str">
            <v>BARNIZ TRANSP. MATE  PHLC</v>
          </cell>
          <cell r="C1888" t="str">
            <v>GL</v>
          </cell>
          <cell r="D1888">
            <v>16800</v>
          </cell>
        </row>
        <row r="1889">
          <cell r="A1889">
            <v>1889</v>
          </cell>
          <cell r="B1889" t="str">
            <v>REVISION INSTAL. E-4 RES.</v>
          </cell>
          <cell r="C1889" t="str">
            <v>UN</v>
          </cell>
          <cell r="D1889">
            <v>9310</v>
          </cell>
        </row>
        <row r="1890">
          <cell r="A1890">
            <v>1890</v>
          </cell>
          <cell r="B1890" t="str">
            <v>LINEA TRAFICO BCO    PHLC</v>
          </cell>
          <cell r="C1890" t="str">
            <v>GL</v>
          </cell>
          <cell r="D1890">
            <v>28100</v>
          </cell>
        </row>
        <row r="1891">
          <cell r="A1891">
            <v>1891</v>
          </cell>
          <cell r="B1891" t="str">
            <v>WASH PRIMER BASE     PHLC</v>
          </cell>
          <cell r="C1891" t="str">
            <v>QGL</v>
          </cell>
          <cell r="D1891">
            <v>7800</v>
          </cell>
        </row>
        <row r="1892">
          <cell r="A1892">
            <v>1892</v>
          </cell>
          <cell r="B1892" t="str">
            <v>WASH PRIMER CATAL    PHLC</v>
          </cell>
          <cell r="C1892" t="str">
            <v>QGL</v>
          </cell>
          <cell r="D1892">
            <v>4300</v>
          </cell>
        </row>
        <row r="1893">
          <cell r="A1893">
            <v>1893</v>
          </cell>
          <cell r="B1893" t="str">
            <v>BASES P/LACAS        PHLC</v>
          </cell>
          <cell r="C1893" t="str">
            <v>GL</v>
          </cell>
          <cell r="D1893">
            <v>20900</v>
          </cell>
        </row>
        <row r="1894">
          <cell r="A1894">
            <v>1894</v>
          </cell>
          <cell r="B1894" t="str">
            <v>MASILLA BLANCA/VERDE PHLC</v>
          </cell>
          <cell r="C1894" t="str">
            <v>GL</v>
          </cell>
          <cell r="D1894">
            <v>19000</v>
          </cell>
        </row>
        <row r="1895">
          <cell r="A1895">
            <v>1895</v>
          </cell>
          <cell r="B1895" t="str">
            <v>MASILLA PLASTIMAS    PHLC</v>
          </cell>
          <cell r="C1895" t="str">
            <v>QGL</v>
          </cell>
          <cell r="D1895">
            <v>7100</v>
          </cell>
        </row>
        <row r="1896">
          <cell r="A1896">
            <v>1896</v>
          </cell>
          <cell r="B1896" t="str">
            <v>LACA P/ENTREMEZCLA   PHLC</v>
          </cell>
          <cell r="C1896" t="str">
            <v>GL</v>
          </cell>
          <cell r="D1896">
            <v>24900</v>
          </cell>
        </row>
        <row r="1897">
          <cell r="A1897">
            <v>1897</v>
          </cell>
          <cell r="B1897" t="str">
            <v>KID VINILO INSECTIC. PHLC</v>
          </cell>
          <cell r="C1897" t="str">
            <v>GL</v>
          </cell>
          <cell r="D1897">
            <v>37000</v>
          </cell>
        </row>
        <row r="1898">
          <cell r="A1898">
            <v>1898</v>
          </cell>
          <cell r="B1898" t="str">
            <v>REVISION INSTAL. E-5 RES.</v>
          </cell>
          <cell r="C1898" t="str">
            <v>UN</v>
          </cell>
          <cell r="D1898">
            <v>11454</v>
          </cell>
        </row>
        <row r="1899">
          <cell r="A1899">
            <v>1899</v>
          </cell>
          <cell r="B1899" t="str">
            <v>REVISION INSTAL. E-6 RES.</v>
          </cell>
          <cell r="C1899" t="str">
            <v>UN</v>
          </cell>
          <cell r="D1899">
            <v>14320</v>
          </cell>
        </row>
        <row r="1900">
          <cell r="A1900">
            <v>1900</v>
          </cell>
          <cell r="B1900" t="str">
            <v>PRIMER VERDE OLIVA    ICO</v>
          </cell>
          <cell r="C1900" t="str">
            <v>GL</v>
          </cell>
          <cell r="D1900">
            <v>29920</v>
          </cell>
        </row>
        <row r="1901">
          <cell r="A1901">
            <v>1901</v>
          </cell>
          <cell r="B1901" t="str">
            <v>PRIMER GRIS           ICO</v>
          </cell>
          <cell r="C1901" t="str">
            <v>GL</v>
          </cell>
          <cell r="D1901">
            <v>32790</v>
          </cell>
        </row>
        <row r="1902">
          <cell r="A1902">
            <v>1902</v>
          </cell>
          <cell r="B1902" t="str">
            <v>ESM HORNEABLE T/COLOR ICO</v>
          </cell>
          <cell r="C1902" t="str">
            <v>GL</v>
          </cell>
          <cell r="D1902">
            <v>30440</v>
          </cell>
        </row>
        <row r="1903">
          <cell r="A1903">
            <v>1903</v>
          </cell>
          <cell r="B1903" t="str">
            <v>ESM HORNEABLE NEGRO   ICO</v>
          </cell>
          <cell r="C1903" t="str">
            <v>GL</v>
          </cell>
          <cell r="D1903">
            <v>22000</v>
          </cell>
        </row>
        <row r="1904">
          <cell r="A1904">
            <v>1904</v>
          </cell>
          <cell r="B1904" t="str">
            <v>ESM MARTILLADO T/COL. ICO</v>
          </cell>
          <cell r="C1904" t="str">
            <v>GL</v>
          </cell>
          <cell r="D1904">
            <v>32620</v>
          </cell>
        </row>
        <row r="1905">
          <cell r="A1905">
            <v>1905</v>
          </cell>
          <cell r="B1905" t="str">
            <v>ESM EPOXICO T/COLOR   ICO</v>
          </cell>
          <cell r="C1905" t="str">
            <v>GL</v>
          </cell>
          <cell r="D1905">
            <v>46450</v>
          </cell>
        </row>
        <row r="1906">
          <cell r="A1906">
            <v>1906</v>
          </cell>
          <cell r="B1906" t="str">
            <v>CATAL P/ACABADO EPOX  ICO</v>
          </cell>
          <cell r="C1906" t="str">
            <v>GL</v>
          </cell>
          <cell r="D1906">
            <v>46450</v>
          </cell>
        </row>
        <row r="1907">
          <cell r="A1907">
            <v>1907</v>
          </cell>
          <cell r="B1907" t="str">
            <v>CARRETILLA INDUCOL C/TE.</v>
          </cell>
          <cell r="C1907" t="str">
            <v>UN</v>
          </cell>
          <cell r="D1907">
            <v>55367</v>
          </cell>
        </row>
        <row r="1908">
          <cell r="A1908">
            <v>1908</v>
          </cell>
          <cell r="B1908" t="str">
            <v>FLEXICOLOR BLANCO     ICO</v>
          </cell>
          <cell r="C1908" t="str">
            <v>GL</v>
          </cell>
          <cell r="D1908">
            <v>45860</v>
          </cell>
        </row>
        <row r="1909">
          <cell r="A1909">
            <v>1909</v>
          </cell>
          <cell r="B1909" t="str">
            <v>ESM SUPERLUX T/COLOR  ICO</v>
          </cell>
          <cell r="C1909" t="str">
            <v>GL</v>
          </cell>
          <cell r="D1909">
            <v>26290</v>
          </cell>
        </row>
        <row r="1910">
          <cell r="A1910">
            <v>1910</v>
          </cell>
          <cell r="B1910" t="str">
            <v>MANGUERA NIVEL       5/16</v>
          </cell>
          <cell r="C1910" t="str">
            <v>ML</v>
          </cell>
          <cell r="D1910">
            <v>343</v>
          </cell>
        </row>
        <row r="1911">
          <cell r="A1911">
            <v>1911</v>
          </cell>
          <cell r="B1911" t="str">
            <v>ESM ICOLUX T/COLOR    ICO</v>
          </cell>
          <cell r="C1911" t="str">
            <v>GL</v>
          </cell>
          <cell r="D1911">
            <v>24550</v>
          </cell>
        </row>
        <row r="1912">
          <cell r="A1912">
            <v>1912</v>
          </cell>
          <cell r="B1912" t="str">
            <v>ICOMATE BLANCO        ICO</v>
          </cell>
          <cell r="C1912" t="str">
            <v>GL</v>
          </cell>
          <cell r="D1912">
            <v>24370</v>
          </cell>
        </row>
        <row r="1913">
          <cell r="A1913">
            <v>1913</v>
          </cell>
          <cell r="B1913" t="str">
            <v>VINILICO T/COLOR      ICO</v>
          </cell>
          <cell r="C1913" t="str">
            <v>GL</v>
          </cell>
          <cell r="D1913">
            <v>21650</v>
          </cell>
        </row>
        <row r="1914">
          <cell r="A1914">
            <v>1914</v>
          </cell>
          <cell r="B1914" t="str">
            <v>VINILUX  T/COLOR      ICO</v>
          </cell>
          <cell r="C1914" t="str">
            <v>GL</v>
          </cell>
          <cell r="D1914">
            <v>14880</v>
          </cell>
        </row>
        <row r="1915">
          <cell r="A1915">
            <v>1915</v>
          </cell>
          <cell r="B1915" t="str">
            <v>ICOLATEX T/COLOR      ICO</v>
          </cell>
          <cell r="C1915" t="str">
            <v>GL</v>
          </cell>
          <cell r="D1915">
            <v>8720</v>
          </cell>
        </row>
        <row r="1916">
          <cell r="A1916">
            <v>1916</v>
          </cell>
          <cell r="B1916" t="str">
            <v>ANTIC.CROMATO DE ZINC ICO</v>
          </cell>
          <cell r="C1916" t="str">
            <v>GL</v>
          </cell>
          <cell r="D1916">
            <v>32790</v>
          </cell>
        </row>
        <row r="1917">
          <cell r="A1917">
            <v>1917</v>
          </cell>
          <cell r="B1917" t="str">
            <v>ANTIC GRIS PROTECCION ICO</v>
          </cell>
          <cell r="C1917" t="str">
            <v>GL</v>
          </cell>
          <cell r="D1917">
            <v>18070</v>
          </cell>
        </row>
        <row r="1918">
          <cell r="A1918">
            <v>1918</v>
          </cell>
          <cell r="B1918" t="str">
            <v>ANTIC ROJO PROTECCION ICO</v>
          </cell>
          <cell r="C1918" t="str">
            <v>GL</v>
          </cell>
          <cell r="D1918">
            <v>15880</v>
          </cell>
        </row>
        <row r="1919">
          <cell r="A1919">
            <v>1919</v>
          </cell>
          <cell r="B1919" t="str">
            <v>ICOLUX ALUMINIO       ICO</v>
          </cell>
          <cell r="C1919" t="str">
            <v>GL</v>
          </cell>
          <cell r="D1919">
            <v>28660</v>
          </cell>
        </row>
        <row r="1920">
          <cell r="A1920">
            <v>1920</v>
          </cell>
          <cell r="B1920" t="str">
            <v>ALUMINIO BITUMINOSO   ICO</v>
          </cell>
          <cell r="C1920" t="str">
            <v>GL</v>
          </cell>
          <cell r="D1920">
            <v>30680</v>
          </cell>
        </row>
        <row r="1921">
          <cell r="A1921">
            <v>1921</v>
          </cell>
          <cell r="B1921" t="str">
            <v>ALUMINIO EXTRA REFLEC ICO</v>
          </cell>
          <cell r="C1921" t="str">
            <v>GL</v>
          </cell>
          <cell r="D1921">
            <v>31630</v>
          </cell>
        </row>
        <row r="1922">
          <cell r="A1922">
            <v>1922</v>
          </cell>
          <cell r="B1922" t="str">
            <v>BARNIZ SINTETICO BTE  ICO</v>
          </cell>
          <cell r="C1922" t="str">
            <v>GL</v>
          </cell>
          <cell r="D1922">
            <v>12000</v>
          </cell>
        </row>
        <row r="1923">
          <cell r="A1923">
            <v>1923</v>
          </cell>
          <cell r="B1923" t="str">
            <v>BARNIZ TRANSP.BTE     ICO</v>
          </cell>
          <cell r="C1923" t="str">
            <v>GL</v>
          </cell>
          <cell r="D1923">
            <v>19330</v>
          </cell>
        </row>
        <row r="1924">
          <cell r="A1924">
            <v>1924</v>
          </cell>
          <cell r="B1924" t="str">
            <v>BARNIZ TRANSP. MATE   ICO</v>
          </cell>
          <cell r="C1924" t="str">
            <v>GL</v>
          </cell>
          <cell r="D1924">
            <v>17890</v>
          </cell>
        </row>
        <row r="1925">
          <cell r="A1925">
            <v>1925</v>
          </cell>
          <cell r="B1925" t="str">
            <v>PASTA PULIDORA BLANCA ICO</v>
          </cell>
          <cell r="C1925" t="str">
            <v>GL</v>
          </cell>
          <cell r="D1925">
            <v>12570</v>
          </cell>
        </row>
        <row r="1926">
          <cell r="A1926">
            <v>1926</v>
          </cell>
          <cell r="B1926" t="str">
            <v>REMOVEDOR DE PINTURA  ICO</v>
          </cell>
          <cell r="C1926" t="str">
            <v>GL</v>
          </cell>
          <cell r="D1926">
            <v>27890</v>
          </cell>
        </row>
        <row r="1927">
          <cell r="A1927">
            <v>1927</v>
          </cell>
          <cell r="B1927" t="str">
            <v>TAPAPOROS NATURAL     ICO</v>
          </cell>
          <cell r="C1927" t="str">
            <v>GL</v>
          </cell>
          <cell r="D1927">
            <v>15690</v>
          </cell>
        </row>
        <row r="1928">
          <cell r="A1928">
            <v>1928</v>
          </cell>
          <cell r="B1928" t="str">
            <v>SELLADOR LIJABLE 28%  ICO</v>
          </cell>
          <cell r="C1928" t="str">
            <v>GL</v>
          </cell>
          <cell r="D1928">
            <v>19310</v>
          </cell>
        </row>
        <row r="1929">
          <cell r="A1929">
            <v>1929</v>
          </cell>
          <cell r="B1929" t="str">
            <v>SELLADOR LIJABLE 40%  ICO</v>
          </cell>
          <cell r="C1929" t="str">
            <v>GL</v>
          </cell>
          <cell r="D1929">
            <v>22340</v>
          </cell>
        </row>
        <row r="1930">
          <cell r="A1930">
            <v>1930</v>
          </cell>
          <cell r="B1930" t="str">
            <v>LACA TRANSP BTE P/MAD ICO</v>
          </cell>
          <cell r="C1930" t="str">
            <v>GL</v>
          </cell>
          <cell r="D1930">
            <v>20620</v>
          </cell>
        </row>
        <row r="1931">
          <cell r="A1931">
            <v>1931</v>
          </cell>
          <cell r="B1931" t="str">
            <v>LACA TRANSP MATEP/MAD ICO</v>
          </cell>
          <cell r="C1931" t="str">
            <v>GL</v>
          </cell>
          <cell r="D1931">
            <v>20870</v>
          </cell>
        </row>
        <row r="1932">
          <cell r="A1932">
            <v>1932</v>
          </cell>
          <cell r="B1932" t="str">
            <v>DECORALAC TRANSP BTE  ICO</v>
          </cell>
          <cell r="C1932" t="str">
            <v>GL</v>
          </cell>
          <cell r="D1932">
            <v>16330</v>
          </cell>
        </row>
        <row r="1933">
          <cell r="A1933">
            <v>1933</v>
          </cell>
          <cell r="B1933" t="str">
            <v>LAVADERO CEMENTO    55x80</v>
          </cell>
          <cell r="C1933" t="str">
            <v>UN</v>
          </cell>
          <cell r="D1933">
            <v>65867</v>
          </cell>
        </row>
        <row r="1934">
          <cell r="A1934">
            <v>1934</v>
          </cell>
          <cell r="B1934" t="str">
            <v>CALENT AUXIL ELECTR 10 LT</v>
          </cell>
          <cell r="C1934" t="str">
            <v>UN</v>
          </cell>
          <cell r="D1934">
            <v>139900</v>
          </cell>
        </row>
        <row r="1935">
          <cell r="A1935">
            <v>1935</v>
          </cell>
          <cell r="B1935" t="str">
            <v>CALENT AUXIL ELECTR 10 01</v>
          </cell>
          <cell r="C1935" t="str">
            <v>UN</v>
          </cell>
          <cell r="D1935">
            <v>139900</v>
          </cell>
        </row>
        <row r="1936">
          <cell r="A1936">
            <v>1936</v>
          </cell>
          <cell r="B1936" t="str">
            <v>ESTUFA GAS 4 PUESTOS</v>
          </cell>
          <cell r="C1936" t="str">
            <v>UN</v>
          </cell>
          <cell r="D1936">
            <v>187900</v>
          </cell>
        </row>
        <row r="1937">
          <cell r="A1937">
            <v>1937</v>
          </cell>
          <cell r="B1937" t="str">
            <v>ESTUFA GAS 4 PUESTOS ELEC</v>
          </cell>
          <cell r="C1937" t="str">
            <v>UN</v>
          </cell>
          <cell r="D1937">
            <v>247800</v>
          </cell>
        </row>
        <row r="1938">
          <cell r="A1938">
            <v>1938</v>
          </cell>
          <cell r="B1938" t="str">
            <v>ESTUFA GAS 5 PUESTOS ELEC</v>
          </cell>
          <cell r="C1938" t="str">
            <v>UN</v>
          </cell>
          <cell r="D1938">
            <v>411940</v>
          </cell>
        </row>
        <row r="1939">
          <cell r="A1939">
            <v>1939</v>
          </cell>
          <cell r="B1939" t="str">
            <v>ESTUFA MIXTA DE 4 PUESTOS</v>
          </cell>
          <cell r="C1939" t="str">
            <v>UN</v>
          </cell>
          <cell r="D1939">
            <v>166390</v>
          </cell>
        </row>
        <row r="1940">
          <cell r="A1940">
            <v>1940</v>
          </cell>
          <cell r="B1940" t="str">
            <v>EST MIXTA 4 PUESTOS ELECT</v>
          </cell>
          <cell r="C1940" t="str">
            <v>UN</v>
          </cell>
          <cell r="D1940">
            <v>226460</v>
          </cell>
        </row>
        <row r="1941">
          <cell r="A1941">
            <v>1941</v>
          </cell>
          <cell r="B1941" t="str">
            <v>ESTUFA MIXTA 4 PUESTOS</v>
          </cell>
          <cell r="C1941" t="str">
            <v>UN</v>
          </cell>
          <cell r="D1941">
            <v>176600</v>
          </cell>
        </row>
        <row r="1942">
          <cell r="A1942">
            <v>1942</v>
          </cell>
          <cell r="B1942" t="str">
            <v>ESTUFA MIXTA 4 PUESTOS 01</v>
          </cell>
          <cell r="C1942" t="str">
            <v>UN</v>
          </cell>
          <cell r="D1942">
            <v>176600</v>
          </cell>
        </row>
        <row r="1943">
          <cell r="A1943">
            <v>1943</v>
          </cell>
          <cell r="B1943" t="str">
            <v>ESTUFA GAS 3 PUESTOS</v>
          </cell>
          <cell r="C1943" t="str">
            <v>UN</v>
          </cell>
          <cell r="D1943">
            <v>109800</v>
          </cell>
        </row>
        <row r="1944">
          <cell r="A1944">
            <v>1944</v>
          </cell>
          <cell r="B1944" t="str">
            <v>EST GAS 3 PUEST ENCEN ELE</v>
          </cell>
          <cell r="C1944" t="str">
            <v>UN</v>
          </cell>
          <cell r="D1944">
            <v>126800</v>
          </cell>
        </row>
        <row r="1945">
          <cell r="A1945">
            <v>1945</v>
          </cell>
          <cell r="B1945" t="str">
            <v>ESTUFA GAS 4 PUESTOS   01</v>
          </cell>
          <cell r="C1945" t="str">
            <v>UN</v>
          </cell>
          <cell r="D1945">
            <v>129990</v>
          </cell>
        </row>
        <row r="1946">
          <cell r="A1946">
            <v>1946</v>
          </cell>
          <cell r="B1946" t="str">
            <v>EST GAS 4 PUEST ENCEN ELE</v>
          </cell>
          <cell r="C1946" t="str">
            <v>UN</v>
          </cell>
          <cell r="D1946">
            <v>193500</v>
          </cell>
        </row>
        <row r="1947">
          <cell r="A1947">
            <v>1947</v>
          </cell>
          <cell r="B1947" t="str">
            <v>VINILTEX</v>
          </cell>
          <cell r="C1947" t="str">
            <v>GL</v>
          </cell>
          <cell r="D1947">
            <v>39376</v>
          </cell>
        </row>
        <row r="1948">
          <cell r="A1948">
            <v>1948</v>
          </cell>
          <cell r="B1948" t="str">
            <v>INTERVINILO</v>
          </cell>
          <cell r="C1948" t="str">
            <v>GL</v>
          </cell>
          <cell r="D1948">
            <v>36093</v>
          </cell>
        </row>
        <row r="1949">
          <cell r="A1949">
            <v>1949</v>
          </cell>
          <cell r="B1949" t="str">
            <v>VINILTEX TIPO 1</v>
          </cell>
          <cell r="C1949" t="str">
            <v>GL</v>
          </cell>
          <cell r="D1949">
            <v>39376</v>
          </cell>
        </row>
        <row r="1950">
          <cell r="A1950">
            <v>1950</v>
          </cell>
          <cell r="B1950" t="str">
            <v>PINTURAMA</v>
          </cell>
          <cell r="C1950" t="str">
            <v>GL</v>
          </cell>
          <cell r="D1950">
            <v>17396</v>
          </cell>
        </row>
        <row r="1951">
          <cell r="A1951">
            <v>1951</v>
          </cell>
          <cell r="B1951" t="str">
            <v>IMPRIMANTE DE VINILO</v>
          </cell>
          <cell r="C1951" t="str">
            <v>GL</v>
          </cell>
          <cell r="D1951">
            <v>10180</v>
          </cell>
        </row>
        <row r="1952">
          <cell r="A1952">
            <v>1952</v>
          </cell>
          <cell r="B1952" t="str">
            <v>ACRILTEX</v>
          </cell>
          <cell r="C1952" t="str">
            <v>GL</v>
          </cell>
          <cell r="D1952">
            <v>25330</v>
          </cell>
        </row>
        <row r="1953">
          <cell r="A1953">
            <v>1953</v>
          </cell>
          <cell r="B1953" t="str">
            <v>ASCENSOR TL6VF 10 PARADAS</v>
          </cell>
          <cell r="C1953" t="str">
            <v>UN</v>
          </cell>
          <cell r="D1953">
            <v>41760000</v>
          </cell>
        </row>
        <row r="1954">
          <cell r="A1954">
            <v>1954</v>
          </cell>
          <cell r="B1954" t="str">
            <v>SILICONITE</v>
          </cell>
          <cell r="C1954" t="str">
            <v>GL</v>
          </cell>
          <cell r="D1954">
            <v>17300</v>
          </cell>
        </row>
        <row r="1955">
          <cell r="A1955">
            <v>1955</v>
          </cell>
          <cell r="B1955" t="str">
            <v>REV. INST. &lt;=10KV NO RES.</v>
          </cell>
          <cell r="C1955" t="str">
            <v>UN</v>
          </cell>
          <cell r="D1955">
            <v>10742</v>
          </cell>
        </row>
        <row r="1956">
          <cell r="A1956">
            <v>1956</v>
          </cell>
          <cell r="B1956" t="str">
            <v>ESMALTE SINTET.PINTULUX</v>
          </cell>
          <cell r="C1956" t="str">
            <v>GL</v>
          </cell>
          <cell r="D1956">
            <v>26290</v>
          </cell>
        </row>
        <row r="1957">
          <cell r="A1957">
            <v>1957</v>
          </cell>
          <cell r="B1957" t="str">
            <v>ESMALTE DOMESTICO</v>
          </cell>
          <cell r="C1957" t="str">
            <v>GL</v>
          </cell>
          <cell r="D1957">
            <v>24550</v>
          </cell>
        </row>
        <row r="1958">
          <cell r="A1958">
            <v>1958</v>
          </cell>
          <cell r="B1958" t="str">
            <v>ESMALTE SEMIBRILLANTE 110</v>
          </cell>
          <cell r="C1958" t="str">
            <v>GL</v>
          </cell>
          <cell r="D1958">
            <v>24440</v>
          </cell>
        </row>
        <row r="1959">
          <cell r="A1959">
            <v>1959</v>
          </cell>
          <cell r="B1959" t="str">
            <v>ESMALTE MATE SUPERSINTET.</v>
          </cell>
          <cell r="C1959" t="str">
            <v>GL</v>
          </cell>
          <cell r="D1959">
            <v>24370</v>
          </cell>
        </row>
        <row r="1960">
          <cell r="A1960">
            <v>1960</v>
          </cell>
          <cell r="B1960" t="str">
            <v>ESMALTE MARTILLADOS</v>
          </cell>
          <cell r="C1960" t="str">
            <v>GL</v>
          </cell>
          <cell r="D1960">
            <v>33680</v>
          </cell>
        </row>
        <row r="1961">
          <cell r="A1961">
            <v>1961</v>
          </cell>
          <cell r="B1961" t="str">
            <v>ESMALTE CORRUGABLES</v>
          </cell>
          <cell r="C1961" t="str">
            <v>GL</v>
          </cell>
          <cell r="D1961">
            <v>34840</v>
          </cell>
        </row>
        <row r="1962">
          <cell r="A1962">
            <v>1962</v>
          </cell>
          <cell r="B1962" t="str">
            <v>ESMALTE HORNEABLE LISO</v>
          </cell>
          <cell r="C1962" t="str">
            <v>GL</v>
          </cell>
          <cell r="D1962">
            <v>33770</v>
          </cell>
        </row>
        <row r="1963">
          <cell r="A1963">
            <v>1963</v>
          </cell>
          <cell r="B1963" t="str">
            <v>BASE BLANCA          1490</v>
          </cell>
          <cell r="C1963" t="str">
            <v>GL</v>
          </cell>
          <cell r="D1963">
            <v>41020</v>
          </cell>
        </row>
        <row r="1964">
          <cell r="A1964">
            <v>1964</v>
          </cell>
          <cell r="B1964" t="str">
            <v>MASILLA BLANCA       1491</v>
          </cell>
          <cell r="C1964" t="str">
            <v>GL</v>
          </cell>
          <cell r="D1964">
            <v>41250</v>
          </cell>
        </row>
        <row r="1965">
          <cell r="A1965">
            <v>1965</v>
          </cell>
          <cell r="B1965" t="str">
            <v>PINTURA BLANCA P/TRAFICO</v>
          </cell>
          <cell r="C1965" t="str">
            <v>GL</v>
          </cell>
          <cell r="D1965">
            <v>31920</v>
          </cell>
        </row>
        <row r="1966">
          <cell r="A1966">
            <v>1966</v>
          </cell>
          <cell r="B1966" t="str">
            <v>PINTURA NEGRA P/TABLEROS</v>
          </cell>
          <cell r="C1966" t="str">
            <v>GL</v>
          </cell>
          <cell r="D1966">
            <v>21590</v>
          </cell>
        </row>
        <row r="1967">
          <cell r="A1967">
            <v>1967</v>
          </cell>
          <cell r="B1967" t="str">
            <v>PINTU-MASTIC NEGRO</v>
          </cell>
          <cell r="C1967" t="str">
            <v>GL</v>
          </cell>
          <cell r="D1967">
            <v>25640</v>
          </cell>
        </row>
        <row r="1968">
          <cell r="A1968">
            <v>1968</v>
          </cell>
          <cell r="B1968" t="str">
            <v>BASE ANTICOR.EPOXY MINIO</v>
          </cell>
          <cell r="C1968" t="str">
            <v>QGL</v>
          </cell>
          <cell r="D1968">
            <v>34830</v>
          </cell>
        </row>
        <row r="1969">
          <cell r="A1969">
            <v>1969</v>
          </cell>
          <cell r="B1969" t="str">
            <v>BASE ANTICOR.EPOXY ROJA</v>
          </cell>
          <cell r="C1969" t="str">
            <v>GL</v>
          </cell>
          <cell r="D1969">
            <v>25520</v>
          </cell>
        </row>
        <row r="1970">
          <cell r="A1970">
            <v>1970</v>
          </cell>
          <cell r="B1970" t="str">
            <v>AROFLEX BLANCO</v>
          </cell>
          <cell r="C1970" t="str">
            <v>QGL</v>
          </cell>
          <cell r="D1970">
            <v>44820</v>
          </cell>
        </row>
        <row r="1971">
          <cell r="A1971">
            <v>1971</v>
          </cell>
          <cell r="B1971" t="str">
            <v>ALT.TEMP. NEGRO OºF-500ºF</v>
          </cell>
          <cell r="C1971" t="str">
            <v>GL</v>
          </cell>
          <cell r="D1971">
            <v>22200</v>
          </cell>
        </row>
        <row r="1972">
          <cell r="A1972">
            <v>1972</v>
          </cell>
          <cell r="B1972" t="str">
            <v>ALT.TEMP.GRIS 300ºF-800ºF</v>
          </cell>
          <cell r="C1972" t="str">
            <v>GL</v>
          </cell>
          <cell r="D1972">
            <v>91950</v>
          </cell>
        </row>
        <row r="1973">
          <cell r="A1973">
            <v>1973</v>
          </cell>
          <cell r="B1973" t="str">
            <v>ALT.TEMP.ALUM.300ºF-500ºF</v>
          </cell>
          <cell r="C1973" t="str">
            <v>GL</v>
          </cell>
          <cell r="D1973">
            <v>44520</v>
          </cell>
        </row>
        <row r="1974">
          <cell r="A1974">
            <v>1974</v>
          </cell>
          <cell r="B1974" t="str">
            <v>ALT.TEMP.ALUM400ºF-1100ºF</v>
          </cell>
          <cell r="C1974" t="str">
            <v>GL</v>
          </cell>
          <cell r="D1974">
            <v>140600</v>
          </cell>
        </row>
        <row r="1975">
          <cell r="A1975">
            <v>1975</v>
          </cell>
          <cell r="B1975" t="str">
            <v>OXIDO DE HIERRO ROJO</v>
          </cell>
          <cell r="C1975" t="str">
            <v>GL</v>
          </cell>
          <cell r="D1975">
            <v>15880</v>
          </cell>
        </row>
        <row r="1976">
          <cell r="A1976">
            <v>1976</v>
          </cell>
          <cell r="B1976" t="str">
            <v>MINIO PURO NARANJA</v>
          </cell>
          <cell r="C1976" t="str">
            <v>GL</v>
          </cell>
          <cell r="D1976">
            <v>26780</v>
          </cell>
        </row>
        <row r="1977">
          <cell r="A1977">
            <v>1977</v>
          </cell>
          <cell r="B1977" t="str">
            <v>CROMATO DE ZINC AMARILLO</v>
          </cell>
          <cell r="C1977" t="str">
            <v>GL</v>
          </cell>
          <cell r="D1977">
            <v>32790</v>
          </cell>
        </row>
        <row r="1978">
          <cell r="A1978">
            <v>1978</v>
          </cell>
          <cell r="B1978" t="str">
            <v>WASH PRIMER A PINTURA</v>
          </cell>
          <cell r="C1978" t="str">
            <v>GL</v>
          </cell>
          <cell r="D1978">
            <v>8360</v>
          </cell>
        </row>
        <row r="1979">
          <cell r="A1979">
            <v>1979</v>
          </cell>
          <cell r="B1979" t="str">
            <v>WASH PRIMER B CATALIZADOR</v>
          </cell>
          <cell r="C1979" t="str">
            <v>GL</v>
          </cell>
          <cell r="D1979">
            <v>3040</v>
          </cell>
        </row>
        <row r="1980">
          <cell r="A1980">
            <v>1980</v>
          </cell>
          <cell r="B1980" t="str">
            <v>ASFALTICA NEGRA</v>
          </cell>
          <cell r="C1980" t="str">
            <v>GL</v>
          </cell>
          <cell r="D1980">
            <v>18290</v>
          </cell>
        </row>
        <row r="1981">
          <cell r="A1981">
            <v>1981</v>
          </cell>
          <cell r="B1981" t="str">
            <v>PINTOXIDO</v>
          </cell>
          <cell r="C1981" t="str">
            <v>GL</v>
          </cell>
          <cell r="D1981">
            <v>40430</v>
          </cell>
        </row>
        <row r="1982">
          <cell r="A1982">
            <v>1982</v>
          </cell>
          <cell r="B1982" t="str">
            <v>ALUMINIO LIQ.BRILLANTE</v>
          </cell>
          <cell r="C1982" t="str">
            <v>GL</v>
          </cell>
          <cell r="D1982">
            <v>30680</v>
          </cell>
        </row>
        <row r="1983">
          <cell r="A1983">
            <v>1983</v>
          </cell>
          <cell r="B1983" t="str">
            <v>ALUMINIO BITUMINOSO</v>
          </cell>
          <cell r="C1983" t="str">
            <v>GL</v>
          </cell>
          <cell r="D1983">
            <v>30420</v>
          </cell>
        </row>
        <row r="1984">
          <cell r="A1984">
            <v>1984</v>
          </cell>
          <cell r="B1984" t="str">
            <v>BARNIZ SINT. BRILLANTE</v>
          </cell>
          <cell r="C1984" t="str">
            <v>GL</v>
          </cell>
          <cell r="D1984">
            <v>12860</v>
          </cell>
        </row>
        <row r="1985">
          <cell r="A1985">
            <v>1985</v>
          </cell>
          <cell r="B1985" t="str">
            <v>REV. INST.  &gt;10KV NO RES.</v>
          </cell>
          <cell r="C1985" t="str">
            <v>UN</v>
          </cell>
          <cell r="D1985">
            <v>21480</v>
          </cell>
        </row>
        <row r="1986">
          <cell r="A1986">
            <v>1986</v>
          </cell>
          <cell r="B1986" t="str">
            <v>BARNIZ EXTRA MATE</v>
          </cell>
          <cell r="C1986" t="str">
            <v>GL</v>
          </cell>
          <cell r="D1986">
            <v>18330</v>
          </cell>
        </row>
        <row r="1987">
          <cell r="A1987">
            <v>1987</v>
          </cell>
          <cell r="B1987" t="str">
            <v>BARNIZ VILTRIFLEX</v>
          </cell>
          <cell r="C1987" t="str">
            <v>GL</v>
          </cell>
          <cell r="D1987">
            <v>41480</v>
          </cell>
        </row>
        <row r="1988">
          <cell r="A1988">
            <v>1988</v>
          </cell>
          <cell r="B1988" t="str">
            <v>CATALIZADOR P/VITRIFLEX</v>
          </cell>
          <cell r="C1988" t="str">
            <v>GL</v>
          </cell>
          <cell r="D1988">
            <v>54830</v>
          </cell>
        </row>
        <row r="1989">
          <cell r="A1989">
            <v>1989</v>
          </cell>
          <cell r="B1989" t="str">
            <v>BARNIZ HORNEABLE BRILLANT</v>
          </cell>
          <cell r="C1989" t="str">
            <v>GL</v>
          </cell>
          <cell r="D1989">
            <v>34110</v>
          </cell>
        </row>
        <row r="1990">
          <cell r="A1990">
            <v>1990</v>
          </cell>
          <cell r="B1990" t="str">
            <v>DIELECTRICO TRANSPARENTE</v>
          </cell>
          <cell r="C1990" t="str">
            <v>GL</v>
          </cell>
          <cell r="D1990">
            <v>52270</v>
          </cell>
        </row>
        <row r="1991">
          <cell r="A1991">
            <v>1991</v>
          </cell>
          <cell r="B1991" t="str">
            <v>SELLADOR LIJABLE</v>
          </cell>
          <cell r="C1991" t="str">
            <v>GL</v>
          </cell>
          <cell r="D1991">
            <v>18940</v>
          </cell>
        </row>
        <row r="1992">
          <cell r="A1992">
            <v>1992</v>
          </cell>
          <cell r="B1992" t="str">
            <v>SELLADOR ALTOS SOLIDOS</v>
          </cell>
          <cell r="C1992" t="str">
            <v>GL</v>
          </cell>
          <cell r="D1992">
            <v>21560</v>
          </cell>
        </row>
        <row r="1993">
          <cell r="A1993">
            <v>1993</v>
          </cell>
          <cell r="B1993" t="str">
            <v>PINTULACA BRILLANTE</v>
          </cell>
          <cell r="C1993" t="str">
            <v>GL</v>
          </cell>
          <cell r="D1993">
            <v>20090</v>
          </cell>
        </row>
        <row r="1994">
          <cell r="A1994">
            <v>1994</v>
          </cell>
          <cell r="B1994" t="str">
            <v>PINTULACA MATE</v>
          </cell>
          <cell r="C1994" t="str">
            <v>GL</v>
          </cell>
          <cell r="D1994">
            <v>21060</v>
          </cell>
        </row>
        <row r="1995">
          <cell r="A1995">
            <v>1995</v>
          </cell>
          <cell r="B1995" t="str">
            <v>ULTRALAC MATE</v>
          </cell>
          <cell r="C1995" t="str">
            <v>GL</v>
          </cell>
          <cell r="D1995">
            <v>15240</v>
          </cell>
        </row>
        <row r="1996">
          <cell r="A1996">
            <v>1996</v>
          </cell>
          <cell r="B1996" t="str">
            <v>CONTADORES MONOFASICO</v>
          </cell>
          <cell r="C1996" t="str">
            <v>UN</v>
          </cell>
          <cell r="D1996">
            <v>14320</v>
          </cell>
        </row>
        <row r="1997">
          <cell r="A1997">
            <v>1997</v>
          </cell>
          <cell r="B1997" t="str">
            <v>BASE BLANCA ULTRALAC</v>
          </cell>
          <cell r="C1997" t="str">
            <v>GL</v>
          </cell>
          <cell r="D1997">
            <v>16820</v>
          </cell>
        </row>
        <row r="1998">
          <cell r="A1998">
            <v>1998</v>
          </cell>
          <cell r="B1998" t="str">
            <v>PINTULACA BLANCA</v>
          </cell>
          <cell r="C1998" t="str">
            <v>GL</v>
          </cell>
          <cell r="D1998">
            <v>27580</v>
          </cell>
        </row>
        <row r="1999">
          <cell r="A1999">
            <v>1999</v>
          </cell>
          <cell r="B1999" t="str">
            <v>CONTADORES BIFASICO</v>
          </cell>
          <cell r="C1999" t="str">
            <v>UN</v>
          </cell>
          <cell r="D1999">
            <v>14320</v>
          </cell>
        </row>
        <row r="2000">
          <cell r="A2000">
            <v>2000</v>
          </cell>
          <cell r="B2000" t="str">
            <v>TAPAPOROS NOGAL</v>
          </cell>
          <cell r="C2000" t="str">
            <v>GL</v>
          </cell>
          <cell r="D2000">
            <v>15690</v>
          </cell>
        </row>
        <row r="2001">
          <cell r="A2001">
            <v>2001</v>
          </cell>
          <cell r="B2001" t="str">
            <v>MASILLA EXTRARAPIDA GRIS</v>
          </cell>
          <cell r="C2001" t="str">
            <v>GL</v>
          </cell>
          <cell r="D2001">
            <v>23740</v>
          </cell>
        </row>
        <row r="2002">
          <cell r="A2002">
            <v>2002</v>
          </cell>
          <cell r="B2002" t="str">
            <v>MASILLA GRIS CONCENTRADA</v>
          </cell>
          <cell r="C2002" t="str">
            <v>GL</v>
          </cell>
          <cell r="D2002">
            <v>21740</v>
          </cell>
        </row>
        <row r="2003">
          <cell r="A2003">
            <v>2003</v>
          </cell>
          <cell r="B2003" t="str">
            <v>PASTA PULIDORA BLANCA</v>
          </cell>
          <cell r="C2003" t="str">
            <v>GL</v>
          </cell>
          <cell r="D2003">
            <v>17570</v>
          </cell>
        </row>
        <row r="2004">
          <cell r="A2004">
            <v>2004</v>
          </cell>
          <cell r="B2004" t="str">
            <v>PERMEX LISO</v>
          </cell>
          <cell r="C2004" t="str">
            <v>GL</v>
          </cell>
          <cell r="D2004">
            <v>13600</v>
          </cell>
        </row>
        <row r="2005">
          <cell r="A2005">
            <v>2005</v>
          </cell>
          <cell r="B2005" t="str">
            <v>PERMEX CORRUGADO</v>
          </cell>
          <cell r="C2005" t="str">
            <v>GL</v>
          </cell>
          <cell r="D2005">
            <v>14790</v>
          </cell>
        </row>
        <row r="2006">
          <cell r="A2006">
            <v>2006</v>
          </cell>
          <cell r="B2006" t="str">
            <v>DISOLVENTE THINNER</v>
          </cell>
          <cell r="C2006" t="str">
            <v>GL</v>
          </cell>
          <cell r="D2006">
            <v>9117</v>
          </cell>
        </row>
        <row r="2007">
          <cell r="A2007">
            <v>2007</v>
          </cell>
          <cell r="B2007" t="str">
            <v>AYUDANTE ALB. -HORA</v>
          </cell>
          <cell r="C2007" t="str">
            <v>HH</v>
          </cell>
          <cell r="D2007">
            <v>2000</v>
          </cell>
        </row>
        <row r="2008">
          <cell r="A2008">
            <v>2008</v>
          </cell>
          <cell r="B2008" t="str">
            <v>OFICIAL ALB .-HORA</v>
          </cell>
          <cell r="C2008" t="str">
            <v>HH</v>
          </cell>
          <cell r="D2008">
            <v>3200</v>
          </cell>
        </row>
        <row r="2009">
          <cell r="A2009">
            <v>2009</v>
          </cell>
          <cell r="B2009" t="str">
            <v>ENTREPISO PAL.   40x70x20</v>
          </cell>
          <cell r="C2009" t="str">
            <v>UN</v>
          </cell>
          <cell r="D2009">
            <v>1290</v>
          </cell>
        </row>
        <row r="2010">
          <cell r="A2010">
            <v>2010</v>
          </cell>
          <cell r="B2010" t="str">
            <v>CONTADORES TRIFASICO</v>
          </cell>
          <cell r="C2010" t="str">
            <v>UN</v>
          </cell>
          <cell r="D2010">
            <v>14320</v>
          </cell>
        </row>
        <row r="2011">
          <cell r="A2011">
            <v>2011</v>
          </cell>
          <cell r="B2011" t="str">
            <v>REV. TRANSFORM. 5-15  KVA</v>
          </cell>
          <cell r="C2011" t="str">
            <v>UN</v>
          </cell>
          <cell r="D2011">
            <v>14320</v>
          </cell>
        </row>
        <row r="2012">
          <cell r="A2012">
            <v>2012</v>
          </cell>
          <cell r="B2012" t="str">
            <v>REV. TRANSFORM.25-45  KVA</v>
          </cell>
          <cell r="C2012" t="str">
            <v>UN</v>
          </cell>
          <cell r="D2012">
            <v>21480</v>
          </cell>
        </row>
        <row r="2013">
          <cell r="A2013">
            <v>2013</v>
          </cell>
          <cell r="B2013" t="str">
            <v>RESIDENTE-SUELDO</v>
          </cell>
          <cell r="C2013" t="str">
            <v>MS</v>
          </cell>
          <cell r="D2013">
            <v>1032030</v>
          </cell>
        </row>
        <row r="2014">
          <cell r="A2014">
            <v>2014</v>
          </cell>
          <cell r="B2014" t="str">
            <v>MAESTRO GENERAL-SUELDO</v>
          </cell>
          <cell r="C2014" t="str">
            <v>MS</v>
          </cell>
          <cell r="D2014">
            <v>713821</v>
          </cell>
        </row>
        <row r="2015">
          <cell r="A2015">
            <v>2015</v>
          </cell>
          <cell r="B2015" t="str">
            <v>CONTRAMAESTRO-SUELDO</v>
          </cell>
          <cell r="C2015" t="str">
            <v>MS</v>
          </cell>
          <cell r="D2015">
            <v>550416</v>
          </cell>
        </row>
        <row r="2016">
          <cell r="A2016">
            <v>2016</v>
          </cell>
          <cell r="B2016" t="str">
            <v>ALMACENISTA-SUELDO</v>
          </cell>
          <cell r="C2016" t="str">
            <v>MS</v>
          </cell>
          <cell r="D2016">
            <v>430012</v>
          </cell>
        </row>
        <row r="2017">
          <cell r="A2017">
            <v>2017</v>
          </cell>
          <cell r="B2017" t="str">
            <v>CELADOR-SUELDO</v>
          </cell>
          <cell r="C2017" t="str">
            <v>MS</v>
          </cell>
          <cell r="D2017">
            <v>344010</v>
          </cell>
        </row>
        <row r="2018">
          <cell r="A2018">
            <v>2018</v>
          </cell>
          <cell r="B2018" t="str">
            <v>OFICIAL ALB.-SUELDO</v>
          </cell>
          <cell r="C2018" t="str">
            <v>DD</v>
          </cell>
          <cell r="D2018">
            <v>20000</v>
          </cell>
        </row>
        <row r="2019">
          <cell r="A2019">
            <v>2019</v>
          </cell>
          <cell r="B2019" t="str">
            <v>AYUDANTE ALB.</v>
          </cell>
          <cell r="C2019" t="str">
            <v>DD</v>
          </cell>
          <cell r="D2019">
            <v>10000</v>
          </cell>
        </row>
        <row r="2020">
          <cell r="A2020">
            <v>2020</v>
          </cell>
          <cell r="B2020" t="str">
            <v>RESIDENTE CON PREST.</v>
          </cell>
          <cell r="C2020" t="str">
            <v>MS</v>
          </cell>
          <cell r="D2020">
            <v>1610380</v>
          </cell>
        </row>
        <row r="2021">
          <cell r="A2021">
            <v>2021</v>
          </cell>
          <cell r="B2021" t="str">
            <v>MAESTRO GENERAL CON PREST</v>
          </cell>
          <cell r="C2021" t="str">
            <v>MS</v>
          </cell>
          <cell r="D2021">
            <v>1113846</v>
          </cell>
        </row>
        <row r="2022">
          <cell r="A2022">
            <v>2022</v>
          </cell>
          <cell r="B2022" t="str">
            <v>CONTRAMAESTRO CON PREST.</v>
          </cell>
          <cell r="C2022" t="str">
            <v>MS</v>
          </cell>
          <cell r="D2022">
            <v>860025</v>
          </cell>
        </row>
        <row r="2023">
          <cell r="A2023">
            <v>2023</v>
          </cell>
          <cell r="B2023" t="str">
            <v>OFICIAL ALB.-</v>
          </cell>
          <cell r="C2023" t="str">
            <v>MS</v>
          </cell>
          <cell r="D2023">
            <v>619232</v>
          </cell>
        </row>
        <row r="2024">
          <cell r="A2024">
            <v>2024</v>
          </cell>
          <cell r="B2024" t="str">
            <v>AYUDANTE ALB. 2-CON PREST</v>
          </cell>
          <cell r="C2024" t="str">
            <v>MS</v>
          </cell>
          <cell r="D2024">
            <v>429273</v>
          </cell>
        </row>
        <row r="2025">
          <cell r="A2025">
            <v>2025</v>
          </cell>
          <cell r="B2025" t="str">
            <v>ALMACENISTA CON PREST.</v>
          </cell>
          <cell r="C2025" t="str">
            <v>MS</v>
          </cell>
          <cell r="D2025">
            <v>672625</v>
          </cell>
        </row>
        <row r="2026">
          <cell r="A2026">
            <v>2026</v>
          </cell>
          <cell r="B2026" t="str">
            <v>CELADOR CON PREST.</v>
          </cell>
          <cell r="C2026" t="str">
            <v>MS</v>
          </cell>
          <cell r="D2026">
            <v>562938</v>
          </cell>
        </row>
        <row r="2027">
          <cell r="A2027">
            <v>2027</v>
          </cell>
          <cell r="B2027" t="str">
            <v>ENTREPISO PAL.   25x80x20</v>
          </cell>
          <cell r="C2027" t="str">
            <v>UN</v>
          </cell>
          <cell r="D2027">
            <v>1180</v>
          </cell>
        </row>
        <row r="2028">
          <cell r="A2028">
            <v>2028</v>
          </cell>
          <cell r="B2028" t="str">
            <v>ENTREPISO PAL.   30x80x20</v>
          </cell>
          <cell r="C2028" t="str">
            <v>UN</v>
          </cell>
          <cell r="D2028">
            <v>1300</v>
          </cell>
        </row>
        <row r="2029">
          <cell r="A2029">
            <v>2029</v>
          </cell>
          <cell r="B2029" t="str">
            <v>CONTADOR MONOFASICO</v>
          </cell>
          <cell r="C2029" t="str">
            <v>UN</v>
          </cell>
          <cell r="D2029">
            <v>3203</v>
          </cell>
        </row>
        <row r="2030">
          <cell r="A2030">
            <v>2030</v>
          </cell>
          <cell r="B2030" t="str">
            <v>CONTADOR TRIFASICO</v>
          </cell>
          <cell r="C2030" t="str">
            <v>UN</v>
          </cell>
          <cell r="D2030">
            <v>12824</v>
          </cell>
        </row>
        <row r="2031">
          <cell r="A2031">
            <v>2031</v>
          </cell>
          <cell r="B2031" t="str">
            <v>GEOMEMBRANA POLY-FLEX  20</v>
          </cell>
          <cell r="C2031" t="str">
            <v>M2</v>
          </cell>
          <cell r="D2031">
            <v>2552</v>
          </cell>
        </row>
        <row r="2032">
          <cell r="A2032">
            <v>2032</v>
          </cell>
          <cell r="B2032" t="str">
            <v>ENTREPISO PAL.   35x80x20</v>
          </cell>
          <cell r="C2032" t="str">
            <v>UN</v>
          </cell>
          <cell r="D2032">
            <v>1330</v>
          </cell>
        </row>
        <row r="2033">
          <cell r="A2033">
            <v>2033</v>
          </cell>
          <cell r="B2033" t="str">
            <v>ENTREP.PRENSVIBR.30X60X20</v>
          </cell>
          <cell r="C2033" t="str">
            <v>UN</v>
          </cell>
          <cell r="D2033">
            <v>1000</v>
          </cell>
        </row>
        <row r="2034">
          <cell r="A2034">
            <v>2034</v>
          </cell>
          <cell r="B2034" t="str">
            <v>GEOMEMBRANA PERMAFLEX</v>
          </cell>
          <cell r="C2034" t="str">
            <v>M2</v>
          </cell>
          <cell r="D2034">
            <v>2644</v>
          </cell>
        </row>
        <row r="2035">
          <cell r="A2035">
            <v>2035</v>
          </cell>
          <cell r="B2035" t="str">
            <v>GEOMEMBRANA PERMAFLEX  01</v>
          </cell>
          <cell r="C2035" t="str">
            <v>M2</v>
          </cell>
          <cell r="D2035">
            <v>3967</v>
          </cell>
        </row>
        <row r="2036">
          <cell r="A2036">
            <v>2036</v>
          </cell>
          <cell r="B2036" t="str">
            <v>GEOMEMBRANA PERMAFLEX  02</v>
          </cell>
          <cell r="C2036" t="str">
            <v>M2</v>
          </cell>
          <cell r="D2036">
            <v>3422</v>
          </cell>
        </row>
        <row r="2037">
          <cell r="A2037">
            <v>2037</v>
          </cell>
          <cell r="B2037" t="str">
            <v>REV. TRANSFORM.50-125 KVA</v>
          </cell>
          <cell r="C2037" t="str">
            <v>UN</v>
          </cell>
          <cell r="D2037">
            <v>35798</v>
          </cell>
        </row>
        <row r="2038">
          <cell r="A2038">
            <v>2038</v>
          </cell>
          <cell r="B2038" t="str">
            <v>REV. TRANSFOR.150-225 KVA</v>
          </cell>
          <cell r="C2038" t="str">
            <v>UN</v>
          </cell>
          <cell r="D2038">
            <v>50116</v>
          </cell>
        </row>
        <row r="2039">
          <cell r="A2039">
            <v>2039</v>
          </cell>
          <cell r="B2039" t="str">
            <v>GEOMEMBRANA PERMAFLEX  03</v>
          </cell>
          <cell r="C2039" t="str">
            <v>M2</v>
          </cell>
          <cell r="D2039">
            <v>5133</v>
          </cell>
        </row>
        <row r="2040">
          <cell r="A2040">
            <v>2040</v>
          </cell>
          <cell r="B2040" t="str">
            <v>ENTREP.PRENSVIBR.35X60X20</v>
          </cell>
          <cell r="C2040" t="str">
            <v>UN</v>
          </cell>
          <cell r="D2040">
            <v>1078</v>
          </cell>
        </row>
        <row r="2041">
          <cell r="A2041">
            <v>2041</v>
          </cell>
          <cell r="B2041" t="str">
            <v>GEOMEMBRANA PERMAFLEX  04</v>
          </cell>
          <cell r="C2041" t="str">
            <v>M2</v>
          </cell>
          <cell r="D2041">
            <v>5916</v>
          </cell>
        </row>
        <row r="2042">
          <cell r="A2042">
            <v>2042</v>
          </cell>
          <cell r="B2042" t="str">
            <v>ENTREP.PRENSVIBR.40X60X20</v>
          </cell>
          <cell r="C2042" t="str">
            <v>UN</v>
          </cell>
          <cell r="D2042">
            <v>1175</v>
          </cell>
        </row>
        <row r="2043">
          <cell r="A2043">
            <v>2043</v>
          </cell>
          <cell r="B2043" t="str">
            <v>MANGUERA JARDIN       1/2</v>
          </cell>
          <cell r="C2043" t="str">
            <v>ML</v>
          </cell>
          <cell r="D2043">
            <v>705</v>
          </cell>
        </row>
        <row r="2044">
          <cell r="A2044">
            <v>2044</v>
          </cell>
          <cell r="B2044" t="str">
            <v>CLAVO LISO             1"</v>
          </cell>
          <cell r="C2044" t="str">
            <v>LB</v>
          </cell>
          <cell r="D2044">
            <v>2780</v>
          </cell>
        </row>
        <row r="2045">
          <cell r="A2045">
            <v>2045</v>
          </cell>
          <cell r="B2045" t="str">
            <v>CLAVO LISO         1 1/2"</v>
          </cell>
          <cell r="C2045" t="str">
            <v>LB</v>
          </cell>
          <cell r="D2045">
            <v>2780</v>
          </cell>
        </row>
        <row r="2046">
          <cell r="A2046">
            <v>2046</v>
          </cell>
          <cell r="B2046" t="str">
            <v>CLAVO ESTRIADO         1"</v>
          </cell>
          <cell r="C2046" t="str">
            <v>LB</v>
          </cell>
          <cell r="D2046">
            <v>2900</v>
          </cell>
        </row>
        <row r="2047">
          <cell r="A2047">
            <v>2047</v>
          </cell>
          <cell r="B2047" t="str">
            <v>PIRLAN EN BRONCE</v>
          </cell>
          <cell r="C2047" t="str">
            <v>ML</v>
          </cell>
          <cell r="D2047">
            <v>4254</v>
          </cell>
        </row>
        <row r="2048">
          <cell r="A2048">
            <v>2048</v>
          </cell>
          <cell r="B2048" t="str">
            <v>REV. TRANSFOR.250-400 KVA</v>
          </cell>
          <cell r="C2048" t="str">
            <v>UN</v>
          </cell>
          <cell r="D2048">
            <v>71000</v>
          </cell>
        </row>
        <row r="2049">
          <cell r="A2049">
            <v>2049</v>
          </cell>
          <cell r="B2049" t="str">
            <v>REV. TRANSFOR.500-MFS KVA</v>
          </cell>
          <cell r="C2049" t="str">
            <v>UN</v>
          </cell>
          <cell r="D2049">
            <v>143193</v>
          </cell>
        </row>
        <row r="2050">
          <cell r="A2050">
            <v>2050</v>
          </cell>
          <cell r="B2050" t="str">
            <v>VINISOL TRAFICO 2mm</v>
          </cell>
          <cell r="C2050" t="str">
            <v>M2</v>
          </cell>
          <cell r="D2050">
            <v>10450</v>
          </cell>
        </row>
        <row r="2051">
          <cell r="A2051">
            <v>2051</v>
          </cell>
          <cell r="B2051" t="str">
            <v>DILATACION EN BRONCE PC13</v>
          </cell>
          <cell r="C2051" t="str">
            <v>ML</v>
          </cell>
          <cell r="D2051">
            <v>4060</v>
          </cell>
        </row>
        <row r="2052">
          <cell r="A2052">
            <v>2052</v>
          </cell>
          <cell r="B2052" t="str">
            <v>BALD.PISO JONICO  15x22.5</v>
          </cell>
          <cell r="C2052" t="str">
            <v>M2</v>
          </cell>
          <cell r="D2052">
            <v>8352</v>
          </cell>
        </row>
        <row r="2053">
          <cell r="A2053">
            <v>2053</v>
          </cell>
          <cell r="B2053" t="str">
            <v>CLOSET INGLES  METAL</v>
          </cell>
          <cell r="C2053" t="str">
            <v>M2</v>
          </cell>
          <cell r="D2053">
            <v>89283</v>
          </cell>
        </row>
        <row r="2054">
          <cell r="A2054">
            <v>2054</v>
          </cell>
          <cell r="B2054" t="str">
            <v>VINISOL TRAFICO 3mm</v>
          </cell>
          <cell r="C2054" t="str">
            <v>M2</v>
          </cell>
          <cell r="D2054">
            <v>14110</v>
          </cell>
        </row>
        <row r="2055">
          <cell r="A2055">
            <v>2055</v>
          </cell>
          <cell r="B2055" t="str">
            <v>RECONEXION NO RES. &lt;=10KV</v>
          </cell>
          <cell r="C2055" t="str">
            <v>UN</v>
          </cell>
          <cell r="D2055">
            <v>7161</v>
          </cell>
        </row>
        <row r="2056">
          <cell r="A2056">
            <v>2056</v>
          </cell>
          <cell r="B2056" t="str">
            <v>RECONEXION NO RES. &gt; 10KV</v>
          </cell>
          <cell r="C2056" t="str">
            <v>UN</v>
          </cell>
          <cell r="D2056">
            <v>21480</v>
          </cell>
        </row>
        <row r="2057">
          <cell r="A2057">
            <v>2057</v>
          </cell>
          <cell r="B2057" t="str">
            <v>LISTON PISO ORDINARIO</v>
          </cell>
          <cell r="C2057" t="str">
            <v>M2</v>
          </cell>
          <cell r="D2057">
            <v>5320</v>
          </cell>
        </row>
        <row r="2058">
          <cell r="A2058">
            <v>2058</v>
          </cell>
          <cell r="B2058" t="str">
            <v>LISTON PISO AMARILLO</v>
          </cell>
          <cell r="C2058" t="str">
            <v>M2</v>
          </cell>
          <cell r="D2058">
            <v>8860</v>
          </cell>
        </row>
        <row r="2059">
          <cell r="A2059">
            <v>2059</v>
          </cell>
          <cell r="B2059" t="str">
            <v>C.RASO CARRIL OCULTO</v>
          </cell>
          <cell r="C2059" t="str">
            <v>M2</v>
          </cell>
          <cell r="D2059">
            <v>49500</v>
          </cell>
        </row>
        <row r="2060">
          <cell r="A2060">
            <v>2060</v>
          </cell>
          <cell r="B2060" t="str">
            <v>C.RASO CARRIL VISTO</v>
          </cell>
          <cell r="C2060" t="str">
            <v>M2</v>
          </cell>
          <cell r="D2060">
            <v>29500</v>
          </cell>
        </row>
        <row r="2061">
          <cell r="A2061">
            <v>2061</v>
          </cell>
          <cell r="B2061" t="str">
            <v>C.RASO CARRIL SEMI OCULTO</v>
          </cell>
          <cell r="C2061" t="str">
            <v>M2</v>
          </cell>
          <cell r="D2061">
            <v>33500</v>
          </cell>
        </row>
        <row r="2062">
          <cell r="A2062">
            <v>2062</v>
          </cell>
          <cell r="B2062" t="str">
            <v>SOLDADURA SP-13      1/8"</v>
          </cell>
          <cell r="C2062" t="str">
            <v>KL</v>
          </cell>
          <cell r="D2062">
            <v>2200</v>
          </cell>
        </row>
        <row r="2063">
          <cell r="A2063">
            <v>2063</v>
          </cell>
          <cell r="B2063" t="str">
            <v>CLOSET VENECIA METAL</v>
          </cell>
          <cell r="C2063" t="str">
            <v>M2</v>
          </cell>
          <cell r="D2063">
            <v>97141</v>
          </cell>
        </row>
        <row r="2064">
          <cell r="A2064">
            <v>2064</v>
          </cell>
          <cell r="B2064" t="str">
            <v>MOLDURA 1 AL 6</v>
          </cell>
          <cell r="C2064" t="str">
            <v>M2</v>
          </cell>
          <cell r="D2064">
            <v>5590</v>
          </cell>
        </row>
        <row r="2065">
          <cell r="A2065">
            <v>2065</v>
          </cell>
          <cell r="B2065" t="str">
            <v>CORNISA  16 (CORTINERO)</v>
          </cell>
          <cell r="C2065" t="str">
            <v>M2</v>
          </cell>
          <cell r="D2065">
            <v>10400</v>
          </cell>
        </row>
        <row r="2066">
          <cell r="A2066">
            <v>2066</v>
          </cell>
          <cell r="B2066" t="str">
            <v>CORNISA DE LUZ 3-8</v>
          </cell>
          <cell r="C2066" t="str">
            <v>M2</v>
          </cell>
          <cell r="D2066">
            <v>10400</v>
          </cell>
        </row>
        <row r="2067">
          <cell r="A2067">
            <v>2067</v>
          </cell>
          <cell r="B2067" t="str">
            <v>BAQUETONES</v>
          </cell>
          <cell r="C2067" t="str">
            <v>M2</v>
          </cell>
          <cell r="D2067">
            <v>6340</v>
          </cell>
        </row>
        <row r="2068">
          <cell r="A2068">
            <v>2068</v>
          </cell>
          <cell r="B2068" t="str">
            <v>CORNISA 1-15</v>
          </cell>
          <cell r="C2068" t="str">
            <v>M2</v>
          </cell>
          <cell r="D2068">
            <v>10400</v>
          </cell>
        </row>
        <row r="2069">
          <cell r="A2069">
            <v>2069</v>
          </cell>
          <cell r="B2069" t="str">
            <v>ANGULARES 2-4-5-9</v>
          </cell>
          <cell r="C2069" t="str">
            <v>M2</v>
          </cell>
          <cell r="D2069">
            <v>5675</v>
          </cell>
        </row>
        <row r="2070">
          <cell r="A2070">
            <v>2070</v>
          </cell>
          <cell r="B2070" t="str">
            <v>FRISO 1-10</v>
          </cell>
          <cell r="C2070" t="str">
            <v>M2</v>
          </cell>
          <cell r="D2070">
            <v>10400</v>
          </cell>
        </row>
        <row r="2071">
          <cell r="A2071">
            <v>2071</v>
          </cell>
          <cell r="B2071" t="str">
            <v>AROS # 1</v>
          </cell>
          <cell r="C2071" t="str">
            <v>M2</v>
          </cell>
          <cell r="D2071">
            <v>8500</v>
          </cell>
        </row>
        <row r="2072">
          <cell r="A2072">
            <v>2072</v>
          </cell>
          <cell r="B2072" t="str">
            <v>APLIQUE DE LUZ</v>
          </cell>
          <cell r="C2072" t="str">
            <v>M2</v>
          </cell>
          <cell r="D2072">
            <v>22500</v>
          </cell>
        </row>
        <row r="2073">
          <cell r="A2073">
            <v>2073</v>
          </cell>
          <cell r="B2073" t="str">
            <v>AROS # 2-3</v>
          </cell>
          <cell r="C2073" t="str">
            <v>M2</v>
          </cell>
          <cell r="D2073">
            <v>8500</v>
          </cell>
        </row>
        <row r="2074">
          <cell r="A2074">
            <v>2074</v>
          </cell>
          <cell r="B2074" t="str">
            <v>C.RASO ACE.CELL-MOD  5x5</v>
          </cell>
          <cell r="C2074" t="str">
            <v>M2</v>
          </cell>
          <cell r="D2074">
            <v>120640</v>
          </cell>
        </row>
        <row r="2075">
          <cell r="A2075">
            <v>2075</v>
          </cell>
          <cell r="B2075" t="str">
            <v>C.RASO ACE.CELL MOD 10x10</v>
          </cell>
          <cell r="C2075" t="str">
            <v>M2</v>
          </cell>
          <cell r="D2075">
            <v>63568</v>
          </cell>
        </row>
        <row r="2076">
          <cell r="A2076">
            <v>2076</v>
          </cell>
          <cell r="B2076" t="str">
            <v>C.RASO ACE.CELL MOD 15x15</v>
          </cell>
          <cell r="C2076" t="str">
            <v>M2</v>
          </cell>
          <cell r="D2076">
            <v>43616</v>
          </cell>
        </row>
        <row r="2077">
          <cell r="A2077">
            <v>2077</v>
          </cell>
          <cell r="B2077" t="str">
            <v>C.RASO ACE.CELL MOD 20x20</v>
          </cell>
          <cell r="C2077" t="str">
            <v>M2</v>
          </cell>
          <cell r="D2077">
            <v>34336</v>
          </cell>
        </row>
        <row r="2078">
          <cell r="A2078">
            <v>2078</v>
          </cell>
          <cell r="B2078" t="str">
            <v>C.RASO AL.CELL MOD  5x5</v>
          </cell>
          <cell r="C2078" t="str">
            <v>M2</v>
          </cell>
          <cell r="D2078">
            <v>219240</v>
          </cell>
        </row>
        <row r="2079">
          <cell r="A2079">
            <v>2079</v>
          </cell>
          <cell r="B2079" t="str">
            <v>C.RASO AL.CELL MOD 10x10</v>
          </cell>
          <cell r="C2079" t="str">
            <v>M2</v>
          </cell>
          <cell r="D2079">
            <v>112868</v>
          </cell>
        </row>
        <row r="2080">
          <cell r="A2080">
            <v>2080</v>
          </cell>
          <cell r="B2080" t="str">
            <v>C.RASO AL.CELL MOD 15x15</v>
          </cell>
          <cell r="C2080" t="str">
            <v>M2</v>
          </cell>
          <cell r="D2080">
            <v>76096</v>
          </cell>
        </row>
        <row r="2081">
          <cell r="A2081">
            <v>2081</v>
          </cell>
          <cell r="B2081" t="str">
            <v>C.RASO AL.CELL MOD 20x20</v>
          </cell>
          <cell r="C2081" t="str">
            <v>M2</v>
          </cell>
          <cell r="D2081">
            <v>59856</v>
          </cell>
        </row>
        <row r="2082">
          <cell r="A2082">
            <v>2082</v>
          </cell>
          <cell r="B2082" t="str">
            <v>SOLDADURA SP-13     3/32"</v>
          </cell>
          <cell r="C2082" t="str">
            <v>KL</v>
          </cell>
          <cell r="D2082">
            <v>4601</v>
          </cell>
        </row>
        <row r="2083">
          <cell r="A2083">
            <v>2083</v>
          </cell>
          <cell r="B2083" t="str">
            <v>C.RASO ACE DECOR.  84R</v>
          </cell>
          <cell r="C2083" t="str">
            <v>M2</v>
          </cell>
          <cell r="D2083">
            <v>51620</v>
          </cell>
        </row>
        <row r="2084">
          <cell r="A2084">
            <v>2084</v>
          </cell>
          <cell r="B2084" t="str">
            <v>C.RASO ACE DECOR.  84R 01</v>
          </cell>
          <cell r="C2084" t="str">
            <v>M2</v>
          </cell>
          <cell r="D2084">
            <v>103240</v>
          </cell>
        </row>
        <row r="2085">
          <cell r="A2085">
            <v>2085</v>
          </cell>
          <cell r="B2085" t="str">
            <v>C.RASO ACE DECOR. 130B</v>
          </cell>
          <cell r="C2085" t="str">
            <v>M2</v>
          </cell>
          <cell r="D2085">
            <v>57768</v>
          </cell>
        </row>
        <row r="2086">
          <cell r="A2086">
            <v>2086</v>
          </cell>
          <cell r="B2086" t="str">
            <v>RECONEXION RESID. E-1</v>
          </cell>
          <cell r="C2086" t="str">
            <v>UN</v>
          </cell>
          <cell r="D2086">
            <v>1429</v>
          </cell>
        </row>
        <row r="2087">
          <cell r="A2087">
            <v>2087</v>
          </cell>
          <cell r="B2087" t="str">
            <v>C.RASO ACE ACUST.  84R</v>
          </cell>
          <cell r="C2087" t="str">
            <v>M2</v>
          </cell>
          <cell r="D2087">
            <v>58580</v>
          </cell>
        </row>
        <row r="2088">
          <cell r="A2088">
            <v>2088</v>
          </cell>
          <cell r="B2088" t="str">
            <v>GEOMEMBRANA POLY-FLEX  30</v>
          </cell>
          <cell r="C2088" t="str">
            <v>M2</v>
          </cell>
          <cell r="D2088">
            <v>3480</v>
          </cell>
        </row>
        <row r="2089">
          <cell r="A2089">
            <v>2089</v>
          </cell>
          <cell r="B2089" t="str">
            <v>C.RASO ACE ACUST. 130B</v>
          </cell>
          <cell r="C2089" t="str">
            <v>M2</v>
          </cell>
          <cell r="D2089">
            <v>64727</v>
          </cell>
        </row>
        <row r="2090">
          <cell r="A2090">
            <v>2090</v>
          </cell>
          <cell r="B2090" t="str">
            <v>RECONEXION RESID. E-2</v>
          </cell>
          <cell r="C2090" t="str">
            <v>UN</v>
          </cell>
          <cell r="D2090">
            <v>2148</v>
          </cell>
        </row>
        <row r="2091">
          <cell r="A2091">
            <v>2091</v>
          </cell>
          <cell r="B2091" t="str">
            <v>C.RASO ACE SELL.   84R</v>
          </cell>
          <cell r="C2091" t="str">
            <v>M2</v>
          </cell>
          <cell r="D2091">
            <v>63220</v>
          </cell>
        </row>
        <row r="2092">
          <cell r="A2092">
            <v>2092</v>
          </cell>
          <cell r="B2092" t="str">
            <v>C.RASO ACE SELL.   84R 01</v>
          </cell>
          <cell r="C2092" t="str">
            <v>M2</v>
          </cell>
          <cell r="D2092">
            <v>63220</v>
          </cell>
        </row>
        <row r="2093">
          <cell r="A2093">
            <v>2093</v>
          </cell>
          <cell r="B2093" t="str">
            <v>C.RASO ACE SELL.  130B</v>
          </cell>
          <cell r="C2093" t="str">
            <v>M2</v>
          </cell>
          <cell r="D2093">
            <v>35032</v>
          </cell>
        </row>
        <row r="2094">
          <cell r="A2094">
            <v>2094</v>
          </cell>
          <cell r="B2094" t="str">
            <v>C.RASO GALV. DECOR.  98Z</v>
          </cell>
          <cell r="C2094" t="str">
            <v>M2</v>
          </cell>
          <cell r="D2094">
            <v>34220</v>
          </cell>
        </row>
        <row r="2095">
          <cell r="A2095">
            <v>2095</v>
          </cell>
          <cell r="B2095" t="str">
            <v>C.RASO GALV. DECOR.  9801</v>
          </cell>
          <cell r="C2095" t="str">
            <v>M2</v>
          </cell>
          <cell r="D2095">
            <v>35960</v>
          </cell>
        </row>
        <row r="2096">
          <cell r="A2096">
            <v>2096</v>
          </cell>
          <cell r="B2096" t="str">
            <v>C.RASO ALUZ. DECOR.  84R</v>
          </cell>
          <cell r="C2096" t="str">
            <v>M2</v>
          </cell>
          <cell r="D2096">
            <v>40600</v>
          </cell>
        </row>
        <row r="2097">
          <cell r="A2097">
            <v>2097</v>
          </cell>
          <cell r="B2097" t="str">
            <v>C.RASO ALUZ. DECOR.  8401</v>
          </cell>
          <cell r="C2097" t="str">
            <v>M2</v>
          </cell>
          <cell r="D2097">
            <v>44080</v>
          </cell>
        </row>
        <row r="2098">
          <cell r="A2098">
            <v>2098</v>
          </cell>
          <cell r="B2098" t="str">
            <v>C.RASO ALUZ. DECOR.  30B</v>
          </cell>
          <cell r="C2098" t="str">
            <v>M2</v>
          </cell>
          <cell r="D2098">
            <v>95700</v>
          </cell>
        </row>
        <row r="2099">
          <cell r="A2099">
            <v>2099</v>
          </cell>
          <cell r="B2099" t="str">
            <v>C.RASO ALUZ. ACUST.  98Z</v>
          </cell>
          <cell r="C2099" t="str">
            <v>M2</v>
          </cell>
          <cell r="D2099">
            <v>33988</v>
          </cell>
        </row>
        <row r="2100">
          <cell r="A2100">
            <v>2100</v>
          </cell>
          <cell r="B2100" t="str">
            <v>C.RASO ALUZ. ACUST.  9801</v>
          </cell>
          <cell r="C2100" t="str">
            <v>M2</v>
          </cell>
          <cell r="D2100">
            <v>35264</v>
          </cell>
        </row>
        <row r="2101">
          <cell r="A2101">
            <v>2101</v>
          </cell>
          <cell r="B2101" t="str">
            <v>C.RASO ALUZ. ACUST.  84R</v>
          </cell>
          <cell r="C2101" t="str">
            <v>M2</v>
          </cell>
          <cell r="D2101">
            <v>47560</v>
          </cell>
        </row>
        <row r="2102">
          <cell r="A2102">
            <v>2102</v>
          </cell>
          <cell r="B2102" t="str">
            <v>C.RASO ALUZ. ACUST.  8401</v>
          </cell>
          <cell r="C2102" t="str">
            <v>M2</v>
          </cell>
          <cell r="D2102">
            <v>51040</v>
          </cell>
        </row>
        <row r="2103">
          <cell r="A2103">
            <v>2103</v>
          </cell>
          <cell r="B2103" t="str">
            <v>C.RASO ALUZ. ACUST.  30B</v>
          </cell>
          <cell r="C2103" t="str">
            <v>M2</v>
          </cell>
          <cell r="D2103">
            <v>102680</v>
          </cell>
        </row>
        <row r="2104">
          <cell r="A2104">
            <v>2104</v>
          </cell>
          <cell r="B2104" t="str">
            <v>C.RASO ALUZ. SELL.   84R</v>
          </cell>
          <cell r="C2104" t="str">
            <v>M2</v>
          </cell>
          <cell r="D2104">
            <v>44080</v>
          </cell>
        </row>
        <row r="2105">
          <cell r="A2105">
            <v>2105</v>
          </cell>
          <cell r="B2105" t="str">
            <v>C.RASO ALUZ. SELL.   30B</v>
          </cell>
          <cell r="C2105" t="str">
            <v>M2</v>
          </cell>
          <cell r="D2105">
            <v>115420</v>
          </cell>
        </row>
        <row r="2106">
          <cell r="A2106">
            <v>2106</v>
          </cell>
          <cell r="B2106" t="str">
            <v>C.RASO ALUM. DECOR.  84R</v>
          </cell>
          <cell r="C2106" t="str">
            <v>M2</v>
          </cell>
          <cell r="D2106">
            <v>51620</v>
          </cell>
        </row>
        <row r="2107">
          <cell r="A2107">
            <v>2107</v>
          </cell>
          <cell r="B2107" t="str">
            <v>C.RASO ALUM. DECOR.  8401</v>
          </cell>
          <cell r="C2107" t="str">
            <v>M2</v>
          </cell>
          <cell r="D2107">
            <v>63220</v>
          </cell>
        </row>
        <row r="2108">
          <cell r="A2108">
            <v>2108</v>
          </cell>
          <cell r="B2108" t="str">
            <v>C.RASO ALUM. DECOR.  8402</v>
          </cell>
          <cell r="C2108" t="str">
            <v>M2</v>
          </cell>
          <cell r="D2108">
            <v>70760</v>
          </cell>
        </row>
        <row r="2109">
          <cell r="A2109">
            <v>2109</v>
          </cell>
          <cell r="B2109" t="str">
            <v>C.RASO ALUM. ACUST.  84R</v>
          </cell>
          <cell r="C2109" t="str">
            <v>M2</v>
          </cell>
          <cell r="D2109">
            <v>51620</v>
          </cell>
        </row>
        <row r="2110">
          <cell r="A2110">
            <v>2110</v>
          </cell>
          <cell r="B2110" t="str">
            <v>C.RASO ALUM. ACUST.  8401</v>
          </cell>
          <cell r="C2110" t="str">
            <v>M2</v>
          </cell>
          <cell r="D2110">
            <v>70180</v>
          </cell>
        </row>
        <row r="2111">
          <cell r="A2111">
            <v>2111</v>
          </cell>
          <cell r="B2111" t="str">
            <v>C.RASO ALUM. ACUST.  8402</v>
          </cell>
          <cell r="C2111" t="str">
            <v>M2</v>
          </cell>
          <cell r="D2111">
            <v>77720</v>
          </cell>
        </row>
        <row r="2112">
          <cell r="A2112">
            <v>2112</v>
          </cell>
          <cell r="B2112" t="str">
            <v>C.RASO ALUM. SELL.   84R</v>
          </cell>
          <cell r="C2112" t="str">
            <v>M2</v>
          </cell>
          <cell r="D2112">
            <v>69252</v>
          </cell>
        </row>
        <row r="2113">
          <cell r="A2113">
            <v>2113</v>
          </cell>
          <cell r="B2113" t="str">
            <v>C.RASO ALUM. SELL.   8401</v>
          </cell>
          <cell r="C2113" t="str">
            <v>M2</v>
          </cell>
          <cell r="D2113">
            <v>80515</v>
          </cell>
        </row>
        <row r="2114">
          <cell r="A2114">
            <v>2114</v>
          </cell>
          <cell r="B2114" t="str">
            <v>C.RASO ALUM. SELL.   8402</v>
          </cell>
          <cell r="C2114" t="str">
            <v>M2</v>
          </cell>
          <cell r="D2114">
            <v>88554</v>
          </cell>
        </row>
        <row r="2115">
          <cell r="A2115">
            <v>2115</v>
          </cell>
          <cell r="B2115" t="str">
            <v>C.RASO LISTON VIROLA LISO</v>
          </cell>
          <cell r="C2115" t="str">
            <v>M2</v>
          </cell>
          <cell r="D2115">
            <v>4750</v>
          </cell>
        </row>
        <row r="2116">
          <cell r="A2116">
            <v>2116</v>
          </cell>
          <cell r="B2116" t="str">
            <v>C.RASO LISTON ROMERON</v>
          </cell>
          <cell r="C2116" t="str">
            <v>M2</v>
          </cell>
          <cell r="D2116">
            <v>14170</v>
          </cell>
        </row>
        <row r="2117">
          <cell r="A2117">
            <v>2117</v>
          </cell>
          <cell r="B2117" t="str">
            <v>RECONEXION RESID. E-3</v>
          </cell>
          <cell r="C2117" t="str">
            <v>UN</v>
          </cell>
          <cell r="D2117">
            <v>2864</v>
          </cell>
        </row>
        <row r="2118">
          <cell r="A2118">
            <v>2118</v>
          </cell>
          <cell r="B2118" t="str">
            <v>RECONEXION RESID. E-4</v>
          </cell>
          <cell r="C2118" t="str">
            <v>UN</v>
          </cell>
          <cell r="D2118">
            <v>4299</v>
          </cell>
        </row>
        <row r="2119">
          <cell r="A2119">
            <v>2119</v>
          </cell>
          <cell r="B2119" t="str">
            <v>VIDRIO BRONCE  5mm</v>
          </cell>
          <cell r="C2119" t="str">
            <v>M2</v>
          </cell>
          <cell r="D2119">
            <v>22100</v>
          </cell>
        </row>
        <row r="2120">
          <cell r="A2120">
            <v>2120</v>
          </cell>
          <cell r="B2120" t="str">
            <v>VIDRIO BRONCE  6mm</v>
          </cell>
          <cell r="C2120" t="str">
            <v>M2</v>
          </cell>
          <cell r="D2120">
            <v>32300</v>
          </cell>
        </row>
        <row r="2121">
          <cell r="A2121">
            <v>2121</v>
          </cell>
          <cell r="B2121" t="str">
            <v>CONEXION TELEF. RESID.E-5</v>
          </cell>
          <cell r="C2121" t="str">
            <v>UN</v>
          </cell>
          <cell r="D2121">
            <v>420000</v>
          </cell>
        </row>
        <row r="2122">
          <cell r="A2122">
            <v>2122</v>
          </cell>
          <cell r="B2122" t="str">
            <v>RECONEXION RESID. E-5</v>
          </cell>
          <cell r="C2122" t="str">
            <v>UN</v>
          </cell>
          <cell r="D2122">
            <v>7181</v>
          </cell>
        </row>
        <row r="2123">
          <cell r="A2123">
            <v>2123</v>
          </cell>
          <cell r="B2123" t="str">
            <v>BLOQ #4 10X20X40 CORR.</v>
          </cell>
          <cell r="C2123" t="str">
            <v>UN</v>
          </cell>
          <cell r="D2123">
            <v>514</v>
          </cell>
        </row>
        <row r="2124">
          <cell r="A2124">
            <v>2124</v>
          </cell>
          <cell r="B2124" t="str">
            <v>DECAMETRO            10 m</v>
          </cell>
          <cell r="C2124" t="str">
            <v>UN</v>
          </cell>
          <cell r="D2124">
            <v>21228</v>
          </cell>
        </row>
        <row r="2125">
          <cell r="A2125">
            <v>2125</v>
          </cell>
          <cell r="B2125" t="str">
            <v>CARGADOR FRONTAL 753.28M3</v>
          </cell>
          <cell r="C2125" t="str">
            <v>DD</v>
          </cell>
          <cell r="D2125">
            <v>65000</v>
          </cell>
        </row>
        <row r="2126">
          <cell r="A2126">
            <v>2126</v>
          </cell>
          <cell r="B2126" t="str">
            <v>BLOQ #4 10X20X40 RES. 50</v>
          </cell>
          <cell r="C2126" t="str">
            <v>UN</v>
          </cell>
          <cell r="D2126">
            <v>564</v>
          </cell>
        </row>
        <row r="2127">
          <cell r="A2127">
            <v>2127</v>
          </cell>
          <cell r="B2127" t="str">
            <v>BLOQ #4 10X20X40 RES. 60</v>
          </cell>
          <cell r="C2127" t="str">
            <v>UN</v>
          </cell>
          <cell r="D2127">
            <v>622</v>
          </cell>
        </row>
        <row r="2128">
          <cell r="A2128">
            <v>2128</v>
          </cell>
          <cell r="B2128" t="str">
            <v>BLOQ #6 15X20X40 CORR.</v>
          </cell>
          <cell r="C2128" t="str">
            <v>UN</v>
          </cell>
          <cell r="D2128">
            <v>756</v>
          </cell>
        </row>
        <row r="2129">
          <cell r="A2129">
            <v>2129</v>
          </cell>
          <cell r="B2129" t="str">
            <v>ALMADANA CON CABO    4 LB</v>
          </cell>
          <cell r="C2129" t="str">
            <v>UN</v>
          </cell>
          <cell r="D2129">
            <v>9572</v>
          </cell>
        </row>
        <row r="2130">
          <cell r="A2130">
            <v>2130</v>
          </cell>
          <cell r="B2130" t="str">
            <v>CABALLETE LISO       2.0m</v>
          </cell>
          <cell r="C2130" t="str">
            <v>UN</v>
          </cell>
          <cell r="D2130">
            <v>8142</v>
          </cell>
        </row>
        <row r="2131">
          <cell r="A2131">
            <v>2131</v>
          </cell>
          <cell r="B2131" t="str">
            <v>ALMADANA CON CABO    6 LB</v>
          </cell>
          <cell r="C2131" t="str">
            <v>UN</v>
          </cell>
          <cell r="D2131">
            <v>13920</v>
          </cell>
        </row>
        <row r="2132">
          <cell r="A2132">
            <v>2132</v>
          </cell>
          <cell r="B2132" t="str">
            <v>BLOQ #6 15X20X40 LIVIANO</v>
          </cell>
          <cell r="C2132" t="str">
            <v>UN</v>
          </cell>
          <cell r="D2132">
            <v>742</v>
          </cell>
        </row>
        <row r="2133">
          <cell r="A2133">
            <v>2133</v>
          </cell>
          <cell r="B2133" t="str">
            <v>CABALLETE LISO       2.01</v>
          </cell>
          <cell r="C2133" t="str">
            <v>UN</v>
          </cell>
          <cell r="D2133">
            <v>9868</v>
          </cell>
        </row>
        <row r="2134">
          <cell r="A2134">
            <v>2134</v>
          </cell>
          <cell r="B2134" t="str">
            <v>BLOQ #6 15X20X40 RES. 60</v>
          </cell>
          <cell r="C2134" t="str">
            <v>UN</v>
          </cell>
          <cell r="D2134">
            <v>853</v>
          </cell>
        </row>
        <row r="2135">
          <cell r="A2135">
            <v>2135</v>
          </cell>
          <cell r="B2135" t="str">
            <v>BALD.MEDITERRANEO   30x30</v>
          </cell>
          <cell r="C2135" t="str">
            <v>M2</v>
          </cell>
          <cell r="D2135">
            <v>10788</v>
          </cell>
        </row>
        <row r="2136">
          <cell r="A2136">
            <v>2136</v>
          </cell>
          <cell r="B2136" t="str">
            <v>CANALETA          90x3.00</v>
          </cell>
          <cell r="C2136" t="str">
            <v>UN</v>
          </cell>
          <cell r="D2136">
            <v>23273</v>
          </cell>
        </row>
        <row r="2137">
          <cell r="A2137">
            <v>2137</v>
          </cell>
          <cell r="B2137" t="str">
            <v>BALD.CARRARA        29x29</v>
          </cell>
          <cell r="C2137" t="str">
            <v>M2</v>
          </cell>
          <cell r="D2137">
            <v>12760</v>
          </cell>
        </row>
        <row r="2138">
          <cell r="A2138">
            <v>2138</v>
          </cell>
          <cell r="B2138" t="str">
            <v>ASCENSOR TL6VF 14 PARADAS</v>
          </cell>
          <cell r="C2138" t="str">
            <v>UN</v>
          </cell>
          <cell r="D2138">
            <v>49648000</v>
          </cell>
        </row>
        <row r="2139">
          <cell r="A2139">
            <v>2139</v>
          </cell>
          <cell r="B2139" t="str">
            <v>CONEXION TELEF. RESID.E-6</v>
          </cell>
          <cell r="C2139" t="str">
            <v>UN</v>
          </cell>
          <cell r="D2139">
            <v>480000</v>
          </cell>
        </row>
        <row r="2140">
          <cell r="A2140">
            <v>2140</v>
          </cell>
          <cell r="B2140" t="str">
            <v>CONCRETO G.FINA 5000 PSI</v>
          </cell>
          <cell r="C2140" t="str">
            <v>M3</v>
          </cell>
          <cell r="D2140">
            <v>143608</v>
          </cell>
        </row>
        <row r="2141">
          <cell r="A2141">
            <v>2141</v>
          </cell>
          <cell r="B2141" t="str">
            <v>CONCRETO G.FINA 6000 PSI</v>
          </cell>
          <cell r="C2141" t="str">
            <v>M3</v>
          </cell>
          <cell r="D2141">
            <v>156600</v>
          </cell>
        </row>
        <row r="2142">
          <cell r="A2142">
            <v>2142</v>
          </cell>
          <cell r="B2142" t="str">
            <v>ACOLILLADORA C/SERRUCHO</v>
          </cell>
          <cell r="C2142" t="str">
            <v>UN</v>
          </cell>
          <cell r="D2142">
            <v>25000</v>
          </cell>
        </row>
        <row r="2143">
          <cell r="A2143">
            <v>2143</v>
          </cell>
          <cell r="B2143" t="str">
            <v>BERBIQUI TRINQUETE</v>
          </cell>
          <cell r="C2143" t="str">
            <v>UN</v>
          </cell>
          <cell r="D2143">
            <v>25500</v>
          </cell>
        </row>
        <row r="2144">
          <cell r="A2144">
            <v>2144</v>
          </cell>
          <cell r="B2144" t="str">
            <v>CEPILLO HANDYMAN CORRUG.</v>
          </cell>
          <cell r="C2144" t="str">
            <v>UN</v>
          </cell>
          <cell r="D2144">
            <v>49500</v>
          </cell>
        </row>
        <row r="2145">
          <cell r="A2145">
            <v>2145</v>
          </cell>
          <cell r="B2145" t="str">
            <v>EST MIXTA 4 P ENCEN ELECT</v>
          </cell>
          <cell r="C2145" t="str">
            <v>UN</v>
          </cell>
          <cell r="D2145">
            <v>213400</v>
          </cell>
        </row>
        <row r="2146">
          <cell r="A2146">
            <v>2146</v>
          </cell>
          <cell r="B2146" t="str">
            <v>BATEA METALICA</v>
          </cell>
          <cell r="C2146" t="str">
            <v>UN</v>
          </cell>
          <cell r="D2146">
            <v>13960</v>
          </cell>
        </row>
        <row r="2147">
          <cell r="A2147">
            <v>2147</v>
          </cell>
          <cell r="B2147" t="str">
            <v>BLOQ #6 15X20X40 RES. 80</v>
          </cell>
          <cell r="C2147" t="str">
            <v>UN</v>
          </cell>
          <cell r="D2147">
            <v>911</v>
          </cell>
        </row>
        <row r="2148">
          <cell r="A2148">
            <v>2148</v>
          </cell>
          <cell r="B2148" t="str">
            <v>GEOMEMBRANA PERMAPLEX</v>
          </cell>
          <cell r="C2148" t="str">
            <v>M2</v>
          </cell>
          <cell r="D2148">
            <v>6844</v>
          </cell>
        </row>
        <row r="2149">
          <cell r="A2149">
            <v>2149</v>
          </cell>
          <cell r="B2149" t="str">
            <v>VALLAS DE OBRA TELA IMPER</v>
          </cell>
          <cell r="C2149" t="str">
            <v>ML</v>
          </cell>
          <cell r="D2149">
            <v>35000</v>
          </cell>
        </row>
        <row r="2150">
          <cell r="A2150">
            <v>2150</v>
          </cell>
          <cell r="B2150" t="str">
            <v>CONEXION DE GAS E-1   SIN</v>
          </cell>
          <cell r="C2150" t="str">
            <v>UN</v>
          </cell>
          <cell r="D2150">
            <v>299320</v>
          </cell>
        </row>
        <row r="2151">
          <cell r="A2151">
            <v>2151</v>
          </cell>
          <cell r="B2151" t="str">
            <v>MARTILLO DE UÑA BR. 23 mm</v>
          </cell>
          <cell r="C2151" t="str">
            <v>UN</v>
          </cell>
          <cell r="D2151">
            <v>5313</v>
          </cell>
        </row>
        <row r="2152">
          <cell r="A2152">
            <v>2152</v>
          </cell>
          <cell r="B2152" t="str">
            <v>PLACA IDENTIFICAC. 2x1 cm</v>
          </cell>
          <cell r="C2152" t="str">
            <v>UN</v>
          </cell>
          <cell r="D2152">
            <v>1050</v>
          </cell>
        </row>
        <row r="2153">
          <cell r="A2153">
            <v>2153</v>
          </cell>
          <cell r="B2153" t="str">
            <v>MARTILLO DE UÑA BR. 27 mm</v>
          </cell>
          <cell r="C2153" t="str">
            <v>UN</v>
          </cell>
          <cell r="D2153">
            <v>5968</v>
          </cell>
        </row>
        <row r="2154">
          <cell r="A2154">
            <v>2154</v>
          </cell>
          <cell r="B2154" t="str">
            <v>CITOFONO SIMEL INTELSA 01</v>
          </cell>
          <cell r="C2154" t="str">
            <v>UN</v>
          </cell>
          <cell r="D2154">
            <v>24000</v>
          </cell>
        </row>
        <row r="2155">
          <cell r="A2155">
            <v>2155</v>
          </cell>
          <cell r="B2155" t="str">
            <v>PLACA IDENTIFICAC. 3x5 cm</v>
          </cell>
          <cell r="C2155" t="str">
            <v>UN</v>
          </cell>
          <cell r="D2155">
            <v>1200</v>
          </cell>
        </row>
        <row r="2156">
          <cell r="A2156">
            <v>2156</v>
          </cell>
          <cell r="B2156" t="str">
            <v>BLOQ #6 15X20X40 RES. 100</v>
          </cell>
          <cell r="C2156" t="str">
            <v>UN</v>
          </cell>
          <cell r="D2156">
            <v>986</v>
          </cell>
        </row>
        <row r="2157">
          <cell r="A2157">
            <v>2157</v>
          </cell>
          <cell r="B2157" t="str">
            <v>DIV.BAÑO   POLIESTIRENO</v>
          </cell>
          <cell r="C2157" t="str">
            <v>M2</v>
          </cell>
          <cell r="D2157">
            <v>61460</v>
          </cell>
        </row>
        <row r="2158">
          <cell r="A2158">
            <v>2158</v>
          </cell>
          <cell r="B2158" t="str">
            <v>TALADRO        1/2"-3/8"</v>
          </cell>
          <cell r="C2158" t="str">
            <v>UN</v>
          </cell>
          <cell r="D2158">
            <v>95700</v>
          </cell>
        </row>
        <row r="2159">
          <cell r="A2159">
            <v>2159</v>
          </cell>
          <cell r="B2159" t="str">
            <v>CAJA MONOF. 2 CIRCUITOS</v>
          </cell>
          <cell r="C2159" t="str">
            <v>UN</v>
          </cell>
          <cell r="D2159">
            <v>8596</v>
          </cell>
        </row>
        <row r="2160">
          <cell r="A2160">
            <v>2160</v>
          </cell>
          <cell r="B2160" t="str">
            <v>CONEXION DE GAS E-2   SIN</v>
          </cell>
          <cell r="C2160" t="str">
            <v>UN</v>
          </cell>
          <cell r="D2160">
            <v>299320</v>
          </cell>
        </row>
        <row r="2161">
          <cell r="A2161">
            <v>2161</v>
          </cell>
          <cell r="B2161" t="str">
            <v>CALADORA 1. VELOCIDAD</v>
          </cell>
          <cell r="C2161" t="str">
            <v>UN</v>
          </cell>
          <cell r="D2161">
            <v>78300</v>
          </cell>
        </row>
        <row r="2162">
          <cell r="A2162">
            <v>2162</v>
          </cell>
          <cell r="B2162" t="str">
            <v>CALADORA PROFESIONAL V.V.</v>
          </cell>
          <cell r="C2162" t="str">
            <v>UN</v>
          </cell>
          <cell r="D2162">
            <v>392915</v>
          </cell>
        </row>
        <row r="2163">
          <cell r="A2163">
            <v>2163</v>
          </cell>
          <cell r="B2163" t="str">
            <v>CONEXION DE GAS E-3   SIN</v>
          </cell>
          <cell r="C2163" t="str">
            <v>UN</v>
          </cell>
          <cell r="D2163">
            <v>299320</v>
          </cell>
        </row>
        <row r="2164">
          <cell r="A2164">
            <v>2164</v>
          </cell>
          <cell r="B2164" t="str">
            <v>LIJADORA DE BANDA   3x24"</v>
          </cell>
          <cell r="C2164" t="str">
            <v>UN</v>
          </cell>
          <cell r="D2164">
            <v>310000</v>
          </cell>
        </row>
        <row r="2165">
          <cell r="A2165">
            <v>2165</v>
          </cell>
          <cell r="B2165" t="str">
            <v>PEGACOR I-50</v>
          </cell>
          <cell r="C2165" t="str">
            <v>KG</v>
          </cell>
          <cell r="D2165">
            <v>413</v>
          </cell>
        </row>
        <row r="2166">
          <cell r="A2166">
            <v>2166</v>
          </cell>
          <cell r="B2166" t="str">
            <v>RUTEADORA IND.   1 1/2 HP</v>
          </cell>
          <cell r="C2166" t="str">
            <v>UN</v>
          </cell>
          <cell r="D2166">
            <v>113000</v>
          </cell>
        </row>
        <row r="2167">
          <cell r="A2167">
            <v>2167</v>
          </cell>
          <cell r="B2167" t="str">
            <v>SIERRA CIRCULAR    7 1/4"</v>
          </cell>
          <cell r="C2167" t="str">
            <v>UN</v>
          </cell>
          <cell r="D2167">
            <v>136000</v>
          </cell>
        </row>
        <row r="2168">
          <cell r="A2168">
            <v>2168</v>
          </cell>
          <cell r="B2168" t="str">
            <v>CONEXION DE GAS E-4   SIN</v>
          </cell>
          <cell r="C2168" t="str">
            <v>UN</v>
          </cell>
          <cell r="D2168">
            <v>299320</v>
          </cell>
        </row>
        <row r="2169">
          <cell r="A2169">
            <v>2169</v>
          </cell>
          <cell r="B2169" t="str">
            <v>SIERRA RADIAL D/BRAZO 10"</v>
          </cell>
          <cell r="C2169" t="str">
            <v>UN</v>
          </cell>
          <cell r="D2169">
            <v>1227000</v>
          </cell>
        </row>
        <row r="2170">
          <cell r="A2170">
            <v>2170</v>
          </cell>
          <cell r="B2170" t="str">
            <v>PEGACOR E-50</v>
          </cell>
          <cell r="C2170" t="str">
            <v>KG</v>
          </cell>
          <cell r="D2170">
            <v>583</v>
          </cell>
        </row>
        <row r="2171">
          <cell r="A2171">
            <v>2171</v>
          </cell>
          <cell r="B2171" t="str">
            <v>TALADRO D/COLUM.5VEL 1/2"</v>
          </cell>
          <cell r="C2171" t="str">
            <v>UN</v>
          </cell>
          <cell r="D2171">
            <v>125500</v>
          </cell>
        </row>
        <row r="2172">
          <cell r="A2172">
            <v>2172</v>
          </cell>
          <cell r="B2172" t="str">
            <v>PEGACOR R-60</v>
          </cell>
          <cell r="C2172" t="str">
            <v>KG</v>
          </cell>
          <cell r="D2172">
            <v>846</v>
          </cell>
        </row>
        <row r="2173">
          <cell r="A2173">
            <v>2173</v>
          </cell>
          <cell r="B2173" t="str">
            <v>BLOQ #8 20X20X40 RES. 60</v>
          </cell>
          <cell r="C2173" t="str">
            <v>UN</v>
          </cell>
          <cell r="D2173">
            <v>1264</v>
          </cell>
        </row>
        <row r="2174">
          <cell r="A2174">
            <v>2174</v>
          </cell>
          <cell r="B2174" t="str">
            <v>BLOQ #8 20X20X40 RES. 80</v>
          </cell>
          <cell r="C2174" t="str">
            <v>UN</v>
          </cell>
          <cell r="D2174">
            <v>1334</v>
          </cell>
        </row>
        <row r="2175">
          <cell r="A2175">
            <v>2175</v>
          </cell>
          <cell r="B2175" t="str">
            <v>CONEXION DE GAS E-5   SIN</v>
          </cell>
          <cell r="C2175" t="str">
            <v>UN</v>
          </cell>
          <cell r="D2175">
            <v>299320</v>
          </cell>
        </row>
        <row r="2176">
          <cell r="A2176">
            <v>2176</v>
          </cell>
          <cell r="B2176" t="str">
            <v>TABLERO MADERA  0.70X1.40</v>
          </cell>
          <cell r="C2176" t="str">
            <v>DD</v>
          </cell>
          <cell r="D2176">
            <v>132</v>
          </cell>
        </row>
        <row r="2177">
          <cell r="A2177">
            <v>2177</v>
          </cell>
          <cell r="B2177" t="str">
            <v>ESPATULA               3"</v>
          </cell>
          <cell r="C2177" t="str">
            <v>UN</v>
          </cell>
          <cell r="D2177">
            <v>2030</v>
          </cell>
        </row>
        <row r="2178">
          <cell r="A2178">
            <v>2178</v>
          </cell>
          <cell r="B2178" t="str">
            <v>CANALETA          90x3.01</v>
          </cell>
          <cell r="C2178" t="str">
            <v>UN</v>
          </cell>
          <cell r="D2178">
            <v>28037</v>
          </cell>
        </row>
        <row r="2179">
          <cell r="A2179">
            <v>2179</v>
          </cell>
          <cell r="B2179" t="str">
            <v>ESPATULA               4"</v>
          </cell>
          <cell r="C2179" t="str">
            <v>UN</v>
          </cell>
          <cell r="D2179">
            <v>2413</v>
          </cell>
        </row>
        <row r="2180">
          <cell r="A2180">
            <v>2180</v>
          </cell>
          <cell r="B2180" t="str">
            <v>CONEXION DE GAS E-6   SIN</v>
          </cell>
          <cell r="C2180" t="str">
            <v>UN</v>
          </cell>
          <cell r="D2180">
            <v>299320</v>
          </cell>
        </row>
        <row r="2181">
          <cell r="A2181">
            <v>2181</v>
          </cell>
          <cell r="B2181" t="str">
            <v>CANALETA          90x4.50</v>
          </cell>
          <cell r="C2181" t="str">
            <v>UN</v>
          </cell>
          <cell r="D2181">
            <v>50652</v>
          </cell>
        </row>
        <row r="2182">
          <cell r="A2182">
            <v>2182</v>
          </cell>
          <cell r="B2182" t="str">
            <v>CONEXION TELEF. NO RESI01</v>
          </cell>
          <cell r="C2182" t="str">
            <v>UN</v>
          </cell>
          <cell r="D2182">
            <v>494647</v>
          </cell>
        </row>
        <row r="2183">
          <cell r="A2183">
            <v>2183</v>
          </cell>
          <cell r="B2183" t="str">
            <v>LLANA LISA</v>
          </cell>
          <cell r="C2183" t="str">
            <v>UN</v>
          </cell>
          <cell r="D2183">
            <v>8561</v>
          </cell>
        </row>
        <row r="2184">
          <cell r="A2184">
            <v>2184</v>
          </cell>
          <cell r="B2184" t="str">
            <v>BLOQ #8 20X20X40 RES. 100</v>
          </cell>
          <cell r="C2184" t="str">
            <v>UN</v>
          </cell>
          <cell r="D2184">
            <v>1462</v>
          </cell>
        </row>
        <row r="2185">
          <cell r="A2185">
            <v>2185</v>
          </cell>
          <cell r="B2185" t="str">
            <v>MARCO P/SEGUETA       12"</v>
          </cell>
          <cell r="C2185" t="str">
            <v>UN</v>
          </cell>
          <cell r="D2185">
            <v>6462</v>
          </cell>
        </row>
        <row r="2186">
          <cell r="A2186">
            <v>2186</v>
          </cell>
          <cell r="B2186" t="str">
            <v>PALA C.REDONDO    STANLEY</v>
          </cell>
          <cell r="C2186" t="str">
            <v>UN</v>
          </cell>
          <cell r="D2186">
            <v>3944</v>
          </cell>
        </row>
        <row r="2187">
          <cell r="A2187">
            <v>2187</v>
          </cell>
          <cell r="B2187" t="str">
            <v>CERCHAS METALICAS 3 Mts</v>
          </cell>
          <cell r="C2187" t="str">
            <v>DD</v>
          </cell>
          <cell r="D2187">
            <v>128</v>
          </cell>
        </row>
        <row r="2188">
          <cell r="A2188">
            <v>2188</v>
          </cell>
          <cell r="B2188" t="str">
            <v>CRUCETAS LARGAS Y CORTAS</v>
          </cell>
          <cell r="C2188" t="str">
            <v>DD</v>
          </cell>
          <cell r="D2188">
            <v>30</v>
          </cell>
        </row>
        <row r="2189">
          <cell r="A2189">
            <v>2189</v>
          </cell>
          <cell r="B2189" t="str">
            <v>SPLIT #6 15X20X40</v>
          </cell>
          <cell r="C2189" t="str">
            <v>UN</v>
          </cell>
          <cell r="D2189">
            <v>1560</v>
          </cell>
        </row>
        <row r="2190">
          <cell r="A2190">
            <v>2190</v>
          </cell>
          <cell r="B2190" t="str">
            <v>CANALETA          90x5.00</v>
          </cell>
          <cell r="C2190" t="str">
            <v>UN</v>
          </cell>
          <cell r="D2190">
            <v>46531</v>
          </cell>
        </row>
        <row r="2191">
          <cell r="A2191">
            <v>2191</v>
          </cell>
          <cell r="B2191" t="str">
            <v>SPLIT #6 MEDIOS 15X20X20</v>
          </cell>
          <cell r="C2191" t="str">
            <v>UN</v>
          </cell>
          <cell r="D2191">
            <v>882</v>
          </cell>
        </row>
        <row r="2192">
          <cell r="A2192">
            <v>2192</v>
          </cell>
          <cell r="B2192" t="str">
            <v>CHAPA SPLIT 5X20X40</v>
          </cell>
          <cell r="C2192" t="str">
            <v>UN</v>
          </cell>
          <cell r="D2192">
            <v>882</v>
          </cell>
        </row>
        <row r="2193">
          <cell r="A2193">
            <v>2193</v>
          </cell>
          <cell r="B2193" t="str">
            <v>FLEXOMETRO   UNILOC    3m</v>
          </cell>
          <cell r="C2193" t="str">
            <v>UN</v>
          </cell>
          <cell r="D2193">
            <v>6820</v>
          </cell>
        </row>
        <row r="2194">
          <cell r="A2194">
            <v>2194</v>
          </cell>
          <cell r="B2194" t="str">
            <v>CONEXION TELEF.RESID. E-1</v>
          </cell>
          <cell r="C2194" t="str">
            <v>UN</v>
          </cell>
          <cell r="D2194">
            <v>179763</v>
          </cell>
        </row>
        <row r="2195">
          <cell r="A2195">
            <v>2195</v>
          </cell>
          <cell r="B2195" t="str">
            <v>CAJA MONOF. 4 CIRCUITOS</v>
          </cell>
          <cell r="C2195" t="str">
            <v>UN</v>
          </cell>
          <cell r="D2195">
            <v>14082</v>
          </cell>
        </row>
        <row r="2196">
          <cell r="A2196">
            <v>2196</v>
          </cell>
          <cell r="B2196" t="str">
            <v>CONEXION TELEF.RESID. E-2</v>
          </cell>
          <cell r="C2196" t="str">
            <v>UN</v>
          </cell>
          <cell r="D2196">
            <v>243202</v>
          </cell>
        </row>
        <row r="2197">
          <cell r="A2197">
            <v>2197</v>
          </cell>
          <cell r="B2197" t="str">
            <v>CONEXION TELEF.RESID. E-3</v>
          </cell>
          <cell r="C2197" t="str">
            <v>UN</v>
          </cell>
          <cell r="D2197">
            <v>304002</v>
          </cell>
        </row>
        <row r="2198">
          <cell r="A2198">
            <v>2198</v>
          </cell>
          <cell r="B2198" t="str">
            <v>CONEXION TELEF.RESID. E-4</v>
          </cell>
          <cell r="C2198" t="str">
            <v>UN</v>
          </cell>
          <cell r="D2198">
            <v>364802</v>
          </cell>
        </row>
        <row r="2199">
          <cell r="A2199">
            <v>2199</v>
          </cell>
          <cell r="B2199" t="str">
            <v>CONEXION TELEF.RESID. E-5</v>
          </cell>
          <cell r="C2199" t="str">
            <v>UN</v>
          </cell>
          <cell r="D2199">
            <v>425602</v>
          </cell>
        </row>
        <row r="2200">
          <cell r="A2200">
            <v>2200</v>
          </cell>
          <cell r="B2200" t="str">
            <v>CAJA MONOF. 6 CIRCUITOS</v>
          </cell>
          <cell r="C2200" t="str">
            <v>UN</v>
          </cell>
          <cell r="D2200">
            <v>24836</v>
          </cell>
        </row>
        <row r="2201">
          <cell r="A2201">
            <v>2201</v>
          </cell>
          <cell r="B2201" t="str">
            <v>CONEXION TELEF.RESID. E-6</v>
          </cell>
          <cell r="C2201" t="str">
            <v>UN</v>
          </cell>
          <cell r="D2201">
            <v>494647</v>
          </cell>
        </row>
        <row r="2202">
          <cell r="A2202">
            <v>2202</v>
          </cell>
          <cell r="B2202" t="str">
            <v>PERFIL ABIERTO 50x100  18</v>
          </cell>
          <cell r="C2202" t="str">
            <v>ML</v>
          </cell>
          <cell r="D2202">
            <v>3310</v>
          </cell>
        </row>
        <row r="2203">
          <cell r="A2203">
            <v>2203</v>
          </cell>
          <cell r="B2203" t="str">
            <v>CANALETA          90x6.00</v>
          </cell>
          <cell r="C2203" t="str">
            <v>UN</v>
          </cell>
          <cell r="D2203">
            <v>55880</v>
          </cell>
        </row>
        <row r="2204">
          <cell r="A2204">
            <v>2204</v>
          </cell>
          <cell r="B2204" t="str">
            <v>CHAPA SPLIT 4X10.5X21</v>
          </cell>
          <cell r="C2204" t="str">
            <v>M2</v>
          </cell>
          <cell r="D2204">
            <v>10614</v>
          </cell>
        </row>
        <row r="2205">
          <cell r="A2205">
            <v>2205</v>
          </cell>
          <cell r="B2205" t="str">
            <v>SPLIT #8 20X20X40</v>
          </cell>
          <cell r="C2205" t="str">
            <v>UN</v>
          </cell>
          <cell r="D2205">
            <v>1931</v>
          </cell>
        </row>
        <row r="2206">
          <cell r="A2206">
            <v>2206</v>
          </cell>
          <cell r="B2206" t="str">
            <v>CIZALLA DE TIJERA     24"</v>
          </cell>
          <cell r="C2206" t="str">
            <v>UN</v>
          </cell>
          <cell r="D2206">
            <v>39500</v>
          </cell>
        </row>
        <row r="2207">
          <cell r="A2207">
            <v>2207</v>
          </cell>
          <cell r="B2207" t="str">
            <v>CANALETA          90x7.00</v>
          </cell>
          <cell r="C2207" t="str">
            <v>UN</v>
          </cell>
          <cell r="D2207">
            <v>65183</v>
          </cell>
        </row>
        <row r="2208">
          <cell r="A2208">
            <v>2208</v>
          </cell>
          <cell r="B2208" t="str">
            <v>CIZALLA DE TIJERA     30"</v>
          </cell>
          <cell r="C2208" t="str">
            <v>UN</v>
          </cell>
          <cell r="D2208">
            <v>49980</v>
          </cell>
        </row>
        <row r="2209">
          <cell r="A2209">
            <v>2209</v>
          </cell>
          <cell r="B2209" t="str">
            <v>CONEXION TELEF.PROVIC.</v>
          </cell>
          <cell r="C2209" t="str">
            <v>UN</v>
          </cell>
          <cell r="D2209">
            <v>133956</v>
          </cell>
        </row>
        <row r="2210">
          <cell r="A2210">
            <v>2210</v>
          </cell>
          <cell r="B2210" t="str">
            <v>CIZALLA DE TIJERA     36"</v>
          </cell>
          <cell r="C2210" t="str">
            <v>UN</v>
          </cell>
          <cell r="D2210">
            <v>65590</v>
          </cell>
        </row>
        <row r="2211">
          <cell r="A2211">
            <v>2211</v>
          </cell>
          <cell r="B2211" t="str">
            <v>MAQUINA DOBLADORA DE TUBO</v>
          </cell>
          <cell r="C2211" t="str">
            <v>UN</v>
          </cell>
          <cell r="D2211">
            <v>1113600</v>
          </cell>
        </row>
        <row r="2212">
          <cell r="A2212">
            <v>2212</v>
          </cell>
          <cell r="B2212" t="str">
            <v>POLIPASTO           1 Ton</v>
          </cell>
          <cell r="C2212" t="str">
            <v>UN</v>
          </cell>
          <cell r="D2212">
            <v>64940</v>
          </cell>
        </row>
        <row r="2213">
          <cell r="A2213">
            <v>2213</v>
          </cell>
          <cell r="B2213" t="str">
            <v>POLIPASTO           2 Ton</v>
          </cell>
          <cell r="C2213" t="str">
            <v>UN</v>
          </cell>
          <cell r="D2213">
            <v>17980</v>
          </cell>
        </row>
        <row r="2214">
          <cell r="A2214">
            <v>2214</v>
          </cell>
          <cell r="B2214" t="str">
            <v>POLIPASTO           4 Ton</v>
          </cell>
          <cell r="C2214" t="str">
            <v>UN</v>
          </cell>
          <cell r="D2214">
            <v>34800</v>
          </cell>
        </row>
        <row r="2215">
          <cell r="A2215">
            <v>2215</v>
          </cell>
          <cell r="B2215" t="str">
            <v>SOLDADOR 225 A  110/220 V</v>
          </cell>
          <cell r="C2215" t="str">
            <v>UN</v>
          </cell>
          <cell r="D2215">
            <v>504600</v>
          </cell>
        </row>
        <row r="2216">
          <cell r="A2216">
            <v>2216</v>
          </cell>
          <cell r="B2216" t="str">
            <v>ADOQUINES. "I" 21X14.5X8</v>
          </cell>
          <cell r="C2216" t="str">
            <v>M2</v>
          </cell>
          <cell r="D2216">
            <v>14867</v>
          </cell>
        </row>
        <row r="2217">
          <cell r="A2217">
            <v>2217</v>
          </cell>
          <cell r="B2217" t="str">
            <v>ADOQUIN RECTANG 21X10.5X8</v>
          </cell>
          <cell r="C2217" t="str">
            <v>M2</v>
          </cell>
          <cell r="D2217">
            <v>14867</v>
          </cell>
        </row>
        <row r="2218">
          <cell r="A2218">
            <v>2218</v>
          </cell>
          <cell r="B2218" t="str">
            <v>CONCRETO CORR 1500 PSI 03</v>
          </cell>
          <cell r="C2218" t="str">
            <v>M3</v>
          </cell>
          <cell r="D2218">
            <v>107764</v>
          </cell>
        </row>
        <row r="2219">
          <cell r="A2219">
            <v>2219</v>
          </cell>
          <cell r="B2219" t="str">
            <v>CIZALLA DE PALANCA</v>
          </cell>
          <cell r="C2219" t="str">
            <v>UN</v>
          </cell>
          <cell r="D2219">
            <v>211120</v>
          </cell>
        </row>
        <row r="2220">
          <cell r="A2220">
            <v>2220</v>
          </cell>
          <cell r="B2220" t="str">
            <v>CARRETILLA BUGY</v>
          </cell>
          <cell r="C2220" t="str">
            <v>UN</v>
          </cell>
          <cell r="D2220">
            <v>82743</v>
          </cell>
        </row>
        <row r="2221">
          <cell r="A2221">
            <v>2221</v>
          </cell>
          <cell r="B2221" t="str">
            <v>CARRETILLA C/RUEDA CAUCHO</v>
          </cell>
          <cell r="C2221" t="str">
            <v>UN</v>
          </cell>
          <cell r="D2221">
            <v>55367</v>
          </cell>
        </row>
        <row r="2222">
          <cell r="A2222">
            <v>2222</v>
          </cell>
          <cell r="B2222" t="str">
            <v>TARRAJA TUBO DADO  1/2-2"</v>
          </cell>
          <cell r="C2222" t="str">
            <v>UN</v>
          </cell>
          <cell r="D2222">
            <v>1682000</v>
          </cell>
        </row>
        <row r="2223">
          <cell r="A2223">
            <v>2223</v>
          </cell>
          <cell r="B2223" t="str">
            <v>CONEXION TELEF.RESID. E01</v>
          </cell>
          <cell r="C2223" t="str">
            <v>UN</v>
          </cell>
          <cell r="D2223">
            <v>199009</v>
          </cell>
        </row>
        <row r="2224">
          <cell r="A2224">
            <v>2224</v>
          </cell>
          <cell r="B2224" t="str">
            <v>CONCRETO CORR 2000 PSI 05</v>
          </cell>
          <cell r="C2224" t="str">
            <v>M3</v>
          </cell>
          <cell r="D2224">
            <v>112520</v>
          </cell>
        </row>
        <row r="2225">
          <cell r="A2225">
            <v>2225</v>
          </cell>
          <cell r="B2225" t="str">
            <v>CONEXION TELEF.RESID. E02</v>
          </cell>
          <cell r="C2225" t="str">
            <v>UN</v>
          </cell>
          <cell r="D2225">
            <v>285758</v>
          </cell>
        </row>
        <row r="2226">
          <cell r="A2226">
            <v>2226</v>
          </cell>
          <cell r="B2226" t="str">
            <v>CORTATUBO      1/8-1 1/8"</v>
          </cell>
          <cell r="C2226" t="str">
            <v>UN</v>
          </cell>
          <cell r="D2226">
            <v>14782</v>
          </cell>
        </row>
        <row r="2227">
          <cell r="A2227">
            <v>2227</v>
          </cell>
          <cell r="B2227" t="str">
            <v>CAJA MONOF. 8 CIRCUITOS</v>
          </cell>
          <cell r="C2227" t="str">
            <v>UN</v>
          </cell>
          <cell r="D2227">
            <v>27991</v>
          </cell>
        </row>
        <row r="2228">
          <cell r="A2228">
            <v>2228</v>
          </cell>
          <cell r="B2228" t="str">
            <v>CORTABALDOSA       400 mm</v>
          </cell>
          <cell r="C2228" t="str">
            <v>UN</v>
          </cell>
          <cell r="D2228">
            <v>62500</v>
          </cell>
        </row>
        <row r="2229">
          <cell r="A2229">
            <v>2229</v>
          </cell>
          <cell r="B2229" t="str">
            <v>CAJA MONOF.12 CIRCUITOS</v>
          </cell>
          <cell r="C2229" t="str">
            <v>UN</v>
          </cell>
          <cell r="D2229">
            <v>43048</v>
          </cell>
        </row>
        <row r="2230">
          <cell r="A2230">
            <v>2230</v>
          </cell>
          <cell r="B2230" t="str">
            <v>CAJA TRIF.  3 CIRCUITOS</v>
          </cell>
          <cell r="C2230" t="str">
            <v>UN</v>
          </cell>
          <cell r="D2230">
            <v>12540</v>
          </cell>
        </row>
        <row r="2231">
          <cell r="A2231">
            <v>2231</v>
          </cell>
          <cell r="B2231" t="str">
            <v>CAJA TRIF.  6 CIRCUITOS</v>
          </cell>
          <cell r="C2231" t="str">
            <v>UN</v>
          </cell>
          <cell r="D2231">
            <v>26854</v>
          </cell>
        </row>
        <row r="2232">
          <cell r="A2232">
            <v>2232</v>
          </cell>
          <cell r="B2232" t="str">
            <v>GUANTE CAUCHO NEGRO CAL35</v>
          </cell>
          <cell r="C2232" t="str">
            <v>UN</v>
          </cell>
          <cell r="D2232">
            <v>4060</v>
          </cell>
        </row>
        <row r="2233">
          <cell r="A2233">
            <v>2233</v>
          </cell>
          <cell r="B2233" t="str">
            <v>CAJA TRIF.  9 CIRCUITOS</v>
          </cell>
          <cell r="C2233" t="str">
            <v>UN</v>
          </cell>
          <cell r="D2233">
            <v>36111</v>
          </cell>
        </row>
        <row r="2234">
          <cell r="A2234">
            <v>2234</v>
          </cell>
          <cell r="B2234" t="str">
            <v>ABRIGO IMPER.PVC/NYLON</v>
          </cell>
          <cell r="C2234" t="str">
            <v>UN</v>
          </cell>
          <cell r="D2234">
            <v>33060</v>
          </cell>
        </row>
        <row r="2235">
          <cell r="A2235">
            <v>2235</v>
          </cell>
          <cell r="B2235" t="str">
            <v>BOTIQUIN PRIMEROS AUX.</v>
          </cell>
          <cell r="C2235" t="str">
            <v>UN</v>
          </cell>
          <cell r="D2235">
            <v>80040</v>
          </cell>
        </row>
        <row r="2236">
          <cell r="A2236">
            <v>2236</v>
          </cell>
          <cell r="B2236" t="str">
            <v>CAPA IMPERM.C/CAPUCHA</v>
          </cell>
          <cell r="C2236" t="str">
            <v>UN</v>
          </cell>
          <cell r="D2236">
            <v>33060</v>
          </cell>
        </row>
        <row r="2237">
          <cell r="A2237">
            <v>2237</v>
          </cell>
          <cell r="B2237" t="str">
            <v>CONCRETO CORR 2500 PSI 05</v>
          </cell>
          <cell r="C2237" t="str">
            <v>M3</v>
          </cell>
          <cell r="D2237">
            <v>118436</v>
          </cell>
        </row>
        <row r="2238">
          <cell r="A2238">
            <v>2238</v>
          </cell>
          <cell r="B2238" t="str">
            <v>CONCRETO CORR 3000 PSI 05</v>
          </cell>
          <cell r="C2238" t="str">
            <v>M3</v>
          </cell>
          <cell r="D2238">
            <v>126440</v>
          </cell>
        </row>
        <row r="2239">
          <cell r="A2239">
            <v>2239</v>
          </cell>
          <cell r="B2239" t="str">
            <v>CONCRETO CORR 3500 PSI 05</v>
          </cell>
          <cell r="C2239" t="str">
            <v>M3</v>
          </cell>
          <cell r="D2239">
            <v>132820</v>
          </cell>
        </row>
        <row r="2240">
          <cell r="A2240">
            <v>2240</v>
          </cell>
          <cell r="B2240" t="str">
            <v>CARETA P/ESMERILAR PLAST.</v>
          </cell>
          <cell r="C2240" t="str">
            <v>UN</v>
          </cell>
          <cell r="D2240">
            <v>12760</v>
          </cell>
        </row>
        <row r="2241">
          <cell r="A2241">
            <v>2241</v>
          </cell>
          <cell r="B2241" t="str">
            <v>CAJA TRIF. 12 CIRCUITOS</v>
          </cell>
          <cell r="C2241" t="str">
            <v>UN</v>
          </cell>
          <cell r="D2241">
            <v>51469</v>
          </cell>
        </row>
        <row r="2242">
          <cell r="A2242">
            <v>2242</v>
          </cell>
          <cell r="B2242" t="str">
            <v>CASCO DE SEGURIDAD</v>
          </cell>
          <cell r="C2242" t="str">
            <v>UN</v>
          </cell>
          <cell r="D2242">
            <v>10788</v>
          </cell>
        </row>
        <row r="2243">
          <cell r="A2243">
            <v>2243</v>
          </cell>
          <cell r="B2243" t="str">
            <v>CONEXION TELEF.RESID. E03</v>
          </cell>
          <cell r="C2243" t="str">
            <v>UN</v>
          </cell>
          <cell r="D2243">
            <v>382711</v>
          </cell>
        </row>
        <row r="2244">
          <cell r="A2244">
            <v>2244</v>
          </cell>
          <cell r="B2244" t="str">
            <v>BOTA DE CAUCHO SEGURIDAD</v>
          </cell>
          <cell r="C2244" t="str">
            <v>UN</v>
          </cell>
          <cell r="D2244">
            <v>30740</v>
          </cell>
        </row>
        <row r="2245">
          <cell r="A2245">
            <v>2245</v>
          </cell>
          <cell r="B2245" t="str">
            <v>CARETA P/SOLDAR</v>
          </cell>
          <cell r="C2245" t="str">
            <v>UN</v>
          </cell>
          <cell r="D2245">
            <v>29580</v>
          </cell>
        </row>
        <row r="2246">
          <cell r="A2246">
            <v>2246</v>
          </cell>
          <cell r="B2246" t="str">
            <v>TABLERO S/PUERTA  6 CIRC.</v>
          </cell>
          <cell r="C2246" t="str">
            <v>UN</v>
          </cell>
          <cell r="D2246">
            <v>78010</v>
          </cell>
        </row>
        <row r="2247">
          <cell r="A2247">
            <v>2247</v>
          </cell>
          <cell r="B2247" t="str">
            <v>GUANTE CARNAZA REFORZADO</v>
          </cell>
          <cell r="C2247" t="str">
            <v>UN</v>
          </cell>
          <cell r="D2247">
            <v>4060</v>
          </cell>
        </row>
        <row r="2248">
          <cell r="A2248">
            <v>2248</v>
          </cell>
          <cell r="B2248" t="str">
            <v>TABLERO S/PUERTA 12 CIRC.</v>
          </cell>
          <cell r="C2248" t="str">
            <v>UN</v>
          </cell>
          <cell r="D2248">
            <v>107787</v>
          </cell>
        </row>
        <row r="2249">
          <cell r="A2249">
            <v>2249</v>
          </cell>
          <cell r="B2249" t="str">
            <v>SOLDADURA ELEC. 0093/32"</v>
          </cell>
          <cell r="C2249" t="str">
            <v>KG</v>
          </cell>
          <cell r="D2249">
            <v>2200</v>
          </cell>
        </row>
        <row r="2250">
          <cell r="A2250">
            <v>2250</v>
          </cell>
          <cell r="B2250" t="str">
            <v>MONOGAFA CON MONTURA</v>
          </cell>
          <cell r="C2250" t="str">
            <v>UN</v>
          </cell>
          <cell r="D2250">
            <v>7540</v>
          </cell>
        </row>
        <row r="2251">
          <cell r="A2251">
            <v>2251</v>
          </cell>
          <cell r="B2251" t="str">
            <v>ANTEOJO DE SEGURIDAD SENC</v>
          </cell>
          <cell r="C2251" t="str">
            <v>UN</v>
          </cell>
          <cell r="D2251">
            <v>5336</v>
          </cell>
        </row>
        <row r="2252">
          <cell r="A2252">
            <v>2252</v>
          </cell>
          <cell r="B2252" t="str">
            <v>TABLERO S/PUERTA 18 CIRC.</v>
          </cell>
          <cell r="C2252" t="str">
            <v>UN</v>
          </cell>
          <cell r="D2252">
            <v>141404</v>
          </cell>
        </row>
        <row r="2253">
          <cell r="A2253">
            <v>2253</v>
          </cell>
          <cell r="B2253" t="str">
            <v>TABLERO S/PUERTA 24 CIRC.</v>
          </cell>
          <cell r="C2253" t="str">
            <v>UN</v>
          </cell>
          <cell r="D2253">
            <v>168710</v>
          </cell>
        </row>
        <row r="2254">
          <cell r="A2254">
            <v>2254</v>
          </cell>
          <cell r="B2254" t="str">
            <v>CONCRETO CORR 4000 PSI 05</v>
          </cell>
          <cell r="C2254" t="str">
            <v>M3</v>
          </cell>
          <cell r="D2254">
            <v>141520</v>
          </cell>
        </row>
        <row r="2255">
          <cell r="A2255">
            <v>2255</v>
          </cell>
          <cell r="B2255" t="str">
            <v>CINTURON DE SEGURIDAD  01</v>
          </cell>
          <cell r="C2255" t="str">
            <v>DD</v>
          </cell>
          <cell r="D2255">
            <v>464</v>
          </cell>
        </row>
        <row r="2256">
          <cell r="A2256">
            <v>2256</v>
          </cell>
          <cell r="B2256" t="str">
            <v>ANDAMIO TUBULAR 1.50</v>
          </cell>
          <cell r="C2256" t="str">
            <v>DD</v>
          </cell>
          <cell r="D2256">
            <v>556</v>
          </cell>
        </row>
        <row r="2257">
          <cell r="A2257">
            <v>2257</v>
          </cell>
          <cell r="B2257" t="str">
            <v>CONEXION TELEF.RESID. E04</v>
          </cell>
          <cell r="C2257" t="str">
            <v>UN</v>
          </cell>
          <cell r="D2257">
            <v>489870</v>
          </cell>
        </row>
        <row r="2258">
          <cell r="A2258">
            <v>2258</v>
          </cell>
          <cell r="B2258" t="str">
            <v>CONEXION TELEF.RESID. E05</v>
          </cell>
          <cell r="C2258" t="str">
            <v>UN</v>
          </cell>
          <cell r="D2258">
            <v>500192</v>
          </cell>
        </row>
        <row r="2259">
          <cell r="A2259">
            <v>2259</v>
          </cell>
          <cell r="B2259" t="str">
            <v>MARCOS 60x60</v>
          </cell>
          <cell r="C2259" t="str">
            <v>M2</v>
          </cell>
          <cell r="D2259">
            <v>8000</v>
          </cell>
        </row>
        <row r="2260">
          <cell r="A2260">
            <v>2260</v>
          </cell>
          <cell r="B2260" t="str">
            <v>CONEXION TELEF.RESID. E06</v>
          </cell>
          <cell r="C2260" t="str">
            <v>UN</v>
          </cell>
          <cell r="D2260">
            <v>510515</v>
          </cell>
        </row>
        <row r="2261">
          <cell r="A2261">
            <v>2261</v>
          </cell>
          <cell r="B2261" t="str">
            <v>CONEXION TELEF. PROV. E-1</v>
          </cell>
          <cell r="C2261" t="str">
            <v>UN</v>
          </cell>
          <cell r="D2261">
            <v>107100</v>
          </cell>
        </row>
        <row r="2262">
          <cell r="A2262">
            <v>2262</v>
          </cell>
          <cell r="B2262" t="str">
            <v>EST MIXTA 4 P ENCEN ELE01</v>
          </cell>
          <cell r="C2262" t="str">
            <v>UN</v>
          </cell>
          <cell r="D2262">
            <v>213400</v>
          </cell>
        </row>
        <row r="2263">
          <cell r="A2263">
            <v>2263</v>
          </cell>
          <cell r="B2263" t="str">
            <v>PISO PARED EGEO    20.5x20.5</v>
          </cell>
          <cell r="C2263" t="str">
            <v>M2</v>
          </cell>
          <cell r="D2263">
            <v>16906</v>
          </cell>
        </row>
        <row r="2264">
          <cell r="A2264">
            <v>2264</v>
          </cell>
          <cell r="B2264" t="str">
            <v>CONEXION TELEF. NO RESI02</v>
          </cell>
          <cell r="C2264" t="str">
            <v>UN</v>
          </cell>
          <cell r="D2264">
            <v>510515</v>
          </cell>
        </row>
        <row r="2265">
          <cell r="A2265">
            <v>2265</v>
          </cell>
          <cell r="B2265" t="str">
            <v>CONEXION TELEF.RESID. E07</v>
          </cell>
          <cell r="C2265" t="str">
            <v>UN</v>
          </cell>
          <cell r="D2265">
            <v>180000</v>
          </cell>
        </row>
        <row r="2266">
          <cell r="A2266">
            <v>2266</v>
          </cell>
          <cell r="B2266" t="str">
            <v>CLAVO ESTRIADO     1 1/2"</v>
          </cell>
          <cell r="C2266" t="str">
            <v>LB</v>
          </cell>
          <cell r="D2266">
            <v>2900</v>
          </cell>
        </row>
        <row r="2267">
          <cell r="A2267">
            <v>2267</v>
          </cell>
          <cell r="B2267" t="str">
            <v>CONEXION TELEF.RESID. E08</v>
          </cell>
          <cell r="C2267" t="str">
            <v>UN</v>
          </cell>
          <cell r="D2267">
            <v>240000</v>
          </cell>
        </row>
        <row r="2268">
          <cell r="A2268">
            <v>2268</v>
          </cell>
          <cell r="B2268" t="str">
            <v>CONCRETO CORR 4500 PSI 05</v>
          </cell>
          <cell r="C2268" t="str">
            <v>M3</v>
          </cell>
          <cell r="D2268">
            <v>150800</v>
          </cell>
        </row>
        <row r="2269">
          <cell r="A2269">
            <v>2269</v>
          </cell>
          <cell r="B2269" t="str">
            <v>CONEXION TELEF.RESID. E09</v>
          </cell>
          <cell r="C2269" t="str">
            <v>UN</v>
          </cell>
          <cell r="D2269">
            <v>300000</v>
          </cell>
        </row>
        <row r="2270">
          <cell r="A2270">
            <v>2270</v>
          </cell>
          <cell r="B2270" t="str">
            <v>TINA HIDROMASAJE LUCER II</v>
          </cell>
          <cell r="C2270" t="str">
            <v>UN</v>
          </cell>
          <cell r="D2270">
            <v>1538614</v>
          </cell>
        </row>
        <row r="2271">
          <cell r="A2271">
            <v>2271</v>
          </cell>
          <cell r="B2271" t="str">
            <v>CORTAFRIO LATERAL      7"</v>
          </cell>
          <cell r="C2271" t="str">
            <v>UN</v>
          </cell>
          <cell r="D2271">
            <v>12924</v>
          </cell>
        </row>
        <row r="2272">
          <cell r="A2272">
            <v>2272</v>
          </cell>
          <cell r="B2272" t="str">
            <v>CONCRETO CORR 5000 PSI 05</v>
          </cell>
          <cell r="C2272" t="str">
            <v>M3</v>
          </cell>
          <cell r="D2272">
            <v>153440</v>
          </cell>
        </row>
        <row r="2273">
          <cell r="A2273">
            <v>2273</v>
          </cell>
          <cell r="B2273" t="str">
            <v>TEJA PLACA ONDULADA #4</v>
          </cell>
          <cell r="C2273" t="str">
            <v>UN</v>
          </cell>
          <cell r="D2273">
            <v>7836</v>
          </cell>
        </row>
        <row r="2274">
          <cell r="A2274">
            <v>2274</v>
          </cell>
          <cell r="B2274" t="str">
            <v>TEJA PLACA ONDULADA #5</v>
          </cell>
          <cell r="C2274" t="str">
            <v>UN</v>
          </cell>
          <cell r="D2274">
            <v>10407</v>
          </cell>
        </row>
        <row r="2275">
          <cell r="A2275">
            <v>2275</v>
          </cell>
          <cell r="B2275" t="str">
            <v>TEJA PLACA ONDULADA #6</v>
          </cell>
          <cell r="C2275" t="str">
            <v>UN</v>
          </cell>
          <cell r="D2275">
            <v>12881</v>
          </cell>
        </row>
        <row r="2276">
          <cell r="A2276">
            <v>2276</v>
          </cell>
          <cell r="B2276" t="str">
            <v>TEJA PLACA ONDULADA #8</v>
          </cell>
          <cell r="C2276" t="str">
            <v>UN</v>
          </cell>
          <cell r="D2276">
            <v>16744</v>
          </cell>
        </row>
        <row r="2277">
          <cell r="A2277">
            <v>2277</v>
          </cell>
          <cell r="B2277" t="str">
            <v>TEJA PLACA ONDULADA #10</v>
          </cell>
          <cell r="C2277" t="str">
            <v>UN</v>
          </cell>
          <cell r="D2277">
            <v>21560</v>
          </cell>
        </row>
        <row r="2278">
          <cell r="A2278">
            <v>2278</v>
          </cell>
          <cell r="B2278" t="str">
            <v>PEGANTE EGA      1/4 Kg.</v>
          </cell>
          <cell r="C2278" t="str">
            <v>UN</v>
          </cell>
          <cell r="D2278">
            <v>520</v>
          </cell>
        </row>
        <row r="2279">
          <cell r="A2279">
            <v>2279</v>
          </cell>
          <cell r="B2279" t="str">
            <v>CONEXION TELEF.RESID. E10</v>
          </cell>
          <cell r="C2279" t="str">
            <v>UN</v>
          </cell>
          <cell r="D2279">
            <v>361000</v>
          </cell>
        </row>
        <row r="2280">
          <cell r="A2280">
            <v>2280</v>
          </cell>
          <cell r="B2280" t="str">
            <v>CONEXION TELEF.RESID. E11</v>
          </cell>
          <cell r="C2280" t="str">
            <v>UN</v>
          </cell>
          <cell r="D2280">
            <v>421000</v>
          </cell>
        </row>
        <row r="2281">
          <cell r="A2281">
            <v>2281</v>
          </cell>
          <cell r="B2281" t="str">
            <v>CONEXION  DE GAS  E-1  BQ</v>
          </cell>
          <cell r="C2281" t="str">
            <v>UN</v>
          </cell>
          <cell r="D2281">
            <v>249000</v>
          </cell>
        </row>
        <row r="2282">
          <cell r="A2282">
            <v>2282</v>
          </cell>
          <cell r="B2282" t="str">
            <v>CONEXION  DE GAS  E-2  BQ</v>
          </cell>
          <cell r="C2282" t="str">
            <v>UN</v>
          </cell>
          <cell r="D2282">
            <v>287000</v>
          </cell>
        </row>
        <row r="2283">
          <cell r="A2283">
            <v>2283</v>
          </cell>
          <cell r="B2283" t="str">
            <v>CONEXION  DE GAS  E-3  BQ</v>
          </cell>
          <cell r="C2283" t="str">
            <v>UN</v>
          </cell>
          <cell r="D2283">
            <v>327000</v>
          </cell>
        </row>
        <row r="2284">
          <cell r="A2284">
            <v>2284</v>
          </cell>
          <cell r="B2284" t="str">
            <v>CONEXION  DE GAS  E-4  BQ</v>
          </cell>
          <cell r="C2284" t="str">
            <v>UN</v>
          </cell>
          <cell r="D2284">
            <v>356000</v>
          </cell>
        </row>
        <row r="2285">
          <cell r="A2285">
            <v>2285</v>
          </cell>
          <cell r="B2285" t="str">
            <v>CONEXION  DE GAS  E-5  BQ</v>
          </cell>
          <cell r="C2285" t="str">
            <v>UN</v>
          </cell>
          <cell r="D2285">
            <v>430000</v>
          </cell>
        </row>
        <row r="2286">
          <cell r="A2286">
            <v>2286</v>
          </cell>
          <cell r="B2286" t="str">
            <v>CONEXION  DE GAS  E-6  BQ</v>
          </cell>
          <cell r="C2286" t="str">
            <v>UN</v>
          </cell>
          <cell r="D2286">
            <v>465000</v>
          </cell>
        </row>
        <row r="2287">
          <cell r="A2287">
            <v>2287</v>
          </cell>
          <cell r="B2287" t="str">
            <v>CONEXION  DE GAS  E-1 VUP</v>
          </cell>
          <cell r="C2287" t="str">
            <v>UN</v>
          </cell>
          <cell r="D2287">
            <v>214000</v>
          </cell>
        </row>
        <row r="2288">
          <cell r="A2288">
            <v>2288</v>
          </cell>
          <cell r="B2288" t="str">
            <v>CONEXION  DE GAS  E-2 VUP</v>
          </cell>
          <cell r="C2288" t="str">
            <v>UN</v>
          </cell>
          <cell r="D2288">
            <v>282000</v>
          </cell>
        </row>
        <row r="2289">
          <cell r="A2289">
            <v>2289</v>
          </cell>
          <cell r="B2289" t="str">
            <v>CONEXION  DE GAS  E-3 VUP</v>
          </cell>
          <cell r="C2289" t="str">
            <v>UN</v>
          </cell>
          <cell r="D2289">
            <v>327000</v>
          </cell>
        </row>
        <row r="2290">
          <cell r="A2290">
            <v>2290</v>
          </cell>
          <cell r="B2290" t="str">
            <v>CONEXION  DE GAS  E-4 VUP</v>
          </cell>
          <cell r="C2290" t="str">
            <v>UN</v>
          </cell>
          <cell r="D2290">
            <v>356000</v>
          </cell>
        </row>
        <row r="2291">
          <cell r="A2291">
            <v>2291</v>
          </cell>
          <cell r="B2291" t="str">
            <v>CONEXION  DE GAS  E-5 VUP</v>
          </cell>
          <cell r="C2291" t="str">
            <v>UN</v>
          </cell>
          <cell r="D2291">
            <v>430000</v>
          </cell>
        </row>
        <row r="2292">
          <cell r="A2292">
            <v>2292</v>
          </cell>
          <cell r="B2292" t="str">
            <v>CONEXION  DE GAS  E-6 VUP</v>
          </cell>
          <cell r="C2292" t="str">
            <v>UN</v>
          </cell>
          <cell r="D2292">
            <v>465000</v>
          </cell>
        </row>
        <row r="2293">
          <cell r="A2293">
            <v>2293</v>
          </cell>
          <cell r="B2293" t="str">
            <v>CONEXION TELEF.RESID. E12</v>
          </cell>
          <cell r="C2293" t="str">
            <v>UN</v>
          </cell>
          <cell r="D2293">
            <v>490000</v>
          </cell>
        </row>
        <row r="2294">
          <cell r="A2294">
            <v>2294</v>
          </cell>
          <cell r="B2294" t="str">
            <v>CONEXION TELEF. NO RESI03</v>
          </cell>
          <cell r="C2294" t="str">
            <v>UN</v>
          </cell>
          <cell r="D2294">
            <v>490000</v>
          </cell>
        </row>
        <row r="2295">
          <cell r="A2295">
            <v>2295</v>
          </cell>
          <cell r="B2295" t="str">
            <v>TABLON TORRENO      33x33</v>
          </cell>
          <cell r="C2295" t="str">
            <v>M2</v>
          </cell>
          <cell r="D2295">
            <v>9628</v>
          </cell>
        </row>
        <row r="2296">
          <cell r="A2296">
            <v>2296</v>
          </cell>
          <cell r="B2296" t="str">
            <v>LAM.ICOPOR 1.00x1.00 20mm</v>
          </cell>
          <cell r="C2296" t="str">
            <v>UN</v>
          </cell>
          <cell r="D2296">
            <v>1847</v>
          </cell>
        </row>
        <row r="2297">
          <cell r="A2297">
            <v>2297</v>
          </cell>
          <cell r="B2297" t="str">
            <v>LAM.ICOPOR 1.20x1.20 20mm</v>
          </cell>
          <cell r="C2297" t="str">
            <v>UN</v>
          </cell>
          <cell r="D2297">
            <v>2506</v>
          </cell>
        </row>
        <row r="2298">
          <cell r="A2298">
            <v>2298</v>
          </cell>
          <cell r="B2298" t="str">
            <v>TABLON TORRENO      25x25</v>
          </cell>
          <cell r="C2298" t="str">
            <v>M2</v>
          </cell>
          <cell r="D2298">
            <v>9628</v>
          </cell>
        </row>
        <row r="2299">
          <cell r="A2299">
            <v>2299</v>
          </cell>
          <cell r="B2299" t="str">
            <v>TEJA PLACA CLARABOYA #4</v>
          </cell>
          <cell r="C2299" t="str">
            <v>UN</v>
          </cell>
          <cell r="D2299">
            <v>12954</v>
          </cell>
        </row>
        <row r="2300">
          <cell r="A2300">
            <v>2300</v>
          </cell>
          <cell r="B2300" t="str">
            <v>MANTO EDIL STANDAR</v>
          </cell>
          <cell r="C2300" t="str">
            <v>M2</v>
          </cell>
          <cell r="D2300">
            <v>5614</v>
          </cell>
        </row>
        <row r="2301">
          <cell r="A2301">
            <v>2301</v>
          </cell>
          <cell r="B2301" t="str">
            <v>MANTO EDIL REAL ADHESIVO</v>
          </cell>
          <cell r="C2301" t="str">
            <v>M2</v>
          </cell>
          <cell r="D2301">
            <v>7400</v>
          </cell>
        </row>
        <row r="2302">
          <cell r="A2302">
            <v>2302</v>
          </cell>
          <cell r="B2302" t="str">
            <v>LAM.ICOPOR 1.20x2.40 20mm</v>
          </cell>
          <cell r="C2302" t="str">
            <v>UN</v>
          </cell>
          <cell r="D2302">
            <v>5011</v>
          </cell>
        </row>
        <row r="2303">
          <cell r="A2303">
            <v>2303</v>
          </cell>
          <cell r="B2303" t="str">
            <v>TABLETA IBENCA      25x25</v>
          </cell>
          <cell r="C2303" t="str">
            <v>M2</v>
          </cell>
          <cell r="D2303">
            <v>9628</v>
          </cell>
        </row>
        <row r="2304">
          <cell r="A2304">
            <v>2304</v>
          </cell>
          <cell r="B2304" t="str">
            <v>REVISION ENERGIA      E01</v>
          </cell>
          <cell r="C2304" t="str">
            <v>UN</v>
          </cell>
          <cell r="D2304">
            <v>3849</v>
          </cell>
        </row>
        <row r="2305">
          <cell r="A2305">
            <v>2305</v>
          </cell>
          <cell r="B2305" t="str">
            <v>TABLETA CORRIENTE   20x20</v>
          </cell>
          <cell r="C2305" t="str">
            <v>M2</v>
          </cell>
          <cell r="D2305">
            <v>9628</v>
          </cell>
        </row>
        <row r="2306">
          <cell r="A2306">
            <v>2306</v>
          </cell>
          <cell r="B2306" t="str">
            <v>MENSULA # 1</v>
          </cell>
          <cell r="C2306" t="str">
            <v>M2</v>
          </cell>
          <cell r="D2306">
            <v>7500</v>
          </cell>
        </row>
        <row r="2307">
          <cell r="A2307">
            <v>2307</v>
          </cell>
          <cell r="B2307" t="str">
            <v>LAM.ICOPOR 1.20x3.60 20mm</v>
          </cell>
          <cell r="C2307" t="str">
            <v>UN</v>
          </cell>
          <cell r="D2307">
            <v>7517</v>
          </cell>
        </row>
        <row r="2308">
          <cell r="A2308">
            <v>2308</v>
          </cell>
          <cell r="B2308" t="str">
            <v>LAM.ICOPOR 1.00x1.00 50mm</v>
          </cell>
          <cell r="C2308" t="str">
            <v>UN</v>
          </cell>
          <cell r="D2308">
            <v>4618</v>
          </cell>
        </row>
        <row r="2309">
          <cell r="A2309">
            <v>2309</v>
          </cell>
          <cell r="B2309" t="str">
            <v>TABLETA CORRIENTE</v>
          </cell>
          <cell r="C2309" t="str">
            <v>M2</v>
          </cell>
          <cell r="D2309">
            <v>8816</v>
          </cell>
        </row>
        <row r="2310">
          <cell r="A2310">
            <v>2310</v>
          </cell>
          <cell r="B2310" t="str">
            <v>REVISION ENERGIA      E-2</v>
          </cell>
          <cell r="C2310" t="str">
            <v>UN</v>
          </cell>
          <cell r="D2310">
            <v>5134</v>
          </cell>
        </row>
        <row r="2311">
          <cell r="A2311">
            <v>2311</v>
          </cell>
          <cell r="B2311" t="str">
            <v>TEJA PLACA CLARABOYA #6</v>
          </cell>
          <cell r="C2311" t="str">
            <v>UN</v>
          </cell>
          <cell r="D2311">
            <v>19517</v>
          </cell>
        </row>
        <row r="2312">
          <cell r="A2312">
            <v>2312</v>
          </cell>
          <cell r="B2312" t="str">
            <v>CONTEN.RECTANGULAR 240 Lt</v>
          </cell>
          <cell r="C2312" t="str">
            <v>UN</v>
          </cell>
          <cell r="D2312">
            <v>56655</v>
          </cell>
        </row>
        <row r="2313">
          <cell r="A2313">
            <v>2313</v>
          </cell>
          <cell r="B2313" t="str">
            <v>TEJA PLACA VENTILACION #6</v>
          </cell>
          <cell r="C2313" t="str">
            <v>UN</v>
          </cell>
          <cell r="D2313">
            <v>23574</v>
          </cell>
        </row>
        <row r="2314">
          <cell r="A2314">
            <v>2314</v>
          </cell>
          <cell r="B2314" t="str">
            <v>BROCHA 1/2"</v>
          </cell>
          <cell r="C2314" t="str">
            <v>UN</v>
          </cell>
          <cell r="D2314">
            <v>1100</v>
          </cell>
        </row>
        <row r="2315">
          <cell r="A2315">
            <v>2315</v>
          </cell>
          <cell r="B2315" t="str">
            <v>BROCHA 1"</v>
          </cell>
          <cell r="C2315" t="str">
            <v>UN</v>
          </cell>
          <cell r="D2315">
            <v>1300</v>
          </cell>
        </row>
        <row r="2316">
          <cell r="A2316">
            <v>2316</v>
          </cell>
          <cell r="B2316" t="str">
            <v>BROCHA 1 1/2"</v>
          </cell>
          <cell r="C2316" t="str">
            <v>UN</v>
          </cell>
          <cell r="D2316">
            <v>1500</v>
          </cell>
        </row>
        <row r="2317">
          <cell r="A2317">
            <v>2317</v>
          </cell>
          <cell r="B2317" t="str">
            <v>BROCHA 2"</v>
          </cell>
          <cell r="C2317" t="str">
            <v>UN</v>
          </cell>
          <cell r="D2317">
            <v>2500</v>
          </cell>
        </row>
        <row r="2318">
          <cell r="A2318">
            <v>2318</v>
          </cell>
          <cell r="B2318" t="str">
            <v>BROCHA 3"</v>
          </cell>
          <cell r="C2318" t="str">
            <v>UN</v>
          </cell>
          <cell r="D2318">
            <v>4700</v>
          </cell>
        </row>
        <row r="2319">
          <cell r="A2319">
            <v>2319</v>
          </cell>
          <cell r="B2319" t="str">
            <v>TINA SPA CHARLOTE</v>
          </cell>
          <cell r="C2319" t="str">
            <v>UN</v>
          </cell>
          <cell r="D2319">
            <v>2333548</v>
          </cell>
        </row>
        <row r="2320">
          <cell r="A2320">
            <v>2320</v>
          </cell>
          <cell r="B2320" t="str">
            <v>SAUNA PERSONAL AMERICANO</v>
          </cell>
          <cell r="C2320" t="str">
            <v>UN</v>
          </cell>
          <cell r="D2320">
            <v>4401250</v>
          </cell>
        </row>
        <row r="2321">
          <cell r="A2321">
            <v>2321</v>
          </cell>
          <cell r="B2321" t="str">
            <v>BROCHA 4"</v>
          </cell>
          <cell r="C2321" t="str">
            <v>UN</v>
          </cell>
          <cell r="D2321">
            <v>7800</v>
          </cell>
        </row>
        <row r="2322">
          <cell r="A2322">
            <v>2322</v>
          </cell>
          <cell r="B2322" t="str">
            <v>BROCHA 5"</v>
          </cell>
          <cell r="C2322" t="str">
            <v>UN</v>
          </cell>
          <cell r="D2322">
            <v>11900</v>
          </cell>
        </row>
        <row r="2323">
          <cell r="A2323">
            <v>2323</v>
          </cell>
          <cell r="B2323" t="str">
            <v>CEMENTO GRIS 50KLS</v>
          </cell>
          <cell r="C2323" t="str">
            <v>BL</v>
          </cell>
          <cell r="D2323">
            <v>7500</v>
          </cell>
        </row>
        <row r="2324">
          <cell r="A2324">
            <v>2324</v>
          </cell>
          <cell r="B2324" t="str">
            <v>CEMENTO BLANCO         01</v>
          </cell>
          <cell r="C2324" t="str">
            <v>KL</v>
          </cell>
          <cell r="D2324">
            <v>415</v>
          </cell>
        </row>
        <row r="2325">
          <cell r="A2325">
            <v>2325</v>
          </cell>
          <cell r="B2325" t="str">
            <v>CEMENTO BLANCO 42.5KLS</v>
          </cell>
          <cell r="C2325" t="str">
            <v>UN</v>
          </cell>
          <cell r="D2325">
            <v>14300</v>
          </cell>
        </row>
        <row r="2326">
          <cell r="A2326">
            <v>2326</v>
          </cell>
          <cell r="B2326" t="str">
            <v>CEMENTO BLANCO 5 KLS</v>
          </cell>
          <cell r="C2326" t="str">
            <v>BL</v>
          </cell>
          <cell r="D2326">
            <v>2073</v>
          </cell>
        </row>
        <row r="2327">
          <cell r="A2327">
            <v>2327</v>
          </cell>
          <cell r="B2327" t="str">
            <v>CEMENTO BLANCO 21 1/4 KL</v>
          </cell>
          <cell r="C2327" t="str">
            <v>BL</v>
          </cell>
          <cell r="D2327">
            <v>7830</v>
          </cell>
        </row>
        <row r="2328">
          <cell r="A2328">
            <v>2328</v>
          </cell>
          <cell r="B2328" t="str">
            <v>CEMENTO BLANCO 40 KL</v>
          </cell>
          <cell r="C2328" t="str">
            <v>BL</v>
          </cell>
          <cell r="D2328">
            <v>12680</v>
          </cell>
        </row>
        <row r="2329">
          <cell r="A2329">
            <v>2329</v>
          </cell>
          <cell r="B2329" t="str">
            <v>CEMENTO DIAMANTE 40 KLS</v>
          </cell>
          <cell r="C2329" t="str">
            <v>BL</v>
          </cell>
          <cell r="D2329">
            <v>5500</v>
          </cell>
        </row>
        <row r="2330">
          <cell r="A2330">
            <v>2330</v>
          </cell>
          <cell r="B2330" t="str">
            <v>BALDOSAS AMARILLA 25X25</v>
          </cell>
          <cell r="C2330" t="str">
            <v>M2</v>
          </cell>
          <cell r="D2330">
            <v>6960</v>
          </cell>
        </row>
        <row r="2331">
          <cell r="A2331">
            <v>2331</v>
          </cell>
          <cell r="B2331" t="str">
            <v>BLANCO HUILA SPACATTO</v>
          </cell>
          <cell r="C2331" t="str">
            <v>M2</v>
          </cell>
          <cell r="D2331">
            <v>37700</v>
          </cell>
        </row>
        <row r="2332">
          <cell r="A2332">
            <v>2332</v>
          </cell>
          <cell r="B2332" t="str">
            <v>BALDOSAS ROJA 25X25</v>
          </cell>
          <cell r="C2332" t="str">
            <v>M2</v>
          </cell>
          <cell r="D2332">
            <v>6528</v>
          </cell>
        </row>
        <row r="2333">
          <cell r="A2333">
            <v>2333</v>
          </cell>
          <cell r="B2333" t="str">
            <v>BALD.BLANCO-NEGRO 25X25</v>
          </cell>
          <cell r="C2333" t="str">
            <v>M2</v>
          </cell>
          <cell r="D2333">
            <v>6960</v>
          </cell>
        </row>
        <row r="2334">
          <cell r="A2334">
            <v>2334</v>
          </cell>
          <cell r="B2334" t="str">
            <v>LAM.ICOPOR 1.20x1.20 50mm</v>
          </cell>
          <cell r="C2334" t="str">
            <v>UN</v>
          </cell>
          <cell r="D2334">
            <v>6264</v>
          </cell>
        </row>
        <row r="2335">
          <cell r="A2335">
            <v>2335</v>
          </cell>
          <cell r="B2335" t="str">
            <v>LAM.ICOPOR 1.20x2.40 50mm</v>
          </cell>
          <cell r="C2335" t="str">
            <v>UN</v>
          </cell>
          <cell r="D2335">
            <v>12528</v>
          </cell>
        </row>
        <row r="2336">
          <cell r="A2336">
            <v>2336</v>
          </cell>
          <cell r="B2336" t="str">
            <v>LAM.ICOPOR 1.20x3.60 50mm</v>
          </cell>
          <cell r="C2336" t="str">
            <v>UN</v>
          </cell>
          <cell r="D2336">
            <v>18792</v>
          </cell>
        </row>
        <row r="2337">
          <cell r="A2337">
            <v>2337</v>
          </cell>
          <cell r="B2337" t="str">
            <v>VERJAS</v>
          </cell>
          <cell r="C2337" t="str">
            <v>M2</v>
          </cell>
          <cell r="D2337">
            <v>47365</v>
          </cell>
        </row>
        <row r="2338">
          <cell r="A2338">
            <v>2338</v>
          </cell>
          <cell r="B2338" t="str">
            <v>GEOMEMBRANA POLY-FLEX  40</v>
          </cell>
          <cell r="C2338" t="str">
            <v>M2</v>
          </cell>
          <cell r="D2338">
            <v>4640</v>
          </cell>
        </row>
        <row r="2339">
          <cell r="A2339">
            <v>2339</v>
          </cell>
          <cell r="B2339" t="str">
            <v>VERJAS                 01</v>
          </cell>
          <cell r="C2339" t="str">
            <v>M2</v>
          </cell>
          <cell r="D2339">
            <v>42925</v>
          </cell>
        </row>
        <row r="2340">
          <cell r="A2340">
            <v>2340</v>
          </cell>
          <cell r="B2340" t="str">
            <v>PANEL 2.00 x 0.50</v>
          </cell>
          <cell r="C2340" t="str">
            <v>ML</v>
          </cell>
          <cell r="D2340">
            <v>21462</v>
          </cell>
        </row>
        <row r="2341">
          <cell r="A2341">
            <v>2341</v>
          </cell>
          <cell r="B2341" t="str">
            <v>MEZCLADORA ELECTRICA</v>
          </cell>
          <cell r="C2341" t="str">
            <v>DD</v>
          </cell>
          <cell r="D2341">
            <v>20880</v>
          </cell>
        </row>
        <row r="2342">
          <cell r="A2342">
            <v>2342</v>
          </cell>
          <cell r="B2342" t="str">
            <v>BALD.BLANCO-AMARIL. 25X25</v>
          </cell>
          <cell r="C2342" t="str">
            <v>M2</v>
          </cell>
          <cell r="D2342">
            <v>6960</v>
          </cell>
        </row>
        <row r="2343">
          <cell r="A2343">
            <v>2343</v>
          </cell>
          <cell r="B2343" t="str">
            <v>ELEMENTOS VERTICALES</v>
          </cell>
          <cell r="C2343" t="str">
            <v>ML</v>
          </cell>
          <cell r="D2343">
            <v>10657</v>
          </cell>
        </row>
        <row r="2344">
          <cell r="A2344">
            <v>2344</v>
          </cell>
          <cell r="B2344" t="str">
            <v>BALAUSTRES 0.3-0.31-0.32</v>
          </cell>
          <cell r="C2344" t="str">
            <v>UN</v>
          </cell>
          <cell r="D2344">
            <v>3404</v>
          </cell>
        </row>
        <row r="2345">
          <cell r="A2345">
            <v>2345</v>
          </cell>
          <cell r="B2345" t="str">
            <v>BALAUSTRES 0.33-0.34-0.36</v>
          </cell>
          <cell r="C2345" t="str">
            <v>UN</v>
          </cell>
          <cell r="D2345">
            <v>3700</v>
          </cell>
        </row>
        <row r="2346">
          <cell r="A2346">
            <v>2346</v>
          </cell>
          <cell r="B2346" t="str">
            <v>CANALETA          90x8.00</v>
          </cell>
          <cell r="C2346" t="str">
            <v>UN</v>
          </cell>
          <cell r="D2346">
            <v>74503</v>
          </cell>
        </row>
        <row r="2347">
          <cell r="A2347">
            <v>2347</v>
          </cell>
          <cell r="B2347" t="str">
            <v>CUBIERTA ARQUITECT.  1.83</v>
          </cell>
          <cell r="C2347" t="str">
            <v>UN</v>
          </cell>
          <cell r="D2347">
            <v>7426</v>
          </cell>
        </row>
        <row r="2348">
          <cell r="A2348">
            <v>2348</v>
          </cell>
          <cell r="B2348" t="str">
            <v>CUBIERTA ARQUITECT.  2.44</v>
          </cell>
          <cell r="C2348" t="str">
            <v>UN</v>
          </cell>
          <cell r="D2348">
            <v>9913</v>
          </cell>
        </row>
        <row r="2349">
          <cell r="A2349">
            <v>2349</v>
          </cell>
          <cell r="B2349" t="str">
            <v>CUBIERTA ARQUITECT.  3.05</v>
          </cell>
          <cell r="C2349" t="str">
            <v>UN</v>
          </cell>
          <cell r="D2349">
            <v>12381</v>
          </cell>
        </row>
        <row r="2350">
          <cell r="A2350">
            <v>2350</v>
          </cell>
          <cell r="B2350" t="str">
            <v>CUBIERTA ARQUITECT.  3.66</v>
          </cell>
          <cell r="C2350" t="str">
            <v>UN</v>
          </cell>
          <cell r="D2350">
            <v>15254</v>
          </cell>
        </row>
        <row r="2351">
          <cell r="A2351">
            <v>2351</v>
          </cell>
          <cell r="B2351" t="str">
            <v>TEJA TOLEDO          2.10</v>
          </cell>
          <cell r="C2351" t="str">
            <v>UN</v>
          </cell>
          <cell r="D2351">
            <v>19832</v>
          </cell>
        </row>
        <row r="2352">
          <cell r="A2352">
            <v>2352</v>
          </cell>
          <cell r="B2352" t="str">
            <v>CUBIERTA ARQUITECT. 3.05m</v>
          </cell>
          <cell r="C2352" t="str">
            <v>UN</v>
          </cell>
          <cell r="D2352">
            <v>19863</v>
          </cell>
        </row>
        <row r="2353">
          <cell r="A2353">
            <v>2353</v>
          </cell>
          <cell r="B2353" t="str">
            <v>TEJA TOLEDO          2.80</v>
          </cell>
          <cell r="C2353" t="str">
            <v>UN</v>
          </cell>
          <cell r="D2353">
            <v>26486</v>
          </cell>
        </row>
        <row r="2354">
          <cell r="A2354">
            <v>2354</v>
          </cell>
          <cell r="B2354" t="str">
            <v>TEJA TOLEDO          3.50</v>
          </cell>
          <cell r="C2354" t="str">
            <v>UN</v>
          </cell>
          <cell r="D2354">
            <v>33094</v>
          </cell>
        </row>
        <row r="2355">
          <cell r="A2355">
            <v>2355</v>
          </cell>
          <cell r="B2355" t="str">
            <v>CANALETA           90x4.5</v>
          </cell>
          <cell r="C2355" t="str">
            <v>UN</v>
          </cell>
          <cell r="D2355">
            <v>41927</v>
          </cell>
        </row>
        <row r="2356">
          <cell r="A2356">
            <v>2356</v>
          </cell>
          <cell r="B2356" t="str">
            <v>SAUNA FAMILIAR AMERICANO</v>
          </cell>
          <cell r="C2356" t="str">
            <v>UN</v>
          </cell>
          <cell r="D2356">
            <v>4893750</v>
          </cell>
        </row>
        <row r="2357">
          <cell r="A2357">
            <v>2357</v>
          </cell>
          <cell r="B2357" t="str">
            <v>TEJA TOLEDO          4.20</v>
          </cell>
          <cell r="C2357" t="str">
            <v>UN</v>
          </cell>
          <cell r="D2357">
            <v>39705</v>
          </cell>
        </row>
        <row r="2358">
          <cell r="A2358">
            <v>2358</v>
          </cell>
          <cell r="B2358" t="str">
            <v>SAUNA SOCIAL AMERICANO</v>
          </cell>
          <cell r="C2358" t="str">
            <v>UN</v>
          </cell>
          <cell r="D2358">
            <v>5468750</v>
          </cell>
        </row>
        <row r="2359">
          <cell r="A2359">
            <v>2359</v>
          </cell>
          <cell r="B2359" t="str">
            <v>CABALLETE TEJA TOLEDO</v>
          </cell>
          <cell r="C2359" t="str">
            <v>UN</v>
          </cell>
          <cell r="D2359">
            <v>2255</v>
          </cell>
        </row>
        <row r="2360">
          <cell r="A2360">
            <v>2360</v>
          </cell>
          <cell r="B2360" t="str">
            <v>TERMINAL ALERO GRANDE</v>
          </cell>
          <cell r="C2360" t="str">
            <v>UN</v>
          </cell>
          <cell r="D2360">
            <v>5119</v>
          </cell>
        </row>
        <row r="2361">
          <cell r="A2361">
            <v>2361</v>
          </cell>
          <cell r="B2361" t="str">
            <v>ESTUFA GAS 4 P ENC ELECTR</v>
          </cell>
          <cell r="C2361" t="str">
            <v>UN</v>
          </cell>
          <cell r="D2361">
            <v>193500</v>
          </cell>
        </row>
        <row r="2362">
          <cell r="A2362">
            <v>2362</v>
          </cell>
          <cell r="B2362" t="str">
            <v>TERMINAL UNIVERSAL PLANO</v>
          </cell>
          <cell r="C2362" t="str">
            <v>UN</v>
          </cell>
          <cell r="D2362">
            <v>6130</v>
          </cell>
        </row>
        <row r="2363">
          <cell r="A2363">
            <v>2363</v>
          </cell>
          <cell r="B2363" t="str">
            <v>TERMINAL ALERO PEQUEÑO</v>
          </cell>
          <cell r="C2363" t="str">
            <v>UN</v>
          </cell>
          <cell r="D2363">
            <v>3969</v>
          </cell>
        </row>
        <row r="2364">
          <cell r="A2364">
            <v>2364</v>
          </cell>
          <cell r="B2364" t="str">
            <v>PERFIL ABIERTO 50x100  16</v>
          </cell>
          <cell r="C2364" t="str">
            <v>UN</v>
          </cell>
          <cell r="D2364">
            <v>24232</v>
          </cell>
        </row>
        <row r="2365">
          <cell r="A2365">
            <v>2365</v>
          </cell>
          <cell r="B2365" t="str">
            <v>ESTUFA GAS 4 PUESTOS   02</v>
          </cell>
          <cell r="C2365" t="str">
            <v>UN</v>
          </cell>
          <cell r="D2365">
            <v>171900</v>
          </cell>
        </row>
        <row r="2366">
          <cell r="A2366">
            <v>2366</v>
          </cell>
          <cell r="B2366" t="str">
            <v>HORNO ESTATICO</v>
          </cell>
          <cell r="C2366" t="str">
            <v>UN</v>
          </cell>
          <cell r="D2366">
            <v>249500</v>
          </cell>
        </row>
        <row r="2367">
          <cell r="A2367">
            <v>2367</v>
          </cell>
          <cell r="B2367" t="str">
            <v>PERFIL ABIERTO 50x100  14</v>
          </cell>
          <cell r="C2367" t="str">
            <v>UN</v>
          </cell>
          <cell r="D2367">
            <v>29885</v>
          </cell>
        </row>
        <row r="2368">
          <cell r="A2368">
            <v>2368</v>
          </cell>
          <cell r="B2368" t="str">
            <v>AZULEJO           15x22.5</v>
          </cell>
          <cell r="C2368" t="str">
            <v>M2</v>
          </cell>
          <cell r="D2368">
            <v>8294</v>
          </cell>
        </row>
        <row r="2369">
          <cell r="A2369">
            <v>2369</v>
          </cell>
          <cell r="B2369" t="str">
            <v>ACCESORIO ANDINO BLANCO</v>
          </cell>
          <cell r="C2369" t="str">
            <v>UN</v>
          </cell>
          <cell r="D2369">
            <v>11426</v>
          </cell>
        </row>
        <row r="2370">
          <cell r="A2370">
            <v>2370</v>
          </cell>
          <cell r="B2370" t="str">
            <v>REVISION ENERGIA      E-3</v>
          </cell>
          <cell r="C2370" t="str">
            <v>UN</v>
          </cell>
          <cell r="D2370">
            <v>6413</v>
          </cell>
        </row>
        <row r="2371">
          <cell r="A2371">
            <v>2371</v>
          </cell>
          <cell r="B2371" t="str">
            <v>DOTACION OFICINA</v>
          </cell>
          <cell r="C2371" t="str">
            <v>UN</v>
          </cell>
          <cell r="D2371">
            <v>350460</v>
          </cell>
        </row>
        <row r="2372">
          <cell r="A2372">
            <v>2372</v>
          </cell>
          <cell r="B2372" t="str">
            <v>TEJA INGLESA MOORE</v>
          </cell>
          <cell r="C2372" t="str">
            <v>M2</v>
          </cell>
          <cell r="D2372">
            <v>12412</v>
          </cell>
        </row>
        <row r="2373">
          <cell r="A2373">
            <v>2373</v>
          </cell>
          <cell r="B2373" t="str">
            <v>MINICARGADOR BOBCAT 753</v>
          </cell>
          <cell r="C2373" t="str">
            <v>HR</v>
          </cell>
          <cell r="D2373">
            <v>18560</v>
          </cell>
        </row>
        <row r="2374">
          <cell r="A2374">
            <v>2374</v>
          </cell>
          <cell r="B2374" t="str">
            <v>TEJA PLANA</v>
          </cell>
          <cell r="C2374" t="str">
            <v>M2</v>
          </cell>
          <cell r="D2374">
            <v>10904</v>
          </cell>
        </row>
        <row r="2375">
          <cell r="A2375">
            <v>2375</v>
          </cell>
          <cell r="B2375" t="str">
            <v>COMPRESOR CON MARTILLO</v>
          </cell>
          <cell r="C2375" t="str">
            <v>HR</v>
          </cell>
          <cell r="D2375">
            <v>21460</v>
          </cell>
        </row>
        <row r="2376">
          <cell r="A2376">
            <v>2376</v>
          </cell>
          <cell r="B2376" t="str">
            <v>TEJA BAVARA            01</v>
          </cell>
          <cell r="C2376" t="str">
            <v>M2</v>
          </cell>
          <cell r="D2376">
            <v>10074</v>
          </cell>
        </row>
        <row r="2377">
          <cell r="A2377">
            <v>2377</v>
          </cell>
          <cell r="B2377" t="str">
            <v>TEJA MOORE CABALLETE</v>
          </cell>
          <cell r="C2377" t="str">
            <v>ML</v>
          </cell>
          <cell r="D2377">
            <v>1972</v>
          </cell>
        </row>
        <row r="2378">
          <cell r="A2378">
            <v>2378</v>
          </cell>
          <cell r="B2378" t="str">
            <v>BALAUSTRES 0.37</v>
          </cell>
          <cell r="C2378" t="str">
            <v>UN</v>
          </cell>
          <cell r="D2378">
            <v>2886</v>
          </cell>
        </row>
        <row r="2379">
          <cell r="A2379">
            <v>2379</v>
          </cell>
          <cell r="B2379" t="str">
            <v>BALCONES CANASTAS</v>
          </cell>
          <cell r="C2379" t="str">
            <v>ML</v>
          </cell>
          <cell r="D2379">
            <v>108052</v>
          </cell>
        </row>
        <row r="2380">
          <cell r="A2380">
            <v>2380</v>
          </cell>
          <cell r="B2380" t="str">
            <v>CALADOS</v>
          </cell>
          <cell r="C2380" t="str">
            <v>M2</v>
          </cell>
          <cell r="D2380">
            <v>74008</v>
          </cell>
        </row>
        <row r="2381">
          <cell r="A2381">
            <v>2381</v>
          </cell>
          <cell r="B2381" t="str">
            <v>CAFE PINTA 153x305x10</v>
          </cell>
          <cell r="C2381" t="str">
            <v>M2</v>
          </cell>
          <cell r="D2381">
            <v>52780</v>
          </cell>
        </row>
        <row r="2382">
          <cell r="A2382">
            <v>2382</v>
          </cell>
          <cell r="B2382" t="str">
            <v>CALADOS ESPECIALES</v>
          </cell>
          <cell r="C2382" t="str">
            <v>M2</v>
          </cell>
          <cell r="D2382">
            <v>84369</v>
          </cell>
        </row>
        <row r="2383">
          <cell r="A2383">
            <v>2383</v>
          </cell>
          <cell r="B2383" t="str">
            <v>CUBIERTA LUXALON  0.4mm</v>
          </cell>
          <cell r="C2383" t="str">
            <v>M2</v>
          </cell>
          <cell r="D2383">
            <v>35380</v>
          </cell>
        </row>
        <row r="2384">
          <cell r="A2384">
            <v>2384</v>
          </cell>
          <cell r="B2384" t="str">
            <v>HORNO MULTIFUNC VENTILADO</v>
          </cell>
          <cell r="C2384" t="str">
            <v>UN</v>
          </cell>
          <cell r="D2384">
            <v>477600</v>
          </cell>
        </row>
        <row r="2385">
          <cell r="A2385">
            <v>2385</v>
          </cell>
          <cell r="B2385" t="str">
            <v>CUBIERTA LUXALON  0.4mm01</v>
          </cell>
          <cell r="C2385" t="str">
            <v>M2</v>
          </cell>
          <cell r="D2385">
            <v>36192</v>
          </cell>
        </row>
        <row r="2386">
          <cell r="A2386">
            <v>2386</v>
          </cell>
          <cell r="B2386" t="str">
            <v>HORNO MULTIFUNC VENTILA01</v>
          </cell>
          <cell r="C2386" t="str">
            <v>UN</v>
          </cell>
          <cell r="D2386">
            <v>434500</v>
          </cell>
        </row>
        <row r="2387">
          <cell r="A2387">
            <v>2387</v>
          </cell>
          <cell r="B2387" t="str">
            <v>CUBIERTA LUXALON ALUM.0.5</v>
          </cell>
          <cell r="C2387" t="str">
            <v>M2</v>
          </cell>
          <cell r="D2387">
            <v>43384</v>
          </cell>
        </row>
        <row r="2388">
          <cell r="A2388">
            <v>2388</v>
          </cell>
          <cell r="B2388" t="str">
            <v>CUBIERTA LUXALON ALUM.001</v>
          </cell>
          <cell r="C2388" t="str">
            <v>M2</v>
          </cell>
          <cell r="D2388">
            <v>44196</v>
          </cell>
        </row>
        <row r="2389">
          <cell r="A2389">
            <v>2389</v>
          </cell>
          <cell r="B2389" t="str">
            <v>CUMBRERA A 1 Y 2 AGUAS</v>
          </cell>
          <cell r="C2389" t="str">
            <v>Ml</v>
          </cell>
          <cell r="D2389">
            <v>10590</v>
          </cell>
        </row>
        <row r="2390">
          <cell r="A2390">
            <v>2390</v>
          </cell>
          <cell r="B2390" t="str">
            <v>BALD.IMITAC.GRANITO 25X25</v>
          </cell>
          <cell r="C2390" t="str">
            <v>M2</v>
          </cell>
          <cell r="D2390">
            <v>6960</v>
          </cell>
        </row>
        <row r="2391">
          <cell r="A2391">
            <v>2391</v>
          </cell>
          <cell r="B2391" t="str">
            <v>REMATE LAT. MURO  0.15 cm</v>
          </cell>
          <cell r="C2391" t="str">
            <v>Ml</v>
          </cell>
          <cell r="D2391">
            <v>10590</v>
          </cell>
        </row>
        <row r="2392">
          <cell r="A2392">
            <v>2392</v>
          </cell>
          <cell r="B2392" t="str">
            <v>MALLA GALLINERO  1.80x36m</v>
          </cell>
          <cell r="C2392" t="str">
            <v>RL</v>
          </cell>
          <cell r="D2392">
            <v>83700</v>
          </cell>
        </row>
        <row r="2393">
          <cell r="A2393">
            <v>2393</v>
          </cell>
          <cell r="B2393" t="str">
            <v>LIMAHOYA Desarro.0.384 mm</v>
          </cell>
          <cell r="C2393" t="str">
            <v>ML</v>
          </cell>
          <cell r="D2393">
            <v>10590</v>
          </cell>
        </row>
        <row r="2394">
          <cell r="A2394">
            <v>2394</v>
          </cell>
          <cell r="B2394" t="str">
            <v>TABLON LISO LATINO SALMON</v>
          </cell>
          <cell r="C2394" t="str">
            <v>M2</v>
          </cell>
          <cell r="D2394">
            <v>9535</v>
          </cell>
        </row>
        <row r="2395">
          <cell r="A2395">
            <v>2395</v>
          </cell>
          <cell r="B2395" t="str">
            <v>TEJA BAVARA ROJA</v>
          </cell>
          <cell r="C2395" t="str">
            <v>M2</v>
          </cell>
          <cell r="D2395">
            <v>13816</v>
          </cell>
        </row>
        <row r="2396">
          <cell r="A2396">
            <v>2396</v>
          </cell>
          <cell r="B2396" t="str">
            <v>FIJAMIX</v>
          </cell>
          <cell r="C2396" t="str">
            <v>KG</v>
          </cell>
          <cell r="D2396">
            <v>7830</v>
          </cell>
        </row>
        <row r="2397">
          <cell r="A2397">
            <v>2397</v>
          </cell>
          <cell r="B2397" t="str">
            <v>SEGUETA METALOY   12x3 cm</v>
          </cell>
          <cell r="C2397" t="str">
            <v>UN</v>
          </cell>
          <cell r="D2397">
            <v>1136</v>
          </cell>
        </row>
        <row r="2398">
          <cell r="A2398">
            <v>2398</v>
          </cell>
          <cell r="B2398" t="str">
            <v>CERAMICA BEIGE MARMOLIZA</v>
          </cell>
          <cell r="C2398" t="str">
            <v>M2</v>
          </cell>
          <cell r="D2398">
            <v>12123</v>
          </cell>
        </row>
        <row r="2399">
          <cell r="A2399">
            <v>2399</v>
          </cell>
          <cell r="B2399" t="str">
            <v>TABLON LISO LATINO ROJO</v>
          </cell>
          <cell r="C2399" t="str">
            <v>M2</v>
          </cell>
          <cell r="D2399">
            <v>9535</v>
          </cell>
        </row>
        <row r="2400">
          <cell r="A2400">
            <v>2400</v>
          </cell>
          <cell r="B2400" t="str">
            <v>CERAMICA BLANCO LISO</v>
          </cell>
          <cell r="C2400" t="str">
            <v>M2</v>
          </cell>
          <cell r="D2400">
            <v>9825</v>
          </cell>
        </row>
        <row r="2401">
          <cell r="A2401">
            <v>2401</v>
          </cell>
          <cell r="B2401" t="str">
            <v>CERAMICA GRAMILLA BLANCA</v>
          </cell>
          <cell r="C2401" t="str">
            <v>M2</v>
          </cell>
          <cell r="D2401">
            <v>11194</v>
          </cell>
        </row>
        <row r="2402">
          <cell r="A2402">
            <v>2402</v>
          </cell>
          <cell r="B2402" t="str">
            <v>VALVULA DE REGULACION 1/2</v>
          </cell>
          <cell r="C2402" t="str">
            <v>UN</v>
          </cell>
          <cell r="D2402">
            <v>12439</v>
          </cell>
        </row>
        <row r="2403">
          <cell r="A2403">
            <v>2403</v>
          </cell>
          <cell r="B2403" t="str">
            <v>REVISION ENERGIA      E-4</v>
          </cell>
          <cell r="C2403" t="str">
            <v>UN</v>
          </cell>
          <cell r="D2403">
            <v>8334</v>
          </cell>
        </row>
        <row r="2404">
          <cell r="A2404">
            <v>2404</v>
          </cell>
          <cell r="B2404" t="str">
            <v>ORINAL PEQUEÑO</v>
          </cell>
          <cell r="C2404" t="str">
            <v>UN</v>
          </cell>
          <cell r="D2404">
            <v>43906</v>
          </cell>
        </row>
        <row r="2405">
          <cell r="A2405">
            <v>2405</v>
          </cell>
          <cell r="B2405" t="str">
            <v>BALDOSA JASPEADA 30X30</v>
          </cell>
          <cell r="C2405" t="str">
            <v>M2</v>
          </cell>
          <cell r="D2405">
            <v>6985</v>
          </cell>
        </row>
        <row r="2406">
          <cell r="A2406">
            <v>2406</v>
          </cell>
          <cell r="B2406" t="str">
            <v>CERAMICA GRAMILLA CAFE</v>
          </cell>
          <cell r="C2406" t="str">
            <v>M2</v>
          </cell>
          <cell r="D2406">
            <v>11194</v>
          </cell>
        </row>
        <row r="2407">
          <cell r="A2407">
            <v>2407</v>
          </cell>
          <cell r="B2407" t="str">
            <v>CERAMICA GRIS LISO</v>
          </cell>
          <cell r="C2407" t="str">
            <v>M2</v>
          </cell>
          <cell r="D2407">
            <v>9825</v>
          </cell>
        </row>
        <row r="2408">
          <cell r="A2408">
            <v>2408</v>
          </cell>
          <cell r="B2408" t="str">
            <v>CERAMICA ALMENRA TEX</v>
          </cell>
          <cell r="C2408" t="str">
            <v>M2</v>
          </cell>
          <cell r="D2408">
            <v>11293</v>
          </cell>
        </row>
        <row r="2409">
          <cell r="A2409">
            <v>2409</v>
          </cell>
          <cell r="B2409" t="str">
            <v>CERAMICA GRANILLA BLANCA</v>
          </cell>
          <cell r="C2409" t="str">
            <v>M2</v>
          </cell>
          <cell r="D2409">
            <v>12748</v>
          </cell>
        </row>
        <row r="2410">
          <cell r="A2410">
            <v>2410</v>
          </cell>
          <cell r="B2410" t="str">
            <v>CERAMICA GRANILLA CAFE</v>
          </cell>
          <cell r="C2410" t="str">
            <v>M2</v>
          </cell>
          <cell r="D2410">
            <v>12748</v>
          </cell>
        </row>
        <row r="2411">
          <cell r="A2411">
            <v>2411</v>
          </cell>
          <cell r="B2411" t="str">
            <v>BALDOSA MADERA 25X25</v>
          </cell>
          <cell r="C2411" t="str">
            <v>M2</v>
          </cell>
          <cell r="D2411">
            <v>6960</v>
          </cell>
        </row>
        <row r="2412">
          <cell r="A2412">
            <v>2412</v>
          </cell>
          <cell r="B2412" t="str">
            <v>CERAMICA GRIS LISO     01</v>
          </cell>
          <cell r="C2412" t="str">
            <v>M2</v>
          </cell>
          <cell r="D2412">
            <v>10858</v>
          </cell>
        </row>
        <row r="2413">
          <cell r="A2413">
            <v>2413</v>
          </cell>
          <cell r="B2413" t="str">
            <v>ESPEJO ARGENTINO      4mm</v>
          </cell>
          <cell r="C2413" t="str">
            <v>M2</v>
          </cell>
          <cell r="D2413">
            <v>21471</v>
          </cell>
        </row>
        <row r="2414">
          <cell r="A2414">
            <v>2414</v>
          </cell>
          <cell r="B2414" t="str">
            <v>REVISION ENERGIA      E-5</v>
          </cell>
          <cell r="C2414" t="str">
            <v>UN</v>
          </cell>
          <cell r="D2414">
            <v>11494</v>
          </cell>
        </row>
        <row r="2415">
          <cell r="A2415">
            <v>2415</v>
          </cell>
          <cell r="B2415" t="str">
            <v>ESPEJO ARGENTINO      5mm</v>
          </cell>
          <cell r="C2415" t="str">
            <v>M2</v>
          </cell>
          <cell r="D2415">
            <v>28776</v>
          </cell>
        </row>
        <row r="2416">
          <cell r="A2416">
            <v>2416</v>
          </cell>
          <cell r="B2416" t="str">
            <v>BASE ASFALT.1350   (OBRA)</v>
          </cell>
          <cell r="C2416" t="str">
            <v>M3</v>
          </cell>
          <cell r="D2416">
            <v>130000</v>
          </cell>
        </row>
        <row r="2417">
          <cell r="A2417">
            <v>2417</v>
          </cell>
          <cell r="B2417" t="str">
            <v>ACRILCOR</v>
          </cell>
          <cell r="C2417" t="str">
            <v>KG</v>
          </cell>
          <cell r="D2417">
            <v>2850</v>
          </cell>
        </row>
        <row r="2418">
          <cell r="A2418">
            <v>2418</v>
          </cell>
          <cell r="B2418" t="str">
            <v>CERAMICA BEIGE LISO RENAC</v>
          </cell>
          <cell r="C2418" t="str">
            <v>M2</v>
          </cell>
          <cell r="D2418">
            <v>14384</v>
          </cell>
        </row>
        <row r="2419">
          <cell r="A2419">
            <v>2419</v>
          </cell>
          <cell r="B2419" t="str">
            <v>CALADOS MOD. 0.70x0.70</v>
          </cell>
          <cell r="C2419" t="str">
            <v>UN</v>
          </cell>
          <cell r="D2419">
            <v>60687</v>
          </cell>
        </row>
        <row r="2420">
          <cell r="A2420">
            <v>2420</v>
          </cell>
          <cell r="B2420" t="str">
            <v>REVISION ENERGIA      E-6</v>
          </cell>
          <cell r="C2420" t="str">
            <v>UN</v>
          </cell>
          <cell r="D2420">
            <v>12824</v>
          </cell>
        </row>
        <row r="2421">
          <cell r="A2421">
            <v>2421</v>
          </cell>
          <cell r="B2421" t="str">
            <v>CERAMICA BLANCA LISO RENA</v>
          </cell>
          <cell r="C2421" t="str">
            <v>M2</v>
          </cell>
          <cell r="D2421">
            <v>14384</v>
          </cell>
        </row>
        <row r="2422">
          <cell r="A2422">
            <v>2422</v>
          </cell>
          <cell r="B2422" t="str">
            <v>DESAGUE  BAÑERA AUTOMATIC</v>
          </cell>
          <cell r="C2422" t="str">
            <v>UN</v>
          </cell>
          <cell r="D2422">
            <v>55265</v>
          </cell>
        </row>
        <row r="2423">
          <cell r="A2423">
            <v>2423</v>
          </cell>
          <cell r="B2423" t="str">
            <v>BALDOSA P1 PAYANDE</v>
          </cell>
          <cell r="C2423" t="str">
            <v>M2</v>
          </cell>
          <cell r="D2423">
            <v>13270</v>
          </cell>
        </row>
        <row r="2424">
          <cell r="A2424">
            <v>2424</v>
          </cell>
          <cell r="B2424" t="str">
            <v>ARENA AMARILLA</v>
          </cell>
          <cell r="C2424" t="str">
            <v>M3</v>
          </cell>
          <cell r="D2424">
            <v>10700</v>
          </cell>
        </row>
        <row r="2425">
          <cell r="A2425">
            <v>2425</v>
          </cell>
          <cell r="B2425" t="str">
            <v>CALADOS MOD. 1.20x0.80</v>
          </cell>
          <cell r="C2425" t="str">
            <v>UN</v>
          </cell>
          <cell r="D2425">
            <v>109532</v>
          </cell>
        </row>
        <row r="2426">
          <cell r="A2426">
            <v>2426</v>
          </cell>
          <cell r="B2426" t="str">
            <v>MARMOL IMPORTADO BATTICHI</v>
          </cell>
          <cell r="C2426" t="str">
            <v>M2</v>
          </cell>
          <cell r="D2426">
            <v>52500</v>
          </cell>
        </row>
        <row r="2427">
          <cell r="A2427">
            <v>2427</v>
          </cell>
          <cell r="B2427" t="str">
            <v>ALFOMBR.TERUEL RES.7.0 mm</v>
          </cell>
          <cell r="C2427" t="str">
            <v>M2</v>
          </cell>
          <cell r="D2427">
            <v>11433</v>
          </cell>
        </row>
        <row r="2428">
          <cell r="A2428">
            <v>2428</v>
          </cell>
          <cell r="B2428" t="str">
            <v>ALFOMBRA ARENA RES. 75 mm</v>
          </cell>
          <cell r="C2428" t="str">
            <v>M2</v>
          </cell>
          <cell r="D2428">
            <v>12247</v>
          </cell>
        </row>
        <row r="2429">
          <cell r="A2429">
            <v>2429</v>
          </cell>
          <cell r="B2429" t="str">
            <v>CALADOS MOD. 1.00x1.00</v>
          </cell>
          <cell r="C2429" t="str">
            <v>UN</v>
          </cell>
          <cell r="D2429">
            <v>74008</v>
          </cell>
        </row>
        <row r="2430">
          <cell r="A2430">
            <v>2430</v>
          </cell>
          <cell r="B2430" t="str">
            <v>ALFOMB.MALLORCA RES.17 mm</v>
          </cell>
          <cell r="C2430" t="str">
            <v>M2</v>
          </cell>
          <cell r="D2430">
            <v>18239</v>
          </cell>
        </row>
        <row r="2431">
          <cell r="A2431">
            <v>2431</v>
          </cell>
          <cell r="B2431" t="str">
            <v>ALFOMBRA CARDEÑA   13.5mm</v>
          </cell>
          <cell r="C2431" t="str">
            <v>M2</v>
          </cell>
          <cell r="D2431">
            <v>23396</v>
          </cell>
        </row>
        <row r="2432">
          <cell r="A2432">
            <v>2432</v>
          </cell>
          <cell r="B2432" t="str">
            <v>ALFOMBRA MINK RES.  23 mm</v>
          </cell>
          <cell r="C2432" t="str">
            <v>M2</v>
          </cell>
          <cell r="D2432">
            <v>59157</v>
          </cell>
        </row>
        <row r="2433">
          <cell r="A2433">
            <v>2433</v>
          </cell>
          <cell r="B2433" t="str">
            <v>ALF.OASIS IMP. RES 8.0 mm</v>
          </cell>
          <cell r="C2433" t="str">
            <v>M2</v>
          </cell>
          <cell r="D2433">
            <v>23735</v>
          </cell>
        </row>
        <row r="2434">
          <cell r="A2434">
            <v>2434</v>
          </cell>
          <cell r="B2434" t="str">
            <v>ALFOMBRA BOUNTY   13.0 mm</v>
          </cell>
          <cell r="C2434" t="str">
            <v>M2</v>
          </cell>
          <cell r="D2434">
            <v>24570</v>
          </cell>
        </row>
        <row r="2435">
          <cell r="A2435">
            <v>2435</v>
          </cell>
          <cell r="B2435" t="str">
            <v>LISTON CEDRO 2"x2"x12'</v>
          </cell>
          <cell r="C2435" t="str">
            <v>UN</v>
          </cell>
          <cell r="D2435">
            <v>8000</v>
          </cell>
        </row>
        <row r="2436">
          <cell r="A2436">
            <v>2436</v>
          </cell>
          <cell r="B2436" t="str">
            <v>ALFOMBR.HERCULES COM.5 mm</v>
          </cell>
          <cell r="C2436" t="str">
            <v>M2</v>
          </cell>
          <cell r="D2436">
            <v>28792</v>
          </cell>
        </row>
        <row r="2437">
          <cell r="A2437">
            <v>2437</v>
          </cell>
          <cell r="B2437" t="str">
            <v>ALF.REFLEJOS COM  4.50 mm</v>
          </cell>
          <cell r="C2437" t="str">
            <v>M2</v>
          </cell>
          <cell r="D2437">
            <v>20080</v>
          </cell>
        </row>
        <row r="2438">
          <cell r="A2438">
            <v>2438</v>
          </cell>
          <cell r="B2438" t="str">
            <v>MENSULA # 2</v>
          </cell>
          <cell r="C2438" t="str">
            <v>M2</v>
          </cell>
          <cell r="D2438">
            <v>7500</v>
          </cell>
        </row>
        <row r="2439">
          <cell r="A2439">
            <v>2439</v>
          </cell>
          <cell r="B2439" t="str">
            <v>B.IMIT.MARMOL-GRIS 25X25</v>
          </cell>
          <cell r="C2439" t="str">
            <v>M2</v>
          </cell>
          <cell r="D2439">
            <v>6960</v>
          </cell>
        </row>
        <row r="2440">
          <cell r="A2440">
            <v>2440</v>
          </cell>
          <cell r="B2440" t="str">
            <v>ZOCALO BALD-CEMEN.25X25</v>
          </cell>
          <cell r="C2440" t="str">
            <v>ML</v>
          </cell>
          <cell r="D2440">
            <v>2176</v>
          </cell>
        </row>
        <row r="2441">
          <cell r="A2441">
            <v>2441</v>
          </cell>
          <cell r="B2441" t="str">
            <v>MALLA ZARANDA  3x3-.90x30</v>
          </cell>
          <cell r="C2441" t="str">
            <v>UN</v>
          </cell>
          <cell r="D2441">
            <v>141000</v>
          </cell>
        </row>
        <row r="2442">
          <cell r="A2442">
            <v>2442</v>
          </cell>
          <cell r="B2442" t="str">
            <v>CERAMICA PARKET ITALIA 20</v>
          </cell>
          <cell r="C2442" t="str">
            <v>M2</v>
          </cell>
          <cell r="D2442">
            <v>9500</v>
          </cell>
        </row>
        <row r="2443">
          <cell r="A2443">
            <v>2443</v>
          </cell>
          <cell r="B2443" t="str">
            <v>ZOCALO BALD-CEMEN.10X30</v>
          </cell>
          <cell r="C2443" t="str">
            <v>ML</v>
          </cell>
          <cell r="D2443">
            <v>2612</v>
          </cell>
        </row>
        <row r="2444">
          <cell r="A2444">
            <v>2444</v>
          </cell>
          <cell r="B2444" t="str">
            <v>ZOCALO PARA GRANO 35X35</v>
          </cell>
          <cell r="C2444" t="str">
            <v>ML</v>
          </cell>
          <cell r="D2444">
            <v>3900</v>
          </cell>
        </row>
        <row r="2445">
          <cell r="A2445">
            <v>2445</v>
          </cell>
          <cell r="B2445" t="str">
            <v>ACCESORIO ALAMEDA</v>
          </cell>
          <cell r="C2445" t="str">
            <v>UN</v>
          </cell>
          <cell r="D2445">
            <v>10672</v>
          </cell>
        </row>
        <row r="2446">
          <cell r="A2446">
            <v>2446</v>
          </cell>
          <cell r="B2446" t="str">
            <v>ZOCALO PARA GRANO 40X40</v>
          </cell>
          <cell r="C2446" t="str">
            <v>ML</v>
          </cell>
          <cell r="D2446">
            <v>4274</v>
          </cell>
        </row>
        <row r="2447">
          <cell r="A2447">
            <v>2447</v>
          </cell>
          <cell r="B2447" t="str">
            <v>CALADOS MOD. H=0.70</v>
          </cell>
          <cell r="C2447" t="str">
            <v>ML</v>
          </cell>
          <cell r="D2447">
            <v>53286</v>
          </cell>
        </row>
        <row r="2448">
          <cell r="A2448">
            <v>2448</v>
          </cell>
          <cell r="B2448" t="str">
            <v>COLLARIN SIN SALIDA  4-5"</v>
          </cell>
          <cell r="C2448" t="str">
            <v>UN</v>
          </cell>
          <cell r="D2448">
            <v>4000</v>
          </cell>
        </row>
        <row r="2449">
          <cell r="A2449">
            <v>2449</v>
          </cell>
          <cell r="B2449" t="str">
            <v>PERNO          5/8" x  8"</v>
          </cell>
          <cell r="C2449" t="str">
            <v>UN</v>
          </cell>
          <cell r="D2449">
            <v>2450</v>
          </cell>
        </row>
        <row r="2450">
          <cell r="A2450">
            <v>2450</v>
          </cell>
          <cell r="B2450" t="str">
            <v>UNIVERSAL GALVANIZADA 1/2</v>
          </cell>
          <cell r="C2450" t="str">
            <v>UN</v>
          </cell>
          <cell r="D2450">
            <v>1834</v>
          </cell>
        </row>
        <row r="2451">
          <cell r="A2451">
            <v>2451</v>
          </cell>
          <cell r="B2451" t="str">
            <v>BLOCK VIBRADO HUECO No.4</v>
          </cell>
          <cell r="C2451" t="str">
            <v>UN</v>
          </cell>
          <cell r="D2451">
            <v>560</v>
          </cell>
        </row>
        <row r="2452">
          <cell r="A2452">
            <v>2452</v>
          </cell>
          <cell r="B2452" t="str">
            <v>BLOCK VIBRADO HUECO No.6</v>
          </cell>
          <cell r="C2452" t="str">
            <v>UN</v>
          </cell>
          <cell r="D2452">
            <v>750</v>
          </cell>
        </row>
        <row r="2453">
          <cell r="A2453">
            <v>2453</v>
          </cell>
          <cell r="B2453" t="str">
            <v>BLOCK VIBRADO HUECO No.8</v>
          </cell>
          <cell r="C2453" t="str">
            <v>UN</v>
          </cell>
          <cell r="D2453">
            <v>1160</v>
          </cell>
        </row>
        <row r="2454">
          <cell r="A2454">
            <v>2454</v>
          </cell>
          <cell r="B2454" t="str">
            <v>BLOCK MACIZO No. 4</v>
          </cell>
          <cell r="C2454" t="str">
            <v>UN</v>
          </cell>
          <cell r="D2454">
            <v>760</v>
          </cell>
        </row>
        <row r="2455">
          <cell r="A2455">
            <v>2455</v>
          </cell>
          <cell r="B2455" t="str">
            <v>CALADO PERSIANA 50X10</v>
          </cell>
          <cell r="C2455" t="str">
            <v>UN</v>
          </cell>
          <cell r="D2455">
            <v>808</v>
          </cell>
        </row>
        <row r="2456">
          <cell r="A2456">
            <v>2456</v>
          </cell>
          <cell r="B2456" t="str">
            <v>CALADO PERSIANA 20X40</v>
          </cell>
          <cell r="C2456" t="str">
            <v>UN</v>
          </cell>
          <cell r="D2456">
            <v>1030</v>
          </cell>
        </row>
        <row r="2457">
          <cell r="A2457">
            <v>2457</v>
          </cell>
          <cell r="B2457" t="str">
            <v>UNIVERSAL GALVANIZADA 3/4</v>
          </cell>
          <cell r="C2457" t="str">
            <v>UN</v>
          </cell>
          <cell r="D2457">
            <v>2493</v>
          </cell>
        </row>
        <row r="2458">
          <cell r="A2458">
            <v>2458</v>
          </cell>
          <cell r="B2458" t="str">
            <v>UNIVERSAL GALVANIZADA   1</v>
          </cell>
          <cell r="C2458" t="str">
            <v>UN</v>
          </cell>
          <cell r="D2458">
            <v>2902</v>
          </cell>
        </row>
        <row r="2459">
          <cell r="A2459">
            <v>2459</v>
          </cell>
          <cell r="B2459" t="str">
            <v>CALADO OJO DE BUEY 40X40</v>
          </cell>
          <cell r="C2459" t="str">
            <v>UN</v>
          </cell>
          <cell r="D2459">
            <v>2115</v>
          </cell>
        </row>
        <row r="2460">
          <cell r="A2460">
            <v>2460</v>
          </cell>
          <cell r="B2460" t="str">
            <v>CALADO OJO DE BUEY 50X50</v>
          </cell>
          <cell r="C2460" t="str">
            <v>UN</v>
          </cell>
          <cell r="D2460">
            <v>3395</v>
          </cell>
        </row>
        <row r="2461">
          <cell r="A2461">
            <v>2461</v>
          </cell>
          <cell r="B2461" t="str">
            <v>MENSULA # 4</v>
          </cell>
          <cell r="C2461" t="str">
            <v>M2</v>
          </cell>
          <cell r="D2461">
            <v>7500</v>
          </cell>
        </row>
        <row r="2462">
          <cell r="A2462">
            <v>2462</v>
          </cell>
          <cell r="B2462" t="str">
            <v>BOTON   # 1-2-6</v>
          </cell>
          <cell r="C2462" t="str">
            <v>M2</v>
          </cell>
          <cell r="D2462">
            <v>2900</v>
          </cell>
        </row>
        <row r="2463">
          <cell r="A2463">
            <v>2463</v>
          </cell>
          <cell r="B2463" t="str">
            <v>CALADO 25X25</v>
          </cell>
          <cell r="C2463" t="str">
            <v>UN</v>
          </cell>
          <cell r="D2463">
            <v>670</v>
          </cell>
        </row>
        <row r="2464">
          <cell r="A2464">
            <v>2464</v>
          </cell>
          <cell r="B2464" t="str">
            <v>CALADO PERSIANA 25X25</v>
          </cell>
          <cell r="C2464" t="str">
            <v>UN</v>
          </cell>
          <cell r="D2464">
            <v>808</v>
          </cell>
        </row>
        <row r="2465">
          <cell r="A2465">
            <v>2465</v>
          </cell>
          <cell r="B2465" t="str">
            <v>VINILICO CUNETE</v>
          </cell>
          <cell r="C2465" t="str">
            <v>UN</v>
          </cell>
          <cell r="D2465">
            <v>100870</v>
          </cell>
        </row>
        <row r="2466">
          <cell r="A2466">
            <v>2466</v>
          </cell>
          <cell r="B2466" t="str">
            <v>VINILICO GALON</v>
          </cell>
          <cell r="C2466" t="str">
            <v>UN</v>
          </cell>
          <cell r="D2466">
            <v>20420</v>
          </cell>
        </row>
        <row r="2467">
          <cell r="A2467">
            <v>2467</v>
          </cell>
          <cell r="B2467" t="str">
            <v>PISO PARQUET GUAYAC.30x30</v>
          </cell>
          <cell r="C2467" t="str">
            <v>M2</v>
          </cell>
          <cell r="D2467">
            <v>9500</v>
          </cell>
        </row>
        <row r="2468">
          <cell r="A2468">
            <v>2468</v>
          </cell>
          <cell r="B2468" t="str">
            <v>CINTA SELLADO P/DRYWALL</v>
          </cell>
          <cell r="C2468" t="str">
            <v>ML</v>
          </cell>
          <cell r="D2468">
            <v>31</v>
          </cell>
        </row>
        <row r="2469">
          <cell r="A2469">
            <v>2469</v>
          </cell>
          <cell r="B2469" t="str">
            <v>TORNILLO P/FIJAR DRYWALL</v>
          </cell>
          <cell r="C2469" t="str">
            <v>UN</v>
          </cell>
          <cell r="D2469">
            <v>8</v>
          </cell>
        </row>
        <row r="2470">
          <cell r="A2470">
            <v>2470</v>
          </cell>
          <cell r="B2470" t="str">
            <v>EMULSION ASFALTICA ED/9</v>
          </cell>
          <cell r="C2470" t="str">
            <v>GL</v>
          </cell>
          <cell r="D2470">
            <v>2131</v>
          </cell>
        </row>
        <row r="2471">
          <cell r="A2471">
            <v>2471</v>
          </cell>
          <cell r="B2471" t="str">
            <v>VINILUX CUNETE</v>
          </cell>
          <cell r="C2471" t="str">
            <v>UN</v>
          </cell>
          <cell r="D2471">
            <v>88910</v>
          </cell>
        </row>
        <row r="2472">
          <cell r="A2472">
            <v>2472</v>
          </cell>
          <cell r="B2472" t="str">
            <v>VINILUX GALON</v>
          </cell>
          <cell r="C2472" t="str">
            <v>UN</v>
          </cell>
          <cell r="D2472">
            <v>14170</v>
          </cell>
        </row>
        <row r="2473">
          <cell r="A2473">
            <v>2473</v>
          </cell>
          <cell r="B2473" t="str">
            <v>ESMALTE ICOLUX CUNETE</v>
          </cell>
          <cell r="C2473" t="str">
            <v>UN</v>
          </cell>
          <cell r="D2473">
            <v>114320</v>
          </cell>
        </row>
        <row r="2474">
          <cell r="A2474">
            <v>2474</v>
          </cell>
          <cell r="B2474" t="str">
            <v>ESMALTE ICOLUX GALON</v>
          </cell>
          <cell r="C2474" t="str">
            <v>UN</v>
          </cell>
          <cell r="D2474">
            <v>23380</v>
          </cell>
        </row>
        <row r="2475">
          <cell r="A2475">
            <v>2475</v>
          </cell>
          <cell r="B2475" t="str">
            <v>EMULSION ASFALTICA ED/901</v>
          </cell>
          <cell r="C2475" t="str">
            <v>GL</v>
          </cell>
          <cell r="D2475">
            <v>1322</v>
          </cell>
        </row>
        <row r="2476">
          <cell r="A2476">
            <v>2476</v>
          </cell>
          <cell r="B2476" t="str">
            <v>EMULSION ASFALTICA EMULPL</v>
          </cell>
          <cell r="C2476" t="str">
            <v>GL</v>
          </cell>
          <cell r="D2476">
            <v>2807</v>
          </cell>
        </row>
        <row r="2477">
          <cell r="A2477">
            <v>2477</v>
          </cell>
          <cell r="B2477" t="str">
            <v>ESMALTE ICOMATE BLANCO GL</v>
          </cell>
          <cell r="C2477" t="str">
            <v>UN</v>
          </cell>
          <cell r="D2477">
            <v>23100</v>
          </cell>
        </row>
        <row r="2478">
          <cell r="A2478">
            <v>2478</v>
          </cell>
          <cell r="B2478" t="str">
            <v>ESMALTE ICOMATE NEGRO GL</v>
          </cell>
          <cell r="C2478" t="str">
            <v>UN</v>
          </cell>
          <cell r="D2478">
            <v>20370</v>
          </cell>
        </row>
        <row r="2479">
          <cell r="A2479">
            <v>2479</v>
          </cell>
          <cell r="B2479" t="str">
            <v>EMULSION ASFALTICA EMUL01</v>
          </cell>
          <cell r="C2479" t="str">
            <v>GL</v>
          </cell>
          <cell r="D2479">
            <v>2505</v>
          </cell>
        </row>
        <row r="2480">
          <cell r="A2480">
            <v>2480</v>
          </cell>
          <cell r="B2480" t="str">
            <v>FIBRATEX</v>
          </cell>
          <cell r="C2480" t="str">
            <v>GL</v>
          </cell>
          <cell r="D2480">
            <v>3088</v>
          </cell>
        </row>
        <row r="2481">
          <cell r="A2481">
            <v>2481</v>
          </cell>
          <cell r="B2481" t="str">
            <v>FIBRATEX               01</v>
          </cell>
          <cell r="C2481" t="str">
            <v>GL</v>
          </cell>
          <cell r="D2481">
            <v>2714</v>
          </cell>
        </row>
        <row r="2482">
          <cell r="A2482">
            <v>2482</v>
          </cell>
          <cell r="B2482" t="str">
            <v>CEMENTO PLASTICO TAPA GOT</v>
          </cell>
          <cell r="C2482" t="str">
            <v>GL</v>
          </cell>
          <cell r="D2482">
            <v>3458</v>
          </cell>
        </row>
        <row r="2483">
          <cell r="A2483">
            <v>2483</v>
          </cell>
          <cell r="B2483" t="str">
            <v>CEMENTO PLASTICO TAPA G01</v>
          </cell>
          <cell r="C2483" t="str">
            <v>GL</v>
          </cell>
          <cell r="D2483">
            <v>2586</v>
          </cell>
        </row>
        <row r="2484">
          <cell r="A2484">
            <v>2484</v>
          </cell>
          <cell r="B2484" t="str">
            <v>PEGANTE EGA        1 Kg.</v>
          </cell>
          <cell r="C2484" t="str">
            <v>UN</v>
          </cell>
          <cell r="D2484">
            <v>4904</v>
          </cell>
        </row>
        <row r="2485">
          <cell r="A2485">
            <v>2485</v>
          </cell>
          <cell r="B2485" t="str">
            <v>SIAMESAS</v>
          </cell>
          <cell r="C2485" t="str">
            <v>UN</v>
          </cell>
          <cell r="D2485">
            <v>458200</v>
          </cell>
        </row>
        <row r="2486">
          <cell r="A2486">
            <v>2486</v>
          </cell>
          <cell r="B2486" t="str">
            <v>CALADOS MOD. H=0.60</v>
          </cell>
          <cell r="C2486" t="str">
            <v>ML</v>
          </cell>
          <cell r="D2486">
            <v>47365</v>
          </cell>
        </row>
        <row r="2487">
          <cell r="A2487">
            <v>2487</v>
          </cell>
          <cell r="B2487" t="str">
            <v>CALADOS MOD. H=0.50</v>
          </cell>
          <cell r="C2487" t="str">
            <v>ML</v>
          </cell>
          <cell r="D2487">
            <v>39964</v>
          </cell>
        </row>
        <row r="2488">
          <cell r="A2488">
            <v>2488</v>
          </cell>
          <cell r="B2488" t="str">
            <v>CALADOS MOD. H=0.92</v>
          </cell>
          <cell r="C2488" t="str">
            <v>ML</v>
          </cell>
          <cell r="D2488">
            <v>69568</v>
          </cell>
        </row>
        <row r="2489">
          <cell r="A2489">
            <v>2489</v>
          </cell>
          <cell r="B2489" t="str">
            <v>INMUMIZANTE DE MADERA INC</v>
          </cell>
          <cell r="C2489" t="str">
            <v>GL</v>
          </cell>
          <cell r="D2489">
            <v>3649</v>
          </cell>
        </row>
        <row r="2490">
          <cell r="A2490">
            <v>2490</v>
          </cell>
          <cell r="B2490" t="str">
            <v>INMUNIZANTE DE MADERA INC</v>
          </cell>
          <cell r="C2490" t="str">
            <v>GL</v>
          </cell>
          <cell r="D2490">
            <v>3270</v>
          </cell>
        </row>
        <row r="2491">
          <cell r="A2491">
            <v>2491</v>
          </cell>
          <cell r="B2491" t="str">
            <v>INMUNIZANTE MADERA NEGRO</v>
          </cell>
          <cell r="C2491" t="str">
            <v>GL</v>
          </cell>
          <cell r="D2491">
            <v>2348</v>
          </cell>
        </row>
        <row r="2492">
          <cell r="A2492">
            <v>2492</v>
          </cell>
          <cell r="B2492" t="str">
            <v>INMUNIZANTE MADERA NEGR01</v>
          </cell>
          <cell r="C2492" t="str">
            <v>GL</v>
          </cell>
          <cell r="D2492">
            <v>2122</v>
          </cell>
        </row>
        <row r="2493">
          <cell r="A2493">
            <v>2493</v>
          </cell>
          <cell r="B2493" t="str">
            <v>TANQUE DE GAS     117  GL</v>
          </cell>
          <cell r="C2493" t="str">
            <v>UN</v>
          </cell>
          <cell r="D2493">
            <v>915800</v>
          </cell>
        </row>
        <row r="2494">
          <cell r="A2494">
            <v>2494</v>
          </cell>
          <cell r="B2494" t="str">
            <v>ESCALERAS H=0.70</v>
          </cell>
          <cell r="C2494" t="str">
            <v>ML</v>
          </cell>
          <cell r="D2494">
            <v>59206</v>
          </cell>
        </row>
        <row r="2495">
          <cell r="A2495">
            <v>2495</v>
          </cell>
          <cell r="B2495" t="str">
            <v>ROSETAS CONC.S/MOLDE  D=1</v>
          </cell>
          <cell r="C2495" t="str">
            <v>UN</v>
          </cell>
          <cell r="D2495">
            <v>111012</v>
          </cell>
        </row>
        <row r="2496">
          <cell r="A2496">
            <v>2496</v>
          </cell>
          <cell r="B2496" t="str">
            <v>ROSETAS CONC.S/MOLDE D=.8</v>
          </cell>
          <cell r="C2496" t="str">
            <v>UN</v>
          </cell>
          <cell r="D2496">
            <v>96210</v>
          </cell>
        </row>
        <row r="2497">
          <cell r="A2497">
            <v>2497</v>
          </cell>
          <cell r="B2497" t="str">
            <v>TANQUE DE GAS     280  GL</v>
          </cell>
          <cell r="C2497" t="str">
            <v>UN</v>
          </cell>
          <cell r="D2497">
            <v>1987900</v>
          </cell>
        </row>
        <row r="2498">
          <cell r="A2498">
            <v>2498</v>
          </cell>
          <cell r="B2498" t="str">
            <v>CONEXION  DE GAS  E-1 SMA</v>
          </cell>
          <cell r="C2498" t="str">
            <v>UN</v>
          </cell>
          <cell r="D2498">
            <v>214000</v>
          </cell>
        </row>
        <row r="2499">
          <cell r="A2499">
            <v>2499</v>
          </cell>
          <cell r="B2499" t="str">
            <v>CONEXION  DE GAS  E-2 SMA</v>
          </cell>
          <cell r="C2499" t="str">
            <v>UN</v>
          </cell>
          <cell r="D2499">
            <v>282000</v>
          </cell>
        </row>
        <row r="2500">
          <cell r="A2500">
            <v>2500</v>
          </cell>
          <cell r="B2500" t="str">
            <v>CONEXION  DE GAS  E-3 SMA</v>
          </cell>
          <cell r="C2500" t="str">
            <v>UN</v>
          </cell>
          <cell r="D2500">
            <v>327000</v>
          </cell>
        </row>
        <row r="2501">
          <cell r="A2501">
            <v>2501</v>
          </cell>
          <cell r="B2501" t="str">
            <v>CONEXION  DE GAS  E-4 SMA</v>
          </cell>
          <cell r="C2501" t="str">
            <v>UN</v>
          </cell>
          <cell r="D2501">
            <v>356000</v>
          </cell>
        </row>
        <row r="2502">
          <cell r="A2502">
            <v>2502</v>
          </cell>
          <cell r="B2502" t="str">
            <v>CONEXION  DE GAS  E-5 SMA</v>
          </cell>
          <cell r="C2502" t="str">
            <v>UN</v>
          </cell>
          <cell r="D2502">
            <v>430000</v>
          </cell>
        </row>
        <row r="2503">
          <cell r="A2503">
            <v>2503</v>
          </cell>
          <cell r="B2503" t="str">
            <v>CONEXION  DE GAS  E-6 SMA</v>
          </cell>
          <cell r="C2503" t="str">
            <v>UN</v>
          </cell>
          <cell r="D2503">
            <v>465000</v>
          </cell>
        </row>
        <row r="2504">
          <cell r="A2504">
            <v>2504</v>
          </cell>
          <cell r="B2504" t="str">
            <v>ROSETAS CONC.S/MOLDE D=.6</v>
          </cell>
          <cell r="C2504" t="str">
            <v>UN</v>
          </cell>
          <cell r="D2504">
            <v>74008</v>
          </cell>
        </row>
        <row r="2505">
          <cell r="A2505">
            <v>2505</v>
          </cell>
          <cell r="B2505" t="str">
            <v>ROSETAS CONC.S/MOLDE D=.5</v>
          </cell>
          <cell r="C2505" t="str">
            <v>UN</v>
          </cell>
          <cell r="D2505">
            <v>63647</v>
          </cell>
        </row>
        <row r="2506">
          <cell r="A2506">
            <v>2506</v>
          </cell>
          <cell r="B2506" t="str">
            <v>GRAVILLA SANTA MARTA</v>
          </cell>
          <cell r="C2506" t="str">
            <v>M3</v>
          </cell>
          <cell r="D2506">
            <v>28450</v>
          </cell>
        </row>
        <row r="2507">
          <cell r="A2507">
            <v>2507</v>
          </cell>
          <cell r="B2507" t="str">
            <v>MATERIAL ARROYO DE PIEDRA</v>
          </cell>
          <cell r="C2507" t="str">
            <v>M3</v>
          </cell>
          <cell r="D2507">
            <v>32000</v>
          </cell>
        </row>
        <row r="2508">
          <cell r="A2508">
            <v>2508</v>
          </cell>
          <cell r="B2508" t="str">
            <v>GRAVILLA TRIT. ARR.PIEDRA</v>
          </cell>
          <cell r="C2508" t="str">
            <v>M3</v>
          </cell>
          <cell r="D2508">
            <v>32000</v>
          </cell>
        </row>
        <row r="2509">
          <cell r="A2509">
            <v>2509</v>
          </cell>
          <cell r="B2509" t="str">
            <v>ARENA MAMBO            01</v>
          </cell>
          <cell r="C2509" t="str">
            <v>M3</v>
          </cell>
          <cell r="D2509">
            <v>6700</v>
          </cell>
        </row>
        <row r="2510">
          <cell r="A2510">
            <v>2510</v>
          </cell>
          <cell r="B2510" t="str">
            <v>ARENA SANTO TOMAS</v>
          </cell>
          <cell r="C2510" t="str">
            <v>M3</v>
          </cell>
          <cell r="D2510">
            <v>6700</v>
          </cell>
        </row>
        <row r="2511">
          <cell r="A2511">
            <v>2511</v>
          </cell>
          <cell r="B2511" t="str">
            <v>MEZCLADORA A GASOLINA</v>
          </cell>
          <cell r="C2511" t="str">
            <v>DD</v>
          </cell>
          <cell r="D2511">
            <v>30000</v>
          </cell>
        </row>
        <row r="2512">
          <cell r="A2512">
            <v>2512</v>
          </cell>
          <cell r="B2512" t="str">
            <v>ESMALTE SOBRE LAMINA LENA</v>
          </cell>
          <cell r="C2512" t="str">
            <v>M2</v>
          </cell>
          <cell r="D2512">
            <v>8706</v>
          </cell>
        </row>
        <row r="2513">
          <cell r="A2513">
            <v>2513</v>
          </cell>
          <cell r="B2513" t="str">
            <v>ESMALTE SOBRE LAMINA LINEAL</v>
          </cell>
          <cell r="C2513" t="str">
            <v>ML</v>
          </cell>
          <cell r="D2513">
            <v>3376</v>
          </cell>
        </row>
        <row r="2514">
          <cell r="A2514">
            <v>2514</v>
          </cell>
          <cell r="B2514" t="str">
            <v>ESMALTE MATE VERDE GL</v>
          </cell>
          <cell r="C2514" t="str">
            <v>UN</v>
          </cell>
          <cell r="D2514">
            <v>27150</v>
          </cell>
        </row>
        <row r="2515">
          <cell r="A2515">
            <v>2515</v>
          </cell>
          <cell r="B2515" t="str">
            <v>ESMALTE SUPERLUX CUÑETE</v>
          </cell>
          <cell r="C2515" t="str">
            <v>UN</v>
          </cell>
          <cell r="D2515">
            <v>117500</v>
          </cell>
        </row>
        <row r="2516">
          <cell r="A2516">
            <v>2516</v>
          </cell>
          <cell r="B2516" t="str">
            <v>CONECTOR RESORTE AZUL</v>
          </cell>
          <cell r="C2516" t="str">
            <v>UN</v>
          </cell>
          <cell r="D2516">
            <v>841</v>
          </cell>
        </row>
        <row r="2517">
          <cell r="A2517">
            <v>2517</v>
          </cell>
          <cell r="B2517" t="str">
            <v>CONECTOR RESORTE AMARILLO</v>
          </cell>
          <cell r="C2517" t="str">
            <v>UN</v>
          </cell>
          <cell r="D2517">
            <v>165</v>
          </cell>
        </row>
        <row r="2518">
          <cell r="A2518">
            <v>2518</v>
          </cell>
          <cell r="B2518" t="str">
            <v>CONECTOR RESORTE ROJO</v>
          </cell>
          <cell r="C2518" t="str">
            <v>UN</v>
          </cell>
          <cell r="D2518">
            <v>2827</v>
          </cell>
        </row>
        <row r="2519">
          <cell r="A2519">
            <v>2519</v>
          </cell>
          <cell r="B2519" t="str">
            <v>DOMO BURBUJA  .60x.60 3mm</v>
          </cell>
          <cell r="C2519" t="str">
            <v>UN</v>
          </cell>
          <cell r="D2519">
            <v>28768</v>
          </cell>
        </row>
        <row r="2520">
          <cell r="A2520">
            <v>2520</v>
          </cell>
          <cell r="B2520" t="str">
            <v>CONECTOR TUBULAR    6 AWG</v>
          </cell>
          <cell r="C2520" t="str">
            <v>UN</v>
          </cell>
          <cell r="D2520">
            <v>2826</v>
          </cell>
        </row>
        <row r="2521">
          <cell r="A2521">
            <v>2521</v>
          </cell>
          <cell r="B2521" t="str">
            <v>CONECTOR TUBULAR    4 AWG</v>
          </cell>
          <cell r="C2521" t="str">
            <v>UN</v>
          </cell>
          <cell r="D2521">
            <v>3050</v>
          </cell>
        </row>
        <row r="2522">
          <cell r="A2522">
            <v>2522</v>
          </cell>
          <cell r="B2522" t="str">
            <v>CONECTOR TUBULAR    2 AWG</v>
          </cell>
          <cell r="C2522" t="str">
            <v>UN</v>
          </cell>
          <cell r="D2522">
            <v>3402</v>
          </cell>
        </row>
        <row r="2523">
          <cell r="A2523">
            <v>2523</v>
          </cell>
          <cell r="B2523" t="str">
            <v>CONECTOR TUBULAR      1/0</v>
          </cell>
          <cell r="C2523" t="str">
            <v>UN</v>
          </cell>
          <cell r="D2523">
            <v>3574</v>
          </cell>
        </row>
        <row r="2524">
          <cell r="A2524">
            <v>2524</v>
          </cell>
          <cell r="B2524" t="str">
            <v>CONECTOR TUBULAR      2/0</v>
          </cell>
          <cell r="C2524" t="str">
            <v>UN</v>
          </cell>
          <cell r="D2524">
            <v>3860</v>
          </cell>
        </row>
        <row r="2525">
          <cell r="A2525">
            <v>2525</v>
          </cell>
          <cell r="B2525" t="str">
            <v>CONECTOR TUBULAR      4/0</v>
          </cell>
          <cell r="C2525" t="str">
            <v>UN</v>
          </cell>
          <cell r="D2525">
            <v>4836</v>
          </cell>
        </row>
        <row r="2526">
          <cell r="A2526">
            <v>2526</v>
          </cell>
          <cell r="B2526" t="str">
            <v>GASOLINA EXTRA  B/MANGA</v>
          </cell>
          <cell r="C2526" t="str">
            <v>GL</v>
          </cell>
          <cell r="D2526">
            <v>1011</v>
          </cell>
        </row>
        <row r="2527">
          <cell r="A2527">
            <v>2527</v>
          </cell>
          <cell r="B2527" t="str">
            <v>A.C.P.M         B/MANGA</v>
          </cell>
          <cell r="C2527" t="str">
            <v>GL</v>
          </cell>
          <cell r="D2527">
            <v>1181</v>
          </cell>
        </row>
        <row r="2528">
          <cell r="A2528">
            <v>2528</v>
          </cell>
          <cell r="B2528" t="str">
            <v>GASOLINA CORR.  CALI</v>
          </cell>
          <cell r="C2528" t="str">
            <v>GL</v>
          </cell>
          <cell r="D2528">
            <v>1175</v>
          </cell>
        </row>
        <row r="2529">
          <cell r="A2529">
            <v>2529</v>
          </cell>
          <cell r="B2529" t="str">
            <v>GASOLINA EXTRA  CALI</v>
          </cell>
          <cell r="C2529" t="str">
            <v>GL</v>
          </cell>
          <cell r="D2529">
            <v>1804</v>
          </cell>
        </row>
        <row r="2530">
          <cell r="A2530">
            <v>2530</v>
          </cell>
          <cell r="B2530" t="str">
            <v>DOMO BURBUJA  .80x.80 3mm</v>
          </cell>
          <cell r="C2530" t="str">
            <v>UN</v>
          </cell>
          <cell r="D2530">
            <v>34800</v>
          </cell>
        </row>
        <row r="2531">
          <cell r="A2531">
            <v>2531</v>
          </cell>
          <cell r="B2531" t="str">
            <v>A.C.P.M         CALI</v>
          </cell>
          <cell r="C2531" t="str">
            <v>GL</v>
          </cell>
          <cell r="D2531">
            <v>1175</v>
          </cell>
        </row>
        <row r="2532">
          <cell r="A2532">
            <v>2532</v>
          </cell>
          <cell r="B2532" t="str">
            <v>GASOLINA CORR.  C/GENA</v>
          </cell>
          <cell r="C2532" t="str">
            <v>GL</v>
          </cell>
          <cell r="D2532">
            <v>1316</v>
          </cell>
        </row>
        <row r="2533">
          <cell r="A2533">
            <v>2533</v>
          </cell>
          <cell r="B2533" t="str">
            <v>EMPALME VINILO  22-18 AWG</v>
          </cell>
          <cell r="C2533" t="str">
            <v>UN</v>
          </cell>
          <cell r="D2533">
            <v>160</v>
          </cell>
        </row>
        <row r="2534">
          <cell r="A2534">
            <v>2534</v>
          </cell>
          <cell r="B2534" t="str">
            <v>TERMINAL ANILLO 16-14 AWG</v>
          </cell>
          <cell r="C2534" t="str">
            <v>UN</v>
          </cell>
          <cell r="D2534">
            <v>179</v>
          </cell>
        </row>
        <row r="2535">
          <cell r="A2535">
            <v>2535</v>
          </cell>
          <cell r="B2535" t="str">
            <v>TERMINAL ANILLO 12-10 AWG</v>
          </cell>
          <cell r="C2535" t="str">
            <v>UN</v>
          </cell>
          <cell r="D2535">
            <v>254</v>
          </cell>
        </row>
        <row r="2536">
          <cell r="A2536">
            <v>2536</v>
          </cell>
          <cell r="B2536" t="str">
            <v>TERMINAL ANILLO     8 AWG</v>
          </cell>
          <cell r="C2536" t="str">
            <v>UN</v>
          </cell>
          <cell r="D2536">
            <v>1248</v>
          </cell>
        </row>
        <row r="2537">
          <cell r="A2537">
            <v>2537</v>
          </cell>
          <cell r="B2537" t="str">
            <v>EMPALME CINTA SUBT. 2-2/0</v>
          </cell>
          <cell r="C2537" t="str">
            <v>UN</v>
          </cell>
          <cell r="D2537">
            <v>364721</v>
          </cell>
        </row>
        <row r="2538">
          <cell r="A2538">
            <v>2538</v>
          </cell>
          <cell r="B2538" t="str">
            <v>GASOLINA EXTRA  C/GENA</v>
          </cell>
          <cell r="C2538" t="str">
            <v>GL</v>
          </cell>
          <cell r="D2538">
            <v>1850</v>
          </cell>
        </row>
        <row r="2539">
          <cell r="A2539">
            <v>2539</v>
          </cell>
          <cell r="B2539" t="str">
            <v>EMPALME PREMOLDEADO 15 KW</v>
          </cell>
          <cell r="C2539" t="str">
            <v>UN</v>
          </cell>
          <cell r="D2539">
            <v>135097</v>
          </cell>
        </row>
        <row r="2540">
          <cell r="A2540">
            <v>2540</v>
          </cell>
          <cell r="B2540" t="str">
            <v>TERMINAL PREMOL.INT 4-2/0</v>
          </cell>
          <cell r="C2540" t="str">
            <v>UN</v>
          </cell>
          <cell r="D2540">
            <v>110775</v>
          </cell>
        </row>
        <row r="2541">
          <cell r="A2541">
            <v>2541</v>
          </cell>
          <cell r="B2541" t="str">
            <v>ABRAZADERA TRAPECIO  1"</v>
          </cell>
          <cell r="C2541" t="str">
            <v>UN</v>
          </cell>
          <cell r="D2541">
            <v>1000</v>
          </cell>
        </row>
        <row r="2542">
          <cell r="A2542">
            <v>2542</v>
          </cell>
          <cell r="B2542" t="str">
            <v>ABRAZADERA TRAPECIO  2"</v>
          </cell>
          <cell r="C2542" t="str">
            <v>UN</v>
          </cell>
          <cell r="D2542">
            <v>1000</v>
          </cell>
        </row>
        <row r="2543">
          <cell r="A2543">
            <v>2543</v>
          </cell>
          <cell r="B2543" t="str">
            <v>TERMINAL PREMOL INT/0-500</v>
          </cell>
          <cell r="C2543" t="str">
            <v>UN</v>
          </cell>
          <cell r="D2543">
            <v>226909</v>
          </cell>
        </row>
        <row r="2544">
          <cell r="A2544">
            <v>2544</v>
          </cell>
          <cell r="B2544" t="str">
            <v>ABRAZADERA PERA 1"</v>
          </cell>
          <cell r="C2544" t="str">
            <v>UN</v>
          </cell>
          <cell r="D2544">
            <v>500</v>
          </cell>
        </row>
        <row r="2545">
          <cell r="A2545">
            <v>2545</v>
          </cell>
          <cell r="B2545" t="str">
            <v>ABRAZADERA PERA 2"</v>
          </cell>
          <cell r="C2545" t="str">
            <v>UN</v>
          </cell>
          <cell r="D2545">
            <v>500</v>
          </cell>
        </row>
        <row r="2546">
          <cell r="A2546">
            <v>2546</v>
          </cell>
          <cell r="B2546" t="str">
            <v>SOPORTE DE CELOSIA 30 Cm.</v>
          </cell>
          <cell r="C2546" t="str">
            <v>UN</v>
          </cell>
          <cell r="D2546">
            <v>2875</v>
          </cell>
        </row>
        <row r="2547">
          <cell r="A2547">
            <v>2547</v>
          </cell>
          <cell r="B2547" t="str">
            <v>SOPORTE DE CELOSIA 50 Cm.</v>
          </cell>
          <cell r="C2547" t="str">
            <v>UN</v>
          </cell>
          <cell r="D2547">
            <v>3800</v>
          </cell>
        </row>
        <row r="2548">
          <cell r="A2548">
            <v>2548</v>
          </cell>
          <cell r="B2548" t="str">
            <v>MARCO CAJA INSP. 40x40</v>
          </cell>
          <cell r="C2548" t="str">
            <v>UN</v>
          </cell>
          <cell r="D2548">
            <v>10150</v>
          </cell>
        </row>
        <row r="2549">
          <cell r="A2549">
            <v>2549</v>
          </cell>
          <cell r="B2549" t="str">
            <v>MARCO CAJA INSP. 60x60</v>
          </cell>
          <cell r="C2549" t="str">
            <v>UN</v>
          </cell>
          <cell r="D2549">
            <v>12500</v>
          </cell>
        </row>
        <row r="2550">
          <cell r="A2550">
            <v>2550</v>
          </cell>
          <cell r="B2550" t="str">
            <v>MARCO CAJA INSP. 80x80</v>
          </cell>
          <cell r="C2550" t="str">
            <v>UN</v>
          </cell>
          <cell r="D2550">
            <v>13250</v>
          </cell>
        </row>
        <row r="2551">
          <cell r="A2551">
            <v>2551</v>
          </cell>
          <cell r="B2551" t="str">
            <v>TAPA CAJA INSP. 40x40</v>
          </cell>
          <cell r="C2551" t="str">
            <v>UN</v>
          </cell>
          <cell r="D2551">
            <v>13500</v>
          </cell>
        </row>
        <row r="2552">
          <cell r="A2552">
            <v>2552</v>
          </cell>
          <cell r="B2552" t="str">
            <v>TAPA CAJA INSP. 60x60</v>
          </cell>
          <cell r="C2552" t="str">
            <v>UN</v>
          </cell>
          <cell r="D2552">
            <v>18700</v>
          </cell>
        </row>
        <row r="2553">
          <cell r="A2553">
            <v>2553</v>
          </cell>
          <cell r="B2553" t="str">
            <v>BORNA TERMINAL   4/0  MCM</v>
          </cell>
          <cell r="C2553" t="str">
            <v>UN</v>
          </cell>
          <cell r="D2553">
            <v>6473</v>
          </cell>
        </row>
        <row r="2554">
          <cell r="A2554">
            <v>2554</v>
          </cell>
          <cell r="B2554" t="str">
            <v>TAPA CAJA INSP. 80x80</v>
          </cell>
          <cell r="C2554" t="str">
            <v>UN</v>
          </cell>
          <cell r="D2554">
            <v>24500</v>
          </cell>
        </row>
        <row r="2555">
          <cell r="A2555">
            <v>2555</v>
          </cell>
          <cell r="B2555" t="str">
            <v>ACCESAORIO ALLEGRO COLOR</v>
          </cell>
          <cell r="C2555" t="str">
            <v>UN</v>
          </cell>
          <cell r="D2555">
            <v>25984</v>
          </cell>
        </row>
        <row r="2556">
          <cell r="A2556">
            <v>2556</v>
          </cell>
          <cell r="B2556" t="str">
            <v>GRAPA RETENCION (6 a 2/0)</v>
          </cell>
          <cell r="C2556" t="str">
            <v>UN</v>
          </cell>
          <cell r="D2556">
            <v>8350</v>
          </cell>
        </row>
        <row r="2557">
          <cell r="A2557">
            <v>2557</v>
          </cell>
          <cell r="B2557" t="str">
            <v>ACCESORIO SUPERIR BLANCO</v>
          </cell>
          <cell r="C2557" t="str">
            <v>UN</v>
          </cell>
          <cell r="D2557">
            <v>34162</v>
          </cell>
        </row>
        <row r="2558">
          <cell r="A2558">
            <v>2558</v>
          </cell>
          <cell r="B2558" t="str">
            <v>CABLE ACERO GALV.    3/8"</v>
          </cell>
          <cell r="C2558" t="str">
            <v>ML</v>
          </cell>
          <cell r="D2558">
            <v>1100</v>
          </cell>
        </row>
        <row r="2559">
          <cell r="A2559">
            <v>2559</v>
          </cell>
          <cell r="B2559" t="str">
            <v>ACCESORIO MAXIMO BLANCO</v>
          </cell>
          <cell r="C2559" t="str">
            <v>UN</v>
          </cell>
          <cell r="D2559">
            <v>62582</v>
          </cell>
        </row>
        <row r="2560">
          <cell r="A2560">
            <v>2560</v>
          </cell>
          <cell r="B2560" t="str">
            <v>TENSOR AISLADOR      4.5</v>
          </cell>
          <cell r="C2560" t="str">
            <v>UN</v>
          </cell>
          <cell r="D2560">
            <v>7555</v>
          </cell>
        </row>
        <row r="2561">
          <cell r="A2561">
            <v>2561</v>
          </cell>
          <cell r="B2561" t="str">
            <v>REFLECT.SODIO 2000 W</v>
          </cell>
          <cell r="C2561" t="str">
            <v>UN</v>
          </cell>
          <cell r="D2561">
            <v>760000</v>
          </cell>
        </row>
        <row r="2562">
          <cell r="A2562">
            <v>2562</v>
          </cell>
          <cell r="B2562" t="str">
            <v>GUARDACABO P/CABLE   3/8"</v>
          </cell>
          <cell r="C2562" t="str">
            <v>UN</v>
          </cell>
          <cell r="D2562">
            <v>620</v>
          </cell>
        </row>
        <row r="2563">
          <cell r="A2563">
            <v>2563</v>
          </cell>
          <cell r="B2563" t="str">
            <v>SANITARIO</v>
          </cell>
          <cell r="C2563" t="str">
            <v>UN</v>
          </cell>
          <cell r="D2563">
            <v>501120</v>
          </cell>
        </row>
        <row r="2564">
          <cell r="A2564">
            <v>2564</v>
          </cell>
          <cell r="B2564" t="str">
            <v>L/MANOS OPORTO</v>
          </cell>
          <cell r="C2564" t="str">
            <v>UN</v>
          </cell>
          <cell r="D2564">
            <v>315488</v>
          </cell>
        </row>
        <row r="2565">
          <cell r="A2565">
            <v>2565</v>
          </cell>
          <cell r="B2565" t="str">
            <v>ARENA BLANCA</v>
          </cell>
          <cell r="C2565" t="str">
            <v>M3</v>
          </cell>
          <cell r="D2565">
            <v>6700</v>
          </cell>
        </row>
        <row r="2566">
          <cell r="A2566">
            <v>2566</v>
          </cell>
          <cell r="B2566" t="str">
            <v>TABLERO S/PUERTA 30 CIRC.</v>
          </cell>
          <cell r="C2566" t="str">
            <v>UN</v>
          </cell>
          <cell r="D2566">
            <v>218985</v>
          </cell>
        </row>
        <row r="2567">
          <cell r="A2567">
            <v>2567</v>
          </cell>
          <cell r="B2567" t="str">
            <v>PUERTA P/GARAJE RESIDENCI</v>
          </cell>
          <cell r="C2567" t="str">
            <v>UN</v>
          </cell>
          <cell r="D2567">
            <v>2679077</v>
          </cell>
        </row>
        <row r="2568">
          <cell r="A2568">
            <v>2568</v>
          </cell>
          <cell r="B2568" t="str">
            <v>TABLERO S/PUERTA 36 CIRC.</v>
          </cell>
          <cell r="C2568" t="str">
            <v>UN</v>
          </cell>
          <cell r="D2568">
            <v>239284</v>
          </cell>
        </row>
        <row r="2569">
          <cell r="A2569">
            <v>2569</v>
          </cell>
          <cell r="B2569" t="str">
            <v>TABLERO S/PUERTA 42 CIRC.</v>
          </cell>
          <cell r="C2569" t="str">
            <v>UN</v>
          </cell>
          <cell r="D2569">
            <v>275349</v>
          </cell>
        </row>
        <row r="2570">
          <cell r="A2570">
            <v>2570</v>
          </cell>
          <cell r="B2570" t="str">
            <v>MALLA ZARANDA  4x4-.90x30</v>
          </cell>
          <cell r="C2570" t="str">
            <v>UN</v>
          </cell>
          <cell r="D2570">
            <v>147000</v>
          </cell>
        </row>
        <row r="2571">
          <cell r="A2571">
            <v>2571</v>
          </cell>
          <cell r="B2571" t="str">
            <v>TABLERO C/PUERTA 12 CIRC.</v>
          </cell>
          <cell r="C2571" t="str">
            <v>UN</v>
          </cell>
          <cell r="D2571">
            <v>138469</v>
          </cell>
        </row>
        <row r="2572">
          <cell r="A2572">
            <v>2572</v>
          </cell>
          <cell r="B2572" t="str">
            <v>ESMALTE SUPERLUX GALON</v>
          </cell>
          <cell r="C2572" t="str">
            <v>UN</v>
          </cell>
          <cell r="D2572">
            <v>24800</v>
          </cell>
        </row>
        <row r="2573">
          <cell r="A2573">
            <v>2573</v>
          </cell>
          <cell r="B2573" t="str">
            <v>TABLERO C/PUERTA 18 CIRC.</v>
          </cell>
          <cell r="C2573" t="str">
            <v>UN</v>
          </cell>
          <cell r="D2573">
            <v>163815</v>
          </cell>
        </row>
        <row r="2574">
          <cell r="A2574">
            <v>2574</v>
          </cell>
          <cell r="B2574" t="str">
            <v>ARENA NEGRA</v>
          </cell>
          <cell r="C2574" t="str">
            <v>M3</v>
          </cell>
          <cell r="D2574">
            <v>6700</v>
          </cell>
        </row>
        <row r="2575">
          <cell r="A2575">
            <v>2575</v>
          </cell>
          <cell r="B2575" t="str">
            <v>TEC CUBIERTA GRIS/BLANCO</v>
          </cell>
          <cell r="C2575" t="str">
            <v>KG</v>
          </cell>
          <cell r="D2575">
            <v>6380</v>
          </cell>
        </row>
        <row r="2576">
          <cell r="A2576">
            <v>2576</v>
          </cell>
          <cell r="B2576" t="str">
            <v>TEC CUBIERTA VERDE</v>
          </cell>
          <cell r="C2576" t="str">
            <v>KG</v>
          </cell>
          <cell r="D2576">
            <v>8700</v>
          </cell>
        </row>
        <row r="2577">
          <cell r="A2577">
            <v>2577</v>
          </cell>
          <cell r="B2577" t="str">
            <v>TEC CUBIERTA AZUL</v>
          </cell>
          <cell r="C2577" t="str">
            <v>KG</v>
          </cell>
          <cell r="D2577">
            <v>6380</v>
          </cell>
        </row>
        <row r="2578">
          <cell r="A2578">
            <v>2578</v>
          </cell>
          <cell r="B2578" t="str">
            <v>TABLERO C/PUERTA 24 CIRC.</v>
          </cell>
          <cell r="C2578" t="str">
            <v>UN</v>
          </cell>
          <cell r="D2578">
            <v>194045</v>
          </cell>
        </row>
        <row r="2579">
          <cell r="A2579">
            <v>2579</v>
          </cell>
          <cell r="B2579" t="str">
            <v>TABLERO C/PUERTA 30 CIRC.</v>
          </cell>
          <cell r="C2579" t="str">
            <v>UN</v>
          </cell>
          <cell r="D2579">
            <v>258784</v>
          </cell>
        </row>
        <row r="2580">
          <cell r="A2580">
            <v>2580</v>
          </cell>
          <cell r="B2580" t="str">
            <v>TABLERO C/PUERTA 36 CIRC.</v>
          </cell>
          <cell r="C2580" t="str">
            <v>UN</v>
          </cell>
          <cell r="D2580">
            <v>273006</v>
          </cell>
        </row>
        <row r="2581">
          <cell r="A2581">
            <v>2581</v>
          </cell>
          <cell r="B2581" t="str">
            <v>TABLERO C/PUERTA 42 CIRC.</v>
          </cell>
          <cell r="C2581" t="str">
            <v>UN</v>
          </cell>
          <cell r="D2581">
            <v>315334</v>
          </cell>
        </row>
        <row r="2582">
          <cell r="A2582">
            <v>2582</v>
          </cell>
          <cell r="B2582" t="str">
            <v>TABLERO P/LLAVE  12 CIRC.</v>
          </cell>
          <cell r="C2582" t="str">
            <v>UN</v>
          </cell>
          <cell r="D2582">
            <v>168200</v>
          </cell>
        </row>
        <row r="2583">
          <cell r="A2583">
            <v>2583</v>
          </cell>
          <cell r="B2583" t="str">
            <v>TABLERO P/LLAVE  18 CIRC.</v>
          </cell>
          <cell r="C2583" t="str">
            <v>UN</v>
          </cell>
          <cell r="D2583">
            <v>195320</v>
          </cell>
        </row>
        <row r="2584">
          <cell r="A2584">
            <v>2584</v>
          </cell>
          <cell r="B2584" t="str">
            <v>ESMALTE FESTIVAL GALON</v>
          </cell>
          <cell r="C2584" t="str">
            <v>UN</v>
          </cell>
          <cell r="D2584">
            <v>20090</v>
          </cell>
        </row>
        <row r="2585">
          <cell r="A2585">
            <v>2585</v>
          </cell>
          <cell r="B2585" t="str">
            <v>TABLERO TOTALIZADOR</v>
          </cell>
          <cell r="C2585" t="str">
            <v>UN</v>
          </cell>
          <cell r="D2585">
            <v>96300</v>
          </cell>
        </row>
        <row r="2586">
          <cell r="A2586">
            <v>2586</v>
          </cell>
          <cell r="B2586" t="str">
            <v>TOTALIZADOR 3 X 100 A</v>
          </cell>
          <cell r="C2586" t="str">
            <v>UN</v>
          </cell>
          <cell r="D2586">
            <v>295777</v>
          </cell>
        </row>
        <row r="2587">
          <cell r="A2587">
            <v>2587</v>
          </cell>
          <cell r="B2587" t="str">
            <v>VIDRIO CRIS CLARO     4mm</v>
          </cell>
          <cell r="C2587" t="str">
            <v>M2</v>
          </cell>
          <cell r="D2587">
            <v>33170</v>
          </cell>
        </row>
        <row r="2588">
          <cell r="A2588">
            <v>2588</v>
          </cell>
          <cell r="B2588" t="str">
            <v>VIDRIO CRIS CLARO     5mm</v>
          </cell>
          <cell r="C2588" t="str">
            <v>M2</v>
          </cell>
          <cell r="D2588">
            <v>17500</v>
          </cell>
        </row>
        <row r="2589">
          <cell r="A2589">
            <v>2589</v>
          </cell>
          <cell r="B2589" t="str">
            <v>VIDRIO CRIS CLARO     6mm</v>
          </cell>
          <cell r="C2589" t="str">
            <v>M2</v>
          </cell>
          <cell r="D2589">
            <v>27000</v>
          </cell>
        </row>
        <row r="2590">
          <cell r="A2590">
            <v>2590</v>
          </cell>
          <cell r="B2590" t="str">
            <v>ANTICORROSIVO ROJO GALON</v>
          </cell>
          <cell r="C2590" t="str">
            <v>UN</v>
          </cell>
          <cell r="D2590">
            <v>19610</v>
          </cell>
        </row>
        <row r="2591">
          <cell r="A2591">
            <v>2591</v>
          </cell>
          <cell r="B2591" t="str">
            <v>PIEDRA CICLOPEA</v>
          </cell>
          <cell r="C2591" t="str">
            <v>M3</v>
          </cell>
          <cell r="D2591">
            <v>28890</v>
          </cell>
        </row>
        <row r="2592">
          <cell r="A2592">
            <v>2592</v>
          </cell>
          <cell r="B2592" t="str">
            <v>TABLERO P/LLAVE  36 CIRC.</v>
          </cell>
          <cell r="C2592" t="str">
            <v>UN</v>
          </cell>
          <cell r="D2592">
            <v>301124</v>
          </cell>
        </row>
        <row r="2593">
          <cell r="A2593">
            <v>2593</v>
          </cell>
          <cell r="B2593" t="str">
            <v>TABLERO P/LLAVE  42 CIRC.</v>
          </cell>
          <cell r="C2593" t="str">
            <v>UN</v>
          </cell>
          <cell r="D2593">
            <v>341492</v>
          </cell>
        </row>
        <row r="2594">
          <cell r="A2594">
            <v>2594</v>
          </cell>
          <cell r="B2594" t="str">
            <v>TABL.PARA TOTALI.HQP  12C</v>
          </cell>
          <cell r="C2594" t="str">
            <v>UN</v>
          </cell>
          <cell r="D2594">
            <v>227151</v>
          </cell>
        </row>
        <row r="2595">
          <cell r="A2595">
            <v>2595</v>
          </cell>
          <cell r="B2595" t="str">
            <v>ARENA SIERRA VIEJA</v>
          </cell>
          <cell r="C2595" t="str">
            <v>M3</v>
          </cell>
          <cell r="D2595">
            <v>11500</v>
          </cell>
        </row>
        <row r="2596">
          <cell r="A2596">
            <v>2596</v>
          </cell>
          <cell r="B2596" t="str">
            <v>TABL.PARA TOTALI.HQP  18C</v>
          </cell>
          <cell r="C2596" t="str">
            <v>UN</v>
          </cell>
          <cell r="D2596">
            <v>287645</v>
          </cell>
        </row>
        <row r="2597">
          <cell r="A2597">
            <v>2597</v>
          </cell>
          <cell r="B2597" t="str">
            <v>TABL.PARA TOTALI.HQP  24C</v>
          </cell>
          <cell r="C2597" t="str">
            <v>UN</v>
          </cell>
          <cell r="D2597">
            <v>313362</v>
          </cell>
        </row>
        <row r="2598">
          <cell r="A2598">
            <v>2598</v>
          </cell>
          <cell r="B2598" t="str">
            <v>GRANZON PTO.COLOMBIA</v>
          </cell>
          <cell r="C2598" t="str">
            <v>M3</v>
          </cell>
          <cell r="D2598">
            <v>24000</v>
          </cell>
        </row>
        <row r="2599">
          <cell r="A2599">
            <v>2599</v>
          </cell>
          <cell r="B2599" t="str">
            <v>GRAVILLA PTO.COLOMBIA</v>
          </cell>
          <cell r="C2599" t="str">
            <v>M3</v>
          </cell>
          <cell r="D2599">
            <v>23500</v>
          </cell>
        </row>
        <row r="2600">
          <cell r="A2600">
            <v>2600</v>
          </cell>
          <cell r="B2600" t="str">
            <v>ARENA AMARILLA</v>
          </cell>
          <cell r="C2600" t="str">
            <v>M3</v>
          </cell>
          <cell r="D2600">
            <v>6700</v>
          </cell>
        </row>
        <row r="2601">
          <cell r="A2601">
            <v>2601</v>
          </cell>
          <cell r="B2601" t="str">
            <v>TABL.PARA TOTALI.HQP  30C</v>
          </cell>
          <cell r="C2601" t="str">
            <v>UN</v>
          </cell>
          <cell r="D2601">
            <v>375410</v>
          </cell>
        </row>
        <row r="2602">
          <cell r="A2602">
            <v>2602</v>
          </cell>
          <cell r="B2602" t="str">
            <v>VIDRIO CRIS CLARO     8mm</v>
          </cell>
          <cell r="C2602" t="str">
            <v>M2</v>
          </cell>
          <cell r="D2602">
            <v>32000</v>
          </cell>
        </row>
        <row r="2603">
          <cell r="A2603">
            <v>2603</v>
          </cell>
          <cell r="B2603" t="str">
            <v>VIDRIO CRIS CLARO    10mm</v>
          </cell>
          <cell r="C2603" t="str">
            <v>M2</v>
          </cell>
          <cell r="D2603">
            <v>45000</v>
          </cell>
        </row>
        <row r="2604">
          <cell r="A2604">
            <v>2604</v>
          </cell>
          <cell r="B2604" t="str">
            <v>TRITURADO</v>
          </cell>
          <cell r="C2604" t="str">
            <v>M3</v>
          </cell>
          <cell r="D2604">
            <v>30000</v>
          </cell>
        </row>
        <row r="2605">
          <cell r="A2605">
            <v>2605</v>
          </cell>
          <cell r="B2605" t="str">
            <v>PIEDRICHE</v>
          </cell>
          <cell r="C2605" t="str">
            <v>M3</v>
          </cell>
          <cell r="D2605">
            <v>33000</v>
          </cell>
        </row>
        <row r="2606">
          <cell r="A2606">
            <v>2606</v>
          </cell>
          <cell r="B2606" t="str">
            <v>PUERTA P/GARAJE EDIFICIOS</v>
          </cell>
          <cell r="C2606" t="str">
            <v>UN</v>
          </cell>
          <cell r="D2606">
            <v>4894989</v>
          </cell>
        </row>
        <row r="2607">
          <cell r="A2607">
            <v>2607</v>
          </cell>
          <cell r="B2607" t="str">
            <v>PUERTA P/PARQU.  BATIENTE</v>
          </cell>
          <cell r="C2607" t="str">
            <v>UN</v>
          </cell>
          <cell r="D2607">
            <v>4222218</v>
          </cell>
        </row>
        <row r="2608">
          <cell r="A2608">
            <v>2608</v>
          </cell>
          <cell r="B2608" t="str">
            <v>TABL.PARA TOTALI.HQP  36C</v>
          </cell>
          <cell r="C2608" t="str">
            <v>UN</v>
          </cell>
          <cell r="D2608">
            <v>388704</v>
          </cell>
        </row>
        <row r="2609">
          <cell r="A2609">
            <v>2609</v>
          </cell>
          <cell r="B2609" t="str">
            <v>PUERTA P/PARQU. CORREDIZA</v>
          </cell>
          <cell r="C2609" t="str">
            <v>UN</v>
          </cell>
          <cell r="D2609">
            <v>7667269</v>
          </cell>
        </row>
        <row r="2610">
          <cell r="A2610">
            <v>2610</v>
          </cell>
          <cell r="B2610" t="str">
            <v>TABL.PARA TOTALI.HQP  42C</v>
          </cell>
          <cell r="C2610" t="str">
            <v>UN</v>
          </cell>
          <cell r="D2610">
            <v>423260</v>
          </cell>
        </row>
        <row r="2611">
          <cell r="A2611">
            <v>2611</v>
          </cell>
          <cell r="B2611" t="str">
            <v>PUERTA INSTITUCIONAL VIDR</v>
          </cell>
          <cell r="C2611" t="str">
            <v>UN</v>
          </cell>
          <cell r="D2611">
            <v>10311955</v>
          </cell>
        </row>
        <row r="2612">
          <cell r="A2612">
            <v>2612</v>
          </cell>
          <cell r="B2612" t="str">
            <v>DIV.BAÑO ACRILICA</v>
          </cell>
          <cell r="C2612" t="str">
            <v>M2</v>
          </cell>
          <cell r="D2612">
            <v>83435</v>
          </cell>
        </row>
        <row r="2613">
          <cell r="A2613">
            <v>2613</v>
          </cell>
          <cell r="B2613" t="str">
            <v>GEOMEMBRANA GEOFORT   500</v>
          </cell>
          <cell r="C2613" t="str">
            <v>M2</v>
          </cell>
          <cell r="D2613">
            <v>2514</v>
          </cell>
        </row>
        <row r="2614">
          <cell r="A2614">
            <v>2614</v>
          </cell>
          <cell r="B2614" t="str">
            <v>DIV.BAÑO  VIDRIO TEMPLADO</v>
          </cell>
          <cell r="C2614" t="str">
            <v>M2</v>
          </cell>
          <cell r="D2614">
            <v>83435</v>
          </cell>
        </row>
        <row r="2615">
          <cell r="A2615">
            <v>2615</v>
          </cell>
          <cell r="B2615" t="str">
            <v>DIV.BAÑO V.TEMPLADO BRONC</v>
          </cell>
          <cell r="C2615" t="str">
            <v>M2</v>
          </cell>
          <cell r="D2615">
            <v>75295</v>
          </cell>
        </row>
        <row r="2616">
          <cell r="A2616">
            <v>2616</v>
          </cell>
          <cell r="B2616" t="str">
            <v>GEOTEXTIL TYPAR      3301</v>
          </cell>
          <cell r="C2616" t="str">
            <v>M2</v>
          </cell>
          <cell r="D2616">
            <v>864</v>
          </cell>
        </row>
        <row r="2617">
          <cell r="A2617">
            <v>2617</v>
          </cell>
          <cell r="B2617" t="str">
            <v>CELOSIA EN ALUMINIO</v>
          </cell>
          <cell r="C2617" t="str">
            <v>M2</v>
          </cell>
          <cell r="D2617">
            <v>80382</v>
          </cell>
        </row>
        <row r="2618">
          <cell r="A2618">
            <v>2618</v>
          </cell>
          <cell r="B2618" t="str">
            <v>VENTANA CORREDIZA 1.2x1.2</v>
          </cell>
          <cell r="C2618" t="str">
            <v>M2</v>
          </cell>
          <cell r="D2618">
            <v>43762</v>
          </cell>
        </row>
        <row r="2619">
          <cell r="A2619">
            <v>2619</v>
          </cell>
          <cell r="B2619" t="str">
            <v>GEOTEXTIL TYPAR      3601</v>
          </cell>
          <cell r="C2619" t="str">
            <v>M2</v>
          </cell>
          <cell r="D2619">
            <v>1624</v>
          </cell>
        </row>
        <row r="2620">
          <cell r="A2620">
            <v>2620</v>
          </cell>
          <cell r="B2620" t="str">
            <v>GEOTEXTIL NO TEJIDO  1600</v>
          </cell>
          <cell r="C2620" t="str">
            <v>M2</v>
          </cell>
          <cell r="D2620">
            <v>864</v>
          </cell>
        </row>
        <row r="2621">
          <cell r="A2621">
            <v>2621</v>
          </cell>
          <cell r="B2621" t="str">
            <v>VENTANA CORREDIZA VC-5020</v>
          </cell>
          <cell r="C2621" t="str">
            <v>M2</v>
          </cell>
          <cell r="D2621">
            <v>66340</v>
          </cell>
        </row>
        <row r="2622">
          <cell r="A2622">
            <v>2622</v>
          </cell>
          <cell r="B2622" t="str">
            <v>GEODREN  2000</v>
          </cell>
          <cell r="C2622" t="str">
            <v>M2</v>
          </cell>
          <cell r="D2622">
            <v>8120</v>
          </cell>
        </row>
        <row r="2623">
          <cell r="A2623">
            <v>2623</v>
          </cell>
          <cell r="B2623" t="str">
            <v>GEODREM  10000</v>
          </cell>
          <cell r="C2623" t="str">
            <v>M2</v>
          </cell>
          <cell r="D2623">
            <v>52200</v>
          </cell>
        </row>
        <row r="2624">
          <cell r="A2624">
            <v>2624</v>
          </cell>
          <cell r="B2624" t="str">
            <v>ANTICORROSIVO GRIS GALON</v>
          </cell>
          <cell r="C2624" t="str">
            <v>UN</v>
          </cell>
          <cell r="D2624">
            <v>34026</v>
          </cell>
        </row>
        <row r="2625">
          <cell r="A2625">
            <v>2625</v>
          </cell>
          <cell r="B2625" t="str">
            <v>BARNIZ TRANSPARENTE GALON</v>
          </cell>
          <cell r="C2625" t="str">
            <v>UN</v>
          </cell>
          <cell r="D2625">
            <v>18070</v>
          </cell>
        </row>
        <row r="2626">
          <cell r="A2626">
            <v>2626</v>
          </cell>
          <cell r="B2626" t="str">
            <v>BARNIZ SINTETICO BRILLANT</v>
          </cell>
          <cell r="C2626" t="str">
            <v>UN</v>
          </cell>
          <cell r="D2626">
            <v>12250</v>
          </cell>
        </row>
        <row r="2627">
          <cell r="A2627">
            <v>2627</v>
          </cell>
          <cell r="B2627" t="str">
            <v>BARNIZ TRANSP.MATE GALON</v>
          </cell>
          <cell r="C2627" t="str">
            <v>UN</v>
          </cell>
          <cell r="D2627">
            <v>17040</v>
          </cell>
        </row>
        <row r="2628">
          <cell r="A2628">
            <v>2628</v>
          </cell>
          <cell r="B2628" t="str">
            <v>VENTANA CORREDIZA 1.2x101</v>
          </cell>
          <cell r="C2628" t="str">
            <v>M2</v>
          </cell>
          <cell r="D2628">
            <v>63600</v>
          </cell>
        </row>
        <row r="2629">
          <cell r="A2629">
            <v>2629</v>
          </cell>
          <cell r="B2629" t="str">
            <v>VENTANA CORREDIZA 1.2x102</v>
          </cell>
          <cell r="C2629" t="str">
            <v>M2</v>
          </cell>
          <cell r="D2629">
            <v>46400</v>
          </cell>
        </row>
        <row r="2630">
          <cell r="A2630">
            <v>2630</v>
          </cell>
          <cell r="B2630" t="str">
            <v>PINTURA ALUM.BITUMINOSO</v>
          </cell>
          <cell r="C2630" t="str">
            <v>UN</v>
          </cell>
          <cell r="D2630">
            <v>140490</v>
          </cell>
        </row>
        <row r="2631">
          <cell r="A2631">
            <v>2631</v>
          </cell>
          <cell r="B2631" t="str">
            <v>PINTURA ICOLUX ALUM.GALON</v>
          </cell>
          <cell r="C2631" t="str">
            <v>UN</v>
          </cell>
          <cell r="D2631">
            <v>27040</v>
          </cell>
        </row>
        <row r="2632">
          <cell r="A2632">
            <v>2632</v>
          </cell>
          <cell r="B2632" t="str">
            <v>PINTURA ALUMINIO EXTRA GL</v>
          </cell>
          <cell r="C2632" t="str">
            <v>UN</v>
          </cell>
          <cell r="D2632">
            <v>29840</v>
          </cell>
        </row>
        <row r="2633">
          <cell r="A2633">
            <v>2633</v>
          </cell>
          <cell r="B2633" t="str">
            <v>POLVILLO               01</v>
          </cell>
          <cell r="C2633" t="str">
            <v>M3</v>
          </cell>
          <cell r="D2633">
            <v>6700</v>
          </cell>
        </row>
        <row r="2634">
          <cell r="A2634">
            <v>2634</v>
          </cell>
          <cell r="B2634" t="str">
            <v>CLOSET AMERICA METAL</v>
          </cell>
          <cell r="C2634" t="str">
            <v>M2</v>
          </cell>
          <cell r="D2634">
            <v>85616</v>
          </cell>
        </row>
        <row r="2635">
          <cell r="A2635">
            <v>2635</v>
          </cell>
          <cell r="B2635" t="str">
            <v>BALDOSA 1-N MELATO  33x33</v>
          </cell>
          <cell r="C2635" t="str">
            <v>M2</v>
          </cell>
          <cell r="D2635">
            <v>11500</v>
          </cell>
        </row>
        <row r="2636">
          <cell r="A2636">
            <v>2636</v>
          </cell>
          <cell r="B2636" t="str">
            <v>HORNO M. V. PROGR ELECTRN</v>
          </cell>
          <cell r="C2636" t="str">
            <v>UN</v>
          </cell>
          <cell r="D2636">
            <v>683300</v>
          </cell>
        </row>
        <row r="2637">
          <cell r="A2637">
            <v>2637</v>
          </cell>
          <cell r="B2637" t="str">
            <v>HORNO M. V. PROGR ELECT01</v>
          </cell>
          <cell r="C2637" t="str">
            <v>UN</v>
          </cell>
          <cell r="D2637">
            <v>620000</v>
          </cell>
        </row>
        <row r="2638">
          <cell r="A2638">
            <v>2638</v>
          </cell>
          <cell r="B2638" t="str">
            <v>CEMENTO GRIS CARIBE    01</v>
          </cell>
          <cell r="C2638" t="str">
            <v>KG</v>
          </cell>
          <cell r="D2638">
            <v>164</v>
          </cell>
        </row>
        <row r="2639">
          <cell r="A2639">
            <v>2639</v>
          </cell>
          <cell r="B2639" t="str">
            <v>ALFA LISTO</v>
          </cell>
          <cell r="C2639" t="str">
            <v>KG</v>
          </cell>
          <cell r="D2639">
            <v>5980</v>
          </cell>
        </row>
        <row r="2640">
          <cell r="A2640">
            <v>2640</v>
          </cell>
          <cell r="B2640" t="str">
            <v>HORNO A GAS FULL SAFETY N</v>
          </cell>
          <cell r="C2640" t="str">
            <v>UN</v>
          </cell>
          <cell r="D2640">
            <v>418800</v>
          </cell>
        </row>
        <row r="2641">
          <cell r="A2641">
            <v>2641</v>
          </cell>
          <cell r="B2641" t="str">
            <v>PICOS</v>
          </cell>
          <cell r="C2641" t="str">
            <v>UN</v>
          </cell>
          <cell r="D2641">
            <v>6577</v>
          </cell>
        </row>
        <row r="2642">
          <cell r="A2642">
            <v>2642</v>
          </cell>
          <cell r="B2642" t="str">
            <v>CAMPERO PASAJEROS</v>
          </cell>
          <cell r="C2642" t="str">
            <v>HR</v>
          </cell>
          <cell r="D2642">
            <v>8934</v>
          </cell>
        </row>
        <row r="2643">
          <cell r="A2643">
            <v>2643</v>
          </cell>
          <cell r="B2643" t="str">
            <v>CEMENTO BLANCO NARE</v>
          </cell>
          <cell r="C2643" t="str">
            <v>KG</v>
          </cell>
          <cell r="D2643">
            <v>366</v>
          </cell>
        </row>
        <row r="2644">
          <cell r="A2644">
            <v>2644</v>
          </cell>
          <cell r="B2644" t="str">
            <v>HORNO A GAS FULL SAFETY P</v>
          </cell>
          <cell r="C2644" t="str">
            <v>UN</v>
          </cell>
          <cell r="D2644">
            <v>418800</v>
          </cell>
        </row>
        <row r="2645">
          <cell r="A2645">
            <v>2645</v>
          </cell>
          <cell r="B2645" t="str">
            <v>DIAGONAL VARILLA 5/8" CPS</v>
          </cell>
          <cell r="C2645" t="str">
            <v>UN</v>
          </cell>
          <cell r="D2645">
            <v>3471</v>
          </cell>
        </row>
        <row r="2646">
          <cell r="A2646">
            <v>2646</v>
          </cell>
          <cell r="B2646" t="str">
            <v>CAMION 3 TONS REDES</v>
          </cell>
          <cell r="C2646" t="str">
            <v>HR</v>
          </cell>
          <cell r="D2646">
            <v>18692</v>
          </cell>
        </row>
        <row r="2647">
          <cell r="A2647">
            <v>2647</v>
          </cell>
          <cell r="B2647" t="str">
            <v>BALDOSA 5 MELATO    33x33</v>
          </cell>
          <cell r="C2647" t="str">
            <v>M2</v>
          </cell>
          <cell r="D2647">
            <v>18734</v>
          </cell>
        </row>
        <row r="2648">
          <cell r="A2648">
            <v>2648</v>
          </cell>
          <cell r="B2648" t="str">
            <v>HORNO EMPOTRAB GAS NATUR</v>
          </cell>
          <cell r="C2648" t="str">
            <v>UN</v>
          </cell>
          <cell r="D2648">
            <v>269700</v>
          </cell>
        </row>
        <row r="2649">
          <cell r="A2649">
            <v>2649</v>
          </cell>
          <cell r="B2649" t="str">
            <v>ESPARRAGO         5/8x18"</v>
          </cell>
          <cell r="C2649" t="str">
            <v>UN</v>
          </cell>
          <cell r="D2649">
            <v>3900</v>
          </cell>
        </row>
        <row r="2650">
          <cell r="A2650">
            <v>2650</v>
          </cell>
          <cell r="B2650" t="str">
            <v>ABRAZADERA 1 SALID.TIPO 2</v>
          </cell>
          <cell r="C2650" t="str">
            <v>UN</v>
          </cell>
          <cell r="D2650">
            <v>5360</v>
          </cell>
        </row>
        <row r="2651">
          <cell r="A2651">
            <v>2651</v>
          </cell>
          <cell r="B2651" t="str">
            <v>L/MANOS PALERMO</v>
          </cell>
          <cell r="C2651" t="str">
            <v>UN</v>
          </cell>
          <cell r="D2651">
            <v>246934</v>
          </cell>
        </row>
        <row r="2652">
          <cell r="A2652">
            <v>2652</v>
          </cell>
          <cell r="B2652" t="str">
            <v>CAL HIDRATADA NARE</v>
          </cell>
          <cell r="C2652" t="str">
            <v>KG</v>
          </cell>
          <cell r="D2652">
            <v>642</v>
          </cell>
        </row>
        <row r="2653">
          <cell r="A2653">
            <v>2653</v>
          </cell>
          <cell r="B2653" t="str">
            <v>ABRAZADERA 2 SALID.TIPO 3</v>
          </cell>
          <cell r="C2653" t="str">
            <v>UN</v>
          </cell>
          <cell r="D2653">
            <v>5483</v>
          </cell>
        </row>
        <row r="2654">
          <cell r="A2654">
            <v>2654</v>
          </cell>
          <cell r="B2654" t="str">
            <v>L/MANOS STILO 715 PRMIUM</v>
          </cell>
          <cell r="C2654" t="str">
            <v>UN</v>
          </cell>
          <cell r="D2654">
            <v>168200</v>
          </cell>
        </row>
        <row r="2655">
          <cell r="A2655">
            <v>2655</v>
          </cell>
          <cell r="B2655" t="str">
            <v>ESPARRAGO         5/8x20"</v>
          </cell>
          <cell r="C2655" t="str">
            <v>UN</v>
          </cell>
          <cell r="D2655">
            <v>4500</v>
          </cell>
        </row>
        <row r="2656">
          <cell r="A2656">
            <v>2656</v>
          </cell>
          <cell r="B2656" t="str">
            <v>BIDET REAL</v>
          </cell>
          <cell r="C2656" t="str">
            <v>UN</v>
          </cell>
          <cell r="D2656">
            <v>332875</v>
          </cell>
        </row>
        <row r="2657">
          <cell r="A2657">
            <v>2657</v>
          </cell>
          <cell r="B2657" t="str">
            <v>LIMA PARA AFILAR       6"</v>
          </cell>
          <cell r="C2657" t="str">
            <v>UN</v>
          </cell>
          <cell r="D2657">
            <v>1954</v>
          </cell>
        </row>
        <row r="2658">
          <cell r="A2658">
            <v>2658</v>
          </cell>
          <cell r="B2658" t="str">
            <v>HORNO EMPOTR GAS PROPANO</v>
          </cell>
          <cell r="C2658" t="str">
            <v>UN</v>
          </cell>
          <cell r="D2658">
            <v>269700</v>
          </cell>
        </row>
        <row r="2659">
          <cell r="A2659">
            <v>2659</v>
          </cell>
          <cell r="B2659" t="str">
            <v>AISLADOR SUP.ANSI 52-1</v>
          </cell>
          <cell r="C2659" t="str">
            <v>UN</v>
          </cell>
          <cell r="D2659">
            <v>16485</v>
          </cell>
        </row>
        <row r="2660">
          <cell r="A2660">
            <v>2660</v>
          </cell>
          <cell r="B2660" t="str">
            <v>TORNILLO ACERO GALV 5X5/8</v>
          </cell>
          <cell r="C2660" t="str">
            <v>UN</v>
          </cell>
          <cell r="D2660">
            <v>1431</v>
          </cell>
        </row>
        <row r="2661">
          <cell r="A2661">
            <v>2661</v>
          </cell>
          <cell r="B2661" t="str">
            <v>PEGANTE BOXER UNIVERSAL</v>
          </cell>
          <cell r="C2661" t="str">
            <v>GL</v>
          </cell>
          <cell r="D2661">
            <v>2500</v>
          </cell>
        </row>
        <row r="2662">
          <cell r="A2662">
            <v>2662</v>
          </cell>
          <cell r="B2662" t="str">
            <v>GRAPA TERMINAL TIPO 1</v>
          </cell>
          <cell r="C2662" t="str">
            <v>UN</v>
          </cell>
          <cell r="D2662">
            <v>8829</v>
          </cell>
        </row>
        <row r="2663">
          <cell r="A2663">
            <v>2663</v>
          </cell>
          <cell r="B2663" t="str">
            <v>TUBO VENTILACION       2"</v>
          </cell>
          <cell r="C2663" t="str">
            <v>ML</v>
          </cell>
          <cell r="D2663">
            <v>2376</v>
          </cell>
        </row>
        <row r="2664">
          <cell r="A2664">
            <v>2664</v>
          </cell>
          <cell r="B2664" t="str">
            <v>PERNO DE OJO     5/8X5.45</v>
          </cell>
          <cell r="C2664" t="str">
            <v>UN</v>
          </cell>
          <cell r="D2664">
            <v>4793</v>
          </cell>
        </row>
        <row r="2665">
          <cell r="A2665">
            <v>2665</v>
          </cell>
          <cell r="B2665" t="str">
            <v>TUBO UNION MECANICA    2"</v>
          </cell>
          <cell r="C2665" t="str">
            <v>ML</v>
          </cell>
          <cell r="D2665">
            <v>25721</v>
          </cell>
        </row>
        <row r="2666">
          <cell r="A2666">
            <v>2666</v>
          </cell>
          <cell r="B2666" t="str">
            <v>MARMOL NEGRO SAN GIL</v>
          </cell>
          <cell r="C2666" t="str">
            <v>M2</v>
          </cell>
          <cell r="D2666">
            <v>31900</v>
          </cell>
        </row>
        <row r="2667">
          <cell r="A2667">
            <v>2667</v>
          </cell>
          <cell r="B2667" t="str">
            <v>VIDRIO CRIS CLARO    19mm</v>
          </cell>
          <cell r="C2667" t="str">
            <v>M2</v>
          </cell>
          <cell r="D2667">
            <v>90000</v>
          </cell>
        </row>
        <row r="2668">
          <cell r="A2668">
            <v>2668</v>
          </cell>
          <cell r="B2668" t="str">
            <v>L/MANOS STILO 725 PRMIUM</v>
          </cell>
          <cell r="C2668" t="str">
            <v>UN</v>
          </cell>
          <cell r="D2668">
            <v>81200</v>
          </cell>
        </row>
        <row r="2669">
          <cell r="A2669">
            <v>2669</v>
          </cell>
          <cell r="B2669" t="str">
            <v>CEMENTO GRIS CARIBE    02</v>
          </cell>
          <cell r="C2669" t="str">
            <v>KG</v>
          </cell>
          <cell r="D2669">
            <v>160</v>
          </cell>
        </row>
        <row r="2670">
          <cell r="A2670">
            <v>2670</v>
          </cell>
          <cell r="B2670" t="str">
            <v>CEMENTO BLANCO NARE    01</v>
          </cell>
          <cell r="C2670" t="str">
            <v>KG</v>
          </cell>
          <cell r="D2670">
            <v>368</v>
          </cell>
        </row>
        <row r="2671">
          <cell r="A2671">
            <v>2671</v>
          </cell>
          <cell r="B2671" t="str">
            <v>CAL NARE</v>
          </cell>
          <cell r="C2671" t="str">
            <v>KG</v>
          </cell>
          <cell r="D2671">
            <v>250</v>
          </cell>
        </row>
        <row r="2672">
          <cell r="A2672">
            <v>2672</v>
          </cell>
          <cell r="B2672" t="str">
            <v>VENTANA PROYECT.  1.2x1.2</v>
          </cell>
          <cell r="C2672" t="str">
            <v>M2</v>
          </cell>
          <cell r="D2672">
            <v>78880</v>
          </cell>
        </row>
        <row r="2673">
          <cell r="A2673">
            <v>2673</v>
          </cell>
          <cell r="B2673" t="str">
            <v>VENTANA PROYECT.  1.2x1.6</v>
          </cell>
          <cell r="C2673" t="str">
            <v>M2</v>
          </cell>
          <cell r="D2673">
            <v>75400</v>
          </cell>
        </row>
        <row r="2674">
          <cell r="A2674">
            <v>2674</v>
          </cell>
          <cell r="B2674" t="str">
            <v>VENTANA PROYECT.  1.2x2.0</v>
          </cell>
          <cell r="C2674" t="str">
            <v>M2</v>
          </cell>
          <cell r="D2674">
            <v>52200</v>
          </cell>
        </row>
        <row r="2675">
          <cell r="A2675">
            <v>2675</v>
          </cell>
          <cell r="B2675" t="str">
            <v>ALFAJIA DE ALUMINIO  11cm</v>
          </cell>
          <cell r="C2675" t="str">
            <v>M2</v>
          </cell>
          <cell r="D2675">
            <v>58000</v>
          </cell>
        </row>
        <row r="2676">
          <cell r="A2676">
            <v>2676</v>
          </cell>
          <cell r="B2676" t="str">
            <v>ALFAJIA DE ALUMINIO  16cm</v>
          </cell>
          <cell r="C2676" t="str">
            <v>M2</v>
          </cell>
          <cell r="D2676">
            <v>11020</v>
          </cell>
        </row>
        <row r="2677">
          <cell r="A2677">
            <v>2677</v>
          </cell>
          <cell r="B2677" t="str">
            <v>INSTALACION VENTANERIA</v>
          </cell>
          <cell r="C2677" t="str">
            <v>M2</v>
          </cell>
          <cell r="D2677">
            <v>4578</v>
          </cell>
        </row>
        <row r="2678">
          <cell r="A2678">
            <v>2678</v>
          </cell>
          <cell r="B2678" t="str">
            <v>LISTON CEDRO 2"x2"x15'</v>
          </cell>
          <cell r="C2678" t="str">
            <v>UN</v>
          </cell>
          <cell r="D2678">
            <v>10000</v>
          </cell>
        </row>
        <row r="2679">
          <cell r="A2679">
            <v>2679</v>
          </cell>
          <cell r="B2679" t="str">
            <v>ESPEJO CRISTAL CLARO  3mm</v>
          </cell>
          <cell r="C2679" t="str">
            <v>M2</v>
          </cell>
          <cell r="D2679">
            <v>35480</v>
          </cell>
        </row>
        <row r="2680">
          <cell r="A2680">
            <v>2680</v>
          </cell>
          <cell r="B2680" t="str">
            <v>ESPEJO CRISTAL CLARO  4mm</v>
          </cell>
          <cell r="C2680" t="str">
            <v>M2</v>
          </cell>
          <cell r="D2680">
            <v>25000</v>
          </cell>
        </row>
        <row r="2681">
          <cell r="A2681">
            <v>2681</v>
          </cell>
          <cell r="B2681" t="str">
            <v>ESPEJO CRISTAL BELGA  4mm</v>
          </cell>
          <cell r="C2681" t="str">
            <v>M2</v>
          </cell>
          <cell r="D2681">
            <v>45000</v>
          </cell>
        </row>
        <row r="2682">
          <cell r="A2682">
            <v>2682</v>
          </cell>
          <cell r="B2682" t="str">
            <v>ESPEJO CRISTAL CLARO  5mm</v>
          </cell>
          <cell r="C2682" t="str">
            <v>M2</v>
          </cell>
          <cell r="D2682">
            <v>42300</v>
          </cell>
        </row>
        <row r="2683">
          <cell r="A2683">
            <v>2683</v>
          </cell>
          <cell r="B2683" t="str">
            <v>GRAPA DE SUSPENSION</v>
          </cell>
          <cell r="C2683" t="str">
            <v>UN</v>
          </cell>
          <cell r="D2683">
            <v>9067</v>
          </cell>
        </row>
        <row r="2684">
          <cell r="A2684">
            <v>2684</v>
          </cell>
          <cell r="B2684" t="str">
            <v>TORNILLO ACERO GALV 8X5/8</v>
          </cell>
          <cell r="C2684" t="str">
            <v>UN</v>
          </cell>
          <cell r="D2684">
            <v>1798</v>
          </cell>
        </row>
        <row r="2685">
          <cell r="A2685">
            <v>2685</v>
          </cell>
          <cell r="B2685" t="str">
            <v>INDUSTRIAL PC  18/15</v>
          </cell>
          <cell r="C2685" t="str">
            <v>GL</v>
          </cell>
          <cell r="D2685">
            <v>5958</v>
          </cell>
        </row>
        <row r="2686">
          <cell r="A2686">
            <v>2686</v>
          </cell>
          <cell r="B2686" t="str">
            <v>PERNO DE OJO 5/8x2.54 T-2</v>
          </cell>
          <cell r="C2686" t="str">
            <v>UN</v>
          </cell>
          <cell r="D2686">
            <v>3147</v>
          </cell>
        </row>
        <row r="2687">
          <cell r="A2687">
            <v>2687</v>
          </cell>
          <cell r="B2687" t="str">
            <v>VARILLA ANCLAJE 3/4 x 2m</v>
          </cell>
          <cell r="C2687" t="str">
            <v>UN</v>
          </cell>
          <cell r="D2687">
            <v>9000</v>
          </cell>
        </row>
        <row r="2688">
          <cell r="A2688">
            <v>2688</v>
          </cell>
          <cell r="B2688" t="str">
            <v>ABRAZADERA SIN SALIDA T-2</v>
          </cell>
          <cell r="C2688" t="str">
            <v>UN</v>
          </cell>
          <cell r="D2688">
            <v>4587</v>
          </cell>
        </row>
        <row r="2689">
          <cell r="A2689">
            <v>2689</v>
          </cell>
          <cell r="B2689" t="str">
            <v>CELDA ENTRADA Y SALIDA</v>
          </cell>
          <cell r="C2689" t="str">
            <v>UN</v>
          </cell>
          <cell r="D2689">
            <v>2404520</v>
          </cell>
        </row>
        <row r="2690">
          <cell r="A2690">
            <v>2690</v>
          </cell>
          <cell r="B2690" t="str">
            <v>CELDA PROT.TRANS. 40 KVA</v>
          </cell>
          <cell r="C2690" t="str">
            <v>UN</v>
          </cell>
          <cell r="D2690">
            <v>2252554</v>
          </cell>
        </row>
        <row r="2691">
          <cell r="A2691">
            <v>2691</v>
          </cell>
          <cell r="B2691" t="str">
            <v>CELDA PROT.TRANS. 63 KVA</v>
          </cell>
          <cell r="C2691" t="str">
            <v>UN</v>
          </cell>
          <cell r="D2691">
            <v>2448762</v>
          </cell>
        </row>
        <row r="2692">
          <cell r="A2692">
            <v>2692</v>
          </cell>
          <cell r="B2692" t="str">
            <v>CELDA PROT.TRANS.112 KVA</v>
          </cell>
          <cell r="C2692" t="str">
            <v>UN</v>
          </cell>
          <cell r="D2692">
            <v>1927603</v>
          </cell>
        </row>
        <row r="2693">
          <cell r="A2693">
            <v>2693</v>
          </cell>
          <cell r="B2693" t="str">
            <v>CELDA PROT.TRANS.150 KVA</v>
          </cell>
          <cell r="C2693" t="str">
            <v>UN</v>
          </cell>
          <cell r="D2693">
            <v>2115977</v>
          </cell>
        </row>
        <row r="2694">
          <cell r="A2694">
            <v>2694</v>
          </cell>
          <cell r="B2694" t="str">
            <v>CELDA PROT.TRANS.225 KVA</v>
          </cell>
          <cell r="C2694" t="str">
            <v>UN</v>
          </cell>
          <cell r="D2694">
            <v>2115977</v>
          </cell>
        </row>
        <row r="2695">
          <cell r="A2695">
            <v>2695</v>
          </cell>
          <cell r="B2695" t="str">
            <v>CELDA PROT.TRANS.300 KVA</v>
          </cell>
          <cell r="C2695" t="str">
            <v>UN</v>
          </cell>
          <cell r="D2695">
            <v>2198693</v>
          </cell>
        </row>
        <row r="2696">
          <cell r="A2696">
            <v>2696</v>
          </cell>
          <cell r="B2696" t="str">
            <v>CELDA PROT.TRANS.400 KVA</v>
          </cell>
          <cell r="C2696" t="str">
            <v>UN</v>
          </cell>
          <cell r="D2696">
            <v>2666131</v>
          </cell>
        </row>
        <row r="2697">
          <cell r="A2697">
            <v>2697</v>
          </cell>
          <cell r="B2697" t="str">
            <v>PLACA IDENTIFICAC. 8x5 cm</v>
          </cell>
          <cell r="C2697" t="str">
            <v>UN</v>
          </cell>
          <cell r="D2697">
            <v>1300</v>
          </cell>
        </row>
        <row r="2698">
          <cell r="A2698">
            <v>2698</v>
          </cell>
          <cell r="B2698" t="str">
            <v>ESPEJO CRISTAL BELGA  5mm</v>
          </cell>
          <cell r="C2698" t="str">
            <v>M2</v>
          </cell>
          <cell r="D2698">
            <v>65000</v>
          </cell>
        </row>
        <row r="2699">
          <cell r="A2699">
            <v>2699</v>
          </cell>
          <cell r="B2699" t="str">
            <v>CELDA TRANS.     45  KVA</v>
          </cell>
          <cell r="C2699" t="str">
            <v>UN</v>
          </cell>
          <cell r="D2699">
            <v>865627</v>
          </cell>
        </row>
        <row r="2700">
          <cell r="A2700">
            <v>2700</v>
          </cell>
          <cell r="B2700" t="str">
            <v>CELDA TRANS.     75  KVA</v>
          </cell>
          <cell r="C2700" t="str">
            <v>UN</v>
          </cell>
          <cell r="D2700">
            <v>865627</v>
          </cell>
        </row>
        <row r="2701">
          <cell r="A2701">
            <v>2701</v>
          </cell>
          <cell r="B2701" t="str">
            <v>CELDA TRANS.     112 KVA</v>
          </cell>
          <cell r="C2701" t="str">
            <v>UN</v>
          </cell>
          <cell r="D2701">
            <v>865627</v>
          </cell>
        </row>
        <row r="2702">
          <cell r="A2702">
            <v>2702</v>
          </cell>
          <cell r="B2702" t="str">
            <v>CELDA TRANS.     150 KVA</v>
          </cell>
          <cell r="C2702" t="str">
            <v>UN</v>
          </cell>
          <cell r="D2702">
            <v>769445</v>
          </cell>
        </row>
        <row r="2703">
          <cell r="A2703">
            <v>2703</v>
          </cell>
          <cell r="B2703" t="str">
            <v>CELDA TRANS.     225 KVA</v>
          </cell>
          <cell r="C2703" t="str">
            <v>UN</v>
          </cell>
          <cell r="D2703">
            <v>865627</v>
          </cell>
        </row>
        <row r="2704">
          <cell r="A2704">
            <v>2704</v>
          </cell>
          <cell r="B2704" t="str">
            <v>PIRLAN ALUMINIO DORADO</v>
          </cell>
          <cell r="C2704" t="str">
            <v>ML</v>
          </cell>
          <cell r="D2704">
            <v>900</v>
          </cell>
        </row>
        <row r="2705">
          <cell r="A2705">
            <v>2705</v>
          </cell>
          <cell r="B2705" t="str">
            <v>LISTON CEDRO 2"x4"x12'</v>
          </cell>
          <cell r="C2705" t="str">
            <v>UN</v>
          </cell>
          <cell r="D2705">
            <v>9600</v>
          </cell>
        </row>
        <row r="2706">
          <cell r="A2706">
            <v>2706</v>
          </cell>
          <cell r="B2706" t="str">
            <v>AISLADOR DE PIN ANSI 55-1</v>
          </cell>
          <cell r="C2706" t="str">
            <v>UN</v>
          </cell>
          <cell r="D2706">
            <v>7660</v>
          </cell>
        </row>
        <row r="2707">
          <cell r="A2707">
            <v>2707</v>
          </cell>
          <cell r="B2707" t="str">
            <v>LISTON CEDRO 2"x4"x15'</v>
          </cell>
          <cell r="C2707" t="str">
            <v>UN</v>
          </cell>
          <cell r="D2707">
            <v>12000</v>
          </cell>
        </row>
        <row r="2708">
          <cell r="A2708">
            <v>2708</v>
          </cell>
          <cell r="B2708" t="str">
            <v>AISLADOR DE PIN ANSI 52-1</v>
          </cell>
          <cell r="C2708" t="str">
            <v>UN</v>
          </cell>
          <cell r="D2708">
            <v>15858</v>
          </cell>
        </row>
        <row r="2709">
          <cell r="A2709">
            <v>2709</v>
          </cell>
          <cell r="B2709" t="str">
            <v>ACRILCOR               01</v>
          </cell>
          <cell r="C2709" t="str">
            <v>KG</v>
          </cell>
          <cell r="D2709">
            <v>2689</v>
          </cell>
        </row>
        <row r="2710">
          <cell r="A2710">
            <v>2710</v>
          </cell>
          <cell r="B2710" t="str">
            <v>AISLADOR TENSOR ANSI 54-2</v>
          </cell>
          <cell r="C2710" t="str">
            <v>UN</v>
          </cell>
          <cell r="D2710">
            <v>4067</v>
          </cell>
        </row>
        <row r="2711">
          <cell r="A2711">
            <v>2711</v>
          </cell>
          <cell r="B2711" t="str">
            <v>RETENIDA TERM. POSTE-VAR.</v>
          </cell>
          <cell r="C2711" t="str">
            <v>UN</v>
          </cell>
          <cell r="D2711">
            <v>54605</v>
          </cell>
        </row>
        <row r="2712">
          <cell r="A2712">
            <v>2712</v>
          </cell>
          <cell r="B2712" t="str">
            <v>GRAPA P/OPERAR EN CALIENT</v>
          </cell>
          <cell r="C2712" t="str">
            <v>UN</v>
          </cell>
          <cell r="D2712">
            <v>9600</v>
          </cell>
        </row>
        <row r="2713">
          <cell r="A2713">
            <v>2713</v>
          </cell>
          <cell r="B2713" t="str">
            <v>AISLADOR TENSOR ANSI 54-1</v>
          </cell>
          <cell r="C2713" t="str">
            <v>UN</v>
          </cell>
          <cell r="D2713">
            <v>5994</v>
          </cell>
        </row>
        <row r="2714">
          <cell r="A2714">
            <v>2714</v>
          </cell>
          <cell r="B2714" t="str">
            <v>L/MANOS TIFFANY 734 BLANC</v>
          </cell>
          <cell r="C2714" t="str">
            <v>UN</v>
          </cell>
          <cell r="D2714">
            <v>45179</v>
          </cell>
        </row>
        <row r="2715">
          <cell r="A2715">
            <v>2715</v>
          </cell>
          <cell r="B2715" t="str">
            <v>PISO PLANO   ITALIA 20x20</v>
          </cell>
          <cell r="C2715" t="str">
            <v>M2</v>
          </cell>
          <cell r="D2715">
            <v>9200</v>
          </cell>
        </row>
        <row r="2716">
          <cell r="A2716">
            <v>2716</v>
          </cell>
          <cell r="B2716" t="str">
            <v>LISTON CEDRO 2"x3"x12'</v>
          </cell>
          <cell r="C2716" t="str">
            <v>UN</v>
          </cell>
          <cell r="D2716">
            <v>7200</v>
          </cell>
        </row>
        <row r="2717">
          <cell r="A2717">
            <v>2717</v>
          </cell>
          <cell r="B2717" t="str">
            <v>LISTON CEDRO 2"x3"x12' 01</v>
          </cell>
          <cell r="C2717" t="str">
            <v>UN</v>
          </cell>
          <cell r="D2717">
            <v>12000</v>
          </cell>
        </row>
        <row r="2718">
          <cell r="A2718">
            <v>2718</v>
          </cell>
          <cell r="B2718" t="str">
            <v>PARED MONOCOLOR ITALIA 20</v>
          </cell>
          <cell r="C2718" t="str">
            <v>M2</v>
          </cell>
          <cell r="D2718">
            <v>17000</v>
          </cell>
        </row>
        <row r="2719">
          <cell r="A2719">
            <v>2719</v>
          </cell>
          <cell r="B2719" t="str">
            <v>ACRILCOR               02</v>
          </cell>
          <cell r="C2719" t="str">
            <v>KG</v>
          </cell>
          <cell r="D2719">
            <v>2805</v>
          </cell>
        </row>
        <row r="2720">
          <cell r="A2720">
            <v>2720</v>
          </cell>
          <cell r="B2720" t="str">
            <v>LISTON CEIBA 2"x2"x12'</v>
          </cell>
          <cell r="C2720" t="str">
            <v>UN</v>
          </cell>
          <cell r="D2720">
            <v>8000</v>
          </cell>
        </row>
        <row r="2721">
          <cell r="A2721">
            <v>2721</v>
          </cell>
          <cell r="B2721" t="str">
            <v>LISTON CEIBA 2"x2"x15'</v>
          </cell>
          <cell r="C2721" t="str">
            <v>UN</v>
          </cell>
          <cell r="D2721">
            <v>10000</v>
          </cell>
        </row>
        <row r="2722">
          <cell r="A2722">
            <v>2722</v>
          </cell>
          <cell r="B2722" t="str">
            <v>TORRE P/MALACATE (POR MT)</v>
          </cell>
          <cell r="C2722" t="str">
            <v>DD</v>
          </cell>
          <cell r="D2722">
            <v>522</v>
          </cell>
        </row>
        <row r="2723">
          <cell r="A2723">
            <v>2723</v>
          </cell>
          <cell r="B2723" t="str">
            <v>LISTON CEIBA 2"x4"x12'</v>
          </cell>
          <cell r="C2723" t="str">
            <v>UN</v>
          </cell>
          <cell r="D2723">
            <v>12000</v>
          </cell>
        </row>
        <row r="2724">
          <cell r="A2724">
            <v>2724</v>
          </cell>
          <cell r="B2724" t="str">
            <v>LISTON CEIBA 2"x4"x12' 01</v>
          </cell>
          <cell r="C2724" t="str">
            <v>UN</v>
          </cell>
          <cell r="D2724">
            <v>16000</v>
          </cell>
        </row>
        <row r="2725">
          <cell r="A2725">
            <v>2725</v>
          </cell>
          <cell r="B2725" t="str">
            <v>LISTON CEIBA 2"x4"x15'</v>
          </cell>
          <cell r="C2725" t="str">
            <v>UN</v>
          </cell>
          <cell r="D2725">
            <v>15000</v>
          </cell>
        </row>
        <row r="2726">
          <cell r="A2726">
            <v>2726</v>
          </cell>
          <cell r="B2726" t="str">
            <v>CAFE PINTA 305x305x10</v>
          </cell>
          <cell r="C2726" t="str">
            <v>M2</v>
          </cell>
          <cell r="D2726">
            <v>57780</v>
          </cell>
        </row>
        <row r="2727">
          <cell r="A2727">
            <v>2727</v>
          </cell>
          <cell r="B2727" t="str">
            <v>CALENTADOR DE PASO 13 LTS</v>
          </cell>
          <cell r="C2727" t="str">
            <v>UN</v>
          </cell>
          <cell r="D2727">
            <v>339700</v>
          </cell>
        </row>
        <row r="2728">
          <cell r="A2728">
            <v>2728</v>
          </cell>
          <cell r="B2728" t="str">
            <v>L/MANOS TIFANNY 734 COLOR</v>
          </cell>
          <cell r="C2728" t="str">
            <v>UN</v>
          </cell>
          <cell r="D2728">
            <v>50063</v>
          </cell>
        </row>
        <row r="2729">
          <cell r="A2729">
            <v>2729</v>
          </cell>
          <cell r="B2729" t="str">
            <v>CAFE PINTA ZOCALO</v>
          </cell>
          <cell r="C2729" t="str">
            <v>ML</v>
          </cell>
          <cell r="D2729">
            <v>4060</v>
          </cell>
        </row>
        <row r="2730">
          <cell r="A2730">
            <v>2730</v>
          </cell>
          <cell r="B2730" t="str">
            <v>LISTON CEIBA 2"x4"x15' 01</v>
          </cell>
          <cell r="C2730" t="str">
            <v>UN</v>
          </cell>
          <cell r="D2730">
            <v>20000</v>
          </cell>
        </row>
        <row r="2731">
          <cell r="A2731">
            <v>2731</v>
          </cell>
          <cell r="B2731" t="str">
            <v>PERFIL ALUMINIO  1/2x1/2"</v>
          </cell>
          <cell r="C2731" t="str">
            <v>ML</v>
          </cell>
          <cell r="D2731">
            <v>4000</v>
          </cell>
        </row>
        <row r="2732">
          <cell r="A2732">
            <v>2732</v>
          </cell>
          <cell r="B2732" t="str">
            <v>CAFE PINTA SPACATTO</v>
          </cell>
          <cell r="C2732" t="str">
            <v>M2</v>
          </cell>
          <cell r="D2732">
            <v>38628</v>
          </cell>
        </row>
        <row r="2733">
          <cell r="A2733">
            <v>2733</v>
          </cell>
          <cell r="B2733" t="str">
            <v>CAFE PINTA 153x305x11</v>
          </cell>
          <cell r="C2733" t="str">
            <v>M2</v>
          </cell>
          <cell r="D2733">
            <v>46632</v>
          </cell>
        </row>
        <row r="2734">
          <cell r="A2734">
            <v>2734</v>
          </cell>
          <cell r="B2734" t="str">
            <v>LISTON CEIBA 2"x3"x12'</v>
          </cell>
          <cell r="C2734" t="str">
            <v>UN</v>
          </cell>
          <cell r="D2734">
            <v>12000</v>
          </cell>
        </row>
        <row r="2735">
          <cell r="A2735">
            <v>2735</v>
          </cell>
          <cell r="B2735" t="str">
            <v>LISTON CEIBA 2"x3"x12' 01</v>
          </cell>
          <cell r="C2735" t="str">
            <v>UN</v>
          </cell>
          <cell r="D2735">
            <v>9000</v>
          </cell>
        </row>
        <row r="2736">
          <cell r="A2736">
            <v>2736</v>
          </cell>
          <cell r="B2736" t="str">
            <v>CELDA TRANS.     300 KVA</v>
          </cell>
          <cell r="C2736" t="str">
            <v>UN</v>
          </cell>
          <cell r="D2736">
            <v>961807</v>
          </cell>
        </row>
        <row r="2737">
          <cell r="A2737">
            <v>2737</v>
          </cell>
          <cell r="B2737" t="str">
            <v>L/MANOS TIFANNY 714 BLANC</v>
          </cell>
          <cell r="C2737" t="str">
            <v>UN</v>
          </cell>
          <cell r="D2737">
            <v>52017</v>
          </cell>
        </row>
        <row r="2738">
          <cell r="A2738">
            <v>2738</v>
          </cell>
          <cell r="B2738" t="str">
            <v>ALFOMBRA SPLENDOR</v>
          </cell>
          <cell r="C2738" t="str">
            <v>M2</v>
          </cell>
          <cell r="D2738">
            <v>45193</v>
          </cell>
        </row>
        <row r="2739">
          <cell r="A2739">
            <v>2739</v>
          </cell>
          <cell r="B2739" t="str">
            <v>ALFOMBRA EXCELENCE</v>
          </cell>
          <cell r="C2739" t="str">
            <v>M2</v>
          </cell>
          <cell r="D2739">
            <v>26750</v>
          </cell>
        </row>
        <row r="2740">
          <cell r="A2740">
            <v>2740</v>
          </cell>
          <cell r="B2740" t="str">
            <v>CAFE PINTA 305x305x11</v>
          </cell>
          <cell r="C2740" t="str">
            <v>M2</v>
          </cell>
          <cell r="D2740">
            <v>46632</v>
          </cell>
        </row>
        <row r="2741">
          <cell r="A2741">
            <v>2741</v>
          </cell>
          <cell r="B2741" t="str">
            <v>L/MANOS ROYAL 734 COLOR</v>
          </cell>
          <cell r="C2741" t="str">
            <v>UN</v>
          </cell>
          <cell r="D2741">
            <v>50063</v>
          </cell>
        </row>
        <row r="2742">
          <cell r="A2742">
            <v>2742</v>
          </cell>
          <cell r="B2742" t="str">
            <v>CELDA TRANS.     500 KVA</v>
          </cell>
          <cell r="C2742" t="str">
            <v>UN</v>
          </cell>
          <cell r="D2742">
            <v>1057988</v>
          </cell>
        </row>
        <row r="2743">
          <cell r="A2743">
            <v>2743</v>
          </cell>
          <cell r="B2743" t="str">
            <v>HORNO ESTATICO MONOF-120V</v>
          </cell>
          <cell r="C2743" t="str">
            <v>UN</v>
          </cell>
          <cell r="D2743">
            <v>161600</v>
          </cell>
        </row>
        <row r="2744">
          <cell r="A2744">
            <v>2744</v>
          </cell>
          <cell r="B2744" t="str">
            <v>DOMO BURBUJA .80x1.10 3mm</v>
          </cell>
          <cell r="C2744" t="str">
            <v>UN</v>
          </cell>
          <cell r="D2744">
            <v>47212</v>
          </cell>
        </row>
        <row r="2745">
          <cell r="A2745">
            <v>2745</v>
          </cell>
          <cell r="B2745" t="str">
            <v>L/MANOS ROYAL 734 BLANCO</v>
          </cell>
          <cell r="C2745" t="str">
            <v>UN</v>
          </cell>
          <cell r="D2745">
            <v>45178</v>
          </cell>
        </row>
        <row r="2746">
          <cell r="A2746">
            <v>2746</v>
          </cell>
          <cell r="B2746" t="str">
            <v>L/MANOS ROYAL 735 BLANCO</v>
          </cell>
          <cell r="C2746" t="str">
            <v>UN</v>
          </cell>
          <cell r="D2746">
            <v>30527</v>
          </cell>
        </row>
        <row r="2747">
          <cell r="A2747">
            <v>2747</v>
          </cell>
          <cell r="B2747" t="str">
            <v>VARILLA 7/8 x 6m LISO</v>
          </cell>
          <cell r="C2747" t="str">
            <v>UN</v>
          </cell>
          <cell r="D2747">
            <v>10544</v>
          </cell>
        </row>
        <row r="2748">
          <cell r="A2748">
            <v>2748</v>
          </cell>
          <cell r="B2748" t="str">
            <v>VARILLA 1   x 9 MTS LISO</v>
          </cell>
          <cell r="C2748" t="str">
            <v>UN</v>
          </cell>
          <cell r="D2748">
            <v>26840</v>
          </cell>
        </row>
        <row r="2749">
          <cell r="A2749">
            <v>2749</v>
          </cell>
          <cell r="B2749" t="str">
            <v>CAFE PINTA 153x305x20</v>
          </cell>
          <cell r="C2749" t="str">
            <v>M2</v>
          </cell>
          <cell r="D2749">
            <v>51156</v>
          </cell>
        </row>
        <row r="2750">
          <cell r="A2750">
            <v>2750</v>
          </cell>
          <cell r="B2750" t="str">
            <v>L/MANOS ROYAL 735 COLOR</v>
          </cell>
          <cell r="C2750" t="str">
            <v>UN</v>
          </cell>
          <cell r="D2750">
            <v>34190</v>
          </cell>
        </row>
        <row r="2751">
          <cell r="A2751">
            <v>2751</v>
          </cell>
          <cell r="B2751" t="str">
            <v>L/MANOS ROYAL 739 BLANCO</v>
          </cell>
          <cell r="C2751" t="str">
            <v>UN</v>
          </cell>
          <cell r="D2751">
            <v>41442</v>
          </cell>
        </row>
        <row r="2752">
          <cell r="A2752">
            <v>2752</v>
          </cell>
          <cell r="B2752" t="str">
            <v>L/MANOS NOVA 734 COLOR</v>
          </cell>
          <cell r="C2752" t="str">
            <v>UN</v>
          </cell>
          <cell r="D2752">
            <v>48170</v>
          </cell>
        </row>
        <row r="2753">
          <cell r="A2753">
            <v>2753</v>
          </cell>
          <cell r="B2753" t="str">
            <v>CAFE PINTA 153x305x20  01</v>
          </cell>
          <cell r="C2753" t="str">
            <v>M2</v>
          </cell>
          <cell r="D2753">
            <v>59044</v>
          </cell>
        </row>
        <row r="2754">
          <cell r="A2754">
            <v>2754</v>
          </cell>
          <cell r="B2754" t="str">
            <v>LISTON CEIBA 2"x3"x12' 02</v>
          </cell>
          <cell r="C2754" t="str">
            <v>UN</v>
          </cell>
          <cell r="D2754">
            <v>12000</v>
          </cell>
        </row>
        <row r="2755">
          <cell r="A2755">
            <v>2755</v>
          </cell>
          <cell r="B2755" t="str">
            <v>CAFE PINTA 305x305x20</v>
          </cell>
          <cell r="C2755" t="str">
            <v>M2</v>
          </cell>
          <cell r="D2755">
            <v>56956</v>
          </cell>
        </row>
        <row r="2756">
          <cell r="A2756">
            <v>2756</v>
          </cell>
          <cell r="B2756" t="str">
            <v>MARMOLIZAD30X30</v>
          </cell>
          <cell r="C2756" t="str">
            <v>M2</v>
          </cell>
          <cell r="D2756">
            <v>12273</v>
          </cell>
        </row>
        <row r="2757">
          <cell r="A2757">
            <v>2757</v>
          </cell>
          <cell r="B2757" t="str">
            <v>CAFE PINTA 305x305x20  01</v>
          </cell>
          <cell r="C2757" t="str">
            <v>M2</v>
          </cell>
          <cell r="D2757">
            <v>68324</v>
          </cell>
        </row>
        <row r="2758">
          <cell r="A2758">
            <v>2758</v>
          </cell>
          <cell r="B2758" t="str">
            <v>CAFE PINTA 305X610X20</v>
          </cell>
          <cell r="C2758" t="str">
            <v>M2</v>
          </cell>
          <cell r="D2758">
            <v>60668</v>
          </cell>
        </row>
        <row r="2759">
          <cell r="A2759">
            <v>2759</v>
          </cell>
          <cell r="B2759" t="str">
            <v>A.C.P.M         C/GENA</v>
          </cell>
          <cell r="C2759" t="str">
            <v>GL</v>
          </cell>
          <cell r="D2759">
            <v>1175</v>
          </cell>
        </row>
        <row r="2760">
          <cell r="A2760">
            <v>2760</v>
          </cell>
          <cell r="B2760" t="str">
            <v>LISTON CEIBA 2"x3"x15'</v>
          </cell>
          <cell r="C2760" t="str">
            <v>UN</v>
          </cell>
          <cell r="D2760">
            <v>15000</v>
          </cell>
        </row>
        <row r="2761">
          <cell r="A2761">
            <v>2761</v>
          </cell>
          <cell r="B2761" t="str">
            <v>L/MANOS NOVA 734 BLANCO</v>
          </cell>
          <cell r="C2761" t="str">
            <v>UN</v>
          </cell>
          <cell r="D2761">
            <v>45179</v>
          </cell>
        </row>
        <row r="2762">
          <cell r="A2762">
            <v>2762</v>
          </cell>
          <cell r="B2762" t="str">
            <v>CAFE PINTA 305x610x20  01</v>
          </cell>
          <cell r="C2762" t="str">
            <v>M2</v>
          </cell>
          <cell r="D2762">
            <v>72152</v>
          </cell>
        </row>
        <row r="2763">
          <cell r="A2763">
            <v>2763</v>
          </cell>
          <cell r="B2763" t="str">
            <v>CAFE PINTA ASERRADO</v>
          </cell>
          <cell r="C2763" t="str">
            <v>M2</v>
          </cell>
          <cell r="D2763">
            <v>46516</v>
          </cell>
        </row>
        <row r="2764">
          <cell r="A2764">
            <v>2764</v>
          </cell>
          <cell r="B2764" t="str">
            <v>L/MANOS NOVA 738 COLOR</v>
          </cell>
          <cell r="C2764" t="str">
            <v>UN</v>
          </cell>
          <cell r="D2764">
            <v>25033</v>
          </cell>
        </row>
        <row r="2765">
          <cell r="A2765">
            <v>2765</v>
          </cell>
          <cell r="B2765" t="str">
            <v>KWIKSET CERROJO CILINDR01</v>
          </cell>
          <cell r="C2765" t="str">
            <v>UN</v>
          </cell>
          <cell r="D2765">
            <v>27144</v>
          </cell>
        </row>
        <row r="2766">
          <cell r="A2766">
            <v>2766</v>
          </cell>
          <cell r="B2766" t="str">
            <v>CAFE PINTA ASERRADO    01</v>
          </cell>
          <cell r="C2766" t="str">
            <v>M2</v>
          </cell>
          <cell r="D2766">
            <v>58464</v>
          </cell>
        </row>
        <row r="2767">
          <cell r="A2767">
            <v>2767</v>
          </cell>
          <cell r="B2767" t="str">
            <v>CAFE PINTA CUADREADO</v>
          </cell>
          <cell r="C2767" t="str">
            <v>M2</v>
          </cell>
          <cell r="D2767">
            <v>69832</v>
          </cell>
        </row>
        <row r="2768">
          <cell r="A2768">
            <v>2768</v>
          </cell>
          <cell r="B2768" t="str">
            <v>CAFE PINTA CUADREADO   01</v>
          </cell>
          <cell r="C2768" t="str">
            <v>M2</v>
          </cell>
          <cell r="D2768">
            <v>81548</v>
          </cell>
        </row>
        <row r="2769">
          <cell r="A2769">
            <v>2769</v>
          </cell>
          <cell r="B2769" t="str">
            <v>L/MANOS NOVA 738 BLANCO</v>
          </cell>
          <cell r="C2769" t="str">
            <v>UN</v>
          </cell>
          <cell r="D2769">
            <v>19536</v>
          </cell>
        </row>
        <row r="2770">
          <cell r="A2770">
            <v>2770</v>
          </cell>
          <cell r="B2770" t="str">
            <v>ALFOMBRA KASMIR IMPERIAL</v>
          </cell>
          <cell r="C2770" t="str">
            <v>M2</v>
          </cell>
          <cell r="D2770">
            <v>51434</v>
          </cell>
        </row>
        <row r="2771">
          <cell r="A2771">
            <v>2771</v>
          </cell>
          <cell r="B2771" t="str">
            <v>GRIS FILETTO 153x305x10</v>
          </cell>
          <cell r="C2771" t="str">
            <v>M2</v>
          </cell>
          <cell r="D2771">
            <v>42224</v>
          </cell>
        </row>
        <row r="2772">
          <cell r="A2772">
            <v>2772</v>
          </cell>
          <cell r="B2772" t="str">
            <v>GRIS FILETTO 305x305x10</v>
          </cell>
          <cell r="C2772" t="str">
            <v>M2</v>
          </cell>
          <cell r="D2772">
            <v>42224</v>
          </cell>
        </row>
        <row r="2773">
          <cell r="A2773">
            <v>2773</v>
          </cell>
          <cell r="B2773" t="str">
            <v>KWIKSET ESCUDO UNIVERSAL</v>
          </cell>
          <cell r="C2773" t="str">
            <v>UN</v>
          </cell>
          <cell r="D2773">
            <v>11716</v>
          </cell>
        </row>
        <row r="2774">
          <cell r="A2774">
            <v>2774</v>
          </cell>
          <cell r="B2774" t="str">
            <v>VARILLA 12 mm x 6 MTS</v>
          </cell>
          <cell r="C2774" t="str">
            <v>UN</v>
          </cell>
          <cell r="D2774">
            <v>3035</v>
          </cell>
        </row>
        <row r="2775">
          <cell r="A2775">
            <v>2775</v>
          </cell>
          <cell r="B2775" t="str">
            <v>HORNO ESTATICO BIFAS-220V</v>
          </cell>
          <cell r="C2775" t="str">
            <v>UN</v>
          </cell>
          <cell r="D2775">
            <v>161600</v>
          </cell>
        </row>
        <row r="2776">
          <cell r="A2776">
            <v>2776</v>
          </cell>
          <cell r="B2776" t="str">
            <v>VARILLA 1/2 x 6 MTS</v>
          </cell>
          <cell r="C2776" t="str">
            <v>ML</v>
          </cell>
          <cell r="D2776">
            <v>566</v>
          </cell>
        </row>
        <row r="2777">
          <cell r="A2777">
            <v>2777</v>
          </cell>
          <cell r="B2777" t="str">
            <v>VARILLA 5/8 x 6 MTS</v>
          </cell>
          <cell r="C2777" t="str">
            <v>ML</v>
          </cell>
          <cell r="D2777">
            <v>878</v>
          </cell>
        </row>
        <row r="2778">
          <cell r="A2778">
            <v>2778</v>
          </cell>
          <cell r="B2778" t="str">
            <v>L/AMANOS ACUACER 732 COL.</v>
          </cell>
          <cell r="C2778" t="str">
            <v>UN</v>
          </cell>
          <cell r="D2778">
            <v>15873</v>
          </cell>
        </row>
        <row r="2779">
          <cell r="A2779">
            <v>2779</v>
          </cell>
          <cell r="B2779" t="str">
            <v>L/MANOS ACUARIO 732 BLANC</v>
          </cell>
          <cell r="C2779" t="str">
            <v>UN</v>
          </cell>
          <cell r="D2779">
            <v>13432</v>
          </cell>
        </row>
        <row r="2780">
          <cell r="A2780">
            <v>2780</v>
          </cell>
          <cell r="B2780" t="str">
            <v>ALFOMBRA OLIMPIA SIN INST</v>
          </cell>
          <cell r="C2780" t="str">
            <v>M2</v>
          </cell>
          <cell r="D2780">
            <v>19824</v>
          </cell>
        </row>
        <row r="2781">
          <cell r="A2781">
            <v>2781</v>
          </cell>
          <cell r="B2781" t="str">
            <v>LISTON ROBLE 2"x2"x12'</v>
          </cell>
          <cell r="C2781" t="str">
            <v>UN</v>
          </cell>
          <cell r="D2781">
            <v>6400</v>
          </cell>
        </row>
        <row r="2782">
          <cell r="A2782">
            <v>2782</v>
          </cell>
          <cell r="B2782" t="str">
            <v>ALFOMBRA ALLEGRO SIN INST</v>
          </cell>
          <cell r="C2782" t="str">
            <v>M2</v>
          </cell>
          <cell r="D2782">
            <v>23316</v>
          </cell>
        </row>
        <row r="2783">
          <cell r="A2783">
            <v>2783</v>
          </cell>
          <cell r="B2783" t="str">
            <v>MALACATE          1000 Kg</v>
          </cell>
          <cell r="C2783" t="str">
            <v>DD</v>
          </cell>
          <cell r="D2783">
            <v>25520</v>
          </cell>
        </row>
        <row r="2784">
          <cell r="A2784">
            <v>2784</v>
          </cell>
          <cell r="B2784" t="str">
            <v>VARILLA 7/8 x 6 MTS</v>
          </cell>
          <cell r="C2784" t="str">
            <v>ML</v>
          </cell>
          <cell r="D2784">
            <v>1757</v>
          </cell>
        </row>
        <row r="2785">
          <cell r="A2785">
            <v>2785</v>
          </cell>
          <cell r="B2785" t="str">
            <v>VARILLA   1 x 6 MST</v>
          </cell>
          <cell r="C2785" t="str">
            <v>ML</v>
          </cell>
          <cell r="D2785">
            <v>2236</v>
          </cell>
        </row>
        <row r="2786">
          <cell r="A2786">
            <v>2786</v>
          </cell>
          <cell r="B2786" t="str">
            <v>LISTON ROBLE 2"x2"x15'</v>
          </cell>
          <cell r="C2786" t="str">
            <v>UN</v>
          </cell>
          <cell r="D2786">
            <v>8000</v>
          </cell>
        </row>
        <row r="2787">
          <cell r="A2787">
            <v>2787</v>
          </cell>
          <cell r="B2787" t="str">
            <v>VARILLA 1/2 x 12 MTS</v>
          </cell>
          <cell r="C2787" t="str">
            <v>ML</v>
          </cell>
          <cell r="D2787">
            <v>566</v>
          </cell>
        </row>
        <row r="2788">
          <cell r="A2788">
            <v>2788</v>
          </cell>
          <cell r="B2788" t="str">
            <v>VARILLA 5/8 x 12 MTS</v>
          </cell>
          <cell r="C2788" t="str">
            <v>ML</v>
          </cell>
          <cell r="D2788">
            <v>878</v>
          </cell>
        </row>
        <row r="2789">
          <cell r="A2789">
            <v>2789</v>
          </cell>
          <cell r="B2789" t="str">
            <v>VIBROCOMPACTADOR O RANA</v>
          </cell>
          <cell r="C2789" t="str">
            <v>HO</v>
          </cell>
          <cell r="D2789">
            <v>40959</v>
          </cell>
        </row>
        <row r="2790">
          <cell r="A2790">
            <v>2790</v>
          </cell>
          <cell r="B2790" t="str">
            <v>ACRILCOR               03</v>
          </cell>
          <cell r="C2790" t="str">
            <v>KG</v>
          </cell>
          <cell r="D2790">
            <v>2329</v>
          </cell>
        </row>
        <row r="2791">
          <cell r="A2791">
            <v>2791</v>
          </cell>
          <cell r="B2791" t="str">
            <v>LISTON ROBLE 2"x3"x12'</v>
          </cell>
          <cell r="C2791" t="str">
            <v>UN</v>
          </cell>
          <cell r="D2791">
            <v>9600</v>
          </cell>
        </row>
        <row r="2792">
          <cell r="A2792">
            <v>2792</v>
          </cell>
          <cell r="B2792" t="str">
            <v>LISTON ZAPAN 2"x2"x12'</v>
          </cell>
          <cell r="C2792" t="str">
            <v>UN</v>
          </cell>
          <cell r="D2792">
            <v>2800</v>
          </cell>
        </row>
        <row r="2793">
          <cell r="A2793">
            <v>2793</v>
          </cell>
          <cell r="B2793" t="str">
            <v>LISTON ZAPAN 2"x2"x15'</v>
          </cell>
          <cell r="C2793" t="str">
            <v>UN</v>
          </cell>
          <cell r="D2793">
            <v>3500</v>
          </cell>
        </row>
        <row r="2794">
          <cell r="A2794">
            <v>2794</v>
          </cell>
          <cell r="B2794" t="str">
            <v>LISTON ZAPAN 2"x4x"12'</v>
          </cell>
          <cell r="C2794" t="str">
            <v>UN</v>
          </cell>
          <cell r="D2794">
            <v>5200</v>
          </cell>
        </row>
        <row r="2795">
          <cell r="A2795">
            <v>2795</v>
          </cell>
          <cell r="B2795" t="str">
            <v>GRIS FILETTO ZOCALO</v>
          </cell>
          <cell r="C2795" t="str">
            <v>ML</v>
          </cell>
          <cell r="D2795">
            <v>3132</v>
          </cell>
        </row>
        <row r="2796">
          <cell r="A2796">
            <v>2796</v>
          </cell>
          <cell r="B2796" t="str">
            <v>GASOLINA CORR.  M/ZALES</v>
          </cell>
          <cell r="C2796" t="str">
            <v>GL</v>
          </cell>
          <cell r="D2796">
            <v>1181</v>
          </cell>
        </row>
        <row r="2797">
          <cell r="A2797">
            <v>2797</v>
          </cell>
          <cell r="B2797" t="str">
            <v>KWIKSET MANIJON COLONIAL</v>
          </cell>
          <cell r="C2797" t="str">
            <v>UN</v>
          </cell>
          <cell r="D2797">
            <v>43384</v>
          </cell>
        </row>
        <row r="2798">
          <cell r="A2798">
            <v>2798</v>
          </cell>
          <cell r="B2798" t="str">
            <v>L/MANOS PRESTIG.716 COLOR</v>
          </cell>
          <cell r="C2798" t="str">
            <v>UN</v>
          </cell>
          <cell r="D2798">
            <v>301600</v>
          </cell>
        </row>
        <row r="2799">
          <cell r="A2799">
            <v>2799</v>
          </cell>
          <cell r="B2799" t="str">
            <v>L/MANOS PRESTIG.716 BLANC</v>
          </cell>
          <cell r="C2799" t="str">
            <v>UN</v>
          </cell>
          <cell r="D2799">
            <v>266800</v>
          </cell>
        </row>
        <row r="2800">
          <cell r="A2800">
            <v>2800</v>
          </cell>
          <cell r="B2800" t="str">
            <v>L/MANOS 8"PREST.726 COLOR</v>
          </cell>
          <cell r="C2800" t="str">
            <v>UN</v>
          </cell>
          <cell r="D2800">
            <v>156600</v>
          </cell>
        </row>
        <row r="2801">
          <cell r="A2801">
            <v>2801</v>
          </cell>
          <cell r="B2801" t="str">
            <v>CEMENTO GRIS EN DEPOSITO</v>
          </cell>
          <cell r="C2801" t="str">
            <v>KG</v>
          </cell>
          <cell r="D2801">
            <v>139</v>
          </cell>
        </row>
        <row r="2802">
          <cell r="A2802">
            <v>2802</v>
          </cell>
          <cell r="B2802" t="str">
            <v>VARILLA 7/8 x 12 MTS</v>
          </cell>
          <cell r="C2802" t="str">
            <v>ML</v>
          </cell>
          <cell r="D2802">
            <v>1757</v>
          </cell>
        </row>
        <row r="2803">
          <cell r="A2803">
            <v>2803</v>
          </cell>
          <cell r="B2803" t="str">
            <v>VARILLA   1 x 12 MTS</v>
          </cell>
          <cell r="C2803" t="str">
            <v>ML</v>
          </cell>
          <cell r="D2803">
            <v>2236</v>
          </cell>
        </row>
        <row r="2804">
          <cell r="A2804">
            <v>2804</v>
          </cell>
          <cell r="B2804" t="str">
            <v>GASOLINA EXTRA  M/ZALES</v>
          </cell>
          <cell r="C2804" t="str">
            <v>GL</v>
          </cell>
          <cell r="D2804">
            <v>1818</v>
          </cell>
        </row>
        <row r="2805">
          <cell r="A2805">
            <v>2805</v>
          </cell>
          <cell r="B2805" t="str">
            <v>ANGULO          3/4 x 1/8</v>
          </cell>
          <cell r="C2805" t="str">
            <v>ML</v>
          </cell>
          <cell r="D2805">
            <v>499</v>
          </cell>
        </row>
        <row r="2806">
          <cell r="A2806">
            <v>2806</v>
          </cell>
          <cell r="B2806" t="str">
            <v>ANGULO            1 x 1/8</v>
          </cell>
          <cell r="C2806" t="str">
            <v>ML</v>
          </cell>
          <cell r="D2806">
            <v>649</v>
          </cell>
        </row>
        <row r="2807">
          <cell r="A2807">
            <v>2807</v>
          </cell>
          <cell r="B2807" t="str">
            <v>LISTON ZAPAN 2"x4"x12'</v>
          </cell>
          <cell r="C2807" t="str">
            <v>UN</v>
          </cell>
          <cell r="D2807">
            <v>6800</v>
          </cell>
        </row>
        <row r="2808">
          <cell r="A2808">
            <v>2808</v>
          </cell>
          <cell r="B2808" t="str">
            <v>ANGULO        1 1/2 x 1/8</v>
          </cell>
          <cell r="C2808" t="str">
            <v>ML</v>
          </cell>
          <cell r="D2808">
            <v>1034</v>
          </cell>
        </row>
        <row r="2809">
          <cell r="A2809">
            <v>2809</v>
          </cell>
          <cell r="B2809" t="str">
            <v>ANGULO            2 x 1/8</v>
          </cell>
          <cell r="C2809" t="str">
            <v>ML</v>
          </cell>
          <cell r="D2809">
            <v>1684</v>
          </cell>
        </row>
        <row r="2810">
          <cell r="A2810">
            <v>2810</v>
          </cell>
          <cell r="B2810" t="str">
            <v>LISTON ZAPAN 2"x4"x15'</v>
          </cell>
          <cell r="C2810" t="str">
            <v>UN</v>
          </cell>
          <cell r="D2810">
            <v>8000</v>
          </cell>
        </row>
        <row r="2811">
          <cell r="A2811">
            <v>2811</v>
          </cell>
          <cell r="B2811" t="str">
            <v>ANGULO       1 1/4 x 3/16</v>
          </cell>
          <cell r="C2811" t="str">
            <v>ML</v>
          </cell>
          <cell r="D2811">
            <v>1375</v>
          </cell>
        </row>
        <row r="2812">
          <cell r="A2812">
            <v>2812</v>
          </cell>
          <cell r="B2812" t="str">
            <v>LISTON ZAPAN 2"x3"x12'</v>
          </cell>
          <cell r="C2812" t="str">
            <v>UN</v>
          </cell>
          <cell r="D2812">
            <v>3900</v>
          </cell>
        </row>
        <row r="2813">
          <cell r="A2813">
            <v>2813</v>
          </cell>
          <cell r="B2813" t="str">
            <v>ANGULO           2 x 3/16</v>
          </cell>
          <cell r="C2813" t="str">
            <v>ML</v>
          </cell>
          <cell r="D2813">
            <v>2450</v>
          </cell>
        </row>
        <row r="2814">
          <cell r="A2814">
            <v>2814</v>
          </cell>
          <cell r="B2814" t="str">
            <v>ANGULO       2 1/2 x 3/16</v>
          </cell>
          <cell r="C2814" t="str">
            <v>ML</v>
          </cell>
          <cell r="D2814">
            <v>2967</v>
          </cell>
        </row>
        <row r="2815">
          <cell r="A2815">
            <v>2815</v>
          </cell>
          <cell r="B2815" t="str">
            <v>ANGULO        1 1/2 x 1/4</v>
          </cell>
          <cell r="C2815" t="str">
            <v>ML</v>
          </cell>
          <cell r="D2815">
            <v>2534</v>
          </cell>
        </row>
        <row r="2816">
          <cell r="A2816">
            <v>2816</v>
          </cell>
          <cell r="B2816" t="str">
            <v>BLOCK PRENSA VIB.07x20x40</v>
          </cell>
          <cell r="C2816" t="str">
            <v>UN</v>
          </cell>
          <cell r="D2816">
            <v>305</v>
          </cell>
        </row>
        <row r="2817">
          <cell r="A2817">
            <v>2817</v>
          </cell>
          <cell r="B2817" t="str">
            <v>BLOCK PRENSA VIB.10x20x40</v>
          </cell>
          <cell r="C2817" t="str">
            <v>UN</v>
          </cell>
          <cell r="D2817">
            <v>355</v>
          </cell>
        </row>
        <row r="2818">
          <cell r="A2818">
            <v>2818</v>
          </cell>
          <cell r="B2818" t="str">
            <v>LISTON ZAPAN 2"x3"x12' 01</v>
          </cell>
          <cell r="C2818" t="str">
            <v>UN</v>
          </cell>
          <cell r="D2818">
            <v>5100</v>
          </cell>
        </row>
        <row r="2819">
          <cell r="A2819">
            <v>2819</v>
          </cell>
          <cell r="B2819" t="str">
            <v>LISTON ZAPAN 2"x3"x12' 02</v>
          </cell>
          <cell r="C2819" t="str">
            <v>UN</v>
          </cell>
          <cell r="D2819">
            <v>4200</v>
          </cell>
        </row>
        <row r="2820">
          <cell r="A2820">
            <v>2820</v>
          </cell>
          <cell r="B2820" t="str">
            <v>TABLON ABARCO 11/2"x6"x12</v>
          </cell>
          <cell r="C2820" t="str">
            <v>UN</v>
          </cell>
          <cell r="D2820">
            <v>7200</v>
          </cell>
        </row>
        <row r="2821">
          <cell r="A2821">
            <v>2821</v>
          </cell>
          <cell r="B2821" t="str">
            <v>LISTON ABARCO 2"x6"x6m</v>
          </cell>
          <cell r="C2821" t="str">
            <v>UN</v>
          </cell>
          <cell r="D2821">
            <v>26000</v>
          </cell>
        </row>
        <row r="2822">
          <cell r="A2822">
            <v>2822</v>
          </cell>
          <cell r="B2822" t="str">
            <v>LISTON ABARCO 2"x5"x6m</v>
          </cell>
          <cell r="C2822" t="str">
            <v>UN</v>
          </cell>
          <cell r="D2822">
            <v>21700</v>
          </cell>
        </row>
        <row r="2823">
          <cell r="A2823">
            <v>2823</v>
          </cell>
          <cell r="B2823" t="str">
            <v>ANGULO            2 x 1/4</v>
          </cell>
          <cell r="C2823" t="str">
            <v>ML</v>
          </cell>
          <cell r="D2823">
            <v>3084</v>
          </cell>
        </row>
        <row r="2824">
          <cell r="A2824">
            <v>2824</v>
          </cell>
          <cell r="B2824" t="str">
            <v>ANGULO            3 x 1/4</v>
          </cell>
          <cell r="C2824" t="str">
            <v>ML</v>
          </cell>
          <cell r="D2824">
            <v>4594</v>
          </cell>
        </row>
        <row r="2825">
          <cell r="A2825">
            <v>2825</v>
          </cell>
          <cell r="B2825" t="str">
            <v>LISTON ABARCO 2"x4"x6m</v>
          </cell>
          <cell r="C2825" t="str">
            <v>UN</v>
          </cell>
          <cell r="D2825">
            <v>17400</v>
          </cell>
        </row>
        <row r="2826">
          <cell r="A2826">
            <v>2826</v>
          </cell>
          <cell r="B2826" t="str">
            <v>LISTON ABARCO 2"x3"x6m</v>
          </cell>
          <cell r="C2826" t="str">
            <v>UN</v>
          </cell>
          <cell r="D2826">
            <v>13000</v>
          </cell>
        </row>
        <row r="2827">
          <cell r="A2827">
            <v>2827</v>
          </cell>
          <cell r="B2827" t="str">
            <v>PLATINA         1/2 x 1/8</v>
          </cell>
          <cell r="C2827" t="str">
            <v>ML</v>
          </cell>
          <cell r="D2827">
            <v>150</v>
          </cell>
        </row>
        <row r="2828">
          <cell r="A2828">
            <v>2828</v>
          </cell>
          <cell r="B2828" t="str">
            <v>LISTON ABARCO 2"x2"x6m</v>
          </cell>
          <cell r="C2828" t="str">
            <v>UN</v>
          </cell>
          <cell r="D2828">
            <v>8700</v>
          </cell>
        </row>
        <row r="2829">
          <cell r="A2829">
            <v>2829</v>
          </cell>
          <cell r="B2829" t="str">
            <v>PLATINA        1/2 x 3/16</v>
          </cell>
          <cell r="C2829" t="str">
            <v>ML</v>
          </cell>
          <cell r="D2829">
            <v>272</v>
          </cell>
        </row>
        <row r="2830">
          <cell r="A2830">
            <v>2830</v>
          </cell>
          <cell r="B2830" t="str">
            <v>LISTON ABARCO 3"x4"x6m</v>
          </cell>
          <cell r="C2830" t="str">
            <v>UN</v>
          </cell>
          <cell r="D2830">
            <v>26000</v>
          </cell>
        </row>
        <row r="2831">
          <cell r="A2831">
            <v>2831</v>
          </cell>
          <cell r="B2831" t="str">
            <v>LISTON ABARCO 4"x4"x6m</v>
          </cell>
          <cell r="C2831" t="str">
            <v>UN</v>
          </cell>
          <cell r="D2831">
            <v>26000</v>
          </cell>
        </row>
        <row r="2832">
          <cell r="A2832">
            <v>2832</v>
          </cell>
          <cell r="B2832" t="str">
            <v>LISTON ABARCO 4"x6"x6m</v>
          </cell>
          <cell r="C2832" t="str">
            <v>UN</v>
          </cell>
          <cell r="D2832">
            <v>52000</v>
          </cell>
        </row>
        <row r="2833">
          <cell r="A2833">
            <v>2833</v>
          </cell>
          <cell r="B2833" t="str">
            <v>BLOCK PRENSA VIB.15x20x40</v>
          </cell>
          <cell r="C2833" t="str">
            <v>UN</v>
          </cell>
          <cell r="D2833">
            <v>560</v>
          </cell>
        </row>
        <row r="2834">
          <cell r="A2834">
            <v>2834</v>
          </cell>
          <cell r="B2834" t="str">
            <v>LISTON ABARCO 4"x5"x6m</v>
          </cell>
          <cell r="C2834" t="str">
            <v>UN</v>
          </cell>
          <cell r="D2834">
            <v>43400</v>
          </cell>
        </row>
        <row r="2835">
          <cell r="A2835">
            <v>2835</v>
          </cell>
          <cell r="B2835" t="str">
            <v>MOTOBOMBA 2"</v>
          </cell>
          <cell r="C2835" t="str">
            <v>DD</v>
          </cell>
          <cell r="D2835">
            <v>27260</v>
          </cell>
        </row>
        <row r="2836">
          <cell r="A2836">
            <v>2836</v>
          </cell>
          <cell r="B2836" t="str">
            <v>PLATINA           2 x 1/4</v>
          </cell>
          <cell r="C2836" t="str">
            <v>ML</v>
          </cell>
          <cell r="D2836">
            <v>1700</v>
          </cell>
        </row>
        <row r="2837">
          <cell r="A2837">
            <v>2837</v>
          </cell>
          <cell r="B2837" t="str">
            <v>PLATINA       2 1/2 x 1/4</v>
          </cell>
          <cell r="C2837" t="str">
            <v>ML</v>
          </cell>
          <cell r="D2837">
            <v>1313</v>
          </cell>
        </row>
        <row r="2838">
          <cell r="A2838">
            <v>2838</v>
          </cell>
          <cell r="B2838" t="str">
            <v>LISTON ABARCO 4"x4"x6m 01</v>
          </cell>
          <cell r="C2838" t="str">
            <v>UN</v>
          </cell>
          <cell r="D2838">
            <v>34700</v>
          </cell>
        </row>
        <row r="2839">
          <cell r="A2839">
            <v>2839</v>
          </cell>
          <cell r="B2839" t="str">
            <v>LISTON ABARCO 4"x8"x6m</v>
          </cell>
          <cell r="C2839" t="str">
            <v>UN</v>
          </cell>
          <cell r="D2839">
            <v>69400</v>
          </cell>
        </row>
        <row r="2840">
          <cell r="A2840">
            <v>2840</v>
          </cell>
          <cell r="B2840" t="str">
            <v>PLATINA       2 1/2 x 1/2</v>
          </cell>
          <cell r="C2840" t="str">
            <v>ML</v>
          </cell>
          <cell r="D2840">
            <v>4550</v>
          </cell>
        </row>
        <row r="2841">
          <cell r="A2841">
            <v>2841</v>
          </cell>
          <cell r="B2841" t="str">
            <v>KWIKSET PARA PUERTAS INT.</v>
          </cell>
          <cell r="C2841" t="str">
            <v>UN</v>
          </cell>
          <cell r="D2841">
            <v>46516</v>
          </cell>
        </row>
        <row r="2842">
          <cell r="A2842">
            <v>2842</v>
          </cell>
          <cell r="B2842" t="str">
            <v>SANITARIO CONFORT</v>
          </cell>
          <cell r="C2842" t="str">
            <v>UN</v>
          </cell>
          <cell r="D2842">
            <v>184000</v>
          </cell>
        </row>
        <row r="2843">
          <cell r="A2843">
            <v>2843</v>
          </cell>
          <cell r="B2843" t="str">
            <v>LISTON ABARCO 2"x6"x5m</v>
          </cell>
          <cell r="C2843" t="str">
            <v>UN</v>
          </cell>
          <cell r="D2843">
            <v>22100</v>
          </cell>
        </row>
        <row r="2844">
          <cell r="A2844">
            <v>2844</v>
          </cell>
          <cell r="B2844" t="str">
            <v>PLATINA           3 x 1/2</v>
          </cell>
          <cell r="C2844" t="str">
            <v>ML</v>
          </cell>
          <cell r="D2844">
            <v>5417</v>
          </cell>
        </row>
        <row r="2845">
          <cell r="A2845">
            <v>2845</v>
          </cell>
          <cell r="B2845" t="str">
            <v>L/MANOS 8"PREST.BLANCO 2a</v>
          </cell>
          <cell r="C2845" t="str">
            <v>UN</v>
          </cell>
          <cell r="D2845">
            <v>139200</v>
          </cell>
        </row>
        <row r="2846">
          <cell r="A2846">
            <v>2846</v>
          </cell>
          <cell r="B2846" t="str">
            <v>STRIP 10 PARES</v>
          </cell>
          <cell r="C2846" t="str">
            <v>UN</v>
          </cell>
          <cell r="D2846">
            <v>15034</v>
          </cell>
        </row>
        <row r="2847">
          <cell r="A2847">
            <v>2847</v>
          </cell>
          <cell r="B2847" t="str">
            <v>STRIP 20 PARES</v>
          </cell>
          <cell r="C2847" t="str">
            <v>UN</v>
          </cell>
          <cell r="D2847">
            <v>21632</v>
          </cell>
        </row>
        <row r="2848">
          <cell r="A2848">
            <v>2848</v>
          </cell>
          <cell r="B2848" t="str">
            <v>STRIP 30 PARES</v>
          </cell>
          <cell r="C2848" t="str">
            <v>UN</v>
          </cell>
          <cell r="D2848">
            <v>31306</v>
          </cell>
        </row>
        <row r="2849">
          <cell r="A2849">
            <v>2849</v>
          </cell>
          <cell r="B2849" t="str">
            <v>LISTON ABARCO 2"x5"x5m</v>
          </cell>
          <cell r="C2849" t="str">
            <v>UN</v>
          </cell>
          <cell r="D2849">
            <v>18450</v>
          </cell>
        </row>
        <row r="2850">
          <cell r="A2850">
            <v>2850</v>
          </cell>
          <cell r="B2850" t="str">
            <v>LISTON ABARCO 2"x4"x5m</v>
          </cell>
          <cell r="C2850" t="str">
            <v>UN</v>
          </cell>
          <cell r="D2850">
            <v>14750</v>
          </cell>
        </row>
        <row r="2851">
          <cell r="A2851">
            <v>2851</v>
          </cell>
          <cell r="B2851" t="str">
            <v>A.C.P.M         MANIZALES</v>
          </cell>
          <cell r="C2851" t="str">
            <v>GL</v>
          </cell>
          <cell r="D2851">
            <v>1181</v>
          </cell>
        </row>
        <row r="2852">
          <cell r="A2852">
            <v>2852</v>
          </cell>
          <cell r="B2852" t="str">
            <v>LISTON ABARCO 2"x3"x5m</v>
          </cell>
          <cell r="C2852" t="str">
            <v>UN</v>
          </cell>
          <cell r="D2852">
            <v>11050</v>
          </cell>
        </row>
        <row r="2853">
          <cell r="A2853">
            <v>2853</v>
          </cell>
          <cell r="B2853" t="str">
            <v>L/MANOS PRESTIGIO 737 1a</v>
          </cell>
          <cell r="C2853" t="str">
            <v>UN</v>
          </cell>
          <cell r="D2853">
            <v>58000</v>
          </cell>
        </row>
        <row r="2854">
          <cell r="A2854">
            <v>2854</v>
          </cell>
          <cell r="B2854" t="str">
            <v>L/MANOS PRESTIGIO 737 2a</v>
          </cell>
          <cell r="C2854" t="str">
            <v>UN</v>
          </cell>
          <cell r="D2854">
            <v>52200</v>
          </cell>
        </row>
        <row r="2855">
          <cell r="A2855">
            <v>2855</v>
          </cell>
          <cell r="B2855" t="str">
            <v>LISTON ABARCO 2"x2"x5m</v>
          </cell>
          <cell r="C2855" t="str">
            <v>UN</v>
          </cell>
          <cell r="D2855">
            <v>7400</v>
          </cell>
        </row>
        <row r="2856">
          <cell r="A2856">
            <v>2856</v>
          </cell>
          <cell r="B2856" t="str">
            <v>KWIKSET PARA PUERTAS EXT.</v>
          </cell>
          <cell r="C2856" t="str">
            <v>UN</v>
          </cell>
          <cell r="D2856">
            <v>56260</v>
          </cell>
        </row>
        <row r="2857">
          <cell r="A2857">
            <v>2857</v>
          </cell>
          <cell r="B2857" t="str">
            <v>BLOCK PRENSA VIB.20x20x40</v>
          </cell>
          <cell r="C2857" t="str">
            <v>UN</v>
          </cell>
          <cell r="D2857">
            <v>690</v>
          </cell>
        </row>
        <row r="2858">
          <cell r="A2858">
            <v>2858</v>
          </cell>
          <cell r="B2858" t="str">
            <v>LISTON ABARCO 3"x4"x5m</v>
          </cell>
          <cell r="C2858" t="str">
            <v>UN</v>
          </cell>
          <cell r="D2858">
            <v>22100</v>
          </cell>
        </row>
        <row r="2859">
          <cell r="A2859">
            <v>2859</v>
          </cell>
          <cell r="B2859" t="str">
            <v>STRIP 40 PARES</v>
          </cell>
          <cell r="C2859" t="str">
            <v>UN</v>
          </cell>
          <cell r="D2859">
            <v>38856</v>
          </cell>
        </row>
        <row r="2860">
          <cell r="A2860">
            <v>2860</v>
          </cell>
          <cell r="B2860" t="str">
            <v>STRIP 60 PARES</v>
          </cell>
          <cell r="C2860" t="str">
            <v>UN</v>
          </cell>
          <cell r="D2860">
            <v>46522</v>
          </cell>
        </row>
        <row r="2861">
          <cell r="A2861">
            <v>2861</v>
          </cell>
          <cell r="B2861" t="str">
            <v>STRIP 80 PARES</v>
          </cell>
          <cell r="C2861" t="str">
            <v>UN</v>
          </cell>
          <cell r="D2861">
            <v>51600</v>
          </cell>
        </row>
        <row r="2862">
          <cell r="A2862">
            <v>2862</v>
          </cell>
          <cell r="B2862" t="str">
            <v>STRIP 100 PARES</v>
          </cell>
          <cell r="C2862" t="str">
            <v>UN</v>
          </cell>
          <cell r="D2862">
            <v>72000</v>
          </cell>
        </row>
        <row r="2863">
          <cell r="A2863">
            <v>2863</v>
          </cell>
          <cell r="B2863" t="str">
            <v>ENCHA.ESTANCIA 11*11</v>
          </cell>
          <cell r="C2863" t="str">
            <v>M2</v>
          </cell>
          <cell r="D2863">
            <v>5916</v>
          </cell>
        </row>
        <row r="2864">
          <cell r="A2864">
            <v>2864</v>
          </cell>
          <cell r="B2864" t="str">
            <v>CAJA 20 x 15 x 10cm</v>
          </cell>
          <cell r="C2864" t="str">
            <v>UN</v>
          </cell>
          <cell r="D2864">
            <v>6840</v>
          </cell>
        </row>
        <row r="2865">
          <cell r="A2865">
            <v>2865</v>
          </cell>
          <cell r="B2865" t="str">
            <v>CAJA 30 x 30 x 10cm</v>
          </cell>
          <cell r="C2865" t="str">
            <v>UN</v>
          </cell>
          <cell r="D2865">
            <v>11400</v>
          </cell>
        </row>
        <row r="2866">
          <cell r="A2866">
            <v>2866</v>
          </cell>
          <cell r="B2866" t="str">
            <v>CAJA 40 x 45 x 12cm</v>
          </cell>
          <cell r="C2866" t="str">
            <v>UN</v>
          </cell>
          <cell r="D2866">
            <v>12720</v>
          </cell>
        </row>
        <row r="2867">
          <cell r="A2867">
            <v>2867</v>
          </cell>
          <cell r="B2867" t="str">
            <v>GASOLINA CORR.  M/LLIN</v>
          </cell>
          <cell r="C2867" t="str">
            <v>GL</v>
          </cell>
          <cell r="D2867">
            <v>1175</v>
          </cell>
        </row>
        <row r="2868">
          <cell r="A2868">
            <v>2868</v>
          </cell>
          <cell r="B2868" t="str">
            <v>ENCHA.ESTANCI.11*11DUNAS</v>
          </cell>
          <cell r="C2868" t="str">
            <v>M2</v>
          </cell>
          <cell r="D2868">
            <v>5104</v>
          </cell>
        </row>
        <row r="2869">
          <cell r="A2869">
            <v>2869</v>
          </cell>
          <cell r="B2869" t="str">
            <v>ENCH.ESTAN.11*11PLAN/COL</v>
          </cell>
          <cell r="C2869" t="str">
            <v>M2</v>
          </cell>
          <cell r="D2869">
            <v>6496</v>
          </cell>
        </row>
        <row r="2870">
          <cell r="A2870">
            <v>2870</v>
          </cell>
          <cell r="B2870" t="str">
            <v>GRIS FILETTO 153x305x11</v>
          </cell>
          <cell r="C2870" t="str">
            <v>M2</v>
          </cell>
          <cell r="D2870">
            <v>34568</v>
          </cell>
        </row>
        <row r="2871">
          <cell r="A2871">
            <v>2871</v>
          </cell>
          <cell r="B2871" t="str">
            <v>LISTON ABARCO 4"x6"x5m</v>
          </cell>
          <cell r="C2871" t="str">
            <v>UN</v>
          </cell>
          <cell r="D2871">
            <v>44200</v>
          </cell>
        </row>
        <row r="2872">
          <cell r="A2872">
            <v>2872</v>
          </cell>
          <cell r="B2872" t="str">
            <v>GASOLINA EXTRA  M/LLIN</v>
          </cell>
          <cell r="C2872" t="str">
            <v>GL</v>
          </cell>
          <cell r="D2872">
            <v>1007</v>
          </cell>
        </row>
        <row r="2873">
          <cell r="A2873">
            <v>2873</v>
          </cell>
          <cell r="B2873" t="str">
            <v>LISTON ABARCO 4"x5"x5m</v>
          </cell>
          <cell r="C2873" t="str">
            <v>UN</v>
          </cell>
          <cell r="D2873">
            <v>36850</v>
          </cell>
        </row>
        <row r="2874">
          <cell r="A2874">
            <v>2874</v>
          </cell>
          <cell r="B2874" t="str">
            <v>GRIS FILETTO 305x305x11</v>
          </cell>
          <cell r="C2874" t="str">
            <v>M2</v>
          </cell>
          <cell r="D2874">
            <v>34568</v>
          </cell>
        </row>
        <row r="2875">
          <cell r="A2875">
            <v>2875</v>
          </cell>
          <cell r="B2875" t="str">
            <v>BLOCK PRENSA VIB.25X20X40</v>
          </cell>
          <cell r="C2875" t="str">
            <v>UN</v>
          </cell>
          <cell r="D2875">
            <v>785</v>
          </cell>
        </row>
        <row r="2876">
          <cell r="A2876">
            <v>2876</v>
          </cell>
          <cell r="B2876" t="str">
            <v>ADOQUIN CONCRETO      8cm</v>
          </cell>
          <cell r="C2876" t="str">
            <v>UN</v>
          </cell>
          <cell r="D2876">
            <v>420</v>
          </cell>
        </row>
        <row r="2877">
          <cell r="A2877">
            <v>2877</v>
          </cell>
          <cell r="B2877" t="str">
            <v>TANQUE DE GAS     600  GL</v>
          </cell>
          <cell r="C2877" t="str">
            <v>UN</v>
          </cell>
          <cell r="D2877">
            <v>2687960</v>
          </cell>
        </row>
        <row r="2878">
          <cell r="A2878">
            <v>2878</v>
          </cell>
          <cell r="B2878" t="str">
            <v>BOTON   # 4</v>
          </cell>
          <cell r="C2878" t="str">
            <v>M2</v>
          </cell>
          <cell r="D2878">
            <v>3800</v>
          </cell>
        </row>
        <row r="2879">
          <cell r="A2879">
            <v>2879</v>
          </cell>
          <cell r="B2879" t="str">
            <v>ADOQUIN CONCRETO     10cm</v>
          </cell>
          <cell r="C2879" t="str">
            <v>UN</v>
          </cell>
          <cell r="D2879">
            <v>480</v>
          </cell>
        </row>
        <row r="2880">
          <cell r="A2880">
            <v>2880</v>
          </cell>
          <cell r="B2880" t="str">
            <v>TANQUE DE GAS    1000  GL</v>
          </cell>
          <cell r="C2880" t="str">
            <v>UN</v>
          </cell>
          <cell r="D2880">
            <v>3875800</v>
          </cell>
        </row>
        <row r="2881">
          <cell r="A2881">
            <v>2881</v>
          </cell>
          <cell r="B2881" t="str">
            <v>BOTON   # 5</v>
          </cell>
          <cell r="C2881" t="str">
            <v>M2</v>
          </cell>
          <cell r="D2881">
            <v>7500</v>
          </cell>
        </row>
        <row r="2882">
          <cell r="A2882">
            <v>2882</v>
          </cell>
          <cell r="B2882" t="str">
            <v>ENCHA.MACEDONIA 25*25</v>
          </cell>
          <cell r="C2882" t="str">
            <v>M2</v>
          </cell>
          <cell r="D2882">
            <v>14653</v>
          </cell>
        </row>
        <row r="2883">
          <cell r="A2883">
            <v>2883</v>
          </cell>
          <cell r="B2883" t="str">
            <v>GRIS FILETTO 153x305x20</v>
          </cell>
          <cell r="C2883" t="str">
            <v>M2</v>
          </cell>
          <cell r="D2883">
            <v>39788</v>
          </cell>
        </row>
        <row r="2884">
          <cell r="A2884">
            <v>2884</v>
          </cell>
          <cell r="B2884" t="str">
            <v>A.C.P.M         MEDELIN</v>
          </cell>
          <cell r="C2884" t="str">
            <v>GL</v>
          </cell>
          <cell r="D2884">
            <v>1175</v>
          </cell>
        </row>
        <row r="2885">
          <cell r="A2885">
            <v>2885</v>
          </cell>
          <cell r="B2885" t="str">
            <v>GASOLINA CORR.  PEREIRA</v>
          </cell>
          <cell r="C2885" t="str">
            <v>GL</v>
          </cell>
          <cell r="D2885">
            <v>1175</v>
          </cell>
        </row>
        <row r="2886">
          <cell r="A2886">
            <v>2886</v>
          </cell>
          <cell r="B2886" t="str">
            <v>GASOLINA EXTRA  PEREIRA</v>
          </cell>
          <cell r="C2886" t="str">
            <v>GL</v>
          </cell>
          <cell r="D2886">
            <v>1734</v>
          </cell>
        </row>
        <row r="2887">
          <cell r="A2887">
            <v>2887</v>
          </cell>
          <cell r="B2887" t="str">
            <v>GRIS FILETTO 153x305X2001</v>
          </cell>
          <cell r="C2887" t="str">
            <v>M2</v>
          </cell>
          <cell r="D2887">
            <v>46400</v>
          </cell>
        </row>
        <row r="2888">
          <cell r="A2888">
            <v>2888</v>
          </cell>
          <cell r="B2888" t="str">
            <v>GRIS FILETTO 305x305x20</v>
          </cell>
          <cell r="C2888" t="str">
            <v>M2</v>
          </cell>
          <cell r="D2888">
            <v>44776</v>
          </cell>
        </row>
        <row r="2889">
          <cell r="A2889">
            <v>2889</v>
          </cell>
          <cell r="B2889" t="str">
            <v>LISTON ABARCO 4"x4"x5m</v>
          </cell>
          <cell r="C2889" t="str">
            <v>UN</v>
          </cell>
          <cell r="D2889">
            <v>29500</v>
          </cell>
        </row>
        <row r="2890">
          <cell r="A2890">
            <v>2890</v>
          </cell>
          <cell r="B2890" t="str">
            <v>LISTON ABARCO 4"x8"x5m</v>
          </cell>
          <cell r="C2890" t="str">
            <v>UN</v>
          </cell>
          <cell r="D2890">
            <v>59000</v>
          </cell>
        </row>
        <row r="2891">
          <cell r="A2891">
            <v>2891</v>
          </cell>
          <cell r="B2891" t="str">
            <v>BALDE P/MALACATE   250 Kg</v>
          </cell>
          <cell r="C2891" t="str">
            <v>DD</v>
          </cell>
          <cell r="D2891">
            <v>1044</v>
          </cell>
        </row>
        <row r="2892">
          <cell r="A2892">
            <v>2892</v>
          </cell>
          <cell r="B2892" t="str">
            <v>LISTON ABARCO 2"x6"x4.5m</v>
          </cell>
          <cell r="C2892" t="str">
            <v>UN</v>
          </cell>
          <cell r="D2892">
            <v>14250</v>
          </cell>
        </row>
        <row r="2893">
          <cell r="A2893">
            <v>2893</v>
          </cell>
          <cell r="B2893" t="str">
            <v>LISTON ABARCO 2"x5"x4.5m</v>
          </cell>
          <cell r="C2893" t="str">
            <v>UN</v>
          </cell>
          <cell r="D2893">
            <v>11900</v>
          </cell>
        </row>
        <row r="2894">
          <cell r="A2894">
            <v>2894</v>
          </cell>
          <cell r="B2894" t="str">
            <v>CLOSET SEVILLA METAL/REJ.</v>
          </cell>
          <cell r="C2894" t="str">
            <v>M2</v>
          </cell>
          <cell r="D2894">
            <v>9322</v>
          </cell>
        </row>
        <row r="2895">
          <cell r="A2895">
            <v>2895</v>
          </cell>
          <cell r="B2895" t="str">
            <v>ENCHA. MACEDONIA 25*30</v>
          </cell>
          <cell r="C2895" t="str">
            <v>M2</v>
          </cell>
          <cell r="D2895">
            <v>13433</v>
          </cell>
        </row>
        <row r="2896">
          <cell r="A2896">
            <v>2896</v>
          </cell>
          <cell r="B2896" t="str">
            <v>OLIMPIA         20.5x20.5</v>
          </cell>
          <cell r="C2896" t="str">
            <v>M2</v>
          </cell>
          <cell r="D2896">
            <v>9222</v>
          </cell>
        </row>
        <row r="2897">
          <cell r="A2897">
            <v>2897</v>
          </cell>
          <cell r="B2897" t="str">
            <v>LISTON ABARCO 2"x4"x4.5m</v>
          </cell>
          <cell r="C2897" t="str">
            <v>UN</v>
          </cell>
          <cell r="D2897">
            <v>9500</v>
          </cell>
        </row>
        <row r="2898">
          <cell r="A2898">
            <v>2898</v>
          </cell>
          <cell r="B2898" t="str">
            <v>VIBRADOR ELECTRICO     01</v>
          </cell>
          <cell r="C2898" t="str">
            <v>DD</v>
          </cell>
          <cell r="D2898">
            <v>30740</v>
          </cell>
        </row>
        <row r="2899">
          <cell r="A2899">
            <v>2899</v>
          </cell>
          <cell r="B2899" t="str">
            <v>MACEDONIA           25x25</v>
          </cell>
          <cell r="C2899" t="str">
            <v>M2</v>
          </cell>
          <cell r="D2899">
            <v>12760</v>
          </cell>
        </row>
        <row r="2900">
          <cell r="A2900">
            <v>2900</v>
          </cell>
          <cell r="B2900" t="str">
            <v>ARGOS           20.5x20.5</v>
          </cell>
          <cell r="C2900" t="str">
            <v>M2</v>
          </cell>
          <cell r="D2900">
            <v>8181</v>
          </cell>
        </row>
        <row r="2901">
          <cell r="A2901">
            <v>2901</v>
          </cell>
          <cell r="B2901" t="str">
            <v>LISTON ABARCO 2"x3"x4.5m</v>
          </cell>
          <cell r="C2901" t="str">
            <v>UN</v>
          </cell>
          <cell r="D2901">
            <v>7250</v>
          </cell>
        </row>
        <row r="2902">
          <cell r="A2902">
            <v>2902</v>
          </cell>
          <cell r="B2902" t="str">
            <v>SALONICA        20.5x20.5</v>
          </cell>
          <cell r="C2902" t="str">
            <v>M2</v>
          </cell>
          <cell r="D2902">
            <v>9686</v>
          </cell>
        </row>
        <row r="2903">
          <cell r="A2903">
            <v>2903</v>
          </cell>
          <cell r="B2903" t="str">
            <v>NAXOS               30x30</v>
          </cell>
          <cell r="C2903" t="str">
            <v>M2</v>
          </cell>
          <cell r="D2903">
            <v>10440</v>
          </cell>
        </row>
        <row r="2904">
          <cell r="A2904">
            <v>2904</v>
          </cell>
          <cell r="B2904" t="str">
            <v>LISTON ABARCO 2"x2"x4.5m</v>
          </cell>
          <cell r="C2904" t="str">
            <v>UN</v>
          </cell>
          <cell r="D2904">
            <v>4750</v>
          </cell>
        </row>
        <row r="2905">
          <cell r="A2905">
            <v>2905</v>
          </cell>
          <cell r="B2905" t="str">
            <v>LISTON ABARCO 1"x2"x4.5m</v>
          </cell>
          <cell r="C2905" t="str">
            <v>UN</v>
          </cell>
          <cell r="D2905">
            <v>2450</v>
          </cell>
        </row>
        <row r="2906">
          <cell r="A2906">
            <v>2906</v>
          </cell>
          <cell r="B2906" t="str">
            <v>DURAKER         20.5x20.5</v>
          </cell>
          <cell r="C2906" t="str">
            <v>M2</v>
          </cell>
          <cell r="D2906">
            <v>9707</v>
          </cell>
        </row>
        <row r="2907">
          <cell r="A2907">
            <v>2907</v>
          </cell>
          <cell r="B2907" t="str">
            <v>SONDEOS ROTACION</v>
          </cell>
          <cell r="C2907" t="str">
            <v>ML</v>
          </cell>
          <cell r="D2907">
            <v>40000</v>
          </cell>
        </row>
        <row r="2908">
          <cell r="A2908">
            <v>2908</v>
          </cell>
          <cell r="B2908" t="str">
            <v>SONDEOS PERCUSION</v>
          </cell>
          <cell r="C2908" t="str">
            <v>ML</v>
          </cell>
          <cell r="D2908">
            <v>40000</v>
          </cell>
        </row>
        <row r="2909">
          <cell r="A2909">
            <v>2909</v>
          </cell>
          <cell r="B2909" t="str">
            <v>LISTON ABARCO 3"x4"x5m 01</v>
          </cell>
          <cell r="C2909" t="str">
            <v>UN</v>
          </cell>
          <cell r="D2909">
            <v>14250</v>
          </cell>
        </row>
        <row r="2910">
          <cell r="A2910">
            <v>2910</v>
          </cell>
          <cell r="B2910" t="str">
            <v>LISTON ABARCO 4"x6"x4.5m</v>
          </cell>
          <cell r="C2910" t="str">
            <v>UN</v>
          </cell>
          <cell r="D2910">
            <v>28500</v>
          </cell>
        </row>
        <row r="2911">
          <cell r="A2911">
            <v>2911</v>
          </cell>
          <cell r="B2911" t="str">
            <v>DECORPISO           11x22</v>
          </cell>
          <cell r="C2911" t="str">
            <v>M2</v>
          </cell>
          <cell r="D2911">
            <v>12700</v>
          </cell>
        </row>
        <row r="2912">
          <cell r="A2912">
            <v>2912</v>
          </cell>
          <cell r="B2912" t="str">
            <v>GEOTEXTIL PAVCO  1600</v>
          </cell>
          <cell r="C2912" t="str">
            <v>M2</v>
          </cell>
          <cell r="D2912">
            <v>864</v>
          </cell>
        </row>
        <row r="2913">
          <cell r="A2913">
            <v>2913</v>
          </cell>
          <cell r="B2913" t="str">
            <v>GEOTEXTIL PAVCO  1400</v>
          </cell>
          <cell r="C2913" t="str">
            <v>M2</v>
          </cell>
          <cell r="D2913">
            <v>807</v>
          </cell>
        </row>
        <row r="2914">
          <cell r="A2914">
            <v>2914</v>
          </cell>
          <cell r="B2914" t="str">
            <v>TUBO UNION MECANICA 2 1/2</v>
          </cell>
          <cell r="C2914" t="str">
            <v>ML</v>
          </cell>
          <cell r="D2914">
            <v>38871</v>
          </cell>
        </row>
        <row r="2915">
          <cell r="A2915">
            <v>2915</v>
          </cell>
          <cell r="B2915" t="str">
            <v>ESTUFA ELECTRICA 4 PUESTO</v>
          </cell>
          <cell r="C2915" t="str">
            <v>UN</v>
          </cell>
          <cell r="D2915">
            <v>324300</v>
          </cell>
        </row>
        <row r="2916">
          <cell r="A2916">
            <v>2916</v>
          </cell>
          <cell r="B2916" t="str">
            <v>HORNO ESTATICO BIFAS-2201</v>
          </cell>
          <cell r="C2916" t="str">
            <v>UN</v>
          </cell>
          <cell r="D2916">
            <v>300850</v>
          </cell>
        </row>
        <row r="2917">
          <cell r="A2917">
            <v>2917</v>
          </cell>
          <cell r="B2917" t="str">
            <v>ESTUFA ELECT 4 PUESTOS</v>
          </cell>
          <cell r="C2917" t="str">
            <v>UN</v>
          </cell>
          <cell r="D2917">
            <v>415800</v>
          </cell>
        </row>
        <row r="2918">
          <cell r="A2918">
            <v>2918</v>
          </cell>
          <cell r="B2918" t="str">
            <v>PISO IMPERIAL       29x29</v>
          </cell>
          <cell r="C2918" t="str">
            <v>M2</v>
          </cell>
          <cell r="D2918">
            <v>13340</v>
          </cell>
        </row>
        <row r="2919">
          <cell r="A2919">
            <v>2919</v>
          </cell>
          <cell r="B2919" t="str">
            <v>ENCHA. MACEDONIA 25*35</v>
          </cell>
          <cell r="C2919" t="str">
            <v>M2</v>
          </cell>
          <cell r="D2919">
            <v>14500</v>
          </cell>
        </row>
        <row r="2920">
          <cell r="A2920">
            <v>2920</v>
          </cell>
          <cell r="B2920" t="str">
            <v>PISO TOLEDO     20.5x20.5</v>
          </cell>
          <cell r="C2920" t="str">
            <v>M2</v>
          </cell>
          <cell r="D2920">
            <v>8799</v>
          </cell>
        </row>
        <row r="2921">
          <cell r="A2921">
            <v>2921</v>
          </cell>
          <cell r="B2921" t="str">
            <v>SANITARIO DISTINCION</v>
          </cell>
          <cell r="C2921" t="str">
            <v>UN</v>
          </cell>
          <cell r="D2921">
            <v>80150</v>
          </cell>
        </row>
        <row r="2922">
          <cell r="A2922">
            <v>2922</v>
          </cell>
          <cell r="B2922" t="str">
            <v>ENCH.PISO.MACEDONIA25*35</v>
          </cell>
          <cell r="C2922" t="str">
            <v>ML</v>
          </cell>
          <cell r="D2922">
            <v>11000</v>
          </cell>
        </row>
        <row r="2923">
          <cell r="A2923">
            <v>2923</v>
          </cell>
          <cell r="B2923" t="str">
            <v>HORNO ESTATICO BIFAS-2202</v>
          </cell>
          <cell r="C2923" t="str">
            <v>UN</v>
          </cell>
          <cell r="D2923">
            <v>415800</v>
          </cell>
        </row>
        <row r="2924">
          <cell r="A2924">
            <v>2924</v>
          </cell>
          <cell r="B2924" t="str">
            <v>LISTON ABARCO 4"x5"x4.5m</v>
          </cell>
          <cell r="C2924" t="str">
            <v>UN</v>
          </cell>
          <cell r="D2924">
            <v>23750</v>
          </cell>
        </row>
        <row r="2925">
          <cell r="A2925">
            <v>2925</v>
          </cell>
          <cell r="B2925" t="str">
            <v>INDUSTRIAL PC  23/24</v>
          </cell>
          <cell r="C2925" t="str">
            <v>GL</v>
          </cell>
          <cell r="D2925">
            <v>7928</v>
          </cell>
        </row>
        <row r="2926">
          <cell r="A2926">
            <v>2926</v>
          </cell>
          <cell r="B2926" t="str">
            <v>EMEFLEX MONEDA NEGRO</v>
          </cell>
          <cell r="C2926" t="str">
            <v>M2</v>
          </cell>
          <cell r="D2926">
            <v>20764</v>
          </cell>
        </row>
        <row r="2927">
          <cell r="A2927">
            <v>2927</v>
          </cell>
          <cell r="B2927" t="str">
            <v>RETAL TRAV.NAL. CORRIENTE</v>
          </cell>
          <cell r="C2927" t="str">
            <v>M2</v>
          </cell>
          <cell r="D2927">
            <v>4176</v>
          </cell>
        </row>
        <row r="2928">
          <cell r="A2928">
            <v>2928</v>
          </cell>
          <cell r="B2928" t="str">
            <v>CAJA 60 x 40 x 12cm</v>
          </cell>
          <cell r="C2928" t="str">
            <v>UN</v>
          </cell>
          <cell r="D2928">
            <v>16440</v>
          </cell>
        </row>
        <row r="2929">
          <cell r="A2929">
            <v>2929</v>
          </cell>
          <cell r="B2929" t="str">
            <v>PRADIZACION</v>
          </cell>
          <cell r="C2929" t="str">
            <v>M2</v>
          </cell>
          <cell r="D2929">
            <v>11000</v>
          </cell>
        </row>
        <row r="2930">
          <cell r="A2930">
            <v>2930</v>
          </cell>
          <cell r="B2930" t="str">
            <v>RETAL NEGRO</v>
          </cell>
          <cell r="C2930" t="str">
            <v>M2</v>
          </cell>
          <cell r="D2930">
            <v>9048</v>
          </cell>
        </row>
        <row r="2931">
          <cell r="A2931">
            <v>2931</v>
          </cell>
          <cell r="B2931" t="str">
            <v>CAJA 60 x 50 x 12cm</v>
          </cell>
          <cell r="C2931" t="str">
            <v>UN</v>
          </cell>
          <cell r="D2931">
            <v>18480</v>
          </cell>
        </row>
        <row r="2932">
          <cell r="A2932">
            <v>2932</v>
          </cell>
          <cell r="B2932" t="str">
            <v>CAJA 60 x 60 x 12cm</v>
          </cell>
          <cell r="C2932" t="str">
            <v>UN</v>
          </cell>
          <cell r="D2932">
            <v>23280</v>
          </cell>
        </row>
        <row r="2933">
          <cell r="A2933">
            <v>2933</v>
          </cell>
          <cell r="B2933" t="str">
            <v>RETAL BLANCO "V" NIEVE</v>
          </cell>
          <cell r="C2933" t="str">
            <v>M2</v>
          </cell>
          <cell r="D2933">
            <v>12180</v>
          </cell>
        </row>
        <row r="2934">
          <cell r="A2934">
            <v>2934</v>
          </cell>
          <cell r="B2934" t="str">
            <v>ASEO GENERAL</v>
          </cell>
          <cell r="C2934" t="str">
            <v>M2</v>
          </cell>
          <cell r="D2934">
            <v>1792</v>
          </cell>
        </row>
        <row r="2935">
          <cell r="A2935">
            <v>2935</v>
          </cell>
          <cell r="B2935" t="str">
            <v>RETAL ROSADO NARANJA</v>
          </cell>
          <cell r="C2935" t="str">
            <v>M2</v>
          </cell>
          <cell r="D2935">
            <v>20300</v>
          </cell>
        </row>
        <row r="2936">
          <cell r="A2936">
            <v>2936</v>
          </cell>
          <cell r="B2936" t="str">
            <v>AVISOS</v>
          </cell>
          <cell r="C2936" t="str">
            <v>UN</v>
          </cell>
          <cell r="D2936">
            <v>365800</v>
          </cell>
        </row>
        <row r="2937">
          <cell r="A2937">
            <v>2937</v>
          </cell>
          <cell r="B2937" t="str">
            <v>RETAL ROSADO MUTISCUA</v>
          </cell>
          <cell r="C2937" t="str">
            <v>M2</v>
          </cell>
          <cell r="D2937">
            <v>21460</v>
          </cell>
        </row>
        <row r="2938">
          <cell r="A2938">
            <v>2938</v>
          </cell>
          <cell r="B2938" t="str">
            <v>CAJA 75 x 60 x 15 cm</v>
          </cell>
          <cell r="C2938" t="str">
            <v>UN</v>
          </cell>
          <cell r="D2938">
            <v>34200</v>
          </cell>
        </row>
        <row r="2939">
          <cell r="A2939">
            <v>2939</v>
          </cell>
          <cell r="B2939" t="str">
            <v>MARCO Y TAPA   CAJA A.P.</v>
          </cell>
          <cell r="C2939" t="str">
            <v>UN</v>
          </cell>
          <cell r="D2939">
            <v>165000</v>
          </cell>
        </row>
        <row r="2940">
          <cell r="A2940">
            <v>2940</v>
          </cell>
          <cell r="B2940" t="str">
            <v>CAJA 90 x 60 x 15 cm</v>
          </cell>
          <cell r="C2940" t="str">
            <v>UN</v>
          </cell>
          <cell r="D2940">
            <v>41040</v>
          </cell>
        </row>
        <row r="2941">
          <cell r="A2941">
            <v>2941</v>
          </cell>
          <cell r="B2941" t="str">
            <v>CAJA 170x 60 x 30 cm</v>
          </cell>
          <cell r="C2941" t="str">
            <v>UN</v>
          </cell>
          <cell r="D2941">
            <v>253200</v>
          </cell>
        </row>
        <row r="2942">
          <cell r="A2942">
            <v>2942</v>
          </cell>
          <cell r="B2942" t="str">
            <v>CABLE COBRE DESN. AWG # 6</v>
          </cell>
          <cell r="C2942" t="str">
            <v>ML</v>
          </cell>
          <cell r="D2942">
            <v>1928</v>
          </cell>
        </row>
        <row r="2943">
          <cell r="A2943">
            <v>2943</v>
          </cell>
          <cell r="B2943" t="str">
            <v>RETAL VERDE ESMER.NATURAL</v>
          </cell>
          <cell r="C2943" t="str">
            <v>M2</v>
          </cell>
          <cell r="D2943">
            <v>14500</v>
          </cell>
        </row>
        <row r="2944">
          <cell r="A2944">
            <v>2944</v>
          </cell>
          <cell r="B2944" t="str">
            <v>MEDIDOR DE GAS</v>
          </cell>
          <cell r="C2944" t="str">
            <v>UN</v>
          </cell>
          <cell r="D2944">
            <v>85000</v>
          </cell>
        </row>
        <row r="2945">
          <cell r="A2945">
            <v>2945</v>
          </cell>
          <cell r="B2945" t="str">
            <v>ENCH. LISTELLO 1a3 25*7</v>
          </cell>
          <cell r="C2945" t="str">
            <v>UN</v>
          </cell>
          <cell r="D2945">
            <v>8352</v>
          </cell>
        </row>
        <row r="2946">
          <cell r="A2946">
            <v>2946</v>
          </cell>
          <cell r="B2946" t="str">
            <v>ENCH. LISTELLO 4 28*8</v>
          </cell>
          <cell r="C2946" t="str">
            <v>UN</v>
          </cell>
          <cell r="D2946">
            <v>2900</v>
          </cell>
        </row>
        <row r="2947">
          <cell r="A2947">
            <v>2947</v>
          </cell>
          <cell r="B2947" t="str">
            <v>A.C.P.M         PEREIRA</v>
          </cell>
          <cell r="C2947" t="str">
            <v>GL</v>
          </cell>
          <cell r="D2947">
            <v>1175</v>
          </cell>
        </row>
        <row r="2948">
          <cell r="A2948">
            <v>2948</v>
          </cell>
          <cell r="B2948" t="str">
            <v>GASOLINA CORR.  TUNJA</v>
          </cell>
          <cell r="C2948" t="str">
            <v>GL</v>
          </cell>
          <cell r="D2948">
            <v>1233</v>
          </cell>
        </row>
        <row r="2949">
          <cell r="A2949">
            <v>2949</v>
          </cell>
          <cell r="B2949" t="str">
            <v>MARCO Y TAPA   CAJA SENC.</v>
          </cell>
          <cell r="C2949" t="str">
            <v>UN</v>
          </cell>
          <cell r="D2949">
            <v>78870</v>
          </cell>
        </row>
        <row r="2950">
          <cell r="A2950">
            <v>2950</v>
          </cell>
          <cell r="B2950" t="str">
            <v>MARCO Y TAPA   CAJA DOBLE</v>
          </cell>
          <cell r="C2950" t="str">
            <v>UN</v>
          </cell>
          <cell r="D2950">
            <v>255200</v>
          </cell>
        </row>
        <row r="2951">
          <cell r="A2951">
            <v>2951</v>
          </cell>
          <cell r="B2951" t="str">
            <v>ARO/TAPA ENERGIA</v>
          </cell>
          <cell r="C2951" t="str">
            <v>UN</v>
          </cell>
          <cell r="D2951">
            <v>18000</v>
          </cell>
        </row>
        <row r="2952">
          <cell r="A2952">
            <v>2952</v>
          </cell>
          <cell r="B2952" t="str">
            <v>CABLE COBRE DESN. AWG # 4</v>
          </cell>
          <cell r="C2952" t="str">
            <v>ML</v>
          </cell>
          <cell r="D2952">
            <v>1928</v>
          </cell>
        </row>
        <row r="2953">
          <cell r="A2953">
            <v>2953</v>
          </cell>
          <cell r="B2953" t="str">
            <v>CABLE COBRE DESN. AWG # 2</v>
          </cell>
          <cell r="C2953" t="str">
            <v>ML</v>
          </cell>
          <cell r="D2953">
            <v>3101</v>
          </cell>
        </row>
        <row r="2954">
          <cell r="A2954">
            <v>2954</v>
          </cell>
          <cell r="B2954" t="str">
            <v>CABLE COBRE DESN. AWG 1/O</v>
          </cell>
          <cell r="C2954" t="str">
            <v>ML</v>
          </cell>
          <cell r="D2954">
            <v>4952</v>
          </cell>
        </row>
        <row r="2955">
          <cell r="A2955">
            <v>2955</v>
          </cell>
          <cell r="B2955" t="str">
            <v>CABLE COBRE DESN. AWG 2/0</v>
          </cell>
          <cell r="C2955" t="str">
            <v>ML</v>
          </cell>
          <cell r="D2955">
            <v>6075</v>
          </cell>
        </row>
        <row r="2956">
          <cell r="A2956">
            <v>2956</v>
          </cell>
          <cell r="B2956" t="str">
            <v>CABLE COBRE DESN. AWG 3/0</v>
          </cell>
          <cell r="C2956" t="str">
            <v>ML</v>
          </cell>
          <cell r="D2956">
            <v>7658</v>
          </cell>
        </row>
        <row r="2957">
          <cell r="A2957">
            <v>2957</v>
          </cell>
          <cell r="B2957" t="str">
            <v>CABLE COBRE DESN. AWG 4/0</v>
          </cell>
          <cell r="C2957" t="str">
            <v>ML</v>
          </cell>
          <cell r="D2957">
            <v>9662</v>
          </cell>
        </row>
        <row r="2958">
          <cell r="A2958">
            <v>2958</v>
          </cell>
          <cell r="B2958" t="str">
            <v>CABLE TELEFONOS   2 PARES</v>
          </cell>
          <cell r="C2958" t="str">
            <v>ML</v>
          </cell>
          <cell r="D2958">
            <v>281</v>
          </cell>
        </row>
        <row r="2959">
          <cell r="A2959">
            <v>2959</v>
          </cell>
          <cell r="B2959" t="str">
            <v>CABLE TELEFONOS   4 PARES</v>
          </cell>
          <cell r="C2959" t="str">
            <v>ML</v>
          </cell>
          <cell r="D2959">
            <v>408</v>
          </cell>
        </row>
        <row r="2960">
          <cell r="A2960">
            <v>2960</v>
          </cell>
          <cell r="B2960" t="str">
            <v>GRANITO JASPE MARIQUITA</v>
          </cell>
          <cell r="C2960" t="str">
            <v>M2</v>
          </cell>
          <cell r="D2960">
            <v>102660</v>
          </cell>
        </row>
        <row r="2961">
          <cell r="A2961">
            <v>2961</v>
          </cell>
          <cell r="B2961" t="str">
            <v>CABLE TELEFONOS   6 PARES</v>
          </cell>
          <cell r="C2961" t="str">
            <v>ML</v>
          </cell>
          <cell r="D2961">
            <v>549</v>
          </cell>
        </row>
        <row r="2962">
          <cell r="A2962">
            <v>2962</v>
          </cell>
          <cell r="B2962" t="str">
            <v>ARO/TAPA TELEFONOS</v>
          </cell>
          <cell r="C2962" t="str">
            <v>UN</v>
          </cell>
          <cell r="D2962">
            <v>18000</v>
          </cell>
        </row>
        <row r="2963">
          <cell r="A2963">
            <v>2963</v>
          </cell>
          <cell r="B2963" t="str">
            <v>CABLE TELEFONOS  10 PARES</v>
          </cell>
          <cell r="C2963" t="str">
            <v>ML</v>
          </cell>
          <cell r="D2963">
            <v>993</v>
          </cell>
        </row>
        <row r="2964">
          <cell r="A2964">
            <v>2964</v>
          </cell>
          <cell r="B2964" t="str">
            <v>GRANITO NEW IMPERIAL</v>
          </cell>
          <cell r="C2964" t="str">
            <v>M2</v>
          </cell>
          <cell r="D2964">
            <v>241280</v>
          </cell>
        </row>
        <row r="2965">
          <cell r="A2965">
            <v>2965</v>
          </cell>
          <cell r="B2965" t="str">
            <v>CABLE TELEFONOS  15 PARES</v>
          </cell>
          <cell r="C2965" t="str">
            <v>ML</v>
          </cell>
          <cell r="D2965">
            <v>1404</v>
          </cell>
        </row>
        <row r="2966">
          <cell r="A2966">
            <v>2966</v>
          </cell>
          <cell r="B2966" t="str">
            <v>GASOLINA EXTRA  TUNJA</v>
          </cell>
          <cell r="C2966" t="str">
            <v>GL</v>
          </cell>
          <cell r="D2966">
            <v>1046</v>
          </cell>
        </row>
        <row r="2967">
          <cell r="A2967">
            <v>2967</v>
          </cell>
          <cell r="B2967" t="str">
            <v>GRANITO LABRADOR CLARO</v>
          </cell>
          <cell r="C2967" t="str">
            <v>M2</v>
          </cell>
          <cell r="D2967">
            <v>348928</v>
          </cell>
        </row>
        <row r="2968">
          <cell r="A2968">
            <v>2968</v>
          </cell>
          <cell r="B2968" t="str">
            <v>CABLE TELEFONOS  20 PARES</v>
          </cell>
          <cell r="C2968" t="str">
            <v>ML</v>
          </cell>
          <cell r="D2968">
            <v>1725</v>
          </cell>
        </row>
        <row r="2969">
          <cell r="A2969">
            <v>2969</v>
          </cell>
          <cell r="B2969" t="str">
            <v>A.C.P.M         TUNJA</v>
          </cell>
          <cell r="C2969" t="str">
            <v>GL</v>
          </cell>
          <cell r="D2969">
            <v>1231</v>
          </cell>
        </row>
        <row r="2970">
          <cell r="A2970">
            <v>2970</v>
          </cell>
          <cell r="B2970" t="str">
            <v>CABLE TELEFONOS  25 PARES</v>
          </cell>
          <cell r="C2970" t="str">
            <v>ML</v>
          </cell>
          <cell r="D2970">
            <v>2105</v>
          </cell>
        </row>
        <row r="2971">
          <cell r="A2971">
            <v>2971</v>
          </cell>
          <cell r="B2971" t="str">
            <v>CABLE TELEFONOS  30 PARES</v>
          </cell>
          <cell r="C2971" t="str">
            <v>ML</v>
          </cell>
          <cell r="D2971">
            <v>2414</v>
          </cell>
        </row>
        <row r="2972">
          <cell r="A2972">
            <v>2972</v>
          </cell>
          <cell r="B2972" t="str">
            <v>CABLE TELEFONOS  40 PARES</v>
          </cell>
          <cell r="C2972" t="str">
            <v>ML</v>
          </cell>
          <cell r="D2972">
            <v>3097</v>
          </cell>
        </row>
        <row r="2973">
          <cell r="A2973">
            <v>2973</v>
          </cell>
          <cell r="B2973" t="str">
            <v>LISTON ABARCO 4"x4"x4.5m</v>
          </cell>
          <cell r="C2973" t="str">
            <v>UN</v>
          </cell>
          <cell r="D2973">
            <v>19000</v>
          </cell>
        </row>
        <row r="2974">
          <cell r="A2974">
            <v>2974</v>
          </cell>
          <cell r="B2974" t="str">
            <v>LISTON ABARCO 4"x8"x4.5m</v>
          </cell>
          <cell r="C2974" t="str">
            <v>UN</v>
          </cell>
          <cell r="D2974">
            <v>38000</v>
          </cell>
        </row>
        <row r="2975">
          <cell r="A2975">
            <v>2975</v>
          </cell>
          <cell r="B2975" t="str">
            <v>MARMOL AZABACHE</v>
          </cell>
          <cell r="C2975" t="str">
            <v>M2</v>
          </cell>
          <cell r="D2975">
            <v>55796</v>
          </cell>
        </row>
        <row r="2976">
          <cell r="A2976">
            <v>2976</v>
          </cell>
          <cell r="B2976" t="str">
            <v>ARRANCADOR TUBO CORRIENTE</v>
          </cell>
          <cell r="C2976" t="str">
            <v>UN</v>
          </cell>
          <cell r="D2976">
            <v>360</v>
          </cell>
        </row>
        <row r="2977">
          <cell r="A2977">
            <v>2977</v>
          </cell>
          <cell r="B2977" t="str">
            <v>GRAPA GALV. TUBO       1"</v>
          </cell>
          <cell r="C2977" t="str">
            <v>UN</v>
          </cell>
          <cell r="D2977">
            <v>175</v>
          </cell>
        </row>
        <row r="2978">
          <cell r="A2978">
            <v>2978</v>
          </cell>
          <cell r="B2978" t="str">
            <v>GRAPA GALV. TUBO     1/2"</v>
          </cell>
          <cell r="C2978" t="str">
            <v>UN</v>
          </cell>
          <cell r="D2978">
            <v>63</v>
          </cell>
        </row>
        <row r="2979">
          <cell r="A2979">
            <v>2979</v>
          </cell>
          <cell r="B2979" t="str">
            <v>ARANDELA             1/2"</v>
          </cell>
          <cell r="C2979" t="str">
            <v>UN</v>
          </cell>
          <cell r="D2979">
            <v>70</v>
          </cell>
        </row>
        <row r="2980">
          <cell r="A2980">
            <v>2980</v>
          </cell>
          <cell r="B2980" t="str">
            <v>POLIZAS DE SEGURO</v>
          </cell>
          <cell r="C2980" t="str">
            <v>UN</v>
          </cell>
          <cell r="D2980">
            <v>646160</v>
          </cell>
        </row>
        <row r="2981">
          <cell r="A2981">
            <v>2981</v>
          </cell>
          <cell r="B2981" t="str">
            <v>MARMOL TRAV.PER. CLARO</v>
          </cell>
          <cell r="C2981" t="str">
            <v>M2</v>
          </cell>
          <cell r="D2981">
            <v>87928</v>
          </cell>
        </row>
        <row r="2982">
          <cell r="A2982">
            <v>2982</v>
          </cell>
          <cell r="B2982" t="str">
            <v>CONECTOR VARILLA CW  3/4"</v>
          </cell>
          <cell r="C2982" t="str">
            <v>UN</v>
          </cell>
          <cell r="D2982">
            <v>450</v>
          </cell>
        </row>
        <row r="2983">
          <cell r="A2983">
            <v>2983</v>
          </cell>
          <cell r="B2983" t="str">
            <v>ENCHA.LISTELLO 5 25*8</v>
          </cell>
          <cell r="C2983" t="str">
            <v>M2</v>
          </cell>
          <cell r="D2983">
            <v>2668</v>
          </cell>
        </row>
        <row r="2984">
          <cell r="A2984">
            <v>2984</v>
          </cell>
          <cell r="B2984" t="str">
            <v>LISTON ABARCO 1"x4"x4.5m</v>
          </cell>
          <cell r="C2984" t="str">
            <v>UN</v>
          </cell>
          <cell r="D2984">
            <v>4750</v>
          </cell>
        </row>
        <row r="2985">
          <cell r="A2985">
            <v>2985</v>
          </cell>
          <cell r="B2985" t="str">
            <v>PERNO          5/8" x 14"</v>
          </cell>
          <cell r="C2985" t="str">
            <v>UN</v>
          </cell>
          <cell r="D2985">
            <v>2570</v>
          </cell>
        </row>
        <row r="2986">
          <cell r="A2986">
            <v>2986</v>
          </cell>
          <cell r="B2986" t="str">
            <v>CORTINERO EN PLACA 18cm</v>
          </cell>
          <cell r="C2986" t="str">
            <v>M2</v>
          </cell>
          <cell r="D2986">
            <v>10400</v>
          </cell>
        </row>
        <row r="2987">
          <cell r="A2987">
            <v>2987</v>
          </cell>
          <cell r="B2987" t="str">
            <v>LISTON ABARCO 2"x6"x4m</v>
          </cell>
          <cell r="C2987" t="str">
            <v>UN</v>
          </cell>
          <cell r="D2987">
            <v>12350</v>
          </cell>
        </row>
        <row r="2988">
          <cell r="A2988">
            <v>2988</v>
          </cell>
          <cell r="B2988" t="str">
            <v>ENCH.LAPIZ.MACEDONIA 25*2</v>
          </cell>
          <cell r="C2988" t="str">
            <v>ML</v>
          </cell>
          <cell r="D2988">
            <v>1208</v>
          </cell>
        </row>
        <row r="2989">
          <cell r="A2989">
            <v>2989</v>
          </cell>
          <cell r="B2989" t="str">
            <v>TRANSPORTADORA DE VALORES</v>
          </cell>
          <cell r="C2989" t="str">
            <v>UN</v>
          </cell>
          <cell r="D2989">
            <v>30000</v>
          </cell>
        </row>
        <row r="2990">
          <cell r="A2990">
            <v>2990</v>
          </cell>
          <cell r="B2990" t="str">
            <v>LISTON ABARCO 2"x5"x4m</v>
          </cell>
          <cell r="C2990" t="str">
            <v>UN</v>
          </cell>
          <cell r="D2990">
            <v>10300</v>
          </cell>
        </row>
        <row r="2991">
          <cell r="A2991">
            <v>2991</v>
          </cell>
          <cell r="B2991" t="str">
            <v>LISTON ABARCO 2"x4"x4m</v>
          </cell>
          <cell r="C2991" t="str">
            <v>UN</v>
          </cell>
          <cell r="D2991">
            <v>8250</v>
          </cell>
        </row>
        <row r="2992">
          <cell r="A2992">
            <v>2992</v>
          </cell>
          <cell r="B2992" t="str">
            <v>CABLE TELEFONOS  50 PARES</v>
          </cell>
          <cell r="C2992" t="str">
            <v>ML</v>
          </cell>
          <cell r="D2992">
            <v>3823</v>
          </cell>
        </row>
        <row r="2993">
          <cell r="A2993">
            <v>2993</v>
          </cell>
          <cell r="B2993" t="str">
            <v>CABLE TELEFONOS  70 PARES</v>
          </cell>
          <cell r="C2993" t="str">
            <v>ML</v>
          </cell>
          <cell r="D2993">
            <v>5233</v>
          </cell>
        </row>
        <row r="2994">
          <cell r="A2994">
            <v>2994</v>
          </cell>
          <cell r="B2994" t="str">
            <v>CABLE TELEFONOS 100 PARES</v>
          </cell>
          <cell r="C2994" t="str">
            <v>ML</v>
          </cell>
          <cell r="D2994">
            <v>7369</v>
          </cell>
        </row>
        <row r="2995">
          <cell r="A2995">
            <v>2995</v>
          </cell>
          <cell r="B2995" t="str">
            <v>CAMPANA EXTRACT DE 60 CM</v>
          </cell>
          <cell r="C2995" t="str">
            <v>UN</v>
          </cell>
          <cell r="D2995">
            <v>97950</v>
          </cell>
        </row>
        <row r="2996">
          <cell r="A2996">
            <v>2996</v>
          </cell>
          <cell r="B2996" t="str">
            <v>CAMPANA EXTRACTO DE 75 CM</v>
          </cell>
          <cell r="C2996" t="str">
            <v>UN</v>
          </cell>
          <cell r="D2996">
            <v>113900</v>
          </cell>
        </row>
        <row r="2997">
          <cell r="A2997">
            <v>2997</v>
          </cell>
          <cell r="B2997" t="str">
            <v>ALAMBRE Cu DESN.  AWG  18</v>
          </cell>
          <cell r="C2997" t="str">
            <v>KG</v>
          </cell>
          <cell r="D2997">
            <v>14470</v>
          </cell>
        </row>
        <row r="2998">
          <cell r="A2998">
            <v>2998</v>
          </cell>
          <cell r="B2998" t="str">
            <v>ALAMBRE Cu DESN.  AWG  16</v>
          </cell>
          <cell r="C2998" t="str">
            <v>KG</v>
          </cell>
          <cell r="D2998">
            <v>14406</v>
          </cell>
        </row>
        <row r="2999">
          <cell r="A2999">
            <v>2999</v>
          </cell>
          <cell r="B2999" t="str">
            <v>PORTA AISLADOR 1 PUESTO</v>
          </cell>
          <cell r="C2999" t="str">
            <v>UN</v>
          </cell>
          <cell r="D2999">
            <v>3500</v>
          </cell>
        </row>
        <row r="3000">
          <cell r="A3000">
            <v>3000</v>
          </cell>
          <cell r="B3000" t="str">
            <v>PORTA AISLADOR 3 PUESTOS</v>
          </cell>
          <cell r="C3000" t="str">
            <v>UN</v>
          </cell>
          <cell r="D3000">
            <v>2000</v>
          </cell>
        </row>
        <row r="3001">
          <cell r="A3001">
            <v>3001</v>
          </cell>
          <cell r="B3001" t="str">
            <v>VARILLA  CW   5/8" x 2.40</v>
          </cell>
          <cell r="C3001" t="str">
            <v>UN</v>
          </cell>
          <cell r="D3001">
            <v>3915</v>
          </cell>
        </row>
        <row r="3002">
          <cell r="A3002">
            <v>3002</v>
          </cell>
          <cell r="B3002" t="str">
            <v>TABL.MARMOL BLANCO BRASIL</v>
          </cell>
          <cell r="C3002" t="str">
            <v>M2</v>
          </cell>
          <cell r="D3002">
            <v>69600</v>
          </cell>
        </row>
        <row r="3003">
          <cell r="A3003">
            <v>3003</v>
          </cell>
          <cell r="B3003" t="str">
            <v>TABL.MARMOL TRAV.BOSCONIA</v>
          </cell>
          <cell r="C3003" t="str">
            <v>M2</v>
          </cell>
          <cell r="D3003">
            <v>37816</v>
          </cell>
        </row>
        <row r="3004">
          <cell r="A3004">
            <v>3004</v>
          </cell>
          <cell r="B3004" t="str">
            <v>VARILLA  CW   3/4" x 2.40</v>
          </cell>
          <cell r="C3004" t="str">
            <v>UN</v>
          </cell>
          <cell r="D3004">
            <v>6125</v>
          </cell>
        </row>
        <row r="3005">
          <cell r="A3005">
            <v>3005</v>
          </cell>
          <cell r="B3005" t="str">
            <v>GATO TENSOR</v>
          </cell>
          <cell r="C3005" t="str">
            <v>DD</v>
          </cell>
          <cell r="D3005">
            <v>406</v>
          </cell>
        </row>
        <row r="3006">
          <cell r="A3006">
            <v>3006</v>
          </cell>
          <cell r="B3006" t="str">
            <v>CUCHILLA MONOPOLAR 400 A</v>
          </cell>
          <cell r="C3006" t="str">
            <v>UN</v>
          </cell>
          <cell r="D3006">
            <v>553000</v>
          </cell>
        </row>
        <row r="3007">
          <cell r="A3007">
            <v>3007</v>
          </cell>
          <cell r="B3007" t="str">
            <v>CORTADORA DE HIERRO</v>
          </cell>
          <cell r="C3007" t="str">
            <v>MS</v>
          </cell>
          <cell r="D3007">
            <v>104400</v>
          </cell>
        </row>
        <row r="3008">
          <cell r="A3008">
            <v>3008</v>
          </cell>
          <cell r="B3008" t="str">
            <v>TABL.MARMOL G/ZADO PAYAND</v>
          </cell>
          <cell r="C3008" t="str">
            <v>M2</v>
          </cell>
          <cell r="D3008">
            <v>43732</v>
          </cell>
        </row>
        <row r="3009">
          <cell r="A3009">
            <v>3009</v>
          </cell>
          <cell r="B3009" t="str">
            <v>CELDA PROT.TRANS.500 KVA</v>
          </cell>
          <cell r="C3009" t="str">
            <v>UN</v>
          </cell>
          <cell r="D3009">
            <v>2666131</v>
          </cell>
        </row>
        <row r="3010">
          <cell r="A3010">
            <v>3010</v>
          </cell>
          <cell r="B3010" t="str">
            <v>LISTON ABARCO 2"x3"x4m</v>
          </cell>
          <cell r="C3010" t="str">
            <v>UN</v>
          </cell>
          <cell r="D3010">
            <v>6200</v>
          </cell>
        </row>
        <row r="3011">
          <cell r="A3011">
            <v>3011</v>
          </cell>
          <cell r="B3011" t="str">
            <v>TABL.MARMOL CORALINO</v>
          </cell>
          <cell r="C3011" t="str">
            <v>M2</v>
          </cell>
          <cell r="D3011">
            <v>25868</v>
          </cell>
        </row>
        <row r="3012">
          <cell r="A3012">
            <v>3012</v>
          </cell>
          <cell r="B3012" t="str">
            <v>PIEDRA CORALINA  Esp.2 cm</v>
          </cell>
          <cell r="C3012" t="str">
            <v>M2</v>
          </cell>
          <cell r="D3012">
            <v>25868</v>
          </cell>
        </row>
        <row r="3013">
          <cell r="A3013">
            <v>3013</v>
          </cell>
          <cell r="B3013" t="str">
            <v>LISTON ABARCO 2"x2"x4m</v>
          </cell>
          <cell r="C3013" t="str">
            <v>UN</v>
          </cell>
          <cell r="D3013">
            <v>4150</v>
          </cell>
        </row>
        <row r="3014">
          <cell r="A3014">
            <v>3014</v>
          </cell>
          <cell r="B3014" t="str">
            <v>PIEDRA CREMA     Esp.2 cm</v>
          </cell>
          <cell r="C3014" t="str">
            <v>M2</v>
          </cell>
          <cell r="D3014">
            <v>18212</v>
          </cell>
        </row>
        <row r="3015">
          <cell r="A3015">
            <v>3015</v>
          </cell>
          <cell r="B3015" t="str">
            <v>ENCH.CARRARA. 20.5*25.6</v>
          </cell>
          <cell r="C3015" t="str">
            <v>ML</v>
          </cell>
          <cell r="D3015">
            <v>12500</v>
          </cell>
        </row>
        <row r="3016">
          <cell r="A3016">
            <v>3016</v>
          </cell>
          <cell r="B3016" t="str">
            <v>ENCH.PISOS ARGOS20.5*20.5</v>
          </cell>
          <cell r="C3016" t="str">
            <v>M2</v>
          </cell>
          <cell r="D3016">
            <v>8399</v>
          </cell>
        </row>
        <row r="3017">
          <cell r="A3017">
            <v>3017</v>
          </cell>
          <cell r="B3017" t="str">
            <v>ENC.AOSTA 31.6*44.4DAVINC</v>
          </cell>
          <cell r="C3017" t="str">
            <v>M2</v>
          </cell>
          <cell r="D3017">
            <v>26249</v>
          </cell>
        </row>
        <row r="3018">
          <cell r="A3018">
            <v>3018</v>
          </cell>
          <cell r="B3018" t="str">
            <v>ENC.LISTEL.AOSTA1 15*31.6</v>
          </cell>
          <cell r="C3018" t="str">
            <v>UN</v>
          </cell>
          <cell r="D3018">
            <v>6499</v>
          </cell>
        </row>
        <row r="3019">
          <cell r="A3019">
            <v>3019</v>
          </cell>
          <cell r="B3019" t="str">
            <v>ENC.LISTEL.AOSTA2 7*31.6</v>
          </cell>
          <cell r="C3019" t="str">
            <v>UN</v>
          </cell>
          <cell r="D3019">
            <v>4999</v>
          </cell>
        </row>
        <row r="3020">
          <cell r="A3020">
            <v>3020</v>
          </cell>
          <cell r="B3020" t="str">
            <v>ENC.VERONA.CUADROS 1-4</v>
          </cell>
          <cell r="C3020" t="str">
            <v>UN</v>
          </cell>
          <cell r="D3020">
            <v>9524</v>
          </cell>
        </row>
        <row r="3021">
          <cell r="A3021">
            <v>3021</v>
          </cell>
          <cell r="B3021" t="str">
            <v>EMEFLEX AVANTI NEGRO</v>
          </cell>
          <cell r="C3021" t="str">
            <v>M2</v>
          </cell>
          <cell r="D3021">
            <v>20764</v>
          </cell>
        </row>
        <row r="3022">
          <cell r="A3022">
            <v>3022</v>
          </cell>
          <cell r="B3022" t="str">
            <v>CELDA TRANS.     400 KVA</v>
          </cell>
          <cell r="C3022" t="str">
            <v>UN</v>
          </cell>
          <cell r="D3022">
            <v>961807</v>
          </cell>
        </row>
        <row r="3023">
          <cell r="A3023">
            <v>3023</v>
          </cell>
          <cell r="B3023" t="str">
            <v>CAJA 4 CONTADORES</v>
          </cell>
          <cell r="C3023" t="str">
            <v>UN</v>
          </cell>
          <cell r="D3023">
            <v>154050</v>
          </cell>
        </row>
        <row r="3024">
          <cell r="A3024">
            <v>3024</v>
          </cell>
          <cell r="B3024" t="str">
            <v>ENSAYO CONCRETO CILINDRO</v>
          </cell>
          <cell r="C3024" t="str">
            <v>UN</v>
          </cell>
          <cell r="D3024">
            <v>3480</v>
          </cell>
        </row>
        <row r="3025">
          <cell r="A3025">
            <v>3025</v>
          </cell>
          <cell r="B3025" t="str">
            <v>LISTON ABARCO 1"x2"x4m</v>
          </cell>
          <cell r="C3025" t="str">
            <v>UN</v>
          </cell>
          <cell r="D3025">
            <v>2100</v>
          </cell>
        </row>
        <row r="3026">
          <cell r="A3026">
            <v>3026</v>
          </cell>
          <cell r="B3026" t="str">
            <v>LISTON ABARCO 3"x4"x4m</v>
          </cell>
          <cell r="C3026" t="str">
            <v>UN</v>
          </cell>
          <cell r="D3026">
            <v>12350</v>
          </cell>
        </row>
        <row r="3027">
          <cell r="A3027">
            <v>3027</v>
          </cell>
          <cell r="B3027" t="str">
            <v>LISTON ABARCO 4"x6"x4m</v>
          </cell>
          <cell r="C3027" t="str">
            <v>UN</v>
          </cell>
          <cell r="D3027">
            <v>24700</v>
          </cell>
        </row>
        <row r="3028">
          <cell r="A3028">
            <v>3028</v>
          </cell>
          <cell r="B3028" t="str">
            <v>LISTON ABARCO 4"x5"x4m</v>
          </cell>
          <cell r="C3028" t="str">
            <v>UN</v>
          </cell>
          <cell r="D3028">
            <v>20600</v>
          </cell>
        </row>
        <row r="3029">
          <cell r="A3029">
            <v>3029</v>
          </cell>
          <cell r="B3029" t="str">
            <v>LISTON ABARCO 4"x4"x4m</v>
          </cell>
          <cell r="C3029" t="str">
            <v>UN</v>
          </cell>
          <cell r="D3029">
            <v>16500</v>
          </cell>
        </row>
        <row r="3030">
          <cell r="A3030">
            <v>3030</v>
          </cell>
          <cell r="B3030" t="str">
            <v>ALAMBRE Cu DESN.  AGW  14</v>
          </cell>
          <cell r="C3030" t="str">
            <v>KG</v>
          </cell>
          <cell r="D3030">
            <v>8065</v>
          </cell>
        </row>
        <row r="3031">
          <cell r="A3031">
            <v>3031</v>
          </cell>
          <cell r="B3031" t="str">
            <v>ALAMBRE Cu DESN.  AWG  12</v>
          </cell>
          <cell r="C3031" t="str">
            <v>KG</v>
          </cell>
          <cell r="D3031">
            <v>14317</v>
          </cell>
        </row>
        <row r="3032">
          <cell r="A3032">
            <v>3032</v>
          </cell>
          <cell r="B3032" t="str">
            <v>LISTON ABARCO 4"x8"x4m</v>
          </cell>
          <cell r="C3032" t="str">
            <v>UN</v>
          </cell>
          <cell r="D3032">
            <v>32950</v>
          </cell>
        </row>
        <row r="3033">
          <cell r="A3033">
            <v>3033</v>
          </cell>
          <cell r="B3033" t="str">
            <v>LISTON ABARCO 1"x4"x4m</v>
          </cell>
          <cell r="C3033" t="str">
            <v>UN</v>
          </cell>
          <cell r="D3033">
            <v>4100</v>
          </cell>
        </row>
        <row r="3034">
          <cell r="A3034">
            <v>3034</v>
          </cell>
          <cell r="B3034" t="str">
            <v>ALAMBRE Cu DESN.  AWG  10</v>
          </cell>
          <cell r="C3034" t="str">
            <v>KG</v>
          </cell>
          <cell r="D3034">
            <v>14240</v>
          </cell>
        </row>
        <row r="3035">
          <cell r="A3035">
            <v>3035</v>
          </cell>
          <cell r="B3035" t="str">
            <v>TUBO DE GRES           4"</v>
          </cell>
          <cell r="C3035" t="str">
            <v>UN</v>
          </cell>
          <cell r="D3035">
            <v>3526</v>
          </cell>
        </row>
        <row r="3036">
          <cell r="A3036">
            <v>3036</v>
          </cell>
          <cell r="B3036" t="str">
            <v>CAMPANA EXTRACT DE 90 CM</v>
          </cell>
          <cell r="C3036" t="str">
            <v>UN</v>
          </cell>
          <cell r="D3036">
            <v>179600</v>
          </cell>
        </row>
        <row r="3037">
          <cell r="A3037">
            <v>3037</v>
          </cell>
          <cell r="B3037" t="str">
            <v>LISTON ABARCO 2"x6"x3.6m</v>
          </cell>
          <cell r="C3037" t="str">
            <v>UN</v>
          </cell>
          <cell r="D3037">
            <v>11400</v>
          </cell>
        </row>
        <row r="3038">
          <cell r="A3038">
            <v>3038</v>
          </cell>
          <cell r="B3038" t="str">
            <v>LISTON ABARCO 2"x5"x3.6m</v>
          </cell>
          <cell r="C3038" t="str">
            <v>UN</v>
          </cell>
          <cell r="D3038">
            <v>9500</v>
          </cell>
        </row>
        <row r="3039">
          <cell r="A3039">
            <v>3039</v>
          </cell>
          <cell r="B3039" t="str">
            <v>ALAMBRE Cu DESN.  AGW  8</v>
          </cell>
          <cell r="C3039" t="str">
            <v>KG</v>
          </cell>
          <cell r="D3039">
            <v>8761</v>
          </cell>
        </row>
        <row r="3040">
          <cell r="A3040">
            <v>3040</v>
          </cell>
          <cell r="B3040" t="str">
            <v>SPACCATO TRAV.BOSCONIA</v>
          </cell>
          <cell r="C3040" t="str">
            <v>M2</v>
          </cell>
          <cell r="D3040">
            <v>22040</v>
          </cell>
        </row>
        <row r="3041">
          <cell r="A3041">
            <v>3041</v>
          </cell>
          <cell r="B3041" t="str">
            <v>UNION CONDUIT GALVAN.  4"</v>
          </cell>
          <cell r="C3041" t="str">
            <v>UN</v>
          </cell>
          <cell r="D3041">
            <v>6549</v>
          </cell>
        </row>
        <row r="3042">
          <cell r="A3042">
            <v>3042</v>
          </cell>
          <cell r="B3042" t="str">
            <v>SPACCATO AZABACHE</v>
          </cell>
          <cell r="C3042" t="str">
            <v>M2</v>
          </cell>
          <cell r="D3042">
            <v>16820</v>
          </cell>
        </row>
        <row r="3043">
          <cell r="A3043">
            <v>3043</v>
          </cell>
          <cell r="B3043" t="str">
            <v>POSTE MADERA INMUNIZ. 10M</v>
          </cell>
          <cell r="C3043" t="str">
            <v>UN</v>
          </cell>
          <cell r="D3043">
            <v>129900</v>
          </cell>
        </row>
        <row r="3044">
          <cell r="A3044">
            <v>3044</v>
          </cell>
          <cell r="B3044" t="str">
            <v>SILLA CRUCETA EN MADERA</v>
          </cell>
          <cell r="C3044" t="str">
            <v>UN</v>
          </cell>
          <cell r="D3044">
            <v>1500</v>
          </cell>
        </row>
        <row r="3045">
          <cell r="A3045">
            <v>3045</v>
          </cell>
          <cell r="B3045" t="str">
            <v>SPACCATO BLANCO HUILA</v>
          </cell>
          <cell r="C3045" t="str">
            <v>M2</v>
          </cell>
          <cell r="D3045">
            <v>34800</v>
          </cell>
        </row>
        <row r="3046">
          <cell r="A3046">
            <v>3046</v>
          </cell>
          <cell r="B3046" t="str">
            <v>SPACCATO CAFE PINTO</v>
          </cell>
          <cell r="C3046" t="str">
            <v>M2</v>
          </cell>
          <cell r="D3046">
            <v>33640</v>
          </cell>
        </row>
        <row r="3047">
          <cell r="A3047">
            <v>3047</v>
          </cell>
          <cell r="B3047" t="str">
            <v>ENC.VERONA.LISTEL1 11*25</v>
          </cell>
          <cell r="C3047" t="str">
            <v>ML</v>
          </cell>
          <cell r="D3047">
            <v>18590</v>
          </cell>
        </row>
        <row r="3048">
          <cell r="A3048">
            <v>3048</v>
          </cell>
          <cell r="B3048" t="str">
            <v>SPACCATO PIEDRA CREMA</v>
          </cell>
          <cell r="C3048" t="str">
            <v>M2</v>
          </cell>
          <cell r="D3048">
            <v>15312</v>
          </cell>
        </row>
        <row r="3049">
          <cell r="A3049">
            <v>3049</v>
          </cell>
          <cell r="B3049" t="str">
            <v>SPACCATO BLANCO BRASIL</v>
          </cell>
          <cell r="C3049" t="str">
            <v>M2</v>
          </cell>
          <cell r="D3049">
            <v>34800</v>
          </cell>
        </row>
        <row r="3050">
          <cell r="A3050">
            <v>3050</v>
          </cell>
          <cell r="B3050" t="str">
            <v>TUBO UNION MECANICA    3"</v>
          </cell>
          <cell r="C3050" t="str">
            <v>ML</v>
          </cell>
          <cell r="D3050">
            <v>50571</v>
          </cell>
        </row>
        <row r="3051">
          <cell r="A3051">
            <v>3051</v>
          </cell>
          <cell r="B3051" t="str">
            <v>MURO PORTANTE FIBRIT 10cm</v>
          </cell>
          <cell r="C3051" t="str">
            <v>M2</v>
          </cell>
          <cell r="D3051">
            <v>24475</v>
          </cell>
        </row>
        <row r="3052">
          <cell r="A3052">
            <v>3052</v>
          </cell>
          <cell r="B3052" t="str">
            <v>MURO PORTANTE FIBRIT P6-L</v>
          </cell>
          <cell r="C3052" t="str">
            <v>M2</v>
          </cell>
          <cell r="D3052">
            <v>16091</v>
          </cell>
        </row>
        <row r="3053">
          <cell r="A3053">
            <v>3053</v>
          </cell>
          <cell r="B3053" t="str">
            <v>EMEFLEX ORIGINAL COLORES</v>
          </cell>
          <cell r="C3053" t="str">
            <v>M2</v>
          </cell>
          <cell r="D3053">
            <v>21692</v>
          </cell>
        </row>
        <row r="3054">
          <cell r="A3054">
            <v>3054</v>
          </cell>
          <cell r="B3054" t="str">
            <v>EMEFLEX EMESEC TROQUELADO</v>
          </cell>
          <cell r="C3054" t="str">
            <v>M2</v>
          </cell>
          <cell r="D3054">
            <v>38454</v>
          </cell>
        </row>
        <row r="3055">
          <cell r="A3055">
            <v>3055</v>
          </cell>
          <cell r="B3055" t="str">
            <v>PANTALLA CUBRIMIENTO D-3R</v>
          </cell>
          <cell r="C3055" t="str">
            <v>M2</v>
          </cell>
          <cell r="D3055">
            <v>10488</v>
          </cell>
        </row>
        <row r="3056">
          <cell r="A3056">
            <v>3056</v>
          </cell>
          <cell r="B3056" t="str">
            <v>DOBLADORA</v>
          </cell>
          <cell r="C3056" t="str">
            <v>DD</v>
          </cell>
          <cell r="D3056">
            <v>41760</v>
          </cell>
        </row>
        <row r="3057">
          <cell r="A3057">
            <v>3057</v>
          </cell>
          <cell r="B3057" t="str">
            <v>ENC.VERONA.LISTEL2 11*25</v>
          </cell>
          <cell r="C3057" t="str">
            <v>ML</v>
          </cell>
          <cell r="D3057">
            <v>13966</v>
          </cell>
        </row>
        <row r="3058">
          <cell r="A3058">
            <v>3058</v>
          </cell>
          <cell r="B3058" t="str">
            <v>ENCHAPE RIMINI.OSC 25*35</v>
          </cell>
          <cell r="C3058" t="str">
            <v>M2</v>
          </cell>
          <cell r="D3058">
            <v>19048</v>
          </cell>
        </row>
        <row r="3059">
          <cell r="A3059">
            <v>3059</v>
          </cell>
          <cell r="B3059" t="str">
            <v>LISTON ABARCO 2"x4"x3.6m</v>
          </cell>
          <cell r="C3059" t="str">
            <v>UN</v>
          </cell>
          <cell r="D3059">
            <v>7600</v>
          </cell>
        </row>
        <row r="3060">
          <cell r="A3060">
            <v>3060</v>
          </cell>
          <cell r="B3060" t="str">
            <v>LISTON ABARCO 2"x3"x3.6m</v>
          </cell>
          <cell r="C3060" t="str">
            <v>UN</v>
          </cell>
          <cell r="D3060">
            <v>5700</v>
          </cell>
        </row>
        <row r="3061">
          <cell r="A3061">
            <v>3061</v>
          </cell>
          <cell r="B3061" t="str">
            <v>ENC.TRACIA 20.5*20.5 ARQ</v>
          </cell>
          <cell r="C3061" t="str">
            <v>ML</v>
          </cell>
          <cell r="D3061">
            <v>8899</v>
          </cell>
        </row>
        <row r="3062">
          <cell r="A3062">
            <v>3062</v>
          </cell>
          <cell r="B3062" t="str">
            <v>LISTON ABARCO 2"x2"x3.6m</v>
          </cell>
          <cell r="C3062" t="str">
            <v>UN</v>
          </cell>
          <cell r="D3062">
            <v>3800</v>
          </cell>
        </row>
        <row r="3063">
          <cell r="A3063">
            <v>3063</v>
          </cell>
          <cell r="B3063" t="str">
            <v>LISTON ABARCO 1"x2"x3.6m</v>
          </cell>
          <cell r="C3063" t="str">
            <v>UN</v>
          </cell>
          <cell r="D3063">
            <v>1900</v>
          </cell>
        </row>
        <row r="3064">
          <cell r="A3064">
            <v>3064</v>
          </cell>
          <cell r="B3064" t="str">
            <v>ZOCALO MARM.TRAV.PE.CLARO</v>
          </cell>
          <cell r="C3064" t="str">
            <v>M2</v>
          </cell>
          <cell r="D3064">
            <v>3248</v>
          </cell>
        </row>
        <row r="3065">
          <cell r="A3065">
            <v>3065</v>
          </cell>
          <cell r="B3065" t="str">
            <v>T/NILLO CRRJE. 5/8"x 1 ½"</v>
          </cell>
          <cell r="C3065" t="str">
            <v>UN</v>
          </cell>
          <cell r="D3065">
            <v>270</v>
          </cell>
        </row>
        <row r="3066">
          <cell r="A3066">
            <v>3066</v>
          </cell>
          <cell r="B3066" t="str">
            <v>CRUCETA MAD INMUNIZ. 2.5M</v>
          </cell>
          <cell r="C3066" t="str">
            <v>UN</v>
          </cell>
          <cell r="D3066">
            <v>27840</v>
          </cell>
        </row>
        <row r="3067">
          <cell r="A3067">
            <v>3067</v>
          </cell>
          <cell r="B3067" t="str">
            <v>ACCES PARA CAMPAN EXTRACT</v>
          </cell>
          <cell r="C3067" t="str">
            <v>UN</v>
          </cell>
          <cell r="D3067">
            <v>11900</v>
          </cell>
        </row>
        <row r="3068">
          <cell r="A3068">
            <v>3068</v>
          </cell>
          <cell r="B3068" t="str">
            <v>LISTON ABARCO 3"x4"x3.6m</v>
          </cell>
          <cell r="C3068" t="str">
            <v>UN</v>
          </cell>
          <cell r="D3068">
            <v>11400</v>
          </cell>
        </row>
        <row r="3069">
          <cell r="A3069">
            <v>3069</v>
          </cell>
          <cell r="B3069" t="str">
            <v>GRUPO FILTRANTE DE 60 CM</v>
          </cell>
          <cell r="C3069" t="str">
            <v>UN</v>
          </cell>
          <cell r="D3069">
            <v>95850</v>
          </cell>
        </row>
        <row r="3070">
          <cell r="A3070">
            <v>3070</v>
          </cell>
          <cell r="B3070" t="str">
            <v>ENC.CUADRO.VISCENZ1 25*35</v>
          </cell>
          <cell r="C3070" t="str">
            <v>UN</v>
          </cell>
          <cell r="D3070">
            <v>9048</v>
          </cell>
        </row>
        <row r="3071">
          <cell r="A3071">
            <v>3071</v>
          </cell>
          <cell r="B3071" t="str">
            <v>INTERRUPTOR SENCILLO</v>
          </cell>
          <cell r="C3071" t="str">
            <v>UN</v>
          </cell>
          <cell r="D3071">
            <v>4387</v>
          </cell>
        </row>
        <row r="3072">
          <cell r="A3072">
            <v>3072</v>
          </cell>
          <cell r="B3072" t="str">
            <v>INTERRUPTOR CONMUTABLE</v>
          </cell>
          <cell r="C3072" t="str">
            <v>UN</v>
          </cell>
          <cell r="D3072">
            <v>1426</v>
          </cell>
        </row>
        <row r="3073">
          <cell r="A3073">
            <v>3073</v>
          </cell>
          <cell r="B3073" t="str">
            <v>INTERRUPTOR CUATRO VIAS</v>
          </cell>
          <cell r="C3073" t="str">
            <v>UN</v>
          </cell>
          <cell r="D3073">
            <v>3340</v>
          </cell>
        </row>
        <row r="3074">
          <cell r="A3074">
            <v>3074</v>
          </cell>
          <cell r="B3074" t="str">
            <v>BOTON TIMBRE</v>
          </cell>
          <cell r="C3074" t="str">
            <v>UN</v>
          </cell>
          <cell r="D3074">
            <v>1368</v>
          </cell>
        </row>
        <row r="3075">
          <cell r="A3075">
            <v>3075</v>
          </cell>
          <cell r="B3075" t="str">
            <v>TOMA SENCILLA AMERICANA</v>
          </cell>
          <cell r="C3075" t="str">
            <v>UN</v>
          </cell>
          <cell r="D3075">
            <v>1136</v>
          </cell>
        </row>
        <row r="3076">
          <cell r="A3076">
            <v>3076</v>
          </cell>
          <cell r="B3076" t="str">
            <v>ENC.MODERNA 25*35 DAVINCI</v>
          </cell>
          <cell r="C3076" t="str">
            <v>M2</v>
          </cell>
          <cell r="D3076">
            <v>19047</v>
          </cell>
        </row>
        <row r="3077">
          <cell r="A3077">
            <v>3077</v>
          </cell>
          <cell r="B3077" t="str">
            <v>TOMA TELEFONICA</v>
          </cell>
          <cell r="C3077" t="str">
            <v>UN</v>
          </cell>
          <cell r="D3077">
            <v>1136</v>
          </cell>
        </row>
        <row r="3078">
          <cell r="A3078">
            <v>3078</v>
          </cell>
          <cell r="B3078" t="str">
            <v>ZUMBADOR 110 VOLTIOS</v>
          </cell>
          <cell r="C3078" t="str">
            <v>UN</v>
          </cell>
          <cell r="D3078">
            <v>3190</v>
          </cell>
        </row>
        <row r="3079">
          <cell r="A3079">
            <v>3079</v>
          </cell>
          <cell r="B3079" t="str">
            <v>SALIDA CORDON TV.</v>
          </cell>
          <cell r="C3079" t="str">
            <v>UN</v>
          </cell>
          <cell r="D3079">
            <v>591</v>
          </cell>
        </row>
        <row r="3080">
          <cell r="A3080">
            <v>3080</v>
          </cell>
          <cell r="B3080" t="str">
            <v>INTERRUPTOR DOBLE</v>
          </cell>
          <cell r="C3080" t="str">
            <v>UN</v>
          </cell>
          <cell r="D3080">
            <v>2960</v>
          </cell>
        </row>
        <row r="3081">
          <cell r="A3081">
            <v>3081</v>
          </cell>
          <cell r="B3081" t="str">
            <v>INT.SENCILLO+INT.CONMUT.</v>
          </cell>
          <cell r="C3081" t="str">
            <v>UN</v>
          </cell>
          <cell r="D3081">
            <v>1914</v>
          </cell>
        </row>
        <row r="3082">
          <cell r="A3082">
            <v>3082</v>
          </cell>
          <cell r="B3082" t="str">
            <v>DIMMER 300W-110V</v>
          </cell>
          <cell r="C3082" t="str">
            <v>UN</v>
          </cell>
          <cell r="D3082">
            <v>10208</v>
          </cell>
        </row>
        <row r="3083">
          <cell r="A3083">
            <v>3083</v>
          </cell>
          <cell r="B3083" t="str">
            <v>INTERRUPTOR CONMUT.DOBLE</v>
          </cell>
          <cell r="C3083" t="str">
            <v>UN</v>
          </cell>
          <cell r="D3083">
            <v>2122</v>
          </cell>
        </row>
        <row r="3084">
          <cell r="A3084">
            <v>3084</v>
          </cell>
          <cell r="B3084" t="str">
            <v>INTERRUPTOR SENC.+TIMBRE</v>
          </cell>
          <cell r="C3084" t="str">
            <v>UN</v>
          </cell>
          <cell r="D3084">
            <v>2076</v>
          </cell>
        </row>
        <row r="3085">
          <cell r="A3085">
            <v>3085</v>
          </cell>
          <cell r="B3085" t="str">
            <v>EMEFLEX CARRARA 44 x 44</v>
          </cell>
          <cell r="C3085" t="str">
            <v>M2</v>
          </cell>
          <cell r="D3085">
            <v>35438</v>
          </cell>
        </row>
        <row r="3086">
          <cell r="A3086">
            <v>3086</v>
          </cell>
          <cell r="B3086" t="str">
            <v>INTERRUPTOR+TOMA AMERICAN</v>
          </cell>
          <cell r="C3086" t="str">
            <v>UN</v>
          </cell>
          <cell r="D3086">
            <v>1983</v>
          </cell>
        </row>
        <row r="3087">
          <cell r="A3087">
            <v>3087</v>
          </cell>
          <cell r="B3087" t="str">
            <v>TINA AMERICANA   1x.8x.37</v>
          </cell>
          <cell r="C3087" t="str">
            <v>UN</v>
          </cell>
          <cell r="D3087">
            <v>169400</v>
          </cell>
        </row>
        <row r="3088">
          <cell r="A3088">
            <v>3088</v>
          </cell>
          <cell r="B3088" t="str">
            <v>ENC.CUADRO.MODERN1 25*35</v>
          </cell>
          <cell r="C3088" t="str">
            <v>UN</v>
          </cell>
          <cell r="D3088">
            <v>9048</v>
          </cell>
        </row>
        <row r="3089">
          <cell r="A3089">
            <v>3089</v>
          </cell>
          <cell r="B3089" t="str">
            <v>CINTA BARRERA PROTECTORA</v>
          </cell>
          <cell r="C3089" t="str">
            <v>RL</v>
          </cell>
          <cell r="D3089">
            <v>69600</v>
          </cell>
        </row>
        <row r="3090">
          <cell r="A3090">
            <v>3090</v>
          </cell>
          <cell r="B3090" t="str">
            <v>CAMPANA EXTRAPLANA 60 CM</v>
          </cell>
          <cell r="C3090" t="str">
            <v>UN</v>
          </cell>
          <cell r="D3090">
            <v>148800</v>
          </cell>
        </row>
        <row r="3091">
          <cell r="A3091">
            <v>3091</v>
          </cell>
          <cell r="B3091" t="str">
            <v>CAMPANA EXTRAPLANA 60 C01</v>
          </cell>
          <cell r="C3091" t="str">
            <v>UN</v>
          </cell>
          <cell r="D3091">
            <v>148800</v>
          </cell>
        </row>
        <row r="3092">
          <cell r="A3092">
            <v>3092</v>
          </cell>
          <cell r="B3092" t="str">
            <v>INTERRUPTOR TRIPLE</v>
          </cell>
          <cell r="C3092" t="str">
            <v>UN</v>
          </cell>
          <cell r="D3092">
            <v>2556</v>
          </cell>
        </row>
        <row r="3093">
          <cell r="A3093">
            <v>3093</v>
          </cell>
          <cell r="B3093" t="str">
            <v>INTERRUPTOR CONM.TRIPLE</v>
          </cell>
          <cell r="C3093" t="str">
            <v>UN</v>
          </cell>
          <cell r="D3093">
            <v>2911</v>
          </cell>
        </row>
        <row r="3094">
          <cell r="A3094">
            <v>3094</v>
          </cell>
          <cell r="B3094" t="str">
            <v>TIMBRE DOBLE</v>
          </cell>
          <cell r="C3094" t="str">
            <v>UN</v>
          </cell>
          <cell r="D3094">
            <v>1867</v>
          </cell>
        </row>
        <row r="3095">
          <cell r="A3095">
            <v>3095</v>
          </cell>
          <cell r="B3095" t="str">
            <v>CAMPANA EXTRAPLANA 80 CM</v>
          </cell>
          <cell r="C3095" t="str">
            <v>UN</v>
          </cell>
          <cell r="D3095">
            <v>172900</v>
          </cell>
        </row>
        <row r="3096">
          <cell r="A3096">
            <v>3096</v>
          </cell>
          <cell r="B3096" t="str">
            <v>TOMA DOBLE AMERICANA</v>
          </cell>
          <cell r="C3096" t="str">
            <v>UN</v>
          </cell>
          <cell r="D3096">
            <v>1345</v>
          </cell>
        </row>
        <row r="3097">
          <cell r="A3097">
            <v>3097</v>
          </cell>
          <cell r="B3097" t="str">
            <v>TOMA DOBLE EUROPEA</v>
          </cell>
          <cell r="C3097" t="str">
            <v>UN</v>
          </cell>
          <cell r="D3097">
            <v>1948</v>
          </cell>
        </row>
        <row r="3098">
          <cell r="A3098">
            <v>3098</v>
          </cell>
          <cell r="B3098" t="str">
            <v>TOMA DOB.AM.POLO A TIERRA</v>
          </cell>
          <cell r="C3098" t="str">
            <v>UN</v>
          </cell>
          <cell r="D3098">
            <v>2606</v>
          </cell>
        </row>
        <row r="3099">
          <cell r="A3099">
            <v>3099</v>
          </cell>
          <cell r="B3099" t="str">
            <v>CAMPANA EXTRAPLANA 80 C01</v>
          </cell>
          <cell r="C3099" t="str">
            <v>UN</v>
          </cell>
          <cell r="D3099">
            <v>172900</v>
          </cell>
        </row>
        <row r="3100">
          <cell r="A3100">
            <v>3100</v>
          </cell>
          <cell r="B3100" t="str">
            <v>INTERRUPTOR SENCILLO   01</v>
          </cell>
          <cell r="C3100" t="str">
            <v>UN</v>
          </cell>
          <cell r="D3100">
            <v>1241</v>
          </cell>
        </row>
        <row r="3101">
          <cell r="A3101">
            <v>3101</v>
          </cell>
          <cell r="B3101" t="str">
            <v>CONO SEÑALIZACION</v>
          </cell>
          <cell r="C3101" t="str">
            <v>UN</v>
          </cell>
          <cell r="D3101">
            <v>21460</v>
          </cell>
        </row>
        <row r="3102">
          <cell r="A3102">
            <v>3102</v>
          </cell>
          <cell r="B3102" t="str">
            <v>BOTON TIMBRE           01</v>
          </cell>
          <cell r="C3102" t="str">
            <v>UN</v>
          </cell>
          <cell r="D3102">
            <v>1380</v>
          </cell>
        </row>
        <row r="3103">
          <cell r="A3103">
            <v>3103</v>
          </cell>
          <cell r="B3103" t="str">
            <v>CAMPERO PICKUP &lt; 2000 cc</v>
          </cell>
          <cell r="C3103" t="str">
            <v>MS</v>
          </cell>
          <cell r="D3103">
            <v>1505000</v>
          </cell>
        </row>
        <row r="3104">
          <cell r="A3104">
            <v>3104</v>
          </cell>
          <cell r="B3104" t="str">
            <v>CAMPERO PICKUP &gt; 2000 cc</v>
          </cell>
          <cell r="C3104" t="str">
            <v>MS</v>
          </cell>
          <cell r="D3104">
            <v>2151000</v>
          </cell>
        </row>
        <row r="3105">
          <cell r="A3105">
            <v>3105</v>
          </cell>
          <cell r="B3105" t="str">
            <v>TOMA SENCILLO AMERICANA</v>
          </cell>
          <cell r="C3105" t="str">
            <v>UN</v>
          </cell>
          <cell r="D3105">
            <v>1084</v>
          </cell>
        </row>
        <row r="3106">
          <cell r="A3106">
            <v>3106</v>
          </cell>
          <cell r="B3106" t="str">
            <v>TOMA TELEF.AMER.</v>
          </cell>
          <cell r="C3106" t="str">
            <v>UN</v>
          </cell>
          <cell r="D3106">
            <v>1165</v>
          </cell>
        </row>
        <row r="3107">
          <cell r="A3107">
            <v>3107</v>
          </cell>
          <cell r="B3107" t="str">
            <v>CAMION  &gt; 3 TONELADAS</v>
          </cell>
          <cell r="C3107" t="str">
            <v>MS</v>
          </cell>
          <cell r="D3107">
            <v>2151000</v>
          </cell>
        </row>
        <row r="3108">
          <cell r="A3108">
            <v>3108</v>
          </cell>
          <cell r="B3108" t="str">
            <v>LANCHA MOTOR HASTA 55 HP</v>
          </cell>
          <cell r="C3108" t="str">
            <v>MS</v>
          </cell>
          <cell r="D3108">
            <v>1720000</v>
          </cell>
        </row>
        <row r="3109">
          <cell r="A3109">
            <v>3109</v>
          </cell>
          <cell r="B3109" t="str">
            <v>TOMA TELEFONICA        01</v>
          </cell>
          <cell r="C3109" t="str">
            <v>UN</v>
          </cell>
          <cell r="D3109">
            <v>1084</v>
          </cell>
        </row>
        <row r="3110">
          <cell r="A3110">
            <v>3110</v>
          </cell>
          <cell r="B3110" t="str">
            <v>SALIDA P/CORDON</v>
          </cell>
          <cell r="C3110" t="str">
            <v>UN</v>
          </cell>
          <cell r="D3110">
            <v>469</v>
          </cell>
        </row>
        <row r="3111">
          <cell r="A3111">
            <v>3111</v>
          </cell>
          <cell r="B3111" t="str">
            <v>INT.DOBLE</v>
          </cell>
          <cell r="C3111" t="str">
            <v>UN</v>
          </cell>
          <cell r="D3111">
            <v>1745</v>
          </cell>
        </row>
        <row r="3112">
          <cell r="A3112">
            <v>3112</v>
          </cell>
          <cell r="B3112" t="str">
            <v>INT.SEN.+INT.CONM.</v>
          </cell>
          <cell r="C3112" t="str">
            <v>UN</v>
          </cell>
          <cell r="D3112">
            <v>1937</v>
          </cell>
        </row>
        <row r="3113">
          <cell r="A3113">
            <v>3113</v>
          </cell>
          <cell r="B3113" t="str">
            <v>INT.TRIPLE</v>
          </cell>
          <cell r="C3113" t="str">
            <v>UN</v>
          </cell>
          <cell r="D3113">
            <v>2447</v>
          </cell>
        </row>
        <row r="3114">
          <cell r="A3114">
            <v>3114</v>
          </cell>
          <cell r="B3114" t="str">
            <v>INT.SENC.+TIMBRE</v>
          </cell>
          <cell r="C3114" t="str">
            <v>UN</v>
          </cell>
          <cell r="D3114">
            <v>1954</v>
          </cell>
        </row>
        <row r="3115">
          <cell r="A3115">
            <v>3115</v>
          </cell>
          <cell r="B3115" t="str">
            <v>ESTUFA APTO. HACEB E-504</v>
          </cell>
          <cell r="C3115" t="str">
            <v>UN</v>
          </cell>
          <cell r="D3115">
            <v>228000</v>
          </cell>
        </row>
        <row r="3116">
          <cell r="A3116">
            <v>3116</v>
          </cell>
          <cell r="B3116" t="str">
            <v>INT.DOBLE CONM.</v>
          </cell>
          <cell r="C3116" t="str">
            <v>UN</v>
          </cell>
          <cell r="D3116">
            <v>2041</v>
          </cell>
        </row>
        <row r="3117">
          <cell r="A3117">
            <v>3117</v>
          </cell>
          <cell r="B3117" t="str">
            <v>INT.TRIPLE CONM.</v>
          </cell>
          <cell r="C3117" t="str">
            <v>UN</v>
          </cell>
          <cell r="D3117">
            <v>2743</v>
          </cell>
        </row>
        <row r="3118">
          <cell r="A3118">
            <v>3118</v>
          </cell>
          <cell r="B3118" t="str">
            <v>ESTUFA HACEB E 503</v>
          </cell>
          <cell r="C3118" t="str">
            <v>UN</v>
          </cell>
          <cell r="D3118">
            <v>245000</v>
          </cell>
        </row>
        <row r="3119">
          <cell r="A3119">
            <v>3119</v>
          </cell>
          <cell r="B3119" t="str">
            <v>INT.CON.+TOM.AMER.</v>
          </cell>
          <cell r="C3119" t="str">
            <v>UN</v>
          </cell>
          <cell r="D3119">
            <v>1948</v>
          </cell>
        </row>
        <row r="3120">
          <cell r="A3120">
            <v>3120</v>
          </cell>
          <cell r="B3120" t="str">
            <v>NEVERA HACEB N6 136L-1</v>
          </cell>
          <cell r="C3120" t="str">
            <v>UN</v>
          </cell>
          <cell r="D3120">
            <v>408000</v>
          </cell>
        </row>
        <row r="3121">
          <cell r="A3121">
            <v>3121</v>
          </cell>
          <cell r="B3121" t="str">
            <v>LANCHA MOTOR MAYOR 55 HP</v>
          </cell>
          <cell r="C3121" t="str">
            <v>MS</v>
          </cell>
          <cell r="D3121">
            <v>2151000</v>
          </cell>
        </row>
        <row r="3122">
          <cell r="A3122">
            <v>3122</v>
          </cell>
          <cell r="B3122" t="str">
            <v>BISAGRA VAIVEN No.30</v>
          </cell>
          <cell r="C3122" t="str">
            <v>UN</v>
          </cell>
          <cell r="D3122">
            <v>9500</v>
          </cell>
        </row>
        <row r="3123">
          <cell r="A3123">
            <v>3123</v>
          </cell>
          <cell r="B3123" t="str">
            <v>TEMP.+TOMA AMER.</v>
          </cell>
          <cell r="C3123" t="str">
            <v>UN</v>
          </cell>
          <cell r="D3123">
            <v>1937</v>
          </cell>
        </row>
        <row r="3124">
          <cell r="A3124">
            <v>3124</v>
          </cell>
          <cell r="B3124" t="str">
            <v>EQUIPO LABORATORIO/ESTUD.</v>
          </cell>
          <cell r="C3124" t="str">
            <v>MS</v>
          </cell>
          <cell r="D3124">
            <v>1075000</v>
          </cell>
        </row>
        <row r="3125">
          <cell r="A3125">
            <v>3125</v>
          </cell>
          <cell r="B3125" t="str">
            <v>TOMA DOBLE AMER.</v>
          </cell>
          <cell r="C3125" t="str">
            <v>UN</v>
          </cell>
          <cell r="D3125">
            <v>1270</v>
          </cell>
        </row>
        <row r="3126">
          <cell r="A3126">
            <v>3126</v>
          </cell>
          <cell r="B3126" t="str">
            <v>EQUIPO LABORATORIO/INTERV</v>
          </cell>
          <cell r="C3126" t="str">
            <v>MS</v>
          </cell>
          <cell r="D3126">
            <v>2581200</v>
          </cell>
        </row>
        <row r="3127">
          <cell r="A3127">
            <v>3127</v>
          </cell>
          <cell r="B3127" t="str">
            <v>INTERRUPTOR SENCILLO   02</v>
          </cell>
          <cell r="C3127" t="str">
            <v>UN</v>
          </cell>
          <cell r="D3127">
            <v>2244</v>
          </cell>
        </row>
        <row r="3128">
          <cell r="A3128">
            <v>3128</v>
          </cell>
          <cell r="B3128" t="str">
            <v>INTERRUPTOR CONMUTABLE 01</v>
          </cell>
          <cell r="C3128" t="str">
            <v>UN</v>
          </cell>
          <cell r="D3128">
            <v>2499</v>
          </cell>
        </row>
        <row r="3129">
          <cell r="A3129">
            <v>3129</v>
          </cell>
          <cell r="B3129" t="str">
            <v>BOTON TIMBRE           02</v>
          </cell>
          <cell r="C3129" t="str">
            <v>UN</v>
          </cell>
          <cell r="D3129">
            <v>2552</v>
          </cell>
        </row>
        <row r="3130">
          <cell r="A3130">
            <v>3130</v>
          </cell>
          <cell r="B3130" t="str">
            <v>BOTON TEMPORIZADOR</v>
          </cell>
          <cell r="C3130" t="str">
            <v>UN</v>
          </cell>
          <cell r="D3130">
            <v>2552</v>
          </cell>
        </row>
        <row r="3131">
          <cell r="A3131">
            <v>3131</v>
          </cell>
          <cell r="B3131" t="str">
            <v>EQUIPO DE COMUNICACIONES</v>
          </cell>
          <cell r="C3131" t="str">
            <v>MS</v>
          </cell>
          <cell r="D3131">
            <v>215100</v>
          </cell>
        </row>
        <row r="3132">
          <cell r="A3132">
            <v>3132</v>
          </cell>
          <cell r="B3132" t="str">
            <v>INTERRUPTOR DOBLE      01</v>
          </cell>
          <cell r="C3132" t="str">
            <v>UN</v>
          </cell>
          <cell r="D3132">
            <v>3648</v>
          </cell>
        </row>
        <row r="3133">
          <cell r="A3133">
            <v>3133</v>
          </cell>
          <cell r="B3133" t="str">
            <v>ENC.BOLSANO 25*36 DAVINCI</v>
          </cell>
          <cell r="C3133" t="str">
            <v>M2</v>
          </cell>
          <cell r="D3133">
            <v>15699</v>
          </cell>
        </row>
        <row r="3134">
          <cell r="A3134">
            <v>3134</v>
          </cell>
          <cell r="B3134" t="str">
            <v>INTERRUPTOR TRIPLE     01</v>
          </cell>
          <cell r="C3134" t="str">
            <v>UN</v>
          </cell>
          <cell r="D3134">
            <v>5051</v>
          </cell>
        </row>
        <row r="3135">
          <cell r="A3135">
            <v>3135</v>
          </cell>
          <cell r="B3135" t="str">
            <v>INT.SENCILLO+TIMBRE</v>
          </cell>
          <cell r="C3135" t="str">
            <v>UN</v>
          </cell>
          <cell r="D3135">
            <v>3752</v>
          </cell>
        </row>
        <row r="3136">
          <cell r="A3136">
            <v>3136</v>
          </cell>
          <cell r="B3136" t="str">
            <v>INTERRUPTO+TOM.AMERICANA</v>
          </cell>
          <cell r="C3136" t="str">
            <v>UN</v>
          </cell>
          <cell r="D3136">
            <v>2934</v>
          </cell>
        </row>
        <row r="3137">
          <cell r="A3137">
            <v>3137</v>
          </cell>
          <cell r="B3137" t="str">
            <v>INT.DOBLE CONMUTABLE</v>
          </cell>
          <cell r="C3137" t="str">
            <v>UN</v>
          </cell>
          <cell r="D3137">
            <v>3891</v>
          </cell>
        </row>
        <row r="3138">
          <cell r="A3138">
            <v>3138</v>
          </cell>
          <cell r="B3138" t="str">
            <v>INT.TRIPLE CONMUTABLE</v>
          </cell>
          <cell r="C3138" t="str">
            <v>UN</v>
          </cell>
          <cell r="D3138">
            <v>5539</v>
          </cell>
        </row>
        <row r="3139">
          <cell r="A3139">
            <v>3139</v>
          </cell>
          <cell r="B3139" t="str">
            <v>INT.CONMUTABLE+TIMBRE</v>
          </cell>
          <cell r="C3139" t="str">
            <v>UN</v>
          </cell>
          <cell r="D3139">
            <v>3944</v>
          </cell>
        </row>
        <row r="3140">
          <cell r="A3140">
            <v>3140</v>
          </cell>
          <cell r="B3140" t="str">
            <v>ENCH.LISTELLO BOLS.MINI1</v>
          </cell>
          <cell r="C3140" t="str">
            <v>ML</v>
          </cell>
          <cell r="D3140">
            <v>15822</v>
          </cell>
        </row>
        <row r="3141">
          <cell r="A3141">
            <v>3141</v>
          </cell>
          <cell r="B3141" t="str">
            <v>TIMBRE TRIPLE</v>
          </cell>
          <cell r="C3141" t="str">
            <v>UN</v>
          </cell>
          <cell r="D3141">
            <v>6113</v>
          </cell>
        </row>
        <row r="3142">
          <cell r="A3142">
            <v>3142</v>
          </cell>
          <cell r="B3142" t="str">
            <v>TIMBRE DOBLE           01</v>
          </cell>
          <cell r="C3142" t="str">
            <v>UN</v>
          </cell>
          <cell r="D3142">
            <v>3996</v>
          </cell>
        </row>
        <row r="3143">
          <cell r="A3143">
            <v>3143</v>
          </cell>
          <cell r="B3143" t="str">
            <v>EXTINTOR 5 LIBRAS      BC</v>
          </cell>
          <cell r="C3143" t="str">
            <v>UN</v>
          </cell>
          <cell r="D3143">
            <v>33408</v>
          </cell>
        </row>
        <row r="3144">
          <cell r="A3144">
            <v>3144</v>
          </cell>
          <cell r="B3144" t="str">
            <v>ENC. PESCARA 25*44.4 DAVI</v>
          </cell>
          <cell r="C3144" t="str">
            <v>M2</v>
          </cell>
          <cell r="D3144">
            <v>27260</v>
          </cell>
        </row>
        <row r="3145">
          <cell r="A3145">
            <v>3145</v>
          </cell>
          <cell r="B3145" t="str">
            <v>BOTON P.ELECT.+TOMA AMER.</v>
          </cell>
          <cell r="C3145" t="str">
            <v>UN</v>
          </cell>
          <cell r="D3145">
            <v>3265</v>
          </cell>
        </row>
        <row r="3146">
          <cell r="A3146">
            <v>3146</v>
          </cell>
          <cell r="B3146" t="str">
            <v>INTERRUPTOR SENCILLO   03</v>
          </cell>
          <cell r="C3146" t="str">
            <v>UN</v>
          </cell>
          <cell r="D3146">
            <v>823</v>
          </cell>
        </row>
        <row r="3147">
          <cell r="A3147">
            <v>3147</v>
          </cell>
          <cell r="B3147" t="str">
            <v>INTERRUPTOR CONMUTABLE 02</v>
          </cell>
          <cell r="C3147" t="str">
            <v>UN</v>
          </cell>
          <cell r="D3147">
            <v>939</v>
          </cell>
        </row>
        <row r="3148">
          <cell r="A3148">
            <v>3148</v>
          </cell>
          <cell r="B3148" t="str">
            <v>BOTON TIMBRE           03</v>
          </cell>
          <cell r="C3148" t="str">
            <v>UN</v>
          </cell>
          <cell r="D3148">
            <v>870</v>
          </cell>
        </row>
        <row r="3149">
          <cell r="A3149">
            <v>3149</v>
          </cell>
          <cell r="B3149" t="str">
            <v>TOMA SENCILLA AMERICANA01</v>
          </cell>
          <cell r="C3149" t="str">
            <v>UN</v>
          </cell>
          <cell r="D3149">
            <v>777</v>
          </cell>
        </row>
        <row r="3150">
          <cell r="A3150">
            <v>3150</v>
          </cell>
          <cell r="B3150" t="str">
            <v>TOMA TELEFONICA        02</v>
          </cell>
          <cell r="C3150" t="str">
            <v>UN</v>
          </cell>
          <cell r="D3150">
            <v>777</v>
          </cell>
        </row>
        <row r="3151">
          <cell r="A3151">
            <v>3151</v>
          </cell>
          <cell r="B3151" t="str">
            <v>ENC. PESCARA.COC.25*44.4</v>
          </cell>
          <cell r="C3151" t="str">
            <v>M2</v>
          </cell>
          <cell r="D3151">
            <v>14384</v>
          </cell>
        </row>
        <row r="3152">
          <cell r="A3152">
            <v>3152</v>
          </cell>
          <cell r="B3152" t="str">
            <v>CAMPANA EXTRAPLANA 90 CM</v>
          </cell>
          <cell r="C3152" t="str">
            <v>UN</v>
          </cell>
          <cell r="D3152">
            <v>236500</v>
          </cell>
        </row>
        <row r="3153">
          <cell r="A3153">
            <v>3153</v>
          </cell>
          <cell r="B3153" t="str">
            <v>ZUMBADOR 110 VOLTS.</v>
          </cell>
          <cell r="C3153" t="str">
            <v>UN</v>
          </cell>
          <cell r="D3153">
            <v>3047</v>
          </cell>
        </row>
        <row r="3154">
          <cell r="A3154">
            <v>3154</v>
          </cell>
          <cell r="B3154" t="str">
            <v>INTERRUPTOR DOBLE      02</v>
          </cell>
          <cell r="C3154" t="str">
            <v>UN</v>
          </cell>
          <cell r="D3154">
            <v>1484</v>
          </cell>
        </row>
        <row r="3155">
          <cell r="A3155">
            <v>3155</v>
          </cell>
          <cell r="B3155" t="str">
            <v>INTERRUPTOR DOBLE CONMUT.</v>
          </cell>
          <cell r="C3155" t="str">
            <v>UN</v>
          </cell>
          <cell r="D3155">
            <v>1647</v>
          </cell>
        </row>
        <row r="3156">
          <cell r="A3156">
            <v>3156</v>
          </cell>
          <cell r="B3156" t="str">
            <v>ENC.LUCCA 25*36.5</v>
          </cell>
          <cell r="C3156" t="str">
            <v>M2</v>
          </cell>
          <cell r="D3156">
            <v>29084</v>
          </cell>
        </row>
        <row r="3157">
          <cell r="A3157">
            <v>3157</v>
          </cell>
          <cell r="B3157" t="str">
            <v>INTTERRUPTO+TOMA AMERICAN</v>
          </cell>
          <cell r="C3157" t="str">
            <v>UN</v>
          </cell>
          <cell r="D3157">
            <v>1693</v>
          </cell>
        </row>
        <row r="3158">
          <cell r="A3158">
            <v>3158</v>
          </cell>
          <cell r="B3158" t="str">
            <v>ENC.CUADRO.LUCCA.25*36.5</v>
          </cell>
          <cell r="C3158" t="str">
            <v>UN</v>
          </cell>
          <cell r="D3158">
            <v>21417</v>
          </cell>
        </row>
        <row r="3159">
          <cell r="A3159">
            <v>3159</v>
          </cell>
          <cell r="B3159" t="str">
            <v>ENC.LISTELLO.LUCCA 8*25</v>
          </cell>
          <cell r="C3159" t="str">
            <v>UN</v>
          </cell>
          <cell r="D3159">
            <v>9890</v>
          </cell>
        </row>
        <row r="3160">
          <cell r="A3160">
            <v>3160</v>
          </cell>
          <cell r="B3160" t="str">
            <v>ACONDICIONADOR DE AIRE</v>
          </cell>
          <cell r="C3160" t="str">
            <v>UN</v>
          </cell>
          <cell r="D3160">
            <v>560000</v>
          </cell>
        </row>
        <row r="3161">
          <cell r="A3161">
            <v>3161</v>
          </cell>
          <cell r="B3161" t="str">
            <v>TOMA DOBLE AMERICANA   01</v>
          </cell>
          <cell r="C3161" t="str">
            <v>UN</v>
          </cell>
          <cell r="D3161">
            <v>1183</v>
          </cell>
        </row>
        <row r="3162">
          <cell r="A3162">
            <v>3162</v>
          </cell>
          <cell r="B3162" t="str">
            <v>ACONDICIONADOR DE AIRE 01</v>
          </cell>
          <cell r="C3162" t="str">
            <v>UN</v>
          </cell>
          <cell r="D3162">
            <v>968000</v>
          </cell>
        </row>
        <row r="3163">
          <cell r="A3163">
            <v>3163</v>
          </cell>
          <cell r="B3163" t="str">
            <v>CAMPANA EXTRAPLANA 90 C01</v>
          </cell>
          <cell r="C3163" t="str">
            <v>UN</v>
          </cell>
          <cell r="D3163">
            <v>236500</v>
          </cell>
        </row>
        <row r="3164">
          <cell r="A3164">
            <v>3164</v>
          </cell>
          <cell r="B3164" t="str">
            <v>TUBERIA RDE 13.5 1/2"</v>
          </cell>
          <cell r="C3164" t="str">
            <v>ML</v>
          </cell>
          <cell r="D3164">
            <v>603</v>
          </cell>
        </row>
        <row r="3165">
          <cell r="A3165">
            <v>3165</v>
          </cell>
          <cell r="B3165" t="str">
            <v>EXTINTOR 20 LIBRAS    ABC</v>
          </cell>
          <cell r="C3165" t="str">
            <v>UN</v>
          </cell>
          <cell r="D3165">
            <v>68440</v>
          </cell>
        </row>
        <row r="3166">
          <cell r="A3166">
            <v>3166</v>
          </cell>
          <cell r="B3166" t="str">
            <v>PLACA CIEGA C/PUENTE</v>
          </cell>
          <cell r="C3166" t="str">
            <v>UN</v>
          </cell>
          <cell r="D3166">
            <v>1264</v>
          </cell>
        </row>
        <row r="3167">
          <cell r="A3167">
            <v>3167</v>
          </cell>
          <cell r="B3167" t="str">
            <v>TABLETA MULTISPORT, VERDE</v>
          </cell>
          <cell r="C3167" t="str">
            <v>M2</v>
          </cell>
          <cell r="D3167">
            <v>5169</v>
          </cell>
        </row>
        <row r="3168">
          <cell r="A3168">
            <v>3168</v>
          </cell>
          <cell r="B3168" t="str">
            <v>CENTRAL TELEF.KX-T 206BX</v>
          </cell>
          <cell r="C3168" t="str">
            <v>UN</v>
          </cell>
          <cell r="D3168">
            <v>500000</v>
          </cell>
        </row>
        <row r="3169">
          <cell r="A3169">
            <v>3169</v>
          </cell>
          <cell r="B3169" t="str">
            <v>ACRILICO SEMIMATE</v>
          </cell>
          <cell r="C3169" t="str">
            <v>GL</v>
          </cell>
          <cell r="D3169">
            <v>25400</v>
          </cell>
        </row>
        <row r="3170">
          <cell r="A3170">
            <v>3170</v>
          </cell>
          <cell r="B3170" t="str">
            <v>INTERRUPTOR SENCILLO   04</v>
          </cell>
          <cell r="C3170" t="str">
            <v>UN</v>
          </cell>
          <cell r="D3170">
            <v>2204</v>
          </cell>
        </row>
        <row r="3171">
          <cell r="A3171">
            <v>3171</v>
          </cell>
          <cell r="B3171" t="str">
            <v>INTERRUPTOR CONMUTABLE 03</v>
          </cell>
          <cell r="C3171" t="str">
            <v>UN</v>
          </cell>
          <cell r="D3171">
            <v>2354</v>
          </cell>
        </row>
        <row r="3172">
          <cell r="A3172">
            <v>3172</v>
          </cell>
          <cell r="B3172" t="str">
            <v>BOTON PARA TIMBRE</v>
          </cell>
          <cell r="C3172" t="str">
            <v>UN</v>
          </cell>
          <cell r="D3172">
            <v>2308</v>
          </cell>
        </row>
        <row r="3173">
          <cell r="A3173">
            <v>3173</v>
          </cell>
          <cell r="B3173" t="str">
            <v>INTERRUPTOR SENCILLO   05</v>
          </cell>
          <cell r="C3173" t="str">
            <v>UN</v>
          </cell>
          <cell r="D3173">
            <v>1044</v>
          </cell>
        </row>
        <row r="3174">
          <cell r="A3174">
            <v>3174</v>
          </cell>
          <cell r="B3174" t="str">
            <v>INTERRUPTOR CONMUTABLE 04</v>
          </cell>
          <cell r="C3174" t="str">
            <v>UN</v>
          </cell>
          <cell r="D3174">
            <v>1125</v>
          </cell>
        </row>
        <row r="3175">
          <cell r="A3175">
            <v>3175</v>
          </cell>
          <cell r="B3175" t="str">
            <v>ACRILICO MATE</v>
          </cell>
          <cell r="C3175" t="str">
            <v>GL</v>
          </cell>
          <cell r="D3175">
            <v>24300</v>
          </cell>
        </row>
        <row r="3176">
          <cell r="A3176">
            <v>3176</v>
          </cell>
          <cell r="B3176" t="str">
            <v>BOTON PARA TIMBRE      01</v>
          </cell>
          <cell r="C3176" t="str">
            <v>UN</v>
          </cell>
          <cell r="D3176">
            <v>765</v>
          </cell>
        </row>
        <row r="3177">
          <cell r="A3177">
            <v>3177</v>
          </cell>
          <cell r="B3177" t="str">
            <v>TOMA SENCILLA AMERICANA02</v>
          </cell>
          <cell r="C3177" t="str">
            <v>UN</v>
          </cell>
          <cell r="D3177">
            <v>638</v>
          </cell>
        </row>
        <row r="3178">
          <cell r="A3178">
            <v>3178</v>
          </cell>
          <cell r="B3178" t="str">
            <v>TOMA TELEFONICA        03</v>
          </cell>
          <cell r="C3178" t="str">
            <v>UN</v>
          </cell>
          <cell r="D3178">
            <v>638</v>
          </cell>
        </row>
        <row r="3179">
          <cell r="A3179">
            <v>3179</v>
          </cell>
          <cell r="B3179" t="str">
            <v>TOMA TELEFONO AMERICANA</v>
          </cell>
          <cell r="C3179" t="str">
            <v>UN</v>
          </cell>
          <cell r="D3179">
            <v>962</v>
          </cell>
        </row>
        <row r="3180">
          <cell r="A3180">
            <v>3180</v>
          </cell>
          <cell r="B3180" t="str">
            <v>CANAL   U              8"</v>
          </cell>
          <cell r="C3180" t="str">
            <v>ML</v>
          </cell>
          <cell r="D3180">
            <v>13216</v>
          </cell>
        </row>
        <row r="3181">
          <cell r="A3181">
            <v>3181</v>
          </cell>
          <cell r="B3181" t="str">
            <v>TOMA SENC.EUROAMERICANA</v>
          </cell>
          <cell r="C3181" t="str">
            <v>UN</v>
          </cell>
          <cell r="D3181">
            <v>962</v>
          </cell>
        </row>
        <row r="3182">
          <cell r="A3182">
            <v>3182</v>
          </cell>
          <cell r="B3182" t="str">
            <v>LISTON ABARCO 4"x6"x3.6m</v>
          </cell>
          <cell r="C3182" t="str">
            <v>UN</v>
          </cell>
          <cell r="D3182">
            <v>22800</v>
          </cell>
        </row>
        <row r="3183">
          <cell r="A3183">
            <v>3183</v>
          </cell>
          <cell r="B3183" t="str">
            <v>TEXTURADO ACRILICO</v>
          </cell>
          <cell r="C3183" t="str">
            <v>GL</v>
          </cell>
          <cell r="D3183">
            <v>19800</v>
          </cell>
        </row>
        <row r="3184">
          <cell r="A3184">
            <v>3184</v>
          </cell>
          <cell r="B3184" t="str">
            <v>TOMA TV.AMER.-COAXIAL</v>
          </cell>
          <cell r="C3184" t="str">
            <v>UN</v>
          </cell>
          <cell r="D3184">
            <v>719</v>
          </cell>
        </row>
        <row r="3185">
          <cell r="A3185">
            <v>3185</v>
          </cell>
          <cell r="B3185" t="str">
            <v>ZUMBADOR 110 VOLTIOS   01</v>
          </cell>
          <cell r="C3185" t="str">
            <v>UN</v>
          </cell>
          <cell r="D3185">
            <v>2598</v>
          </cell>
        </row>
        <row r="3186">
          <cell r="A3186">
            <v>3186</v>
          </cell>
          <cell r="B3186" t="str">
            <v>SALIDA PARA CORDON</v>
          </cell>
          <cell r="C3186" t="str">
            <v>UN</v>
          </cell>
          <cell r="D3186">
            <v>139</v>
          </cell>
        </row>
        <row r="3187">
          <cell r="A3187">
            <v>3187</v>
          </cell>
          <cell r="B3187" t="str">
            <v>INTERRUPTOR BIPOLAR</v>
          </cell>
          <cell r="C3187" t="str">
            <v>UN</v>
          </cell>
          <cell r="D3187">
            <v>2540</v>
          </cell>
        </row>
        <row r="3188">
          <cell r="A3188">
            <v>3188</v>
          </cell>
          <cell r="B3188" t="str">
            <v>VINILO TIPO PREMIUM</v>
          </cell>
          <cell r="C3188" t="str">
            <v>GL</v>
          </cell>
          <cell r="D3188">
            <v>21650</v>
          </cell>
        </row>
        <row r="3189">
          <cell r="A3189">
            <v>3189</v>
          </cell>
          <cell r="B3189" t="str">
            <v>LISTON ABARCO 4"x5"x3.6m</v>
          </cell>
          <cell r="C3189" t="str">
            <v>UN</v>
          </cell>
          <cell r="D3189">
            <v>19000</v>
          </cell>
        </row>
        <row r="3190">
          <cell r="A3190">
            <v>3190</v>
          </cell>
          <cell r="B3190" t="str">
            <v>INTERRUPTOR DOBLE      03</v>
          </cell>
          <cell r="C3190" t="str">
            <v>UN</v>
          </cell>
          <cell r="D3190">
            <v>5753</v>
          </cell>
        </row>
        <row r="3191">
          <cell r="A3191">
            <v>3191</v>
          </cell>
          <cell r="B3191" t="str">
            <v>INTERRUPTOR TRIPLE     02</v>
          </cell>
          <cell r="C3191" t="str">
            <v>UN</v>
          </cell>
          <cell r="D3191">
            <v>7957</v>
          </cell>
        </row>
        <row r="3192">
          <cell r="A3192">
            <v>3192</v>
          </cell>
          <cell r="B3192" t="str">
            <v>TUBO UNION MECANICA    6"</v>
          </cell>
          <cell r="C3192" t="str">
            <v>UN</v>
          </cell>
          <cell r="D3192">
            <v>177558</v>
          </cell>
        </row>
        <row r="3193">
          <cell r="A3193">
            <v>3193</v>
          </cell>
          <cell r="B3193" t="str">
            <v>INTERRUPTOR CONMUTABLE 05</v>
          </cell>
          <cell r="C3193" t="str">
            <v>UN</v>
          </cell>
          <cell r="D3193">
            <v>2470</v>
          </cell>
        </row>
        <row r="3194">
          <cell r="A3194">
            <v>3194</v>
          </cell>
          <cell r="B3194" t="str">
            <v>INTERRUPTOR CUATRO VIAS01</v>
          </cell>
          <cell r="C3194" t="str">
            <v>UN</v>
          </cell>
          <cell r="D3194">
            <v>2691</v>
          </cell>
        </row>
        <row r="3195">
          <cell r="A3195">
            <v>3195</v>
          </cell>
          <cell r="B3195" t="str">
            <v>BOTON PARA TIMBRE      02</v>
          </cell>
          <cell r="C3195" t="str">
            <v>UN</v>
          </cell>
          <cell r="D3195">
            <v>2111</v>
          </cell>
        </row>
        <row r="3196">
          <cell r="A3196">
            <v>3196</v>
          </cell>
          <cell r="B3196" t="str">
            <v>TOMA SENCILLA AMERICANA03</v>
          </cell>
          <cell r="C3196" t="str">
            <v>UN</v>
          </cell>
          <cell r="D3196">
            <v>1983</v>
          </cell>
        </row>
        <row r="3197">
          <cell r="A3197">
            <v>3197</v>
          </cell>
          <cell r="B3197" t="str">
            <v>TOMA TELEFONICA        04</v>
          </cell>
          <cell r="C3197" t="str">
            <v>UN</v>
          </cell>
          <cell r="D3197">
            <v>1983</v>
          </cell>
        </row>
        <row r="3198">
          <cell r="A3198">
            <v>3198</v>
          </cell>
          <cell r="B3198" t="str">
            <v>TOMA TELFONO TIPO AMER.</v>
          </cell>
          <cell r="C3198" t="str">
            <v>UN</v>
          </cell>
          <cell r="D3198">
            <v>962</v>
          </cell>
        </row>
        <row r="3199">
          <cell r="A3199">
            <v>3199</v>
          </cell>
          <cell r="B3199" t="str">
            <v xml:space="preserve">ESMALTE SINT. </v>
          </cell>
          <cell r="C3199" t="str">
            <v>GL</v>
          </cell>
          <cell r="D3199">
            <v>62000</v>
          </cell>
        </row>
        <row r="3200">
          <cell r="A3200">
            <v>3200</v>
          </cell>
          <cell r="B3200" t="str">
            <v>TOMA SENCILLA EUROAMERIC.</v>
          </cell>
          <cell r="C3200" t="str">
            <v>UN</v>
          </cell>
          <cell r="D3200">
            <v>962</v>
          </cell>
        </row>
        <row r="3201">
          <cell r="A3201">
            <v>3201</v>
          </cell>
          <cell r="B3201" t="str">
            <v>TOMA SENCILLA AMER.SEG.</v>
          </cell>
          <cell r="C3201" t="str">
            <v>UN</v>
          </cell>
          <cell r="D3201">
            <v>1229</v>
          </cell>
        </row>
        <row r="3202">
          <cell r="A3202">
            <v>3202</v>
          </cell>
          <cell r="B3202" t="str">
            <v>ESMALTE SINT.S/MATE</v>
          </cell>
          <cell r="C3202" t="str">
            <v>GL</v>
          </cell>
          <cell r="D3202">
            <v>24500</v>
          </cell>
        </row>
        <row r="3203">
          <cell r="A3203">
            <v>3203</v>
          </cell>
          <cell r="B3203" t="str">
            <v>ESMALTE SINT. MATE</v>
          </cell>
          <cell r="C3203" t="str">
            <v>GL</v>
          </cell>
          <cell r="D3203">
            <v>24400</v>
          </cell>
        </row>
        <row r="3204">
          <cell r="A3204">
            <v>3204</v>
          </cell>
          <cell r="B3204" t="str">
            <v>SALIDA PARA CORDON     01</v>
          </cell>
          <cell r="C3204" t="str">
            <v>UN</v>
          </cell>
          <cell r="D3204">
            <v>139</v>
          </cell>
        </row>
        <row r="3205">
          <cell r="A3205">
            <v>3205</v>
          </cell>
          <cell r="B3205" t="str">
            <v>INTERRUPTOR BIPOLAR    01</v>
          </cell>
          <cell r="C3205" t="str">
            <v>UN</v>
          </cell>
          <cell r="D3205">
            <v>2540</v>
          </cell>
        </row>
        <row r="3206">
          <cell r="A3206">
            <v>3206</v>
          </cell>
          <cell r="B3206" t="str">
            <v>INTERRUPTOR DOBLE      04</v>
          </cell>
          <cell r="C3206" t="str">
            <v>UN</v>
          </cell>
          <cell r="D3206">
            <v>3433</v>
          </cell>
        </row>
        <row r="3207">
          <cell r="A3207">
            <v>3207</v>
          </cell>
          <cell r="B3207" t="str">
            <v>INTERRUPTOR TRIPLE     03</v>
          </cell>
          <cell r="C3207" t="str">
            <v>UN</v>
          </cell>
          <cell r="D3207">
            <v>4477</v>
          </cell>
        </row>
        <row r="3208">
          <cell r="A3208">
            <v>3208</v>
          </cell>
          <cell r="B3208" t="str">
            <v>INTERRUPTOR+TOMA AMERIC01</v>
          </cell>
          <cell r="C3208" t="str">
            <v>UN</v>
          </cell>
          <cell r="D3208">
            <v>3027</v>
          </cell>
        </row>
        <row r="3209">
          <cell r="A3209">
            <v>3209</v>
          </cell>
          <cell r="B3209" t="str">
            <v>CENTRAL TELEF.KX-T 30810B</v>
          </cell>
          <cell r="C3209" t="str">
            <v>UN</v>
          </cell>
          <cell r="D3209">
            <v>640000</v>
          </cell>
        </row>
        <row r="3210">
          <cell r="A3210">
            <v>3210</v>
          </cell>
          <cell r="B3210" t="str">
            <v>INT.TRIPLE CONMUTABLE  01</v>
          </cell>
          <cell r="C3210" t="str">
            <v>UN</v>
          </cell>
          <cell r="D3210">
            <v>4477</v>
          </cell>
        </row>
        <row r="3211">
          <cell r="A3211">
            <v>3211</v>
          </cell>
          <cell r="B3211" t="str">
            <v>BARNIZ FILTRO SOLAR BRILL</v>
          </cell>
          <cell r="C3211" t="str">
            <v>GL</v>
          </cell>
          <cell r="D3211">
            <v>27500</v>
          </cell>
        </row>
        <row r="3212">
          <cell r="A3212">
            <v>3212</v>
          </cell>
          <cell r="B3212" t="str">
            <v>TOMA DOBLE AMERICANA   02</v>
          </cell>
          <cell r="C3212" t="str">
            <v>UN</v>
          </cell>
          <cell r="D3212">
            <v>2621</v>
          </cell>
        </row>
        <row r="3213">
          <cell r="A3213">
            <v>3213</v>
          </cell>
          <cell r="B3213" t="str">
            <v>TOMA DOBLE TELEFONO</v>
          </cell>
          <cell r="C3213" t="str">
            <v>UN</v>
          </cell>
          <cell r="D3213">
            <v>1983</v>
          </cell>
        </row>
        <row r="3214">
          <cell r="A3214">
            <v>3214</v>
          </cell>
          <cell r="B3214" t="str">
            <v>BARNIZ BRILLANTE</v>
          </cell>
          <cell r="C3214" t="str">
            <v>GL</v>
          </cell>
          <cell r="D3214">
            <v>19700</v>
          </cell>
        </row>
        <row r="3215">
          <cell r="A3215">
            <v>3215</v>
          </cell>
          <cell r="B3215" t="str">
            <v>INTERRUPTOR SENCILLO   06</v>
          </cell>
          <cell r="C3215" t="str">
            <v>UN</v>
          </cell>
          <cell r="D3215">
            <v>5220</v>
          </cell>
        </row>
        <row r="3216">
          <cell r="A3216">
            <v>3216</v>
          </cell>
          <cell r="B3216" t="str">
            <v>INTERRUPTOR CONMUTABLE 06</v>
          </cell>
          <cell r="C3216" t="str">
            <v>UN</v>
          </cell>
          <cell r="D3216">
            <v>5428</v>
          </cell>
        </row>
        <row r="3217">
          <cell r="A3217">
            <v>3217</v>
          </cell>
          <cell r="B3217" t="str">
            <v>TUBO UNION MECANICA    8"</v>
          </cell>
          <cell r="C3217" t="str">
            <v>UN</v>
          </cell>
          <cell r="D3217">
            <v>301111</v>
          </cell>
        </row>
        <row r="3218">
          <cell r="A3218">
            <v>3218</v>
          </cell>
          <cell r="B3218" t="str">
            <v>TOMA SENCILLA AMERICANA04</v>
          </cell>
          <cell r="C3218" t="str">
            <v>UN</v>
          </cell>
          <cell r="D3218">
            <v>4582</v>
          </cell>
        </row>
        <row r="3219">
          <cell r="A3219">
            <v>3219</v>
          </cell>
          <cell r="B3219" t="str">
            <v>TOMA SENCILLA EUROAMERI01</v>
          </cell>
          <cell r="C3219" t="str">
            <v>UN</v>
          </cell>
          <cell r="D3219">
            <v>4883</v>
          </cell>
        </row>
        <row r="3220">
          <cell r="A3220">
            <v>3220</v>
          </cell>
          <cell r="B3220" t="str">
            <v>TOMA TELEFONICA        05</v>
          </cell>
          <cell r="C3220" t="str">
            <v>UN</v>
          </cell>
          <cell r="D3220">
            <v>4640</v>
          </cell>
        </row>
        <row r="3221">
          <cell r="A3221">
            <v>3221</v>
          </cell>
          <cell r="B3221" t="str">
            <v>TOMA TELEFONO AMERICANA01</v>
          </cell>
          <cell r="C3221" t="str">
            <v>UN</v>
          </cell>
          <cell r="D3221">
            <v>4848</v>
          </cell>
        </row>
        <row r="3222">
          <cell r="A3222">
            <v>3222</v>
          </cell>
          <cell r="B3222" t="str">
            <v>HIERRO RED.CORRUGADO 3/8"</v>
          </cell>
          <cell r="C3222" t="str">
            <v>TN</v>
          </cell>
          <cell r="D3222">
            <v>586352</v>
          </cell>
        </row>
        <row r="3223">
          <cell r="A3223">
            <v>3223</v>
          </cell>
          <cell r="B3223" t="str">
            <v>PLACA CIEGA</v>
          </cell>
          <cell r="C3223" t="str">
            <v>UN</v>
          </cell>
          <cell r="D3223">
            <v>1125</v>
          </cell>
        </row>
        <row r="3224">
          <cell r="A3224">
            <v>3224</v>
          </cell>
          <cell r="B3224" t="str">
            <v>INTERRUPTOR SENCILLO   07</v>
          </cell>
          <cell r="C3224" t="str">
            <v>UN</v>
          </cell>
          <cell r="D3224">
            <v>2204</v>
          </cell>
        </row>
        <row r="3225">
          <cell r="A3225">
            <v>3225</v>
          </cell>
          <cell r="B3225" t="str">
            <v>CONM.SENCILLO</v>
          </cell>
          <cell r="C3225" t="str">
            <v>UN</v>
          </cell>
          <cell r="D3225">
            <v>2528</v>
          </cell>
        </row>
        <row r="3226">
          <cell r="A3226">
            <v>3226</v>
          </cell>
          <cell r="B3226" t="str">
            <v>LISTON ABARCO 4"x4"x3.6m</v>
          </cell>
          <cell r="C3226" t="str">
            <v>UN</v>
          </cell>
          <cell r="D3226">
            <v>15200</v>
          </cell>
        </row>
        <row r="3227">
          <cell r="A3227">
            <v>3227</v>
          </cell>
          <cell r="B3227" t="str">
            <v>TOMA PATA TRABADA</v>
          </cell>
          <cell r="C3227" t="str">
            <v>UN</v>
          </cell>
          <cell r="D3227">
            <v>2900</v>
          </cell>
        </row>
        <row r="3228">
          <cell r="A3228">
            <v>3228</v>
          </cell>
          <cell r="B3228" t="str">
            <v>BOTON TIMBRE           04</v>
          </cell>
          <cell r="C3228" t="str">
            <v>UN</v>
          </cell>
          <cell r="D3228">
            <v>2329</v>
          </cell>
        </row>
        <row r="3229">
          <cell r="A3229">
            <v>3229</v>
          </cell>
          <cell r="B3229" t="str">
            <v>TOMA TELEFONICA        06</v>
          </cell>
          <cell r="C3229" t="str">
            <v>UN</v>
          </cell>
          <cell r="D3229">
            <v>2169</v>
          </cell>
        </row>
        <row r="3230">
          <cell r="A3230">
            <v>3230</v>
          </cell>
          <cell r="B3230" t="str">
            <v>SALIDA CORDON TV.      01</v>
          </cell>
          <cell r="C3230" t="str">
            <v>UN</v>
          </cell>
          <cell r="D3230">
            <v>1125</v>
          </cell>
        </row>
        <row r="3231">
          <cell r="A3231">
            <v>3231</v>
          </cell>
          <cell r="B3231" t="str">
            <v>DIMMER SENCILLO</v>
          </cell>
          <cell r="C3231" t="str">
            <v>UN</v>
          </cell>
          <cell r="D3231">
            <v>18769</v>
          </cell>
        </row>
        <row r="3232">
          <cell r="A3232">
            <v>3232</v>
          </cell>
          <cell r="B3232" t="str">
            <v>DIMMER CONMUTABLE</v>
          </cell>
          <cell r="C3232" t="str">
            <v>UN</v>
          </cell>
          <cell r="D3232">
            <v>18769</v>
          </cell>
        </row>
        <row r="3233">
          <cell r="A3233">
            <v>3233</v>
          </cell>
          <cell r="B3233" t="str">
            <v>INTERRUPTOR DOBLE      05</v>
          </cell>
          <cell r="C3233" t="str">
            <v>UN</v>
          </cell>
          <cell r="D3233">
            <v>3276</v>
          </cell>
        </row>
        <row r="3234">
          <cell r="A3234">
            <v>3234</v>
          </cell>
          <cell r="B3234" t="str">
            <v>INTERRUPTOR TRIPLE     04</v>
          </cell>
          <cell r="C3234" t="str">
            <v>UN</v>
          </cell>
          <cell r="D3234">
            <v>4362</v>
          </cell>
        </row>
        <row r="3235">
          <cell r="A3235">
            <v>3235</v>
          </cell>
          <cell r="B3235" t="str">
            <v>CONM.+ INTERRUPTOR</v>
          </cell>
          <cell r="C3235" t="str">
            <v>UN</v>
          </cell>
          <cell r="D3235">
            <v>3573</v>
          </cell>
        </row>
        <row r="3236">
          <cell r="A3236">
            <v>3236</v>
          </cell>
          <cell r="B3236" t="str">
            <v>CENTRAL TELEF.KX-T 61610B</v>
          </cell>
          <cell r="C3236" t="str">
            <v>UN</v>
          </cell>
          <cell r="D3236">
            <v>1200000</v>
          </cell>
        </row>
        <row r="3237">
          <cell r="A3237">
            <v>3237</v>
          </cell>
          <cell r="B3237" t="str">
            <v>CONM.+ TRIPLE</v>
          </cell>
          <cell r="C3237" t="str">
            <v>UN</v>
          </cell>
          <cell r="D3237">
            <v>5243</v>
          </cell>
        </row>
        <row r="3238">
          <cell r="A3238">
            <v>3238</v>
          </cell>
          <cell r="B3238" t="str">
            <v>TOMA + INTERRUPTOR</v>
          </cell>
          <cell r="C3238" t="str">
            <v>UN</v>
          </cell>
          <cell r="D3238">
            <v>3387</v>
          </cell>
        </row>
        <row r="3239">
          <cell r="A3239">
            <v>3239</v>
          </cell>
          <cell r="B3239" t="str">
            <v>CENTRAL TELEF.KX-TD1232</v>
          </cell>
          <cell r="C3239" t="str">
            <v>UN</v>
          </cell>
          <cell r="D3239">
            <v>2400000</v>
          </cell>
        </row>
        <row r="3240">
          <cell r="A3240">
            <v>3240</v>
          </cell>
          <cell r="B3240" t="str">
            <v>TOMA DOBLE</v>
          </cell>
          <cell r="C3240" t="str">
            <v>UN</v>
          </cell>
          <cell r="D3240">
            <v>2366</v>
          </cell>
        </row>
        <row r="3241">
          <cell r="A3241">
            <v>3241</v>
          </cell>
          <cell r="B3241" t="str">
            <v>PEGACOR BLANCO</v>
          </cell>
          <cell r="C3241" t="str">
            <v>KG</v>
          </cell>
          <cell r="D3241">
            <v>963</v>
          </cell>
        </row>
        <row r="3242">
          <cell r="A3242">
            <v>3242</v>
          </cell>
          <cell r="B3242" t="str">
            <v>TOMA DOBLE             01</v>
          </cell>
          <cell r="C3242" t="str">
            <v>UN</v>
          </cell>
          <cell r="D3242">
            <v>2912</v>
          </cell>
        </row>
        <row r="3243">
          <cell r="A3243">
            <v>3243</v>
          </cell>
          <cell r="B3243" t="str">
            <v>LISTON ABARCO 4"x8"x3.6m</v>
          </cell>
          <cell r="C3243" t="str">
            <v>UN</v>
          </cell>
          <cell r="D3243">
            <v>12700</v>
          </cell>
        </row>
        <row r="3244">
          <cell r="A3244">
            <v>3244</v>
          </cell>
          <cell r="B3244" t="str">
            <v>LISTON ABARCO 1"x4"x3.6m</v>
          </cell>
          <cell r="C3244" t="str">
            <v>UN</v>
          </cell>
          <cell r="D3244">
            <v>3800</v>
          </cell>
        </row>
        <row r="3245">
          <cell r="A3245">
            <v>3245</v>
          </cell>
          <cell r="B3245" t="str">
            <v>TOMA SENCILLA EUROAMERI02</v>
          </cell>
          <cell r="C3245" t="str">
            <v>UN</v>
          </cell>
          <cell r="D3245">
            <v>2332</v>
          </cell>
        </row>
        <row r="3246">
          <cell r="A3246">
            <v>3246</v>
          </cell>
          <cell r="B3246" t="str">
            <v>TOMA EUROAMER.+INTERRUPT</v>
          </cell>
          <cell r="C3246" t="str">
            <v>UN</v>
          </cell>
          <cell r="D3246">
            <v>3480</v>
          </cell>
        </row>
        <row r="3247">
          <cell r="A3247">
            <v>3247</v>
          </cell>
          <cell r="B3247" t="str">
            <v>TOMA EUROA+CONMUTABLE</v>
          </cell>
          <cell r="C3247" t="str">
            <v>UN</v>
          </cell>
          <cell r="D3247">
            <v>3735</v>
          </cell>
        </row>
        <row r="3248">
          <cell r="A3248">
            <v>3248</v>
          </cell>
          <cell r="B3248" t="str">
            <v>TOMA DOBRE EUROAMER.CREMA</v>
          </cell>
          <cell r="C3248" t="str">
            <v>UN</v>
          </cell>
          <cell r="D3248">
            <v>3573</v>
          </cell>
        </row>
        <row r="3249">
          <cell r="A3249">
            <v>3249</v>
          </cell>
          <cell r="B3249" t="str">
            <v>INTERRUPTOR SENCILLO   08</v>
          </cell>
          <cell r="C3249" t="str">
            <v>UN</v>
          </cell>
          <cell r="D3249">
            <v>3967</v>
          </cell>
        </row>
        <row r="3250">
          <cell r="A3250">
            <v>3250</v>
          </cell>
          <cell r="B3250" t="str">
            <v>CONM.SENCILLO          01</v>
          </cell>
          <cell r="C3250" t="str">
            <v>UN</v>
          </cell>
          <cell r="D3250">
            <v>4350</v>
          </cell>
        </row>
        <row r="3251">
          <cell r="A3251">
            <v>3251</v>
          </cell>
          <cell r="B3251" t="str">
            <v>TIMBRE</v>
          </cell>
          <cell r="C3251" t="str">
            <v>UN</v>
          </cell>
          <cell r="D3251">
            <v>4443</v>
          </cell>
        </row>
        <row r="3252">
          <cell r="A3252">
            <v>3252</v>
          </cell>
          <cell r="B3252" t="str">
            <v>INTERRUPTOR DOBLE      06</v>
          </cell>
          <cell r="C3252" t="str">
            <v>UN</v>
          </cell>
          <cell r="D3252">
            <v>6322</v>
          </cell>
        </row>
        <row r="3253">
          <cell r="A3253">
            <v>3253</v>
          </cell>
          <cell r="B3253" t="str">
            <v>INTERRUPTOR TRIPLE     05</v>
          </cell>
          <cell r="C3253" t="str">
            <v>UN</v>
          </cell>
          <cell r="D3253">
            <v>8630</v>
          </cell>
        </row>
        <row r="3254">
          <cell r="A3254">
            <v>3254</v>
          </cell>
          <cell r="B3254" t="str">
            <v>CONM.+ INTERRUP.</v>
          </cell>
          <cell r="C3254" t="str">
            <v>UN</v>
          </cell>
          <cell r="D3254">
            <v>7215</v>
          </cell>
        </row>
        <row r="3255">
          <cell r="A3255">
            <v>3255</v>
          </cell>
          <cell r="B3255" t="str">
            <v>CONM.DOBLE</v>
          </cell>
          <cell r="C3255" t="str">
            <v>UN</v>
          </cell>
          <cell r="D3255">
            <v>7215</v>
          </cell>
        </row>
        <row r="3256">
          <cell r="A3256">
            <v>3256</v>
          </cell>
          <cell r="B3256" t="str">
            <v>CONM.TRIPLE</v>
          </cell>
          <cell r="C3256" t="str">
            <v>UN</v>
          </cell>
          <cell r="D3256">
            <v>9674</v>
          </cell>
        </row>
        <row r="3257">
          <cell r="A3257">
            <v>3257</v>
          </cell>
          <cell r="B3257" t="str">
            <v>TOMA + INTERRUPTOR     01</v>
          </cell>
          <cell r="C3257" t="str">
            <v>UN</v>
          </cell>
          <cell r="D3257">
            <v>5556</v>
          </cell>
        </row>
        <row r="3258">
          <cell r="A3258">
            <v>3258</v>
          </cell>
          <cell r="B3258" t="str">
            <v>CAMPANA VERTICAL DE 60 CM</v>
          </cell>
          <cell r="C3258" t="str">
            <v>UN</v>
          </cell>
          <cell r="D3258">
            <v>119800</v>
          </cell>
        </row>
        <row r="3259">
          <cell r="A3259">
            <v>3259</v>
          </cell>
          <cell r="B3259" t="str">
            <v>LISTON ABARCO 2"x6"x3m</v>
          </cell>
          <cell r="C3259" t="str">
            <v>UN</v>
          </cell>
          <cell r="D3259">
            <v>9500</v>
          </cell>
        </row>
        <row r="3260">
          <cell r="A3260">
            <v>3260</v>
          </cell>
          <cell r="B3260" t="str">
            <v>LISTON ABARCO 2"x5"x3m</v>
          </cell>
          <cell r="C3260" t="str">
            <v>UN</v>
          </cell>
          <cell r="D3260">
            <v>7900</v>
          </cell>
        </row>
        <row r="3261">
          <cell r="A3261">
            <v>3261</v>
          </cell>
          <cell r="B3261" t="str">
            <v>TOMA EUROAMER + INT.   LP</v>
          </cell>
          <cell r="C3261" t="str">
            <v>UN</v>
          </cell>
          <cell r="D3261">
            <v>5596</v>
          </cell>
        </row>
        <row r="3262">
          <cell r="A3262">
            <v>3262</v>
          </cell>
          <cell r="B3262" t="str">
            <v>TOMA EUROAMER+ CONM.   LP</v>
          </cell>
          <cell r="C3262" t="str">
            <v>UN</v>
          </cell>
          <cell r="D3262">
            <v>5997</v>
          </cell>
        </row>
        <row r="3263">
          <cell r="A3263">
            <v>3263</v>
          </cell>
          <cell r="B3263" t="str">
            <v>LISTON ABARCO 2"x4"x3m</v>
          </cell>
          <cell r="C3263" t="str">
            <v>UN</v>
          </cell>
          <cell r="D3263">
            <v>6400</v>
          </cell>
        </row>
        <row r="3264">
          <cell r="A3264">
            <v>3264</v>
          </cell>
          <cell r="B3264" t="str">
            <v>LISTON ABARCO 2"x3"x3m</v>
          </cell>
          <cell r="C3264" t="str">
            <v>UN</v>
          </cell>
          <cell r="D3264">
            <v>6400</v>
          </cell>
        </row>
        <row r="3265">
          <cell r="A3265">
            <v>3265</v>
          </cell>
          <cell r="B3265" t="str">
            <v>HIERRO RED.CORRUGADO 12mm</v>
          </cell>
          <cell r="C3265" t="str">
            <v>TN</v>
          </cell>
          <cell r="D3265">
            <v>586352</v>
          </cell>
        </row>
        <row r="3266">
          <cell r="A3266">
            <v>3266</v>
          </cell>
          <cell r="B3266" t="str">
            <v>TOMA TELEFONICA CREMA-LXK</v>
          </cell>
          <cell r="C3266" t="str">
            <v>UN</v>
          </cell>
          <cell r="D3266">
            <v>3654</v>
          </cell>
        </row>
        <row r="3267">
          <cell r="A3267">
            <v>3267</v>
          </cell>
          <cell r="B3267" t="str">
            <v>TOMA TELEFONICA DUPLEX</v>
          </cell>
          <cell r="C3267" t="str">
            <v>UN</v>
          </cell>
          <cell r="D3267">
            <v>3700</v>
          </cell>
        </row>
        <row r="3268">
          <cell r="A3268">
            <v>3268</v>
          </cell>
          <cell r="B3268" t="str">
            <v>TOMA TELEFONICA AMERIC.</v>
          </cell>
          <cell r="C3268" t="str">
            <v>UN</v>
          </cell>
          <cell r="D3268">
            <v>2900</v>
          </cell>
        </row>
        <row r="3269">
          <cell r="A3269">
            <v>3269</v>
          </cell>
          <cell r="B3269" t="str">
            <v>TOMA TELEFONICA        07</v>
          </cell>
          <cell r="C3269" t="str">
            <v>UN</v>
          </cell>
          <cell r="D3269">
            <v>4037</v>
          </cell>
        </row>
        <row r="3270">
          <cell r="A3270">
            <v>3270</v>
          </cell>
          <cell r="B3270" t="str">
            <v>TOMA COAXIAL   CREMA-LX-K</v>
          </cell>
          <cell r="C3270" t="str">
            <v>UN</v>
          </cell>
          <cell r="D3270">
            <v>2714</v>
          </cell>
        </row>
        <row r="3271">
          <cell r="A3271">
            <v>3271</v>
          </cell>
          <cell r="B3271" t="str">
            <v>LISTON ABARCO 2"x3"x3m 01</v>
          </cell>
          <cell r="C3271" t="str">
            <v>UN</v>
          </cell>
          <cell r="D3271">
            <v>4750</v>
          </cell>
        </row>
        <row r="3272">
          <cell r="A3272">
            <v>3272</v>
          </cell>
          <cell r="B3272" t="str">
            <v>LISTON ABARCO 2"x2"x3m</v>
          </cell>
          <cell r="C3272" t="str">
            <v>UN</v>
          </cell>
          <cell r="D3272">
            <v>3200</v>
          </cell>
        </row>
        <row r="3273">
          <cell r="A3273">
            <v>3273</v>
          </cell>
          <cell r="B3273" t="str">
            <v>HIERRO RED.CORRUGADO 1/2"</v>
          </cell>
          <cell r="C3273" t="str">
            <v>TN</v>
          </cell>
          <cell r="D3273">
            <v>586352</v>
          </cell>
        </row>
        <row r="3274">
          <cell r="A3274">
            <v>3274</v>
          </cell>
          <cell r="B3274" t="str">
            <v>BOTON TIMBRE           05</v>
          </cell>
          <cell r="C3274" t="str">
            <v>UN</v>
          </cell>
          <cell r="D3274">
            <v>4443</v>
          </cell>
        </row>
        <row r="3275">
          <cell r="A3275">
            <v>3275</v>
          </cell>
          <cell r="B3275" t="str">
            <v>HIERRO RED.CORRUGADO 5/8"</v>
          </cell>
          <cell r="C3275" t="str">
            <v>TN</v>
          </cell>
          <cell r="D3275">
            <v>575112</v>
          </cell>
        </row>
        <row r="3276">
          <cell r="A3276">
            <v>3276</v>
          </cell>
          <cell r="B3276" t="str">
            <v>INTERRUPTOR SENCILLO   09</v>
          </cell>
          <cell r="C3276" t="str">
            <v>UN</v>
          </cell>
          <cell r="D3276">
            <v>2204</v>
          </cell>
        </row>
        <row r="3277">
          <cell r="A3277">
            <v>3277</v>
          </cell>
          <cell r="B3277" t="str">
            <v>CONM.SENCILLO          02</v>
          </cell>
          <cell r="C3277" t="str">
            <v>UN</v>
          </cell>
          <cell r="D3277">
            <v>2528</v>
          </cell>
        </row>
        <row r="3278">
          <cell r="A3278">
            <v>3278</v>
          </cell>
          <cell r="B3278" t="str">
            <v>TOMA SENCILLO</v>
          </cell>
          <cell r="C3278" t="str">
            <v>UN</v>
          </cell>
          <cell r="D3278">
            <v>2332</v>
          </cell>
        </row>
        <row r="3279">
          <cell r="A3279">
            <v>3279</v>
          </cell>
          <cell r="B3279" t="str">
            <v>TOMA P/TRABADA 20 AMP</v>
          </cell>
          <cell r="C3279" t="str">
            <v>UN</v>
          </cell>
          <cell r="D3279">
            <v>2900</v>
          </cell>
        </row>
        <row r="3280">
          <cell r="A3280">
            <v>3280</v>
          </cell>
          <cell r="B3280" t="str">
            <v>BOTON TIMBRE           06</v>
          </cell>
          <cell r="C3280" t="str">
            <v>UN</v>
          </cell>
          <cell r="D3280">
            <v>2297</v>
          </cell>
        </row>
        <row r="3281">
          <cell r="A3281">
            <v>3281</v>
          </cell>
          <cell r="B3281" t="str">
            <v>TOMA TELEFONICA        08</v>
          </cell>
          <cell r="C3281" t="str">
            <v>UN</v>
          </cell>
          <cell r="D3281">
            <v>3654</v>
          </cell>
        </row>
        <row r="3282">
          <cell r="A3282">
            <v>3282</v>
          </cell>
          <cell r="B3282" t="str">
            <v>SALIDA CORDON TV.      02</v>
          </cell>
          <cell r="C3282" t="str">
            <v>UN</v>
          </cell>
          <cell r="D3282">
            <v>1125</v>
          </cell>
        </row>
        <row r="3283">
          <cell r="A3283">
            <v>3283</v>
          </cell>
          <cell r="B3283" t="str">
            <v>INTERRUTOR DOBLE</v>
          </cell>
          <cell r="C3283" t="str">
            <v>UN</v>
          </cell>
          <cell r="D3283">
            <v>3276</v>
          </cell>
        </row>
        <row r="3284">
          <cell r="A3284">
            <v>3284</v>
          </cell>
          <cell r="B3284" t="str">
            <v>INTERRUPTOR TRIPLE     06</v>
          </cell>
          <cell r="C3284" t="str">
            <v>UN</v>
          </cell>
          <cell r="D3284">
            <v>4362</v>
          </cell>
        </row>
        <row r="3285">
          <cell r="A3285">
            <v>3285</v>
          </cell>
          <cell r="B3285" t="str">
            <v>BOQUILLAS JUEGO     1"</v>
          </cell>
          <cell r="C3285" t="str">
            <v>UN</v>
          </cell>
          <cell r="D3285">
            <v>472</v>
          </cell>
        </row>
        <row r="3286">
          <cell r="A3286">
            <v>3286</v>
          </cell>
          <cell r="B3286" t="str">
            <v>CONM.+ DOBLE</v>
          </cell>
          <cell r="C3286" t="str">
            <v>UN</v>
          </cell>
          <cell r="D3286">
            <v>3840</v>
          </cell>
        </row>
        <row r="3287">
          <cell r="A3287">
            <v>3287</v>
          </cell>
          <cell r="B3287" t="str">
            <v>HIERRO RED.CORRUGADO 3/4"</v>
          </cell>
          <cell r="C3287" t="str">
            <v>TN</v>
          </cell>
          <cell r="D3287">
            <v>575112</v>
          </cell>
        </row>
        <row r="3288">
          <cell r="A3288">
            <v>3288</v>
          </cell>
          <cell r="B3288" t="str">
            <v>TOMA + INTERRUPTOR     02</v>
          </cell>
          <cell r="C3288" t="str">
            <v>UN</v>
          </cell>
          <cell r="D3288">
            <v>3387</v>
          </cell>
        </row>
        <row r="3289">
          <cell r="A3289">
            <v>3289</v>
          </cell>
          <cell r="B3289" t="str">
            <v>TOMA + CONMUTABLE</v>
          </cell>
          <cell r="C3289" t="str">
            <v>UN</v>
          </cell>
          <cell r="D3289">
            <v>2146</v>
          </cell>
        </row>
        <row r="3290">
          <cell r="A3290">
            <v>3290</v>
          </cell>
          <cell r="B3290" t="str">
            <v>TOMA DOBLE             02</v>
          </cell>
          <cell r="C3290" t="str">
            <v>UN</v>
          </cell>
          <cell r="D3290">
            <v>2366</v>
          </cell>
        </row>
        <row r="3291">
          <cell r="A3291">
            <v>3291</v>
          </cell>
          <cell r="B3291" t="str">
            <v>CAMPANA HORIZONTAL 60 CM</v>
          </cell>
          <cell r="C3291" t="str">
            <v>UN</v>
          </cell>
          <cell r="D3291">
            <v>129350</v>
          </cell>
        </row>
        <row r="3292">
          <cell r="A3292">
            <v>3292</v>
          </cell>
          <cell r="B3292" t="str">
            <v>TOMA DOBLE             03</v>
          </cell>
          <cell r="C3292" t="str">
            <v>UN</v>
          </cell>
          <cell r="D3292">
            <v>2912</v>
          </cell>
        </row>
        <row r="3293">
          <cell r="A3293">
            <v>3293</v>
          </cell>
          <cell r="B3293" t="str">
            <v>HIERRO RED.CORRUGADO 7/8"</v>
          </cell>
          <cell r="C3293" t="str">
            <v>TN</v>
          </cell>
          <cell r="D3293">
            <v>562284</v>
          </cell>
        </row>
        <row r="3294">
          <cell r="A3294">
            <v>3294</v>
          </cell>
          <cell r="B3294" t="str">
            <v>HIERRO RED.CORRUGADO   1"</v>
          </cell>
          <cell r="C3294" t="str">
            <v>TN</v>
          </cell>
          <cell r="D3294">
            <v>562284</v>
          </cell>
        </row>
        <row r="3295">
          <cell r="A3295">
            <v>3295</v>
          </cell>
          <cell r="B3295" t="str">
            <v>CENTRAL TELEF. KX-T 336</v>
          </cell>
          <cell r="C3295" t="str">
            <v>UN</v>
          </cell>
          <cell r="D3295">
            <v>4250000</v>
          </cell>
        </row>
        <row r="3296">
          <cell r="A3296">
            <v>3296</v>
          </cell>
          <cell r="B3296" t="str">
            <v>HIERRO RED.CORRUGADO1-1/8</v>
          </cell>
          <cell r="C3296" t="str">
            <v>TN</v>
          </cell>
          <cell r="D3296">
            <v>601428</v>
          </cell>
        </row>
        <row r="3297">
          <cell r="A3297">
            <v>3297</v>
          </cell>
          <cell r="B3297" t="str">
            <v>TOMA EUROAMER.+CONMUTABLE</v>
          </cell>
          <cell r="C3297" t="str">
            <v>UN</v>
          </cell>
          <cell r="D3297">
            <v>3735</v>
          </cell>
        </row>
        <row r="3298">
          <cell r="A3298">
            <v>3298</v>
          </cell>
          <cell r="B3298" t="str">
            <v>TOMA DOBRE EUROAMER.BLANC</v>
          </cell>
          <cell r="C3298" t="str">
            <v>UN</v>
          </cell>
          <cell r="D3298">
            <v>3897</v>
          </cell>
        </row>
        <row r="3299">
          <cell r="A3299">
            <v>3299</v>
          </cell>
          <cell r="B3299" t="str">
            <v>INTERRUPTOR SENCILLO   10</v>
          </cell>
          <cell r="C3299" t="str">
            <v>UN</v>
          </cell>
          <cell r="D3299">
            <v>3967</v>
          </cell>
        </row>
        <row r="3300">
          <cell r="A3300">
            <v>3300</v>
          </cell>
          <cell r="B3300" t="str">
            <v>CONM.SENCILLO          03</v>
          </cell>
          <cell r="C3300" t="str">
            <v>UN</v>
          </cell>
          <cell r="D3300">
            <v>4350</v>
          </cell>
        </row>
        <row r="3301">
          <cell r="A3301">
            <v>3301</v>
          </cell>
          <cell r="B3301" t="str">
            <v>TIMBRE                 01</v>
          </cell>
          <cell r="C3301" t="str">
            <v>UN</v>
          </cell>
          <cell r="D3301">
            <v>4443</v>
          </cell>
        </row>
        <row r="3302">
          <cell r="A3302">
            <v>3302</v>
          </cell>
          <cell r="B3302" t="str">
            <v>INTERRUPTOR DOBLE      07</v>
          </cell>
          <cell r="C3302" t="str">
            <v>UN</v>
          </cell>
          <cell r="D3302">
            <v>6322</v>
          </cell>
        </row>
        <row r="3303">
          <cell r="A3303">
            <v>3303</v>
          </cell>
          <cell r="B3303" t="str">
            <v>CAMPANA HORIZONTAL 60 C01</v>
          </cell>
          <cell r="C3303" t="str">
            <v>UN</v>
          </cell>
          <cell r="D3303">
            <v>138350</v>
          </cell>
        </row>
        <row r="3304">
          <cell r="A3304">
            <v>3304</v>
          </cell>
          <cell r="B3304" t="str">
            <v>CONM.+ INTERRUPTOR     01</v>
          </cell>
          <cell r="C3304" t="str">
            <v>UN</v>
          </cell>
          <cell r="D3304">
            <v>7215</v>
          </cell>
        </row>
        <row r="3305">
          <cell r="A3305">
            <v>3305</v>
          </cell>
          <cell r="B3305" t="str">
            <v>CONM.DOBLE             01</v>
          </cell>
          <cell r="C3305" t="str">
            <v>UN</v>
          </cell>
          <cell r="D3305">
            <v>7215</v>
          </cell>
        </row>
        <row r="3306">
          <cell r="A3306">
            <v>3306</v>
          </cell>
          <cell r="B3306" t="str">
            <v>CONM.TRIPLE            01</v>
          </cell>
          <cell r="C3306" t="str">
            <v>UN</v>
          </cell>
          <cell r="D3306">
            <v>9674</v>
          </cell>
        </row>
        <row r="3307">
          <cell r="A3307">
            <v>3307</v>
          </cell>
          <cell r="B3307" t="str">
            <v>TOMA + INTERRUPTOR     03</v>
          </cell>
          <cell r="C3307" t="str">
            <v>UN</v>
          </cell>
          <cell r="D3307">
            <v>5556</v>
          </cell>
        </row>
        <row r="3308">
          <cell r="A3308">
            <v>3308</v>
          </cell>
          <cell r="B3308" t="str">
            <v>CAMPANA HORIZONTAL 90 CM</v>
          </cell>
          <cell r="C3308" t="str">
            <v>UN</v>
          </cell>
          <cell r="D3308">
            <v>253900</v>
          </cell>
        </row>
        <row r="3309">
          <cell r="A3309">
            <v>3309</v>
          </cell>
          <cell r="B3309" t="str">
            <v>HIERRO RED.CORRUGADO1-1/4</v>
          </cell>
          <cell r="C3309" t="str">
            <v>TN</v>
          </cell>
          <cell r="D3309">
            <v>601428</v>
          </cell>
        </row>
        <row r="3310">
          <cell r="A3310">
            <v>3310</v>
          </cell>
          <cell r="B3310" t="str">
            <v>HIERRO RED.CORRUGADO1-3/8</v>
          </cell>
          <cell r="C3310" t="str">
            <v>TN</v>
          </cell>
          <cell r="D3310">
            <v>601428</v>
          </cell>
        </row>
        <row r="3311">
          <cell r="A3311">
            <v>3311</v>
          </cell>
          <cell r="B3311" t="str">
            <v>TOMA EUROAMER.+INTERRUP01</v>
          </cell>
          <cell r="C3311" t="str">
            <v>UN</v>
          </cell>
          <cell r="D3311">
            <v>5591</v>
          </cell>
        </row>
        <row r="3312">
          <cell r="A3312">
            <v>3312</v>
          </cell>
          <cell r="B3312" t="str">
            <v>TOMA EUROAMER.+CONMUTAB01</v>
          </cell>
          <cell r="C3312" t="str">
            <v>UN</v>
          </cell>
          <cell r="D3312">
            <v>5997</v>
          </cell>
        </row>
        <row r="3313">
          <cell r="A3313">
            <v>3313</v>
          </cell>
          <cell r="B3313" t="str">
            <v>CAMPANA HORIZONTAL 90 C01</v>
          </cell>
          <cell r="C3313" t="str">
            <v>UN</v>
          </cell>
          <cell r="D3313">
            <v>271000</v>
          </cell>
        </row>
        <row r="3314">
          <cell r="A3314">
            <v>3314</v>
          </cell>
          <cell r="B3314" t="str">
            <v>LAVAPLATOS ELECTRICO</v>
          </cell>
          <cell r="C3314" t="str">
            <v>UN</v>
          </cell>
          <cell r="D3314">
            <v>713800</v>
          </cell>
        </row>
        <row r="3315">
          <cell r="A3315">
            <v>3315</v>
          </cell>
          <cell r="B3315" t="str">
            <v>CUATRO VIAS</v>
          </cell>
          <cell r="C3315" t="str">
            <v>UN</v>
          </cell>
          <cell r="D3315">
            <v>5099</v>
          </cell>
        </row>
        <row r="3316">
          <cell r="A3316">
            <v>3316</v>
          </cell>
          <cell r="B3316" t="str">
            <v>TOMA TELEFONICA        09</v>
          </cell>
          <cell r="C3316" t="str">
            <v>UN</v>
          </cell>
          <cell r="D3316">
            <v>2169</v>
          </cell>
        </row>
        <row r="3317">
          <cell r="A3317">
            <v>3317</v>
          </cell>
          <cell r="B3317" t="str">
            <v>TOMA TELEFONICA DUPLEX 01</v>
          </cell>
          <cell r="C3317" t="str">
            <v>UN</v>
          </cell>
          <cell r="D3317">
            <v>3700</v>
          </cell>
        </row>
        <row r="3318">
          <cell r="A3318">
            <v>3318</v>
          </cell>
          <cell r="B3318" t="str">
            <v>TOMA TELEFONICA        10</v>
          </cell>
          <cell r="C3318" t="str">
            <v>UN</v>
          </cell>
          <cell r="D3318">
            <v>2900</v>
          </cell>
        </row>
        <row r="3319">
          <cell r="A3319">
            <v>3319</v>
          </cell>
          <cell r="B3319" t="str">
            <v>TOMA TELEFONICA        11</v>
          </cell>
          <cell r="C3319" t="str">
            <v>UN</v>
          </cell>
          <cell r="D3319">
            <v>4036</v>
          </cell>
        </row>
        <row r="3320">
          <cell r="A3320">
            <v>3320</v>
          </cell>
          <cell r="B3320" t="str">
            <v>HIERRO LISO CHIPA    1/4"</v>
          </cell>
          <cell r="C3320" t="str">
            <v>TN</v>
          </cell>
          <cell r="D3320">
            <v>579079</v>
          </cell>
        </row>
        <row r="3321">
          <cell r="A3321">
            <v>3321</v>
          </cell>
          <cell r="B3321" t="str">
            <v>GRIS FILETTO 305x305x2001</v>
          </cell>
          <cell r="C3321" t="str">
            <v>M2</v>
          </cell>
          <cell r="D3321">
            <v>54636</v>
          </cell>
        </row>
        <row r="3322">
          <cell r="A3322">
            <v>3322</v>
          </cell>
          <cell r="B3322" t="str">
            <v>JUEGO BOQUILLAS PVC 2"</v>
          </cell>
          <cell r="C3322" t="str">
            <v>UN</v>
          </cell>
          <cell r="D3322">
            <v>1131</v>
          </cell>
        </row>
        <row r="3323">
          <cell r="A3323">
            <v>3323</v>
          </cell>
          <cell r="B3323" t="str">
            <v>HIERRO LISO CHIPA    3/8"</v>
          </cell>
          <cell r="C3323" t="str">
            <v>TN</v>
          </cell>
          <cell r="D3323">
            <v>555924</v>
          </cell>
        </row>
        <row r="3324">
          <cell r="A3324">
            <v>3324</v>
          </cell>
          <cell r="B3324" t="str">
            <v>BOTON TIMBRE           07</v>
          </cell>
          <cell r="C3324" t="str">
            <v>UN</v>
          </cell>
          <cell r="D3324">
            <v>4036</v>
          </cell>
        </row>
        <row r="3325">
          <cell r="A3325">
            <v>3325</v>
          </cell>
          <cell r="B3325" t="str">
            <v>GRIS FILETTO 305x610x20</v>
          </cell>
          <cell r="C3325" t="str">
            <v>M2</v>
          </cell>
          <cell r="D3325">
            <v>48024</v>
          </cell>
        </row>
        <row r="3326">
          <cell r="A3326">
            <v>3326</v>
          </cell>
          <cell r="B3326" t="str">
            <v>INTERRUPTOR SENCILLO   11</v>
          </cell>
          <cell r="C3326" t="str">
            <v>UN</v>
          </cell>
          <cell r="D3326">
            <v>4628</v>
          </cell>
        </row>
        <row r="3327">
          <cell r="A3327">
            <v>3327</v>
          </cell>
          <cell r="B3327" t="str">
            <v>GRIS FILETTO 305x610x2001</v>
          </cell>
          <cell r="C3327" t="str">
            <v>M2</v>
          </cell>
          <cell r="D3327">
            <v>58000</v>
          </cell>
        </row>
        <row r="3328">
          <cell r="A3328">
            <v>3328</v>
          </cell>
          <cell r="B3328" t="str">
            <v>HELIMALLA PLANA M-024</v>
          </cell>
          <cell r="C3328" t="str">
            <v>TN</v>
          </cell>
          <cell r="D3328">
            <v>983437</v>
          </cell>
        </row>
        <row r="3329">
          <cell r="A3329">
            <v>3329</v>
          </cell>
          <cell r="B3329" t="str">
            <v>TOMA CORRIENTE DOBLE</v>
          </cell>
          <cell r="C3329" t="str">
            <v>UN</v>
          </cell>
          <cell r="D3329">
            <v>4965</v>
          </cell>
        </row>
        <row r="3330">
          <cell r="A3330">
            <v>3330</v>
          </cell>
          <cell r="B3330" t="str">
            <v>TOMA TELEFONICA        12</v>
          </cell>
          <cell r="C3330" t="str">
            <v>UN</v>
          </cell>
          <cell r="D3330">
            <v>7505</v>
          </cell>
        </row>
        <row r="3331">
          <cell r="A3331">
            <v>3331</v>
          </cell>
          <cell r="B3331" t="str">
            <v>TOMA TELEFONICA AMERICANA</v>
          </cell>
          <cell r="C3331" t="str">
            <v>UN</v>
          </cell>
          <cell r="D3331">
            <v>7412</v>
          </cell>
        </row>
        <row r="3332">
          <cell r="A3332">
            <v>3332</v>
          </cell>
          <cell r="B3332" t="str">
            <v>TOMA TELEFONICA DUPLEX 02</v>
          </cell>
          <cell r="C3332" t="str">
            <v>UN</v>
          </cell>
          <cell r="D3332">
            <v>5986</v>
          </cell>
        </row>
        <row r="3333">
          <cell r="A3333">
            <v>3333</v>
          </cell>
          <cell r="B3333" t="str">
            <v>SISMOGRAFIL-BARRA   6.0mm</v>
          </cell>
          <cell r="C3333" t="str">
            <v>TN</v>
          </cell>
          <cell r="D3333">
            <v>622586</v>
          </cell>
        </row>
        <row r="3334">
          <cell r="A3334">
            <v>3334</v>
          </cell>
          <cell r="B3334" t="str">
            <v>SALIDA CORDON TV.      03</v>
          </cell>
          <cell r="C3334" t="str">
            <v>UN</v>
          </cell>
          <cell r="D3334">
            <v>5336</v>
          </cell>
        </row>
        <row r="3335">
          <cell r="A3335">
            <v>3335</v>
          </cell>
          <cell r="B3335" t="str">
            <v>GRIS FILETTO ASERRADO</v>
          </cell>
          <cell r="C3335" t="str">
            <v>M2</v>
          </cell>
          <cell r="D3335">
            <v>37352</v>
          </cell>
        </row>
        <row r="3336">
          <cell r="A3336">
            <v>3336</v>
          </cell>
          <cell r="B3336" t="str">
            <v>INTERRUPTOR DOBLE      08</v>
          </cell>
          <cell r="C3336" t="str">
            <v>UN</v>
          </cell>
          <cell r="D3336">
            <v>9431</v>
          </cell>
        </row>
        <row r="3337">
          <cell r="A3337">
            <v>3337</v>
          </cell>
          <cell r="B3337" t="str">
            <v>TOMA CORR. + INTERRUPTOR</v>
          </cell>
          <cell r="C3337" t="str">
            <v>UN</v>
          </cell>
          <cell r="D3337">
            <v>3248</v>
          </cell>
        </row>
        <row r="3338">
          <cell r="A3338">
            <v>3338</v>
          </cell>
          <cell r="B3338" t="str">
            <v>BOMBA PARA CONCRETO    02</v>
          </cell>
          <cell r="C3338" t="str">
            <v>M3</v>
          </cell>
          <cell r="D3338">
            <v>11600</v>
          </cell>
        </row>
        <row r="3339">
          <cell r="A3339">
            <v>3339</v>
          </cell>
          <cell r="B3339" t="str">
            <v>CONM.DOBLE             02</v>
          </cell>
          <cell r="C3339" t="str">
            <v>UN</v>
          </cell>
          <cell r="D3339">
            <v>3491</v>
          </cell>
        </row>
        <row r="3340">
          <cell r="A3340">
            <v>3340</v>
          </cell>
          <cell r="B3340" t="str">
            <v>TOMA DOBLE             04</v>
          </cell>
          <cell r="C3340" t="str">
            <v>UN</v>
          </cell>
          <cell r="D3340">
            <v>2366</v>
          </cell>
        </row>
        <row r="3341">
          <cell r="A3341">
            <v>3341</v>
          </cell>
          <cell r="B3341" t="str">
            <v>TRUFLEX TRC 37-38-39</v>
          </cell>
          <cell r="C3341" t="str">
            <v>GL</v>
          </cell>
          <cell r="D3341">
            <v>36603</v>
          </cell>
        </row>
        <row r="3342">
          <cell r="A3342">
            <v>3342</v>
          </cell>
          <cell r="B3342" t="str">
            <v>GRIS FILETTO ASERRADO  01</v>
          </cell>
          <cell r="C3342" t="str">
            <v>M2</v>
          </cell>
          <cell r="D3342">
            <v>47444</v>
          </cell>
        </row>
        <row r="3343">
          <cell r="A3343">
            <v>3343</v>
          </cell>
          <cell r="B3343" t="str">
            <v>TIMBRE + INTERRUPTOR</v>
          </cell>
          <cell r="C3343" t="str">
            <v>UN</v>
          </cell>
          <cell r="D3343">
            <v>3062</v>
          </cell>
        </row>
        <row r="3344">
          <cell r="A3344">
            <v>3344</v>
          </cell>
          <cell r="B3344" t="str">
            <v>TIMBRE + CONMUTABLE</v>
          </cell>
          <cell r="C3344" t="str">
            <v>UN</v>
          </cell>
          <cell r="D3344">
            <v>2122</v>
          </cell>
        </row>
        <row r="3345">
          <cell r="A3345">
            <v>3345</v>
          </cell>
          <cell r="B3345" t="str">
            <v>GRIS FILETTO CUADREADO</v>
          </cell>
          <cell r="C3345" t="str">
            <v>M2</v>
          </cell>
          <cell r="D3345">
            <v>55564</v>
          </cell>
        </row>
        <row r="3346">
          <cell r="A3346">
            <v>3346</v>
          </cell>
          <cell r="B3346" t="str">
            <v>EXTINTOR 30 LIBRAS    ABC</v>
          </cell>
          <cell r="C3346" t="str">
            <v>UN</v>
          </cell>
          <cell r="D3346">
            <v>90480</v>
          </cell>
        </row>
        <row r="3347">
          <cell r="A3347">
            <v>3347</v>
          </cell>
          <cell r="B3347" t="str">
            <v>TOMA EUROAMER.+CONMUTAB02</v>
          </cell>
          <cell r="C3347" t="str">
            <v>UN</v>
          </cell>
          <cell r="D3347">
            <v>3735</v>
          </cell>
        </row>
        <row r="3348">
          <cell r="A3348">
            <v>3348</v>
          </cell>
          <cell r="B3348" t="str">
            <v>SISMOGRAFIL-BARRA   6.5mm</v>
          </cell>
          <cell r="C3348" t="str">
            <v>TN</v>
          </cell>
          <cell r="D3348">
            <v>610420</v>
          </cell>
        </row>
        <row r="3349">
          <cell r="A3349">
            <v>3349</v>
          </cell>
          <cell r="B3349" t="str">
            <v>ANDAMIO TUBULAR 1.2*1.2</v>
          </cell>
          <cell r="C3349" t="str">
            <v>DD</v>
          </cell>
          <cell r="D3349">
            <v>974</v>
          </cell>
        </row>
        <row r="3350">
          <cell r="A3350">
            <v>3350</v>
          </cell>
          <cell r="B3350" t="str">
            <v>LISTON ABARCO 1"x2"x3m</v>
          </cell>
          <cell r="C3350" t="str">
            <v>ML</v>
          </cell>
          <cell r="D3350">
            <v>534</v>
          </cell>
        </row>
        <row r="3351">
          <cell r="A3351">
            <v>3351</v>
          </cell>
          <cell r="B3351" t="str">
            <v>RUEDAS P/ ANDAMIO TUBULAR</v>
          </cell>
          <cell r="C3351" t="str">
            <v>DD</v>
          </cell>
          <cell r="D3351">
            <v>464</v>
          </cell>
        </row>
        <row r="3352">
          <cell r="A3352">
            <v>3352</v>
          </cell>
          <cell r="B3352" t="str">
            <v>TUBERIA RDE 21  3/4"</v>
          </cell>
          <cell r="C3352" t="str">
            <v>ML</v>
          </cell>
          <cell r="D3352">
            <v>755</v>
          </cell>
        </row>
        <row r="3353">
          <cell r="A3353">
            <v>3353</v>
          </cell>
          <cell r="B3353" t="str">
            <v>LISTON ABARCO 3"x4"x3m</v>
          </cell>
          <cell r="C3353" t="str">
            <v>UN</v>
          </cell>
          <cell r="D3353">
            <v>9500</v>
          </cell>
        </row>
        <row r="3354">
          <cell r="A3354">
            <v>3354</v>
          </cell>
          <cell r="B3354" t="str">
            <v>LISTON ABARCO 4"x6"x3m</v>
          </cell>
          <cell r="C3354" t="str">
            <v>UN</v>
          </cell>
          <cell r="D3354">
            <v>19000</v>
          </cell>
        </row>
        <row r="3355">
          <cell r="A3355">
            <v>3355</v>
          </cell>
          <cell r="B3355" t="str">
            <v>TUBERIA RDE 21  1"</v>
          </cell>
          <cell r="C3355" t="str">
            <v>ML</v>
          </cell>
          <cell r="D3355">
            <v>1098</v>
          </cell>
        </row>
        <row r="3356">
          <cell r="A3356">
            <v>3356</v>
          </cell>
          <cell r="B3356" t="str">
            <v>LISTON ABARCO 4"x5"x3m</v>
          </cell>
          <cell r="C3356" t="str">
            <v>UN</v>
          </cell>
          <cell r="D3356">
            <v>15850</v>
          </cell>
        </row>
        <row r="3357">
          <cell r="A3357">
            <v>3357</v>
          </cell>
          <cell r="B3357" t="str">
            <v>LISTON ABARCO 4"x4"x3m</v>
          </cell>
          <cell r="C3357" t="str">
            <v>UN</v>
          </cell>
          <cell r="D3357">
            <v>12700</v>
          </cell>
        </row>
        <row r="3358">
          <cell r="A3358">
            <v>3358</v>
          </cell>
          <cell r="B3358" t="str">
            <v>VIBRADOR A GASOLINA</v>
          </cell>
          <cell r="C3358" t="str">
            <v>DD</v>
          </cell>
          <cell r="D3358">
            <v>30740</v>
          </cell>
        </row>
        <row r="3359">
          <cell r="A3359">
            <v>3359</v>
          </cell>
          <cell r="B3359" t="str">
            <v>TUBERIA RDE 21 1 1/4"</v>
          </cell>
          <cell r="C3359" t="str">
            <v>ML</v>
          </cell>
          <cell r="D3359">
            <v>1894</v>
          </cell>
        </row>
        <row r="3360">
          <cell r="A3360">
            <v>3360</v>
          </cell>
          <cell r="B3360" t="str">
            <v>LISTON ABARCO 4"x8"x3m</v>
          </cell>
          <cell r="C3360" t="str">
            <v>UN</v>
          </cell>
          <cell r="D3360">
            <v>25400</v>
          </cell>
        </row>
        <row r="3361">
          <cell r="A3361">
            <v>3361</v>
          </cell>
          <cell r="B3361" t="str">
            <v>LISTON ABARCO 1"x4"x3m</v>
          </cell>
          <cell r="C3361" t="str">
            <v>UN</v>
          </cell>
          <cell r="D3361">
            <v>3200</v>
          </cell>
        </row>
        <row r="3362">
          <cell r="A3362">
            <v>3362</v>
          </cell>
          <cell r="B3362" t="str">
            <v>LISTON CARACOLI 2"x4"x3m</v>
          </cell>
          <cell r="C3362" t="str">
            <v>UN</v>
          </cell>
          <cell r="D3362">
            <v>4000</v>
          </cell>
        </row>
        <row r="3363">
          <cell r="A3363">
            <v>3363</v>
          </cell>
          <cell r="B3363" t="str">
            <v>MOTOBOMBA DE 3"</v>
          </cell>
          <cell r="C3363" t="str">
            <v>DD</v>
          </cell>
          <cell r="D3363">
            <v>27260</v>
          </cell>
        </row>
        <row r="3364">
          <cell r="A3364">
            <v>3364</v>
          </cell>
          <cell r="B3364" t="str">
            <v>VIBROCOMPACT. A GASOLINA</v>
          </cell>
          <cell r="C3364" t="str">
            <v>DD</v>
          </cell>
          <cell r="D3364">
            <v>28000</v>
          </cell>
        </row>
        <row r="3365">
          <cell r="A3365">
            <v>3365</v>
          </cell>
          <cell r="B3365" t="str">
            <v>VIBROCOMPACT. ELECTRICO</v>
          </cell>
          <cell r="C3365" t="str">
            <v>DD</v>
          </cell>
          <cell r="D3365">
            <v>19000</v>
          </cell>
        </row>
        <row r="3366">
          <cell r="A3366">
            <v>3366</v>
          </cell>
          <cell r="B3366" t="str">
            <v>ENTREPISO ESTR.MONO E-12R</v>
          </cell>
          <cell r="C3366" t="str">
            <v>M2</v>
          </cell>
          <cell r="D3366">
            <v>20666</v>
          </cell>
        </row>
        <row r="3367">
          <cell r="A3367">
            <v>3367</v>
          </cell>
          <cell r="B3367" t="str">
            <v>SUMIDERO VIAL    68x33x10</v>
          </cell>
          <cell r="C3367" t="str">
            <v>UN</v>
          </cell>
          <cell r="D3367">
            <v>39315</v>
          </cell>
        </row>
        <row r="3368">
          <cell r="A3368">
            <v>3368</v>
          </cell>
          <cell r="B3368" t="str">
            <v>COMPRESOR DE 2 MARTILLOS</v>
          </cell>
          <cell r="C3368" t="str">
            <v>HR</v>
          </cell>
          <cell r="D3368">
            <v>26100</v>
          </cell>
        </row>
        <row r="3369">
          <cell r="A3369">
            <v>3369</v>
          </cell>
          <cell r="B3369" t="str">
            <v>LISTON CARACOLI 2"x3"x3m</v>
          </cell>
          <cell r="C3369" t="str">
            <v>UN</v>
          </cell>
          <cell r="D3369">
            <v>3000</v>
          </cell>
        </row>
        <row r="3370">
          <cell r="A3370">
            <v>3370</v>
          </cell>
          <cell r="B3370" t="str">
            <v>ANDAMIO SECCION</v>
          </cell>
          <cell r="C3370" t="str">
            <v>MS</v>
          </cell>
          <cell r="D3370">
            <v>5220</v>
          </cell>
        </row>
        <row r="3371">
          <cell r="A3371">
            <v>3371</v>
          </cell>
          <cell r="B3371" t="str">
            <v>LISTON CARACOLI 2"x2"x3m</v>
          </cell>
          <cell r="C3371" t="str">
            <v>UN</v>
          </cell>
          <cell r="D3371">
            <v>2000</v>
          </cell>
        </row>
        <row r="3372">
          <cell r="A3372">
            <v>3372</v>
          </cell>
          <cell r="B3372" t="str">
            <v>PLUMA ELECTRICA    250 Kg</v>
          </cell>
          <cell r="C3372" t="str">
            <v>MS</v>
          </cell>
          <cell r="D3372">
            <v>222720</v>
          </cell>
        </row>
        <row r="3373">
          <cell r="A3373">
            <v>3373</v>
          </cell>
          <cell r="B3373" t="str">
            <v>EQUIP.SOLDADURA ELECTRICO</v>
          </cell>
          <cell r="C3373" t="str">
            <v>DD</v>
          </cell>
          <cell r="D3373">
            <v>16704</v>
          </cell>
        </row>
        <row r="3374">
          <cell r="A3374">
            <v>3374</v>
          </cell>
          <cell r="B3374" t="str">
            <v>CORTADORA DE LADRILLO</v>
          </cell>
          <cell r="C3374" t="str">
            <v>DD</v>
          </cell>
          <cell r="D3374">
            <v>17400</v>
          </cell>
        </row>
        <row r="3375">
          <cell r="A3375">
            <v>3375</v>
          </cell>
          <cell r="B3375" t="str">
            <v>LISTON CARACOLI 1"x2"x3m</v>
          </cell>
          <cell r="C3375" t="str">
            <v>UN</v>
          </cell>
          <cell r="D3375">
            <v>1000</v>
          </cell>
        </row>
        <row r="3376">
          <cell r="A3376">
            <v>3376</v>
          </cell>
          <cell r="B3376" t="str">
            <v>TABLA CARACOLI 1"x12cmx3m</v>
          </cell>
          <cell r="C3376" t="str">
            <v>UN</v>
          </cell>
          <cell r="D3376">
            <v>5500</v>
          </cell>
        </row>
        <row r="3377">
          <cell r="A3377">
            <v>3377</v>
          </cell>
          <cell r="B3377" t="str">
            <v>ELEVADOR GLEASON 1000 Kg</v>
          </cell>
          <cell r="C3377" t="str">
            <v>DD</v>
          </cell>
          <cell r="D3377">
            <v>34800</v>
          </cell>
        </row>
        <row r="3378">
          <cell r="A3378">
            <v>3378</v>
          </cell>
          <cell r="B3378" t="str">
            <v>MALACATE C/OPER.   500 Kg</v>
          </cell>
          <cell r="C3378" t="str">
            <v>DD</v>
          </cell>
          <cell r="D3378">
            <v>27144</v>
          </cell>
        </row>
        <row r="3379">
          <cell r="A3379">
            <v>3379</v>
          </cell>
          <cell r="B3379" t="str">
            <v>MALACATE          1500 Kg</v>
          </cell>
          <cell r="C3379" t="str">
            <v>DD</v>
          </cell>
          <cell r="D3379">
            <v>30160</v>
          </cell>
        </row>
        <row r="3380">
          <cell r="A3380">
            <v>3380</v>
          </cell>
          <cell r="B3380" t="str">
            <v>DIFERENCIAL VITAL  1 TON.</v>
          </cell>
          <cell r="C3380" t="str">
            <v>DD</v>
          </cell>
          <cell r="D3380">
            <v>11600</v>
          </cell>
        </row>
        <row r="3381">
          <cell r="A3381">
            <v>3381</v>
          </cell>
          <cell r="B3381" t="str">
            <v>TABLA CARACOLI 2"x12cmx3m</v>
          </cell>
          <cell r="C3381" t="str">
            <v>UN</v>
          </cell>
          <cell r="D3381">
            <v>12000</v>
          </cell>
        </row>
        <row r="3382">
          <cell r="A3382">
            <v>3382</v>
          </cell>
          <cell r="B3382" t="str">
            <v>CIELO RASO PINO CIPRES</v>
          </cell>
          <cell r="C3382" t="str">
            <v>M2</v>
          </cell>
          <cell r="D3382">
            <v>11400</v>
          </cell>
        </row>
        <row r="3383">
          <cell r="A3383">
            <v>3383</v>
          </cell>
          <cell r="B3383" t="str">
            <v>TUBERIA RDE 21 1 1/2"</v>
          </cell>
          <cell r="C3383" t="str">
            <v>ML</v>
          </cell>
          <cell r="D3383">
            <v>2470</v>
          </cell>
        </row>
        <row r="3384">
          <cell r="A3384">
            <v>3384</v>
          </cell>
          <cell r="B3384" t="str">
            <v>TRAILER Y TRACTOR DE  8 T</v>
          </cell>
          <cell r="C3384" t="str">
            <v>HR</v>
          </cell>
          <cell r="D3384">
            <v>40600</v>
          </cell>
        </row>
        <row r="3385">
          <cell r="A3385">
            <v>3385</v>
          </cell>
          <cell r="B3385" t="str">
            <v>BENITIN DE 500</v>
          </cell>
          <cell r="C3385" t="str">
            <v>MS</v>
          </cell>
          <cell r="D3385">
            <v>310000</v>
          </cell>
        </row>
        <row r="3386">
          <cell r="A3386">
            <v>3386</v>
          </cell>
          <cell r="B3386" t="str">
            <v>TUBERIA RDE 21  2"</v>
          </cell>
          <cell r="C3386" t="str">
            <v>ML</v>
          </cell>
          <cell r="D3386">
            <v>3487</v>
          </cell>
        </row>
        <row r="3387">
          <cell r="A3387">
            <v>3387</v>
          </cell>
          <cell r="B3387" t="str">
            <v>CIELO RASO MARFIL</v>
          </cell>
          <cell r="C3387" t="str">
            <v>M2</v>
          </cell>
          <cell r="D3387">
            <v>11700</v>
          </cell>
        </row>
        <row r="3388">
          <cell r="A3388">
            <v>3388</v>
          </cell>
          <cell r="B3388" t="str">
            <v xml:space="preserve">FORMALETA METALICA PARA COLUMNAS </v>
          </cell>
          <cell r="C3388" t="str">
            <v>DD</v>
          </cell>
          <cell r="D3388">
            <v>1990</v>
          </cell>
        </row>
        <row r="3389">
          <cell r="A3389">
            <v>3389</v>
          </cell>
          <cell r="B3389" t="str">
            <v>FORMALETA COLUMNAS 50X50</v>
          </cell>
          <cell r="C3389" t="str">
            <v>DD</v>
          </cell>
          <cell r="D3389">
            <v>1566</v>
          </cell>
        </row>
        <row r="3390">
          <cell r="A3390">
            <v>3390</v>
          </cell>
          <cell r="B3390" t="str">
            <v>FORMALETA COLUMNAS 50X60</v>
          </cell>
          <cell r="C3390" t="str">
            <v>DD</v>
          </cell>
          <cell r="D3390">
            <v>2088</v>
          </cell>
        </row>
        <row r="3391">
          <cell r="A3391">
            <v>3391</v>
          </cell>
          <cell r="B3391" t="str">
            <v>CIELO RASO CEDRILLO</v>
          </cell>
          <cell r="C3391" t="str">
            <v>M2</v>
          </cell>
          <cell r="D3391">
            <v>12000</v>
          </cell>
        </row>
        <row r="3392">
          <cell r="A3392">
            <v>3392</v>
          </cell>
          <cell r="B3392" t="str">
            <v>CONOS DE ABRAHAMS</v>
          </cell>
          <cell r="C3392" t="str">
            <v>MS</v>
          </cell>
          <cell r="D3392">
            <v>25000</v>
          </cell>
        </row>
        <row r="3393">
          <cell r="A3393">
            <v>3393</v>
          </cell>
          <cell r="B3393" t="str">
            <v>CIELO RASO ZAPAN</v>
          </cell>
          <cell r="C3393" t="str">
            <v>M2</v>
          </cell>
          <cell r="D3393">
            <v>13600</v>
          </cell>
        </row>
        <row r="3394">
          <cell r="A3394">
            <v>3394</v>
          </cell>
          <cell r="B3394" t="str">
            <v>CIELO RASO AMARILLON</v>
          </cell>
          <cell r="C3394" t="str">
            <v>M2</v>
          </cell>
          <cell r="D3394">
            <v>12500</v>
          </cell>
        </row>
        <row r="3395">
          <cell r="A3395">
            <v>3395</v>
          </cell>
          <cell r="B3395" t="str">
            <v>TUBERIA RDE 21 2 1/2"</v>
          </cell>
          <cell r="C3395" t="str">
            <v>ML</v>
          </cell>
          <cell r="D3395">
            <v>5214</v>
          </cell>
        </row>
        <row r="3396">
          <cell r="A3396">
            <v>3396</v>
          </cell>
          <cell r="B3396" t="str">
            <v>TRANSPORTE CAMION</v>
          </cell>
          <cell r="C3396" t="str">
            <v>VJ</v>
          </cell>
          <cell r="D3396">
            <v>64000</v>
          </cell>
        </row>
        <row r="3397">
          <cell r="A3397">
            <v>3397</v>
          </cell>
          <cell r="B3397" t="str">
            <v>TUBERIA RDE 21  3"</v>
          </cell>
          <cell r="C3397" t="str">
            <v>ML</v>
          </cell>
          <cell r="D3397">
            <v>6730</v>
          </cell>
        </row>
        <row r="3398">
          <cell r="A3398">
            <v>3398</v>
          </cell>
          <cell r="B3398" t="str">
            <v>SANITARIO ARMONIA</v>
          </cell>
          <cell r="C3398" t="str">
            <v>UN</v>
          </cell>
          <cell r="D3398">
            <v>118999</v>
          </cell>
        </row>
        <row r="3399">
          <cell r="A3399">
            <v>3399</v>
          </cell>
          <cell r="B3399" t="str">
            <v>L/MANOS PEDESTAL</v>
          </cell>
          <cell r="C3399" t="str">
            <v>UN</v>
          </cell>
          <cell r="D3399">
            <v>73677</v>
          </cell>
        </row>
        <row r="3400">
          <cell r="A3400">
            <v>3400</v>
          </cell>
          <cell r="B3400" t="str">
            <v>CIELO RASO OTOBO</v>
          </cell>
          <cell r="C3400" t="str">
            <v>M2</v>
          </cell>
          <cell r="D3400">
            <v>12500</v>
          </cell>
        </row>
        <row r="3401">
          <cell r="A3401">
            <v>3401</v>
          </cell>
          <cell r="B3401" t="str">
            <v>TUBERIA RDE 21  4"</v>
          </cell>
          <cell r="C3401" t="str">
            <v>ML</v>
          </cell>
          <cell r="D3401">
            <v>11776</v>
          </cell>
        </row>
        <row r="3402">
          <cell r="A3402">
            <v>3402</v>
          </cell>
          <cell r="B3402" t="str">
            <v>TUBERIA RDE 26  2"</v>
          </cell>
          <cell r="C3402" t="str">
            <v>ML</v>
          </cell>
          <cell r="D3402">
            <v>2827</v>
          </cell>
        </row>
        <row r="3403">
          <cell r="A3403">
            <v>3403</v>
          </cell>
          <cell r="B3403" t="str">
            <v>MEZCLADORA DE 6 P3 (1BLT)</v>
          </cell>
          <cell r="C3403" t="str">
            <v>DD</v>
          </cell>
          <cell r="D3403">
            <v>40959</v>
          </cell>
        </row>
        <row r="3404">
          <cell r="A3404">
            <v>3404</v>
          </cell>
          <cell r="B3404" t="str">
            <v>MEZCLADORA DE 9' CUBICOS</v>
          </cell>
          <cell r="C3404" t="str">
            <v>MS</v>
          </cell>
          <cell r="D3404">
            <v>501000</v>
          </cell>
        </row>
        <row r="3405">
          <cell r="A3405">
            <v>3405</v>
          </cell>
          <cell r="B3405" t="str">
            <v>VIBRADOR A GASOLINA    01</v>
          </cell>
          <cell r="C3405" t="str">
            <v>DD</v>
          </cell>
          <cell r="D3405">
            <v>23500</v>
          </cell>
        </row>
        <row r="3406">
          <cell r="A3406">
            <v>3406</v>
          </cell>
          <cell r="B3406" t="str">
            <v>TUBERIA RDE 26 2 1/2"</v>
          </cell>
          <cell r="C3406" t="str">
            <v>ML</v>
          </cell>
          <cell r="D3406">
            <v>4123</v>
          </cell>
        </row>
        <row r="3407">
          <cell r="A3407">
            <v>3407</v>
          </cell>
          <cell r="B3407" t="str">
            <v>PLUMA ELECTRICA    250 01</v>
          </cell>
          <cell r="C3407" t="str">
            <v>DD</v>
          </cell>
          <cell r="D3407">
            <v>9280</v>
          </cell>
        </row>
        <row r="3408">
          <cell r="A3408">
            <v>3408</v>
          </cell>
          <cell r="B3408" t="str">
            <v>VIBROCOMPACT.DIESEL/GAS.</v>
          </cell>
          <cell r="C3408" t="str">
            <v>DD</v>
          </cell>
          <cell r="D3408">
            <v>22000</v>
          </cell>
        </row>
        <row r="3409">
          <cell r="A3409">
            <v>3409</v>
          </cell>
          <cell r="B3409" t="str">
            <v>TUBERIA RDE 26  3"</v>
          </cell>
          <cell r="C3409" t="str">
            <v>ML</v>
          </cell>
          <cell r="D3409">
            <v>5382</v>
          </cell>
        </row>
        <row r="3410">
          <cell r="A3410">
            <v>3410</v>
          </cell>
          <cell r="B3410" t="str">
            <v>COMPRESOR DE 2 MARTILLO</v>
          </cell>
          <cell r="C3410" t="str">
            <v>DD</v>
          </cell>
          <cell r="D3410">
            <v>208800</v>
          </cell>
        </row>
        <row r="3411">
          <cell r="A3411">
            <v>3411</v>
          </cell>
          <cell r="B3411" t="str">
            <v>TUBERIA RDE 26  4"</v>
          </cell>
          <cell r="C3411" t="str">
            <v>ML</v>
          </cell>
          <cell r="D3411">
            <v>8833</v>
          </cell>
        </row>
        <row r="3412">
          <cell r="A3412">
            <v>3412</v>
          </cell>
          <cell r="B3412" t="str">
            <v>TUBERIA SANITARIA  6"</v>
          </cell>
          <cell r="C3412" t="str">
            <v>ML</v>
          </cell>
          <cell r="D3412">
            <v>13118</v>
          </cell>
        </row>
        <row r="3413">
          <cell r="A3413">
            <v>3413</v>
          </cell>
          <cell r="B3413" t="str">
            <v>CIELO RASO PARDILLO</v>
          </cell>
          <cell r="C3413" t="str">
            <v>M2</v>
          </cell>
          <cell r="D3413">
            <v>15100</v>
          </cell>
        </row>
        <row r="3414">
          <cell r="A3414">
            <v>3414</v>
          </cell>
          <cell r="B3414" t="str">
            <v>TUBERIA SANITARIA 1 1/2"</v>
          </cell>
          <cell r="C3414" t="str">
            <v>ML</v>
          </cell>
          <cell r="D3414">
            <v>2396</v>
          </cell>
        </row>
        <row r="3415">
          <cell r="A3415">
            <v>3415</v>
          </cell>
          <cell r="B3415" t="str">
            <v>DISTANCIADOR ENTRE TACOS</v>
          </cell>
          <cell r="C3415" t="str">
            <v>DD</v>
          </cell>
          <cell r="D3415">
            <v>23</v>
          </cell>
        </row>
        <row r="3416">
          <cell r="A3416">
            <v>3416</v>
          </cell>
          <cell r="B3416" t="str">
            <v>GRIS FILETTO CUADREADO 01</v>
          </cell>
          <cell r="C3416" t="str">
            <v>M2</v>
          </cell>
          <cell r="D3416">
            <v>66004</v>
          </cell>
        </row>
        <row r="3417">
          <cell r="A3417">
            <v>3417</v>
          </cell>
          <cell r="B3417" t="str">
            <v>GRIS PAYANDE 153x305x10</v>
          </cell>
          <cell r="C3417" t="str">
            <v>M2</v>
          </cell>
          <cell r="D3417">
            <v>49246</v>
          </cell>
        </row>
        <row r="3418">
          <cell r="A3418">
            <v>3418</v>
          </cell>
          <cell r="B3418" t="str">
            <v>ALAMBRE COBRE THW   8 AWG</v>
          </cell>
          <cell r="C3418" t="str">
            <v>ML</v>
          </cell>
          <cell r="D3418">
            <v>994</v>
          </cell>
        </row>
        <row r="3419">
          <cell r="A3419">
            <v>3419</v>
          </cell>
          <cell r="B3419" t="str">
            <v>ALAMBRE COBRE THW  10 AWG</v>
          </cell>
          <cell r="C3419" t="str">
            <v>ML</v>
          </cell>
          <cell r="D3419">
            <v>637</v>
          </cell>
        </row>
        <row r="3420">
          <cell r="A3420">
            <v>3420</v>
          </cell>
          <cell r="B3420" t="str">
            <v>ALAMBRE COBRE THW  12 AWG</v>
          </cell>
          <cell r="C3420" t="str">
            <v>ML</v>
          </cell>
          <cell r="D3420">
            <v>406</v>
          </cell>
        </row>
        <row r="3421">
          <cell r="A3421">
            <v>3421</v>
          </cell>
          <cell r="B3421" t="str">
            <v>INSTALACION RECUB.TRUFLEX</v>
          </cell>
          <cell r="C3421" t="str">
            <v>M2</v>
          </cell>
          <cell r="D3421">
            <v>9925</v>
          </cell>
        </row>
        <row r="3422">
          <cell r="A3422">
            <v>3422</v>
          </cell>
          <cell r="B3422" t="str">
            <v>ALAMBRE COBRE THW   6 AWG</v>
          </cell>
          <cell r="C3422" t="str">
            <v>ML</v>
          </cell>
          <cell r="D3422">
            <v>1569</v>
          </cell>
        </row>
        <row r="3423">
          <cell r="A3423">
            <v>3423</v>
          </cell>
          <cell r="B3423" t="str">
            <v>GRIS PAYANDE 305x305x10</v>
          </cell>
          <cell r="C3423" t="str">
            <v>M2</v>
          </cell>
          <cell r="D3423">
            <v>49416</v>
          </cell>
        </row>
        <row r="3424">
          <cell r="A3424">
            <v>3424</v>
          </cell>
          <cell r="B3424" t="str">
            <v>ALAMBRE COBRE THW  10 A01</v>
          </cell>
          <cell r="C3424" t="str">
            <v>ML</v>
          </cell>
          <cell r="D3424">
            <v>994</v>
          </cell>
        </row>
        <row r="3425">
          <cell r="A3425">
            <v>3425</v>
          </cell>
          <cell r="B3425" t="str">
            <v>ALAMBRE COBRE THW  12 A01</v>
          </cell>
          <cell r="C3425" t="str">
            <v>ML</v>
          </cell>
          <cell r="D3425">
            <v>406</v>
          </cell>
        </row>
        <row r="3426">
          <cell r="A3426">
            <v>3426</v>
          </cell>
          <cell r="B3426" t="str">
            <v>ALAMBRE COBRE THW  14 A01</v>
          </cell>
          <cell r="C3426" t="str">
            <v>ML</v>
          </cell>
          <cell r="D3426">
            <v>291</v>
          </cell>
        </row>
        <row r="3427">
          <cell r="A3427">
            <v>3427</v>
          </cell>
          <cell r="B3427" t="str">
            <v>ALAMBRE COBRE TPNM    2x8</v>
          </cell>
          <cell r="C3427" t="str">
            <v>ML</v>
          </cell>
          <cell r="D3427">
            <v>1855</v>
          </cell>
        </row>
        <row r="3428">
          <cell r="A3428">
            <v>3428</v>
          </cell>
          <cell r="B3428" t="str">
            <v>ALAMBRE COBRE TPNM   2x10</v>
          </cell>
          <cell r="C3428" t="str">
            <v>ML</v>
          </cell>
          <cell r="D3428">
            <v>1188</v>
          </cell>
        </row>
        <row r="3429">
          <cell r="A3429">
            <v>3429</v>
          </cell>
          <cell r="B3429" t="str">
            <v>ALAMBRE COBRE TPNM   2x12</v>
          </cell>
          <cell r="C3429" t="str">
            <v>ML</v>
          </cell>
          <cell r="D3429">
            <v>785</v>
          </cell>
        </row>
        <row r="3430">
          <cell r="A3430">
            <v>3430</v>
          </cell>
          <cell r="B3430" t="str">
            <v>ALAMBRE COBRE TPNM   2x14</v>
          </cell>
          <cell r="C3430" t="str">
            <v>ML</v>
          </cell>
          <cell r="D3430">
            <v>536</v>
          </cell>
        </row>
        <row r="3431">
          <cell r="A3431">
            <v>3431</v>
          </cell>
          <cell r="B3431" t="str">
            <v>ALAMBRE COBRE TPNM   2x16</v>
          </cell>
          <cell r="C3431" t="str">
            <v>ML</v>
          </cell>
          <cell r="D3431">
            <v>429</v>
          </cell>
        </row>
        <row r="3432">
          <cell r="A3432">
            <v>3432</v>
          </cell>
          <cell r="B3432" t="str">
            <v>ALAMBRE COBRE TPNM   2x18</v>
          </cell>
          <cell r="C3432" t="str">
            <v>ML</v>
          </cell>
          <cell r="D3432">
            <v>374</v>
          </cell>
        </row>
        <row r="3433">
          <cell r="A3433">
            <v>3433</v>
          </cell>
          <cell r="B3433" t="str">
            <v>CABLE COBRE THW    14 AWG</v>
          </cell>
          <cell r="C3433" t="str">
            <v>ML</v>
          </cell>
          <cell r="D3433">
            <v>362</v>
          </cell>
        </row>
        <row r="3434">
          <cell r="A3434">
            <v>3434</v>
          </cell>
          <cell r="B3434" t="str">
            <v>CABLE COBRE THW    12 AWG</v>
          </cell>
          <cell r="C3434" t="str">
            <v>ML</v>
          </cell>
          <cell r="D3434">
            <v>521</v>
          </cell>
        </row>
        <row r="3435">
          <cell r="A3435">
            <v>3435</v>
          </cell>
          <cell r="B3435" t="str">
            <v>CABLE COBRE THW    10 AWG</v>
          </cell>
          <cell r="C3435" t="str">
            <v>ML</v>
          </cell>
          <cell r="D3435">
            <v>748</v>
          </cell>
        </row>
        <row r="3436">
          <cell r="A3436">
            <v>3436</v>
          </cell>
          <cell r="B3436" t="str">
            <v>CABLE COBRE THW     8 AWG</v>
          </cell>
          <cell r="C3436" t="str">
            <v>ML</v>
          </cell>
          <cell r="D3436">
            <v>1081</v>
          </cell>
        </row>
        <row r="3437">
          <cell r="A3437">
            <v>3437</v>
          </cell>
          <cell r="B3437" t="str">
            <v>CABLE COBRE THW     6 AWG</v>
          </cell>
          <cell r="C3437" t="str">
            <v>ML</v>
          </cell>
          <cell r="D3437">
            <v>1666</v>
          </cell>
        </row>
        <row r="3438">
          <cell r="A3438">
            <v>3438</v>
          </cell>
          <cell r="B3438" t="str">
            <v>CABLE COBRE THW     4 AWG</v>
          </cell>
          <cell r="C3438" t="str">
            <v>ML</v>
          </cell>
          <cell r="D3438">
            <v>2569</v>
          </cell>
        </row>
        <row r="3439">
          <cell r="A3439">
            <v>3439</v>
          </cell>
          <cell r="B3439" t="str">
            <v>CABLE COBRE THW     2 AWG</v>
          </cell>
          <cell r="C3439" t="str">
            <v>ML</v>
          </cell>
          <cell r="D3439">
            <v>3989</v>
          </cell>
        </row>
        <row r="3440">
          <cell r="A3440">
            <v>3440</v>
          </cell>
          <cell r="B3440" t="str">
            <v>CABLE COBRE THW   1/0 AWG</v>
          </cell>
          <cell r="C3440" t="str">
            <v>ML</v>
          </cell>
          <cell r="D3440">
            <v>6218</v>
          </cell>
        </row>
        <row r="3441">
          <cell r="A3441">
            <v>3441</v>
          </cell>
          <cell r="B3441" t="str">
            <v>CABLE COBRE THW   2/0 AWG</v>
          </cell>
          <cell r="C3441" t="str">
            <v>ML</v>
          </cell>
          <cell r="D3441">
            <v>7773</v>
          </cell>
        </row>
        <row r="3442">
          <cell r="A3442">
            <v>3442</v>
          </cell>
          <cell r="B3442" t="str">
            <v>CABLE COBRE THW   3/0 AWG</v>
          </cell>
          <cell r="C3442" t="str">
            <v>ML</v>
          </cell>
          <cell r="D3442">
            <v>9753</v>
          </cell>
        </row>
        <row r="3443">
          <cell r="A3443">
            <v>3443</v>
          </cell>
          <cell r="B3443" t="str">
            <v>CABLE COBRE THW   4/0 AWG</v>
          </cell>
          <cell r="C3443" t="str">
            <v>ML</v>
          </cell>
          <cell r="D3443">
            <v>12181</v>
          </cell>
        </row>
        <row r="3444">
          <cell r="A3444">
            <v>3444</v>
          </cell>
          <cell r="B3444" t="str">
            <v>CABLE COBRE THW  250Kcmil</v>
          </cell>
          <cell r="C3444" t="str">
            <v>ML</v>
          </cell>
          <cell r="D3444">
            <v>14368</v>
          </cell>
        </row>
        <row r="3445">
          <cell r="A3445">
            <v>3445</v>
          </cell>
          <cell r="B3445" t="str">
            <v>CABLE COBRE THW  300Kcmil</v>
          </cell>
          <cell r="C3445" t="str">
            <v>ML</v>
          </cell>
          <cell r="D3445">
            <v>17192</v>
          </cell>
        </row>
        <row r="3446">
          <cell r="A3446">
            <v>3446</v>
          </cell>
          <cell r="B3446" t="str">
            <v>CABLE COBRE THW  350Kcmil</v>
          </cell>
          <cell r="C3446" t="str">
            <v>ML</v>
          </cell>
          <cell r="D3446">
            <v>20019</v>
          </cell>
        </row>
        <row r="3447">
          <cell r="A3447">
            <v>3447</v>
          </cell>
          <cell r="B3447" t="str">
            <v>CABLE COBRE THW  400Kcmil</v>
          </cell>
          <cell r="C3447" t="str">
            <v>ML</v>
          </cell>
          <cell r="D3447">
            <v>22814</v>
          </cell>
        </row>
        <row r="3448">
          <cell r="A3448">
            <v>3448</v>
          </cell>
          <cell r="B3448" t="str">
            <v>CABLE COBRE THW  500Kcmil</v>
          </cell>
          <cell r="C3448" t="str">
            <v>ML</v>
          </cell>
          <cell r="D3448">
            <v>28519</v>
          </cell>
        </row>
        <row r="3449">
          <cell r="A3449">
            <v>3449</v>
          </cell>
          <cell r="B3449" t="str">
            <v>CABLE COBRE THW  600Kcmil</v>
          </cell>
          <cell r="C3449" t="str">
            <v>ML</v>
          </cell>
          <cell r="D3449">
            <v>34353</v>
          </cell>
        </row>
        <row r="3450">
          <cell r="A3450">
            <v>3450</v>
          </cell>
          <cell r="B3450" t="str">
            <v>CABLE COBRE THW  700Kcmil</v>
          </cell>
          <cell r="C3450" t="str">
            <v>ML</v>
          </cell>
          <cell r="D3450">
            <v>40301</v>
          </cell>
        </row>
        <row r="3451">
          <cell r="A3451">
            <v>3451</v>
          </cell>
          <cell r="B3451" t="str">
            <v>CABLE COBRE THW  750Kcmil</v>
          </cell>
          <cell r="C3451" t="str">
            <v>ML</v>
          </cell>
          <cell r="D3451">
            <v>43455</v>
          </cell>
        </row>
        <row r="3452">
          <cell r="A3452">
            <v>3452</v>
          </cell>
          <cell r="B3452" t="str">
            <v>CABLE COBRE THW 1000Kcmil</v>
          </cell>
          <cell r="C3452" t="str">
            <v>ML</v>
          </cell>
          <cell r="D3452">
            <v>57986</v>
          </cell>
        </row>
        <row r="3453">
          <cell r="A3453">
            <v>3453</v>
          </cell>
          <cell r="B3453" t="str">
            <v>TABLON CATIVO 1/2"x12"12'</v>
          </cell>
          <cell r="C3453" t="str">
            <v>UN</v>
          </cell>
          <cell r="D3453">
            <v>5400</v>
          </cell>
        </row>
        <row r="3454">
          <cell r="A3454">
            <v>3454</v>
          </cell>
          <cell r="B3454" t="str">
            <v>GRIS PAYANDE ZOCALO</v>
          </cell>
          <cell r="C3454" t="str">
            <v>ML</v>
          </cell>
          <cell r="D3454">
            <v>3596</v>
          </cell>
        </row>
        <row r="3455">
          <cell r="A3455">
            <v>3455</v>
          </cell>
          <cell r="B3455" t="str">
            <v>GRIS PAYANDE SPACATTO</v>
          </cell>
          <cell r="C3455" t="str">
            <v>M2</v>
          </cell>
          <cell r="D3455">
            <v>35728</v>
          </cell>
        </row>
        <row r="3456">
          <cell r="A3456">
            <v>3456</v>
          </cell>
          <cell r="B3456" t="str">
            <v>GRIS PAYANDE 153X305x11</v>
          </cell>
          <cell r="C3456" t="str">
            <v>M2</v>
          </cell>
          <cell r="D3456">
            <v>40368</v>
          </cell>
        </row>
        <row r="3457">
          <cell r="A3457">
            <v>3457</v>
          </cell>
          <cell r="B3457" t="str">
            <v>GRIS PAYANDE 305X305x11</v>
          </cell>
          <cell r="C3457" t="str">
            <v>M2</v>
          </cell>
          <cell r="D3457">
            <v>40368</v>
          </cell>
        </row>
        <row r="3458">
          <cell r="A3458">
            <v>3458</v>
          </cell>
          <cell r="B3458" t="str">
            <v>GRIS PAYANDE 153x305x1101</v>
          </cell>
          <cell r="C3458" t="str">
            <v>M2</v>
          </cell>
          <cell r="D3458">
            <v>45240</v>
          </cell>
        </row>
        <row r="3459">
          <cell r="A3459">
            <v>3459</v>
          </cell>
          <cell r="B3459" t="str">
            <v>IMPRIMANTE</v>
          </cell>
          <cell r="C3459" t="str">
            <v>KG</v>
          </cell>
          <cell r="D3459">
            <v>3000</v>
          </cell>
        </row>
        <row r="3460">
          <cell r="A3460">
            <v>3460</v>
          </cell>
          <cell r="B3460" t="str">
            <v>CABLE Cu ENCAUCH.2x18 AWG</v>
          </cell>
          <cell r="C3460" t="str">
            <v>ML</v>
          </cell>
          <cell r="D3460">
            <v>592</v>
          </cell>
        </row>
        <row r="3461">
          <cell r="A3461">
            <v>3461</v>
          </cell>
          <cell r="B3461" t="str">
            <v>CABLE Cu ENCAUCH.3x18 AWG</v>
          </cell>
          <cell r="C3461" t="str">
            <v>ML</v>
          </cell>
          <cell r="D3461">
            <v>803</v>
          </cell>
        </row>
        <row r="3462">
          <cell r="A3462">
            <v>3462</v>
          </cell>
          <cell r="B3462" t="str">
            <v>CABLE Cu ENCAUCH.4x18 AWG</v>
          </cell>
          <cell r="C3462" t="str">
            <v>ML</v>
          </cell>
          <cell r="D3462">
            <v>1021</v>
          </cell>
        </row>
        <row r="3463">
          <cell r="A3463">
            <v>3463</v>
          </cell>
          <cell r="B3463" t="str">
            <v>CABLE Cu ENCAUCH.2x16 AWG</v>
          </cell>
          <cell r="C3463" t="str">
            <v>ML</v>
          </cell>
          <cell r="D3463">
            <v>800</v>
          </cell>
        </row>
        <row r="3464">
          <cell r="A3464">
            <v>3464</v>
          </cell>
          <cell r="B3464" t="str">
            <v>CABLE Cu ENCAUCH.3x16 AWG</v>
          </cell>
          <cell r="C3464" t="str">
            <v>ML</v>
          </cell>
          <cell r="D3464">
            <v>1042</v>
          </cell>
        </row>
        <row r="3465">
          <cell r="A3465">
            <v>3465</v>
          </cell>
          <cell r="B3465" t="str">
            <v>CABLE Cu ENCAUCH.4x16 AWG</v>
          </cell>
          <cell r="C3465" t="str">
            <v>ML</v>
          </cell>
          <cell r="D3465">
            <v>1221</v>
          </cell>
        </row>
        <row r="3466">
          <cell r="A3466">
            <v>3466</v>
          </cell>
          <cell r="B3466" t="str">
            <v>CABLE Cu ENCAUCH.2x14 AWG</v>
          </cell>
          <cell r="C3466" t="str">
            <v>ML</v>
          </cell>
          <cell r="D3466">
            <v>1337</v>
          </cell>
        </row>
        <row r="3467">
          <cell r="A3467">
            <v>3467</v>
          </cell>
          <cell r="B3467" t="str">
            <v>CABLE Cu ENCAUCH.3x14 AWG</v>
          </cell>
          <cell r="C3467" t="str">
            <v>ML</v>
          </cell>
          <cell r="D3467">
            <v>1598</v>
          </cell>
        </row>
        <row r="3468">
          <cell r="A3468">
            <v>3468</v>
          </cell>
          <cell r="B3468" t="str">
            <v>CABLE Cu ENCAUCH.4x14 AWG</v>
          </cell>
          <cell r="C3468" t="str">
            <v>ML</v>
          </cell>
          <cell r="D3468">
            <v>1911</v>
          </cell>
        </row>
        <row r="3469">
          <cell r="A3469">
            <v>3469</v>
          </cell>
          <cell r="B3469" t="str">
            <v>CABLE Cu ENCAUCH.2x12 AWG</v>
          </cell>
          <cell r="C3469" t="str">
            <v>ML</v>
          </cell>
          <cell r="D3469">
            <v>1811</v>
          </cell>
        </row>
        <row r="3470">
          <cell r="A3470">
            <v>3470</v>
          </cell>
          <cell r="B3470" t="str">
            <v>CABLE Cu ENCAUCH.3x12 AWG</v>
          </cell>
          <cell r="C3470" t="str">
            <v>ML</v>
          </cell>
          <cell r="D3470">
            <v>2242</v>
          </cell>
        </row>
        <row r="3471">
          <cell r="A3471">
            <v>3471</v>
          </cell>
          <cell r="B3471" t="str">
            <v>CABLE Cu ENCAUCH.4x12 AWG</v>
          </cell>
          <cell r="C3471" t="str">
            <v>ML</v>
          </cell>
          <cell r="D3471">
            <v>2662</v>
          </cell>
        </row>
        <row r="3472">
          <cell r="A3472">
            <v>3472</v>
          </cell>
          <cell r="B3472" t="str">
            <v>CABLE Cu ENCAUCH.2x10 AWG</v>
          </cell>
          <cell r="C3472" t="str">
            <v>ML</v>
          </cell>
          <cell r="D3472">
            <v>2422</v>
          </cell>
        </row>
        <row r="3473">
          <cell r="A3473">
            <v>3473</v>
          </cell>
          <cell r="B3473" t="str">
            <v>CABLE Cu ENCAUCH.3x10 AWG</v>
          </cell>
          <cell r="C3473" t="str">
            <v>ML</v>
          </cell>
          <cell r="D3473">
            <v>3036</v>
          </cell>
        </row>
        <row r="3474">
          <cell r="A3474">
            <v>3474</v>
          </cell>
          <cell r="B3474" t="str">
            <v>CABLE Cu ENCAUCH.4x10 AWG</v>
          </cell>
          <cell r="C3474" t="str">
            <v>ML</v>
          </cell>
          <cell r="D3474">
            <v>3653</v>
          </cell>
        </row>
        <row r="3475">
          <cell r="A3475">
            <v>3475</v>
          </cell>
          <cell r="B3475" t="str">
            <v>CABLE Cu ENCAUCH. 2x8 AWG</v>
          </cell>
          <cell r="C3475" t="str">
            <v>ML</v>
          </cell>
          <cell r="D3475">
            <v>3682</v>
          </cell>
        </row>
        <row r="3476">
          <cell r="A3476">
            <v>3476</v>
          </cell>
          <cell r="B3476" t="str">
            <v>CABLE Cu ENCAUCH. 3x8 AWG</v>
          </cell>
          <cell r="C3476" t="str">
            <v>ML</v>
          </cell>
          <cell r="D3476">
            <v>4590</v>
          </cell>
        </row>
        <row r="3477">
          <cell r="A3477">
            <v>3477</v>
          </cell>
          <cell r="B3477" t="str">
            <v>CABLE Cu ENCAUCH. 4x8 AWG</v>
          </cell>
          <cell r="C3477" t="str">
            <v>ML</v>
          </cell>
          <cell r="D3477">
            <v>5959</v>
          </cell>
        </row>
        <row r="3478">
          <cell r="A3478">
            <v>3478</v>
          </cell>
          <cell r="B3478" t="str">
            <v>CABLE Cu ENCAUCH. 2x6 AWG</v>
          </cell>
          <cell r="C3478" t="str">
            <v>ML</v>
          </cell>
          <cell r="D3478">
            <v>5482</v>
          </cell>
        </row>
        <row r="3479">
          <cell r="A3479">
            <v>3479</v>
          </cell>
          <cell r="B3479" t="str">
            <v>CABLE Cu ENCAUCH. 3x6 AWG</v>
          </cell>
          <cell r="C3479" t="str">
            <v>ML</v>
          </cell>
          <cell r="D3479">
            <v>7099</v>
          </cell>
        </row>
        <row r="3480">
          <cell r="A3480">
            <v>3480</v>
          </cell>
          <cell r="B3480" t="str">
            <v>CABLE Cu ENCAUCH. 4x6 AWG</v>
          </cell>
          <cell r="C3480" t="str">
            <v>ML</v>
          </cell>
          <cell r="D3480">
            <v>9388</v>
          </cell>
        </row>
        <row r="3481">
          <cell r="A3481">
            <v>3481</v>
          </cell>
          <cell r="B3481" t="str">
            <v>ALAMB.TELEF.2x20 PARALELO</v>
          </cell>
          <cell r="C3481" t="str">
            <v>ML</v>
          </cell>
          <cell r="D3481">
            <v>253</v>
          </cell>
        </row>
        <row r="3482">
          <cell r="A3482">
            <v>3482</v>
          </cell>
          <cell r="B3482" t="str">
            <v>ALAMB.TELEF.2x18 PARALELO</v>
          </cell>
          <cell r="C3482" t="str">
            <v>ML</v>
          </cell>
          <cell r="D3482">
            <v>322</v>
          </cell>
        </row>
        <row r="3483">
          <cell r="A3483">
            <v>3483</v>
          </cell>
          <cell r="B3483" t="str">
            <v>DIAGONAL LARGA O CORTA</v>
          </cell>
          <cell r="C3483" t="str">
            <v>DD</v>
          </cell>
          <cell r="D3483">
            <v>30</v>
          </cell>
        </row>
        <row r="3484">
          <cell r="A3484">
            <v>3484</v>
          </cell>
          <cell r="B3484" t="str">
            <v>ALAMB.TELEF.2x20 RETORC.</v>
          </cell>
          <cell r="C3484" t="str">
            <v>ML</v>
          </cell>
          <cell r="D3484">
            <v>276</v>
          </cell>
        </row>
        <row r="3485">
          <cell r="A3485">
            <v>3485</v>
          </cell>
          <cell r="B3485" t="str">
            <v>ALAMB.TELEF.2x18 RETORC.</v>
          </cell>
          <cell r="C3485" t="str">
            <v>ML</v>
          </cell>
          <cell r="D3485">
            <v>348</v>
          </cell>
        </row>
        <row r="3486">
          <cell r="A3486">
            <v>3486</v>
          </cell>
          <cell r="B3486" t="str">
            <v>ESCALERA PARA ANDAMIO</v>
          </cell>
          <cell r="C3486" t="str">
            <v>DD</v>
          </cell>
          <cell r="D3486">
            <v>406</v>
          </cell>
        </row>
        <row r="3487">
          <cell r="A3487">
            <v>3487</v>
          </cell>
          <cell r="B3487" t="str">
            <v>MEZCLADORA 5P3 (3/4 BLT)</v>
          </cell>
          <cell r="C3487" t="str">
            <v>DD</v>
          </cell>
          <cell r="D3487">
            <v>10440</v>
          </cell>
        </row>
        <row r="3488">
          <cell r="A3488">
            <v>3488</v>
          </cell>
          <cell r="B3488" t="str">
            <v>TORNILLOS NIVEL.ANDAMIO</v>
          </cell>
          <cell r="C3488" t="str">
            <v>DD</v>
          </cell>
          <cell r="D3488">
            <v>104</v>
          </cell>
        </row>
        <row r="3489">
          <cell r="A3489">
            <v>3489</v>
          </cell>
          <cell r="B3489" t="str">
            <v>ALAMB.TELEF.2x22 TRENZADO</v>
          </cell>
          <cell r="C3489" t="str">
            <v>ML</v>
          </cell>
          <cell r="D3489">
            <v>146</v>
          </cell>
        </row>
        <row r="3490">
          <cell r="A3490">
            <v>3490</v>
          </cell>
          <cell r="B3490" t="str">
            <v>BASES ANDAMIOS TUBULARES</v>
          </cell>
          <cell r="C3490" t="str">
            <v>DD</v>
          </cell>
          <cell r="D3490">
            <v>23</v>
          </cell>
        </row>
        <row r="3491">
          <cell r="A3491">
            <v>3491</v>
          </cell>
          <cell r="B3491" t="str">
            <v>RUEDAS ANDAMIOS TUBULARES</v>
          </cell>
          <cell r="C3491" t="str">
            <v>DD</v>
          </cell>
          <cell r="D3491">
            <v>348</v>
          </cell>
        </row>
        <row r="3492">
          <cell r="A3492">
            <v>3492</v>
          </cell>
          <cell r="B3492" t="str">
            <v>PLATAFORMA ANDAMIOS COLG.</v>
          </cell>
          <cell r="C3492" t="str">
            <v>DD</v>
          </cell>
          <cell r="D3492">
            <v>696</v>
          </cell>
        </row>
        <row r="3493">
          <cell r="A3493">
            <v>3493</v>
          </cell>
          <cell r="B3493" t="str">
            <v>TABLON 2.5*0.4*.14</v>
          </cell>
          <cell r="C3493" t="str">
            <v>DD</v>
          </cell>
          <cell r="D3493">
            <v>151</v>
          </cell>
        </row>
        <row r="3494">
          <cell r="A3494">
            <v>3494</v>
          </cell>
          <cell r="B3494" t="str">
            <v>GUARDERAS MADERA 1.4*0.4</v>
          </cell>
          <cell r="C3494" t="str">
            <v>DD</v>
          </cell>
          <cell r="D3494">
            <v>160</v>
          </cell>
        </row>
        <row r="3495">
          <cell r="A3495">
            <v>3495</v>
          </cell>
          <cell r="B3495" t="str">
            <v>TENSORES O DISTANCIADORES</v>
          </cell>
          <cell r="C3495" t="str">
            <v>DD</v>
          </cell>
          <cell r="D3495">
            <v>21</v>
          </cell>
        </row>
        <row r="3496">
          <cell r="A3496">
            <v>3496</v>
          </cell>
          <cell r="B3496" t="str">
            <v>FORMALETA COLUM.2.4*.4*.4</v>
          </cell>
          <cell r="C3496" t="str">
            <v>DD</v>
          </cell>
          <cell r="D3496">
            <v>1740</v>
          </cell>
        </row>
        <row r="3497">
          <cell r="A3497">
            <v>3497</v>
          </cell>
          <cell r="B3497" t="str">
            <v>TACO METALICO 2.6 A 4MTS</v>
          </cell>
          <cell r="C3497" t="str">
            <v>DD</v>
          </cell>
          <cell r="D3497">
            <v>140</v>
          </cell>
        </row>
        <row r="3498">
          <cell r="A3498">
            <v>3498</v>
          </cell>
          <cell r="B3498" t="str">
            <v>TACO ACROW 1.8 A 3.2MTS</v>
          </cell>
          <cell r="C3498" t="str">
            <v>DD</v>
          </cell>
          <cell r="D3498">
            <v>128</v>
          </cell>
        </row>
        <row r="3499">
          <cell r="A3499">
            <v>3499</v>
          </cell>
          <cell r="B3499" t="str">
            <v>TACO MET.LARGO 2.6 A 4.3M</v>
          </cell>
          <cell r="C3499" t="str">
            <v>DD</v>
          </cell>
          <cell r="D3499">
            <v>151</v>
          </cell>
        </row>
        <row r="3500">
          <cell r="A3500">
            <v>3500</v>
          </cell>
          <cell r="B3500" t="str">
            <v>MEDIO TACO 1.5MTS</v>
          </cell>
          <cell r="C3500" t="str">
            <v>DD</v>
          </cell>
          <cell r="D3500">
            <v>64</v>
          </cell>
        </row>
        <row r="3501">
          <cell r="A3501">
            <v>3501</v>
          </cell>
          <cell r="B3501" t="str">
            <v>ALAMB.TELEF.  22 ESTAÑADO</v>
          </cell>
          <cell r="C3501" t="str">
            <v>ML</v>
          </cell>
          <cell r="D3501">
            <v>82</v>
          </cell>
        </row>
        <row r="3502">
          <cell r="A3502">
            <v>3502</v>
          </cell>
          <cell r="B3502" t="str">
            <v>GRIS PAYANDE 153x305x1102</v>
          </cell>
          <cell r="C3502" t="str">
            <v>M2</v>
          </cell>
          <cell r="D3502">
            <v>52780</v>
          </cell>
        </row>
        <row r="3503">
          <cell r="A3503">
            <v>3503</v>
          </cell>
          <cell r="B3503" t="str">
            <v>CABLE AL. DESNUDO   6 AWG</v>
          </cell>
          <cell r="C3503" t="str">
            <v>ML</v>
          </cell>
          <cell r="D3503">
            <v>9018</v>
          </cell>
        </row>
        <row r="3504">
          <cell r="A3504">
            <v>3504</v>
          </cell>
          <cell r="B3504" t="str">
            <v>CABLE AL. DESNUDO   4 AWG</v>
          </cell>
          <cell r="C3504" t="str">
            <v>ML</v>
          </cell>
          <cell r="D3504">
            <v>499</v>
          </cell>
        </row>
        <row r="3505">
          <cell r="A3505">
            <v>3505</v>
          </cell>
          <cell r="B3505" t="str">
            <v>CABLE AL. DESNUDO   2 AWG</v>
          </cell>
          <cell r="C3505" t="str">
            <v>ML</v>
          </cell>
          <cell r="D3505">
            <v>759</v>
          </cell>
        </row>
        <row r="3506">
          <cell r="A3506">
            <v>3506</v>
          </cell>
          <cell r="B3506" t="str">
            <v>CABLE AL. DESNUDO   1 AWG</v>
          </cell>
          <cell r="C3506" t="str">
            <v>ML</v>
          </cell>
          <cell r="D3506">
            <v>963</v>
          </cell>
        </row>
        <row r="3507">
          <cell r="A3507">
            <v>3507</v>
          </cell>
          <cell r="B3507" t="str">
            <v>CABLE AL. DESNUDO.AF  1/0</v>
          </cell>
          <cell r="C3507" t="str">
            <v>ML</v>
          </cell>
          <cell r="D3507">
            <v>1216</v>
          </cell>
        </row>
        <row r="3508">
          <cell r="A3508">
            <v>3508</v>
          </cell>
          <cell r="B3508" t="str">
            <v>CABLE AL. DESNUDO.AF  2/0</v>
          </cell>
          <cell r="C3508" t="str">
            <v>ML</v>
          </cell>
          <cell r="D3508">
            <v>1537</v>
          </cell>
        </row>
        <row r="3509">
          <cell r="A3509">
            <v>3509</v>
          </cell>
          <cell r="B3509" t="str">
            <v>CABLE AL. DESNUDO.AF  3/0</v>
          </cell>
          <cell r="C3509" t="str">
            <v>ML</v>
          </cell>
          <cell r="D3509">
            <v>1934</v>
          </cell>
        </row>
        <row r="3510">
          <cell r="A3510">
            <v>3510</v>
          </cell>
          <cell r="B3510" t="str">
            <v>CABLE AL. DESNUDO.AF  4/0</v>
          </cell>
          <cell r="C3510" t="str">
            <v>ML</v>
          </cell>
          <cell r="D3510">
            <v>2433</v>
          </cell>
        </row>
        <row r="3511">
          <cell r="A3511">
            <v>3511</v>
          </cell>
          <cell r="B3511" t="str">
            <v>CABLE AL. DESNUDO.AM  1/0</v>
          </cell>
          <cell r="C3511" t="str">
            <v>ML</v>
          </cell>
          <cell r="D3511">
            <v>1216</v>
          </cell>
        </row>
        <row r="3512">
          <cell r="A3512">
            <v>3512</v>
          </cell>
          <cell r="B3512" t="str">
            <v>CABLE AL. DESNUDO.AM  2/0</v>
          </cell>
          <cell r="C3512" t="str">
            <v>ML</v>
          </cell>
          <cell r="D3512">
            <v>1537</v>
          </cell>
        </row>
        <row r="3513">
          <cell r="A3513">
            <v>3513</v>
          </cell>
          <cell r="B3513" t="str">
            <v>CABLE AL. DESNUDO.AM  3/0</v>
          </cell>
          <cell r="C3513" t="str">
            <v>ML</v>
          </cell>
          <cell r="D3513">
            <v>1934</v>
          </cell>
        </row>
        <row r="3514">
          <cell r="A3514">
            <v>3514</v>
          </cell>
          <cell r="B3514" t="str">
            <v>CABLE AL. DESNUDO.AM  4/0</v>
          </cell>
          <cell r="C3514" t="str">
            <v>ML</v>
          </cell>
          <cell r="D3514">
            <v>2433</v>
          </cell>
        </row>
        <row r="3515">
          <cell r="A3515">
            <v>3515</v>
          </cell>
          <cell r="B3515" t="str">
            <v>CABLE AL. ALMA AC.  6 AWG</v>
          </cell>
          <cell r="C3515" t="str">
            <v>ML</v>
          </cell>
          <cell r="D3515">
            <v>509</v>
          </cell>
        </row>
        <row r="3516">
          <cell r="A3516">
            <v>3516</v>
          </cell>
          <cell r="B3516" t="str">
            <v>CABLE AL. ALMA AC.  4 AWG</v>
          </cell>
          <cell r="C3516" t="str">
            <v>ML</v>
          </cell>
          <cell r="D3516">
            <v>654</v>
          </cell>
        </row>
        <row r="3517">
          <cell r="A3517">
            <v>3517</v>
          </cell>
          <cell r="B3517" t="str">
            <v>CABLE AL. ALMA AC.  2 AWG</v>
          </cell>
          <cell r="C3517" t="str">
            <v>ML</v>
          </cell>
          <cell r="D3517">
            <v>978</v>
          </cell>
        </row>
        <row r="3518">
          <cell r="A3518">
            <v>3518</v>
          </cell>
          <cell r="B3518" t="str">
            <v>CABLE AL. ALMA AC.  1 AWG</v>
          </cell>
          <cell r="C3518" t="str">
            <v>ML</v>
          </cell>
          <cell r="D3518">
            <v>766</v>
          </cell>
        </row>
        <row r="3519">
          <cell r="A3519">
            <v>3519</v>
          </cell>
          <cell r="B3519" t="str">
            <v>CABLE AL. ALMA AC.1/0 AWG</v>
          </cell>
          <cell r="C3519" t="str">
            <v>ML</v>
          </cell>
          <cell r="D3519">
            <v>1476</v>
          </cell>
        </row>
        <row r="3520">
          <cell r="A3520">
            <v>3520</v>
          </cell>
          <cell r="B3520" t="str">
            <v>CABLE AL. ALMA AC.2/0 AWG</v>
          </cell>
          <cell r="C3520" t="str">
            <v>ML</v>
          </cell>
          <cell r="D3520">
            <v>1855</v>
          </cell>
        </row>
        <row r="3521">
          <cell r="A3521">
            <v>3521</v>
          </cell>
          <cell r="B3521" t="str">
            <v>CABLE AL. ALMA AC.3/0 AWG</v>
          </cell>
          <cell r="C3521" t="str">
            <v>ML</v>
          </cell>
          <cell r="D3521">
            <v>2489</v>
          </cell>
        </row>
        <row r="3522">
          <cell r="A3522">
            <v>3522</v>
          </cell>
          <cell r="B3522" t="str">
            <v>CABLE AL. ALMA AC.4/0 AWG</v>
          </cell>
          <cell r="C3522" t="str">
            <v>ML</v>
          </cell>
          <cell r="D3522">
            <v>2717</v>
          </cell>
        </row>
        <row r="3523">
          <cell r="A3523">
            <v>3523</v>
          </cell>
          <cell r="B3523" t="str">
            <v>CABLE AL.AISL.PVC   6 AWG</v>
          </cell>
          <cell r="C3523" t="str">
            <v>ML</v>
          </cell>
          <cell r="D3523">
            <v>643</v>
          </cell>
        </row>
        <row r="3524">
          <cell r="A3524">
            <v>3524</v>
          </cell>
          <cell r="B3524" t="str">
            <v>CABLE AL.AISL.PVC   4 AWG</v>
          </cell>
          <cell r="C3524" t="str">
            <v>ML</v>
          </cell>
          <cell r="D3524">
            <v>786</v>
          </cell>
        </row>
        <row r="3525">
          <cell r="A3525">
            <v>3525</v>
          </cell>
          <cell r="B3525" t="str">
            <v>CABLE AL.AISL.PVC   2 AWG</v>
          </cell>
          <cell r="C3525" t="str">
            <v>ML</v>
          </cell>
          <cell r="D3525">
            <v>1175</v>
          </cell>
        </row>
        <row r="3526">
          <cell r="A3526">
            <v>3526</v>
          </cell>
          <cell r="B3526" t="str">
            <v>CABLE AL.AISL.PVC   1 AWG</v>
          </cell>
          <cell r="C3526" t="str">
            <v>ML</v>
          </cell>
          <cell r="D3526">
            <v>1531</v>
          </cell>
        </row>
        <row r="3527">
          <cell r="A3527">
            <v>3527</v>
          </cell>
          <cell r="B3527" t="str">
            <v>CABLE AL.AISL.PVC 1/0 AWG</v>
          </cell>
          <cell r="C3527" t="str">
            <v>ML</v>
          </cell>
          <cell r="D3527">
            <v>1792</v>
          </cell>
        </row>
        <row r="3528">
          <cell r="A3528">
            <v>3528</v>
          </cell>
          <cell r="B3528" t="str">
            <v>CABLE AL.AISL.PVC 2/0 AWG</v>
          </cell>
          <cell r="C3528" t="str">
            <v>ML</v>
          </cell>
          <cell r="D3528">
            <v>2187</v>
          </cell>
        </row>
        <row r="3529">
          <cell r="A3529">
            <v>3529</v>
          </cell>
          <cell r="B3529" t="str">
            <v>TRUFLEX TRC 40 ROJO</v>
          </cell>
          <cell r="C3529" t="str">
            <v>GL</v>
          </cell>
          <cell r="D3529">
            <v>22822</v>
          </cell>
        </row>
        <row r="3530">
          <cell r="A3530">
            <v>3530</v>
          </cell>
          <cell r="B3530" t="str">
            <v>CABLE AL.AISL.PVC 4/0 AWG</v>
          </cell>
          <cell r="C3530" t="str">
            <v>ML</v>
          </cell>
          <cell r="D3530">
            <v>3392</v>
          </cell>
        </row>
        <row r="3531">
          <cell r="A3531">
            <v>3531</v>
          </cell>
          <cell r="B3531" t="str">
            <v>CABLE AL.AISL.PVC 1/0 A01</v>
          </cell>
          <cell r="C3531" t="str">
            <v>ML</v>
          </cell>
          <cell r="D3531">
            <v>1792</v>
          </cell>
        </row>
        <row r="3532">
          <cell r="A3532">
            <v>3532</v>
          </cell>
          <cell r="B3532" t="str">
            <v>CABLE AL.AISL.PVC 2/0 A01</v>
          </cell>
          <cell r="C3532" t="str">
            <v>ML</v>
          </cell>
          <cell r="D3532">
            <v>2187</v>
          </cell>
        </row>
        <row r="3533">
          <cell r="A3533">
            <v>3533</v>
          </cell>
          <cell r="B3533" t="str">
            <v>CABLE AL.AISL.PVC 3/0 AWG</v>
          </cell>
          <cell r="C3533" t="str">
            <v>ML</v>
          </cell>
          <cell r="D3533">
            <v>2582</v>
          </cell>
        </row>
        <row r="3534">
          <cell r="A3534">
            <v>3534</v>
          </cell>
          <cell r="B3534" t="str">
            <v>TRUFLEX TRC 80 VERDE CLR</v>
          </cell>
          <cell r="C3534" t="str">
            <v>GL</v>
          </cell>
          <cell r="D3534">
            <v>31364</v>
          </cell>
        </row>
        <row r="3535">
          <cell r="A3535">
            <v>3535</v>
          </cell>
          <cell r="B3535" t="str">
            <v>ALAMBRE ALUMINIO    6 AWG</v>
          </cell>
          <cell r="C3535" t="str">
            <v>ML</v>
          </cell>
          <cell r="D3535">
            <v>587</v>
          </cell>
        </row>
        <row r="3536">
          <cell r="A3536">
            <v>3536</v>
          </cell>
          <cell r="B3536" t="str">
            <v>ALAMBRE ALUMINIO    8 AWG</v>
          </cell>
          <cell r="C3536" t="str">
            <v>ML</v>
          </cell>
          <cell r="D3536">
            <v>384</v>
          </cell>
        </row>
        <row r="3537">
          <cell r="A3537">
            <v>3537</v>
          </cell>
          <cell r="B3537" t="str">
            <v>ALAMBRE ALUMINIO   10 AWG</v>
          </cell>
          <cell r="C3537" t="str">
            <v>ML</v>
          </cell>
          <cell r="D3537">
            <v>297</v>
          </cell>
        </row>
        <row r="3538">
          <cell r="A3538">
            <v>3538</v>
          </cell>
          <cell r="B3538" t="str">
            <v>ALAMBRE ALUMINIO   12 AWG</v>
          </cell>
          <cell r="C3538" t="str">
            <v>ML</v>
          </cell>
          <cell r="D3538">
            <v>153</v>
          </cell>
        </row>
        <row r="3539">
          <cell r="A3539">
            <v>3539</v>
          </cell>
          <cell r="B3539" t="str">
            <v>TUBO CUADRADO C.20     1"</v>
          </cell>
          <cell r="C3539" t="str">
            <v>UN</v>
          </cell>
          <cell r="D3539">
            <v>5460</v>
          </cell>
        </row>
        <row r="3540">
          <cell r="A3540">
            <v>3540</v>
          </cell>
          <cell r="B3540" t="str">
            <v>TUBO CUADRADO C.20 1 1/2"</v>
          </cell>
          <cell r="C3540" t="str">
            <v>UN</v>
          </cell>
          <cell r="D3540">
            <v>9000</v>
          </cell>
        </row>
        <row r="3541">
          <cell r="A3541">
            <v>3541</v>
          </cell>
          <cell r="B3541" t="str">
            <v>BREAKER 2000 UNIP.QC  30A</v>
          </cell>
          <cell r="C3541" t="str">
            <v>UN</v>
          </cell>
          <cell r="D3541">
            <v>4640</v>
          </cell>
        </row>
        <row r="3542">
          <cell r="A3542">
            <v>3542</v>
          </cell>
          <cell r="B3542" t="str">
            <v>GRIS PAYANDE 305x305x20</v>
          </cell>
          <cell r="C3542" t="str">
            <v>M2</v>
          </cell>
          <cell r="D3542">
            <v>50924</v>
          </cell>
        </row>
        <row r="3543">
          <cell r="A3543">
            <v>3543</v>
          </cell>
          <cell r="B3543" t="str">
            <v>TRUFLEX CARE 55 GRIS</v>
          </cell>
          <cell r="C3543" t="str">
            <v>GL</v>
          </cell>
          <cell r="D3543">
            <v>20924</v>
          </cell>
        </row>
        <row r="3544">
          <cell r="A3544">
            <v>3544</v>
          </cell>
          <cell r="B3544" t="str">
            <v>GRIS PAYANDE 305x305x2001</v>
          </cell>
          <cell r="C3544" t="str">
            <v>M2</v>
          </cell>
          <cell r="D3544">
            <v>62292</v>
          </cell>
        </row>
        <row r="3545">
          <cell r="A3545">
            <v>3545</v>
          </cell>
          <cell r="B3545" t="str">
            <v>BREAKER 2000 UNIP.QC  70A</v>
          </cell>
          <cell r="C3545" t="str">
            <v>UN</v>
          </cell>
          <cell r="D3545">
            <v>7308</v>
          </cell>
        </row>
        <row r="3546">
          <cell r="A3546">
            <v>3546</v>
          </cell>
          <cell r="B3546" t="str">
            <v>SISMOGRAFIL-BARRA   7.5mm</v>
          </cell>
          <cell r="C3546" t="str">
            <v>TN</v>
          </cell>
          <cell r="D3546">
            <v>610420</v>
          </cell>
        </row>
        <row r="3547">
          <cell r="A3547">
            <v>3547</v>
          </cell>
          <cell r="B3547" t="str">
            <v>GRIS PAYANDE 305x610x20</v>
          </cell>
          <cell r="C3547" t="str">
            <v>M2</v>
          </cell>
          <cell r="D3547">
            <v>54636</v>
          </cell>
        </row>
        <row r="3548">
          <cell r="A3548">
            <v>3548</v>
          </cell>
          <cell r="B3548" t="str">
            <v>GRIS PAYANDE 305x610X2001</v>
          </cell>
          <cell r="C3548" t="str">
            <v>M2</v>
          </cell>
          <cell r="D3548">
            <v>66236</v>
          </cell>
        </row>
        <row r="3549">
          <cell r="A3549">
            <v>3549</v>
          </cell>
          <cell r="B3549" t="str">
            <v>BREAKER 2000 BIP.QC   30A</v>
          </cell>
          <cell r="C3549" t="str">
            <v>UN</v>
          </cell>
          <cell r="D3549">
            <v>11600</v>
          </cell>
        </row>
        <row r="3550">
          <cell r="A3550">
            <v>3550</v>
          </cell>
          <cell r="B3550" t="str">
            <v>GRIS PAYANDE ASERRADO</v>
          </cell>
          <cell r="C3550" t="str">
            <v>M2</v>
          </cell>
          <cell r="D3550">
            <v>42340</v>
          </cell>
        </row>
        <row r="3551">
          <cell r="A3551">
            <v>3551</v>
          </cell>
          <cell r="B3551" t="str">
            <v>FORMALETA COLUM 2.4*.5*.5</v>
          </cell>
          <cell r="C3551" t="str">
            <v>DD</v>
          </cell>
          <cell r="D3551">
            <v>1914</v>
          </cell>
        </row>
        <row r="3552">
          <cell r="A3552">
            <v>3552</v>
          </cell>
          <cell r="B3552" t="str">
            <v>GRIS PAYANDE ASERRADO  01</v>
          </cell>
          <cell r="C3552" t="str">
            <v>M2</v>
          </cell>
          <cell r="D3552">
            <v>54288</v>
          </cell>
        </row>
        <row r="3553">
          <cell r="A3553">
            <v>3553</v>
          </cell>
          <cell r="B3553" t="str">
            <v>BREAKER 2000 BIP.QC   70A</v>
          </cell>
          <cell r="C3553" t="str">
            <v>UN</v>
          </cell>
          <cell r="D3553">
            <v>16008</v>
          </cell>
        </row>
        <row r="3554">
          <cell r="A3554">
            <v>3554</v>
          </cell>
          <cell r="B3554" t="str">
            <v>SISMOGRAFIL-BARRA   8.5mm</v>
          </cell>
          <cell r="C3554" t="str">
            <v>TN</v>
          </cell>
          <cell r="D3554">
            <v>592832</v>
          </cell>
        </row>
        <row r="3555">
          <cell r="A3555">
            <v>3555</v>
          </cell>
          <cell r="B3555" t="str">
            <v>GRIS PAYANDE CUADREADO</v>
          </cell>
          <cell r="C3555" t="str">
            <v>M2</v>
          </cell>
          <cell r="D3555">
            <v>63220</v>
          </cell>
        </row>
        <row r="3556">
          <cell r="A3556">
            <v>3556</v>
          </cell>
          <cell r="B3556" t="str">
            <v>VIDRIO TEMPLADO       4mm</v>
          </cell>
          <cell r="C3556" t="str">
            <v>M2</v>
          </cell>
          <cell r="D3556">
            <v>75516</v>
          </cell>
        </row>
        <row r="3557">
          <cell r="A3557">
            <v>3557</v>
          </cell>
          <cell r="B3557" t="str">
            <v>BREAKER 2000 TRIP.QC  30A</v>
          </cell>
          <cell r="C3557" t="str">
            <v>UN</v>
          </cell>
          <cell r="D3557">
            <v>19372</v>
          </cell>
        </row>
        <row r="3558">
          <cell r="A3558">
            <v>3558</v>
          </cell>
          <cell r="B3558" t="str">
            <v>GRIS PAYANDE CUADREADO 01</v>
          </cell>
          <cell r="C3558" t="str">
            <v>M2</v>
          </cell>
          <cell r="D3558">
            <v>75168</v>
          </cell>
        </row>
        <row r="3559">
          <cell r="A3559">
            <v>3559</v>
          </cell>
          <cell r="B3559" t="str">
            <v>AUXILIAR INGENIERIA TITUL</v>
          </cell>
          <cell r="C3559" t="str">
            <v>MS</v>
          </cell>
          <cell r="D3559">
            <v>525270</v>
          </cell>
        </row>
        <row r="3560">
          <cell r="A3560">
            <v>3560</v>
          </cell>
          <cell r="B3560" t="str">
            <v>GRIS PERLA 153x305x20</v>
          </cell>
          <cell r="C3560" t="str">
            <v>M2</v>
          </cell>
          <cell r="D3560">
            <v>61712</v>
          </cell>
        </row>
        <row r="3561">
          <cell r="A3561">
            <v>3561</v>
          </cell>
          <cell r="B3561" t="str">
            <v>BREAKER 2000 TRIP.QC  70A</v>
          </cell>
          <cell r="C3561" t="str">
            <v>UN</v>
          </cell>
          <cell r="D3561">
            <v>25172</v>
          </cell>
        </row>
        <row r="3562">
          <cell r="A3562">
            <v>3562</v>
          </cell>
          <cell r="B3562" t="str">
            <v>SISMOGRAFIL-BARRA   9.0mm</v>
          </cell>
          <cell r="C3562" t="str">
            <v>TN</v>
          </cell>
          <cell r="D3562">
            <v>592964</v>
          </cell>
        </row>
        <row r="3563">
          <cell r="A3563">
            <v>3563</v>
          </cell>
          <cell r="B3563" t="str">
            <v>GRIS PERLA 305x305x20</v>
          </cell>
          <cell r="C3563" t="str">
            <v>M2</v>
          </cell>
          <cell r="D3563">
            <v>71572</v>
          </cell>
        </row>
        <row r="3564">
          <cell r="A3564">
            <v>3564</v>
          </cell>
          <cell r="B3564" t="str">
            <v>BREAKER  UNIP.HQP 20A</v>
          </cell>
          <cell r="C3564" t="str">
            <v>UN</v>
          </cell>
          <cell r="D3564">
            <v>9929</v>
          </cell>
        </row>
        <row r="3565">
          <cell r="A3565">
            <v>3565</v>
          </cell>
          <cell r="B3565" t="str">
            <v>GRIS PERLA 305X610x20</v>
          </cell>
          <cell r="C3565" t="str">
            <v>M2</v>
          </cell>
          <cell r="D3565">
            <v>75632</v>
          </cell>
        </row>
        <row r="3566">
          <cell r="A3566">
            <v>3566</v>
          </cell>
          <cell r="B3566" t="str">
            <v>BREAKER 2000 UNIP.HQP 40A</v>
          </cell>
          <cell r="C3566" t="str">
            <v>UN</v>
          </cell>
          <cell r="D3566">
            <v>4605</v>
          </cell>
        </row>
        <row r="3567">
          <cell r="A3567">
            <v>3567</v>
          </cell>
          <cell r="B3567" t="str">
            <v>DIBUJANTE 1</v>
          </cell>
          <cell r="C3567" t="str">
            <v>MS</v>
          </cell>
          <cell r="D3567">
            <v>525270</v>
          </cell>
        </row>
        <row r="3568">
          <cell r="A3568">
            <v>3568</v>
          </cell>
          <cell r="B3568" t="str">
            <v>COMISION DE TOPOGRAFIA</v>
          </cell>
          <cell r="C3568" t="str">
            <v>DD</v>
          </cell>
          <cell r="D3568">
            <v>500000</v>
          </cell>
        </row>
        <row r="3569">
          <cell r="A3569">
            <v>3569</v>
          </cell>
          <cell r="B3569" t="str">
            <v>BREAKER 2000 UNIP.HQP 70A</v>
          </cell>
          <cell r="C3569" t="str">
            <v>UN</v>
          </cell>
          <cell r="D3569">
            <v>7273</v>
          </cell>
        </row>
        <row r="3570">
          <cell r="A3570">
            <v>3570</v>
          </cell>
          <cell r="B3570" t="str">
            <v>HELIMALLA PLANA M-084</v>
          </cell>
          <cell r="C3570" t="str">
            <v>TN</v>
          </cell>
          <cell r="D3570">
            <v>930672</v>
          </cell>
        </row>
        <row r="3571">
          <cell r="A3571">
            <v>3571</v>
          </cell>
          <cell r="B3571" t="str">
            <v>CADENERO 1</v>
          </cell>
          <cell r="C3571" t="str">
            <v>MS</v>
          </cell>
          <cell r="D3571">
            <v>396700</v>
          </cell>
        </row>
        <row r="3572">
          <cell r="A3572">
            <v>3572</v>
          </cell>
          <cell r="B3572" t="str">
            <v>FIBRATEX               02</v>
          </cell>
          <cell r="C3572" t="str">
            <v>GL</v>
          </cell>
          <cell r="D3572">
            <v>2714</v>
          </cell>
        </row>
        <row r="3573">
          <cell r="A3573">
            <v>3573</v>
          </cell>
          <cell r="B3573" t="str">
            <v>BREAKER 2000 BIP.HQP  30A</v>
          </cell>
          <cell r="C3573" t="str">
            <v>UN</v>
          </cell>
          <cell r="D3573">
            <v>11530</v>
          </cell>
        </row>
        <row r="3574">
          <cell r="A3574">
            <v>3574</v>
          </cell>
          <cell r="B3574" t="str">
            <v>CEMENTO PLAST.TAPAGOTERAS</v>
          </cell>
          <cell r="C3574" t="str">
            <v>GL</v>
          </cell>
          <cell r="D3574">
            <v>2586</v>
          </cell>
        </row>
        <row r="3575">
          <cell r="A3575">
            <v>3575</v>
          </cell>
          <cell r="B3575" t="str">
            <v>BATIMETRISTA INSPECTOR</v>
          </cell>
          <cell r="C3575" t="str">
            <v>MS</v>
          </cell>
          <cell r="D3575">
            <v>633850</v>
          </cell>
        </row>
        <row r="3576">
          <cell r="A3576">
            <v>3576</v>
          </cell>
          <cell r="B3576" t="str">
            <v>TELA ASFALTICA No.15</v>
          </cell>
          <cell r="C3576" t="str">
            <v>M2</v>
          </cell>
          <cell r="D3576">
            <v>200</v>
          </cell>
        </row>
        <row r="3577">
          <cell r="A3577">
            <v>3577</v>
          </cell>
          <cell r="B3577" t="str">
            <v>BREAKER 2000 BIP.HQP  70A</v>
          </cell>
          <cell r="C3577" t="str">
            <v>UN</v>
          </cell>
          <cell r="D3577">
            <v>15938</v>
          </cell>
        </row>
        <row r="3578">
          <cell r="A3578">
            <v>3578</v>
          </cell>
          <cell r="B3578" t="str">
            <v>SISMOGRAFIL-ROLLO   6.0mm</v>
          </cell>
          <cell r="C3578" t="str">
            <v>TN</v>
          </cell>
          <cell r="D3578">
            <v>543374</v>
          </cell>
        </row>
        <row r="3579">
          <cell r="A3579">
            <v>3579</v>
          </cell>
          <cell r="B3579" t="str">
            <v>TELA ASFALTICA No.30</v>
          </cell>
          <cell r="C3579" t="str">
            <v>M2</v>
          </cell>
          <cell r="D3579">
            <v>200</v>
          </cell>
        </row>
        <row r="3580">
          <cell r="A3580">
            <v>3580</v>
          </cell>
          <cell r="B3580" t="str">
            <v>MANTO MORTER-PLAS AL-80</v>
          </cell>
          <cell r="C3580" t="str">
            <v>M2</v>
          </cell>
          <cell r="D3580">
            <v>3886</v>
          </cell>
        </row>
        <row r="3581">
          <cell r="A3581">
            <v>3581</v>
          </cell>
          <cell r="B3581" t="str">
            <v>BREAKER 2000 TRIP.HQP 30A</v>
          </cell>
          <cell r="C3581" t="str">
            <v>UN</v>
          </cell>
          <cell r="D3581">
            <v>19268</v>
          </cell>
        </row>
        <row r="3582">
          <cell r="A3582">
            <v>3582</v>
          </cell>
          <cell r="B3582" t="str">
            <v>MANTO MORTER-PLAS AL-22</v>
          </cell>
          <cell r="C3582" t="str">
            <v>M2</v>
          </cell>
          <cell r="D3582">
            <v>2837</v>
          </cell>
        </row>
        <row r="3583">
          <cell r="A3583">
            <v>3583</v>
          </cell>
          <cell r="B3583" t="str">
            <v>BREAKER 2000 TRIP.HQP 50A</v>
          </cell>
          <cell r="C3583" t="str">
            <v>UN</v>
          </cell>
          <cell r="D3583">
            <v>19268</v>
          </cell>
        </row>
        <row r="3584">
          <cell r="A3584">
            <v>3584</v>
          </cell>
          <cell r="B3584" t="str">
            <v>MANTO MORTER-PLAS  N-4</v>
          </cell>
          <cell r="C3584" t="str">
            <v>M2</v>
          </cell>
          <cell r="D3584">
            <v>3035</v>
          </cell>
        </row>
        <row r="3585">
          <cell r="A3585">
            <v>3585</v>
          </cell>
          <cell r="B3585" t="str">
            <v>BREAKER 2000 TRIP.HQP 70A</v>
          </cell>
          <cell r="C3585" t="str">
            <v>UN</v>
          </cell>
          <cell r="D3585">
            <v>25300</v>
          </cell>
        </row>
        <row r="3586">
          <cell r="A3586">
            <v>3586</v>
          </cell>
          <cell r="B3586" t="str">
            <v>SISMOGRAFIL-ROLLO   6.5mm</v>
          </cell>
          <cell r="C3586" t="str">
            <v>TN</v>
          </cell>
          <cell r="D3586">
            <v>533324</v>
          </cell>
        </row>
        <row r="3587">
          <cell r="A3587">
            <v>3587</v>
          </cell>
          <cell r="B3587" t="str">
            <v>MANTO MORTER-PLAS  N-3</v>
          </cell>
          <cell r="C3587" t="str">
            <v>M2</v>
          </cell>
          <cell r="D3587">
            <v>2443</v>
          </cell>
        </row>
        <row r="3588">
          <cell r="A3588">
            <v>3588</v>
          </cell>
          <cell r="B3588" t="str">
            <v>FORMALETA COLUM 0.5*2.4</v>
          </cell>
          <cell r="C3588" t="str">
            <v>DD</v>
          </cell>
          <cell r="D3588">
            <v>1914</v>
          </cell>
        </row>
        <row r="3589">
          <cell r="A3589">
            <v>3589</v>
          </cell>
          <cell r="B3589" t="str">
            <v>TACO TERMOM. UNIP.HQP 30A</v>
          </cell>
          <cell r="C3589" t="str">
            <v>UN</v>
          </cell>
          <cell r="D3589">
            <v>3132</v>
          </cell>
        </row>
        <row r="3590">
          <cell r="A3590">
            <v>3590</v>
          </cell>
          <cell r="B3590" t="str">
            <v>MALLA BASKET</v>
          </cell>
          <cell r="C3590" t="str">
            <v>UN</v>
          </cell>
          <cell r="D3590">
            <v>2000</v>
          </cell>
        </row>
        <row r="3591">
          <cell r="A3591">
            <v>3591</v>
          </cell>
          <cell r="B3591" t="str">
            <v>TACO TERMOM. UNIP.HQP 50A</v>
          </cell>
          <cell r="C3591" t="str">
            <v>UN</v>
          </cell>
          <cell r="D3591">
            <v>2436</v>
          </cell>
        </row>
        <row r="3592">
          <cell r="A3592">
            <v>3592</v>
          </cell>
          <cell r="B3592" t="str">
            <v>PINTURA BITUMINOSA ALUM.</v>
          </cell>
          <cell r="C3592" t="str">
            <v>KG</v>
          </cell>
          <cell r="D3592">
            <v>6061</v>
          </cell>
        </row>
        <row r="3593">
          <cell r="A3593">
            <v>3593</v>
          </cell>
          <cell r="B3593" t="str">
            <v>LABORATORISTA INSPECTOR</v>
          </cell>
          <cell r="C3593" t="str">
            <v>MS</v>
          </cell>
          <cell r="D3593">
            <v>567860</v>
          </cell>
        </row>
        <row r="3594">
          <cell r="A3594">
            <v>3594</v>
          </cell>
          <cell r="B3594" t="str">
            <v>CORTACIRC.ENCHU.UNIP. 30A</v>
          </cell>
          <cell r="C3594" t="str">
            <v>UN</v>
          </cell>
          <cell r="D3594">
            <v>6078</v>
          </cell>
        </row>
        <row r="3595">
          <cell r="A3595">
            <v>3595</v>
          </cell>
          <cell r="B3595" t="str">
            <v>INSPECTOR 1</v>
          </cell>
          <cell r="C3595" t="str">
            <v>MS</v>
          </cell>
          <cell r="D3595">
            <v>432120</v>
          </cell>
        </row>
        <row r="3596">
          <cell r="A3596">
            <v>3596</v>
          </cell>
          <cell r="B3596" t="str">
            <v>CORTACIRC.ENCHU.UNIP. 50A</v>
          </cell>
          <cell r="C3596" t="str">
            <v>UN</v>
          </cell>
          <cell r="D3596">
            <v>6078</v>
          </cell>
        </row>
        <row r="3597">
          <cell r="A3597">
            <v>3597</v>
          </cell>
          <cell r="B3597" t="str">
            <v>TINA AMERICANA 1.4x.9x.42</v>
          </cell>
          <cell r="C3597" t="str">
            <v>UN</v>
          </cell>
          <cell r="D3597">
            <v>232367</v>
          </cell>
        </row>
        <row r="3598">
          <cell r="A3598">
            <v>3598</v>
          </cell>
          <cell r="B3598" t="str">
            <v>CORTACIRC.ENCHU.UNIP. 70A</v>
          </cell>
          <cell r="C3598" t="str">
            <v>UN</v>
          </cell>
          <cell r="D3598">
            <v>14128</v>
          </cell>
        </row>
        <row r="3599">
          <cell r="A3599">
            <v>3599</v>
          </cell>
          <cell r="B3599" t="str">
            <v>CONDUCTOR</v>
          </cell>
          <cell r="C3599" t="str">
            <v>MS</v>
          </cell>
          <cell r="D3599">
            <v>287660</v>
          </cell>
        </row>
        <row r="3600">
          <cell r="A3600">
            <v>3600</v>
          </cell>
          <cell r="B3600" t="str">
            <v>SISMOGRAFIL-ROLLO   7.5mm</v>
          </cell>
          <cell r="C3600" t="str">
            <v>TN</v>
          </cell>
          <cell r="D3600">
            <v>533324</v>
          </cell>
        </row>
        <row r="3601">
          <cell r="A3601">
            <v>3601</v>
          </cell>
          <cell r="B3601" t="str">
            <v>ACUEDUCTO RESIDENCIAL E01</v>
          </cell>
          <cell r="C3601" t="str">
            <v>UN</v>
          </cell>
          <cell r="D3601">
            <v>29580</v>
          </cell>
        </row>
        <row r="3602">
          <cell r="A3602">
            <v>3602</v>
          </cell>
          <cell r="B3602" t="str">
            <v>CONTADOR</v>
          </cell>
          <cell r="C3602" t="str">
            <v>MS</v>
          </cell>
          <cell r="D3602">
            <v>624650</v>
          </cell>
        </row>
        <row r="3603">
          <cell r="A3603">
            <v>3603</v>
          </cell>
          <cell r="B3603" t="str">
            <v>CORTACIRC.ENCHU.BIP.  30A</v>
          </cell>
          <cell r="C3603" t="str">
            <v>UN</v>
          </cell>
          <cell r="D3603">
            <v>16611</v>
          </cell>
        </row>
        <row r="3604">
          <cell r="A3604">
            <v>3604</v>
          </cell>
          <cell r="B3604" t="str">
            <v>COCINA INTEGRAL  1.20 MTS</v>
          </cell>
          <cell r="C3604" t="str">
            <v>ML</v>
          </cell>
          <cell r="D3604">
            <v>165880</v>
          </cell>
        </row>
        <row r="3605">
          <cell r="A3605">
            <v>3605</v>
          </cell>
          <cell r="B3605" t="str">
            <v>CORTACIRC.ENCHU.BIP.  50A</v>
          </cell>
          <cell r="C3605" t="str">
            <v>UN</v>
          </cell>
          <cell r="D3605">
            <v>20207</v>
          </cell>
        </row>
        <row r="3606">
          <cell r="A3606">
            <v>3606</v>
          </cell>
          <cell r="B3606" t="str">
            <v>COCINA INTEGRAL  1.71 MTS</v>
          </cell>
          <cell r="C3606" t="str">
            <v>ML</v>
          </cell>
          <cell r="D3606">
            <v>105560</v>
          </cell>
        </row>
        <row r="3607">
          <cell r="A3607">
            <v>3607</v>
          </cell>
          <cell r="B3607" t="str">
            <v>CORTACIRC.ENCHU.BIP.  70A</v>
          </cell>
          <cell r="C3607" t="str">
            <v>UN</v>
          </cell>
          <cell r="D3607">
            <v>29812</v>
          </cell>
        </row>
        <row r="3608">
          <cell r="A3608">
            <v>3608</v>
          </cell>
          <cell r="B3608" t="str">
            <v>COCINA INTEGRAL 20.09 MTS</v>
          </cell>
          <cell r="C3608" t="str">
            <v>ML</v>
          </cell>
          <cell r="D3608">
            <v>255200</v>
          </cell>
        </row>
        <row r="3609">
          <cell r="A3609">
            <v>3609</v>
          </cell>
          <cell r="B3609" t="str">
            <v>CORTACIRC.ENCHU.BIP. 100A</v>
          </cell>
          <cell r="C3609" t="str">
            <v>UN</v>
          </cell>
          <cell r="D3609">
            <v>29812</v>
          </cell>
        </row>
        <row r="3610">
          <cell r="A3610">
            <v>3610</v>
          </cell>
          <cell r="B3610" t="str">
            <v>REVISION ENERGIA      E02</v>
          </cell>
          <cell r="C3610" t="str">
            <v>UN</v>
          </cell>
          <cell r="D3610">
            <v>5727</v>
          </cell>
        </row>
        <row r="3611">
          <cell r="A3611">
            <v>3611</v>
          </cell>
          <cell r="B3611" t="str">
            <v>FORMALETA COLUM 0.6*2.4</v>
          </cell>
          <cell r="C3611" t="str">
            <v>DD</v>
          </cell>
          <cell r="D3611">
            <v>2320</v>
          </cell>
        </row>
        <row r="3612">
          <cell r="A3612">
            <v>3612</v>
          </cell>
          <cell r="B3612" t="str">
            <v>CORTACIRC.ENCHU.TRIP. 30A</v>
          </cell>
          <cell r="C3612" t="str">
            <v>UN</v>
          </cell>
          <cell r="D3612">
            <v>38918</v>
          </cell>
        </row>
        <row r="3613">
          <cell r="A3613">
            <v>3613</v>
          </cell>
          <cell r="B3613" t="str">
            <v>FORMALETA COLUM 0.8*2.4</v>
          </cell>
          <cell r="C3613" t="str">
            <v>DD</v>
          </cell>
          <cell r="D3613">
            <v>2668</v>
          </cell>
        </row>
        <row r="3614">
          <cell r="A3614">
            <v>3614</v>
          </cell>
          <cell r="B3614" t="str">
            <v>CORTACIRC.ENCHU.TRIP. 50A</v>
          </cell>
          <cell r="C3614" t="str">
            <v>UN</v>
          </cell>
          <cell r="D3614">
            <v>38918</v>
          </cell>
        </row>
        <row r="3615">
          <cell r="A3615">
            <v>3615</v>
          </cell>
          <cell r="B3615" t="str">
            <v>FORMALETA COLUM 0.3*2.0</v>
          </cell>
          <cell r="C3615" t="str">
            <v>DD</v>
          </cell>
          <cell r="D3615">
            <v>2552</v>
          </cell>
        </row>
        <row r="3616">
          <cell r="A3616">
            <v>3616</v>
          </cell>
          <cell r="B3616" t="str">
            <v>CORTACIRC.ENCHU.TRIP. 70A</v>
          </cell>
          <cell r="C3616" t="str">
            <v>UN</v>
          </cell>
          <cell r="D3616">
            <v>48743</v>
          </cell>
        </row>
        <row r="3617">
          <cell r="A3617">
            <v>3617</v>
          </cell>
          <cell r="B3617" t="str">
            <v>FORMALETA COLUM 0.3*2.4</v>
          </cell>
          <cell r="C3617" t="str">
            <v>DD</v>
          </cell>
          <cell r="D3617">
            <v>1276</v>
          </cell>
        </row>
        <row r="3618">
          <cell r="A3618">
            <v>3618</v>
          </cell>
          <cell r="B3618" t="str">
            <v>CORTACIRC.ENCHU.TRIP.100A</v>
          </cell>
          <cell r="C3618" t="str">
            <v>UN</v>
          </cell>
          <cell r="D3618">
            <v>48743</v>
          </cell>
        </row>
        <row r="3619">
          <cell r="A3619">
            <v>3619</v>
          </cell>
          <cell r="B3619" t="str">
            <v>CUÑAS T FOOMALET COLUMNA</v>
          </cell>
          <cell r="C3619" t="str">
            <v>DD</v>
          </cell>
          <cell r="D3619">
            <v>5</v>
          </cell>
        </row>
        <row r="3620">
          <cell r="A3620">
            <v>3620</v>
          </cell>
          <cell r="B3620" t="str">
            <v>PLACA DE PITON (0.5*0.5)</v>
          </cell>
          <cell r="C3620" t="str">
            <v>DD</v>
          </cell>
          <cell r="D3620">
            <v>191</v>
          </cell>
        </row>
        <row r="3621">
          <cell r="A3621">
            <v>3621</v>
          </cell>
          <cell r="B3621" t="str">
            <v>CORTACIRC.ATORN.UNIP. 30A</v>
          </cell>
          <cell r="C3621" t="str">
            <v>UN</v>
          </cell>
          <cell r="D3621">
            <v>7447</v>
          </cell>
        </row>
        <row r="3622">
          <cell r="A3622">
            <v>3622</v>
          </cell>
          <cell r="B3622" t="str">
            <v>BASE DE ANCLAJE LOSA</v>
          </cell>
          <cell r="C3622" t="str">
            <v>UN</v>
          </cell>
          <cell r="D3622">
            <v>3210</v>
          </cell>
        </row>
        <row r="3623">
          <cell r="A3623">
            <v>3623</v>
          </cell>
          <cell r="B3623" t="str">
            <v>CORTACIRC.ATORN.UNIP. 50A</v>
          </cell>
          <cell r="C3623" t="str">
            <v>UN</v>
          </cell>
          <cell r="D3623">
            <v>10846</v>
          </cell>
        </row>
        <row r="3624">
          <cell r="A3624">
            <v>3624</v>
          </cell>
          <cell r="B3624" t="str">
            <v>BANDA DE AMARRE</v>
          </cell>
          <cell r="C3624" t="str">
            <v>DD</v>
          </cell>
          <cell r="D3624">
            <v>17</v>
          </cell>
        </row>
        <row r="3625">
          <cell r="A3625">
            <v>3625</v>
          </cell>
          <cell r="B3625" t="str">
            <v>CORTACIRC.ATORN.UNIP. 70A</v>
          </cell>
          <cell r="C3625" t="str">
            <v>UN</v>
          </cell>
          <cell r="D3625">
            <v>15091</v>
          </cell>
        </row>
        <row r="3626">
          <cell r="A3626">
            <v>3626</v>
          </cell>
          <cell r="B3626" t="str">
            <v>CHAPETA 3/8</v>
          </cell>
          <cell r="C3626" t="str">
            <v>DD</v>
          </cell>
          <cell r="D3626">
            <v>46</v>
          </cell>
        </row>
        <row r="3627">
          <cell r="A3627">
            <v>3627</v>
          </cell>
          <cell r="B3627" t="str">
            <v>SISMOGRAFIL-ROLLO   8.5mm</v>
          </cell>
          <cell r="C3627" t="str">
            <v>TN</v>
          </cell>
          <cell r="D3627">
            <v>533324</v>
          </cell>
        </row>
        <row r="3628">
          <cell r="A3628">
            <v>3628</v>
          </cell>
          <cell r="B3628" t="str">
            <v>TABLON DE MT (CAN)</v>
          </cell>
          <cell r="C3628" t="str">
            <v>DD</v>
          </cell>
          <cell r="D3628">
            <v>174</v>
          </cell>
        </row>
        <row r="3629">
          <cell r="A3629">
            <v>3629</v>
          </cell>
          <cell r="B3629" t="str">
            <v>TABLONDE 2.0 MT(CAN)</v>
          </cell>
          <cell r="C3629" t="str">
            <v>DD</v>
          </cell>
          <cell r="D3629">
            <v>93</v>
          </cell>
        </row>
        <row r="3630">
          <cell r="A3630">
            <v>3630</v>
          </cell>
          <cell r="B3630" t="str">
            <v>CORTACIRC.ATORN.BIP.  30A</v>
          </cell>
          <cell r="C3630" t="str">
            <v>UN</v>
          </cell>
          <cell r="D3630">
            <v>17898</v>
          </cell>
        </row>
        <row r="3631">
          <cell r="A3631">
            <v>3631</v>
          </cell>
          <cell r="B3631" t="str">
            <v>ABRASAD DALMINE TUBO 42MM</v>
          </cell>
          <cell r="C3631" t="str">
            <v>DD</v>
          </cell>
          <cell r="D3631">
            <v>65</v>
          </cell>
        </row>
        <row r="3632">
          <cell r="A3632">
            <v>3632</v>
          </cell>
          <cell r="B3632" t="str">
            <v>CORTACIRC.ATORN.BIP.  50A</v>
          </cell>
          <cell r="C3632" t="str">
            <v>UN</v>
          </cell>
          <cell r="D3632">
            <v>24812</v>
          </cell>
        </row>
        <row r="3633">
          <cell r="A3633">
            <v>3633</v>
          </cell>
          <cell r="B3633" t="str">
            <v>TUB DALMINE ML,DIA.42-48M</v>
          </cell>
          <cell r="C3633" t="str">
            <v>DD</v>
          </cell>
          <cell r="D3633">
            <v>17</v>
          </cell>
        </row>
        <row r="3634">
          <cell r="A3634">
            <v>3634</v>
          </cell>
          <cell r="B3634" t="str">
            <v>CORTACIRC.ENCHU.BIP.  701</v>
          </cell>
          <cell r="C3634" t="str">
            <v>UN</v>
          </cell>
          <cell r="D3634">
            <v>35298</v>
          </cell>
        </row>
        <row r="3635">
          <cell r="A3635">
            <v>3635</v>
          </cell>
          <cell r="B3635" t="str">
            <v>MARCO ANDAMIO 1.2*1.2</v>
          </cell>
          <cell r="C3635" t="str">
            <v>DD</v>
          </cell>
          <cell r="D3635">
            <v>150</v>
          </cell>
        </row>
        <row r="3636">
          <cell r="A3636">
            <v>3636</v>
          </cell>
          <cell r="B3636" t="str">
            <v>SISMOGRAFIL-ROLLO   9.0mm</v>
          </cell>
          <cell r="C3636" t="str">
            <v>TN</v>
          </cell>
          <cell r="D3636">
            <v>538878</v>
          </cell>
        </row>
        <row r="3637">
          <cell r="A3637">
            <v>3637</v>
          </cell>
          <cell r="B3637" t="str">
            <v>CODO SEGURID ANDAM.TUB</v>
          </cell>
          <cell r="C3637" t="str">
            <v>DD</v>
          </cell>
          <cell r="D3637">
            <v>12</v>
          </cell>
        </row>
        <row r="3638">
          <cell r="A3638">
            <v>3638</v>
          </cell>
          <cell r="B3638" t="str">
            <v>TORRE MALACATE PLUMA(MMT)</v>
          </cell>
          <cell r="C3638" t="str">
            <v>DD</v>
          </cell>
          <cell r="D3638">
            <v>522</v>
          </cell>
        </row>
        <row r="3639">
          <cell r="A3639">
            <v>3639</v>
          </cell>
          <cell r="B3639" t="str">
            <v>CORTACIRC.ATORN.TRIP. 30A</v>
          </cell>
          <cell r="C3639" t="str">
            <v>UN</v>
          </cell>
          <cell r="D3639">
            <v>41748</v>
          </cell>
        </row>
        <row r="3640">
          <cell r="A3640">
            <v>3640</v>
          </cell>
          <cell r="B3640" t="str">
            <v>TORRE MALACATE PLUMA(MT)</v>
          </cell>
          <cell r="C3640" t="str">
            <v>DD</v>
          </cell>
          <cell r="D3640">
            <v>522</v>
          </cell>
        </row>
        <row r="3641">
          <cell r="A3641">
            <v>3641</v>
          </cell>
          <cell r="B3641" t="str">
            <v>ADMINISTRADOR</v>
          </cell>
          <cell r="C3641" t="str">
            <v>MS</v>
          </cell>
          <cell r="D3641">
            <v>596260</v>
          </cell>
        </row>
        <row r="3642">
          <cell r="A3642">
            <v>3642</v>
          </cell>
          <cell r="B3642" t="str">
            <v>CONCRETAD TOLVA 11P3(2BT)</v>
          </cell>
          <cell r="C3642" t="str">
            <v>DD</v>
          </cell>
          <cell r="D3642">
            <v>23200</v>
          </cell>
        </row>
        <row r="3643">
          <cell r="A3643">
            <v>3643</v>
          </cell>
          <cell r="B3643" t="str">
            <v>CORTACIRC.ATORN.TRIP. 70A</v>
          </cell>
          <cell r="C3643" t="str">
            <v>UN</v>
          </cell>
          <cell r="D3643">
            <v>52177</v>
          </cell>
        </row>
        <row r="3644">
          <cell r="A3644">
            <v>3644</v>
          </cell>
          <cell r="B3644" t="str">
            <v>PAGADOR</v>
          </cell>
          <cell r="C3644" t="str">
            <v>MS</v>
          </cell>
          <cell r="D3644">
            <v>525270</v>
          </cell>
        </row>
        <row r="3645">
          <cell r="A3645">
            <v>3645</v>
          </cell>
          <cell r="B3645" t="str">
            <v>CORTACIRC.ATORN.TRIP.100A</v>
          </cell>
          <cell r="C3645" t="str">
            <v>UN</v>
          </cell>
          <cell r="D3645">
            <v>52177</v>
          </cell>
        </row>
        <row r="3646">
          <cell r="A3646">
            <v>3646</v>
          </cell>
          <cell r="B3646" t="str">
            <v>BUGUI(COCHES DE UNA LLANT</v>
          </cell>
          <cell r="C3646" t="str">
            <v>DD</v>
          </cell>
          <cell r="D3646">
            <v>522</v>
          </cell>
        </row>
        <row r="3647">
          <cell r="A3647">
            <v>3647</v>
          </cell>
          <cell r="B3647" t="str">
            <v>VIBRADOR PARA CONCRETO</v>
          </cell>
          <cell r="C3647" t="str">
            <v>DD</v>
          </cell>
          <cell r="D3647">
            <v>11600</v>
          </cell>
        </row>
        <row r="3648">
          <cell r="A3648">
            <v>3648</v>
          </cell>
          <cell r="B3648" t="str">
            <v>CORTACIRC.INDUST.GHC  30A</v>
          </cell>
          <cell r="C3648" t="str">
            <v>UN</v>
          </cell>
          <cell r="D3648">
            <v>144866</v>
          </cell>
        </row>
        <row r="3649">
          <cell r="A3649">
            <v>3649</v>
          </cell>
          <cell r="B3649" t="str">
            <v>BALDE PARA GRUA</v>
          </cell>
          <cell r="C3649" t="str">
            <v>DD</v>
          </cell>
          <cell r="D3649">
            <v>1740</v>
          </cell>
        </row>
        <row r="3650">
          <cell r="A3650">
            <v>3650</v>
          </cell>
          <cell r="B3650" t="str">
            <v>CORTACIRC.INDUST.GHC  50A</v>
          </cell>
          <cell r="C3650" t="str">
            <v>UN</v>
          </cell>
          <cell r="D3650">
            <v>144866</v>
          </cell>
        </row>
        <row r="3651">
          <cell r="A3651">
            <v>3651</v>
          </cell>
          <cell r="B3651" t="str">
            <v>CADENA GANCHO PARA HIERRO</v>
          </cell>
          <cell r="C3651" t="str">
            <v>DD</v>
          </cell>
          <cell r="D3651">
            <v>1044</v>
          </cell>
        </row>
        <row r="3652">
          <cell r="A3652">
            <v>3652</v>
          </cell>
          <cell r="B3652" t="str">
            <v>CORTACIRC.INDUST.GHC  70A</v>
          </cell>
          <cell r="C3652" t="str">
            <v>UN</v>
          </cell>
          <cell r="D3652">
            <v>166204</v>
          </cell>
        </row>
        <row r="3653">
          <cell r="A3653">
            <v>3653</v>
          </cell>
          <cell r="B3653" t="str">
            <v>RESINA ROJA</v>
          </cell>
          <cell r="C3653" t="str">
            <v>KG</v>
          </cell>
          <cell r="D3653">
            <v>8500</v>
          </cell>
        </row>
        <row r="3654">
          <cell r="A3654">
            <v>3654</v>
          </cell>
          <cell r="B3654" t="str">
            <v>ASFALTO TIPO 190       01</v>
          </cell>
          <cell r="C3654" t="str">
            <v>KG</v>
          </cell>
          <cell r="D3654">
            <v>248</v>
          </cell>
        </row>
        <row r="3655">
          <cell r="A3655">
            <v>3655</v>
          </cell>
          <cell r="B3655" t="str">
            <v>ASFALTO TIPO 70-90</v>
          </cell>
          <cell r="C3655" t="str">
            <v>KG</v>
          </cell>
          <cell r="D3655">
            <v>181</v>
          </cell>
        </row>
        <row r="3656">
          <cell r="A3656">
            <v>3656</v>
          </cell>
          <cell r="B3656" t="str">
            <v>CORTACIRC.IND.BIP.FD  30A</v>
          </cell>
          <cell r="C3656" t="str">
            <v>UN</v>
          </cell>
          <cell r="D3656">
            <v>174556</v>
          </cell>
        </row>
        <row r="3657">
          <cell r="A3657">
            <v>3657</v>
          </cell>
          <cell r="B3657" t="str">
            <v>RESINA VERDE</v>
          </cell>
          <cell r="C3657" t="str">
            <v>KG</v>
          </cell>
          <cell r="D3657">
            <v>8340</v>
          </cell>
        </row>
        <row r="3658">
          <cell r="A3658">
            <v>3658</v>
          </cell>
          <cell r="B3658" t="str">
            <v>RESINA BLANCA</v>
          </cell>
          <cell r="C3658" t="str">
            <v>KG</v>
          </cell>
          <cell r="D3658">
            <v>6780</v>
          </cell>
        </row>
        <row r="3659">
          <cell r="A3659">
            <v>3659</v>
          </cell>
          <cell r="B3659" t="str">
            <v>CARRO TANQUE DE AGUA</v>
          </cell>
          <cell r="C3659" t="str">
            <v>VJ</v>
          </cell>
          <cell r="D3659">
            <v>50000</v>
          </cell>
        </row>
        <row r="3660">
          <cell r="A3660">
            <v>3660</v>
          </cell>
          <cell r="B3660" t="str">
            <v>CILINDRO COMPACTADOR 3 TN</v>
          </cell>
          <cell r="C3660" t="str">
            <v>HR</v>
          </cell>
          <cell r="D3660">
            <v>6750</v>
          </cell>
        </row>
        <row r="3661">
          <cell r="A3661">
            <v>3661</v>
          </cell>
          <cell r="B3661" t="str">
            <v>ANGULO   4/4x80   19X3 mm</v>
          </cell>
          <cell r="C3661" t="str">
            <v>TN</v>
          </cell>
          <cell r="D3661">
            <v>625832</v>
          </cell>
        </row>
        <row r="3662">
          <cell r="A3662">
            <v>3662</v>
          </cell>
          <cell r="B3662" t="str">
            <v>JUNTA DE DILATACION</v>
          </cell>
          <cell r="C3662" t="str">
            <v>ML</v>
          </cell>
          <cell r="D3662">
            <v>1800</v>
          </cell>
        </row>
        <row r="3663">
          <cell r="A3663">
            <v>3663</v>
          </cell>
          <cell r="B3663" t="str">
            <v>CORTACIRC.IND.BIP.FD 150A</v>
          </cell>
          <cell r="C3663" t="str">
            <v>UN</v>
          </cell>
          <cell r="D3663">
            <v>195309</v>
          </cell>
        </row>
        <row r="3664">
          <cell r="A3664">
            <v>3664</v>
          </cell>
          <cell r="B3664" t="str">
            <v>REJILLA ALUM.   3x2 SOSCO</v>
          </cell>
          <cell r="C3664" t="str">
            <v>UN</v>
          </cell>
          <cell r="D3664">
            <v>3616</v>
          </cell>
        </row>
        <row r="3665">
          <cell r="A3665">
            <v>3665</v>
          </cell>
          <cell r="B3665" t="str">
            <v>REJILLA PLAST.  5x3 SOSCO</v>
          </cell>
          <cell r="C3665" t="str">
            <v>UN</v>
          </cell>
          <cell r="D3665">
            <v>5500</v>
          </cell>
        </row>
        <row r="3666">
          <cell r="A3666">
            <v>3666</v>
          </cell>
          <cell r="B3666" t="str">
            <v>CORTACIRC.IND.TRIP.FD 30A</v>
          </cell>
          <cell r="C3666" t="str">
            <v>UN</v>
          </cell>
          <cell r="D3666">
            <v>225654</v>
          </cell>
        </row>
        <row r="3667">
          <cell r="A3667">
            <v>3667</v>
          </cell>
          <cell r="B3667" t="str">
            <v>ACUEDUCTO RESIDENCIAL E02</v>
          </cell>
          <cell r="C3667" t="str">
            <v>UN</v>
          </cell>
          <cell r="D3667">
            <v>68000</v>
          </cell>
        </row>
        <row r="3668">
          <cell r="A3668">
            <v>3668</v>
          </cell>
          <cell r="B3668" t="str">
            <v>CORTACIRC.IND.TRIP.FD 50A</v>
          </cell>
          <cell r="C3668" t="str">
            <v>UN</v>
          </cell>
          <cell r="D3668">
            <v>225654</v>
          </cell>
        </row>
        <row r="3669">
          <cell r="A3669">
            <v>3669</v>
          </cell>
          <cell r="B3669" t="str">
            <v>CANASTA PARA GRUA</v>
          </cell>
          <cell r="C3669" t="str">
            <v>DD</v>
          </cell>
          <cell r="D3669">
            <v>1740</v>
          </cell>
        </row>
        <row r="3670">
          <cell r="A3670">
            <v>3670</v>
          </cell>
          <cell r="B3670" t="str">
            <v>CORTACIRC.IND.TRIP.FD 70A</v>
          </cell>
          <cell r="C3670" t="str">
            <v>UN</v>
          </cell>
          <cell r="D3670">
            <v>237916</v>
          </cell>
        </row>
        <row r="3671">
          <cell r="A3671">
            <v>3671</v>
          </cell>
          <cell r="B3671" t="str">
            <v>CORTACIRC.IND.TRIP.FD100A</v>
          </cell>
          <cell r="C3671" t="str">
            <v>UN</v>
          </cell>
          <cell r="D3671">
            <v>237916</v>
          </cell>
        </row>
        <row r="3672">
          <cell r="A3672">
            <v>3672</v>
          </cell>
          <cell r="B3672" t="str">
            <v>REJILLA PLANA CORR. 3"</v>
          </cell>
          <cell r="C3672" t="str">
            <v>UN</v>
          </cell>
          <cell r="D3672">
            <v>2490</v>
          </cell>
        </row>
        <row r="3673">
          <cell r="A3673">
            <v>3673</v>
          </cell>
          <cell r="B3673" t="str">
            <v>CORTACIRC.IND.TRIP.FD150A</v>
          </cell>
          <cell r="C3673" t="str">
            <v>UN</v>
          </cell>
          <cell r="D3673">
            <v>358347</v>
          </cell>
        </row>
        <row r="3674">
          <cell r="A3674">
            <v>3674</v>
          </cell>
          <cell r="B3674" t="str">
            <v>ANGULO     25x3   1x1/8mm</v>
          </cell>
          <cell r="C3674" t="str">
            <v>TN</v>
          </cell>
          <cell r="D3674">
            <v>632713</v>
          </cell>
        </row>
        <row r="3675">
          <cell r="A3675">
            <v>3675</v>
          </cell>
          <cell r="B3675" t="str">
            <v>CORTACIRC.IND.</v>
          </cell>
          <cell r="C3675" t="str">
            <v>UN</v>
          </cell>
          <cell r="D3675">
            <v>454790</v>
          </cell>
        </row>
        <row r="3676">
          <cell r="A3676">
            <v>3676</v>
          </cell>
          <cell r="B3676" t="str">
            <v>REJILLA LAVADERO 1 1/2"</v>
          </cell>
          <cell r="C3676" t="str">
            <v>UN</v>
          </cell>
          <cell r="D3676">
            <v>1525</v>
          </cell>
        </row>
        <row r="3677">
          <cell r="A3677">
            <v>3677</v>
          </cell>
          <cell r="B3677" t="str">
            <v>REJILLA VENTILACION</v>
          </cell>
          <cell r="C3677" t="str">
            <v>UN</v>
          </cell>
          <cell r="D3677">
            <v>5200</v>
          </cell>
        </row>
        <row r="3678">
          <cell r="A3678">
            <v>3678</v>
          </cell>
          <cell r="B3678" t="str">
            <v>CORTACIRC.IND.         01</v>
          </cell>
          <cell r="C3678" t="str">
            <v>UN</v>
          </cell>
          <cell r="D3678">
            <v>454790</v>
          </cell>
        </row>
        <row r="3679">
          <cell r="A3679">
            <v>3679</v>
          </cell>
          <cell r="B3679" t="str">
            <v>CORTACIRC.IND.         02</v>
          </cell>
          <cell r="C3679" t="str">
            <v>UN</v>
          </cell>
          <cell r="D3679">
            <v>822452</v>
          </cell>
        </row>
        <row r="3680">
          <cell r="A3680">
            <v>3680</v>
          </cell>
          <cell r="B3680" t="str">
            <v>RETROEXCAVADORA      5-01</v>
          </cell>
          <cell r="C3680" t="str">
            <v>DD</v>
          </cell>
          <cell r="D3680">
            <v>250000</v>
          </cell>
        </row>
        <row r="3681">
          <cell r="A3681">
            <v>3681</v>
          </cell>
          <cell r="B3681" t="str">
            <v>CORTACIRC.IND.         03</v>
          </cell>
          <cell r="C3681" t="str">
            <v>UN</v>
          </cell>
          <cell r="D3681">
            <v>822452</v>
          </cell>
        </row>
        <row r="3682">
          <cell r="A3682">
            <v>3682</v>
          </cell>
          <cell r="B3682" t="str">
            <v>CORTACIRC.IND.         04</v>
          </cell>
          <cell r="C3682" t="str">
            <v>UN</v>
          </cell>
          <cell r="D3682">
            <v>1959855</v>
          </cell>
        </row>
        <row r="3683">
          <cell r="A3683">
            <v>3683</v>
          </cell>
          <cell r="B3683" t="str">
            <v>CORTACIRC.IND.RD800-1600A</v>
          </cell>
          <cell r="C3683" t="str">
            <v>UN</v>
          </cell>
          <cell r="D3683">
            <v>6476663</v>
          </cell>
        </row>
        <row r="3684">
          <cell r="A3684">
            <v>3684</v>
          </cell>
          <cell r="B3684" t="str">
            <v>ANGULO     50x3   2x1/8mm</v>
          </cell>
          <cell r="C3684" t="str">
            <v>TN</v>
          </cell>
          <cell r="D3684">
            <v>705898</v>
          </cell>
        </row>
        <row r="3685">
          <cell r="A3685">
            <v>3685</v>
          </cell>
          <cell r="B3685" t="str">
            <v>CORTACIRC.IND.  400-800 A</v>
          </cell>
          <cell r="C3685" t="str">
            <v>UN</v>
          </cell>
          <cell r="D3685">
            <v>3037518</v>
          </cell>
        </row>
        <row r="3686">
          <cell r="A3686">
            <v>3686</v>
          </cell>
          <cell r="B3686" t="str">
            <v>CORTACIRC.IND.  600-1200A</v>
          </cell>
          <cell r="C3686" t="str">
            <v>UN</v>
          </cell>
          <cell r="D3686">
            <v>5116830</v>
          </cell>
        </row>
        <row r="3687">
          <cell r="A3687">
            <v>3687</v>
          </cell>
          <cell r="B3687" t="str">
            <v>ANGULO   25x4.5  1x3/16mm</v>
          </cell>
          <cell r="C3687" t="str">
            <v>TN</v>
          </cell>
          <cell r="D3687">
            <v>700863</v>
          </cell>
        </row>
        <row r="3688">
          <cell r="A3688">
            <v>3688</v>
          </cell>
          <cell r="B3688" t="str">
            <v>CORTACIRC.IND. 1600-3000A</v>
          </cell>
          <cell r="C3688" t="str">
            <v>UN</v>
          </cell>
          <cell r="D3688">
            <v>20082550</v>
          </cell>
        </row>
        <row r="3689">
          <cell r="A3689">
            <v>3689</v>
          </cell>
          <cell r="B3689" t="str">
            <v>CONTACTO AUXILIAR P/ FD</v>
          </cell>
          <cell r="C3689" t="str">
            <v>UN</v>
          </cell>
          <cell r="D3689">
            <v>150046</v>
          </cell>
        </row>
        <row r="3690">
          <cell r="A3690">
            <v>3690</v>
          </cell>
          <cell r="B3690" t="str">
            <v>ANTENA PARABOLICA 4 CAN</v>
          </cell>
          <cell r="C3690" t="str">
            <v>UN</v>
          </cell>
          <cell r="D3690">
            <v>5750000</v>
          </cell>
        </row>
        <row r="3691">
          <cell r="A3691">
            <v>3691</v>
          </cell>
          <cell r="B3691" t="str">
            <v>ANTENA PARABOLICA 4 CAN01</v>
          </cell>
          <cell r="C3691" t="str">
            <v>UN</v>
          </cell>
          <cell r="D3691">
            <v>8500000</v>
          </cell>
        </row>
        <row r="3692">
          <cell r="A3692">
            <v>3692</v>
          </cell>
          <cell r="B3692" t="str">
            <v>VALLAS DE OBRA TELA ALGOD</v>
          </cell>
          <cell r="C3692" t="str">
            <v>ML</v>
          </cell>
          <cell r="D3692">
            <v>32000</v>
          </cell>
        </row>
        <row r="3693">
          <cell r="A3693">
            <v>3693</v>
          </cell>
          <cell r="B3693" t="str">
            <v>CONTACTOR AUXILIAR P/ RD</v>
          </cell>
          <cell r="C3693" t="str">
            <v>UN</v>
          </cell>
          <cell r="D3693">
            <v>298294</v>
          </cell>
        </row>
        <row r="3694">
          <cell r="A3694">
            <v>3694</v>
          </cell>
          <cell r="B3694" t="str">
            <v>PROVISIONAL DE AGUA</v>
          </cell>
          <cell r="C3694" t="str">
            <v>MS</v>
          </cell>
          <cell r="D3694">
            <v>50000</v>
          </cell>
        </row>
        <row r="3695">
          <cell r="A3695">
            <v>3695</v>
          </cell>
          <cell r="B3695" t="str">
            <v>REGLAMENTO PROP. HORIZONT</v>
          </cell>
          <cell r="C3695" t="str">
            <v>UN</v>
          </cell>
          <cell r="D3695">
            <v>60047</v>
          </cell>
        </row>
        <row r="3696">
          <cell r="A3696">
            <v>3696</v>
          </cell>
          <cell r="B3696" t="str">
            <v>GRIS PERLA ASERRADO</v>
          </cell>
          <cell r="C3696" t="str">
            <v>M2</v>
          </cell>
          <cell r="D3696">
            <v>60088</v>
          </cell>
        </row>
        <row r="3697">
          <cell r="A3697">
            <v>3697</v>
          </cell>
          <cell r="B3697" t="str">
            <v>ACUEDUCTO RESIDENCIAL E-3</v>
          </cell>
          <cell r="C3697" t="str">
            <v>UN</v>
          </cell>
          <cell r="D3697">
            <v>121413</v>
          </cell>
        </row>
        <row r="3698">
          <cell r="A3698">
            <v>3698</v>
          </cell>
          <cell r="B3698" t="str">
            <v>ANGULO   50x6       2x1/4</v>
          </cell>
          <cell r="C3698" t="str">
            <v>TN</v>
          </cell>
          <cell r="D3698">
            <v>683316</v>
          </cell>
        </row>
        <row r="3699">
          <cell r="A3699">
            <v>3699</v>
          </cell>
          <cell r="B3699" t="str">
            <v>ACUEDUCTO RESIDENCIAL E03</v>
          </cell>
          <cell r="C3699" t="str">
            <v>UN</v>
          </cell>
          <cell r="D3699">
            <v>221867</v>
          </cell>
        </row>
        <row r="3700">
          <cell r="A3700">
            <v>3700</v>
          </cell>
          <cell r="B3700" t="str">
            <v>VALLAS METALICAS</v>
          </cell>
          <cell r="C3700" t="str">
            <v>ML</v>
          </cell>
          <cell r="D3700">
            <v>75000</v>
          </cell>
        </row>
        <row r="3701">
          <cell r="A3701">
            <v>3701</v>
          </cell>
          <cell r="B3701" t="str">
            <v>ANGULO   75x6       3x1/4</v>
          </cell>
          <cell r="C3701" t="str">
            <v>TN</v>
          </cell>
          <cell r="D3701">
            <v>720519</v>
          </cell>
        </row>
        <row r="3702">
          <cell r="A3702">
            <v>3702</v>
          </cell>
          <cell r="B3702" t="str">
            <v>ACUEDUCTO RESIDENCIAL E04</v>
          </cell>
          <cell r="C3702" t="str">
            <v>UN</v>
          </cell>
          <cell r="D3702">
            <v>354985</v>
          </cell>
        </row>
        <row r="3703">
          <cell r="A3703">
            <v>3703</v>
          </cell>
          <cell r="B3703" t="str">
            <v>CLOSET MADERA  TRIPLEX</v>
          </cell>
          <cell r="C3703" t="str">
            <v>M2</v>
          </cell>
          <cell r="D3703">
            <v>128000</v>
          </cell>
        </row>
        <row r="3704">
          <cell r="A3704">
            <v>3704</v>
          </cell>
          <cell r="B3704" t="str">
            <v>GEOMEMMBRANA POLY-FLEX 60</v>
          </cell>
          <cell r="C3704" t="str">
            <v>M2</v>
          </cell>
          <cell r="D3704">
            <v>7200</v>
          </cell>
        </row>
        <row r="3705">
          <cell r="A3705">
            <v>3705</v>
          </cell>
          <cell r="B3705" t="str">
            <v>ANGULO   75x9       3x3/8</v>
          </cell>
          <cell r="C3705" t="str">
            <v>TN</v>
          </cell>
          <cell r="D3705">
            <v>703612</v>
          </cell>
        </row>
        <row r="3706">
          <cell r="A3706">
            <v>3706</v>
          </cell>
          <cell r="B3706" t="str">
            <v>ANGULO  100x12      4x1/2</v>
          </cell>
          <cell r="C3706" t="str">
            <v>TN</v>
          </cell>
          <cell r="D3706">
            <v>683119</v>
          </cell>
        </row>
        <row r="3707">
          <cell r="A3707">
            <v>3707</v>
          </cell>
          <cell r="B3707" t="str">
            <v>VIBROCOMPACTADOR  autopropulsado</v>
          </cell>
          <cell r="C3707" t="str">
            <v>HH</v>
          </cell>
          <cell r="D3707">
            <v>55000</v>
          </cell>
        </row>
        <row r="3708">
          <cell r="A3708">
            <v>3708</v>
          </cell>
          <cell r="B3708" t="str">
            <v>CAUTIN ELECTRICO      30W</v>
          </cell>
          <cell r="C3708" t="str">
            <v>UN</v>
          </cell>
          <cell r="D3708">
            <v>21692</v>
          </cell>
        </row>
        <row r="3709">
          <cell r="A3709">
            <v>3709</v>
          </cell>
          <cell r="B3709" t="str">
            <v>LIMA TRIANGULAR  6" 150mm</v>
          </cell>
          <cell r="C3709" t="str">
            <v>UN</v>
          </cell>
          <cell r="D3709">
            <v>2088</v>
          </cell>
        </row>
        <row r="3710">
          <cell r="A3710">
            <v>3710</v>
          </cell>
          <cell r="B3710" t="str">
            <v>ACUEDUCTO RESIDENCIAL E05</v>
          </cell>
          <cell r="C3710" t="str">
            <v>UN</v>
          </cell>
          <cell r="D3710">
            <v>532479</v>
          </cell>
        </row>
        <row r="3711">
          <cell r="A3711">
            <v>3711</v>
          </cell>
          <cell r="B3711" t="str">
            <v>L/MANOS OVAL</v>
          </cell>
          <cell r="C3711" t="str">
            <v>UN</v>
          </cell>
          <cell r="D3711">
            <v>38749</v>
          </cell>
        </row>
        <row r="3712">
          <cell r="A3712">
            <v>3712</v>
          </cell>
          <cell r="B3712" t="str">
            <v>VENTANA ALUMINIO   100x50</v>
          </cell>
          <cell r="C3712" t="str">
            <v>UN</v>
          </cell>
          <cell r="D3712">
            <v>49938</v>
          </cell>
        </row>
        <row r="3713">
          <cell r="A3713">
            <v>3713</v>
          </cell>
          <cell r="B3713" t="str">
            <v>GRIS PERLA CUADREADO</v>
          </cell>
          <cell r="C3713" t="str">
            <v>M2</v>
          </cell>
          <cell r="D3713">
            <v>82824</v>
          </cell>
        </row>
        <row r="3714">
          <cell r="A3714">
            <v>3714</v>
          </cell>
          <cell r="B3714" t="str">
            <v>GRIS CLARO 153X305x10</v>
          </cell>
          <cell r="C3714" t="str">
            <v>M2</v>
          </cell>
          <cell r="D3714">
            <v>49648</v>
          </cell>
        </row>
        <row r="3715">
          <cell r="A3715">
            <v>3715</v>
          </cell>
          <cell r="B3715" t="str">
            <v>PISO PARQUET GUAYACAN</v>
          </cell>
          <cell r="C3715" t="str">
            <v>M2</v>
          </cell>
          <cell r="D3715">
            <v>55000</v>
          </cell>
        </row>
        <row r="3716">
          <cell r="A3716">
            <v>3716</v>
          </cell>
          <cell r="B3716" t="str">
            <v>PISO PARQUET GRANADA TEKA</v>
          </cell>
          <cell r="C3716" t="str">
            <v>M2</v>
          </cell>
          <cell r="D3716">
            <v>55000</v>
          </cell>
        </row>
        <row r="3717">
          <cell r="A3717">
            <v>3717</v>
          </cell>
          <cell r="B3717" t="str">
            <v>PISO PARQUET ZAPAN GUAYMA</v>
          </cell>
          <cell r="C3717" t="str">
            <v>M2</v>
          </cell>
          <cell r="D3717">
            <v>40000</v>
          </cell>
        </row>
        <row r="3718">
          <cell r="A3718">
            <v>3718</v>
          </cell>
          <cell r="B3718" t="str">
            <v>INT.NO AUTOM.TRIP.10-100A</v>
          </cell>
          <cell r="C3718" t="str">
            <v>UN</v>
          </cell>
          <cell r="D3718">
            <v>15184</v>
          </cell>
        </row>
        <row r="3719">
          <cell r="A3719">
            <v>3719</v>
          </cell>
          <cell r="B3719" t="str">
            <v>PISO LISTON GUAYACAN</v>
          </cell>
          <cell r="C3719" t="str">
            <v>M2</v>
          </cell>
          <cell r="D3719">
            <v>65000</v>
          </cell>
        </row>
        <row r="3720">
          <cell r="A3720">
            <v>3720</v>
          </cell>
          <cell r="B3720" t="str">
            <v>CORTACIRC.NO AUT.BIP.100A</v>
          </cell>
          <cell r="C3720" t="str">
            <v>UN</v>
          </cell>
          <cell r="D3720">
            <v>35299</v>
          </cell>
        </row>
        <row r="3721">
          <cell r="A3721">
            <v>3721</v>
          </cell>
          <cell r="B3721" t="str">
            <v>CORTACIRC.NO AUT.TRI.100A</v>
          </cell>
          <cell r="C3721" t="str">
            <v>UN</v>
          </cell>
          <cell r="D3721">
            <v>52177</v>
          </cell>
        </row>
        <row r="3722">
          <cell r="A3722">
            <v>3722</v>
          </cell>
          <cell r="B3722" t="str">
            <v>SWITCH SEGURIDAD BIP. 30A</v>
          </cell>
          <cell r="C3722" t="str">
            <v>UN</v>
          </cell>
          <cell r="D3722">
            <v>38790</v>
          </cell>
        </row>
        <row r="3723">
          <cell r="A3723">
            <v>3723</v>
          </cell>
          <cell r="B3723" t="str">
            <v>SWITCH SEGURIDAD BIP. 60A</v>
          </cell>
          <cell r="C3723" t="str">
            <v>UN</v>
          </cell>
          <cell r="D3723">
            <v>63777</v>
          </cell>
        </row>
        <row r="3724">
          <cell r="A3724">
            <v>3724</v>
          </cell>
          <cell r="B3724" t="str">
            <v>SWITCH SEGURIDAD BIP.100A</v>
          </cell>
          <cell r="C3724" t="str">
            <v>UN</v>
          </cell>
          <cell r="D3724">
            <v>84216</v>
          </cell>
        </row>
        <row r="3725">
          <cell r="A3725">
            <v>3725</v>
          </cell>
          <cell r="B3725" t="str">
            <v>SWITCH SEGURIDAD TRI. 30A</v>
          </cell>
          <cell r="C3725" t="str">
            <v>UN</v>
          </cell>
          <cell r="D3725">
            <v>46365</v>
          </cell>
        </row>
        <row r="3726">
          <cell r="A3726">
            <v>3726</v>
          </cell>
          <cell r="B3726" t="str">
            <v>SWITCH SEGURIDAD TRI. 60A</v>
          </cell>
          <cell r="C3726" t="str">
            <v>UN</v>
          </cell>
          <cell r="D3726">
            <v>77951</v>
          </cell>
        </row>
        <row r="3727">
          <cell r="A3727">
            <v>3727</v>
          </cell>
          <cell r="B3727" t="str">
            <v>SWITCH SEGURIDAD TRI.100A</v>
          </cell>
          <cell r="C3727" t="str">
            <v>UN</v>
          </cell>
          <cell r="D3727">
            <v>102405</v>
          </cell>
        </row>
        <row r="3728">
          <cell r="A3728">
            <v>3728</v>
          </cell>
          <cell r="B3728" t="str">
            <v>HERRAJE UNIPOLAR      60A</v>
          </cell>
          <cell r="C3728" t="str">
            <v>UN</v>
          </cell>
          <cell r="D3728">
            <v>13444</v>
          </cell>
        </row>
        <row r="3729">
          <cell r="A3729">
            <v>3729</v>
          </cell>
          <cell r="B3729" t="str">
            <v>HERRAJE UNIPOLAR     100A</v>
          </cell>
          <cell r="C3729" t="str">
            <v>UN</v>
          </cell>
          <cell r="D3729">
            <v>16101</v>
          </cell>
        </row>
        <row r="3730">
          <cell r="A3730">
            <v>3730</v>
          </cell>
          <cell r="B3730" t="str">
            <v>HERRAJE TRIPOLAR      30A</v>
          </cell>
          <cell r="C3730" t="str">
            <v>UN</v>
          </cell>
          <cell r="D3730">
            <v>24615</v>
          </cell>
        </row>
        <row r="3731">
          <cell r="A3731">
            <v>3731</v>
          </cell>
          <cell r="B3731" t="str">
            <v>FUSIBLE  30A/250V.</v>
          </cell>
          <cell r="C3731" t="str">
            <v>UN</v>
          </cell>
          <cell r="D3731">
            <v>1694</v>
          </cell>
        </row>
        <row r="3732">
          <cell r="A3732">
            <v>3732</v>
          </cell>
          <cell r="B3732" t="str">
            <v>FUSIBLE  60A/250V.</v>
          </cell>
          <cell r="C3732" t="str">
            <v>UN</v>
          </cell>
          <cell r="D3732">
            <v>4605</v>
          </cell>
        </row>
        <row r="3733">
          <cell r="A3733">
            <v>3733</v>
          </cell>
          <cell r="B3733" t="str">
            <v>FUSIBLE 100A/250V.</v>
          </cell>
          <cell r="C3733" t="str">
            <v>UN</v>
          </cell>
          <cell r="D3733">
            <v>13015</v>
          </cell>
        </row>
        <row r="3734">
          <cell r="A3734">
            <v>3734</v>
          </cell>
          <cell r="B3734" t="str">
            <v>LAMINILLA 30A/250V.</v>
          </cell>
          <cell r="C3734" t="str">
            <v>UN</v>
          </cell>
          <cell r="D3734">
            <v>58</v>
          </cell>
        </row>
        <row r="3735">
          <cell r="A3735">
            <v>3735</v>
          </cell>
          <cell r="B3735" t="str">
            <v>LAMINILLA 60A/250V.</v>
          </cell>
          <cell r="C3735" t="str">
            <v>UN</v>
          </cell>
          <cell r="D3735">
            <v>220</v>
          </cell>
        </row>
        <row r="3736">
          <cell r="A3736">
            <v>3736</v>
          </cell>
          <cell r="B3736" t="str">
            <v>PORC.MARMOL CARRARA-BASE</v>
          </cell>
          <cell r="C3736" t="str">
            <v>M2</v>
          </cell>
          <cell r="D3736">
            <v>12690</v>
          </cell>
        </row>
        <row r="3737">
          <cell r="A3737">
            <v>3737</v>
          </cell>
          <cell r="B3737" t="str">
            <v>GEOTEXTIL TYPAR      3401</v>
          </cell>
          <cell r="C3737" t="str">
            <v>M2</v>
          </cell>
          <cell r="D3737">
            <v>1044</v>
          </cell>
        </row>
        <row r="3738">
          <cell r="A3738">
            <v>3738</v>
          </cell>
          <cell r="B3738" t="str">
            <v>PISO LISTON TK.GRANADILLO</v>
          </cell>
          <cell r="C3738" t="str">
            <v>M2</v>
          </cell>
          <cell r="D3738">
            <v>55000</v>
          </cell>
        </row>
        <row r="3739">
          <cell r="A3739">
            <v>3739</v>
          </cell>
          <cell r="B3739" t="str">
            <v>TINA DANESA 1.89x1.13x.42</v>
          </cell>
          <cell r="C3739" t="str">
            <v>UN</v>
          </cell>
          <cell r="D3739">
            <v>368262</v>
          </cell>
        </row>
        <row r="3740">
          <cell r="A3740">
            <v>3740</v>
          </cell>
          <cell r="B3740" t="str">
            <v>GUARDERA        0.35x1.40</v>
          </cell>
          <cell r="C3740" t="str">
            <v>DD</v>
          </cell>
          <cell r="D3740">
            <v>95</v>
          </cell>
        </row>
        <row r="3741">
          <cell r="A3741">
            <v>3741</v>
          </cell>
          <cell r="B3741" t="str">
            <v>GEOTEXTIL NO TEJIDO  2500</v>
          </cell>
          <cell r="C3741" t="str">
            <v>M2</v>
          </cell>
          <cell r="D3741">
            <v>1310</v>
          </cell>
        </row>
        <row r="3742">
          <cell r="A3742">
            <v>3742</v>
          </cell>
          <cell r="B3742" t="str">
            <v>GEOTEXTIL NO TEJIDO  5000</v>
          </cell>
          <cell r="C3742" t="str">
            <v>M2</v>
          </cell>
          <cell r="D3742">
            <v>2610</v>
          </cell>
        </row>
        <row r="3743">
          <cell r="A3743">
            <v>3743</v>
          </cell>
          <cell r="B3743" t="str">
            <v>PISO LISTON GUAYMARO ZAPN</v>
          </cell>
          <cell r="C3743" t="str">
            <v>M2</v>
          </cell>
          <cell r="D3743">
            <v>50000</v>
          </cell>
        </row>
        <row r="3744">
          <cell r="A3744">
            <v>3744</v>
          </cell>
          <cell r="B3744" t="str">
            <v>GRIS CLARO 305x305x10</v>
          </cell>
          <cell r="C3744" t="str">
            <v>M2</v>
          </cell>
          <cell r="D3744">
            <v>49648</v>
          </cell>
        </row>
        <row r="3745">
          <cell r="A3745">
            <v>3745</v>
          </cell>
          <cell r="B3745" t="str">
            <v>GUARDAESCOBA GUAYACAN</v>
          </cell>
          <cell r="C3745" t="str">
            <v>ML</v>
          </cell>
          <cell r="D3745">
            <v>8000</v>
          </cell>
        </row>
        <row r="3746">
          <cell r="A3746">
            <v>3746</v>
          </cell>
          <cell r="B3746" t="str">
            <v>TINA DELTA    1.5x1.5x.41</v>
          </cell>
          <cell r="C3746" t="str">
            <v>UN</v>
          </cell>
          <cell r="D3746">
            <v>513269</v>
          </cell>
        </row>
        <row r="3747">
          <cell r="A3747">
            <v>3747</v>
          </cell>
          <cell r="B3747" t="str">
            <v>TINA ESPAÑOLA 1.52x.75x.4</v>
          </cell>
          <cell r="C3747" t="str">
            <v>UN</v>
          </cell>
          <cell r="D3747">
            <v>215795</v>
          </cell>
        </row>
        <row r="3748">
          <cell r="A3748">
            <v>3748</v>
          </cell>
          <cell r="B3748" t="str">
            <v>GRIS CLARO ZOCALO</v>
          </cell>
          <cell r="C3748" t="str">
            <v>ML</v>
          </cell>
          <cell r="D3748">
            <v>3596</v>
          </cell>
        </row>
        <row r="3749">
          <cell r="A3749">
            <v>3749</v>
          </cell>
          <cell r="B3749" t="str">
            <v>PORC.CRISTALINO.PRESTIGIO</v>
          </cell>
          <cell r="C3749" t="str">
            <v>M2</v>
          </cell>
          <cell r="D3749">
            <v>26220</v>
          </cell>
        </row>
        <row r="3750">
          <cell r="A3750">
            <v>3750</v>
          </cell>
          <cell r="B3750" t="str">
            <v>C.RASO LISTON VIROLA</v>
          </cell>
          <cell r="C3750" t="str">
            <v>M2</v>
          </cell>
          <cell r="D3750">
            <v>20000</v>
          </cell>
        </row>
        <row r="3751">
          <cell r="A3751">
            <v>3751</v>
          </cell>
          <cell r="B3751" t="str">
            <v>GRIS CLARO SPACATTO</v>
          </cell>
          <cell r="C3751" t="str">
            <v>M2</v>
          </cell>
          <cell r="D3751">
            <v>33524</v>
          </cell>
        </row>
        <row r="3752">
          <cell r="A3752">
            <v>3752</v>
          </cell>
          <cell r="B3752" t="str">
            <v>PORC.ATLANTIS-BASE</v>
          </cell>
          <cell r="C3752" t="str">
            <v>M2</v>
          </cell>
          <cell r="D3752">
            <v>9686</v>
          </cell>
        </row>
        <row r="3753">
          <cell r="A3753">
            <v>3753</v>
          </cell>
          <cell r="B3753" t="str">
            <v>TINA ESPAÑOLA 1.87x.78x.4</v>
          </cell>
          <cell r="C3753" t="str">
            <v>UN</v>
          </cell>
          <cell r="D3753">
            <v>261272</v>
          </cell>
        </row>
        <row r="3754">
          <cell r="A3754">
            <v>3754</v>
          </cell>
          <cell r="B3754" t="str">
            <v>GRIS CLARO 153X305X11</v>
          </cell>
          <cell r="C3754" t="str">
            <v>M2</v>
          </cell>
          <cell r="D3754">
            <v>39556</v>
          </cell>
        </row>
        <row r="3755">
          <cell r="A3755">
            <v>3755</v>
          </cell>
          <cell r="B3755" t="str">
            <v>PORC.ESFUMADO-BASE</v>
          </cell>
          <cell r="C3755" t="str">
            <v>M2</v>
          </cell>
          <cell r="D3755">
            <v>7308</v>
          </cell>
        </row>
        <row r="3756">
          <cell r="A3756">
            <v>3756</v>
          </cell>
          <cell r="B3756" t="str">
            <v>BIDET ESPLENDOR</v>
          </cell>
          <cell r="C3756" t="str">
            <v>UN</v>
          </cell>
          <cell r="D3756">
            <v>130650</v>
          </cell>
        </row>
        <row r="3757">
          <cell r="A3757">
            <v>3757</v>
          </cell>
          <cell r="B3757" t="str">
            <v>GRIS CLARO 305x305x11</v>
          </cell>
          <cell r="C3757" t="str">
            <v>M2</v>
          </cell>
          <cell r="D3757">
            <v>39556</v>
          </cell>
        </row>
        <row r="3758">
          <cell r="A3758">
            <v>3758</v>
          </cell>
          <cell r="B3758" t="str">
            <v>GRIS CLARO 153x305x20</v>
          </cell>
          <cell r="C3758" t="str">
            <v>M2</v>
          </cell>
          <cell r="D3758">
            <v>52548</v>
          </cell>
        </row>
        <row r="3759">
          <cell r="A3759">
            <v>3759</v>
          </cell>
          <cell r="B3759" t="str">
            <v>HELIMALLA PLANA M-106</v>
          </cell>
          <cell r="C3759" t="str">
            <v>TN</v>
          </cell>
          <cell r="D3759">
            <v>896671</v>
          </cell>
        </row>
        <row r="3760">
          <cell r="A3760">
            <v>3760</v>
          </cell>
          <cell r="B3760" t="str">
            <v>GRIS CLARO 153X305x20  01</v>
          </cell>
          <cell r="C3760" t="str">
            <v>M2</v>
          </cell>
          <cell r="D3760">
            <v>61480</v>
          </cell>
        </row>
        <row r="3761">
          <cell r="A3761">
            <v>3761</v>
          </cell>
          <cell r="B3761" t="str">
            <v>GRIS CLARO 305x305x20</v>
          </cell>
          <cell r="C3761" t="str">
            <v>M2</v>
          </cell>
          <cell r="D3761">
            <v>58116</v>
          </cell>
        </row>
        <row r="3762">
          <cell r="A3762">
            <v>3762</v>
          </cell>
          <cell r="B3762" t="str">
            <v>PORC.VENECIA-BASE</v>
          </cell>
          <cell r="C3762" t="str">
            <v>M2</v>
          </cell>
          <cell r="D3762">
            <v>9755</v>
          </cell>
        </row>
        <row r="3763">
          <cell r="A3763">
            <v>3763</v>
          </cell>
          <cell r="B3763" t="str">
            <v>SANITARIO BLANCO MANCESA</v>
          </cell>
          <cell r="C3763" t="str">
            <v>UN</v>
          </cell>
          <cell r="D3763">
            <v>104150</v>
          </cell>
        </row>
        <row r="3764">
          <cell r="A3764">
            <v>3764</v>
          </cell>
          <cell r="B3764" t="str">
            <v>PORC.MOSAICO .VENECIA</v>
          </cell>
          <cell r="C3764" t="str">
            <v>M2</v>
          </cell>
          <cell r="D3764">
            <v>15080</v>
          </cell>
        </row>
        <row r="3765">
          <cell r="A3765">
            <v>3765</v>
          </cell>
          <cell r="B3765" t="str">
            <v>SANITARIO COLOR MANCESA</v>
          </cell>
          <cell r="C3765" t="str">
            <v>UN</v>
          </cell>
          <cell r="D3765">
            <v>125450</v>
          </cell>
        </row>
        <row r="3766">
          <cell r="A3766">
            <v>3766</v>
          </cell>
          <cell r="B3766" t="str">
            <v>L/MANOS MARINO PEDESTAL</v>
          </cell>
          <cell r="C3766" t="str">
            <v>UN</v>
          </cell>
          <cell r="D3766">
            <v>39550</v>
          </cell>
        </row>
        <row r="3767">
          <cell r="A3767">
            <v>3767</v>
          </cell>
          <cell r="B3767" t="str">
            <v>C.RASO LISTON PINO CIPRES</v>
          </cell>
          <cell r="C3767" t="str">
            <v>M2</v>
          </cell>
          <cell r="D3767">
            <v>20000</v>
          </cell>
        </row>
        <row r="3768">
          <cell r="A3768">
            <v>3768</v>
          </cell>
          <cell r="B3768" t="str">
            <v>PORC.ARCADIA BLANCO</v>
          </cell>
          <cell r="C3768" t="str">
            <v>M2</v>
          </cell>
          <cell r="D3768">
            <v>8422</v>
          </cell>
        </row>
        <row r="3769">
          <cell r="A3769">
            <v>3769</v>
          </cell>
          <cell r="B3769" t="str">
            <v>PORC.ROJO ACENTO-BASE</v>
          </cell>
          <cell r="C3769" t="str">
            <v>M2</v>
          </cell>
          <cell r="D3769">
            <v>15660</v>
          </cell>
        </row>
        <row r="3770">
          <cell r="A3770">
            <v>3770</v>
          </cell>
          <cell r="B3770" t="str">
            <v>C.RASO LISTON PINO ROMER.</v>
          </cell>
          <cell r="C3770" t="str">
            <v>M2</v>
          </cell>
          <cell r="D3770">
            <v>35000</v>
          </cell>
        </row>
        <row r="3771">
          <cell r="A3771">
            <v>3771</v>
          </cell>
          <cell r="B3771" t="str">
            <v>PORC.ESPECIAL CRISTANAC</v>
          </cell>
          <cell r="C3771" t="str">
            <v>M2</v>
          </cell>
          <cell r="D3771">
            <v>20955</v>
          </cell>
        </row>
        <row r="3772">
          <cell r="A3772">
            <v>3772</v>
          </cell>
          <cell r="B3772" t="str">
            <v>GRIS CLARO 305x305x20  01</v>
          </cell>
          <cell r="C3772" t="str">
            <v>M2</v>
          </cell>
          <cell r="D3772">
            <v>71224</v>
          </cell>
        </row>
        <row r="3773">
          <cell r="A3773">
            <v>3773</v>
          </cell>
          <cell r="B3773" t="str">
            <v>L/MANOS TORINO PEDESTAL</v>
          </cell>
          <cell r="C3773" t="str">
            <v>UN</v>
          </cell>
          <cell r="D3773">
            <v>34411</v>
          </cell>
        </row>
        <row r="3774">
          <cell r="A3774">
            <v>3774</v>
          </cell>
          <cell r="B3774" t="str">
            <v>PORC.BOCEL REMATES</v>
          </cell>
          <cell r="C3774" t="str">
            <v>UN</v>
          </cell>
          <cell r="D3774">
            <v>105</v>
          </cell>
        </row>
        <row r="3775">
          <cell r="A3775">
            <v>3775</v>
          </cell>
          <cell r="B3775" t="str">
            <v>SANITARIO BLANCO TREVI</v>
          </cell>
          <cell r="C3775" t="str">
            <v>UN</v>
          </cell>
          <cell r="D3775">
            <v>65950</v>
          </cell>
        </row>
        <row r="3776">
          <cell r="A3776">
            <v>3776</v>
          </cell>
          <cell r="B3776" t="str">
            <v>LISTELLO TRACIA 1</v>
          </cell>
          <cell r="C3776" t="str">
            <v>ML</v>
          </cell>
          <cell r="D3776">
            <v>3785</v>
          </cell>
        </row>
        <row r="3777">
          <cell r="A3777">
            <v>3777</v>
          </cell>
          <cell r="B3777" t="str">
            <v>LISTELLO MACEDONIA 1</v>
          </cell>
          <cell r="C3777" t="str">
            <v>ML</v>
          </cell>
          <cell r="D3777">
            <v>11368</v>
          </cell>
        </row>
        <row r="3778">
          <cell r="A3778">
            <v>3778</v>
          </cell>
          <cell r="B3778" t="str">
            <v>LISTELLO OLIMPIA</v>
          </cell>
          <cell r="C3778" t="str">
            <v>ML</v>
          </cell>
          <cell r="D3778">
            <v>5429</v>
          </cell>
        </row>
        <row r="3779">
          <cell r="A3779">
            <v>3779</v>
          </cell>
          <cell r="B3779" t="str">
            <v>LISTELLO OLIMPIA 4</v>
          </cell>
          <cell r="C3779" t="str">
            <v>ML</v>
          </cell>
          <cell r="D3779">
            <v>3712</v>
          </cell>
        </row>
        <row r="3780">
          <cell r="A3780">
            <v>3780</v>
          </cell>
          <cell r="B3780" t="str">
            <v>ESTUFA GAS 2 PUESTOS</v>
          </cell>
          <cell r="C3780" t="str">
            <v>UN</v>
          </cell>
          <cell r="D3780">
            <v>132450</v>
          </cell>
        </row>
        <row r="3781">
          <cell r="A3781">
            <v>3781</v>
          </cell>
          <cell r="B3781" t="str">
            <v>ESTUFA GAS 3 PUESTOS   01</v>
          </cell>
          <cell r="C3781" t="str">
            <v>UN</v>
          </cell>
          <cell r="D3781">
            <v>124990</v>
          </cell>
        </row>
        <row r="3782">
          <cell r="A3782">
            <v>3782</v>
          </cell>
          <cell r="B3782" t="str">
            <v>ESTUFA GAS 4 PUESTOS   03</v>
          </cell>
          <cell r="C3782" t="str">
            <v>UN</v>
          </cell>
          <cell r="D3782">
            <v>209680</v>
          </cell>
        </row>
        <row r="3783">
          <cell r="A3783">
            <v>3783</v>
          </cell>
          <cell r="B3783" t="str">
            <v>CLOSET TRIPLEX</v>
          </cell>
          <cell r="C3783" t="str">
            <v>M2</v>
          </cell>
          <cell r="D3783">
            <v>150000</v>
          </cell>
        </row>
        <row r="3784">
          <cell r="A3784">
            <v>3784</v>
          </cell>
          <cell r="B3784" t="str">
            <v>CLOSET FLORMORADO</v>
          </cell>
          <cell r="C3784" t="str">
            <v>M2</v>
          </cell>
          <cell r="D3784">
            <v>180000</v>
          </cell>
        </row>
        <row r="3785">
          <cell r="A3785">
            <v>3785</v>
          </cell>
          <cell r="B3785" t="str">
            <v>ESTUFA MIXTA 4 PUESTOS 02</v>
          </cell>
          <cell r="C3785" t="str">
            <v>UN</v>
          </cell>
          <cell r="D3785">
            <v>153990</v>
          </cell>
        </row>
        <row r="3786">
          <cell r="A3786">
            <v>3786</v>
          </cell>
          <cell r="B3786" t="str">
            <v>GRIS CLARO 305x610X20</v>
          </cell>
          <cell r="C3786" t="str">
            <v>M2</v>
          </cell>
          <cell r="D3786">
            <v>62176</v>
          </cell>
        </row>
        <row r="3787">
          <cell r="A3787">
            <v>3787</v>
          </cell>
          <cell r="B3787" t="str">
            <v>L/MANOS NAPOLES</v>
          </cell>
          <cell r="C3787" t="str">
            <v>UN</v>
          </cell>
          <cell r="D3787">
            <v>11550</v>
          </cell>
        </row>
        <row r="3788">
          <cell r="A3788">
            <v>3788</v>
          </cell>
          <cell r="B3788" t="str">
            <v>ESTUFA MIXTA 5 PUESTOS</v>
          </cell>
          <cell r="C3788" t="str">
            <v>UN</v>
          </cell>
          <cell r="D3788">
            <v>381390</v>
          </cell>
        </row>
        <row r="3789">
          <cell r="A3789">
            <v>3789</v>
          </cell>
          <cell r="B3789" t="str">
            <v>REVESTIMIEN.LINEA IBERICA</v>
          </cell>
          <cell r="C3789" t="str">
            <v>UN</v>
          </cell>
          <cell r="D3789">
            <v>9600</v>
          </cell>
        </row>
        <row r="3790">
          <cell r="A3790">
            <v>3790</v>
          </cell>
          <cell r="B3790" t="str">
            <v>ESTUFA ELECTRICA 2 PUEST.</v>
          </cell>
          <cell r="C3790" t="str">
            <v>UN</v>
          </cell>
          <cell r="D3790">
            <v>96150</v>
          </cell>
        </row>
        <row r="3791">
          <cell r="A3791">
            <v>3791</v>
          </cell>
          <cell r="B3791" t="str">
            <v>HORNO EMPOTRAR A GAS</v>
          </cell>
          <cell r="C3791" t="str">
            <v>UN</v>
          </cell>
          <cell r="D3791">
            <v>223490</v>
          </cell>
        </row>
        <row r="3792">
          <cell r="A3792">
            <v>3792</v>
          </cell>
          <cell r="B3792" t="str">
            <v>HORNO ESTATICO FULL GLASS</v>
          </cell>
          <cell r="C3792" t="str">
            <v>UN</v>
          </cell>
          <cell r="D3792">
            <v>249800</v>
          </cell>
        </row>
        <row r="3793">
          <cell r="A3793">
            <v>3793</v>
          </cell>
          <cell r="B3793" t="str">
            <v>PISO FERRARA 31.5x31.5</v>
          </cell>
          <cell r="C3793" t="str">
            <v>M2</v>
          </cell>
          <cell r="D3793">
            <v>12200</v>
          </cell>
        </row>
        <row r="3794">
          <cell r="A3794">
            <v>3794</v>
          </cell>
          <cell r="B3794" t="str">
            <v>PARED ROSSO  ITALIA 20x20</v>
          </cell>
          <cell r="C3794" t="str">
            <v>M2</v>
          </cell>
          <cell r="D3794">
            <v>19200</v>
          </cell>
        </row>
        <row r="3795">
          <cell r="A3795">
            <v>3795</v>
          </cell>
          <cell r="B3795" t="str">
            <v>PISO MARMOL  31.5x31.5</v>
          </cell>
          <cell r="C3795" t="str">
            <v>M2</v>
          </cell>
          <cell r="D3795">
            <v>10585</v>
          </cell>
        </row>
        <row r="3796">
          <cell r="A3796">
            <v>3796</v>
          </cell>
          <cell r="B3796" t="str">
            <v>ESTUFA ELECTRICA 4 PUEST.</v>
          </cell>
          <cell r="C3796" t="str">
            <v>UN</v>
          </cell>
          <cell r="D3796">
            <v>395990</v>
          </cell>
        </row>
        <row r="3797">
          <cell r="A3797">
            <v>3797</v>
          </cell>
          <cell r="B3797" t="str">
            <v>BANDEJA RECOLECT.DE GRASA</v>
          </cell>
          <cell r="C3797" t="str">
            <v>UN</v>
          </cell>
          <cell r="D3797">
            <v>15870</v>
          </cell>
        </row>
        <row r="3798">
          <cell r="A3798">
            <v>3798</v>
          </cell>
          <cell r="B3798" t="str">
            <v>PERFIL ABIERTO 50x160  18</v>
          </cell>
          <cell r="C3798" t="str">
            <v>UN</v>
          </cell>
          <cell r="D3798">
            <v>25263</v>
          </cell>
        </row>
        <row r="3799">
          <cell r="A3799">
            <v>3799</v>
          </cell>
          <cell r="B3799" t="str">
            <v>GRIS CLARO 305x610x20  01</v>
          </cell>
          <cell r="C3799" t="str">
            <v>M2</v>
          </cell>
          <cell r="D3799">
            <v>75052</v>
          </cell>
        </row>
        <row r="3800">
          <cell r="A3800">
            <v>3800</v>
          </cell>
          <cell r="B3800" t="str">
            <v>JABONERA GRANDE</v>
          </cell>
          <cell r="C3800" t="str">
            <v>UN</v>
          </cell>
          <cell r="D3800">
            <v>10556</v>
          </cell>
        </row>
        <row r="3801">
          <cell r="A3801">
            <v>3801</v>
          </cell>
          <cell r="B3801" t="str">
            <v>JABONERA PEQUEÑA</v>
          </cell>
          <cell r="C3801" t="str">
            <v>UN</v>
          </cell>
          <cell r="D3801">
            <v>8352</v>
          </cell>
        </row>
        <row r="3802">
          <cell r="A3802">
            <v>3802</v>
          </cell>
          <cell r="B3802" t="str">
            <v>PAPELERA</v>
          </cell>
          <cell r="C3802" t="str">
            <v>UN</v>
          </cell>
          <cell r="D3802">
            <v>10556</v>
          </cell>
        </row>
        <row r="3803">
          <cell r="A3803">
            <v>3803</v>
          </cell>
          <cell r="B3803" t="str">
            <v>VASERA</v>
          </cell>
          <cell r="C3803" t="str">
            <v>UN</v>
          </cell>
          <cell r="D3803">
            <v>8352</v>
          </cell>
        </row>
        <row r="3804">
          <cell r="A3804">
            <v>3804</v>
          </cell>
          <cell r="B3804" t="str">
            <v>GANCHO</v>
          </cell>
          <cell r="C3804" t="str">
            <v>UN</v>
          </cell>
          <cell r="D3804">
            <v>8352</v>
          </cell>
        </row>
        <row r="3805">
          <cell r="A3805">
            <v>3805</v>
          </cell>
          <cell r="B3805" t="str">
            <v>TOALLERO</v>
          </cell>
          <cell r="C3805" t="str">
            <v>UN</v>
          </cell>
          <cell r="D3805">
            <v>10556</v>
          </cell>
        </row>
        <row r="3806">
          <cell r="A3806">
            <v>3806</v>
          </cell>
          <cell r="B3806" t="str">
            <v>JUEGO COMPLETO</v>
          </cell>
          <cell r="C3806" t="str">
            <v>UN</v>
          </cell>
          <cell r="D3806">
            <v>67280</v>
          </cell>
        </row>
        <row r="3807">
          <cell r="A3807">
            <v>3807</v>
          </cell>
          <cell r="B3807" t="str">
            <v>PERFIL ABIERTO 50x160  16</v>
          </cell>
          <cell r="C3807" t="str">
            <v>UN</v>
          </cell>
          <cell r="D3807">
            <v>30832</v>
          </cell>
        </row>
        <row r="3808">
          <cell r="A3808">
            <v>3808</v>
          </cell>
          <cell r="B3808" t="str">
            <v>PERFIL ABIERTO 50x160  14</v>
          </cell>
          <cell r="C3808" t="str">
            <v>UN</v>
          </cell>
          <cell r="D3808">
            <v>38139</v>
          </cell>
        </row>
        <row r="3809">
          <cell r="A3809">
            <v>3809</v>
          </cell>
          <cell r="B3809" t="str">
            <v>PERFIL ABIERTO 50x200  18</v>
          </cell>
          <cell r="C3809" t="str">
            <v>UN</v>
          </cell>
          <cell r="D3809">
            <v>29066</v>
          </cell>
        </row>
        <row r="3810">
          <cell r="A3810">
            <v>3810</v>
          </cell>
          <cell r="B3810" t="str">
            <v>PERFIL ABIERTO 50x200  16</v>
          </cell>
          <cell r="C3810" t="str">
            <v>UN</v>
          </cell>
          <cell r="D3810">
            <v>35530</v>
          </cell>
        </row>
        <row r="3811">
          <cell r="A3811">
            <v>3811</v>
          </cell>
          <cell r="B3811" t="str">
            <v>PERFIL ABIERTO 50x200  14</v>
          </cell>
          <cell r="C3811" t="str">
            <v>UN</v>
          </cell>
          <cell r="D3811">
            <v>43886</v>
          </cell>
        </row>
        <row r="3812">
          <cell r="A3812">
            <v>3812</v>
          </cell>
          <cell r="B3812" t="str">
            <v>PERFIL CERRADO 50x100  18</v>
          </cell>
          <cell r="C3812" t="str">
            <v>UN</v>
          </cell>
          <cell r="D3812">
            <v>24284</v>
          </cell>
        </row>
        <row r="3813">
          <cell r="A3813">
            <v>3813</v>
          </cell>
          <cell r="B3813" t="str">
            <v>JUEGO COMPLETO      STILO</v>
          </cell>
          <cell r="C3813" t="str">
            <v>UN</v>
          </cell>
          <cell r="D3813">
            <v>67280</v>
          </cell>
        </row>
        <row r="3814">
          <cell r="A3814">
            <v>3814</v>
          </cell>
          <cell r="B3814" t="str">
            <v>JABONERA GRANDE        01</v>
          </cell>
          <cell r="C3814" t="str">
            <v>UN</v>
          </cell>
          <cell r="D3814">
            <v>4756</v>
          </cell>
        </row>
        <row r="3815">
          <cell r="A3815">
            <v>3815</v>
          </cell>
          <cell r="B3815" t="str">
            <v>JABONERA PEQUEÑA       01</v>
          </cell>
          <cell r="C3815" t="str">
            <v>UN</v>
          </cell>
          <cell r="D3815">
            <v>3944</v>
          </cell>
        </row>
        <row r="3816">
          <cell r="A3816">
            <v>3816</v>
          </cell>
          <cell r="B3816" t="str">
            <v>PAPELERA               01</v>
          </cell>
          <cell r="C3816" t="str">
            <v>UN</v>
          </cell>
          <cell r="D3816">
            <v>4988</v>
          </cell>
        </row>
        <row r="3817">
          <cell r="A3817">
            <v>3817</v>
          </cell>
          <cell r="B3817" t="str">
            <v>VASERA                 01</v>
          </cell>
          <cell r="C3817" t="str">
            <v>UN</v>
          </cell>
          <cell r="D3817">
            <v>3944</v>
          </cell>
        </row>
        <row r="3818">
          <cell r="A3818">
            <v>3818</v>
          </cell>
          <cell r="B3818" t="str">
            <v>TOALLERO               01</v>
          </cell>
          <cell r="C3818" t="str">
            <v>UN</v>
          </cell>
          <cell r="D3818">
            <v>4988</v>
          </cell>
        </row>
        <row r="3819">
          <cell r="A3819">
            <v>3819</v>
          </cell>
          <cell r="B3819" t="str">
            <v>GANCHO                 01</v>
          </cell>
          <cell r="C3819" t="str">
            <v>UN</v>
          </cell>
          <cell r="D3819">
            <v>3944</v>
          </cell>
        </row>
        <row r="3820">
          <cell r="A3820">
            <v>3820</v>
          </cell>
          <cell r="B3820" t="str">
            <v>JUEGO COMPLETO         01</v>
          </cell>
          <cell r="C3820" t="str">
            <v>UN</v>
          </cell>
          <cell r="D3820">
            <v>29464</v>
          </cell>
        </row>
        <row r="3821">
          <cell r="A3821">
            <v>3821</v>
          </cell>
          <cell r="B3821" t="str">
            <v>PERFIL CERRADO 50x100  16</v>
          </cell>
          <cell r="C3821" t="str">
            <v>UN</v>
          </cell>
          <cell r="D3821">
            <v>30083</v>
          </cell>
        </row>
        <row r="3822">
          <cell r="A3822">
            <v>3822</v>
          </cell>
          <cell r="B3822" t="str">
            <v>PERFIL CERRADO 50x100  14</v>
          </cell>
          <cell r="C3822" t="str">
            <v>UN</v>
          </cell>
          <cell r="D3822">
            <v>37965</v>
          </cell>
        </row>
        <row r="3823">
          <cell r="A3823">
            <v>3823</v>
          </cell>
          <cell r="B3823" t="str">
            <v>PERFIL CERRADO 50x100</v>
          </cell>
          <cell r="C3823" t="str">
            <v>UN</v>
          </cell>
          <cell r="D3823">
            <v>46026</v>
          </cell>
        </row>
        <row r="3824">
          <cell r="A3824">
            <v>3824</v>
          </cell>
          <cell r="B3824" t="str">
            <v>PERFIL CERRADO 50x100  01</v>
          </cell>
          <cell r="C3824" t="str">
            <v>UN</v>
          </cell>
          <cell r="D3824">
            <v>57932</v>
          </cell>
        </row>
        <row r="3825">
          <cell r="A3825">
            <v>3825</v>
          </cell>
          <cell r="B3825" t="str">
            <v>INTERRUPTOR SENCILLO   12</v>
          </cell>
          <cell r="C3825" t="str">
            <v>UN</v>
          </cell>
          <cell r="D3825">
            <v>1380</v>
          </cell>
        </row>
        <row r="3826">
          <cell r="A3826">
            <v>3826</v>
          </cell>
          <cell r="B3826" t="str">
            <v>GRIS CLARO ASERRADO</v>
          </cell>
          <cell r="C3826" t="str">
            <v>M2</v>
          </cell>
          <cell r="D3826">
            <v>50228</v>
          </cell>
        </row>
        <row r="3827">
          <cell r="A3827">
            <v>3827</v>
          </cell>
          <cell r="B3827" t="str">
            <v>JUEGO COMPLETO      ROYAL</v>
          </cell>
          <cell r="C3827" t="str">
            <v>UN</v>
          </cell>
          <cell r="D3827">
            <v>29464</v>
          </cell>
        </row>
        <row r="3828">
          <cell r="A3828">
            <v>3828</v>
          </cell>
          <cell r="B3828" t="str">
            <v>JABONERA GRANDE      NOVA</v>
          </cell>
          <cell r="C3828" t="str">
            <v>UN</v>
          </cell>
          <cell r="D3828">
            <v>4756</v>
          </cell>
        </row>
        <row r="3829">
          <cell r="A3829">
            <v>3829</v>
          </cell>
          <cell r="B3829" t="str">
            <v>JABONERA PEQUEÑA     NOVA</v>
          </cell>
          <cell r="C3829" t="str">
            <v>UN</v>
          </cell>
          <cell r="D3829">
            <v>3944</v>
          </cell>
        </row>
        <row r="3830">
          <cell r="A3830">
            <v>3830</v>
          </cell>
          <cell r="B3830" t="str">
            <v>PAPELERA             NOVA</v>
          </cell>
          <cell r="C3830" t="str">
            <v>UN</v>
          </cell>
          <cell r="D3830">
            <v>4988</v>
          </cell>
        </row>
        <row r="3831">
          <cell r="A3831">
            <v>3831</v>
          </cell>
          <cell r="B3831" t="str">
            <v>VASERA               NOVA</v>
          </cell>
          <cell r="C3831" t="str">
            <v>UN</v>
          </cell>
          <cell r="D3831">
            <v>3944</v>
          </cell>
        </row>
        <row r="3832">
          <cell r="A3832">
            <v>3832</v>
          </cell>
          <cell r="B3832" t="str">
            <v>TOALLERO             NOVA</v>
          </cell>
          <cell r="C3832" t="str">
            <v>UN</v>
          </cell>
          <cell r="D3832">
            <v>4988</v>
          </cell>
        </row>
        <row r="3833">
          <cell r="A3833">
            <v>3833</v>
          </cell>
          <cell r="B3833" t="str">
            <v>GANCHO               NOVA</v>
          </cell>
          <cell r="C3833" t="str">
            <v>UN</v>
          </cell>
          <cell r="D3833">
            <v>3944</v>
          </cell>
        </row>
        <row r="3834">
          <cell r="A3834">
            <v>3834</v>
          </cell>
          <cell r="B3834" t="str">
            <v>JUEGO COMPLETO       NOVA</v>
          </cell>
          <cell r="C3834" t="str">
            <v>UN</v>
          </cell>
          <cell r="D3834">
            <v>29464</v>
          </cell>
        </row>
        <row r="3835">
          <cell r="A3835">
            <v>3835</v>
          </cell>
          <cell r="B3835" t="str">
            <v>JABONERA GRANDE   ACUACER</v>
          </cell>
          <cell r="C3835" t="str">
            <v>UN</v>
          </cell>
          <cell r="D3835">
            <v>3712</v>
          </cell>
        </row>
        <row r="3836">
          <cell r="A3836">
            <v>3836</v>
          </cell>
          <cell r="B3836" t="str">
            <v>INTERRUP.BIPOLAR SENCILLO</v>
          </cell>
          <cell r="C3836" t="str">
            <v>UN</v>
          </cell>
          <cell r="D3836">
            <v>4014</v>
          </cell>
        </row>
        <row r="3837">
          <cell r="A3837">
            <v>3837</v>
          </cell>
          <cell r="B3837" t="str">
            <v>PAPELERA          ACUACER</v>
          </cell>
          <cell r="C3837" t="str">
            <v>UN</v>
          </cell>
          <cell r="D3837">
            <v>3712</v>
          </cell>
        </row>
        <row r="3838">
          <cell r="A3838">
            <v>3838</v>
          </cell>
          <cell r="B3838" t="str">
            <v>INTERRUP.COMUTABLE SENCI.</v>
          </cell>
          <cell r="C3838" t="str">
            <v>UN</v>
          </cell>
          <cell r="D3838">
            <v>1519</v>
          </cell>
        </row>
        <row r="3839">
          <cell r="A3839">
            <v>3839</v>
          </cell>
          <cell r="B3839" t="str">
            <v>TOALLERO          ACUACER</v>
          </cell>
          <cell r="C3839" t="str">
            <v>UN</v>
          </cell>
          <cell r="D3839">
            <v>3712</v>
          </cell>
        </row>
        <row r="3840">
          <cell r="A3840">
            <v>3840</v>
          </cell>
          <cell r="B3840" t="str">
            <v>TOMACORRIENTE SENCILLO</v>
          </cell>
          <cell r="C3840" t="str">
            <v>UN</v>
          </cell>
          <cell r="D3840">
            <v>1163</v>
          </cell>
        </row>
        <row r="3841">
          <cell r="A3841">
            <v>3841</v>
          </cell>
          <cell r="B3841" t="str">
            <v>JUEGO COMPLETO    ACUACER</v>
          </cell>
          <cell r="C3841" t="str">
            <v>UN</v>
          </cell>
          <cell r="D3841">
            <v>19720</v>
          </cell>
        </row>
        <row r="3842">
          <cell r="A3842">
            <v>3842</v>
          </cell>
          <cell r="B3842" t="str">
            <v>TOMACORRIENT.PATA TRABADA</v>
          </cell>
          <cell r="C3842" t="str">
            <v>UN</v>
          </cell>
          <cell r="D3842">
            <v>2482</v>
          </cell>
        </row>
        <row r="3843">
          <cell r="A3843">
            <v>3843</v>
          </cell>
          <cell r="B3843" t="str">
            <v>TOMA TELEFON.COLOMBIANA</v>
          </cell>
          <cell r="C3843" t="str">
            <v>UN</v>
          </cell>
          <cell r="D3843">
            <v>1206</v>
          </cell>
        </row>
        <row r="3844">
          <cell r="A3844">
            <v>3844</v>
          </cell>
          <cell r="B3844" t="str">
            <v>TOMACORRIENTE+INTERRUPTOR</v>
          </cell>
          <cell r="C3844" t="str">
            <v>UN</v>
          </cell>
          <cell r="D3844">
            <v>1960</v>
          </cell>
        </row>
        <row r="3845">
          <cell r="A3845">
            <v>3845</v>
          </cell>
          <cell r="B3845" t="str">
            <v>TOMACORRIENTE+INT.CONMUT.</v>
          </cell>
          <cell r="C3845" t="str">
            <v>UN</v>
          </cell>
          <cell r="D3845">
            <v>2169</v>
          </cell>
        </row>
        <row r="3846">
          <cell r="A3846">
            <v>3846</v>
          </cell>
          <cell r="B3846" t="str">
            <v>TOMACORRIENTE DOBLE</v>
          </cell>
          <cell r="C3846" t="str">
            <v>UN</v>
          </cell>
          <cell r="D3846">
            <v>1415</v>
          </cell>
        </row>
        <row r="3847">
          <cell r="A3847">
            <v>3847</v>
          </cell>
          <cell r="B3847" t="str">
            <v>TOMACOR.DOBLE POLO-TIERRA</v>
          </cell>
          <cell r="C3847" t="str">
            <v>UN</v>
          </cell>
          <cell r="D3847">
            <v>1810</v>
          </cell>
        </row>
        <row r="3848">
          <cell r="A3848">
            <v>3848</v>
          </cell>
          <cell r="B3848" t="str">
            <v>PISO SICILIA CARRARA</v>
          </cell>
          <cell r="C3848" t="str">
            <v>M2</v>
          </cell>
          <cell r="D3848">
            <v>13350</v>
          </cell>
        </row>
        <row r="3849">
          <cell r="A3849">
            <v>3849</v>
          </cell>
          <cell r="B3849" t="str">
            <v>PISO ARGENTO 31.5x31.5</v>
          </cell>
          <cell r="C3849" t="str">
            <v>M2</v>
          </cell>
          <cell r="D3849">
            <v>10150</v>
          </cell>
        </row>
        <row r="3850">
          <cell r="A3850">
            <v>3850</v>
          </cell>
          <cell r="B3850" t="str">
            <v>PARED LAZIO BRILLANTE</v>
          </cell>
          <cell r="C3850" t="str">
            <v>M2</v>
          </cell>
          <cell r="D3850">
            <v>10750</v>
          </cell>
        </row>
        <row r="3851">
          <cell r="A3851">
            <v>3851</v>
          </cell>
          <cell r="B3851" t="str">
            <v>PARED LOMBARDIA BRILLANTE</v>
          </cell>
          <cell r="C3851" t="str">
            <v>M2</v>
          </cell>
          <cell r="D3851">
            <v>14930</v>
          </cell>
        </row>
        <row r="3852">
          <cell r="A3852">
            <v>3852</v>
          </cell>
          <cell r="B3852" t="str">
            <v>PARED PARMA BRILLANTE</v>
          </cell>
          <cell r="C3852" t="str">
            <v>M2</v>
          </cell>
          <cell r="D3852">
            <v>9990</v>
          </cell>
        </row>
        <row r="3853">
          <cell r="A3853">
            <v>3853</v>
          </cell>
          <cell r="B3853" t="str">
            <v>PARED MURANO</v>
          </cell>
          <cell r="C3853" t="str">
            <v>M2</v>
          </cell>
          <cell r="D3853">
            <v>9990</v>
          </cell>
        </row>
        <row r="3854">
          <cell r="A3854">
            <v>3854</v>
          </cell>
          <cell r="B3854" t="str">
            <v>PISO ADRIATICO 20x20</v>
          </cell>
          <cell r="C3854" t="str">
            <v>M2</v>
          </cell>
          <cell r="D3854">
            <v>9200</v>
          </cell>
        </row>
        <row r="3855">
          <cell r="A3855">
            <v>3855</v>
          </cell>
          <cell r="B3855" t="str">
            <v>CENEFAS DECORADO 6x20 CM</v>
          </cell>
          <cell r="C3855" t="str">
            <v>ML</v>
          </cell>
          <cell r="D3855">
            <v>10750</v>
          </cell>
        </row>
        <row r="3856">
          <cell r="A3856">
            <v>3856</v>
          </cell>
          <cell r="B3856" t="str">
            <v>L/MANOS PREST/ELITE  PED.</v>
          </cell>
          <cell r="C3856" t="str">
            <v>UN</v>
          </cell>
          <cell r="D3856">
            <v>301600</v>
          </cell>
        </row>
        <row r="3857">
          <cell r="A3857">
            <v>3857</v>
          </cell>
          <cell r="B3857" t="str">
            <v>CENEFAS DECORADO 8x25 CM</v>
          </cell>
          <cell r="C3857" t="str">
            <v>ML</v>
          </cell>
          <cell r="D3857">
            <v>12160</v>
          </cell>
        </row>
        <row r="3858">
          <cell r="A3858">
            <v>3858</v>
          </cell>
          <cell r="B3858" t="str">
            <v>L/MANOS PREST/ELITE</v>
          </cell>
          <cell r="C3858" t="str">
            <v>UN</v>
          </cell>
          <cell r="D3858">
            <v>276521</v>
          </cell>
        </row>
        <row r="3859">
          <cell r="A3859">
            <v>3859</v>
          </cell>
          <cell r="B3859" t="str">
            <v>MORTERO 750 PSI</v>
          </cell>
          <cell r="C3859" t="str">
            <v>M3</v>
          </cell>
          <cell r="D3859">
            <v>95932</v>
          </cell>
        </row>
        <row r="3860">
          <cell r="A3860">
            <v>3860</v>
          </cell>
          <cell r="B3860" t="str">
            <v>MORTERO 1800 PSI</v>
          </cell>
          <cell r="C3860" t="str">
            <v>M3</v>
          </cell>
          <cell r="D3860">
            <v>98368</v>
          </cell>
        </row>
        <row r="3861">
          <cell r="A3861">
            <v>3861</v>
          </cell>
          <cell r="B3861" t="str">
            <v>MORTERO 2500 PSI</v>
          </cell>
          <cell r="C3861" t="str">
            <v>M3</v>
          </cell>
          <cell r="D3861">
            <v>108692</v>
          </cell>
        </row>
        <row r="3862">
          <cell r="A3862">
            <v>3862</v>
          </cell>
          <cell r="B3862" t="str">
            <v>CONCR.P/PAVIMENT.42KG/C03</v>
          </cell>
          <cell r="C3862" t="str">
            <v>M3</v>
          </cell>
          <cell r="D3862">
            <v>174348</v>
          </cell>
        </row>
        <row r="3863">
          <cell r="A3863">
            <v>3863</v>
          </cell>
          <cell r="B3863" t="str">
            <v>CONCR.P/PAVIMENT.35KG/C03</v>
          </cell>
          <cell r="C3863" t="str">
            <v>M3</v>
          </cell>
          <cell r="D3863">
            <v>143144</v>
          </cell>
        </row>
        <row r="3864">
          <cell r="A3864">
            <v>3864</v>
          </cell>
          <cell r="B3864" t="str">
            <v>L/MANOS PREST/PRISMA</v>
          </cell>
          <cell r="C3864" t="str">
            <v>UN</v>
          </cell>
          <cell r="D3864">
            <v>177921</v>
          </cell>
        </row>
        <row r="3865">
          <cell r="A3865">
            <v>3865</v>
          </cell>
          <cell r="B3865" t="str">
            <v>CABLE TRIPLEX 15 KV   2/0</v>
          </cell>
          <cell r="C3865" t="str">
            <v>ML</v>
          </cell>
          <cell r="D3865">
            <v>51532</v>
          </cell>
        </row>
        <row r="3866">
          <cell r="A3866">
            <v>3866</v>
          </cell>
          <cell r="B3866" t="str">
            <v>BOMBA PARA CONCRETO    03</v>
          </cell>
          <cell r="C3866" t="str">
            <v>M3</v>
          </cell>
          <cell r="D3866">
            <v>9280</v>
          </cell>
        </row>
        <row r="3867">
          <cell r="A3867">
            <v>3867</v>
          </cell>
          <cell r="B3867" t="str">
            <v>CABLE TRIPLEX 15 KV   4/0</v>
          </cell>
          <cell r="C3867" t="str">
            <v>ML</v>
          </cell>
          <cell r="D3867">
            <v>50200</v>
          </cell>
        </row>
        <row r="3868">
          <cell r="A3868">
            <v>3868</v>
          </cell>
          <cell r="B3868" t="str">
            <v>RETCEL ENTREPISO   0.15</v>
          </cell>
          <cell r="C3868" t="str">
            <v>M2</v>
          </cell>
          <cell r="D3868">
            <v>6612</v>
          </cell>
        </row>
        <row r="3869">
          <cell r="A3869">
            <v>3869</v>
          </cell>
          <cell r="B3869" t="str">
            <v>CONCR.P/PAVIMENT.45KG/C02</v>
          </cell>
          <cell r="C3869" t="str">
            <v>M3</v>
          </cell>
          <cell r="D3869">
            <v>185020</v>
          </cell>
        </row>
        <row r="3870">
          <cell r="A3870">
            <v>3870</v>
          </cell>
          <cell r="B3870" t="str">
            <v>BIDET   PREST/ELITE</v>
          </cell>
          <cell r="C3870" t="str">
            <v>UN</v>
          </cell>
          <cell r="D3870">
            <v>376084</v>
          </cell>
        </row>
        <row r="3871">
          <cell r="A3871">
            <v>3871</v>
          </cell>
          <cell r="B3871" t="str">
            <v>COSTO ADICIONAL POR FIB01</v>
          </cell>
          <cell r="C3871" t="str">
            <v>M3</v>
          </cell>
          <cell r="D3871">
            <v>13920</v>
          </cell>
        </row>
        <row r="3872">
          <cell r="A3872">
            <v>3872</v>
          </cell>
          <cell r="B3872" t="str">
            <v>L/MANOS STILO/DANESA PED.</v>
          </cell>
          <cell r="C3872" t="str">
            <v>UN</v>
          </cell>
          <cell r="D3872">
            <v>301055</v>
          </cell>
        </row>
        <row r="3873">
          <cell r="A3873">
            <v>3873</v>
          </cell>
          <cell r="B3873" t="str">
            <v>PEGAITALIA</v>
          </cell>
          <cell r="C3873" t="str">
            <v>KG</v>
          </cell>
          <cell r="D3873">
            <v>380</v>
          </cell>
        </row>
        <row r="3874">
          <cell r="A3874">
            <v>3874</v>
          </cell>
          <cell r="B3874" t="str">
            <v>GRIS CLARO ASERRADO    01</v>
          </cell>
          <cell r="C3874" t="str">
            <v>M2</v>
          </cell>
          <cell r="D3874">
            <v>69740</v>
          </cell>
        </row>
        <row r="3875">
          <cell r="A3875">
            <v>3875</v>
          </cell>
          <cell r="B3875" t="str">
            <v>L/MANOS STILO/MONOC. PED.</v>
          </cell>
          <cell r="C3875" t="str">
            <v>UN</v>
          </cell>
          <cell r="D3875">
            <v>278516</v>
          </cell>
        </row>
        <row r="3876">
          <cell r="A3876">
            <v>3876</v>
          </cell>
          <cell r="B3876" t="str">
            <v>L/MANOS STILO GAVIOTA</v>
          </cell>
          <cell r="C3876" t="str">
            <v>UN</v>
          </cell>
          <cell r="D3876">
            <v>192572</v>
          </cell>
        </row>
        <row r="3877">
          <cell r="A3877">
            <v>3877</v>
          </cell>
          <cell r="B3877" t="str">
            <v>GRIS CLARO CUADREADO</v>
          </cell>
          <cell r="C3877" t="str">
            <v>M2</v>
          </cell>
          <cell r="D3877">
            <v>71456</v>
          </cell>
        </row>
        <row r="3878">
          <cell r="A3878">
            <v>3878</v>
          </cell>
          <cell r="B3878" t="str">
            <v>L/MANOS STILO SFERA</v>
          </cell>
          <cell r="C3878" t="str">
            <v>UN</v>
          </cell>
          <cell r="D3878">
            <v>179916</v>
          </cell>
        </row>
        <row r="3879">
          <cell r="A3879">
            <v>3879</v>
          </cell>
          <cell r="B3879" t="str">
            <v>GRIS CLARO CUADREADO   01</v>
          </cell>
          <cell r="C3879" t="str">
            <v>M2</v>
          </cell>
          <cell r="D3879">
            <v>85144</v>
          </cell>
        </row>
        <row r="3880">
          <cell r="A3880">
            <v>3880</v>
          </cell>
          <cell r="B3880" t="str">
            <v>L/MANOS STILO/ELITE</v>
          </cell>
          <cell r="C3880" t="str">
            <v>UN</v>
          </cell>
          <cell r="D3880">
            <v>201121</v>
          </cell>
        </row>
        <row r="3881">
          <cell r="A3881">
            <v>3881</v>
          </cell>
          <cell r="B3881" t="str">
            <v>DESAGUE DE GIRO 23cm</v>
          </cell>
          <cell r="C3881" t="str">
            <v>UN</v>
          </cell>
          <cell r="D3881">
            <v>28792</v>
          </cell>
        </row>
        <row r="3882">
          <cell r="A3882">
            <v>3882</v>
          </cell>
          <cell r="B3882" t="str">
            <v>L/MANOS STILO GAVITA</v>
          </cell>
          <cell r="C3882" t="str">
            <v>UN</v>
          </cell>
          <cell r="D3882">
            <v>192572</v>
          </cell>
        </row>
        <row r="3883">
          <cell r="A3883">
            <v>3883</v>
          </cell>
          <cell r="B3883" t="str">
            <v>HIERRO RECTO     1/4 A-37</v>
          </cell>
          <cell r="C3883" t="str">
            <v>KG</v>
          </cell>
          <cell r="D3883">
            <v>600</v>
          </cell>
        </row>
        <row r="3884">
          <cell r="A3884">
            <v>3884</v>
          </cell>
          <cell r="B3884" t="str">
            <v>L/MANOS STILO ELITE</v>
          </cell>
          <cell r="C3884" t="str">
            <v>UN</v>
          </cell>
          <cell r="D3884">
            <v>189521</v>
          </cell>
        </row>
        <row r="3885">
          <cell r="A3885">
            <v>3885</v>
          </cell>
          <cell r="B3885" t="str">
            <v>HIERRO RECTO     3/8 A-37</v>
          </cell>
          <cell r="C3885" t="str">
            <v>KG</v>
          </cell>
          <cell r="D3885">
            <v>1400</v>
          </cell>
        </row>
        <row r="3886">
          <cell r="A3886">
            <v>3886</v>
          </cell>
          <cell r="B3886" t="str">
            <v>SANITARIO STILO BLANCO</v>
          </cell>
          <cell r="C3886" t="str">
            <v>UN</v>
          </cell>
          <cell r="D3886">
            <v>301600</v>
          </cell>
        </row>
        <row r="3887">
          <cell r="A3887">
            <v>3887</v>
          </cell>
          <cell r="B3887" t="str">
            <v>SANITARIO STILO COMPLETO</v>
          </cell>
          <cell r="C3887" t="str">
            <v>UN</v>
          </cell>
          <cell r="D3887">
            <v>348000</v>
          </cell>
        </row>
        <row r="3888">
          <cell r="A3888">
            <v>3888</v>
          </cell>
          <cell r="B3888" t="str">
            <v>HIERRO RECTO     1/2 A-60</v>
          </cell>
          <cell r="C3888" t="str">
            <v>KG</v>
          </cell>
          <cell r="D3888">
            <v>533</v>
          </cell>
        </row>
        <row r="3889">
          <cell r="A3889">
            <v>3889</v>
          </cell>
          <cell r="B3889" t="str">
            <v>NEGRO AZABACHE 153X305X10</v>
          </cell>
          <cell r="C3889" t="str">
            <v>M2</v>
          </cell>
          <cell r="D3889">
            <v>42688</v>
          </cell>
        </row>
        <row r="3890">
          <cell r="A3890">
            <v>3890</v>
          </cell>
          <cell r="B3890" t="str">
            <v>BIDET STILO/ELITE</v>
          </cell>
          <cell r="C3890" t="str">
            <v>UN</v>
          </cell>
          <cell r="D3890">
            <v>254284</v>
          </cell>
        </row>
        <row r="3891">
          <cell r="A3891">
            <v>3891</v>
          </cell>
          <cell r="B3891" t="str">
            <v>NEGRO AZABACHE 305x305X10</v>
          </cell>
          <cell r="C3891" t="str">
            <v>M2</v>
          </cell>
          <cell r="D3891">
            <v>42688</v>
          </cell>
        </row>
        <row r="3892">
          <cell r="A3892">
            <v>3892</v>
          </cell>
          <cell r="B3892" t="str">
            <v>HIERRO FIGURADO  1/4 A-37</v>
          </cell>
          <cell r="C3892" t="str">
            <v>KG</v>
          </cell>
          <cell r="D3892">
            <v>600</v>
          </cell>
        </row>
        <row r="3893">
          <cell r="A3893">
            <v>3893</v>
          </cell>
          <cell r="B3893" t="str">
            <v>L/MANOS TIFFANY/MONOC COL</v>
          </cell>
          <cell r="C3893" t="str">
            <v>UN</v>
          </cell>
          <cell r="D3893">
            <v>112984</v>
          </cell>
        </row>
        <row r="3894">
          <cell r="A3894">
            <v>3894</v>
          </cell>
          <cell r="B3894" t="str">
            <v>L/MANOS TIFFANY/PRISM.COL</v>
          </cell>
          <cell r="C3894" t="str">
            <v>UN</v>
          </cell>
          <cell r="D3894">
            <v>104551</v>
          </cell>
        </row>
        <row r="3895">
          <cell r="A3895">
            <v>3895</v>
          </cell>
          <cell r="B3895" t="str">
            <v>HIERRO FIGURADO  3/8 A-37</v>
          </cell>
          <cell r="C3895" t="str">
            <v>KG</v>
          </cell>
          <cell r="D3895">
            <v>1400</v>
          </cell>
        </row>
        <row r="3896">
          <cell r="A3896">
            <v>3896</v>
          </cell>
          <cell r="B3896" t="str">
            <v>L/MANOS TIFFANY/LOIRA BLC</v>
          </cell>
          <cell r="C3896" t="str">
            <v>UN</v>
          </cell>
          <cell r="D3896">
            <v>131869</v>
          </cell>
        </row>
        <row r="3897">
          <cell r="A3897">
            <v>3897</v>
          </cell>
          <cell r="B3897" t="str">
            <v>NEGRO AZABACHE ZOCALO</v>
          </cell>
          <cell r="C3897" t="str">
            <v>ML</v>
          </cell>
          <cell r="D3897">
            <v>3132</v>
          </cell>
        </row>
        <row r="3898">
          <cell r="A3898">
            <v>3898</v>
          </cell>
          <cell r="B3898" t="str">
            <v>HIERRO FIGURADO  1/2 A 60</v>
          </cell>
          <cell r="C3898" t="str">
            <v>KG</v>
          </cell>
          <cell r="D3898">
            <v>2700</v>
          </cell>
        </row>
        <row r="3899">
          <cell r="A3899">
            <v>3899</v>
          </cell>
          <cell r="B3899" t="str">
            <v>L/MANOS TIFFANY SFERA</v>
          </cell>
          <cell r="C3899" t="str">
            <v>UN</v>
          </cell>
          <cell r="D3899">
            <v>202710</v>
          </cell>
        </row>
        <row r="3900">
          <cell r="A3900">
            <v>3900</v>
          </cell>
          <cell r="B3900" t="str">
            <v>NEGRO AZABACHE 153X305x11</v>
          </cell>
          <cell r="C3900" t="str">
            <v>M2</v>
          </cell>
          <cell r="D3900">
            <v>30624</v>
          </cell>
        </row>
        <row r="3901">
          <cell r="A3901">
            <v>3901</v>
          </cell>
          <cell r="B3901" t="str">
            <v>SANITARIO TIFFANY   COLOR</v>
          </cell>
          <cell r="C3901" t="str">
            <v>UN</v>
          </cell>
          <cell r="D3901">
            <v>237800</v>
          </cell>
        </row>
        <row r="3902">
          <cell r="A3902">
            <v>3902</v>
          </cell>
          <cell r="B3902" t="str">
            <v>NEGRO AZABACHE 305x305x11</v>
          </cell>
          <cell r="C3902" t="str">
            <v>M2</v>
          </cell>
          <cell r="D3902">
            <v>30624</v>
          </cell>
        </row>
        <row r="3903">
          <cell r="A3903">
            <v>3903</v>
          </cell>
          <cell r="B3903" t="str">
            <v>NEGRO AZABACHE 153X305x20</v>
          </cell>
          <cell r="C3903" t="str">
            <v>M2</v>
          </cell>
          <cell r="D3903">
            <v>37204</v>
          </cell>
        </row>
        <row r="3904">
          <cell r="A3904">
            <v>3904</v>
          </cell>
          <cell r="B3904" t="str">
            <v>BIDET TIFFANY BLANCO</v>
          </cell>
          <cell r="C3904" t="str">
            <v>UN</v>
          </cell>
          <cell r="D3904">
            <v>97685</v>
          </cell>
        </row>
        <row r="3905">
          <cell r="A3905">
            <v>3905</v>
          </cell>
          <cell r="B3905" t="str">
            <v>BIDET TIFFANY COL</v>
          </cell>
          <cell r="C3905" t="str">
            <v>UN</v>
          </cell>
          <cell r="D3905">
            <v>97685</v>
          </cell>
        </row>
        <row r="3906">
          <cell r="A3906">
            <v>3906</v>
          </cell>
          <cell r="B3906" t="str">
            <v>BIDET TIFFANY GAVIOTA</v>
          </cell>
          <cell r="C3906" t="str">
            <v>UN</v>
          </cell>
          <cell r="D3906">
            <v>235167</v>
          </cell>
        </row>
        <row r="3907">
          <cell r="A3907">
            <v>3907</v>
          </cell>
          <cell r="B3907" t="str">
            <v>NEGRO AZABACHE 153x305x01</v>
          </cell>
          <cell r="C3907" t="str">
            <v>M2</v>
          </cell>
          <cell r="D3907">
            <v>44428</v>
          </cell>
        </row>
        <row r="3908">
          <cell r="A3908">
            <v>3908</v>
          </cell>
          <cell r="B3908" t="str">
            <v>L/MANOS ROYAL/PORCEL.BLC</v>
          </cell>
          <cell r="C3908" t="str">
            <v>UN</v>
          </cell>
          <cell r="D3908">
            <v>128064</v>
          </cell>
        </row>
        <row r="3909">
          <cell r="A3909">
            <v>3909</v>
          </cell>
          <cell r="B3909" t="str">
            <v>L/MANOS ROYAL/PORCEL.COL</v>
          </cell>
          <cell r="C3909" t="str">
            <v>UN</v>
          </cell>
          <cell r="D3909">
            <v>136184</v>
          </cell>
        </row>
        <row r="3910">
          <cell r="A3910">
            <v>3910</v>
          </cell>
          <cell r="B3910" t="str">
            <v>L/MANOS ROYAL/PRISMA BLC</v>
          </cell>
          <cell r="C3910" t="str">
            <v>UN</v>
          </cell>
          <cell r="D3910">
            <v>114991</v>
          </cell>
        </row>
        <row r="3911">
          <cell r="A3911">
            <v>3911</v>
          </cell>
          <cell r="B3911" t="str">
            <v>L/MANOS ROYAL/PRISMA COL</v>
          </cell>
          <cell r="C3911" t="str">
            <v>UN</v>
          </cell>
          <cell r="D3911">
            <v>123111</v>
          </cell>
        </row>
        <row r="3912">
          <cell r="A3912">
            <v>3912</v>
          </cell>
          <cell r="B3912" t="str">
            <v>TANQUE PLASTICO   500 LTS</v>
          </cell>
          <cell r="C3912" t="str">
            <v>UN</v>
          </cell>
          <cell r="D3912">
            <v>64380</v>
          </cell>
        </row>
        <row r="3913">
          <cell r="A3913">
            <v>3913</v>
          </cell>
          <cell r="B3913" t="str">
            <v>L/MANOS ROYAL/LOIRA  COL</v>
          </cell>
          <cell r="C3913" t="str">
            <v>UN</v>
          </cell>
          <cell r="D3913">
            <v>94354</v>
          </cell>
        </row>
        <row r="3914">
          <cell r="A3914">
            <v>3914</v>
          </cell>
          <cell r="B3914" t="str">
            <v>RETCEL ENTREPISO   0.20</v>
          </cell>
          <cell r="C3914" t="str">
            <v>M2</v>
          </cell>
          <cell r="D3914">
            <v>7847</v>
          </cell>
        </row>
        <row r="3915">
          <cell r="A3915">
            <v>3915</v>
          </cell>
          <cell r="B3915" t="str">
            <v>TANQUE PLASTICO  1000 LTS</v>
          </cell>
          <cell r="C3915" t="str">
            <v>UN</v>
          </cell>
          <cell r="D3915">
            <v>111072</v>
          </cell>
        </row>
        <row r="3916">
          <cell r="A3916">
            <v>3916</v>
          </cell>
          <cell r="B3916" t="str">
            <v>L/MANOS ROYAL/PORCE  BLC</v>
          </cell>
          <cell r="C3916" t="str">
            <v>UN</v>
          </cell>
          <cell r="D3916">
            <v>116464</v>
          </cell>
        </row>
        <row r="3917">
          <cell r="A3917">
            <v>3917</v>
          </cell>
          <cell r="B3917" t="str">
            <v>L/MANOS ROYAL/PORCE  COL</v>
          </cell>
          <cell r="C3917" t="str">
            <v>UN</v>
          </cell>
          <cell r="D3917">
            <v>123424</v>
          </cell>
        </row>
        <row r="3918">
          <cell r="A3918">
            <v>3918</v>
          </cell>
          <cell r="B3918" t="str">
            <v>L/MANOS ROYAL/PRISMA BL01</v>
          </cell>
          <cell r="C3918" t="str">
            <v>UN</v>
          </cell>
          <cell r="D3918">
            <v>114990</v>
          </cell>
        </row>
        <row r="3919">
          <cell r="A3919">
            <v>3919</v>
          </cell>
          <cell r="B3919" t="str">
            <v>NEGRO AZABACHE 305X305X20</v>
          </cell>
          <cell r="C3919" t="str">
            <v>M2</v>
          </cell>
          <cell r="D3919">
            <v>40716</v>
          </cell>
        </row>
        <row r="3920">
          <cell r="A3920">
            <v>3920</v>
          </cell>
          <cell r="B3920" t="str">
            <v>RETCEL ENTREPISO   0.25</v>
          </cell>
          <cell r="C3920" t="str">
            <v>M2</v>
          </cell>
          <cell r="D3920">
            <v>9083</v>
          </cell>
        </row>
        <row r="3921">
          <cell r="A3921">
            <v>3921</v>
          </cell>
          <cell r="B3921" t="str">
            <v>L/MANOS ROYAL/LOIRA  CO01</v>
          </cell>
          <cell r="C3921" t="str">
            <v>UN</v>
          </cell>
          <cell r="D3921">
            <v>64786</v>
          </cell>
        </row>
        <row r="3922">
          <cell r="A3922">
            <v>3922</v>
          </cell>
          <cell r="B3922" t="str">
            <v>RETCEL ENTREPISO   0.30</v>
          </cell>
          <cell r="C3922" t="str">
            <v>M2</v>
          </cell>
          <cell r="D3922">
            <v>11774</v>
          </cell>
        </row>
        <row r="3923">
          <cell r="A3923">
            <v>3923</v>
          </cell>
          <cell r="B3923" t="str">
            <v>BLOQUE UNICEL      0.20</v>
          </cell>
          <cell r="C3923" t="str">
            <v>M2</v>
          </cell>
          <cell r="D3923">
            <v>3758</v>
          </cell>
        </row>
        <row r="3924">
          <cell r="A3924">
            <v>3924</v>
          </cell>
          <cell r="B3924" t="str">
            <v>L/MANOS ROYAL/PORCE  PED</v>
          </cell>
          <cell r="C3924" t="str">
            <v>UN</v>
          </cell>
          <cell r="D3924">
            <v>145580</v>
          </cell>
        </row>
        <row r="3925">
          <cell r="A3925">
            <v>3925</v>
          </cell>
          <cell r="B3925" t="str">
            <v>NEGRO AZABACHE 305x305X01</v>
          </cell>
          <cell r="C3925" t="str">
            <v>M2</v>
          </cell>
          <cell r="D3925">
            <v>51852</v>
          </cell>
        </row>
        <row r="3926">
          <cell r="A3926">
            <v>3926</v>
          </cell>
          <cell r="B3926" t="str">
            <v>NEGRO AZABACHE 305x610x20</v>
          </cell>
          <cell r="C3926" t="str">
            <v>M2</v>
          </cell>
          <cell r="D3926">
            <v>44428</v>
          </cell>
        </row>
        <row r="3927">
          <cell r="A3927">
            <v>3927</v>
          </cell>
          <cell r="B3927" t="str">
            <v>L/MANOS ROYAL/PRISMA PED</v>
          </cell>
          <cell r="C3927" t="str">
            <v>UN</v>
          </cell>
          <cell r="D3927">
            <v>123111</v>
          </cell>
        </row>
        <row r="3928">
          <cell r="A3928">
            <v>3928</v>
          </cell>
          <cell r="B3928" t="str">
            <v>L/MANOS ROYAL/LOIRA  PED</v>
          </cell>
          <cell r="C3928" t="str">
            <v>UN</v>
          </cell>
          <cell r="D3928">
            <v>94354</v>
          </cell>
        </row>
        <row r="3929">
          <cell r="A3929">
            <v>3929</v>
          </cell>
          <cell r="B3929" t="str">
            <v>NEGRO AZABACHE 305X610X01</v>
          </cell>
          <cell r="C3929" t="str">
            <v>M2</v>
          </cell>
          <cell r="D3929">
            <v>55564</v>
          </cell>
        </row>
        <row r="3930">
          <cell r="A3930">
            <v>3930</v>
          </cell>
          <cell r="B3930" t="str">
            <v>BLOQUE UNICEL      0.25</v>
          </cell>
          <cell r="C3930" t="str">
            <v>M2</v>
          </cell>
          <cell r="D3930">
            <v>4686</v>
          </cell>
        </row>
        <row r="3931">
          <cell r="A3931">
            <v>3931</v>
          </cell>
          <cell r="B3931" t="str">
            <v>BLOQUE UNICEL      0.30</v>
          </cell>
          <cell r="C3931" t="str">
            <v>M2</v>
          </cell>
          <cell r="D3931">
            <v>5336</v>
          </cell>
        </row>
        <row r="3932">
          <cell r="A3932">
            <v>3932</v>
          </cell>
          <cell r="B3932" t="str">
            <v>SANITARIO ROYAL    BLANCO</v>
          </cell>
          <cell r="C3932" t="str">
            <v>UN</v>
          </cell>
          <cell r="D3932">
            <v>125280</v>
          </cell>
        </row>
        <row r="3933">
          <cell r="A3933">
            <v>3933</v>
          </cell>
          <cell r="B3933" t="str">
            <v>SANITARIO ROYAL     COLOR</v>
          </cell>
          <cell r="C3933" t="str">
            <v>UN</v>
          </cell>
          <cell r="D3933">
            <v>153120</v>
          </cell>
        </row>
        <row r="3934">
          <cell r="A3934">
            <v>3934</v>
          </cell>
          <cell r="B3934" t="str">
            <v>NEGRO AZABACHE ASERRADO</v>
          </cell>
          <cell r="C3934" t="str">
            <v>M2</v>
          </cell>
          <cell r="D3934">
            <v>35612</v>
          </cell>
        </row>
        <row r="3935">
          <cell r="A3935">
            <v>3935</v>
          </cell>
          <cell r="B3935" t="str">
            <v>NEGRO AZABACHE ASERRADO01</v>
          </cell>
          <cell r="C3935" t="str">
            <v>M2</v>
          </cell>
          <cell r="D3935">
            <v>45352</v>
          </cell>
        </row>
        <row r="3936">
          <cell r="A3936">
            <v>3936</v>
          </cell>
          <cell r="B3936" t="str">
            <v>BIDET ROYAL/PORCELANA BLC</v>
          </cell>
          <cell r="C3936" t="str">
            <v>UN</v>
          </cell>
          <cell r="D3936">
            <v>97685</v>
          </cell>
        </row>
        <row r="3937">
          <cell r="A3937">
            <v>3937</v>
          </cell>
          <cell r="B3937" t="str">
            <v>NEGRO AZABACHE CUADREADO</v>
          </cell>
          <cell r="C3937" t="str">
            <v>M2</v>
          </cell>
          <cell r="D3937">
            <v>50576</v>
          </cell>
        </row>
        <row r="3938">
          <cell r="A3938">
            <v>3938</v>
          </cell>
          <cell r="B3938" t="str">
            <v>MUROCEL            0.10</v>
          </cell>
          <cell r="C3938" t="str">
            <v>M2</v>
          </cell>
          <cell r="D3938">
            <v>360</v>
          </cell>
        </row>
        <row r="3939">
          <cell r="A3939">
            <v>3939</v>
          </cell>
          <cell r="B3939" t="str">
            <v>NEGRO AZABACHE CUADREAD01</v>
          </cell>
          <cell r="C3939" t="str">
            <v>M2</v>
          </cell>
          <cell r="D3939">
            <v>62292</v>
          </cell>
        </row>
        <row r="3940">
          <cell r="A3940">
            <v>3940</v>
          </cell>
          <cell r="B3940" t="str">
            <v>BIDET ROYAL/PRISMA BLANCO</v>
          </cell>
          <cell r="C3940" t="str">
            <v>UN</v>
          </cell>
          <cell r="D3940">
            <v>92800</v>
          </cell>
        </row>
        <row r="3941">
          <cell r="A3941">
            <v>3941</v>
          </cell>
          <cell r="B3941" t="str">
            <v>BLOCK PRENSA VIB.20X20X01</v>
          </cell>
          <cell r="C3941" t="str">
            <v>UN</v>
          </cell>
          <cell r="D3941">
            <v>860</v>
          </cell>
        </row>
        <row r="3942">
          <cell r="A3942">
            <v>3942</v>
          </cell>
          <cell r="B3942" t="str">
            <v>MUROCEL            0.14</v>
          </cell>
          <cell r="C3942" t="str">
            <v>M2</v>
          </cell>
          <cell r="D3942">
            <v>510</v>
          </cell>
        </row>
        <row r="3943">
          <cell r="A3943">
            <v>3943</v>
          </cell>
          <cell r="B3943" t="str">
            <v>BLOCK P.VIB.No.2 09X17X39</v>
          </cell>
          <cell r="C3943" t="str">
            <v>UN</v>
          </cell>
          <cell r="D3943">
            <v>253</v>
          </cell>
        </row>
        <row r="3944">
          <cell r="A3944">
            <v>3944</v>
          </cell>
          <cell r="B3944" t="str">
            <v>L/MANOS NOVA/LOIRA 4" BLC</v>
          </cell>
          <cell r="C3944" t="str">
            <v>UN</v>
          </cell>
          <cell r="D3944">
            <v>42920</v>
          </cell>
        </row>
        <row r="3945">
          <cell r="A3945">
            <v>3945</v>
          </cell>
          <cell r="B3945" t="str">
            <v>MUROCEL            0.20</v>
          </cell>
          <cell r="C3945" t="str">
            <v>M2</v>
          </cell>
          <cell r="D3945">
            <v>661</v>
          </cell>
        </row>
        <row r="3946">
          <cell r="A3946">
            <v>3946</v>
          </cell>
          <cell r="B3946" t="str">
            <v>L/MANOS NOVA/PRISMA 4"BLC</v>
          </cell>
          <cell r="C3946" t="str">
            <v>UN</v>
          </cell>
          <cell r="D3946">
            <v>42920</v>
          </cell>
        </row>
        <row r="3947">
          <cell r="A3947">
            <v>3947</v>
          </cell>
          <cell r="B3947" t="str">
            <v>L/MANOS NOVA/PRISMA 4"COL</v>
          </cell>
          <cell r="C3947" t="str">
            <v>UN</v>
          </cell>
          <cell r="D3947">
            <v>47560</v>
          </cell>
        </row>
        <row r="3948">
          <cell r="A3948">
            <v>3948</v>
          </cell>
          <cell r="B3948" t="str">
            <v>BLOCK P.VIB.No.2 10X20X40</v>
          </cell>
          <cell r="C3948" t="str">
            <v>UN</v>
          </cell>
          <cell r="D3948">
            <v>315</v>
          </cell>
        </row>
        <row r="3949">
          <cell r="A3949">
            <v>3949</v>
          </cell>
          <cell r="B3949" t="str">
            <v>BLOCK P.VIB.No.2 15X20X40</v>
          </cell>
          <cell r="C3949" t="str">
            <v>UN</v>
          </cell>
          <cell r="D3949">
            <v>480</v>
          </cell>
        </row>
        <row r="3950">
          <cell r="A3950">
            <v>3950</v>
          </cell>
          <cell r="B3950" t="str">
            <v>L/MANOS NOVA/LOIRA 8" BLC</v>
          </cell>
          <cell r="C3950" t="str">
            <v>UN</v>
          </cell>
          <cell r="D3950">
            <v>42920</v>
          </cell>
        </row>
        <row r="3951">
          <cell r="A3951">
            <v>3951</v>
          </cell>
          <cell r="B3951" t="str">
            <v>L/MANOS NOVA/LOIRA 8" COL</v>
          </cell>
          <cell r="C3951" t="str">
            <v>UN</v>
          </cell>
          <cell r="D3951">
            <v>77546</v>
          </cell>
        </row>
        <row r="3952">
          <cell r="A3952">
            <v>3952</v>
          </cell>
          <cell r="B3952" t="str">
            <v>VINILO VINILMAX</v>
          </cell>
          <cell r="C3952" t="str">
            <v>GL</v>
          </cell>
          <cell r="D3952">
            <v>8510</v>
          </cell>
        </row>
        <row r="3953">
          <cell r="A3953">
            <v>3953</v>
          </cell>
          <cell r="B3953" t="str">
            <v>L/MANOS NOVA/PRISMA8" COL</v>
          </cell>
          <cell r="C3953" t="str">
            <v>UN</v>
          </cell>
          <cell r="D3953">
            <v>47560</v>
          </cell>
        </row>
        <row r="3954">
          <cell r="A3954">
            <v>3954</v>
          </cell>
          <cell r="B3954" t="str">
            <v>POSTECERCA        250 Mts</v>
          </cell>
          <cell r="C3954" t="str">
            <v>UN</v>
          </cell>
          <cell r="D3954">
            <v>3863</v>
          </cell>
        </row>
        <row r="3955">
          <cell r="A3955">
            <v>3955</v>
          </cell>
          <cell r="B3955" t="str">
            <v>ESMALTE SUPER 15</v>
          </cell>
          <cell r="C3955" t="str">
            <v>GL</v>
          </cell>
          <cell r="D3955">
            <v>27600</v>
          </cell>
        </row>
        <row r="3956">
          <cell r="A3956">
            <v>3956</v>
          </cell>
          <cell r="B3956" t="str">
            <v>SANITARIO NOVA  BLANCO</v>
          </cell>
          <cell r="C3956" t="str">
            <v>UN</v>
          </cell>
          <cell r="D3956">
            <v>92800</v>
          </cell>
        </row>
        <row r="3957">
          <cell r="A3957">
            <v>3957</v>
          </cell>
          <cell r="B3957" t="str">
            <v>BLOCK P.VIB.No.2 20X20X40</v>
          </cell>
          <cell r="C3957" t="str">
            <v>UN</v>
          </cell>
          <cell r="D3957">
            <v>580</v>
          </cell>
        </row>
        <row r="3958">
          <cell r="A3958">
            <v>3958</v>
          </cell>
          <cell r="B3958" t="str">
            <v>RECTANGULAR VIB. 10X30X42</v>
          </cell>
          <cell r="C3958" t="str">
            <v>UN</v>
          </cell>
          <cell r="D3958">
            <v>1120</v>
          </cell>
        </row>
        <row r="3959">
          <cell r="A3959">
            <v>3959</v>
          </cell>
          <cell r="B3959" t="str">
            <v>CURVO PALEADO    10X30X40</v>
          </cell>
          <cell r="C3959" t="str">
            <v>UN</v>
          </cell>
          <cell r="D3959">
            <v>800</v>
          </cell>
        </row>
        <row r="3960">
          <cell r="A3960">
            <v>3960</v>
          </cell>
          <cell r="B3960" t="str">
            <v>CALADOS VARIOS   15X20X40</v>
          </cell>
          <cell r="C3960" t="str">
            <v>UN</v>
          </cell>
          <cell r="D3960">
            <v>500</v>
          </cell>
        </row>
        <row r="3961">
          <cell r="A3961">
            <v>3961</v>
          </cell>
          <cell r="B3961" t="str">
            <v>CONCR.P/PAVIMENT.45KG/C03</v>
          </cell>
          <cell r="C3961" t="str">
            <v>M3</v>
          </cell>
          <cell r="D3961">
            <v>165300</v>
          </cell>
        </row>
        <row r="3962">
          <cell r="A3962">
            <v>3962</v>
          </cell>
          <cell r="B3962" t="str">
            <v>TUBO ALCANTARILLADO   24"</v>
          </cell>
          <cell r="C3962" t="str">
            <v>ML</v>
          </cell>
          <cell r="D3962">
            <v>73776</v>
          </cell>
        </row>
        <row r="3963">
          <cell r="A3963">
            <v>3963</v>
          </cell>
          <cell r="B3963" t="str">
            <v>TUBO ALCANTARILLADO   27"</v>
          </cell>
          <cell r="C3963" t="str">
            <v>ML</v>
          </cell>
          <cell r="D3963">
            <v>90202</v>
          </cell>
        </row>
        <row r="3964">
          <cell r="A3964">
            <v>3964</v>
          </cell>
          <cell r="B3964" t="str">
            <v>ESMALTE ALTO BRILLO</v>
          </cell>
          <cell r="C3964" t="str">
            <v>GL</v>
          </cell>
          <cell r="D3964">
            <v>25800</v>
          </cell>
        </row>
        <row r="3965">
          <cell r="A3965">
            <v>3965</v>
          </cell>
          <cell r="B3965" t="str">
            <v>L/MANOS ACUARIO COLOR</v>
          </cell>
          <cell r="C3965" t="str">
            <v>UN</v>
          </cell>
          <cell r="D3965">
            <v>15080</v>
          </cell>
        </row>
        <row r="3966">
          <cell r="A3966">
            <v>3966</v>
          </cell>
          <cell r="B3966" t="str">
            <v>L/MANOS ACUARIO BLANCO</v>
          </cell>
          <cell r="C3966" t="str">
            <v>UN</v>
          </cell>
          <cell r="D3966">
            <v>24383</v>
          </cell>
        </row>
        <row r="3967">
          <cell r="A3967">
            <v>3967</v>
          </cell>
          <cell r="B3967" t="str">
            <v>L/MANOS ACUARIO COLOR  01</v>
          </cell>
          <cell r="C3967" t="str">
            <v>UN</v>
          </cell>
          <cell r="D3967">
            <v>15873</v>
          </cell>
        </row>
        <row r="3968">
          <cell r="A3968">
            <v>3968</v>
          </cell>
          <cell r="B3968" t="str">
            <v>SANITARIO ACUARIO BLANCO</v>
          </cell>
          <cell r="C3968" t="str">
            <v>UN</v>
          </cell>
          <cell r="D3968">
            <v>66700</v>
          </cell>
        </row>
        <row r="3969">
          <cell r="A3969">
            <v>3969</v>
          </cell>
          <cell r="B3969" t="str">
            <v>CONCR.P/PAVIMENT.36KG/CM2</v>
          </cell>
          <cell r="C3969" t="str">
            <v>M3</v>
          </cell>
          <cell r="D3969">
            <v>115052</v>
          </cell>
        </row>
        <row r="3970">
          <cell r="A3970">
            <v>3970</v>
          </cell>
          <cell r="B3970" t="str">
            <v>TUBO ALCANTARILLADO   30"</v>
          </cell>
          <cell r="C3970" t="str">
            <v>ML</v>
          </cell>
          <cell r="D3970">
            <v>113030</v>
          </cell>
        </row>
        <row r="3971">
          <cell r="A3971">
            <v>3971</v>
          </cell>
          <cell r="B3971" t="str">
            <v>TUBO ALCANTARILLADO   36"</v>
          </cell>
          <cell r="C3971" t="str">
            <v>ML</v>
          </cell>
          <cell r="D3971">
            <v>141102</v>
          </cell>
        </row>
        <row r="3972">
          <cell r="A3972">
            <v>3972</v>
          </cell>
          <cell r="B3972" t="str">
            <v>TUBO ALCANTARILLADO   40"</v>
          </cell>
          <cell r="C3972" t="str">
            <v>ML</v>
          </cell>
          <cell r="D3972">
            <v>176784</v>
          </cell>
        </row>
        <row r="3973">
          <cell r="A3973">
            <v>3973</v>
          </cell>
          <cell r="B3973" t="str">
            <v>TUBO ALCANTARILLADO   44"</v>
          </cell>
          <cell r="C3973" t="str">
            <v>ML</v>
          </cell>
          <cell r="D3973">
            <v>198221</v>
          </cell>
        </row>
        <row r="3974">
          <cell r="A3974">
            <v>3974</v>
          </cell>
          <cell r="B3974" t="str">
            <v>TAZA INSTITUCIONAL C/FLUX</v>
          </cell>
          <cell r="C3974" t="str">
            <v>UN</v>
          </cell>
          <cell r="D3974">
            <v>87000</v>
          </cell>
        </row>
        <row r="3975">
          <cell r="A3975">
            <v>3975</v>
          </cell>
          <cell r="B3975" t="str">
            <v>TAZA INSTITUCIONAL TANQUE</v>
          </cell>
          <cell r="C3975" t="str">
            <v>UN</v>
          </cell>
          <cell r="D3975">
            <v>48720</v>
          </cell>
        </row>
        <row r="3976">
          <cell r="A3976">
            <v>3976</v>
          </cell>
          <cell r="B3976" t="str">
            <v>ORINAL INSTITUCIONAL</v>
          </cell>
          <cell r="C3976" t="str">
            <v>UN</v>
          </cell>
          <cell r="D3976">
            <v>49800</v>
          </cell>
        </row>
        <row r="3977">
          <cell r="A3977">
            <v>3977</v>
          </cell>
          <cell r="B3977" t="str">
            <v>ORINAL INSTITUCIONAL   01</v>
          </cell>
          <cell r="C3977" t="str">
            <v>UN</v>
          </cell>
          <cell r="D3977">
            <v>116000</v>
          </cell>
        </row>
        <row r="3978">
          <cell r="A3978">
            <v>3978</v>
          </cell>
          <cell r="B3978" t="str">
            <v>ORINAL RESIDENCIAL</v>
          </cell>
          <cell r="C3978" t="str">
            <v>UN</v>
          </cell>
          <cell r="D3978">
            <v>34800</v>
          </cell>
        </row>
        <row r="3979">
          <cell r="A3979">
            <v>3979</v>
          </cell>
          <cell r="B3979" t="str">
            <v>TAZA CAMPESINA</v>
          </cell>
          <cell r="C3979" t="str">
            <v>UN</v>
          </cell>
          <cell r="D3979">
            <v>15660</v>
          </cell>
        </row>
        <row r="3980">
          <cell r="A3980">
            <v>3980</v>
          </cell>
          <cell r="B3980" t="str">
            <v>TABLON ABARCO 11/2"x6"x01</v>
          </cell>
          <cell r="C3980" t="str">
            <v>UN</v>
          </cell>
          <cell r="D3980">
            <v>17500</v>
          </cell>
        </row>
        <row r="3981">
          <cell r="A3981">
            <v>3981</v>
          </cell>
          <cell r="B3981" t="str">
            <v>TABLON ABARCO 11/2"x6"x02</v>
          </cell>
          <cell r="C3981" t="str">
            <v>UN</v>
          </cell>
          <cell r="D3981">
            <v>5400</v>
          </cell>
        </row>
        <row r="3982">
          <cell r="A3982">
            <v>3982</v>
          </cell>
          <cell r="B3982" t="str">
            <v>TABLON ABARCO 11/2"x6"x15</v>
          </cell>
          <cell r="C3982" t="str">
            <v>UN</v>
          </cell>
          <cell r="D3982">
            <v>9000</v>
          </cell>
        </row>
        <row r="3983">
          <cell r="A3983">
            <v>3983</v>
          </cell>
          <cell r="B3983" t="str">
            <v>TABLON ABARCO 11/2"x6"x03</v>
          </cell>
          <cell r="C3983" t="str">
            <v>ML</v>
          </cell>
          <cell r="D3983">
            <v>1500</v>
          </cell>
        </row>
        <row r="3984">
          <cell r="A3984">
            <v>3984</v>
          </cell>
          <cell r="B3984" t="str">
            <v>TABLON ABARCO 11/2"x6"x04</v>
          </cell>
          <cell r="C3984" t="str">
            <v>UN</v>
          </cell>
          <cell r="D3984">
            <v>9000</v>
          </cell>
        </row>
        <row r="3985">
          <cell r="A3985">
            <v>3985</v>
          </cell>
          <cell r="B3985" t="str">
            <v>ESMALTE GENIAL</v>
          </cell>
          <cell r="C3985" t="str">
            <v>GL</v>
          </cell>
          <cell r="D3985">
            <v>23700</v>
          </cell>
        </row>
        <row r="3986">
          <cell r="A3986">
            <v>3986</v>
          </cell>
          <cell r="B3986" t="str">
            <v>TABLON CATIVO 2"x2x15</v>
          </cell>
          <cell r="C3986" t="str">
            <v>UN</v>
          </cell>
          <cell r="D3986">
            <v>14500</v>
          </cell>
        </row>
        <row r="3987">
          <cell r="A3987">
            <v>3987</v>
          </cell>
          <cell r="B3987" t="str">
            <v>TABLON CATIVO 11/2"x6"x01</v>
          </cell>
          <cell r="C3987" t="str">
            <v>UN</v>
          </cell>
          <cell r="D3987">
            <v>4950</v>
          </cell>
        </row>
        <row r="3988">
          <cell r="A3988">
            <v>3988</v>
          </cell>
          <cell r="B3988" t="str">
            <v>TABLON CATIVO 11/2"x6"x02</v>
          </cell>
          <cell r="C3988" t="str">
            <v>UN</v>
          </cell>
          <cell r="D3988">
            <v>4050</v>
          </cell>
        </row>
        <row r="3989">
          <cell r="A3989">
            <v>3989</v>
          </cell>
          <cell r="B3989" t="str">
            <v>TABLON CATIVO 11/2"x6"x15</v>
          </cell>
          <cell r="C3989" t="str">
            <v>UN</v>
          </cell>
          <cell r="D3989">
            <v>5625</v>
          </cell>
        </row>
        <row r="3990">
          <cell r="A3990">
            <v>3990</v>
          </cell>
          <cell r="B3990" t="str">
            <v>TABLON CATIVO 11/2"x6"x03</v>
          </cell>
          <cell r="C3990" t="str">
            <v>ML</v>
          </cell>
          <cell r="D3990">
            <v>1031</v>
          </cell>
        </row>
        <row r="3991">
          <cell r="A3991">
            <v>3991</v>
          </cell>
          <cell r="B3991" t="str">
            <v>TABLON CATIVO 11/2"x6"x04</v>
          </cell>
          <cell r="C3991" t="str">
            <v>UN</v>
          </cell>
          <cell r="D3991">
            <v>5063</v>
          </cell>
        </row>
        <row r="3992">
          <cell r="A3992">
            <v>3992</v>
          </cell>
          <cell r="B3992" t="str">
            <v>TABLON CATIVO   1"x12"x12</v>
          </cell>
          <cell r="C3992" t="str">
            <v>UN</v>
          </cell>
          <cell r="D3992">
            <v>5400</v>
          </cell>
        </row>
        <row r="3993">
          <cell r="A3993">
            <v>3993</v>
          </cell>
          <cell r="B3993" t="str">
            <v>CORTEZ DE BAÑO TITAN</v>
          </cell>
          <cell r="C3993" t="str">
            <v>UN</v>
          </cell>
          <cell r="D3993">
            <v>28884</v>
          </cell>
        </row>
        <row r="3994">
          <cell r="A3994">
            <v>3994</v>
          </cell>
          <cell r="B3994" t="str">
            <v>TABLON CEDRO 11/2"x6"x12</v>
          </cell>
          <cell r="C3994" t="str">
            <v>UN</v>
          </cell>
          <cell r="D3994">
            <v>10800</v>
          </cell>
        </row>
        <row r="3995">
          <cell r="A3995">
            <v>3995</v>
          </cell>
          <cell r="B3995" t="str">
            <v>TABLON CEDRO 11/2"x6"x101</v>
          </cell>
          <cell r="C3995" t="str">
            <v>UN</v>
          </cell>
          <cell r="D3995">
            <v>18000</v>
          </cell>
        </row>
        <row r="3996">
          <cell r="A3996">
            <v>3996</v>
          </cell>
          <cell r="B3996" t="str">
            <v>TABLON CEDRO 11/2"x6"x15</v>
          </cell>
          <cell r="C3996" t="str">
            <v>UN</v>
          </cell>
          <cell r="D3996">
            <v>13500</v>
          </cell>
        </row>
        <row r="3997">
          <cell r="A3997">
            <v>3997</v>
          </cell>
          <cell r="B3997" t="str">
            <v>TABLON CEDRO 11/2"x6"x102</v>
          </cell>
          <cell r="C3997" t="str">
            <v>UN</v>
          </cell>
          <cell r="D3997">
            <v>22500</v>
          </cell>
        </row>
        <row r="3998">
          <cell r="A3998">
            <v>3998</v>
          </cell>
          <cell r="B3998" t="str">
            <v>TABLON CEIBA 11/2"x6"x12</v>
          </cell>
          <cell r="C3998" t="str">
            <v>UN</v>
          </cell>
          <cell r="D3998">
            <v>18000</v>
          </cell>
        </row>
        <row r="3999">
          <cell r="A3999">
            <v>3999</v>
          </cell>
          <cell r="B3999" t="str">
            <v>TABLON CEIBA 11/2"x6"x101</v>
          </cell>
          <cell r="C3999" t="str">
            <v>UN</v>
          </cell>
          <cell r="D3999">
            <v>13500</v>
          </cell>
        </row>
        <row r="4000">
          <cell r="A4000">
            <v>4000</v>
          </cell>
          <cell r="B4000" t="str">
            <v>TABLON CEIBA 11/2"x6"x102</v>
          </cell>
          <cell r="C4000" t="str">
            <v>UN</v>
          </cell>
          <cell r="D4000">
            <v>18000</v>
          </cell>
        </row>
        <row r="4001">
          <cell r="A4001">
            <v>4001</v>
          </cell>
          <cell r="B4001" t="str">
            <v>TABLON ABARCO 1"x12"x12'</v>
          </cell>
          <cell r="C4001" t="str">
            <v>UN</v>
          </cell>
          <cell r="D4001">
            <v>9600</v>
          </cell>
        </row>
        <row r="4002">
          <cell r="A4002">
            <v>4002</v>
          </cell>
          <cell r="B4002" t="str">
            <v>TABLON ABARCO 1"x12"x15'</v>
          </cell>
          <cell r="C4002" t="str">
            <v>UN</v>
          </cell>
          <cell r="D4002">
            <v>12000</v>
          </cell>
        </row>
        <row r="4003">
          <cell r="A4003">
            <v>4003</v>
          </cell>
          <cell r="B4003" t="str">
            <v>TABLON ABARCO 1"x8"x12'</v>
          </cell>
          <cell r="C4003" t="str">
            <v>UN</v>
          </cell>
          <cell r="D4003">
            <v>4400</v>
          </cell>
        </row>
        <row r="4004">
          <cell r="A4004">
            <v>4004</v>
          </cell>
          <cell r="B4004" t="str">
            <v>ESMALTE SEMIBRILLANTE</v>
          </cell>
          <cell r="C4004" t="str">
            <v>GL</v>
          </cell>
          <cell r="D4004">
            <v>24400</v>
          </cell>
        </row>
        <row r="4005">
          <cell r="A4005">
            <v>4005</v>
          </cell>
          <cell r="B4005" t="str">
            <v>DRENAJE DE GRES        4"</v>
          </cell>
          <cell r="C4005" t="str">
            <v>ML</v>
          </cell>
          <cell r="D4005">
            <v>4232</v>
          </cell>
        </row>
        <row r="4006">
          <cell r="A4006">
            <v>4006</v>
          </cell>
          <cell r="B4006" t="str">
            <v>CURVO DE GRES         4"</v>
          </cell>
          <cell r="C4006" t="str">
            <v>UN</v>
          </cell>
          <cell r="D4006">
            <v>4232</v>
          </cell>
        </row>
        <row r="4007">
          <cell r="A4007">
            <v>4007</v>
          </cell>
          <cell r="B4007" t="str">
            <v>CODO DE GRES          4"</v>
          </cell>
          <cell r="C4007" t="str">
            <v>UN</v>
          </cell>
          <cell r="D4007">
            <v>4231</v>
          </cell>
        </row>
        <row r="4008">
          <cell r="A4008">
            <v>4008</v>
          </cell>
          <cell r="B4008" t="str">
            <v>SIFON DE GRES         4"</v>
          </cell>
          <cell r="C4008" t="str">
            <v>UN</v>
          </cell>
          <cell r="D4008">
            <v>4232</v>
          </cell>
        </row>
        <row r="4009">
          <cell r="A4009">
            <v>4009</v>
          </cell>
          <cell r="B4009" t="str">
            <v>YEE DE GRES          4x3"</v>
          </cell>
          <cell r="C4009" t="str">
            <v>UN</v>
          </cell>
          <cell r="D4009">
            <v>4232</v>
          </cell>
        </row>
        <row r="4010">
          <cell r="A4010">
            <v>4010</v>
          </cell>
          <cell r="B4010" t="str">
            <v>YEE DE GRES          4x4"</v>
          </cell>
          <cell r="C4010" t="str">
            <v>UN</v>
          </cell>
          <cell r="D4010">
            <v>4232</v>
          </cell>
        </row>
        <row r="4011">
          <cell r="A4011">
            <v>4011</v>
          </cell>
          <cell r="B4011" t="str">
            <v>CONCR.P/PAVIMENT.39KG/CM2</v>
          </cell>
          <cell r="C4011" t="str">
            <v>M3</v>
          </cell>
          <cell r="D4011">
            <v>120640</v>
          </cell>
        </row>
        <row r="4012">
          <cell r="A4012">
            <v>4012</v>
          </cell>
          <cell r="B4012" t="str">
            <v>CONCR.P/PAVIMENT.41KG/CM2</v>
          </cell>
          <cell r="C4012" t="str">
            <v>M3</v>
          </cell>
          <cell r="D4012">
            <v>124700</v>
          </cell>
        </row>
        <row r="4013">
          <cell r="A4013">
            <v>4013</v>
          </cell>
          <cell r="B4013" t="str">
            <v>TUBO DE GRES           6"</v>
          </cell>
          <cell r="C4013" t="str">
            <v>UN</v>
          </cell>
          <cell r="D4013">
            <v>5456</v>
          </cell>
        </row>
        <row r="4014">
          <cell r="A4014">
            <v>4014</v>
          </cell>
          <cell r="B4014" t="str">
            <v>TUBO DE GRES           01</v>
          </cell>
          <cell r="C4014" t="str">
            <v>UN</v>
          </cell>
          <cell r="D4014">
            <v>8185</v>
          </cell>
        </row>
        <row r="4015">
          <cell r="A4015">
            <v>4015</v>
          </cell>
          <cell r="B4015" t="str">
            <v>DRENAJE DE GRES        6"</v>
          </cell>
          <cell r="C4015" t="str">
            <v>ML</v>
          </cell>
          <cell r="D4015">
            <v>6552</v>
          </cell>
        </row>
        <row r="4016">
          <cell r="A4016">
            <v>4016</v>
          </cell>
          <cell r="B4016" t="str">
            <v>CONCR.P/PAVIMENT.43KG/CM2</v>
          </cell>
          <cell r="C4016" t="str">
            <v>M3</v>
          </cell>
          <cell r="D4016">
            <v>129920</v>
          </cell>
        </row>
        <row r="4017">
          <cell r="A4017">
            <v>4017</v>
          </cell>
          <cell r="B4017" t="str">
            <v>CURVO DE GRES          6"</v>
          </cell>
          <cell r="C4017" t="str">
            <v>UN</v>
          </cell>
          <cell r="D4017">
            <v>6552</v>
          </cell>
        </row>
        <row r="4018">
          <cell r="A4018">
            <v>4018</v>
          </cell>
          <cell r="B4018" t="str">
            <v>CODO DE GRES           6"</v>
          </cell>
          <cell r="C4018" t="str">
            <v>UN</v>
          </cell>
          <cell r="D4018">
            <v>6552</v>
          </cell>
        </row>
        <row r="4019">
          <cell r="A4019">
            <v>4019</v>
          </cell>
          <cell r="B4019" t="str">
            <v>SIFON DE GRES          6"</v>
          </cell>
          <cell r="C4019" t="str">
            <v>UN</v>
          </cell>
          <cell r="D4019">
            <v>6552</v>
          </cell>
        </row>
        <row r="4020">
          <cell r="A4020">
            <v>4020</v>
          </cell>
          <cell r="B4020" t="str">
            <v>CONCR.P/PAVIMENT.45KG/C04</v>
          </cell>
          <cell r="C4020" t="str">
            <v>M3</v>
          </cell>
          <cell r="D4020">
            <v>133864</v>
          </cell>
        </row>
        <row r="4021">
          <cell r="A4021">
            <v>4021</v>
          </cell>
          <cell r="B4021" t="str">
            <v>YEE DE GRES          6x4"</v>
          </cell>
          <cell r="C4021" t="str">
            <v>UN</v>
          </cell>
          <cell r="D4021">
            <v>6552</v>
          </cell>
        </row>
        <row r="4022">
          <cell r="A4022">
            <v>4022</v>
          </cell>
          <cell r="B4022" t="str">
            <v>COSTO ADICIONAL POR FIB02</v>
          </cell>
          <cell r="C4022" t="str">
            <v>M3</v>
          </cell>
          <cell r="D4022">
            <v>10440</v>
          </cell>
        </row>
        <row r="4023">
          <cell r="A4023">
            <v>4023</v>
          </cell>
          <cell r="B4023" t="str">
            <v>COSTO ADICIONAL POR FIB03</v>
          </cell>
          <cell r="C4023" t="str">
            <v>M3</v>
          </cell>
          <cell r="D4023">
            <v>8120</v>
          </cell>
        </row>
        <row r="4024">
          <cell r="A4024">
            <v>4024</v>
          </cell>
          <cell r="B4024" t="str">
            <v>TABLON ABARCO 1"x8"x15'</v>
          </cell>
          <cell r="C4024" t="str">
            <v>UN</v>
          </cell>
          <cell r="D4024">
            <v>8000</v>
          </cell>
        </row>
        <row r="4025">
          <cell r="A4025">
            <v>4025</v>
          </cell>
          <cell r="B4025" t="str">
            <v>BARNIZ BRILLANTE EXTERIOR</v>
          </cell>
          <cell r="C4025" t="str">
            <v>GL</v>
          </cell>
          <cell r="D4025">
            <v>13400</v>
          </cell>
        </row>
        <row r="4026">
          <cell r="A4026">
            <v>4026</v>
          </cell>
          <cell r="B4026" t="str">
            <v>TUBO DE GRES           8"</v>
          </cell>
          <cell r="C4026" t="str">
            <v>UN</v>
          </cell>
          <cell r="D4026">
            <v>13307</v>
          </cell>
        </row>
        <row r="4027">
          <cell r="A4027">
            <v>4027</v>
          </cell>
          <cell r="B4027" t="str">
            <v>DRENAJE DE GRES        8"</v>
          </cell>
          <cell r="C4027" t="str">
            <v>ML</v>
          </cell>
          <cell r="D4027">
            <v>15980</v>
          </cell>
        </row>
        <row r="4028">
          <cell r="A4028">
            <v>4028</v>
          </cell>
          <cell r="B4028" t="str">
            <v>TABLON CATIVO 1"x12"x12'</v>
          </cell>
          <cell r="C4028" t="str">
            <v>UN</v>
          </cell>
          <cell r="D4028">
            <v>5400</v>
          </cell>
        </row>
        <row r="4029">
          <cell r="A4029">
            <v>4029</v>
          </cell>
          <cell r="B4029" t="str">
            <v>YEE DE GRES          8x6"</v>
          </cell>
          <cell r="C4029" t="str">
            <v>UN</v>
          </cell>
          <cell r="D4029">
            <v>15980</v>
          </cell>
        </row>
        <row r="4030">
          <cell r="A4030">
            <v>4030</v>
          </cell>
          <cell r="B4030" t="str">
            <v>TABLON CATIVO 1"x12"x15'</v>
          </cell>
          <cell r="C4030" t="str">
            <v>UN</v>
          </cell>
          <cell r="D4030">
            <v>7500</v>
          </cell>
        </row>
        <row r="4031">
          <cell r="A4031">
            <v>4031</v>
          </cell>
          <cell r="B4031" t="str">
            <v>TUBO DE GRES          10"</v>
          </cell>
          <cell r="C4031" t="str">
            <v>UN</v>
          </cell>
          <cell r="D4031">
            <v>18875</v>
          </cell>
        </row>
        <row r="4032">
          <cell r="A4032">
            <v>4032</v>
          </cell>
          <cell r="B4032" t="str">
            <v>YEE DE GRES         10x6"</v>
          </cell>
          <cell r="C4032" t="str">
            <v>UN</v>
          </cell>
          <cell r="D4032">
            <v>22662</v>
          </cell>
        </row>
        <row r="4033">
          <cell r="A4033">
            <v>4033</v>
          </cell>
          <cell r="B4033" t="str">
            <v>TUBO DE GRES          12"</v>
          </cell>
          <cell r="C4033" t="str">
            <v>UN</v>
          </cell>
          <cell r="D4033">
            <v>26225</v>
          </cell>
        </row>
        <row r="4034">
          <cell r="A4034">
            <v>4034</v>
          </cell>
          <cell r="B4034" t="str">
            <v>YEE DE GRES         12x6"</v>
          </cell>
          <cell r="C4034" t="str">
            <v>UN</v>
          </cell>
          <cell r="D4034">
            <v>31473</v>
          </cell>
        </row>
        <row r="4035">
          <cell r="A4035">
            <v>4035</v>
          </cell>
          <cell r="B4035" t="str">
            <v>TUBO DE GRES          14"</v>
          </cell>
          <cell r="C4035" t="str">
            <v>UN</v>
          </cell>
          <cell r="D4035">
            <v>34786</v>
          </cell>
        </row>
        <row r="4036">
          <cell r="A4036">
            <v>4036</v>
          </cell>
          <cell r="B4036" t="str">
            <v>YEE DE GRES         14x6"</v>
          </cell>
          <cell r="C4036" t="str">
            <v>UN</v>
          </cell>
          <cell r="D4036">
            <v>40006</v>
          </cell>
        </row>
        <row r="4037">
          <cell r="A4037">
            <v>4037</v>
          </cell>
          <cell r="B4037" t="str">
            <v>TUBO DE GRES          16"</v>
          </cell>
          <cell r="C4037" t="str">
            <v>UN</v>
          </cell>
          <cell r="D4037">
            <v>48483</v>
          </cell>
        </row>
        <row r="4038">
          <cell r="A4038">
            <v>4038</v>
          </cell>
          <cell r="B4038" t="str">
            <v>YEE DE GRES         16x6"</v>
          </cell>
          <cell r="C4038" t="str">
            <v>UN</v>
          </cell>
          <cell r="D4038">
            <v>55763</v>
          </cell>
        </row>
        <row r="4039">
          <cell r="A4039">
            <v>4039</v>
          </cell>
          <cell r="B4039" t="str">
            <v>TUBO DE GRES          18"</v>
          </cell>
          <cell r="C4039" t="str">
            <v>UN</v>
          </cell>
          <cell r="D4039">
            <v>57684</v>
          </cell>
        </row>
        <row r="4040">
          <cell r="A4040">
            <v>4040</v>
          </cell>
          <cell r="B4040" t="str">
            <v>YEE DE GRES         18x6"</v>
          </cell>
          <cell r="C4040" t="str">
            <v>UN</v>
          </cell>
          <cell r="D4040">
            <v>66343</v>
          </cell>
        </row>
        <row r="4041">
          <cell r="A4041">
            <v>4041</v>
          </cell>
          <cell r="B4041" t="str">
            <v>TUBO DE GRES          21"</v>
          </cell>
          <cell r="C4041" t="str">
            <v>UN</v>
          </cell>
          <cell r="D4041">
            <v>87696</v>
          </cell>
        </row>
        <row r="4042">
          <cell r="A4042">
            <v>4042</v>
          </cell>
          <cell r="B4042" t="str">
            <v>YEE DE GRES         21x6"</v>
          </cell>
          <cell r="C4042" t="str">
            <v>UN</v>
          </cell>
          <cell r="D4042">
            <v>100850</v>
          </cell>
        </row>
        <row r="4043">
          <cell r="A4043">
            <v>4043</v>
          </cell>
          <cell r="B4043" t="str">
            <v>TUBO DE GRES          24"</v>
          </cell>
          <cell r="C4043" t="str">
            <v>UN</v>
          </cell>
          <cell r="D4043">
            <v>127200</v>
          </cell>
        </row>
        <row r="4044">
          <cell r="A4044">
            <v>4044</v>
          </cell>
          <cell r="B4044" t="str">
            <v>YEE DE GRES         24x6"</v>
          </cell>
          <cell r="C4044" t="str">
            <v>UN</v>
          </cell>
          <cell r="D4044">
            <v>146285</v>
          </cell>
        </row>
        <row r="4045">
          <cell r="A4045">
            <v>4045</v>
          </cell>
          <cell r="B4045" t="str">
            <v>TUBO DE GRES          27"</v>
          </cell>
          <cell r="C4045" t="str">
            <v>UN</v>
          </cell>
          <cell r="D4045">
            <v>215342</v>
          </cell>
        </row>
        <row r="4046">
          <cell r="A4046">
            <v>4046</v>
          </cell>
          <cell r="B4046" t="str">
            <v>YEE DE GRES         27x6"</v>
          </cell>
          <cell r="C4046" t="str">
            <v>UN</v>
          </cell>
          <cell r="D4046">
            <v>247650</v>
          </cell>
        </row>
        <row r="4047">
          <cell r="A4047">
            <v>4047</v>
          </cell>
          <cell r="B4047" t="str">
            <v>TUBO DE GRES          30"</v>
          </cell>
          <cell r="C4047" t="str">
            <v>UN</v>
          </cell>
          <cell r="D4047">
            <v>269839</v>
          </cell>
        </row>
        <row r="4048">
          <cell r="A4048">
            <v>4048</v>
          </cell>
          <cell r="B4048" t="str">
            <v>YEE DE GRES         30x6"</v>
          </cell>
          <cell r="C4048" t="str">
            <v>UN</v>
          </cell>
          <cell r="D4048">
            <v>310318</v>
          </cell>
        </row>
        <row r="4049">
          <cell r="A4049">
            <v>4049</v>
          </cell>
          <cell r="B4049" t="str">
            <v>TUBO COBRE TIPO  L   1/2"</v>
          </cell>
          <cell r="C4049" t="str">
            <v>ML</v>
          </cell>
          <cell r="D4049">
            <v>5742</v>
          </cell>
        </row>
        <row r="4050">
          <cell r="A4050">
            <v>4050</v>
          </cell>
          <cell r="B4050" t="str">
            <v>TUBO COBRE TIPO  L   3/4"</v>
          </cell>
          <cell r="C4050" t="str">
            <v>ML</v>
          </cell>
          <cell r="D4050">
            <v>9066</v>
          </cell>
        </row>
        <row r="4051">
          <cell r="A4051">
            <v>4051</v>
          </cell>
          <cell r="B4051" t="str">
            <v>TUBO COBRE TIPO  L     1"</v>
          </cell>
          <cell r="C4051" t="str">
            <v>ML</v>
          </cell>
          <cell r="D4051">
            <v>13242</v>
          </cell>
        </row>
        <row r="4052">
          <cell r="A4052">
            <v>4052</v>
          </cell>
          <cell r="B4052" t="str">
            <v>TUBO COBRE TIPO  L  11/4"</v>
          </cell>
          <cell r="C4052" t="str">
            <v>ML</v>
          </cell>
          <cell r="D4052">
            <v>18114</v>
          </cell>
        </row>
        <row r="4053">
          <cell r="A4053">
            <v>4053</v>
          </cell>
          <cell r="B4053" t="str">
            <v>TUBO COBRE TIPO  L  11/2"</v>
          </cell>
          <cell r="C4053" t="str">
            <v>ML</v>
          </cell>
          <cell r="D4053">
            <v>22716</v>
          </cell>
        </row>
        <row r="4054">
          <cell r="A4054">
            <v>4054</v>
          </cell>
          <cell r="B4054" t="str">
            <v>TABLON CATIVO 1"x12"x15</v>
          </cell>
          <cell r="C4054" t="str">
            <v>UN</v>
          </cell>
          <cell r="D4054">
            <v>6750</v>
          </cell>
        </row>
        <row r="4055">
          <cell r="A4055">
            <v>4055</v>
          </cell>
          <cell r="B4055" t="str">
            <v>TABLON CATIVO 1"x8"x12'</v>
          </cell>
          <cell r="C4055" t="str">
            <v>UN</v>
          </cell>
          <cell r="D4055">
            <v>3600</v>
          </cell>
        </row>
        <row r="4056">
          <cell r="A4056">
            <v>4056</v>
          </cell>
          <cell r="B4056" t="str">
            <v>TABLON CATIVO 1"x8"x15'</v>
          </cell>
          <cell r="C4056" t="str">
            <v>UN</v>
          </cell>
          <cell r="D4056">
            <v>4500</v>
          </cell>
        </row>
        <row r="4057">
          <cell r="A4057">
            <v>4057</v>
          </cell>
          <cell r="B4057" t="str">
            <v>TABLON CEDRO 1"x12"x12'</v>
          </cell>
          <cell r="C4057" t="str">
            <v>UN</v>
          </cell>
          <cell r="D4057">
            <v>24000</v>
          </cell>
        </row>
        <row r="4058">
          <cell r="A4058">
            <v>4058</v>
          </cell>
          <cell r="B4058" t="str">
            <v>TUBO COBRE TIPO  M   3/4"</v>
          </cell>
          <cell r="C4058" t="str">
            <v>ML</v>
          </cell>
          <cell r="D4058">
            <v>6728</v>
          </cell>
        </row>
        <row r="4059">
          <cell r="A4059">
            <v>4059</v>
          </cell>
          <cell r="B4059" t="str">
            <v>TUBO COBRE TIPO  M     1"</v>
          </cell>
          <cell r="C4059" t="str">
            <v>ML</v>
          </cell>
          <cell r="D4059">
            <v>9608</v>
          </cell>
        </row>
        <row r="4060">
          <cell r="A4060">
            <v>4060</v>
          </cell>
          <cell r="B4060" t="str">
            <v>TUBO COBRE TIPO  M  11/4"</v>
          </cell>
          <cell r="C4060" t="str">
            <v>ML</v>
          </cell>
          <cell r="D4060">
            <v>14016</v>
          </cell>
        </row>
        <row r="4061">
          <cell r="A4061">
            <v>4061</v>
          </cell>
          <cell r="B4061" t="str">
            <v>TUBO COBRE TIPO  M  11/2"</v>
          </cell>
          <cell r="C4061" t="str">
            <v>ML</v>
          </cell>
          <cell r="D4061">
            <v>19332</v>
          </cell>
        </row>
        <row r="4062">
          <cell r="A4062">
            <v>4062</v>
          </cell>
          <cell r="B4062" t="str">
            <v>CALADOS VARIOS   20X20X40</v>
          </cell>
          <cell r="C4062" t="str">
            <v>UN</v>
          </cell>
          <cell r="D4062">
            <v>625</v>
          </cell>
        </row>
        <row r="4063">
          <cell r="A4063">
            <v>4063</v>
          </cell>
          <cell r="B4063" t="str">
            <v>CALADOS VARIOS   15X20X01</v>
          </cell>
          <cell r="C4063" t="str">
            <v>UN</v>
          </cell>
          <cell r="D4063">
            <v>540</v>
          </cell>
        </row>
        <row r="4064">
          <cell r="A4064">
            <v>4064</v>
          </cell>
          <cell r="B4064" t="str">
            <v>CALADOS VARIOS   10X20X40</v>
          </cell>
          <cell r="C4064" t="str">
            <v>UN</v>
          </cell>
          <cell r="D4064">
            <v>440</v>
          </cell>
        </row>
        <row r="4065">
          <cell r="A4065">
            <v>4065</v>
          </cell>
          <cell r="B4065" t="str">
            <v>CALADOS VARIOS   10X20X20</v>
          </cell>
          <cell r="C4065" t="str">
            <v>UN</v>
          </cell>
          <cell r="D4065">
            <v>315</v>
          </cell>
        </row>
        <row r="4066">
          <cell r="A4066">
            <v>4066</v>
          </cell>
          <cell r="B4066" t="str">
            <v>CALADOS VARIOS   10X30X30</v>
          </cell>
          <cell r="C4066" t="str">
            <v>UN</v>
          </cell>
          <cell r="D4066">
            <v>412</v>
          </cell>
        </row>
        <row r="4067">
          <cell r="A4067">
            <v>4067</v>
          </cell>
          <cell r="B4067" t="str">
            <v>AD.COBRE CxF     3/4"</v>
          </cell>
          <cell r="C4067" t="str">
            <v>UN</v>
          </cell>
          <cell r="D4067">
            <v>2273</v>
          </cell>
        </row>
        <row r="4068">
          <cell r="A4068">
            <v>4068</v>
          </cell>
          <cell r="B4068" t="str">
            <v>NEGRO CARACOL 153x305X10</v>
          </cell>
          <cell r="C4068" t="str">
            <v>M2</v>
          </cell>
          <cell r="D4068">
            <v>42688</v>
          </cell>
        </row>
        <row r="4069">
          <cell r="A4069">
            <v>4069</v>
          </cell>
          <cell r="B4069" t="str">
            <v>NEGRO CARACOL 305x305x10</v>
          </cell>
          <cell r="C4069" t="str">
            <v>M2</v>
          </cell>
          <cell r="D4069">
            <v>42688</v>
          </cell>
        </row>
        <row r="4070">
          <cell r="A4070">
            <v>4070</v>
          </cell>
          <cell r="B4070" t="str">
            <v>NEGRO CARACOL ZOCALO</v>
          </cell>
          <cell r="C4070" t="str">
            <v>ML</v>
          </cell>
          <cell r="D4070">
            <v>3132</v>
          </cell>
        </row>
        <row r="4071">
          <cell r="A4071">
            <v>4071</v>
          </cell>
          <cell r="B4071" t="str">
            <v>AD.COBRE CxM     1/2"</v>
          </cell>
          <cell r="C4071" t="str">
            <v>UN</v>
          </cell>
          <cell r="D4071">
            <v>974</v>
          </cell>
        </row>
        <row r="4072">
          <cell r="A4072">
            <v>4072</v>
          </cell>
          <cell r="B4072" t="str">
            <v>AD.COBRE CxM     3/4"</v>
          </cell>
          <cell r="C4072" t="str">
            <v>UN</v>
          </cell>
          <cell r="D4072">
            <v>1508</v>
          </cell>
        </row>
        <row r="4073">
          <cell r="A4073">
            <v>4073</v>
          </cell>
          <cell r="B4073" t="str">
            <v>COSTO ADICIONAL BOMBEO</v>
          </cell>
          <cell r="C4073" t="str">
            <v>M3</v>
          </cell>
          <cell r="D4073">
            <v>11020</v>
          </cell>
        </row>
        <row r="4074">
          <cell r="A4074">
            <v>4074</v>
          </cell>
          <cell r="B4074" t="str">
            <v>NEGRO CARACOL SPACATTO</v>
          </cell>
          <cell r="C4074" t="str">
            <v>M2</v>
          </cell>
          <cell r="D4074">
            <v>20996</v>
          </cell>
        </row>
        <row r="4075">
          <cell r="A4075">
            <v>4075</v>
          </cell>
          <cell r="B4075" t="str">
            <v>NEGRO CARACOL 153x305x11</v>
          </cell>
          <cell r="C4075" t="str">
            <v>M2</v>
          </cell>
          <cell r="D4075">
            <v>30624</v>
          </cell>
        </row>
        <row r="4076">
          <cell r="A4076">
            <v>4076</v>
          </cell>
          <cell r="B4076" t="str">
            <v>NEGRO CARACOL 305X305x11</v>
          </cell>
          <cell r="C4076" t="str">
            <v>M2</v>
          </cell>
          <cell r="D4076">
            <v>30624</v>
          </cell>
        </row>
        <row r="4077">
          <cell r="A4077">
            <v>4077</v>
          </cell>
          <cell r="B4077" t="str">
            <v>NEGRO CARACOL 153x305X20</v>
          </cell>
          <cell r="C4077" t="str">
            <v>M2</v>
          </cell>
          <cell r="D4077">
            <v>37204</v>
          </cell>
        </row>
        <row r="4078">
          <cell r="A4078">
            <v>4078</v>
          </cell>
          <cell r="B4078" t="str">
            <v>ACERO ESTRUCTURAL FABRICA</v>
          </cell>
          <cell r="C4078" t="str">
            <v>KG</v>
          </cell>
          <cell r="D4078">
            <v>1947</v>
          </cell>
        </row>
        <row r="4079">
          <cell r="A4079">
            <v>4079</v>
          </cell>
          <cell r="B4079" t="str">
            <v>PUERTA CORREDIZA LAMINA</v>
          </cell>
          <cell r="C4079" t="str">
            <v>M2</v>
          </cell>
          <cell r="D4079">
            <v>88500</v>
          </cell>
        </row>
        <row r="4080">
          <cell r="A4080">
            <v>4080</v>
          </cell>
          <cell r="B4080" t="str">
            <v>PUERTA PEATONAL LAMINA</v>
          </cell>
          <cell r="C4080" t="str">
            <v>M2</v>
          </cell>
          <cell r="D4080">
            <v>44840</v>
          </cell>
        </row>
        <row r="4081">
          <cell r="A4081">
            <v>4081</v>
          </cell>
          <cell r="B4081" t="str">
            <v>PUERTA DE ABRIR LAMINA</v>
          </cell>
          <cell r="C4081" t="str">
            <v>M2</v>
          </cell>
          <cell r="D4081">
            <v>82600</v>
          </cell>
        </row>
        <row r="4082">
          <cell r="A4082">
            <v>4082</v>
          </cell>
          <cell r="B4082" t="str">
            <v>BLOQUE CONCRETO PAÑETE</v>
          </cell>
          <cell r="C4082" t="str">
            <v>M2</v>
          </cell>
          <cell r="D4082">
            <v>25109</v>
          </cell>
        </row>
        <row r="4083">
          <cell r="A4083">
            <v>4083</v>
          </cell>
          <cell r="B4083" t="str">
            <v>CORTINA ENROLLABLE</v>
          </cell>
          <cell r="C4083" t="str">
            <v>M2</v>
          </cell>
          <cell r="D4083">
            <v>62658</v>
          </cell>
        </row>
        <row r="4084">
          <cell r="A4084">
            <v>4084</v>
          </cell>
          <cell r="B4084" t="str">
            <v>BLOQUE CONCR.23 PAÑETADO</v>
          </cell>
          <cell r="C4084" t="str">
            <v>M2</v>
          </cell>
          <cell r="D4084">
            <v>23736</v>
          </cell>
        </row>
        <row r="4085">
          <cell r="A4085">
            <v>4085</v>
          </cell>
          <cell r="B4085" t="str">
            <v>ACUEDUCTO RESIDENCIAL E06</v>
          </cell>
          <cell r="C4085" t="str">
            <v>UN</v>
          </cell>
          <cell r="D4085">
            <v>0</v>
          </cell>
        </row>
        <row r="4086">
          <cell r="A4086">
            <v>4086</v>
          </cell>
          <cell r="B4086" t="str">
            <v>ACUEDUCTO RESIDENCIAL E07</v>
          </cell>
          <cell r="C4086" t="str">
            <v>UN</v>
          </cell>
          <cell r="D4086">
            <v>41300</v>
          </cell>
        </row>
        <row r="4087">
          <cell r="A4087">
            <v>4087</v>
          </cell>
          <cell r="B4087" t="str">
            <v>ACUEDUCTO RESIDENCIAL E08</v>
          </cell>
          <cell r="C4087" t="str">
            <v>UN</v>
          </cell>
          <cell r="D4087">
            <v>83000</v>
          </cell>
        </row>
        <row r="4088">
          <cell r="A4088">
            <v>4088</v>
          </cell>
          <cell r="B4088" t="str">
            <v>ACUEDUCTO RESIDENCIAL E09</v>
          </cell>
          <cell r="C4088" t="str">
            <v>UN</v>
          </cell>
          <cell r="D4088">
            <v>124000</v>
          </cell>
        </row>
        <row r="4089">
          <cell r="A4089">
            <v>4089</v>
          </cell>
          <cell r="B4089" t="str">
            <v>ACUEDUCTO RESIDENCIAL E10</v>
          </cell>
          <cell r="C4089" t="str">
            <v>UN</v>
          </cell>
          <cell r="D4089">
            <v>166000</v>
          </cell>
        </row>
        <row r="4090">
          <cell r="A4090">
            <v>4090</v>
          </cell>
          <cell r="B4090" t="str">
            <v>ACUEDUCTO RESIDENCIAL E-7</v>
          </cell>
          <cell r="C4090" t="str">
            <v>UN</v>
          </cell>
          <cell r="D4090">
            <v>207000</v>
          </cell>
        </row>
        <row r="4091">
          <cell r="A4091">
            <v>4091</v>
          </cell>
          <cell r="B4091" t="str">
            <v>ACOP.RED.CxC      3/4x1/2</v>
          </cell>
          <cell r="C4091" t="str">
            <v>UN</v>
          </cell>
          <cell r="D4091">
            <v>1276</v>
          </cell>
        </row>
        <row r="4092">
          <cell r="A4092">
            <v>4092</v>
          </cell>
          <cell r="B4092" t="str">
            <v>NEGRO CARACOL 153x305X201</v>
          </cell>
          <cell r="C4092" t="str">
            <v>M2</v>
          </cell>
          <cell r="D4092">
            <v>44428</v>
          </cell>
        </row>
        <row r="4093">
          <cell r="A4093">
            <v>4093</v>
          </cell>
          <cell r="B4093" t="str">
            <v>NEGRO CARACOL 305x305x20</v>
          </cell>
          <cell r="C4093" t="str">
            <v>M2</v>
          </cell>
          <cell r="D4093">
            <v>40716</v>
          </cell>
        </row>
        <row r="4094">
          <cell r="A4094">
            <v>4094</v>
          </cell>
          <cell r="B4094" t="str">
            <v>NEGRO CARACOL 305X305x201</v>
          </cell>
          <cell r="C4094" t="str">
            <v>M2</v>
          </cell>
          <cell r="D4094">
            <v>51852</v>
          </cell>
        </row>
        <row r="4095">
          <cell r="A4095">
            <v>4095</v>
          </cell>
          <cell r="B4095" t="str">
            <v>NEGRO CARACOL 305x610x20</v>
          </cell>
          <cell r="C4095" t="str">
            <v>M2</v>
          </cell>
          <cell r="D4095">
            <v>44428</v>
          </cell>
        </row>
        <row r="4096">
          <cell r="A4096">
            <v>4096</v>
          </cell>
          <cell r="B4096" t="str">
            <v>ACOP.CxC TOPE        1/2"</v>
          </cell>
          <cell r="C4096" t="str">
            <v>UN</v>
          </cell>
          <cell r="D4096">
            <v>417</v>
          </cell>
        </row>
        <row r="4097">
          <cell r="A4097">
            <v>4097</v>
          </cell>
          <cell r="B4097" t="str">
            <v>ACOP.CxC TOPE        3/4"</v>
          </cell>
          <cell r="C4097" t="str">
            <v>UN</v>
          </cell>
          <cell r="D4097">
            <v>1009</v>
          </cell>
        </row>
        <row r="4098">
          <cell r="A4098">
            <v>4098</v>
          </cell>
          <cell r="B4098" t="str">
            <v>ACOP.CxC TOPE          1"</v>
          </cell>
          <cell r="C4098" t="str">
            <v>UN</v>
          </cell>
          <cell r="D4098">
            <v>2001</v>
          </cell>
        </row>
        <row r="4099">
          <cell r="A4099">
            <v>4099</v>
          </cell>
          <cell r="B4099" t="str">
            <v>NEGRO CARACOL 305x610X201</v>
          </cell>
          <cell r="C4099" t="str">
            <v>M2</v>
          </cell>
          <cell r="D4099">
            <v>55564</v>
          </cell>
        </row>
        <row r="4100">
          <cell r="A4100">
            <v>4100</v>
          </cell>
          <cell r="B4100" t="str">
            <v>NEGRO CARACOL ASERRADO</v>
          </cell>
          <cell r="C4100" t="str">
            <v>M2</v>
          </cell>
          <cell r="D4100">
            <v>35612</v>
          </cell>
        </row>
        <row r="4101">
          <cell r="A4101">
            <v>4101</v>
          </cell>
          <cell r="B4101" t="str">
            <v>ACOP.CxC TOPE          2"</v>
          </cell>
          <cell r="C4101" t="str">
            <v>UN</v>
          </cell>
          <cell r="D4101">
            <v>5858</v>
          </cell>
        </row>
        <row r="4102">
          <cell r="A4102">
            <v>4102</v>
          </cell>
          <cell r="B4102" t="str">
            <v>NEGRO CARACOL ASERRADO 01</v>
          </cell>
          <cell r="C4102" t="str">
            <v>M2</v>
          </cell>
          <cell r="D4102">
            <v>45356</v>
          </cell>
        </row>
        <row r="4103">
          <cell r="A4103">
            <v>4103</v>
          </cell>
          <cell r="B4103" t="str">
            <v>CODO 90 COBRE CxC    1/2"</v>
          </cell>
          <cell r="C4103" t="str">
            <v>UN</v>
          </cell>
          <cell r="D4103">
            <v>475</v>
          </cell>
        </row>
        <row r="4104">
          <cell r="A4104">
            <v>4104</v>
          </cell>
          <cell r="B4104" t="str">
            <v>NEGRO CARACOL CUADREADO</v>
          </cell>
          <cell r="C4104" t="str">
            <v>M2</v>
          </cell>
          <cell r="D4104">
            <v>50576</v>
          </cell>
        </row>
        <row r="4105">
          <cell r="A4105">
            <v>4105</v>
          </cell>
          <cell r="B4105" t="str">
            <v>CODO 90 COBRE CxC      1"</v>
          </cell>
          <cell r="C4105" t="str">
            <v>UN</v>
          </cell>
          <cell r="D4105">
            <v>2436</v>
          </cell>
        </row>
        <row r="4106">
          <cell r="A4106">
            <v>4106</v>
          </cell>
          <cell r="B4106" t="str">
            <v>NEGRO CARACOL CUADREADO01</v>
          </cell>
          <cell r="C4106" t="str">
            <v>M2</v>
          </cell>
          <cell r="D4106">
            <v>62292</v>
          </cell>
        </row>
        <row r="4107">
          <cell r="A4107">
            <v>4107</v>
          </cell>
          <cell r="B4107" t="str">
            <v>TRAVERTINO 153x305X10</v>
          </cell>
          <cell r="C4107" t="str">
            <v>M2</v>
          </cell>
          <cell r="D4107">
            <v>40600</v>
          </cell>
        </row>
        <row r="4108">
          <cell r="A4108">
            <v>4108</v>
          </cell>
          <cell r="B4108" t="str">
            <v>TRAVERTINO 153X305X10  01</v>
          </cell>
          <cell r="C4108" t="str">
            <v>M2</v>
          </cell>
          <cell r="D4108">
            <v>40600</v>
          </cell>
        </row>
        <row r="4109">
          <cell r="A4109">
            <v>4109</v>
          </cell>
          <cell r="B4109" t="str">
            <v>TRAVERTINO 305X305X10</v>
          </cell>
          <cell r="C4109" t="str">
            <v>M2</v>
          </cell>
          <cell r="D4109">
            <v>40600</v>
          </cell>
        </row>
        <row r="4110">
          <cell r="A4110">
            <v>4110</v>
          </cell>
          <cell r="B4110" t="str">
            <v>TRAVERTINO 305X305x10  01</v>
          </cell>
          <cell r="C4110" t="str">
            <v>M2</v>
          </cell>
          <cell r="D4110">
            <v>40600</v>
          </cell>
        </row>
        <row r="4111">
          <cell r="A4111">
            <v>4111</v>
          </cell>
          <cell r="B4111" t="str">
            <v>TRAVERTINO ZOCALO</v>
          </cell>
          <cell r="C4111" t="str">
            <v>ML</v>
          </cell>
          <cell r="D4111">
            <v>3132</v>
          </cell>
        </row>
        <row r="4112">
          <cell r="A4112">
            <v>4112</v>
          </cell>
          <cell r="B4112" t="str">
            <v>TRAVERTINO SPACATTO</v>
          </cell>
          <cell r="C4112" t="str">
            <v>M2</v>
          </cell>
          <cell r="D4112">
            <v>25056</v>
          </cell>
        </row>
        <row r="4113">
          <cell r="A4113">
            <v>4113</v>
          </cell>
          <cell r="B4113" t="str">
            <v>CODO 45 COBRE CxC    1/2"</v>
          </cell>
          <cell r="C4113" t="str">
            <v>UN</v>
          </cell>
          <cell r="D4113">
            <v>800</v>
          </cell>
        </row>
        <row r="4114">
          <cell r="A4114">
            <v>4114</v>
          </cell>
          <cell r="B4114" t="str">
            <v>CODO 45 COBRE CxC    3/4"</v>
          </cell>
          <cell r="C4114" t="str">
            <v>UN</v>
          </cell>
          <cell r="D4114">
            <v>1415</v>
          </cell>
        </row>
        <row r="4115">
          <cell r="A4115">
            <v>4115</v>
          </cell>
          <cell r="B4115" t="str">
            <v>TRAVERTINO 153x305x11</v>
          </cell>
          <cell r="C4115" t="str">
            <v>M2</v>
          </cell>
          <cell r="D4115">
            <v>29812</v>
          </cell>
        </row>
        <row r="4116">
          <cell r="A4116">
            <v>4116</v>
          </cell>
          <cell r="B4116" t="str">
            <v>TRAVERTINO 305X305X11</v>
          </cell>
          <cell r="C4116" t="str">
            <v>M2</v>
          </cell>
          <cell r="D4116">
            <v>29812</v>
          </cell>
        </row>
        <row r="4117">
          <cell r="A4117">
            <v>4117</v>
          </cell>
          <cell r="B4117" t="str">
            <v>PUNTILLA HASTA  4"</v>
          </cell>
          <cell r="C4117" t="str">
            <v>TN</v>
          </cell>
          <cell r="D4117">
            <v>908177</v>
          </cell>
        </row>
        <row r="4118">
          <cell r="A4118">
            <v>4118</v>
          </cell>
          <cell r="B4118" t="str">
            <v>REF.P/MAMPOSTERIA RAM 140</v>
          </cell>
          <cell r="C4118" t="str">
            <v>TN</v>
          </cell>
          <cell r="D4118">
            <v>1017550</v>
          </cell>
        </row>
        <row r="4119">
          <cell r="A4119">
            <v>4119</v>
          </cell>
          <cell r="B4119" t="str">
            <v>HELIMALLA PLANA H-044</v>
          </cell>
          <cell r="C4119" t="str">
            <v>TN</v>
          </cell>
          <cell r="D4119">
            <v>1106366</v>
          </cell>
        </row>
        <row r="4120">
          <cell r="A4120">
            <v>4120</v>
          </cell>
          <cell r="B4120" t="str">
            <v>HELIMALLA PLANA H-050</v>
          </cell>
          <cell r="C4120" t="str">
            <v>TN</v>
          </cell>
          <cell r="D4120">
            <v>930771</v>
          </cell>
        </row>
        <row r="4121">
          <cell r="A4121">
            <v>4121</v>
          </cell>
          <cell r="B4121" t="str">
            <v>HELIMALLA PLANA H-071</v>
          </cell>
          <cell r="C4121" t="str">
            <v>TN</v>
          </cell>
          <cell r="D4121">
            <v>894463</v>
          </cell>
        </row>
        <row r="4122">
          <cell r="A4122">
            <v>4122</v>
          </cell>
          <cell r="B4122" t="str">
            <v>HELIMALLA PLANA H-084</v>
          </cell>
          <cell r="C4122" t="str">
            <v>TN</v>
          </cell>
          <cell r="D4122">
            <v>930766</v>
          </cell>
        </row>
        <row r="4123">
          <cell r="A4123">
            <v>4123</v>
          </cell>
          <cell r="B4123" t="str">
            <v>HELIMALLA PLANA H-106</v>
          </cell>
          <cell r="C4123" t="str">
            <v>TN</v>
          </cell>
          <cell r="D4123">
            <v>914096</v>
          </cell>
        </row>
        <row r="4124">
          <cell r="A4124">
            <v>4124</v>
          </cell>
          <cell r="B4124" t="str">
            <v>TRAVERTINO 153X305x20</v>
          </cell>
          <cell r="C4124" t="str">
            <v>M2</v>
          </cell>
          <cell r="D4124">
            <v>34800</v>
          </cell>
        </row>
        <row r="4125">
          <cell r="A4125">
            <v>4125</v>
          </cell>
          <cell r="B4125" t="str">
            <v>HELIMALLA PLANA H-106R</v>
          </cell>
          <cell r="C4125" t="str">
            <v>TN</v>
          </cell>
          <cell r="D4125">
            <v>914109</v>
          </cell>
        </row>
        <row r="4126">
          <cell r="A4126">
            <v>4126</v>
          </cell>
          <cell r="B4126" t="str">
            <v>HELIMALLA PLANA H-131</v>
          </cell>
          <cell r="C4126" t="str">
            <v>TN</v>
          </cell>
          <cell r="D4126">
            <v>931397</v>
          </cell>
        </row>
        <row r="4127">
          <cell r="A4127">
            <v>4127</v>
          </cell>
          <cell r="B4127" t="str">
            <v>HELIMALLA PLANA H-158</v>
          </cell>
          <cell r="C4127" t="str">
            <v>TN</v>
          </cell>
          <cell r="D4127">
            <v>948835</v>
          </cell>
        </row>
        <row r="4128">
          <cell r="A4128">
            <v>4128</v>
          </cell>
          <cell r="B4128" t="str">
            <v>HELIMALLA PLANA H-196</v>
          </cell>
          <cell r="C4128" t="str">
            <v>TN</v>
          </cell>
          <cell r="D4128">
            <v>931544</v>
          </cell>
        </row>
        <row r="4129">
          <cell r="A4129">
            <v>4129</v>
          </cell>
          <cell r="B4129" t="str">
            <v>HELIMALLA PLANA H-221</v>
          </cell>
          <cell r="C4129" t="str">
            <v>TN</v>
          </cell>
          <cell r="D4129">
            <v>829293</v>
          </cell>
        </row>
        <row r="4130">
          <cell r="A4130">
            <v>4130</v>
          </cell>
          <cell r="B4130" t="str">
            <v>HELIMALLA PLANA H-257</v>
          </cell>
          <cell r="C4130" t="str">
            <v>TN</v>
          </cell>
          <cell r="D4130">
            <v>812707</v>
          </cell>
        </row>
        <row r="4131">
          <cell r="A4131">
            <v>4131</v>
          </cell>
          <cell r="B4131" t="str">
            <v>HELIMALLA PLANA H-283</v>
          </cell>
          <cell r="C4131" t="str">
            <v>TN</v>
          </cell>
          <cell r="D4131">
            <v>861512</v>
          </cell>
        </row>
        <row r="4132">
          <cell r="A4132">
            <v>4132</v>
          </cell>
          <cell r="B4132" t="str">
            <v>HELIMALLA PLANA H-335</v>
          </cell>
          <cell r="C4132" t="str">
            <v>TN</v>
          </cell>
          <cell r="D4132">
            <v>848636</v>
          </cell>
        </row>
        <row r="4133">
          <cell r="A4133">
            <v>4133</v>
          </cell>
          <cell r="B4133" t="str">
            <v>HELIMALLA PLANA H335R</v>
          </cell>
          <cell r="C4133" t="str">
            <v>TN</v>
          </cell>
          <cell r="D4133">
            <v>848760</v>
          </cell>
        </row>
        <row r="4134">
          <cell r="A4134">
            <v>4134</v>
          </cell>
          <cell r="B4134" t="str">
            <v>HELIMALLA PLANA H-378</v>
          </cell>
          <cell r="C4134" t="str">
            <v>TN</v>
          </cell>
          <cell r="D4134">
            <v>848005</v>
          </cell>
        </row>
        <row r="4135">
          <cell r="A4135">
            <v>4135</v>
          </cell>
          <cell r="B4135" t="str">
            <v>HELIMALLA PLANA H-442</v>
          </cell>
          <cell r="C4135" t="str">
            <v>TN</v>
          </cell>
          <cell r="D4135">
            <v>841185</v>
          </cell>
        </row>
        <row r="4136">
          <cell r="A4136">
            <v>4136</v>
          </cell>
          <cell r="B4136" t="str">
            <v>HELIMALLA PLANA H-442R</v>
          </cell>
          <cell r="C4136" t="str">
            <v>TN</v>
          </cell>
          <cell r="D4136">
            <v>849006</v>
          </cell>
        </row>
        <row r="4137">
          <cell r="A4137">
            <v>4137</v>
          </cell>
          <cell r="B4137" t="str">
            <v>HELIMALLA PLANA H-503  01</v>
          </cell>
          <cell r="C4137" t="str">
            <v>TN</v>
          </cell>
          <cell r="D4137">
            <v>864768</v>
          </cell>
        </row>
        <row r="4138">
          <cell r="A4138">
            <v>4138</v>
          </cell>
          <cell r="B4138" t="str">
            <v>HELIMALLA PLANA M-131</v>
          </cell>
          <cell r="C4138" t="str">
            <v>TN</v>
          </cell>
          <cell r="D4138">
            <v>905433</v>
          </cell>
        </row>
        <row r="4139">
          <cell r="A4139">
            <v>4139</v>
          </cell>
          <cell r="B4139" t="str">
            <v>HELIMALLA PLANA M-159</v>
          </cell>
          <cell r="C4139" t="str">
            <v>TN</v>
          </cell>
          <cell r="D4139">
            <v>931561</v>
          </cell>
        </row>
        <row r="4140">
          <cell r="A4140">
            <v>4140</v>
          </cell>
          <cell r="B4140" t="str">
            <v>HELIMALLA PLANA M-188</v>
          </cell>
          <cell r="C4140" t="str">
            <v>TN</v>
          </cell>
          <cell r="D4140">
            <v>841376</v>
          </cell>
        </row>
        <row r="4141">
          <cell r="A4141">
            <v>4141</v>
          </cell>
          <cell r="B4141" t="str">
            <v>HELIMALLA PLANA M-221</v>
          </cell>
          <cell r="C4141" t="str">
            <v>TN</v>
          </cell>
          <cell r="D4141">
            <v>825562</v>
          </cell>
        </row>
        <row r="4142">
          <cell r="A4142">
            <v>4142</v>
          </cell>
          <cell r="B4142" t="str">
            <v>HELIMALLA PLANA M-262</v>
          </cell>
          <cell r="C4142" t="str">
            <v>TN</v>
          </cell>
          <cell r="D4142">
            <v>838979</v>
          </cell>
        </row>
        <row r="4143">
          <cell r="A4143">
            <v>4143</v>
          </cell>
          <cell r="B4143" t="str">
            <v>HELIMALLA PLANA M-295</v>
          </cell>
          <cell r="C4143" t="str">
            <v>TN</v>
          </cell>
          <cell r="D4143">
            <v>838931</v>
          </cell>
        </row>
        <row r="4144">
          <cell r="A4144">
            <v>4144</v>
          </cell>
          <cell r="B4144" t="str">
            <v>HELIMALLA PLANA M-335</v>
          </cell>
          <cell r="C4144" t="str">
            <v>TN</v>
          </cell>
          <cell r="D4144">
            <v>830566</v>
          </cell>
        </row>
        <row r="4145">
          <cell r="A4145">
            <v>4145</v>
          </cell>
          <cell r="B4145" t="str">
            <v>BASE ASFALT.1350 (PLANTA)</v>
          </cell>
          <cell r="C4145" t="str">
            <v>M3</v>
          </cell>
          <cell r="D4145">
            <v>80000</v>
          </cell>
        </row>
        <row r="4146">
          <cell r="A4146">
            <v>4146</v>
          </cell>
          <cell r="B4146" t="str">
            <v>HELIMALLA PLANA M-378</v>
          </cell>
          <cell r="C4146" t="str">
            <v>TN</v>
          </cell>
          <cell r="D4146">
            <v>854563</v>
          </cell>
        </row>
        <row r="4147">
          <cell r="A4147">
            <v>4147</v>
          </cell>
          <cell r="B4147" t="str">
            <v>RODADURA ASFALT.(PLANTA)</v>
          </cell>
          <cell r="C4147" t="str">
            <v>M3</v>
          </cell>
          <cell r="D4147">
            <v>80000</v>
          </cell>
        </row>
        <row r="4148">
          <cell r="A4148">
            <v>4148</v>
          </cell>
          <cell r="B4148" t="str">
            <v>HELIMALLA PLANA M-442</v>
          </cell>
          <cell r="C4148" t="str">
            <v>TN</v>
          </cell>
          <cell r="D4148">
            <v>838956</v>
          </cell>
        </row>
        <row r="4149">
          <cell r="A4149">
            <v>4149</v>
          </cell>
          <cell r="B4149" t="str">
            <v>BASE ASFALT.1150   (OBRA)</v>
          </cell>
          <cell r="C4149" t="str">
            <v>M3</v>
          </cell>
          <cell r="D4149">
            <v>130000</v>
          </cell>
        </row>
        <row r="4150">
          <cell r="A4150">
            <v>4150</v>
          </cell>
          <cell r="B4150" t="str">
            <v>HELIMALLA PLANA M-567</v>
          </cell>
          <cell r="C4150" t="str">
            <v>TN</v>
          </cell>
          <cell r="D4150">
            <v>854519</v>
          </cell>
        </row>
        <row r="4151">
          <cell r="A4151">
            <v>4151</v>
          </cell>
          <cell r="B4151" t="str">
            <v>RODADURA ASFALTICA B-1350</v>
          </cell>
          <cell r="C4151" t="str">
            <v>M3</v>
          </cell>
          <cell r="D4151">
            <v>134000</v>
          </cell>
        </row>
        <row r="4152">
          <cell r="A4152">
            <v>4152</v>
          </cell>
          <cell r="B4152" t="str">
            <v>HELIMALLA PLANA L-084</v>
          </cell>
          <cell r="C4152" t="str">
            <v>TN</v>
          </cell>
          <cell r="D4152">
            <v>948483</v>
          </cell>
        </row>
        <row r="4153">
          <cell r="A4153">
            <v>4153</v>
          </cell>
          <cell r="B4153" t="str">
            <v>BASE 7 cm 1350     (OBRA)</v>
          </cell>
          <cell r="C4153" t="str">
            <v>M2</v>
          </cell>
          <cell r="D4153">
            <v>12035</v>
          </cell>
        </row>
        <row r="4154">
          <cell r="A4154">
            <v>4154</v>
          </cell>
          <cell r="B4154" t="str">
            <v>HELIMALLA PLANA L-098</v>
          </cell>
          <cell r="C4154" t="str">
            <v>TN</v>
          </cell>
          <cell r="D4154">
            <v>931585</v>
          </cell>
        </row>
        <row r="4155">
          <cell r="A4155">
            <v>4155</v>
          </cell>
          <cell r="B4155" t="str">
            <v>BASE 7 cm 1150     (OBRA)</v>
          </cell>
          <cell r="C4155" t="str">
            <v>M2</v>
          </cell>
          <cell r="D4155">
            <v>13047</v>
          </cell>
        </row>
        <row r="4156">
          <cell r="A4156">
            <v>4156</v>
          </cell>
          <cell r="B4156" t="str">
            <v>HELIMALLA PLANA L-131</v>
          </cell>
          <cell r="C4156" t="str">
            <v>TN</v>
          </cell>
          <cell r="D4156">
            <v>931465</v>
          </cell>
        </row>
        <row r="4157">
          <cell r="A4157">
            <v>4157</v>
          </cell>
          <cell r="B4157" t="str">
            <v>RODADURA 3 cm (OBRA)</v>
          </cell>
          <cell r="C4157" t="str">
            <v>M2</v>
          </cell>
          <cell r="D4157">
            <v>6497</v>
          </cell>
        </row>
        <row r="4158">
          <cell r="A4158">
            <v>4158</v>
          </cell>
          <cell r="B4158" t="str">
            <v>HELIMALLA PLANA E-047</v>
          </cell>
          <cell r="C4158" t="str">
            <v>TN</v>
          </cell>
          <cell r="D4158">
            <v>957185</v>
          </cell>
        </row>
        <row r="4159">
          <cell r="A4159">
            <v>4159</v>
          </cell>
          <cell r="B4159" t="str">
            <v>RODADURA  2.5 cm (OBRA)</v>
          </cell>
          <cell r="C4159" t="str">
            <v>M2</v>
          </cell>
          <cell r="D4159">
            <v>4857</v>
          </cell>
        </row>
        <row r="4160">
          <cell r="A4160">
            <v>4160</v>
          </cell>
          <cell r="B4160" t="str">
            <v>HELIMALLA PLANA E-050</v>
          </cell>
          <cell r="C4160" t="str">
            <v>TN</v>
          </cell>
          <cell r="D4160">
            <v>896637</v>
          </cell>
        </row>
        <row r="4161">
          <cell r="A4161">
            <v>4161</v>
          </cell>
          <cell r="B4161" t="str">
            <v>DUCTO ETERNIT          2"</v>
          </cell>
          <cell r="C4161" t="str">
            <v>ML</v>
          </cell>
          <cell r="D4161">
            <v>981</v>
          </cell>
        </row>
        <row r="4162">
          <cell r="A4162">
            <v>4162</v>
          </cell>
          <cell r="B4162" t="str">
            <v>UNION A.C CONICA       2"</v>
          </cell>
          <cell r="C4162" t="str">
            <v>UN</v>
          </cell>
          <cell r="D4162">
            <v>741</v>
          </cell>
        </row>
        <row r="4163">
          <cell r="A4163">
            <v>4163</v>
          </cell>
          <cell r="B4163" t="str">
            <v>UNION A.C EXPANSION    2"</v>
          </cell>
          <cell r="C4163" t="str">
            <v>UN</v>
          </cell>
          <cell r="D4163">
            <v>1855</v>
          </cell>
        </row>
        <row r="4164">
          <cell r="A4164">
            <v>4164</v>
          </cell>
          <cell r="B4164" t="str">
            <v>UNION DE FLEXION  A.C. 2"</v>
          </cell>
          <cell r="C4164" t="str">
            <v>UN</v>
          </cell>
          <cell r="D4164">
            <v>855</v>
          </cell>
        </row>
        <row r="4165">
          <cell r="A4165">
            <v>4165</v>
          </cell>
          <cell r="B4165" t="str">
            <v>UNION ETERDUCTO        2"</v>
          </cell>
          <cell r="C4165" t="str">
            <v>UN</v>
          </cell>
          <cell r="D4165">
            <v>1255</v>
          </cell>
        </row>
        <row r="4166">
          <cell r="A4166">
            <v>4166</v>
          </cell>
          <cell r="B4166" t="str">
            <v>DUCTO ETERNIT          3"</v>
          </cell>
          <cell r="C4166" t="str">
            <v>ML</v>
          </cell>
          <cell r="D4166">
            <v>3193</v>
          </cell>
        </row>
        <row r="4167">
          <cell r="A4167">
            <v>4167</v>
          </cell>
          <cell r="B4167" t="str">
            <v>UNION A.C CONICA       3"</v>
          </cell>
          <cell r="C4167" t="str">
            <v>UN</v>
          </cell>
          <cell r="D4167">
            <v>875</v>
          </cell>
        </row>
        <row r="4168">
          <cell r="A4168">
            <v>4168</v>
          </cell>
          <cell r="B4168" t="str">
            <v>UNION DE EXPANSION     3"</v>
          </cell>
          <cell r="C4168" t="str">
            <v>UN</v>
          </cell>
          <cell r="D4168">
            <v>2649</v>
          </cell>
        </row>
        <row r="4169">
          <cell r="A4169">
            <v>4169</v>
          </cell>
          <cell r="B4169" t="str">
            <v>UNION DE FLEXION  A.C. 3"</v>
          </cell>
          <cell r="C4169" t="str">
            <v>UN</v>
          </cell>
          <cell r="D4169">
            <v>1248</v>
          </cell>
        </row>
        <row r="4170">
          <cell r="A4170">
            <v>4170</v>
          </cell>
          <cell r="B4170" t="str">
            <v>UNION ETERDUCTO        3"</v>
          </cell>
          <cell r="C4170" t="str">
            <v>UN</v>
          </cell>
          <cell r="D4170">
            <v>1565</v>
          </cell>
        </row>
        <row r="4171">
          <cell r="A4171">
            <v>4171</v>
          </cell>
          <cell r="B4171" t="str">
            <v>DUCTO ETERNIT          4"</v>
          </cell>
          <cell r="C4171" t="str">
            <v>ML</v>
          </cell>
          <cell r="D4171">
            <v>3727</v>
          </cell>
        </row>
        <row r="4172">
          <cell r="A4172">
            <v>4172</v>
          </cell>
          <cell r="B4172" t="str">
            <v>UNION A.C CONICA       4"</v>
          </cell>
          <cell r="C4172" t="str">
            <v>UN</v>
          </cell>
          <cell r="D4172">
            <v>971</v>
          </cell>
        </row>
        <row r="4173">
          <cell r="A4173">
            <v>4173</v>
          </cell>
          <cell r="B4173" t="str">
            <v>UNION A.C EXPANSION    4"</v>
          </cell>
          <cell r="C4173" t="str">
            <v>UN</v>
          </cell>
          <cell r="D4173">
            <v>3248</v>
          </cell>
        </row>
        <row r="4174">
          <cell r="A4174">
            <v>4174</v>
          </cell>
          <cell r="B4174" t="str">
            <v>UNION A.C DE FLEXION   4"</v>
          </cell>
          <cell r="C4174" t="str">
            <v>UN</v>
          </cell>
          <cell r="D4174">
            <v>1648</v>
          </cell>
        </row>
        <row r="4175">
          <cell r="A4175">
            <v>4175</v>
          </cell>
          <cell r="B4175" t="str">
            <v>UNION ETERDUCTO        4"</v>
          </cell>
          <cell r="C4175" t="str">
            <v>UN</v>
          </cell>
          <cell r="D4175">
            <v>2452</v>
          </cell>
        </row>
        <row r="4176">
          <cell r="A4176">
            <v>4176</v>
          </cell>
          <cell r="B4176" t="str">
            <v>DUCTO ETERNIT          5"</v>
          </cell>
          <cell r="C4176" t="str">
            <v>ML</v>
          </cell>
          <cell r="D4176">
            <v>4319</v>
          </cell>
        </row>
        <row r="4177">
          <cell r="A4177">
            <v>4177</v>
          </cell>
          <cell r="B4177" t="str">
            <v>UNION A.C CONICA       5"</v>
          </cell>
          <cell r="C4177" t="str">
            <v>UN</v>
          </cell>
          <cell r="D4177">
            <v>1158</v>
          </cell>
        </row>
        <row r="4178">
          <cell r="A4178">
            <v>4178</v>
          </cell>
          <cell r="B4178" t="str">
            <v>UNION A.C EXPANSION    5"</v>
          </cell>
          <cell r="C4178" t="str">
            <v>UN</v>
          </cell>
          <cell r="D4178">
            <v>4181</v>
          </cell>
        </row>
        <row r="4179">
          <cell r="A4179">
            <v>4179</v>
          </cell>
          <cell r="B4179" t="str">
            <v>UNION A.C DE FLEXION   5"</v>
          </cell>
          <cell r="C4179" t="str">
            <v>UN</v>
          </cell>
          <cell r="D4179">
            <v>1933</v>
          </cell>
        </row>
        <row r="4180">
          <cell r="A4180">
            <v>4180</v>
          </cell>
          <cell r="B4180" t="str">
            <v>DUCTO ETERNIT          6"</v>
          </cell>
          <cell r="C4180" t="str">
            <v>ML</v>
          </cell>
          <cell r="D4180">
            <v>4527</v>
          </cell>
        </row>
        <row r="4181">
          <cell r="A4181">
            <v>4181</v>
          </cell>
          <cell r="B4181" t="str">
            <v>UNION A.C CONICA       6"</v>
          </cell>
          <cell r="C4181" t="str">
            <v>UN</v>
          </cell>
          <cell r="D4181">
            <v>1665</v>
          </cell>
        </row>
        <row r="4182">
          <cell r="A4182">
            <v>4182</v>
          </cell>
          <cell r="B4182" t="str">
            <v>UNION A.C EXPANSION    6"</v>
          </cell>
          <cell r="C4182" t="str">
            <v>UN</v>
          </cell>
          <cell r="D4182">
            <v>5107</v>
          </cell>
        </row>
        <row r="4183">
          <cell r="A4183">
            <v>4183</v>
          </cell>
          <cell r="B4183" t="str">
            <v>UNION A.C DE FLEXION   6"</v>
          </cell>
          <cell r="C4183" t="str">
            <v>UN</v>
          </cell>
          <cell r="D4183">
            <v>2216</v>
          </cell>
        </row>
        <row r="4184">
          <cell r="A4184">
            <v>4184</v>
          </cell>
          <cell r="B4184" t="str">
            <v>UNION ETERDUCTO        6"</v>
          </cell>
          <cell r="C4184" t="str">
            <v>UN</v>
          </cell>
          <cell r="D4184">
            <v>3807</v>
          </cell>
        </row>
        <row r="4185">
          <cell r="A4185">
            <v>4185</v>
          </cell>
          <cell r="B4185" t="str">
            <v>TUBO PRESION     GRIS  2"</v>
          </cell>
          <cell r="C4185" t="str">
            <v>ML</v>
          </cell>
          <cell r="D4185">
            <v>1973</v>
          </cell>
        </row>
        <row r="4186">
          <cell r="A4186">
            <v>4186</v>
          </cell>
          <cell r="B4186" t="str">
            <v>UNION ETERMATICA GRIS  2"</v>
          </cell>
          <cell r="C4186" t="str">
            <v>UN</v>
          </cell>
          <cell r="D4186">
            <v>3659</v>
          </cell>
        </row>
        <row r="4187">
          <cell r="A4187">
            <v>4187</v>
          </cell>
          <cell r="B4187" t="str">
            <v>TUBO PRESION     GRIS  3"</v>
          </cell>
          <cell r="C4187" t="str">
            <v>ML</v>
          </cell>
          <cell r="D4187">
            <v>8426</v>
          </cell>
        </row>
        <row r="4188">
          <cell r="A4188">
            <v>4188</v>
          </cell>
          <cell r="B4188" t="str">
            <v>UNION ETERMATICA GRIS  3"</v>
          </cell>
          <cell r="C4188" t="str">
            <v>UN</v>
          </cell>
          <cell r="D4188">
            <v>7717</v>
          </cell>
        </row>
        <row r="4189">
          <cell r="A4189">
            <v>4189</v>
          </cell>
          <cell r="B4189" t="str">
            <v>TUBO PRESION     GRIS  4"</v>
          </cell>
          <cell r="C4189" t="str">
            <v>ML</v>
          </cell>
          <cell r="D4189">
            <v>13921</v>
          </cell>
        </row>
        <row r="4190">
          <cell r="A4190">
            <v>4190</v>
          </cell>
          <cell r="B4190" t="str">
            <v>UNION ETERMATICA GRIS  4"</v>
          </cell>
          <cell r="C4190" t="str">
            <v>UN</v>
          </cell>
          <cell r="D4190">
            <v>11651</v>
          </cell>
        </row>
        <row r="4191">
          <cell r="A4191">
            <v>4191</v>
          </cell>
          <cell r="B4191" t="str">
            <v>TUBO PRESION     GRIS  6"</v>
          </cell>
          <cell r="C4191" t="str">
            <v>ML</v>
          </cell>
          <cell r="D4191">
            <v>24237</v>
          </cell>
        </row>
        <row r="4192">
          <cell r="A4192">
            <v>4192</v>
          </cell>
          <cell r="B4192" t="str">
            <v>UNION ETERMATICA GRIS  6"</v>
          </cell>
          <cell r="C4192" t="str">
            <v>UN</v>
          </cell>
          <cell r="D4192">
            <v>16738</v>
          </cell>
        </row>
        <row r="4193">
          <cell r="A4193">
            <v>4193</v>
          </cell>
          <cell r="B4193" t="str">
            <v>TUBO PRESION     GRIS  8"</v>
          </cell>
          <cell r="C4193" t="str">
            <v>ML</v>
          </cell>
          <cell r="D4193">
            <v>41857</v>
          </cell>
        </row>
        <row r="4194">
          <cell r="A4194">
            <v>4194</v>
          </cell>
          <cell r="B4194" t="str">
            <v>UNION ETERMATICA GRIS  8"</v>
          </cell>
          <cell r="C4194" t="str">
            <v>UN</v>
          </cell>
          <cell r="D4194">
            <v>23527</v>
          </cell>
        </row>
        <row r="4195">
          <cell r="A4195">
            <v>4195</v>
          </cell>
          <cell r="B4195" t="str">
            <v>TUBO PRESION     GRIS 10"</v>
          </cell>
          <cell r="C4195" t="str">
            <v>ML</v>
          </cell>
          <cell r="D4195">
            <v>45167</v>
          </cell>
        </row>
        <row r="4196">
          <cell r="A4196">
            <v>4196</v>
          </cell>
          <cell r="B4196" t="str">
            <v>UNION ETERMATICA GRIS 10"</v>
          </cell>
          <cell r="C4196" t="str">
            <v>UN</v>
          </cell>
          <cell r="D4196">
            <v>29592</v>
          </cell>
        </row>
        <row r="4197">
          <cell r="A4197">
            <v>4197</v>
          </cell>
          <cell r="B4197" t="str">
            <v>TUBO PRESION     GRIS 12"</v>
          </cell>
          <cell r="C4197" t="str">
            <v>ML</v>
          </cell>
          <cell r="D4197">
            <v>62902</v>
          </cell>
        </row>
        <row r="4198">
          <cell r="A4198">
            <v>4198</v>
          </cell>
          <cell r="B4198" t="str">
            <v>UNION ETERMATICA GRIS 12"</v>
          </cell>
          <cell r="C4198" t="str">
            <v>UN</v>
          </cell>
          <cell r="D4198">
            <v>35566</v>
          </cell>
        </row>
        <row r="4199">
          <cell r="A4199">
            <v>4199</v>
          </cell>
          <cell r="B4199" t="str">
            <v>TUBO PRESION     GRIS 14"</v>
          </cell>
          <cell r="C4199" t="str">
            <v>ML</v>
          </cell>
          <cell r="D4199">
            <v>81570</v>
          </cell>
        </row>
        <row r="4200">
          <cell r="A4200">
            <v>4200</v>
          </cell>
          <cell r="B4200" t="str">
            <v>UNION ETERMATICA GRIS 14"</v>
          </cell>
          <cell r="C4200" t="str">
            <v>UN</v>
          </cell>
          <cell r="D4200">
            <v>50164</v>
          </cell>
        </row>
        <row r="4201">
          <cell r="A4201">
            <v>4201</v>
          </cell>
          <cell r="B4201" t="str">
            <v>TUBO PRESION     GRIS 16"</v>
          </cell>
          <cell r="C4201" t="str">
            <v>ML</v>
          </cell>
          <cell r="D4201">
            <v>103912</v>
          </cell>
        </row>
        <row r="4202">
          <cell r="A4202">
            <v>4202</v>
          </cell>
          <cell r="B4202" t="str">
            <v>UNION ETERMATICA GRIS 16"</v>
          </cell>
          <cell r="C4202" t="str">
            <v>UN</v>
          </cell>
          <cell r="D4202">
            <v>61711</v>
          </cell>
        </row>
        <row r="4203">
          <cell r="A4203">
            <v>4203</v>
          </cell>
          <cell r="B4203" t="str">
            <v>TUBO PRESION     GRIS 18"</v>
          </cell>
          <cell r="C4203" t="str">
            <v>ML</v>
          </cell>
          <cell r="D4203">
            <v>127860</v>
          </cell>
        </row>
        <row r="4204">
          <cell r="A4204">
            <v>4204</v>
          </cell>
          <cell r="B4204" t="str">
            <v>UNION ETERMATICA GRIS 18"</v>
          </cell>
          <cell r="C4204" t="str">
            <v>UN</v>
          </cell>
          <cell r="D4204">
            <v>76791</v>
          </cell>
        </row>
        <row r="4205">
          <cell r="A4205">
            <v>4205</v>
          </cell>
          <cell r="B4205" t="str">
            <v>TUBO PRESION     GRIS 20"</v>
          </cell>
          <cell r="C4205" t="str">
            <v>ML</v>
          </cell>
          <cell r="D4205">
            <v>150033</v>
          </cell>
        </row>
        <row r="4206">
          <cell r="A4206">
            <v>4206</v>
          </cell>
          <cell r="B4206" t="str">
            <v>UNION ETERMATICA GRIS 20"</v>
          </cell>
          <cell r="C4206" t="str">
            <v>UN</v>
          </cell>
          <cell r="D4206">
            <v>98493</v>
          </cell>
        </row>
        <row r="4207">
          <cell r="A4207">
            <v>4207</v>
          </cell>
          <cell r="B4207" t="str">
            <v>TUBO PRESION     GRIS 24"</v>
          </cell>
          <cell r="C4207" t="str">
            <v>ML</v>
          </cell>
          <cell r="D4207">
            <v>207879</v>
          </cell>
        </row>
        <row r="4208">
          <cell r="A4208">
            <v>4208</v>
          </cell>
          <cell r="B4208" t="str">
            <v>UNION ETERMATICA GRIS 24"</v>
          </cell>
          <cell r="C4208" t="str">
            <v>UN</v>
          </cell>
          <cell r="D4208">
            <v>133026</v>
          </cell>
        </row>
        <row r="4209">
          <cell r="A4209">
            <v>4209</v>
          </cell>
          <cell r="B4209" t="str">
            <v>TUBO PRESION     C.20  4"</v>
          </cell>
          <cell r="C4209" t="str">
            <v>ML</v>
          </cell>
          <cell r="D4209">
            <v>9773</v>
          </cell>
        </row>
        <row r="4210">
          <cell r="A4210">
            <v>4210</v>
          </cell>
          <cell r="B4210" t="str">
            <v>UNION ETERMATICA C.20  4"</v>
          </cell>
          <cell r="C4210" t="str">
            <v>UN</v>
          </cell>
          <cell r="D4210">
            <v>8869</v>
          </cell>
        </row>
        <row r="4211">
          <cell r="A4211">
            <v>4211</v>
          </cell>
          <cell r="B4211" t="str">
            <v>HELIMALLA PLANA E-096</v>
          </cell>
          <cell r="C4211" t="str">
            <v>TN</v>
          </cell>
          <cell r="D4211">
            <v>948231</v>
          </cell>
        </row>
        <row r="4212">
          <cell r="A4212">
            <v>4212</v>
          </cell>
          <cell r="B4212" t="str">
            <v>UNION ETERMATICA C.20  6"</v>
          </cell>
          <cell r="C4212" t="str">
            <v>UN</v>
          </cell>
          <cell r="D4212">
            <v>16491</v>
          </cell>
        </row>
        <row r="4213">
          <cell r="A4213">
            <v>4213</v>
          </cell>
          <cell r="B4213" t="str">
            <v>TUBO PRESION     C.20  8"</v>
          </cell>
          <cell r="C4213" t="str">
            <v>ML</v>
          </cell>
          <cell r="D4213">
            <v>12690</v>
          </cell>
        </row>
        <row r="4214">
          <cell r="A4214">
            <v>4214</v>
          </cell>
          <cell r="B4214" t="str">
            <v>UNION ETERMATICA C.20  8"</v>
          </cell>
          <cell r="C4214" t="str">
            <v>UN</v>
          </cell>
          <cell r="D4214">
            <v>26255</v>
          </cell>
        </row>
        <row r="4215">
          <cell r="A4215">
            <v>4215</v>
          </cell>
          <cell r="B4215" t="str">
            <v>TUBO PRESION     C.20 10"</v>
          </cell>
          <cell r="C4215" t="str">
            <v>ML</v>
          </cell>
          <cell r="D4215">
            <v>31381</v>
          </cell>
        </row>
        <row r="4216">
          <cell r="A4216">
            <v>4216</v>
          </cell>
          <cell r="B4216" t="str">
            <v>UNION ETERMATICA C.20 10"</v>
          </cell>
          <cell r="C4216" t="str">
            <v>UN</v>
          </cell>
          <cell r="D4216">
            <v>21205</v>
          </cell>
        </row>
        <row r="4217">
          <cell r="A4217">
            <v>4217</v>
          </cell>
          <cell r="B4217" t="str">
            <v>TUBO PRESION     C.20 12"</v>
          </cell>
          <cell r="C4217" t="str">
            <v>ML</v>
          </cell>
          <cell r="D4217">
            <v>44164</v>
          </cell>
        </row>
        <row r="4218">
          <cell r="A4218">
            <v>4218</v>
          </cell>
          <cell r="B4218" t="str">
            <v>UNION ETERMATICA C.20 12"</v>
          </cell>
          <cell r="C4218" t="str">
            <v>UN</v>
          </cell>
          <cell r="D4218">
            <v>28408</v>
          </cell>
        </row>
        <row r="4219">
          <cell r="A4219">
            <v>4219</v>
          </cell>
          <cell r="B4219" t="str">
            <v>TUBO PRESION     C.20 14"</v>
          </cell>
          <cell r="C4219" t="str">
            <v>ML</v>
          </cell>
          <cell r="D4219">
            <v>63259</v>
          </cell>
        </row>
        <row r="4220">
          <cell r="A4220">
            <v>4220</v>
          </cell>
          <cell r="B4220" t="str">
            <v>UNION ETERMATICA C.20 14"</v>
          </cell>
          <cell r="C4220" t="str">
            <v>UN</v>
          </cell>
          <cell r="D4220">
            <v>42320</v>
          </cell>
        </row>
        <row r="4221">
          <cell r="A4221">
            <v>4221</v>
          </cell>
          <cell r="B4221" t="str">
            <v>TUBO PRESION     C.20 16"</v>
          </cell>
          <cell r="C4221" t="str">
            <v>ML</v>
          </cell>
          <cell r="D4221">
            <v>76858</v>
          </cell>
        </row>
        <row r="4222">
          <cell r="A4222">
            <v>4222</v>
          </cell>
          <cell r="B4222" t="str">
            <v>UNION ETERMATICA C.20 16"</v>
          </cell>
          <cell r="C4222" t="str">
            <v>UN</v>
          </cell>
          <cell r="D4222">
            <v>49471</v>
          </cell>
        </row>
        <row r="4223">
          <cell r="A4223">
            <v>4223</v>
          </cell>
          <cell r="B4223" t="str">
            <v>TUBO PRESION     C.20 18"</v>
          </cell>
          <cell r="C4223" t="str">
            <v>ML</v>
          </cell>
          <cell r="D4223">
            <v>64945</v>
          </cell>
        </row>
        <row r="4224">
          <cell r="A4224">
            <v>4224</v>
          </cell>
          <cell r="B4224" t="str">
            <v>UNION ETERMATICA C.20 18"</v>
          </cell>
          <cell r="C4224" t="str">
            <v>UN</v>
          </cell>
          <cell r="D4224">
            <v>101679</v>
          </cell>
        </row>
        <row r="4225">
          <cell r="A4225">
            <v>4225</v>
          </cell>
          <cell r="B4225" t="str">
            <v>TUBO PRESION     C.20 20"</v>
          </cell>
          <cell r="C4225" t="str">
            <v>ML</v>
          </cell>
          <cell r="D4225">
            <v>115984</v>
          </cell>
        </row>
        <row r="4226">
          <cell r="A4226">
            <v>4226</v>
          </cell>
          <cell r="B4226" t="str">
            <v>UNION ETERMATICA C.20 20"</v>
          </cell>
          <cell r="C4226" t="str">
            <v>UN</v>
          </cell>
          <cell r="D4226">
            <v>79586</v>
          </cell>
        </row>
        <row r="4227">
          <cell r="A4227">
            <v>4227</v>
          </cell>
          <cell r="B4227" t="str">
            <v>TUBO PRESION     C.20 24"</v>
          </cell>
          <cell r="C4227" t="str">
            <v>ML</v>
          </cell>
          <cell r="D4227">
            <v>161081</v>
          </cell>
        </row>
        <row r="4228">
          <cell r="A4228">
            <v>4228</v>
          </cell>
          <cell r="B4228" t="str">
            <v>UNION ETERMATICA C.20 24"</v>
          </cell>
          <cell r="C4228" t="str">
            <v>UN</v>
          </cell>
          <cell r="D4228">
            <v>101224</v>
          </cell>
        </row>
        <row r="4229">
          <cell r="A4229">
            <v>4229</v>
          </cell>
          <cell r="B4229" t="str">
            <v>TUBO PRESION     C.10  6"</v>
          </cell>
          <cell r="C4229" t="str">
            <v>ML</v>
          </cell>
          <cell r="D4229">
            <v>11790</v>
          </cell>
        </row>
        <row r="4230">
          <cell r="A4230">
            <v>4230</v>
          </cell>
          <cell r="B4230" t="str">
            <v>UNION ETERMATICA C.10  6"</v>
          </cell>
          <cell r="C4230" t="str">
            <v>UN</v>
          </cell>
          <cell r="D4230">
            <v>10643</v>
          </cell>
        </row>
        <row r="4231">
          <cell r="A4231">
            <v>4231</v>
          </cell>
          <cell r="B4231" t="str">
            <v>TUBO PRESION     C.10  8"</v>
          </cell>
          <cell r="C4231" t="str">
            <v>ML</v>
          </cell>
          <cell r="D4231">
            <v>10492</v>
          </cell>
        </row>
        <row r="4232">
          <cell r="A4232">
            <v>4232</v>
          </cell>
          <cell r="B4232" t="str">
            <v>UNION ETERMATICA C.10  8"</v>
          </cell>
          <cell r="C4232" t="str">
            <v>UN</v>
          </cell>
          <cell r="D4232">
            <v>19432</v>
          </cell>
        </row>
        <row r="4233">
          <cell r="A4233">
            <v>4233</v>
          </cell>
          <cell r="B4233" t="str">
            <v>TUBO PRESION     C.10 10"</v>
          </cell>
          <cell r="C4233" t="str">
            <v>ML</v>
          </cell>
          <cell r="D4233">
            <v>24321</v>
          </cell>
        </row>
        <row r="4234">
          <cell r="A4234">
            <v>4234</v>
          </cell>
          <cell r="B4234" t="str">
            <v>UNION ETERMATICA C.10 10"</v>
          </cell>
          <cell r="C4234" t="str">
            <v>UN</v>
          </cell>
          <cell r="D4234">
            <v>19041</v>
          </cell>
        </row>
        <row r="4235">
          <cell r="A4235">
            <v>4235</v>
          </cell>
          <cell r="B4235" t="str">
            <v>TUBO PRESION     C.10 12"</v>
          </cell>
          <cell r="C4235" t="str">
            <v>ML</v>
          </cell>
          <cell r="D4235">
            <v>34367</v>
          </cell>
        </row>
        <row r="4236">
          <cell r="A4236">
            <v>4236</v>
          </cell>
          <cell r="B4236" t="str">
            <v>UNION ETERMATICA C.10 12"</v>
          </cell>
          <cell r="C4236" t="str">
            <v>UN</v>
          </cell>
          <cell r="D4236">
            <v>25526</v>
          </cell>
        </row>
        <row r="4237">
          <cell r="A4237">
            <v>4237</v>
          </cell>
          <cell r="B4237" t="str">
            <v>TUBO PRESION     C.10 14"</v>
          </cell>
          <cell r="C4237" t="str">
            <v>ML</v>
          </cell>
          <cell r="D4237">
            <v>55348</v>
          </cell>
        </row>
        <row r="4238">
          <cell r="A4238">
            <v>4238</v>
          </cell>
          <cell r="B4238" t="str">
            <v>UNION ETERMATICA C.10 14"</v>
          </cell>
          <cell r="C4238" t="str">
            <v>UN</v>
          </cell>
          <cell r="D4238">
            <v>37715</v>
          </cell>
        </row>
        <row r="4239">
          <cell r="A4239">
            <v>4239</v>
          </cell>
          <cell r="B4239" t="str">
            <v>TUBO PRESION     C.10 16"</v>
          </cell>
          <cell r="C4239" t="str">
            <v>ML</v>
          </cell>
          <cell r="D4239">
            <v>65559</v>
          </cell>
        </row>
        <row r="4240">
          <cell r="A4240">
            <v>4240</v>
          </cell>
          <cell r="B4240" t="str">
            <v>UNION ETERMATICA C.10 16"</v>
          </cell>
          <cell r="C4240" t="str">
            <v>UN</v>
          </cell>
          <cell r="D4240">
            <v>44070</v>
          </cell>
        </row>
        <row r="4241">
          <cell r="A4241">
            <v>4241</v>
          </cell>
          <cell r="B4241" t="str">
            <v>TUBO PRESION     C.10 18"</v>
          </cell>
          <cell r="C4241" t="str">
            <v>ML</v>
          </cell>
          <cell r="D4241">
            <v>69359</v>
          </cell>
        </row>
        <row r="4242">
          <cell r="A4242">
            <v>4242</v>
          </cell>
          <cell r="B4242" t="str">
            <v>UNION ETERMATICA C.10 18"</v>
          </cell>
          <cell r="C4242" t="str">
            <v>UN</v>
          </cell>
          <cell r="D4242">
            <v>58770</v>
          </cell>
        </row>
        <row r="4243">
          <cell r="A4243">
            <v>4243</v>
          </cell>
          <cell r="B4243" t="str">
            <v>TUBO PRESION     C.10 20"</v>
          </cell>
          <cell r="C4243" t="str">
            <v>ML</v>
          </cell>
          <cell r="D4243">
            <v>81547</v>
          </cell>
        </row>
        <row r="4244">
          <cell r="A4244">
            <v>4244</v>
          </cell>
          <cell r="B4244" t="str">
            <v>UNION ETERMATICA C.10 20"</v>
          </cell>
          <cell r="C4244" t="str">
            <v>UN</v>
          </cell>
          <cell r="D4244">
            <v>72537</v>
          </cell>
        </row>
        <row r="4245">
          <cell r="A4245">
            <v>4245</v>
          </cell>
          <cell r="B4245" t="str">
            <v>TUBO PRESION     C.10 24"</v>
          </cell>
          <cell r="C4245" t="str">
            <v>ML</v>
          </cell>
          <cell r="D4245">
            <v>109175</v>
          </cell>
        </row>
        <row r="4246">
          <cell r="A4246">
            <v>4246</v>
          </cell>
          <cell r="B4246" t="str">
            <v>UNION ETERMATICA C.10 24"</v>
          </cell>
          <cell r="C4246" t="str">
            <v>UN</v>
          </cell>
          <cell r="D4246">
            <v>88370</v>
          </cell>
        </row>
        <row r="4247">
          <cell r="A4247">
            <v>4247</v>
          </cell>
          <cell r="B4247" t="str">
            <v>TUBO PRESION     C.10 28"</v>
          </cell>
          <cell r="C4247" t="str">
            <v>ML</v>
          </cell>
          <cell r="D4247">
            <v>118738</v>
          </cell>
        </row>
        <row r="4248">
          <cell r="A4248">
            <v>4248</v>
          </cell>
          <cell r="B4248" t="str">
            <v>UNION REKA W.    C.10 28"</v>
          </cell>
          <cell r="C4248" t="str">
            <v>UN</v>
          </cell>
          <cell r="D4248">
            <v>155384</v>
          </cell>
        </row>
        <row r="4249">
          <cell r="A4249">
            <v>4249</v>
          </cell>
          <cell r="B4249" t="str">
            <v>TUBO ALCANTARILL.GRIS  6"</v>
          </cell>
          <cell r="C4249" t="str">
            <v>ML</v>
          </cell>
          <cell r="D4249">
            <v>5942</v>
          </cell>
        </row>
        <row r="4250">
          <cell r="A4250">
            <v>4250</v>
          </cell>
          <cell r="B4250" t="str">
            <v>UNION HERMETIC.  GRIS  6"</v>
          </cell>
          <cell r="C4250" t="str">
            <v>UN</v>
          </cell>
          <cell r="D4250">
            <v>12007</v>
          </cell>
        </row>
        <row r="4251">
          <cell r="A4251">
            <v>4251</v>
          </cell>
          <cell r="B4251" t="str">
            <v>TUBO ALCANTARILL.GRIS  8"</v>
          </cell>
          <cell r="C4251" t="str">
            <v>ML</v>
          </cell>
          <cell r="D4251">
            <v>8717</v>
          </cell>
        </row>
        <row r="4252">
          <cell r="A4252">
            <v>4252</v>
          </cell>
          <cell r="B4252" t="str">
            <v>UNION HERMETIC.  GRIS  8"</v>
          </cell>
          <cell r="C4252" t="str">
            <v>UN</v>
          </cell>
          <cell r="D4252">
            <v>13999</v>
          </cell>
        </row>
        <row r="4253">
          <cell r="A4253">
            <v>4253</v>
          </cell>
          <cell r="B4253" t="str">
            <v>TUBO ALCANTARILL.GRIS 10"</v>
          </cell>
          <cell r="C4253" t="str">
            <v>ML</v>
          </cell>
          <cell r="D4253">
            <v>11400</v>
          </cell>
        </row>
        <row r="4254">
          <cell r="A4254">
            <v>4254</v>
          </cell>
          <cell r="B4254" t="str">
            <v>UNION HERMETIC.  GRIS 10"</v>
          </cell>
          <cell r="C4254" t="str">
            <v>UN</v>
          </cell>
          <cell r="D4254">
            <v>17964</v>
          </cell>
        </row>
        <row r="4255">
          <cell r="A4255">
            <v>4255</v>
          </cell>
          <cell r="B4255" t="str">
            <v>UNION HERMETIC.  GRIS 12"</v>
          </cell>
          <cell r="C4255" t="str">
            <v>ML</v>
          </cell>
          <cell r="D4255">
            <v>21470</v>
          </cell>
        </row>
        <row r="4256">
          <cell r="A4256">
            <v>4256</v>
          </cell>
          <cell r="B4256" t="str">
            <v>TUBO ALCANTARILL.GRIS 14"</v>
          </cell>
          <cell r="C4256" t="str">
            <v>ML</v>
          </cell>
          <cell r="D4256">
            <v>22477</v>
          </cell>
        </row>
        <row r="4257">
          <cell r="A4257">
            <v>4257</v>
          </cell>
          <cell r="B4257" t="str">
            <v>UNION HERMETIC.  GRIS 14"</v>
          </cell>
          <cell r="C4257" t="str">
            <v>UN</v>
          </cell>
          <cell r="D4257">
            <v>25923</v>
          </cell>
        </row>
        <row r="4258">
          <cell r="A4258">
            <v>4258</v>
          </cell>
          <cell r="B4258" t="str">
            <v>TUBO ALCANTARILL.GRIS 16"</v>
          </cell>
          <cell r="C4258" t="str">
            <v>ML</v>
          </cell>
          <cell r="D4258">
            <v>29807</v>
          </cell>
        </row>
        <row r="4259">
          <cell r="A4259">
            <v>4259</v>
          </cell>
          <cell r="B4259" t="str">
            <v>UNION HERMETIC.  GRIS 16"</v>
          </cell>
          <cell r="C4259" t="str">
            <v>UN</v>
          </cell>
          <cell r="D4259">
            <v>30342</v>
          </cell>
        </row>
        <row r="4260">
          <cell r="A4260">
            <v>4260</v>
          </cell>
          <cell r="B4260" t="str">
            <v>TUBO ALCANTARILL.GRIS 18</v>
          </cell>
          <cell r="C4260" t="str">
            <v>ML</v>
          </cell>
          <cell r="D4260">
            <v>36190</v>
          </cell>
        </row>
        <row r="4261">
          <cell r="A4261">
            <v>4261</v>
          </cell>
          <cell r="B4261" t="str">
            <v>UNION HERMETIC.  GRIS 18"</v>
          </cell>
          <cell r="C4261" t="str">
            <v>UN</v>
          </cell>
          <cell r="D4261">
            <v>32319</v>
          </cell>
        </row>
        <row r="4262">
          <cell r="A4262">
            <v>4262</v>
          </cell>
          <cell r="B4262" t="str">
            <v>TUBO ALCANTARILL.GRIS 20</v>
          </cell>
          <cell r="C4262" t="str">
            <v>ML</v>
          </cell>
          <cell r="D4262">
            <v>44261</v>
          </cell>
        </row>
        <row r="4263">
          <cell r="A4263">
            <v>4263</v>
          </cell>
          <cell r="B4263" t="str">
            <v>UNION HERMETIC.  GRIS 20"</v>
          </cell>
          <cell r="C4263" t="str">
            <v>UN</v>
          </cell>
          <cell r="D4263">
            <v>37630</v>
          </cell>
        </row>
        <row r="4264">
          <cell r="A4264">
            <v>4264</v>
          </cell>
          <cell r="B4264" t="str">
            <v>TUBO ALCANTARILL.GRIS 24"</v>
          </cell>
          <cell r="C4264" t="str">
            <v>ML</v>
          </cell>
          <cell r="D4264">
            <v>64067</v>
          </cell>
        </row>
        <row r="4265">
          <cell r="A4265">
            <v>4265</v>
          </cell>
          <cell r="B4265" t="str">
            <v>UNION HERMETIC.  GRIS 24"</v>
          </cell>
          <cell r="C4265" t="str">
            <v>UN</v>
          </cell>
          <cell r="D4265">
            <v>46858</v>
          </cell>
        </row>
        <row r="4266">
          <cell r="A4266">
            <v>4266</v>
          </cell>
          <cell r="B4266" t="str">
            <v>TUBO ALCANTARILL.GRIS 28"</v>
          </cell>
          <cell r="C4266" t="str">
            <v>ML</v>
          </cell>
          <cell r="D4266">
            <v>84567</v>
          </cell>
        </row>
        <row r="4267">
          <cell r="A4267">
            <v>4267</v>
          </cell>
          <cell r="B4267" t="str">
            <v>UNION HERMETIC.  GRIS 28"</v>
          </cell>
          <cell r="C4267" t="str">
            <v>UN</v>
          </cell>
          <cell r="D4267">
            <v>53968</v>
          </cell>
        </row>
        <row r="4268">
          <cell r="A4268">
            <v>4268</v>
          </cell>
          <cell r="B4268" t="str">
            <v>TRAVERTINO 153x305x20  01</v>
          </cell>
          <cell r="C4268" t="str">
            <v>M2</v>
          </cell>
          <cell r="D4268">
            <v>41992</v>
          </cell>
        </row>
        <row r="4269">
          <cell r="A4269">
            <v>4269</v>
          </cell>
          <cell r="B4269" t="str">
            <v>PLATINA           3/16x1"</v>
          </cell>
          <cell r="C4269" t="str">
            <v>TN</v>
          </cell>
          <cell r="D4269">
            <v>624854</v>
          </cell>
        </row>
        <row r="4270">
          <cell r="A4270">
            <v>4270</v>
          </cell>
          <cell r="B4270" t="str">
            <v>PLATINA           3/16x2"</v>
          </cell>
          <cell r="C4270" t="str">
            <v>TN</v>
          </cell>
          <cell r="D4270">
            <v>624854</v>
          </cell>
        </row>
        <row r="4271">
          <cell r="A4271">
            <v>4271</v>
          </cell>
          <cell r="B4271" t="str">
            <v>ORINAL MEDIANO INSTIT.</v>
          </cell>
          <cell r="C4271" t="str">
            <v>UN</v>
          </cell>
          <cell r="D4271">
            <v>67391</v>
          </cell>
        </row>
        <row r="4272">
          <cell r="A4272">
            <v>4272</v>
          </cell>
          <cell r="B4272" t="str">
            <v>ORINAL FLUXOMETRO INST.</v>
          </cell>
          <cell r="C4272" t="str">
            <v>UN</v>
          </cell>
          <cell r="D4272">
            <v>165806</v>
          </cell>
        </row>
        <row r="4273">
          <cell r="A4273">
            <v>4273</v>
          </cell>
          <cell r="B4273" t="str">
            <v>TAZA CAMPESINA INST.</v>
          </cell>
          <cell r="C4273" t="str">
            <v>UN</v>
          </cell>
          <cell r="D4273">
            <v>15834</v>
          </cell>
        </row>
        <row r="4274">
          <cell r="A4274">
            <v>4274</v>
          </cell>
          <cell r="B4274" t="str">
            <v>TUBO PVC           1 1/2"</v>
          </cell>
          <cell r="C4274" t="str">
            <v>ML</v>
          </cell>
          <cell r="D4274">
            <v>3024</v>
          </cell>
        </row>
        <row r="4275">
          <cell r="A4275">
            <v>4275</v>
          </cell>
          <cell r="B4275" t="str">
            <v>TUBO PVC               2"</v>
          </cell>
          <cell r="C4275" t="str">
            <v>ML</v>
          </cell>
          <cell r="D4275">
            <v>2068</v>
          </cell>
        </row>
        <row r="4276">
          <cell r="A4276">
            <v>4276</v>
          </cell>
          <cell r="B4276" t="str">
            <v>TUBO PVC               3"</v>
          </cell>
          <cell r="C4276" t="str">
            <v>ML</v>
          </cell>
          <cell r="D4276">
            <v>2738</v>
          </cell>
        </row>
        <row r="4277">
          <cell r="A4277">
            <v>4277</v>
          </cell>
          <cell r="B4277" t="str">
            <v>TUBO PVC               4"</v>
          </cell>
          <cell r="C4277" t="str">
            <v>ML</v>
          </cell>
          <cell r="D4277">
            <v>4447</v>
          </cell>
        </row>
        <row r="4278">
          <cell r="A4278">
            <v>4278</v>
          </cell>
          <cell r="B4278" t="str">
            <v>CUBO PVC               6"</v>
          </cell>
          <cell r="C4278" t="str">
            <v>ML</v>
          </cell>
          <cell r="D4278">
            <v>16544</v>
          </cell>
        </row>
        <row r="4279">
          <cell r="A4279">
            <v>4279</v>
          </cell>
          <cell r="B4279" t="str">
            <v>TUBO PVC A.LL.     1 1/2"</v>
          </cell>
          <cell r="C4279" t="str">
            <v>ML</v>
          </cell>
          <cell r="D4279">
            <v>1431</v>
          </cell>
        </row>
        <row r="4280">
          <cell r="A4280">
            <v>4280</v>
          </cell>
          <cell r="B4280" t="str">
            <v>TUBO PVC A.LL.         2"</v>
          </cell>
          <cell r="C4280" t="str">
            <v>ML</v>
          </cell>
          <cell r="D4280">
            <v>2068</v>
          </cell>
        </row>
        <row r="4281">
          <cell r="A4281">
            <v>4281</v>
          </cell>
          <cell r="B4281" t="str">
            <v>TUBO PVC A.LL.         3"</v>
          </cell>
          <cell r="C4281" t="str">
            <v>ML</v>
          </cell>
          <cell r="D4281">
            <v>2738</v>
          </cell>
        </row>
        <row r="4282">
          <cell r="A4282">
            <v>4282</v>
          </cell>
          <cell r="B4282" t="str">
            <v>TUBO PVC A.LL.         4"</v>
          </cell>
          <cell r="C4282" t="str">
            <v>ML</v>
          </cell>
          <cell r="D4282">
            <v>4447</v>
          </cell>
        </row>
        <row r="4283">
          <cell r="A4283">
            <v>4283</v>
          </cell>
          <cell r="B4283" t="str">
            <v>REVISION ENERGIA      E03</v>
          </cell>
          <cell r="C4283" t="str">
            <v>UN</v>
          </cell>
          <cell r="D4283">
            <v>7161</v>
          </cell>
        </row>
        <row r="4284">
          <cell r="A4284">
            <v>4284</v>
          </cell>
          <cell r="B4284" t="str">
            <v>REVISION ENERGIA      E04</v>
          </cell>
          <cell r="C4284" t="str">
            <v>UN</v>
          </cell>
          <cell r="D4284">
            <v>9307</v>
          </cell>
        </row>
        <row r="4285">
          <cell r="A4285">
            <v>4285</v>
          </cell>
          <cell r="B4285" t="str">
            <v>REVISION ENERGIA      E05</v>
          </cell>
          <cell r="C4285" t="str">
            <v>UN</v>
          </cell>
          <cell r="D4285">
            <v>11450</v>
          </cell>
        </row>
        <row r="4286">
          <cell r="A4286">
            <v>4286</v>
          </cell>
          <cell r="B4286" t="str">
            <v>REVISION ENERGIA      E06</v>
          </cell>
          <cell r="C4286" t="str">
            <v>UN</v>
          </cell>
          <cell r="D4286">
            <v>14322</v>
          </cell>
        </row>
        <row r="4287">
          <cell r="A4287">
            <v>4287</v>
          </cell>
          <cell r="B4287" t="str">
            <v>RECONEXION ENERGIA    E-1</v>
          </cell>
          <cell r="C4287" t="str">
            <v>UN</v>
          </cell>
          <cell r="D4287">
            <v>1476</v>
          </cell>
        </row>
        <row r="4288">
          <cell r="A4288">
            <v>4288</v>
          </cell>
          <cell r="B4288" t="str">
            <v>CODO 90º 1/4 CxC   1 1/2"</v>
          </cell>
          <cell r="C4288" t="str">
            <v>UN</v>
          </cell>
          <cell r="D4288">
            <v>708</v>
          </cell>
        </row>
        <row r="4289">
          <cell r="A4289">
            <v>4289</v>
          </cell>
          <cell r="B4289" t="str">
            <v>CODO 90º 1/4 CxC       2"</v>
          </cell>
          <cell r="C4289" t="str">
            <v>UN</v>
          </cell>
          <cell r="D4289">
            <v>2354</v>
          </cell>
        </row>
        <row r="4290">
          <cell r="A4290">
            <v>4290</v>
          </cell>
          <cell r="B4290" t="str">
            <v>CODO 90º 1/4 CxC       3"</v>
          </cell>
          <cell r="C4290" t="str">
            <v>UN</v>
          </cell>
          <cell r="D4290">
            <v>2231</v>
          </cell>
        </row>
        <row r="4291">
          <cell r="A4291">
            <v>4291</v>
          </cell>
          <cell r="B4291" t="str">
            <v>CODO 90º 1/4 CxC       4"</v>
          </cell>
          <cell r="C4291" t="str">
            <v>UN</v>
          </cell>
          <cell r="D4291">
            <v>3786</v>
          </cell>
        </row>
        <row r="4292">
          <cell r="A4292">
            <v>4292</v>
          </cell>
          <cell r="B4292" t="str">
            <v>CODO 90º 1/4 CxC       6"</v>
          </cell>
          <cell r="C4292" t="str">
            <v>UN</v>
          </cell>
          <cell r="D4292">
            <v>16596</v>
          </cell>
        </row>
        <row r="4293">
          <cell r="A4293">
            <v>4293</v>
          </cell>
          <cell r="B4293" t="str">
            <v>CODO 90º 1/4 CxE   1 1/2"</v>
          </cell>
          <cell r="C4293" t="str">
            <v>UN</v>
          </cell>
          <cell r="D4293">
            <v>708</v>
          </cell>
        </row>
        <row r="4294">
          <cell r="A4294">
            <v>4294</v>
          </cell>
          <cell r="B4294" t="str">
            <v>CODO 90º 1/4 CxE       2"</v>
          </cell>
          <cell r="C4294" t="str">
            <v>UN</v>
          </cell>
          <cell r="D4294">
            <v>963</v>
          </cell>
        </row>
        <row r="4295">
          <cell r="A4295">
            <v>4295</v>
          </cell>
          <cell r="B4295" t="str">
            <v>CODO 90º 1/4 CxE       3"</v>
          </cell>
          <cell r="C4295" t="str">
            <v>UN</v>
          </cell>
          <cell r="D4295">
            <v>2231</v>
          </cell>
        </row>
        <row r="4296">
          <cell r="A4296">
            <v>4296</v>
          </cell>
          <cell r="B4296" t="str">
            <v>CODO 90º 1/4 CxE       4"</v>
          </cell>
          <cell r="C4296" t="str">
            <v>UN</v>
          </cell>
          <cell r="D4296">
            <v>3786</v>
          </cell>
        </row>
        <row r="4297">
          <cell r="A4297">
            <v>4297</v>
          </cell>
          <cell r="B4297" t="str">
            <v>CODO 90º 1/4 CxE       6"</v>
          </cell>
          <cell r="C4297" t="str">
            <v>UN</v>
          </cell>
          <cell r="D4297">
            <v>16596</v>
          </cell>
        </row>
        <row r="4298">
          <cell r="A4298">
            <v>4298</v>
          </cell>
          <cell r="B4298" t="str">
            <v>KWIKSET POLO DE PASO</v>
          </cell>
          <cell r="C4298" t="str">
            <v>UN</v>
          </cell>
          <cell r="D4298">
            <v>13270</v>
          </cell>
        </row>
        <row r="4299">
          <cell r="A4299">
            <v>4299</v>
          </cell>
          <cell r="B4299" t="str">
            <v>KWIKSET POLO DE BAÑO</v>
          </cell>
          <cell r="C4299" t="str">
            <v>UN</v>
          </cell>
          <cell r="D4299">
            <v>14597</v>
          </cell>
        </row>
        <row r="4300">
          <cell r="A4300">
            <v>4300</v>
          </cell>
          <cell r="B4300" t="str">
            <v>KWIKSET POLO DE ALCOBA</v>
          </cell>
          <cell r="C4300" t="str">
            <v>UN</v>
          </cell>
          <cell r="D4300">
            <v>19061</v>
          </cell>
        </row>
        <row r="4301">
          <cell r="A4301">
            <v>4301</v>
          </cell>
          <cell r="B4301" t="str">
            <v>TRAVERTINO 305x305X20</v>
          </cell>
          <cell r="C4301" t="str">
            <v>M2</v>
          </cell>
          <cell r="D4301">
            <v>38512</v>
          </cell>
        </row>
        <row r="4302">
          <cell r="A4302">
            <v>4302</v>
          </cell>
          <cell r="B4302" t="str">
            <v>KWIKSET ECLIPSE DE PASO</v>
          </cell>
          <cell r="C4302" t="str">
            <v>UN</v>
          </cell>
          <cell r="D4302">
            <v>15892</v>
          </cell>
        </row>
        <row r="4303">
          <cell r="A4303">
            <v>4303</v>
          </cell>
          <cell r="B4303" t="str">
            <v>KWIKSET ECLIPSE DE BAÑO</v>
          </cell>
          <cell r="C4303" t="str">
            <v>UN</v>
          </cell>
          <cell r="D4303">
            <v>22272</v>
          </cell>
        </row>
        <row r="4304">
          <cell r="A4304">
            <v>4304</v>
          </cell>
          <cell r="B4304" t="str">
            <v>KWIKSET ECLIPSE DE ALCOBA</v>
          </cell>
          <cell r="C4304" t="str">
            <v>UN</v>
          </cell>
          <cell r="D4304">
            <v>25636</v>
          </cell>
        </row>
        <row r="4305">
          <cell r="A4305">
            <v>4305</v>
          </cell>
          <cell r="B4305" t="str">
            <v>KWIKSET ECLIPSE  ENTRADA</v>
          </cell>
          <cell r="C4305" t="str">
            <v>UN</v>
          </cell>
          <cell r="D4305">
            <v>39556</v>
          </cell>
        </row>
        <row r="4306">
          <cell r="A4306">
            <v>4306</v>
          </cell>
          <cell r="B4306" t="str">
            <v>CODO REVENTILADO      3x2</v>
          </cell>
          <cell r="C4306" t="str">
            <v>UN</v>
          </cell>
          <cell r="D4306">
            <v>3046</v>
          </cell>
        </row>
        <row r="4307">
          <cell r="A4307">
            <v>4307</v>
          </cell>
          <cell r="B4307" t="str">
            <v>CODO REVENTILADO      4x2</v>
          </cell>
          <cell r="C4307" t="str">
            <v>UN</v>
          </cell>
          <cell r="D4307">
            <v>4478</v>
          </cell>
        </row>
        <row r="4308">
          <cell r="A4308">
            <v>4308</v>
          </cell>
          <cell r="B4308" t="str">
            <v>TEE PVC            1 1/2"</v>
          </cell>
          <cell r="C4308" t="str">
            <v>UN</v>
          </cell>
          <cell r="D4308">
            <v>1283</v>
          </cell>
        </row>
        <row r="4309">
          <cell r="A4309">
            <v>4309</v>
          </cell>
          <cell r="B4309" t="str">
            <v>TEE PVC                2"</v>
          </cell>
          <cell r="C4309" t="str">
            <v>UN</v>
          </cell>
          <cell r="D4309">
            <v>1470</v>
          </cell>
        </row>
        <row r="4310">
          <cell r="A4310">
            <v>4310</v>
          </cell>
          <cell r="B4310" t="str">
            <v>TEE PVC                3"</v>
          </cell>
          <cell r="C4310" t="str">
            <v>UN</v>
          </cell>
          <cell r="D4310">
            <v>2513</v>
          </cell>
        </row>
        <row r="4311">
          <cell r="A4311">
            <v>4311</v>
          </cell>
          <cell r="B4311" t="str">
            <v>TEE PVC                4"</v>
          </cell>
          <cell r="C4311" t="str">
            <v>UN</v>
          </cell>
          <cell r="D4311">
            <v>4392</v>
          </cell>
        </row>
        <row r="4312">
          <cell r="A4312">
            <v>4312</v>
          </cell>
          <cell r="B4312" t="str">
            <v>TEE PVC                6"</v>
          </cell>
          <cell r="C4312" t="str">
            <v>UN</v>
          </cell>
          <cell r="D4312">
            <v>17004</v>
          </cell>
        </row>
        <row r="4313">
          <cell r="A4313">
            <v>4313</v>
          </cell>
          <cell r="B4313" t="str">
            <v>KWIKSET ECLIPSE  ENTRAD01</v>
          </cell>
          <cell r="C4313" t="str">
            <v>UN</v>
          </cell>
          <cell r="D4313">
            <v>29580</v>
          </cell>
        </row>
        <row r="4314">
          <cell r="A4314">
            <v>4314</v>
          </cell>
          <cell r="B4314" t="str">
            <v>KWIKSET LIDO DE PASO</v>
          </cell>
          <cell r="C4314" t="str">
            <v>UN</v>
          </cell>
          <cell r="D4314">
            <v>24940</v>
          </cell>
        </row>
        <row r="4315">
          <cell r="A4315">
            <v>4315</v>
          </cell>
          <cell r="B4315" t="str">
            <v>KWIKSET LIDO BAÑO/ALCOBA</v>
          </cell>
          <cell r="C4315" t="str">
            <v>UN</v>
          </cell>
          <cell r="D4315">
            <v>25984</v>
          </cell>
        </row>
        <row r="4316">
          <cell r="A4316">
            <v>4316</v>
          </cell>
          <cell r="B4316" t="str">
            <v>KWIKSET LIDO ENTRADA</v>
          </cell>
          <cell r="C4316" t="str">
            <v>UN</v>
          </cell>
          <cell r="D4316">
            <v>30624</v>
          </cell>
        </row>
        <row r="4317">
          <cell r="A4317">
            <v>4317</v>
          </cell>
          <cell r="B4317" t="str">
            <v>KWIKSET PILGRIM 2 PIEZAS</v>
          </cell>
          <cell r="C4317" t="str">
            <v>UN</v>
          </cell>
          <cell r="D4317">
            <v>167040</v>
          </cell>
        </row>
        <row r="4318">
          <cell r="A4318">
            <v>4318</v>
          </cell>
          <cell r="B4318" t="str">
            <v>TEE PVC DOBLE      1 1/2"</v>
          </cell>
          <cell r="C4318" t="str">
            <v>UN</v>
          </cell>
          <cell r="D4318">
            <v>1474</v>
          </cell>
        </row>
        <row r="4319">
          <cell r="A4319">
            <v>4319</v>
          </cell>
          <cell r="B4319" t="str">
            <v>TEE PVC DOBLE          2"</v>
          </cell>
          <cell r="C4319" t="str">
            <v>UN</v>
          </cell>
          <cell r="D4319">
            <v>1706</v>
          </cell>
        </row>
        <row r="4320">
          <cell r="A4320">
            <v>4320</v>
          </cell>
          <cell r="B4320" t="str">
            <v>TEE PVC DOBLE          3"</v>
          </cell>
          <cell r="C4320" t="str">
            <v>UN</v>
          </cell>
          <cell r="D4320">
            <v>4697</v>
          </cell>
        </row>
        <row r="4321">
          <cell r="A4321">
            <v>4321</v>
          </cell>
          <cell r="B4321" t="str">
            <v>TEE PVC DOBLE          4"</v>
          </cell>
          <cell r="C4321" t="str">
            <v>UN</v>
          </cell>
          <cell r="D4321">
            <v>8219</v>
          </cell>
        </row>
        <row r="4322">
          <cell r="A4322">
            <v>4322</v>
          </cell>
          <cell r="B4322" t="str">
            <v>KWIKSET BARKLEY 2 PIEZAS</v>
          </cell>
          <cell r="C4322" t="str">
            <v>UN</v>
          </cell>
          <cell r="D4322">
            <v>200796</v>
          </cell>
        </row>
        <row r="4323">
          <cell r="A4323">
            <v>4323</v>
          </cell>
          <cell r="B4323" t="str">
            <v>TRAVERTINO 305x305x20  01</v>
          </cell>
          <cell r="C4323" t="str">
            <v>M2</v>
          </cell>
          <cell r="D4323">
            <v>48720</v>
          </cell>
        </row>
        <row r="4324">
          <cell r="A4324">
            <v>4324</v>
          </cell>
          <cell r="B4324" t="str">
            <v>TRAVERTINO 305x610x20</v>
          </cell>
          <cell r="C4324" t="str">
            <v>M2</v>
          </cell>
          <cell r="D4324">
            <v>41992</v>
          </cell>
        </row>
        <row r="4325">
          <cell r="A4325">
            <v>4325</v>
          </cell>
          <cell r="B4325" t="str">
            <v>AD.TERMINAL   3/4"</v>
          </cell>
          <cell r="C4325" t="str">
            <v>UN</v>
          </cell>
          <cell r="D4325">
            <v>100</v>
          </cell>
        </row>
        <row r="4326">
          <cell r="A4326">
            <v>4326</v>
          </cell>
          <cell r="B4326" t="str">
            <v>YEE PVC  SANT              2"</v>
          </cell>
          <cell r="C4326" t="str">
            <v>UN</v>
          </cell>
          <cell r="D4326">
            <v>5269</v>
          </cell>
        </row>
        <row r="4327">
          <cell r="A4327">
            <v>4327</v>
          </cell>
          <cell r="B4327" t="str">
            <v>YEE PVC                3"</v>
          </cell>
          <cell r="C4327" t="str">
            <v>UN</v>
          </cell>
          <cell r="D4327">
            <v>2638</v>
          </cell>
        </row>
        <row r="4328">
          <cell r="A4328">
            <v>4328</v>
          </cell>
          <cell r="B4328" t="str">
            <v>YEE PVC                4"</v>
          </cell>
          <cell r="C4328" t="str">
            <v>UN</v>
          </cell>
          <cell r="D4328">
            <v>18297</v>
          </cell>
        </row>
        <row r="4329">
          <cell r="A4329">
            <v>4329</v>
          </cell>
          <cell r="B4329" t="str">
            <v>YEE PVC                6"</v>
          </cell>
          <cell r="C4329" t="str">
            <v>UN</v>
          </cell>
          <cell r="D4329">
            <v>16119</v>
          </cell>
        </row>
        <row r="4330">
          <cell r="A4330">
            <v>4330</v>
          </cell>
          <cell r="B4330" t="str">
            <v>TRAVERTINO 305x610x20  01</v>
          </cell>
          <cell r="C4330" t="str">
            <v>M2</v>
          </cell>
          <cell r="D4330">
            <v>52200</v>
          </cell>
        </row>
        <row r="4331">
          <cell r="A4331">
            <v>4331</v>
          </cell>
          <cell r="B4331" t="str">
            <v>TRAVERTINO ASERRADO</v>
          </cell>
          <cell r="C4331" t="str">
            <v>M2</v>
          </cell>
          <cell r="D4331">
            <v>29928</v>
          </cell>
        </row>
        <row r="4332">
          <cell r="A4332">
            <v>4332</v>
          </cell>
          <cell r="B4332" t="str">
            <v>AD.HEMBRA 1/2x1/4"</v>
          </cell>
          <cell r="C4332" t="str">
            <v>UN</v>
          </cell>
          <cell r="D4332">
            <v>209</v>
          </cell>
        </row>
        <row r="4333">
          <cell r="A4333">
            <v>4333</v>
          </cell>
          <cell r="B4333" t="str">
            <v>AD.HEMBRA 1/2"</v>
          </cell>
          <cell r="C4333" t="str">
            <v>UN</v>
          </cell>
          <cell r="D4333">
            <v>695</v>
          </cell>
        </row>
        <row r="4334">
          <cell r="A4334">
            <v>4334</v>
          </cell>
          <cell r="B4334" t="str">
            <v>YEE PVC DOBLE          2"</v>
          </cell>
          <cell r="C4334" t="str">
            <v>UN</v>
          </cell>
          <cell r="D4334">
            <v>1706</v>
          </cell>
        </row>
        <row r="4335">
          <cell r="A4335">
            <v>4335</v>
          </cell>
          <cell r="B4335" t="str">
            <v>YEE PVC DOBLE          3"</v>
          </cell>
          <cell r="C4335" t="str">
            <v>UN</v>
          </cell>
          <cell r="D4335">
            <v>4242</v>
          </cell>
        </row>
        <row r="4336">
          <cell r="A4336">
            <v>4336</v>
          </cell>
          <cell r="B4336" t="str">
            <v>YEE PVC DOBLE          4"</v>
          </cell>
          <cell r="C4336" t="str">
            <v>UN</v>
          </cell>
          <cell r="D4336">
            <v>32934</v>
          </cell>
        </row>
        <row r="4337">
          <cell r="A4337">
            <v>4337</v>
          </cell>
          <cell r="B4337" t="str">
            <v>TRAVERTINO ASERRADO    01</v>
          </cell>
          <cell r="C4337" t="str">
            <v>M2</v>
          </cell>
          <cell r="D4337">
            <v>42224</v>
          </cell>
        </row>
        <row r="4338">
          <cell r="A4338">
            <v>4338</v>
          </cell>
          <cell r="B4338" t="str">
            <v>AD.HEMBRA     3/4"</v>
          </cell>
          <cell r="C4338" t="str">
            <v>UN</v>
          </cell>
          <cell r="D4338">
            <v>257</v>
          </cell>
        </row>
        <row r="4339">
          <cell r="A4339">
            <v>4339</v>
          </cell>
          <cell r="B4339" t="str">
            <v>AD.HEMBRA       1"</v>
          </cell>
          <cell r="C4339" t="str">
            <v>UN</v>
          </cell>
          <cell r="D4339">
            <v>461</v>
          </cell>
        </row>
        <row r="4340">
          <cell r="A4340">
            <v>4340</v>
          </cell>
          <cell r="B4340" t="str">
            <v>SIFON C/TAPON      1 1/2"</v>
          </cell>
          <cell r="C4340" t="str">
            <v>UN</v>
          </cell>
          <cell r="D4340">
            <v>1112</v>
          </cell>
        </row>
        <row r="4341">
          <cell r="A4341">
            <v>4341</v>
          </cell>
          <cell r="B4341" t="str">
            <v>SIFON C/TAPON          2"</v>
          </cell>
          <cell r="C4341" t="str">
            <v>UN</v>
          </cell>
          <cell r="D4341">
            <v>1567</v>
          </cell>
        </row>
        <row r="4342">
          <cell r="A4342">
            <v>4342</v>
          </cell>
          <cell r="B4342" t="str">
            <v>SIFON     PVC SANT             2"</v>
          </cell>
          <cell r="C4342" t="str">
            <v>UN</v>
          </cell>
          <cell r="D4342">
            <v>3991</v>
          </cell>
        </row>
        <row r="4343">
          <cell r="A4343">
            <v>4343</v>
          </cell>
          <cell r="B4343" t="str">
            <v>SIFON                  3"</v>
          </cell>
          <cell r="C4343" t="str">
            <v>UN</v>
          </cell>
          <cell r="D4343">
            <v>3014</v>
          </cell>
        </row>
        <row r="4344">
          <cell r="A4344">
            <v>4344</v>
          </cell>
          <cell r="B4344" t="str">
            <v>SIFON                  4"</v>
          </cell>
          <cell r="C4344" t="str">
            <v>UN</v>
          </cell>
          <cell r="D4344">
            <v>5970</v>
          </cell>
        </row>
        <row r="4345">
          <cell r="A4345">
            <v>4345</v>
          </cell>
          <cell r="B4345" t="str">
            <v>UNION PVC          1 1/2"</v>
          </cell>
          <cell r="C4345" t="str">
            <v>UN</v>
          </cell>
          <cell r="D4345">
            <v>585</v>
          </cell>
        </row>
        <row r="4346">
          <cell r="A4346">
            <v>4346</v>
          </cell>
          <cell r="B4346" t="str">
            <v>UNION PVC              2"</v>
          </cell>
          <cell r="C4346" t="str">
            <v>UN</v>
          </cell>
          <cell r="D4346">
            <v>641</v>
          </cell>
        </row>
        <row r="4347">
          <cell r="A4347">
            <v>4347</v>
          </cell>
          <cell r="B4347" t="str">
            <v>UNION PVC              3"</v>
          </cell>
          <cell r="C4347" t="str">
            <v>UN</v>
          </cell>
          <cell r="D4347">
            <v>1090</v>
          </cell>
        </row>
        <row r="4348">
          <cell r="A4348">
            <v>4348</v>
          </cell>
          <cell r="B4348" t="str">
            <v>UNION PVC              4"</v>
          </cell>
          <cell r="C4348" t="str">
            <v>UN</v>
          </cell>
          <cell r="D4348">
            <v>1871</v>
          </cell>
        </row>
        <row r="4349">
          <cell r="A4349">
            <v>4349</v>
          </cell>
          <cell r="B4349" t="str">
            <v>UNION PVC              6"</v>
          </cell>
          <cell r="C4349" t="str">
            <v>UN</v>
          </cell>
          <cell r="D4349">
            <v>5381</v>
          </cell>
        </row>
        <row r="4350">
          <cell r="A4350">
            <v>4350</v>
          </cell>
          <cell r="B4350" t="str">
            <v>BUJE SOLDADO PVC  2x1 1/2</v>
          </cell>
          <cell r="C4350" t="str">
            <v>UN</v>
          </cell>
          <cell r="D4350">
            <v>805</v>
          </cell>
        </row>
        <row r="4351">
          <cell r="A4351">
            <v>4351</v>
          </cell>
          <cell r="B4351" t="str">
            <v>BUJE SOLDADO PVC  3x1 1/2</v>
          </cell>
          <cell r="C4351" t="str">
            <v>UN</v>
          </cell>
          <cell r="D4351">
            <v>1233</v>
          </cell>
        </row>
        <row r="4352">
          <cell r="A4352">
            <v>4352</v>
          </cell>
          <cell r="B4352" t="str">
            <v>TRAVERTINO CUADREADO</v>
          </cell>
          <cell r="C4352" t="str">
            <v>M2</v>
          </cell>
          <cell r="D4352">
            <v>47676</v>
          </cell>
        </row>
        <row r="4353">
          <cell r="A4353">
            <v>4353</v>
          </cell>
          <cell r="B4353" t="str">
            <v>BUJE SOLDADO PVC 4x2-4x3</v>
          </cell>
          <cell r="C4353" t="str">
            <v>UN</v>
          </cell>
          <cell r="D4353">
            <v>7147</v>
          </cell>
        </row>
        <row r="4354">
          <cell r="A4354">
            <v>4354</v>
          </cell>
          <cell r="B4354" t="str">
            <v>TRAVERTINO CUADREADO   01</v>
          </cell>
          <cell r="C4354" t="str">
            <v>M2</v>
          </cell>
          <cell r="D4354">
            <v>61944</v>
          </cell>
        </row>
        <row r="4355">
          <cell r="A4355">
            <v>4355</v>
          </cell>
          <cell r="B4355" t="str">
            <v>BUJE SOLDADO PVC      6x4</v>
          </cell>
          <cell r="C4355" t="str">
            <v>UN</v>
          </cell>
          <cell r="D4355">
            <v>5096</v>
          </cell>
        </row>
        <row r="4356">
          <cell r="A4356">
            <v>4356</v>
          </cell>
          <cell r="B4356" t="str">
            <v>AD.LIMPIEZA PVC 2"</v>
          </cell>
          <cell r="C4356" t="str">
            <v>UN</v>
          </cell>
          <cell r="D4356">
            <v>962</v>
          </cell>
        </row>
        <row r="4357">
          <cell r="A4357">
            <v>4357</v>
          </cell>
          <cell r="B4357" t="str">
            <v>AD.LIMPIEZA PVC 3"</v>
          </cell>
          <cell r="C4357" t="str">
            <v>UN</v>
          </cell>
          <cell r="D4357">
            <v>2022</v>
          </cell>
        </row>
        <row r="4358">
          <cell r="A4358">
            <v>4358</v>
          </cell>
          <cell r="B4358" t="str">
            <v>AD.LIMPIEZA PVC 4"</v>
          </cell>
          <cell r="C4358" t="str">
            <v>UN</v>
          </cell>
          <cell r="D4358">
            <v>2948</v>
          </cell>
        </row>
        <row r="4359">
          <cell r="A4359">
            <v>4359</v>
          </cell>
          <cell r="B4359" t="str">
            <v>AD.LIMPIEZA PVC 6"</v>
          </cell>
          <cell r="C4359" t="str">
            <v>UN</v>
          </cell>
          <cell r="D4359">
            <v>8166</v>
          </cell>
        </row>
        <row r="4360">
          <cell r="A4360">
            <v>4360</v>
          </cell>
          <cell r="B4360" t="str">
            <v>JUNTA EXPANSION PVC    3"</v>
          </cell>
          <cell r="C4360" t="str">
            <v>UN</v>
          </cell>
          <cell r="D4360">
            <v>5768</v>
          </cell>
        </row>
        <row r="4361">
          <cell r="A4361">
            <v>4361</v>
          </cell>
          <cell r="B4361" t="str">
            <v>JUNTA EXPANSION PVC    4"</v>
          </cell>
          <cell r="C4361" t="str">
            <v>UN</v>
          </cell>
          <cell r="D4361">
            <v>8172</v>
          </cell>
        </row>
        <row r="4362">
          <cell r="A4362">
            <v>4362</v>
          </cell>
          <cell r="B4362" t="str">
            <v>TUBO PRESION/9 PVC   1/2"</v>
          </cell>
          <cell r="C4362" t="str">
            <v>ML</v>
          </cell>
          <cell r="D4362">
            <v>836</v>
          </cell>
        </row>
        <row r="4363">
          <cell r="A4363">
            <v>4363</v>
          </cell>
          <cell r="B4363" t="str">
            <v>TUBO PRESION/11 PVC  3/4"</v>
          </cell>
          <cell r="C4363" t="str">
            <v>ML</v>
          </cell>
          <cell r="D4363">
            <v>1118</v>
          </cell>
        </row>
        <row r="4364">
          <cell r="A4364">
            <v>4364</v>
          </cell>
          <cell r="B4364" t="str">
            <v>TUBO PRES./13.5 PVC  1/2"</v>
          </cell>
          <cell r="C4364" t="str">
            <v>ML</v>
          </cell>
          <cell r="D4364">
            <v>556</v>
          </cell>
        </row>
        <row r="4365">
          <cell r="A4365">
            <v>4365</v>
          </cell>
          <cell r="B4365" t="str">
            <v>TUBO PRESION/13.5 PVC  1"</v>
          </cell>
          <cell r="C4365" t="str">
            <v>ML</v>
          </cell>
          <cell r="D4365">
            <v>1671</v>
          </cell>
        </row>
        <row r="4366">
          <cell r="A4366">
            <v>4366</v>
          </cell>
          <cell r="B4366" t="str">
            <v>TUBO PRESION/21 PVC  3/4"</v>
          </cell>
          <cell r="C4366" t="str">
            <v>ML</v>
          </cell>
          <cell r="D4366">
            <v>723</v>
          </cell>
        </row>
        <row r="4367">
          <cell r="A4367">
            <v>4367</v>
          </cell>
          <cell r="B4367" t="str">
            <v>TUBO PRESION/21 PVC    1"</v>
          </cell>
          <cell r="C4367" t="str">
            <v>ML</v>
          </cell>
          <cell r="D4367">
            <v>1101</v>
          </cell>
        </row>
        <row r="4368">
          <cell r="A4368">
            <v>4368</v>
          </cell>
          <cell r="B4368" t="str">
            <v>TUBO PRES./21 PVC  1 1/4"</v>
          </cell>
          <cell r="C4368" t="str">
            <v>ML</v>
          </cell>
          <cell r="D4368">
            <v>1864</v>
          </cell>
        </row>
        <row r="4369">
          <cell r="A4369">
            <v>4369</v>
          </cell>
          <cell r="B4369" t="str">
            <v>TUBO PRES./21 PVC  1 1/2"</v>
          </cell>
          <cell r="C4369" t="str">
            <v>ML</v>
          </cell>
          <cell r="D4369">
            <v>2435</v>
          </cell>
        </row>
        <row r="4370">
          <cell r="A4370">
            <v>4370</v>
          </cell>
          <cell r="B4370" t="str">
            <v>TUBO PRESION/21 PVC    2"</v>
          </cell>
          <cell r="C4370" t="str">
            <v>ML</v>
          </cell>
          <cell r="D4370">
            <v>3435</v>
          </cell>
        </row>
        <row r="4371">
          <cell r="A4371">
            <v>4371</v>
          </cell>
          <cell r="B4371" t="str">
            <v>TUBO PRESION/21 PVC    3"</v>
          </cell>
          <cell r="C4371" t="str">
            <v>ML</v>
          </cell>
          <cell r="D4371">
            <v>6628</v>
          </cell>
        </row>
        <row r="4372">
          <cell r="A4372">
            <v>4372</v>
          </cell>
          <cell r="B4372" t="str">
            <v>TUBO PRESION/21 PVC    4"</v>
          </cell>
          <cell r="C4372" t="str">
            <v>ML</v>
          </cell>
          <cell r="D4372">
            <v>11600</v>
          </cell>
        </row>
        <row r="4373">
          <cell r="A4373">
            <v>4373</v>
          </cell>
          <cell r="B4373" t="str">
            <v>TUBO PRESION/26 PVC    2"</v>
          </cell>
          <cell r="C4373" t="str">
            <v>ML</v>
          </cell>
          <cell r="D4373">
            <v>2784</v>
          </cell>
        </row>
        <row r="4374">
          <cell r="A4374">
            <v>4374</v>
          </cell>
          <cell r="B4374" t="str">
            <v>TUBO PRESION/32.5 PVC  3"</v>
          </cell>
          <cell r="C4374" t="str">
            <v>ML</v>
          </cell>
          <cell r="D4374">
            <v>4723</v>
          </cell>
        </row>
        <row r="4375">
          <cell r="A4375">
            <v>4375</v>
          </cell>
          <cell r="B4375" t="str">
            <v>TUBO PRESION/41 PVC    4"</v>
          </cell>
          <cell r="C4375" t="str">
            <v>ML</v>
          </cell>
          <cell r="D4375">
            <v>6546</v>
          </cell>
        </row>
        <row r="4376">
          <cell r="A4376">
            <v>4376</v>
          </cell>
          <cell r="B4376" t="str">
            <v>TEE PRESION PVC      1/2"</v>
          </cell>
          <cell r="C4376" t="str">
            <v>UN</v>
          </cell>
          <cell r="D4376">
            <v>508</v>
          </cell>
        </row>
        <row r="4377">
          <cell r="A4377">
            <v>4377</v>
          </cell>
          <cell r="B4377" t="str">
            <v>TEE PRESION PVC      3/4"</v>
          </cell>
          <cell r="C4377" t="str">
            <v>UN</v>
          </cell>
          <cell r="D4377">
            <v>1016</v>
          </cell>
        </row>
        <row r="4378">
          <cell r="A4378">
            <v>4378</v>
          </cell>
          <cell r="B4378" t="str">
            <v>TEE PRESION PVC        1"</v>
          </cell>
          <cell r="C4378" t="str">
            <v>UN</v>
          </cell>
          <cell r="D4378">
            <v>653</v>
          </cell>
        </row>
        <row r="4379">
          <cell r="A4379">
            <v>4379</v>
          </cell>
          <cell r="B4379" t="str">
            <v>TEE PRESION PVC    1 1/4"</v>
          </cell>
          <cell r="C4379" t="str">
            <v>UN</v>
          </cell>
          <cell r="D4379">
            <v>1014</v>
          </cell>
        </row>
        <row r="4380">
          <cell r="A4380">
            <v>4380</v>
          </cell>
          <cell r="B4380" t="str">
            <v>TEE PRESION PVC    1 1/2"</v>
          </cell>
          <cell r="C4380" t="str">
            <v>UN</v>
          </cell>
          <cell r="D4380">
            <v>1392</v>
          </cell>
        </row>
        <row r="4381">
          <cell r="A4381">
            <v>4381</v>
          </cell>
          <cell r="B4381" t="str">
            <v>TEE PRESION PVC        2"</v>
          </cell>
          <cell r="C4381" t="str">
            <v>UN</v>
          </cell>
          <cell r="D4381">
            <v>2321</v>
          </cell>
        </row>
        <row r="4382">
          <cell r="A4382">
            <v>4382</v>
          </cell>
          <cell r="B4382" t="str">
            <v>TEE PRESION PVC        3"</v>
          </cell>
          <cell r="C4382" t="str">
            <v>UN</v>
          </cell>
          <cell r="D4382">
            <v>6125</v>
          </cell>
        </row>
        <row r="4383">
          <cell r="A4383">
            <v>4383</v>
          </cell>
          <cell r="B4383" t="str">
            <v>TEE PRESION PVC  REDUCIDA DE 3/4 X 1/2</v>
          </cell>
          <cell r="C4383" t="str">
            <v>UN</v>
          </cell>
          <cell r="D4383">
            <v>1417</v>
          </cell>
        </row>
        <row r="4384">
          <cell r="A4384">
            <v>4384</v>
          </cell>
          <cell r="B4384" t="str">
            <v>AD.MACHO      1/2"</v>
          </cell>
          <cell r="C4384" t="str">
            <v>UN</v>
          </cell>
          <cell r="D4384">
            <v>321</v>
          </cell>
        </row>
        <row r="4385">
          <cell r="A4385">
            <v>4385</v>
          </cell>
          <cell r="B4385" t="str">
            <v>AD.MACHO      3/4"</v>
          </cell>
          <cell r="C4385" t="str">
            <v>UN</v>
          </cell>
          <cell r="D4385">
            <v>242</v>
          </cell>
        </row>
        <row r="4386">
          <cell r="A4386">
            <v>4386</v>
          </cell>
          <cell r="B4386" t="str">
            <v>BUJE SOLDADO     3/4x1/2"</v>
          </cell>
          <cell r="C4386" t="str">
            <v>UN</v>
          </cell>
          <cell r="D4386">
            <v>447</v>
          </cell>
        </row>
        <row r="4387">
          <cell r="A4387">
            <v>4387</v>
          </cell>
          <cell r="B4387" t="str">
            <v>CODO 90º PRES. PVC   1/2"</v>
          </cell>
          <cell r="C4387" t="str">
            <v>UN</v>
          </cell>
          <cell r="D4387">
            <v>385</v>
          </cell>
        </row>
        <row r="4388">
          <cell r="A4388">
            <v>4388</v>
          </cell>
          <cell r="B4388" t="str">
            <v>CODO 90º PRES. PVC   3/4"</v>
          </cell>
          <cell r="C4388" t="str">
            <v>UN</v>
          </cell>
          <cell r="D4388">
            <v>732</v>
          </cell>
        </row>
        <row r="4389">
          <cell r="A4389">
            <v>4389</v>
          </cell>
          <cell r="B4389" t="str">
            <v>CODO 90º PRES. PVC     1"</v>
          </cell>
          <cell r="C4389" t="str">
            <v>UN</v>
          </cell>
          <cell r="D4389">
            <v>445</v>
          </cell>
        </row>
        <row r="4390">
          <cell r="A4390">
            <v>4390</v>
          </cell>
          <cell r="B4390" t="str">
            <v>CODO 90º PRES. PVC 1 1/4"</v>
          </cell>
          <cell r="C4390" t="str">
            <v>UN</v>
          </cell>
          <cell r="D4390">
            <v>696</v>
          </cell>
        </row>
        <row r="4391">
          <cell r="A4391">
            <v>4391</v>
          </cell>
          <cell r="B4391" t="str">
            <v>CODO 90º PRES. PVC 1 1/2"</v>
          </cell>
          <cell r="C4391" t="str">
            <v>UN</v>
          </cell>
          <cell r="D4391">
            <v>1059</v>
          </cell>
        </row>
        <row r="4392">
          <cell r="A4392">
            <v>4392</v>
          </cell>
          <cell r="B4392" t="str">
            <v>CODO 90º PRES. PVC     2"</v>
          </cell>
          <cell r="C4392" t="str">
            <v>UN</v>
          </cell>
          <cell r="D4392">
            <v>1736</v>
          </cell>
        </row>
        <row r="4393">
          <cell r="A4393">
            <v>4393</v>
          </cell>
          <cell r="B4393" t="str">
            <v>CODO 90º PRES. PVC     3"</v>
          </cell>
          <cell r="C4393" t="str">
            <v>UN</v>
          </cell>
          <cell r="D4393">
            <v>5453</v>
          </cell>
        </row>
        <row r="4394">
          <cell r="A4394">
            <v>4394</v>
          </cell>
          <cell r="B4394" t="str">
            <v>CODO 90º PRES. PVC     4"</v>
          </cell>
          <cell r="C4394" t="str">
            <v>UN</v>
          </cell>
          <cell r="D4394">
            <v>10708</v>
          </cell>
        </row>
        <row r="4395">
          <cell r="A4395">
            <v>4395</v>
          </cell>
          <cell r="B4395" t="str">
            <v>CODO 45º PRES. PVC   1/2"</v>
          </cell>
          <cell r="C4395" t="str">
            <v>UN</v>
          </cell>
          <cell r="D4395">
            <v>179</v>
          </cell>
        </row>
        <row r="4396">
          <cell r="A4396">
            <v>4396</v>
          </cell>
          <cell r="B4396" t="str">
            <v>CODO 45º PRES. PVC   3/4"</v>
          </cell>
          <cell r="C4396" t="str">
            <v>UN</v>
          </cell>
          <cell r="D4396">
            <v>251</v>
          </cell>
        </row>
        <row r="4397">
          <cell r="A4397">
            <v>4397</v>
          </cell>
          <cell r="B4397" t="str">
            <v>CODO 45º PRES. PVC     1"</v>
          </cell>
          <cell r="C4397" t="str">
            <v>UN</v>
          </cell>
          <cell r="D4397">
            <v>474</v>
          </cell>
        </row>
        <row r="4398">
          <cell r="A4398">
            <v>4398</v>
          </cell>
          <cell r="B4398" t="str">
            <v>CODO 45º PRES. PVC 1 1/4"</v>
          </cell>
          <cell r="C4398" t="str">
            <v>UN</v>
          </cell>
          <cell r="D4398">
            <v>741</v>
          </cell>
        </row>
        <row r="4399">
          <cell r="A4399">
            <v>4399</v>
          </cell>
          <cell r="B4399" t="str">
            <v>CODO 45º PRES. PVC 1 1/2"</v>
          </cell>
          <cell r="C4399" t="str">
            <v>UN</v>
          </cell>
          <cell r="D4399">
            <v>1016</v>
          </cell>
        </row>
        <row r="4400">
          <cell r="A4400">
            <v>4400</v>
          </cell>
          <cell r="B4400" t="str">
            <v>CODO 45º PRES. PVC     2"</v>
          </cell>
          <cell r="C4400" t="str">
            <v>UN</v>
          </cell>
          <cell r="D4400">
            <v>1816</v>
          </cell>
        </row>
        <row r="4401">
          <cell r="A4401">
            <v>4401</v>
          </cell>
          <cell r="B4401" t="str">
            <v>CODO 45º PRES. PVC     3"</v>
          </cell>
          <cell r="C4401" t="str">
            <v>UN</v>
          </cell>
          <cell r="D4401">
            <v>5314</v>
          </cell>
        </row>
        <row r="4402">
          <cell r="A4402">
            <v>4402</v>
          </cell>
          <cell r="B4402" t="str">
            <v>CODO 45º PRES. PVC     4"</v>
          </cell>
          <cell r="C4402" t="str">
            <v>UN</v>
          </cell>
          <cell r="D4402">
            <v>10262</v>
          </cell>
        </row>
        <row r="4403">
          <cell r="A4403">
            <v>4403</v>
          </cell>
          <cell r="B4403" t="str">
            <v>UNION PRESION PVC    1/2"</v>
          </cell>
          <cell r="C4403" t="str">
            <v>UN</v>
          </cell>
          <cell r="D4403">
            <v>131</v>
          </cell>
        </row>
        <row r="4404">
          <cell r="A4404">
            <v>4404</v>
          </cell>
          <cell r="B4404" t="str">
            <v>UNION PRESION PVC    3/4"</v>
          </cell>
          <cell r="C4404" t="str">
            <v>UN</v>
          </cell>
          <cell r="D4404">
            <v>170</v>
          </cell>
        </row>
        <row r="4405">
          <cell r="A4405">
            <v>4405</v>
          </cell>
          <cell r="B4405" t="str">
            <v>UNION PRESION PVC      1"</v>
          </cell>
          <cell r="C4405" t="str">
            <v>UN</v>
          </cell>
          <cell r="D4405">
            <v>277</v>
          </cell>
        </row>
        <row r="4406">
          <cell r="A4406">
            <v>4406</v>
          </cell>
          <cell r="B4406" t="str">
            <v>UNION PRESION PVC   1 1/4</v>
          </cell>
          <cell r="C4406" t="str">
            <v>UN</v>
          </cell>
          <cell r="D4406">
            <v>476</v>
          </cell>
        </row>
        <row r="4407">
          <cell r="A4407">
            <v>4407</v>
          </cell>
          <cell r="B4407" t="str">
            <v>UNION PRESION PVC   1 1/2</v>
          </cell>
          <cell r="C4407" t="str">
            <v>UN</v>
          </cell>
          <cell r="D4407">
            <v>510</v>
          </cell>
        </row>
        <row r="4408">
          <cell r="A4408">
            <v>4408</v>
          </cell>
          <cell r="B4408" t="str">
            <v>UNION PRESION PVC      2"</v>
          </cell>
          <cell r="C4408" t="str">
            <v>UN</v>
          </cell>
          <cell r="D4408">
            <v>894</v>
          </cell>
        </row>
        <row r="4409">
          <cell r="A4409">
            <v>4409</v>
          </cell>
          <cell r="B4409" t="str">
            <v>UNION PRESION PVC      3"</v>
          </cell>
          <cell r="C4409" t="str">
            <v>UN</v>
          </cell>
          <cell r="D4409">
            <v>2734</v>
          </cell>
        </row>
        <row r="4410">
          <cell r="A4410">
            <v>4410</v>
          </cell>
          <cell r="B4410" t="str">
            <v>UNION PRESION PVC      4"</v>
          </cell>
          <cell r="C4410" t="str">
            <v>UN</v>
          </cell>
          <cell r="D4410">
            <v>5939</v>
          </cell>
        </row>
        <row r="4411">
          <cell r="A4411">
            <v>4411</v>
          </cell>
          <cell r="B4411" t="str">
            <v>RECONEXION ENERGIA    E-2</v>
          </cell>
          <cell r="C4411" t="str">
            <v>UN</v>
          </cell>
          <cell r="D4411">
            <v>2216</v>
          </cell>
        </row>
        <row r="4412">
          <cell r="A4412">
            <v>4412</v>
          </cell>
          <cell r="B4412" t="str">
            <v>RECONEXION ENERGIA    E-3</v>
          </cell>
          <cell r="C4412" t="str">
            <v>UN</v>
          </cell>
          <cell r="D4412">
            <v>2959</v>
          </cell>
        </row>
        <row r="4413">
          <cell r="A4413">
            <v>4413</v>
          </cell>
          <cell r="B4413" t="str">
            <v>RECONEXION ENERGIA    E-4</v>
          </cell>
          <cell r="C4413" t="str">
            <v>UN</v>
          </cell>
          <cell r="D4413">
            <v>4429</v>
          </cell>
        </row>
        <row r="4414">
          <cell r="A4414">
            <v>4414</v>
          </cell>
          <cell r="B4414" t="str">
            <v>RECONEXION ENERGIA    E-5</v>
          </cell>
          <cell r="C4414" t="str">
            <v>UN</v>
          </cell>
          <cell r="D4414">
            <v>5916</v>
          </cell>
        </row>
        <row r="4415">
          <cell r="A4415">
            <v>4415</v>
          </cell>
          <cell r="B4415" t="str">
            <v>RECONEXION ENERGIA    E-6</v>
          </cell>
          <cell r="C4415" t="str">
            <v>UN</v>
          </cell>
          <cell r="D4415">
            <v>7393</v>
          </cell>
        </row>
        <row r="4416">
          <cell r="A4416">
            <v>4416</v>
          </cell>
          <cell r="B4416" t="str">
            <v>MADERA CATIVO</v>
          </cell>
          <cell r="C4416" t="str">
            <v>ML</v>
          </cell>
          <cell r="D4416">
            <v>1476</v>
          </cell>
        </row>
        <row r="4417">
          <cell r="A4417">
            <v>4417</v>
          </cell>
          <cell r="B4417" t="str">
            <v>AD.MACHO PRES.PVC    1/2"</v>
          </cell>
          <cell r="C4417" t="str">
            <v>UN</v>
          </cell>
          <cell r="D4417">
            <v>169</v>
          </cell>
        </row>
        <row r="4418">
          <cell r="A4418">
            <v>4418</v>
          </cell>
          <cell r="B4418" t="str">
            <v>AD.MACHO PRES.PVC    3/4"</v>
          </cell>
          <cell r="C4418" t="str">
            <v>UN</v>
          </cell>
          <cell r="D4418">
            <v>178</v>
          </cell>
        </row>
        <row r="4419">
          <cell r="A4419">
            <v>4419</v>
          </cell>
          <cell r="B4419" t="str">
            <v>AD.MACHO PRES.PVC      1"</v>
          </cell>
          <cell r="C4419" t="str">
            <v>UN</v>
          </cell>
          <cell r="D4419">
            <v>369</v>
          </cell>
        </row>
        <row r="4420">
          <cell r="A4420">
            <v>4420</v>
          </cell>
          <cell r="B4420" t="str">
            <v>AD.MACHO PRES.PVC  1 1/4"</v>
          </cell>
          <cell r="C4420" t="str">
            <v>UN</v>
          </cell>
          <cell r="D4420">
            <v>546</v>
          </cell>
        </row>
        <row r="4421">
          <cell r="A4421">
            <v>4421</v>
          </cell>
          <cell r="B4421" t="str">
            <v>AD.MACHO PRES.PVC  1 1/2"</v>
          </cell>
          <cell r="C4421" t="str">
            <v>UN</v>
          </cell>
          <cell r="D4421">
            <v>614</v>
          </cell>
        </row>
        <row r="4422">
          <cell r="A4422">
            <v>4422</v>
          </cell>
          <cell r="B4422" t="str">
            <v>AD.MACHO PRES.PVC      2"</v>
          </cell>
          <cell r="C4422" t="str">
            <v>UN</v>
          </cell>
          <cell r="D4422">
            <v>959</v>
          </cell>
        </row>
        <row r="4423">
          <cell r="A4423">
            <v>4423</v>
          </cell>
          <cell r="B4423" t="str">
            <v>AD.MACHO PRES.PVC      3"</v>
          </cell>
          <cell r="C4423" t="str">
            <v>UN</v>
          </cell>
          <cell r="D4423">
            <v>3062</v>
          </cell>
        </row>
        <row r="4424">
          <cell r="A4424">
            <v>4424</v>
          </cell>
          <cell r="B4424" t="str">
            <v>AD.MACHO PRES.PVC      4"</v>
          </cell>
          <cell r="C4424" t="str">
            <v>UN</v>
          </cell>
          <cell r="D4424">
            <v>6549</v>
          </cell>
        </row>
        <row r="4425">
          <cell r="A4425">
            <v>4425</v>
          </cell>
          <cell r="B4425" t="str">
            <v>AD.HEMB.PRES.PVC 1/2x1/4"</v>
          </cell>
          <cell r="C4425" t="str">
            <v>UN</v>
          </cell>
          <cell r="D4425">
            <v>139</v>
          </cell>
        </row>
        <row r="4426">
          <cell r="A4426">
            <v>4426</v>
          </cell>
          <cell r="B4426" t="str">
            <v>AD.HEMB.PRES.PVC 1/2x3/8"</v>
          </cell>
          <cell r="C4426" t="str">
            <v>UN</v>
          </cell>
          <cell r="D4426">
            <v>139</v>
          </cell>
        </row>
        <row r="4427">
          <cell r="A4427">
            <v>4427</v>
          </cell>
          <cell r="B4427" t="str">
            <v>AD.HEMB.PRES.PVC     1/2"</v>
          </cell>
          <cell r="C4427" t="str">
            <v>UN</v>
          </cell>
          <cell r="D4427">
            <v>139</v>
          </cell>
        </row>
        <row r="4428">
          <cell r="A4428">
            <v>4428</v>
          </cell>
          <cell r="B4428" t="str">
            <v>AD.HEMB.PRES.PVC     3/4"</v>
          </cell>
          <cell r="C4428" t="str">
            <v>UN</v>
          </cell>
          <cell r="D4428">
            <v>175</v>
          </cell>
        </row>
        <row r="4429">
          <cell r="A4429">
            <v>4429</v>
          </cell>
          <cell r="B4429" t="str">
            <v>AD.HEMB.PRES.PVC       1"</v>
          </cell>
          <cell r="C4429" t="str">
            <v>UN</v>
          </cell>
          <cell r="D4429">
            <v>314</v>
          </cell>
        </row>
        <row r="4430">
          <cell r="A4430">
            <v>4430</v>
          </cell>
          <cell r="B4430" t="str">
            <v>AD.HEMB.PRES.PVC   1 1/4"</v>
          </cell>
          <cell r="C4430" t="str">
            <v>UN</v>
          </cell>
          <cell r="D4430">
            <v>540</v>
          </cell>
        </row>
        <row r="4431">
          <cell r="A4431">
            <v>4431</v>
          </cell>
          <cell r="B4431" t="str">
            <v>AD.HEMB.PRES.PVC   1 1/2"</v>
          </cell>
          <cell r="C4431" t="str">
            <v>UN</v>
          </cell>
          <cell r="D4431">
            <v>759</v>
          </cell>
        </row>
        <row r="4432">
          <cell r="A4432">
            <v>4432</v>
          </cell>
          <cell r="B4432" t="str">
            <v>AD.HEMB.PRES.PVC       2"</v>
          </cell>
          <cell r="C4432" t="str">
            <v>UN</v>
          </cell>
          <cell r="D4432">
            <v>1350</v>
          </cell>
        </row>
        <row r="4433">
          <cell r="A4433">
            <v>4433</v>
          </cell>
          <cell r="B4433" t="str">
            <v>AD.HEMB.PRES.PVC       3"</v>
          </cell>
          <cell r="C4433" t="str">
            <v>UN</v>
          </cell>
          <cell r="D4433">
            <v>4900</v>
          </cell>
        </row>
        <row r="4434">
          <cell r="A4434">
            <v>4434</v>
          </cell>
          <cell r="B4434" t="str">
            <v>AD.HEMB.PRES.PVC       4"</v>
          </cell>
          <cell r="C4434" t="str">
            <v>UN</v>
          </cell>
          <cell r="D4434">
            <v>6983</v>
          </cell>
        </row>
        <row r="4435">
          <cell r="A4435">
            <v>4435</v>
          </cell>
          <cell r="B4435" t="str">
            <v>TAPON SOLDADO PRES.  1/2"</v>
          </cell>
          <cell r="C4435" t="str">
            <v>UN</v>
          </cell>
          <cell r="D4435">
            <v>124</v>
          </cell>
        </row>
        <row r="4436">
          <cell r="A4436">
            <v>4436</v>
          </cell>
          <cell r="B4436" t="str">
            <v>TAPON SOLDADO PRES.  3/4"</v>
          </cell>
          <cell r="C4436" t="str">
            <v>UN</v>
          </cell>
          <cell r="D4436">
            <v>166</v>
          </cell>
        </row>
        <row r="4437">
          <cell r="A4437">
            <v>4437</v>
          </cell>
          <cell r="B4437" t="str">
            <v>TAPON SOLDADO PRES.    1"</v>
          </cell>
          <cell r="C4437" t="str">
            <v>UN</v>
          </cell>
          <cell r="D4437">
            <v>291</v>
          </cell>
        </row>
        <row r="4438">
          <cell r="A4438">
            <v>4438</v>
          </cell>
          <cell r="B4438" t="str">
            <v>TAPON SOLDADO PRES.1 1/4"</v>
          </cell>
          <cell r="C4438" t="str">
            <v>UN</v>
          </cell>
          <cell r="D4438">
            <v>517</v>
          </cell>
        </row>
        <row r="4439">
          <cell r="A4439">
            <v>4439</v>
          </cell>
          <cell r="B4439" t="str">
            <v>TAPON SOLDADO PRES.1 1/2"</v>
          </cell>
          <cell r="C4439" t="str">
            <v>UN</v>
          </cell>
          <cell r="D4439">
            <v>593</v>
          </cell>
        </row>
        <row r="4440">
          <cell r="A4440">
            <v>4440</v>
          </cell>
          <cell r="B4440" t="str">
            <v>TAPON SOLDADO PRES.    2"</v>
          </cell>
          <cell r="C4440" t="str">
            <v>UN</v>
          </cell>
          <cell r="D4440">
            <v>943</v>
          </cell>
        </row>
        <row r="4441">
          <cell r="A4441">
            <v>4441</v>
          </cell>
          <cell r="B4441" t="str">
            <v>TAPON SOLDADO PRES.    3"</v>
          </cell>
          <cell r="C4441" t="str">
            <v>UN</v>
          </cell>
          <cell r="D4441">
            <v>2913</v>
          </cell>
        </row>
        <row r="4442">
          <cell r="A4442">
            <v>4442</v>
          </cell>
          <cell r="B4442" t="str">
            <v>TAPON SOLDADO PRES.    4"</v>
          </cell>
          <cell r="C4442" t="str">
            <v>UN</v>
          </cell>
          <cell r="D4442">
            <v>5200</v>
          </cell>
        </row>
        <row r="4443">
          <cell r="A4443">
            <v>4443</v>
          </cell>
          <cell r="B4443" t="str">
            <v>BUJE SOLDAD.PRES.3/4x1/2"</v>
          </cell>
          <cell r="C4443" t="str">
            <v>UN</v>
          </cell>
          <cell r="D4443">
            <v>139</v>
          </cell>
        </row>
        <row r="4444">
          <cell r="A4444">
            <v>4444</v>
          </cell>
          <cell r="B4444" t="str">
            <v>BUJE SOLDAD.PRES.  1x1/2"</v>
          </cell>
          <cell r="C4444" t="str">
            <v>UN</v>
          </cell>
          <cell r="D4444">
            <v>274</v>
          </cell>
        </row>
        <row r="4445">
          <cell r="A4445">
            <v>4445</v>
          </cell>
          <cell r="B4445" t="str">
            <v>BUJE SOLDAD.PRES.  1x3/4"</v>
          </cell>
          <cell r="C4445" t="str">
            <v>UN</v>
          </cell>
          <cell r="D4445">
            <v>390</v>
          </cell>
        </row>
        <row r="4446">
          <cell r="A4446">
            <v>4446</v>
          </cell>
          <cell r="B4446" t="str">
            <v>BUJE ROSCAD.PRES.1/2x1/4"</v>
          </cell>
          <cell r="C4446" t="str">
            <v>UN</v>
          </cell>
          <cell r="D4446">
            <v>151</v>
          </cell>
        </row>
        <row r="4447">
          <cell r="A4447">
            <v>4447</v>
          </cell>
          <cell r="B4447" t="str">
            <v>BUJE ROSCAD.PRES.1/2x3/8"</v>
          </cell>
          <cell r="C4447" t="str">
            <v>UN</v>
          </cell>
          <cell r="D4447">
            <v>151</v>
          </cell>
        </row>
        <row r="4448">
          <cell r="A4448">
            <v>4448</v>
          </cell>
          <cell r="B4448" t="str">
            <v>BUJE ROSCAD.PRES.3/4x1/2"</v>
          </cell>
          <cell r="C4448" t="str">
            <v>UN</v>
          </cell>
          <cell r="D4448">
            <v>201</v>
          </cell>
        </row>
        <row r="4449">
          <cell r="A4449">
            <v>4449</v>
          </cell>
          <cell r="B4449" t="str">
            <v>BUJE ROSCAD.PRES.  1x1/2"</v>
          </cell>
          <cell r="C4449" t="str">
            <v>UN</v>
          </cell>
          <cell r="D4449">
            <v>274</v>
          </cell>
        </row>
        <row r="4450">
          <cell r="A4450">
            <v>4450</v>
          </cell>
          <cell r="B4450" t="str">
            <v>BUJE ROSCAD.PRES.  1x3/4"</v>
          </cell>
          <cell r="C4450" t="str">
            <v>UN</v>
          </cell>
          <cell r="D4450">
            <v>420</v>
          </cell>
        </row>
        <row r="4451">
          <cell r="A4451">
            <v>4451</v>
          </cell>
          <cell r="B4451" t="str">
            <v>TUBO AGUA CAL        1/2"</v>
          </cell>
          <cell r="C4451" t="str">
            <v>ML</v>
          </cell>
          <cell r="D4451">
            <v>2211</v>
          </cell>
        </row>
        <row r="4452">
          <cell r="A4452">
            <v>4452</v>
          </cell>
          <cell r="B4452" t="str">
            <v>TUBO AGUA CAL.       3/4"</v>
          </cell>
          <cell r="C4452" t="str">
            <v>ML</v>
          </cell>
          <cell r="D4452">
            <v>3569</v>
          </cell>
        </row>
        <row r="4453">
          <cell r="A4453">
            <v>4453</v>
          </cell>
          <cell r="B4453" t="str">
            <v>TEE AGUA CAL.CPVC    1/2"</v>
          </cell>
          <cell r="C4453" t="str">
            <v>UN</v>
          </cell>
          <cell r="D4453">
            <v>674</v>
          </cell>
        </row>
        <row r="4454">
          <cell r="A4454">
            <v>4454</v>
          </cell>
          <cell r="B4454" t="str">
            <v>TEE AGUA CAL.CPVC    3/4"</v>
          </cell>
          <cell r="C4454" t="str">
            <v>UN</v>
          </cell>
          <cell r="D4454">
            <v>1066</v>
          </cell>
        </row>
        <row r="4455">
          <cell r="A4455">
            <v>4455</v>
          </cell>
          <cell r="B4455" t="str">
            <v>CODO 90º AGUA CAL.   1/2"</v>
          </cell>
          <cell r="C4455" t="str">
            <v>UN</v>
          </cell>
          <cell r="D4455">
            <v>526</v>
          </cell>
        </row>
        <row r="4456">
          <cell r="A4456">
            <v>4456</v>
          </cell>
          <cell r="B4456" t="str">
            <v>CODO 90º AGUA CAL.   3/4"</v>
          </cell>
          <cell r="C4456" t="str">
            <v>UN</v>
          </cell>
          <cell r="D4456">
            <v>918</v>
          </cell>
        </row>
        <row r="4457">
          <cell r="A4457">
            <v>4457</v>
          </cell>
          <cell r="B4457" t="str">
            <v>BUJE SOLDADO       1x1/2"</v>
          </cell>
          <cell r="C4457" t="str">
            <v>UN</v>
          </cell>
          <cell r="D4457">
            <v>400</v>
          </cell>
        </row>
        <row r="4458">
          <cell r="A4458">
            <v>4458</v>
          </cell>
          <cell r="B4458" t="str">
            <v>BUJE SOLDADO       1x3/4"</v>
          </cell>
          <cell r="C4458" t="str">
            <v>UN</v>
          </cell>
          <cell r="D4458">
            <v>400</v>
          </cell>
        </row>
        <row r="4459">
          <cell r="A4459">
            <v>4459</v>
          </cell>
          <cell r="B4459" t="str">
            <v>UNION AGUA CAL.CPVC  1/2"</v>
          </cell>
          <cell r="C4459" t="str">
            <v>UN</v>
          </cell>
          <cell r="D4459">
            <v>321</v>
          </cell>
        </row>
        <row r="4460">
          <cell r="A4460">
            <v>4460</v>
          </cell>
          <cell r="B4460" t="str">
            <v>UNION AGUA CAL.CPVC  3/4"</v>
          </cell>
          <cell r="C4460" t="str">
            <v>UN</v>
          </cell>
          <cell r="D4460">
            <v>479</v>
          </cell>
        </row>
        <row r="4461">
          <cell r="A4461">
            <v>4461</v>
          </cell>
          <cell r="B4461" t="str">
            <v>CODO PRESION         1/2"</v>
          </cell>
          <cell r="C4461" t="str">
            <v>UN</v>
          </cell>
          <cell r="D4461">
            <v>262</v>
          </cell>
        </row>
        <row r="4462">
          <cell r="A4462">
            <v>4462</v>
          </cell>
          <cell r="B4462" t="str">
            <v>CODO PRESION         3/4"</v>
          </cell>
          <cell r="C4462" t="str">
            <v>UN</v>
          </cell>
          <cell r="D4462">
            <v>376</v>
          </cell>
        </row>
        <row r="4463">
          <cell r="A4463">
            <v>4463</v>
          </cell>
          <cell r="B4463" t="str">
            <v>CODO PRESION           1"</v>
          </cell>
          <cell r="C4463" t="str">
            <v>UN</v>
          </cell>
          <cell r="D4463">
            <v>651</v>
          </cell>
        </row>
        <row r="4464">
          <cell r="A4464">
            <v>4464</v>
          </cell>
          <cell r="B4464" t="str">
            <v>VERDE ANDES 153x305x10</v>
          </cell>
          <cell r="C4464" t="str">
            <v>M2</v>
          </cell>
          <cell r="D4464">
            <v>91872</v>
          </cell>
        </row>
        <row r="4465">
          <cell r="A4465">
            <v>4465</v>
          </cell>
          <cell r="B4465" t="str">
            <v>TEE PRESION          3/4"</v>
          </cell>
          <cell r="C4465" t="str">
            <v>UN</v>
          </cell>
          <cell r="D4465">
            <v>461</v>
          </cell>
        </row>
        <row r="4466">
          <cell r="A4466">
            <v>4466</v>
          </cell>
          <cell r="B4466" t="str">
            <v>TAPON SOL.AGUA CAL.  1/2"</v>
          </cell>
          <cell r="C4466" t="str">
            <v>UN</v>
          </cell>
          <cell r="D4466">
            <v>422</v>
          </cell>
        </row>
        <row r="4467">
          <cell r="A4467">
            <v>4467</v>
          </cell>
          <cell r="B4467" t="str">
            <v>TAPON SOL.AGUA CAL.  3/4"</v>
          </cell>
          <cell r="C4467" t="str">
            <v>UN</v>
          </cell>
          <cell r="D4467">
            <v>422</v>
          </cell>
        </row>
        <row r="4468">
          <cell r="A4468">
            <v>4468</v>
          </cell>
          <cell r="B4468" t="str">
            <v>UNIVERSAL AGUA CAL.  1/2"</v>
          </cell>
          <cell r="C4468" t="str">
            <v>UN</v>
          </cell>
          <cell r="D4468">
            <v>3514</v>
          </cell>
        </row>
        <row r="4469">
          <cell r="A4469">
            <v>4469</v>
          </cell>
          <cell r="B4469" t="str">
            <v>UNIVERSAL AGUA CAL.  3/4"</v>
          </cell>
          <cell r="C4469" t="str">
            <v>UN</v>
          </cell>
          <cell r="D4469">
            <v>4052</v>
          </cell>
        </row>
        <row r="4470">
          <cell r="A4470">
            <v>4470</v>
          </cell>
          <cell r="B4470" t="str">
            <v>TUBO CONDUIT PVC     1/2"</v>
          </cell>
          <cell r="C4470" t="str">
            <v>ML</v>
          </cell>
          <cell r="D4470">
            <v>321</v>
          </cell>
        </row>
        <row r="4471">
          <cell r="A4471">
            <v>4471</v>
          </cell>
          <cell r="B4471" t="str">
            <v>TUBO CONDUIT PVC     3/4"</v>
          </cell>
          <cell r="C4471" t="str">
            <v>ML</v>
          </cell>
          <cell r="D4471">
            <v>535</v>
          </cell>
        </row>
        <row r="4472">
          <cell r="A4472">
            <v>4472</v>
          </cell>
          <cell r="B4472" t="str">
            <v>TUBO CONDUIT PVC       1"</v>
          </cell>
          <cell r="C4472" t="str">
            <v>ML</v>
          </cell>
          <cell r="D4472">
            <v>439</v>
          </cell>
        </row>
        <row r="4473">
          <cell r="A4473">
            <v>4473</v>
          </cell>
          <cell r="B4473" t="str">
            <v>TUBO CONDUIT PVC1    1/4"</v>
          </cell>
          <cell r="C4473" t="str">
            <v>ML</v>
          </cell>
          <cell r="D4473">
            <v>679</v>
          </cell>
        </row>
        <row r="4474">
          <cell r="A4474">
            <v>4474</v>
          </cell>
          <cell r="B4474" t="str">
            <v>VERDE ANDES 305X305x10</v>
          </cell>
          <cell r="C4474" t="str">
            <v>M2</v>
          </cell>
          <cell r="D4474">
            <v>91872</v>
          </cell>
        </row>
        <row r="4475">
          <cell r="A4475">
            <v>4475</v>
          </cell>
          <cell r="B4475" t="str">
            <v>TUBO CONDUIT PVC       2"</v>
          </cell>
          <cell r="C4475" t="str">
            <v>ML</v>
          </cell>
          <cell r="D4475">
            <v>3964</v>
          </cell>
        </row>
        <row r="4476">
          <cell r="A4476">
            <v>4476</v>
          </cell>
          <cell r="B4476" t="str">
            <v>TUBO CONDUIT PVC       3"</v>
          </cell>
          <cell r="C4476" t="str">
            <v>ML</v>
          </cell>
          <cell r="D4476">
            <v>5278</v>
          </cell>
        </row>
        <row r="4477">
          <cell r="A4477">
            <v>4477</v>
          </cell>
          <cell r="B4477" t="str">
            <v>TUBO CON.FLEXIBLE    1/2"</v>
          </cell>
          <cell r="C4477" t="str">
            <v>ML</v>
          </cell>
          <cell r="D4477">
            <v>268</v>
          </cell>
        </row>
        <row r="4478">
          <cell r="A4478">
            <v>4478</v>
          </cell>
          <cell r="B4478" t="str">
            <v>CURVA 90ºCxE COND.   1/2"</v>
          </cell>
          <cell r="C4478" t="str">
            <v>UN</v>
          </cell>
          <cell r="D4478">
            <v>310</v>
          </cell>
        </row>
        <row r="4479">
          <cell r="A4479">
            <v>4479</v>
          </cell>
          <cell r="B4479" t="str">
            <v>CURVA 90ºCxE COND.   3/4"</v>
          </cell>
          <cell r="C4479" t="str">
            <v>UN</v>
          </cell>
          <cell r="D4479">
            <v>1045</v>
          </cell>
        </row>
        <row r="4480">
          <cell r="A4480">
            <v>4480</v>
          </cell>
          <cell r="B4480" t="str">
            <v>CURVA 90ºCxE COND.     1"</v>
          </cell>
          <cell r="C4480" t="str">
            <v>UN</v>
          </cell>
          <cell r="D4480">
            <v>912</v>
          </cell>
        </row>
        <row r="4481">
          <cell r="A4481">
            <v>4481</v>
          </cell>
          <cell r="B4481" t="str">
            <v>CURVA 90ºCxE COND. 1 1/4"</v>
          </cell>
          <cell r="C4481" t="str">
            <v>UN</v>
          </cell>
          <cell r="D4481">
            <v>1532</v>
          </cell>
        </row>
        <row r="4482">
          <cell r="A4482">
            <v>4482</v>
          </cell>
          <cell r="B4482" t="str">
            <v>CURVA 90ºCxE COND. 1 1/2"</v>
          </cell>
          <cell r="C4482" t="str">
            <v>UN</v>
          </cell>
          <cell r="D4482">
            <v>2076</v>
          </cell>
        </row>
        <row r="4483">
          <cell r="A4483">
            <v>4483</v>
          </cell>
          <cell r="B4483" t="str">
            <v>CURVA 90ºCxE COND.     2"</v>
          </cell>
          <cell r="C4483" t="str">
            <v>UN</v>
          </cell>
          <cell r="D4483">
            <v>5585</v>
          </cell>
        </row>
        <row r="4484">
          <cell r="A4484">
            <v>4484</v>
          </cell>
          <cell r="B4484" t="str">
            <v>CURVA 90ºCxE COND.     3"</v>
          </cell>
          <cell r="C4484" t="str">
            <v>UN</v>
          </cell>
          <cell r="D4484">
            <v>8641</v>
          </cell>
        </row>
        <row r="4485">
          <cell r="A4485">
            <v>4485</v>
          </cell>
          <cell r="B4485" t="str">
            <v>CURVA 45ºCxE COND.   1/2"</v>
          </cell>
          <cell r="C4485" t="str">
            <v>UN</v>
          </cell>
          <cell r="D4485">
            <v>292</v>
          </cell>
        </row>
        <row r="4486">
          <cell r="A4486">
            <v>4486</v>
          </cell>
          <cell r="B4486" t="str">
            <v>CURVA 45ºCxE COND.   3/4"</v>
          </cell>
          <cell r="C4486" t="str">
            <v>UN</v>
          </cell>
          <cell r="D4486">
            <v>360</v>
          </cell>
        </row>
        <row r="4487">
          <cell r="A4487">
            <v>4487</v>
          </cell>
          <cell r="B4487" t="str">
            <v>CURVA 45ºCxE COND.     1"</v>
          </cell>
          <cell r="C4487" t="str">
            <v>UN</v>
          </cell>
          <cell r="D4487">
            <v>819</v>
          </cell>
        </row>
        <row r="4488">
          <cell r="A4488">
            <v>4488</v>
          </cell>
          <cell r="B4488" t="str">
            <v>CURVA 45ºCxE COND. 1 1/4"</v>
          </cell>
          <cell r="C4488" t="str">
            <v>UN</v>
          </cell>
          <cell r="D4488">
            <v>1159</v>
          </cell>
        </row>
        <row r="4489">
          <cell r="A4489">
            <v>4489</v>
          </cell>
          <cell r="B4489" t="str">
            <v>CURVA 45ºCxE COND. 1 1/2"</v>
          </cell>
          <cell r="C4489" t="str">
            <v>UN</v>
          </cell>
          <cell r="D4489">
            <v>1532</v>
          </cell>
        </row>
        <row r="4490">
          <cell r="A4490">
            <v>4490</v>
          </cell>
          <cell r="B4490" t="str">
            <v>CURVA 45ºCxE COND.     2"</v>
          </cell>
          <cell r="C4490" t="str">
            <v>UN</v>
          </cell>
          <cell r="D4490">
            <v>2502</v>
          </cell>
        </row>
        <row r="4491">
          <cell r="A4491">
            <v>4491</v>
          </cell>
          <cell r="B4491" t="str">
            <v>CURVA 45ºCxE COND.     3"</v>
          </cell>
          <cell r="C4491" t="str">
            <v>UN</v>
          </cell>
          <cell r="D4491">
            <v>5157</v>
          </cell>
        </row>
        <row r="4492">
          <cell r="A4492">
            <v>4492</v>
          </cell>
          <cell r="B4492" t="str">
            <v>UNION CONDUIT  PVC   1/2"</v>
          </cell>
          <cell r="C4492" t="str">
            <v>UN</v>
          </cell>
          <cell r="D4492">
            <v>82</v>
          </cell>
        </row>
        <row r="4493">
          <cell r="A4493">
            <v>4493</v>
          </cell>
          <cell r="B4493" t="str">
            <v>UNION CONDUIT  PVC   3/4"</v>
          </cell>
          <cell r="C4493" t="str">
            <v>UN</v>
          </cell>
          <cell r="D4493">
            <v>126</v>
          </cell>
        </row>
        <row r="4494">
          <cell r="A4494">
            <v>4494</v>
          </cell>
          <cell r="B4494" t="str">
            <v>UNION CONDUIT   PVC    1"</v>
          </cell>
          <cell r="C4494" t="str">
            <v>UN</v>
          </cell>
          <cell r="D4494">
            <v>248</v>
          </cell>
        </row>
        <row r="4495">
          <cell r="A4495">
            <v>4495</v>
          </cell>
          <cell r="B4495" t="str">
            <v>UNION CONDUIT  PVC 1 1/4"</v>
          </cell>
          <cell r="C4495" t="str">
            <v>UN</v>
          </cell>
          <cell r="D4495">
            <v>394</v>
          </cell>
        </row>
        <row r="4496">
          <cell r="A4496">
            <v>4496</v>
          </cell>
          <cell r="B4496" t="str">
            <v>UNION CONDUIT  PVC 1 1/2"</v>
          </cell>
          <cell r="C4496" t="str">
            <v>UN</v>
          </cell>
          <cell r="D4496">
            <v>500</v>
          </cell>
        </row>
        <row r="4497">
          <cell r="A4497">
            <v>4497</v>
          </cell>
          <cell r="B4497" t="str">
            <v>UNION CONDUIT   PVC    2"</v>
          </cell>
          <cell r="C4497" t="str">
            <v>UN</v>
          </cell>
          <cell r="D4497">
            <v>641</v>
          </cell>
        </row>
        <row r="4498">
          <cell r="A4498">
            <v>4498</v>
          </cell>
          <cell r="B4498" t="str">
            <v>UNION CONDUIT   PVC    3"</v>
          </cell>
          <cell r="C4498" t="str">
            <v>UN</v>
          </cell>
          <cell r="D4498">
            <v>1472</v>
          </cell>
        </row>
        <row r="4499">
          <cell r="A4499">
            <v>4499</v>
          </cell>
          <cell r="B4499" t="str">
            <v>AD.TERMINAL COND.  1/2"</v>
          </cell>
          <cell r="C4499" t="str">
            <v>UN</v>
          </cell>
          <cell r="D4499">
            <v>70</v>
          </cell>
        </row>
        <row r="4500">
          <cell r="A4500">
            <v>4500</v>
          </cell>
          <cell r="B4500" t="str">
            <v>AD.TERMINAL COND.  3/4"</v>
          </cell>
          <cell r="C4500" t="str">
            <v>UN</v>
          </cell>
          <cell r="D4500">
            <v>88</v>
          </cell>
        </row>
        <row r="4501">
          <cell r="A4501">
            <v>4501</v>
          </cell>
          <cell r="B4501" t="str">
            <v>AD.TERMINAL COND.    1"</v>
          </cell>
          <cell r="C4501" t="str">
            <v>UN</v>
          </cell>
          <cell r="D4501">
            <v>182</v>
          </cell>
        </row>
        <row r="4502">
          <cell r="A4502">
            <v>4502</v>
          </cell>
          <cell r="B4502" t="str">
            <v>AD.TERMINAL COND.1 1/4"</v>
          </cell>
          <cell r="C4502" t="str">
            <v>UN</v>
          </cell>
          <cell r="D4502">
            <v>598</v>
          </cell>
        </row>
        <row r="4503">
          <cell r="A4503">
            <v>4503</v>
          </cell>
          <cell r="B4503" t="str">
            <v>AD.TERMINAL COND.1 1/2"</v>
          </cell>
          <cell r="C4503" t="str">
            <v>UN</v>
          </cell>
          <cell r="D4503">
            <v>618</v>
          </cell>
        </row>
        <row r="4504">
          <cell r="A4504">
            <v>4504</v>
          </cell>
          <cell r="B4504" t="str">
            <v>AD.TERMINAL COND.    2"</v>
          </cell>
          <cell r="C4504" t="str">
            <v>UN</v>
          </cell>
          <cell r="D4504">
            <v>897</v>
          </cell>
        </row>
        <row r="4505">
          <cell r="A4505">
            <v>4505</v>
          </cell>
          <cell r="B4505" t="str">
            <v>AD.TERMINAL COND.    3"</v>
          </cell>
          <cell r="C4505" t="str">
            <v>UN</v>
          </cell>
          <cell r="D4505">
            <v>3015</v>
          </cell>
        </row>
        <row r="4506">
          <cell r="A4506">
            <v>4506</v>
          </cell>
          <cell r="B4506" t="str">
            <v>ADAP. DE CAJA COND.  1/2"</v>
          </cell>
          <cell r="C4506" t="str">
            <v>UN</v>
          </cell>
          <cell r="D4506">
            <v>30</v>
          </cell>
        </row>
        <row r="4507">
          <cell r="A4507">
            <v>4507</v>
          </cell>
          <cell r="B4507" t="str">
            <v>AD.DE CAJA COND.  3/4"</v>
          </cell>
          <cell r="C4507" t="str">
            <v>UN</v>
          </cell>
          <cell r="D4507">
            <v>63</v>
          </cell>
        </row>
        <row r="4508">
          <cell r="A4508">
            <v>4508</v>
          </cell>
          <cell r="B4508" t="str">
            <v>ADAP. DE CAJA COND.    1"</v>
          </cell>
          <cell r="C4508" t="str">
            <v>UN</v>
          </cell>
          <cell r="D4508">
            <v>93</v>
          </cell>
        </row>
        <row r="4509">
          <cell r="A4509">
            <v>4509</v>
          </cell>
          <cell r="B4509" t="str">
            <v xml:space="preserve">CAJA SENCILLA CONDUIT 4 X 2 </v>
          </cell>
          <cell r="C4509" t="str">
            <v>UN</v>
          </cell>
          <cell r="D4509">
            <v>642</v>
          </cell>
        </row>
        <row r="4510">
          <cell r="A4510">
            <v>4510</v>
          </cell>
          <cell r="B4510" t="str">
            <v>CAJA DOBLE CONDUIT</v>
          </cell>
          <cell r="C4510" t="str">
            <v>UN</v>
          </cell>
          <cell r="D4510">
            <v>774</v>
          </cell>
        </row>
        <row r="4511">
          <cell r="A4511">
            <v>4511</v>
          </cell>
          <cell r="B4511" t="str">
            <v>CAJA OCTAGONAL CONDUIT</v>
          </cell>
          <cell r="C4511" t="str">
            <v>UN</v>
          </cell>
          <cell r="D4511">
            <v>1070</v>
          </cell>
        </row>
        <row r="4512">
          <cell r="A4512">
            <v>4512</v>
          </cell>
          <cell r="B4512" t="str">
            <v>TAPA DOBLE CONDUIT</v>
          </cell>
          <cell r="C4512" t="str">
            <v>UN</v>
          </cell>
          <cell r="D4512">
            <v>204</v>
          </cell>
        </row>
        <row r="4513">
          <cell r="A4513">
            <v>4513</v>
          </cell>
          <cell r="B4513" t="str">
            <v>DUCTO ELEC.LIVI.COND.  3"</v>
          </cell>
          <cell r="C4513" t="str">
            <v>ML</v>
          </cell>
          <cell r="D4513">
            <v>3048</v>
          </cell>
        </row>
        <row r="4514">
          <cell r="A4514">
            <v>4514</v>
          </cell>
          <cell r="B4514" t="str">
            <v>DUCTO ELEC.LIVI.COND.  4"</v>
          </cell>
          <cell r="C4514" t="str">
            <v>ML</v>
          </cell>
          <cell r="D4514">
            <v>4671</v>
          </cell>
        </row>
        <row r="4515">
          <cell r="A4515">
            <v>4515</v>
          </cell>
          <cell r="B4515" t="str">
            <v>DUCTO ELEC.LIVI.COND.  6"</v>
          </cell>
          <cell r="C4515" t="str">
            <v>ML</v>
          </cell>
          <cell r="D4515">
            <v>9803</v>
          </cell>
        </row>
        <row r="4516">
          <cell r="A4516">
            <v>4516</v>
          </cell>
          <cell r="B4516" t="str">
            <v>DUCTO ELEC.PESA.COND.  2"</v>
          </cell>
          <cell r="C4516" t="str">
            <v>ML</v>
          </cell>
          <cell r="D4516">
            <v>1994</v>
          </cell>
        </row>
        <row r="4517">
          <cell r="A4517">
            <v>4517</v>
          </cell>
          <cell r="B4517" t="str">
            <v>DUCTO ELEC.PESA.COND.  3"</v>
          </cell>
          <cell r="C4517" t="str">
            <v>ML</v>
          </cell>
          <cell r="D4517">
            <v>4199</v>
          </cell>
        </row>
        <row r="4518">
          <cell r="A4518">
            <v>4518</v>
          </cell>
          <cell r="B4518" t="str">
            <v>DUCTO ELEC.PESA.COND.  4"</v>
          </cell>
          <cell r="C4518" t="str">
            <v>ML</v>
          </cell>
          <cell r="D4518">
            <v>6671</v>
          </cell>
        </row>
        <row r="4519">
          <cell r="A4519">
            <v>4519</v>
          </cell>
          <cell r="B4519" t="str">
            <v>DUCTO ELEC.PESA.COND.  6"</v>
          </cell>
          <cell r="C4519" t="str">
            <v>ML</v>
          </cell>
          <cell r="D4519">
            <v>14585</v>
          </cell>
        </row>
        <row r="4520">
          <cell r="A4520">
            <v>4520</v>
          </cell>
          <cell r="B4520" t="str">
            <v>DUCTO ELEC.DOBLE PARED 3"</v>
          </cell>
          <cell r="C4520" t="str">
            <v>ML</v>
          </cell>
          <cell r="D4520">
            <v>4009</v>
          </cell>
        </row>
        <row r="4521">
          <cell r="A4521">
            <v>4521</v>
          </cell>
          <cell r="B4521" t="str">
            <v>DUCTO ELEC.DOBLE PARED 4"</v>
          </cell>
          <cell r="C4521" t="str">
            <v>ML</v>
          </cell>
          <cell r="D4521">
            <v>4962</v>
          </cell>
        </row>
        <row r="4522">
          <cell r="A4522">
            <v>4522</v>
          </cell>
          <cell r="B4522" t="str">
            <v>DUCTO ELEC.DOBLE PARED 6"</v>
          </cell>
          <cell r="C4522" t="str">
            <v>ML</v>
          </cell>
          <cell r="D4522">
            <v>10086</v>
          </cell>
        </row>
        <row r="4523">
          <cell r="A4523">
            <v>4523</v>
          </cell>
          <cell r="B4523" t="str">
            <v>CURVAS GRAN RADIO 90º  2"</v>
          </cell>
          <cell r="C4523" t="str">
            <v>UN</v>
          </cell>
          <cell r="D4523">
            <v>5213</v>
          </cell>
        </row>
        <row r="4524">
          <cell r="A4524">
            <v>4524</v>
          </cell>
          <cell r="B4524" t="str">
            <v>CURVAS GRAN RADIO 90º  3"</v>
          </cell>
          <cell r="C4524" t="str">
            <v>UN</v>
          </cell>
          <cell r="D4524">
            <v>13086</v>
          </cell>
        </row>
        <row r="4525">
          <cell r="A4525">
            <v>4525</v>
          </cell>
          <cell r="B4525" t="str">
            <v>CURVAS GRAN RADIO 90º  4"</v>
          </cell>
          <cell r="C4525" t="str">
            <v>UN</v>
          </cell>
          <cell r="D4525">
            <v>22976</v>
          </cell>
        </row>
        <row r="4526">
          <cell r="A4526">
            <v>4526</v>
          </cell>
          <cell r="B4526" t="str">
            <v>CURVAS GRAN RADIO 45º  2"</v>
          </cell>
          <cell r="C4526" t="str">
            <v>UN</v>
          </cell>
          <cell r="D4526">
            <v>4293</v>
          </cell>
        </row>
        <row r="4527">
          <cell r="A4527">
            <v>4527</v>
          </cell>
          <cell r="B4527" t="str">
            <v>CURVAS GRAN RADIO 45º  3"</v>
          </cell>
          <cell r="C4527" t="str">
            <v>UN</v>
          </cell>
          <cell r="D4527">
            <v>13086</v>
          </cell>
        </row>
        <row r="4528">
          <cell r="A4528">
            <v>4528</v>
          </cell>
          <cell r="B4528" t="str">
            <v>CURVAS GRAN RADIO 45º  4"</v>
          </cell>
          <cell r="C4528" t="str">
            <v>UN</v>
          </cell>
          <cell r="D4528">
            <v>23930</v>
          </cell>
        </row>
        <row r="4529">
          <cell r="A4529">
            <v>4529</v>
          </cell>
          <cell r="B4529" t="str">
            <v>VERDE ANDES ZOCALO</v>
          </cell>
          <cell r="C4529" t="str">
            <v>ML</v>
          </cell>
          <cell r="D4529">
            <v>6728</v>
          </cell>
        </row>
        <row r="4530">
          <cell r="A4530">
            <v>4530</v>
          </cell>
          <cell r="B4530" t="str">
            <v>VERDE ANDES 153x305x11</v>
          </cell>
          <cell r="C4530" t="str">
            <v>M2</v>
          </cell>
          <cell r="D4530">
            <v>90480</v>
          </cell>
        </row>
        <row r="4531">
          <cell r="A4531">
            <v>4531</v>
          </cell>
          <cell r="B4531" t="str">
            <v>UNION CONDUIT   PVC    4"</v>
          </cell>
          <cell r="C4531" t="str">
            <v>UN</v>
          </cell>
          <cell r="D4531">
            <v>2767</v>
          </cell>
        </row>
        <row r="4532">
          <cell r="A4532">
            <v>4532</v>
          </cell>
          <cell r="B4532" t="str">
            <v>UNION CONDUIT  PVC     6"</v>
          </cell>
          <cell r="C4532" t="str">
            <v>UN</v>
          </cell>
          <cell r="D4532">
            <v>5419</v>
          </cell>
        </row>
        <row r="4533">
          <cell r="A4533">
            <v>4533</v>
          </cell>
          <cell r="B4533" t="str">
            <v>AD.TERMINAL CAMPANA  2"</v>
          </cell>
          <cell r="C4533" t="str">
            <v>UN</v>
          </cell>
          <cell r="D4533">
            <v>1276</v>
          </cell>
        </row>
        <row r="4534">
          <cell r="A4534">
            <v>4534</v>
          </cell>
          <cell r="B4534" t="str">
            <v>AD.TERMINAL CAMPANA  3"</v>
          </cell>
          <cell r="C4534" t="str">
            <v>UN</v>
          </cell>
          <cell r="D4534">
            <v>1683</v>
          </cell>
        </row>
        <row r="4535">
          <cell r="A4535">
            <v>4535</v>
          </cell>
          <cell r="B4535" t="str">
            <v>AD.TERMINAL CAMPANA  4"</v>
          </cell>
          <cell r="C4535" t="str">
            <v>UN</v>
          </cell>
          <cell r="D4535">
            <v>3480</v>
          </cell>
        </row>
        <row r="4536">
          <cell r="A4536">
            <v>4536</v>
          </cell>
          <cell r="B4536" t="str">
            <v>AD.TERMINAL CAMPANA  6"</v>
          </cell>
          <cell r="C4536" t="str">
            <v>UN</v>
          </cell>
          <cell r="D4536">
            <v>5437</v>
          </cell>
        </row>
        <row r="4537">
          <cell r="A4537">
            <v>4537</v>
          </cell>
          <cell r="B4537" t="str">
            <v>TAPON DUCTO CONDUIT    3"</v>
          </cell>
          <cell r="C4537" t="str">
            <v>UN</v>
          </cell>
          <cell r="D4537">
            <v>1032</v>
          </cell>
        </row>
        <row r="4538">
          <cell r="A4538">
            <v>4538</v>
          </cell>
          <cell r="B4538" t="str">
            <v>TAPON DUCTO CONDUIT    4"</v>
          </cell>
          <cell r="C4538" t="str">
            <v>UN</v>
          </cell>
          <cell r="D4538">
            <v>1620</v>
          </cell>
        </row>
        <row r="4539">
          <cell r="A4539">
            <v>4539</v>
          </cell>
          <cell r="B4539" t="str">
            <v>TAPON DUCTO CONDUIT    6"</v>
          </cell>
          <cell r="C4539" t="str">
            <v>UN</v>
          </cell>
          <cell r="D4539">
            <v>1887</v>
          </cell>
        </row>
        <row r="4540">
          <cell r="A4540">
            <v>4540</v>
          </cell>
          <cell r="B4540" t="str">
            <v>CURVA G.RAD.90ºTDP 100mm.</v>
          </cell>
          <cell r="C4540" t="str">
            <v>UN</v>
          </cell>
          <cell r="D4540">
            <v>14681</v>
          </cell>
        </row>
        <row r="4541">
          <cell r="A4541">
            <v>4541</v>
          </cell>
          <cell r="B4541" t="str">
            <v>CURVA G.RAD.45ºTDP 100mm.</v>
          </cell>
          <cell r="C4541" t="str">
            <v>UN</v>
          </cell>
          <cell r="D4541">
            <v>14681</v>
          </cell>
        </row>
        <row r="4542">
          <cell r="A4542">
            <v>4542</v>
          </cell>
          <cell r="B4542" t="str">
            <v>UNION TDP          100mm.</v>
          </cell>
          <cell r="C4542" t="str">
            <v>UN</v>
          </cell>
          <cell r="D4542">
            <v>3011</v>
          </cell>
        </row>
        <row r="4543">
          <cell r="A4543">
            <v>4543</v>
          </cell>
          <cell r="B4543" t="str">
            <v>TERM.CAMPANA TDP   100mm</v>
          </cell>
          <cell r="C4543" t="str">
            <v>UN</v>
          </cell>
          <cell r="D4543">
            <v>3012</v>
          </cell>
        </row>
        <row r="4544">
          <cell r="A4544">
            <v>4544</v>
          </cell>
          <cell r="B4544" t="str">
            <v>TUBO ALCANTARILLA      4"</v>
          </cell>
          <cell r="C4544" t="str">
            <v>ML</v>
          </cell>
          <cell r="D4544">
            <v>7280</v>
          </cell>
        </row>
        <row r="4545">
          <cell r="A4545">
            <v>4545</v>
          </cell>
          <cell r="B4545" t="str">
            <v>TUBO ALCANTARILLA      6"</v>
          </cell>
          <cell r="C4545" t="str">
            <v>ML</v>
          </cell>
          <cell r="D4545">
            <v>12448</v>
          </cell>
        </row>
        <row r="4546">
          <cell r="A4546">
            <v>4546</v>
          </cell>
          <cell r="B4546" t="str">
            <v>TUBO ALCANTARILLA      8"</v>
          </cell>
          <cell r="C4546" t="str">
            <v>ML</v>
          </cell>
          <cell r="D4546">
            <v>21448</v>
          </cell>
        </row>
        <row r="4547">
          <cell r="A4547">
            <v>4547</v>
          </cell>
          <cell r="B4547" t="str">
            <v>TUBO ALCANTARILLA     10"</v>
          </cell>
          <cell r="C4547" t="str">
            <v>ML</v>
          </cell>
          <cell r="D4547">
            <v>33338</v>
          </cell>
        </row>
        <row r="4548">
          <cell r="A4548">
            <v>4548</v>
          </cell>
          <cell r="B4548" t="str">
            <v>TUBO ALCANTARILLA     12"</v>
          </cell>
          <cell r="C4548" t="str">
            <v>ML</v>
          </cell>
          <cell r="D4548">
            <v>47978</v>
          </cell>
        </row>
        <row r="4549">
          <cell r="A4549">
            <v>4549</v>
          </cell>
          <cell r="B4549" t="str">
            <v>CODO 90º CxC ALCANTA.  4"</v>
          </cell>
          <cell r="C4549" t="str">
            <v>UN</v>
          </cell>
          <cell r="D4549">
            <v>13507</v>
          </cell>
        </row>
        <row r="4550">
          <cell r="A4550">
            <v>4550</v>
          </cell>
          <cell r="B4550" t="str">
            <v>CODO 90º CxC ALCANTA.  6"</v>
          </cell>
          <cell r="C4550" t="str">
            <v>UN</v>
          </cell>
          <cell r="D4550">
            <v>22438</v>
          </cell>
        </row>
        <row r="4551">
          <cell r="A4551">
            <v>4551</v>
          </cell>
          <cell r="B4551" t="str">
            <v>CODO 90º CxE ALCANTA.  4"</v>
          </cell>
          <cell r="C4551" t="str">
            <v>UN</v>
          </cell>
          <cell r="D4551">
            <v>8873</v>
          </cell>
        </row>
        <row r="4552">
          <cell r="A4552">
            <v>4553</v>
          </cell>
          <cell r="B4552" t="str">
            <v>CODO 45º CxC ALCANTA.  4"</v>
          </cell>
          <cell r="C4552" t="str">
            <v>UN</v>
          </cell>
          <cell r="D4552">
            <v>2374</v>
          </cell>
        </row>
        <row r="4553">
          <cell r="A4553">
            <v>4554</v>
          </cell>
          <cell r="B4553" t="str">
            <v>CODO 45º CxC ALCANTA.  6"</v>
          </cell>
          <cell r="C4553" t="str">
            <v>UN</v>
          </cell>
          <cell r="D4553">
            <v>8022</v>
          </cell>
        </row>
        <row r="4554">
          <cell r="A4554">
            <v>4555</v>
          </cell>
          <cell r="B4554" t="str">
            <v>CODO 45º CxE ALCANTA.  4"</v>
          </cell>
          <cell r="C4554" t="str">
            <v>UN</v>
          </cell>
          <cell r="D4554">
            <v>2374</v>
          </cell>
        </row>
        <row r="4555">
          <cell r="A4555">
            <v>4556</v>
          </cell>
          <cell r="B4555" t="str">
            <v>CODO 45º CxE ALCANTA.  6"</v>
          </cell>
          <cell r="C4555" t="str">
            <v>UN</v>
          </cell>
          <cell r="D4555">
            <v>8022</v>
          </cell>
        </row>
        <row r="4556">
          <cell r="A4556">
            <v>4557</v>
          </cell>
          <cell r="B4556" t="str">
            <v>TEE CxC ALCANTARILLA   6"</v>
          </cell>
          <cell r="C4556" t="str">
            <v>UN</v>
          </cell>
          <cell r="D4556">
            <v>17865</v>
          </cell>
        </row>
        <row r="4557">
          <cell r="A4557">
            <v>4558</v>
          </cell>
          <cell r="B4557" t="str">
            <v>VERDE ANDES 305x305x11</v>
          </cell>
          <cell r="C4557" t="str">
            <v>M2</v>
          </cell>
          <cell r="D4557">
            <v>90480</v>
          </cell>
        </row>
        <row r="4558">
          <cell r="A4558">
            <v>4559</v>
          </cell>
          <cell r="B4558" t="str">
            <v>TEE CxE ALCANTARILLA   6"</v>
          </cell>
          <cell r="C4558" t="str">
            <v>UN</v>
          </cell>
          <cell r="D4558">
            <v>17865</v>
          </cell>
        </row>
        <row r="4559">
          <cell r="A4559">
            <v>4560</v>
          </cell>
          <cell r="B4559" t="str">
            <v>YEE CxC ALCANTARILLA   6"</v>
          </cell>
          <cell r="C4559" t="str">
            <v>UN</v>
          </cell>
          <cell r="D4559">
            <v>24476</v>
          </cell>
        </row>
        <row r="4560">
          <cell r="A4560">
            <v>4561</v>
          </cell>
          <cell r="B4560" t="str">
            <v>YEE REDUC.CxC ALCAN. 8x6"</v>
          </cell>
          <cell r="C4560" t="str">
            <v>UN</v>
          </cell>
          <cell r="D4560">
            <v>31849</v>
          </cell>
        </row>
        <row r="4561">
          <cell r="A4561">
            <v>4562</v>
          </cell>
          <cell r="B4561" t="str">
            <v>YEE CxE ALCANTARILLA   6"</v>
          </cell>
          <cell r="C4561" t="str">
            <v>UN</v>
          </cell>
          <cell r="D4561">
            <v>20957</v>
          </cell>
        </row>
        <row r="4562">
          <cell r="A4562">
            <v>4563</v>
          </cell>
          <cell r="B4562" t="str">
            <v>SILLA TEE ALCANTA.   6x4"</v>
          </cell>
          <cell r="C4562" t="str">
            <v>UN</v>
          </cell>
          <cell r="D4562">
            <v>11102</v>
          </cell>
        </row>
        <row r="4563">
          <cell r="A4563">
            <v>4564</v>
          </cell>
          <cell r="B4563" t="str">
            <v>SILLA TEE ALCANTA.   8x4"</v>
          </cell>
          <cell r="C4563" t="str">
            <v>UN</v>
          </cell>
          <cell r="D4563">
            <v>12150</v>
          </cell>
        </row>
        <row r="4564">
          <cell r="A4564">
            <v>4565</v>
          </cell>
          <cell r="B4564" t="str">
            <v>SILLA TEE ALCANTA.  10x4"</v>
          </cell>
          <cell r="C4564" t="str">
            <v>UN</v>
          </cell>
          <cell r="D4564">
            <v>20845</v>
          </cell>
        </row>
        <row r="4565">
          <cell r="A4565">
            <v>4566</v>
          </cell>
          <cell r="B4565" t="str">
            <v>SILLA TEE ALCANTA.  12x4"</v>
          </cell>
          <cell r="C4565" t="str">
            <v>UN</v>
          </cell>
          <cell r="D4565">
            <v>26843</v>
          </cell>
        </row>
        <row r="4566">
          <cell r="A4566">
            <v>4567</v>
          </cell>
          <cell r="B4566" t="str">
            <v>SILLA TEE ALCANTA.   8x6"</v>
          </cell>
          <cell r="C4566" t="str">
            <v>UN</v>
          </cell>
          <cell r="D4566">
            <v>14872</v>
          </cell>
        </row>
        <row r="4567">
          <cell r="A4567">
            <v>4568</v>
          </cell>
          <cell r="B4567" t="str">
            <v>SILLA TEE ALCANTA.  10x6"</v>
          </cell>
          <cell r="C4567" t="str">
            <v>UN</v>
          </cell>
          <cell r="D4567">
            <v>27108</v>
          </cell>
        </row>
        <row r="4568">
          <cell r="A4568">
            <v>4569</v>
          </cell>
          <cell r="B4568" t="str">
            <v>SILLA TEE ALCANTA.  12x6"</v>
          </cell>
          <cell r="C4568" t="str">
            <v>UN</v>
          </cell>
          <cell r="D4568">
            <v>31579</v>
          </cell>
        </row>
        <row r="4569">
          <cell r="A4569">
            <v>4570</v>
          </cell>
          <cell r="B4569" t="str">
            <v>SILLA YEE ALCANTA.   6x4"</v>
          </cell>
          <cell r="C4569" t="str">
            <v>UN</v>
          </cell>
          <cell r="D4569">
            <v>8710</v>
          </cell>
        </row>
        <row r="4570">
          <cell r="A4570">
            <v>4571</v>
          </cell>
          <cell r="B4570" t="str">
            <v>SILLA YEE ALCANTA.   8x4"</v>
          </cell>
          <cell r="C4570" t="str">
            <v>UN</v>
          </cell>
          <cell r="D4570">
            <v>12150</v>
          </cell>
        </row>
        <row r="4571">
          <cell r="A4571">
            <v>4572</v>
          </cell>
          <cell r="B4571" t="str">
            <v>SILLA YEE ALCANTA.  10x4"</v>
          </cell>
          <cell r="C4571" t="str">
            <v>UN</v>
          </cell>
          <cell r="D4571">
            <v>20845</v>
          </cell>
        </row>
        <row r="4572">
          <cell r="A4572">
            <v>4573</v>
          </cell>
          <cell r="B4572" t="str">
            <v>SILLA YEE ALCANTA.  12x4"</v>
          </cell>
          <cell r="C4572" t="str">
            <v>UN</v>
          </cell>
          <cell r="D4572">
            <v>29826</v>
          </cell>
        </row>
        <row r="4573">
          <cell r="A4573">
            <v>4574</v>
          </cell>
          <cell r="B4573" t="str">
            <v>SILLA YEE ALCANTA.   8x6"</v>
          </cell>
          <cell r="C4573" t="str">
            <v>UN</v>
          </cell>
          <cell r="D4573">
            <v>14872</v>
          </cell>
        </row>
        <row r="4574">
          <cell r="A4574">
            <v>4575</v>
          </cell>
          <cell r="B4574" t="str">
            <v>SILLA YEE ALCANTA.  10x6"</v>
          </cell>
          <cell r="C4574" t="str">
            <v>UN</v>
          </cell>
          <cell r="D4574">
            <v>31579</v>
          </cell>
        </row>
        <row r="4575">
          <cell r="A4575">
            <v>4576</v>
          </cell>
          <cell r="B4575" t="str">
            <v>SILLA YEE ALCANTA.  12x6"</v>
          </cell>
          <cell r="C4575" t="str">
            <v>UN</v>
          </cell>
          <cell r="D4575">
            <v>31579</v>
          </cell>
        </row>
        <row r="4576">
          <cell r="A4576">
            <v>4577</v>
          </cell>
          <cell r="B4576" t="str">
            <v>UNION ALCANTARILLA     4"</v>
          </cell>
          <cell r="C4576" t="str">
            <v>UN</v>
          </cell>
          <cell r="D4576">
            <v>8005</v>
          </cell>
        </row>
        <row r="4577">
          <cell r="A4577">
            <v>4578</v>
          </cell>
          <cell r="B4577" t="str">
            <v>UNION ALCANTARILLA     6"</v>
          </cell>
          <cell r="C4577" t="str">
            <v>UN</v>
          </cell>
          <cell r="D4577">
            <v>15258</v>
          </cell>
        </row>
        <row r="4578">
          <cell r="A4578">
            <v>4579</v>
          </cell>
          <cell r="B4578" t="str">
            <v>UNION ALCANTARILLA     8"</v>
          </cell>
          <cell r="C4578" t="str">
            <v>UN</v>
          </cell>
          <cell r="D4578">
            <v>23038</v>
          </cell>
        </row>
        <row r="4579">
          <cell r="A4579">
            <v>4580</v>
          </cell>
          <cell r="B4579" t="str">
            <v>UNION ALCANTARILLA    10"</v>
          </cell>
          <cell r="C4579" t="str">
            <v>UN</v>
          </cell>
          <cell r="D4579">
            <v>45129</v>
          </cell>
        </row>
        <row r="4580">
          <cell r="A4580">
            <v>4581</v>
          </cell>
          <cell r="B4580" t="str">
            <v>UNION ALCANTARILLA    12"</v>
          </cell>
          <cell r="C4580" t="str">
            <v>UN</v>
          </cell>
          <cell r="D4580">
            <v>78336</v>
          </cell>
        </row>
        <row r="4581">
          <cell r="A4581">
            <v>4582</v>
          </cell>
          <cell r="B4581" t="str">
            <v>TUBO UNION Z RDE       2"</v>
          </cell>
          <cell r="C4581" t="str">
            <v>ML</v>
          </cell>
          <cell r="D4581">
            <v>4062</v>
          </cell>
        </row>
        <row r="4582">
          <cell r="A4582">
            <v>4583</v>
          </cell>
          <cell r="B4582" t="str">
            <v>TUBO UNION Z RDE   2 1/2"</v>
          </cell>
          <cell r="C4582" t="str">
            <v>ML</v>
          </cell>
          <cell r="D4582">
            <v>6136</v>
          </cell>
        </row>
        <row r="4583">
          <cell r="A4583">
            <v>4584</v>
          </cell>
          <cell r="B4583" t="str">
            <v>TUBO UNION Z RDE       3"</v>
          </cell>
          <cell r="C4583" t="str">
            <v>ML</v>
          </cell>
          <cell r="D4583">
            <v>8869</v>
          </cell>
        </row>
        <row r="4584">
          <cell r="A4584">
            <v>4585</v>
          </cell>
          <cell r="B4584" t="str">
            <v>TUBO UNION Z RDE       4"</v>
          </cell>
          <cell r="C4584" t="str">
            <v>ML</v>
          </cell>
          <cell r="D4584">
            <v>13584</v>
          </cell>
        </row>
        <row r="4585">
          <cell r="A4585">
            <v>4586</v>
          </cell>
          <cell r="B4585" t="str">
            <v>TUBO UNION Z RDE       6"</v>
          </cell>
          <cell r="C4585" t="str">
            <v>ML</v>
          </cell>
          <cell r="D4585">
            <v>27303</v>
          </cell>
        </row>
        <row r="4586">
          <cell r="A4586">
            <v>4587</v>
          </cell>
          <cell r="B4586" t="str">
            <v>TUBO UNION Z RDE       8"</v>
          </cell>
          <cell r="C4586" t="str">
            <v>ML</v>
          </cell>
          <cell r="D4586">
            <v>46302</v>
          </cell>
        </row>
        <row r="4587">
          <cell r="A4587">
            <v>4588</v>
          </cell>
          <cell r="B4587" t="str">
            <v>TUBO UNION Z RDE      10"</v>
          </cell>
          <cell r="C4587" t="str">
            <v>ML</v>
          </cell>
          <cell r="D4587">
            <v>77276</v>
          </cell>
        </row>
        <row r="4588">
          <cell r="A4588">
            <v>4589</v>
          </cell>
          <cell r="B4588" t="str">
            <v>TUBO UNION Z RDE      12"</v>
          </cell>
          <cell r="C4588" t="str">
            <v>ML</v>
          </cell>
          <cell r="D4588">
            <v>109010</v>
          </cell>
        </row>
        <row r="4589">
          <cell r="A4589">
            <v>4590</v>
          </cell>
          <cell r="B4589" t="str">
            <v>VERDE ANDES 153x305x20</v>
          </cell>
          <cell r="C4589" t="str">
            <v>M2</v>
          </cell>
          <cell r="D4589">
            <v>106372</v>
          </cell>
        </row>
        <row r="4590">
          <cell r="A4590">
            <v>4591</v>
          </cell>
          <cell r="B4590" t="str">
            <v>UNION PRESION        1/2"</v>
          </cell>
          <cell r="C4590" t="str">
            <v>UN</v>
          </cell>
          <cell r="D4590">
            <v>190</v>
          </cell>
        </row>
        <row r="4591">
          <cell r="A4591">
            <v>4592</v>
          </cell>
          <cell r="B4591" t="str">
            <v>TUBO UNION Z           6"</v>
          </cell>
          <cell r="C4591" t="str">
            <v>ML</v>
          </cell>
          <cell r="D4591">
            <v>27303</v>
          </cell>
        </row>
        <row r="4592">
          <cell r="A4592">
            <v>4593</v>
          </cell>
          <cell r="B4592" t="str">
            <v>UNION PRESION        3/4"</v>
          </cell>
          <cell r="C4592" t="str">
            <v>UN</v>
          </cell>
          <cell r="D4592">
            <v>249</v>
          </cell>
        </row>
        <row r="4593">
          <cell r="A4593">
            <v>4594</v>
          </cell>
          <cell r="B4593" t="str">
            <v>CODO G.RAD.90ºUNION Z  2"</v>
          </cell>
          <cell r="C4593" t="str">
            <v>UN</v>
          </cell>
          <cell r="D4593">
            <v>10279</v>
          </cell>
        </row>
        <row r="4594">
          <cell r="A4594">
            <v>4595</v>
          </cell>
          <cell r="B4594" t="str">
            <v>CODO G.RAD.90ºUNION Z  3"</v>
          </cell>
          <cell r="C4594" t="str">
            <v>UN</v>
          </cell>
          <cell r="D4594">
            <v>21579</v>
          </cell>
        </row>
        <row r="4595">
          <cell r="A4595">
            <v>4596</v>
          </cell>
          <cell r="B4595" t="str">
            <v>CODO G.RAD.90ºUNION Z  4"</v>
          </cell>
          <cell r="C4595" t="str">
            <v>UN</v>
          </cell>
          <cell r="D4595">
            <v>41435</v>
          </cell>
        </row>
        <row r="4596">
          <cell r="A4596">
            <v>4597</v>
          </cell>
          <cell r="B4596" t="str">
            <v>CODO G.RAD.90ºUNION Z  6"</v>
          </cell>
          <cell r="C4596" t="str">
            <v>UN</v>
          </cell>
          <cell r="D4596">
            <v>110366</v>
          </cell>
        </row>
        <row r="4597">
          <cell r="A4597">
            <v>4598</v>
          </cell>
          <cell r="B4597" t="str">
            <v>CODO G.RAD.90ºUNION Z  8"</v>
          </cell>
          <cell r="C4597" t="str">
            <v>UN</v>
          </cell>
          <cell r="D4597">
            <v>262456</v>
          </cell>
        </row>
        <row r="4598">
          <cell r="A4598">
            <v>4599</v>
          </cell>
          <cell r="B4598" t="str">
            <v>CODO G.RAD.90ºUNION Z 10"</v>
          </cell>
          <cell r="C4598" t="str">
            <v>UN</v>
          </cell>
          <cell r="D4598">
            <v>539109</v>
          </cell>
        </row>
        <row r="4599">
          <cell r="A4599">
            <v>4600</v>
          </cell>
          <cell r="B4599" t="str">
            <v>CODO G.RAD.90ºUNION Z 12"</v>
          </cell>
          <cell r="C4599" t="str">
            <v>UN</v>
          </cell>
          <cell r="D4599">
            <v>774709</v>
          </cell>
        </row>
        <row r="4600">
          <cell r="A4600">
            <v>4601</v>
          </cell>
          <cell r="B4600" t="str">
            <v>UNIVERSAL            1/2"</v>
          </cell>
          <cell r="C4600" t="str">
            <v>UN</v>
          </cell>
          <cell r="D4600">
            <v>1506</v>
          </cell>
        </row>
        <row r="4601">
          <cell r="A4601">
            <v>4602</v>
          </cell>
          <cell r="B4601" t="str">
            <v>COLLAR DERIVACION  2x1/2"</v>
          </cell>
          <cell r="C4601" t="str">
            <v>UN</v>
          </cell>
          <cell r="D4601">
            <v>3363</v>
          </cell>
        </row>
        <row r="4602">
          <cell r="A4602">
            <v>4603</v>
          </cell>
          <cell r="B4602" t="str">
            <v>COLLAR DERIVACION  2x3/4"</v>
          </cell>
          <cell r="C4602" t="str">
            <v>UN</v>
          </cell>
          <cell r="D4602">
            <v>3363</v>
          </cell>
        </row>
        <row r="4603">
          <cell r="A4603">
            <v>4604</v>
          </cell>
          <cell r="B4603" t="str">
            <v>BUJE SOLDADO     2x1 1/2"</v>
          </cell>
          <cell r="C4603" t="str">
            <v>UN</v>
          </cell>
          <cell r="D4603">
            <v>791</v>
          </cell>
        </row>
        <row r="4604">
          <cell r="A4604">
            <v>4605</v>
          </cell>
          <cell r="B4604" t="str">
            <v>BUJE SOLDADO         3x2"</v>
          </cell>
          <cell r="C4604" t="str">
            <v>UN</v>
          </cell>
          <cell r="D4604">
            <v>1801</v>
          </cell>
        </row>
        <row r="4605">
          <cell r="A4605">
            <v>4606</v>
          </cell>
          <cell r="B4605" t="str">
            <v>CODO SANITARIO CxC 1 1/2"</v>
          </cell>
          <cell r="C4605" t="str">
            <v>UN</v>
          </cell>
          <cell r="D4605">
            <v>1034</v>
          </cell>
        </row>
        <row r="4606">
          <cell r="A4606">
            <v>4607</v>
          </cell>
          <cell r="B4606" t="str">
            <v>CODO SANITARIO CxE 1 1/2"</v>
          </cell>
          <cell r="C4606" t="str">
            <v>UN</v>
          </cell>
          <cell r="D4606">
            <v>1034</v>
          </cell>
        </row>
        <row r="4607">
          <cell r="A4607">
            <v>4608</v>
          </cell>
          <cell r="B4607" t="str">
            <v>UNION Z                2"</v>
          </cell>
          <cell r="C4607" t="str">
            <v>UN</v>
          </cell>
          <cell r="D4607">
            <v>6961</v>
          </cell>
        </row>
        <row r="4608">
          <cell r="A4608">
            <v>4609</v>
          </cell>
          <cell r="B4608" t="str">
            <v>UNION Z                3"</v>
          </cell>
          <cell r="C4608" t="str">
            <v>UN</v>
          </cell>
          <cell r="D4608">
            <v>13244</v>
          </cell>
        </row>
        <row r="4609">
          <cell r="A4609">
            <v>4610</v>
          </cell>
          <cell r="B4609" t="str">
            <v>UNION Z                4"</v>
          </cell>
          <cell r="C4609" t="str">
            <v>UN</v>
          </cell>
          <cell r="D4609">
            <v>19377</v>
          </cell>
        </row>
        <row r="4610">
          <cell r="A4610">
            <v>4611</v>
          </cell>
          <cell r="B4610" t="str">
            <v>UNION Z                6"</v>
          </cell>
          <cell r="C4610" t="str">
            <v>UN</v>
          </cell>
          <cell r="D4610">
            <v>45240</v>
          </cell>
        </row>
        <row r="4611">
          <cell r="A4611">
            <v>4612</v>
          </cell>
          <cell r="B4611" t="str">
            <v>UNION Z                8"</v>
          </cell>
          <cell r="C4611" t="str">
            <v>UN</v>
          </cell>
          <cell r="D4611">
            <v>83117</v>
          </cell>
        </row>
        <row r="4612">
          <cell r="A4612">
            <v>4613</v>
          </cell>
          <cell r="B4612" t="str">
            <v>UNION Z               10"</v>
          </cell>
          <cell r="C4612" t="str">
            <v>UN</v>
          </cell>
          <cell r="D4612">
            <v>148504</v>
          </cell>
        </row>
        <row r="4613">
          <cell r="A4613">
            <v>4614</v>
          </cell>
          <cell r="B4613" t="str">
            <v>UNION Z               12"</v>
          </cell>
          <cell r="C4613" t="str">
            <v>UN</v>
          </cell>
          <cell r="D4613">
            <v>255721</v>
          </cell>
        </row>
        <row r="4614">
          <cell r="A4614">
            <v>4615</v>
          </cell>
          <cell r="B4614" t="str">
            <v>COLL.DERIV.UNION Z 2x1/2"</v>
          </cell>
          <cell r="C4614" t="str">
            <v>UN</v>
          </cell>
          <cell r="D4614">
            <v>1875</v>
          </cell>
        </row>
        <row r="4615">
          <cell r="A4615">
            <v>4616</v>
          </cell>
          <cell r="B4615" t="str">
            <v>VERDE ANDES 153X305x20 01</v>
          </cell>
          <cell r="C4615" t="str">
            <v>M2</v>
          </cell>
          <cell r="D4615">
            <v>113796</v>
          </cell>
        </row>
        <row r="4616">
          <cell r="A4616">
            <v>4617</v>
          </cell>
          <cell r="B4616" t="str">
            <v>COLL.DERIV.UNION Z 3x1/2"</v>
          </cell>
          <cell r="C4616" t="str">
            <v>UN</v>
          </cell>
          <cell r="D4616">
            <v>5010</v>
          </cell>
        </row>
        <row r="4617">
          <cell r="A4617">
            <v>4618</v>
          </cell>
          <cell r="B4617" t="str">
            <v>VERDE ANDES 305x305x20</v>
          </cell>
          <cell r="C4617" t="str">
            <v>M2</v>
          </cell>
          <cell r="D4617">
            <v>111360</v>
          </cell>
        </row>
        <row r="4618">
          <cell r="A4618">
            <v>4619</v>
          </cell>
          <cell r="B4618" t="str">
            <v>COLL.DERIV.UNION Z 4x1/2"</v>
          </cell>
          <cell r="C4618" t="str">
            <v>UN</v>
          </cell>
          <cell r="D4618">
            <v>5533</v>
          </cell>
        </row>
        <row r="4619">
          <cell r="A4619">
            <v>4620</v>
          </cell>
          <cell r="B4619" t="str">
            <v>VERDE ANDES 305x305x20 01</v>
          </cell>
          <cell r="C4619" t="str">
            <v>M2</v>
          </cell>
          <cell r="D4619">
            <v>120060</v>
          </cell>
        </row>
        <row r="4620">
          <cell r="A4620">
            <v>4621</v>
          </cell>
          <cell r="B4620" t="str">
            <v>COLL.DERIV.UNION Z 6x1/2"</v>
          </cell>
          <cell r="C4620" t="str">
            <v>UN</v>
          </cell>
          <cell r="D4620">
            <v>6514</v>
          </cell>
        </row>
        <row r="4621">
          <cell r="A4621">
            <v>4622</v>
          </cell>
          <cell r="B4621" t="str">
            <v>VERDE ANDES 305x610x20</v>
          </cell>
          <cell r="C4621" t="str">
            <v>M2</v>
          </cell>
          <cell r="D4621">
            <v>117502</v>
          </cell>
        </row>
        <row r="4622">
          <cell r="A4622">
            <v>4623</v>
          </cell>
          <cell r="B4622" t="str">
            <v>COLL.DERIV.UNION Z   8x1"</v>
          </cell>
          <cell r="C4622" t="str">
            <v>UN</v>
          </cell>
          <cell r="D4622">
            <v>16569</v>
          </cell>
        </row>
        <row r="4623">
          <cell r="A4623">
            <v>4624</v>
          </cell>
          <cell r="B4623" t="str">
            <v>MARCO SUMIDERO   73x38x14</v>
          </cell>
          <cell r="C4623" t="str">
            <v>UN</v>
          </cell>
          <cell r="D4623">
            <v>23915</v>
          </cell>
        </row>
        <row r="4624">
          <cell r="A4624">
            <v>4625</v>
          </cell>
          <cell r="B4624" t="str">
            <v>SUMIDERO VIAL    95x45x10</v>
          </cell>
          <cell r="C4624" t="str">
            <v>UN</v>
          </cell>
          <cell r="D4624">
            <v>61761</v>
          </cell>
        </row>
        <row r="4625">
          <cell r="A4625">
            <v>4626</v>
          </cell>
          <cell r="B4625" t="str">
            <v>MARCO SUMIDERO  100x50x14</v>
          </cell>
          <cell r="C4625" t="str">
            <v>UN</v>
          </cell>
          <cell r="D4625">
            <v>25688</v>
          </cell>
        </row>
        <row r="4626">
          <cell r="A4626">
            <v>4627</v>
          </cell>
          <cell r="B4626" t="str">
            <v>SUMIDERO GARAJES 46x33x10</v>
          </cell>
          <cell r="C4626" t="str">
            <v>UN</v>
          </cell>
          <cell r="D4626">
            <v>31203</v>
          </cell>
        </row>
        <row r="4627">
          <cell r="A4627">
            <v>4628</v>
          </cell>
          <cell r="B4627" t="str">
            <v>TAPA POZO EN VIAS  D=0.60</v>
          </cell>
          <cell r="C4627" t="str">
            <v>UN</v>
          </cell>
          <cell r="D4627">
            <v>50015</v>
          </cell>
        </row>
        <row r="4628">
          <cell r="A4628">
            <v>4629</v>
          </cell>
          <cell r="B4628" t="str">
            <v>MARCO TAPA POZO</v>
          </cell>
          <cell r="C4628" t="str">
            <v>UN</v>
          </cell>
          <cell r="D4628">
            <v>32061</v>
          </cell>
        </row>
        <row r="4629">
          <cell r="A4629">
            <v>4630</v>
          </cell>
          <cell r="B4629" t="str">
            <v>CAJA CONTADOR   ACUEDUCTO</v>
          </cell>
          <cell r="C4629" t="str">
            <v>UN</v>
          </cell>
          <cell r="D4629">
            <v>28886</v>
          </cell>
        </row>
        <row r="4630">
          <cell r="A4630">
            <v>4631</v>
          </cell>
          <cell r="B4630" t="str">
            <v>CUNETA VIAS        L=1.00</v>
          </cell>
          <cell r="C4630" t="str">
            <v>UN</v>
          </cell>
          <cell r="D4630">
            <v>10613</v>
          </cell>
        </row>
        <row r="4631">
          <cell r="A4631">
            <v>4632</v>
          </cell>
          <cell r="B4631" t="str">
            <v>CAJA INSP.FIBRIT PANDA</v>
          </cell>
          <cell r="C4631" t="str">
            <v>UN</v>
          </cell>
          <cell r="D4631">
            <v>34322</v>
          </cell>
        </row>
        <row r="4632">
          <cell r="A4632">
            <v>4633</v>
          </cell>
          <cell r="B4632" t="str">
            <v>CAJA INSP.FIBRIT PROFUNDA</v>
          </cell>
          <cell r="C4632" t="str">
            <v>UN</v>
          </cell>
          <cell r="D4632">
            <v>48381</v>
          </cell>
        </row>
        <row r="4633">
          <cell r="A4633">
            <v>4634</v>
          </cell>
          <cell r="B4633" t="str">
            <v>TAPA CAJA TRAFICO LIVIANO</v>
          </cell>
          <cell r="C4633" t="str">
            <v>UN</v>
          </cell>
          <cell r="D4633">
            <v>42585</v>
          </cell>
        </row>
        <row r="4634">
          <cell r="A4634">
            <v>4635</v>
          </cell>
          <cell r="B4634" t="str">
            <v>TAPA CAJA TRAFICO  PESADO</v>
          </cell>
          <cell r="C4634" t="str">
            <v>UN</v>
          </cell>
          <cell r="D4634">
            <v>46515</v>
          </cell>
        </row>
        <row r="4635">
          <cell r="A4635">
            <v>4636</v>
          </cell>
          <cell r="B4635" t="str">
            <v>VERDE ANDES 305x610x20 01</v>
          </cell>
          <cell r="C4635" t="str">
            <v>M2</v>
          </cell>
          <cell r="D4635">
            <v>126440</v>
          </cell>
        </row>
        <row r="4636">
          <cell r="A4636">
            <v>4637</v>
          </cell>
          <cell r="B4636" t="str">
            <v>VERDE ANDES ASERRADO</v>
          </cell>
          <cell r="C4636" t="str">
            <v>M2</v>
          </cell>
          <cell r="D4636">
            <v>96860</v>
          </cell>
        </row>
        <row r="4637">
          <cell r="A4637">
            <v>4638</v>
          </cell>
          <cell r="B4637" t="str">
            <v>VERDE ANDES ASERRADO   01</v>
          </cell>
          <cell r="C4637" t="str">
            <v>M2</v>
          </cell>
          <cell r="D4637">
            <v>107764</v>
          </cell>
        </row>
        <row r="4638">
          <cell r="A4638">
            <v>4639</v>
          </cell>
          <cell r="B4638" t="str">
            <v>VERDE ANDES CUADREADO</v>
          </cell>
          <cell r="C4638" t="str">
            <v>M2</v>
          </cell>
          <cell r="D4638">
            <v>145928</v>
          </cell>
        </row>
        <row r="4639">
          <cell r="A4639">
            <v>4640</v>
          </cell>
          <cell r="B4639" t="str">
            <v>PLATINA            1/4x2"</v>
          </cell>
          <cell r="C4639" t="str">
            <v>TN</v>
          </cell>
          <cell r="D4639">
            <v>659007</v>
          </cell>
        </row>
        <row r="4640">
          <cell r="A4640">
            <v>4641</v>
          </cell>
          <cell r="B4640" t="str">
            <v>CHAZO MADERA        4"x4"</v>
          </cell>
          <cell r="C4640" t="str">
            <v>UN</v>
          </cell>
          <cell r="D4640">
            <v>1000</v>
          </cell>
        </row>
        <row r="4641">
          <cell r="A4641">
            <v>4642</v>
          </cell>
          <cell r="B4641" t="str">
            <v>BARNIZ MATE EXTERIOR</v>
          </cell>
          <cell r="C4641" t="str">
            <v>GL</v>
          </cell>
          <cell r="D4641">
            <v>18850</v>
          </cell>
        </row>
        <row r="4642">
          <cell r="A4642">
            <v>4643</v>
          </cell>
          <cell r="B4642" t="str">
            <v>PLATINA            1/4x3"</v>
          </cell>
          <cell r="C4642" t="str">
            <v>TN</v>
          </cell>
          <cell r="D4642">
            <v>656363</v>
          </cell>
        </row>
        <row r="4643">
          <cell r="A4643">
            <v>4644</v>
          </cell>
          <cell r="B4643" t="str">
            <v>VERDE ANDES CUADREADO  01</v>
          </cell>
          <cell r="C4643" t="str">
            <v>M2</v>
          </cell>
          <cell r="D4643">
            <v>157296</v>
          </cell>
        </row>
        <row r="4644">
          <cell r="A4644">
            <v>4645</v>
          </cell>
          <cell r="B4644" t="str">
            <v>VERDE OCRE 153x305x10</v>
          </cell>
          <cell r="C4644" t="str">
            <v>M2</v>
          </cell>
          <cell r="D4644">
            <v>71688</v>
          </cell>
        </row>
        <row r="4645">
          <cell r="A4645">
            <v>4646</v>
          </cell>
          <cell r="B4645" t="str">
            <v>VERDE OCRE 305x305x10</v>
          </cell>
          <cell r="C4645" t="str">
            <v>M2</v>
          </cell>
          <cell r="D4645">
            <v>71688</v>
          </cell>
        </row>
        <row r="4646">
          <cell r="A4646">
            <v>4647</v>
          </cell>
          <cell r="B4646" t="str">
            <v>LISTON M.H.  PINO ROMERON</v>
          </cell>
          <cell r="C4646" t="str">
            <v>M2</v>
          </cell>
          <cell r="D4646">
            <v>8250</v>
          </cell>
        </row>
        <row r="4647">
          <cell r="A4647">
            <v>4648</v>
          </cell>
          <cell r="B4647" t="str">
            <v>LISTON M.H.        VIROLA</v>
          </cell>
          <cell r="C4647" t="str">
            <v>M2</v>
          </cell>
          <cell r="D4647">
            <v>3850</v>
          </cell>
        </row>
        <row r="4648">
          <cell r="A4648">
            <v>4649</v>
          </cell>
          <cell r="B4648" t="str">
            <v>LISTON M.H.     PEINEMONO</v>
          </cell>
          <cell r="C4648" t="str">
            <v>M2</v>
          </cell>
          <cell r="D4648">
            <v>3520</v>
          </cell>
        </row>
        <row r="4649">
          <cell r="A4649">
            <v>4650</v>
          </cell>
          <cell r="B4649" t="str">
            <v>LISTON M.H.      AMARILLO</v>
          </cell>
          <cell r="C4649" t="str">
            <v>M2</v>
          </cell>
          <cell r="D4649">
            <v>7500</v>
          </cell>
        </row>
        <row r="4650">
          <cell r="A4650">
            <v>4651</v>
          </cell>
          <cell r="B4650" t="str">
            <v>LISTON M.H.      GUAYACAN</v>
          </cell>
          <cell r="C4650" t="str">
            <v>M2</v>
          </cell>
          <cell r="D4650">
            <v>17600</v>
          </cell>
        </row>
        <row r="4651">
          <cell r="A4651">
            <v>4652</v>
          </cell>
          <cell r="B4651" t="str">
            <v>VERDE OCRE ZOCALO</v>
          </cell>
          <cell r="C4651" t="str">
            <v>ML</v>
          </cell>
          <cell r="D4651">
            <v>5336</v>
          </cell>
        </row>
        <row r="4652">
          <cell r="A4652">
            <v>4653</v>
          </cell>
          <cell r="B4652" t="str">
            <v>VERDE OCRE 153x305x11</v>
          </cell>
          <cell r="C4652" t="str">
            <v>M2</v>
          </cell>
          <cell r="D4652">
            <v>67744</v>
          </cell>
        </row>
        <row r="4653">
          <cell r="A4653">
            <v>4654</v>
          </cell>
          <cell r="B4653" t="str">
            <v>VERDE OCRE 305x305x11</v>
          </cell>
          <cell r="C4653" t="str">
            <v>M2</v>
          </cell>
          <cell r="D4653">
            <v>79344</v>
          </cell>
        </row>
        <row r="4654">
          <cell r="A4654">
            <v>4655</v>
          </cell>
          <cell r="B4654" t="str">
            <v>PILOTES HINCADOS 25x25</v>
          </cell>
          <cell r="C4654" t="str">
            <v>ML</v>
          </cell>
          <cell r="D4654">
            <v>50000</v>
          </cell>
        </row>
        <row r="4655">
          <cell r="A4655">
            <v>4656</v>
          </cell>
          <cell r="B4655" t="str">
            <v>TUBO AGUA GALVAN     1/4"</v>
          </cell>
          <cell r="C4655" t="str">
            <v>ML</v>
          </cell>
          <cell r="D4655">
            <v>2688</v>
          </cell>
        </row>
        <row r="4656">
          <cell r="A4656">
            <v>4657</v>
          </cell>
          <cell r="B4656" t="str">
            <v>TUBO AGUA GALVAN     3/8"</v>
          </cell>
          <cell r="C4656" t="str">
            <v>ML</v>
          </cell>
          <cell r="D4656">
            <v>2903</v>
          </cell>
        </row>
        <row r="4657">
          <cell r="A4657">
            <v>4658</v>
          </cell>
          <cell r="B4657" t="str">
            <v>TUBO AGUA GALVAN.    1/2"</v>
          </cell>
          <cell r="C4657" t="str">
            <v>ML</v>
          </cell>
          <cell r="D4657">
            <v>2816</v>
          </cell>
        </row>
        <row r="4658">
          <cell r="A4658">
            <v>4659</v>
          </cell>
          <cell r="B4658" t="str">
            <v>TUBO AGUA GALVAN.    3/4"</v>
          </cell>
          <cell r="C4658" t="str">
            <v>ML</v>
          </cell>
          <cell r="D4658">
            <v>4106</v>
          </cell>
        </row>
        <row r="4659">
          <cell r="A4659">
            <v>4660</v>
          </cell>
          <cell r="B4659" t="str">
            <v>TUBO AGUA GALVAN.      1"</v>
          </cell>
          <cell r="C4659" t="str">
            <v>ML</v>
          </cell>
          <cell r="D4659">
            <v>5615</v>
          </cell>
        </row>
        <row r="4660">
          <cell r="A4660">
            <v>4661</v>
          </cell>
          <cell r="B4660" t="str">
            <v>TVP CLASICO 153x305x10</v>
          </cell>
          <cell r="C4660" t="str">
            <v>M2</v>
          </cell>
          <cell r="D4660">
            <v>51040</v>
          </cell>
        </row>
        <row r="4661">
          <cell r="A4661">
            <v>4662</v>
          </cell>
          <cell r="B4661" t="str">
            <v>TUBO AGUA GALVAN.  1 1/2"</v>
          </cell>
          <cell r="C4661" t="str">
            <v>ML</v>
          </cell>
          <cell r="D4661">
            <v>9125</v>
          </cell>
        </row>
        <row r="4662">
          <cell r="A4662">
            <v>4663</v>
          </cell>
          <cell r="B4662" t="str">
            <v>TUBO AGUA GALVAN.      2"</v>
          </cell>
          <cell r="C4662" t="str">
            <v>ML</v>
          </cell>
          <cell r="D4662">
            <v>12594</v>
          </cell>
        </row>
        <row r="4663">
          <cell r="A4663">
            <v>4664</v>
          </cell>
          <cell r="B4663" t="str">
            <v>TUBO AGUA GALVAN.  2-1/2"</v>
          </cell>
          <cell r="C4663" t="str">
            <v>ML</v>
          </cell>
          <cell r="D4663">
            <v>21401</v>
          </cell>
        </row>
        <row r="4664">
          <cell r="A4664">
            <v>4665</v>
          </cell>
          <cell r="B4664" t="str">
            <v>PLATINA            1/4x5"</v>
          </cell>
          <cell r="C4664" t="str">
            <v>TN</v>
          </cell>
          <cell r="D4664">
            <v>750384</v>
          </cell>
        </row>
        <row r="4665">
          <cell r="A4665">
            <v>4666</v>
          </cell>
          <cell r="B4665" t="str">
            <v>PLATINA            3/8x1"</v>
          </cell>
          <cell r="C4665" t="str">
            <v>TN</v>
          </cell>
          <cell r="D4665">
            <v>659007</v>
          </cell>
        </row>
        <row r="4666">
          <cell r="A4666">
            <v>4667</v>
          </cell>
          <cell r="B4666" t="str">
            <v>TVP CLASICO 153x305x10 01</v>
          </cell>
          <cell r="C4666" t="str">
            <v>M2</v>
          </cell>
          <cell r="D4666">
            <v>51040</v>
          </cell>
        </row>
        <row r="4667">
          <cell r="A4667">
            <v>4668</v>
          </cell>
          <cell r="B4667" t="str">
            <v>TVP CLASICO 153x305x10 02</v>
          </cell>
          <cell r="C4667" t="str">
            <v>ML</v>
          </cell>
          <cell r="D4667">
            <v>51040</v>
          </cell>
        </row>
        <row r="4668">
          <cell r="A4668">
            <v>4669</v>
          </cell>
          <cell r="B4668" t="str">
            <v>TUBO NEGRA AGUA      1/2"</v>
          </cell>
          <cell r="C4668" t="str">
            <v>ML</v>
          </cell>
          <cell r="D4668">
            <v>1650</v>
          </cell>
        </row>
        <row r="4669">
          <cell r="A4669">
            <v>4670</v>
          </cell>
          <cell r="B4669" t="str">
            <v>TUBO NEGRA AGUA      3/4"</v>
          </cell>
          <cell r="C4669" t="str">
            <v>ML</v>
          </cell>
          <cell r="D4669">
            <v>2034</v>
          </cell>
        </row>
        <row r="4670">
          <cell r="A4670">
            <v>4671</v>
          </cell>
          <cell r="B4670" t="str">
            <v>TVP CLASICO 153x305x10 03</v>
          </cell>
          <cell r="C4670" t="str">
            <v>M2</v>
          </cell>
          <cell r="D4670">
            <v>51040</v>
          </cell>
        </row>
        <row r="4671">
          <cell r="A4671">
            <v>4672</v>
          </cell>
          <cell r="B4671" t="str">
            <v>TVP CLASICO ZOCALO</v>
          </cell>
          <cell r="C4671" t="str">
            <v>ML</v>
          </cell>
          <cell r="D4671">
            <v>3828</v>
          </cell>
        </row>
        <row r="4672">
          <cell r="A4672">
            <v>4673</v>
          </cell>
          <cell r="B4672" t="str">
            <v>TUBO NEGRA AGUA    1 1/2"</v>
          </cell>
          <cell r="C4672" t="str">
            <v>ML</v>
          </cell>
          <cell r="D4672">
            <v>5593</v>
          </cell>
        </row>
        <row r="4673">
          <cell r="A4673">
            <v>4674</v>
          </cell>
          <cell r="B4673" t="str">
            <v>TVP CLASICO 153x305x20</v>
          </cell>
          <cell r="C4673" t="str">
            <v>M2</v>
          </cell>
          <cell r="D4673">
            <v>69020</v>
          </cell>
        </row>
        <row r="4674">
          <cell r="A4674">
            <v>4675</v>
          </cell>
          <cell r="B4674" t="str">
            <v>TVP CLASICO 153x305X20 01</v>
          </cell>
          <cell r="C4674" t="str">
            <v>M2</v>
          </cell>
          <cell r="D4674">
            <v>86420</v>
          </cell>
        </row>
        <row r="4675">
          <cell r="A4675">
            <v>4676</v>
          </cell>
          <cell r="B4675" t="str">
            <v>PLATINA            3/8x2"</v>
          </cell>
          <cell r="C4675" t="str">
            <v>TN</v>
          </cell>
          <cell r="D4675">
            <v>659007</v>
          </cell>
        </row>
        <row r="4676">
          <cell r="A4676">
            <v>4677</v>
          </cell>
          <cell r="B4676" t="str">
            <v>PLATINA            3/8x3"</v>
          </cell>
          <cell r="C4676" t="str">
            <v>TN</v>
          </cell>
          <cell r="D4676">
            <v>659007</v>
          </cell>
        </row>
        <row r="4677">
          <cell r="A4677">
            <v>4678</v>
          </cell>
          <cell r="B4677" t="str">
            <v>TUBO CONDUIT LIV.    1/2"</v>
          </cell>
          <cell r="C4677" t="str">
            <v>ML</v>
          </cell>
          <cell r="D4677">
            <v>1348</v>
          </cell>
        </row>
        <row r="4678">
          <cell r="A4678">
            <v>4679</v>
          </cell>
          <cell r="B4678" t="str">
            <v>TUBO CONDUIT LIV.    3/4"</v>
          </cell>
          <cell r="C4678" t="str">
            <v>ML</v>
          </cell>
          <cell r="D4678">
            <v>2423</v>
          </cell>
        </row>
        <row r="4679">
          <cell r="A4679">
            <v>4680</v>
          </cell>
          <cell r="B4679" t="str">
            <v>TUBO CONDUIT LIV.      1"</v>
          </cell>
          <cell r="C4679" t="str">
            <v>ML</v>
          </cell>
          <cell r="D4679">
            <v>2590</v>
          </cell>
        </row>
        <row r="4680">
          <cell r="A4680">
            <v>4681</v>
          </cell>
          <cell r="B4680" t="str">
            <v>TUBO CONDUIT LIV.  1 1/4"</v>
          </cell>
          <cell r="C4680" t="str">
            <v>ML</v>
          </cell>
          <cell r="D4680">
            <v>2798</v>
          </cell>
        </row>
        <row r="4681">
          <cell r="A4681">
            <v>4682</v>
          </cell>
          <cell r="B4681" t="str">
            <v>TUBO CONDUIT LIV.  1 1/2"</v>
          </cell>
          <cell r="C4681" t="str">
            <v>ML</v>
          </cell>
          <cell r="D4681">
            <v>3291</v>
          </cell>
        </row>
        <row r="4682">
          <cell r="A4682">
            <v>4683</v>
          </cell>
          <cell r="B4682" t="str">
            <v>TUBO CONDUIT LIV.      2"</v>
          </cell>
          <cell r="C4682" t="str">
            <v>ML</v>
          </cell>
          <cell r="D4682">
            <v>4850</v>
          </cell>
        </row>
        <row r="4683">
          <cell r="A4683">
            <v>4684</v>
          </cell>
          <cell r="B4683" t="str">
            <v>TUBO CONDUIT GRIS    1/2"</v>
          </cell>
          <cell r="C4683" t="str">
            <v>ML</v>
          </cell>
          <cell r="D4683">
            <v>1450</v>
          </cell>
        </row>
        <row r="4684">
          <cell r="A4684">
            <v>4685</v>
          </cell>
          <cell r="B4684" t="str">
            <v>TUBO CONDUIT GRIS    3/4"</v>
          </cell>
          <cell r="C4684" t="str">
            <v>ML</v>
          </cell>
          <cell r="D4684">
            <v>1917</v>
          </cell>
        </row>
        <row r="4685">
          <cell r="A4685">
            <v>4686</v>
          </cell>
          <cell r="B4685" t="str">
            <v>TUBO CONDUIT GRIS      1"</v>
          </cell>
          <cell r="C4685" t="str">
            <v>ML</v>
          </cell>
          <cell r="D4685">
            <v>3080</v>
          </cell>
        </row>
        <row r="4686">
          <cell r="A4686">
            <v>4687</v>
          </cell>
          <cell r="B4686" t="str">
            <v>TUBO CONDUIT GRIS  1 1/4"</v>
          </cell>
          <cell r="C4686" t="str">
            <v>ML</v>
          </cell>
          <cell r="D4686">
            <v>3801</v>
          </cell>
        </row>
        <row r="4687">
          <cell r="A4687">
            <v>4688</v>
          </cell>
          <cell r="B4687" t="str">
            <v>TUBO CONDUIT GRIS  1 1/2"</v>
          </cell>
          <cell r="C4687" t="str">
            <v>ML</v>
          </cell>
          <cell r="D4687">
            <v>5077</v>
          </cell>
        </row>
        <row r="4688">
          <cell r="A4688">
            <v>4689</v>
          </cell>
          <cell r="B4688" t="str">
            <v>TUBO CONDUIT GRIS      2"</v>
          </cell>
          <cell r="C4688" t="str">
            <v>ML</v>
          </cell>
          <cell r="D4688">
            <v>6264</v>
          </cell>
        </row>
        <row r="4689">
          <cell r="A4689">
            <v>4690</v>
          </cell>
          <cell r="B4689" t="str">
            <v>TUBO CONDUIT GRIS  2 1/2"</v>
          </cell>
          <cell r="C4689" t="str">
            <v>ML</v>
          </cell>
          <cell r="D4689">
            <v>10786</v>
          </cell>
        </row>
        <row r="4690">
          <cell r="A4690">
            <v>4691</v>
          </cell>
          <cell r="B4690" t="str">
            <v>TUBO CONDUIT GRIS      3"</v>
          </cell>
          <cell r="C4690" t="str">
            <v>ML</v>
          </cell>
          <cell r="D4690">
            <v>13035</v>
          </cell>
        </row>
        <row r="4691">
          <cell r="A4691">
            <v>4692</v>
          </cell>
          <cell r="B4691" t="str">
            <v>PLATINA            1/2x1"</v>
          </cell>
          <cell r="C4691" t="str">
            <v>TN</v>
          </cell>
          <cell r="D4691">
            <v>659007</v>
          </cell>
        </row>
        <row r="4692">
          <cell r="A4692">
            <v>4693</v>
          </cell>
          <cell r="B4692" t="str">
            <v>TUBO CONDU.GALVA     1/2"</v>
          </cell>
          <cell r="C4692" t="str">
            <v>ML</v>
          </cell>
          <cell r="D4692">
            <v>2083</v>
          </cell>
        </row>
        <row r="4693">
          <cell r="A4693">
            <v>4694</v>
          </cell>
          <cell r="B4693" t="str">
            <v>TUBO CONDU.GALVA     3/4"</v>
          </cell>
          <cell r="C4693" t="str">
            <v>ML</v>
          </cell>
          <cell r="D4693">
            <v>2752</v>
          </cell>
        </row>
        <row r="4694">
          <cell r="A4694">
            <v>4695</v>
          </cell>
          <cell r="B4694" t="str">
            <v>TUBO CONDU.GALVA       1"</v>
          </cell>
          <cell r="C4694" t="str">
            <v>ML</v>
          </cell>
          <cell r="D4694">
            <v>4160</v>
          </cell>
        </row>
        <row r="4695">
          <cell r="A4695">
            <v>4696</v>
          </cell>
          <cell r="B4695" t="str">
            <v>TUBO CONDU.GALVA   1 1/4"</v>
          </cell>
          <cell r="C4695" t="str">
            <v>ML</v>
          </cell>
          <cell r="D4695">
            <v>5348</v>
          </cell>
        </row>
        <row r="4696">
          <cell r="A4696">
            <v>4697</v>
          </cell>
          <cell r="B4696" t="str">
            <v>TUBO CONDU.GALVA   1 1/2"</v>
          </cell>
          <cell r="C4696" t="str">
            <v>ML</v>
          </cell>
          <cell r="D4696">
            <v>6688</v>
          </cell>
        </row>
        <row r="4697">
          <cell r="A4697">
            <v>4698</v>
          </cell>
          <cell r="B4697" t="str">
            <v>TUBO CONDU.GALVA       2"</v>
          </cell>
          <cell r="C4697" t="str">
            <v>ML</v>
          </cell>
          <cell r="D4697">
            <v>8867</v>
          </cell>
        </row>
        <row r="4698">
          <cell r="A4698">
            <v>4699</v>
          </cell>
          <cell r="B4698" t="str">
            <v>TUBO CONDU.GALVA   2 1/2"</v>
          </cell>
          <cell r="C4698" t="str">
            <v>ML</v>
          </cell>
          <cell r="D4698">
            <v>11758</v>
          </cell>
        </row>
        <row r="4699">
          <cell r="A4699">
            <v>4700</v>
          </cell>
          <cell r="B4699" t="str">
            <v>TUBO CONDU.GALVA       3"</v>
          </cell>
          <cell r="C4699" t="str">
            <v>ML</v>
          </cell>
          <cell r="D4699">
            <v>14553</v>
          </cell>
        </row>
        <row r="4700">
          <cell r="A4700">
            <v>4701</v>
          </cell>
          <cell r="B4700" t="str">
            <v>TUBO CONDU.GALVA       4"</v>
          </cell>
          <cell r="C4700" t="str">
            <v>ML</v>
          </cell>
          <cell r="D4700">
            <v>20462</v>
          </cell>
        </row>
        <row r="4701">
          <cell r="A4701">
            <v>4702</v>
          </cell>
          <cell r="B4701" t="str">
            <v>CURVA CONDUIT GRIS   1/2"</v>
          </cell>
          <cell r="C4701" t="str">
            <v>UN</v>
          </cell>
          <cell r="D4701">
            <v>494</v>
          </cell>
        </row>
        <row r="4702">
          <cell r="A4702">
            <v>4703</v>
          </cell>
          <cell r="B4702" t="str">
            <v>CURVA CONDUIT GRIS   3/4"</v>
          </cell>
          <cell r="C4702" t="str">
            <v>UN</v>
          </cell>
          <cell r="D4702">
            <v>668</v>
          </cell>
        </row>
        <row r="4703">
          <cell r="A4703">
            <v>4704</v>
          </cell>
          <cell r="B4703" t="str">
            <v>CURVA CONDUIT GRIS     1"</v>
          </cell>
          <cell r="C4703" t="str">
            <v>UN</v>
          </cell>
          <cell r="D4703">
            <v>807</v>
          </cell>
        </row>
        <row r="4704">
          <cell r="A4704">
            <v>4705</v>
          </cell>
          <cell r="B4704" t="str">
            <v>CURVA CONDUIT GRIS 1 1/4"</v>
          </cell>
          <cell r="C4704" t="str">
            <v>UN</v>
          </cell>
          <cell r="D4704">
            <v>1574</v>
          </cell>
        </row>
        <row r="4705">
          <cell r="A4705">
            <v>4706</v>
          </cell>
          <cell r="B4705" t="str">
            <v>CURVA CONDUIT GRIS 1 1/2"</v>
          </cell>
          <cell r="C4705" t="str">
            <v>UN</v>
          </cell>
          <cell r="D4705">
            <v>2583</v>
          </cell>
        </row>
        <row r="4706">
          <cell r="A4706">
            <v>4707</v>
          </cell>
          <cell r="B4706" t="str">
            <v>CURVA CONDUIT GRIS     2"</v>
          </cell>
          <cell r="C4706" t="str">
            <v>UN</v>
          </cell>
          <cell r="D4706">
            <v>3422</v>
          </cell>
        </row>
        <row r="4707">
          <cell r="A4707">
            <v>4708</v>
          </cell>
          <cell r="B4707" t="str">
            <v>CURVA CONDUIT GRIS 2 1/2"</v>
          </cell>
          <cell r="C4707" t="str">
            <v>UN</v>
          </cell>
          <cell r="D4707">
            <v>8237</v>
          </cell>
        </row>
        <row r="4708">
          <cell r="A4708">
            <v>4709</v>
          </cell>
          <cell r="B4708" t="str">
            <v>CURVA CONDUIT GRIS     3"</v>
          </cell>
          <cell r="C4708" t="str">
            <v>UN</v>
          </cell>
          <cell r="D4708">
            <v>13871</v>
          </cell>
        </row>
        <row r="4709">
          <cell r="A4709">
            <v>4710</v>
          </cell>
          <cell r="B4709" t="str">
            <v>PLATINA            1/2x2"</v>
          </cell>
          <cell r="C4709" t="str">
            <v>TN</v>
          </cell>
          <cell r="D4709">
            <v>659007</v>
          </cell>
        </row>
        <row r="4710">
          <cell r="A4710">
            <v>4711</v>
          </cell>
          <cell r="B4710" t="str">
            <v>CURVA CONDUIT GALV.  1/2"</v>
          </cell>
          <cell r="C4710" t="str">
            <v>UN</v>
          </cell>
          <cell r="D4710">
            <v>646</v>
          </cell>
        </row>
        <row r="4711">
          <cell r="A4711">
            <v>4712</v>
          </cell>
          <cell r="B4711" t="str">
            <v>CURVA CONDUIT GALV.  3/4"</v>
          </cell>
          <cell r="C4711" t="str">
            <v>UN</v>
          </cell>
          <cell r="D4711">
            <v>814</v>
          </cell>
        </row>
        <row r="4712">
          <cell r="A4712">
            <v>4713</v>
          </cell>
          <cell r="B4712" t="str">
            <v>CURVA CONDUIT GALV.    1"</v>
          </cell>
          <cell r="C4712" t="str">
            <v>UN</v>
          </cell>
          <cell r="D4712">
            <v>1032</v>
          </cell>
        </row>
        <row r="4713">
          <cell r="A4713">
            <v>4714</v>
          </cell>
          <cell r="B4713" t="str">
            <v>CURVA CONDUIT GALV.1 1/4"</v>
          </cell>
          <cell r="C4713" t="str">
            <v>UN</v>
          </cell>
          <cell r="D4713">
            <v>1844</v>
          </cell>
        </row>
        <row r="4714">
          <cell r="A4714">
            <v>4715</v>
          </cell>
          <cell r="B4714" t="str">
            <v>CURVA CONDUIT GALV.1 1/2"</v>
          </cell>
          <cell r="C4714" t="str">
            <v>UN</v>
          </cell>
          <cell r="D4714">
            <v>2989</v>
          </cell>
        </row>
        <row r="4715">
          <cell r="A4715">
            <v>4716</v>
          </cell>
          <cell r="B4715" t="str">
            <v>CURVA CONDUIT GALV.    2"</v>
          </cell>
          <cell r="C4715" t="str">
            <v>UN</v>
          </cell>
          <cell r="D4715">
            <v>4408</v>
          </cell>
        </row>
        <row r="4716">
          <cell r="A4716">
            <v>4717</v>
          </cell>
          <cell r="B4716" t="str">
            <v>CURVA CONDUIT GALV.2 1/2"</v>
          </cell>
          <cell r="C4716" t="str">
            <v>UN</v>
          </cell>
          <cell r="D4716">
            <v>11774</v>
          </cell>
        </row>
        <row r="4717">
          <cell r="A4717">
            <v>4718</v>
          </cell>
          <cell r="B4717" t="str">
            <v>CURVA CONDUIT GALV.    3"</v>
          </cell>
          <cell r="C4717" t="str">
            <v>UN</v>
          </cell>
          <cell r="D4717">
            <v>17574</v>
          </cell>
        </row>
        <row r="4718">
          <cell r="A4718">
            <v>4719</v>
          </cell>
          <cell r="B4718" t="str">
            <v>CURVA CONDUIT GALV.    4"</v>
          </cell>
          <cell r="C4718" t="str">
            <v>UN</v>
          </cell>
          <cell r="D4718">
            <v>38883</v>
          </cell>
        </row>
        <row r="4719">
          <cell r="A4719">
            <v>4720</v>
          </cell>
          <cell r="B4719" t="str">
            <v>TUBO ESTRUC.GALV.    1/4"</v>
          </cell>
          <cell r="C4719" t="str">
            <v>ML</v>
          </cell>
          <cell r="D4719">
            <v>2578</v>
          </cell>
        </row>
        <row r="4720">
          <cell r="A4720">
            <v>4721</v>
          </cell>
          <cell r="B4720" t="str">
            <v>TUBO ESTRUC.GALV.    3/8"</v>
          </cell>
          <cell r="C4720" t="str">
            <v>ML</v>
          </cell>
          <cell r="D4720">
            <v>2739</v>
          </cell>
        </row>
        <row r="4721">
          <cell r="A4721">
            <v>4722</v>
          </cell>
          <cell r="B4721" t="str">
            <v>TUBO ESTRUC.GALV.    1/2"</v>
          </cell>
          <cell r="C4721" t="str">
            <v>ML</v>
          </cell>
          <cell r="D4721">
            <v>3240</v>
          </cell>
        </row>
        <row r="4722">
          <cell r="A4722">
            <v>4723</v>
          </cell>
          <cell r="B4722" t="str">
            <v>TUBO ESTRUC.GALV.    3/4"</v>
          </cell>
          <cell r="C4722" t="str">
            <v>ML</v>
          </cell>
          <cell r="D4722">
            <v>4105</v>
          </cell>
        </row>
        <row r="4723">
          <cell r="A4723">
            <v>4724</v>
          </cell>
          <cell r="B4723" t="str">
            <v>TUBO ESTRUC.GALV.      1"</v>
          </cell>
          <cell r="C4723" t="str">
            <v>ML</v>
          </cell>
          <cell r="D4723">
            <v>5246</v>
          </cell>
        </row>
        <row r="4724">
          <cell r="A4724">
            <v>4725</v>
          </cell>
          <cell r="B4724" t="str">
            <v>TUBO ESTRUC.GALV.  1 1/4"</v>
          </cell>
          <cell r="C4724" t="str">
            <v>ML</v>
          </cell>
          <cell r="D4724">
            <v>5146</v>
          </cell>
        </row>
        <row r="4725">
          <cell r="A4725">
            <v>4726</v>
          </cell>
          <cell r="B4725" t="str">
            <v>TUBO ESTRUC.GALV.  1 1/2"</v>
          </cell>
          <cell r="C4725" t="str">
            <v>ML</v>
          </cell>
          <cell r="D4725">
            <v>5997</v>
          </cell>
        </row>
        <row r="4726">
          <cell r="A4726">
            <v>4727</v>
          </cell>
          <cell r="B4726" t="str">
            <v>TUBO ESTRUC.GALV.      2"</v>
          </cell>
          <cell r="C4726" t="str">
            <v>ML</v>
          </cell>
          <cell r="D4726">
            <v>7468</v>
          </cell>
        </row>
        <row r="4727">
          <cell r="A4727">
            <v>4728</v>
          </cell>
          <cell r="B4727" t="str">
            <v>TVP CLASICO 305x305x20</v>
          </cell>
          <cell r="C4727" t="str">
            <v>M2</v>
          </cell>
          <cell r="D4727">
            <v>79808</v>
          </cell>
        </row>
        <row r="4728">
          <cell r="A4728">
            <v>4729</v>
          </cell>
          <cell r="B4728" t="str">
            <v>PLATINA            1/2x3"</v>
          </cell>
          <cell r="C4728" t="str">
            <v>TN</v>
          </cell>
          <cell r="D4728">
            <v>659007</v>
          </cell>
        </row>
        <row r="4729">
          <cell r="A4729">
            <v>4730</v>
          </cell>
          <cell r="B4729" t="str">
            <v>PLATINA            5/8x2"</v>
          </cell>
          <cell r="C4729" t="str">
            <v>TN</v>
          </cell>
          <cell r="D4729">
            <v>726316</v>
          </cell>
        </row>
        <row r="4730">
          <cell r="A4730">
            <v>4731</v>
          </cell>
          <cell r="B4730" t="str">
            <v>TVP CLASICO 305x305x20 01</v>
          </cell>
          <cell r="C4730" t="str">
            <v>M2</v>
          </cell>
          <cell r="D4730">
            <v>97556</v>
          </cell>
        </row>
        <row r="4731">
          <cell r="A4731">
            <v>4732</v>
          </cell>
          <cell r="B4731" t="str">
            <v>TUBO ESTRUC.NEGRA    3/8"</v>
          </cell>
          <cell r="C4731" t="str">
            <v>ML</v>
          </cell>
          <cell r="D4731">
            <v>1383</v>
          </cell>
        </row>
        <row r="4732">
          <cell r="A4732">
            <v>4733</v>
          </cell>
          <cell r="B4732" t="str">
            <v>TUBO ESTRUC.NEGRA    1/2"</v>
          </cell>
          <cell r="C4732" t="str">
            <v>ML</v>
          </cell>
          <cell r="D4732">
            <v>1694</v>
          </cell>
        </row>
        <row r="4733">
          <cell r="A4733">
            <v>4734</v>
          </cell>
          <cell r="B4733" t="str">
            <v>TUBO ESTRUC.NEGRA    3/4"</v>
          </cell>
          <cell r="C4733" t="str">
            <v>ML</v>
          </cell>
          <cell r="D4733">
            <v>2111</v>
          </cell>
        </row>
        <row r="4734">
          <cell r="A4734">
            <v>4735</v>
          </cell>
          <cell r="B4734" t="str">
            <v>TUBO ESTRUC.NEGRA      1"</v>
          </cell>
          <cell r="C4734" t="str">
            <v>ML</v>
          </cell>
          <cell r="D4734">
            <v>2687</v>
          </cell>
        </row>
        <row r="4735">
          <cell r="A4735">
            <v>4736</v>
          </cell>
          <cell r="B4735" t="str">
            <v>TUBO ESTRUC.NEGRA  1 1/4"</v>
          </cell>
          <cell r="C4735" t="str">
            <v>ML</v>
          </cell>
          <cell r="D4735">
            <v>3398</v>
          </cell>
        </row>
        <row r="4736">
          <cell r="A4736">
            <v>4737</v>
          </cell>
          <cell r="B4736" t="str">
            <v>TUBO ESTRUC.NEGRA  1 1/2"</v>
          </cell>
          <cell r="C4736" t="str">
            <v>ML</v>
          </cell>
          <cell r="D4736">
            <v>3956</v>
          </cell>
        </row>
        <row r="4737">
          <cell r="A4737">
            <v>4738</v>
          </cell>
          <cell r="B4737" t="str">
            <v>TUBO ESTRUC.NEGRA      2"</v>
          </cell>
          <cell r="C4737" t="str">
            <v>ML</v>
          </cell>
          <cell r="D4737">
            <v>4928</v>
          </cell>
        </row>
        <row r="4738">
          <cell r="A4738">
            <v>4739</v>
          </cell>
          <cell r="B4738" t="str">
            <v>TVP CLASICO 305x610x20</v>
          </cell>
          <cell r="C4738" t="str">
            <v>M2</v>
          </cell>
          <cell r="D4738">
            <v>82244</v>
          </cell>
        </row>
        <row r="4739">
          <cell r="A4739">
            <v>4740</v>
          </cell>
          <cell r="B4739" t="str">
            <v>PLATINA            5/8x3"</v>
          </cell>
          <cell r="C4739" t="str">
            <v>TN</v>
          </cell>
          <cell r="D4739">
            <v>750384</v>
          </cell>
        </row>
        <row r="4740">
          <cell r="A4740">
            <v>4741</v>
          </cell>
          <cell r="B4740" t="str">
            <v>PLATINA            3/4x3"</v>
          </cell>
          <cell r="C4740" t="str">
            <v>TN</v>
          </cell>
          <cell r="D4740">
            <v>750384</v>
          </cell>
        </row>
        <row r="4741">
          <cell r="A4741">
            <v>4742</v>
          </cell>
          <cell r="B4741" t="str">
            <v>TUBO MUEBLE CAL.14     1"</v>
          </cell>
          <cell r="C4741" t="str">
            <v>ML</v>
          </cell>
          <cell r="D4741">
            <v>3356</v>
          </cell>
        </row>
        <row r="4742">
          <cell r="A4742">
            <v>4743</v>
          </cell>
          <cell r="B4742" t="str">
            <v>TUBO MUEBLE CL.14  1 1/2"</v>
          </cell>
          <cell r="C4742" t="str">
            <v>ML</v>
          </cell>
          <cell r="D4742">
            <v>5155</v>
          </cell>
        </row>
        <row r="4743">
          <cell r="A4743">
            <v>4744</v>
          </cell>
          <cell r="B4743" t="str">
            <v>CORTEZ DE ALCOBA TITAN</v>
          </cell>
          <cell r="C4743" t="str">
            <v>UN</v>
          </cell>
          <cell r="D4743">
            <v>33524</v>
          </cell>
        </row>
        <row r="4744">
          <cell r="A4744">
            <v>4745</v>
          </cell>
          <cell r="B4744" t="str">
            <v>TUBO MUEBLE CAL.16   1/2"</v>
          </cell>
          <cell r="C4744" t="str">
            <v>ML</v>
          </cell>
          <cell r="D4744">
            <v>1269</v>
          </cell>
        </row>
        <row r="4745">
          <cell r="A4745">
            <v>4746</v>
          </cell>
          <cell r="B4745" t="str">
            <v>TUBO MUEBLE CAL.16   3/4"</v>
          </cell>
          <cell r="C4745" t="str">
            <v>ML</v>
          </cell>
          <cell r="D4745">
            <v>1949</v>
          </cell>
        </row>
        <row r="4746">
          <cell r="A4746">
            <v>4747</v>
          </cell>
          <cell r="B4746" t="str">
            <v>TVP CLASICO 305x610x20 01</v>
          </cell>
          <cell r="C4746" t="str">
            <v>M2</v>
          </cell>
          <cell r="D4746">
            <v>101848</v>
          </cell>
        </row>
        <row r="4747">
          <cell r="A4747">
            <v>4748</v>
          </cell>
          <cell r="B4747" t="str">
            <v>TUBO MUEBLE CL.16   11/2"</v>
          </cell>
          <cell r="C4747" t="str">
            <v>ML</v>
          </cell>
          <cell r="D4747">
            <v>3750</v>
          </cell>
        </row>
        <row r="4748">
          <cell r="A4748">
            <v>4749</v>
          </cell>
          <cell r="B4748" t="str">
            <v>CORTEZ DE ENTRADA TITAN</v>
          </cell>
          <cell r="C4748" t="str">
            <v>UN</v>
          </cell>
          <cell r="D4748">
            <v>36656</v>
          </cell>
        </row>
        <row r="4749">
          <cell r="A4749">
            <v>4750</v>
          </cell>
          <cell r="B4749" t="str">
            <v>TUBO MUEBLE CAL.18   1/2"</v>
          </cell>
          <cell r="C4749" t="str">
            <v>ML</v>
          </cell>
          <cell r="D4749">
            <v>965</v>
          </cell>
        </row>
        <row r="4750">
          <cell r="A4750">
            <v>4751</v>
          </cell>
          <cell r="B4750" t="str">
            <v>TUBO MUEBLE CAL.18   3/4"</v>
          </cell>
          <cell r="C4750" t="str">
            <v>ML</v>
          </cell>
          <cell r="D4750">
            <v>1377</v>
          </cell>
        </row>
        <row r="4751">
          <cell r="A4751">
            <v>4752</v>
          </cell>
          <cell r="B4751" t="str">
            <v>TUBO MUEBLE CAL.18     1"</v>
          </cell>
          <cell r="C4751" t="str">
            <v>ML</v>
          </cell>
          <cell r="D4751">
            <v>1908</v>
          </cell>
        </row>
        <row r="4752">
          <cell r="A4752">
            <v>4753</v>
          </cell>
          <cell r="B4752" t="str">
            <v>TUBO MUEBLE CL.18   11/2"</v>
          </cell>
          <cell r="C4752" t="str">
            <v>ML</v>
          </cell>
          <cell r="D4752">
            <v>2749</v>
          </cell>
        </row>
        <row r="4753">
          <cell r="A4753">
            <v>4754</v>
          </cell>
          <cell r="B4753" t="str">
            <v>TUBO MUEBLE CAL.20   1/2"</v>
          </cell>
          <cell r="C4753" t="str">
            <v>ML</v>
          </cell>
          <cell r="D4753">
            <v>751</v>
          </cell>
        </row>
        <row r="4754">
          <cell r="A4754">
            <v>4755</v>
          </cell>
          <cell r="B4754" t="str">
            <v>TUBO MUEBLE CAL.20   3/4"</v>
          </cell>
          <cell r="C4754" t="str">
            <v>ML</v>
          </cell>
          <cell r="D4754">
            <v>1096</v>
          </cell>
        </row>
        <row r="4755">
          <cell r="A4755">
            <v>4756</v>
          </cell>
          <cell r="B4755" t="str">
            <v>TUBO MUEBLE CAL.20     1"</v>
          </cell>
          <cell r="C4755" t="str">
            <v>ML</v>
          </cell>
          <cell r="D4755">
            <v>1464</v>
          </cell>
        </row>
        <row r="4756">
          <cell r="A4756">
            <v>4757</v>
          </cell>
          <cell r="B4756" t="str">
            <v>TUBO MUEBLE CL.20   11/2"</v>
          </cell>
          <cell r="C4756" t="str">
            <v>ML</v>
          </cell>
          <cell r="D4756">
            <v>2133</v>
          </cell>
        </row>
        <row r="4757">
          <cell r="A4757">
            <v>4758</v>
          </cell>
          <cell r="B4757" t="str">
            <v>TUBO MUEBLE CAL.22   1/2"</v>
          </cell>
          <cell r="C4757" t="str">
            <v>ML</v>
          </cell>
          <cell r="D4757">
            <v>652</v>
          </cell>
        </row>
        <row r="4758">
          <cell r="A4758">
            <v>4759</v>
          </cell>
          <cell r="B4758" t="str">
            <v>TUBO MUEBLE CAL.22   3/4"</v>
          </cell>
          <cell r="C4758" t="str">
            <v>ML</v>
          </cell>
          <cell r="D4758">
            <v>970</v>
          </cell>
        </row>
        <row r="4759">
          <cell r="A4759">
            <v>4760</v>
          </cell>
          <cell r="B4759" t="str">
            <v>TUBO MUEBLE CAL.16     1"</v>
          </cell>
          <cell r="C4759" t="str">
            <v>ML</v>
          </cell>
          <cell r="D4759">
            <v>3180</v>
          </cell>
        </row>
        <row r="4760">
          <cell r="A4760">
            <v>4761</v>
          </cell>
          <cell r="B4760" t="str">
            <v>TUBO MUEBLE CL.16   11/01</v>
          </cell>
          <cell r="C4760" t="str">
            <v>ML</v>
          </cell>
          <cell r="D4760">
            <v>4877</v>
          </cell>
        </row>
        <row r="4761">
          <cell r="A4761">
            <v>4762</v>
          </cell>
          <cell r="B4761" t="str">
            <v>TUBO MUEBLE CAL.18   3/01</v>
          </cell>
          <cell r="C4761" t="str">
            <v>ML</v>
          </cell>
          <cell r="D4761">
            <v>1924</v>
          </cell>
        </row>
        <row r="4762">
          <cell r="A4762">
            <v>4763</v>
          </cell>
          <cell r="B4762" t="str">
            <v>TUBO MUEBLE CAL.18     01</v>
          </cell>
          <cell r="C4762" t="str">
            <v>ML</v>
          </cell>
          <cell r="D4762">
            <v>2368</v>
          </cell>
        </row>
        <row r="4763">
          <cell r="A4763">
            <v>4764</v>
          </cell>
          <cell r="B4763" t="str">
            <v>TUBO MUEBLE CL.18   11/01</v>
          </cell>
          <cell r="C4763" t="str">
            <v>ML</v>
          </cell>
          <cell r="D4763">
            <v>3922</v>
          </cell>
        </row>
        <row r="4764">
          <cell r="A4764">
            <v>4765</v>
          </cell>
          <cell r="B4764" t="str">
            <v>TUBO MUEBLE CAL.20   1/01</v>
          </cell>
          <cell r="C4764" t="str">
            <v>ML</v>
          </cell>
          <cell r="D4764">
            <v>871</v>
          </cell>
        </row>
        <row r="4765">
          <cell r="A4765">
            <v>4766</v>
          </cell>
          <cell r="B4765" t="str">
            <v>TUBO MUEBLE CAL.20   3/01</v>
          </cell>
          <cell r="C4765" t="str">
            <v>ML</v>
          </cell>
          <cell r="D4765">
            <v>1066</v>
          </cell>
        </row>
        <row r="4766">
          <cell r="A4766">
            <v>4767</v>
          </cell>
          <cell r="B4766" t="str">
            <v>TUBO MUEBLE CAL.20     01</v>
          </cell>
          <cell r="C4766" t="str">
            <v>ML</v>
          </cell>
          <cell r="D4766">
            <v>1416</v>
          </cell>
        </row>
        <row r="4767">
          <cell r="A4767">
            <v>4768</v>
          </cell>
          <cell r="B4767" t="str">
            <v>TUBO MUEBLE CL.20   11/01</v>
          </cell>
          <cell r="C4767" t="str">
            <v>ML</v>
          </cell>
          <cell r="D4767">
            <v>2236</v>
          </cell>
        </row>
        <row r="4768">
          <cell r="A4768">
            <v>4769</v>
          </cell>
          <cell r="B4768" t="str">
            <v>TUBO MUEBLE CAL.22   3/01</v>
          </cell>
          <cell r="C4768" t="str">
            <v>ML</v>
          </cell>
          <cell r="D4768">
            <v>980</v>
          </cell>
        </row>
        <row r="4769">
          <cell r="A4769">
            <v>4770</v>
          </cell>
          <cell r="B4769" t="str">
            <v>TUBO MUEBLE CAL.22     1"</v>
          </cell>
          <cell r="C4769" t="str">
            <v>M12</v>
          </cell>
          <cell r="D4769">
            <v>1279</v>
          </cell>
        </row>
        <row r="4770">
          <cell r="A4770">
            <v>4771</v>
          </cell>
          <cell r="B4770" t="str">
            <v>VENTANA ALUMINIO   100x01</v>
          </cell>
          <cell r="C4770" t="str">
            <v>UN</v>
          </cell>
          <cell r="D4770">
            <v>49938</v>
          </cell>
        </row>
        <row r="4771">
          <cell r="A4771">
            <v>4772</v>
          </cell>
          <cell r="B4771" t="str">
            <v>VENTANA ALUMINIO  200x100</v>
          </cell>
          <cell r="C4771" t="str">
            <v>UN</v>
          </cell>
          <cell r="D4771">
            <v>103165</v>
          </cell>
        </row>
        <row r="4772">
          <cell r="A4772">
            <v>4773</v>
          </cell>
          <cell r="B4772" t="str">
            <v>VENTANA ALUMINIO  100x100</v>
          </cell>
          <cell r="C4772" t="str">
            <v>UN</v>
          </cell>
          <cell r="D4772">
            <v>71254</v>
          </cell>
        </row>
        <row r="4773">
          <cell r="A4773">
            <v>4774</v>
          </cell>
          <cell r="B4773" t="str">
            <v>VENTANA ALUMINIO  200x150</v>
          </cell>
          <cell r="C4773" t="str">
            <v>UN</v>
          </cell>
          <cell r="D4773">
            <v>122830</v>
          </cell>
        </row>
        <row r="4774">
          <cell r="A4774">
            <v>4775</v>
          </cell>
          <cell r="B4774" t="str">
            <v>VENTANA ALUMINIO  100x150</v>
          </cell>
          <cell r="C4774" t="str">
            <v>UN</v>
          </cell>
          <cell r="D4774">
            <v>88670</v>
          </cell>
        </row>
        <row r="4775">
          <cell r="A4775">
            <v>4776</v>
          </cell>
          <cell r="B4775" t="str">
            <v>VENTANA ALUMINIO  250x100</v>
          </cell>
          <cell r="C4775" t="str">
            <v>UN</v>
          </cell>
          <cell r="D4775">
            <v>119364</v>
          </cell>
        </row>
        <row r="4776">
          <cell r="A4776">
            <v>4777</v>
          </cell>
          <cell r="B4776" t="str">
            <v>VENTANA ALUMINIO  150x100</v>
          </cell>
          <cell r="C4776" t="str">
            <v>UN</v>
          </cell>
          <cell r="D4776">
            <v>87209</v>
          </cell>
        </row>
        <row r="4777">
          <cell r="A4777">
            <v>4778</v>
          </cell>
          <cell r="B4777" t="str">
            <v>VENTANA ALUMINIO  250x150</v>
          </cell>
          <cell r="C4777" t="str">
            <v>UN</v>
          </cell>
          <cell r="D4777">
            <v>148231</v>
          </cell>
        </row>
        <row r="4778">
          <cell r="A4778">
            <v>4779</v>
          </cell>
          <cell r="B4778" t="str">
            <v>VENTANA ALUMINIO  150x150</v>
          </cell>
          <cell r="C4778" t="str">
            <v>UN</v>
          </cell>
          <cell r="D4778">
            <v>108403</v>
          </cell>
        </row>
        <row r="4779">
          <cell r="A4779">
            <v>4780</v>
          </cell>
          <cell r="B4779" t="str">
            <v>VENTANA ALUMINIO  250x101</v>
          </cell>
          <cell r="C4779" t="str">
            <v>UN</v>
          </cell>
          <cell r="D4779">
            <v>131057</v>
          </cell>
        </row>
        <row r="4780">
          <cell r="A4780">
            <v>4781</v>
          </cell>
          <cell r="B4780" t="str">
            <v>TVP CLASICO ASERRADO</v>
          </cell>
          <cell r="C4780" t="str">
            <v>M2</v>
          </cell>
          <cell r="D4780">
            <v>63104</v>
          </cell>
        </row>
        <row r="4781">
          <cell r="A4781">
            <v>4782</v>
          </cell>
          <cell r="B4781" t="str">
            <v>TUBO PRESION PVC     1/2"</v>
          </cell>
          <cell r="C4781" t="str">
            <v>ML</v>
          </cell>
          <cell r="D4781">
            <v>836</v>
          </cell>
        </row>
        <row r="4782">
          <cell r="A4782">
            <v>4783</v>
          </cell>
          <cell r="B4782" t="str">
            <v>MEZCLADOR ELITE 8"</v>
          </cell>
          <cell r="C4782" t="str">
            <v>UN</v>
          </cell>
          <cell r="D4782">
            <v>116511</v>
          </cell>
        </row>
        <row r="4783">
          <cell r="A4783">
            <v>4784</v>
          </cell>
          <cell r="B4783" t="str">
            <v>MEZCLADOR LOIRA EUROP.8"</v>
          </cell>
          <cell r="C4783" t="str">
            <v>UN</v>
          </cell>
          <cell r="D4783">
            <v>53777</v>
          </cell>
        </row>
        <row r="4784">
          <cell r="A4784">
            <v>4785</v>
          </cell>
          <cell r="B4784" t="str">
            <v>MEZCLADOR MONOCONTROL</v>
          </cell>
          <cell r="C4784" t="str">
            <v>UN</v>
          </cell>
          <cell r="D4784">
            <v>62615</v>
          </cell>
        </row>
        <row r="4785">
          <cell r="A4785">
            <v>4786</v>
          </cell>
          <cell r="B4785" t="str">
            <v>MEZCLADOR LOIRA CRIST.8"</v>
          </cell>
          <cell r="C4785" t="str">
            <v>UN</v>
          </cell>
          <cell r="D4785">
            <v>59015</v>
          </cell>
        </row>
        <row r="4786">
          <cell r="A4786">
            <v>4787</v>
          </cell>
          <cell r="B4786" t="str">
            <v>TUBO PRESION PVC     3/4"</v>
          </cell>
          <cell r="C4786" t="str">
            <v>ML</v>
          </cell>
          <cell r="D4786">
            <v>1118</v>
          </cell>
        </row>
        <row r="4787">
          <cell r="A4787">
            <v>4788</v>
          </cell>
          <cell r="B4787" t="str">
            <v>MEZCLADOR.SOB.PRISMA 4"</v>
          </cell>
          <cell r="C4787" t="str">
            <v>UN</v>
          </cell>
          <cell r="D4787">
            <v>38635</v>
          </cell>
        </row>
        <row r="4788">
          <cell r="A4788">
            <v>4789</v>
          </cell>
          <cell r="B4788" t="str">
            <v>MEZCLADOR SOB/.L.CRISTAL</v>
          </cell>
          <cell r="C4788" t="str">
            <v>UN</v>
          </cell>
          <cell r="D4788">
            <v>38635</v>
          </cell>
        </row>
        <row r="4789">
          <cell r="A4789">
            <v>4790</v>
          </cell>
          <cell r="B4789" t="str">
            <v>TUBO RESION PVC        1"</v>
          </cell>
          <cell r="C4789" t="str">
            <v>ML</v>
          </cell>
          <cell r="D4789">
            <v>1644</v>
          </cell>
        </row>
        <row r="4790">
          <cell r="A4790">
            <v>4791</v>
          </cell>
          <cell r="B4790" t="str">
            <v>MEZCLADOR SOB.GALAXIA 4"</v>
          </cell>
          <cell r="C4790" t="str">
            <v>UN</v>
          </cell>
          <cell r="D4790">
            <v>32993</v>
          </cell>
        </row>
        <row r="4791">
          <cell r="A4791">
            <v>4792</v>
          </cell>
          <cell r="B4791" t="str">
            <v>LLAVE INDIV.GALAXIA</v>
          </cell>
          <cell r="C4791" t="str">
            <v>UN</v>
          </cell>
          <cell r="D4791">
            <v>28320</v>
          </cell>
        </row>
        <row r="4792">
          <cell r="A4792">
            <v>4793</v>
          </cell>
          <cell r="B4792" t="str">
            <v>LLAVE INDIV.ONIX</v>
          </cell>
          <cell r="C4792" t="str">
            <v>UN</v>
          </cell>
          <cell r="D4792">
            <v>14263</v>
          </cell>
        </row>
        <row r="4793">
          <cell r="A4793">
            <v>4794</v>
          </cell>
          <cell r="B4793" t="str">
            <v>TUBO PRESION       1 1/4"</v>
          </cell>
          <cell r="C4793" t="str">
            <v>ML</v>
          </cell>
          <cell r="D4793">
            <v>1864</v>
          </cell>
        </row>
        <row r="4794">
          <cell r="A4794">
            <v>4795</v>
          </cell>
          <cell r="B4794" t="str">
            <v>GRIF. TANQ .HIDROST S</v>
          </cell>
          <cell r="C4794" t="str">
            <v>UN</v>
          </cell>
          <cell r="D4794">
            <v>17553</v>
          </cell>
        </row>
        <row r="4795">
          <cell r="A4795">
            <v>4796</v>
          </cell>
          <cell r="B4795" t="str">
            <v>GRIF. TANQ. HIDROSTAT</v>
          </cell>
          <cell r="C4795" t="str">
            <v>UN</v>
          </cell>
          <cell r="D4795">
            <v>15796</v>
          </cell>
        </row>
        <row r="4796">
          <cell r="A4796">
            <v>4797</v>
          </cell>
          <cell r="B4796" t="str">
            <v>GRIF. TANQ APOLO</v>
          </cell>
          <cell r="C4796" t="str">
            <v>UN</v>
          </cell>
          <cell r="D4796">
            <v>11573</v>
          </cell>
        </row>
        <row r="4797">
          <cell r="A4797">
            <v>4798</v>
          </cell>
          <cell r="B4797" t="str">
            <v>GRIF. CORTA P/TANQUE</v>
          </cell>
          <cell r="C4797" t="str">
            <v>UN</v>
          </cell>
          <cell r="D4797">
            <v>6577</v>
          </cell>
        </row>
        <row r="4798">
          <cell r="A4798">
            <v>4799</v>
          </cell>
          <cell r="B4798" t="str">
            <v>GRIF. TANQUE REP.</v>
          </cell>
          <cell r="C4798" t="str">
            <v>UN</v>
          </cell>
          <cell r="D4798">
            <v>11982</v>
          </cell>
        </row>
        <row r="4799">
          <cell r="A4799">
            <v>4800</v>
          </cell>
          <cell r="B4799" t="str">
            <v>TUBO PRESION PVC   1 1/2"</v>
          </cell>
          <cell r="C4799" t="str">
            <v>ML</v>
          </cell>
          <cell r="D4799">
            <v>2435</v>
          </cell>
        </row>
        <row r="4800">
          <cell r="A4800">
            <v>4801</v>
          </cell>
          <cell r="B4800" t="str">
            <v>MEZCL.BIDE ELITE 8"</v>
          </cell>
          <cell r="C4800" t="str">
            <v>UN</v>
          </cell>
          <cell r="D4800">
            <v>108930</v>
          </cell>
        </row>
        <row r="4801">
          <cell r="A4801">
            <v>4802</v>
          </cell>
          <cell r="B4801" t="str">
            <v>TUBO PRESION PVC       2"</v>
          </cell>
          <cell r="C4801" t="str">
            <v>ML</v>
          </cell>
          <cell r="D4801">
            <v>3435</v>
          </cell>
        </row>
        <row r="4802">
          <cell r="A4802">
            <v>4803</v>
          </cell>
          <cell r="B4802" t="str">
            <v>TUBO PRESION PVC   2 1/2"</v>
          </cell>
          <cell r="C4802" t="str">
            <v>ML</v>
          </cell>
          <cell r="D4802">
            <v>5138</v>
          </cell>
        </row>
        <row r="4803">
          <cell r="A4803">
            <v>4804</v>
          </cell>
          <cell r="B4803" t="str">
            <v>TUBO PRESION PVC       3"</v>
          </cell>
          <cell r="C4803" t="str">
            <v>ML</v>
          </cell>
          <cell r="D4803">
            <v>6629</v>
          </cell>
        </row>
        <row r="4804">
          <cell r="A4804">
            <v>4805</v>
          </cell>
          <cell r="B4804" t="str">
            <v>GRIF.ORINAL AUTOMAT.</v>
          </cell>
          <cell r="C4804" t="str">
            <v>UN</v>
          </cell>
          <cell r="D4804">
            <v>45399</v>
          </cell>
        </row>
        <row r="4805">
          <cell r="A4805">
            <v>4806</v>
          </cell>
          <cell r="B4805" t="str">
            <v>GRIF.ORINAL RESIDEN.</v>
          </cell>
          <cell r="C4805" t="str">
            <v>UN</v>
          </cell>
          <cell r="D4805">
            <v>29355</v>
          </cell>
        </row>
        <row r="4806">
          <cell r="A4806">
            <v>4807</v>
          </cell>
          <cell r="B4806" t="str">
            <v>GRIF.ORINAL  TRADIC.</v>
          </cell>
          <cell r="C4806" t="str">
            <v>UN</v>
          </cell>
          <cell r="D4806">
            <v>26545</v>
          </cell>
        </row>
        <row r="4807">
          <cell r="A4807">
            <v>4808</v>
          </cell>
          <cell r="B4807" t="str">
            <v>MADERA GUINO</v>
          </cell>
          <cell r="C4807" t="str">
            <v>ML</v>
          </cell>
          <cell r="D4807">
            <v>1968</v>
          </cell>
        </row>
        <row r="4808">
          <cell r="A4808">
            <v>4809</v>
          </cell>
          <cell r="B4808" t="str">
            <v>TUBO PRESION PVC       4"</v>
          </cell>
          <cell r="C4808" t="str">
            <v>ML</v>
          </cell>
          <cell r="D4808">
            <v>11600</v>
          </cell>
        </row>
        <row r="4809">
          <cell r="A4809">
            <v>4810</v>
          </cell>
          <cell r="B4809" t="str">
            <v>MEZCLADOR ELITE DUAL COL.</v>
          </cell>
          <cell r="C4809" t="str">
            <v>UN</v>
          </cell>
          <cell r="D4809">
            <v>120249</v>
          </cell>
        </row>
        <row r="4810">
          <cell r="A4810">
            <v>4811</v>
          </cell>
          <cell r="B4810" t="str">
            <v>DUCHA CONFORT.   CSB</v>
          </cell>
          <cell r="C4810" t="str">
            <v>UN</v>
          </cell>
          <cell r="D4810">
            <v>85254</v>
          </cell>
        </row>
        <row r="4811">
          <cell r="A4811">
            <v>4812</v>
          </cell>
          <cell r="B4811" t="str">
            <v>LOIRA EUROPA DUAL C.</v>
          </cell>
          <cell r="C4811" t="str">
            <v>UN</v>
          </cell>
          <cell r="D4811">
            <v>62469</v>
          </cell>
        </row>
        <row r="4812">
          <cell r="A4812">
            <v>4813</v>
          </cell>
          <cell r="B4812" t="str">
            <v>TUBO PRESION PVC       6"</v>
          </cell>
          <cell r="C4812" t="str">
            <v>ML</v>
          </cell>
          <cell r="D4812">
            <v>24633</v>
          </cell>
        </row>
        <row r="4813">
          <cell r="A4813">
            <v>4814</v>
          </cell>
          <cell r="B4813" t="str">
            <v>MEZC.LOIRA CRISTAL VENEC.</v>
          </cell>
          <cell r="C4813" t="str">
            <v>UN</v>
          </cell>
          <cell r="D4813">
            <v>62469</v>
          </cell>
        </row>
        <row r="4814">
          <cell r="A4814">
            <v>4815</v>
          </cell>
          <cell r="B4814" t="str">
            <v>TUBO PVC RIEGO       3/4"</v>
          </cell>
          <cell r="C4814" t="str">
            <v>ML</v>
          </cell>
          <cell r="D4814">
            <v>834</v>
          </cell>
        </row>
        <row r="4815">
          <cell r="A4815">
            <v>4816</v>
          </cell>
          <cell r="B4815" t="str">
            <v>MEZC.VENTURA  DUAL  COLOR</v>
          </cell>
          <cell r="C4815" t="str">
            <v>UN</v>
          </cell>
          <cell r="D4815">
            <v>88368</v>
          </cell>
        </row>
        <row r="4816">
          <cell r="A4816">
            <v>4817</v>
          </cell>
          <cell r="B4816" t="str">
            <v>MEZC.ELITE DUAL     COLOR</v>
          </cell>
          <cell r="C4816" t="str">
            <v>UN</v>
          </cell>
          <cell r="D4816">
            <v>100920</v>
          </cell>
        </row>
        <row r="4817">
          <cell r="A4817">
            <v>4818</v>
          </cell>
          <cell r="B4817" t="str">
            <v>DUCHA CONFORTAB.SSB</v>
          </cell>
          <cell r="C4817" t="str">
            <v>UN</v>
          </cell>
          <cell r="D4817">
            <v>70466</v>
          </cell>
        </row>
        <row r="4818">
          <cell r="A4818">
            <v>4819</v>
          </cell>
          <cell r="B4818" t="str">
            <v>MEZC.LOIRA EUROPA   COLOR</v>
          </cell>
          <cell r="C4818" t="str">
            <v>UN</v>
          </cell>
          <cell r="D4818">
            <v>35171</v>
          </cell>
        </row>
        <row r="4819">
          <cell r="A4819">
            <v>4820</v>
          </cell>
          <cell r="B4819" t="str">
            <v>TUBO PVC RIEGO         1"</v>
          </cell>
          <cell r="C4819" t="str">
            <v>ML</v>
          </cell>
          <cell r="D4819">
            <v>1187</v>
          </cell>
        </row>
        <row r="4820">
          <cell r="A4820">
            <v>4821</v>
          </cell>
          <cell r="B4820" t="str">
            <v>MEZC.LOIRA CRISTAL</v>
          </cell>
          <cell r="C4820" t="str">
            <v>UN</v>
          </cell>
          <cell r="D4820">
            <v>40722</v>
          </cell>
        </row>
        <row r="4821">
          <cell r="A4821">
            <v>4822</v>
          </cell>
          <cell r="B4821" t="str">
            <v>MEZC.IRIS</v>
          </cell>
          <cell r="C4821" t="str">
            <v>UN</v>
          </cell>
          <cell r="D4821">
            <v>57291</v>
          </cell>
        </row>
        <row r="4822">
          <cell r="A4822">
            <v>4823</v>
          </cell>
          <cell r="B4822" t="str">
            <v>MEZC.CALIPSO</v>
          </cell>
          <cell r="C4822" t="str">
            <v>UN</v>
          </cell>
          <cell r="D4822">
            <v>27805</v>
          </cell>
        </row>
        <row r="4823">
          <cell r="A4823">
            <v>4824</v>
          </cell>
          <cell r="B4823" t="str">
            <v>TUBO PVC RIEGO     1/1/4"</v>
          </cell>
          <cell r="C4823" t="str">
            <v>ML</v>
          </cell>
          <cell r="D4823">
            <v>1731</v>
          </cell>
        </row>
        <row r="4824">
          <cell r="A4824">
            <v>4825</v>
          </cell>
          <cell r="B4824" t="str">
            <v>KWIKSET GRECIAN DE PASO</v>
          </cell>
          <cell r="C4824" t="str">
            <v>UN</v>
          </cell>
          <cell r="D4824">
            <v>14732</v>
          </cell>
        </row>
        <row r="4825">
          <cell r="A4825">
            <v>4826</v>
          </cell>
          <cell r="B4825" t="str">
            <v>TELEDUCHA  EUROPA COLOR</v>
          </cell>
          <cell r="C4825" t="str">
            <v>UN</v>
          </cell>
          <cell r="D4825">
            <v>18841</v>
          </cell>
        </row>
        <row r="4826">
          <cell r="A4826">
            <v>4827</v>
          </cell>
          <cell r="B4826" t="str">
            <v>ANTICORROSIVO GRIS</v>
          </cell>
          <cell r="C4826" t="str">
            <v>GL</v>
          </cell>
          <cell r="D4826">
            <v>16900</v>
          </cell>
        </row>
        <row r="4827">
          <cell r="A4827">
            <v>4828</v>
          </cell>
          <cell r="B4827" t="str">
            <v>DESVIADOR PARA TELEDUCHA</v>
          </cell>
          <cell r="C4827" t="str">
            <v>UN</v>
          </cell>
          <cell r="D4827">
            <v>6350</v>
          </cell>
        </row>
        <row r="4828">
          <cell r="A4828">
            <v>4829</v>
          </cell>
          <cell r="B4828" t="str">
            <v>CONJ.DUCHA SENCILLA PORC.</v>
          </cell>
          <cell r="C4828" t="str">
            <v>UN</v>
          </cell>
          <cell r="D4828">
            <v>22951</v>
          </cell>
        </row>
        <row r="4829">
          <cell r="A4829">
            <v>4830</v>
          </cell>
          <cell r="B4829" t="str">
            <v>TUBO PVC RIEGO     1 1/2"</v>
          </cell>
          <cell r="C4829" t="str">
            <v>ML</v>
          </cell>
          <cell r="D4829">
            <v>2197</v>
          </cell>
        </row>
        <row r="4830">
          <cell r="A4830">
            <v>4831</v>
          </cell>
          <cell r="B4830" t="str">
            <v>KWIKSET GRECIAN DE BAÑO</v>
          </cell>
          <cell r="C4830" t="str">
            <v>UN</v>
          </cell>
          <cell r="D4830">
            <v>18444</v>
          </cell>
        </row>
        <row r="4831">
          <cell r="A4831">
            <v>4832</v>
          </cell>
          <cell r="B4831" t="str">
            <v>KWIKSET GRECIAN DE ALCOBA</v>
          </cell>
          <cell r="C4831" t="str">
            <v>UN</v>
          </cell>
          <cell r="D4831">
            <v>24244</v>
          </cell>
        </row>
        <row r="4832">
          <cell r="A4832">
            <v>4833</v>
          </cell>
          <cell r="B4832" t="str">
            <v>REGADERA DUAL      EUROPA</v>
          </cell>
          <cell r="C4832" t="str">
            <v>UN</v>
          </cell>
          <cell r="D4832">
            <v>18206</v>
          </cell>
        </row>
        <row r="4833">
          <cell r="A4833">
            <v>4834</v>
          </cell>
          <cell r="B4833" t="str">
            <v>REGADERA VENECIANA</v>
          </cell>
          <cell r="C4833" t="str">
            <v>UN</v>
          </cell>
          <cell r="D4833">
            <v>9170</v>
          </cell>
        </row>
        <row r="4834">
          <cell r="A4834">
            <v>4835</v>
          </cell>
          <cell r="B4834" t="str">
            <v>REGADERA CORRIENTE CROM.</v>
          </cell>
          <cell r="C4834" t="str">
            <v>UN</v>
          </cell>
          <cell r="D4834">
            <v>6911</v>
          </cell>
        </row>
        <row r="4835">
          <cell r="A4835">
            <v>4836</v>
          </cell>
          <cell r="B4835" t="str">
            <v>REGADERA OVAL</v>
          </cell>
          <cell r="C4835" t="str">
            <v>UN</v>
          </cell>
          <cell r="D4835">
            <v>7473</v>
          </cell>
        </row>
        <row r="4836">
          <cell r="A4836">
            <v>4837</v>
          </cell>
          <cell r="B4836" t="str">
            <v>REJILLA EUROPA    CROMADA</v>
          </cell>
          <cell r="C4836" t="str">
            <v>UN</v>
          </cell>
          <cell r="D4836">
            <v>3944</v>
          </cell>
        </row>
        <row r="4837">
          <cell r="A4837">
            <v>4838</v>
          </cell>
          <cell r="B4837" t="str">
            <v>REJILLA SIN CROMAR</v>
          </cell>
          <cell r="C4837" t="str">
            <v>UN</v>
          </cell>
          <cell r="D4837">
            <v>3944</v>
          </cell>
        </row>
        <row r="4838">
          <cell r="A4838">
            <v>4839</v>
          </cell>
          <cell r="B4838" t="str">
            <v>REJILLA CUADRADA EUR.CROM</v>
          </cell>
          <cell r="C4838" t="str">
            <v>UN</v>
          </cell>
          <cell r="D4838">
            <v>3944</v>
          </cell>
        </row>
        <row r="4839">
          <cell r="A4839">
            <v>4840</v>
          </cell>
          <cell r="B4839" t="str">
            <v>REJILLA CUADRADA GRIS</v>
          </cell>
          <cell r="C4839" t="str">
            <v>UN</v>
          </cell>
          <cell r="D4839">
            <v>2123</v>
          </cell>
        </row>
        <row r="4840">
          <cell r="A4840">
            <v>4841</v>
          </cell>
          <cell r="B4840" t="str">
            <v>MADERA ABARCO</v>
          </cell>
          <cell r="C4840" t="str">
            <v>ML</v>
          </cell>
          <cell r="D4840">
            <v>2296</v>
          </cell>
        </row>
        <row r="4841">
          <cell r="A4841">
            <v>4842</v>
          </cell>
          <cell r="B4841" t="str">
            <v>MEZC.L/PLATOS MONOCONTROL</v>
          </cell>
          <cell r="C4841" t="str">
            <v>UN</v>
          </cell>
          <cell r="D4841">
            <v>60742</v>
          </cell>
        </row>
        <row r="4842">
          <cell r="A4842">
            <v>4843</v>
          </cell>
          <cell r="B4842" t="str">
            <v>MEZC.L/PLATOS      EUROPA</v>
          </cell>
          <cell r="C4842" t="str">
            <v>UN</v>
          </cell>
          <cell r="D4842">
            <v>48744</v>
          </cell>
        </row>
        <row r="4843">
          <cell r="A4843">
            <v>4844</v>
          </cell>
          <cell r="B4843" t="str">
            <v>MEZC.L/PLATOS LOIRA CRIST</v>
          </cell>
          <cell r="C4843" t="str">
            <v>UN</v>
          </cell>
          <cell r="D4843">
            <v>48744</v>
          </cell>
        </row>
        <row r="4844">
          <cell r="A4844">
            <v>4845</v>
          </cell>
          <cell r="B4844" t="str">
            <v>MEZC.L/PLATOS SOBR/P IRIS</v>
          </cell>
          <cell r="C4844" t="str">
            <v>UN</v>
          </cell>
          <cell r="D4844">
            <v>38913</v>
          </cell>
        </row>
        <row r="4845">
          <cell r="A4845">
            <v>4846</v>
          </cell>
          <cell r="B4845" t="str">
            <v>KWIKSET GRECIAN DE ENTRAD</v>
          </cell>
          <cell r="C4845" t="str">
            <v>UN</v>
          </cell>
          <cell r="D4845">
            <v>36192</v>
          </cell>
        </row>
        <row r="4846">
          <cell r="A4846">
            <v>4847</v>
          </cell>
          <cell r="B4846" t="str">
            <v>MEZC.L/PL.ALETA PICO ALC.</v>
          </cell>
          <cell r="C4846" t="str">
            <v>UN</v>
          </cell>
          <cell r="D4846">
            <v>35577</v>
          </cell>
        </row>
        <row r="4847">
          <cell r="A4847">
            <v>4848</v>
          </cell>
          <cell r="B4847" t="str">
            <v>LLAVE DE COCINA C/EXTENS.</v>
          </cell>
          <cell r="C4847" t="str">
            <v>UN</v>
          </cell>
          <cell r="D4847">
            <v>15376</v>
          </cell>
        </row>
        <row r="4848">
          <cell r="A4848">
            <v>4849</v>
          </cell>
          <cell r="B4848" t="str">
            <v>LLAVE DE COCINA PESADA</v>
          </cell>
          <cell r="C4848" t="str">
            <v>UN</v>
          </cell>
          <cell r="D4848">
            <v>12878</v>
          </cell>
        </row>
        <row r="4849">
          <cell r="A4849">
            <v>4850</v>
          </cell>
          <cell r="B4849" t="str">
            <v>ANTICORROSIVO ROJO     01</v>
          </cell>
          <cell r="C4849" t="str">
            <v>GL</v>
          </cell>
          <cell r="D4849">
            <v>15100</v>
          </cell>
        </row>
        <row r="4850">
          <cell r="A4850">
            <v>4851</v>
          </cell>
          <cell r="B4850" t="str">
            <v>LLAVE LAVADORA-CALENTADOR</v>
          </cell>
          <cell r="C4850" t="str">
            <v>UN</v>
          </cell>
          <cell r="D4850">
            <v>13418</v>
          </cell>
        </row>
        <row r="4851">
          <cell r="A4851">
            <v>4852</v>
          </cell>
          <cell r="B4851" t="str">
            <v>TVP CLASICO ASERRADO   01</v>
          </cell>
          <cell r="C4851" t="str">
            <v>M2</v>
          </cell>
          <cell r="D4851">
            <v>77720</v>
          </cell>
        </row>
        <row r="4852">
          <cell r="A4852">
            <v>4853</v>
          </cell>
          <cell r="B4852" t="str">
            <v>TVP CLASICO CUADREADO</v>
          </cell>
          <cell r="C4852" t="str">
            <v>M2</v>
          </cell>
          <cell r="D4852">
            <v>88276</v>
          </cell>
        </row>
        <row r="4853">
          <cell r="A4853">
            <v>4854</v>
          </cell>
          <cell r="B4853" t="str">
            <v>TVP CLASICO CUADREADO  01</v>
          </cell>
          <cell r="C4853" t="str">
            <v>M2</v>
          </cell>
          <cell r="D4853">
            <v>109156</v>
          </cell>
        </row>
        <row r="4854">
          <cell r="A4854">
            <v>4855</v>
          </cell>
          <cell r="B4854" t="str">
            <v>VERDE SALTAN 153x305x10</v>
          </cell>
          <cell r="C4854" t="str">
            <v>M2</v>
          </cell>
          <cell r="D4854">
            <v>127600</v>
          </cell>
        </row>
        <row r="4855">
          <cell r="A4855">
            <v>4856</v>
          </cell>
          <cell r="B4855" t="str">
            <v>VERDE SALTAN 305x305x10</v>
          </cell>
          <cell r="C4855" t="str">
            <v>M2</v>
          </cell>
          <cell r="D4855">
            <v>127600</v>
          </cell>
        </row>
        <row r="4856">
          <cell r="A4856">
            <v>4857</v>
          </cell>
          <cell r="B4856" t="str">
            <v>138978NION MECANICA    2"</v>
          </cell>
          <cell r="C4856" t="str">
            <v>UN</v>
          </cell>
          <cell r="D4856">
            <v>126344</v>
          </cell>
        </row>
        <row r="4857">
          <cell r="A4857">
            <v>4858</v>
          </cell>
          <cell r="B4857" t="str">
            <v>EXT.ESCUDO LLAVE T.  1/2"</v>
          </cell>
          <cell r="C4857" t="str">
            <v>UN</v>
          </cell>
          <cell r="D4857">
            <v>2480</v>
          </cell>
        </row>
        <row r="4858">
          <cell r="A4858">
            <v>4859</v>
          </cell>
          <cell r="B4858" t="str">
            <v>VERDE SALTAN ZOCALO</v>
          </cell>
          <cell r="C4858" t="str">
            <v>M2</v>
          </cell>
          <cell r="D4858">
            <v>9280</v>
          </cell>
        </row>
        <row r="4859">
          <cell r="A4859">
            <v>4860</v>
          </cell>
          <cell r="B4859" t="str">
            <v>LLAVE TERMINAL MANG. 1/2"</v>
          </cell>
          <cell r="C4859" t="str">
            <v>UN</v>
          </cell>
          <cell r="D4859">
            <v>6206</v>
          </cell>
        </row>
        <row r="4860">
          <cell r="A4860">
            <v>4861</v>
          </cell>
          <cell r="B4860" t="str">
            <v>BOQUILLAS JUEGO 1 1/2"</v>
          </cell>
          <cell r="C4860" t="str">
            <v>UN</v>
          </cell>
          <cell r="D4860">
            <v>703</v>
          </cell>
        </row>
        <row r="4861">
          <cell r="A4861">
            <v>4862</v>
          </cell>
          <cell r="B4861" t="str">
            <v>LLAVE CAMPANA ECONOM.1.2"</v>
          </cell>
          <cell r="C4861" t="str">
            <v>UN</v>
          </cell>
          <cell r="D4861">
            <v>8755</v>
          </cell>
        </row>
        <row r="4862">
          <cell r="A4862">
            <v>4863</v>
          </cell>
          <cell r="B4862" t="str">
            <v>LLAVE CONTEN.MD.PASO 1/2"</v>
          </cell>
          <cell r="C4862" t="str">
            <v>UN</v>
          </cell>
          <cell r="D4862">
            <v>5337</v>
          </cell>
        </row>
        <row r="4863">
          <cell r="A4863">
            <v>4864</v>
          </cell>
          <cell r="B4863" t="str">
            <v>LLAVE TERM.CORR.LIV. 1/2"</v>
          </cell>
          <cell r="C4863" t="str">
            <v>UN</v>
          </cell>
          <cell r="D4863">
            <v>4421</v>
          </cell>
        </row>
        <row r="4864">
          <cell r="A4864">
            <v>4865</v>
          </cell>
          <cell r="B4864" t="str">
            <v>KWIKSET GRECIAN DE ENTR01</v>
          </cell>
          <cell r="C4864" t="str">
            <v>UN</v>
          </cell>
          <cell r="D4864">
            <v>26796</v>
          </cell>
        </row>
        <row r="4865">
          <cell r="A4865">
            <v>4866</v>
          </cell>
          <cell r="B4865" t="str">
            <v>LLAVE TERM.MANG.LIV. 1/2"</v>
          </cell>
          <cell r="C4865" t="str">
            <v>UN</v>
          </cell>
          <cell r="D4865">
            <v>4633</v>
          </cell>
        </row>
        <row r="4866">
          <cell r="A4866">
            <v>4867</v>
          </cell>
          <cell r="B4866" t="str">
            <v>TINA FRANCESA   1.8x1x.42</v>
          </cell>
          <cell r="C4866" t="str">
            <v>UN</v>
          </cell>
          <cell r="D4866">
            <v>351301</v>
          </cell>
        </row>
        <row r="4867">
          <cell r="A4867">
            <v>4868</v>
          </cell>
          <cell r="B4867" t="str">
            <v>VERDE SALTAN 153x305x11</v>
          </cell>
          <cell r="C4867" t="str">
            <v>M2</v>
          </cell>
          <cell r="D4867">
            <v>123192</v>
          </cell>
        </row>
        <row r="4868">
          <cell r="A4868">
            <v>4869</v>
          </cell>
          <cell r="B4868" t="str">
            <v>TINA ITALIANA  1.7x.7x.42</v>
          </cell>
          <cell r="C4868" t="str">
            <v>UN</v>
          </cell>
          <cell r="D4868">
            <v>225872</v>
          </cell>
        </row>
        <row r="4869">
          <cell r="A4869">
            <v>4870</v>
          </cell>
          <cell r="B4869" t="str">
            <v>TUBO PVC RIEGO         3"</v>
          </cell>
          <cell r="C4869" t="str">
            <v>ML</v>
          </cell>
          <cell r="D4869">
            <v>4125</v>
          </cell>
        </row>
        <row r="4870">
          <cell r="A4870">
            <v>4871</v>
          </cell>
          <cell r="B4870" t="str">
            <v>VERDE SALTAN 305x305X11</v>
          </cell>
          <cell r="C4870" t="str">
            <v>M2</v>
          </cell>
          <cell r="D4870">
            <v>123192</v>
          </cell>
        </row>
        <row r="4871">
          <cell r="A4871">
            <v>4872</v>
          </cell>
          <cell r="B4871" t="str">
            <v>VERDE SALTAN 153x305X20</v>
          </cell>
          <cell r="C4871" t="str">
            <v>M2</v>
          </cell>
          <cell r="D4871">
            <v>134328</v>
          </cell>
        </row>
        <row r="4872">
          <cell r="A4872">
            <v>4873</v>
          </cell>
          <cell r="B4872" t="str">
            <v>MEZC.L/PLATOS CONEX. 1/2"</v>
          </cell>
          <cell r="C4872" t="str">
            <v>UN</v>
          </cell>
          <cell r="D4872">
            <v>31525</v>
          </cell>
        </row>
        <row r="4873">
          <cell r="A4873">
            <v>4874</v>
          </cell>
          <cell r="B4873" t="str">
            <v>DUCHA PLASTICA</v>
          </cell>
          <cell r="C4873" t="str">
            <v>UN</v>
          </cell>
          <cell r="D4873">
            <v>2956</v>
          </cell>
        </row>
        <row r="4874">
          <cell r="A4874">
            <v>4875</v>
          </cell>
          <cell r="B4874" t="str">
            <v>DUCHA PLASTICA    CROMADA</v>
          </cell>
          <cell r="C4874" t="str">
            <v>UN</v>
          </cell>
          <cell r="D4874">
            <v>4329</v>
          </cell>
        </row>
        <row r="4875">
          <cell r="A4875">
            <v>4876</v>
          </cell>
          <cell r="B4875" t="str">
            <v>MEZCL.L/PLATOS PARED   8"</v>
          </cell>
          <cell r="C4875" t="str">
            <v>UN</v>
          </cell>
          <cell r="D4875">
            <v>164708</v>
          </cell>
        </row>
        <row r="4876">
          <cell r="A4876">
            <v>4877</v>
          </cell>
          <cell r="B4876" t="str">
            <v>MEZCL.L/PLATOS PARED   01</v>
          </cell>
          <cell r="C4876" t="str">
            <v>UN</v>
          </cell>
          <cell r="D4876">
            <v>171483</v>
          </cell>
        </row>
        <row r="4877">
          <cell r="A4877">
            <v>4878</v>
          </cell>
          <cell r="B4877" t="str">
            <v>LLAVE MOVIL PARED</v>
          </cell>
          <cell r="C4877" t="str">
            <v>UN</v>
          </cell>
          <cell r="D4877">
            <v>56817</v>
          </cell>
        </row>
        <row r="4878">
          <cell r="A4878">
            <v>4879</v>
          </cell>
          <cell r="B4878" t="str">
            <v>LLAVE MOVIL MESA</v>
          </cell>
          <cell r="C4878" t="str">
            <v>UN</v>
          </cell>
          <cell r="D4878">
            <v>85921</v>
          </cell>
        </row>
        <row r="4879">
          <cell r="A4879">
            <v>4880</v>
          </cell>
          <cell r="B4879" t="str">
            <v>INST.PISO VINILO C/PEGANT</v>
          </cell>
          <cell r="C4879" t="str">
            <v>M2</v>
          </cell>
          <cell r="D4879">
            <v>1200</v>
          </cell>
        </row>
        <row r="4880">
          <cell r="A4880">
            <v>4881</v>
          </cell>
          <cell r="B4880" t="str">
            <v>MEZCL.L/PLATOS MONOBL. 8"</v>
          </cell>
          <cell r="C4880" t="str">
            <v>UN</v>
          </cell>
          <cell r="D4880">
            <v>152540</v>
          </cell>
        </row>
        <row r="4881">
          <cell r="A4881">
            <v>4882</v>
          </cell>
          <cell r="B4881" t="str">
            <v>TINA NORUEGA DI.1.3 H=.42</v>
          </cell>
          <cell r="C4881" t="str">
            <v>UN</v>
          </cell>
          <cell r="D4881">
            <v>103644</v>
          </cell>
        </row>
        <row r="4882">
          <cell r="A4882">
            <v>4883</v>
          </cell>
          <cell r="B4882" t="str">
            <v>MEZCL.MESA TIPO C      6"</v>
          </cell>
          <cell r="C4882" t="str">
            <v>UN</v>
          </cell>
          <cell r="D4882">
            <v>122716</v>
          </cell>
        </row>
        <row r="4883">
          <cell r="A4883">
            <v>4884</v>
          </cell>
          <cell r="B4883" t="str">
            <v>MEZCL.MESA TIPO C      8"</v>
          </cell>
          <cell r="C4883" t="str">
            <v>UN</v>
          </cell>
          <cell r="D4883">
            <v>133968</v>
          </cell>
        </row>
        <row r="4884">
          <cell r="A4884">
            <v>4885</v>
          </cell>
          <cell r="B4884" t="str">
            <v>MEZCL.DUCHA 3 LLAVES</v>
          </cell>
          <cell r="C4884" t="str">
            <v>UN</v>
          </cell>
          <cell r="D4884">
            <v>223636</v>
          </cell>
        </row>
        <row r="4885">
          <cell r="A4885">
            <v>4886</v>
          </cell>
          <cell r="B4885" t="str">
            <v>C.RASO PLYCEM LISO</v>
          </cell>
          <cell r="C4885" t="str">
            <v>M2</v>
          </cell>
          <cell r="D4885">
            <v>14802</v>
          </cell>
        </row>
        <row r="4886">
          <cell r="A4886">
            <v>4887</v>
          </cell>
          <cell r="B4886" t="str">
            <v>TUBO PVC RIEGO         4"</v>
          </cell>
          <cell r="C4886" t="str">
            <v>ML</v>
          </cell>
          <cell r="D4886">
            <v>6832</v>
          </cell>
        </row>
        <row r="4887">
          <cell r="A4887">
            <v>4888</v>
          </cell>
          <cell r="B4887" t="str">
            <v>TUBO PVC RIEGO         6"</v>
          </cell>
          <cell r="C4887" t="str">
            <v>ML</v>
          </cell>
          <cell r="D4887">
            <v>13121</v>
          </cell>
        </row>
        <row r="4888">
          <cell r="A4888">
            <v>4889</v>
          </cell>
          <cell r="B4888" t="str">
            <v>TINA OVAL    1.52x1.06x.4</v>
          </cell>
          <cell r="C4888" t="str">
            <v>UN</v>
          </cell>
          <cell r="D4888">
            <v>273811</v>
          </cell>
        </row>
        <row r="4889">
          <cell r="A4889">
            <v>4890</v>
          </cell>
          <cell r="B4889" t="str">
            <v>VERDE SALTAN 153X305x2001</v>
          </cell>
          <cell r="C4889" t="str">
            <v>M2</v>
          </cell>
          <cell r="D4889">
            <v>143724</v>
          </cell>
        </row>
        <row r="4890">
          <cell r="A4890">
            <v>4891</v>
          </cell>
          <cell r="B4890" t="str">
            <v>MEZCL.DUCHA 2 LLAVES   8"</v>
          </cell>
          <cell r="C4890" t="str">
            <v>UN</v>
          </cell>
          <cell r="D4890">
            <v>158908</v>
          </cell>
        </row>
        <row r="4891">
          <cell r="A4891">
            <v>4892</v>
          </cell>
          <cell r="B4891" t="str">
            <v>MEZCL.LAVAMANOS 3H     8"</v>
          </cell>
          <cell r="C4891" t="str">
            <v>UN</v>
          </cell>
          <cell r="D4891">
            <v>171193</v>
          </cell>
        </row>
        <row r="4892">
          <cell r="A4892">
            <v>4893</v>
          </cell>
          <cell r="B4892" t="str">
            <v>MEZCL.L/MANOS MONOBL.  4"</v>
          </cell>
          <cell r="C4892" t="str">
            <v>UN</v>
          </cell>
          <cell r="D4892">
            <v>130106</v>
          </cell>
        </row>
        <row r="4893">
          <cell r="A4893">
            <v>4894</v>
          </cell>
          <cell r="B4893" t="str">
            <v>TUBO PVC RIEGO         8"</v>
          </cell>
          <cell r="C4893" t="str">
            <v>ML</v>
          </cell>
          <cell r="D4893">
            <v>23011</v>
          </cell>
        </row>
        <row r="4894">
          <cell r="A4894">
            <v>4895</v>
          </cell>
          <cell r="B4894" t="str">
            <v>TUBO PVC RIEGO        10"</v>
          </cell>
          <cell r="C4894" t="str">
            <v>ML</v>
          </cell>
          <cell r="D4894">
            <v>35575</v>
          </cell>
        </row>
        <row r="4895">
          <cell r="A4895">
            <v>4896</v>
          </cell>
          <cell r="B4895" t="str">
            <v>MEZCL.L/PLATOS COLOR   8"</v>
          </cell>
          <cell r="C4895" t="str">
            <v>UN</v>
          </cell>
          <cell r="D4895">
            <v>25694</v>
          </cell>
        </row>
        <row r="4896">
          <cell r="A4896">
            <v>4897</v>
          </cell>
          <cell r="B4896" t="str">
            <v>MEZCL.L/PLATOS CROMO   8"</v>
          </cell>
          <cell r="C4896" t="str">
            <v>UN</v>
          </cell>
          <cell r="D4896">
            <v>25833</v>
          </cell>
        </row>
        <row r="4897">
          <cell r="A4897">
            <v>4898</v>
          </cell>
          <cell r="B4897" t="str">
            <v>MEZCL.DUCHA COLOR SU   8"</v>
          </cell>
          <cell r="C4897" t="str">
            <v>UN</v>
          </cell>
          <cell r="D4897">
            <v>30264</v>
          </cell>
        </row>
        <row r="4898">
          <cell r="A4898">
            <v>4899</v>
          </cell>
          <cell r="B4898" t="str">
            <v>MEZCL.DUCHA CROMO CU   8"</v>
          </cell>
          <cell r="C4898" t="str">
            <v>UN</v>
          </cell>
          <cell r="D4898">
            <v>35020</v>
          </cell>
        </row>
        <row r="4899">
          <cell r="A4899">
            <v>4900</v>
          </cell>
          <cell r="B4899" t="str">
            <v>REGISTRO DUCHA COLOR</v>
          </cell>
          <cell r="C4899" t="str">
            <v>UN</v>
          </cell>
          <cell r="D4899">
            <v>10602</v>
          </cell>
        </row>
        <row r="4900">
          <cell r="A4900">
            <v>4901</v>
          </cell>
          <cell r="B4900" t="str">
            <v>VERDE SALTAN 305X305x20</v>
          </cell>
          <cell r="C4900" t="str">
            <v>M2</v>
          </cell>
          <cell r="D4900">
            <v>140592</v>
          </cell>
        </row>
        <row r="4901">
          <cell r="A4901">
            <v>4902</v>
          </cell>
          <cell r="B4901" t="str">
            <v>DUCTO TELEFONICO PVC 1/2"</v>
          </cell>
          <cell r="C4901" t="str">
            <v>ML</v>
          </cell>
          <cell r="D4901">
            <v>573</v>
          </cell>
        </row>
        <row r="4902">
          <cell r="A4902">
            <v>4903</v>
          </cell>
          <cell r="B4902" t="str">
            <v>VERDE SALTAN 305x305x2001</v>
          </cell>
          <cell r="C4902" t="str">
            <v>M2</v>
          </cell>
          <cell r="D4902">
            <v>151612</v>
          </cell>
        </row>
        <row r="4903">
          <cell r="A4903">
            <v>4904</v>
          </cell>
          <cell r="B4903" t="str">
            <v>VERDE SALTAN 305x610x20</v>
          </cell>
          <cell r="C4903" t="str">
            <v>M2</v>
          </cell>
          <cell r="D4903">
            <v>148364</v>
          </cell>
        </row>
        <row r="4904">
          <cell r="A4904">
            <v>4905</v>
          </cell>
          <cell r="B4904" t="str">
            <v>REGISTRO DUCHA CROMO</v>
          </cell>
          <cell r="C4904" t="str">
            <v>UN</v>
          </cell>
          <cell r="D4904">
            <v>11472</v>
          </cell>
        </row>
        <row r="4905">
          <cell r="A4905">
            <v>4906</v>
          </cell>
          <cell r="B4905" t="str">
            <v>ENCHAPE LISBOA</v>
          </cell>
          <cell r="C4905" t="str">
            <v>M2</v>
          </cell>
          <cell r="D4905">
            <v>26898</v>
          </cell>
        </row>
        <row r="4906">
          <cell r="A4906">
            <v>4907</v>
          </cell>
          <cell r="B4906" t="str">
            <v>ENCHAPE DECORADOS LOGOS B</v>
          </cell>
          <cell r="C4906" t="str">
            <v>M2</v>
          </cell>
          <cell r="D4906">
            <v>25600</v>
          </cell>
        </row>
        <row r="4907">
          <cell r="A4907">
            <v>4908</v>
          </cell>
          <cell r="B4907" t="str">
            <v>ENCHAPE DECORADOS LISBOA</v>
          </cell>
          <cell r="C4907" t="str">
            <v>M2</v>
          </cell>
          <cell r="D4907">
            <v>15367</v>
          </cell>
        </row>
        <row r="4908">
          <cell r="A4908">
            <v>4909</v>
          </cell>
          <cell r="B4908" t="str">
            <v>DUCHA PERSONAL URANO</v>
          </cell>
          <cell r="C4908" t="str">
            <v>UN</v>
          </cell>
          <cell r="D4908">
            <v>25903</v>
          </cell>
        </row>
        <row r="4909">
          <cell r="A4909">
            <v>4910</v>
          </cell>
          <cell r="B4909" t="str">
            <v>DUCHA PERSONAL DOBLE FUN.</v>
          </cell>
          <cell r="C4909" t="str">
            <v>UN</v>
          </cell>
          <cell r="D4909">
            <v>42398</v>
          </cell>
        </row>
        <row r="4910">
          <cell r="A4910">
            <v>4911</v>
          </cell>
          <cell r="B4910" t="str">
            <v>LLAVE L/MANOS URANO CL.</v>
          </cell>
          <cell r="C4910" t="str">
            <v>UN</v>
          </cell>
          <cell r="D4910">
            <v>6368</v>
          </cell>
        </row>
        <row r="4911">
          <cell r="A4911">
            <v>4912</v>
          </cell>
          <cell r="B4911" t="str">
            <v>LLAVE L/MANOS URANO CROMO</v>
          </cell>
          <cell r="C4911" t="str">
            <v>UN</v>
          </cell>
          <cell r="D4911">
            <v>12969</v>
          </cell>
        </row>
        <row r="4912">
          <cell r="A4912">
            <v>4913</v>
          </cell>
          <cell r="B4912" t="str">
            <v>MEZCL.L/MANOS URANO CL 4"</v>
          </cell>
          <cell r="C4912" t="str">
            <v>UN</v>
          </cell>
          <cell r="D4912">
            <v>21460</v>
          </cell>
        </row>
        <row r="4913">
          <cell r="A4913">
            <v>4914</v>
          </cell>
          <cell r="B4913" t="str">
            <v>MEZCL.L/MANOS URANO CR 4"</v>
          </cell>
          <cell r="C4913" t="str">
            <v>UN</v>
          </cell>
          <cell r="D4913">
            <v>25508</v>
          </cell>
        </row>
        <row r="4914">
          <cell r="A4914">
            <v>4915</v>
          </cell>
          <cell r="B4914" t="str">
            <v>MEZCL.L/MANOS URANO PL 8"</v>
          </cell>
          <cell r="C4914" t="str">
            <v>UN</v>
          </cell>
          <cell r="D4914">
            <v>33814</v>
          </cell>
        </row>
        <row r="4915">
          <cell r="A4915">
            <v>4916</v>
          </cell>
          <cell r="B4915" t="str">
            <v>MEZCL.L/MANOS URANO CR 8"</v>
          </cell>
          <cell r="C4915" t="str">
            <v>UN</v>
          </cell>
          <cell r="D4915">
            <v>41342</v>
          </cell>
        </row>
        <row r="4916">
          <cell r="A4916">
            <v>4917</v>
          </cell>
          <cell r="B4916" t="str">
            <v>VERDE SALTAN 305x610x2001</v>
          </cell>
          <cell r="C4916" t="str">
            <v>M2</v>
          </cell>
          <cell r="D4916">
            <v>159384</v>
          </cell>
        </row>
        <row r="4917">
          <cell r="A4917">
            <v>4918</v>
          </cell>
          <cell r="B4917" t="str">
            <v>ENCHAPE DECORADO ORIENT B</v>
          </cell>
          <cell r="C4917" t="str">
            <v>M2</v>
          </cell>
          <cell r="D4917">
            <v>20468</v>
          </cell>
        </row>
        <row r="4918">
          <cell r="A4918">
            <v>4919</v>
          </cell>
          <cell r="B4918" t="str">
            <v>LLAVE EXTENS. TERMINAL</v>
          </cell>
          <cell r="C4918" t="str">
            <v>UN</v>
          </cell>
          <cell r="D4918">
            <v>13340</v>
          </cell>
        </row>
        <row r="4919">
          <cell r="A4919">
            <v>4920</v>
          </cell>
          <cell r="B4919" t="str">
            <v>LLAVE MANGUERA</v>
          </cell>
          <cell r="C4919" t="str">
            <v>UN</v>
          </cell>
          <cell r="D4919">
            <v>9918</v>
          </cell>
        </row>
        <row r="4920">
          <cell r="A4920">
            <v>4921</v>
          </cell>
          <cell r="B4920" t="str">
            <v>LLAVE TERMINAL     SATIN.</v>
          </cell>
          <cell r="C4920" t="str">
            <v>UN</v>
          </cell>
          <cell r="D4920">
            <v>9164</v>
          </cell>
        </row>
        <row r="4921">
          <cell r="A4921">
            <v>4922</v>
          </cell>
          <cell r="B4921" t="str">
            <v>CONECTOR ALUM. 1/2"</v>
          </cell>
          <cell r="C4921" t="str">
            <v>UN</v>
          </cell>
          <cell r="D4921">
            <v>1392</v>
          </cell>
        </row>
        <row r="4922">
          <cell r="A4922">
            <v>4923</v>
          </cell>
          <cell r="B4922" t="str">
            <v>CONECTOR COBRE LAVAMANOS</v>
          </cell>
          <cell r="C4922" t="str">
            <v>UN</v>
          </cell>
          <cell r="D4922">
            <v>3677</v>
          </cell>
        </row>
        <row r="4923">
          <cell r="A4923">
            <v>4924</v>
          </cell>
          <cell r="B4923" t="str">
            <v>PISO ATLAS   G</v>
          </cell>
          <cell r="C4923" t="str">
            <v>M2</v>
          </cell>
          <cell r="D4923">
            <v>37326</v>
          </cell>
        </row>
        <row r="4924">
          <cell r="A4924">
            <v>4925</v>
          </cell>
          <cell r="B4924" t="str">
            <v>VERDE SALTAN ASERRADO</v>
          </cell>
          <cell r="C4924" t="str">
            <v>M2</v>
          </cell>
          <cell r="D4924">
            <v>111128</v>
          </cell>
        </row>
        <row r="4925">
          <cell r="A4925">
            <v>4926</v>
          </cell>
          <cell r="B4925" t="str">
            <v>VERDE SALTAN ASERRADO  01</v>
          </cell>
          <cell r="C4925" t="str">
            <v>M2</v>
          </cell>
          <cell r="D4925">
            <v>123656</v>
          </cell>
        </row>
        <row r="4926">
          <cell r="A4926">
            <v>4927</v>
          </cell>
          <cell r="B4926" t="str">
            <v>VERDE SALTAN CUADREADO</v>
          </cell>
          <cell r="C4926" t="str">
            <v>M2</v>
          </cell>
          <cell r="D4926">
            <v>169012</v>
          </cell>
        </row>
        <row r="4927">
          <cell r="A4927">
            <v>4928</v>
          </cell>
          <cell r="B4927" t="str">
            <v>VERDE SALTAN CUADREADO 01</v>
          </cell>
          <cell r="C4927" t="str">
            <v>M2</v>
          </cell>
          <cell r="D4927">
            <v>181308</v>
          </cell>
        </row>
        <row r="4928">
          <cell r="A4928">
            <v>4929</v>
          </cell>
          <cell r="B4928" t="str">
            <v>VERDE ESMERALD 153X305x20</v>
          </cell>
          <cell r="C4928" t="str">
            <v>M2</v>
          </cell>
          <cell r="D4928">
            <v>122496</v>
          </cell>
        </row>
        <row r="4929">
          <cell r="A4929">
            <v>4930</v>
          </cell>
          <cell r="B4929" t="str">
            <v>DUCTO TELEFONICO PVC   1"</v>
          </cell>
          <cell r="C4929" t="str">
            <v>ML</v>
          </cell>
          <cell r="D4929">
            <v>983</v>
          </cell>
        </row>
        <row r="4930">
          <cell r="A4930">
            <v>4931</v>
          </cell>
          <cell r="B4930" t="str">
            <v>DUCTO TELEFONICO PVC 11/4</v>
          </cell>
          <cell r="C4930" t="str">
            <v>ML</v>
          </cell>
          <cell r="D4930">
            <v>1521</v>
          </cell>
        </row>
        <row r="4931">
          <cell r="A4931">
            <v>4932</v>
          </cell>
          <cell r="B4931" t="str">
            <v>VERDE ESMERALD 305x305X20</v>
          </cell>
          <cell r="C4931" t="str">
            <v>M2</v>
          </cell>
          <cell r="D4931">
            <v>129224</v>
          </cell>
        </row>
        <row r="4932">
          <cell r="A4932">
            <v>4933</v>
          </cell>
          <cell r="B4932" t="str">
            <v>PEGANTE ASFALTICO PISOPAK</v>
          </cell>
          <cell r="C4932" t="str">
            <v>GL</v>
          </cell>
          <cell r="D4932">
            <v>8000</v>
          </cell>
        </row>
        <row r="4933">
          <cell r="A4933">
            <v>4934</v>
          </cell>
          <cell r="B4933" t="str">
            <v>CONECTOR COBRE SANITARIO</v>
          </cell>
          <cell r="C4933" t="str">
            <v>UN</v>
          </cell>
          <cell r="D4933">
            <v>4014</v>
          </cell>
        </row>
        <row r="4934">
          <cell r="A4934">
            <v>4935</v>
          </cell>
          <cell r="B4934" t="str">
            <v>VALVULA SALIDA SANITARIO</v>
          </cell>
          <cell r="C4934" t="str">
            <v>UN</v>
          </cell>
          <cell r="D4934">
            <v>6612</v>
          </cell>
        </row>
        <row r="4935">
          <cell r="A4935">
            <v>4936</v>
          </cell>
          <cell r="B4935" t="str">
            <v>VALVULA ENTRADA SANITARIO</v>
          </cell>
          <cell r="C4935" t="str">
            <v>UN</v>
          </cell>
          <cell r="D4935">
            <v>6612</v>
          </cell>
        </row>
        <row r="4936">
          <cell r="A4936">
            <v>4937</v>
          </cell>
          <cell r="B4936" t="str">
            <v>DUCHA TELEFONO C/SOPORTE</v>
          </cell>
          <cell r="C4936" t="str">
            <v>UN</v>
          </cell>
          <cell r="D4936">
            <v>19534</v>
          </cell>
        </row>
        <row r="4937">
          <cell r="A4937">
            <v>4938</v>
          </cell>
          <cell r="B4937" t="str">
            <v>DUCHA TELEFONO C/S  COLOR</v>
          </cell>
          <cell r="C4937" t="str">
            <v>UN</v>
          </cell>
          <cell r="D4937">
            <v>15544</v>
          </cell>
        </row>
        <row r="4938">
          <cell r="A4938">
            <v>4939</v>
          </cell>
          <cell r="B4938" t="str">
            <v>VERDE ESMERALD 305x610x20</v>
          </cell>
          <cell r="C4938" t="str">
            <v>M2</v>
          </cell>
          <cell r="D4938">
            <v>135836</v>
          </cell>
        </row>
        <row r="4939">
          <cell r="A4939">
            <v>4940</v>
          </cell>
          <cell r="B4939" t="str">
            <v>REJILLA SOSCO        3x2"</v>
          </cell>
          <cell r="C4939" t="str">
            <v>UN</v>
          </cell>
          <cell r="D4939">
            <v>2065</v>
          </cell>
        </row>
        <row r="4940">
          <cell r="A4940">
            <v>4941</v>
          </cell>
          <cell r="B4940" t="str">
            <v>REJILLA SOSCO    3 1/4x2"</v>
          </cell>
          <cell r="C4940" t="str">
            <v>UN</v>
          </cell>
          <cell r="D4940">
            <v>1450</v>
          </cell>
        </row>
        <row r="4941">
          <cell r="A4941">
            <v>4942</v>
          </cell>
          <cell r="B4941" t="str">
            <v>REJILLA A/CUCARACHA  3x2"</v>
          </cell>
          <cell r="C4941" t="str">
            <v>UN</v>
          </cell>
          <cell r="D4941">
            <v>1612</v>
          </cell>
        </row>
        <row r="4942">
          <cell r="A4942">
            <v>4943</v>
          </cell>
          <cell r="B4942" t="str">
            <v>REJILLA A/CUCARACHA  3x01</v>
          </cell>
          <cell r="C4942" t="str">
            <v>UN</v>
          </cell>
          <cell r="D4942">
            <v>2227</v>
          </cell>
        </row>
        <row r="4943">
          <cell r="A4943">
            <v>4944</v>
          </cell>
          <cell r="B4943" t="str">
            <v>REJILLA SOSCO        5x4"</v>
          </cell>
          <cell r="C4943" t="str">
            <v>UN</v>
          </cell>
          <cell r="D4943">
            <v>4907</v>
          </cell>
        </row>
        <row r="4944">
          <cell r="A4944">
            <v>4945</v>
          </cell>
          <cell r="B4944" t="str">
            <v>REJILLA SOSCO    3 1/4x01</v>
          </cell>
          <cell r="C4944" t="str">
            <v>UN</v>
          </cell>
          <cell r="D4944">
            <v>1340</v>
          </cell>
        </row>
        <row r="4945">
          <cell r="A4945">
            <v>4946</v>
          </cell>
          <cell r="B4945" t="str">
            <v>REJILLA PLANA          3"</v>
          </cell>
          <cell r="C4945" t="str">
            <v>UN</v>
          </cell>
          <cell r="D4945">
            <v>708</v>
          </cell>
        </row>
        <row r="4946">
          <cell r="A4946">
            <v>4947</v>
          </cell>
          <cell r="B4946" t="str">
            <v>REJILLA PLANA GALAXIA  3"</v>
          </cell>
          <cell r="C4946" t="str">
            <v>UN</v>
          </cell>
          <cell r="D4946">
            <v>882</v>
          </cell>
        </row>
        <row r="4947">
          <cell r="A4947">
            <v>4948</v>
          </cell>
          <cell r="B4947" t="str">
            <v>REJILLA LAVADERO 2.5x2.2"</v>
          </cell>
          <cell r="C4947" t="str">
            <v>UN</v>
          </cell>
          <cell r="D4947">
            <v>963</v>
          </cell>
        </row>
        <row r="4948">
          <cell r="A4948">
            <v>4949</v>
          </cell>
          <cell r="B4948" t="str">
            <v>REJILLA LAVADERO   2 1/2"</v>
          </cell>
          <cell r="C4948" t="str">
            <v>UN</v>
          </cell>
          <cell r="D4948">
            <v>522</v>
          </cell>
        </row>
        <row r="4949">
          <cell r="A4949">
            <v>4950</v>
          </cell>
          <cell r="B4949" t="str">
            <v>REJILLA VENTILACION 15x15</v>
          </cell>
          <cell r="C4949" t="str">
            <v>UN</v>
          </cell>
          <cell r="D4949">
            <v>2610</v>
          </cell>
        </row>
        <row r="4950">
          <cell r="A4950">
            <v>4951</v>
          </cell>
          <cell r="B4950" t="str">
            <v>REJILLA VENTILACION 20x20</v>
          </cell>
          <cell r="C4950" t="str">
            <v>UN</v>
          </cell>
          <cell r="D4950">
            <v>3805</v>
          </cell>
        </row>
        <row r="4951">
          <cell r="A4951">
            <v>4952</v>
          </cell>
          <cell r="B4951" t="str">
            <v>MALLA E.SOLDADA H-044</v>
          </cell>
          <cell r="C4951" t="str">
            <v>UN</v>
          </cell>
          <cell r="D4951">
            <v>8064</v>
          </cell>
        </row>
        <row r="4952">
          <cell r="A4952">
            <v>4953</v>
          </cell>
          <cell r="B4952" t="str">
            <v>MALLA E.SOLDADA H-050</v>
          </cell>
          <cell r="C4952" t="str">
            <v>UN</v>
          </cell>
          <cell r="D4952">
            <v>8201</v>
          </cell>
        </row>
        <row r="4953">
          <cell r="A4953">
            <v>4954</v>
          </cell>
          <cell r="B4953" t="str">
            <v>MALLA E.SOLDADA H-071</v>
          </cell>
          <cell r="C4953" t="str">
            <v>UN</v>
          </cell>
          <cell r="D4953">
            <v>10183</v>
          </cell>
        </row>
        <row r="4954">
          <cell r="A4954">
            <v>4955</v>
          </cell>
          <cell r="B4954" t="str">
            <v>MALLA E.SOLDADA H-084</v>
          </cell>
          <cell r="C4954" t="str">
            <v>UN</v>
          </cell>
          <cell r="D4954">
            <v>12207</v>
          </cell>
        </row>
        <row r="4955">
          <cell r="A4955">
            <v>4956</v>
          </cell>
          <cell r="B4955" t="str">
            <v>MALLA E.SOLDADA H-106</v>
          </cell>
          <cell r="C4955" t="str">
            <v>UN</v>
          </cell>
          <cell r="D4955">
            <v>13976</v>
          </cell>
        </row>
        <row r="4956">
          <cell r="A4956">
            <v>4957</v>
          </cell>
          <cell r="B4956" t="str">
            <v>MALLA E.SOLDADA H-106R</v>
          </cell>
          <cell r="C4956" t="str">
            <v>UN</v>
          </cell>
          <cell r="D4956">
            <v>12006</v>
          </cell>
        </row>
        <row r="4957">
          <cell r="A4957">
            <v>4958</v>
          </cell>
          <cell r="B4957" t="str">
            <v>MALLA E.SOLDADA H-131</v>
          </cell>
          <cell r="C4957" t="str">
            <v>UN</v>
          </cell>
          <cell r="D4957">
            <v>15740</v>
          </cell>
        </row>
        <row r="4958">
          <cell r="A4958">
            <v>4959</v>
          </cell>
          <cell r="B4958" t="str">
            <v>MALLA E.SOLDADA H-158</v>
          </cell>
          <cell r="C4958" t="str">
            <v>UN</v>
          </cell>
          <cell r="D4958">
            <v>19418</v>
          </cell>
        </row>
        <row r="4959">
          <cell r="A4959">
            <v>4960</v>
          </cell>
          <cell r="B4959" t="str">
            <v>MALLA E.SOLDADA H-196</v>
          </cell>
          <cell r="C4959" t="str">
            <v>UN</v>
          </cell>
          <cell r="D4959">
            <v>20832</v>
          </cell>
        </row>
        <row r="4960">
          <cell r="A4960">
            <v>4961</v>
          </cell>
          <cell r="B4960" t="str">
            <v>MALLA E.SOLDADA H-221</v>
          </cell>
          <cell r="C4960" t="str">
            <v>UN</v>
          </cell>
          <cell r="D4960">
            <v>22028</v>
          </cell>
        </row>
        <row r="4961">
          <cell r="A4961">
            <v>4962</v>
          </cell>
          <cell r="B4961" t="str">
            <v>MALLA E.SOLDADA H-257</v>
          </cell>
          <cell r="C4961" t="str">
            <v>UN</v>
          </cell>
          <cell r="D4961">
            <v>26634</v>
          </cell>
        </row>
        <row r="4962">
          <cell r="A4962">
            <v>4963</v>
          </cell>
          <cell r="B4962" t="str">
            <v>MALLA E.SOLDADA H-283</v>
          </cell>
          <cell r="C4962" t="str">
            <v>UN</v>
          </cell>
          <cell r="D4962">
            <v>30465</v>
          </cell>
        </row>
        <row r="4963">
          <cell r="A4963">
            <v>4964</v>
          </cell>
          <cell r="B4963" t="str">
            <v>MALLA E.SOLDADA H-335</v>
          </cell>
          <cell r="C4963" t="str">
            <v>UN</v>
          </cell>
          <cell r="D4963">
            <v>33223</v>
          </cell>
        </row>
        <row r="4964">
          <cell r="A4964">
            <v>4965</v>
          </cell>
          <cell r="B4964" t="str">
            <v>MALLA E.SOLDADA H-335R</v>
          </cell>
          <cell r="C4964" t="str">
            <v>UN</v>
          </cell>
          <cell r="D4964">
            <v>39545</v>
          </cell>
        </row>
        <row r="4965">
          <cell r="A4965">
            <v>4966</v>
          </cell>
          <cell r="B4965" t="str">
            <v>MALLA E.SOLDADA H-378</v>
          </cell>
          <cell r="C4965" t="str">
            <v>UN</v>
          </cell>
          <cell r="D4965">
            <v>36143</v>
          </cell>
        </row>
        <row r="4966">
          <cell r="A4966">
            <v>4967</v>
          </cell>
          <cell r="B4966" t="str">
            <v>MALLA E.SOLDADA H-442</v>
          </cell>
          <cell r="C4966" t="str">
            <v>UN</v>
          </cell>
          <cell r="D4966">
            <v>39677</v>
          </cell>
        </row>
        <row r="4967">
          <cell r="A4967">
            <v>4968</v>
          </cell>
          <cell r="B4967" t="str">
            <v>MALLA E.SOLDADA H-442R</v>
          </cell>
          <cell r="C4967" t="str">
            <v>UN</v>
          </cell>
          <cell r="D4967">
            <v>44660</v>
          </cell>
        </row>
        <row r="4968">
          <cell r="A4968">
            <v>4969</v>
          </cell>
          <cell r="B4968" t="str">
            <v>MALLA E.SOLDADA H-503</v>
          </cell>
          <cell r="C4968" t="str">
            <v>UN</v>
          </cell>
          <cell r="D4968">
            <v>54552</v>
          </cell>
        </row>
        <row r="4969">
          <cell r="A4969">
            <v>4970</v>
          </cell>
          <cell r="B4969" t="str">
            <v>MALLA E.SOLDADA H-513</v>
          </cell>
          <cell r="C4969" t="str">
            <v>UN</v>
          </cell>
          <cell r="D4969">
            <v>48034</v>
          </cell>
        </row>
        <row r="4970">
          <cell r="A4970">
            <v>4971</v>
          </cell>
          <cell r="B4970" t="str">
            <v>MALLA E.SOLDADA H-567</v>
          </cell>
          <cell r="C4970" t="str">
            <v>UN</v>
          </cell>
          <cell r="D4970">
            <v>59969</v>
          </cell>
        </row>
        <row r="4971">
          <cell r="A4971">
            <v>4972</v>
          </cell>
          <cell r="B4971" t="str">
            <v>MALLA E.SOLDADA H-589</v>
          </cell>
          <cell r="C4971" t="str">
            <v>UN</v>
          </cell>
          <cell r="D4971">
            <v>53882</v>
          </cell>
        </row>
        <row r="4972">
          <cell r="A4972">
            <v>4973</v>
          </cell>
          <cell r="B4972" t="str">
            <v>MALLA E.SOLDADA M-024</v>
          </cell>
          <cell r="C4972" t="str">
            <v>UN</v>
          </cell>
          <cell r="D4972">
            <v>4664</v>
          </cell>
        </row>
        <row r="4973">
          <cell r="A4973">
            <v>4974</v>
          </cell>
          <cell r="B4973" t="str">
            <v>MALLA E.SOLDADA M-064</v>
          </cell>
          <cell r="C4973" t="str">
            <v>UN</v>
          </cell>
          <cell r="D4973">
            <v>11086</v>
          </cell>
        </row>
        <row r="4974">
          <cell r="A4974">
            <v>4975</v>
          </cell>
          <cell r="B4974" t="str">
            <v>MALLA E.SOLDADA M-084</v>
          </cell>
          <cell r="C4974" t="str">
            <v>UN</v>
          </cell>
          <cell r="D4974">
            <v>15226</v>
          </cell>
        </row>
        <row r="4975">
          <cell r="A4975">
            <v>4976</v>
          </cell>
          <cell r="B4975" t="str">
            <v>MALLA E.SOLDADA M-106</v>
          </cell>
          <cell r="C4975" t="str">
            <v>UN</v>
          </cell>
          <cell r="D4975">
            <v>18520</v>
          </cell>
        </row>
        <row r="4976">
          <cell r="A4976">
            <v>4977</v>
          </cell>
          <cell r="B4976" t="str">
            <v>MALLA E.SOLDADA M-131</v>
          </cell>
          <cell r="C4976" t="str">
            <v>UN</v>
          </cell>
          <cell r="D4976">
            <v>23041</v>
          </cell>
        </row>
        <row r="4977">
          <cell r="A4977">
            <v>4978</v>
          </cell>
          <cell r="B4977" t="str">
            <v>MALLA E.SOLDADA M-159</v>
          </cell>
          <cell r="C4977" t="str">
            <v>UN</v>
          </cell>
          <cell r="D4977">
            <v>28785</v>
          </cell>
        </row>
        <row r="4978">
          <cell r="A4978">
            <v>4979</v>
          </cell>
          <cell r="B4978" t="str">
            <v>MALLA E.SOLDADA M-188</v>
          </cell>
          <cell r="C4978" t="str">
            <v>UN</v>
          </cell>
          <cell r="D4978">
            <v>30865</v>
          </cell>
        </row>
        <row r="4979">
          <cell r="A4979">
            <v>4980</v>
          </cell>
          <cell r="B4979" t="str">
            <v>MALLA E.SOLDADA M-221</v>
          </cell>
          <cell r="C4979" t="str">
            <v>UN</v>
          </cell>
          <cell r="D4979">
            <v>35464</v>
          </cell>
        </row>
        <row r="4980">
          <cell r="A4980">
            <v>4981</v>
          </cell>
          <cell r="B4980" t="str">
            <v>MALLA E.SOLDADA M-262</v>
          </cell>
          <cell r="C4980" t="str">
            <v>UN</v>
          </cell>
          <cell r="D4980">
            <v>41869</v>
          </cell>
        </row>
        <row r="4981">
          <cell r="A4981">
            <v>4982</v>
          </cell>
          <cell r="B4981" t="str">
            <v>MALLA E.SOLDADA M-295</v>
          </cell>
          <cell r="C4981" t="str">
            <v>UN</v>
          </cell>
          <cell r="D4981">
            <v>48105</v>
          </cell>
        </row>
        <row r="4982">
          <cell r="A4982">
            <v>4983</v>
          </cell>
          <cell r="B4982" t="str">
            <v>MALLA E.SOLDADA M-335</v>
          </cell>
          <cell r="C4982" t="str">
            <v>UN</v>
          </cell>
          <cell r="D4982">
            <v>54214</v>
          </cell>
        </row>
        <row r="4983">
          <cell r="A4983">
            <v>4984</v>
          </cell>
          <cell r="B4983" t="str">
            <v>MALLA E.SOLDADA M-378</v>
          </cell>
          <cell r="C4983" t="str">
            <v>UN</v>
          </cell>
          <cell r="D4983">
            <v>62843</v>
          </cell>
        </row>
        <row r="4984">
          <cell r="A4984">
            <v>4985</v>
          </cell>
          <cell r="B4984" t="str">
            <v>MALLA E.SOLDADA M-442</v>
          </cell>
          <cell r="C4984" t="str">
            <v>UN</v>
          </cell>
          <cell r="D4984">
            <v>72164</v>
          </cell>
        </row>
        <row r="4985">
          <cell r="A4985">
            <v>4986</v>
          </cell>
          <cell r="B4985" t="str">
            <v>MALLA E.SOLDADA M-567</v>
          </cell>
          <cell r="C4985" t="str">
            <v>UN</v>
          </cell>
          <cell r="D4985">
            <v>94261</v>
          </cell>
        </row>
        <row r="4986">
          <cell r="A4986">
            <v>4987</v>
          </cell>
          <cell r="B4986" t="str">
            <v>MALLA E.SOLDADA L-084</v>
          </cell>
          <cell r="C4986" t="str">
            <v>UN</v>
          </cell>
          <cell r="D4986">
            <v>11671</v>
          </cell>
        </row>
        <row r="4987">
          <cell r="A4987">
            <v>4988</v>
          </cell>
          <cell r="B4987" t="str">
            <v>MALLA E.SOLDADA L-098</v>
          </cell>
          <cell r="C4987" t="str">
            <v>UN</v>
          </cell>
          <cell r="D4987">
            <v>17785</v>
          </cell>
        </row>
        <row r="4988">
          <cell r="A4988">
            <v>4989</v>
          </cell>
          <cell r="B4988" t="str">
            <v>MALLA E.SOLDADA L-131</v>
          </cell>
          <cell r="C4988" t="str">
            <v>UN</v>
          </cell>
          <cell r="D4988">
            <v>15740</v>
          </cell>
        </row>
        <row r="4989">
          <cell r="A4989">
            <v>4990</v>
          </cell>
          <cell r="B4989" t="str">
            <v>MALLA E.SOLDADA E-047</v>
          </cell>
          <cell r="C4989" t="str">
            <v>UN</v>
          </cell>
          <cell r="D4989">
            <v>8700</v>
          </cell>
        </row>
        <row r="4990">
          <cell r="A4990">
            <v>4991</v>
          </cell>
          <cell r="B4990" t="str">
            <v>MALLA E.SOLDADA E-050</v>
          </cell>
          <cell r="C4990" t="str">
            <v>UN</v>
          </cell>
          <cell r="D4990">
            <v>8985</v>
          </cell>
        </row>
        <row r="4991">
          <cell r="A4991">
            <v>4992</v>
          </cell>
          <cell r="B4991" t="str">
            <v>G/ESCOBA PISOPAK</v>
          </cell>
          <cell r="C4991" t="str">
            <v>ML</v>
          </cell>
          <cell r="D4991">
            <v>600</v>
          </cell>
        </row>
        <row r="4992">
          <cell r="A4992">
            <v>4993</v>
          </cell>
          <cell r="B4992" t="str">
            <v>PISOPAK RESIDENCIAL 1.6mm</v>
          </cell>
          <cell r="C4992" t="str">
            <v>M2</v>
          </cell>
          <cell r="D4992">
            <v>5600</v>
          </cell>
        </row>
        <row r="4993">
          <cell r="A4993">
            <v>4994</v>
          </cell>
          <cell r="B4993" t="str">
            <v>PISOPAK RESIDENCIAL 1.601</v>
          </cell>
          <cell r="C4993" t="str">
            <v>M2</v>
          </cell>
          <cell r="D4993">
            <v>5600</v>
          </cell>
        </row>
        <row r="4994">
          <cell r="A4994">
            <v>4995</v>
          </cell>
          <cell r="B4994" t="str">
            <v>PISOPAK RESIDENCIAL 1.602</v>
          </cell>
          <cell r="C4994" t="str">
            <v>M2</v>
          </cell>
          <cell r="D4994">
            <v>5600</v>
          </cell>
        </row>
        <row r="4995">
          <cell r="A4995">
            <v>4996</v>
          </cell>
          <cell r="B4995" t="str">
            <v>PISOPAK RESIDENCIAL 1.603</v>
          </cell>
          <cell r="C4995" t="str">
            <v>M2</v>
          </cell>
          <cell r="D4995">
            <v>5600</v>
          </cell>
        </row>
        <row r="4996">
          <cell r="A4996">
            <v>4997</v>
          </cell>
          <cell r="B4996" t="str">
            <v>PISOPAK ALTO TRAFICO 2 mm</v>
          </cell>
          <cell r="C4996" t="str">
            <v>M2</v>
          </cell>
          <cell r="D4996">
            <v>9400</v>
          </cell>
        </row>
        <row r="4997">
          <cell r="A4997">
            <v>4998</v>
          </cell>
          <cell r="B4997" t="str">
            <v>PISOPAK COMERCIAL    2 mm</v>
          </cell>
          <cell r="C4997" t="str">
            <v>M2</v>
          </cell>
          <cell r="D4997">
            <v>8500</v>
          </cell>
        </row>
        <row r="4998">
          <cell r="A4998">
            <v>4999</v>
          </cell>
          <cell r="B4998" t="str">
            <v>PISOPAK TRAF.PESADO  3 mm</v>
          </cell>
          <cell r="C4998" t="str">
            <v>M2</v>
          </cell>
          <cell r="D4998">
            <v>9400</v>
          </cell>
        </row>
        <row r="4999">
          <cell r="A4999">
            <v>5000</v>
          </cell>
          <cell r="B4999" t="str">
            <v>INST.G/ESCOBA CON PEGANTE</v>
          </cell>
          <cell r="C4999" t="str">
            <v>ML</v>
          </cell>
          <cell r="D4999">
            <v>500</v>
          </cell>
        </row>
        <row r="5000">
          <cell r="A5000">
            <v>5001</v>
          </cell>
          <cell r="B5000" t="str">
            <v>VERDE ESMERALDA ASERRADO</v>
          </cell>
          <cell r="C5000" t="str">
            <v>M2</v>
          </cell>
          <cell r="D5000">
            <v>105560</v>
          </cell>
        </row>
        <row r="5001">
          <cell r="A5001">
            <v>5002</v>
          </cell>
          <cell r="B5001" t="str">
            <v>VERDE ESMERALDA CUADREADO</v>
          </cell>
          <cell r="C5001" t="str">
            <v>M2</v>
          </cell>
          <cell r="D5001">
            <v>154512</v>
          </cell>
        </row>
        <row r="5002">
          <cell r="A5002">
            <v>5003</v>
          </cell>
          <cell r="B5002" t="str">
            <v>MARFIL BAYAMO 153x305X11</v>
          </cell>
          <cell r="C5002" t="str">
            <v>M2</v>
          </cell>
          <cell r="D5002">
            <v>54868</v>
          </cell>
        </row>
        <row r="5003">
          <cell r="A5003">
            <v>5004</v>
          </cell>
          <cell r="B5003" t="str">
            <v>MARFIL BAYAMO 305x305x11</v>
          </cell>
          <cell r="C5003" t="str">
            <v>M2</v>
          </cell>
          <cell r="D5003">
            <v>54868</v>
          </cell>
        </row>
        <row r="5004">
          <cell r="A5004">
            <v>5005</v>
          </cell>
          <cell r="B5004" t="str">
            <v>MARFIL BAYAMO 153x305x20</v>
          </cell>
          <cell r="C5004" t="str">
            <v>M2</v>
          </cell>
          <cell r="D5004">
            <v>81024</v>
          </cell>
        </row>
        <row r="5005">
          <cell r="A5005">
            <v>5006</v>
          </cell>
          <cell r="B5005" t="str">
            <v>MARFIL BAYAMO 153x305x201</v>
          </cell>
          <cell r="C5005" t="str">
            <v>M2</v>
          </cell>
          <cell r="D5005">
            <v>91988</v>
          </cell>
        </row>
        <row r="5006">
          <cell r="A5006">
            <v>5007</v>
          </cell>
          <cell r="B5006" t="str">
            <v>MARFIL BAYAMO 305x305X20</v>
          </cell>
          <cell r="C5006" t="str">
            <v>M2</v>
          </cell>
          <cell r="D5006">
            <v>86420</v>
          </cell>
        </row>
        <row r="5007">
          <cell r="A5007">
            <v>5008</v>
          </cell>
          <cell r="B5007" t="str">
            <v>VENTANA ALUMINIO  250x102</v>
          </cell>
          <cell r="C5007" t="str">
            <v>UN</v>
          </cell>
          <cell r="D5007">
            <v>163822</v>
          </cell>
        </row>
        <row r="5008">
          <cell r="A5008">
            <v>5009</v>
          </cell>
          <cell r="B5008" t="str">
            <v>VENTANA ALUMINIO  300x100</v>
          </cell>
          <cell r="C5008" t="str">
            <v>UN</v>
          </cell>
          <cell r="D5008">
            <v>150789</v>
          </cell>
        </row>
        <row r="5009">
          <cell r="A5009">
            <v>5010</v>
          </cell>
          <cell r="B5009" t="str">
            <v>VENTANA ALUMINIO  200x101</v>
          </cell>
          <cell r="C5009" t="str">
            <v>UN</v>
          </cell>
          <cell r="D5009">
            <v>115711</v>
          </cell>
        </row>
        <row r="5010">
          <cell r="A5010">
            <v>5011</v>
          </cell>
          <cell r="B5010" t="str">
            <v>VENTANA ALUMINIO  300x150</v>
          </cell>
          <cell r="C5010" t="str">
            <v>UN</v>
          </cell>
          <cell r="D5010">
            <v>186964</v>
          </cell>
        </row>
        <row r="5011">
          <cell r="A5011">
            <v>5012</v>
          </cell>
          <cell r="B5011" t="str">
            <v>VENTANA ALUMINIO  200x102</v>
          </cell>
          <cell r="C5011" t="str">
            <v>UN</v>
          </cell>
          <cell r="D5011">
            <v>143968</v>
          </cell>
        </row>
        <row r="5012">
          <cell r="A5012">
            <v>5013</v>
          </cell>
          <cell r="B5012" t="str">
            <v>VENTANA ALUMINIO  300x101</v>
          </cell>
          <cell r="C5012" t="str">
            <v>UN</v>
          </cell>
          <cell r="D5012">
            <v>195490</v>
          </cell>
        </row>
        <row r="5013">
          <cell r="A5013">
            <v>5014</v>
          </cell>
          <cell r="B5013" t="str">
            <v>MARFIL BAYAMO 305x305X201</v>
          </cell>
          <cell r="C5013" t="str">
            <v>M2</v>
          </cell>
          <cell r="D5013">
            <v>97556</v>
          </cell>
        </row>
        <row r="5014">
          <cell r="A5014">
            <v>5015</v>
          </cell>
          <cell r="B5014" t="str">
            <v>MARFIL BAYAMO 305x610x20</v>
          </cell>
          <cell r="C5014" t="str">
            <v>M2</v>
          </cell>
          <cell r="D5014">
            <v>90016</v>
          </cell>
        </row>
        <row r="5015">
          <cell r="A5015">
            <v>5016</v>
          </cell>
          <cell r="B5015" t="str">
            <v>MARFIL BAYAMO 305x610x201</v>
          </cell>
          <cell r="C5015" t="str">
            <v>M2</v>
          </cell>
          <cell r="D5015">
            <v>101500</v>
          </cell>
        </row>
        <row r="5016">
          <cell r="A5016">
            <v>5017</v>
          </cell>
          <cell r="B5016" t="str">
            <v>MARFIL BAYAMO ASERRADO</v>
          </cell>
          <cell r="C5016" t="str">
            <v>M2</v>
          </cell>
          <cell r="D5016">
            <v>79460</v>
          </cell>
        </row>
        <row r="5017">
          <cell r="A5017">
            <v>5018</v>
          </cell>
          <cell r="B5017" t="str">
            <v>MARFIL BAYAMO ASERRADO 01</v>
          </cell>
          <cell r="C5017" t="str">
            <v>M2</v>
          </cell>
          <cell r="D5017">
            <v>80620</v>
          </cell>
        </row>
        <row r="5018">
          <cell r="A5018">
            <v>5019</v>
          </cell>
          <cell r="B5018" t="str">
            <v>MARFIL BAYAMO CUADREADO</v>
          </cell>
          <cell r="C5018" t="str">
            <v>M2</v>
          </cell>
          <cell r="D5018">
            <v>101384</v>
          </cell>
        </row>
        <row r="5019">
          <cell r="A5019">
            <v>5020</v>
          </cell>
          <cell r="B5019" t="str">
            <v>MARFIL BAYAMO CUADREADO01</v>
          </cell>
          <cell r="C5019" t="str">
            <v>M2</v>
          </cell>
          <cell r="D5019">
            <v>102196</v>
          </cell>
        </row>
        <row r="5020">
          <cell r="A5020">
            <v>5021</v>
          </cell>
          <cell r="B5020" t="str">
            <v>MULATA CAMPIÑA 135x305x10</v>
          </cell>
          <cell r="C5020" t="str">
            <v>M2</v>
          </cell>
          <cell r="D5020">
            <v>69948</v>
          </cell>
        </row>
        <row r="5021">
          <cell r="A5021">
            <v>5022</v>
          </cell>
          <cell r="B5021" t="str">
            <v>MULATA CAMPIÑA 305x305X10</v>
          </cell>
          <cell r="C5021" t="str">
            <v>M2</v>
          </cell>
          <cell r="D5021">
            <v>69948</v>
          </cell>
        </row>
        <row r="5022">
          <cell r="A5022">
            <v>5023</v>
          </cell>
          <cell r="B5022" t="str">
            <v>MULATA CAMPIÑA ZOCALO</v>
          </cell>
          <cell r="C5022" t="str">
            <v>ML</v>
          </cell>
          <cell r="D5022">
            <v>5684</v>
          </cell>
        </row>
        <row r="5023">
          <cell r="A5023">
            <v>5024</v>
          </cell>
          <cell r="B5023" t="str">
            <v>MULATA CAMPIÑA SPACATTO</v>
          </cell>
          <cell r="C5023" t="str">
            <v>M2</v>
          </cell>
          <cell r="D5023">
            <v>47328</v>
          </cell>
        </row>
        <row r="5024">
          <cell r="A5024">
            <v>5025</v>
          </cell>
          <cell r="B5024" t="str">
            <v>MULATA CAMPIÑA 153x305x11</v>
          </cell>
          <cell r="C5024" t="str">
            <v>M2</v>
          </cell>
          <cell r="D5024">
            <v>57304</v>
          </cell>
        </row>
        <row r="5025">
          <cell r="A5025">
            <v>5026</v>
          </cell>
          <cell r="B5025" t="str">
            <v>MULATA CAMPIÑA 305X305X11</v>
          </cell>
          <cell r="C5025" t="str">
            <v>M2</v>
          </cell>
          <cell r="D5025">
            <v>43848</v>
          </cell>
        </row>
        <row r="5026">
          <cell r="A5026">
            <v>5027</v>
          </cell>
          <cell r="B5026" t="str">
            <v>MULATA CAMPIÑA 153x305x20</v>
          </cell>
          <cell r="C5026" t="str">
            <v>M2</v>
          </cell>
          <cell r="D5026">
            <v>71804</v>
          </cell>
        </row>
        <row r="5027">
          <cell r="A5027">
            <v>5028</v>
          </cell>
          <cell r="B5027" t="str">
            <v>MULATA CAMPIÑA 153x305x01</v>
          </cell>
          <cell r="C5027" t="str">
            <v>M2</v>
          </cell>
          <cell r="D5027">
            <v>79410</v>
          </cell>
        </row>
        <row r="5028">
          <cell r="A5028">
            <v>5029</v>
          </cell>
          <cell r="B5028" t="str">
            <v>MULATA CAMPIÑA 305x305x20</v>
          </cell>
          <cell r="C5028" t="str">
            <v>M2</v>
          </cell>
          <cell r="D5028">
            <v>74356</v>
          </cell>
        </row>
        <row r="5029">
          <cell r="A5029">
            <v>5030</v>
          </cell>
          <cell r="B5029" t="str">
            <v>MULATA CAMPIÑA 305x305x01</v>
          </cell>
          <cell r="C5029" t="str">
            <v>M2</v>
          </cell>
          <cell r="D5029">
            <v>81780</v>
          </cell>
        </row>
        <row r="5030">
          <cell r="A5030">
            <v>5031</v>
          </cell>
          <cell r="B5030" t="str">
            <v>MULATA CAMPIÑA 305x610X20</v>
          </cell>
          <cell r="C5030" t="str">
            <v>M2</v>
          </cell>
          <cell r="D5030">
            <v>76792</v>
          </cell>
        </row>
        <row r="5031">
          <cell r="A5031">
            <v>5032</v>
          </cell>
          <cell r="B5031" t="str">
            <v>MULATA CAMPIÑA 305X610x01</v>
          </cell>
          <cell r="C5031" t="str">
            <v>M2</v>
          </cell>
          <cell r="D5031">
            <v>84332</v>
          </cell>
        </row>
        <row r="5032">
          <cell r="A5032">
            <v>5033</v>
          </cell>
          <cell r="B5032" t="str">
            <v>MULATA CAMPIÑA ASERRADO</v>
          </cell>
          <cell r="C5032" t="str">
            <v>M2</v>
          </cell>
          <cell r="D5032">
            <v>68904</v>
          </cell>
        </row>
        <row r="5033">
          <cell r="A5033">
            <v>5034</v>
          </cell>
          <cell r="B5033" t="str">
            <v>MULATA CAMPIÑA ASERRADO01</v>
          </cell>
          <cell r="C5033" t="str">
            <v>M2</v>
          </cell>
          <cell r="D5033">
            <v>76096</v>
          </cell>
        </row>
        <row r="5034">
          <cell r="A5034">
            <v>5035</v>
          </cell>
          <cell r="B5034" t="str">
            <v>MULATA CAMPIÑA CUADREADO</v>
          </cell>
          <cell r="C5034" t="str">
            <v>M2</v>
          </cell>
          <cell r="D5034">
            <v>95468</v>
          </cell>
        </row>
        <row r="5035">
          <cell r="A5035">
            <v>5036</v>
          </cell>
          <cell r="B5035" t="str">
            <v>MULATA CAMPIÑA CUADREAD01</v>
          </cell>
          <cell r="C5035" t="str">
            <v>M2</v>
          </cell>
          <cell r="D5035">
            <v>103820</v>
          </cell>
        </row>
        <row r="5036">
          <cell r="A5036">
            <v>5037</v>
          </cell>
          <cell r="B5036" t="str">
            <v>ACERO FIG.37000 PSI  1/4"</v>
          </cell>
          <cell r="C5036" t="str">
            <v>KG</v>
          </cell>
          <cell r="D5036">
            <v>875</v>
          </cell>
        </row>
        <row r="5037">
          <cell r="A5037">
            <v>5038</v>
          </cell>
          <cell r="B5037" t="str">
            <v>ACERO FIG.37000 PSI  3/8"</v>
          </cell>
          <cell r="C5037" t="str">
            <v>KG</v>
          </cell>
          <cell r="D5037">
            <v>912</v>
          </cell>
        </row>
        <row r="5038">
          <cell r="A5038">
            <v>5039</v>
          </cell>
          <cell r="B5038" t="str">
            <v>DUCTO TELEFONICO PVC 11/2</v>
          </cell>
          <cell r="C5038" t="str">
            <v>ML</v>
          </cell>
          <cell r="D5038">
            <v>1939</v>
          </cell>
        </row>
        <row r="5039">
          <cell r="A5039">
            <v>5040</v>
          </cell>
          <cell r="B5039" t="str">
            <v>ACERO FIG.60000 PSI  1/2"</v>
          </cell>
          <cell r="C5039" t="str">
            <v>KG</v>
          </cell>
          <cell r="D5039">
            <v>566</v>
          </cell>
        </row>
        <row r="5040">
          <cell r="A5040">
            <v>5041</v>
          </cell>
          <cell r="B5040" t="str">
            <v>ACERO FIG.60000 PSI  5/8"</v>
          </cell>
          <cell r="C5040" t="str">
            <v>KG</v>
          </cell>
          <cell r="D5040">
            <v>566</v>
          </cell>
        </row>
        <row r="5041">
          <cell r="A5041">
            <v>5042</v>
          </cell>
          <cell r="B5041" t="str">
            <v>ACERO FIG.60000 PSI  3/4"</v>
          </cell>
          <cell r="C5041" t="str">
            <v>KG</v>
          </cell>
          <cell r="D5041">
            <v>566</v>
          </cell>
        </row>
        <row r="5042">
          <cell r="A5042">
            <v>5043</v>
          </cell>
          <cell r="B5042" t="str">
            <v>ACERO FIG.60000 PSI  7/8"</v>
          </cell>
          <cell r="C5042" t="str">
            <v>KG</v>
          </cell>
          <cell r="D5042">
            <v>566</v>
          </cell>
        </row>
        <row r="5043">
          <cell r="A5043">
            <v>5044</v>
          </cell>
          <cell r="B5043" t="str">
            <v>ACERO FIG.60000 PSI    1"</v>
          </cell>
          <cell r="C5043" t="str">
            <v>KG</v>
          </cell>
          <cell r="D5043">
            <v>566</v>
          </cell>
        </row>
        <row r="5044">
          <cell r="A5044">
            <v>5045</v>
          </cell>
          <cell r="B5044" t="str">
            <v>DUCTO TELEFONICO PVC   2"</v>
          </cell>
          <cell r="C5044" t="str">
            <v>ML</v>
          </cell>
          <cell r="D5044">
            <v>2973</v>
          </cell>
        </row>
        <row r="5045">
          <cell r="A5045">
            <v>5046</v>
          </cell>
          <cell r="B5045" t="str">
            <v>GRAFIL             5.5.mm</v>
          </cell>
          <cell r="C5045" t="str">
            <v>KG</v>
          </cell>
          <cell r="D5045">
            <v>615</v>
          </cell>
        </row>
        <row r="5046">
          <cell r="A5046">
            <v>5047</v>
          </cell>
          <cell r="B5046" t="str">
            <v>GRAFIL             6.0.mm</v>
          </cell>
          <cell r="C5046" t="str">
            <v>KG</v>
          </cell>
          <cell r="D5046">
            <v>615</v>
          </cell>
        </row>
        <row r="5047">
          <cell r="A5047">
            <v>5048</v>
          </cell>
          <cell r="B5047" t="str">
            <v>GRAFIL             6.5.mm</v>
          </cell>
          <cell r="C5047" t="str">
            <v>KG</v>
          </cell>
          <cell r="D5047">
            <v>615</v>
          </cell>
        </row>
        <row r="5048">
          <cell r="A5048">
            <v>5049</v>
          </cell>
          <cell r="B5048" t="str">
            <v>GRAFIL             7.0.mm</v>
          </cell>
          <cell r="C5048" t="str">
            <v>KG</v>
          </cell>
          <cell r="D5048">
            <v>615</v>
          </cell>
        </row>
        <row r="5049">
          <cell r="A5049">
            <v>5050</v>
          </cell>
          <cell r="B5049" t="str">
            <v>GRAFIL             7.5.mm</v>
          </cell>
          <cell r="C5049" t="str">
            <v>KG</v>
          </cell>
          <cell r="D5049">
            <v>615</v>
          </cell>
        </row>
        <row r="5050">
          <cell r="A5050">
            <v>5051</v>
          </cell>
          <cell r="B5050" t="str">
            <v>GRAFIL             8.0.mm</v>
          </cell>
          <cell r="C5050" t="str">
            <v>KG</v>
          </cell>
          <cell r="D5050">
            <v>615</v>
          </cell>
        </row>
        <row r="5051">
          <cell r="A5051">
            <v>5052</v>
          </cell>
          <cell r="B5051" t="str">
            <v>GRAFIL             8.5.mm</v>
          </cell>
          <cell r="C5051" t="str">
            <v>KG</v>
          </cell>
          <cell r="D5051">
            <v>615</v>
          </cell>
        </row>
        <row r="5052">
          <cell r="A5052">
            <v>5053</v>
          </cell>
          <cell r="B5052" t="str">
            <v>GRAFIL             9.0.mm</v>
          </cell>
          <cell r="C5052" t="str">
            <v>KG</v>
          </cell>
          <cell r="D5052">
            <v>615</v>
          </cell>
        </row>
        <row r="5053">
          <cell r="A5053">
            <v>5054</v>
          </cell>
          <cell r="B5053" t="str">
            <v>PISO CARRARA B</v>
          </cell>
          <cell r="C5053" t="str">
            <v>M2</v>
          </cell>
          <cell r="D5053">
            <v>37326</v>
          </cell>
        </row>
        <row r="5054">
          <cell r="A5054">
            <v>5055</v>
          </cell>
          <cell r="B5054" t="str">
            <v>ROSA AURORA 153x305x20</v>
          </cell>
          <cell r="C5054" t="str">
            <v>M2</v>
          </cell>
          <cell r="D5054">
            <v>84912</v>
          </cell>
        </row>
        <row r="5055">
          <cell r="A5055">
            <v>5056</v>
          </cell>
          <cell r="B5055" t="str">
            <v>ROSA AURORA 153x305x29</v>
          </cell>
          <cell r="C5055" t="str">
            <v>M2</v>
          </cell>
          <cell r="D5055">
            <v>96280</v>
          </cell>
        </row>
        <row r="5056">
          <cell r="A5056">
            <v>5057</v>
          </cell>
          <cell r="B5056" t="str">
            <v>ROSA AURORA 305x305x20</v>
          </cell>
          <cell r="C5056" t="str">
            <v>M2</v>
          </cell>
          <cell r="D5056">
            <v>90596</v>
          </cell>
        </row>
        <row r="5057">
          <cell r="A5057">
            <v>5058</v>
          </cell>
          <cell r="B5057" t="str">
            <v>ROSA AURORA 305x305x20 01</v>
          </cell>
          <cell r="C5057" t="str">
            <v>M2</v>
          </cell>
          <cell r="D5057">
            <v>102196</v>
          </cell>
        </row>
        <row r="5058">
          <cell r="A5058">
            <v>5059</v>
          </cell>
          <cell r="B5058" t="str">
            <v>ROSA AURORA 305x610x20</v>
          </cell>
          <cell r="C5058" t="str">
            <v>M2</v>
          </cell>
          <cell r="D5058">
            <v>94308</v>
          </cell>
        </row>
        <row r="5059">
          <cell r="A5059">
            <v>5060</v>
          </cell>
          <cell r="B5059" t="str">
            <v>HIERRO CHIPA         1/4"</v>
          </cell>
          <cell r="C5059" t="str">
            <v>KG</v>
          </cell>
          <cell r="D5059">
            <v>600</v>
          </cell>
        </row>
        <row r="5060">
          <cell r="A5060">
            <v>5061</v>
          </cell>
          <cell r="B5060" t="str">
            <v>ROSA AURORA 305x610x20 01</v>
          </cell>
          <cell r="C5060" t="str">
            <v>M2</v>
          </cell>
          <cell r="D5060">
            <v>106256</v>
          </cell>
        </row>
        <row r="5061">
          <cell r="A5061">
            <v>5062</v>
          </cell>
          <cell r="B5061" t="str">
            <v>ROSA AURORA ASERRADO</v>
          </cell>
          <cell r="C5061" t="str">
            <v>M2</v>
          </cell>
          <cell r="D5061">
            <v>70876</v>
          </cell>
        </row>
        <row r="5062">
          <cell r="A5062">
            <v>5063</v>
          </cell>
          <cell r="B5062" t="str">
            <v>ROSA AURORA ASERRADO   01</v>
          </cell>
          <cell r="C5062" t="str">
            <v>M2</v>
          </cell>
          <cell r="D5062">
            <v>81896</v>
          </cell>
        </row>
        <row r="5063">
          <cell r="A5063">
            <v>5064</v>
          </cell>
          <cell r="B5063" t="str">
            <v>ROSA AURORA CUADREADO</v>
          </cell>
          <cell r="C5063" t="str">
            <v>M2</v>
          </cell>
          <cell r="D5063">
            <v>106024</v>
          </cell>
        </row>
        <row r="5064">
          <cell r="A5064">
            <v>5065</v>
          </cell>
          <cell r="B5064" t="str">
            <v>ROSA AURORA CUADREADO  01</v>
          </cell>
          <cell r="C5064" t="str">
            <v>M2</v>
          </cell>
          <cell r="D5064">
            <v>115420</v>
          </cell>
        </row>
        <row r="5065">
          <cell r="A5065">
            <v>5066</v>
          </cell>
          <cell r="B5065" t="str">
            <v>ROSA DEL RIO 153X305X20</v>
          </cell>
          <cell r="C5065" t="str">
            <v>M2</v>
          </cell>
          <cell r="D5065">
            <v>104052</v>
          </cell>
        </row>
        <row r="5066">
          <cell r="A5066">
            <v>5067</v>
          </cell>
          <cell r="B5066" t="str">
            <v>ROSA DEL RIO 305x305x20</v>
          </cell>
          <cell r="C5066" t="str">
            <v>M2</v>
          </cell>
          <cell r="D5066">
            <v>109504</v>
          </cell>
        </row>
        <row r="5067">
          <cell r="A5067">
            <v>5068</v>
          </cell>
          <cell r="B5067" t="str">
            <v>ROSA DEL RIO 305x610X20</v>
          </cell>
          <cell r="C5067" t="str">
            <v>M2</v>
          </cell>
          <cell r="D5067">
            <v>113912</v>
          </cell>
        </row>
        <row r="5068">
          <cell r="A5068">
            <v>5069</v>
          </cell>
          <cell r="B5068" t="str">
            <v>DUCTO TELEFONICO PVC   3"</v>
          </cell>
          <cell r="C5068" t="str">
            <v>ML</v>
          </cell>
          <cell r="D5068">
            <v>5827</v>
          </cell>
        </row>
        <row r="5069">
          <cell r="A5069">
            <v>5070</v>
          </cell>
          <cell r="B5069" t="str">
            <v>TUBO VENTILACION   1 1/2"</v>
          </cell>
          <cell r="C5069" t="str">
            <v>ML</v>
          </cell>
          <cell r="D5069">
            <v>1631</v>
          </cell>
        </row>
        <row r="5070">
          <cell r="A5070">
            <v>5071</v>
          </cell>
          <cell r="B5070" t="str">
            <v>TUBO VENTILACION       01</v>
          </cell>
          <cell r="C5070" t="str">
            <v>ML</v>
          </cell>
          <cell r="D5070">
            <v>2354</v>
          </cell>
        </row>
        <row r="5071">
          <cell r="A5071">
            <v>5072</v>
          </cell>
          <cell r="B5071" t="str">
            <v>TUBO VENTILACION       3"</v>
          </cell>
          <cell r="C5071" t="str">
            <v>ML</v>
          </cell>
          <cell r="D5071">
            <v>3173</v>
          </cell>
        </row>
        <row r="5072">
          <cell r="A5072">
            <v>5073</v>
          </cell>
          <cell r="B5072" t="str">
            <v>SOLDADURA SOLVENTE   1/4"</v>
          </cell>
          <cell r="C5072" t="str">
            <v>KG</v>
          </cell>
          <cell r="D5072">
            <v>46686</v>
          </cell>
        </row>
        <row r="5073">
          <cell r="A5073">
            <v>5074</v>
          </cell>
          <cell r="B5073" t="str">
            <v>LIMPIADOR PVC        1/4"</v>
          </cell>
          <cell r="C5073" t="str">
            <v>KG</v>
          </cell>
          <cell r="D5073">
            <v>22664</v>
          </cell>
        </row>
        <row r="5074">
          <cell r="A5074">
            <v>5075</v>
          </cell>
          <cell r="B5074" t="str">
            <v>CODO PRESION PVC 90º 1/2"</v>
          </cell>
          <cell r="C5074" t="str">
            <v>UN</v>
          </cell>
          <cell r="D5074">
            <v>196</v>
          </cell>
        </row>
        <row r="5075">
          <cell r="A5075">
            <v>5076</v>
          </cell>
          <cell r="B5075" t="str">
            <v>SEMICODO SANIT CxC     2"</v>
          </cell>
          <cell r="C5075" t="str">
            <v>UN</v>
          </cell>
          <cell r="D5075">
            <v>779</v>
          </cell>
        </row>
        <row r="5076">
          <cell r="A5076">
            <v>5077</v>
          </cell>
          <cell r="B5076" t="str">
            <v>ROSA DEL RIO ASERRADO</v>
          </cell>
          <cell r="C5076" t="str">
            <v>M2</v>
          </cell>
          <cell r="D5076">
            <v>90248</v>
          </cell>
        </row>
        <row r="5077">
          <cell r="A5077">
            <v>5078</v>
          </cell>
          <cell r="B5077" t="str">
            <v>PILOTES HINCADOS 30x30</v>
          </cell>
          <cell r="C5077" t="str">
            <v>ML</v>
          </cell>
          <cell r="D5077">
            <v>55000</v>
          </cell>
        </row>
        <row r="5078">
          <cell r="A5078">
            <v>5079</v>
          </cell>
          <cell r="B5078" t="str">
            <v>ROSA DEL RIO CUADREADO</v>
          </cell>
          <cell r="C5078" t="str">
            <v>M2</v>
          </cell>
          <cell r="D5078">
            <v>127484</v>
          </cell>
        </row>
        <row r="5079">
          <cell r="A5079">
            <v>5080</v>
          </cell>
          <cell r="B5079" t="str">
            <v>CREMO 305x305x10</v>
          </cell>
          <cell r="C5079" t="str">
            <v>M2</v>
          </cell>
          <cell r="D5079">
            <v>47792</v>
          </cell>
        </row>
        <row r="5080">
          <cell r="A5080">
            <v>5081</v>
          </cell>
          <cell r="B5080" t="str">
            <v>BLANCO CARRARA 135x305x10</v>
          </cell>
          <cell r="C5080" t="str">
            <v>M2</v>
          </cell>
          <cell r="D5080">
            <v>68556</v>
          </cell>
        </row>
        <row r="5081">
          <cell r="A5081">
            <v>5082</v>
          </cell>
          <cell r="B5081" t="str">
            <v>LAMINA COLD ROLLED Cal.18</v>
          </cell>
          <cell r="C5081" t="str">
            <v>UN</v>
          </cell>
          <cell r="D5081">
            <v>16400</v>
          </cell>
        </row>
        <row r="5082">
          <cell r="A5082">
            <v>5083</v>
          </cell>
          <cell r="B5082" t="str">
            <v>BROCHA DE CERDA        4"</v>
          </cell>
          <cell r="C5082" t="str">
            <v>UN</v>
          </cell>
          <cell r="D5082">
            <v>7540</v>
          </cell>
        </row>
        <row r="5083">
          <cell r="A5083">
            <v>5084</v>
          </cell>
          <cell r="B5083" t="str">
            <v>LAMINA COLD ROLLED Cal.16</v>
          </cell>
          <cell r="C5083" t="str">
            <v>UN</v>
          </cell>
          <cell r="D5083">
            <v>21000</v>
          </cell>
        </row>
        <row r="5084">
          <cell r="A5084">
            <v>5085</v>
          </cell>
          <cell r="B5084" t="str">
            <v>BLANCO CARRARA 305x305x10</v>
          </cell>
          <cell r="C5084" t="str">
            <v>M2</v>
          </cell>
          <cell r="D5084">
            <v>68556</v>
          </cell>
        </row>
        <row r="5085">
          <cell r="A5085">
            <v>5086</v>
          </cell>
          <cell r="B5085" t="str">
            <v>BLANCO CARRARA ZOCALO</v>
          </cell>
          <cell r="C5085" t="str">
            <v>ML</v>
          </cell>
          <cell r="D5085">
            <v>6032</v>
          </cell>
        </row>
        <row r="5086">
          <cell r="A5086">
            <v>5087</v>
          </cell>
          <cell r="B5086" t="str">
            <v>PREFAB -U- SIN CIELO RASO</v>
          </cell>
          <cell r="C5086" t="str">
            <v>M2</v>
          </cell>
          <cell r="D5086">
            <v>26000</v>
          </cell>
        </row>
        <row r="5087">
          <cell r="A5087">
            <v>5088</v>
          </cell>
          <cell r="B5087" t="str">
            <v>PLAQUETA C.RASO P/PREFABR</v>
          </cell>
          <cell r="C5087" t="str">
            <v>M2</v>
          </cell>
          <cell r="D5087">
            <v>8500</v>
          </cell>
        </row>
        <row r="5088">
          <cell r="A5088">
            <v>5089</v>
          </cell>
          <cell r="B5088" t="str">
            <v>BLANCO CARRARA 153x305x20</v>
          </cell>
          <cell r="C5088" t="str">
            <v>M2</v>
          </cell>
          <cell r="D5088">
            <v>118088</v>
          </cell>
        </row>
        <row r="5089">
          <cell r="A5089">
            <v>5090</v>
          </cell>
          <cell r="B5089" t="str">
            <v>BLANCO CARRARA 153x305x01</v>
          </cell>
          <cell r="C5089" t="str">
            <v>M2</v>
          </cell>
          <cell r="D5089">
            <v>129224</v>
          </cell>
        </row>
        <row r="5090">
          <cell r="A5090">
            <v>5091</v>
          </cell>
          <cell r="B5090" t="str">
            <v>ADOQUIN GRES    10x20x2.5</v>
          </cell>
          <cell r="C5090" t="str">
            <v>M2</v>
          </cell>
          <cell r="D5090">
            <v>9628</v>
          </cell>
        </row>
        <row r="5091">
          <cell r="A5091">
            <v>5092</v>
          </cell>
          <cell r="B5091" t="str">
            <v>TUBO DE CONCRETO       8"</v>
          </cell>
          <cell r="C5091" t="str">
            <v>ML</v>
          </cell>
          <cell r="D5091">
            <v>8101</v>
          </cell>
        </row>
        <row r="5092">
          <cell r="A5092">
            <v>5093</v>
          </cell>
          <cell r="B5092" t="str">
            <v>TUBO DE CONCRETO      10"</v>
          </cell>
          <cell r="C5092" t="str">
            <v>ML</v>
          </cell>
          <cell r="D5092">
            <v>10178</v>
          </cell>
        </row>
        <row r="5093">
          <cell r="A5093">
            <v>5094</v>
          </cell>
          <cell r="B5093" t="str">
            <v>TUBO DE CONCRETO      12"</v>
          </cell>
          <cell r="C5093" t="str">
            <v>ML</v>
          </cell>
          <cell r="D5093">
            <v>12666</v>
          </cell>
        </row>
        <row r="5094">
          <cell r="A5094">
            <v>5095</v>
          </cell>
          <cell r="B5094" t="str">
            <v>TUBO ALCANTARILLADO   36"</v>
          </cell>
          <cell r="C5094" t="str">
            <v>ML</v>
          </cell>
          <cell r="D5094">
            <v>282000</v>
          </cell>
        </row>
        <row r="5095">
          <cell r="A5095">
            <v>5096</v>
          </cell>
          <cell r="B5095" t="str">
            <v>TUBO ALCANTARILLADO   52"</v>
          </cell>
          <cell r="C5095" t="str">
            <v>ML</v>
          </cell>
          <cell r="D5095">
            <v>257566</v>
          </cell>
        </row>
        <row r="5096">
          <cell r="A5096">
            <v>5097</v>
          </cell>
          <cell r="B5096" t="str">
            <v>PISO SIDERAL B</v>
          </cell>
          <cell r="C5096" t="str">
            <v>M2</v>
          </cell>
          <cell r="D5096">
            <v>37326</v>
          </cell>
        </row>
        <row r="5097">
          <cell r="A5097">
            <v>5098</v>
          </cell>
          <cell r="B5097" t="str">
            <v>BLANCO CARRARA 305x305x20</v>
          </cell>
          <cell r="C5097" t="str">
            <v>M2</v>
          </cell>
          <cell r="D5097">
            <v>123076</v>
          </cell>
        </row>
        <row r="5098">
          <cell r="A5098">
            <v>5099</v>
          </cell>
          <cell r="B5098" t="str">
            <v>BLANCO CARRARA 305x305X01</v>
          </cell>
          <cell r="C5098" t="str">
            <v>M2</v>
          </cell>
          <cell r="D5098">
            <v>130964</v>
          </cell>
        </row>
        <row r="5099">
          <cell r="A5099">
            <v>5100</v>
          </cell>
          <cell r="B5099" t="str">
            <v>TUBO ALCANTARILLADO   201</v>
          </cell>
          <cell r="C5099" t="str">
            <v>ML</v>
          </cell>
          <cell r="D5099">
            <v>73776</v>
          </cell>
        </row>
        <row r="5100">
          <cell r="A5100">
            <v>5101</v>
          </cell>
          <cell r="B5100" t="str">
            <v>BLANCO CARRARA 305x610x20</v>
          </cell>
          <cell r="C5100" t="str">
            <v>M2</v>
          </cell>
          <cell r="D5100">
            <v>127716</v>
          </cell>
        </row>
        <row r="5101">
          <cell r="A5101">
            <v>5102</v>
          </cell>
          <cell r="B5101" t="str">
            <v>SEMICODO SANIT CxE     2"</v>
          </cell>
          <cell r="C5101" t="str">
            <v>UN</v>
          </cell>
          <cell r="D5101">
            <v>779</v>
          </cell>
        </row>
        <row r="5102">
          <cell r="A5102">
            <v>5103</v>
          </cell>
          <cell r="B5102" t="str">
            <v>TEE SANITARIO      1 1/2"</v>
          </cell>
          <cell r="C5102" t="str">
            <v>UN</v>
          </cell>
          <cell r="D5102">
            <v>1875</v>
          </cell>
        </row>
        <row r="5103">
          <cell r="A5103">
            <v>5104</v>
          </cell>
          <cell r="B5103" t="str">
            <v>TEE SANITARIO          2"</v>
          </cell>
          <cell r="C5103" t="str">
            <v>UN</v>
          </cell>
          <cell r="D5103">
            <v>5136</v>
          </cell>
        </row>
        <row r="5104">
          <cell r="A5104">
            <v>5105</v>
          </cell>
          <cell r="B5104" t="str">
            <v>TUBO ALCANTARILLADO   202</v>
          </cell>
          <cell r="C5104" t="str">
            <v>ML</v>
          </cell>
          <cell r="D5104">
            <v>80828</v>
          </cell>
        </row>
        <row r="5105">
          <cell r="A5105">
            <v>5106</v>
          </cell>
          <cell r="B5105" t="str">
            <v>TUBO ALCANTARILLADO   301</v>
          </cell>
          <cell r="C5105" t="str">
            <v>ML</v>
          </cell>
          <cell r="D5105">
            <v>116556</v>
          </cell>
        </row>
        <row r="5106">
          <cell r="A5106">
            <v>5107</v>
          </cell>
          <cell r="B5106" t="str">
            <v>TUBO ALCANTARILLADO   302</v>
          </cell>
          <cell r="C5106" t="str">
            <v>ML</v>
          </cell>
          <cell r="D5106">
            <v>129409</v>
          </cell>
        </row>
        <row r="5107">
          <cell r="A5107">
            <v>5108</v>
          </cell>
          <cell r="B5107" t="str">
            <v>BLANCO CARRARA 305x610x01</v>
          </cell>
          <cell r="C5107" t="str">
            <v>M2</v>
          </cell>
          <cell r="D5107">
            <v>138968</v>
          </cell>
        </row>
        <row r="5108">
          <cell r="A5108">
            <v>5109</v>
          </cell>
          <cell r="B5108" t="str">
            <v>LAMINA HOT ROLLED 4.5</v>
          </cell>
          <cell r="C5108" t="str">
            <v>UN</v>
          </cell>
          <cell r="D5108">
            <v>49900</v>
          </cell>
        </row>
        <row r="5109">
          <cell r="A5109">
            <v>5110</v>
          </cell>
          <cell r="B5109" t="str">
            <v>BLANCO CARRARA ASERRADO</v>
          </cell>
          <cell r="C5109" t="str">
            <v>M2</v>
          </cell>
          <cell r="D5109">
            <v>102428</v>
          </cell>
        </row>
        <row r="5110">
          <cell r="A5110">
            <v>5111</v>
          </cell>
          <cell r="B5110" t="str">
            <v>TUBO PRESION RDE-9   1/2"</v>
          </cell>
          <cell r="C5110" t="str">
            <v>ML</v>
          </cell>
          <cell r="D5110">
            <v>1274</v>
          </cell>
        </row>
        <row r="5111">
          <cell r="A5111">
            <v>5112</v>
          </cell>
          <cell r="B5111" t="str">
            <v>GASOLINA CORR.  BOGOTA</v>
          </cell>
          <cell r="C5111" t="str">
            <v>GL</v>
          </cell>
          <cell r="D5111">
            <v>1175</v>
          </cell>
        </row>
        <row r="5112">
          <cell r="A5112">
            <v>5113</v>
          </cell>
          <cell r="B5112" t="str">
            <v>TUBO PRESION RDE-21  3/4"</v>
          </cell>
          <cell r="C5112" t="str">
            <v>ML</v>
          </cell>
          <cell r="D5112">
            <v>2412</v>
          </cell>
        </row>
        <row r="5113">
          <cell r="A5113">
            <v>5114</v>
          </cell>
          <cell r="B5113" t="str">
            <v>TUBO PRESION RDE-21    2"</v>
          </cell>
          <cell r="C5113" t="str">
            <v>ML</v>
          </cell>
          <cell r="D5113">
            <v>4930</v>
          </cell>
        </row>
        <row r="5114">
          <cell r="A5114">
            <v>5115</v>
          </cell>
          <cell r="B5114" t="str">
            <v>A.C.P.M         BOGOTA</v>
          </cell>
          <cell r="C5114" t="str">
            <v>GL</v>
          </cell>
          <cell r="D5114">
            <v>1175</v>
          </cell>
        </row>
        <row r="5115">
          <cell r="A5115">
            <v>5116</v>
          </cell>
          <cell r="B5115" t="str">
            <v>TUBO PRESION RDE-26    3"</v>
          </cell>
          <cell r="C5115" t="str">
            <v>ML</v>
          </cell>
          <cell r="D5115">
            <v>7959</v>
          </cell>
        </row>
        <row r="5116">
          <cell r="A5116">
            <v>5117</v>
          </cell>
          <cell r="B5116" t="str">
            <v>TUBO PRESION RDE-26    4"</v>
          </cell>
          <cell r="C5116" t="str">
            <v>ML</v>
          </cell>
          <cell r="D5116">
            <v>13059</v>
          </cell>
        </row>
        <row r="5117">
          <cell r="A5117">
            <v>5118</v>
          </cell>
          <cell r="B5117" t="str">
            <v>CODO PRESION PVC 90º 3/4"</v>
          </cell>
          <cell r="C5117" t="str">
            <v>UN</v>
          </cell>
          <cell r="D5117">
            <v>285</v>
          </cell>
        </row>
        <row r="5118">
          <cell r="A5118">
            <v>5119</v>
          </cell>
          <cell r="B5118" t="str">
            <v>TUBO SANITARIO         2"</v>
          </cell>
          <cell r="C5118" t="str">
            <v>ML</v>
          </cell>
          <cell r="D5118">
            <v>4279</v>
          </cell>
        </row>
        <row r="5119">
          <cell r="A5119">
            <v>5120</v>
          </cell>
          <cell r="B5119" t="str">
            <v>BLANCO CARRARA ASERRADO01</v>
          </cell>
          <cell r="C5119" t="str">
            <v>M2</v>
          </cell>
          <cell r="D5119">
            <v>114144</v>
          </cell>
        </row>
        <row r="5120">
          <cell r="A5120">
            <v>5121</v>
          </cell>
          <cell r="B5120" t="str">
            <v>CAL PROMICAL POR  BULTO</v>
          </cell>
          <cell r="C5120" t="str">
            <v>KG</v>
          </cell>
          <cell r="D5120">
            <v>257</v>
          </cell>
        </row>
        <row r="5121">
          <cell r="A5121">
            <v>5122</v>
          </cell>
          <cell r="B5121" t="str">
            <v>TUBO SANITARIO         01</v>
          </cell>
          <cell r="C5121" t="str">
            <v>ML</v>
          </cell>
          <cell r="D5121">
            <v>7140</v>
          </cell>
        </row>
        <row r="5122">
          <cell r="A5122">
            <v>5123</v>
          </cell>
          <cell r="B5122" t="str">
            <v>CODO PRESION PVC 90º   1"</v>
          </cell>
          <cell r="C5122" t="str">
            <v>UN</v>
          </cell>
          <cell r="D5122">
            <v>498</v>
          </cell>
        </row>
        <row r="5123">
          <cell r="A5123">
            <v>5124</v>
          </cell>
          <cell r="B5123" t="str">
            <v>UNION PRESION PVC    1/01</v>
          </cell>
          <cell r="C5123" t="str">
            <v>UN</v>
          </cell>
          <cell r="D5123">
            <v>149</v>
          </cell>
        </row>
        <row r="5124">
          <cell r="A5124">
            <v>5125</v>
          </cell>
          <cell r="B5124" t="str">
            <v>UNION PRESION PVC    3/01</v>
          </cell>
          <cell r="C5124" t="str">
            <v>UN</v>
          </cell>
          <cell r="D5124">
            <v>189</v>
          </cell>
        </row>
        <row r="5125">
          <cell r="A5125">
            <v>5126</v>
          </cell>
          <cell r="B5125" t="str">
            <v>UNION PRESION PVC      01</v>
          </cell>
          <cell r="C5125" t="str">
            <v>UN</v>
          </cell>
          <cell r="D5125">
            <v>309</v>
          </cell>
        </row>
        <row r="5126">
          <cell r="A5126">
            <v>5127</v>
          </cell>
          <cell r="B5126" t="str">
            <v>C.RASO PLYCEM JUNTA PERD.</v>
          </cell>
          <cell r="C5126" t="str">
            <v>M2</v>
          </cell>
          <cell r="D5126">
            <v>34986</v>
          </cell>
        </row>
        <row r="5127">
          <cell r="A5127">
            <v>5128</v>
          </cell>
          <cell r="B5127" t="str">
            <v>MURO DIVISORIO INT. 10 cm</v>
          </cell>
          <cell r="C5127" t="str">
            <v>M2</v>
          </cell>
          <cell r="D5127">
            <v>43152</v>
          </cell>
        </row>
        <row r="5128">
          <cell r="A5128">
            <v>5129</v>
          </cell>
          <cell r="B5128" t="str">
            <v>BARRAJE PREMOLD.B.T.600 v</v>
          </cell>
          <cell r="C5128" t="str">
            <v>UN</v>
          </cell>
          <cell r="D5128">
            <v>49136</v>
          </cell>
        </row>
        <row r="5129">
          <cell r="A5129">
            <v>5130</v>
          </cell>
          <cell r="B5129" t="str">
            <v>G/ESCOBA VINISOL   6.8 cm</v>
          </cell>
          <cell r="C5129" t="str">
            <v>ML</v>
          </cell>
          <cell r="D5129">
            <v>726</v>
          </cell>
        </row>
        <row r="5130">
          <cell r="A5130">
            <v>5131</v>
          </cell>
          <cell r="B5130" t="str">
            <v>VALVULA LAVADERO       2"</v>
          </cell>
          <cell r="C5130" t="str">
            <v>UN</v>
          </cell>
          <cell r="D5130">
            <v>3220</v>
          </cell>
        </row>
        <row r="5131">
          <cell r="A5131">
            <v>5132</v>
          </cell>
          <cell r="B5131" t="str">
            <v>CODO GALVANIZADO       1"</v>
          </cell>
          <cell r="C5131" t="str">
            <v>UN</v>
          </cell>
          <cell r="D5131">
            <v>1265</v>
          </cell>
        </row>
        <row r="5132">
          <cell r="A5132">
            <v>5133</v>
          </cell>
          <cell r="B5132" t="str">
            <v>CODO GALVANIZADO   1 1/2"</v>
          </cell>
          <cell r="C5132" t="str">
            <v>UN</v>
          </cell>
          <cell r="D5132">
            <v>2616</v>
          </cell>
        </row>
        <row r="5133">
          <cell r="A5133">
            <v>5134</v>
          </cell>
          <cell r="B5133" t="str">
            <v>CODO GALVANIZADO       2"</v>
          </cell>
          <cell r="C5133" t="str">
            <v>UN</v>
          </cell>
          <cell r="D5133">
            <v>4011</v>
          </cell>
        </row>
        <row r="5134">
          <cell r="A5134">
            <v>5135</v>
          </cell>
          <cell r="B5134" t="str">
            <v>CODO GALVANIZADO     1/2"</v>
          </cell>
          <cell r="C5134" t="str">
            <v>UN</v>
          </cell>
          <cell r="D5134">
            <v>533</v>
          </cell>
        </row>
        <row r="5135">
          <cell r="A5135">
            <v>5136</v>
          </cell>
          <cell r="B5135" t="str">
            <v>CODO GALVANIZADO     3/4"</v>
          </cell>
          <cell r="C5135" t="str">
            <v>UN</v>
          </cell>
          <cell r="D5135">
            <v>820</v>
          </cell>
        </row>
        <row r="5136">
          <cell r="A5136">
            <v>5137</v>
          </cell>
          <cell r="B5136" t="str">
            <v>BLANCO CARRARA CUADREADO</v>
          </cell>
          <cell r="C5136" t="str">
            <v>M2</v>
          </cell>
          <cell r="D5136">
            <v>150684</v>
          </cell>
        </row>
        <row r="5137">
          <cell r="A5137">
            <v>5138</v>
          </cell>
          <cell r="B5137" t="str">
            <v>MURO DIVISORIO INT. 15 cm</v>
          </cell>
          <cell r="C5137" t="str">
            <v>M2</v>
          </cell>
          <cell r="D5137">
            <v>56608</v>
          </cell>
        </row>
        <row r="5138">
          <cell r="A5138">
            <v>5139</v>
          </cell>
          <cell r="B5138" t="str">
            <v>MURO DIV.EXT.FACHADA 10cm</v>
          </cell>
          <cell r="C5138" t="str">
            <v>M2</v>
          </cell>
          <cell r="D5138">
            <v>55800</v>
          </cell>
        </row>
        <row r="5139">
          <cell r="A5139">
            <v>5140</v>
          </cell>
          <cell r="B5139" t="str">
            <v>MURO DIV.EXT.FACHADA 15cm</v>
          </cell>
          <cell r="C5139" t="str">
            <v>M2</v>
          </cell>
          <cell r="D5139">
            <v>70006</v>
          </cell>
        </row>
        <row r="5140">
          <cell r="A5140">
            <v>5141</v>
          </cell>
          <cell r="B5140" t="str">
            <v>BASE P/TECHO C/PERFILERIA</v>
          </cell>
          <cell r="C5140" t="str">
            <v>M2</v>
          </cell>
          <cell r="D5140">
            <v>48488</v>
          </cell>
        </row>
        <row r="5141">
          <cell r="A5141">
            <v>5142</v>
          </cell>
          <cell r="B5141" t="str">
            <v>PULIDA/LACADA PISO MADERA</v>
          </cell>
          <cell r="C5141" t="str">
            <v>M2</v>
          </cell>
          <cell r="D5141">
            <v>8000</v>
          </cell>
        </row>
        <row r="5142">
          <cell r="A5142">
            <v>5143</v>
          </cell>
          <cell r="B5142" t="str">
            <v>PARQUET GUAYACAN TREBOL</v>
          </cell>
          <cell r="C5142" t="str">
            <v>M2</v>
          </cell>
          <cell r="D5142">
            <v>55000</v>
          </cell>
        </row>
        <row r="5143">
          <cell r="A5143">
            <v>5144</v>
          </cell>
          <cell r="B5143" t="str">
            <v>PARQUET GUAYACAN</v>
          </cell>
          <cell r="C5143" t="str">
            <v>M2</v>
          </cell>
          <cell r="D5143">
            <v>55000</v>
          </cell>
        </row>
        <row r="5144">
          <cell r="A5144">
            <v>5145</v>
          </cell>
          <cell r="B5144" t="str">
            <v>VINISOL RESIDENCIAL 1.6mm</v>
          </cell>
          <cell r="C5144" t="str">
            <v>M2</v>
          </cell>
          <cell r="D5144">
            <v>5638</v>
          </cell>
        </row>
        <row r="5145">
          <cell r="A5145">
            <v>5146</v>
          </cell>
          <cell r="B5145" t="str">
            <v>VINISOL COMERCIAL     2mm</v>
          </cell>
          <cell r="C5145" t="str">
            <v>M2</v>
          </cell>
          <cell r="D5145">
            <v>8918</v>
          </cell>
        </row>
        <row r="5146">
          <cell r="A5146">
            <v>5147</v>
          </cell>
          <cell r="B5146" t="str">
            <v>VINISOL TRAF.PESADO   3mm</v>
          </cell>
          <cell r="C5146" t="str">
            <v>M2</v>
          </cell>
          <cell r="D5146">
            <v>8588</v>
          </cell>
        </row>
        <row r="5147">
          <cell r="A5147">
            <v>5148</v>
          </cell>
          <cell r="B5147" t="str">
            <v>BLANCO CARRARA CUADREAD01</v>
          </cell>
          <cell r="C5147" t="str">
            <v>M2</v>
          </cell>
          <cell r="D5147">
            <v>162632</v>
          </cell>
        </row>
        <row r="5148">
          <cell r="A5148">
            <v>5149</v>
          </cell>
          <cell r="B5148" t="str">
            <v>TRIPLEX PIZANO TIPO 1 4mm</v>
          </cell>
          <cell r="C5148" t="str">
            <v>UN</v>
          </cell>
          <cell r="D5148">
            <v>20268</v>
          </cell>
        </row>
        <row r="5149">
          <cell r="A5149">
            <v>5150</v>
          </cell>
          <cell r="B5149" t="str">
            <v>TUBO ALCANTARILLADO   401</v>
          </cell>
          <cell r="C5149" t="str">
            <v>ML</v>
          </cell>
          <cell r="D5149">
            <v>182259</v>
          </cell>
        </row>
        <row r="5150">
          <cell r="A5150">
            <v>5151</v>
          </cell>
          <cell r="B5150" t="str">
            <v>TRIPLEX PIZANO        9mm</v>
          </cell>
          <cell r="C5150" t="str">
            <v>UN</v>
          </cell>
          <cell r="D5150">
            <v>44230</v>
          </cell>
        </row>
        <row r="5151">
          <cell r="A5151">
            <v>5152</v>
          </cell>
          <cell r="B5151" t="str">
            <v>TUBO ALCANTARILLADO   402</v>
          </cell>
          <cell r="C5151" t="str">
            <v>ML</v>
          </cell>
          <cell r="D5151">
            <v>241002</v>
          </cell>
        </row>
        <row r="5152">
          <cell r="A5152">
            <v>5153</v>
          </cell>
          <cell r="B5152" t="str">
            <v>TRIPLEX PIZANO       18mm</v>
          </cell>
          <cell r="C5152" t="str">
            <v>UN</v>
          </cell>
          <cell r="D5152">
            <v>78032</v>
          </cell>
        </row>
        <row r="5153">
          <cell r="A5153">
            <v>5154</v>
          </cell>
          <cell r="B5153" t="str">
            <v>PASOS ESCALERA VINILO</v>
          </cell>
          <cell r="C5153" t="str">
            <v>UN</v>
          </cell>
          <cell r="D5153">
            <v>4953</v>
          </cell>
        </row>
        <row r="5154">
          <cell r="A5154">
            <v>5155</v>
          </cell>
          <cell r="B5154" t="str">
            <v>LIMPIADOR REM.PVC 760 Gr.</v>
          </cell>
          <cell r="C5154" t="str">
            <v>UN</v>
          </cell>
          <cell r="D5154">
            <v>8352</v>
          </cell>
        </row>
        <row r="5155">
          <cell r="A5155">
            <v>5156</v>
          </cell>
          <cell r="B5155" t="str">
            <v>SOCKETS DULUX FLUORESC.</v>
          </cell>
          <cell r="C5155" t="str">
            <v>UN</v>
          </cell>
          <cell r="D5155">
            <v>1387</v>
          </cell>
        </row>
        <row r="5156">
          <cell r="A5156">
            <v>5157</v>
          </cell>
          <cell r="B5156" t="str">
            <v>TUBO ALCANTARILLADO   501</v>
          </cell>
          <cell r="C5156" t="str">
            <v>ML</v>
          </cell>
          <cell r="D5156">
            <v>265547</v>
          </cell>
        </row>
        <row r="5157">
          <cell r="A5157">
            <v>5158</v>
          </cell>
          <cell r="B5157" t="str">
            <v>TRIPLEX CATIVO TREBOL 4mm</v>
          </cell>
          <cell r="C5157" t="str">
            <v>UN</v>
          </cell>
          <cell r="D5157">
            <v>18077</v>
          </cell>
        </row>
        <row r="5158">
          <cell r="A5158">
            <v>5159</v>
          </cell>
          <cell r="B5158" t="str">
            <v>TUBO ALCANTARILLADO   203</v>
          </cell>
          <cell r="C5158" t="str">
            <v>ML</v>
          </cell>
          <cell r="D5158">
            <v>73776</v>
          </cell>
        </row>
        <row r="5159">
          <cell r="A5159">
            <v>5160</v>
          </cell>
          <cell r="B5159" t="str">
            <v>TRIPLEX TREBOL        9mm</v>
          </cell>
          <cell r="C5159" t="str">
            <v>UN</v>
          </cell>
          <cell r="D5159">
            <v>35299</v>
          </cell>
        </row>
        <row r="5160">
          <cell r="A5160">
            <v>5161</v>
          </cell>
          <cell r="B5160" t="str">
            <v>TUBO ALCANTARILLADO   204</v>
          </cell>
          <cell r="C5160" t="str">
            <v>ML</v>
          </cell>
          <cell r="D5160">
            <v>98368</v>
          </cell>
        </row>
        <row r="5161">
          <cell r="A5161">
            <v>5162</v>
          </cell>
          <cell r="B5161" t="str">
            <v>TRIPLEX TREBOL       18mm</v>
          </cell>
          <cell r="C5161" t="str">
            <v>UN</v>
          </cell>
          <cell r="D5161">
            <v>63218</v>
          </cell>
        </row>
        <row r="5162">
          <cell r="A5162">
            <v>5163</v>
          </cell>
          <cell r="B5162" t="str">
            <v>TUBO ALCANTARILLADO   303</v>
          </cell>
          <cell r="C5162" t="str">
            <v>ML</v>
          </cell>
          <cell r="D5162">
            <v>123331</v>
          </cell>
        </row>
        <row r="5163">
          <cell r="A5163">
            <v>5164</v>
          </cell>
          <cell r="B5163" t="str">
            <v>TRIPLEX ESTRUCTURAL   9mm</v>
          </cell>
          <cell r="C5163" t="str">
            <v>UN</v>
          </cell>
          <cell r="D5163">
            <v>24006</v>
          </cell>
        </row>
        <row r="5164">
          <cell r="A5164">
            <v>5165</v>
          </cell>
          <cell r="B5164" t="str">
            <v>TUBO ALCANTARILLADO   304</v>
          </cell>
          <cell r="C5164" t="str">
            <v>ML</v>
          </cell>
          <cell r="D5164">
            <v>153909</v>
          </cell>
        </row>
        <row r="5165">
          <cell r="A5165">
            <v>5166</v>
          </cell>
          <cell r="B5165" t="str">
            <v>TEJA ETERNIT 1000     # 4</v>
          </cell>
          <cell r="C5165" t="str">
            <v>UN</v>
          </cell>
          <cell r="D5165">
            <v>10164</v>
          </cell>
        </row>
        <row r="5166">
          <cell r="A5166">
            <v>5167</v>
          </cell>
          <cell r="B5166" t="str">
            <v>TUBO ALCANTARILLADO   403</v>
          </cell>
          <cell r="C5166" t="str">
            <v>ML</v>
          </cell>
          <cell r="D5166">
            <v>192838</v>
          </cell>
        </row>
        <row r="5167">
          <cell r="A5167">
            <v>5168</v>
          </cell>
          <cell r="B5167" t="str">
            <v>TRIPLEX ESTRUCTURAL  18mm</v>
          </cell>
          <cell r="C5167" t="str">
            <v>UN</v>
          </cell>
          <cell r="D5167">
            <v>53785</v>
          </cell>
        </row>
        <row r="5168">
          <cell r="A5168">
            <v>5169</v>
          </cell>
          <cell r="B5168" t="str">
            <v>TUBO ALCANTARILLADO   404</v>
          </cell>
          <cell r="C5168" t="str">
            <v>ML</v>
          </cell>
          <cell r="D5168">
            <v>254968</v>
          </cell>
        </row>
        <row r="5169">
          <cell r="A5169">
            <v>5170</v>
          </cell>
          <cell r="B5169" t="str">
            <v>TRIPLEX OKUME CONGO   4mm</v>
          </cell>
          <cell r="C5169" t="str">
            <v>UN</v>
          </cell>
          <cell r="D5169">
            <v>17382</v>
          </cell>
        </row>
        <row r="5170">
          <cell r="A5170">
            <v>5171</v>
          </cell>
          <cell r="B5170" t="str">
            <v>TRIPLEX OKUME PIZANO  4mm</v>
          </cell>
          <cell r="C5170" t="str">
            <v>UN</v>
          </cell>
          <cell r="D5170">
            <v>20572</v>
          </cell>
        </row>
        <row r="5171">
          <cell r="A5171">
            <v>5172</v>
          </cell>
          <cell r="B5171" t="str">
            <v>TUBO ALCANTARILLADO   405</v>
          </cell>
          <cell r="C5171" t="str">
            <v>ML</v>
          </cell>
          <cell r="D5171">
            <v>192838</v>
          </cell>
        </row>
        <row r="5172">
          <cell r="A5172">
            <v>5173</v>
          </cell>
          <cell r="B5172" t="str">
            <v>UNION SANITARIO    1 1/2"</v>
          </cell>
          <cell r="C5172" t="str">
            <v>UN</v>
          </cell>
          <cell r="D5172">
            <v>854</v>
          </cell>
        </row>
        <row r="5173">
          <cell r="A5173">
            <v>5174</v>
          </cell>
          <cell r="B5173" t="str">
            <v>TUBO ALCANTARILLADO   502</v>
          </cell>
          <cell r="C5173" t="str">
            <v>ML</v>
          </cell>
          <cell r="D5173">
            <v>280952</v>
          </cell>
        </row>
        <row r="5174">
          <cell r="A5174">
            <v>5175</v>
          </cell>
          <cell r="B5174" t="str">
            <v>UNION SANITARIO        2"</v>
          </cell>
          <cell r="C5174" t="str">
            <v>UN</v>
          </cell>
          <cell r="D5174">
            <v>936</v>
          </cell>
        </row>
        <row r="5175">
          <cell r="A5175">
            <v>5176</v>
          </cell>
          <cell r="B5175" t="str">
            <v>TRIPLEX OKUME TREBOL  4mm</v>
          </cell>
          <cell r="C5175" t="str">
            <v>UN</v>
          </cell>
          <cell r="D5175">
            <v>24979</v>
          </cell>
        </row>
        <row r="5176">
          <cell r="A5176">
            <v>5177</v>
          </cell>
          <cell r="B5176" t="str">
            <v>ANILLO DE CAUCHO 24"</v>
          </cell>
          <cell r="C5176" t="str">
            <v>UN</v>
          </cell>
          <cell r="D5176">
            <v>6403</v>
          </cell>
        </row>
        <row r="5177">
          <cell r="A5177">
            <v>5178</v>
          </cell>
          <cell r="B5177" t="str">
            <v>TUBO CONDUIT         3/4"</v>
          </cell>
          <cell r="C5177" t="str">
            <v>ML</v>
          </cell>
          <cell r="D5177">
            <v>551</v>
          </cell>
        </row>
        <row r="5178">
          <cell r="A5178">
            <v>5179</v>
          </cell>
          <cell r="B5178" t="str">
            <v>ANILLO DE CAUCHO 27"</v>
          </cell>
          <cell r="C5178" t="str">
            <v>UN</v>
          </cell>
          <cell r="D5178">
            <v>7250</v>
          </cell>
        </row>
        <row r="5179">
          <cell r="A5179">
            <v>5180</v>
          </cell>
          <cell r="B5179" t="str">
            <v>TUBO CONDUIT           1"</v>
          </cell>
          <cell r="C5179" t="str">
            <v>ML</v>
          </cell>
          <cell r="D5179">
            <v>606</v>
          </cell>
        </row>
        <row r="5180">
          <cell r="A5180">
            <v>5181</v>
          </cell>
          <cell r="B5180" t="str">
            <v>GRAVILLA PTO COLOMBIA</v>
          </cell>
          <cell r="C5180" t="str">
            <v>M3</v>
          </cell>
          <cell r="D5180">
            <v>23000</v>
          </cell>
        </row>
        <row r="5181">
          <cell r="A5181">
            <v>5182</v>
          </cell>
          <cell r="B5181" t="str">
            <v>ANILLO DE CAUCHO 30"</v>
          </cell>
          <cell r="C5181" t="str">
            <v>UN</v>
          </cell>
          <cell r="D5181">
            <v>8259</v>
          </cell>
        </row>
        <row r="5182">
          <cell r="A5182">
            <v>5183</v>
          </cell>
          <cell r="B5182" t="str">
            <v>TABLEX PIZANO         4mm</v>
          </cell>
          <cell r="C5182" t="str">
            <v>UN</v>
          </cell>
          <cell r="D5182">
            <v>15428</v>
          </cell>
        </row>
        <row r="5183">
          <cell r="A5183">
            <v>5184</v>
          </cell>
          <cell r="B5183" t="str">
            <v>ANILLO DE CAUCHO 36"</v>
          </cell>
          <cell r="C5183" t="str">
            <v>UN</v>
          </cell>
          <cell r="D5183">
            <v>13850</v>
          </cell>
        </row>
        <row r="5184">
          <cell r="A5184">
            <v>5185</v>
          </cell>
          <cell r="B5184" t="str">
            <v>TABLEX PIZANO        12mm</v>
          </cell>
          <cell r="C5184" t="str">
            <v>UN</v>
          </cell>
          <cell r="D5184">
            <v>26216</v>
          </cell>
        </row>
        <row r="5185">
          <cell r="A5185">
            <v>5186</v>
          </cell>
          <cell r="B5185" t="str">
            <v>ANILLO DE CAUCHO 40"</v>
          </cell>
          <cell r="C5185" t="str">
            <v>UN</v>
          </cell>
          <cell r="D5185">
            <v>15382</v>
          </cell>
        </row>
        <row r="5186">
          <cell r="A5186">
            <v>5187</v>
          </cell>
          <cell r="B5186" t="str">
            <v>TABLEX PIZANO        19mm</v>
          </cell>
          <cell r="C5186" t="str">
            <v>UN</v>
          </cell>
          <cell r="D5186">
            <v>39324</v>
          </cell>
        </row>
        <row r="5187">
          <cell r="A5187">
            <v>5188</v>
          </cell>
          <cell r="B5187" t="str">
            <v>ANILLO DE CAUCHO 44"</v>
          </cell>
          <cell r="C5187" t="str">
            <v>UN</v>
          </cell>
          <cell r="D5187">
            <v>12864</v>
          </cell>
        </row>
        <row r="5188">
          <cell r="A5188">
            <v>5189</v>
          </cell>
          <cell r="B5188" t="str">
            <v>TABLEX PIZANO        30mm</v>
          </cell>
          <cell r="C5188" t="str">
            <v>UN</v>
          </cell>
          <cell r="D5188">
            <v>54636</v>
          </cell>
        </row>
        <row r="5189">
          <cell r="A5189">
            <v>5190</v>
          </cell>
          <cell r="B5189" t="str">
            <v>ANILLO DE CAUCHO 48"</v>
          </cell>
          <cell r="C5189" t="str">
            <v>UN</v>
          </cell>
          <cell r="D5189">
            <v>13966</v>
          </cell>
        </row>
        <row r="5190">
          <cell r="A5190">
            <v>5191</v>
          </cell>
          <cell r="B5190" t="str">
            <v>C.RASO CIELOTABLEX 5.5 mm</v>
          </cell>
          <cell r="C5190" t="str">
            <v>UN</v>
          </cell>
          <cell r="D5190">
            <v>5800</v>
          </cell>
        </row>
        <row r="5191">
          <cell r="A5191">
            <v>5192</v>
          </cell>
          <cell r="B5191" t="str">
            <v>ANILLO DE CAUCHO 52"</v>
          </cell>
          <cell r="C5191" t="str">
            <v>UN</v>
          </cell>
          <cell r="D5191">
            <v>15196</v>
          </cell>
        </row>
        <row r="5192">
          <cell r="A5192">
            <v>5193</v>
          </cell>
          <cell r="B5192" t="str">
            <v>PIEDRA/CIMIENTO PTO COLOM</v>
          </cell>
          <cell r="C5192" t="str">
            <v>M3</v>
          </cell>
          <cell r="D5192">
            <v>16000</v>
          </cell>
        </row>
        <row r="5193">
          <cell r="A5193">
            <v>5194</v>
          </cell>
          <cell r="B5193" t="str">
            <v>BOTTIC CLASICO 305x305x10</v>
          </cell>
          <cell r="C5193" t="str">
            <v>M2</v>
          </cell>
          <cell r="D5193">
            <v>89320</v>
          </cell>
        </row>
        <row r="5194">
          <cell r="A5194">
            <v>5195</v>
          </cell>
          <cell r="B5194" t="str">
            <v>FORTEC RESIDENCIAL   0.41</v>
          </cell>
          <cell r="C5194" t="str">
            <v>UN</v>
          </cell>
          <cell r="D5194">
            <v>25014</v>
          </cell>
        </row>
        <row r="5195">
          <cell r="A5195">
            <v>5196</v>
          </cell>
          <cell r="B5195" t="str">
            <v>BOTTICINO CLASICO ZOCALO</v>
          </cell>
          <cell r="C5195" t="str">
            <v>ML</v>
          </cell>
          <cell r="D5195">
            <v>6728</v>
          </cell>
        </row>
        <row r="5196">
          <cell r="A5196">
            <v>5197</v>
          </cell>
          <cell r="B5196" t="str">
            <v>BOTTIC CLASICO 153X305x20</v>
          </cell>
          <cell r="C5196" t="str">
            <v>M2</v>
          </cell>
          <cell r="D5196">
            <v>145928</v>
          </cell>
        </row>
        <row r="5197">
          <cell r="A5197">
            <v>5198</v>
          </cell>
          <cell r="B5197" t="str">
            <v>FORTEC RESIDENCIAL   0.51</v>
          </cell>
          <cell r="C5197" t="str">
            <v>UN</v>
          </cell>
          <cell r="D5197">
            <v>26947</v>
          </cell>
        </row>
        <row r="5198">
          <cell r="A5198">
            <v>5199</v>
          </cell>
          <cell r="B5198" t="str">
            <v>FORTEC RESIDENCIAL   0.61</v>
          </cell>
          <cell r="C5198" t="str">
            <v>UN</v>
          </cell>
          <cell r="D5198">
            <v>28318</v>
          </cell>
        </row>
        <row r="5199">
          <cell r="A5199">
            <v>5200</v>
          </cell>
          <cell r="B5199" t="str">
            <v>BOTTIC CLASICO 305x305x20</v>
          </cell>
          <cell r="C5199" t="str">
            <v>M2</v>
          </cell>
          <cell r="D5199">
            <v>153932</v>
          </cell>
        </row>
        <row r="5200">
          <cell r="A5200">
            <v>5201</v>
          </cell>
          <cell r="B5200" t="str">
            <v>CABLEX OKUME PIZANO   9mm</v>
          </cell>
          <cell r="C5200" t="str">
            <v>UN</v>
          </cell>
          <cell r="D5200">
            <v>37816</v>
          </cell>
        </row>
        <row r="5201">
          <cell r="A5201">
            <v>5202</v>
          </cell>
          <cell r="B5201" t="str">
            <v>FORTEC RESIDENCIAL   0.71</v>
          </cell>
          <cell r="C5201" t="str">
            <v>UN</v>
          </cell>
          <cell r="D5201">
            <v>28318</v>
          </cell>
        </row>
        <row r="5202">
          <cell r="A5202">
            <v>5203</v>
          </cell>
          <cell r="B5202" t="str">
            <v>FORTEC RESIDENCIAL   0.81</v>
          </cell>
          <cell r="C5202" t="str">
            <v>UN</v>
          </cell>
          <cell r="D5202">
            <v>32042</v>
          </cell>
        </row>
        <row r="5203">
          <cell r="A5203">
            <v>5204</v>
          </cell>
          <cell r="B5203" t="str">
            <v>TABLEX OKUME PIZANO  19mm</v>
          </cell>
          <cell r="C5203" t="str">
            <v>UN</v>
          </cell>
          <cell r="D5203">
            <v>52780</v>
          </cell>
        </row>
        <row r="5204">
          <cell r="A5204">
            <v>5205</v>
          </cell>
          <cell r="B5204" t="str">
            <v>BOTTIC CLASICO 305x610x20</v>
          </cell>
          <cell r="C5204" t="str">
            <v>M2</v>
          </cell>
          <cell r="D5204">
            <v>161820</v>
          </cell>
        </row>
        <row r="5205">
          <cell r="A5205">
            <v>5206</v>
          </cell>
          <cell r="B5205" t="str">
            <v>COLLARIN DOS SALIDAS 4-5"</v>
          </cell>
          <cell r="C5205" t="str">
            <v>UN</v>
          </cell>
          <cell r="D5205">
            <v>4200</v>
          </cell>
        </row>
        <row r="5206">
          <cell r="A5206">
            <v>5207</v>
          </cell>
          <cell r="B5206" t="str">
            <v>FORTEC RESIDENCIAL   0.91</v>
          </cell>
          <cell r="C5206" t="str">
            <v>UN</v>
          </cell>
          <cell r="D5206">
            <v>34167</v>
          </cell>
        </row>
        <row r="5207">
          <cell r="A5207">
            <v>5208</v>
          </cell>
          <cell r="B5207" t="str">
            <v>BOTTICIN CLASICO ASERRADO</v>
          </cell>
          <cell r="C5207" t="str">
            <v>M2</v>
          </cell>
          <cell r="D5207">
            <v>128992</v>
          </cell>
        </row>
        <row r="5208">
          <cell r="A5208">
            <v>5209</v>
          </cell>
          <cell r="B5208" t="str">
            <v>TRIP.FORMAPLAC        7mm</v>
          </cell>
          <cell r="C5208" t="str">
            <v>UN</v>
          </cell>
          <cell r="D5208">
            <v>29392</v>
          </cell>
        </row>
        <row r="5209">
          <cell r="A5209">
            <v>5210</v>
          </cell>
          <cell r="B5209" t="str">
            <v>COLLARIN UNA SALIDA  5-6"</v>
          </cell>
          <cell r="C5209" t="str">
            <v>UN</v>
          </cell>
          <cell r="D5209">
            <v>4500</v>
          </cell>
        </row>
        <row r="5210">
          <cell r="A5210">
            <v>5211</v>
          </cell>
          <cell r="B5210" t="str">
            <v>FORTEC RESIDENCIAL   0.31</v>
          </cell>
          <cell r="C5210" t="str">
            <v>UN</v>
          </cell>
          <cell r="D5210">
            <v>23227</v>
          </cell>
        </row>
        <row r="5211">
          <cell r="A5211">
            <v>5212</v>
          </cell>
          <cell r="B5211" t="str">
            <v>COLLARIN DOS SALIDAS 6-7"</v>
          </cell>
          <cell r="C5211" t="str">
            <v>UN</v>
          </cell>
          <cell r="D5211">
            <v>4950</v>
          </cell>
        </row>
        <row r="5212">
          <cell r="A5212">
            <v>5213</v>
          </cell>
          <cell r="B5212" t="str">
            <v>TRIP.FORMAPLAC       18mm</v>
          </cell>
          <cell r="C5212" t="str">
            <v>UN</v>
          </cell>
          <cell r="D5212">
            <v>65414</v>
          </cell>
        </row>
        <row r="5213">
          <cell r="A5213">
            <v>5214</v>
          </cell>
          <cell r="B5213" t="str">
            <v>FORTEC RESIDENCIAL   0.01</v>
          </cell>
          <cell r="C5213" t="str">
            <v>UN</v>
          </cell>
          <cell r="D5213">
            <v>26912</v>
          </cell>
        </row>
        <row r="5214">
          <cell r="A5214">
            <v>5215</v>
          </cell>
          <cell r="B5214" t="str">
            <v>TUBO PRESION RDE 13.5 1/2</v>
          </cell>
          <cell r="C5214" t="str">
            <v>ML</v>
          </cell>
          <cell r="D5214">
            <v>2007</v>
          </cell>
        </row>
        <row r="5215">
          <cell r="A5215">
            <v>5216</v>
          </cell>
          <cell r="B5215" t="str">
            <v>COLLARIN UNA SALIDA  4-5"</v>
          </cell>
          <cell r="C5215" t="str">
            <v>UN</v>
          </cell>
          <cell r="D5215">
            <v>4150</v>
          </cell>
        </row>
        <row r="5216">
          <cell r="A5216">
            <v>5217</v>
          </cell>
          <cell r="B5216" t="str">
            <v>FORTEC ELEGANZA      0.31</v>
          </cell>
          <cell r="C5216" t="str">
            <v>UN</v>
          </cell>
          <cell r="D5216">
            <v>30818</v>
          </cell>
        </row>
        <row r="5217">
          <cell r="A5217">
            <v>5218</v>
          </cell>
          <cell r="B5217" t="str">
            <v>TUBO PRESION RDE 21 1 1/4</v>
          </cell>
          <cell r="C5217" t="str">
            <v>ML</v>
          </cell>
          <cell r="D5217">
            <v>2554</v>
          </cell>
        </row>
        <row r="5218">
          <cell r="A5218">
            <v>5219</v>
          </cell>
          <cell r="B5218" t="str">
            <v>BOTTICIN CLASICO CUADREAD</v>
          </cell>
          <cell r="C5218" t="str">
            <v>M2</v>
          </cell>
          <cell r="D5218">
            <v>186876</v>
          </cell>
        </row>
        <row r="5219">
          <cell r="A5219">
            <v>5220</v>
          </cell>
          <cell r="B5219" t="str">
            <v>T/NILLO CRRJE. 5/8"x   3"</v>
          </cell>
          <cell r="C5219" t="str">
            <v>UN</v>
          </cell>
          <cell r="D5219">
            <v>360</v>
          </cell>
        </row>
        <row r="5220">
          <cell r="A5220">
            <v>5221</v>
          </cell>
          <cell r="B5220" t="str">
            <v>FORTEC ELEGANZA      0.51</v>
          </cell>
          <cell r="C5220" t="str">
            <v>UN</v>
          </cell>
          <cell r="D5220">
            <v>31980</v>
          </cell>
        </row>
        <row r="5221">
          <cell r="A5221">
            <v>5222</v>
          </cell>
          <cell r="B5221" t="str">
            <v>CREMA MARFIL 305x305x10</v>
          </cell>
          <cell r="C5221" t="str">
            <v>M2</v>
          </cell>
          <cell r="D5221">
            <v>58304</v>
          </cell>
        </row>
        <row r="5222">
          <cell r="A5222">
            <v>5223</v>
          </cell>
          <cell r="B5222" t="str">
            <v>T/NILLO ESPGO. 5/8"x  24"</v>
          </cell>
          <cell r="C5222" t="str">
            <v>UN</v>
          </cell>
          <cell r="D5222">
            <v>2460</v>
          </cell>
        </row>
        <row r="5223">
          <cell r="A5223">
            <v>5224</v>
          </cell>
          <cell r="B5223" t="str">
            <v>FORTEC ELEGANZA      0.71</v>
          </cell>
          <cell r="C5223" t="str">
            <v>UN</v>
          </cell>
          <cell r="D5223">
            <v>32282</v>
          </cell>
        </row>
        <row r="5224">
          <cell r="A5224">
            <v>5225</v>
          </cell>
          <cell r="B5224" t="str">
            <v>FORMICA F-8 POST-FORMABLE</v>
          </cell>
          <cell r="C5224" t="str">
            <v>UN</v>
          </cell>
          <cell r="D5224">
            <v>33604</v>
          </cell>
        </row>
        <row r="5225">
          <cell r="A5225">
            <v>5226</v>
          </cell>
          <cell r="B5225" t="str">
            <v>CREMA MARFIL ZOCALO</v>
          </cell>
          <cell r="C5225" t="str">
            <v>ML</v>
          </cell>
          <cell r="D5225">
            <v>5568</v>
          </cell>
        </row>
        <row r="5226">
          <cell r="A5226">
            <v>5227</v>
          </cell>
          <cell r="B5226" t="str">
            <v>TEJA ETERNIT 1000     # 5</v>
          </cell>
          <cell r="C5226" t="str">
            <v>UN</v>
          </cell>
          <cell r="D5226">
            <v>13523</v>
          </cell>
        </row>
        <row r="5227">
          <cell r="A5227">
            <v>5228</v>
          </cell>
          <cell r="B5227" t="str">
            <v>FORTEC ELEGANZA      0.91</v>
          </cell>
          <cell r="C5227" t="str">
            <v>UN</v>
          </cell>
          <cell r="D5227">
            <v>32282</v>
          </cell>
        </row>
        <row r="5228">
          <cell r="A5228">
            <v>5229</v>
          </cell>
          <cell r="B5228" t="str">
            <v>FORMICA F-8 POST-FORMAB01</v>
          </cell>
          <cell r="C5228" t="str">
            <v>UN</v>
          </cell>
          <cell r="D5228">
            <v>36071</v>
          </cell>
        </row>
        <row r="5229">
          <cell r="A5229">
            <v>5230</v>
          </cell>
          <cell r="B5229" t="str">
            <v>PERNO          5/8" x 10"</v>
          </cell>
          <cell r="C5229" t="str">
            <v>UN</v>
          </cell>
          <cell r="D5229">
            <v>3000</v>
          </cell>
        </row>
        <row r="5230">
          <cell r="A5230">
            <v>5231</v>
          </cell>
          <cell r="B5230" t="str">
            <v>FORTEC RESIDENCIAL   0.02</v>
          </cell>
          <cell r="C5230" t="str">
            <v>UN</v>
          </cell>
          <cell r="D5230">
            <v>23227</v>
          </cell>
        </row>
        <row r="5231">
          <cell r="A5231">
            <v>5232</v>
          </cell>
          <cell r="B5231" t="str">
            <v>FORMICA F-6 POST-FORMABLE</v>
          </cell>
          <cell r="C5231" t="str">
            <v>UN</v>
          </cell>
          <cell r="D5231">
            <v>30588</v>
          </cell>
        </row>
        <row r="5232">
          <cell r="A5232">
            <v>5233</v>
          </cell>
          <cell r="B5232" t="str">
            <v>FORMICA F-6 POST-FORMAB01</v>
          </cell>
          <cell r="C5232" t="str">
            <v>UN</v>
          </cell>
          <cell r="D5232">
            <v>36071</v>
          </cell>
        </row>
        <row r="5233">
          <cell r="A5233">
            <v>5234</v>
          </cell>
          <cell r="B5233" t="str">
            <v>T/NILLO GALV.  5/8"x  10"</v>
          </cell>
          <cell r="C5233" t="str">
            <v>UN</v>
          </cell>
          <cell r="D5233">
            <v>1010</v>
          </cell>
        </row>
        <row r="5234">
          <cell r="A5234">
            <v>5235</v>
          </cell>
          <cell r="B5234" t="str">
            <v>PISO ANDROS  B</v>
          </cell>
          <cell r="C5234" t="str">
            <v>M2</v>
          </cell>
          <cell r="D5234">
            <v>31799</v>
          </cell>
        </row>
        <row r="5235">
          <cell r="A5235">
            <v>5236</v>
          </cell>
          <cell r="B5235" t="str">
            <v>CABINET LINER F-6 NORMAL</v>
          </cell>
          <cell r="C5235" t="str">
            <v>UN</v>
          </cell>
          <cell r="D5235">
            <v>19347</v>
          </cell>
        </row>
        <row r="5236">
          <cell r="A5236">
            <v>5237</v>
          </cell>
          <cell r="B5236" t="str">
            <v>TUERCA OJO ALARGADO  5/8"</v>
          </cell>
          <cell r="C5236" t="str">
            <v>UN</v>
          </cell>
          <cell r="D5236">
            <v>2624</v>
          </cell>
        </row>
        <row r="5237">
          <cell r="A5237">
            <v>5238</v>
          </cell>
          <cell r="B5237" t="str">
            <v>FORTEC CHAPILLA      0.31</v>
          </cell>
          <cell r="C5237" t="str">
            <v>UN</v>
          </cell>
          <cell r="D5237">
            <v>39636</v>
          </cell>
        </row>
        <row r="5238">
          <cell r="A5238">
            <v>5239</v>
          </cell>
          <cell r="B5238" t="str">
            <v>FORTEC CHAPILLA      0.51</v>
          </cell>
          <cell r="C5238" t="str">
            <v>UN</v>
          </cell>
          <cell r="D5238">
            <v>41244</v>
          </cell>
        </row>
        <row r="5239">
          <cell r="A5239">
            <v>5240</v>
          </cell>
          <cell r="B5239" t="str">
            <v>CREMA MARFIL 153x305X20</v>
          </cell>
          <cell r="C5239" t="str">
            <v>M2</v>
          </cell>
          <cell r="D5239">
            <v>102544</v>
          </cell>
        </row>
        <row r="5240">
          <cell r="A5240">
            <v>5241</v>
          </cell>
          <cell r="B5240" t="str">
            <v>VIGA MADERA INMUNIZ. 2.5n</v>
          </cell>
          <cell r="C5240" t="str">
            <v>UN</v>
          </cell>
          <cell r="D5240">
            <v>53360</v>
          </cell>
        </row>
        <row r="5241">
          <cell r="A5241">
            <v>5242</v>
          </cell>
          <cell r="B5241" t="str">
            <v>FORTEC CHAPILLA      0.71</v>
          </cell>
          <cell r="C5241" t="str">
            <v>UN</v>
          </cell>
          <cell r="D5241">
            <v>41244</v>
          </cell>
        </row>
        <row r="5242">
          <cell r="A5242">
            <v>5243</v>
          </cell>
          <cell r="B5242" t="str">
            <v>TEJA ETERNIT 1000     # 6</v>
          </cell>
          <cell r="C5242" t="str">
            <v>UN</v>
          </cell>
          <cell r="D5242">
            <v>16758</v>
          </cell>
        </row>
        <row r="5243">
          <cell r="A5243">
            <v>5244</v>
          </cell>
          <cell r="B5243" t="str">
            <v>CERCO MADERA INMUNIZ.2.5m</v>
          </cell>
          <cell r="C5243" t="str">
            <v>UN</v>
          </cell>
          <cell r="D5243">
            <v>27840</v>
          </cell>
        </row>
        <row r="5244">
          <cell r="A5244">
            <v>5245</v>
          </cell>
          <cell r="B5244" t="str">
            <v>FORTEC CHAPILLA      0.91</v>
          </cell>
          <cell r="C5244" t="str">
            <v>UN</v>
          </cell>
          <cell r="D5244">
            <v>44236</v>
          </cell>
        </row>
        <row r="5245">
          <cell r="A5245">
            <v>5246</v>
          </cell>
          <cell r="B5245" t="str">
            <v>GRAPA TERM. 2/0 a 4/0</v>
          </cell>
          <cell r="C5245" t="str">
            <v>UN</v>
          </cell>
          <cell r="D5245">
            <v>15700</v>
          </cell>
        </row>
        <row r="5246">
          <cell r="A5246">
            <v>5247</v>
          </cell>
          <cell r="B5246" t="str">
            <v>MADECOR B/CO MARQUES  9mm</v>
          </cell>
          <cell r="C5246" t="str">
            <v>UN</v>
          </cell>
          <cell r="D5246">
            <v>46980</v>
          </cell>
        </row>
        <row r="5247">
          <cell r="A5247">
            <v>5248</v>
          </cell>
          <cell r="B5247" t="str">
            <v>PORTA AISLADOR 3 PUESTO01</v>
          </cell>
          <cell r="C5247" t="str">
            <v>UN</v>
          </cell>
          <cell r="D5247">
            <v>7645</v>
          </cell>
        </row>
        <row r="5248">
          <cell r="A5248">
            <v>5249</v>
          </cell>
          <cell r="B5248" t="str">
            <v>PISO DUERO   B</v>
          </cell>
          <cell r="C5248" t="str">
            <v>M2</v>
          </cell>
          <cell r="D5248">
            <v>31196</v>
          </cell>
        </row>
        <row r="5249">
          <cell r="A5249">
            <v>5250</v>
          </cell>
          <cell r="B5249" t="str">
            <v>AISLADOR CARRETE ANSI 533</v>
          </cell>
          <cell r="C5249" t="str">
            <v>UN</v>
          </cell>
          <cell r="D5249">
            <v>1055</v>
          </cell>
        </row>
        <row r="5250">
          <cell r="A5250">
            <v>5251</v>
          </cell>
          <cell r="B5250" t="str">
            <v>MADECOR B/CO MARQUES 25mm</v>
          </cell>
          <cell r="C5250" t="str">
            <v>UN</v>
          </cell>
          <cell r="D5250">
            <v>71920</v>
          </cell>
        </row>
        <row r="5251">
          <cell r="A5251">
            <v>5252</v>
          </cell>
          <cell r="B5251" t="str">
            <v>CREMA MARFIL 305x305X20</v>
          </cell>
          <cell r="C5251" t="str">
            <v>M2</v>
          </cell>
          <cell r="D5251">
            <v>113100</v>
          </cell>
        </row>
        <row r="5252">
          <cell r="A5252">
            <v>5253</v>
          </cell>
          <cell r="B5252" t="str">
            <v>MADECOR B/CO MARQUES 36mm</v>
          </cell>
          <cell r="C5252" t="str">
            <v>UN</v>
          </cell>
          <cell r="D5252">
            <v>85144</v>
          </cell>
        </row>
        <row r="5253">
          <cell r="A5253">
            <v>5254</v>
          </cell>
          <cell r="B5253" t="str">
            <v>TEJA ETERNIT 1000     # 8</v>
          </cell>
          <cell r="C5253" t="str">
            <v>UN</v>
          </cell>
          <cell r="D5253">
            <v>22237</v>
          </cell>
        </row>
        <row r="5254">
          <cell r="A5254">
            <v>5255</v>
          </cell>
          <cell r="B5254" t="str">
            <v>GRAPA PRENSORA</v>
          </cell>
          <cell r="C5254" t="str">
            <v>UN</v>
          </cell>
          <cell r="D5254">
            <v>4500</v>
          </cell>
        </row>
        <row r="5255">
          <cell r="A5255">
            <v>5256</v>
          </cell>
          <cell r="B5255" t="str">
            <v>FORTEC CEDRO         0.31</v>
          </cell>
          <cell r="C5255" t="str">
            <v>UN</v>
          </cell>
          <cell r="D5255">
            <v>40931</v>
          </cell>
        </row>
        <row r="5256">
          <cell r="A5256">
            <v>5257</v>
          </cell>
          <cell r="B5256" t="str">
            <v>TEJA ETERNIT 1000     #10</v>
          </cell>
          <cell r="C5256" t="str">
            <v>UN</v>
          </cell>
          <cell r="D5256">
            <v>28080</v>
          </cell>
        </row>
        <row r="5257">
          <cell r="A5257">
            <v>5258</v>
          </cell>
          <cell r="B5257" t="str">
            <v>VARILLA ANCLAJE 5/8"x1.80</v>
          </cell>
          <cell r="C5257" t="str">
            <v>UN</v>
          </cell>
          <cell r="D5257">
            <v>9120</v>
          </cell>
        </row>
        <row r="5258">
          <cell r="A5258">
            <v>5259</v>
          </cell>
          <cell r="B5258" t="str">
            <v>FORTEC CEDRO         0.51</v>
          </cell>
          <cell r="C5258" t="str">
            <v>UN</v>
          </cell>
          <cell r="D5258">
            <v>42591</v>
          </cell>
        </row>
        <row r="5259">
          <cell r="A5259">
            <v>5260</v>
          </cell>
          <cell r="B5259" t="str">
            <v>AISLADOR TENSOR     4 1/2</v>
          </cell>
          <cell r="C5259" t="str">
            <v>UN</v>
          </cell>
          <cell r="D5259">
            <v>4060</v>
          </cell>
        </row>
        <row r="5260">
          <cell r="A5260">
            <v>5261</v>
          </cell>
          <cell r="B5260" t="str">
            <v>TEJA ETERNIT 1000     #12</v>
          </cell>
          <cell r="C5260" t="str">
            <v>UN</v>
          </cell>
          <cell r="D5260">
            <v>32414</v>
          </cell>
        </row>
        <row r="5261">
          <cell r="A5261">
            <v>5262</v>
          </cell>
          <cell r="B5261" t="str">
            <v>FORTEC CEDRO         0.71</v>
          </cell>
          <cell r="C5261" t="str">
            <v>UN</v>
          </cell>
          <cell r="D5261">
            <v>42591</v>
          </cell>
        </row>
        <row r="5262">
          <cell r="A5262">
            <v>5263</v>
          </cell>
          <cell r="B5262" t="str">
            <v>MADECANTO            16mm</v>
          </cell>
          <cell r="C5262" t="str">
            <v>ML</v>
          </cell>
          <cell r="D5262">
            <v>266</v>
          </cell>
        </row>
        <row r="5263">
          <cell r="A5263">
            <v>5264</v>
          </cell>
          <cell r="B5263" t="str">
            <v>FORTEC CEDRO         0.91</v>
          </cell>
          <cell r="C5263" t="str">
            <v>UN</v>
          </cell>
          <cell r="D5263">
            <v>45680</v>
          </cell>
        </row>
        <row r="5264">
          <cell r="A5264">
            <v>5265</v>
          </cell>
          <cell r="B5264" t="str">
            <v>MADECANTO            34mm</v>
          </cell>
          <cell r="C5264" t="str">
            <v>ML</v>
          </cell>
          <cell r="D5264">
            <v>436</v>
          </cell>
        </row>
        <row r="5265">
          <cell r="A5265">
            <v>5266</v>
          </cell>
          <cell r="B5265" t="str">
            <v>PISO TURIA   B</v>
          </cell>
          <cell r="C5265" t="str">
            <v>M2</v>
          </cell>
          <cell r="D5265">
            <v>31196</v>
          </cell>
        </row>
        <row r="5266">
          <cell r="A5266">
            <v>5267</v>
          </cell>
          <cell r="B5266" t="str">
            <v>PISO GREDOS  D</v>
          </cell>
          <cell r="C5266" t="str">
            <v>M2</v>
          </cell>
          <cell r="D5266">
            <v>28423</v>
          </cell>
        </row>
        <row r="5267">
          <cell r="A5267">
            <v>5268</v>
          </cell>
          <cell r="B5267" t="str">
            <v>TUBO VENTILACION       02</v>
          </cell>
          <cell r="C5267" t="str">
            <v>ML</v>
          </cell>
          <cell r="D5267">
            <v>3022</v>
          </cell>
        </row>
        <row r="5268">
          <cell r="A5268">
            <v>5269</v>
          </cell>
          <cell r="B5268" t="str">
            <v>TUBO VENTILACION       03</v>
          </cell>
          <cell r="C5268" t="str">
            <v>ML</v>
          </cell>
          <cell r="D5268">
            <v>3204</v>
          </cell>
        </row>
        <row r="5269">
          <cell r="A5269">
            <v>5270</v>
          </cell>
          <cell r="B5269" t="str">
            <v>MADERA ROBLE</v>
          </cell>
          <cell r="C5269" t="str">
            <v>ML</v>
          </cell>
          <cell r="D5269">
            <v>4592</v>
          </cell>
        </row>
        <row r="5270">
          <cell r="A5270">
            <v>5271</v>
          </cell>
          <cell r="B5270" t="str">
            <v>CEDRO REGULAR</v>
          </cell>
          <cell r="C5270" t="str">
            <v>ML</v>
          </cell>
          <cell r="D5270">
            <v>4264</v>
          </cell>
        </row>
        <row r="5271">
          <cell r="A5271">
            <v>5272</v>
          </cell>
          <cell r="B5271" t="str">
            <v>TUBO VENTILACION       4"</v>
          </cell>
          <cell r="C5271" t="str">
            <v>ML</v>
          </cell>
          <cell r="D5271">
            <v>6617</v>
          </cell>
        </row>
        <row r="5272">
          <cell r="A5272">
            <v>5273</v>
          </cell>
          <cell r="B5272" t="str">
            <v>CEDRO FINO</v>
          </cell>
          <cell r="C5272" t="str">
            <v>ML</v>
          </cell>
          <cell r="D5272">
            <v>5904</v>
          </cell>
        </row>
        <row r="5273">
          <cell r="A5273">
            <v>5274</v>
          </cell>
          <cell r="B5273" t="str">
            <v>TUBO RIEGO RDE-21  1 1/2"</v>
          </cell>
          <cell r="C5273" t="str">
            <v>ML</v>
          </cell>
          <cell r="D5273">
            <v>834</v>
          </cell>
        </row>
        <row r="5274">
          <cell r="A5274">
            <v>5275</v>
          </cell>
          <cell r="B5274" t="str">
            <v>CEIBA</v>
          </cell>
          <cell r="C5274" t="str">
            <v>ML</v>
          </cell>
          <cell r="D5274">
            <v>5576</v>
          </cell>
        </row>
        <row r="5275">
          <cell r="A5275">
            <v>5276</v>
          </cell>
          <cell r="B5275" t="str">
            <v>ECONOMICA PIZANO     0.40</v>
          </cell>
          <cell r="C5275" t="str">
            <v>UN</v>
          </cell>
          <cell r="D5275">
            <v>28114</v>
          </cell>
        </row>
        <row r="5276">
          <cell r="A5276">
            <v>5277</v>
          </cell>
          <cell r="B5276" t="str">
            <v>CREMA MARFIL 305x610X20</v>
          </cell>
          <cell r="C5276" t="str">
            <v>M2</v>
          </cell>
          <cell r="D5276">
            <v>118320</v>
          </cell>
        </row>
        <row r="5277">
          <cell r="A5277">
            <v>5278</v>
          </cell>
          <cell r="B5277" t="str">
            <v>ECONOMICA PIZANO     0.60</v>
          </cell>
          <cell r="C5277" t="str">
            <v>UN</v>
          </cell>
          <cell r="D5277">
            <v>33163</v>
          </cell>
        </row>
        <row r="5278">
          <cell r="A5278">
            <v>5279</v>
          </cell>
          <cell r="B5278" t="str">
            <v>PISO TEBAS   B</v>
          </cell>
          <cell r="C5278" t="str">
            <v>M2</v>
          </cell>
          <cell r="D5278">
            <v>25018</v>
          </cell>
        </row>
        <row r="5279">
          <cell r="A5279">
            <v>5280</v>
          </cell>
          <cell r="B5279" t="str">
            <v>TRANS. MONOFASICO  50 KvA</v>
          </cell>
          <cell r="C5279" t="str">
            <v>UN</v>
          </cell>
          <cell r="D5279">
            <v>2772400</v>
          </cell>
        </row>
        <row r="5280">
          <cell r="A5280">
            <v>5281</v>
          </cell>
          <cell r="B5280" t="str">
            <v>ECONOMICA PIZANO     0.80</v>
          </cell>
          <cell r="C5280" t="str">
            <v>UN</v>
          </cell>
          <cell r="D5280">
            <v>34628</v>
          </cell>
        </row>
        <row r="5281">
          <cell r="A5281">
            <v>5282</v>
          </cell>
          <cell r="B5281" t="str">
            <v>CREMA MARFIL ASERRADO</v>
          </cell>
          <cell r="C5281" t="str">
            <v>M2</v>
          </cell>
          <cell r="D5281">
            <v>95700</v>
          </cell>
        </row>
        <row r="5282">
          <cell r="A5282">
            <v>5283</v>
          </cell>
          <cell r="B5282" t="str">
            <v>GRANZON (CALIZA)</v>
          </cell>
          <cell r="C5282" t="str">
            <v>M3</v>
          </cell>
          <cell r="D5282">
            <v>36000</v>
          </cell>
        </row>
        <row r="5283">
          <cell r="A5283">
            <v>5284</v>
          </cell>
          <cell r="B5283" t="str">
            <v>ECONOMICA PIZANO     1.00</v>
          </cell>
          <cell r="C5283" t="str">
            <v>UN</v>
          </cell>
          <cell r="D5283">
            <v>41783</v>
          </cell>
        </row>
        <row r="5284">
          <cell r="A5284">
            <v>5285</v>
          </cell>
          <cell r="B5284" t="str">
            <v>PISO VENUS  VE</v>
          </cell>
          <cell r="C5284" t="str">
            <v>M2</v>
          </cell>
          <cell r="D5284">
            <v>25017</v>
          </cell>
        </row>
        <row r="5285">
          <cell r="A5285">
            <v>5286</v>
          </cell>
          <cell r="B5285" t="str">
            <v>ECONOMICA PIZANO CL. 0.30</v>
          </cell>
          <cell r="C5285" t="str">
            <v>UN</v>
          </cell>
          <cell r="D5285">
            <v>27576</v>
          </cell>
        </row>
        <row r="5286">
          <cell r="A5286">
            <v>5287</v>
          </cell>
          <cell r="B5286" t="str">
            <v>CREMA MARFIL CUADREADO</v>
          </cell>
          <cell r="C5286" t="str">
            <v>M2</v>
          </cell>
          <cell r="D5286">
            <v>135372</v>
          </cell>
        </row>
        <row r="5287">
          <cell r="A5287">
            <v>5288</v>
          </cell>
          <cell r="B5287" t="str">
            <v>JASPE 153x305x10</v>
          </cell>
          <cell r="C5287" t="str">
            <v>M2</v>
          </cell>
          <cell r="D5287">
            <v>52896</v>
          </cell>
        </row>
        <row r="5288">
          <cell r="A5288">
            <v>5289</v>
          </cell>
          <cell r="B5288" t="str">
            <v>ECONOMICA PIZANO CL. 0.40</v>
          </cell>
          <cell r="C5288" t="str">
            <v>UN</v>
          </cell>
          <cell r="D5288">
            <v>27576</v>
          </cell>
        </row>
        <row r="5289">
          <cell r="A5289">
            <v>5290</v>
          </cell>
          <cell r="B5289" t="str">
            <v>PISO GUDAR GRIS</v>
          </cell>
          <cell r="C5289" t="str">
            <v>M2</v>
          </cell>
          <cell r="D5289">
            <v>19872</v>
          </cell>
        </row>
        <row r="5290">
          <cell r="A5290">
            <v>5291</v>
          </cell>
          <cell r="B5290" t="str">
            <v>PIZANO  0.50</v>
          </cell>
          <cell r="C5290" t="str">
            <v>UN</v>
          </cell>
          <cell r="D5290">
            <v>37219</v>
          </cell>
        </row>
        <row r="5291">
          <cell r="A5291">
            <v>5292</v>
          </cell>
          <cell r="B5291" t="str">
            <v>PISO BRASILIA BEIGE</v>
          </cell>
          <cell r="C5291" t="str">
            <v>M2</v>
          </cell>
          <cell r="D5291">
            <v>25440</v>
          </cell>
        </row>
        <row r="5292">
          <cell r="A5292">
            <v>5293</v>
          </cell>
          <cell r="B5292" t="str">
            <v>PIZANO  0.60</v>
          </cell>
          <cell r="C5292" t="str">
            <v>UN</v>
          </cell>
          <cell r="D5292">
            <v>38748</v>
          </cell>
        </row>
        <row r="5293">
          <cell r="A5293">
            <v>5294</v>
          </cell>
          <cell r="B5293" t="str">
            <v>JASPE 153x305x10       01</v>
          </cell>
          <cell r="C5293" t="str">
            <v>M2</v>
          </cell>
          <cell r="D5293">
            <v>62176</v>
          </cell>
        </row>
        <row r="5294">
          <cell r="A5294">
            <v>5295</v>
          </cell>
          <cell r="B5294" t="str">
            <v>PIZANO  0.80</v>
          </cell>
          <cell r="C5294" t="str">
            <v>UN</v>
          </cell>
          <cell r="D5294">
            <v>49711</v>
          </cell>
        </row>
        <row r="5295">
          <cell r="A5295">
            <v>5296</v>
          </cell>
          <cell r="B5295" t="str">
            <v>JASPE 305x305x10</v>
          </cell>
          <cell r="C5295" t="str">
            <v>M2</v>
          </cell>
          <cell r="D5295">
            <v>52896</v>
          </cell>
        </row>
        <row r="5296">
          <cell r="A5296">
            <v>5297</v>
          </cell>
          <cell r="B5296" t="str">
            <v>PIZANO  1.00</v>
          </cell>
          <cell r="C5296" t="str">
            <v>UN</v>
          </cell>
          <cell r="D5296">
            <v>54561</v>
          </cell>
        </row>
        <row r="5297">
          <cell r="A5297">
            <v>5298</v>
          </cell>
          <cell r="B5297" t="str">
            <v>CABALLETE ETERNIT 1000</v>
          </cell>
          <cell r="C5297" t="str">
            <v>UN</v>
          </cell>
          <cell r="D5297">
            <v>6927</v>
          </cell>
        </row>
        <row r="5298">
          <cell r="A5298">
            <v>5299</v>
          </cell>
          <cell r="B5298" t="str">
            <v>PIZANO CLOSET        0.30</v>
          </cell>
          <cell r="C5298" t="str">
            <v>UN</v>
          </cell>
          <cell r="D5298">
            <v>34153</v>
          </cell>
        </row>
        <row r="5299">
          <cell r="A5299">
            <v>5300</v>
          </cell>
          <cell r="B5299" t="str">
            <v>JASPE 305x305x10       01</v>
          </cell>
          <cell r="C5299" t="str">
            <v>M2</v>
          </cell>
          <cell r="D5299">
            <v>62176</v>
          </cell>
        </row>
        <row r="5300">
          <cell r="A5300">
            <v>5301</v>
          </cell>
          <cell r="B5300" t="str">
            <v>PIZANO CLOSET        0.41</v>
          </cell>
          <cell r="C5300" t="str">
            <v>UN</v>
          </cell>
          <cell r="D5300">
            <v>37219</v>
          </cell>
        </row>
        <row r="5301">
          <cell r="A5301">
            <v>5302</v>
          </cell>
          <cell r="B5301" t="str">
            <v>JASPE 305x305x20</v>
          </cell>
          <cell r="C5301" t="str">
            <v>M2</v>
          </cell>
          <cell r="D5301">
            <v>65772</v>
          </cell>
        </row>
        <row r="5302">
          <cell r="A5302">
            <v>5303</v>
          </cell>
          <cell r="B5302" t="str">
            <v>CONTEMP.  R. PIZANO  0.30</v>
          </cell>
          <cell r="C5302" t="str">
            <v>UN</v>
          </cell>
          <cell r="D5302">
            <v>34550</v>
          </cell>
        </row>
        <row r="5303">
          <cell r="A5303">
            <v>5304</v>
          </cell>
          <cell r="B5303" t="str">
            <v>JASPE 305x305x20       01</v>
          </cell>
          <cell r="C5303" t="str">
            <v>M2</v>
          </cell>
          <cell r="D5303">
            <v>76096</v>
          </cell>
        </row>
        <row r="5304">
          <cell r="A5304">
            <v>5305</v>
          </cell>
          <cell r="B5304" t="str">
            <v>CONTEMP.  R. PIZANO  0.51</v>
          </cell>
          <cell r="C5304" t="str">
            <v>UN</v>
          </cell>
          <cell r="D5304">
            <v>36635</v>
          </cell>
        </row>
        <row r="5305">
          <cell r="A5305">
            <v>5306</v>
          </cell>
          <cell r="B5305" t="str">
            <v>JASPE 305x305x20       02</v>
          </cell>
          <cell r="C5305" t="str">
            <v>M2</v>
          </cell>
          <cell r="D5305">
            <v>81316</v>
          </cell>
        </row>
        <row r="5306">
          <cell r="A5306">
            <v>5307</v>
          </cell>
          <cell r="B5306" t="str">
            <v>CONTEMP.  R. PIZANO  0.61</v>
          </cell>
          <cell r="C5306" t="str">
            <v>UN</v>
          </cell>
          <cell r="D5306">
            <v>39856</v>
          </cell>
        </row>
        <row r="5307">
          <cell r="A5307">
            <v>5308</v>
          </cell>
          <cell r="B5307" t="str">
            <v>JASPE 305x610x20</v>
          </cell>
          <cell r="C5307" t="str">
            <v>M2</v>
          </cell>
          <cell r="D5307">
            <v>68672</v>
          </cell>
        </row>
        <row r="5308">
          <cell r="A5308">
            <v>5309</v>
          </cell>
          <cell r="B5308" t="str">
            <v>CONTEMP.  R. PIZANO  1.01</v>
          </cell>
          <cell r="C5308" t="str">
            <v>UN</v>
          </cell>
          <cell r="D5308">
            <v>48316</v>
          </cell>
        </row>
        <row r="5309">
          <cell r="A5309">
            <v>5310</v>
          </cell>
          <cell r="B5309" t="str">
            <v>TUBO RIEGO RDE-26      1"</v>
          </cell>
          <cell r="C5309" t="str">
            <v>ML</v>
          </cell>
          <cell r="D5309">
            <v>1509</v>
          </cell>
        </row>
        <row r="5310">
          <cell r="A5310">
            <v>5311</v>
          </cell>
          <cell r="B5310" t="str">
            <v>JASPE 305x610x20       01</v>
          </cell>
          <cell r="C5310" t="str">
            <v>M2</v>
          </cell>
          <cell r="D5310">
            <v>79460</v>
          </cell>
        </row>
        <row r="5311">
          <cell r="A5311">
            <v>5312</v>
          </cell>
          <cell r="B5311" t="str">
            <v>TUBO RIEGO RDE-26  1 1/2"</v>
          </cell>
          <cell r="C5311" t="str">
            <v>ML</v>
          </cell>
          <cell r="D5311">
            <v>2901</v>
          </cell>
        </row>
        <row r="5312">
          <cell r="A5312">
            <v>5313</v>
          </cell>
          <cell r="B5312" t="str">
            <v>JASPE 305x610x20       02</v>
          </cell>
          <cell r="C5312" t="str">
            <v>M2</v>
          </cell>
          <cell r="D5312">
            <v>84912</v>
          </cell>
        </row>
        <row r="5313">
          <cell r="A5313">
            <v>5314</v>
          </cell>
          <cell r="B5313" t="str">
            <v>JASPE 610x610x20</v>
          </cell>
          <cell r="C5313" t="str">
            <v>M2</v>
          </cell>
          <cell r="D5313">
            <v>72152</v>
          </cell>
        </row>
        <row r="5314">
          <cell r="A5314">
            <v>5315</v>
          </cell>
          <cell r="B5314" t="str">
            <v>JASPE 610x610x20       01</v>
          </cell>
          <cell r="C5314" t="str">
            <v>M2</v>
          </cell>
          <cell r="D5314">
            <v>83752</v>
          </cell>
        </row>
        <row r="5315">
          <cell r="A5315">
            <v>5316</v>
          </cell>
          <cell r="B5315" t="str">
            <v>JASPE 610x610x20       02</v>
          </cell>
          <cell r="C5315" t="str">
            <v>M2</v>
          </cell>
          <cell r="D5315">
            <v>89436</v>
          </cell>
        </row>
        <row r="5316">
          <cell r="A5316">
            <v>5317</v>
          </cell>
          <cell r="B5316" t="str">
            <v>JASPE ASERRADO</v>
          </cell>
          <cell r="C5316" t="str">
            <v>M2</v>
          </cell>
          <cell r="D5316">
            <v>54752</v>
          </cell>
        </row>
        <row r="5317">
          <cell r="A5317">
            <v>5318</v>
          </cell>
          <cell r="B5317" t="str">
            <v>JASPE ASERRADO         01</v>
          </cell>
          <cell r="C5317" t="str">
            <v>M2</v>
          </cell>
          <cell r="D5317">
            <v>61828</v>
          </cell>
        </row>
        <row r="5318">
          <cell r="A5318">
            <v>5319</v>
          </cell>
          <cell r="B5318" t="str">
            <v>CONTEMP. M1  PIZANO  0.30</v>
          </cell>
          <cell r="C5318" t="str">
            <v>UN</v>
          </cell>
          <cell r="D5318">
            <v>47251</v>
          </cell>
        </row>
        <row r="5319">
          <cell r="A5319">
            <v>5320</v>
          </cell>
          <cell r="B5319" t="str">
            <v>VARILLA CORRUGADA    1/2"</v>
          </cell>
          <cell r="C5319" t="str">
            <v>KG</v>
          </cell>
          <cell r="D5319">
            <v>523</v>
          </cell>
        </row>
        <row r="5320">
          <cell r="A5320">
            <v>5321</v>
          </cell>
          <cell r="B5320" t="str">
            <v>CONTEMP. M1  PIZANO  0.61</v>
          </cell>
          <cell r="C5320" t="str">
            <v>UN</v>
          </cell>
          <cell r="D5320">
            <v>55391</v>
          </cell>
        </row>
        <row r="5321">
          <cell r="A5321">
            <v>5322</v>
          </cell>
          <cell r="B5321" t="str">
            <v>JASPE ASERRADO         02</v>
          </cell>
          <cell r="C5321" t="str">
            <v>M2</v>
          </cell>
          <cell r="D5321">
            <v>67164</v>
          </cell>
        </row>
        <row r="5322">
          <cell r="A5322">
            <v>5323</v>
          </cell>
          <cell r="B5322" t="str">
            <v>CONTEMP. M1  PIZANO  0.81</v>
          </cell>
          <cell r="C5322" t="str">
            <v>UN</v>
          </cell>
          <cell r="D5322">
            <v>57790</v>
          </cell>
        </row>
        <row r="5323">
          <cell r="A5323">
            <v>5324</v>
          </cell>
          <cell r="B5323" t="str">
            <v>SALMON TAYRONA 153x305x10</v>
          </cell>
          <cell r="C5323" t="str">
            <v>M2</v>
          </cell>
          <cell r="D5323">
            <v>66816</v>
          </cell>
        </row>
        <row r="5324">
          <cell r="A5324">
            <v>5325</v>
          </cell>
          <cell r="B5324" t="str">
            <v>CONTEMP. M1  PIZANO  1.01</v>
          </cell>
          <cell r="C5324" t="str">
            <v>UN</v>
          </cell>
          <cell r="D5324">
            <v>64486</v>
          </cell>
        </row>
        <row r="5325">
          <cell r="A5325">
            <v>5326</v>
          </cell>
          <cell r="B5325" t="str">
            <v>TEJA ETERNIT 1000 VENT #6</v>
          </cell>
          <cell r="C5325" t="str">
            <v>UN</v>
          </cell>
          <cell r="D5325">
            <v>28758</v>
          </cell>
        </row>
        <row r="5326">
          <cell r="A5326">
            <v>5327</v>
          </cell>
          <cell r="B5326" t="str">
            <v>PIZANO OKUME         0.41</v>
          </cell>
          <cell r="C5326" t="str">
            <v>UN</v>
          </cell>
          <cell r="D5326">
            <v>36094</v>
          </cell>
        </row>
        <row r="5327">
          <cell r="A5327">
            <v>5328</v>
          </cell>
          <cell r="B5327" t="str">
            <v>PIZANO OKUME         0.61</v>
          </cell>
          <cell r="C5327" t="str">
            <v>UN</v>
          </cell>
          <cell r="D5327">
            <v>49732</v>
          </cell>
        </row>
        <row r="5328">
          <cell r="A5328">
            <v>5329</v>
          </cell>
          <cell r="B5328" t="str">
            <v>PIZANO OKUME         0.81</v>
          </cell>
          <cell r="C5328" t="str">
            <v>UN</v>
          </cell>
          <cell r="D5328">
            <v>63941</v>
          </cell>
        </row>
        <row r="5329">
          <cell r="A5329">
            <v>5330</v>
          </cell>
          <cell r="B5329" t="str">
            <v>PIZANO OKUME         1.01</v>
          </cell>
          <cell r="C5329" t="str">
            <v>UN</v>
          </cell>
          <cell r="D5329">
            <v>78152</v>
          </cell>
        </row>
        <row r="5330">
          <cell r="A5330">
            <v>5331</v>
          </cell>
          <cell r="B5330" t="str">
            <v>TEJA ETERNIT 1000 VENT #8</v>
          </cell>
          <cell r="C5330" t="str">
            <v>UN</v>
          </cell>
          <cell r="D5330">
            <v>38075</v>
          </cell>
        </row>
        <row r="5331">
          <cell r="A5331">
            <v>5332</v>
          </cell>
          <cell r="B5331" t="str">
            <v>TABLEX CLASSICA      0.30</v>
          </cell>
          <cell r="C5331" t="str">
            <v>UN</v>
          </cell>
          <cell r="D5331">
            <v>81632</v>
          </cell>
        </row>
        <row r="5332">
          <cell r="A5332">
            <v>5333</v>
          </cell>
          <cell r="B5332" t="str">
            <v>INSTALAC.CERRADURAS SENC.</v>
          </cell>
          <cell r="C5332" t="str">
            <v>UN</v>
          </cell>
          <cell r="D5332">
            <v>8000</v>
          </cell>
        </row>
        <row r="5333">
          <cell r="A5333">
            <v>5334</v>
          </cell>
          <cell r="B5333" t="str">
            <v>TABLEX CLASSICA      0.61</v>
          </cell>
          <cell r="C5333" t="str">
            <v>UN</v>
          </cell>
          <cell r="D5333">
            <v>108330</v>
          </cell>
        </row>
        <row r="5334">
          <cell r="A5334">
            <v>5335</v>
          </cell>
          <cell r="B5334" t="str">
            <v>INST.CERRADURAS PORTON</v>
          </cell>
          <cell r="C5334" t="str">
            <v>UN</v>
          </cell>
          <cell r="D5334">
            <v>12000</v>
          </cell>
        </row>
        <row r="5335">
          <cell r="A5335">
            <v>5336</v>
          </cell>
          <cell r="B5335" t="str">
            <v>TABLEX CLASSICA      0.81</v>
          </cell>
          <cell r="C5335" t="str">
            <v>UN</v>
          </cell>
          <cell r="D5335">
            <v>130983</v>
          </cell>
        </row>
        <row r="5336">
          <cell r="A5336">
            <v>5337</v>
          </cell>
          <cell r="B5336" t="str">
            <v>VARILLA CORRUGADA    5/8"</v>
          </cell>
          <cell r="C5336" t="str">
            <v>KG</v>
          </cell>
          <cell r="D5336">
            <v>563</v>
          </cell>
        </row>
        <row r="5337">
          <cell r="A5337">
            <v>5338</v>
          </cell>
          <cell r="B5337" t="str">
            <v>TABLEX CLASSICA      1.01</v>
          </cell>
          <cell r="C5337" t="str">
            <v>UN</v>
          </cell>
          <cell r="D5337">
            <v>158001</v>
          </cell>
        </row>
        <row r="5338">
          <cell r="A5338">
            <v>5339</v>
          </cell>
          <cell r="B5338" t="str">
            <v>SALMON TAYRONA 305x305x10</v>
          </cell>
          <cell r="C5338" t="str">
            <v>M2</v>
          </cell>
          <cell r="D5338">
            <v>66816</v>
          </cell>
        </row>
        <row r="5339">
          <cell r="A5339">
            <v>5340</v>
          </cell>
          <cell r="B5339" t="str">
            <v>SALMON TAYRONA 153xJPx10</v>
          </cell>
          <cell r="C5339" t="str">
            <v>M2</v>
          </cell>
          <cell r="D5339">
            <v>56724</v>
          </cell>
        </row>
        <row r="5340">
          <cell r="A5340">
            <v>5341</v>
          </cell>
          <cell r="B5340" t="str">
            <v>TABLEX               0.61</v>
          </cell>
          <cell r="C5340" t="str">
            <v>UN</v>
          </cell>
          <cell r="D5340">
            <v>28190</v>
          </cell>
        </row>
        <row r="5341">
          <cell r="A5341">
            <v>5342</v>
          </cell>
          <cell r="B5341" t="str">
            <v>SALMON TAYRONA 305xJPx10</v>
          </cell>
          <cell r="C5341" t="str">
            <v>M2</v>
          </cell>
          <cell r="D5341">
            <v>56724</v>
          </cell>
        </row>
        <row r="5342">
          <cell r="A5342">
            <v>5343</v>
          </cell>
          <cell r="B5342" t="str">
            <v>TABLEX               0.81</v>
          </cell>
          <cell r="C5342" t="str">
            <v>UN</v>
          </cell>
          <cell r="D5342">
            <v>33466</v>
          </cell>
        </row>
        <row r="5343">
          <cell r="A5343">
            <v>5344</v>
          </cell>
          <cell r="B5343" t="str">
            <v>PISO MIAMI BEIGE</v>
          </cell>
          <cell r="C5343" t="str">
            <v>M2</v>
          </cell>
          <cell r="D5343">
            <v>27917</v>
          </cell>
        </row>
        <row r="5344">
          <cell r="A5344">
            <v>5345</v>
          </cell>
          <cell r="B5344" t="str">
            <v>TRANS. MONOFASICO 100 KvA</v>
          </cell>
          <cell r="C5344" t="str">
            <v>UN</v>
          </cell>
          <cell r="D5344">
            <v>4315200</v>
          </cell>
        </row>
        <row r="5345">
          <cell r="A5345">
            <v>5346</v>
          </cell>
          <cell r="B5345" t="str">
            <v>TABLEX               1.01</v>
          </cell>
          <cell r="C5345" t="str">
            <v>UN</v>
          </cell>
          <cell r="D5345">
            <v>38747</v>
          </cell>
        </row>
        <row r="5346">
          <cell r="A5346">
            <v>5347</v>
          </cell>
          <cell r="B5346" t="str">
            <v>TABLEX CLOSET        0.30</v>
          </cell>
          <cell r="C5346" t="str">
            <v>UN</v>
          </cell>
          <cell r="D5346">
            <v>23078</v>
          </cell>
        </row>
        <row r="5347">
          <cell r="A5347">
            <v>5348</v>
          </cell>
          <cell r="B5347" t="str">
            <v>SALMON TAYRONA 305x305x20</v>
          </cell>
          <cell r="C5347" t="str">
            <v>M2</v>
          </cell>
          <cell r="D5347">
            <v>77372</v>
          </cell>
        </row>
        <row r="5348">
          <cell r="A5348">
            <v>5349</v>
          </cell>
          <cell r="B5348" t="str">
            <v>VARILLA LISA         1/2"</v>
          </cell>
          <cell r="C5348" t="str">
            <v>KG</v>
          </cell>
          <cell r="D5348">
            <v>523</v>
          </cell>
        </row>
        <row r="5349">
          <cell r="A5349">
            <v>5350</v>
          </cell>
          <cell r="B5349" t="str">
            <v>TABLEX CLOSET        0.41</v>
          </cell>
          <cell r="C5349" t="str">
            <v>UN</v>
          </cell>
          <cell r="D5349">
            <v>24889</v>
          </cell>
        </row>
        <row r="5350">
          <cell r="A5350">
            <v>5351</v>
          </cell>
          <cell r="B5350" t="str">
            <v>TRANS. MONOFASICO  15 KvA</v>
          </cell>
          <cell r="C5350" t="str">
            <v>UN</v>
          </cell>
          <cell r="D5350">
            <v>1577600</v>
          </cell>
        </row>
        <row r="5351">
          <cell r="A5351">
            <v>5352</v>
          </cell>
          <cell r="B5351" t="str">
            <v>SALMON TAYRONA 305x305x01</v>
          </cell>
          <cell r="C5351" t="str">
            <v>M2</v>
          </cell>
          <cell r="D5351">
            <v>95584</v>
          </cell>
        </row>
        <row r="5352">
          <cell r="A5352">
            <v>5353</v>
          </cell>
          <cell r="B5352" t="str">
            <v>SALMON TAYRONA 305x305x02</v>
          </cell>
          <cell r="C5352" t="str">
            <v>M2</v>
          </cell>
          <cell r="D5352">
            <v>95584</v>
          </cell>
        </row>
        <row r="5353">
          <cell r="A5353">
            <v>5354</v>
          </cell>
          <cell r="B5353" t="str">
            <v>TRANS. MONOFASICO 37.5KvA</v>
          </cell>
          <cell r="C5353" t="str">
            <v>UN</v>
          </cell>
          <cell r="D5353">
            <v>2378000</v>
          </cell>
        </row>
        <row r="5354">
          <cell r="A5354">
            <v>5355</v>
          </cell>
          <cell r="B5354" t="str">
            <v>VENECIANA  TIVOLI    0.30</v>
          </cell>
          <cell r="C5354" t="str">
            <v>UN</v>
          </cell>
          <cell r="D5354">
            <v>51680</v>
          </cell>
        </row>
        <row r="5355">
          <cell r="A5355">
            <v>5356</v>
          </cell>
          <cell r="B5355" t="str">
            <v>SHUT DE BASURAS ETERNIT</v>
          </cell>
          <cell r="C5355" t="str">
            <v>UN</v>
          </cell>
          <cell r="D5355">
            <v>64380</v>
          </cell>
        </row>
        <row r="5356">
          <cell r="A5356">
            <v>5357</v>
          </cell>
          <cell r="B5356" t="str">
            <v>TRANS. TRIFASICO  75  KvA</v>
          </cell>
          <cell r="C5356" t="str">
            <v>UN</v>
          </cell>
          <cell r="D5356">
            <v>7876061</v>
          </cell>
        </row>
        <row r="5357">
          <cell r="A5357">
            <v>5358</v>
          </cell>
          <cell r="B5357" t="str">
            <v>VENECIANA  TIVOLI    0.51</v>
          </cell>
          <cell r="C5357" t="str">
            <v>UN</v>
          </cell>
          <cell r="D5357">
            <v>65015</v>
          </cell>
        </row>
        <row r="5358">
          <cell r="A5358">
            <v>5359</v>
          </cell>
          <cell r="B5358" t="str">
            <v>SALMON TAYRONA 305x610x20</v>
          </cell>
          <cell r="C5358" t="str">
            <v>M2</v>
          </cell>
          <cell r="D5358">
            <v>80620</v>
          </cell>
        </row>
        <row r="5359">
          <cell r="A5359">
            <v>5360</v>
          </cell>
          <cell r="B5359" t="str">
            <v>TRANS. TRIFASICO 112.5KvA</v>
          </cell>
          <cell r="C5359" t="str">
            <v>UN</v>
          </cell>
          <cell r="D5359">
            <v>8857494</v>
          </cell>
        </row>
        <row r="5360">
          <cell r="A5360">
            <v>5361</v>
          </cell>
          <cell r="B5360" t="str">
            <v>VENECIANA  VERONA    0.41</v>
          </cell>
          <cell r="C5360" t="str">
            <v>UN</v>
          </cell>
          <cell r="D5360">
            <v>65484</v>
          </cell>
        </row>
        <row r="5361">
          <cell r="A5361">
            <v>5362</v>
          </cell>
          <cell r="B5361" t="str">
            <v>SALMON TAYRONA 305x610x01</v>
          </cell>
          <cell r="C5361" t="str">
            <v>M2</v>
          </cell>
          <cell r="D5361">
            <v>99876</v>
          </cell>
        </row>
        <row r="5362">
          <cell r="A5362">
            <v>5363</v>
          </cell>
          <cell r="B5362" t="str">
            <v>TRANS. TRIFASICO 150  KvA</v>
          </cell>
          <cell r="C5362" t="str">
            <v>UN</v>
          </cell>
          <cell r="D5362">
            <v>9285864</v>
          </cell>
        </row>
        <row r="5363">
          <cell r="A5363">
            <v>5364</v>
          </cell>
          <cell r="B5363" t="str">
            <v>TRANS. TRIFASICO 300  KvA</v>
          </cell>
          <cell r="C5363" t="str">
            <v>UN</v>
          </cell>
          <cell r="D5363">
            <v>13065329</v>
          </cell>
        </row>
        <row r="5364">
          <cell r="A5364">
            <v>5365</v>
          </cell>
          <cell r="B5364" t="str">
            <v>VENECIANA  VERONA    0.51</v>
          </cell>
          <cell r="C5364" t="str">
            <v>UN</v>
          </cell>
          <cell r="D5364">
            <v>72527</v>
          </cell>
        </row>
        <row r="5365">
          <cell r="A5365">
            <v>5366</v>
          </cell>
          <cell r="B5365" t="str">
            <v>TRANS. TRIFASICO 500  KvA</v>
          </cell>
          <cell r="C5365" t="str">
            <v>UN</v>
          </cell>
          <cell r="D5365">
            <v>17244513</v>
          </cell>
        </row>
        <row r="5366">
          <cell r="A5366">
            <v>5367</v>
          </cell>
          <cell r="B5366" t="str">
            <v>VENECIANA PICCOLA    0.41</v>
          </cell>
          <cell r="C5366" t="str">
            <v>UN</v>
          </cell>
          <cell r="D5366">
            <v>29751</v>
          </cell>
        </row>
        <row r="5367">
          <cell r="A5367">
            <v>5368</v>
          </cell>
          <cell r="B5367" t="str">
            <v>BOMBA AGUA           1/2"</v>
          </cell>
          <cell r="C5367" t="str">
            <v>UN</v>
          </cell>
          <cell r="D5367">
            <v>160520</v>
          </cell>
        </row>
        <row r="5368">
          <cell r="A5368">
            <v>5369</v>
          </cell>
          <cell r="B5368" t="str">
            <v>BOMBA AGUA           3/4"</v>
          </cell>
          <cell r="C5368" t="str">
            <v>UN</v>
          </cell>
          <cell r="D5368">
            <v>100920</v>
          </cell>
        </row>
        <row r="5369">
          <cell r="A5369">
            <v>5370</v>
          </cell>
          <cell r="B5369" t="str">
            <v>BOMBA SUMERGIBLE</v>
          </cell>
          <cell r="C5369" t="str">
            <v>UN</v>
          </cell>
          <cell r="D5369">
            <v>652649</v>
          </cell>
        </row>
        <row r="5370">
          <cell r="A5370">
            <v>5371</v>
          </cell>
          <cell r="B5370" t="str">
            <v>BOMBA CENTRIFUGA</v>
          </cell>
          <cell r="C5370" t="str">
            <v>UN</v>
          </cell>
          <cell r="D5370">
            <v>174000</v>
          </cell>
        </row>
        <row r="5371">
          <cell r="A5371">
            <v>5372</v>
          </cell>
          <cell r="B5371" t="str">
            <v>EQUIPO PRESION</v>
          </cell>
          <cell r="C5371" t="str">
            <v>UN</v>
          </cell>
          <cell r="D5371">
            <v>816295</v>
          </cell>
        </row>
        <row r="5372">
          <cell r="A5372">
            <v>5373</v>
          </cell>
          <cell r="B5372" t="str">
            <v>EQUIPO PRESION         01</v>
          </cell>
          <cell r="C5372" t="str">
            <v>UN</v>
          </cell>
          <cell r="D5372">
            <v>2222220</v>
          </cell>
        </row>
        <row r="5373">
          <cell r="A5373">
            <v>5374</v>
          </cell>
          <cell r="B5373" t="str">
            <v>CLAVO 1/4" ALT.VEL.    1"</v>
          </cell>
          <cell r="C5373" t="str">
            <v>UN</v>
          </cell>
          <cell r="D5373">
            <v>153</v>
          </cell>
        </row>
        <row r="5374">
          <cell r="A5374">
            <v>5375</v>
          </cell>
          <cell r="B5374" t="str">
            <v>CLAVO 1/4" ALT.VEL.1 1/2"</v>
          </cell>
          <cell r="C5374" t="str">
            <v>UN</v>
          </cell>
          <cell r="D5374">
            <v>162</v>
          </cell>
        </row>
        <row r="5375">
          <cell r="A5375">
            <v>5376</v>
          </cell>
          <cell r="B5375" t="str">
            <v>CLAVO 1/4" ALT.VEL.    2"</v>
          </cell>
          <cell r="C5375" t="str">
            <v>UN</v>
          </cell>
          <cell r="D5375">
            <v>189</v>
          </cell>
        </row>
        <row r="5376">
          <cell r="A5376">
            <v>5377</v>
          </cell>
          <cell r="B5376" t="str">
            <v>CLAVO 1/4" ALT.VEL.    3"</v>
          </cell>
          <cell r="C5376" t="str">
            <v>UN</v>
          </cell>
          <cell r="D5376">
            <v>237</v>
          </cell>
        </row>
        <row r="5377">
          <cell r="A5377">
            <v>5378</v>
          </cell>
          <cell r="B5377" t="str">
            <v>PERNO 1/4" ALT.VEL.1 3/8"</v>
          </cell>
          <cell r="C5377" t="str">
            <v>UN</v>
          </cell>
          <cell r="D5377">
            <v>355</v>
          </cell>
        </row>
        <row r="5378">
          <cell r="A5378">
            <v>5379</v>
          </cell>
          <cell r="B5378" t="str">
            <v>SALMON TAYRONA 305x610x02</v>
          </cell>
          <cell r="C5378" t="str">
            <v>M2</v>
          </cell>
          <cell r="D5378">
            <v>99876</v>
          </cell>
        </row>
        <row r="5379">
          <cell r="A5379">
            <v>5380</v>
          </cell>
          <cell r="B5379" t="str">
            <v>CLAVO 3/8" ALT.VEL.1 1/2"</v>
          </cell>
          <cell r="C5379" t="str">
            <v>UN</v>
          </cell>
          <cell r="D5379">
            <v>283</v>
          </cell>
        </row>
        <row r="5380">
          <cell r="A5380">
            <v>5381</v>
          </cell>
          <cell r="B5380" t="str">
            <v>SALMON TAYRONA 610x610x20</v>
          </cell>
          <cell r="C5380" t="str">
            <v>M2</v>
          </cell>
          <cell r="D5380">
            <v>84912</v>
          </cell>
        </row>
        <row r="5381">
          <cell r="A5381">
            <v>5382</v>
          </cell>
          <cell r="B5381" t="str">
            <v>BALA FTE  AHORRADOR  13 W</v>
          </cell>
          <cell r="C5381" t="str">
            <v>UN</v>
          </cell>
          <cell r="D5381">
            <v>23052</v>
          </cell>
        </row>
        <row r="5382">
          <cell r="A5382">
            <v>5383</v>
          </cell>
          <cell r="B5382" t="str">
            <v>CLAVO 1/4" BAJ.VEL.1 1/4"</v>
          </cell>
          <cell r="C5382" t="str">
            <v>UN</v>
          </cell>
          <cell r="D5382">
            <v>304</v>
          </cell>
        </row>
        <row r="5383">
          <cell r="A5383">
            <v>5384</v>
          </cell>
          <cell r="B5383" t="str">
            <v>SALMON TAYRONA 610x610x01</v>
          </cell>
          <cell r="C5383" t="str">
            <v>M2</v>
          </cell>
          <cell r="D5383">
            <v>106140</v>
          </cell>
        </row>
        <row r="5384">
          <cell r="A5384">
            <v>5385</v>
          </cell>
          <cell r="B5384" t="str">
            <v>SALMON TAYRONA 610x610x02</v>
          </cell>
          <cell r="C5384" t="str">
            <v>M2</v>
          </cell>
          <cell r="D5384">
            <v>106140</v>
          </cell>
        </row>
        <row r="5385">
          <cell r="A5385">
            <v>5386</v>
          </cell>
          <cell r="B5385" t="str">
            <v>BALA HALOGENA    50 W-12V</v>
          </cell>
          <cell r="C5385" t="str">
            <v>UN</v>
          </cell>
          <cell r="D5385">
            <v>18018</v>
          </cell>
        </row>
        <row r="5386">
          <cell r="A5386">
            <v>5387</v>
          </cell>
          <cell r="B5386" t="str">
            <v>GRANZON (CANTO RODADO)</v>
          </cell>
          <cell r="C5386" t="str">
            <v>M3</v>
          </cell>
          <cell r="D5386">
            <v>30000</v>
          </cell>
        </row>
        <row r="5387">
          <cell r="A5387">
            <v>5388</v>
          </cell>
          <cell r="B5387" t="str">
            <v>SALMON TAYRONA ASERRADO</v>
          </cell>
          <cell r="C5387" t="str">
            <v>M2</v>
          </cell>
          <cell r="D5387">
            <v>64264</v>
          </cell>
        </row>
        <row r="5388">
          <cell r="A5388">
            <v>5389</v>
          </cell>
          <cell r="B5388" t="str">
            <v>PERNO 1/4" BAJ.VEL.    2"</v>
          </cell>
          <cell r="C5388" t="str">
            <v>UN</v>
          </cell>
          <cell r="D5388">
            <v>349</v>
          </cell>
        </row>
        <row r="5389">
          <cell r="A5389">
            <v>5390</v>
          </cell>
          <cell r="B5389" t="str">
            <v>CLAVO 5/16" BAJ.VEL. 3/4"</v>
          </cell>
          <cell r="C5389" t="str">
            <v>UN</v>
          </cell>
          <cell r="D5389">
            <v>92</v>
          </cell>
        </row>
        <row r="5390">
          <cell r="A5390">
            <v>5391</v>
          </cell>
          <cell r="B5390" t="str">
            <v>CLAVO 5/16" BAJ.VEL.   1"</v>
          </cell>
          <cell r="C5390" t="str">
            <v>UN</v>
          </cell>
          <cell r="D5390">
            <v>104</v>
          </cell>
        </row>
        <row r="5391">
          <cell r="A5391">
            <v>5392</v>
          </cell>
          <cell r="B5391" t="str">
            <v>CLAVO 5/16"BAJ.VEL.1 1/2"</v>
          </cell>
          <cell r="C5391" t="str">
            <v>UN</v>
          </cell>
          <cell r="D5391">
            <v>174</v>
          </cell>
        </row>
        <row r="5392">
          <cell r="A5392">
            <v>5393</v>
          </cell>
          <cell r="B5392" t="str">
            <v>CLAVO 5/16" BAJ.VEL.   2"</v>
          </cell>
          <cell r="C5392" t="str">
            <v>UN</v>
          </cell>
          <cell r="D5392">
            <v>206</v>
          </cell>
        </row>
        <row r="5393">
          <cell r="A5393">
            <v>5394</v>
          </cell>
          <cell r="B5393" t="str">
            <v>CARGA FULM.SUAVE      330</v>
          </cell>
          <cell r="C5393" t="str">
            <v>UN</v>
          </cell>
          <cell r="D5393">
            <v>113</v>
          </cell>
        </row>
        <row r="5394">
          <cell r="A5394">
            <v>5395</v>
          </cell>
          <cell r="B5394" t="str">
            <v>CARGA FULM.FUERTE     330</v>
          </cell>
          <cell r="C5394" t="str">
            <v>UN</v>
          </cell>
          <cell r="D5394">
            <v>115</v>
          </cell>
        </row>
        <row r="5395">
          <cell r="A5395">
            <v>5396</v>
          </cell>
          <cell r="B5395" t="str">
            <v>CARGA FULM.ULTRA      330</v>
          </cell>
          <cell r="C5395" t="str">
            <v>UN</v>
          </cell>
          <cell r="D5395">
            <v>282</v>
          </cell>
        </row>
        <row r="5396">
          <cell r="A5396">
            <v>5397</v>
          </cell>
          <cell r="B5396" t="str">
            <v>CARGA FULM.SUAVE      721</v>
          </cell>
          <cell r="C5396" t="str">
            <v>UN</v>
          </cell>
          <cell r="D5396">
            <v>88</v>
          </cell>
        </row>
        <row r="5397">
          <cell r="A5397">
            <v>5398</v>
          </cell>
          <cell r="B5397" t="str">
            <v>CARGA FULM.MEDIO      721</v>
          </cell>
          <cell r="C5397" t="str">
            <v>UN</v>
          </cell>
          <cell r="D5397">
            <v>89</v>
          </cell>
        </row>
        <row r="5398">
          <cell r="A5398">
            <v>5399</v>
          </cell>
          <cell r="B5398" t="str">
            <v>CARGA FULM.FUERTE     721</v>
          </cell>
          <cell r="C5398" t="str">
            <v>UN</v>
          </cell>
          <cell r="D5398">
            <v>90</v>
          </cell>
        </row>
        <row r="5399">
          <cell r="A5399">
            <v>5400</v>
          </cell>
          <cell r="B5399" t="str">
            <v>FTE SOBREPONER 2x32 T-8</v>
          </cell>
          <cell r="C5399" t="str">
            <v>UN</v>
          </cell>
          <cell r="D5399">
            <v>76829</v>
          </cell>
        </row>
        <row r="5400">
          <cell r="A5400">
            <v>5401</v>
          </cell>
          <cell r="B5400" t="str">
            <v>CARGA FULMINANTE     D 60</v>
          </cell>
          <cell r="C5400" t="str">
            <v>UN</v>
          </cell>
          <cell r="D5400">
            <v>146</v>
          </cell>
        </row>
        <row r="5401">
          <cell r="A5401">
            <v>5402</v>
          </cell>
          <cell r="B5401" t="str">
            <v>CARGA FULMINANTE     D 01</v>
          </cell>
          <cell r="C5401" t="str">
            <v>UN</v>
          </cell>
          <cell r="D5401">
            <v>147</v>
          </cell>
        </row>
        <row r="5402">
          <cell r="A5402">
            <v>5403</v>
          </cell>
          <cell r="B5402" t="str">
            <v>ANCLA DE CUÑA  1/4x1 3/4"</v>
          </cell>
          <cell r="C5402" t="str">
            <v>UN</v>
          </cell>
          <cell r="D5402">
            <v>447</v>
          </cell>
        </row>
        <row r="5403">
          <cell r="A5403">
            <v>5404</v>
          </cell>
          <cell r="B5403" t="str">
            <v>SALMON TAYRONA ASERRADO01</v>
          </cell>
          <cell r="C5403" t="str">
            <v>M2</v>
          </cell>
          <cell r="D5403">
            <v>81664</v>
          </cell>
        </row>
        <row r="5404">
          <cell r="A5404">
            <v>5405</v>
          </cell>
          <cell r="B5404" t="str">
            <v>ANCLA DE CUÑA  3/8x2 1/4"</v>
          </cell>
          <cell r="C5404" t="str">
            <v>UN</v>
          </cell>
          <cell r="D5404">
            <v>667</v>
          </cell>
        </row>
        <row r="5405">
          <cell r="A5405">
            <v>5406</v>
          </cell>
          <cell r="B5405" t="str">
            <v>ANCLA DE CUÑA      3 3/4"</v>
          </cell>
          <cell r="C5405" t="str">
            <v>UN</v>
          </cell>
          <cell r="D5405">
            <v>713</v>
          </cell>
        </row>
        <row r="5406">
          <cell r="A5406">
            <v>5407</v>
          </cell>
          <cell r="B5406" t="str">
            <v>ANCLA DE CUÑA  1/2x2 3/4"</v>
          </cell>
          <cell r="C5406" t="str">
            <v>UN</v>
          </cell>
          <cell r="D5406">
            <v>1216</v>
          </cell>
        </row>
        <row r="5407">
          <cell r="A5407">
            <v>5408</v>
          </cell>
          <cell r="B5407" t="str">
            <v>SALMON TAYRONA ASERRADO02</v>
          </cell>
          <cell r="C5407" t="str">
            <v>M2</v>
          </cell>
          <cell r="D5407">
            <v>81664</v>
          </cell>
        </row>
        <row r="5408">
          <cell r="A5408">
            <v>5409</v>
          </cell>
          <cell r="B5408" t="str">
            <v>ANCLA DE CUÑA  5/8x4 1/4"</v>
          </cell>
          <cell r="C5408" t="str">
            <v>UN</v>
          </cell>
          <cell r="D5408">
            <v>2311</v>
          </cell>
        </row>
        <row r="5409">
          <cell r="A5409">
            <v>5410</v>
          </cell>
          <cell r="B5409" t="str">
            <v>ANCLA DE CUÑA          5"</v>
          </cell>
          <cell r="C5409" t="str">
            <v>UN</v>
          </cell>
          <cell r="D5409">
            <v>2406</v>
          </cell>
        </row>
        <row r="5410">
          <cell r="A5410">
            <v>5411</v>
          </cell>
          <cell r="B5410" t="str">
            <v>ANCLA DE CUÑA  3/4x4 3/4"</v>
          </cell>
          <cell r="C5410" t="str">
            <v>UN</v>
          </cell>
          <cell r="D5410">
            <v>3115</v>
          </cell>
        </row>
        <row r="5411">
          <cell r="A5411">
            <v>5412</v>
          </cell>
          <cell r="B5411" t="str">
            <v>ANCLA DE CUÑA          7"</v>
          </cell>
          <cell r="C5411" t="str">
            <v>UN</v>
          </cell>
          <cell r="D5411">
            <v>4672</v>
          </cell>
        </row>
        <row r="5412">
          <cell r="A5412">
            <v>5413</v>
          </cell>
          <cell r="B5412" t="str">
            <v>SANITARIO EMBAJADOR  B/CO</v>
          </cell>
          <cell r="C5412" t="str">
            <v>UN</v>
          </cell>
          <cell r="D5412">
            <v>371200</v>
          </cell>
        </row>
        <row r="5413">
          <cell r="A5413">
            <v>5414</v>
          </cell>
          <cell r="B5413" t="str">
            <v>ANCLA DE MANG.     2 1/4"</v>
          </cell>
          <cell r="C5413" t="str">
            <v>UN</v>
          </cell>
          <cell r="D5413">
            <v>459</v>
          </cell>
        </row>
        <row r="5414">
          <cell r="A5414">
            <v>5415</v>
          </cell>
          <cell r="B5414" t="str">
            <v>ANCLA DE MANG. 1/4x1 3/8"</v>
          </cell>
          <cell r="C5414" t="str">
            <v>UN</v>
          </cell>
          <cell r="D5414">
            <v>338</v>
          </cell>
        </row>
        <row r="5415">
          <cell r="A5415">
            <v>5416</v>
          </cell>
          <cell r="B5415" t="str">
            <v>ANCLA DE MANG.     2 1/2"</v>
          </cell>
          <cell r="C5415" t="str">
            <v>UN</v>
          </cell>
          <cell r="D5415">
            <v>459</v>
          </cell>
        </row>
        <row r="5416">
          <cell r="A5416">
            <v>5417</v>
          </cell>
          <cell r="B5416" t="str">
            <v>ANCLA DE MANG.5/16x1 1/2"</v>
          </cell>
          <cell r="C5416" t="str">
            <v>UN</v>
          </cell>
          <cell r="D5416">
            <v>433</v>
          </cell>
        </row>
        <row r="5417">
          <cell r="A5417">
            <v>5418</v>
          </cell>
          <cell r="B5417" t="str">
            <v>ANCLA DE MANG.     2 1/01</v>
          </cell>
          <cell r="C5417" t="str">
            <v>UN</v>
          </cell>
          <cell r="D5417">
            <v>525</v>
          </cell>
        </row>
        <row r="5418">
          <cell r="A5418">
            <v>5419</v>
          </cell>
          <cell r="B5418" t="str">
            <v>ANCLA DE MANG. 3/8x1 7/8"</v>
          </cell>
          <cell r="C5418" t="str">
            <v>UN</v>
          </cell>
          <cell r="D5418">
            <v>436</v>
          </cell>
        </row>
        <row r="5419">
          <cell r="A5419">
            <v>5420</v>
          </cell>
          <cell r="B5419" t="str">
            <v>ANCLA DE MANG.         3"</v>
          </cell>
          <cell r="C5419" t="str">
            <v>UN</v>
          </cell>
          <cell r="D5419">
            <v>554</v>
          </cell>
        </row>
        <row r="5420">
          <cell r="A5420">
            <v>5421</v>
          </cell>
          <cell r="B5420" t="str">
            <v>ANCLA DE MANG.     1/2x3"</v>
          </cell>
          <cell r="C5420" t="str">
            <v>UN</v>
          </cell>
          <cell r="D5420">
            <v>936</v>
          </cell>
        </row>
        <row r="5421">
          <cell r="A5421">
            <v>5422</v>
          </cell>
          <cell r="B5421" t="str">
            <v>ANCLA DE MANG.         4"</v>
          </cell>
          <cell r="C5421" t="str">
            <v>UN</v>
          </cell>
          <cell r="D5421">
            <v>1130</v>
          </cell>
        </row>
        <row r="5422">
          <cell r="A5422">
            <v>5423</v>
          </cell>
          <cell r="B5422" t="str">
            <v>ANCLA DE MANG. 5/8x4 1/4"</v>
          </cell>
          <cell r="C5422" t="str">
            <v>UN</v>
          </cell>
          <cell r="D5422">
            <v>2223</v>
          </cell>
        </row>
        <row r="5423">
          <cell r="A5423">
            <v>5424</v>
          </cell>
          <cell r="B5423" t="str">
            <v>ANCLA DE MANG.         6"</v>
          </cell>
          <cell r="C5423" t="str">
            <v>UN</v>
          </cell>
          <cell r="D5423">
            <v>2799</v>
          </cell>
        </row>
        <row r="5424">
          <cell r="A5424">
            <v>5425</v>
          </cell>
          <cell r="B5424" t="str">
            <v>PROVISIONAL DE ENERGIA</v>
          </cell>
          <cell r="C5424" t="str">
            <v>MS</v>
          </cell>
          <cell r="D5424">
            <v>50000</v>
          </cell>
        </row>
        <row r="5425">
          <cell r="A5425">
            <v>5426</v>
          </cell>
          <cell r="B5425" t="str">
            <v>ANCLA DE MANG.     6 1/4"</v>
          </cell>
          <cell r="C5425" t="str">
            <v>UN</v>
          </cell>
          <cell r="D5425">
            <v>4233</v>
          </cell>
        </row>
        <row r="5426">
          <cell r="A5426">
            <v>5427</v>
          </cell>
          <cell r="B5426" t="str">
            <v>ANCLA DE CONO      5/8x4"</v>
          </cell>
          <cell r="C5426" t="str">
            <v>UN</v>
          </cell>
          <cell r="D5426">
            <v>1102</v>
          </cell>
        </row>
        <row r="5427">
          <cell r="A5427">
            <v>5428</v>
          </cell>
          <cell r="B5427" t="str">
            <v>SALMON TAYRONA CUADREADO</v>
          </cell>
          <cell r="C5427" t="str">
            <v>M2</v>
          </cell>
          <cell r="D5427">
            <v>89204</v>
          </cell>
        </row>
        <row r="5428">
          <cell r="A5428">
            <v>5429</v>
          </cell>
          <cell r="B5428" t="str">
            <v>ANCLA DE CONO      3/4x4"</v>
          </cell>
          <cell r="C5428" t="str">
            <v>UN</v>
          </cell>
          <cell r="D5428">
            <v>1346</v>
          </cell>
        </row>
        <row r="5429">
          <cell r="A5429">
            <v>5430</v>
          </cell>
          <cell r="B5429" t="str">
            <v>ANCLA DE CONO          7"</v>
          </cell>
          <cell r="C5429" t="str">
            <v>UN</v>
          </cell>
          <cell r="D5429">
            <v>1949</v>
          </cell>
        </row>
        <row r="5430">
          <cell r="A5430">
            <v>5431</v>
          </cell>
          <cell r="B5430" t="str">
            <v>AUTOPERFORANTE       1/4"</v>
          </cell>
          <cell r="C5430" t="str">
            <v>UN</v>
          </cell>
          <cell r="D5430">
            <v>1559</v>
          </cell>
        </row>
        <row r="5431">
          <cell r="A5431">
            <v>5432</v>
          </cell>
          <cell r="B5431" t="str">
            <v>AUTOPERFORANTE       3/8"</v>
          </cell>
          <cell r="C5431" t="str">
            <v>UN</v>
          </cell>
          <cell r="D5431">
            <v>1776</v>
          </cell>
        </row>
        <row r="5432">
          <cell r="A5432">
            <v>5433</v>
          </cell>
          <cell r="B5432" t="str">
            <v>AUTOPERFORANTE       1/2"</v>
          </cell>
          <cell r="C5432" t="str">
            <v>UN</v>
          </cell>
          <cell r="D5432">
            <v>2641</v>
          </cell>
        </row>
        <row r="5433">
          <cell r="A5433">
            <v>5434</v>
          </cell>
          <cell r="B5433" t="str">
            <v>AUTOPERFORANTE       5/8"</v>
          </cell>
          <cell r="C5433" t="str">
            <v>UN</v>
          </cell>
          <cell r="D5433">
            <v>4446</v>
          </cell>
        </row>
        <row r="5434">
          <cell r="A5434">
            <v>5435</v>
          </cell>
          <cell r="B5434" t="str">
            <v>AUTOPERFORANTE       3/4"</v>
          </cell>
          <cell r="C5434" t="str">
            <v>UN</v>
          </cell>
          <cell r="D5434">
            <v>8282</v>
          </cell>
        </row>
        <row r="5435">
          <cell r="A5435">
            <v>5436</v>
          </cell>
          <cell r="B5435" t="str">
            <v>RAWL  5/16"      3/8a1/2"</v>
          </cell>
          <cell r="C5435" t="str">
            <v>UN</v>
          </cell>
          <cell r="D5435">
            <v>237</v>
          </cell>
        </row>
        <row r="5436">
          <cell r="A5436">
            <v>5437</v>
          </cell>
          <cell r="B5436" t="str">
            <v>RAWL  5/16"        5/8a1"</v>
          </cell>
          <cell r="C5436" t="str">
            <v>UN</v>
          </cell>
          <cell r="D5436">
            <v>262</v>
          </cell>
        </row>
        <row r="5437">
          <cell r="A5437">
            <v>5438</v>
          </cell>
          <cell r="B5437" t="str">
            <v>RAWLI 3/8"       3/8a5/8"</v>
          </cell>
          <cell r="C5437" t="str">
            <v>UN</v>
          </cell>
          <cell r="D5437">
            <v>552</v>
          </cell>
        </row>
        <row r="5438">
          <cell r="A5438">
            <v>5439</v>
          </cell>
          <cell r="B5438" t="str">
            <v>TORNILLO TAPCON 3/16"</v>
          </cell>
          <cell r="C5438" t="str">
            <v>UN</v>
          </cell>
          <cell r="D5438">
            <v>139</v>
          </cell>
        </row>
        <row r="5439">
          <cell r="A5439">
            <v>5440</v>
          </cell>
          <cell r="B5439" t="str">
            <v>SALMON TAYRONA CUADREAD01</v>
          </cell>
          <cell r="C5439" t="str">
            <v>M2</v>
          </cell>
          <cell r="D5439">
            <v>111244</v>
          </cell>
        </row>
        <row r="5440">
          <cell r="A5440">
            <v>5441</v>
          </cell>
          <cell r="B5440" t="str">
            <v>TORNILLO TAPCON 3/16"  01</v>
          </cell>
          <cell r="C5440" t="str">
            <v>UN</v>
          </cell>
          <cell r="D5440">
            <v>254</v>
          </cell>
        </row>
        <row r="5441">
          <cell r="A5441">
            <v>5442</v>
          </cell>
          <cell r="B5441" t="str">
            <v>TORNILLO TAPCON 1/4"</v>
          </cell>
          <cell r="C5441" t="str">
            <v>UN</v>
          </cell>
          <cell r="D5441">
            <v>226</v>
          </cell>
        </row>
        <row r="5442">
          <cell r="A5442">
            <v>5443</v>
          </cell>
          <cell r="B5442" t="str">
            <v>TORNILLO TAPCON 1/4"   01</v>
          </cell>
          <cell r="C5442" t="str">
            <v>UN</v>
          </cell>
          <cell r="D5442">
            <v>285</v>
          </cell>
        </row>
        <row r="5443">
          <cell r="A5443">
            <v>5444</v>
          </cell>
          <cell r="B5443" t="str">
            <v>TORNILLO TAPCON 1/4"   02</v>
          </cell>
          <cell r="C5443" t="str">
            <v>UN</v>
          </cell>
          <cell r="D5443">
            <v>423</v>
          </cell>
        </row>
        <row r="5444">
          <cell r="A5444">
            <v>5445</v>
          </cell>
          <cell r="B5444" t="str">
            <v>SALMON TAYRONA CUADREAD02</v>
          </cell>
          <cell r="C5444" t="str">
            <v>M2</v>
          </cell>
          <cell r="D5444">
            <v>111244</v>
          </cell>
        </row>
        <row r="5445">
          <cell r="A5445">
            <v>5446</v>
          </cell>
          <cell r="B5445" t="str">
            <v>BLANCO SARDO 305x305x20</v>
          </cell>
          <cell r="C5445" t="str">
            <v>M2</v>
          </cell>
          <cell r="D5445">
            <v>148596</v>
          </cell>
        </row>
        <row r="5446">
          <cell r="A5446">
            <v>5447</v>
          </cell>
          <cell r="B5446" t="str">
            <v>BLANCO SARDO 305x610x20</v>
          </cell>
          <cell r="C5446" t="str">
            <v>M2</v>
          </cell>
          <cell r="D5446">
            <v>155208</v>
          </cell>
        </row>
        <row r="5447">
          <cell r="A5447">
            <v>5448</v>
          </cell>
          <cell r="B5447" t="str">
            <v>BLANCO SARDO 610x610X20</v>
          </cell>
          <cell r="C5447" t="str">
            <v>M2</v>
          </cell>
          <cell r="D5447">
            <v>163676</v>
          </cell>
        </row>
        <row r="5448">
          <cell r="A5448">
            <v>5449</v>
          </cell>
          <cell r="B5448" t="str">
            <v>BROCA GALAXY      3/16x6"</v>
          </cell>
          <cell r="C5448" t="str">
            <v>UN</v>
          </cell>
          <cell r="D5448">
            <v>2065</v>
          </cell>
        </row>
        <row r="5449">
          <cell r="A5449">
            <v>5450</v>
          </cell>
          <cell r="B5449" t="str">
            <v>BROCA GALAXY       1/4x6"</v>
          </cell>
          <cell r="C5449" t="str">
            <v>UN</v>
          </cell>
          <cell r="D5449">
            <v>2088</v>
          </cell>
        </row>
        <row r="5450">
          <cell r="A5450">
            <v>5451</v>
          </cell>
          <cell r="B5450" t="str">
            <v>BROCA GALAXY      5/16x6"</v>
          </cell>
          <cell r="C5450" t="str">
            <v>UN</v>
          </cell>
          <cell r="D5450">
            <v>2610</v>
          </cell>
        </row>
        <row r="5451">
          <cell r="A5451">
            <v>5452</v>
          </cell>
          <cell r="B5451" t="str">
            <v>BROCA GALAXY       3/8x6"</v>
          </cell>
          <cell r="C5451" t="str">
            <v>UN</v>
          </cell>
          <cell r="D5451">
            <v>2784</v>
          </cell>
        </row>
        <row r="5452">
          <cell r="A5452">
            <v>5453</v>
          </cell>
          <cell r="B5452" t="str">
            <v>TALADRO PERCUTOR</v>
          </cell>
          <cell r="C5452" t="str">
            <v>UN</v>
          </cell>
          <cell r="D5452">
            <v>316680</v>
          </cell>
        </row>
        <row r="5453">
          <cell r="A5453">
            <v>5454</v>
          </cell>
          <cell r="B5453" t="str">
            <v>TALADRO ELECTRONEUMATICO</v>
          </cell>
          <cell r="C5453" t="str">
            <v>UN</v>
          </cell>
          <cell r="D5453">
            <v>522000</v>
          </cell>
        </row>
        <row r="5454">
          <cell r="A5454">
            <v>5455</v>
          </cell>
          <cell r="B5454" t="str">
            <v>BLANCO SARDO ASERRADO</v>
          </cell>
          <cell r="C5454" t="str">
            <v>M2</v>
          </cell>
          <cell r="D5454">
            <v>127948</v>
          </cell>
        </row>
        <row r="5455">
          <cell r="A5455">
            <v>5456</v>
          </cell>
          <cell r="B5455" t="str">
            <v>MARTILLO ELECTRONEUMATICO</v>
          </cell>
          <cell r="C5455" t="str">
            <v>UN</v>
          </cell>
          <cell r="D5455">
            <v>2078720</v>
          </cell>
        </row>
        <row r="5456">
          <cell r="A5456">
            <v>5457</v>
          </cell>
          <cell r="B5456" t="str">
            <v>BLANCO SARDO CUADREADO</v>
          </cell>
          <cell r="C5456" t="str">
            <v>M2</v>
          </cell>
          <cell r="D5456">
            <v>178524</v>
          </cell>
        </row>
        <row r="5457">
          <cell r="A5457">
            <v>5458</v>
          </cell>
          <cell r="B5457" t="str">
            <v>TALADRO ATORNILLADOR</v>
          </cell>
          <cell r="C5457" t="str">
            <v>UN</v>
          </cell>
          <cell r="D5457">
            <v>223300</v>
          </cell>
        </row>
        <row r="5458">
          <cell r="A5458">
            <v>5459</v>
          </cell>
          <cell r="B5458" t="str">
            <v>PISTOLA BAJA VELOCIDAD</v>
          </cell>
          <cell r="C5458" t="str">
            <v>UN</v>
          </cell>
          <cell r="D5458">
            <v>576520</v>
          </cell>
        </row>
        <row r="5459">
          <cell r="A5459">
            <v>5460</v>
          </cell>
          <cell r="B5459" t="str">
            <v>PLASTBLOCK PS</v>
          </cell>
          <cell r="C5459" t="str">
            <v>M2</v>
          </cell>
          <cell r="D5459">
            <v>3140</v>
          </cell>
        </row>
        <row r="5460">
          <cell r="A5460">
            <v>5461</v>
          </cell>
          <cell r="B5460" t="str">
            <v>PISTOLA AUTOMATICA B.VEL.</v>
          </cell>
          <cell r="C5460" t="str">
            <v>UN</v>
          </cell>
          <cell r="D5460">
            <v>841000</v>
          </cell>
        </row>
        <row r="5461">
          <cell r="A5461">
            <v>5462</v>
          </cell>
          <cell r="B5461" t="str">
            <v>CAFE BALTICO 305x305x20</v>
          </cell>
          <cell r="C5461" t="str">
            <v>M2</v>
          </cell>
          <cell r="D5461">
            <v>196156</v>
          </cell>
        </row>
        <row r="5462">
          <cell r="A5462">
            <v>5463</v>
          </cell>
          <cell r="B5462" t="str">
            <v>SOCKETS P/TUBO SLIM-LINE</v>
          </cell>
          <cell r="C5462" t="str">
            <v>UN</v>
          </cell>
          <cell r="D5462">
            <v>1653</v>
          </cell>
        </row>
        <row r="5463">
          <cell r="A5463">
            <v>5464</v>
          </cell>
          <cell r="B5463" t="str">
            <v>CAFE BALTICO 305x610x20</v>
          </cell>
          <cell r="C5463" t="str">
            <v>M2</v>
          </cell>
          <cell r="D5463">
            <v>205088</v>
          </cell>
        </row>
        <row r="5464">
          <cell r="A5464">
            <v>5465</v>
          </cell>
          <cell r="B5464" t="str">
            <v>TUBO PRESION RDE 21 11/2"</v>
          </cell>
          <cell r="C5464" t="str">
            <v>ML</v>
          </cell>
          <cell r="D5464">
            <v>3335</v>
          </cell>
        </row>
        <row r="5465">
          <cell r="A5465">
            <v>5466</v>
          </cell>
          <cell r="B5465" t="str">
            <v>CAFE BALTICO 610x610x20</v>
          </cell>
          <cell r="C5465" t="str">
            <v>M2</v>
          </cell>
          <cell r="D5465">
            <v>216108</v>
          </cell>
        </row>
        <row r="5466">
          <cell r="A5466">
            <v>5467</v>
          </cell>
          <cell r="B5466" t="str">
            <v>CAFE BALTICO ASERRADO</v>
          </cell>
          <cell r="C5466" t="str">
            <v>M2</v>
          </cell>
          <cell r="D5466">
            <v>168896</v>
          </cell>
        </row>
        <row r="5467">
          <cell r="A5467">
            <v>5468</v>
          </cell>
          <cell r="B5467" t="str">
            <v>GIALLO VENEZIAN CUADREADO</v>
          </cell>
          <cell r="C5467" t="str">
            <v>M2</v>
          </cell>
          <cell r="D5467">
            <v>236610</v>
          </cell>
        </row>
        <row r="5468">
          <cell r="A5468">
            <v>5469</v>
          </cell>
          <cell r="B5468" t="str">
            <v>SANITARIO EMBAJADOR PREM.</v>
          </cell>
          <cell r="C5468" t="str">
            <v>UN</v>
          </cell>
          <cell r="D5468">
            <v>411707</v>
          </cell>
        </row>
        <row r="5469">
          <cell r="A5469">
            <v>5470</v>
          </cell>
          <cell r="B5469" t="str">
            <v>GIALLO VENEZIA 305x305x20</v>
          </cell>
          <cell r="C5469" t="str">
            <v>M2</v>
          </cell>
          <cell r="D5469">
            <v>239192</v>
          </cell>
        </row>
        <row r="5470">
          <cell r="A5470">
            <v>5471</v>
          </cell>
          <cell r="B5470" t="str">
            <v>CABLE BLINDADO RG-59U  TV</v>
          </cell>
          <cell r="C5470" t="str">
            <v>ML</v>
          </cell>
          <cell r="D5470">
            <v>358</v>
          </cell>
        </row>
        <row r="5471">
          <cell r="A5471">
            <v>5472</v>
          </cell>
          <cell r="B5471" t="str">
            <v>GIALLO VENEZIA 305x610x20</v>
          </cell>
          <cell r="C5471" t="str">
            <v>M2</v>
          </cell>
          <cell r="D5471">
            <v>246964</v>
          </cell>
        </row>
        <row r="5472">
          <cell r="A5472">
            <v>5473</v>
          </cell>
          <cell r="B5472" t="str">
            <v>GIALLO VENEZIA 610x610x20</v>
          </cell>
          <cell r="C5472" t="str">
            <v>M2</v>
          </cell>
          <cell r="D5472">
            <v>263204</v>
          </cell>
        </row>
        <row r="5473">
          <cell r="A5473">
            <v>5474</v>
          </cell>
          <cell r="B5473" t="str">
            <v>AMPLIFICADOR           TV</v>
          </cell>
          <cell r="C5473" t="str">
            <v>UN</v>
          </cell>
          <cell r="D5473">
            <v>75000</v>
          </cell>
        </row>
        <row r="5474">
          <cell r="A5474">
            <v>5475</v>
          </cell>
          <cell r="B5474" t="str">
            <v>GIALLO VENEZIANO ASERRADO</v>
          </cell>
          <cell r="C5474" t="str">
            <v>M2</v>
          </cell>
          <cell r="D5474">
            <v>197084</v>
          </cell>
        </row>
        <row r="5475">
          <cell r="A5475">
            <v>5476</v>
          </cell>
          <cell r="B5475" t="str">
            <v>ANTENA EXTERNA         TV</v>
          </cell>
          <cell r="C5475" t="str">
            <v>UN</v>
          </cell>
          <cell r="D5475">
            <v>62000</v>
          </cell>
        </row>
        <row r="5476">
          <cell r="A5476">
            <v>5477</v>
          </cell>
          <cell r="B5476" t="str">
            <v>GIALLO VENEZIAN CUADREA01</v>
          </cell>
          <cell r="C5476" t="str">
            <v>M2</v>
          </cell>
          <cell r="D5476">
            <v>274572</v>
          </cell>
        </row>
        <row r="5477">
          <cell r="A5477">
            <v>5478</v>
          </cell>
          <cell r="B5477" t="str">
            <v>GHIANDONE 305x305x20</v>
          </cell>
          <cell r="C5477" t="str">
            <v>M2</v>
          </cell>
          <cell r="D5477">
            <v>141288</v>
          </cell>
        </row>
        <row r="5478">
          <cell r="A5478">
            <v>5479</v>
          </cell>
          <cell r="B5478" t="str">
            <v>GHIANDONE 305x610x20</v>
          </cell>
          <cell r="C5478" t="str">
            <v>M2</v>
          </cell>
          <cell r="D5478">
            <v>147436</v>
          </cell>
        </row>
        <row r="5479">
          <cell r="A5479">
            <v>5480</v>
          </cell>
          <cell r="B5479" t="str">
            <v>GHIANDONE 610x610x20</v>
          </cell>
          <cell r="C5479" t="str">
            <v>M2</v>
          </cell>
          <cell r="D5479">
            <v>155672</v>
          </cell>
        </row>
        <row r="5480">
          <cell r="A5480">
            <v>5481</v>
          </cell>
          <cell r="B5480" t="str">
            <v>BLOQUE PARA CAMARA TELEF.</v>
          </cell>
          <cell r="C5480" t="str">
            <v>UN</v>
          </cell>
          <cell r="D5480">
            <v>1752</v>
          </cell>
        </row>
        <row r="5481">
          <cell r="A5481">
            <v>5482</v>
          </cell>
          <cell r="B5481" t="str">
            <v>GHIANDONE ASERRADO</v>
          </cell>
          <cell r="C5481" t="str">
            <v>M2</v>
          </cell>
          <cell r="D5481">
            <v>114376</v>
          </cell>
        </row>
        <row r="5482">
          <cell r="A5482">
            <v>5483</v>
          </cell>
          <cell r="B5482" t="str">
            <v>GHIANDONE CUADREADO</v>
          </cell>
          <cell r="C5482" t="str">
            <v>M2</v>
          </cell>
          <cell r="D5482">
            <v>162748</v>
          </cell>
        </row>
        <row r="5483">
          <cell r="A5483">
            <v>5484</v>
          </cell>
          <cell r="B5483" t="str">
            <v>GRIS GUAYANA 153x305x10</v>
          </cell>
          <cell r="C5483" t="str">
            <v>M2</v>
          </cell>
          <cell r="D5483">
            <v>75516</v>
          </cell>
        </row>
        <row r="5484">
          <cell r="A5484">
            <v>5485</v>
          </cell>
          <cell r="B5484" t="str">
            <v>GRIS GUAYANA 153x305x1001</v>
          </cell>
          <cell r="C5484" t="str">
            <v>M2</v>
          </cell>
          <cell r="D5484">
            <v>84796</v>
          </cell>
        </row>
        <row r="5485">
          <cell r="A5485">
            <v>5486</v>
          </cell>
          <cell r="B5485" t="str">
            <v>GRIS GUAYANA 305x305X10</v>
          </cell>
          <cell r="C5485" t="str">
            <v>M2</v>
          </cell>
          <cell r="D5485">
            <v>75516</v>
          </cell>
        </row>
        <row r="5486">
          <cell r="A5486">
            <v>5487</v>
          </cell>
          <cell r="B5486" t="str">
            <v>GRIS GUAYANA 305x305x1001</v>
          </cell>
          <cell r="C5486" t="str">
            <v>M2</v>
          </cell>
          <cell r="D5486">
            <v>84796</v>
          </cell>
        </row>
        <row r="5487">
          <cell r="A5487">
            <v>5488</v>
          </cell>
          <cell r="B5487" t="str">
            <v>GRIS GUAYANA 153xJPx10</v>
          </cell>
          <cell r="C5487" t="str">
            <v>M2</v>
          </cell>
          <cell r="D5487">
            <v>60668</v>
          </cell>
        </row>
        <row r="5488">
          <cell r="A5488">
            <v>5489</v>
          </cell>
          <cell r="B5488" t="str">
            <v>GRIS GUAYANA 153xJPx10 01</v>
          </cell>
          <cell r="C5488" t="str">
            <v>M2</v>
          </cell>
          <cell r="D5488">
            <v>70064</v>
          </cell>
        </row>
        <row r="5489">
          <cell r="A5489">
            <v>5490</v>
          </cell>
          <cell r="B5489" t="str">
            <v>DECORALT DECOTURF II</v>
          </cell>
          <cell r="C5489" t="str">
            <v>M2</v>
          </cell>
          <cell r="D5489">
            <v>9950</v>
          </cell>
        </row>
        <row r="5490">
          <cell r="A5490">
            <v>5491</v>
          </cell>
          <cell r="B5490" t="str">
            <v>SANITARIO DIPLOMATICO B/C</v>
          </cell>
          <cell r="C5490" t="str">
            <v>UN</v>
          </cell>
          <cell r="D5490">
            <v>349160</v>
          </cell>
        </row>
        <row r="5491">
          <cell r="A5491">
            <v>5492</v>
          </cell>
          <cell r="B5491" t="str">
            <v>SANITARIO DIPLOMATICO PRE</v>
          </cell>
          <cell r="C5491" t="str">
            <v>UN</v>
          </cell>
          <cell r="D5491">
            <v>386605</v>
          </cell>
        </row>
        <row r="5492">
          <cell r="A5492">
            <v>5493</v>
          </cell>
          <cell r="B5492" t="str">
            <v>SANITARIO PORTOBELLO B/CO</v>
          </cell>
          <cell r="C5492" t="str">
            <v>UN</v>
          </cell>
          <cell r="D5492">
            <v>174000</v>
          </cell>
        </row>
        <row r="5493">
          <cell r="A5493">
            <v>5494</v>
          </cell>
          <cell r="B5493" t="str">
            <v>BOMBA AGUA 1 1/2"</v>
          </cell>
          <cell r="C5493" t="str">
            <v>UN</v>
          </cell>
          <cell r="D5493">
            <v>490711</v>
          </cell>
        </row>
        <row r="5494">
          <cell r="A5494">
            <v>5495</v>
          </cell>
          <cell r="B5494" t="str">
            <v>BOMBA AGUA 2"</v>
          </cell>
          <cell r="C5494" t="str">
            <v>UN</v>
          </cell>
          <cell r="D5494">
            <v>954871</v>
          </cell>
        </row>
        <row r="5495">
          <cell r="A5495">
            <v>5496</v>
          </cell>
          <cell r="B5495" t="str">
            <v>GRIS GUAYANA 305xJPX10</v>
          </cell>
          <cell r="C5495" t="str">
            <v>M2</v>
          </cell>
          <cell r="D5495">
            <v>60668</v>
          </cell>
        </row>
        <row r="5496">
          <cell r="A5496">
            <v>5497</v>
          </cell>
          <cell r="B5496" t="str">
            <v>GRIS GUAYANA 305xJPx10 01</v>
          </cell>
          <cell r="C5496" t="str">
            <v>M2</v>
          </cell>
          <cell r="D5496">
            <v>70064</v>
          </cell>
        </row>
        <row r="5497">
          <cell r="A5497">
            <v>5498</v>
          </cell>
          <cell r="B5497" t="str">
            <v>GRIS GUAYANA 305x305x20</v>
          </cell>
          <cell r="C5497" t="str">
            <v>M2</v>
          </cell>
          <cell r="D5497">
            <v>86072</v>
          </cell>
        </row>
        <row r="5498">
          <cell r="A5498">
            <v>5499</v>
          </cell>
          <cell r="B5498" t="str">
            <v>GRIS GUAYANA 305x305x2001</v>
          </cell>
          <cell r="C5498" t="str">
            <v>M2</v>
          </cell>
          <cell r="D5498">
            <v>104864</v>
          </cell>
        </row>
        <row r="5499">
          <cell r="A5499">
            <v>5500</v>
          </cell>
          <cell r="B5499" t="str">
            <v>TUBO PVC             1/2"</v>
          </cell>
          <cell r="C5499" t="str">
            <v>ML</v>
          </cell>
          <cell r="D5499">
            <v>556</v>
          </cell>
        </row>
        <row r="5500">
          <cell r="A5500">
            <v>5501</v>
          </cell>
          <cell r="B5500" t="str">
            <v>GRIS GUAYANA 305x305x2002</v>
          </cell>
          <cell r="C5500" t="str">
            <v>M2</v>
          </cell>
          <cell r="D5500">
            <v>104864</v>
          </cell>
        </row>
        <row r="5501">
          <cell r="A5501">
            <v>5502</v>
          </cell>
          <cell r="B5501" t="str">
            <v>GRIS GUAYANA 305x610x20</v>
          </cell>
          <cell r="C5501" t="str">
            <v>M2</v>
          </cell>
          <cell r="D5501">
            <v>90016</v>
          </cell>
        </row>
        <row r="5502">
          <cell r="A5502">
            <v>5503</v>
          </cell>
          <cell r="B5502" t="str">
            <v>GRIS GUAYANA 305x610x2001</v>
          </cell>
          <cell r="C5502" t="str">
            <v>M2</v>
          </cell>
          <cell r="D5502">
            <v>109272</v>
          </cell>
        </row>
        <row r="5503">
          <cell r="A5503">
            <v>5504</v>
          </cell>
          <cell r="B5503" t="str">
            <v>TUBO PVC               1"</v>
          </cell>
          <cell r="C5503" t="str">
            <v>ML</v>
          </cell>
          <cell r="D5503">
            <v>1671</v>
          </cell>
        </row>
        <row r="5504">
          <cell r="A5504">
            <v>5505</v>
          </cell>
          <cell r="B5504" t="str">
            <v>GRIS GUAYANA 305x610x2002</v>
          </cell>
          <cell r="C5504" t="str">
            <v>M2</v>
          </cell>
          <cell r="D5504">
            <v>109272</v>
          </cell>
        </row>
        <row r="5505">
          <cell r="A5505">
            <v>5506</v>
          </cell>
          <cell r="B5505" t="str">
            <v>GRIS GUAYANA 610x610x20</v>
          </cell>
          <cell r="C5505" t="str">
            <v>M2</v>
          </cell>
          <cell r="D5505">
            <v>94656</v>
          </cell>
        </row>
        <row r="5506">
          <cell r="A5506">
            <v>5507</v>
          </cell>
          <cell r="B5506" t="str">
            <v>SANITARIO PORTOFINO B/CO</v>
          </cell>
          <cell r="C5506" t="str">
            <v>UN</v>
          </cell>
          <cell r="D5506">
            <v>174000</v>
          </cell>
        </row>
        <row r="5507">
          <cell r="A5507">
            <v>5508</v>
          </cell>
          <cell r="B5507" t="str">
            <v>SANITARIO VICTORIA B/CO</v>
          </cell>
          <cell r="C5507" t="str">
            <v>UN</v>
          </cell>
          <cell r="D5507">
            <v>150800</v>
          </cell>
        </row>
        <row r="5508">
          <cell r="A5508">
            <v>5509</v>
          </cell>
          <cell r="B5508" t="str">
            <v>SANITARIO VICTORIA PREM.</v>
          </cell>
          <cell r="C5508" t="str">
            <v>UN</v>
          </cell>
          <cell r="D5508">
            <v>167504</v>
          </cell>
        </row>
        <row r="5509">
          <cell r="A5509">
            <v>5510</v>
          </cell>
          <cell r="B5509" t="str">
            <v>CALENTADOR HACEB   15 Gl.</v>
          </cell>
          <cell r="C5509" t="str">
            <v>UN</v>
          </cell>
          <cell r="D5509">
            <v>115200</v>
          </cell>
        </row>
        <row r="5510">
          <cell r="A5510">
            <v>5511</v>
          </cell>
          <cell r="B5510" t="str">
            <v>CALENTADOR HACEB   20 Gl.</v>
          </cell>
          <cell r="C5510" t="str">
            <v>UN</v>
          </cell>
          <cell r="D5510">
            <v>125300</v>
          </cell>
        </row>
        <row r="5511">
          <cell r="A5511">
            <v>5512</v>
          </cell>
          <cell r="B5511" t="str">
            <v>CALENTADOR HACEB   30 Gl.</v>
          </cell>
          <cell r="C5511" t="str">
            <v>UN</v>
          </cell>
          <cell r="D5511">
            <v>183000</v>
          </cell>
        </row>
        <row r="5512">
          <cell r="A5512">
            <v>5513</v>
          </cell>
          <cell r="B5512" t="str">
            <v>GRIS GUAYANA 610x610x2001</v>
          </cell>
          <cell r="C5512" t="str">
            <v>M2</v>
          </cell>
          <cell r="D5512">
            <v>115188</v>
          </cell>
        </row>
        <row r="5513">
          <cell r="A5513">
            <v>5514</v>
          </cell>
          <cell r="B5513" t="str">
            <v>PULIDA PISOS GRANITO</v>
          </cell>
          <cell r="C5513" t="str">
            <v>M2</v>
          </cell>
          <cell r="D5513">
            <v>5000</v>
          </cell>
        </row>
        <row r="5514">
          <cell r="A5514">
            <v>5515</v>
          </cell>
          <cell r="B5514" t="str">
            <v>PORC.ESTANCIA PLANO 11x11</v>
          </cell>
          <cell r="C5514" t="str">
            <v>M2</v>
          </cell>
          <cell r="D5514">
            <v>9500</v>
          </cell>
        </row>
        <row r="5515">
          <cell r="A5515">
            <v>5516</v>
          </cell>
          <cell r="B5515" t="str">
            <v>PORC.ESTANCIA GRABA.11x11</v>
          </cell>
          <cell r="C5515" t="str">
            <v>M2</v>
          </cell>
          <cell r="D5515">
            <v>9500</v>
          </cell>
        </row>
        <row r="5516">
          <cell r="A5516">
            <v>5517</v>
          </cell>
          <cell r="B5516" t="str">
            <v>SANITARIO CANAIMA COLORES</v>
          </cell>
          <cell r="C5516" t="str">
            <v>UN</v>
          </cell>
          <cell r="D5516">
            <v>133400</v>
          </cell>
        </row>
        <row r="5517">
          <cell r="A5517">
            <v>5518</v>
          </cell>
          <cell r="B5517" t="str">
            <v>PORC.ESTANCIA DUNAS 11x11</v>
          </cell>
          <cell r="C5517" t="str">
            <v>M2</v>
          </cell>
          <cell r="D5517">
            <v>9500</v>
          </cell>
        </row>
        <row r="5518">
          <cell r="A5518">
            <v>5519</v>
          </cell>
          <cell r="B5518" t="str">
            <v>GRIS GUAYANA 610x610x2002</v>
          </cell>
          <cell r="C5518" t="str">
            <v>M2</v>
          </cell>
          <cell r="D5518">
            <v>115188</v>
          </cell>
        </row>
        <row r="5519">
          <cell r="A5519">
            <v>5520</v>
          </cell>
          <cell r="B5519" t="str">
            <v>HORNO ESTATICO EMPOTRAR</v>
          </cell>
          <cell r="C5519" t="str">
            <v>UN</v>
          </cell>
          <cell r="D5519">
            <v>153990</v>
          </cell>
        </row>
        <row r="5520">
          <cell r="A5520">
            <v>5521</v>
          </cell>
          <cell r="B5520" t="str">
            <v>GRIS GUAYANA ASERRADO</v>
          </cell>
          <cell r="C5520" t="str">
            <v>M2</v>
          </cell>
          <cell r="D5520">
            <v>73776</v>
          </cell>
        </row>
        <row r="5521">
          <cell r="A5521">
            <v>5522</v>
          </cell>
          <cell r="B5521" t="str">
            <v>GRIS GUAYANA ASERRADO  01</v>
          </cell>
          <cell r="C5521" t="str">
            <v>M2</v>
          </cell>
          <cell r="D5521">
            <v>89668</v>
          </cell>
        </row>
        <row r="5522">
          <cell r="A5522">
            <v>5523</v>
          </cell>
          <cell r="B5522" t="str">
            <v>CAMPANA EXTRACT DE 60 C01</v>
          </cell>
          <cell r="C5522" t="str">
            <v>UN</v>
          </cell>
          <cell r="D5522">
            <v>93390</v>
          </cell>
        </row>
        <row r="5523">
          <cell r="A5523">
            <v>5524</v>
          </cell>
          <cell r="B5523" t="str">
            <v>GRIS GUAYANA ASERRADO  02</v>
          </cell>
          <cell r="C5523" t="str">
            <v>M2</v>
          </cell>
          <cell r="D5523">
            <v>89668</v>
          </cell>
        </row>
        <row r="5524">
          <cell r="A5524">
            <v>5525</v>
          </cell>
          <cell r="B5524" t="str">
            <v>GRIS GUAYANA CUADREADO</v>
          </cell>
          <cell r="C5524" t="str">
            <v>M2</v>
          </cell>
          <cell r="D5524">
            <v>103472</v>
          </cell>
        </row>
        <row r="5525">
          <cell r="A5525">
            <v>5526</v>
          </cell>
          <cell r="B5525" t="str">
            <v>GRIS GUAYANA CUADREADO 01</v>
          </cell>
          <cell r="C5525" t="str">
            <v>M2</v>
          </cell>
          <cell r="D5525">
            <v>125976</v>
          </cell>
        </row>
        <row r="5526">
          <cell r="A5526">
            <v>5527</v>
          </cell>
          <cell r="B5526" t="str">
            <v>GRIS GUAYANA CUADREADO 02</v>
          </cell>
          <cell r="C5526" t="str">
            <v>M2</v>
          </cell>
          <cell r="D5526">
            <v>125976</v>
          </cell>
        </row>
        <row r="5527">
          <cell r="A5527">
            <v>5528</v>
          </cell>
          <cell r="B5527" t="str">
            <v>FUENTE DE ALIMENTACION</v>
          </cell>
          <cell r="C5527" t="str">
            <v>UN</v>
          </cell>
          <cell r="D5527">
            <v>50000</v>
          </cell>
        </row>
        <row r="5528">
          <cell r="A5528">
            <v>5529</v>
          </cell>
          <cell r="B5528" t="str">
            <v>LABRADOR CLARO 305x305x20</v>
          </cell>
          <cell r="C5528" t="str">
            <v>M2</v>
          </cell>
          <cell r="D5528">
            <v>328628</v>
          </cell>
        </row>
        <row r="5529">
          <cell r="A5529">
            <v>5530</v>
          </cell>
          <cell r="B5529" t="str">
            <v>LABRADOR CLARO 305x610x20</v>
          </cell>
          <cell r="C5529" t="str">
            <v>M2</v>
          </cell>
          <cell r="D5529">
            <v>343708</v>
          </cell>
        </row>
        <row r="5530">
          <cell r="A5530">
            <v>5531</v>
          </cell>
          <cell r="B5530" t="str">
            <v>LABRADOR CLARO 610x610x20</v>
          </cell>
          <cell r="C5530" t="str">
            <v>M2</v>
          </cell>
          <cell r="D5530">
            <v>362500</v>
          </cell>
        </row>
        <row r="5531">
          <cell r="A5531">
            <v>5532</v>
          </cell>
          <cell r="B5531" t="str">
            <v>LABRADOR ASERRADO</v>
          </cell>
          <cell r="C5531" t="str">
            <v>M2</v>
          </cell>
          <cell r="D5531">
            <v>290580</v>
          </cell>
        </row>
        <row r="5532">
          <cell r="A5532">
            <v>5533</v>
          </cell>
          <cell r="B5532" t="str">
            <v>LABRADOR CUADREADO</v>
          </cell>
          <cell r="C5532" t="str">
            <v>M2</v>
          </cell>
          <cell r="D5532">
            <v>395908</v>
          </cell>
        </row>
        <row r="5533">
          <cell r="A5533">
            <v>5534</v>
          </cell>
          <cell r="B5533" t="str">
            <v>NEW IMPERIAL 305x305X20</v>
          </cell>
          <cell r="C5533" t="str">
            <v>M2</v>
          </cell>
          <cell r="D5533">
            <v>216340</v>
          </cell>
        </row>
        <row r="5534">
          <cell r="A5534">
            <v>5535</v>
          </cell>
          <cell r="B5534" t="str">
            <v>NEW IMPERIAL 305x610x20</v>
          </cell>
          <cell r="C5534" t="str">
            <v>M2</v>
          </cell>
          <cell r="D5534">
            <v>226316</v>
          </cell>
        </row>
        <row r="5535">
          <cell r="A5535">
            <v>5536</v>
          </cell>
          <cell r="B5535" t="str">
            <v>NEW IMPERIAL 610x610x20</v>
          </cell>
          <cell r="C5535" t="str">
            <v>M2</v>
          </cell>
          <cell r="D5535">
            <v>238264</v>
          </cell>
        </row>
        <row r="5536">
          <cell r="A5536">
            <v>5537</v>
          </cell>
          <cell r="B5536" t="str">
            <v>NEW IMPERIAL ASERRADO</v>
          </cell>
          <cell r="C5536" t="str">
            <v>M2</v>
          </cell>
          <cell r="D5536">
            <v>184440</v>
          </cell>
        </row>
        <row r="5537">
          <cell r="A5537">
            <v>5538</v>
          </cell>
          <cell r="B5537" t="str">
            <v>NEW IMPERIAL CUADREADO</v>
          </cell>
          <cell r="C5537" t="str">
            <v>M2</v>
          </cell>
          <cell r="D5537">
            <v>248704</v>
          </cell>
        </row>
        <row r="5538">
          <cell r="A5538">
            <v>5539</v>
          </cell>
          <cell r="B5538" t="str">
            <v>PLASTBLOCK PS          01</v>
          </cell>
          <cell r="C5538" t="str">
            <v>M2</v>
          </cell>
          <cell r="D5538">
            <v>2890</v>
          </cell>
        </row>
        <row r="5539">
          <cell r="A5539">
            <v>5540</v>
          </cell>
          <cell r="B5539" t="str">
            <v>TANQUE PLASTICO 1000 LT</v>
          </cell>
          <cell r="C5539" t="str">
            <v>UN</v>
          </cell>
          <cell r="D5539">
            <v>160000</v>
          </cell>
        </row>
        <row r="5540">
          <cell r="A5540">
            <v>5541</v>
          </cell>
          <cell r="B5540" t="str">
            <v>TANQUE PLASTICO 500 LT</v>
          </cell>
          <cell r="C5540" t="str">
            <v>UN</v>
          </cell>
          <cell r="D5540">
            <v>98000</v>
          </cell>
        </row>
        <row r="5541">
          <cell r="A5541">
            <v>5542</v>
          </cell>
          <cell r="B5541" t="str">
            <v>TANQUE PLASTICO 25 LT</v>
          </cell>
          <cell r="C5541" t="str">
            <v>UN</v>
          </cell>
          <cell r="D5541">
            <v>68000</v>
          </cell>
        </row>
        <row r="5542">
          <cell r="A5542">
            <v>5543</v>
          </cell>
          <cell r="B5542" t="str">
            <v>PIE DE CEDRO</v>
          </cell>
          <cell r="C5542" t="str">
            <v>UN</v>
          </cell>
          <cell r="D5542">
            <v>800</v>
          </cell>
        </row>
        <row r="5543">
          <cell r="A5543">
            <v>5544</v>
          </cell>
          <cell r="B5543" t="str">
            <v>LISTON CEIBA 2"X4"X10'</v>
          </cell>
          <cell r="C5543" t="str">
            <v>UN</v>
          </cell>
          <cell r="D5543">
            <v>12000</v>
          </cell>
        </row>
        <row r="5544">
          <cell r="A5544">
            <v>5545</v>
          </cell>
          <cell r="B5544" t="str">
            <v>PLASTBLOCK PMMA</v>
          </cell>
          <cell r="C5544" t="str">
            <v>M2</v>
          </cell>
          <cell r="D5544">
            <v>4780</v>
          </cell>
        </row>
        <row r="5545">
          <cell r="A5545">
            <v>5546</v>
          </cell>
          <cell r="B5545" t="str">
            <v>LISTON CEIBA 2"X3"X10'</v>
          </cell>
          <cell r="C5545" t="str">
            <v>UN</v>
          </cell>
          <cell r="D5545">
            <v>5400</v>
          </cell>
        </row>
        <row r="5546">
          <cell r="A5546">
            <v>5547</v>
          </cell>
          <cell r="B5546" t="str">
            <v>TABLON CEIBA 1"X12"X10'</v>
          </cell>
          <cell r="C5546" t="str">
            <v>UN</v>
          </cell>
          <cell r="D5546">
            <v>18000</v>
          </cell>
        </row>
        <row r="5547">
          <cell r="A5547">
            <v>5548</v>
          </cell>
          <cell r="B5547" t="str">
            <v>TABLON ABARCO 2"X8"X15'</v>
          </cell>
          <cell r="C5547" t="str">
            <v>UN</v>
          </cell>
          <cell r="D5547">
            <v>16000</v>
          </cell>
        </row>
        <row r="5548">
          <cell r="A5548">
            <v>5549</v>
          </cell>
          <cell r="B5548" t="str">
            <v>TABLON CATIVO 3/4"X12"X15</v>
          </cell>
          <cell r="C5548" t="str">
            <v>UN</v>
          </cell>
          <cell r="D5548">
            <v>6000</v>
          </cell>
        </row>
        <row r="5549">
          <cell r="A5549">
            <v>5550</v>
          </cell>
          <cell r="B5549" t="str">
            <v>TABLON CATIVO 1"X12"X1501</v>
          </cell>
          <cell r="C5549" t="str">
            <v>UN</v>
          </cell>
          <cell r="D5549">
            <v>7500</v>
          </cell>
        </row>
        <row r="5550">
          <cell r="A5550">
            <v>5551</v>
          </cell>
          <cell r="B5550" t="str">
            <v>PLASTBLOCK PMMA        01</v>
          </cell>
          <cell r="C5550" t="str">
            <v>M2</v>
          </cell>
          <cell r="D5550">
            <v>4460</v>
          </cell>
        </row>
        <row r="5551">
          <cell r="A5551">
            <v>5552</v>
          </cell>
          <cell r="B5551" t="str">
            <v>TABLON CATIVO 2"X12"X15'</v>
          </cell>
          <cell r="C5551" t="str">
            <v>UN</v>
          </cell>
          <cell r="D5551">
            <v>15000</v>
          </cell>
        </row>
        <row r="5552">
          <cell r="A5552">
            <v>5553</v>
          </cell>
          <cell r="B5552" t="str">
            <v>POCETA SENCILLA 480x435mm</v>
          </cell>
          <cell r="C5552" t="str">
            <v>UN</v>
          </cell>
          <cell r="D5552">
            <v>58990</v>
          </cell>
        </row>
        <row r="5553">
          <cell r="A5553">
            <v>5554</v>
          </cell>
          <cell r="B5553" t="str">
            <v>POCETA SENCILLA 600x530mm</v>
          </cell>
          <cell r="C5553" t="str">
            <v>UN</v>
          </cell>
          <cell r="D5553">
            <v>76300</v>
          </cell>
        </row>
        <row r="5554">
          <cell r="A5554">
            <v>5555</v>
          </cell>
          <cell r="B5554" t="str">
            <v>CHAZO MADERA 4"X4"X15'</v>
          </cell>
          <cell r="C5554" t="str">
            <v>UN</v>
          </cell>
          <cell r="D5554">
            <v>16000</v>
          </cell>
        </row>
        <row r="5555">
          <cell r="A5555">
            <v>5556</v>
          </cell>
          <cell r="B5555" t="str">
            <v>TUBO ALCANTARILLADO 27"</v>
          </cell>
          <cell r="C5555" t="str">
            <v>ML</v>
          </cell>
          <cell r="D5555">
            <v>92986</v>
          </cell>
        </row>
        <row r="5556">
          <cell r="A5556">
            <v>5557</v>
          </cell>
          <cell r="B5556" t="str">
            <v>TUBO ALCANTARILLADO 36"</v>
          </cell>
          <cell r="C5556" t="str">
            <v>ML</v>
          </cell>
          <cell r="D5556">
            <v>285000</v>
          </cell>
        </row>
        <row r="5557">
          <cell r="A5557">
            <v>5558</v>
          </cell>
          <cell r="B5557" t="str">
            <v>TUBO ALCANTARILLADO 48"</v>
          </cell>
          <cell r="C5557" t="str">
            <v>ML</v>
          </cell>
          <cell r="D5557">
            <v>241002</v>
          </cell>
        </row>
        <row r="5558">
          <cell r="A5558">
            <v>5559</v>
          </cell>
          <cell r="B5558" t="str">
            <v>TUBO ALCANTARILLADO 27"01</v>
          </cell>
          <cell r="C5558" t="str">
            <v>ML</v>
          </cell>
          <cell r="D5558">
            <v>98368</v>
          </cell>
        </row>
        <row r="5559">
          <cell r="A5559">
            <v>5560</v>
          </cell>
          <cell r="B5559" t="str">
            <v>TUBO PRESION RDE 21    4"</v>
          </cell>
          <cell r="C5559" t="str">
            <v>ML</v>
          </cell>
          <cell r="D5559">
            <v>16955</v>
          </cell>
        </row>
        <row r="5560">
          <cell r="A5560">
            <v>5561</v>
          </cell>
          <cell r="B5560" t="str">
            <v>PLASTBLOCK PC</v>
          </cell>
          <cell r="C5560" t="str">
            <v>M2</v>
          </cell>
          <cell r="D5560">
            <v>8100</v>
          </cell>
        </row>
        <row r="5561">
          <cell r="A5561">
            <v>5562</v>
          </cell>
          <cell r="B5561" t="str">
            <v>CONTACTOR AUXILIAR  CA 4A</v>
          </cell>
          <cell r="C5561" t="str">
            <v>UN</v>
          </cell>
          <cell r="D5561">
            <v>76980</v>
          </cell>
        </row>
        <row r="5562">
          <cell r="A5562">
            <v>5563</v>
          </cell>
          <cell r="B5562" t="str">
            <v>CONTACTOR AUXILIAR  CC 4A</v>
          </cell>
          <cell r="C5562" t="str">
            <v>UN</v>
          </cell>
          <cell r="D5562">
            <v>160776</v>
          </cell>
        </row>
        <row r="5563">
          <cell r="A5563">
            <v>5564</v>
          </cell>
          <cell r="B5563" t="str">
            <v>CONTACTOR TRIPOLAR  25  A</v>
          </cell>
          <cell r="C5563" t="str">
            <v>UN</v>
          </cell>
          <cell r="D5563">
            <v>74008</v>
          </cell>
        </row>
        <row r="5564">
          <cell r="A5564">
            <v>5565</v>
          </cell>
          <cell r="B5564" t="str">
            <v>CONTACTOR TRIPOLAR  25 01</v>
          </cell>
          <cell r="C5564" t="str">
            <v>UN</v>
          </cell>
          <cell r="D5564">
            <v>88856</v>
          </cell>
        </row>
        <row r="5565">
          <cell r="A5565">
            <v>5566</v>
          </cell>
          <cell r="B5565" t="str">
            <v>CONTACTOR TRIPOLAR  32  A</v>
          </cell>
          <cell r="C5565" t="str">
            <v>UN</v>
          </cell>
          <cell r="D5565">
            <v>116116</v>
          </cell>
        </row>
        <row r="5566">
          <cell r="A5566">
            <v>5567</v>
          </cell>
          <cell r="B5566" t="str">
            <v>CONTACTOR TRIPOLAR  40  A</v>
          </cell>
          <cell r="C5566" t="str">
            <v>UN</v>
          </cell>
          <cell r="D5566">
            <v>158340</v>
          </cell>
        </row>
        <row r="5567">
          <cell r="A5567">
            <v>5568</v>
          </cell>
          <cell r="B5567" t="str">
            <v>CONTACTOR TRIPOLAR  32 01</v>
          </cell>
          <cell r="C5567" t="str">
            <v>UN</v>
          </cell>
          <cell r="D5567">
            <v>236060</v>
          </cell>
        </row>
        <row r="5568">
          <cell r="A5568">
            <v>5569</v>
          </cell>
          <cell r="B5568" t="str">
            <v>CONTACTOR TRIPOLAR  60  A</v>
          </cell>
          <cell r="C5568" t="str">
            <v>UN</v>
          </cell>
          <cell r="D5568">
            <v>294060</v>
          </cell>
        </row>
        <row r="5569">
          <cell r="A5569">
            <v>5570</v>
          </cell>
          <cell r="B5569" t="str">
            <v>CONTACTOR TRIPOLAR  80  A</v>
          </cell>
          <cell r="C5569" t="str">
            <v>UN</v>
          </cell>
          <cell r="D5569">
            <v>344636</v>
          </cell>
        </row>
        <row r="5570">
          <cell r="A5570">
            <v>5571</v>
          </cell>
          <cell r="B5570" t="str">
            <v>CONTACTOR TRIPOLAR  80 01</v>
          </cell>
          <cell r="C5570" t="str">
            <v>UN</v>
          </cell>
          <cell r="D5570">
            <v>434420</v>
          </cell>
        </row>
        <row r="5571">
          <cell r="A5571">
            <v>5572</v>
          </cell>
          <cell r="B5571" t="str">
            <v>CONTACTOR TRIPOLAR 125  A</v>
          </cell>
          <cell r="C5571" t="str">
            <v>UN</v>
          </cell>
          <cell r="D5571">
            <v>552740</v>
          </cell>
        </row>
        <row r="5572">
          <cell r="A5572">
            <v>5573</v>
          </cell>
          <cell r="B5572" t="str">
            <v>CONTACTOR TRIPOLAR 200  A</v>
          </cell>
          <cell r="C5572" t="str">
            <v>UN</v>
          </cell>
          <cell r="D5572">
            <v>862692</v>
          </cell>
        </row>
        <row r="5573">
          <cell r="A5573">
            <v>5574</v>
          </cell>
          <cell r="B5573" t="str">
            <v>CONTACTOR TRIPOLAR 270  A</v>
          </cell>
          <cell r="C5573" t="str">
            <v>UN</v>
          </cell>
          <cell r="D5573">
            <v>1463572</v>
          </cell>
        </row>
        <row r="5574">
          <cell r="A5574">
            <v>5575</v>
          </cell>
          <cell r="B5574" t="str">
            <v>CONTACTOR TRIPOLAR 350  A</v>
          </cell>
          <cell r="C5574" t="str">
            <v>UN</v>
          </cell>
          <cell r="D5574">
            <v>1964808</v>
          </cell>
        </row>
        <row r="5575">
          <cell r="A5575">
            <v>5576</v>
          </cell>
          <cell r="B5575" t="str">
            <v>CONTACTOR TRIPOLAR 500  A</v>
          </cell>
          <cell r="C5575" t="str">
            <v>UN</v>
          </cell>
          <cell r="D5575">
            <v>2591904</v>
          </cell>
        </row>
        <row r="5576">
          <cell r="A5576">
            <v>5577</v>
          </cell>
          <cell r="B5576" t="str">
            <v>CONTACTOR TRIPOLAR 700  A</v>
          </cell>
          <cell r="C5576" t="str">
            <v>UN</v>
          </cell>
          <cell r="D5576">
            <v>3590548</v>
          </cell>
        </row>
        <row r="5577">
          <cell r="A5577">
            <v>5578</v>
          </cell>
          <cell r="B5577" t="str">
            <v>CONTACTOR TRIPOLAR 1000 A</v>
          </cell>
          <cell r="C5577" t="str">
            <v>UN</v>
          </cell>
          <cell r="D5577">
            <v>5067576</v>
          </cell>
        </row>
        <row r="5578">
          <cell r="A5578">
            <v>5579</v>
          </cell>
          <cell r="B5578" t="str">
            <v>CONTACTOR TRIPOLAR 1600 A</v>
          </cell>
          <cell r="C5578" t="str">
            <v>UN</v>
          </cell>
          <cell r="D5578">
            <v>8755680</v>
          </cell>
        </row>
        <row r="5579">
          <cell r="A5579">
            <v>5580</v>
          </cell>
          <cell r="B5579" t="str">
            <v>PLASTBLOCK PC          01</v>
          </cell>
          <cell r="C5579" t="str">
            <v>M2</v>
          </cell>
          <cell r="D5579">
            <v>7200</v>
          </cell>
        </row>
        <row r="5580">
          <cell r="A5580">
            <v>5581</v>
          </cell>
          <cell r="B5580" t="str">
            <v>TEMPORIZADOR ELECTRONICO</v>
          </cell>
          <cell r="C5580" t="str">
            <v>UN</v>
          </cell>
          <cell r="D5580">
            <v>139084</v>
          </cell>
        </row>
        <row r="5581">
          <cell r="A5581">
            <v>5582</v>
          </cell>
          <cell r="B5581" t="str">
            <v>CAJA STRIP 30x30x10 CL 22</v>
          </cell>
          <cell r="C5581" t="str">
            <v>UN</v>
          </cell>
          <cell r="D5581">
            <v>42000</v>
          </cell>
        </row>
        <row r="5582">
          <cell r="A5582">
            <v>5583</v>
          </cell>
          <cell r="B5582" t="str">
            <v>TUBO ALCANTARILLADO 36"01</v>
          </cell>
          <cell r="C5582" t="str">
            <v>ML</v>
          </cell>
          <cell r="D5582">
            <v>153909</v>
          </cell>
        </row>
        <row r="5583">
          <cell r="A5583">
            <v>5584</v>
          </cell>
          <cell r="B5583" t="str">
            <v>ARRANCADOR DIRECTO 1.5 HP</v>
          </cell>
          <cell r="C5583" t="str">
            <v>UN</v>
          </cell>
          <cell r="D5583">
            <v>177596</v>
          </cell>
        </row>
        <row r="5584">
          <cell r="A5584">
            <v>5585</v>
          </cell>
          <cell r="B5584" t="str">
            <v>SANITARIO CARABOBO COLOR.</v>
          </cell>
          <cell r="C5584" t="str">
            <v>UN</v>
          </cell>
          <cell r="D5584">
            <v>82360</v>
          </cell>
        </row>
        <row r="5585">
          <cell r="A5585">
            <v>5586</v>
          </cell>
          <cell r="B5585" t="str">
            <v>SANITARIO TORINO COLORES</v>
          </cell>
          <cell r="C5585" t="str">
            <v>UN</v>
          </cell>
          <cell r="D5585">
            <v>76560</v>
          </cell>
        </row>
        <row r="5586">
          <cell r="A5586">
            <v>5587</v>
          </cell>
          <cell r="B5586" t="str">
            <v>ARRANCADOR DIRECTO 7.4 HP</v>
          </cell>
          <cell r="C5586" t="str">
            <v>UN</v>
          </cell>
          <cell r="D5586">
            <v>186876</v>
          </cell>
        </row>
        <row r="5587">
          <cell r="A5587">
            <v>5588</v>
          </cell>
          <cell r="B5587" t="str">
            <v>ARRANCADOR DIRECTO  12 HP</v>
          </cell>
          <cell r="C5587" t="str">
            <v>UN</v>
          </cell>
          <cell r="D5587">
            <v>237220</v>
          </cell>
        </row>
        <row r="5588">
          <cell r="A5588">
            <v>5589</v>
          </cell>
          <cell r="B5588" t="str">
            <v>ARRANCADOR DIRECTO  15 HP</v>
          </cell>
          <cell r="C5588" t="str">
            <v>UN</v>
          </cell>
          <cell r="D5588">
            <v>277820</v>
          </cell>
        </row>
        <row r="5589">
          <cell r="A5589">
            <v>5590</v>
          </cell>
          <cell r="B5589" t="str">
            <v>ALFOMBRA MALAGA</v>
          </cell>
          <cell r="C5589" t="str">
            <v>M2</v>
          </cell>
          <cell r="D5589">
            <v>10210</v>
          </cell>
        </row>
        <row r="5590">
          <cell r="A5590">
            <v>5591</v>
          </cell>
          <cell r="B5590" t="str">
            <v>ARRANCADOR DIRECTO  25 HP</v>
          </cell>
          <cell r="C5590" t="str">
            <v>UN</v>
          </cell>
          <cell r="D5590">
            <v>486504</v>
          </cell>
        </row>
        <row r="5591">
          <cell r="A5591">
            <v>5592</v>
          </cell>
          <cell r="B5591" t="str">
            <v>SANITARIO MARA COLORES</v>
          </cell>
          <cell r="C5591" t="str">
            <v>UN</v>
          </cell>
          <cell r="D5591">
            <v>71920</v>
          </cell>
        </row>
        <row r="5592">
          <cell r="A5592">
            <v>5593</v>
          </cell>
          <cell r="B5592" t="str">
            <v>INVERSOR DE MARCHA   3 HP</v>
          </cell>
          <cell r="C5592" t="str">
            <v>UN</v>
          </cell>
          <cell r="D5592">
            <v>201956</v>
          </cell>
        </row>
        <row r="5593">
          <cell r="A5593">
            <v>5594</v>
          </cell>
          <cell r="B5593" t="str">
            <v>INVERSOR DE MARCHA   4 HP</v>
          </cell>
          <cell r="C5593" t="str">
            <v>UN</v>
          </cell>
          <cell r="D5593">
            <v>219124</v>
          </cell>
        </row>
        <row r="5594">
          <cell r="A5594">
            <v>5595</v>
          </cell>
          <cell r="B5594" t="str">
            <v>INVERSOR DE MARCHA 5.5 HP</v>
          </cell>
          <cell r="C5594" t="str">
            <v>UN</v>
          </cell>
          <cell r="D5594">
            <v>297328</v>
          </cell>
        </row>
        <row r="5595">
          <cell r="A5595">
            <v>5596</v>
          </cell>
          <cell r="B5595" t="str">
            <v>INVERSOR DE MARCHA 7.5 HP</v>
          </cell>
          <cell r="C5595" t="str">
            <v>UN</v>
          </cell>
          <cell r="D5595">
            <v>410408</v>
          </cell>
        </row>
        <row r="5596">
          <cell r="A5596">
            <v>5597</v>
          </cell>
          <cell r="B5596" t="str">
            <v>INVERSOR DE MARCHA  10 HP</v>
          </cell>
          <cell r="C5596" t="str">
            <v>UN</v>
          </cell>
          <cell r="D5596">
            <v>530120</v>
          </cell>
        </row>
        <row r="5597">
          <cell r="A5597">
            <v>5598</v>
          </cell>
          <cell r="B5597" t="str">
            <v>CONVERSOR DE MARCHA 15 HP</v>
          </cell>
          <cell r="C5597" t="str">
            <v>UN</v>
          </cell>
          <cell r="D5597">
            <v>665956</v>
          </cell>
        </row>
        <row r="5598">
          <cell r="A5598">
            <v>5599</v>
          </cell>
          <cell r="B5598" t="str">
            <v>INVERSOR DE MARCHA  20 HP</v>
          </cell>
          <cell r="C5598" t="str">
            <v>UN</v>
          </cell>
          <cell r="D5598">
            <v>880208</v>
          </cell>
        </row>
        <row r="5599">
          <cell r="A5599">
            <v>5600</v>
          </cell>
          <cell r="B5599" t="str">
            <v>INVERSOR DE MARCHA  25 HP</v>
          </cell>
          <cell r="C5599" t="str">
            <v>UN</v>
          </cell>
          <cell r="D5599">
            <v>912804</v>
          </cell>
        </row>
        <row r="5600">
          <cell r="A5600">
            <v>5601</v>
          </cell>
          <cell r="B5600" t="str">
            <v>INVERSOR DE MARCHA  30 HP</v>
          </cell>
          <cell r="C5600" t="str">
            <v>UN</v>
          </cell>
          <cell r="D5600">
            <v>1154548</v>
          </cell>
        </row>
        <row r="5601">
          <cell r="A5601">
            <v>5602</v>
          </cell>
          <cell r="B5601" t="str">
            <v>DISYUNTOR TRIPOLAR  T/ 32</v>
          </cell>
          <cell r="C5601" t="str">
            <v>UN</v>
          </cell>
          <cell r="D5601">
            <v>524668</v>
          </cell>
        </row>
        <row r="5602">
          <cell r="A5602">
            <v>5603</v>
          </cell>
          <cell r="B5602" t="str">
            <v>DISYUNTOR TRIPOLAR  T/ 63</v>
          </cell>
          <cell r="C5602" t="str">
            <v>UN</v>
          </cell>
          <cell r="D5602">
            <v>1120560</v>
          </cell>
        </row>
        <row r="5603">
          <cell r="A5603">
            <v>5604</v>
          </cell>
          <cell r="B5603" t="str">
            <v>ARRANCADOR ESTR.   7.5 HP</v>
          </cell>
          <cell r="C5603" t="str">
            <v>UN</v>
          </cell>
          <cell r="D5603">
            <v>758640</v>
          </cell>
        </row>
        <row r="5604">
          <cell r="A5604">
            <v>5605</v>
          </cell>
          <cell r="B5604" t="str">
            <v>ARRANCADOR ESTR.    10 HP</v>
          </cell>
          <cell r="C5604" t="str">
            <v>UN</v>
          </cell>
          <cell r="D5604">
            <v>832416</v>
          </cell>
        </row>
        <row r="5605">
          <cell r="A5605">
            <v>5606</v>
          </cell>
          <cell r="B5605" t="str">
            <v>ARRANCADOR ESTR.    15 HP</v>
          </cell>
          <cell r="C5605" t="str">
            <v>UN</v>
          </cell>
          <cell r="D5605">
            <v>891344</v>
          </cell>
        </row>
        <row r="5606">
          <cell r="A5606">
            <v>5607</v>
          </cell>
          <cell r="B5606" t="str">
            <v>ARRANCADOR ESTR.    20 HP</v>
          </cell>
          <cell r="C5606" t="str">
            <v>UN</v>
          </cell>
          <cell r="D5606">
            <v>1082280</v>
          </cell>
        </row>
        <row r="5607">
          <cell r="A5607">
            <v>5608</v>
          </cell>
          <cell r="B5607" t="str">
            <v>ARRANCADOR ESTR.    25 HP</v>
          </cell>
          <cell r="C5607" t="str">
            <v>UN</v>
          </cell>
          <cell r="D5607">
            <v>1332608</v>
          </cell>
        </row>
        <row r="5608">
          <cell r="A5608">
            <v>5609</v>
          </cell>
          <cell r="B5608" t="str">
            <v>ARRANCADOR ESTR.    37 HP</v>
          </cell>
          <cell r="C5608" t="str">
            <v>UN</v>
          </cell>
          <cell r="D5608">
            <v>1861452</v>
          </cell>
        </row>
        <row r="5609">
          <cell r="A5609">
            <v>5610</v>
          </cell>
          <cell r="B5609" t="str">
            <v>ARRANCADOR ESTR.    53 HP</v>
          </cell>
          <cell r="C5609" t="str">
            <v>UN</v>
          </cell>
          <cell r="D5609">
            <v>2303760</v>
          </cell>
        </row>
        <row r="5610">
          <cell r="A5610">
            <v>5611</v>
          </cell>
          <cell r="B5610" t="str">
            <v>ARRANCADOR ESTR.    82 HP</v>
          </cell>
          <cell r="C5610" t="str">
            <v>UN</v>
          </cell>
          <cell r="D5610">
            <v>4527480</v>
          </cell>
        </row>
        <row r="5611">
          <cell r="A5611">
            <v>5612</v>
          </cell>
          <cell r="B5611" t="str">
            <v>ARRANCADOR ESTR.   105 HP</v>
          </cell>
          <cell r="C5611" t="str">
            <v>UN</v>
          </cell>
          <cell r="D5611">
            <v>5050176</v>
          </cell>
        </row>
        <row r="5612">
          <cell r="A5612">
            <v>5613</v>
          </cell>
          <cell r="B5612" t="str">
            <v>ARRANCADOR ESTR.   165 HP</v>
          </cell>
          <cell r="C5612" t="str">
            <v>UN</v>
          </cell>
          <cell r="D5612">
            <v>7371568</v>
          </cell>
        </row>
        <row r="5613">
          <cell r="A5613">
            <v>5614</v>
          </cell>
          <cell r="B5613" t="str">
            <v>ARRANCADOR ESTR.   200 HP</v>
          </cell>
          <cell r="C5613" t="str">
            <v>UN</v>
          </cell>
          <cell r="D5613">
            <v>8901840</v>
          </cell>
        </row>
        <row r="5614">
          <cell r="A5614">
            <v>5615</v>
          </cell>
          <cell r="B5614" t="str">
            <v>ARRANCADOR ESTR.   400 HP</v>
          </cell>
          <cell r="C5614" t="str">
            <v>UN</v>
          </cell>
          <cell r="D5614">
            <v>14625280</v>
          </cell>
        </row>
        <row r="5615">
          <cell r="A5615">
            <v>5616</v>
          </cell>
          <cell r="B5615" t="str">
            <v>PULSADOR RASANTE    XB2-E</v>
          </cell>
          <cell r="C5615" t="str">
            <v>UN</v>
          </cell>
          <cell r="D5615">
            <v>8816</v>
          </cell>
        </row>
        <row r="5616">
          <cell r="A5616">
            <v>5617</v>
          </cell>
          <cell r="B5616" t="str">
            <v>PULSADOR RASANTE    XB2-B</v>
          </cell>
          <cell r="C5616" t="str">
            <v>UN</v>
          </cell>
          <cell r="D5616">
            <v>20880</v>
          </cell>
        </row>
        <row r="5617">
          <cell r="A5617">
            <v>5618</v>
          </cell>
          <cell r="B5617" t="str">
            <v>PULSADOR RASANTE   C/TAPA</v>
          </cell>
          <cell r="C5617" t="str">
            <v>UN</v>
          </cell>
          <cell r="D5617">
            <v>41876</v>
          </cell>
        </row>
        <row r="5618">
          <cell r="A5618">
            <v>5619</v>
          </cell>
          <cell r="B5618" t="str">
            <v>PULSADOR RASANTE    DOBLE</v>
          </cell>
          <cell r="C5618" t="str">
            <v>UN</v>
          </cell>
          <cell r="D5618">
            <v>48952</v>
          </cell>
        </row>
        <row r="5619">
          <cell r="A5619">
            <v>5620</v>
          </cell>
          <cell r="B5619" t="str">
            <v>PULS.RASANTE DOBLE/PILOTO</v>
          </cell>
          <cell r="C5619" t="str">
            <v>UN</v>
          </cell>
          <cell r="D5619">
            <v>72848</v>
          </cell>
        </row>
        <row r="5620">
          <cell r="A5620">
            <v>5621</v>
          </cell>
          <cell r="B5620" t="str">
            <v>PULS.LUMINOSO   S/LAMPARA</v>
          </cell>
          <cell r="C5620" t="str">
            <v>UN</v>
          </cell>
          <cell r="D5620">
            <v>65888</v>
          </cell>
        </row>
        <row r="5621">
          <cell r="A5621">
            <v>5622</v>
          </cell>
          <cell r="B5621" t="str">
            <v>PILOTO 250 V    S/LAMPARA</v>
          </cell>
          <cell r="C5621" t="str">
            <v>UN</v>
          </cell>
          <cell r="D5621">
            <v>7540</v>
          </cell>
        </row>
        <row r="5622">
          <cell r="A5622">
            <v>5623</v>
          </cell>
          <cell r="B5622" t="str">
            <v>TUBO ALCANTARILLADO 48"01</v>
          </cell>
          <cell r="C5622" t="str">
            <v>ML</v>
          </cell>
          <cell r="D5622">
            <v>254968</v>
          </cell>
        </row>
        <row r="5623">
          <cell r="A5623">
            <v>5624</v>
          </cell>
          <cell r="B5623" t="str">
            <v>CONM.XB2-B / 2 POSIC.</v>
          </cell>
          <cell r="C5623" t="str">
            <v>UN</v>
          </cell>
          <cell r="D5623">
            <v>23896</v>
          </cell>
        </row>
        <row r="5624">
          <cell r="A5624">
            <v>5625</v>
          </cell>
          <cell r="B5624" t="str">
            <v>CONM.XB2-B / 3 POSIC.</v>
          </cell>
          <cell r="C5624" t="str">
            <v>UN</v>
          </cell>
          <cell r="D5624">
            <v>31088</v>
          </cell>
        </row>
        <row r="5625">
          <cell r="A5625">
            <v>5626</v>
          </cell>
          <cell r="B5625" t="str">
            <v>CONM.LLAVE / 2 POSIC.</v>
          </cell>
          <cell r="C5625" t="str">
            <v>UN</v>
          </cell>
          <cell r="D5625">
            <v>52316</v>
          </cell>
        </row>
        <row r="5626">
          <cell r="A5626">
            <v>5627</v>
          </cell>
          <cell r="B5626" t="str">
            <v>CONM.XB2-M / 2 POSIC.</v>
          </cell>
          <cell r="C5626" t="str">
            <v>UN</v>
          </cell>
          <cell r="D5626">
            <v>47908</v>
          </cell>
        </row>
        <row r="5627">
          <cell r="A5627">
            <v>5628</v>
          </cell>
          <cell r="B5627" t="str">
            <v>CONM.XB2-M / 3 POSIC.</v>
          </cell>
          <cell r="C5627" t="str">
            <v>UN</v>
          </cell>
          <cell r="D5627">
            <v>51388</v>
          </cell>
        </row>
        <row r="5628">
          <cell r="A5628">
            <v>5629</v>
          </cell>
          <cell r="B5628" t="str">
            <v>CONM.LLAVE / 2 POSIC.  01</v>
          </cell>
          <cell r="C5628" t="str">
            <v>UN</v>
          </cell>
          <cell r="D5628">
            <v>106952</v>
          </cell>
        </row>
        <row r="5629">
          <cell r="A5629">
            <v>5630</v>
          </cell>
          <cell r="B5629" t="str">
            <v>CONM.LLAVE / 3 POSIC.</v>
          </cell>
          <cell r="C5629" t="str">
            <v>UN</v>
          </cell>
          <cell r="D5629">
            <v>144652</v>
          </cell>
        </row>
        <row r="5630">
          <cell r="A5630">
            <v>5631</v>
          </cell>
          <cell r="B5630" t="str">
            <v>DETECTOR FOTOELECT.  4  m</v>
          </cell>
          <cell r="C5630" t="str">
            <v>UN</v>
          </cell>
          <cell r="D5630">
            <v>174000</v>
          </cell>
        </row>
        <row r="5631">
          <cell r="A5631">
            <v>5632</v>
          </cell>
          <cell r="B5631" t="str">
            <v>DETECTOR FOTOELECT. 30 cm</v>
          </cell>
          <cell r="C5631" t="str">
            <v>UN</v>
          </cell>
          <cell r="D5631">
            <v>290000</v>
          </cell>
        </row>
        <row r="5632">
          <cell r="A5632">
            <v>5633</v>
          </cell>
          <cell r="B5632" t="str">
            <v>LUMIN.REFLELUX ATC</v>
          </cell>
          <cell r="C5632" t="str">
            <v>UN</v>
          </cell>
          <cell r="D5632">
            <v>89320</v>
          </cell>
        </row>
        <row r="5633">
          <cell r="A5633">
            <v>5634</v>
          </cell>
          <cell r="B5633" t="str">
            <v>L/MANOS VICTORIA B/CO</v>
          </cell>
          <cell r="C5633" t="str">
            <v>UN</v>
          </cell>
          <cell r="D5633">
            <v>150800</v>
          </cell>
        </row>
        <row r="5634">
          <cell r="A5634">
            <v>5635</v>
          </cell>
          <cell r="B5634" t="str">
            <v>LUMIN.REFLELUX HA DBS</v>
          </cell>
          <cell r="C5634" t="str">
            <v>UN</v>
          </cell>
          <cell r="D5634">
            <v>109736</v>
          </cell>
        </row>
        <row r="5635">
          <cell r="A5635">
            <v>5636</v>
          </cell>
          <cell r="B5635" t="str">
            <v>LAMINA POPULAR VF</v>
          </cell>
          <cell r="C5635" t="str">
            <v>UN</v>
          </cell>
          <cell r="D5635">
            <v>19604</v>
          </cell>
        </row>
        <row r="5636">
          <cell r="A5636">
            <v>5637</v>
          </cell>
          <cell r="B5636" t="str">
            <v>LAMINA POPULAR VF      01</v>
          </cell>
          <cell r="C5636" t="str">
            <v>UN</v>
          </cell>
          <cell r="D5636">
            <v>19568</v>
          </cell>
        </row>
        <row r="5637">
          <cell r="A5637">
            <v>5638</v>
          </cell>
          <cell r="B5637" t="str">
            <v>L/MANOS VICTORIA COLOR.</v>
          </cell>
          <cell r="C5637" t="str">
            <v>UN</v>
          </cell>
          <cell r="D5637">
            <v>168896</v>
          </cell>
        </row>
        <row r="5638">
          <cell r="A5638">
            <v>5639</v>
          </cell>
          <cell r="B5638" t="str">
            <v>POSTE PARA CERCA       1m</v>
          </cell>
          <cell r="C5638" t="str">
            <v>UN</v>
          </cell>
          <cell r="D5638">
            <v>4000</v>
          </cell>
        </row>
        <row r="5639">
          <cell r="A5639">
            <v>5640</v>
          </cell>
          <cell r="B5639" t="str">
            <v>POSTE PARA CERCA    1.50m</v>
          </cell>
          <cell r="C5639" t="str">
            <v>UN</v>
          </cell>
          <cell r="D5639">
            <v>5500</v>
          </cell>
        </row>
        <row r="5640">
          <cell r="A5640">
            <v>5641</v>
          </cell>
          <cell r="B5640" t="str">
            <v>L/MANOS SIENA B/CO</v>
          </cell>
          <cell r="C5640" t="str">
            <v>UN</v>
          </cell>
          <cell r="D5640">
            <v>71920</v>
          </cell>
        </row>
        <row r="5641">
          <cell r="A5641">
            <v>5642</v>
          </cell>
          <cell r="B5641" t="str">
            <v>MADECOR  T1          0.41</v>
          </cell>
          <cell r="C5641" t="str">
            <v>UN</v>
          </cell>
          <cell r="D5641">
            <v>56427</v>
          </cell>
        </row>
        <row r="5642">
          <cell r="A5642">
            <v>5643</v>
          </cell>
          <cell r="B5642" t="str">
            <v>MADECOR  T1          0.61</v>
          </cell>
          <cell r="C5642" t="str">
            <v>UN</v>
          </cell>
          <cell r="D5642">
            <v>70141</v>
          </cell>
        </row>
        <row r="5643">
          <cell r="A5643">
            <v>5644</v>
          </cell>
          <cell r="B5643" t="str">
            <v>L/MANOS SIENA COLORES</v>
          </cell>
          <cell r="C5643" t="str">
            <v>UN</v>
          </cell>
          <cell r="D5643">
            <v>80550</v>
          </cell>
        </row>
        <row r="5644">
          <cell r="A5644">
            <v>5645</v>
          </cell>
          <cell r="B5644" t="str">
            <v>POSTE PARA CERCA    2.30m</v>
          </cell>
          <cell r="C5644" t="str">
            <v>UN</v>
          </cell>
          <cell r="D5644">
            <v>11300</v>
          </cell>
        </row>
        <row r="5645">
          <cell r="A5645">
            <v>5646</v>
          </cell>
          <cell r="B5645" t="str">
            <v>ING.CONSULTOR CAT1-SUELDO</v>
          </cell>
          <cell r="C5645" t="str">
            <v>MS</v>
          </cell>
          <cell r="D5645">
            <v>2872880</v>
          </cell>
        </row>
        <row r="5646">
          <cell r="A5646">
            <v>5647</v>
          </cell>
          <cell r="B5646" t="str">
            <v>TRITURADO PUERTO COLOMBIA</v>
          </cell>
          <cell r="C5646" t="str">
            <v>M3</v>
          </cell>
          <cell r="D5646">
            <v>22500</v>
          </cell>
        </row>
        <row r="5647">
          <cell r="A5647">
            <v>5648</v>
          </cell>
          <cell r="B5647" t="str">
            <v>L/MANOS BAHAMA BLANCO</v>
          </cell>
          <cell r="C5647" t="str">
            <v>UN</v>
          </cell>
          <cell r="D5647">
            <v>76560</v>
          </cell>
        </row>
        <row r="5648">
          <cell r="A5648">
            <v>5649</v>
          </cell>
          <cell r="B5648" t="str">
            <v>POSTE PARA CERCA    3.00m</v>
          </cell>
          <cell r="C5648" t="str">
            <v>UN</v>
          </cell>
          <cell r="D5648">
            <v>13300</v>
          </cell>
        </row>
        <row r="5649">
          <cell r="A5649">
            <v>5650</v>
          </cell>
          <cell r="B5649" t="str">
            <v>GRUA AUTODESPLEGABLE</v>
          </cell>
          <cell r="C5649" t="str">
            <v>DD</v>
          </cell>
          <cell r="D5649">
            <v>104400</v>
          </cell>
        </row>
        <row r="5650">
          <cell r="A5650">
            <v>5651</v>
          </cell>
          <cell r="B5650" t="str">
            <v>GRANZON PUERTO COLOMBIA</v>
          </cell>
          <cell r="C5650" t="str">
            <v>M3</v>
          </cell>
          <cell r="D5650">
            <v>24000</v>
          </cell>
        </row>
        <row r="5651">
          <cell r="A5651">
            <v>5652</v>
          </cell>
          <cell r="B5651" t="str">
            <v>LAMINA POPULAR VF      02</v>
          </cell>
          <cell r="C5651" t="str">
            <v>UN</v>
          </cell>
          <cell r="D5651">
            <v>30393</v>
          </cell>
        </row>
        <row r="5652">
          <cell r="A5652">
            <v>5653</v>
          </cell>
          <cell r="B5652" t="str">
            <v>COMPRESOR DE 1 MARTILLO</v>
          </cell>
          <cell r="C5652" t="str">
            <v>HR</v>
          </cell>
          <cell r="D5652">
            <v>24650</v>
          </cell>
        </row>
        <row r="5653">
          <cell r="A5653">
            <v>5654</v>
          </cell>
          <cell r="B5653" t="str">
            <v>GRAVILLA PUERTO COLOMBIA</v>
          </cell>
          <cell r="C5653" t="str">
            <v>M3</v>
          </cell>
          <cell r="D5653">
            <v>23000</v>
          </cell>
        </row>
        <row r="5654">
          <cell r="A5654">
            <v>5655</v>
          </cell>
          <cell r="B5654" t="str">
            <v>LUMIN.A.P  SB NMVU</v>
          </cell>
          <cell r="C5654" t="str">
            <v>UN</v>
          </cell>
          <cell r="D5654">
            <v>79112</v>
          </cell>
        </row>
        <row r="5655">
          <cell r="A5655">
            <v>5656</v>
          </cell>
          <cell r="B5655" t="str">
            <v>LUMIN.A.P. SB NMVU</v>
          </cell>
          <cell r="C5655" t="str">
            <v>UN</v>
          </cell>
          <cell r="D5655">
            <v>109736</v>
          </cell>
        </row>
        <row r="5656">
          <cell r="A5656">
            <v>5657</v>
          </cell>
          <cell r="B5656" t="str">
            <v>LAMINA POPULAR VF      03</v>
          </cell>
          <cell r="C5656" t="str">
            <v>UN</v>
          </cell>
          <cell r="D5656">
            <v>12608</v>
          </cell>
        </row>
        <row r="5657">
          <cell r="A5657">
            <v>5658</v>
          </cell>
          <cell r="B5657" t="str">
            <v>L/MANOS BAHAMA COLORES</v>
          </cell>
          <cell r="C5657" t="str">
            <v>UN</v>
          </cell>
          <cell r="D5657">
            <v>85747</v>
          </cell>
        </row>
        <row r="5658">
          <cell r="A5658">
            <v>5659</v>
          </cell>
          <cell r="B5658" t="str">
            <v>MADEFLEX P/PUERTA     .32</v>
          </cell>
          <cell r="C5658" t="str">
            <v>UN</v>
          </cell>
          <cell r="D5658">
            <v>1755</v>
          </cell>
        </row>
        <row r="5659">
          <cell r="A5659">
            <v>5660</v>
          </cell>
          <cell r="B5659" t="str">
            <v>LAMINA POPULAR VF      04</v>
          </cell>
          <cell r="C5659" t="str">
            <v>UN</v>
          </cell>
          <cell r="D5659">
            <v>24504</v>
          </cell>
        </row>
        <row r="5660">
          <cell r="A5660">
            <v>5661</v>
          </cell>
          <cell r="B5660" t="str">
            <v>RANA CON OPERADOR</v>
          </cell>
          <cell r="C5660" t="str">
            <v>DD</v>
          </cell>
          <cell r="D5660">
            <v>30740</v>
          </cell>
        </row>
        <row r="5661">
          <cell r="A5661">
            <v>5662</v>
          </cell>
          <cell r="B5661" t="str">
            <v>MADEFLEX P/PUERTA     .50</v>
          </cell>
          <cell r="C5661" t="str">
            <v>UN</v>
          </cell>
          <cell r="D5661">
            <v>2940</v>
          </cell>
        </row>
        <row r="5662">
          <cell r="A5662">
            <v>5663</v>
          </cell>
          <cell r="B5662" t="str">
            <v>MADEFLEX P/PUERTA     .81</v>
          </cell>
          <cell r="C5662" t="str">
            <v>UN</v>
          </cell>
          <cell r="D5662">
            <v>5357</v>
          </cell>
        </row>
        <row r="5663">
          <cell r="A5663">
            <v>5664</v>
          </cell>
          <cell r="B5663" t="str">
            <v>LUMIN.MODULO 60 X 60</v>
          </cell>
          <cell r="C5663" t="str">
            <v>UN</v>
          </cell>
          <cell r="D5663">
            <v>238612</v>
          </cell>
        </row>
        <row r="5664">
          <cell r="A5664">
            <v>5665</v>
          </cell>
          <cell r="B5664" t="str">
            <v>LAMINA TABLEX</v>
          </cell>
          <cell r="C5664" t="str">
            <v>UN</v>
          </cell>
          <cell r="D5664">
            <v>47792</v>
          </cell>
        </row>
        <row r="5665">
          <cell r="A5665">
            <v>5666</v>
          </cell>
          <cell r="B5665" t="str">
            <v>MADEFLEX P/PUERTA    1.01</v>
          </cell>
          <cell r="C5665" t="str">
            <v>UN</v>
          </cell>
          <cell r="D5665">
            <v>8281</v>
          </cell>
        </row>
        <row r="5666">
          <cell r="A5666">
            <v>5667</v>
          </cell>
          <cell r="B5666" t="str">
            <v>L/MANOS CAPRI BLANCO</v>
          </cell>
          <cell r="C5666" t="str">
            <v>UN</v>
          </cell>
          <cell r="D5666">
            <v>34160</v>
          </cell>
        </row>
        <row r="5667">
          <cell r="A5667">
            <v>5668</v>
          </cell>
          <cell r="B5667" t="str">
            <v>LAMINA TABLEX          01</v>
          </cell>
          <cell r="C5667" t="str">
            <v>UN</v>
          </cell>
          <cell r="D5667">
            <v>31134</v>
          </cell>
        </row>
        <row r="5668">
          <cell r="A5668">
            <v>5669</v>
          </cell>
          <cell r="B5668" t="str">
            <v>REFLECTOR DECKAFLOOD</v>
          </cell>
          <cell r="C5668" t="str">
            <v>UN</v>
          </cell>
          <cell r="D5668">
            <v>168432</v>
          </cell>
        </row>
        <row r="5669">
          <cell r="A5669">
            <v>5670</v>
          </cell>
          <cell r="B5669" t="str">
            <v>MADEFLEX TRENZA 1.22X2.44</v>
          </cell>
          <cell r="C5669" t="str">
            <v>UN</v>
          </cell>
          <cell r="D5669">
            <v>10330</v>
          </cell>
        </row>
        <row r="5670">
          <cell r="A5670">
            <v>5671</v>
          </cell>
          <cell r="B5670" t="str">
            <v>MADEFLEX MARMOL 1.22X2.44</v>
          </cell>
          <cell r="C5670" t="str">
            <v>UN</v>
          </cell>
          <cell r="D5670">
            <v>10330</v>
          </cell>
        </row>
        <row r="5671">
          <cell r="A5671">
            <v>5672</v>
          </cell>
          <cell r="B5671" t="str">
            <v>REFLECTOR FH 1000</v>
          </cell>
          <cell r="C5671" t="str">
            <v>UN</v>
          </cell>
          <cell r="D5671">
            <v>229680</v>
          </cell>
        </row>
        <row r="5672">
          <cell r="A5672">
            <v>5673</v>
          </cell>
          <cell r="B5672" t="str">
            <v>REFLECTOR FH 2000</v>
          </cell>
          <cell r="C5672" t="str">
            <v>UN</v>
          </cell>
          <cell r="D5672">
            <v>201608</v>
          </cell>
        </row>
        <row r="5673">
          <cell r="A5673">
            <v>5674</v>
          </cell>
          <cell r="B5673" t="str">
            <v>MADEFLEX BALD.  0.61x1.22</v>
          </cell>
          <cell r="C5673" t="str">
            <v>UN</v>
          </cell>
          <cell r="D5673">
            <v>1206</v>
          </cell>
        </row>
        <row r="5674">
          <cell r="A5674">
            <v>5675</v>
          </cell>
          <cell r="B5674" t="str">
            <v>L/MANOS ARAGUA BLANCO</v>
          </cell>
          <cell r="C5674" t="str">
            <v>UN</v>
          </cell>
          <cell r="D5674">
            <v>34800</v>
          </cell>
        </row>
        <row r="5675">
          <cell r="A5675">
            <v>5676</v>
          </cell>
          <cell r="B5675" t="str">
            <v>L/MANOS VICTORIA BLANCO</v>
          </cell>
          <cell r="C5675" t="str">
            <v>UN</v>
          </cell>
          <cell r="D5675">
            <v>150800</v>
          </cell>
        </row>
        <row r="5676">
          <cell r="A5676">
            <v>5677</v>
          </cell>
          <cell r="B5676" t="str">
            <v>LUMIN.A.P.LGC 250/400</v>
          </cell>
          <cell r="C5676" t="str">
            <v>UN</v>
          </cell>
          <cell r="D5676">
            <v>229680</v>
          </cell>
        </row>
        <row r="5677">
          <cell r="A5677">
            <v>5678</v>
          </cell>
          <cell r="B5677" t="str">
            <v>LUMIN.MODULO  45x45</v>
          </cell>
          <cell r="C5677" t="str">
            <v>UN</v>
          </cell>
          <cell r="D5677">
            <v>168432</v>
          </cell>
        </row>
        <row r="5678">
          <cell r="A5678">
            <v>5679</v>
          </cell>
          <cell r="B5678" t="str">
            <v>CALICHE PUERTO COLOMBIA01</v>
          </cell>
          <cell r="C5678" t="str">
            <v>M3</v>
          </cell>
          <cell r="D5678">
            <v>7500</v>
          </cell>
        </row>
        <row r="5679">
          <cell r="A5679">
            <v>5680</v>
          </cell>
          <cell r="B5679" t="str">
            <v>PIEDRA PARA CIMIENTO</v>
          </cell>
          <cell r="C5679" t="str">
            <v>M3</v>
          </cell>
          <cell r="D5679">
            <v>16000</v>
          </cell>
        </row>
        <row r="5680">
          <cell r="A5680">
            <v>5681</v>
          </cell>
          <cell r="B5680" t="str">
            <v>BRAZO LUMINARIA    1 1/2"</v>
          </cell>
          <cell r="C5680" t="str">
            <v>UN</v>
          </cell>
          <cell r="D5680">
            <v>38280</v>
          </cell>
        </row>
        <row r="5681">
          <cell r="A5681">
            <v>5682</v>
          </cell>
          <cell r="B5681" t="str">
            <v>BRAZO LUMINARIA  3/4</v>
          </cell>
          <cell r="C5681" t="str">
            <v>UN</v>
          </cell>
          <cell r="D5681">
            <v>12760</v>
          </cell>
        </row>
        <row r="5682">
          <cell r="A5682">
            <v>5683</v>
          </cell>
          <cell r="B5682" t="str">
            <v>LAMINA TABLEX          02</v>
          </cell>
          <cell r="C5682" t="str">
            <v>UN</v>
          </cell>
          <cell r="D5682">
            <v>39324</v>
          </cell>
        </row>
        <row r="5683">
          <cell r="A5683">
            <v>5684</v>
          </cell>
          <cell r="B5683" t="str">
            <v>ARENA LAVADA</v>
          </cell>
          <cell r="C5683" t="str">
            <v>M3</v>
          </cell>
          <cell r="D5683">
            <v>14000</v>
          </cell>
        </row>
        <row r="5684">
          <cell r="A5684">
            <v>5685</v>
          </cell>
          <cell r="B5684" t="str">
            <v>LUMIN.MERCURIO       400W</v>
          </cell>
          <cell r="C5684" t="str">
            <v>UN</v>
          </cell>
          <cell r="D5684">
            <v>201608</v>
          </cell>
        </row>
        <row r="5685">
          <cell r="A5685">
            <v>5686</v>
          </cell>
          <cell r="B5685" t="str">
            <v>ARENA AMARILLA PTO COLOMB</v>
          </cell>
          <cell r="C5685" t="str">
            <v>M3</v>
          </cell>
          <cell r="D5685">
            <v>6600</v>
          </cell>
        </row>
        <row r="5686">
          <cell r="A5686">
            <v>5687</v>
          </cell>
          <cell r="B5686" t="str">
            <v>ARENA NEGRA STO TOMAS</v>
          </cell>
          <cell r="C5686" t="str">
            <v>M3</v>
          </cell>
          <cell r="D5686">
            <v>6600</v>
          </cell>
        </row>
        <row r="5687">
          <cell r="A5687">
            <v>5688</v>
          </cell>
          <cell r="B5687" t="str">
            <v>LAMPARA FLCTE OVAL    32W</v>
          </cell>
          <cell r="C5687" t="str">
            <v>UN</v>
          </cell>
          <cell r="D5687">
            <v>80250</v>
          </cell>
        </row>
        <row r="5688">
          <cell r="A5688">
            <v>5689</v>
          </cell>
          <cell r="B5688" t="str">
            <v>LAMPARA FLCTE CIRC.   40W</v>
          </cell>
          <cell r="C5688" t="str">
            <v>UN</v>
          </cell>
          <cell r="D5688">
            <v>60600</v>
          </cell>
        </row>
        <row r="5689">
          <cell r="A5689">
            <v>5691</v>
          </cell>
          <cell r="B5689" t="str">
            <v>ALFOMBRA OASIS IMPORT.</v>
          </cell>
          <cell r="C5689" t="str">
            <v>M2</v>
          </cell>
          <cell r="D5689">
            <v>23735</v>
          </cell>
        </row>
        <row r="5690">
          <cell r="A5690">
            <v>5692</v>
          </cell>
          <cell r="B5690" t="str">
            <v>RIEL ELECTRICO     30 AMP</v>
          </cell>
          <cell r="C5690" t="str">
            <v>UN</v>
          </cell>
          <cell r="D5690">
            <v>15080</v>
          </cell>
        </row>
        <row r="5691">
          <cell r="A5691">
            <v>5693</v>
          </cell>
          <cell r="B5691" t="str">
            <v>RIEL ELECTRICO     30 A01</v>
          </cell>
          <cell r="C5691" t="str">
            <v>UN</v>
          </cell>
          <cell r="D5691">
            <v>28565</v>
          </cell>
        </row>
        <row r="5692">
          <cell r="A5692">
            <v>5694</v>
          </cell>
          <cell r="B5692" t="str">
            <v>LAMINA TABLEX          03</v>
          </cell>
          <cell r="C5692" t="str">
            <v>UN</v>
          </cell>
          <cell r="D5692">
            <v>66584</v>
          </cell>
        </row>
        <row r="5693">
          <cell r="A5693">
            <v>5695</v>
          </cell>
          <cell r="B5693" t="str">
            <v>CONECTOR EN L P/RIEL ELEC</v>
          </cell>
          <cell r="C5693" t="str">
            <v>UN</v>
          </cell>
          <cell r="D5693">
            <v>9100</v>
          </cell>
        </row>
        <row r="5694">
          <cell r="A5694">
            <v>5697</v>
          </cell>
          <cell r="B5694" t="str">
            <v>PARAL LARGO    3 a 5.00mt</v>
          </cell>
          <cell r="C5694" t="str">
            <v>DD</v>
          </cell>
          <cell r="D5694">
            <v>88</v>
          </cell>
        </row>
        <row r="5695">
          <cell r="A5695">
            <v>5698</v>
          </cell>
          <cell r="B5695" t="str">
            <v>GATO CORRIENTE 2 A 3.50mt</v>
          </cell>
          <cell r="C5695" t="str">
            <v>DD</v>
          </cell>
          <cell r="D5695">
            <v>112</v>
          </cell>
        </row>
        <row r="5696">
          <cell r="A5696">
            <v>5699</v>
          </cell>
          <cell r="B5696" t="str">
            <v>CONECTOR FLEXIBLE P/RIEL</v>
          </cell>
          <cell r="C5696" t="str">
            <v>UN</v>
          </cell>
          <cell r="D5696">
            <v>11965</v>
          </cell>
        </row>
        <row r="5697">
          <cell r="A5697">
            <v>5700</v>
          </cell>
          <cell r="B5697" t="str">
            <v>REFLEC.SPOT INCANDESC.60W</v>
          </cell>
          <cell r="C5697" t="str">
            <v>UN</v>
          </cell>
          <cell r="D5697">
            <v>9250</v>
          </cell>
        </row>
        <row r="5698">
          <cell r="A5698">
            <v>5701</v>
          </cell>
          <cell r="B5698" t="str">
            <v>CAJA STRIP 45x40x10 CL 22</v>
          </cell>
          <cell r="C5698" t="str">
            <v>UN</v>
          </cell>
          <cell r="D5698">
            <v>42000</v>
          </cell>
        </row>
        <row r="5699">
          <cell r="A5699">
            <v>5702</v>
          </cell>
          <cell r="B5699" t="str">
            <v>REFLEC.SPOT HALOGENO  50W</v>
          </cell>
          <cell r="C5699" t="str">
            <v>UN</v>
          </cell>
          <cell r="D5699">
            <v>33150</v>
          </cell>
        </row>
        <row r="5700">
          <cell r="A5700">
            <v>5703</v>
          </cell>
          <cell r="B5700" t="str">
            <v>CAJA STRIP 60x40x10 CL 22</v>
          </cell>
          <cell r="C5700" t="str">
            <v>UN</v>
          </cell>
          <cell r="D5700">
            <v>42000</v>
          </cell>
        </row>
        <row r="5701">
          <cell r="A5701">
            <v>5704</v>
          </cell>
          <cell r="B5701" t="str">
            <v>CAJA STRIP 60x50x10 CL 22</v>
          </cell>
          <cell r="C5701" t="str">
            <v>UN</v>
          </cell>
          <cell r="D5701">
            <v>42000</v>
          </cell>
        </row>
        <row r="5702">
          <cell r="A5702">
            <v>5705</v>
          </cell>
          <cell r="B5702" t="str">
            <v>REFLEC.TUNGSTEN.HALOG 30W</v>
          </cell>
          <cell r="C5702" t="str">
            <v>UN</v>
          </cell>
          <cell r="D5702">
            <v>25800</v>
          </cell>
        </row>
        <row r="5703">
          <cell r="A5703">
            <v>5706</v>
          </cell>
          <cell r="B5703" t="str">
            <v>CAJA STRIP 60x60X10 CL 22</v>
          </cell>
          <cell r="C5703" t="str">
            <v>UN</v>
          </cell>
          <cell r="D5703">
            <v>42000</v>
          </cell>
        </row>
        <row r="5704">
          <cell r="A5704">
            <v>5707</v>
          </cell>
          <cell r="B5704" t="str">
            <v>OJO DE BUEY CIRCULAR</v>
          </cell>
          <cell r="C5704" t="str">
            <v>UN</v>
          </cell>
          <cell r="D5704">
            <v>8775</v>
          </cell>
        </row>
        <row r="5705">
          <cell r="A5705">
            <v>5708</v>
          </cell>
          <cell r="B5705" t="str">
            <v>OJO DE BUEY HALOG.ESFERIC</v>
          </cell>
          <cell r="C5705" t="str">
            <v>UN</v>
          </cell>
          <cell r="D5705">
            <v>10370</v>
          </cell>
        </row>
        <row r="5706">
          <cell r="A5706">
            <v>5709</v>
          </cell>
          <cell r="B5706" t="str">
            <v>BALA FLCTE D= 13 CM</v>
          </cell>
          <cell r="C5706" t="str">
            <v>UN</v>
          </cell>
          <cell r="D5706">
            <v>18185</v>
          </cell>
        </row>
        <row r="5707">
          <cell r="A5707">
            <v>5710</v>
          </cell>
          <cell r="B5707" t="str">
            <v>BALA FLCTE D= 17.5 CM</v>
          </cell>
          <cell r="C5707" t="str">
            <v>UN</v>
          </cell>
          <cell r="D5707">
            <v>19995</v>
          </cell>
        </row>
        <row r="5708">
          <cell r="A5708">
            <v>5711</v>
          </cell>
          <cell r="B5708" t="str">
            <v>CAJA STRIP 75x60x10 CL 22</v>
          </cell>
          <cell r="C5708" t="str">
            <v>UN</v>
          </cell>
          <cell r="D5708">
            <v>42000</v>
          </cell>
        </row>
        <row r="5709">
          <cell r="A5709">
            <v>5712</v>
          </cell>
          <cell r="B5709" t="str">
            <v>BALA INCANDESCENTE  100 W</v>
          </cell>
          <cell r="C5709" t="str">
            <v>UN</v>
          </cell>
          <cell r="D5709">
            <v>9485</v>
          </cell>
        </row>
        <row r="5710">
          <cell r="A5710">
            <v>5713</v>
          </cell>
          <cell r="B5710" t="str">
            <v>CAJA STRIP 90x60x15 CL 22</v>
          </cell>
          <cell r="C5710" t="str">
            <v>UN</v>
          </cell>
          <cell r="D5710">
            <v>60000</v>
          </cell>
        </row>
        <row r="5711">
          <cell r="A5711">
            <v>5714</v>
          </cell>
          <cell r="B5711" t="str">
            <v>BALA INCANDESCENTE   60 W</v>
          </cell>
          <cell r="C5711" t="str">
            <v>UN</v>
          </cell>
          <cell r="D5711">
            <v>5610</v>
          </cell>
        </row>
        <row r="5712">
          <cell r="A5712">
            <v>5715</v>
          </cell>
          <cell r="B5712" t="str">
            <v>BALA INCANDESCENTE  150 W</v>
          </cell>
          <cell r="C5712" t="str">
            <v>UN</v>
          </cell>
          <cell r="D5712">
            <v>7500</v>
          </cell>
        </row>
        <row r="5713">
          <cell r="A5713">
            <v>5716</v>
          </cell>
          <cell r="B5713" t="str">
            <v>CAJA STRIP 120x60x15 C 22</v>
          </cell>
          <cell r="C5713" t="str">
            <v>UN</v>
          </cell>
          <cell r="D5713">
            <v>85000</v>
          </cell>
        </row>
        <row r="5714">
          <cell r="A5714">
            <v>5717</v>
          </cell>
          <cell r="B5714" t="str">
            <v>CAJA PASO  15 x 15 x 10</v>
          </cell>
          <cell r="C5714" t="str">
            <v>UN</v>
          </cell>
          <cell r="D5714">
            <v>9500</v>
          </cell>
        </row>
        <row r="5715">
          <cell r="A5715">
            <v>5718</v>
          </cell>
          <cell r="B5715" t="str">
            <v>LAMINA MOHO</v>
          </cell>
          <cell r="C5715" t="str">
            <v>UN</v>
          </cell>
          <cell r="D5715">
            <v>28926</v>
          </cell>
        </row>
        <row r="5716">
          <cell r="A5716">
            <v>5719</v>
          </cell>
          <cell r="B5716" t="str">
            <v>APLIQUE INCANDESCENTE 60W</v>
          </cell>
          <cell r="C5716" t="str">
            <v>UN</v>
          </cell>
          <cell r="D5716">
            <v>10845</v>
          </cell>
        </row>
        <row r="5717">
          <cell r="A5717">
            <v>5720</v>
          </cell>
          <cell r="B5717" t="str">
            <v>RIEL P/ 2 SPOT INCAND.60W</v>
          </cell>
          <cell r="C5717" t="str">
            <v>UN</v>
          </cell>
          <cell r="D5717">
            <v>14755</v>
          </cell>
        </row>
        <row r="5718">
          <cell r="A5718">
            <v>5721</v>
          </cell>
          <cell r="B5718" t="str">
            <v>LAMINA FORMAPLAC</v>
          </cell>
          <cell r="C5718" t="str">
            <v>UN</v>
          </cell>
          <cell r="D5718">
            <v>34271</v>
          </cell>
        </row>
        <row r="5719">
          <cell r="A5719">
            <v>5722</v>
          </cell>
          <cell r="B5719" t="str">
            <v>LAMINA ABARCO P</v>
          </cell>
          <cell r="C5719" t="str">
            <v>UN</v>
          </cell>
          <cell r="D5719">
            <v>25124</v>
          </cell>
        </row>
        <row r="5720">
          <cell r="A5720">
            <v>5723</v>
          </cell>
          <cell r="B5720" t="str">
            <v>CAJA PASO  25x25x10</v>
          </cell>
          <cell r="C5720" t="str">
            <v>UN</v>
          </cell>
          <cell r="D5720">
            <v>16400</v>
          </cell>
        </row>
        <row r="5721">
          <cell r="A5721">
            <v>5724</v>
          </cell>
          <cell r="B5721" t="str">
            <v>MADECOR DOBLE</v>
          </cell>
          <cell r="C5721" t="str">
            <v>UN</v>
          </cell>
          <cell r="D5721">
            <v>51272</v>
          </cell>
        </row>
        <row r="5722">
          <cell r="A5722">
            <v>5725</v>
          </cell>
          <cell r="B5722" t="str">
            <v>MADECOR DOBLE          01</v>
          </cell>
          <cell r="C5722" t="str">
            <v>UN</v>
          </cell>
          <cell r="D5722">
            <v>56376</v>
          </cell>
        </row>
        <row r="5723">
          <cell r="A5723">
            <v>5726</v>
          </cell>
          <cell r="B5723" t="str">
            <v>MADECOR DOBLE          02</v>
          </cell>
          <cell r="C5723" t="str">
            <v>UN</v>
          </cell>
          <cell r="D5723">
            <v>61886</v>
          </cell>
        </row>
        <row r="5724">
          <cell r="A5724">
            <v>5727</v>
          </cell>
          <cell r="B5724" t="str">
            <v>LUMIN.MERCURIO   LBA 125W</v>
          </cell>
          <cell r="C5724" t="str">
            <v>UN</v>
          </cell>
          <cell r="D5724">
            <v>102080</v>
          </cell>
        </row>
        <row r="5725">
          <cell r="A5725">
            <v>5728</v>
          </cell>
          <cell r="B5725" t="str">
            <v>LUMIN.MERCURIO   LBA 250W</v>
          </cell>
          <cell r="C5725" t="str">
            <v>UN</v>
          </cell>
          <cell r="D5725">
            <v>116116</v>
          </cell>
        </row>
        <row r="5726">
          <cell r="A5726">
            <v>5729</v>
          </cell>
          <cell r="B5726" t="str">
            <v>LUMIN.MERCURIO   CJK 125W</v>
          </cell>
          <cell r="C5726" t="str">
            <v>UN</v>
          </cell>
          <cell r="D5726">
            <v>75400</v>
          </cell>
        </row>
        <row r="5727">
          <cell r="A5727">
            <v>5730</v>
          </cell>
          <cell r="B5727" t="str">
            <v>LUMIN.MERCURIO   CJK 250W</v>
          </cell>
          <cell r="C5727" t="str">
            <v>UN</v>
          </cell>
          <cell r="D5727">
            <v>93960</v>
          </cell>
        </row>
        <row r="5728">
          <cell r="A5728">
            <v>5731</v>
          </cell>
          <cell r="B5728" t="str">
            <v>LUMIN.MERCURIO  IJKA 125W</v>
          </cell>
          <cell r="C5728" t="str">
            <v>UN</v>
          </cell>
          <cell r="D5728">
            <v>100804</v>
          </cell>
        </row>
        <row r="5729">
          <cell r="A5729">
            <v>5732</v>
          </cell>
          <cell r="B5729" t="str">
            <v>LUMIN.MERCURIO   IJK 250W</v>
          </cell>
          <cell r="C5729" t="str">
            <v>UN</v>
          </cell>
          <cell r="D5729">
            <v>116116</v>
          </cell>
        </row>
        <row r="5730">
          <cell r="A5730">
            <v>5733</v>
          </cell>
          <cell r="B5730" t="str">
            <v>LUMIN.SODIO      LBA 150W</v>
          </cell>
          <cell r="C5730" t="str">
            <v>UN</v>
          </cell>
          <cell r="D5730">
            <v>135720</v>
          </cell>
        </row>
        <row r="5731">
          <cell r="A5731">
            <v>5734</v>
          </cell>
          <cell r="B5731" t="str">
            <v>LUMIN.SODIO      LBA 250W</v>
          </cell>
          <cell r="C5731" t="str">
            <v>UN</v>
          </cell>
          <cell r="D5731">
            <v>156600</v>
          </cell>
        </row>
        <row r="5732">
          <cell r="A5732">
            <v>5735</v>
          </cell>
          <cell r="B5732" t="str">
            <v>LUMIN.SODIO      CJK 150W</v>
          </cell>
          <cell r="C5732" t="str">
            <v>UN</v>
          </cell>
          <cell r="D5732">
            <v>110200</v>
          </cell>
        </row>
        <row r="5733">
          <cell r="A5733">
            <v>5736</v>
          </cell>
          <cell r="B5733" t="str">
            <v>LUMIN.SODIO      CJK 250W</v>
          </cell>
          <cell r="C5733" t="str">
            <v>UN</v>
          </cell>
          <cell r="D5733">
            <v>135720</v>
          </cell>
        </row>
        <row r="5734">
          <cell r="A5734">
            <v>5737</v>
          </cell>
          <cell r="B5734" t="str">
            <v>LUMIN.SODIO IJK-G-VP 250W</v>
          </cell>
          <cell r="C5734" t="str">
            <v>UN</v>
          </cell>
          <cell r="D5734">
            <v>206480</v>
          </cell>
        </row>
        <row r="5735">
          <cell r="A5735">
            <v>5738</v>
          </cell>
          <cell r="B5735" t="str">
            <v>LUMIN.SODIO IJK-G-VP 400W</v>
          </cell>
          <cell r="C5735" t="str">
            <v>UN</v>
          </cell>
          <cell r="D5735">
            <v>226200</v>
          </cell>
        </row>
        <row r="5736">
          <cell r="A5736">
            <v>5739</v>
          </cell>
          <cell r="B5736" t="str">
            <v>ADOQUIN CORBATIN      8cm</v>
          </cell>
          <cell r="C5736" t="str">
            <v>M2</v>
          </cell>
          <cell r="D5736">
            <v>10092</v>
          </cell>
        </row>
        <row r="5737">
          <cell r="A5737">
            <v>5740</v>
          </cell>
          <cell r="B5737" t="str">
            <v>ADOQUIN CORBATIN     10cm</v>
          </cell>
          <cell r="C5737" t="str">
            <v>M2</v>
          </cell>
          <cell r="D5737">
            <v>11948</v>
          </cell>
        </row>
        <row r="5738">
          <cell r="A5738">
            <v>5741</v>
          </cell>
          <cell r="B5738" t="str">
            <v>LAMPARA FLCTE.2x40 X-20KM</v>
          </cell>
          <cell r="C5738" t="str">
            <v>UN</v>
          </cell>
          <cell r="D5738">
            <v>90480</v>
          </cell>
        </row>
        <row r="5739">
          <cell r="A5739">
            <v>5742</v>
          </cell>
          <cell r="B5739" t="str">
            <v>MADECOR PRELUDIO</v>
          </cell>
          <cell r="C5739" t="str">
            <v>UN</v>
          </cell>
          <cell r="D5739">
            <v>51272</v>
          </cell>
        </row>
        <row r="5740">
          <cell r="A5740">
            <v>5743</v>
          </cell>
          <cell r="B5740" t="str">
            <v>MADECOR PRELUDIO       01</v>
          </cell>
          <cell r="C5740" t="str">
            <v>UN</v>
          </cell>
          <cell r="D5740">
            <v>61886</v>
          </cell>
        </row>
        <row r="5741">
          <cell r="A5741">
            <v>5744</v>
          </cell>
          <cell r="B5741" t="str">
            <v>LAMPARA FLCTE.2x40 X-70P</v>
          </cell>
          <cell r="C5741" t="str">
            <v>UN</v>
          </cell>
          <cell r="D5741">
            <v>111940</v>
          </cell>
        </row>
        <row r="5742">
          <cell r="A5742">
            <v>5745</v>
          </cell>
          <cell r="B5742" t="str">
            <v>LAMPARA FLCTE.2x20 X-13K</v>
          </cell>
          <cell r="C5742" t="str">
            <v>UN</v>
          </cell>
          <cell r="D5742">
            <v>76560</v>
          </cell>
        </row>
        <row r="5743">
          <cell r="A5743">
            <v>5746</v>
          </cell>
          <cell r="B5743" t="str">
            <v>MADECOR PRELUDIO       02</v>
          </cell>
          <cell r="C5743" t="str">
            <v>UN</v>
          </cell>
          <cell r="D5743">
            <v>87696</v>
          </cell>
        </row>
        <row r="5744">
          <cell r="A5744">
            <v>5747</v>
          </cell>
          <cell r="B5744" t="str">
            <v>LAMPARA FLCTE.2x20 X-20KM</v>
          </cell>
          <cell r="C5744" t="str">
            <v>UN</v>
          </cell>
          <cell r="D5744">
            <v>52200</v>
          </cell>
        </row>
        <row r="5745">
          <cell r="A5745">
            <v>5748</v>
          </cell>
          <cell r="B5745" t="str">
            <v>LAMPARA FLCTE.2x20 I-91K</v>
          </cell>
          <cell r="C5745" t="str">
            <v>UN</v>
          </cell>
          <cell r="D5745">
            <v>44080</v>
          </cell>
        </row>
        <row r="5746">
          <cell r="A5746">
            <v>5749</v>
          </cell>
          <cell r="B5746" t="str">
            <v>MADECOR ARMONIA</v>
          </cell>
          <cell r="C5746" t="str">
            <v>UN</v>
          </cell>
          <cell r="D5746">
            <v>53376</v>
          </cell>
        </row>
        <row r="5747">
          <cell r="A5747">
            <v>5750</v>
          </cell>
          <cell r="B5747" t="str">
            <v>LAMPARA FLCTE.2x20 X-70P</v>
          </cell>
          <cell r="C5747" t="str">
            <v>UN</v>
          </cell>
          <cell r="D5747">
            <v>59160</v>
          </cell>
        </row>
        <row r="5748">
          <cell r="A5748">
            <v>5751</v>
          </cell>
          <cell r="B5748" t="str">
            <v>LAMPARA FLCTE.4x20 X-13K</v>
          </cell>
          <cell r="C5748" t="str">
            <v>UN</v>
          </cell>
          <cell r="D5748">
            <v>70760</v>
          </cell>
        </row>
        <row r="5749">
          <cell r="A5749">
            <v>5752</v>
          </cell>
          <cell r="B5749" t="str">
            <v>LAMPARA FLCTE.4x20 X-20K</v>
          </cell>
          <cell r="C5749" t="str">
            <v>UN</v>
          </cell>
          <cell r="D5749">
            <v>75980</v>
          </cell>
        </row>
        <row r="5750">
          <cell r="A5750">
            <v>5753</v>
          </cell>
          <cell r="B5750" t="str">
            <v>MADECOR NORDICO</v>
          </cell>
          <cell r="C5750" t="str">
            <v>UN</v>
          </cell>
          <cell r="D5750">
            <v>53376</v>
          </cell>
        </row>
        <row r="5751">
          <cell r="A5751">
            <v>5754</v>
          </cell>
          <cell r="B5751" t="str">
            <v>MADECOR SAPELY</v>
          </cell>
          <cell r="C5751" t="str">
            <v>UN</v>
          </cell>
          <cell r="D5751">
            <v>69832</v>
          </cell>
        </row>
        <row r="5752">
          <cell r="A5752">
            <v>5755</v>
          </cell>
          <cell r="B5752" t="str">
            <v>MADECOR SAPELY         01</v>
          </cell>
          <cell r="C5752" t="str">
            <v>UN</v>
          </cell>
          <cell r="D5752">
            <v>87696</v>
          </cell>
        </row>
        <row r="5753">
          <cell r="A5753">
            <v>5756</v>
          </cell>
          <cell r="B5753" t="str">
            <v>LAMPARA FLCTE.4x20 X-70P</v>
          </cell>
          <cell r="C5753" t="str">
            <v>UN</v>
          </cell>
          <cell r="D5753">
            <v>96280</v>
          </cell>
        </row>
        <row r="5754">
          <cell r="A5754">
            <v>5757</v>
          </cell>
          <cell r="B5754" t="str">
            <v>MADECOR FLOR MORADO</v>
          </cell>
          <cell r="C5754" t="str">
            <v>UN</v>
          </cell>
          <cell r="D5754">
            <v>56376</v>
          </cell>
        </row>
        <row r="5755">
          <cell r="A5755">
            <v>5758</v>
          </cell>
          <cell r="B5755" t="str">
            <v>MADECOR FLOR MORADO    01</v>
          </cell>
          <cell r="C5755" t="str">
            <v>UN</v>
          </cell>
          <cell r="D5755">
            <v>69832</v>
          </cell>
        </row>
        <row r="5756">
          <cell r="A5756">
            <v>5759</v>
          </cell>
          <cell r="B5756" t="str">
            <v>MADECOR KIOTO</v>
          </cell>
          <cell r="C5756" t="str">
            <v>UN</v>
          </cell>
          <cell r="D5756">
            <v>61886</v>
          </cell>
        </row>
        <row r="5757">
          <cell r="A5757">
            <v>5760</v>
          </cell>
          <cell r="B5757" t="str">
            <v>MADECANTO KIOTO</v>
          </cell>
          <cell r="C5757" t="str">
            <v>UN</v>
          </cell>
          <cell r="D5757">
            <v>297</v>
          </cell>
        </row>
        <row r="5758">
          <cell r="A5758">
            <v>5761</v>
          </cell>
          <cell r="B5758" t="str">
            <v>PROYECTOR MERCURIO  250 W</v>
          </cell>
          <cell r="C5758" t="str">
            <v>UN</v>
          </cell>
          <cell r="D5758">
            <v>234129</v>
          </cell>
        </row>
        <row r="5759">
          <cell r="A5759">
            <v>5762</v>
          </cell>
          <cell r="B5759" t="str">
            <v>PROYECTOR SODIO     250 W</v>
          </cell>
          <cell r="C5759" t="str">
            <v>UN</v>
          </cell>
          <cell r="D5759">
            <v>265343</v>
          </cell>
        </row>
        <row r="5760">
          <cell r="A5760">
            <v>5763</v>
          </cell>
          <cell r="B5760" t="str">
            <v>LAMPARA SLIM  2x48 X-13K</v>
          </cell>
          <cell r="C5760" t="str">
            <v>UN</v>
          </cell>
          <cell r="D5760">
            <v>89320</v>
          </cell>
        </row>
        <row r="5761">
          <cell r="A5761">
            <v>5764</v>
          </cell>
          <cell r="B5761" t="str">
            <v>MADECANTO MACORE</v>
          </cell>
          <cell r="C5761" t="str">
            <v>UN</v>
          </cell>
          <cell r="D5761">
            <v>267</v>
          </cell>
        </row>
        <row r="5762">
          <cell r="A5762">
            <v>5765</v>
          </cell>
          <cell r="B5762" t="str">
            <v>LAMPARA SLIM  2x48 X-20KM</v>
          </cell>
          <cell r="C5762" t="str">
            <v>UN</v>
          </cell>
          <cell r="D5762">
            <v>103820</v>
          </cell>
        </row>
        <row r="5763">
          <cell r="A5763">
            <v>5766</v>
          </cell>
          <cell r="B5763" t="str">
            <v>MADECANTO ROBLE BAVARO</v>
          </cell>
          <cell r="C5763" t="str">
            <v>UN</v>
          </cell>
          <cell r="D5763">
            <v>267</v>
          </cell>
        </row>
        <row r="5764">
          <cell r="A5764">
            <v>5767</v>
          </cell>
          <cell r="B5764" t="str">
            <v>GASOLINA EXTRA  BOGOTA</v>
          </cell>
          <cell r="C5764" t="str">
            <v>GL</v>
          </cell>
          <cell r="D5764">
            <v>1850</v>
          </cell>
        </row>
        <row r="5765">
          <cell r="A5765">
            <v>5768</v>
          </cell>
          <cell r="B5765" t="str">
            <v>LAMPARA SLIM  2x48 X-60P</v>
          </cell>
          <cell r="C5765" t="str">
            <v>UN</v>
          </cell>
          <cell r="D5765">
            <v>92220</v>
          </cell>
        </row>
        <row r="5766">
          <cell r="A5766">
            <v>5769</v>
          </cell>
          <cell r="B5766" t="str">
            <v>LAMPARA SLIM  4x48 X-13K</v>
          </cell>
          <cell r="C5766" t="str">
            <v>UN</v>
          </cell>
          <cell r="D5766">
            <v>153700</v>
          </cell>
        </row>
        <row r="5767">
          <cell r="A5767">
            <v>5770</v>
          </cell>
          <cell r="B5767" t="str">
            <v>MADECANTO SAPELY</v>
          </cell>
          <cell r="C5767" t="str">
            <v>UN</v>
          </cell>
          <cell r="D5767">
            <v>297</v>
          </cell>
        </row>
        <row r="5768">
          <cell r="A5768">
            <v>5771</v>
          </cell>
          <cell r="B5768" t="str">
            <v>PUERTA PIZANO</v>
          </cell>
          <cell r="C5768" t="str">
            <v>UN</v>
          </cell>
          <cell r="D5768">
            <v>30577</v>
          </cell>
        </row>
        <row r="5769">
          <cell r="A5769">
            <v>5772</v>
          </cell>
          <cell r="B5769" t="str">
            <v>LAMPARA SLIM  4x48 I-91K</v>
          </cell>
          <cell r="C5769" t="str">
            <v>UN</v>
          </cell>
          <cell r="D5769">
            <v>150220</v>
          </cell>
        </row>
        <row r="5770">
          <cell r="A5770">
            <v>5773</v>
          </cell>
          <cell r="B5770" t="str">
            <v>FORMALITE F6 NORMAL</v>
          </cell>
          <cell r="C5770" t="str">
            <v>UN</v>
          </cell>
          <cell r="D5770">
            <v>16677</v>
          </cell>
        </row>
        <row r="5771">
          <cell r="A5771">
            <v>5774</v>
          </cell>
          <cell r="B5771" t="str">
            <v>LAMPARA SLIM  4x48 X-70P</v>
          </cell>
          <cell r="C5771" t="str">
            <v>UN</v>
          </cell>
          <cell r="D5771">
            <v>205900</v>
          </cell>
        </row>
        <row r="5772">
          <cell r="A5772">
            <v>5775</v>
          </cell>
          <cell r="B5772" t="str">
            <v>PUERTA PIZANO          01</v>
          </cell>
          <cell r="C5772" t="str">
            <v>UN</v>
          </cell>
          <cell r="D5772">
            <v>38928</v>
          </cell>
        </row>
        <row r="5773">
          <cell r="A5773">
            <v>5776</v>
          </cell>
          <cell r="B5773" t="str">
            <v>PUERTA PIZANO          02</v>
          </cell>
          <cell r="C5773" t="str">
            <v>UN</v>
          </cell>
          <cell r="D5773">
            <v>41386</v>
          </cell>
        </row>
        <row r="5774">
          <cell r="A5774">
            <v>5777</v>
          </cell>
          <cell r="B5774" t="str">
            <v>LAMPARA SLIM  2x96 X-20KM</v>
          </cell>
          <cell r="C5774" t="str">
            <v>UN</v>
          </cell>
          <cell r="D5774">
            <v>143260</v>
          </cell>
        </row>
        <row r="5775">
          <cell r="A5775">
            <v>5778</v>
          </cell>
          <cell r="B5775" t="str">
            <v>LAMPARA SLIM  2x96 I-91K</v>
          </cell>
          <cell r="C5775" t="str">
            <v>UN</v>
          </cell>
          <cell r="D5775">
            <v>118320</v>
          </cell>
        </row>
        <row r="5776">
          <cell r="A5776">
            <v>5779</v>
          </cell>
          <cell r="B5776" t="str">
            <v>FAROL COLONIAL</v>
          </cell>
          <cell r="C5776" t="str">
            <v>UN</v>
          </cell>
          <cell r="D5776">
            <v>180960</v>
          </cell>
        </row>
        <row r="5777">
          <cell r="A5777">
            <v>5780</v>
          </cell>
          <cell r="B5777" t="str">
            <v>FAROL POSTE         125 W</v>
          </cell>
          <cell r="C5777" t="str">
            <v>UN</v>
          </cell>
          <cell r="D5777">
            <v>118848</v>
          </cell>
        </row>
        <row r="5778">
          <cell r="A5778">
            <v>5781</v>
          </cell>
          <cell r="B5778" t="str">
            <v>FAROL       DJK     125 W</v>
          </cell>
          <cell r="C5778" t="str">
            <v>UN</v>
          </cell>
          <cell r="D5778">
            <v>114840</v>
          </cell>
        </row>
        <row r="5779">
          <cell r="A5779">
            <v>5782</v>
          </cell>
          <cell r="B5779" t="str">
            <v>PUERTA PIZANO          03</v>
          </cell>
          <cell r="C5779" t="str">
            <v>UN</v>
          </cell>
          <cell r="D5779">
            <v>44365</v>
          </cell>
        </row>
        <row r="5780">
          <cell r="A5780">
            <v>5783</v>
          </cell>
          <cell r="B5780" t="str">
            <v>FORMALITE F6 POSTFORM</v>
          </cell>
          <cell r="C5780" t="str">
            <v>UN</v>
          </cell>
          <cell r="D5780">
            <v>26369</v>
          </cell>
        </row>
        <row r="5781">
          <cell r="A5781">
            <v>5784</v>
          </cell>
          <cell r="B5781" t="str">
            <v>REFLECTOR   RA-P    125 W</v>
          </cell>
          <cell r="C5781" t="str">
            <v>UN</v>
          </cell>
          <cell r="D5781">
            <v>191400</v>
          </cell>
        </row>
        <row r="5782">
          <cell r="A5782">
            <v>5785</v>
          </cell>
          <cell r="B5782" t="str">
            <v>REFLECTOR   RA-P    250 W</v>
          </cell>
          <cell r="C5782" t="str">
            <v>UN</v>
          </cell>
          <cell r="D5782">
            <v>211816</v>
          </cell>
        </row>
        <row r="5783">
          <cell r="A5783">
            <v>5786</v>
          </cell>
          <cell r="B5783" t="str">
            <v>PUERTA PIZANO ECONOMICA</v>
          </cell>
          <cell r="C5783" t="str">
            <v>UN</v>
          </cell>
          <cell r="D5783">
            <v>34628</v>
          </cell>
        </row>
        <row r="5784">
          <cell r="A5784">
            <v>5787</v>
          </cell>
          <cell r="B5784" t="str">
            <v>REFLECTOR PISO  RRA 250 W</v>
          </cell>
          <cell r="C5784" t="str">
            <v>UN</v>
          </cell>
          <cell r="D5784">
            <v>242440</v>
          </cell>
        </row>
        <row r="5785">
          <cell r="A5785">
            <v>5788</v>
          </cell>
          <cell r="B5785" t="str">
            <v>REFLECTOR PISO  RRA 400 W</v>
          </cell>
          <cell r="C5785" t="str">
            <v>UN</v>
          </cell>
          <cell r="D5785">
            <v>265640</v>
          </cell>
        </row>
        <row r="5786">
          <cell r="A5786">
            <v>5789</v>
          </cell>
          <cell r="B5786" t="str">
            <v>CONSERJE S/MESA 10  PULS.</v>
          </cell>
          <cell r="C5786" t="str">
            <v>UN</v>
          </cell>
          <cell r="D5786">
            <v>209000</v>
          </cell>
        </row>
        <row r="5787">
          <cell r="A5787">
            <v>5790</v>
          </cell>
          <cell r="B5787" t="str">
            <v>CONSERJE S/MESA 13  PULS.</v>
          </cell>
          <cell r="C5787" t="str">
            <v>UN</v>
          </cell>
          <cell r="D5787">
            <v>230000</v>
          </cell>
        </row>
        <row r="5788">
          <cell r="A5788">
            <v>5791</v>
          </cell>
          <cell r="B5788" t="str">
            <v>CONSERJE S/MESA 20  PULS.</v>
          </cell>
          <cell r="C5788" t="str">
            <v>UN</v>
          </cell>
          <cell r="D5788">
            <v>310000</v>
          </cell>
        </row>
        <row r="5789">
          <cell r="A5789">
            <v>5792</v>
          </cell>
          <cell r="B5789" t="str">
            <v>CONSERJE S/MESA 30  PULS.</v>
          </cell>
          <cell r="C5789" t="str">
            <v>UN</v>
          </cell>
          <cell r="D5789">
            <v>405000</v>
          </cell>
        </row>
        <row r="5790">
          <cell r="A5790">
            <v>5793</v>
          </cell>
          <cell r="B5790" t="str">
            <v>CONSERJE S/MESA 40  PULS.</v>
          </cell>
          <cell r="C5790" t="str">
            <v>UN</v>
          </cell>
          <cell r="D5790">
            <v>480000</v>
          </cell>
        </row>
        <row r="5791">
          <cell r="A5791">
            <v>5794</v>
          </cell>
          <cell r="B5791" t="str">
            <v>CONSERJE S/MESA 50  PULS.</v>
          </cell>
          <cell r="C5791" t="str">
            <v>UN</v>
          </cell>
          <cell r="D5791">
            <v>560000</v>
          </cell>
        </row>
        <row r="5792">
          <cell r="A5792">
            <v>5795</v>
          </cell>
          <cell r="B5792" t="str">
            <v>CONSERJE S/MESA 100 PULS.</v>
          </cell>
          <cell r="C5792" t="str">
            <v>UN</v>
          </cell>
          <cell r="D5792">
            <v>895000</v>
          </cell>
        </row>
        <row r="5793">
          <cell r="A5793">
            <v>5796</v>
          </cell>
          <cell r="B5793" t="str">
            <v>PORTERO ELECT.   1  PULS.</v>
          </cell>
          <cell r="C5793" t="str">
            <v>UN</v>
          </cell>
          <cell r="D5793">
            <v>80000</v>
          </cell>
        </row>
        <row r="5794">
          <cell r="A5794">
            <v>5797</v>
          </cell>
          <cell r="B5794" t="str">
            <v>PORTERO ELECT.  10  PULS.</v>
          </cell>
          <cell r="C5794" t="str">
            <v>UN</v>
          </cell>
          <cell r="D5794">
            <v>150000</v>
          </cell>
        </row>
        <row r="5795">
          <cell r="A5795">
            <v>5798</v>
          </cell>
          <cell r="B5795" t="str">
            <v>PORTERO ELECT.  14  PULS.</v>
          </cell>
          <cell r="C5795" t="str">
            <v>UN</v>
          </cell>
          <cell r="D5795">
            <v>215000</v>
          </cell>
        </row>
        <row r="5796">
          <cell r="A5796">
            <v>5799</v>
          </cell>
          <cell r="B5796" t="str">
            <v>PORTERO ELECT.  20  PULS.</v>
          </cell>
          <cell r="C5796" t="str">
            <v>UN</v>
          </cell>
          <cell r="D5796">
            <v>235000</v>
          </cell>
        </row>
        <row r="5797">
          <cell r="A5797">
            <v>5800</v>
          </cell>
          <cell r="B5797" t="str">
            <v>FORMALITE F6 POSTFORM  01</v>
          </cell>
          <cell r="C5797" t="str">
            <v>UN</v>
          </cell>
          <cell r="D5797">
            <v>38921</v>
          </cell>
        </row>
        <row r="5798">
          <cell r="A5798">
            <v>5801</v>
          </cell>
          <cell r="B5798" t="str">
            <v>BOMBILLA CLARA       60 W</v>
          </cell>
          <cell r="C5798" t="str">
            <v>UN</v>
          </cell>
          <cell r="D5798">
            <v>481</v>
          </cell>
        </row>
        <row r="5799">
          <cell r="A5799">
            <v>5802</v>
          </cell>
          <cell r="B5799" t="str">
            <v>BOMBILLA CLARA      100 W</v>
          </cell>
          <cell r="C5799" t="str">
            <v>UN</v>
          </cell>
          <cell r="D5799">
            <v>2675</v>
          </cell>
        </row>
        <row r="5800">
          <cell r="A5800">
            <v>5803</v>
          </cell>
          <cell r="B5800" t="str">
            <v>BOMBILLA CLARA      150 W</v>
          </cell>
          <cell r="C5800" t="str">
            <v>UN</v>
          </cell>
          <cell r="D5800">
            <v>941</v>
          </cell>
        </row>
        <row r="5801">
          <cell r="A5801">
            <v>5804</v>
          </cell>
          <cell r="B5801" t="str">
            <v>BOMBILLA CLARA      200 W</v>
          </cell>
          <cell r="C5801" t="str">
            <v>UN</v>
          </cell>
          <cell r="D5801">
            <v>1249</v>
          </cell>
        </row>
        <row r="5802">
          <cell r="A5802">
            <v>5805</v>
          </cell>
          <cell r="B5802" t="str">
            <v>BOMBILLA FANTASIA    25 W</v>
          </cell>
          <cell r="C5802" t="str">
            <v>UN</v>
          </cell>
          <cell r="D5802">
            <v>524</v>
          </cell>
        </row>
        <row r="5803">
          <cell r="A5803">
            <v>5806</v>
          </cell>
          <cell r="B5803" t="str">
            <v>BOMBILLA FANTASIA    60 W</v>
          </cell>
          <cell r="C5803" t="str">
            <v>UN</v>
          </cell>
          <cell r="D5803">
            <v>524</v>
          </cell>
        </row>
        <row r="5804">
          <cell r="A5804">
            <v>5807</v>
          </cell>
          <cell r="B5804" t="str">
            <v>BOMBILLA FANTASIA   100 W</v>
          </cell>
          <cell r="C5804" t="str">
            <v>UN</v>
          </cell>
          <cell r="D5804">
            <v>545</v>
          </cell>
        </row>
        <row r="5805">
          <cell r="A5805">
            <v>5808</v>
          </cell>
          <cell r="B5805" t="str">
            <v>FORMALITE F8 POSTFORM</v>
          </cell>
          <cell r="C5805" t="str">
            <v>UN</v>
          </cell>
          <cell r="D5805">
            <v>28971</v>
          </cell>
        </row>
        <row r="5806">
          <cell r="A5806">
            <v>5809</v>
          </cell>
          <cell r="B5806" t="str">
            <v>BALASTO MERCURIO     125W</v>
          </cell>
          <cell r="C5806" t="str">
            <v>UN</v>
          </cell>
          <cell r="D5806">
            <v>12992</v>
          </cell>
        </row>
        <row r="5807">
          <cell r="A5807">
            <v>5810</v>
          </cell>
          <cell r="B5807" t="str">
            <v>BALASTO MERCURIO     250W</v>
          </cell>
          <cell r="C5807" t="str">
            <v>UN</v>
          </cell>
          <cell r="D5807">
            <v>21228</v>
          </cell>
        </row>
        <row r="5808">
          <cell r="A5808">
            <v>5811</v>
          </cell>
          <cell r="B5808" t="str">
            <v>BALASTO MERCURIO     400W</v>
          </cell>
          <cell r="C5808" t="str">
            <v>UN</v>
          </cell>
          <cell r="D5808">
            <v>31436</v>
          </cell>
        </row>
        <row r="5809">
          <cell r="A5809">
            <v>5812</v>
          </cell>
          <cell r="B5809" t="str">
            <v>BALASTO SODIO        150W</v>
          </cell>
          <cell r="C5809" t="str">
            <v>UN</v>
          </cell>
          <cell r="D5809">
            <v>22850</v>
          </cell>
        </row>
        <row r="5810">
          <cell r="A5810">
            <v>5813</v>
          </cell>
          <cell r="B5810" t="str">
            <v>BALASTO SODIO        250W</v>
          </cell>
          <cell r="C5810" t="str">
            <v>UN</v>
          </cell>
          <cell r="D5810">
            <v>27376</v>
          </cell>
        </row>
        <row r="5811">
          <cell r="A5811">
            <v>5814</v>
          </cell>
          <cell r="B5811" t="str">
            <v>BALASTO SODIO        400W</v>
          </cell>
          <cell r="C5811" t="str">
            <v>UN</v>
          </cell>
          <cell r="D5811">
            <v>44080</v>
          </cell>
        </row>
        <row r="5812">
          <cell r="A5812">
            <v>5815</v>
          </cell>
          <cell r="B5812" t="str">
            <v>BALASTO E.C.SLIM L. 2x48"</v>
          </cell>
          <cell r="C5812" t="str">
            <v>UN</v>
          </cell>
          <cell r="D5812">
            <v>18328</v>
          </cell>
        </row>
        <row r="5813">
          <cell r="A5813">
            <v>5816</v>
          </cell>
          <cell r="B5813" t="str">
            <v>BALASTO E.C.SLIM L. 2x96"</v>
          </cell>
          <cell r="C5813" t="str">
            <v>UN</v>
          </cell>
          <cell r="D5813">
            <v>21228</v>
          </cell>
        </row>
        <row r="5814">
          <cell r="A5814">
            <v>5817</v>
          </cell>
          <cell r="B5814" t="str">
            <v>PUERTA PIZANO ECONOMICA01</v>
          </cell>
          <cell r="C5814" t="str">
            <v>UN</v>
          </cell>
          <cell r="D5814">
            <v>34628</v>
          </cell>
        </row>
        <row r="5815">
          <cell r="A5815">
            <v>5818</v>
          </cell>
          <cell r="B5815" t="str">
            <v>PUERTA PIZANO ECONOMICA02</v>
          </cell>
          <cell r="C5815" t="str">
            <v>UN</v>
          </cell>
          <cell r="D5815">
            <v>41783</v>
          </cell>
        </row>
        <row r="5816">
          <cell r="A5816">
            <v>5819</v>
          </cell>
          <cell r="B5816" t="str">
            <v>TEJA REYNALUM 81 No.6</v>
          </cell>
          <cell r="C5816" t="str">
            <v>UN</v>
          </cell>
          <cell r="D5816">
            <v>14042</v>
          </cell>
        </row>
        <row r="5817">
          <cell r="A5817">
            <v>5820</v>
          </cell>
          <cell r="B5817" t="str">
            <v>FORMALITE F8 POSTFORM  01</v>
          </cell>
          <cell r="C5817" t="str">
            <v>UN</v>
          </cell>
          <cell r="D5817">
            <v>38921</v>
          </cell>
        </row>
        <row r="5818">
          <cell r="A5818">
            <v>5821</v>
          </cell>
          <cell r="B5818" t="str">
            <v>FORMALITE KORAPLAC UF</v>
          </cell>
          <cell r="C5818" t="str">
            <v>UN</v>
          </cell>
          <cell r="D5818">
            <v>35715</v>
          </cell>
        </row>
        <row r="5819">
          <cell r="A5819">
            <v>5822</v>
          </cell>
          <cell r="B5819" t="str">
            <v>FORMALITE KORAPLAC DF</v>
          </cell>
          <cell r="C5819" t="str">
            <v>UN</v>
          </cell>
          <cell r="D5819">
            <v>40235</v>
          </cell>
        </row>
        <row r="5820">
          <cell r="A5820">
            <v>5823</v>
          </cell>
          <cell r="B5820" t="str">
            <v>TUBO FLUORESC.STANDARD 20</v>
          </cell>
          <cell r="C5820" t="str">
            <v>UN</v>
          </cell>
          <cell r="D5820">
            <v>1124</v>
          </cell>
        </row>
        <row r="5821">
          <cell r="A5821">
            <v>5824</v>
          </cell>
          <cell r="B5821" t="str">
            <v>PROYECTOR METAL HALIDE</v>
          </cell>
          <cell r="C5821" t="str">
            <v>UN</v>
          </cell>
          <cell r="D5821">
            <v>386714</v>
          </cell>
        </row>
        <row r="5822">
          <cell r="A5822">
            <v>5825</v>
          </cell>
          <cell r="B5822" t="str">
            <v>TUBO FLUORESC.SLIM L. 40"</v>
          </cell>
          <cell r="C5822" t="str">
            <v>UN</v>
          </cell>
          <cell r="D5822">
            <v>1124</v>
          </cell>
        </row>
        <row r="5823">
          <cell r="A5823">
            <v>5826</v>
          </cell>
          <cell r="B5823" t="str">
            <v>TUBO FLUORESC.SLIM L. 96"</v>
          </cell>
          <cell r="C5823" t="str">
            <v>UN</v>
          </cell>
          <cell r="D5823">
            <v>2407</v>
          </cell>
        </row>
        <row r="5824">
          <cell r="A5824">
            <v>5827</v>
          </cell>
          <cell r="B5824" t="str">
            <v>TEJA REYNALUM 81 No.8</v>
          </cell>
          <cell r="C5824" t="str">
            <v>UN</v>
          </cell>
          <cell r="D5824">
            <v>18723</v>
          </cell>
        </row>
        <row r="5825">
          <cell r="A5825">
            <v>5828</v>
          </cell>
          <cell r="B5825" t="str">
            <v>TEJA REYNALUM 81 No.10</v>
          </cell>
          <cell r="C5825" t="str">
            <v>UN</v>
          </cell>
          <cell r="D5825">
            <v>23403</v>
          </cell>
        </row>
        <row r="5826">
          <cell r="A5826">
            <v>5829</v>
          </cell>
          <cell r="B5826" t="str">
            <v>CAJA GALVANIZADA 5800</v>
          </cell>
          <cell r="C5826" t="str">
            <v>UN</v>
          </cell>
          <cell r="D5826">
            <v>392</v>
          </cell>
        </row>
        <row r="5827">
          <cell r="A5827">
            <v>5830</v>
          </cell>
          <cell r="B5827" t="str">
            <v>BOQUILLAS JUEGO PVC 1/2"</v>
          </cell>
          <cell r="C5827" t="str">
            <v>UN</v>
          </cell>
          <cell r="D5827">
            <v>1484</v>
          </cell>
        </row>
        <row r="5828">
          <cell r="A5828">
            <v>5831</v>
          </cell>
          <cell r="B5828" t="str">
            <v>CAJA GALVANIZADA 4x4</v>
          </cell>
          <cell r="C5828" t="str">
            <v>UN</v>
          </cell>
          <cell r="D5828">
            <v>838</v>
          </cell>
        </row>
        <row r="5829">
          <cell r="A5829">
            <v>5832</v>
          </cell>
          <cell r="B5829" t="str">
            <v>GATO CORTO   1.5 A 2.65mt</v>
          </cell>
          <cell r="C5829" t="str">
            <v>DD</v>
          </cell>
          <cell r="D5829">
            <v>56</v>
          </cell>
        </row>
        <row r="5830">
          <cell r="A5830">
            <v>5833</v>
          </cell>
          <cell r="B5830" t="str">
            <v>TRANS.TRIF.SECO   75  KvA</v>
          </cell>
          <cell r="C5830" t="str">
            <v>UN</v>
          </cell>
          <cell r="D5830">
            <v>3505752</v>
          </cell>
        </row>
        <row r="5831">
          <cell r="A5831">
            <v>5834</v>
          </cell>
          <cell r="B5831" t="str">
            <v>TEJA REYNALUM 81 No.12</v>
          </cell>
          <cell r="C5831" t="str">
            <v>UN</v>
          </cell>
          <cell r="D5831">
            <v>28085</v>
          </cell>
        </row>
        <row r="5832">
          <cell r="A5832">
            <v>5835</v>
          </cell>
          <cell r="B5832" t="str">
            <v>TRANS.TRIF.SECO  150  KvA</v>
          </cell>
          <cell r="C5832" t="str">
            <v>UN</v>
          </cell>
          <cell r="D5832">
            <v>5602360</v>
          </cell>
        </row>
        <row r="5833">
          <cell r="A5833">
            <v>5836</v>
          </cell>
          <cell r="B5833" t="str">
            <v>ING.CONSULTOR CAT2-SUELDO</v>
          </cell>
          <cell r="C5833" t="str">
            <v>MS</v>
          </cell>
          <cell r="D5833">
            <v>2188860</v>
          </cell>
        </row>
        <row r="5834">
          <cell r="A5834">
            <v>5837</v>
          </cell>
          <cell r="B5834" t="str">
            <v>ING.CONSULTOR CAT3-SUELDO</v>
          </cell>
          <cell r="C5834" t="str">
            <v>MS</v>
          </cell>
          <cell r="D5834">
            <v>1846850</v>
          </cell>
        </row>
        <row r="5835">
          <cell r="A5835">
            <v>5838</v>
          </cell>
          <cell r="B5835" t="str">
            <v>TRANS.TRIF.SECO  300  KvA</v>
          </cell>
          <cell r="C5835" t="str">
            <v>UN</v>
          </cell>
          <cell r="D5835">
            <v>8260128</v>
          </cell>
        </row>
        <row r="5836">
          <cell r="A5836">
            <v>5839</v>
          </cell>
          <cell r="B5836" t="str">
            <v>ING.CONSULTOR CAT4-SUELDO</v>
          </cell>
          <cell r="C5836" t="str">
            <v>MS</v>
          </cell>
          <cell r="D5836">
            <v>1573240</v>
          </cell>
        </row>
        <row r="5837">
          <cell r="A5837">
            <v>5840</v>
          </cell>
          <cell r="B5837" t="str">
            <v>TRANS.TRIF.SECO  500  KvA</v>
          </cell>
          <cell r="C5837" t="str">
            <v>UN</v>
          </cell>
          <cell r="D5837">
            <v>11772376</v>
          </cell>
        </row>
        <row r="5838">
          <cell r="A5838">
            <v>5841</v>
          </cell>
          <cell r="B5838" t="str">
            <v>SUB-ESTACION      45  KvA</v>
          </cell>
          <cell r="C5838" t="str">
            <v>UN</v>
          </cell>
          <cell r="D5838">
            <v>4937340</v>
          </cell>
        </row>
        <row r="5839">
          <cell r="A5839">
            <v>5842</v>
          </cell>
          <cell r="B5839" t="str">
            <v>SUB-ESTACION      75  KvA</v>
          </cell>
          <cell r="C5839" t="str">
            <v>UN</v>
          </cell>
          <cell r="D5839">
            <v>5386500</v>
          </cell>
        </row>
        <row r="5840">
          <cell r="A5840">
            <v>5843</v>
          </cell>
          <cell r="B5840" t="str">
            <v>TRANS. TRIF.SECO 1000 KvA</v>
          </cell>
          <cell r="C5840" t="str">
            <v>UN</v>
          </cell>
          <cell r="D5840">
            <v>18696000</v>
          </cell>
        </row>
        <row r="5841">
          <cell r="A5841">
            <v>5844</v>
          </cell>
          <cell r="B5841" t="str">
            <v>SUB-ESTACION    112.5 KvA</v>
          </cell>
          <cell r="C5841" t="str">
            <v>UN</v>
          </cell>
          <cell r="D5841">
            <v>6060240</v>
          </cell>
        </row>
        <row r="5842">
          <cell r="A5842">
            <v>5845</v>
          </cell>
          <cell r="B5842" t="str">
            <v>SUB-ESTACION     150  KvA</v>
          </cell>
          <cell r="C5842" t="str">
            <v>UN</v>
          </cell>
          <cell r="D5842">
            <v>6508260</v>
          </cell>
        </row>
        <row r="5843">
          <cell r="A5843">
            <v>5846</v>
          </cell>
          <cell r="B5843" t="str">
            <v>SUB-ESTACION     300  KvA</v>
          </cell>
          <cell r="C5843" t="str">
            <v>UN</v>
          </cell>
          <cell r="D5843">
            <v>8379000</v>
          </cell>
        </row>
        <row r="5844">
          <cell r="A5844">
            <v>5847</v>
          </cell>
          <cell r="B5844" t="str">
            <v>SUB-ESTACION     400  KvA</v>
          </cell>
          <cell r="C5844" t="str">
            <v>UN</v>
          </cell>
          <cell r="D5844">
            <v>8902260</v>
          </cell>
        </row>
        <row r="5845">
          <cell r="A5845">
            <v>5848</v>
          </cell>
          <cell r="B5845" t="str">
            <v>SUB-ESTACION     500  KvA</v>
          </cell>
          <cell r="C5845" t="str">
            <v>UN</v>
          </cell>
          <cell r="D5845">
            <v>11344140</v>
          </cell>
        </row>
        <row r="5846">
          <cell r="A5846">
            <v>5849</v>
          </cell>
          <cell r="B5846" t="str">
            <v>ING.CONSULTOR CAT5-SUELDO</v>
          </cell>
          <cell r="C5846" t="str">
            <v>MS</v>
          </cell>
          <cell r="D5846">
            <v>1419340</v>
          </cell>
        </row>
        <row r="5847">
          <cell r="A5847">
            <v>5850</v>
          </cell>
          <cell r="B5847" t="str">
            <v>PARARRAYOS VALVULA 12 KV</v>
          </cell>
          <cell r="C5847" t="str">
            <v>UN</v>
          </cell>
          <cell r="D5847">
            <v>55000</v>
          </cell>
        </row>
        <row r="5848">
          <cell r="A5848">
            <v>5851</v>
          </cell>
          <cell r="B5848" t="str">
            <v>CORTACIRC.100 A</v>
          </cell>
          <cell r="C5848" t="str">
            <v>UN</v>
          </cell>
          <cell r="D5848">
            <v>58000</v>
          </cell>
        </row>
        <row r="5849">
          <cell r="A5849">
            <v>5852</v>
          </cell>
          <cell r="B5849" t="str">
            <v>PLANTA ELECTRICA     TJ40</v>
          </cell>
          <cell r="C5849" t="str">
            <v>UN</v>
          </cell>
          <cell r="D5849">
            <v>15689016</v>
          </cell>
        </row>
        <row r="5850">
          <cell r="A5850">
            <v>5853</v>
          </cell>
          <cell r="B5850" t="str">
            <v>TRANSFER. AUTOM.  125 AMP</v>
          </cell>
          <cell r="C5850" t="str">
            <v>UN</v>
          </cell>
          <cell r="D5850">
            <v>2429852</v>
          </cell>
        </row>
        <row r="5851">
          <cell r="A5851">
            <v>5854</v>
          </cell>
          <cell r="B5851" t="str">
            <v>PLANTA ELECT.LISTER  TJ60</v>
          </cell>
          <cell r="C5851" t="str">
            <v>UN</v>
          </cell>
          <cell r="D5851">
            <v>17828430</v>
          </cell>
        </row>
        <row r="5852">
          <cell r="A5852">
            <v>5855</v>
          </cell>
          <cell r="B5852" t="str">
            <v>TRANSFER. AUTOM.  200 AMP</v>
          </cell>
          <cell r="C5852" t="str">
            <v>UN</v>
          </cell>
          <cell r="D5852">
            <v>3471300</v>
          </cell>
        </row>
        <row r="5853">
          <cell r="A5853">
            <v>5856</v>
          </cell>
          <cell r="B5853" t="str">
            <v>PLANTA ELECT.LISTER  TJ80</v>
          </cell>
          <cell r="C5853" t="str">
            <v>UN</v>
          </cell>
          <cell r="D5853">
            <v>21822000</v>
          </cell>
        </row>
        <row r="5854">
          <cell r="A5854">
            <v>5857</v>
          </cell>
          <cell r="B5854" t="str">
            <v>TRANSFER. AUTOM.  250 AMP</v>
          </cell>
          <cell r="C5854" t="str">
            <v>UN</v>
          </cell>
          <cell r="D5854">
            <v>3540668</v>
          </cell>
        </row>
        <row r="5855">
          <cell r="A5855">
            <v>5858</v>
          </cell>
          <cell r="B5855" t="str">
            <v>ADOQUIN MEDIO MOÑO BISEL.</v>
          </cell>
          <cell r="C5855" t="str">
            <v>UN</v>
          </cell>
          <cell r="D5855">
            <v>373</v>
          </cell>
        </row>
        <row r="5856">
          <cell r="A5856">
            <v>5859</v>
          </cell>
          <cell r="B5856" t="str">
            <v>CAJA P/TACO 20 A   2 CKTS</v>
          </cell>
          <cell r="C5856" t="str">
            <v>UN</v>
          </cell>
          <cell r="D5856">
            <v>3652</v>
          </cell>
        </row>
        <row r="5857">
          <cell r="A5857">
            <v>5860</v>
          </cell>
          <cell r="B5857" t="str">
            <v>CAJA P/TACO 20 A   4 CKTS</v>
          </cell>
          <cell r="C5857" t="str">
            <v>UN</v>
          </cell>
          <cell r="D5857">
            <v>5508</v>
          </cell>
        </row>
        <row r="5858">
          <cell r="A5858">
            <v>5861</v>
          </cell>
          <cell r="B5858" t="str">
            <v>CAJA P/TACO 20 A   6 CKTS</v>
          </cell>
          <cell r="C5858" t="str">
            <v>UN</v>
          </cell>
          <cell r="D5858">
            <v>10941</v>
          </cell>
        </row>
        <row r="5859">
          <cell r="A5859">
            <v>5862</v>
          </cell>
          <cell r="B5859" t="str">
            <v>CAJA P/TACO 20 A   9 CKTS</v>
          </cell>
          <cell r="C5859" t="str">
            <v>UN</v>
          </cell>
          <cell r="D5859">
            <v>14962</v>
          </cell>
        </row>
        <row r="5860">
          <cell r="A5860">
            <v>5863</v>
          </cell>
          <cell r="B5860" t="str">
            <v>CAJA P/TACO 20 A  12 CKTS</v>
          </cell>
          <cell r="C5860" t="str">
            <v>UN</v>
          </cell>
          <cell r="D5860">
            <v>20175</v>
          </cell>
        </row>
        <row r="5861">
          <cell r="A5861">
            <v>5864</v>
          </cell>
          <cell r="B5861" t="str">
            <v>CAJA P/TACO 100 A  2 CKTS</v>
          </cell>
          <cell r="C5861" t="str">
            <v>UN</v>
          </cell>
          <cell r="D5861">
            <v>4151</v>
          </cell>
        </row>
        <row r="5862">
          <cell r="A5862">
            <v>5865</v>
          </cell>
          <cell r="B5862" t="str">
            <v>CAJA P/TACO 100 A  4 CKTS</v>
          </cell>
          <cell r="C5862" t="str">
            <v>UN</v>
          </cell>
          <cell r="D5862">
            <v>6801</v>
          </cell>
        </row>
        <row r="5863">
          <cell r="A5863">
            <v>5866</v>
          </cell>
          <cell r="B5863" t="str">
            <v>CAJA P/TACO 100 A  6 CKTS</v>
          </cell>
          <cell r="C5863" t="str">
            <v>UN</v>
          </cell>
          <cell r="D5863">
            <v>13561</v>
          </cell>
        </row>
        <row r="5864">
          <cell r="A5864">
            <v>5867</v>
          </cell>
          <cell r="B5864" t="str">
            <v>CAJA P/TACO 100 A  9 CKTS</v>
          </cell>
          <cell r="C5864" t="str">
            <v>UN</v>
          </cell>
          <cell r="D5864">
            <v>18240</v>
          </cell>
        </row>
        <row r="5865">
          <cell r="A5865">
            <v>5868</v>
          </cell>
          <cell r="B5865" t="str">
            <v>CAJA P/TACO 100 A 12 CKTS</v>
          </cell>
          <cell r="C5865" t="str">
            <v>UN</v>
          </cell>
          <cell r="D5865">
            <v>25997</v>
          </cell>
        </row>
        <row r="5866">
          <cell r="A5866">
            <v>5869</v>
          </cell>
          <cell r="B5866" t="str">
            <v>TABLERO TAPA LISA  6 CIRC</v>
          </cell>
          <cell r="C5866" t="str">
            <v>UN</v>
          </cell>
          <cell r="D5866">
            <v>40128</v>
          </cell>
        </row>
        <row r="5867">
          <cell r="A5867">
            <v>5870</v>
          </cell>
          <cell r="B5867" t="str">
            <v>TABLERO TAPA LISA 12 CIRC</v>
          </cell>
          <cell r="C5867" t="str">
            <v>UN</v>
          </cell>
          <cell r="D5867">
            <v>55454</v>
          </cell>
        </row>
        <row r="5868">
          <cell r="A5868">
            <v>5871</v>
          </cell>
          <cell r="B5868" t="str">
            <v>TABLERO C/PUERTA  12 CIRC</v>
          </cell>
          <cell r="C5868" t="str">
            <v>UN</v>
          </cell>
          <cell r="D5868">
            <v>71230</v>
          </cell>
        </row>
        <row r="5869">
          <cell r="A5869">
            <v>5872</v>
          </cell>
          <cell r="B5869" t="str">
            <v>TABLERO C/PUERTA  18 CIRC</v>
          </cell>
          <cell r="C5869" t="str">
            <v>UN</v>
          </cell>
          <cell r="D5869">
            <v>122729</v>
          </cell>
        </row>
        <row r="5870">
          <cell r="A5870">
            <v>5873</v>
          </cell>
          <cell r="B5870" t="str">
            <v>TABLERO C/PUERTA  24 CIRC</v>
          </cell>
          <cell r="C5870" t="str">
            <v>UN</v>
          </cell>
          <cell r="D5870">
            <v>99827</v>
          </cell>
        </row>
        <row r="5871">
          <cell r="A5871">
            <v>5874</v>
          </cell>
          <cell r="B5871" t="str">
            <v>TABLERO C/PUERTA  30 CIRC</v>
          </cell>
          <cell r="C5871" t="str">
            <v>UN</v>
          </cell>
          <cell r="D5871">
            <v>133128</v>
          </cell>
        </row>
        <row r="5872">
          <cell r="A5872">
            <v>5875</v>
          </cell>
          <cell r="B5872" t="str">
            <v>TABLERO C/PUERTA  36 CIRC</v>
          </cell>
          <cell r="C5872" t="str">
            <v>UN</v>
          </cell>
          <cell r="D5872">
            <v>140449</v>
          </cell>
        </row>
        <row r="5873">
          <cell r="A5873">
            <v>5876</v>
          </cell>
          <cell r="B5873" t="str">
            <v>TABLERO C/LLAVE   12 CIRC</v>
          </cell>
          <cell r="C5873" t="str">
            <v>UN</v>
          </cell>
          <cell r="D5873">
            <v>61000</v>
          </cell>
        </row>
        <row r="5874">
          <cell r="A5874">
            <v>5877</v>
          </cell>
          <cell r="B5874" t="str">
            <v>TABLERO C/LLAVE   18 CIRC</v>
          </cell>
          <cell r="C5874" t="str">
            <v>UN</v>
          </cell>
          <cell r="D5874">
            <v>70580</v>
          </cell>
        </row>
        <row r="5875">
          <cell r="A5875">
            <v>5878</v>
          </cell>
          <cell r="B5875" t="str">
            <v>TABLERO C/LLAVE   24 CIRC</v>
          </cell>
          <cell r="C5875" t="str">
            <v>UN</v>
          </cell>
          <cell r="D5875">
            <v>113268</v>
          </cell>
        </row>
        <row r="5876">
          <cell r="A5876">
            <v>5879</v>
          </cell>
          <cell r="B5876" t="str">
            <v>TABLERO C/LLAVE   30 CIRC</v>
          </cell>
          <cell r="C5876" t="str">
            <v>UN</v>
          </cell>
          <cell r="D5876">
            <v>146833</v>
          </cell>
        </row>
        <row r="5877">
          <cell r="A5877">
            <v>5880</v>
          </cell>
          <cell r="B5877" t="str">
            <v>TABLERO C/LLAVE   36 CIRC</v>
          </cell>
          <cell r="C5877" t="str">
            <v>UN</v>
          </cell>
          <cell r="D5877">
            <v>155683</v>
          </cell>
        </row>
        <row r="5878">
          <cell r="A5878">
            <v>5881</v>
          </cell>
          <cell r="B5878" t="str">
            <v>TEJA REYNALUM 81 No.14</v>
          </cell>
          <cell r="C5878" t="str">
            <v>UN</v>
          </cell>
          <cell r="D5878">
            <v>32765</v>
          </cell>
        </row>
        <row r="5879">
          <cell r="A5879">
            <v>5882</v>
          </cell>
          <cell r="B5879" t="str">
            <v>TEJA REYNALUM 81 No.17</v>
          </cell>
          <cell r="C5879" t="str">
            <v>UN</v>
          </cell>
          <cell r="D5879">
            <v>39748</v>
          </cell>
        </row>
        <row r="5880">
          <cell r="A5880">
            <v>5883</v>
          </cell>
          <cell r="B5880" t="str">
            <v>ARMARIO P/  9 MEDIDORES</v>
          </cell>
          <cell r="C5880" t="str">
            <v>UN</v>
          </cell>
          <cell r="D5880">
            <v>738000</v>
          </cell>
        </row>
        <row r="5881">
          <cell r="A5881">
            <v>5884</v>
          </cell>
          <cell r="B5881" t="str">
            <v>ARMARIO P/ 12 MEDIDORES</v>
          </cell>
          <cell r="C5881" t="str">
            <v>UN</v>
          </cell>
          <cell r="D5881">
            <v>1374034</v>
          </cell>
        </row>
        <row r="5882">
          <cell r="A5882">
            <v>5885</v>
          </cell>
          <cell r="B5882" t="str">
            <v>ARMARIO P/ 15 MEDIDORES</v>
          </cell>
          <cell r="C5882" t="str">
            <v>UN</v>
          </cell>
          <cell r="D5882">
            <v>1861800</v>
          </cell>
        </row>
        <row r="5883">
          <cell r="A5883">
            <v>5886</v>
          </cell>
          <cell r="B5883" t="str">
            <v>ARMARIO P/ 18 MEDIDORES</v>
          </cell>
          <cell r="C5883" t="str">
            <v>UN</v>
          </cell>
          <cell r="D5883">
            <v>2159588</v>
          </cell>
        </row>
        <row r="5884">
          <cell r="A5884">
            <v>5887</v>
          </cell>
          <cell r="B5884" t="str">
            <v>ARMARIO P/ 21 MEDIDORES</v>
          </cell>
          <cell r="C5884" t="str">
            <v>UN</v>
          </cell>
          <cell r="D5884">
            <v>2940599</v>
          </cell>
        </row>
        <row r="5885">
          <cell r="A5885">
            <v>5888</v>
          </cell>
          <cell r="B5885" t="str">
            <v>ADOQUIN RECTANG. BISELADO</v>
          </cell>
          <cell r="C5885" t="str">
            <v>UN</v>
          </cell>
          <cell r="D5885">
            <v>183</v>
          </cell>
        </row>
        <row r="5886">
          <cell r="A5886">
            <v>5889</v>
          </cell>
          <cell r="B5886" t="str">
            <v>TRANS. TRIFASICO 1000 KvA</v>
          </cell>
          <cell r="C5886" t="str">
            <v>UN</v>
          </cell>
          <cell r="D5886">
            <v>29620135</v>
          </cell>
        </row>
        <row r="5887">
          <cell r="A5887">
            <v>5890</v>
          </cell>
          <cell r="B5887" t="str">
            <v>GRUA EXTENSION  P/POSTES</v>
          </cell>
          <cell r="C5887" t="str">
            <v>HR</v>
          </cell>
          <cell r="D5887">
            <v>27800</v>
          </cell>
        </row>
        <row r="5888">
          <cell r="A5888">
            <v>5891</v>
          </cell>
          <cell r="B5888" t="str">
            <v>ESPACIADOR           C-90</v>
          </cell>
          <cell r="C5888" t="str">
            <v>UN</v>
          </cell>
          <cell r="D5888">
            <v>150</v>
          </cell>
        </row>
        <row r="5889">
          <cell r="A5889">
            <v>5892</v>
          </cell>
          <cell r="B5889" t="str">
            <v>POSTE CONC.   10m-1050 Kg</v>
          </cell>
          <cell r="C5889" t="str">
            <v>UN</v>
          </cell>
          <cell r="D5889">
            <v>305000</v>
          </cell>
        </row>
        <row r="5890">
          <cell r="A5890">
            <v>5893</v>
          </cell>
          <cell r="B5890" t="str">
            <v>POSTE MADERA INMUNIZ.  8M</v>
          </cell>
          <cell r="C5890" t="str">
            <v>UN</v>
          </cell>
          <cell r="D5890">
            <v>82800</v>
          </cell>
        </row>
        <row r="5891">
          <cell r="A5891">
            <v>5894</v>
          </cell>
          <cell r="B5891" t="str">
            <v>POSTE MADERA INMUNIZ. 12M</v>
          </cell>
          <cell r="C5891" t="str">
            <v>UN</v>
          </cell>
          <cell r="D5891">
            <v>178300</v>
          </cell>
        </row>
        <row r="5892">
          <cell r="A5892">
            <v>5895</v>
          </cell>
          <cell r="B5892" t="str">
            <v>TEJA REYNALUM 81 No.20</v>
          </cell>
          <cell r="C5892" t="str">
            <v>UN</v>
          </cell>
          <cell r="D5892">
            <v>46040</v>
          </cell>
        </row>
        <row r="5893">
          <cell r="A5893">
            <v>5896</v>
          </cell>
          <cell r="B5893" t="str">
            <v>ABRAZADERA EN U TIPO-1</v>
          </cell>
          <cell r="C5893" t="str">
            <v>UN</v>
          </cell>
          <cell r="D5893">
            <v>4350</v>
          </cell>
        </row>
        <row r="5894">
          <cell r="A5894">
            <v>5897</v>
          </cell>
          <cell r="B5894" t="str">
            <v>PLATINA DIAGONALES</v>
          </cell>
          <cell r="C5894" t="str">
            <v>UN</v>
          </cell>
          <cell r="D5894">
            <v>1972</v>
          </cell>
        </row>
        <row r="5895">
          <cell r="A5895">
            <v>5898</v>
          </cell>
          <cell r="B5895" t="str">
            <v>ING.CONSULTOR CAT6-SUELDO</v>
          </cell>
          <cell r="C5895" t="str">
            <v>MS</v>
          </cell>
          <cell r="D5895">
            <v>1265430</v>
          </cell>
        </row>
        <row r="5896">
          <cell r="A5896">
            <v>5899</v>
          </cell>
          <cell r="B5896" t="str">
            <v>BOTONERA-FUENTE CITOFONOS</v>
          </cell>
          <cell r="C5896" t="str">
            <v>UN</v>
          </cell>
          <cell r="D5896">
            <v>180000</v>
          </cell>
        </row>
        <row r="5897">
          <cell r="A5897">
            <v>5900</v>
          </cell>
          <cell r="B5897" t="str">
            <v>CABALLETE REYNALUM</v>
          </cell>
          <cell r="C5897" t="str">
            <v>UN</v>
          </cell>
          <cell r="D5897">
            <v>15496</v>
          </cell>
        </row>
        <row r="5898">
          <cell r="A5898">
            <v>5901</v>
          </cell>
          <cell r="B5898" t="str">
            <v>CANTONERA ELECTRICA NAL.</v>
          </cell>
          <cell r="C5898" t="str">
            <v>UN</v>
          </cell>
          <cell r="D5898">
            <v>38600</v>
          </cell>
        </row>
        <row r="5899">
          <cell r="A5899">
            <v>5902</v>
          </cell>
          <cell r="B5899" t="str">
            <v>INDUSTRIAL MERCURIO 250 W</v>
          </cell>
          <cell r="C5899" t="str">
            <v>UN</v>
          </cell>
          <cell r="D5899">
            <v>167614</v>
          </cell>
        </row>
        <row r="5900">
          <cell r="A5900">
            <v>5903</v>
          </cell>
          <cell r="B5900" t="str">
            <v>T.V CABLE INSTALACION</v>
          </cell>
          <cell r="C5900" t="str">
            <v>UN</v>
          </cell>
          <cell r="D5900">
            <v>120000</v>
          </cell>
        </row>
        <row r="5901">
          <cell r="A5901">
            <v>5904</v>
          </cell>
          <cell r="B5901" t="str">
            <v>T.V CABLE CUOTA MENSUAL</v>
          </cell>
          <cell r="C5901" t="str">
            <v>MS</v>
          </cell>
          <cell r="D5901">
            <v>50000</v>
          </cell>
        </row>
        <row r="5902">
          <cell r="A5902">
            <v>5905</v>
          </cell>
          <cell r="B5902" t="str">
            <v>INDUSTRIAL SODIO    150 W</v>
          </cell>
          <cell r="C5902" t="str">
            <v>UN</v>
          </cell>
          <cell r="D5902">
            <v>194696</v>
          </cell>
        </row>
        <row r="5903">
          <cell r="A5903">
            <v>5906</v>
          </cell>
          <cell r="B5903" t="str">
            <v>CIERRA PUERTAS KING</v>
          </cell>
          <cell r="C5903" t="str">
            <v>UN</v>
          </cell>
          <cell r="D5903">
            <v>55000</v>
          </cell>
        </row>
        <row r="5904">
          <cell r="A5904">
            <v>5907</v>
          </cell>
          <cell r="B5904" t="str">
            <v>ESTRUCTURA TIPO A-1   SCI</v>
          </cell>
          <cell r="C5904" t="str">
            <v>M2</v>
          </cell>
          <cell r="D5904">
            <v>67819</v>
          </cell>
        </row>
        <row r="5905">
          <cell r="A5905">
            <v>5908</v>
          </cell>
          <cell r="B5905" t="str">
            <v>ESTRUCTURA TIPO A-2   SCI</v>
          </cell>
          <cell r="C5905" t="str">
            <v>M2</v>
          </cell>
          <cell r="D5905">
            <v>81000</v>
          </cell>
        </row>
        <row r="5906">
          <cell r="A5906">
            <v>5909</v>
          </cell>
          <cell r="B5906" t="str">
            <v>ESTRUCTURA TIPO A-3   SCI</v>
          </cell>
          <cell r="C5906" t="str">
            <v>M2</v>
          </cell>
          <cell r="D5906">
            <v>103000</v>
          </cell>
        </row>
        <row r="5907">
          <cell r="A5907">
            <v>5910</v>
          </cell>
          <cell r="B5907" t="str">
            <v>ESTRUCTURA TIPO B     SCI</v>
          </cell>
          <cell r="C5907" t="str">
            <v>M2</v>
          </cell>
          <cell r="D5907">
            <v>103000</v>
          </cell>
        </row>
        <row r="5908">
          <cell r="A5908">
            <v>5911</v>
          </cell>
          <cell r="B5908" t="str">
            <v>DIV BAÑO ESTANDAR CORRED</v>
          </cell>
          <cell r="C5908" t="str">
            <v>M2</v>
          </cell>
          <cell r="D5908">
            <v>100000</v>
          </cell>
        </row>
        <row r="5909">
          <cell r="A5909">
            <v>5912</v>
          </cell>
          <cell r="B5909" t="str">
            <v>INDUSTRIAL METAL HALIDE</v>
          </cell>
          <cell r="C5909" t="str">
            <v>UN</v>
          </cell>
          <cell r="D5909">
            <v>243000</v>
          </cell>
        </row>
        <row r="5910">
          <cell r="A5910">
            <v>5913</v>
          </cell>
          <cell r="B5910" t="str">
            <v>CEMENTO BLANCO NARE    02</v>
          </cell>
          <cell r="C5910" t="str">
            <v>KG</v>
          </cell>
          <cell r="D5910">
            <v>802</v>
          </cell>
        </row>
        <row r="5911">
          <cell r="A5911">
            <v>5914</v>
          </cell>
          <cell r="B5911" t="str">
            <v>AISLADOR SUSPENSION No.10</v>
          </cell>
          <cell r="C5911" t="str">
            <v>UN</v>
          </cell>
          <cell r="D5911">
            <v>17790</v>
          </cell>
        </row>
        <row r="5912">
          <cell r="A5912">
            <v>5915</v>
          </cell>
          <cell r="B5912" t="str">
            <v>GRAVILLA CALDERON</v>
          </cell>
          <cell r="C5912" t="str">
            <v>M3</v>
          </cell>
          <cell r="D5912">
            <v>32000</v>
          </cell>
        </row>
        <row r="5913">
          <cell r="A5913">
            <v>5916</v>
          </cell>
          <cell r="B5913" t="str">
            <v>ARENA LAVADA JUAN ACOSTA</v>
          </cell>
          <cell r="C5913" t="str">
            <v>M3</v>
          </cell>
          <cell r="D5913">
            <v>14000</v>
          </cell>
        </row>
        <row r="5914">
          <cell r="A5914">
            <v>5917</v>
          </cell>
          <cell r="B5914" t="str">
            <v>ARENA VERACRUZ</v>
          </cell>
          <cell r="C5914" t="str">
            <v>M3</v>
          </cell>
          <cell r="D5914">
            <v>11700</v>
          </cell>
        </row>
        <row r="5915">
          <cell r="A5915">
            <v>5918</v>
          </cell>
          <cell r="B5915" t="str">
            <v>ARENA LAVADA RIO</v>
          </cell>
          <cell r="C5915" t="str">
            <v>M3</v>
          </cell>
          <cell r="D5915">
            <v>18000</v>
          </cell>
        </row>
        <row r="5916">
          <cell r="A5916">
            <v>5919</v>
          </cell>
          <cell r="B5916" t="str">
            <v>ARENA AMAR.PTO.COLOMBIA</v>
          </cell>
          <cell r="C5916" t="str">
            <v>M3</v>
          </cell>
          <cell r="D5916">
            <v>30000</v>
          </cell>
        </row>
        <row r="5917">
          <cell r="A5917">
            <v>5920</v>
          </cell>
          <cell r="B5917" t="str">
            <v>ZAHORRA</v>
          </cell>
          <cell r="C5917" t="str">
            <v>M3</v>
          </cell>
          <cell r="D5917">
            <v>9664</v>
          </cell>
        </row>
        <row r="5918">
          <cell r="A5918">
            <v>5921</v>
          </cell>
          <cell r="B5918" t="str">
            <v>DIV BAÑO ESTANDAR CORRE01</v>
          </cell>
          <cell r="C5918" t="str">
            <v>M2</v>
          </cell>
          <cell r="D5918">
            <v>110000</v>
          </cell>
        </row>
        <row r="5919">
          <cell r="A5919">
            <v>5922</v>
          </cell>
          <cell r="B5919" t="str">
            <v>PIEDRA CIMIENTO        01</v>
          </cell>
          <cell r="C5919" t="str">
            <v>M3</v>
          </cell>
          <cell r="D5919">
            <v>17400</v>
          </cell>
        </row>
        <row r="5920">
          <cell r="A5920">
            <v>5923</v>
          </cell>
          <cell r="B5920" t="str">
            <v>DIV BAÑO ESTANDAR CORRE02</v>
          </cell>
          <cell r="C5920" t="str">
            <v>UN</v>
          </cell>
          <cell r="D5920">
            <v>130000</v>
          </cell>
        </row>
        <row r="5921">
          <cell r="A5921">
            <v>5924</v>
          </cell>
          <cell r="B5921" t="str">
            <v>DIV BAÑO ESTANDAR CORRE03</v>
          </cell>
          <cell r="C5921" t="str">
            <v>UN</v>
          </cell>
          <cell r="D5921">
            <v>180000</v>
          </cell>
        </row>
        <row r="5922">
          <cell r="A5922">
            <v>5925</v>
          </cell>
          <cell r="B5922" t="str">
            <v>DIV BAÑO ESTANDAR CORRE04</v>
          </cell>
          <cell r="C5922" t="str">
            <v>UN</v>
          </cell>
          <cell r="D5922">
            <v>140000</v>
          </cell>
        </row>
        <row r="5923">
          <cell r="A5923">
            <v>5926</v>
          </cell>
          <cell r="B5923" t="str">
            <v>DIV BAÑO ESTANDAR CORRE05</v>
          </cell>
          <cell r="C5923" t="str">
            <v>UN</v>
          </cell>
          <cell r="D5923">
            <v>190000</v>
          </cell>
        </row>
        <row r="5924">
          <cell r="A5924">
            <v>5927</v>
          </cell>
          <cell r="B5924" t="str">
            <v>DIV BAÑO ESTANDAR CORRE06</v>
          </cell>
          <cell r="C5924" t="str">
            <v>UN</v>
          </cell>
          <cell r="D5924">
            <v>150000</v>
          </cell>
        </row>
        <row r="5925">
          <cell r="A5925">
            <v>5928</v>
          </cell>
          <cell r="B5925" t="str">
            <v>DIV BAÑO ESTANDAR CORRE07</v>
          </cell>
          <cell r="C5925" t="str">
            <v>UN</v>
          </cell>
          <cell r="D5925">
            <v>200000</v>
          </cell>
        </row>
        <row r="5926">
          <cell r="A5926">
            <v>5929</v>
          </cell>
          <cell r="B5926" t="str">
            <v>DIV BAÑO ESTANDAR CORRE08</v>
          </cell>
          <cell r="C5926" t="str">
            <v>UN</v>
          </cell>
          <cell r="D5926">
            <v>160000</v>
          </cell>
        </row>
        <row r="5927">
          <cell r="A5927">
            <v>5930</v>
          </cell>
          <cell r="B5927" t="str">
            <v>DIV BAÑO ESTANDAR CORRE09</v>
          </cell>
          <cell r="C5927" t="str">
            <v>UN</v>
          </cell>
          <cell r="D5927">
            <v>210000</v>
          </cell>
        </row>
        <row r="5928">
          <cell r="A5928">
            <v>5931</v>
          </cell>
          <cell r="B5928" t="str">
            <v>DIV BAÑO ESTANDAR CORRE10</v>
          </cell>
          <cell r="C5928" t="str">
            <v>UN</v>
          </cell>
          <cell r="D5928">
            <v>170000</v>
          </cell>
        </row>
        <row r="5929">
          <cell r="A5929">
            <v>5932</v>
          </cell>
          <cell r="B5929" t="str">
            <v>DIV BAÑO ESTANDAR CORRE11</v>
          </cell>
          <cell r="C5929" t="str">
            <v>UN</v>
          </cell>
          <cell r="D5929">
            <v>220000</v>
          </cell>
        </row>
        <row r="5930">
          <cell r="A5930">
            <v>5933</v>
          </cell>
          <cell r="B5930" t="str">
            <v>DIV BAÑO ESTANDAR CORRE12</v>
          </cell>
          <cell r="C5930" t="str">
            <v>UN</v>
          </cell>
          <cell r="D5930">
            <v>180000</v>
          </cell>
        </row>
        <row r="5931">
          <cell r="A5931">
            <v>5934</v>
          </cell>
          <cell r="B5931" t="str">
            <v>DIV BAÑO ESTANDAR CORRE13</v>
          </cell>
          <cell r="C5931" t="str">
            <v>UN</v>
          </cell>
          <cell r="D5931">
            <v>230000</v>
          </cell>
        </row>
        <row r="5932">
          <cell r="A5932">
            <v>5935</v>
          </cell>
          <cell r="B5932" t="str">
            <v>DIV BAÑO ESTANDAR CORRE14</v>
          </cell>
          <cell r="C5932" t="str">
            <v>UN</v>
          </cell>
          <cell r="D5932">
            <v>190000</v>
          </cell>
        </row>
        <row r="5933">
          <cell r="A5933">
            <v>5936</v>
          </cell>
          <cell r="B5933" t="str">
            <v>DIV BAÑO ESTANDAR CORRE15</v>
          </cell>
          <cell r="C5933" t="str">
            <v>UN</v>
          </cell>
          <cell r="D5933">
            <v>240000</v>
          </cell>
        </row>
        <row r="5934">
          <cell r="A5934">
            <v>5937</v>
          </cell>
          <cell r="B5934" t="str">
            <v>DIV BAÑO ESTANDAR CORRE16</v>
          </cell>
          <cell r="C5934" t="str">
            <v>UN</v>
          </cell>
          <cell r="D5934">
            <v>200000</v>
          </cell>
        </row>
        <row r="5935">
          <cell r="A5935">
            <v>5941</v>
          </cell>
          <cell r="B5935" t="str">
            <v>MEDIDOR DE 1/2"</v>
          </cell>
          <cell r="C5935" t="str">
            <v>UN</v>
          </cell>
          <cell r="D5935">
            <v>50909</v>
          </cell>
        </row>
        <row r="5936">
          <cell r="A5936">
            <v>5942</v>
          </cell>
          <cell r="B5936" t="str">
            <v>ACUEDUCTO RESIDENCIAL E11</v>
          </cell>
          <cell r="C5936" t="str">
            <v>UN</v>
          </cell>
          <cell r="D5936">
            <v>1</v>
          </cell>
        </row>
        <row r="5937">
          <cell r="A5937">
            <v>5943</v>
          </cell>
          <cell r="B5937" t="str">
            <v>ACUEDUCTO RESIDENCIAL E12</v>
          </cell>
          <cell r="C5937" t="str">
            <v>UN</v>
          </cell>
          <cell r="D5937">
            <v>71628</v>
          </cell>
        </row>
        <row r="5938">
          <cell r="A5938">
            <v>5944</v>
          </cell>
          <cell r="B5938" t="str">
            <v>ACUEDUCTO RESIDENCIAL E13</v>
          </cell>
          <cell r="C5938" t="str">
            <v>UN</v>
          </cell>
          <cell r="D5938">
            <v>143265</v>
          </cell>
        </row>
        <row r="5939">
          <cell r="A5939">
            <v>5945</v>
          </cell>
          <cell r="B5939" t="str">
            <v>ACUEDUCTO RESIDENCIAL E14</v>
          </cell>
          <cell r="C5939" t="str">
            <v>UN</v>
          </cell>
          <cell r="D5939">
            <v>286531</v>
          </cell>
        </row>
        <row r="5940">
          <cell r="A5940">
            <v>5946</v>
          </cell>
          <cell r="B5940" t="str">
            <v>ACUEDUCTO RESIDENCIAL E15</v>
          </cell>
          <cell r="C5940" t="str">
            <v>UN</v>
          </cell>
          <cell r="D5940">
            <v>644697</v>
          </cell>
        </row>
        <row r="5941">
          <cell r="A5941">
            <v>5947</v>
          </cell>
          <cell r="B5941" t="str">
            <v>ACUEDUCTO RESIDENCIAL E16</v>
          </cell>
          <cell r="C5941" t="str">
            <v>UN</v>
          </cell>
          <cell r="D5941">
            <v>1146132</v>
          </cell>
        </row>
        <row r="5942">
          <cell r="A5942">
            <v>5948</v>
          </cell>
          <cell r="B5942" t="str">
            <v>ACUEDUCTO COMERCIAL   E-1</v>
          </cell>
          <cell r="C5942" t="str">
            <v>UN</v>
          </cell>
          <cell r="D5942">
            <v>1</v>
          </cell>
        </row>
        <row r="5943">
          <cell r="A5943">
            <v>5949</v>
          </cell>
          <cell r="B5943" t="str">
            <v>ACUEDUCTO COMERCIAL   E-2</v>
          </cell>
          <cell r="C5943" t="str">
            <v>UN</v>
          </cell>
          <cell r="D5943">
            <v>35816</v>
          </cell>
        </row>
        <row r="5944">
          <cell r="A5944">
            <v>5950</v>
          </cell>
          <cell r="B5944" t="str">
            <v>ACUEDUCTO COMERCIAL   E-3</v>
          </cell>
          <cell r="C5944" t="str">
            <v>UN</v>
          </cell>
          <cell r="D5944">
            <v>71628</v>
          </cell>
        </row>
        <row r="5945">
          <cell r="A5945">
            <v>5951</v>
          </cell>
          <cell r="B5945" t="str">
            <v>ACUEDUCTO COMERCIAL   E-4</v>
          </cell>
          <cell r="C5945" t="str">
            <v>UN</v>
          </cell>
          <cell r="D5945">
            <v>143264</v>
          </cell>
        </row>
        <row r="5946">
          <cell r="A5946">
            <v>5952</v>
          </cell>
          <cell r="B5946" t="str">
            <v>ACUEDUCTO COMERCIAL   E-5</v>
          </cell>
          <cell r="C5946" t="str">
            <v>UN</v>
          </cell>
          <cell r="D5946">
            <v>322352</v>
          </cell>
        </row>
        <row r="5947">
          <cell r="A5947">
            <v>5953</v>
          </cell>
          <cell r="B5947" t="str">
            <v>ACUEDUCTO COMERCIAL   E01</v>
          </cell>
          <cell r="C5947" t="str">
            <v>UN</v>
          </cell>
          <cell r="D5947">
            <v>572063</v>
          </cell>
        </row>
        <row r="5948">
          <cell r="A5948">
            <v>5962</v>
          </cell>
          <cell r="B5948" t="str">
            <v>DIV BAÑO EN VIDRIO DE SEG</v>
          </cell>
          <cell r="C5948" t="str">
            <v>M2</v>
          </cell>
          <cell r="D5948">
            <v>140000</v>
          </cell>
        </row>
        <row r="5949">
          <cell r="A5949">
            <v>5963</v>
          </cell>
          <cell r="B5949" t="str">
            <v>DIV BAÑO EN VIDRIO DE S01</v>
          </cell>
          <cell r="C5949" t="str">
            <v>M2</v>
          </cell>
          <cell r="D5949">
            <v>180000</v>
          </cell>
        </row>
        <row r="5950">
          <cell r="A5950">
            <v>5964</v>
          </cell>
          <cell r="B5950" t="str">
            <v>DIV BAÑO EN VIDRIO DE S02</v>
          </cell>
          <cell r="C5950" t="str">
            <v>M2</v>
          </cell>
          <cell r="D5950">
            <v>210000</v>
          </cell>
        </row>
        <row r="5951">
          <cell r="A5951">
            <v>5965</v>
          </cell>
          <cell r="B5951" t="str">
            <v>CUERPO FIJO PARA DIV BAÑO</v>
          </cell>
          <cell r="C5951" t="str">
            <v>M2</v>
          </cell>
          <cell r="D5951">
            <v>80000</v>
          </cell>
        </row>
        <row r="5952">
          <cell r="A5952">
            <v>5966</v>
          </cell>
          <cell r="B5952" t="str">
            <v>CUERPO FIJO PARA DIV BA01</v>
          </cell>
          <cell r="C5952" t="str">
            <v>M2</v>
          </cell>
          <cell r="D5952">
            <v>100000</v>
          </cell>
        </row>
        <row r="5953">
          <cell r="A5953">
            <v>5967</v>
          </cell>
          <cell r="B5953" t="str">
            <v>MONTANTE PARA DIV BAÑO</v>
          </cell>
          <cell r="C5953" t="str">
            <v>M2</v>
          </cell>
          <cell r="D5953">
            <v>80000</v>
          </cell>
        </row>
        <row r="5954">
          <cell r="A5954">
            <v>5968</v>
          </cell>
          <cell r="B5954" t="str">
            <v>TORTUGA INCANDESCENTE</v>
          </cell>
          <cell r="C5954" t="str">
            <v>UN</v>
          </cell>
          <cell r="D5954">
            <v>44096</v>
          </cell>
        </row>
        <row r="5955">
          <cell r="A5955">
            <v>5969</v>
          </cell>
          <cell r="B5955" t="str">
            <v>ING.CONSULTOR CAT7-SUELDO</v>
          </cell>
          <cell r="C5955" t="str">
            <v>MS</v>
          </cell>
          <cell r="D5955">
            <v>957630</v>
          </cell>
        </row>
        <row r="5956">
          <cell r="A5956">
            <v>5970</v>
          </cell>
          <cell r="B5956" t="str">
            <v>AYUDANTE ALB.2-JORNAL</v>
          </cell>
          <cell r="C5956" t="str">
            <v>DD</v>
          </cell>
          <cell r="D5956">
            <v>8482</v>
          </cell>
        </row>
        <row r="5957">
          <cell r="A5957">
            <v>5971</v>
          </cell>
          <cell r="B5957" t="str">
            <v>OFICIAL ALB. -JORNAL</v>
          </cell>
          <cell r="C5957" t="str">
            <v>DD</v>
          </cell>
          <cell r="D5957">
            <v>12441</v>
          </cell>
        </row>
        <row r="5958">
          <cell r="A5958">
            <v>5972</v>
          </cell>
          <cell r="B5958" t="str">
            <v>CONEXION  DE GAS  E-1 CTG</v>
          </cell>
          <cell r="C5958" t="str">
            <v>UN</v>
          </cell>
          <cell r="D5958">
            <v>299320</v>
          </cell>
        </row>
        <row r="5959">
          <cell r="A5959">
            <v>5973</v>
          </cell>
          <cell r="B5959" t="str">
            <v>CONEXION  DE GAS  E-2 CTG</v>
          </cell>
          <cell r="C5959" t="str">
            <v>UN</v>
          </cell>
          <cell r="D5959">
            <v>299320</v>
          </cell>
        </row>
        <row r="5960">
          <cell r="A5960">
            <v>5974</v>
          </cell>
          <cell r="B5960" t="str">
            <v>CONEXION  DE GAS  E-3 CTG</v>
          </cell>
          <cell r="C5960" t="str">
            <v>UN</v>
          </cell>
          <cell r="D5960">
            <v>299320</v>
          </cell>
        </row>
        <row r="5961">
          <cell r="A5961">
            <v>5975</v>
          </cell>
          <cell r="B5961" t="str">
            <v>CONEXION  DE GAS  E-4 CTG</v>
          </cell>
          <cell r="C5961" t="str">
            <v>UN</v>
          </cell>
          <cell r="D5961">
            <v>299320</v>
          </cell>
        </row>
        <row r="5962">
          <cell r="A5962">
            <v>5976</v>
          </cell>
          <cell r="B5962" t="str">
            <v>CONEXION  DE GAS  E-5 CTG</v>
          </cell>
          <cell r="C5962" t="str">
            <v>UN</v>
          </cell>
          <cell r="D5962">
            <v>299320</v>
          </cell>
        </row>
        <row r="5963">
          <cell r="A5963">
            <v>5977</v>
          </cell>
          <cell r="B5963" t="str">
            <v>CONEXION  DE GAS  E-6 CTG</v>
          </cell>
          <cell r="C5963" t="str">
            <v>UN</v>
          </cell>
          <cell r="D5963">
            <v>299320</v>
          </cell>
        </row>
        <row r="5964">
          <cell r="A5964">
            <v>5978</v>
          </cell>
          <cell r="B5964" t="str">
            <v>MONTANTE PARA DIV BAÑO 01</v>
          </cell>
          <cell r="C5964" t="str">
            <v>M2</v>
          </cell>
          <cell r="D5964">
            <v>100000</v>
          </cell>
        </row>
        <row r="5965">
          <cell r="A5965">
            <v>5979</v>
          </cell>
          <cell r="B5965" t="str">
            <v>LATERAL PARA DIV DE BAÑO</v>
          </cell>
          <cell r="C5965" t="str">
            <v>M2</v>
          </cell>
          <cell r="D5965">
            <v>80000</v>
          </cell>
        </row>
        <row r="5966">
          <cell r="A5966">
            <v>5980</v>
          </cell>
          <cell r="B5966" t="str">
            <v>LATERAL PARA DIV DE BAÑ01</v>
          </cell>
          <cell r="C5966" t="str">
            <v>M2</v>
          </cell>
          <cell r="D5966">
            <v>100000</v>
          </cell>
        </row>
        <row r="5967">
          <cell r="A5967">
            <v>5981</v>
          </cell>
          <cell r="B5967" t="str">
            <v>COMPLEMENTO PARA DIV BAÑO</v>
          </cell>
          <cell r="C5967" t="str">
            <v>M2</v>
          </cell>
          <cell r="D5967">
            <v>80000</v>
          </cell>
        </row>
        <row r="5968">
          <cell r="A5968">
            <v>5982</v>
          </cell>
          <cell r="B5968" t="str">
            <v>COMPLEMENTO PARA DIV BA01</v>
          </cell>
          <cell r="C5968" t="str">
            <v>M2</v>
          </cell>
          <cell r="D5968">
            <v>100000</v>
          </cell>
        </row>
        <row r="5969">
          <cell r="A5969">
            <v>5983</v>
          </cell>
          <cell r="B5969" t="str">
            <v>VIDRIO DE SEGUR. LAMINADO</v>
          </cell>
          <cell r="C5969" t="str">
            <v>M2</v>
          </cell>
          <cell r="D5969">
            <v>40000</v>
          </cell>
        </row>
        <row r="5970">
          <cell r="A5970">
            <v>5984</v>
          </cell>
          <cell r="B5970" t="str">
            <v>VIDRIO DE SEGUR. LAMINA01</v>
          </cell>
          <cell r="C5970" t="str">
            <v>M2</v>
          </cell>
          <cell r="D5970">
            <v>42000</v>
          </cell>
        </row>
        <row r="5971">
          <cell r="A5971">
            <v>5985</v>
          </cell>
          <cell r="B5971" t="str">
            <v>VIDRIO DE SEGUR. LAMINA02</v>
          </cell>
          <cell r="C5971" t="str">
            <v>M2</v>
          </cell>
          <cell r="D5971">
            <v>42000</v>
          </cell>
        </row>
        <row r="5972">
          <cell r="A5972">
            <v>5986</v>
          </cell>
          <cell r="B5972" t="str">
            <v>AYUDANTE ELECTRICO -HORA</v>
          </cell>
          <cell r="C5972" t="str">
            <v>HH</v>
          </cell>
          <cell r="D5972">
            <v>2441</v>
          </cell>
        </row>
        <row r="5973">
          <cell r="A5973">
            <v>5987</v>
          </cell>
          <cell r="B5973" t="str">
            <v>OFICIAL ELECTRICO-HORA</v>
          </cell>
          <cell r="C5973" t="str">
            <v>HH</v>
          </cell>
          <cell r="D5973">
            <v>3520</v>
          </cell>
        </row>
        <row r="5974">
          <cell r="A5974">
            <v>5988</v>
          </cell>
          <cell r="B5974" t="str">
            <v>HR.CUADRILLA Of+Ay  ELECT</v>
          </cell>
          <cell r="C5974" t="str">
            <v>HC</v>
          </cell>
          <cell r="D5974">
            <v>5961</v>
          </cell>
        </row>
        <row r="5975">
          <cell r="A5975">
            <v>5989</v>
          </cell>
          <cell r="B5975" t="str">
            <v>HR.CUADRILLA Of+2Ay ELECT</v>
          </cell>
          <cell r="C5975" t="str">
            <v>HC</v>
          </cell>
          <cell r="D5975">
            <v>9481</v>
          </cell>
        </row>
        <row r="5976">
          <cell r="A5976">
            <v>5990</v>
          </cell>
          <cell r="B5976" t="str">
            <v>ING.CONSULTOR CAT8-SUELDO</v>
          </cell>
          <cell r="C5976" t="str">
            <v>MS</v>
          </cell>
          <cell r="D5976">
            <v>902900</v>
          </cell>
        </row>
        <row r="5977">
          <cell r="A5977">
            <v>5991</v>
          </cell>
          <cell r="B5977" t="str">
            <v>CAPATAZ-SUELDO</v>
          </cell>
          <cell r="C5977" t="str">
            <v>MS</v>
          </cell>
          <cell r="D5977">
            <v>550416</v>
          </cell>
        </row>
        <row r="5978">
          <cell r="A5978">
            <v>5992</v>
          </cell>
          <cell r="B5978" t="str">
            <v>MANO OBRA SALIDA ELECTR.</v>
          </cell>
          <cell r="C5978" t="str">
            <v>UN</v>
          </cell>
          <cell r="D5978">
            <v>8709</v>
          </cell>
        </row>
        <row r="5979">
          <cell r="A5979">
            <v>5993</v>
          </cell>
          <cell r="B5979" t="str">
            <v>VIDRIO DE SEGUR. LAMINA03</v>
          </cell>
          <cell r="C5979" t="str">
            <v>M2</v>
          </cell>
          <cell r="D5979">
            <v>45000</v>
          </cell>
        </row>
        <row r="5980">
          <cell r="A5980">
            <v>5994</v>
          </cell>
          <cell r="B5980" t="str">
            <v>VIDRIO DE SEGUR. LAMINA04</v>
          </cell>
          <cell r="C5980" t="str">
            <v>M2</v>
          </cell>
          <cell r="D5980">
            <v>45000</v>
          </cell>
        </row>
        <row r="5981">
          <cell r="A5981">
            <v>5995</v>
          </cell>
          <cell r="B5981" t="str">
            <v>MANO DE OBRA AA</v>
          </cell>
          <cell r="C5981" t="str">
            <v>HH</v>
          </cell>
          <cell r="D5981">
            <v>10208</v>
          </cell>
        </row>
        <row r="5982">
          <cell r="A5982">
            <v>5996</v>
          </cell>
          <cell r="B5982" t="str">
            <v>MANO DE OBRA BB</v>
          </cell>
          <cell r="C5982" t="str">
            <v>HC</v>
          </cell>
          <cell r="D5982">
            <v>11230</v>
          </cell>
        </row>
        <row r="5983">
          <cell r="A5983">
            <v>5997</v>
          </cell>
          <cell r="B5983" t="str">
            <v>MANO DE OBRA CC</v>
          </cell>
          <cell r="C5983" t="str">
            <v>HC</v>
          </cell>
          <cell r="D5983">
            <v>11740</v>
          </cell>
        </row>
        <row r="5984">
          <cell r="A5984">
            <v>5998</v>
          </cell>
          <cell r="B5984" t="str">
            <v>MANO DE OBRA DD</v>
          </cell>
          <cell r="C5984" t="str">
            <v>HC</v>
          </cell>
          <cell r="D5984">
            <v>11740</v>
          </cell>
        </row>
        <row r="5985">
          <cell r="A5985">
            <v>5999</v>
          </cell>
          <cell r="B5985" t="str">
            <v>VIDRIO DE SEGUR. LAMINA05</v>
          </cell>
          <cell r="C5985" t="str">
            <v>M2</v>
          </cell>
          <cell r="D5985">
            <v>50000</v>
          </cell>
        </row>
        <row r="5986">
          <cell r="A5986">
            <v>6000</v>
          </cell>
          <cell r="B5986" t="str">
            <v>VIDRIO DE SEGUR. LAMINA06</v>
          </cell>
          <cell r="C5986" t="str">
            <v>M2</v>
          </cell>
          <cell r="D5986">
            <v>48000</v>
          </cell>
        </row>
        <row r="5987">
          <cell r="A5987">
            <v>6001</v>
          </cell>
          <cell r="B5987" t="str">
            <v>PUNTILLA DE 2" 21/2" 3"</v>
          </cell>
          <cell r="C5987" t="str">
            <v>Lbs</v>
          </cell>
          <cell r="D5987">
            <v>1200</v>
          </cell>
        </row>
        <row r="5988">
          <cell r="A5988">
            <v>6002</v>
          </cell>
          <cell r="B5988" t="str">
            <v>LISTON ABARCO 3"x2"x15'</v>
          </cell>
          <cell r="C5988" t="str">
            <v>ML</v>
          </cell>
          <cell r="D5988">
            <v>8025</v>
          </cell>
        </row>
        <row r="5989">
          <cell r="A5989">
            <v>6003</v>
          </cell>
        </row>
        <row r="5990">
          <cell r="A5990">
            <v>6004</v>
          </cell>
        </row>
        <row r="5991">
          <cell r="A5991">
            <v>6005</v>
          </cell>
        </row>
        <row r="5992">
          <cell r="A5992">
            <v>6006</v>
          </cell>
        </row>
        <row r="5993">
          <cell r="A5993">
            <v>6007</v>
          </cell>
          <cell r="B5993" t="str">
            <v>POSTES DE CONCRETO  8 MTS X 510 KGS</v>
          </cell>
          <cell r="C5993" t="str">
            <v>Und</v>
          </cell>
          <cell r="D5993">
            <v>142000</v>
          </cell>
        </row>
        <row r="5994">
          <cell r="A5994">
            <v>6008</v>
          </cell>
          <cell r="B5994" t="str">
            <v>POSTES DE CONCRETO  8 MTS X 750 KGS</v>
          </cell>
          <cell r="C5994" t="str">
            <v>Und</v>
          </cell>
          <cell r="D5994">
            <v>182000</v>
          </cell>
        </row>
        <row r="5995">
          <cell r="A5995">
            <v>6009</v>
          </cell>
          <cell r="B5995" t="str">
            <v>POSTES DE CONCRETO  8 MTS X 1050 KGS</v>
          </cell>
          <cell r="C5995" t="str">
            <v>Und</v>
          </cell>
          <cell r="D5995">
            <v>228000</v>
          </cell>
        </row>
        <row r="5996">
          <cell r="A5996">
            <v>6010</v>
          </cell>
          <cell r="B5996" t="str">
            <v>POSTES DE CONCRETO  9 MTS X 510 KGS</v>
          </cell>
          <cell r="C5996" t="str">
            <v>Und</v>
          </cell>
          <cell r="D5996">
            <v>208000</v>
          </cell>
        </row>
        <row r="5997">
          <cell r="A5997">
            <v>6011</v>
          </cell>
          <cell r="B5997" t="str">
            <v>POSTES DE CONCRETO  10 MTS X 510 KGS</v>
          </cell>
          <cell r="C5997" t="str">
            <v>Und</v>
          </cell>
          <cell r="D5997">
            <v>223000</v>
          </cell>
        </row>
        <row r="5998">
          <cell r="A5998">
            <v>6012</v>
          </cell>
          <cell r="B5998" t="str">
            <v>POSTES DE CONCRETO  10 MTS X 750 KGS</v>
          </cell>
          <cell r="C5998" t="str">
            <v>Und</v>
          </cell>
          <cell r="D5998">
            <v>251000</v>
          </cell>
        </row>
        <row r="5999">
          <cell r="A5999">
            <v>6013</v>
          </cell>
          <cell r="B5999" t="str">
            <v>POSTES DE CONCRETO  11 MTS X 510 KGS</v>
          </cell>
          <cell r="C5999" t="str">
            <v>Und</v>
          </cell>
          <cell r="D5999">
            <v>238000</v>
          </cell>
        </row>
        <row r="6000">
          <cell r="A6000">
            <v>6014</v>
          </cell>
          <cell r="B6000" t="str">
            <v>POSTES DE CONCRETO  11 MTS X 750 KGS</v>
          </cell>
          <cell r="C6000" t="str">
            <v>Und</v>
          </cell>
          <cell r="D6000">
            <v>288000</v>
          </cell>
        </row>
        <row r="6001">
          <cell r="A6001">
            <v>6015</v>
          </cell>
          <cell r="B6001" t="str">
            <v>POSTES DE CONCRETO  12 MTS X 510 KGS</v>
          </cell>
          <cell r="C6001" t="str">
            <v>Und</v>
          </cell>
          <cell r="D6001">
            <v>269000</v>
          </cell>
        </row>
        <row r="6002">
          <cell r="A6002">
            <v>6016</v>
          </cell>
          <cell r="B6002" t="str">
            <v>POSTES DE CONCRETO  12 MTS X 750 KGS</v>
          </cell>
          <cell r="C6002" t="str">
            <v>Und</v>
          </cell>
          <cell r="D6002">
            <v>321000</v>
          </cell>
        </row>
        <row r="6003">
          <cell r="A6003">
            <v>6017</v>
          </cell>
          <cell r="B6003" t="str">
            <v>POSTES DE CONCRETO  12 MTS X 1050 KGS</v>
          </cell>
          <cell r="C6003" t="str">
            <v>Und</v>
          </cell>
          <cell r="D6003">
            <v>452000</v>
          </cell>
        </row>
        <row r="6004">
          <cell r="A6004">
            <v>6018</v>
          </cell>
          <cell r="B6004" t="str">
            <v>POSTES DE CONCRETO  14 MTS X 750 KGS</v>
          </cell>
          <cell r="C6004" t="str">
            <v>Und</v>
          </cell>
          <cell r="D6004">
            <v>498000</v>
          </cell>
        </row>
        <row r="6005">
          <cell r="A6005">
            <v>6019</v>
          </cell>
          <cell r="B6005" t="str">
            <v>POSTES DE CONCRETO  14 MTS X 1050 KGS</v>
          </cell>
          <cell r="C6005" t="str">
            <v>Und</v>
          </cell>
          <cell r="D6005">
            <v>570000</v>
          </cell>
        </row>
        <row r="6006">
          <cell r="A6006">
            <v>6020</v>
          </cell>
          <cell r="B6006" t="str">
            <v>POSTES DE CONCRETO  16 MTS X 750 KGS</v>
          </cell>
          <cell r="C6006" t="str">
            <v>Und</v>
          </cell>
          <cell r="D6006">
            <v>620000</v>
          </cell>
        </row>
        <row r="6007">
          <cell r="A6007">
            <v>6021</v>
          </cell>
          <cell r="B6007" t="str">
            <v>POSTES DE CONCRETO  8 MTS X 510 KGS</v>
          </cell>
          <cell r="C6007" t="str">
            <v>Und</v>
          </cell>
          <cell r="D6007">
            <v>145000</v>
          </cell>
        </row>
        <row r="6008">
          <cell r="A6008">
            <v>6022</v>
          </cell>
          <cell r="B6008" t="str">
            <v>POSTES DE CONCRETO  10 MTS X 510 KGS</v>
          </cell>
          <cell r="C6008" t="str">
            <v>Und</v>
          </cell>
          <cell r="D6008">
            <v>230000</v>
          </cell>
        </row>
        <row r="6009">
          <cell r="A6009">
            <v>6023</v>
          </cell>
          <cell r="B6009" t="str">
            <v>POSTES DE CONCRETO  11 MTS X 510 KGS</v>
          </cell>
          <cell r="C6009" t="str">
            <v>Und</v>
          </cell>
          <cell r="D6009">
            <v>276000</v>
          </cell>
        </row>
        <row r="6010">
          <cell r="A6010">
            <v>6024</v>
          </cell>
          <cell r="B6010" t="str">
            <v>POSTES DE CONCRETO  12 MTS X 510 KGS</v>
          </cell>
          <cell r="C6010" t="str">
            <v>Und</v>
          </cell>
          <cell r="D6010">
            <v>245000</v>
          </cell>
        </row>
        <row r="6011">
          <cell r="A6011">
            <v>6025</v>
          </cell>
          <cell r="B6011" t="str">
            <v>POSTES DE CONCRETO  14 MTS X 750 KGS</v>
          </cell>
          <cell r="C6011" t="str">
            <v>Und</v>
          </cell>
          <cell r="D6011">
            <v>510000</v>
          </cell>
        </row>
        <row r="6012">
          <cell r="A6012">
            <v>6026</v>
          </cell>
          <cell r="B6012" t="str">
            <v>POSTES DE CONCRETO  16 MTS X 750 KGS</v>
          </cell>
          <cell r="C6012" t="str">
            <v>Und</v>
          </cell>
          <cell r="D6012">
            <v>646000</v>
          </cell>
        </row>
        <row r="6013">
          <cell r="A6013">
            <v>6027</v>
          </cell>
          <cell r="B6013" t="str">
            <v>BLOQUES DE CONCRETO BASE .40 X20X.20X.20</v>
          </cell>
          <cell r="C6013" t="str">
            <v>Und</v>
          </cell>
          <cell r="D6013">
            <v>7000</v>
          </cell>
        </row>
        <row r="6014">
          <cell r="A6014">
            <v>6028</v>
          </cell>
          <cell r="B6014" t="str">
            <v>BLOQUES DE CONCRETO BASE .40 X20X.20X.50</v>
          </cell>
          <cell r="C6014" t="str">
            <v>Und</v>
          </cell>
          <cell r="D6014">
            <v>12000</v>
          </cell>
        </row>
        <row r="6015">
          <cell r="A6015">
            <v>6029</v>
          </cell>
          <cell r="B6015" t="str">
            <v>BLOQUES DE CONCRETO BASE .40 X50X.50X.30</v>
          </cell>
          <cell r="C6015" t="str">
            <v>Und</v>
          </cell>
          <cell r="D6015">
            <v>40000</v>
          </cell>
        </row>
        <row r="6016">
          <cell r="A6016">
            <v>6030</v>
          </cell>
          <cell r="B6016" t="str">
            <v>SIKA 101 MORTERO B</v>
          </cell>
          <cell r="C6016" t="str">
            <v>Kgs</v>
          </cell>
          <cell r="D6016">
            <v>2110</v>
          </cell>
        </row>
        <row r="6017">
          <cell r="A6017">
            <v>6031</v>
          </cell>
          <cell r="B6017" t="str">
            <v>SIKA 101 MORTERO GRIS</v>
          </cell>
          <cell r="C6017" t="str">
            <v>Kgs</v>
          </cell>
          <cell r="D6017">
            <v>1751</v>
          </cell>
        </row>
        <row r="6018">
          <cell r="A6018">
            <v>6032</v>
          </cell>
          <cell r="B6018" t="str">
            <v>ESTACA MADERAS</v>
          </cell>
          <cell r="C6018" t="str">
            <v>Und</v>
          </cell>
          <cell r="D6018">
            <v>30</v>
          </cell>
        </row>
        <row r="6019">
          <cell r="A6019">
            <v>6033</v>
          </cell>
          <cell r="B6019" t="str">
            <v>HERRAMIENTAS MENORES</v>
          </cell>
          <cell r="C6019" t="str">
            <v>Gbl</v>
          </cell>
          <cell r="D6019">
            <v>9899</v>
          </cell>
        </row>
        <row r="6020">
          <cell r="A6020">
            <v>6034</v>
          </cell>
          <cell r="B6020" t="str">
            <v xml:space="preserve">OFICIAL </v>
          </cell>
          <cell r="C6020" t="str">
            <v>DD</v>
          </cell>
          <cell r="D6020">
            <v>20000</v>
          </cell>
        </row>
        <row r="6021">
          <cell r="A6021">
            <v>6035</v>
          </cell>
          <cell r="B6021" t="str">
            <v xml:space="preserve">1 AYUDANTE </v>
          </cell>
          <cell r="C6021" t="str">
            <v>DD</v>
          </cell>
          <cell r="D6021">
            <v>13000</v>
          </cell>
        </row>
        <row r="6022">
          <cell r="A6022">
            <v>6036</v>
          </cell>
          <cell r="B6022" t="str">
            <v xml:space="preserve">2 AYUDANTE </v>
          </cell>
          <cell r="C6022" t="str">
            <v>DD</v>
          </cell>
          <cell r="D6022">
            <v>26000</v>
          </cell>
        </row>
        <row r="6023">
          <cell r="A6023">
            <v>6037</v>
          </cell>
          <cell r="B6023" t="str">
            <v xml:space="preserve">3 AYUDANTE </v>
          </cell>
          <cell r="C6023" t="str">
            <v>DD</v>
          </cell>
          <cell r="D6023">
            <v>39000</v>
          </cell>
        </row>
        <row r="6024">
          <cell r="A6024">
            <v>6038</v>
          </cell>
          <cell r="B6024" t="str">
            <v>MAESTRO</v>
          </cell>
          <cell r="C6024" t="str">
            <v>DD</v>
          </cell>
          <cell r="D6024">
            <v>30000</v>
          </cell>
        </row>
        <row r="6025">
          <cell r="A6025">
            <v>6039</v>
          </cell>
          <cell r="B6025" t="str">
            <v>CONCRETO 3000 P.S.I.</v>
          </cell>
          <cell r="C6025" t="str">
            <v>M3</v>
          </cell>
          <cell r="D6025">
            <v>180080</v>
          </cell>
        </row>
        <row r="6026">
          <cell r="A6026">
            <v>6040</v>
          </cell>
          <cell r="B6026" t="str">
            <v>CONCRETO 3000 P.S.I. 60%</v>
          </cell>
          <cell r="C6026" t="str">
            <v>M3</v>
          </cell>
          <cell r="D6026">
            <v>180080</v>
          </cell>
        </row>
        <row r="6027">
          <cell r="A6027">
            <v>6041</v>
          </cell>
          <cell r="B6027" t="str">
            <v>PIEDRA BRUTA  40%</v>
          </cell>
          <cell r="C6027" t="str">
            <v>M3</v>
          </cell>
          <cell r="D6027">
            <v>14000</v>
          </cell>
        </row>
        <row r="6028">
          <cell r="A6028">
            <v>6042</v>
          </cell>
          <cell r="B6028" t="str">
            <v xml:space="preserve">4  AYUDANTE </v>
          </cell>
          <cell r="C6028" t="str">
            <v>DD</v>
          </cell>
          <cell r="D6028">
            <v>52000</v>
          </cell>
        </row>
        <row r="6029">
          <cell r="A6029">
            <v>6043</v>
          </cell>
          <cell r="B6029" t="str">
            <v>BLOQUE MACIZO CEMENTO</v>
          </cell>
          <cell r="C6029" t="str">
            <v>Und</v>
          </cell>
          <cell r="D6029">
            <v>800</v>
          </cell>
        </row>
        <row r="6030">
          <cell r="A6030">
            <v>6044</v>
          </cell>
          <cell r="B6030" t="str">
            <v>MORTERO 1:5</v>
          </cell>
          <cell r="C6030" t="str">
            <v>M3</v>
          </cell>
          <cell r="D6030">
            <v>138894</v>
          </cell>
        </row>
        <row r="6031">
          <cell r="A6031">
            <v>6045</v>
          </cell>
          <cell r="B6031" t="str">
            <v>DESPERDICIO</v>
          </cell>
          <cell r="C6031" t="str">
            <v>%</v>
          </cell>
          <cell r="D6031">
            <v>5</v>
          </cell>
        </row>
        <row r="6032">
          <cell r="A6032">
            <v>6046</v>
          </cell>
          <cell r="B6032" t="str">
            <v>LISTON MADERA  3"X2" X 15'</v>
          </cell>
          <cell r="C6032" t="str">
            <v>P3</v>
          </cell>
          <cell r="D6032">
            <v>1700</v>
          </cell>
        </row>
        <row r="6033">
          <cell r="A6033">
            <v>6047</v>
          </cell>
          <cell r="B6033" t="str">
            <v>LISTON MADERA  4"X2" X 15'</v>
          </cell>
          <cell r="C6033" t="str">
            <v>P3</v>
          </cell>
          <cell r="D6033">
            <v>1700</v>
          </cell>
        </row>
        <row r="6034">
          <cell r="A6034">
            <v>6048</v>
          </cell>
          <cell r="B6034" t="str">
            <v>LAMINA DE ETERNIT</v>
          </cell>
          <cell r="C6034" t="str">
            <v>Und</v>
          </cell>
          <cell r="D6034">
            <v>12199</v>
          </cell>
        </row>
        <row r="6035">
          <cell r="A6035">
            <v>6049</v>
          </cell>
          <cell r="B6035" t="str">
            <v>PUNTILLAS DE 2" 3" 31/2"</v>
          </cell>
          <cell r="C6035" t="str">
            <v>KGS</v>
          </cell>
          <cell r="D6035">
            <v>2000</v>
          </cell>
        </row>
        <row r="6036">
          <cell r="A6036">
            <v>6050</v>
          </cell>
          <cell r="B6036" t="str">
            <v>RELLENO MATERIAL SELECCIONADO</v>
          </cell>
          <cell r="C6036" t="str">
            <v>M3</v>
          </cell>
          <cell r="D6036">
            <v>10000</v>
          </cell>
        </row>
        <row r="6037">
          <cell r="A6037">
            <v>6051</v>
          </cell>
          <cell r="B6037" t="str">
            <v>CONCRETO 2500 P.S.I.</v>
          </cell>
          <cell r="C6037" t="str">
            <v>M3</v>
          </cell>
          <cell r="D6037">
            <v>155160</v>
          </cell>
        </row>
        <row r="6038">
          <cell r="A6038">
            <v>6052</v>
          </cell>
          <cell r="B6038" t="str">
            <v>PUERTA METALICA</v>
          </cell>
          <cell r="C6038" t="str">
            <v>UND</v>
          </cell>
          <cell r="D6038">
            <v>99750</v>
          </cell>
        </row>
        <row r="6039">
          <cell r="A6039">
            <v>6053</v>
          </cell>
          <cell r="B6039" t="str">
            <v>FORMALETA DE COLUMNETA</v>
          </cell>
          <cell r="C6039" t="str">
            <v>GBL</v>
          </cell>
          <cell r="D6039">
            <v>0</v>
          </cell>
        </row>
        <row r="6040">
          <cell r="A6040">
            <v>6054</v>
          </cell>
          <cell r="B6040" t="str">
            <v>TABLA CARACOLI 1"x12cmx3m</v>
          </cell>
          <cell r="C6040" t="str">
            <v>UN</v>
          </cell>
          <cell r="D6040">
            <v>5500</v>
          </cell>
        </row>
        <row r="6041">
          <cell r="A6041">
            <v>6055</v>
          </cell>
          <cell r="B6041" t="str">
            <v>GANCHO DE HIERRO</v>
          </cell>
          <cell r="C6041" t="str">
            <v>UN</v>
          </cell>
          <cell r="D6041">
            <v>200</v>
          </cell>
        </row>
        <row r="6042">
          <cell r="A6042">
            <v>6056</v>
          </cell>
          <cell r="B6042" t="str">
            <v>ALAMBRE NEGRO       No.18</v>
          </cell>
          <cell r="C6042" t="str">
            <v>KG</v>
          </cell>
          <cell r="D6042">
            <v>3000</v>
          </cell>
        </row>
        <row r="6043">
          <cell r="A6043">
            <v>6057</v>
          </cell>
          <cell r="B6043" t="str">
            <v>ACERO FIG.60000 PSI  1/2"</v>
          </cell>
          <cell r="C6043" t="str">
            <v>KG</v>
          </cell>
          <cell r="D6043">
            <v>900</v>
          </cell>
        </row>
        <row r="6044">
          <cell r="A6044">
            <v>6058</v>
          </cell>
          <cell r="B6044" t="str">
            <v>SEGUETA METALOY   12x3 cm</v>
          </cell>
          <cell r="C6044" t="str">
            <v>UN</v>
          </cell>
          <cell r="D6044">
            <v>1500</v>
          </cell>
        </row>
        <row r="6045">
          <cell r="A6045">
            <v>6059</v>
          </cell>
          <cell r="B6045" t="str">
            <v>ACERO DE REFUERZO 60,000 PSI</v>
          </cell>
          <cell r="C6045" t="str">
            <v>KG</v>
          </cell>
          <cell r="D6045">
            <v>2134</v>
          </cell>
        </row>
        <row r="6046">
          <cell r="A6046">
            <v>6060</v>
          </cell>
          <cell r="B6046" t="str">
            <v>TUBERIA SANITARIA 2"</v>
          </cell>
          <cell r="C6046" t="str">
            <v>ML</v>
          </cell>
          <cell r="D6046">
            <v>9432</v>
          </cell>
        </row>
        <row r="6047">
          <cell r="A6047">
            <v>6061</v>
          </cell>
          <cell r="B6047" t="str">
            <v>TUBERIA SANITARIA 3"</v>
          </cell>
          <cell r="C6047" t="str">
            <v>ML</v>
          </cell>
          <cell r="D6047">
            <v>8455</v>
          </cell>
        </row>
        <row r="6048">
          <cell r="A6048">
            <v>6062</v>
          </cell>
          <cell r="B6048" t="str">
            <v>TUBERIA SANITARIA 4"</v>
          </cell>
          <cell r="C6048" t="str">
            <v>ML</v>
          </cell>
          <cell r="D6048">
            <v>11787</v>
          </cell>
        </row>
        <row r="6049">
          <cell r="A6049">
            <v>6063</v>
          </cell>
          <cell r="B6049" t="str">
            <v>SOLDADURA LIQUIDA</v>
          </cell>
          <cell r="C6049" t="str">
            <v>GLN</v>
          </cell>
          <cell r="D6049">
            <v>37198</v>
          </cell>
        </row>
        <row r="6050">
          <cell r="A6050">
            <v>6064</v>
          </cell>
          <cell r="B6050" t="str">
            <v>LIMPIADOR TUBERIA</v>
          </cell>
          <cell r="C6050" t="str">
            <v>UND</v>
          </cell>
          <cell r="D6050">
            <v>17936</v>
          </cell>
        </row>
        <row r="6051">
          <cell r="A6051">
            <v>6065</v>
          </cell>
          <cell r="B6051" t="str">
            <v>BUJE DE 4 X 2</v>
          </cell>
          <cell r="C6051" t="str">
            <v>UND</v>
          </cell>
          <cell r="D6051">
            <v>8800</v>
          </cell>
        </row>
        <row r="6052">
          <cell r="A6052">
            <v>6066</v>
          </cell>
          <cell r="B6052" t="str">
            <v>BUJE DE 4 X3</v>
          </cell>
          <cell r="C6052" t="str">
            <v>UND</v>
          </cell>
          <cell r="D6052">
            <v>9410</v>
          </cell>
        </row>
        <row r="6053">
          <cell r="A6053">
            <v>6067</v>
          </cell>
          <cell r="B6053" t="str">
            <v>BUJE DE 3 X2</v>
          </cell>
          <cell r="C6053" t="str">
            <v>UND</v>
          </cell>
          <cell r="D6053">
            <v>7650</v>
          </cell>
        </row>
        <row r="6054">
          <cell r="A6054">
            <v>6068</v>
          </cell>
          <cell r="B6054" t="str">
            <v>CODO 90 X 2</v>
          </cell>
          <cell r="C6054" t="str">
            <v>UND</v>
          </cell>
          <cell r="D6054">
            <v>1894</v>
          </cell>
        </row>
        <row r="6055">
          <cell r="A6055">
            <v>6069</v>
          </cell>
          <cell r="B6055" t="str">
            <v>CODO 90 X 3</v>
          </cell>
          <cell r="C6055" t="str">
            <v>UND</v>
          </cell>
          <cell r="D6055">
            <v>4120</v>
          </cell>
        </row>
        <row r="6056">
          <cell r="A6056">
            <v>6070</v>
          </cell>
          <cell r="B6056" t="str">
            <v>CODO 90 CXC 4</v>
          </cell>
          <cell r="C6056" t="str">
            <v>UND</v>
          </cell>
          <cell r="D6056">
            <v>9437</v>
          </cell>
        </row>
        <row r="6057">
          <cell r="A6057">
            <v>6071</v>
          </cell>
          <cell r="B6057" t="str">
            <v>CODO 45 X 2 SANITARIA</v>
          </cell>
          <cell r="C6057" t="str">
            <v>UND</v>
          </cell>
          <cell r="D6057">
            <v>2889</v>
          </cell>
        </row>
        <row r="6058">
          <cell r="A6058">
            <v>6072</v>
          </cell>
          <cell r="B6058" t="str">
            <v>CODO 45 X 3 SANT CXC</v>
          </cell>
          <cell r="C6058" t="str">
            <v>UND</v>
          </cell>
          <cell r="D6058">
            <v>10309</v>
          </cell>
        </row>
        <row r="6059">
          <cell r="A6059">
            <v>6073</v>
          </cell>
          <cell r="B6059" t="str">
            <v>CODO 45 X 4</v>
          </cell>
          <cell r="C6059" t="str">
            <v>UND</v>
          </cell>
          <cell r="D6059">
            <v>7561</v>
          </cell>
        </row>
        <row r="6060">
          <cell r="A6060">
            <v>6074</v>
          </cell>
          <cell r="B6060" t="str">
            <v>LADRILLO COMUN</v>
          </cell>
          <cell r="C6060" t="str">
            <v>UND</v>
          </cell>
          <cell r="D6060">
            <v>68</v>
          </cell>
        </row>
        <row r="6061">
          <cell r="A6061">
            <v>6075</v>
          </cell>
          <cell r="B6061" t="str">
            <v>BASE GRANULAR</v>
          </cell>
          <cell r="C6061" t="str">
            <v>M3</v>
          </cell>
          <cell r="D6061">
            <v>17694.59</v>
          </cell>
        </row>
        <row r="6062">
          <cell r="A6062">
            <v>6076</v>
          </cell>
          <cell r="B6062" t="str">
            <v>ACERO DE REFUERZO 40,000 PSI 3/8</v>
          </cell>
          <cell r="C6062" t="str">
            <v>KG</v>
          </cell>
          <cell r="D6062">
            <v>2359</v>
          </cell>
        </row>
        <row r="6063">
          <cell r="A6063">
            <v>6077</v>
          </cell>
          <cell r="B6063" t="str">
            <v>FORMALETA PARA ENTREPISO</v>
          </cell>
          <cell r="C6063" t="str">
            <v>DD</v>
          </cell>
          <cell r="D6063">
            <v>289</v>
          </cell>
        </row>
        <row r="6064">
          <cell r="A6064">
            <v>6078</v>
          </cell>
          <cell r="B6064" t="str">
            <v>ACERO DE REFUERZO 40,000 PSI 1/4</v>
          </cell>
          <cell r="C6064" t="str">
            <v>KG</v>
          </cell>
          <cell r="D6064">
            <v>2359</v>
          </cell>
        </row>
        <row r="6065">
          <cell r="A6065">
            <v>6079</v>
          </cell>
          <cell r="B6065" t="str">
            <v>A.C.P.M.</v>
          </cell>
          <cell r="C6065" t="str">
            <v>GLN</v>
          </cell>
          <cell r="D6065">
            <v>3254</v>
          </cell>
        </row>
        <row r="6066">
          <cell r="A6066">
            <v>6080</v>
          </cell>
          <cell r="B6066" t="str">
            <v>TABLA DE CATIVO 1X2X3,00 MTS</v>
          </cell>
          <cell r="C6066" t="str">
            <v>UND</v>
          </cell>
          <cell r="D6066">
            <v>9630</v>
          </cell>
        </row>
        <row r="6067">
          <cell r="A6067">
            <v>6081</v>
          </cell>
          <cell r="B6067" t="str">
            <v>TABLA DE CEIBA  1X2X3,00 MTS</v>
          </cell>
          <cell r="C6067" t="str">
            <v>UND</v>
          </cell>
          <cell r="D6067">
            <v>37800</v>
          </cell>
        </row>
        <row r="6068">
          <cell r="A6068">
            <v>6082</v>
          </cell>
          <cell r="B6068" t="str">
            <v>BLOQUE EN ARCILLA No 4 0,1X0,2X0,40</v>
          </cell>
          <cell r="C6068" t="str">
            <v>UND</v>
          </cell>
          <cell r="D6068">
            <v>706</v>
          </cell>
        </row>
        <row r="6069">
          <cell r="A6069">
            <v>6083</v>
          </cell>
          <cell r="B6069" t="str">
            <v>BLOQUE EN ARCILLA No 6 0,15X0,2X0,40</v>
          </cell>
          <cell r="C6069" t="str">
            <v>UND</v>
          </cell>
          <cell r="D6069">
            <v>1177</v>
          </cell>
        </row>
        <row r="6070">
          <cell r="A6070">
            <v>6084</v>
          </cell>
          <cell r="B6070" t="str">
            <v>BLOQUE ABUZARDADO FACHADA No 12</v>
          </cell>
          <cell r="C6070" t="str">
            <v>UND</v>
          </cell>
          <cell r="D6070">
            <v>1123</v>
          </cell>
        </row>
        <row r="6071">
          <cell r="A6071">
            <v>6085</v>
          </cell>
        </row>
        <row r="6072">
          <cell r="A6072">
            <v>6086</v>
          </cell>
        </row>
        <row r="6073">
          <cell r="A6073">
            <v>6087</v>
          </cell>
        </row>
        <row r="6074">
          <cell r="A6074">
            <v>6088</v>
          </cell>
        </row>
        <row r="6075">
          <cell r="A6075">
            <v>6089</v>
          </cell>
        </row>
        <row r="6076">
          <cell r="A6076">
            <v>6090</v>
          </cell>
        </row>
        <row r="6077">
          <cell r="A6077">
            <v>6091</v>
          </cell>
        </row>
        <row r="6078">
          <cell r="A6078">
            <v>6092</v>
          </cell>
        </row>
        <row r="6079">
          <cell r="A6079">
            <v>6093</v>
          </cell>
        </row>
        <row r="6080">
          <cell r="A6080">
            <v>6094</v>
          </cell>
        </row>
        <row r="6081">
          <cell r="A6081">
            <v>6095</v>
          </cell>
        </row>
        <row r="6082">
          <cell r="A6082">
            <v>6096</v>
          </cell>
        </row>
        <row r="6083">
          <cell r="A6083">
            <v>6097</v>
          </cell>
        </row>
        <row r="6084">
          <cell r="A6084">
            <v>6098</v>
          </cell>
        </row>
        <row r="6085">
          <cell r="A6085">
            <v>6099</v>
          </cell>
        </row>
        <row r="6086">
          <cell r="A6086">
            <v>6100</v>
          </cell>
        </row>
        <row r="6087">
          <cell r="A6087">
            <v>6101</v>
          </cell>
        </row>
        <row r="6088">
          <cell r="A6088">
            <v>6102</v>
          </cell>
        </row>
        <row r="6089">
          <cell r="A6089">
            <v>6103</v>
          </cell>
        </row>
        <row r="6090">
          <cell r="A6090">
            <v>6104</v>
          </cell>
        </row>
        <row r="6091">
          <cell r="A6091">
            <v>6105</v>
          </cell>
        </row>
        <row r="6092">
          <cell r="A6092">
            <v>6106</v>
          </cell>
        </row>
        <row r="6093">
          <cell r="A6093">
            <v>6107</v>
          </cell>
        </row>
        <row r="6094">
          <cell r="A6094">
            <v>6108</v>
          </cell>
        </row>
        <row r="6095">
          <cell r="A6095">
            <v>6109</v>
          </cell>
        </row>
        <row r="6096">
          <cell r="A6096">
            <v>6110</v>
          </cell>
          <cell r="B6096" t="str">
            <v>CERCHA METALICA TIPO PRATT L= 11.00m CUBIERTA</v>
          </cell>
          <cell r="C6096" t="str">
            <v>UN</v>
          </cell>
          <cell r="D6096">
            <v>621653.94999999995</v>
          </cell>
        </row>
        <row r="6097">
          <cell r="A6097">
            <v>6111</v>
          </cell>
          <cell r="B6097" t="str">
            <v>CORREA METALICA TIPO 1: 2 de1/2``+1 de 3/8``</v>
          </cell>
          <cell r="C6097" t="str">
            <v>ML</v>
          </cell>
          <cell r="D6097">
            <v>27071</v>
          </cell>
        </row>
        <row r="6098">
          <cell r="A6098">
            <v>6112</v>
          </cell>
          <cell r="B6098" t="str">
            <v>CORREA METALICA TIPO 2: 2 de1/2``+1 de 3/8``</v>
          </cell>
          <cell r="C6098" t="str">
            <v>ML</v>
          </cell>
          <cell r="D6098">
            <v>37931</v>
          </cell>
        </row>
        <row r="6099">
          <cell r="A6099">
            <v>6113</v>
          </cell>
          <cell r="B6099" t="str">
            <v>CERCHA METALICA TIPO PRATT L= 5,50m CUBIERTA</v>
          </cell>
          <cell r="C6099" t="str">
            <v>ML</v>
          </cell>
          <cell r="D6099">
            <v>310835</v>
          </cell>
        </row>
        <row r="6100">
          <cell r="A6100">
            <v>6114</v>
          </cell>
        </row>
        <row r="6101">
          <cell r="A6101">
            <v>6115</v>
          </cell>
        </row>
        <row r="6102">
          <cell r="A6102">
            <v>6116</v>
          </cell>
        </row>
        <row r="6103">
          <cell r="A6103">
            <v>6117</v>
          </cell>
        </row>
        <row r="6104">
          <cell r="A6104">
            <v>6118</v>
          </cell>
        </row>
        <row r="6105">
          <cell r="A6105">
            <v>6119</v>
          </cell>
        </row>
        <row r="6106">
          <cell r="A6106">
            <v>6120</v>
          </cell>
          <cell r="B6106" t="str">
            <v>HIDROSOLTA</v>
          </cell>
          <cell r="C6106" t="str">
            <v>KGS</v>
          </cell>
          <cell r="D6106">
            <v>4815</v>
          </cell>
        </row>
        <row r="6107">
          <cell r="A6107">
            <v>6121</v>
          </cell>
          <cell r="B6107" t="str">
            <v>REGISTRO ELECTRICO CON TAPA PARA PUESTA A TIERRA</v>
          </cell>
          <cell r="C6107" t="str">
            <v>UND</v>
          </cell>
          <cell r="D6107">
            <v>80250</v>
          </cell>
        </row>
        <row r="6108">
          <cell r="A6108">
            <v>6122</v>
          </cell>
          <cell r="B6108" t="str">
            <v>VARILLA PARA POLO A TIERRA 5/8 X 2,40 M CON CONECTOR</v>
          </cell>
          <cell r="C6108" t="str">
            <v>UND</v>
          </cell>
          <cell r="D6108">
            <v>43442</v>
          </cell>
        </row>
        <row r="6109">
          <cell r="A6109">
            <v>6123</v>
          </cell>
          <cell r="B6109" t="str">
            <v>CABLE No 4/0 AWG THHN</v>
          </cell>
          <cell r="C6109" t="str">
            <v>ML</v>
          </cell>
          <cell r="D6109">
            <v>74124</v>
          </cell>
        </row>
        <row r="6110">
          <cell r="A6110">
            <v>6124</v>
          </cell>
          <cell r="B6110" t="str">
            <v>CABLE No 1/0 AWG THHN</v>
          </cell>
          <cell r="C6110" t="str">
            <v>ML</v>
          </cell>
          <cell r="D6110">
            <v>37833</v>
          </cell>
        </row>
        <row r="6111">
          <cell r="A6111">
            <v>6125</v>
          </cell>
          <cell r="B6111" t="str">
            <v>CABLE No 2 AWG THHN</v>
          </cell>
          <cell r="C6111" t="str">
            <v>ML</v>
          </cell>
          <cell r="D6111">
            <v>23170</v>
          </cell>
        </row>
        <row r="6112">
          <cell r="A6112">
            <v>6126</v>
          </cell>
          <cell r="B6112" t="str">
            <v>CABLE No 12 AWG THHN</v>
          </cell>
          <cell r="C6112" t="str">
            <v>ML</v>
          </cell>
          <cell r="D6112">
            <v>3018</v>
          </cell>
        </row>
        <row r="6113">
          <cell r="A6113">
            <v>6127</v>
          </cell>
          <cell r="B6113" t="str">
            <v>ALAMBRE COBRE  THHN No 4</v>
          </cell>
          <cell r="C6113" t="str">
            <v>ML</v>
          </cell>
          <cell r="D6113">
            <v>5229</v>
          </cell>
        </row>
        <row r="6114">
          <cell r="A6114">
            <v>6128</v>
          </cell>
          <cell r="B6114" t="str">
            <v>ANCLA SOBRE FACHADA ALEACION ALUMINIO</v>
          </cell>
          <cell r="C6114" t="str">
            <v>UND</v>
          </cell>
          <cell r="D6114">
            <v>10922</v>
          </cell>
        </row>
        <row r="6115">
          <cell r="A6115">
            <v>6129</v>
          </cell>
          <cell r="B6115" t="str">
            <v>ANCLAJE PARA ACOMETIDA EN ALEACION ALUMINIO</v>
          </cell>
          <cell r="C6115" t="str">
            <v>UND</v>
          </cell>
          <cell r="D6115">
            <v>10922</v>
          </cell>
        </row>
        <row r="6116">
          <cell r="A6116">
            <v>6130</v>
          </cell>
          <cell r="B6116" t="str">
            <v>GRAPA PARA ACOMETIDA CON CUÑA PARA 1 PUESTO</v>
          </cell>
          <cell r="C6116" t="str">
            <v>UND</v>
          </cell>
          <cell r="D6116">
            <v>7509</v>
          </cell>
        </row>
        <row r="6117">
          <cell r="A6117">
            <v>6131</v>
          </cell>
          <cell r="B6117" t="str">
            <v>GRAPA DE SUJECCION PARA CABLE ACOMETIDA</v>
          </cell>
          <cell r="C6117" t="str">
            <v>UND</v>
          </cell>
          <cell r="D6117">
            <v>6006</v>
          </cell>
        </row>
        <row r="6118">
          <cell r="A6118">
            <v>6132</v>
          </cell>
          <cell r="B6118" t="str">
            <v>MEDIDOR DE ENERGIA CON CAJA DE SEGURIDAD</v>
          </cell>
          <cell r="C6118" t="str">
            <v>UND</v>
          </cell>
          <cell r="D6118">
            <v>524300</v>
          </cell>
        </row>
        <row r="6119">
          <cell r="A6119">
            <v>6133</v>
          </cell>
          <cell r="B6119" t="str">
            <v>PERNO DE EXPANSION 3/8 X 2 EN ACERO INOXIDABLE</v>
          </cell>
          <cell r="C6119" t="str">
            <v>UND</v>
          </cell>
          <cell r="D6119">
            <v>7509</v>
          </cell>
        </row>
        <row r="6120">
          <cell r="A6120">
            <v>6134</v>
          </cell>
          <cell r="B6120" t="str">
            <v>TENSOR DE UN PUESTO PARA CABLE ANTIFRAUDE</v>
          </cell>
          <cell r="C6120" t="str">
            <v>UND</v>
          </cell>
          <cell r="D6120">
            <v>5399</v>
          </cell>
        </row>
        <row r="6121">
          <cell r="A6121">
            <v>6135</v>
          </cell>
          <cell r="B6121" t="str">
            <v>TORNILLO GOLOSO /4 X /2</v>
          </cell>
          <cell r="C6121" t="str">
            <v>UND</v>
          </cell>
          <cell r="D6121">
            <v>620</v>
          </cell>
        </row>
        <row r="6122">
          <cell r="A6122">
            <v>6136</v>
          </cell>
          <cell r="B6122" t="str">
            <v>BANDA PARA TRANFORMADOR 7 1/2</v>
          </cell>
          <cell r="C6122" t="str">
            <v>UND</v>
          </cell>
          <cell r="D6122">
            <v>18636</v>
          </cell>
        </row>
        <row r="6123">
          <cell r="A6123">
            <v>6137</v>
          </cell>
          <cell r="B6123" t="str">
            <v>TRANFORMADOR MONOFASICO 25 KVA</v>
          </cell>
          <cell r="C6123" t="str">
            <v>UND</v>
          </cell>
          <cell r="D6123">
            <v>3564131</v>
          </cell>
        </row>
        <row r="6124">
          <cell r="A6124">
            <v>6138</v>
          </cell>
          <cell r="B6124" t="str">
            <v>CINTA BANDIT DE 1/2</v>
          </cell>
          <cell r="C6124" t="str">
            <v>UND</v>
          </cell>
          <cell r="D6124">
            <v>3786</v>
          </cell>
        </row>
        <row r="6125">
          <cell r="A6125">
            <v>6139</v>
          </cell>
          <cell r="B6125" t="str">
            <v>HEBILLA PARA CINTA BANDIT 1/2</v>
          </cell>
          <cell r="C6125" t="str">
            <v>UND</v>
          </cell>
          <cell r="D6125">
            <v>620</v>
          </cell>
        </row>
        <row r="6126">
          <cell r="A6126">
            <v>6140</v>
          </cell>
          <cell r="B6126" t="str">
            <v>PARARRAYOS 12 KV 18" DIST. FUGA COMPLETO</v>
          </cell>
          <cell r="C6126" t="str">
            <v>UND</v>
          </cell>
          <cell r="D6126">
            <v>142706</v>
          </cell>
        </row>
        <row r="6127">
          <cell r="A6127">
            <v>6141</v>
          </cell>
          <cell r="B6127" t="str">
            <v>TUBO CONDUIT GALVANIZADO 1/2</v>
          </cell>
          <cell r="C6127" t="str">
            <v>ML</v>
          </cell>
          <cell r="D6127">
            <v>22341</v>
          </cell>
        </row>
        <row r="6128">
          <cell r="A6128">
            <v>6142</v>
          </cell>
          <cell r="B6128" t="str">
            <v>TABLETA ALFA  LISA 20 X 20</v>
          </cell>
          <cell r="C6128" t="str">
            <v>ML</v>
          </cell>
          <cell r="D6128">
            <v>9763</v>
          </cell>
        </row>
        <row r="6129">
          <cell r="A6129">
            <v>6143</v>
          </cell>
          <cell r="B6129" t="str">
            <v>PIEDRA CHINA O GRAVILLA</v>
          </cell>
          <cell r="C6129" t="str">
            <v>M3</v>
          </cell>
          <cell r="D6129">
            <v>59492</v>
          </cell>
        </row>
        <row r="6130">
          <cell r="A6130">
            <v>6144</v>
          </cell>
          <cell r="B6130" t="str">
            <v>CIELO RASO INSTALADO EN LAMINA 61 X 61 TERMOACUSTICA</v>
          </cell>
          <cell r="C6130" t="str">
            <v>M2</v>
          </cell>
          <cell r="D6130">
            <v>34240</v>
          </cell>
        </row>
        <row r="6131">
          <cell r="A6131">
            <v>6145</v>
          </cell>
          <cell r="B6131" t="str">
            <v>LAMINA GALVANIZADA CALIBRE 20</v>
          </cell>
          <cell r="C6131" t="str">
            <v>UND</v>
          </cell>
          <cell r="D6131">
            <v>50894</v>
          </cell>
        </row>
        <row r="6132">
          <cell r="A6132">
            <v>6146</v>
          </cell>
          <cell r="B6132" t="str">
            <v>LISTON DE CATIVO 2 X 3</v>
          </cell>
          <cell r="C6132" t="str">
            <v>UND</v>
          </cell>
          <cell r="D6132">
            <v>10700</v>
          </cell>
        </row>
        <row r="6133">
          <cell r="A6133">
            <v>6147</v>
          </cell>
          <cell r="B6133" t="str">
            <v>PUNTILLA DE 3 1/2</v>
          </cell>
          <cell r="C6133" t="str">
            <v>LB</v>
          </cell>
          <cell r="D6133">
            <v>1744</v>
          </cell>
        </row>
        <row r="6134">
          <cell r="A6134">
            <v>6148</v>
          </cell>
          <cell r="B6134" t="str">
            <v>TUBO ESTUCTURAL GALVANIZADO 1 1/2</v>
          </cell>
          <cell r="C6134" t="str">
            <v>ML</v>
          </cell>
          <cell r="D6134">
            <v>16585</v>
          </cell>
        </row>
        <row r="6135">
          <cell r="A6135">
            <v>6149</v>
          </cell>
          <cell r="B6135" t="str">
            <v>UNION GALVANIZADA 1 1 /2"</v>
          </cell>
          <cell r="C6135" t="str">
            <v>UND</v>
          </cell>
          <cell r="D6135">
            <v>3852</v>
          </cell>
        </row>
        <row r="6136">
          <cell r="A6136">
            <v>6150</v>
          </cell>
          <cell r="B6136" t="str">
            <v xml:space="preserve">LISTON DE CATIVO </v>
          </cell>
          <cell r="C6136" t="str">
            <v>UND</v>
          </cell>
          <cell r="D6136">
            <v>4334</v>
          </cell>
        </row>
        <row r="6137">
          <cell r="A6137">
            <v>6151</v>
          </cell>
          <cell r="B6137" t="str">
            <v>CERRADURA SAFE ENTRADA VERONA</v>
          </cell>
          <cell r="C6137" t="str">
            <v>UND</v>
          </cell>
          <cell r="D6137">
            <v>27071</v>
          </cell>
        </row>
        <row r="6138">
          <cell r="A6138">
            <v>6152</v>
          </cell>
          <cell r="B6138" t="str">
            <v>VENTANA ALUMINIO PROYECTANTE VP-3831</v>
          </cell>
          <cell r="C6138" t="str">
            <v>M2</v>
          </cell>
          <cell r="D6138">
            <v>76398</v>
          </cell>
        </row>
        <row r="6139">
          <cell r="A6139">
            <v>6153</v>
          </cell>
          <cell r="B6139" t="str">
            <v>PABMERIL PLIEGO 9" x 11"</v>
          </cell>
          <cell r="C6139" t="str">
            <v>UND</v>
          </cell>
          <cell r="D6139">
            <v>1979</v>
          </cell>
        </row>
        <row r="6140">
          <cell r="A6140">
            <v>6154</v>
          </cell>
          <cell r="B6140" t="str">
            <v>MASTERKURE 122 - CURADOR</v>
          </cell>
          <cell r="C6140" t="str">
            <v>KG</v>
          </cell>
          <cell r="D6140">
            <v>3605.9</v>
          </cell>
        </row>
        <row r="6141">
          <cell r="A6141">
            <v>6155</v>
          </cell>
          <cell r="B6141" t="str">
            <v>PISACONCRETO PARA PAVIMENTO O BURRO</v>
          </cell>
          <cell r="C6141" t="str">
            <v>DD</v>
          </cell>
          <cell r="D6141">
            <v>2730.64</v>
          </cell>
        </row>
        <row r="6142">
          <cell r="A6142">
            <v>6156</v>
          </cell>
          <cell r="B6142" t="str">
            <v>RIELES PARA PAVIMENTO</v>
          </cell>
          <cell r="C6142" t="str">
            <v>DD</v>
          </cell>
          <cell r="D6142">
            <v>1488.37</v>
          </cell>
        </row>
        <row r="6143">
          <cell r="A6143">
            <v>6157</v>
          </cell>
          <cell r="B6143" t="str">
            <v>INSUMOS PARA ASEO Y LIMPIEZA</v>
          </cell>
          <cell r="C6143" t="str">
            <v>Esp</v>
          </cell>
          <cell r="D6143">
            <v>2246</v>
          </cell>
        </row>
        <row r="6144">
          <cell r="A6144">
            <v>6158</v>
          </cell>
        </row>
        <row r="6145">
          <cell r="A6145">
            <v>6159</v>
          </cell>
        </row>
        <row r="6146">
          <cell r="A6146">
            <v>6160</v>
          </cell>
          <cell r="B6146" t="str">
            <v>CERCHA METALICA TIPO PRATT L=  7.70m  CUBIERTA</v>
          </cell>
          <cell r="C6146" t="str">
            <v>UN</v>
          </cell>
          <cell r="D6146">
            <v>434687.5</v>
          </cell>
        </row>
        <row r="6147">
          <cell r="A6147">
            <v>6161</v>
          </cell>
          <cell r="B6147" t="str">
            <v>CORREA METALICA TIPO 1: 2 de1/2``+1 de 3/8``</v>
          </cell>
          <cell r="C6147" t="str">
            <v>ML</v>
          </cell>
          <cell r="D6147">
            <v>27071</v>
          </cell>
        </row>
        <row r="6148">
          <cell r="A6148">
            <v>6162</v>
          </cell>
          <cell r="B6148" t="str">
            <v>CAÑUELA EN CONCRETO DE 20x12</v>
          </cell>
          <cell r="C6148" t="str">
            <v>ML</v>
          </cell>
          <cell r="D6148">
            <v>4846</v>
          </cell>
        </row>
        <row r="6149">
          <cell r="A6149">
            <v>6163</v>
          </cell>
          <cell r="B6149" t="str">
            <v>IMPERMEABILIZACION ZABALETAS CON MANTO EDIL (ME) DE 3 mm y ACABADO EN PINTURA DE ALUMINIO</v>
          </cell>
          <cell r="C6149" t="str">
            <v>ML</v>
          </cell>
          <cell r="D6149">
            <v>10312</v>
          </cell>
        </row>
        <row r="6150">
          <cell r="A6150">
            <v>6164</v>
          </cell>
          <cell r="B6150" t="str">
            <v>PAÑETE IMPERMEABILIZADO MORTERO 1:3 - SIKA-1</v>
          </cell>
          <cell r="C6150" t="str">
            <v>M2</v>
          </cell>
          <cell r="D6150">
            <v>14787</v>
          </cell>
        </row>
        <row r="6151">
          <cell r="A6151">
            <v>6165</v>
          </cell>
          <cell r="B6151" t="str">
            <v>VÁLVULA DE COMPUERTA 3/4"  RED WHITE</v>
          </cell>
          <cell r="C6151" t="str">
            <v>UN</v>
          </cell>
          <cell r="D6151">
            <v>27124.5</v>
          </cell>
        </row>
        <row r="6152">
          <cell r="A6152">
            <v>6166</v>
          </cell>
          <cell r="B6152" t="str">
            <v>BOMBILLO INCANDESENTE 100 W</v>
          </cell>
          <cell r="C6152" t="str">
            <v>UN</v>
          </cell>
          <cell r="D6152">
            <v>2675</v>
          </cell>
        </row>
        <row r="6153">
          <cell r="A6153">
            <v>6167</v>
          </cell>
          <cell r="B6153" t="str">
            <v>TABLON ANTIDESLIZANTE 0,30 X 0,30</v>
          </cell>
          <cell r="C6153" t="str">
            <v>M2</v>
          </cell>
          <cell r="D6153">
            <v>18825</v>
          </cell>
        </row>
        <row r="6154">
          <cell r="A6154">
            <v>6168</v>
          </cell>
          <cell r="B6154" t="str">
            <v>WIN PVC BEIGE</v>
          </cell>
          <cell r="C6154" t="str">
            <v>UN</v>
          </cell>
          <cell r="D6154">
            <v>3049.5</v>
          </cell>
        </row>
        <row r="6155">
          <cell r="A6155">
            <v>6169</v>
          </cell>
          <cell r="B6155" t="str">
            <v>ÁNGULO HIERRO 3/4 x 1/8</v>
          </cell>
          <cell r="C6155" t="str">
            <v>ML</v>
          </cell>
          <cell r="D6155">
            <v>1323.59</v>
          </cell>
        </row>
        <row r="6156">
          <cell r="A6156">
            <v>6170</v>
          </cell>
          <cell r="B6156" t="str">
            <v>ANTICORROSIVO ROJO CLARO</v>
          </cell>
          <cell r="C6156" t="str">
            <v>GL</v>
          </cell>
          <cell r="D6156">
            <v>34026</v>
          </cell>
        </row>
        <row r="6157">
          <cell r="A6157">
            <v>6171</v>
          </cell>
          <cell r="B6157" t="str">
            <v>BISAGRA ALUMINIO EXT 3"</v>
          </cell>
          <cell r="C6157" t="str">
            <v>UN</v>
          </cell>
          <cell r="D6157">
            <v>2033</v>
          </cell>
        </row>
        <row r="6158">
          <cell r="A6158">
            <v>6172</v>
          </cell>
          <cell r="B6158" t="str">
            <v>DISOLVENTE THINNER</v>
          </cell>
          <cell r="C6158" t="str">
            <v>GL</v>
          </cell>
          <cell r="D6158">
            <v>9117.4699999999993</v>
          </cell>
        </row>
        <row r="6159">
          <cell r="A6159">
            <v>6173</v>
          </cell>
          <cell r="B6159" t="str">
            <v>ESMALTE SINTÉTICO PINTULUX</v>
          </cell>
          <cell r="C6159" t="str">
            <v>GL</v>
          </cell>
          <cell r="D6159">
            <v>46283.92</v>
          </cell>
        </row>
        <row r="6160">
          <cell r="A6160">
            <v>6174</v>
          </cell>
          <cell r="B6160" t="str">
            <v>LÁMINA GALVANIZADA CALIBRE 20</v>
          </cell>
          <cell r="C6160" t="str">
            <v>UN</v>
          </cell>
          <cell r="D6160">
            <v>50894.55</v>
          </cell>
        </row>
        <row r="6161">
          <cell r="A6161">
            <v>6175</v>
          </cell>
          <cell r="B6161" t="str">
            <v>PABMERIL PLIEGO 9" x 11"</v>
          </cell>
          <cell r="C6161" t="str">
            <v>UN</v>
          </cell>
          <cell r="D6161">
            <v>1979.5</v>
          </cell>
        </row>
        <row r="6162">
          <cell r="A6162">
            <v>6176</v>
          </cell>
          <cell r="B6162" t="str">
            <v>SOLDADURA ELÉCTRICA 004-3/23"</v>
          </cell>
          <cell r="C6162" t="str">
            <v>KG</v>
          </cell>
          <cell r="D6162">
            <v>4601</v>
          </cell>
        </row>
        <row r="6163">
          <cell r="A6163">
            <v>6177</v>
          </cell>
          <cell r="B6163" t="str">
            <v>TEE 19MM X 17MM PINTADO</v>
          </cell>
          <cell r="C6163" t="str">
            <v>ML</v>
          </cell>
          <cell r="D6163">
            <v>1605</v>
          </cell>
        </row>
        <row r="6164">
          <cell r="A6164">
            <v>6178</v>
          </cell>
          <cell r="B6164" t="str">
            <v>ANCLAJE HDI 12 HILTI</v>
          </cell>
          <cell r="C6164" t="str">
            <v>UN</v>
          </cell>
          <cell r="D6164">
            <v>2209.5500000000002</v>
          </cell>
        </row>
        <row r="6165">
          <cell r="A6165">
            <v>6179</v>
          </cell>
          <cell r="B6165" t="str">
            <v>TUBO ESTRUCT. REDONDO NEGRO 1-1/4"</v>
          </cell>
          <cell r="C6165" t="str">
            <v>ML</v>
          </cell>
          <cell r="D6165">
            <v>6955</v>
          </cell>
        </row>
        <row r="6166">
          <cell r="A6166">
            <v>6180</v>
          </cell>
          <cell r="B6166" t="str">
            <v>GAS POR CUÑETE</v>
          </cell>
          <cell r="C6166" t="str">
            <v>UN</v>
          </cell>
          <cell r="D6166">
            <v>16050</v>
          </cell>
        </row>
        <row r="6167">
          <cell r="A6167">
            <v>6181</v>
          </cell>
          <cell r="B6167" t="str">
            <v>MANTO EDIL ESTÁNDAR 3MM</v>
          </cell>
          <cell r="C6167" t="str">
            <v>M2</v>
          </cell>
          <cell r="D6167">
            <v>12163.76</v>
          </cell>
        </row>
        <row r="6168">
          <cell r="A6168">
            <v>6182</v>
          </cell>
          <cell r="B6168" t="str">
            <v>PRIMER SUPER POR CUÑETE</v>
          </cell>
          <cell r="C6168" t="str">
            <v>UN</v>
          </cell>
          <cell r="D6168">
            <v>37450</v>
          </cell>
        </row>
        <row r="6169">
          <cell r="A6169">
            <v>6183</v>
          </cell>
          <cell r="B6169" t="str">
            <v>LAVAMANOS ACUACER 07320</v>
          </cell>
          <cell r="C6169" t="str">
            <v>UN</v>
          </cell>
          <cell r="D6169">
            <v>86991</v>
          </cell>
        </row>
        <row r="6170">
          <cell r="A6170">
            <v>6184</v>
          </cell>
          <cell r="B6170" t="str">
            <v>MANGUERA CONEXIÓN FLEXIBLE - LAVAMANOS</v>
          </cell>
          <cell r="C6170" t="str">
            <v>UN</v>
          </cell>
          <cell r="D6170">
            <v>2000.9</v>
          </cell>
        </row>
        <row r="6171">
          <cell r="A6171">
            <v>6185</v>
          </cell>
          <cell r="B6171" t="str">
            <v>SANITARIO INFALTIL CORONA BLANCO COMPLETO</v>
          </cell>
          <cell r="C6171" t="str">
            <v>UN</v>
          </cell>
          <cell r="D6171">
            <v>270576</v>
          </cell>
        </row>
        <row r="6172">
          <cell r="A6172">
            <v>6186</v>
          </cell>
          <cell r="B6172" t="str">
            <v>CORTACIRCUITOS 100 A</v>
          </cell>
          <cell r="C6172" t="str">
            <v>UN</v>
          </cell>
          <cell r="D6172">
            <v>263910.15000000002</v>
          </cell>
        </row>
        <row r="6173">
          <cell r="A6173">
            <v>6187</v>
          </cell>
          <cell r="B6173" t="str">
            <v>FUSIBLE TIPO K 15 KV</v>
          </cell>
          <cell r="C6173" t="str">
            <v>UN</v>
          </cell>
          <cell r="D6173">
            <v>4964.8</v>
          </cell>
        </row>
        <row r="6174">
          <cell r="A6174">
            <v>6188</v>
          </cell>
          <cell r="B6174" t="str">
            <v>CAÑUELA EN CONCRETO DE 20x12</v>
          </cell>
          <cell r="C6174" t="str">
            <v>ML</v>
          </cell>
          <cell r="D6174">
            <v>4846</v>
          </cell>
        </row>
        <row r="6175">
          <cell r="A6175">
            <v>6189</v>
          </cell>
          <cell r="B6175" t="str">
            <v>IMPERMEABILIZACION CON EMULSION ASFALTICA</v>
          </cell>
          <cell r="C6175" t="str">
            <v>M²</v>
          </cell>
          <cell r="D6175">
            <v>1506</v>
          </cell>
        </row>
        <row r="6176">
          <cell r="A6176">
            <v>6190</v>
          </cell>
          <cell r="B6176" t="str">
            <v>MANTO EDIL STANDARD 3mm</v>
          </cell>
          <cell r="C6176" t="str">
            <v>M²</v>
          </cell>
          <cell r="D6176">
            <v>16486</v>
          </cell>
        </row>
        <row r="6177">
          <cell r="A6177">
            <v>6191</v>
          </cell>
          <cell r="B6177" t="str">
            <v>PAÑETE IMPERMEABILIZADO MORTERO 1:3 - SIKA-1</v>
          </cell>
          <cell r="C6177" t="str">
            <v>M²</v>
          </cell>
          <cell r="D6177">
            <v>14787</v>
          </cell>
        </row>
        <row r="6178">
          <cell r="A6178">
            <v>6192</v>
          </cell>
          <cell r="B6178" t="str">
            <v>PLACA BASE CONCRETO 2500 PSI, E=0.10 m</v>
          </cell>
          <cell r="C6178" t="str">
            <v>M²</v>
          </cell>
          <cell r="D6178">
            <v>25939</v>
          </cell>
        </row>
        <row r="6179">
          <cell r="A6179">
            <v>6193</v>
          </cell>
        </row>
        <row r="6180">
          <cell r="A6180">
            <v>6194</v>
          </cell>
        </row>
        <row r="6181">
          <cell r="A6181">
            <v>6195</v>
          </cell>
        </row>
        <row r="6182">
          <cell r="A6182">
            <v>6196</v>
          </cell>
        </row>
        <row r="6183">
          <cell r="A6183">
            <v>6197</v>
          </cell>
        </row>
        <row r="6184">
          <cell r="A6184">
            <v>6198</v>
          </cell>
        </row>
        <row r="6185">
          <cell r="A6185">
            <v>6199</v>
          </cell>
        </row>
        <row r="6186">
          <cell r="A6186">
            <v>6200</v>
          </cell>
        </row>
        <row r="6187">
          <cell r="A6187">
            <v>6201</v>
          </cell>
        </row>
        <row r="6188">
          <cell r="A6188">
            <v>6202</v>
          </cell>
        </row>
        <row r="6189">
          <cell r="A6189">
            <v>6203</v>
          </cell>
        </row>
        <row r="6498">
          <cell r="A6498">
            <v>8000</v>
          </cell>
          <cell r="B6498" t="str">
            <v>PPPPPR</v>
          </cell>
        </row>
      </sheetData>
      <sheetData sheetId="1" refreshError="1"/>
      <sheetData sheetId="2" refreshError="1"/>
      <sheetData sheetId="3" refreshError="1">
        <row r="2">
          <cell r="A2">
            <v>1</v>
          </cell>
          <cell r="B2" t="str">
            <v>DESCAPOTE A MANO</v>
          </cell>
          <cell r="C2" t="str">
            <v>M2</v>
          </cell>
        </row>
        <row r="3">
          <cell r="A3">
            <v>2</v>
          </cell>
          <cell r="B3" t="str">
            <v>EXCAVACION MECANICA Y RETIRO</v>
          </cell>
          <cell r="C3" t="str">
            <v>M3</v>
          </cell>
        </row>
        <row r="4">
          <cell r="A4">
            <v>3</v>
          </cell>
          <cell r="B4" t="str">
            <v>DESCAPOTE A MAQUINA</v>
          </cell>
          <cell r="C4" t="str">
            <v>M3</v>
          </cell>
        </row>
        <row r="5">
          <cell r="A5">
            <v>4</v>
          </cell>
          <cell r="B5" t="str">
            <v>EXPLANACION Y EXTENDIDA</v>
          </cell>
          <cell r="C5" t="str">
            <v>M3</v>
          </cell>
        </row>
        <row r="6">
          <cell r="A6">
            <v>5</v>
          </cell>
          <cell r="B6" t="str">
            <v>EXPLANACION Y RETIRO</v>
          </cell>
          <cell r="C6" t="str">
            <v>M3</v>
          </cell>
        </row>
        <row r="7">
          <cell r="A7">
            <v>6</v>
          </cell>
          <cell r="B7" t="str">
            <v>RELLENOS EN TIERRA</v>
          </cell>
          <cell r="C7" t="str">
            <v>M3</v>
          </cell>
        </row>
        <row r="8">
          <cell r="A8">
            <v>7</v>
          </cell>
          <cell r="B8" t="str">
            <v>REPLANTEO</v>
          </cell>
          <cell r="C8" t="str">
            <v>M2</v>
          </cell>
        </row>
        <row r="9">
          <cell r="A9">
            <v>8</v>
          </cell>
          <cell r="B9" t="str">
            <v>CAMPAMENTO           9 M2</v>
          </cell>
          <cell r="C9" t="str">
            <v>UN</v>
          </cell>
        </row>
        <row r="10">
          <cell r="A10">
            <v>9</v>
          </cell>
          <cell r="B10" t="str">
            <v>CAMPAMENTO          18 M2</v>
          </cell>
          <cell r="C10" t="str">
            <v>UN</v>
          </cell>
        </row>
        <row r="11">
          <cell r="A11">
            <v>10</v>
          </cell>
          <cell r="B11" t="str">
            <v>CAMPAMENTO          36 M2</v>
          </cell>
          <cell r="C11" t="str">
            <v>UN</v>
          </cell>
        </row>
        <row r="12">
          <cell r="A12">
            <v>11</v>
          </cell>
          <cell r="B12" t="str">
            <v>LETRINA         2.00x1.00</v>
          </cell>
          <cell r="C12" t="str">
            <v>UN</v>
          </cell>
        </row>
        <row r="13">
          <cell r="A13">
            <v>12</v>
          </cell>
          <cell r="B13" t="str">
            <v>CERCA EN TABLA</v>
          </cell>
          <cell r="C13" t="str">
            <v>M2</v>
          </cell>
        </row>
        <row r="14">
          <cell r="A14">
            <v>13</v>
          </cell>
          <cell r="B14" t="str">
            <v>CERCA EN ALAMBRE DE PUA</v>
          </cell>
          <cell r="C14" t="str">
            <v>M2</v>
          </cell>
        </row>
        <row r="15">
          <cell r="A15">
            <v>14</v>
          </cell>
          <cell r="B15" t="str">
            <v>CERCA EN LAMINA  h =2.00</v>
          </cell>
          <cell r="C15" t="str">
            <v>ML</v>
          </cell>
        </row>
        <row r="16">
          <cell r="A16">
            <v>15</v>
          </cell>
          <cell r="B16" t="str">
            <v>CERCA LAMINA/BASE h =2.25</v>
          </cell>
          <cell r="C16" t="str">
            <v>ML</v>
          </cell>
        </row>
        <row r="17">
          <cell r="A17">
            <v>16</v>
          </cell>
          <cell r="B17" t="str">
            <v>PUERTA FLOR.MARCO Y HOJA</v>
          </cell>
          <cell r="C17" t="str">
            <v>UN</v>
          </cell>
        </row>
        <row r="18">
          <cell r="A18">
            <v>17</v>
          </cell>
          <cell r="B18" t="str">
            <v>MURO DRYWALL (ACUST)0.15m</v>
          </cell>
          <cell r="C18" t="str">
            <v>M2</v>
          </cell>
        </row>
        <row r="19">
          <cell r="A19">
            <v>18</v>
          </cell>
          <cell r="B19" t="str">
            <v>RED PROV.TELEFONOS</v>
          </cell>
          <cell r="C19" t="str">
            <v>UN</v>
          </cell>
        </row>
        <row r="20">
          <cell r="A20">
            <v>19</v>
          </cell>
          <cell r="B20" t="str">
            <v>RED AGUA PROVIS.L= 50 Mts</v>
          </cell>
          <cell r="C20" t="str">
            <v>UN</v>
          </cell>
        </row>
        <row r="21">
          <cell r="A21">
            <v>20</v>
          </cell>
          <cell r="B21" t="str">
            <v>RED ELECT.PROVIS.l=50 MTS</v>
          </cell>
          <cell r="C21" t="str">
            <v>UN</v>
          </cell>
        </row>
        <row r="22">
          <cell r="A22">
            <v>21</v>
          </cell>
          <cell r="B22" t="str">
            <v>DESMONTE APARATOS SANIT.</v>
          </cell>
          <cell r="C22" t="str">
            <v>UN</v>
          </cell>
        </row>
        <row r="23">
          <cell r="A23">
            <v>22</v>
          </cell>
          <cell r="B23" t="str">
            <v>DESMONTE MARCOS Y PUERTAS</v>
          </cell>
          <cell r="C23" t="str">
            <v>UN</v>
          </cell>
        </row>
        <row r="24">
          <cell r="A24">
            <v>23</v>
          </cell>
          <cell r="B24" t="str">
            <v>DESMONTE VENTANAS</v>
          </cell>
          <cell r="C24" t="str">
            <v>M2</v>
          </cell>
        </row>
        <row r="25">
          <cell r="A25">
            <v>24</v>
          </cell>
          <cell r="B25" t="str">
            <v>DESMONTE CUBIERTAS A.C.</v>
          </cell>
          <cell r="C25" t="str">
            <v>M2</v>
          </cell>
        </row>
        <row r="26">
          <cell r="A26">
            <v>25</v>
          </cell>
          <cell r="B26" t="str">
            <v>MURO DRYWALL (SENC.)0.15m</v>
          </cell>
          <cell r="C26" t="str">
            <v>M2</v>
          </cell>
        </row>
        <row r="27">
          <cell r="A27">
            <v>26</v>
          </cell>
          <cell r="B27" t="str">
            <v>MURO DRYWALL (SENC.)0.10m</v>
          </cell>
          <cell r="C27" t="str">
            <v>M2</v>
          </cell>
        </row>
        <row r="28">
          <cell r="A28">
            <v>27</v>
          </cell>
          <cell r="B28" t="str">
            <v>CASETON DE LONA .80 X .70</v>
          </cell>
          <cell r="C28" t="str">
            <v>ML</v>
          </cell>
        </row>
        <row r="29">
          <cell r="A29">
            <v>28</v>
          </cell>
          <cell r="B29" t="str">
            <v>DEMOLICION MUROS   0,10 Y 0,15 Y RETIRO DE ESCOMBROS</v>
          </cell>
          <cell r="C29" t="str">
            <v>M2</v>
          </cell>
          <cell r="D29">
            <v>9048.9818999999989</v>
          </cell>
        </row>
        <row r="30">
          <cell r="A30">
            <v>29</v>
          </cell>
          <cell r="B30" t="str">
            <v>DEMOLICION MUROS     0.25</v>
          </cell>
          <cell r="C30" t="str">
            <v>M2</v>
          </cell>
        </row>
        <row r="31">
          <cell r="A31">
            <v>30</v>
          </cell>
          <cell r="B31" t="str">
            <v>DEMOLICION.PLACAS MACIZAS Y RETIRO</v>
          </cell>
          <cell r="C31" t="str">
            <v>M2</v>
          </cell>
          <cell r="D31">
            <v>12104</v>
          </cell>
        </row>
        <row r="32">
          <cell r="A32">
            <v>31</v>
          </cell>
          <cell r="B32" t="str">
            <v>DEMOL.PLACAS MACIZAS 0.30</v>
          </cell>
          <cell r="C32" t="str">
            <v>M2</v>
          </cell>
        </row>
        <row r="33">
          <cell r="A33">
            <v>32</v>
          </cell>
          <cell r="B33" t="str">
            <v>DEMOL.PLACAS ALIGER. 0.25</v>
          </cell>
          <cell r="C33" t="str">
            <v>M2</v>
          </cell>
        </row>
        <row r="34">
          <cell r="A34">
            <v>33</v>
          </cell>
          <cell r="B34" t="str">
            <v>DEMOL.PLACAS ALIGER. 0.45</v>
          </cell>
          <cell r="C34" t="str">
            <v>M2</v>
          </cell>
        </row>
        <row r="35">
          <cell r="A35">
            <v>34</v>
          </cell>
          <cell r="B35" t="str">
            <v>DEMOL. VIGAS Y COLUMNAS</v>
          </cell>
          <cell r="C35" t="str">
            <v>M3</v>
          </cell>
        </row>
        <row r="36">
          <cell r="A36">
            <v>35</v>
          </cell>
          <cell r="B36" t="str">
            <v>DEMOLICION PLACAS PISO</v>
          </cell>
          <cell r="C36" t="str">
            <v>M2</v>
          </cell>
        </row>
        <row r="37">
          <cell r="A37">
            <v>36</v>
          </cell>
          <cell r="B37" t="str">
            <v>ESCALERA MACIZA 1/2 TRAMO CONCRETO</v>
          </cell>
          <cell r="C37" t="str">
            <v>M3</v>
          </cell>
        </row>
        <row r="38">
          <cell r="A38">
            <v>37</v>
          </cell>
          <cell r="B38" t="str">
            <v>DINTEL 0.25x0.25</v>
          </cell>
          <cell r="C38" t="str">
            <v>ML</v>
          </cell>
        </row>
        <row r="39">
          <cell r="A39">
            <v>38</v>
          </cell>
          <cell r="B39" t="str">
            <v>FORMALETA ENTREPISO/M2</v>
          </cell>
          <cell r="C39" t="str">
            <v>DD</v>
          </cell>
        </row>
        <row r="40">
          <cell r="A40">
            <v>39</v>
          </cell>
          <cell r="B40" t="str">
            <v>DESCAPOTE          h-0.10</v>
          </cell>
          <cell r="C40" t="str">
            <v>M2</v>
          </cell>
        </row>
        <row r="41">
          <cell r="A41">
            <v>40</v>
          </cell>
          <cell r="B41" t="str">
            <v>C. RASO PLANO DRYWALL</v>
          </cell>
          <cell r="C41" t="str">
            <v>M2</v>
          </cell>
        </row>
        <row r="42">
          <cell r="A42">
            <v>41</v>
          </cell>
          <cell r="B42" t="str">
            <v>C. RASO BOVEDAS DRYWALL</v>
          </cell>
          <cell r="C42" t="str">
            <v>M2</v>
          </cell>
        </row>
        <row r="43">
          <cell r="A43">
            <v>42</v>
          </cell>
          <cell r="B43" t="str">
            <v>MURO DRY-WALL    E= 10 cm</v>
          </cell>
          <cell r="C43" t="str">
            <v>M2</v>
          </cell>
        </row>
        <row r="44">
          <cell r="A44">
            <v>43</v>
          </cell>
          <cell r="B44" t="str">
            <v>MURO DRY-WALL    E= 12 cm</v>
          </cell>
          <cell r="C44" t="str">
            <v>M2</v>
          </cell>
        </row>
        <row r="45">
          <cell r="A45">
            <v>44</v>
          </cell>
          <cell r="B45" t="str">
            <v>MURO DRY-WALL    E=15  cm</v>
          </cell>
          <cell r="C45" t="str">
            <v>M2</v>
          </cell>
        </row>
        <row r="46">
          <cell r="A46">
            <v>45</v>
          </cell>
          <cell r="B46" t="str">
            <v>CONCRETO CICLOPEO</v>
          </cell>
          <cell r="C46" t="str">
            <v>M3</v>
          </cell>
          <cell r="D46">
            <v>161949.72140099999</v>
          </cell>
        </row>
        <row r="47">
          <cell r="A47">
            <v>46</v>
          </cell>
          <cell r="B47" t="str">
            <v>MALLA GRUESA (VOI)</v>
          </cell>
          <cell r="C47" t="str">
            <v>UN</v>
          </cell>
        </row>
        <row r="48">
          <cell r="A48">
            <v>47</v>
          </cell>
          <cell r="B48" t="str">
            <v>RECUBRIM.SINT.TRUFLEX  38</v>
          </cell>
          <cell r="C48" t="str">
            <v>M2</v>
          </cell>
        </row>
        <row r="49">
          <cell r="A49">
            <v>48</v>
          </cell>
          <cell r="B49" t="str">
            <v>DECORAL DECORTURT II</v>
          </cell>
          <cell r="C49" t="str">
            <v>M2</v>
          </cell>
        </row>
        <row r="50">
          <cell r="A50">
            <v>49</v>
          </cell>
          <cell r="B50" t="str">
            <v>EXCAVACION MANUAL</v>
          </cell>
          <cell r="C50" t="str">
            <v>M3</v>
          </cell>
        </row>
        <row r="51">
          <cell r="A51">
            <v>50</v>
          </cell>
          <cell r="B51" t="str">
            <v xml:space="preserve">VIGA SOBRE MURO </v>
          </cell>
          <cell r="C51" t="str">
            <v>M3</v>
          </cell>
        </row>
        <row r="52">
          <cell r="A52">
            <v>51</v>
          </cell>
          <cell r="B52" t="str">
            <v>TOLETE VISTO LACADO</v>
          </cell>
          <cell r="C52" t="str">
            <v>M2</v>
          </cell>
        </row>
        <row r="53">
          <cell r="A53">
            <v>52</v>
          </cell>
          <cell r="B53" t="str">
            <v>PISO CONCR.INDUSTRIAL LIV</v>
          </cell>
          <cell r="C53" t="str">
            <v>M2</v>
          </cell>
        </row>
        <row r="54">
          <cell r="A54">
            <v>53</v>
          </cell>
          <cell r="B54" t="str">
            <v>PISO CONCR.INDUSTRIAL MED</v>
          </cell>
          <cell r="C54" t="str">
            <v>M2</v>
          </cell>
        </row>
        <row r="55">
          <cell r="A55">
            <v>54</v>
          </cell>
          <cell r="B55" t="str">
            <v>PISO CONCR.INDUSTRIAL PES</v>
          </cell>
          <cell r="C55" t="str">
            <v>M2</v>
          </cell>
        </row>
        <row r="56">
          <cell r="A56">
            <v>55</v>
          </cell>
          <cell r="B56" t="str">
            <v>BAJANTE P.V.C          4"</v>
          </cell>
          <cell r="C56" t="str">
            <v>ML</v>
          </cell>
        </row>
        <row r="57">
          <cell r="A57">
            <v>56</v>
          </cell>
          <cell r="B57" t="str">
            <v>ESTRUCTURA METALICA BODEG</v>
          </cell>
          <cell r="C57" t="str">
            <v>KG</v>
          </cell>
        </row>
        <row r="58">
          <cell r="A58">
            <v>57</v>
          </cell>
          <cell r="B58" t="str">
            <v>TEJA LIVIANA</v>
          </cell>
          <cell r="C58" t="str">
            <v>M2</v>
          </cell>
        </row>
        <row r="59">
          <cell r="A59">
            <v>58</v>
          </cell>
          <cell r="B59" t="str">
            <v>VIDRIO DE 3 MM INSTALADO</v>
          </cell>
          <cell r="C59" t="str">
            <v>M2</v>
          </cell>
        </row>
        <row r="60">
          <cell r="A60">
            <v>59</v>
          </cell>
          <cell r="B60" t="str">
            <v>TOMA MONOFASICA DOBLE P.T</v>
          </cell>
          <cell r="C60" t="str">
            <v>UN</v>
          </cell>
        </row>
        <row r="61">
          <cell r="A61">
            <v>60</v>
          </cell>
          <cell r="B61" t="str">
            <v>SOBRECOST0  PUERTA TIPO A</v>
          </cell>
          <cell r="C61" t="str">
            <v>UN</v>
          </cell>
        </row>
        <row r="62">
          <cell r="A62">
            <v>61</v>
          </cell>
          <cell r="B62" t="str">
            <v>SOBRECOSTO  PUERTA TIPO B</v>
          </cell>
          <cell r="C62" t="str">
            <v>UN</v>
          </cell>
        </row>
        <row r="63">
          <cell r="A63">
            <v>62</v>
          </cell>
          <cell r="B63" t="str">
            <v>SOBRECOSTO  PUERTA TIPO C</v>
          </cell>
          <cell r="C63" t="str">
            <v>UN</v>
          </cell>
        </row>
        <row r="64">
          <cell r="A64">
            <v>63</v>
          </cell>
          <cell r="B64" t="str">
            <v>SOBRECOSTO  PUERTA TIPO D</v>
          </cell>
          <cell r="C64" t="str">
            <v>UN</v>
          </cell>
        </row>
        <row r="65">
          <cell r="A65">
            <v>64</v>
          </cell>
          <cell r="B65" t="str">
            <v>EXCAVACION Y RETIRO SOBR.</v>
          </cell>
          <cell r="C65" t="str">
            <v>M3</v>
          </cell>
        </row>
        <row r="66">
          <cell r="A66">
            <v>65</v>
          </cell>
          <cell r="B66" t="str">
            <v>BLOQUE   0.23 PAÑETADO</v>
          </cell>
          <cell r="C66" t="str">
            <v>M2</v>
          </cell>
        </row>
        <row r="67">
          <cell r="A67">
            <v>66</v>
          </cell>
          <cell r="B67" t="str">
            <v>BLOQUE CONCRETO .23 PAÑET</v>
          </cell>
          <cell r="C67" t="str">
            <v>M2</v>
          </cell>
        </row>
        <row r="68">
          <cell r="A68">
            <v>67</v>
          </cell>
          <cell r="B68" t="str">
            <v>DEMOL.CIMIENTO ENTERRADOS</v>
          </cell>
          <cell r="C68" t="str">
            <v>M3</v>
          </cell>
        </row>
        <row r="69">
          <cell r="A69">
            <v>68</v>
          </cell>
          <cell r="B69" t="str">
            <v>DEMOL.CABEZAS     PILOTES</v>
          </cell>
          <cell r="C69" t="str">
            <v>M3</v>
          </cell>
        </row>
        <row r="70">
          <cell r="A70">
            <v>69</v>
          </cell>
          <cell r="B70" t="str">
            <v>EXCAVACION LINEAL MANUAL  CIMIENTOS ZAPATASVIGAS DE AMARRE CILOPEO Y RETIRO DE MATERIAL</v>
          </cell>
          <cell r="C70" t="str">
            <v>ML</v>
          </cell>
          <cell r="D70">
            <v>5200.9301100000002</v>
          </cell>
        </row>
        <row r="71">
          <cell r="A71">
            <v>70</v>
          </cell>
          <cell r="B71" t="str">
            <v>RELLENOS DE EXCAVACION</v>
          </cell>
          <cell r="C71" t="str">
            <v>M3</v>
          </cell>
        </row>
        <row r="72">
          <cell r="A72">
            <v>71</v>
          </cell>
          <cell r="B72" t="str">
            <v>RETIRO SOBRANTES TIERRA</v>
          </cell>
          <cell r="C72" t="str">
            <v>M3</v>
          </cell>
        </row>
        <row r="73">
          <cell r="A73">
            <v>72</v>
          </cell>
          <cell r="B73" t="str">
            <v>BASE SUELO- CAL H= 0,35 M PROPORCION 1:8</v>
          </cell>
          <cell r="C73" t="str">
            <v>M3</v>
          </cell>
          <cell r="D73">
            <v>33161.095875999999</v>
          </cell>
        </row>
        <row r="74">
          <cell r="A74">
            <v>73</v>
          </cell>
          <cell r="B74" t="str">
            <v>BASE ARENA CEMENTO   1:20</v>
          </cell>
          <cell r="C74" t="str">
            <v>M3</v>
          </cell>
        </row>
        <row r="75">
          <cell r="A75">
            <v>74</v>
          </cell>
          <cell r="B75" t="str">
            <v>BASE CONCRETO POBRE e=.05</v>
          </cell>
          <cell r="C75" t="str">
            <v>M2</v>
          </cell>
        </row>
        <row r="76">
          <cell r="A76">
            <v>75</v>
          </cell>
          <cell r="B76" t="str">
            <v>LLAVE MANGUERA</v>
          </cell>
          <cell r="C76" t="str">
            <v>UN</v>
          </cell>
        </row>
        <row r="77">
          <cell r="A77">
            <v>76</v>
          </cell>
          <cell r="B77" t="str">
            <v>ZAPATAS EN CONCRETO DE 3,000 PSI</v>
          </cell>
          <cell r="C77" t="str">
            <v>M3</v>
          </cell>
          <cell r="D77">
            <v>264764.89825000003</v>
          </cell>
        </row>
        <row r="78">
          <cell r="A78">
            <v>77</v>
          </cell>
          <cell r="B78" t="str">
            <v>VIGA AMARRE  EN  CONCRETO</v>
          </cell>
          <cell r="C78" t="str">
            <v>M3</v>
          </cell>
        </row>
        <row r="79">
          <cell r="A79">
            <v>78</v>
          </cell>
          <cell r="B79" t="str">
            <v>VIGA TEE      25x25x20x50</v>
          </cell>
          <cell r="C79" t="str">
            <v>M3</v>
          </cell>
        </row>
        <row r="80">
          <cell r="A80">
            <v>79</v>
          </cell>
          <cell r="B80" t="str">
            <v>VIGA TEE      25x25x20x40</v>
          </cell>
          <cell r="C80" t="str">
            <v>M3</v>
          </cell>
        </row>
        <row r="81">
          <cell r="A81">
            <v>80</v>
          </cell>
          <cell r="B81" t="str">
            <v>S/CIMIENTO CONCRETO 25x25</v>
          </cell>
          <cell r="C81" t="str">
            <v>M3</v>
          </cell>
        </row>
        <row r="82">
          <cell r="A82">
            <v>81</v>
          </cell>
          <cell r="B82" t="str">
            <v>S/CIMIENTO CONCRETO 15x25</v>
          </cell>
          <cell r="C82" t="str">
            <v>M3</v>
          </cell>
        </row>
        <row r="83">
          <cell r="A83">
            <v>82</v>
          </cell>
          <cell r="B83" t="str">
            <v>PILOTES HINCADOS    25x25</v>
          </cell>
          <cell r="C83" t="str">
            <v>ML</v>
          </cell>
        </row>
        <row r="84">
          <cell r="A84">
            <v>83</v>
          </cell>
          <cell r="B84" t="str">
            <v>PLACA CIMENTACION   0.90</v>
          </cell>
          <cell r="C84" t="str">
            <v>M2</v>
          </cell>
        </row>
        <row r="85">
          <cell r="A85">
            <v>84</v>
          </cell>
          <cell r="B85" t="str">
            <v>REFUERZOS HIERRO 37000 FG</v>
          </cell>
          <cell r="C85" t="str">
            <v>TN</v>
          </cell>
        </row>
        <row r="86">
          <cell r="A86">
            <v>85</v>
          </cell>
          <cell r="B86" t="str">
            <v>REFUERZOS HIERRO 60000 FG</v>
          </cell>
          <cell r="C86" t="str">
            <v>TN</v>
          </cell>
        </row>
        <row r="87">
          <cell r="A87">
            <v>86</v>
          </cell>
          <cell r="B87" t="str">
            <v>FLOTADOR MECANICO</v>
          </cell>
          <cell r="C87" t="str">
            <v>UN</v>
          </cell>
        </row>
        <row r="88">
          <cell r="A88">
            <v>87</v>
          </cell>
          <cell r="B88" t="str">
            <v>EXCAVACION MANUA2</v>
          </cell>
          <cell r="C88" t="str">
            <v>M3</v>
          </cell>
        </row>
        <row r="89">
          <cell r="A89">
            <v>88</v>
          </cell>
          <cell r="B89" t="str">
            <v>REPLANTEO CANCHAS</v>
          </cell>
          <cell r="C89" t="str">
            <v>M2</v>
          </cell>
        </row>
        <row r="90">
          <cell r="A90">
            <v>89</v>
          </cell>
          <cell r="B90" t="str">
            <v>BOMBA AGUA 1 1/2 - 3.6 HP</v>
          </cell>
          <cell r="C90" t="str">
            <v>UN</v>
          </cell>
        </row>
        <row r="91">
          <cell r="A91">
            <v>90</v>
          </cell>
          <cell r="B91" t="str">
            <v>MORTERO PARA PEGA 1:3/LT</v>
          </cell>
          <cell r="C91" t="str">
            <v>LT</v>
          </cell>
        </row>
        <row r="92">
          <cell r="A92">
            <v>91</v>
          </cell>
          <cell r="B92" t="str">
            <v>RECUBRIM.SINT.TRUFLEX  42</v>
          </cell>
          <cell r="C92" t="str">
            <v>M2</v>
          </cell>
        </row>
        <row r="93">
          <cell r="A93">
            <v>92</v>
          </cell>
          <cell r="B93" t="str">
            <v>BODEGA SUPERIOR       /ML</v>
          </cell>
          <cell r="C93" t="str">
            <v>ML</v>
          </cell>
        </row>
        <row r="94">
          <cell r="A94">
            <v>93</v>
          </cell>
          <cell r="B94" t="str">
            <v>BODEGA NORMAL         /ML</v>
          </cell>
          <cell r="C94" t="str">
            <v>ML</v>
          </cell>
        </row>
        <row r="95">
          <cell r="A95">
            <v>94</v>
          </cell>
          <cell r="B95" t="str">
            <v>BODEGA MEDIA          /ML</v>
          </cell>
          <cell r="C95" t="str">
            <v>ML</v>
          </cell>
        </row>
        <row r="96">
          <cell r="A96">
            <v>95</v>
          </cell>
          <cell r="B96" t="str">
            <v>BODEGA POPULAR        /ML</v>
          </cell>
          <cell r="C96" t="str">
            <v>ML</v>
          </cell>
        </row>
        <row r="97">
          <cell r="A97">
            <v>96</v>
          </cell>
          <cell r="B97" t="str">
            <v>CUBIERTA BODEGA SUPERIOR</v>
          </cell>
          <cell r="C97" t="str">
            <v>ML</v>
          </cell>
        </row>
        <row r="98">
          <cell r="A98">
            <v>97</v>
          </cell>
          <cell r="B98" t="str">
            <v>CUBIERTA BODEGA NORMAL</v>
          </cell>
          <cell r="C98" t="str">
            <v>ML</v>
          </cell>
        </row>
        <row r="99">
          <cell r="A99">
            <v>98</v>
          </cell>
          <cell r="B99" t="str">
            <v>CUBIERTA BODEGA MEDIA</v>
          </cell>
          <cell r="C99" t="str">
            <v>ML</v>
          </cell>
        </row>
        <row r="100">
          <cell r="A100">
            <v>99</v>
          </cell>
          <cell r="B100" t="str">
            <v>CUBIERTA BODEGA POPULAR</v>
          </cell>
          <cell r="C100" t="str">
            <v>ML</v>
          </cell>
        </row>
        <row r="101">
          <cell r="A101">
            <v>100</v>
          </cell>
          <cell r="B101" t="str">
            <v>BOD.SUPERIOR-ESTR.FACHADA</v>
          </cell>
          <cell r="C101" t="str">
            <v>GL</v>
          </cell>
        </row>
        <row r="102">
          <cell r="A102">
            <v>101</v>
          </cell>
          <cell r="B102" t="str">
            <v>BOD.NORMAL-ESTR. FACHADA</v>
          </cell>
          <cell r="C102" t="str">
            <v>GL</v>
          </cell>
        </row>
        <row r="103">
          <cell r="A103">
            <v>102</v>
          </cell>
          <cell r="B103" t="str">
            <v>BOD. MEDIA-ESTR. FACHADA</v>
          </cell>
          <cell r="C103" t="str">
            <v>GL</v>
          </cell>
        </row>
        <row r="104">
          <cell r="A104">
            <v>103</v>
          </cell>
          <cell r="B104" t="str">
            <v>BOD. POPULAR-ESTR.FACHADA</v>
          </cell>
          <cell r="C104" t="str">
            <v>GL</v>
          </cell>
        </row>
        <row r="105">
          <cell r="A105">
            <v>104</v>
          </cell>
          <cell r="B105" t="str">
            <v>BOD.SUPERIOR ESTRUCT  /ML</v>
          </cell>
          <cell r="C105" t="str">
            <v>ML</v>
          </cell>
        </row>
        <row r="106">
          <cell r="A106">
            <v>105</v>
          </cell>
          <cell r="B106" t="str">
            <v>BOD.NORMAL ESTRUCTURA /ML</v>
          </cell>
          <cell r="C106" t="str">
            <v>ML</v>
          </cell>
        </row>
        <row r="107">
          <cell r="A107">
            <v>106</v>
          </cell>
          <cell r="B107" t="str">
            <v>BOD. MEDIA ESTRUCTURA /ML</v>
          </cell>
          <cell r="C107" t="str">
            <v>ML</v>
          </cell>
        </row>
        <row r="108">
          <cell r="A108">
            <v>107</v>
          </cell>
          <cell r="B108" t="str">
            <v>BOD.POPULAR ESTRUCTURA/ML</v>
          </cell>
          <cell r="C108" t="str">
            <v>ML</v>
          </cell>
        </row>
        <row r="109">
          <cell r="A109">
            <v>108</v>
          </cell>
          <cell r="B109" t="str">
            <v>BOD.SUPERIOR    -FACHADAS</v>
          </cell>
          <cell r="C109" t="str">
            <v>GL</v>
          </cell>
        </row>
        <row r="110">
          <cell r="A110">
            <v>109</v>
          </cell>
          <cell r="B110" t="str">
            <v>BOD.NORMAL      -FACHADAS</v>
          </cell>
          <cell r="C110" t="str">
            <v>GL</v>
          </cell>
        </row>
        <row r="111">
          <cell r="A111">
            <v>110</v>
          </cell>
          <cell r="B111" t="str">
            <v>BOD.MEDIA       -FACHADAS</v>
          </cell>
          <cell r="C111" t="str">
            <v>GL</v>
          </cell>
        </row>
        <row r="112">
          <cell r="A112">
            <v>111</v>
          </cell>
          <cell r="B112" t="str">
            <v>BOD.POPULAR     -FACHADAS</v>
          </cell>
          <cell r="C112" t="str">
            <v>GL</v>
          </cell>
        </row>
        <row r="113">
          <cell r="A113">
            <v>112</v>
          </cell>
          <cell r="B113" t="str">
            <v>RELLENOS TIERRA NEGRA</v>
          </cell>
          <cell r="C113" t="str">
            <v>M3</v>
          </cell>
          <cell r="D113">
            <v>52960.448999999993</v>
          </cell>
        </row>
        <row r="114">
          <cell r="A114">
            <v>113</v>
          </cell>
          <cell r="B114" t="str">
            <v>CAÑUELA CONCRETO  .20x.12</v>
          </cell>
          <cell r="C114" t="str">
            <v>ML</v>
          </cell>
        </row>
        <row r="115">
          <cell r="A115">
            <v>114</v>
          </cell>
          <cell r="B115" t="str">
            <v>RECUBRIM.SINT.TRUFLEX  82</v>
          </cell>
          <cell r="C115" t="str">
            <v>M2</v>
          </cell>
        </row>
        <row r="116">
          <cell r="A116">
            <v>115</v>
          </cell>
          <cell r="B116" t="str">
            <v>ACOMETIDA 3/4" 3 No.10+12</v>
          </cell>
          <cell r="C116" t="str">
            <v>ML</v>
          </cell>
        </row>
        <row r="117">
          <cell r="A117">
            <v>116</v>
          </cell>
          <cell r="B117" t="str">
            <v>ACOMETIDA 11/2"3 No.8+10</v>
          </cell>
          <cell r="C117" t="str">
            <v>ML</v>
          </cell>
        </row>
        <row r="118">
          <cell r="A118">
            <v>117</v>
          </cell>
          <cell r="B118" t="str">
            <v>EXCAVACION MANUA3</v>
          </cell>
          <cell r="C118" t="str">
            <v>M3</v>
          </cell>
        </row>
        <row r="119">
          <cell r="A119">
            <v>118</v>
          </cell>
          <cell r="B119" t="str">
            <v>RELLENOS DE EXCAVACIO1</v>
          </cell>
          <cell r="C119" t="str">
            <v>M3</v>
          </cell>
        </row>
        <row r="120">
          <cell r="A120">
            <v>119</v>
          </cell>
          <cell r="B120" t="str">
            <v>RETIRO SOBRANTES TIERR1</v>
          </cell>
          <cell r="C120" t="str">
            <v>M3</v>
          </cell>
        </row>
        <row r="121">
          <cell r="A121">
            <v>120</v>
          </cell>
          <cell r="B121" t="str">
            <v>EXCAVACION MANUAL</v>
          </cell>
          <cell r="C121" t="str">
            <v>M3</v>
          </cell>
        </row>
        <row r="122">
          <cell r="A122">
            <v>121</v>
          </cell>
          <cell r="B122" t="str">
            <v>TUBERIA  DE  GRES      4"</v>
          </cell>
          <cell r="C122" t="str">
            <v>ML</v>
          </cell>
        </row>
        <row r="123">
          <cell r="A123">
            <v>122</v>
          </cell>
          <cell r="B123" t="str">
            <v>TUBERIA  DE  GRES      6"</v>
          </cell>
          <cell r="C123" t="str">
            <v>ML</v>
          </cell>
        </row>
        <row r="124">
          <cell r="A124">
            <v>123</v>
          </cell>
          <cell r="B124" t="str">
            <v>TUBERIA  DE  GRES      8"</v>
          </cell>
          <cell r="C124" t="str">
            <v>ML</v>
          </cell>
        </row>
        <row r="125">
          <cell r="A125">
            <v>124</v>
          </cell>
          <cell r="B125" t="str">
            <v>TUBERIA  DE  GRES     10"</v>
          </cell>
          <cell r="C125" t="str">
            <v>ML</v>
          </cell>
        </row>
        <row r="126">
          <cell r="A126">
            <v>125</v>
          </cell>
          <cell r="B126" t="str">
            <v>TUBERIA DRENAJE  GRES  4"</v>
          </cell>
          <cell r="C126" t="str">
            <v>ML</v>
          </cell>
        </row>
        <row r="127">
          <cell r="A127">
            <v>126</v>
          </cell>
          <cell r="B127" t="str">
            <v>TUBERIA DRENAJE PVC 100mm</v>
          </cell>
          <cell r="C127" t="str">
            <v>ML</v>
          </cell>
        </row>
        <row r="128">
          <cell r="A128">
            <v>127</v>
          </cell>
          <cell r="B128" t="str">
            <v>TUBERIA  CONCRETO      8"</v>
          </cell>
          <cell r="C128" t="str">
            <v>ML</v>
          </cell>
        </row>
        <row r="129">
          <cell r="A129">
            <v>128</v>
          </cell>
          <cell r="B129" t="str">
            <v>TUBERIA  CONCRETO     10"</v>
          </cell>
          <cell r="C129" t="str">
            <v>ML</v>
          </cell>
        </row>
        <row r="130">
          <cell r="A130">
            <v>129</v>
          </cell>
          <cell r="B130" t="str">
            <v>TUBERIA  CONCRETO     12"</v>
          </cell>
          <cell r="C130" t="str">
            <v>ML</v>
          </cell>
        </row>
        <row r="131">
          <cell r="A131">
            <v>130</v>
          </cell>
          <cell r="B131" t="str">
            <v>ACOMETIDA 2" 3  No. 2+1</v>
          </cell>
          <cell r="C131" t="str">
            <v>ML</v>
          </cell>
        </row>
        <row r="132">
          <cell r="A132">
            <v>131</v>
          </cell>
          <cell r="B132" t="str">
            <v>ACCESORIOS DE GRES     4"</v>
          </cell>
          <cell r="C132" t="str">
            <v>UN</v>
          </cell>
        </row>
        <row r="133">
          <cell r="A133">
            <v>132</v>
          </cell>
          <cell r="B133" t="str">
            <v>ACCESORIOS DE GRES     6"</v>
          </cell>
          <cell r="C133" t="str">
            <v>UN</v>
          </cell>
        </row>
        <row r="134">
          <cell r="A134">
            <v>133</v>
          </cell>
          <cell r="B134" t="str">
            <v>CAJAS INSPECCION  40 x 40</v>
          </cell>
          <cell r="C134" t="str">
            <v>UN</v>
          </cell>
        </row>
        <row r="135">
          <cell r="A135">
            <v>134</v>
          </cell>
          <cell r="B135" t="str">
            <v>CAJAS INSPECCION  50 x 50</v>
          </cell>
          <cell r="C135" t="str">
            <v>UN</v>
          </cell>
        </row>
        <row r="136">
          <cell r="A136">
            <v>135</v>
          </cell>
          <cell r="B136" t="str">
            <v>CAJAS INSPECCION  60 x 60</v>
          </cell>
          <cell r="C136" t="str">
            <v>UN</v>
          </cell>
        </row>
        <row r="137">
          <cell r="A137">
            <v>136</v>
          </cell>
          <cell r="B137" t="str">
            <v>CAJAS INSPECCION  80 x 80</v>
          </cell>
          <cell r="C137" t="str">
            <v>UN</v>
          </cell>
        </row>
        <row r="138">
          <cell r="A138">
            <v>137</v>
          </cell>
          <cell r="B138" t="str">
            <v>CAJAS INSPECCION  100x100</v>
          </cell>
          <cell r="C138" t="str">
            <v>UN</v>
          </cell>
        </row>
        <row r="139">
          <cell r="A139">
            <v>138</v>
          </cell>
          <cell r="B139" t="str">
            <v>CAJA INSP.FIBRIT   TR.LIV</v>
          </cell>
          <cell r="C139" t="str">
            <v>UN</v>
          </cell>
        </row>
        <row r="140">
          <cell r="A140">
            <v>139</v>
          </cell>
          <cell r="B140" t="str">
            <v>CAJA INSP. FIBRIT  TR.PES</v>
          </cell>
          <cell r="C140" t="str">
            <v>UN</v>
          </cell>
        </row>
        <row r="141">
          <cell r="A141">
            <v>140</v>
          </cell>
          <cell r="B141" t="str">
            <v>CAMARAS ELECTRICAS DOBLES</v>
          </cell>
          <cell r="C141" t="str">
            <v>UN</v>
          </cell>
        </row>
        <row r="142">
          <cell r="A142">
            <v>141</v>
          </cell>
          <cell r="B142" t="str">
            <v>DUCTOS ELECTRICOS A.C. 4"</v>
          </cell>
          <cell r="C142" t="str">
            <v>ML</v>
          </cell>
        </row>
        <row r="143">
          <cell r="A143">
            <v>142</v>
          </cell>
          <cell r="B143" t="str">
            <v>DUCTOS ELECTRICOS PVC  4"</v>
          </cell>
          <cell r="C143" t="str">
            <v>ML</v>
          </cell>
        </row>
        <row r="144">
          <cell r="A144">
            <v>143</v>
          </cell>
          <cell r="B144" t="str">
            <v>TAPA SUMIDERO       68x33</v>
          </cell>
          <cell r="C144" t="str">
            <v>UN</v>
          </cell>
        </row>
        <row r="145">
          <cell r="A145">
            <v>144</v>
          </cell>
          <cell r="B145" t="str">
            <v>TAPA SUMIDERO       95x45</v>
          </cell>
          <cell r="C145" t="str">
            <v>UN</v>
          </cell>
        </row>
        <row r="146">
          <cell r="A146">
            <v>145</v>
          </cell>
          <cell r="B146" t="str">
            <v>ACOMETIDA 1" 3 No. 10+12</v>
          </cell>
          <cell r="C146" t="str">
            <v>ML</v>
          </cell>
        </row>
        <row r="147">
          <cell r="A147">
            <v>146</v>
          </cell>
          <cell r="B147" t="str">
            <v>ACOMETIDA 11/2"3 No.12+12</v>
          </cell>
          <cell r="C147" t="str">
            <v>ML</v>
          </cell>
        </row>
        <row r="148">
          <cell r="A148">
            <v>147</v>
          </cell>
          <cell r="B148" t="str">
            <v>TAPA POZO EN VIA</v>
          </cell>
          <cell r="C148" t="str">
            <v>UN</v>
          </cell>
        </row>
        <row r="149">
          <cell r="A149">
            <v>148</v>
          </cell>
          <cell r="B149" t="str">
            <v>CAJA CONTADOR AGUA FIBRIT</v>
          </cell>
          <cell r="C149" t="str">
            <v>UN</v>
          </cell>
        </row>
        <row r="150">
          <cell r="A150">
            <v>149</v>
          </cell>
          <cell r="B150" t="str">
            <v>POZO SEPTICO      ETERNIT</v>
          </cell>
          <cell r="C150" t="str">
            <v>UN</v>
          </cell>
        </row>
        <row r="151">
          <cell r="A151">
            <v>150</v>
          </cell>
          <cell r="B151" t="str">
            <v>TAPA P/CAMARA VEHICULAR</v>
          </cell>
          <cell r="C151" t="str">
            <v>UN</v>
          </cell>
        </row>
        <row r="152">
          <cell r="A152">
            <v>151</v>
          </cell>
          <cell r="B152" t="str">
            <v>TAPA P/CAMARA AP</v>
          </cell>
          <cell r="C152" t="str">
            <v>UN</v>
          </cell>
        </row>
        <row r="153">
          <cell r="A153">
            <v>152</v>
          </cell>
          <cell r="B153" t="str">
            <v>TAPA P/CAMARA AP DOBLE</v>
          </cell>
          <cell r="C153" t="str">
            <v>UN</v>
          </cell>
        </row>
        <row r="154">
          <cell r="A154">
            <v>153</v>
          </cell>
          <cell r="B154" t="str">
            <v>MARCO P/TAPA CAMARA VEHIC</v>
          </cell>
          <cell r="C154" t="str">
            <v>UN</v>
          </cell>
        </row>
        <row r="155">
          <cell r="A155">
            <v>154</v>
          </cell>
          <cell r="B155" t="str">
            <v>MARCO P/TAPA CAMARA AP</v>
          </cell>
          <cell r="C155" t="str">
            <v>UN</v>
          </cell>
        </row>
        <row r="156">
          <cell r="A156">
            <v>155</v>
          </cell>
          <cell r="B156" t="str">
            <v>MARCO P/TAPA CAMARA DOBLE</v>
          </cell>
          <cell r="C156" t="str">
            <v>UN</v>
          </cell>
        </row>
        <row r="157">
          <cell r="A157">
            <v>156</v>
          </cell>
          <cell r="B157" t="str">
            <v>DUCTO ELECTRICO PVC 3"</v>
          </cell>
          <cell r="C157" t="str">
            <v>ML</v>
          </cell>
        </row>
        <row r="158">
          <cell r="A158">
            <v>157</v>
          </cell>
          <cell r="B158" t="str">
            <v>RESERVA 1 1/2"</v>
          </cell>
          <cell r="C158" t="str">
            <v>ML</v>
          </cell>
        </row>
        <row r="159">
          <cell r="A159">
            <v>158</v>
          </cell>
          <cell r="B159" t="str">
            <v>G/ESCOBA PISOPAK     7 cm</v>
          </cell>
          <cell r="C159" t="str">
            <v>ML</v>
          </cell>
        </row>
        <row r="160">
          <cell r="A160">
            <v>159</v>
          </cell>
          <cell r="B160" t="str">
            <v>PISO VINILO PISOPAK 1.6mm</v>
          </cell>
          <cell r="C160" t="str">
            <v>M2</v>
          </cell>
        </row>
        <row r="161">
          <cell r="A161">
            <v>160</v>
          </cell>
          <cell r="B161" t="str">
            <v>PISO VINILO PISOPAK 2 mm</v>
          </cell>
          <cell r="C161" t="str">
            <v>M2</v>
          </cell>
        </row>
        <row r="162">
          <cell r="A162">
            <v>161</v>
          </cell>
          <cell r="B162" t="str">
            <v>PISO VINILO PISOPAK 3 mm</v>
          </cell>
          <cell r="C162" t="str">
            <v>M2</v>
          </cell>
        </row>
        <row r="163">
          <cell r="A163">
            <v>162</v>
          </cell>
          <cell r="B163" t="str">
            <v>INSTALACION PISOPAK 1.6mm</v>
          </cell>
          <cell r="C163" t="str">
            <v>M2</v>
          </cell>
        </row>
        <row r="164">
          <cell r="A164">
            <v>163</v>
          </cell>
          <cell r="B164" t="str">
            <v>INTERCONEXION ENTRE STRIP</v>
          </cell>
          <cell r="C164" t="str">
            <v>ML</v>
          </cell>
        </row>
        <row r="165">
          <cell r="A165">
            <v>164</v>
          </cell>
          <cell r="B165" t="str">
            <v>BARANDA EN MADERA</v>
          </cell>
          <cell r="C165" t="str">
            <v>ML</v>
          </cell>
        </row>
        <row r="166">
          <cell r="A166">
            <v>165</v>
          </cell>
          <cell r="B166" t="str">
            <v>VENTILADOR  100 W</v>
          </cell>
          <cell r="C166" t="str">
            <v>UN</v>
          </cell>
        </row>
        <row r="167">
          <cell r="A167">
            <v>166</v>
          </cell>
          <cell r="B167" t="str">
            <v>VENTILADOR  200 W</v>
          </cell>
          <cell r="C167" t="str">
            <v>UN</v>
          </cell>
        </row>
        <row r="168">
          <cell r="A168">
            <v>167</v>
          </cell>
          <cell r="B168" t="str">
            <v>BALA FLUORESCENTE</v>
          </cell>
          <cell r="C168" t="str">
            <v>UN</v>
          </cell>
        </row>
        <row r="169">
          <cell r="A169">
            <v>168</v>
          </cell>
          <cell r="B169" t="str">
            <v>CHEQUE 1/2"</v>
          </cell>
          <cell r="C169" t="str">
            <v>UN</v>
          </cell>
        </row>
        <row r="170">
          <cell r="A170">
            <v>169</v>
          </cell>
          <cell r="B170" t="str">
            <v>PLACA ALIG. BLOQUE E=0.35</v>
          </cell>
          <cell r="C170" t="str">
            <v>M2</v>
          </cell>
        </row>
        <row r="171">
          <cell r="A171">
            <v>170</v>
          </cell>
          <cell r="B171" t="str">
            <v>PLACA ALIG. BLOQUE E=0.40</v>
          </cell>
          <cell r="C171" t="str">
            <v>M2</v>
          </cell>
        </row>
        <row r="172">
          <cell r="A172">
            <v>171</v>
          </cell>
          <cell r="B172" t="str">
            <v>PLACA ALIG. BLOQUE E=0.45</v>
          </cell>
          <cell r="C172" t="str">
            <v>M2</v>
          </cell>
        </row>
        <row r="173">
          <cell r="A173">
            <v>172</v>
          </cell>
          <cell r="B173" t="str">
            <v>ANCLAJE SALA DE MAQUINAS</v>
          </cell>
          <cell r="C173" t="str">
            <v>UN</v>
          </cell>
        </row>
        <row r="174">
          <cell r="A174">
            <v>173</v>
          </cell>
          <cell r="B174" t="str">
            <v>BOMBA AGUA 2"</v>
          </cell>
          <cell r="C174" t="str">
            <v>UN</v>
          </cell>
        </row>
        <row r="175">
          <cell r="A175">
            <v>174</v>
          </cell>
          <cell r="B175" t="str">
            <v>MURO BLOQUE  No. 5</v>
          </cell>
          <cell r="C175" t="str">
            <v>M2</v>
          </cell>
        </row>
        <row r="176">
          <cell r="A176">
            <v>175</v>
          </cell>
          <cell r="B176" t="str">
            <v>MURO TABIQUE COMUN  0.125</v>
          </cell>
          <cell r="C176" t="str">
            <v>M2</v>
          </cell>
        </row>
        <row r="177">
          <cell r="A177">
            <v>176</v>
          </cell>
          <cell r="B177" t="str">
            <v>MURO TABICON COMUN   0.20</v>
          </cell>
          <cell r="C177" t="str">
            <v>M2</v>
          </cell>
        </row>
        <row r="178">
          <cell r="A178">
            <v>177</v>
          </cell>
          <cell r="B178" t="str">
            <v>MANOMETRO  150 PSI</v>
          </cell>
          <cell r="C178" t="str">
            <v>UN</v>
          </cell>
        </row>
        <row r="179">
          <cell r="A179">
            <v>178</v>
          </cell>
          <cell r="B179" t="str">
            <v>NIPLES PASAMURO 2"</v>
          </cell>
          <cell r="C179" t="str">
            <v>UN</v>
          </cell>
        </row>
        <row r="180">
          <cell r="A180">
            <v>179</v>
          </cell>
          <cell r="B180" t="str">
            <v>NIPLE PASAMURO 4"</v>
          </cell>
          <cell r="C180" t="str">
            <v>UN</v>
          </cell>
        </row>
        <row r="181">
          <cell r="A181">
            <v>180</v>
          </cell>
          <cell r="B181" t="str">
            <v>POCETA</v>
          </cell>
          <cell r="C181" t="str">
            <v>UN</v>
          </cell>
        </row>
        <row r="182">
          <cell r="A182">
            <v>181</v>
          </cell>
          <cell r="B182" t="str">
            <v>CAJA 10 x 10</v>
          </cell>
          <cell r="C182" t="str">
            <v>UN</v>
          </cell>
        </row>
        <row r="183">
          <cell r="A183">
            <v>182</v>
          </cell>
          <cell r="B183" t="str">
            <v>SOBRECIMIENTOS  LADRILLO DOBLE h=0,25 M</v>
          </cell>
          <cell r="C183" t="str">
            <v>ML</v>
          </cell>
          <cell r="D183">
            <v>12536.496360000001</v>
          </cell>
        </row>
        <row r="184">
          <cell r="A184">
            <v>183</v>
          </cell>
          <cell r="B184" t="str">
            <v>SOBRECIMIENTOS       0.15</v>
          </cell>
          <cell r="C184" t="str">
            <v>ML</v>
          </cell>
        </row>
        <row r="185">
          <cell r="A185">
            <v>184</v>
          </cell>
          <cell r="B185" t="str">
            <v>COCINA INT.PARRILLAS 6"</v>
          </cell>
          <cell r="C185" t="str">
            <v>UN</v>
          </cell>
        </row>
        <row r="186">
          <cell r="A186">
            <v>185</v>
          </cell>
          <cell r="B186" t="str">
            <v>SOBRECIMIENTOS       0.20</v>
          </cell>
          <cell r="C186" t="str">
            <v>ML</v>
          </cell>
        </row>
        <row r="187">
          <cell r="A187">
            <v>186</v>
          </cell>
          <cell r="B187" t="str">
            <v>SOBRECIMIENTOS       0.25</v>
          </cell>
          <cell r="C187" t="str">
            <v>ML</v>
          </cell>
        </row>
        <row r="188">
          <cell r="A188">
            <v>187</v>
          </cell>
          <cell r="B188" t="str">
            <v>GROUTING - FLUIDOCONCRETO</v>
          </cell>
          <cell r="C188" t="str">
            <v>M3</v>
          </cell>
        </row>
        <row r="189">
          <cell r="A189">
            <v>188</v>
          </cell>
          <cell r="B189" t="str">
            <v>MURO TOLETE COMUN    0.06</v>
          </cell>
          <cell r="C189" t="str">
            <v>M2</v>
          </cell>
        </row>
        <row r="190">
          <cell r="A190">
            <v>189</v>
          </cell>
          <cell r="B190" t="str">
            <v>MURO TOLETE COMUN    0.12</v>
          </cell>
          <cell r="C190" t="str">
            <v>M2</v>
          </cell>
        </row>
        <row r="191">
          <cell r="A191">
            <v>190</v>
          </cell>
          <cell r="B191" t="str">
            <v>MURO TOLETE COMUN    0.24</v>
          </cell>
          <cell r="C191" t="str">
            <v>M2</v>
          </cell>
        </row>
        <row r="192">
          <cell r="A192">
            <v>191</v>
          </cell>
          <cell r="B192" t="str">
            <v>BLOQUE No.4          0.09</v>
          </cell>
          <cell r="C192" t="str">
            <v>M2</v>
          </cell>
        </row>
        <row r="193">
          <cell r="A193">
            <v>192</v>
          </cell>
          <cell r="B193" t="str">
            <v>BLOQUE No.5         0.125</v>
          </cell>
          <cell r="C193" t="str">
            <v>M2</v>
          </cell>
        </row>
        <row r="194">
          <cell r="A194">
            <v>193</v>
          </cell>
          <cell r="B194" t="str">
            <v>BLOQUE No.5          0.20</v>
          </cell>
          <cell r="C194" t="str">
            <v>M2</v>
          </cell>
        </row>
        <row r="195">
          <cell r="A195">
            <v>194</v>
          </cell>
          <cell r="B195" t="str">
            <v>MURO BOCADILLO       5 cm</v>
          </cell>
          <cell r="C195" t="str">
            <v>M2</v>
          </cell>
        </row>
        <row r="196">
          <cell r="A196">
            <v>195</v>
          </cell>
          <cell r="B196" t="str">
            <v>CAMPAMENTO           9 M1</v>
          </cell>
          <cell r="C196" t="str">
            <v>UN</v>
          </cell>
        </row>
        <row r="197">
          <cell r="A197">
            <v>196</v>
          </cell>
          <cell r="B197" t="str">
            <v>RELLENOS ZAHORRA</v>
          </cell>
          <cell r="C197" t="str">
            <v>M3</v>
          </cell>
        </row>
        <row r="198">
          <cell r="A198">
            <v>197</v>
          </cell>
          <cell r="B198" t="str">
            <v>BLOQUE No.6          0.15</v>
          </cell>
          <cell r="C198" t="str">
            <v>M2</v>
          </cell>
        </row>
        <row r="199">
          <cell r="A199">
            <v>198</v>
          </cell>
          <cell r="B199" t="str">
            <v>BLOQUE No.6          0.20</v>
          </cell>
          <cell r="C199" t="str">
            <v>M2</v>
          </cell>
        </row>
        <row r="200">
          <cell r="A200">
            <v>199</v>
          </cell>
          <cell r="B200" t="str">
            <v>BLOQUE No. 7         0.20</v>
          </cell>
          <cell r="C200" t="str">
            <v>M2</v>
          </cell>
        </row>
        <row r="201">
          <cell r="A201">
            <v>200</v>
          </cell>
          <cell r="B201" t="str">
            <v>MENSULAS EN CONCRETO</v>
          </cell>
          <cell r="C201" t="str">
            <v>UN</v>
          </cell>
        </row>
        <row r="202">
          <cell r="A202">
            <v>201</v>
          </cell>
          <cell r="B202" t="str">
            <v>INSTALACION DE QUICIOS</v>
          </cell>
          <cell r="C202" t="str">
            <v>UN</v>
          </cell>
        </row>
        <row r="203">
          <cell r="A203">
            <v>202</v>
          </cell>
          <cell r="B203" t="str">
            <v>RETIRO DE QUICIOS EXIST.</v>
          </cell>
          <cell r="C203" t="str">
            <v>UN</v>
          </cell>
        </row>
        <row r="204">
          <cell r="A204">
            <v>204</v>
          </cell>
          <cell r="B204" t="str">
            <v>RETIRO DE BOTONERAS</v>
          </cell>
          <cell r="C204" t="str">
            <v>UN</v>
          </cell>
        </row>
        <row r="205">
          <cell r="A205">
            <v>207</v>
          </cell>
          <cell r="B205" t="str">
            <v>BLOQUE CONCRETO      0.10</v>
          </cell>
          <cell r="C205" t="str">
            <v>M2</v>
          </cell>
        </row>
        <row r="206">
          <cell r="A206">
            <v>208</v>
          </cell>
          <cell r="B206" t="str">
            <v>BLOQUE CONCRETO      0.20</v>
          </cell>
          <cell r="C206" t="str">
            <v>M2</v>
          </cell>
        </row>
        <row r="207">
          <cell r="A207">
            <v>209</v>
          </cell>
          <cell r="B207" t="str">
            <v>DINTEL BLOQUE No.5  0.125</v>
          </cell>
          <cell r="C207" t="str">
            <v>ML</v>
          </cell>
        </row>
        <row r="208">
          <cell r="A208">
            <v>210</v>
          </cell>
          <cell r="B208" t="str">
            <v>DINTELES EN BLOQUE   0.15</v>
          </cell>
          <cell r="C208" t="str">
            <v>ML</v>
          </cell>
        </row>
        <row r="209">
          <cell r="A209">
            <v>211</v>
          </cell>
          <cell r="B209" t="str">
            <v>DINTELES EN VARILLA</v>
          </cell>
          <cell r="C209" t="str">
            <v>ML</v>
          </cell>
        </row>
        <row r="210">
          <cell r="A210">
            <v>212</v>
          </cell>
          <cell r="B210" t="str">
            <v>DINTELES CONCRETO   15x20</v>
          </cell>
          <cell r="C210" t="str">
            <v>ML</v>
          </cell>
        </row>
        <row r="211">
          <cell r="A211">
            <v>213</v>
          </cell>
          <cell r="B211" t="str">
            <v>ALFAJIA LADR.TOLETE   .12</v>
          </cell>
          <cell r="C211" t="str">
            <v>ML</v>
          </cell>
        </row>
        <row r="212">
          <cell r="A212">
            <v>216</v>
          </cell>
          <cell r="B212" t="str">
            <v>REMATES LADR.    TOLETE</v>
          </cell>
          <cell r="C212" t="str">
            <v>ML</v>
          </cell>
        </row>
        <row r="213">
          <cell r="A213">
            <v>217</v>
          </cell>
          <cell r="B213" t="str">
            <v>ARCOS 0.25 LADR. PRENSADO</v>
          </cell>
          <cell r="C213" t="str">
            <v>ML</v>
          </cell>
        </row>
        <row r="214">
          <cell r="A214">
            <v>218</v>
          </cell>
          <cell r="B214" t="str">
            <v>BOVEDAS LADR.    PRENSADO</v>
          </cell>
          <cell r="C214" t="str">
            <v>M2</v>
          </cell>
        </row>
        <row r="215">
          <cell r="A215">
            <v>219</v>
          </cell>
          <cell r="B215" t="str">
            <v>ENCHAPES FACHADA  TABLETA</v>
          </cell>
          <cell r="C215" t="str">
            <v>M2</v>
          </cell>
        </row>
        <row r="216">
          <cell r="A216">
            <v>222</v>
          </cell>
          <cell r="B216" t="str">
            <v>ALFAJIAS EN LADR. TOLETE</v>
          </cell>
          <cell r="C216" t="str">
            <v>ML</v>
          </cell>
        </row>
        <row r="217">
          <cell r="A217">
            <v>223</v>
          </cell>
          <cell r="B217" t="str">
            <v>ALFAJIAS CONCRETO     .15</v>
          </cell>
          <cell r="C217" t="str">
            <v>ML</v>
          </cell>
        </row>
        <row r="218">
          <cell r="A218">
            <v>224</v>
          </cell>
          <cell r="B218" t="str">
            <v>ALFAJIAS CONCRETO     .25</v>
          </cell>
          <cell r="C218" t="str">
            <v>ML</v>
          </cell>
        </row>
        <row r="219">
          <cell r="A219">
            <v>226</v>
          </cell>
          <cell r="B219" t="str">
            <v>ENCHAPES LADR.   PRENSADO</v>
          </cell>
          <cell r="C219" t="str">
            <v>M2</v>
          </cell>
        </row>
        <row r="220">
          <cell r="A220">
            <v>227</v>
          </cell>
          <cell r="B220" t="str">
            <v>INSTALACION  SHUT BASURAS</v>
          </cell>
          <cell r="C220" t="str">
            <v>PS</v>
          </cell>
        </row>
        <row r="221">
          <cell r="A221">
            <v>228</v>
          </cell>
          <cell r="B221" t="str">
            <v>INSTALACION CARP.METALICA</v>
          </cell>
          <cell r="C221" t="str">
            <v>M2</v>
          </cell>
        </row>
        <row r="222">
          <cell r="A222">
            <v>229</v>
          </cell>
          <cell r="B222" t="str">
            <v>CHAZOS    P/CARP.  MADERA</v>
          </cell>
          <cell r="C222" t="str">
            <v>UN</v>
          </cell>
        </row>
        <row r="223">
          <cell r="A223">
            <v>230</v>
          </cell>
          <cell r="B223" t="str">
            <v>MESONES EN CONCRETO</v>
          </cell>
          <cell r="C223" t="str">
            <v>M2</v>
          </cell>
        </row>
        <row r="224">
          <cell r="A224">
            <v>231</v>
          </cell>
          <cell r="B224" t="str">
            <v>SALIDA TOMA SNC. P.T  C.N</v>
          </cell>
          <cell r="C224" t="str">
            <v>UN</v>
          </cell>
        </row>
        <row r="225">
          <cell r="A225">
            <v>233</v>
          </cell>
          <cell r="B225" t="str">
            <v>SALIDA VENTILADOR    CN</v>
          </cell>
          <cell r="C225" t="str">
            <v>UN</v>
          </cell>
        </row>
        <row r="226">
          <cell r="A226">
            <v>234</v>
          </cell>
          <cell r="B226" t="str">
            <v>SALIDA PUNTO ALARMA  CN</v>
          </cell>
          <cell r="C226" t="str">
            <v>UN</v>
          </cell>
        </row>
        <row r="227">
          <cell r="A227">
            <v>235</v>
          </cell>
          <cell r="B227" t="str">
            <v>EXCAVACION MECANIC1</v>
          </cell>
          <cell r="C227" t="str">
            <v>M3</v>
          </cell>
        </row>
        <row r="228">
          <cell r="A228">
            <v>236</v>
          </cell>
          <cell r="B228" t="str">
            <v>BASE B-200</v>
          </cell>
          <cell r="C228" t="str">
            <v>M3</v>
          </cell>
        </row>
        <row r="229">
          <cell r="A229">
            <v>237</v>
          </cell>
          <cell r="B229" t="str">
            <v>BASE B-600</v>
          </cell>
          <cell r="C229" t="str">
            <v>M3</v>
          </cell>
        </row>
        <row r="230">
          <cell r="A230">
            <v>238</v>
          </cell>
          <cell r="B230" t="str">
            <v>ACERO TRANSFERENCIA</v>
          </cell>
          <cell r="C230" t="str">
            <v>KG</v>
          </cell>
        </row>
        <row r="231">
          <cell r="A231">
            <v>239</v>
          </cell>
          <cell r="B231" t="str">
            <v>JUNTAS EXTERIORES 1: 4 0,0003 m3/ml</v>
          </cell>
          <cell r="C231" t="str">
            <v>ML</v>
          </cell>
          <cell r="D231">
            <v>1233.7691000000002</v>
          </cell>
        </row>
        <row r="232">
          <cell r="A232">
            <v>240</v>
          </cell>
          <cell r="B232" t="str">
            <v>ZONA VERDE</v>
          </cell>
          <cell r="C232" t="str">
            <v>M2</v>
          </cell>
        </row>
        <row r="233">
          <cell r="A233">
            <v>241</v>
          </cell>
          <cell r="B233" t="str">
            <v>ANDEN EN CONCRETO(h=0.10)</v>
          </cell>
          <cell r="C233" t="str">
            <v>M2</v>
          </cell>
        </row>
        <row r="234">
          <cell r="A234">
            <v>242</v>
          </cell>
          <cell r="B234" t="str">
            <v>SARDINEL EN CONCRETO</v>
          </cell>
          <cell r="C234" t="str">
            <v>ML</v>
          </cell>
        </row>
        <row r="235">
          <cell r="A235">
            <v>243</v>
          </cell>
          <cell r="B235" t="str">
            <v>CALZADA V0 A V2-CONCRETO</v>
          </cell>
          <cell r="C235" t="str">
            <v>M2</v>
          </cell>
        </row>
        <row r="236">
          <cell r="A236">
            <v>244</v>
          </cell>
          <cell r="B236" t="str">
            <v>CALZADA V3 A V8-CONCRETO</v>
          </cell>
          <cell r="C236" t="str">
            <v>M2</v>
          </cell>
        </row>
        <row r="237">
          <cell r="A237">
            <v>245</v>
          </cell>
          <cell r="B237" t="str">
            <v>CALZADA V0 A V2-ASFALTO</v>
          </cell>
          <cell r="C237" t="str">
            <v>M2</v>
          </cell>
        </row>
        <row r="238">
          <cell r="A238">
            <v>246</v>
          </cell>
          <cell r="B238" t="str">
            <v>CALZADA V3 A V4 ASFALTO</v>
          </cell>
          <cell r="C238" t="str">
            <v>M2</v>
          </cell>
        </row>
        <row r="239">
          <cell r="A239">
            <v>247</v>
          </cell>
          <cell r="B239" t="str">
            <v>CALZADA V5 A V8-ASFALTO</v>
          </cell>
          <cell r="C239" t="str">
            <v>M2</v>
          </cell>
        </row>
        <row r="240">
          <cell r="A240">
            <v>248</v>
          </cell>
          <cell r="B240" t="str">
            <v>PAVIMENTO EN CONC. e=.017</v>
          </cell>
          <cell r="C240" t="str">
            <v>M2</v>
          </cell>
        </row>
        <row r="241">
          <cell r="A241">
            <v>249</v>
          </cell>
          <cell r="B241" t="str">
            <v>PAVIMENTO EN CONCR.e=.018</v>
          </cell>
          <cell r="C241" t="str">
            <v>M2</v>
          </cell>
        </row>
        <row r="242">
          <cell r="A242">
            <v>250</v>
          </cell>
          <cell r="B242" t="str">
            <v>SEPARADOR</v>
          </cell>
          <cell r="C242" t="str">
            <v>M2</v>
          </cell>
        </row>
        <row r="243">
          <cell r="A243">
            <v>251</v>
          </cell>
          <cell r="B243" t="str">
            <v>SALIDA SONIDO         C.N</v>
          </cell>
          <cell r="C243" t="str">
            <v>UN</v>
          </cell>
        </row>
        <row r="244">
          <cell r="A244">
            <v>252</v>
          </cell>
          <cell r="B244" t="str">
            <v>INT.AUT.ENCH. 1 x 30 A</v>
          </cell>
          <cell r="C244" t="str">
            <v>UN</v>
          </cell>
        </row>
        <row r="245">
          <cell r="A245">
            <v>253</v>
          </cell>
          <cell r="B245" t="str">
            <v>INT.AUT.ENC. 3 x 30  A</v>
          </cell>
          <cell r="C245" t="str">
            <v>UN</v>
          </cell>
        </row>
        <row r="246">
          <cell r="A246">
            <v>254</v>
          </cell>
          <cell r="B246" t="str">
            <v>TIERRA TABLERO GRAL.DIST.</v>
          </cell>
          <cell r="C246" t="str">
            <v>UN</v>
          </cell>
        </row>
        <row r="247">
          <cell r="A247">
            <v>255</v>
          </cell>
          <cell r="B247" t="str">
            <v>CAJA DE PASO 10x10 TV</v>
          </cell>
          <cell r="C247" t="str">
            <v>UN</v>
          </cell>
        </row>
        <row r="248">
          <cell r="A248">
            <v>256</v>
          </cell>
          <cell r="B248" t="str">
            <v>SALIDA CN 1/2" ANTENA TV</v>
          </cell>
          <cell r="C248" t="str">
            <v>UN</v>
          </cell>
        </row>
        <row r="249">
          <cell r="A249">
            <v>257</v>
          </cell>
          <cell r="B249" t="str">
            <v>STRIP TELEFONOS 20 PARES</v>
          </cell>
          <cell r="C249" t="str">
            <v>UN</v>
          </cell>
        </row>
        <row r="250">
          <cell r="A250">
            <v>258</v>
          </cell>
          <cell r="B250" t="str">
            <v>BALA INCANDESCENTE 100 W</v>
          </cell>
          <cell r="C250" t="str">
            <v>UN</v>
          </cell>
        </row>
        <row r="251">
          <cell r="A251">
            <v>259</v>
          </cell>
          <cell r="B251" t="str">
            <v>PRADIZACION</v>
          </cell>
          <cell r="C251" t="str">
            <v>M2</v>
          </cell>
        </row>
        <row r="252">
          <cell r="A252">
            <v>260</v>
          </cell>
          <cell r="B252" t="str">
            <v>ASEO GENERAL</v>
          </cell>
          <cell r="C252" t="str">
            <v>M2</v>
          </cell>
        </row>
        <row r="253">
          <cell r="A253">
            <v>261</v>
          </cell>
          <cell r="B253" t="str">
            <v>SANITARIO FLUXOMETRO</v>
          </cell>
          <cell r="C253" t="str">
            <v>UN</v>
          </cell>
        </row>
        <row r="254">
          <cell r="A254">
            <v>262</v>
          </cell>
          <cell r="B254" t="str">
            <v>BALA FLUORESCENT1</v>
          </cell>
          <cell r="C254" t="str">
            <v>UN</v>
          </cell>
        </row>
        <row r="255">
          <cell r="A255">
            <v>263</v>
          </cell>
          <cell r="B255" t="str">
            <v>FILOS YJUNTAS EN MORTERO 1,6 0,0003 m3/ml</v>
          </cell>
          <cell r="C255" t="str">
            <v>ML</v>
          </cell>
          <cell r="D255">
            <v>1059.5240000000001</v>
          </cell>
        </row>
        <row r="256">
          <cell r="A256">
            <v>264</v>
          </cell>
          <cell r="B256" t="str">
            <v>GOTEROS EN MORTERO 1:4</v>
          </cell>
          <cell r="C256" t="str">
            <v>ML</v>
          </cell>
          <cell r="D256">
            <v>3902.3723</v>
          </cell>
        </row>
        <row r="257">
          <cell r="A257">
            <v>265</v>
          </cell>
          <cell r="B257" t="str">
            <v>PAÑETE LISO MUROS     1:4</v>
          </cell>
          <cell r="C257" t="str">
            <v>M2</v>
          </cell>
        </row>
        <row r="258">
          <cell r="A258">
            <v>266</v>
          </cell>
          <cell r="B258" t="str">
            <v>PAÑETE LISO MUROS     1:5</v>
          </cell>
          <cell r="C258" t="str">
            <v>M2</v>
          </cell>
        </row>
        <row r="259">
          <cell r="A259">
            <v>267</v>
          </cell>
          <cell r="B259" t="str">
            <v>PAÑETE LISO 1:6  e= 0,015 M MUROS INTERIORES</v>
          </cell>
          <cell r="C259" t="str">
            <v>M2</v>
          </cell>
          <cell r="D259">
            <v>6019.85149</v>
          </cell>
        </row>
        <row r="260">
          <cell r="A260">
            <v>268</v>
          </cell>
          <cell r="B260" t="str">
            <v>PAÑETE LISO MUROS     1:7</v>
          </cell>
          <cell r="C260" t="str">
            <v>M2</v>
          </cell>
        </row>
        <row r="261">
          <cell r="A261">
            <v>269</v>
          </cell>
          <cell r="B261" t="str">
            <v>PAÑETE IMP. MUROS     1:3</v>
          </cell>
          <cell r="C261" t="str">
            <v>M2</v>
          </cell>
        </row>
        <row r="262">
          <cell r="A262">
            <v>270</v>
          </cell>
          <cell r="B262" t="str">
            <v>PAÑETE IMP. MUROS     1:1</v>
          </cell>
          <cell r="C262" t="str">
            <v>M2</v>
          </cell>
        </row>
        <row r="263">
          <cell r="A263">
            <v>271</v>
          </cell>
          <cell r="B263" t="str">
            <v>PAÑETE IMP. MUROS     1:2</v>
          </cell>
          <cell r="C263" t="str">
            <v>M2</v>
          </cell>
        </row>
        <row r="264">
          <cell r="A264">
            <v>272</v>
          </cell>
          <cell r="B264" t="str">
            <v>PAÑETE RUSTICO MUROS  1:5</v>
          </cell>
          <cell r="C264" t="str">
            <v>M2</v>
          </cell>
        </row>
        <row r="265">
          <cell r="A265">
            <v>273</v>
          </cell>
          <cell r="B265" t="str">
            <v>PAÑETE LISO PLACAS    1:4</v>
          </cell>
          <cell r="C265" t="str">
            <v>M2</v>
          </cell>
        </row>
        <row r="266">
          <cell r="A266">
            <v>274</v>
          </cell>
          <cell r="B266" t="str">
            <v>PAÑETE LISO PLACAS    1:5</v>
          </cell>
          <cell r="C266" t="str">
            <v>M2</v>
          </cell>
        </row>
        <row r="267">
          <cell r="A267">
            <v>275</v>
          </cell>
          <cell r="B267" t="str">
            <v>PAÑETE LINEAL LISO PLACAS MORTERO  1:6 e=0,015 M</v>
          </cell>
          <cell r="C267" t="str">
            <v>M2</v>
          </cell>
          <cell r="D267">
            <v>4398.1346000000003</v>
          </cell>
        </row>
        <row r="268">
          <cell r="A268">
            <v>276</v>
          </cell>
          <cell r="B268" t="str">
            <v>PAÑETE LISO PLACAS    1:7</v>
          </cell>
          <cell r="C268" t="str">
            <v>M2</v>
          </cell>
        </row>
        <row r="269">
          <cell r="A269">
            <v>277</v>
          </cell>
          <cell r="B269" t="str">
            <v>PAÑETE RUSTICO PLACAS 1:5</v>
          </cell>
          <cell r="C269" t="str">
            <v>M2</v>
          </cell>
        </row>
        <row r="270">
          <cell r="A270">
            <v>278</v>
          </cell>
          <cell r="B270" t="str">
            <v xml:space="preserve">PAÑETE CON MALLA - VENA   </v>
          </cell>
          <cell r="C270" t="str">
            <v>M2</v>
          </cell>
          <cell r="D270">
            <v>11389.625679999999</v>
          </cell>
        </row>
        <row r="271">
          <cell r="A271">
            <v>279</v>
          </cell>
          <cell r="B271" t="str">
            <v>PAÑETE BAJO MALLA     1:5</v>
          </cell>
          <cell r="C271" t="str">
            <v>M2</v>
          </cell>
        </row>
        <row r="272">
          <cell r="A272">
            <v>280</v>
          </cell>
          <cell r="B272" t="str">
            <v>PAÑETE BAJO MALLA     1:6</v>
          </cell>
          <cell r="C272" t="str">
            <v>M2</v>
          </cell>
        </row>
        <row r="273">
          <cell r="A273">
            <v>281</v>
          </cell>
          <cell r="B273" t="str">
            <v>PAÑETE BAJO GUADUA    1:5</v>
          </cell>
          <cell r="C273" t="str">
            <v>M2</v>
          </cell>
        </row>
        <row r="274">
          <cell r="A274">
            <v>282</v>
          </cell>
          <cell r="B274" t="str">
            <v>PAÑETE CULATAS        1:4 e=0,015 M</v>
          </cell>
          <cell r="C274" t="str">
            <v>M2</v>
          </cell>
          <cell r="D274">
            <v>7747.3721999999989</v>
          </cell>
        </row>
        <row r="275">
          <cell r="A275">
            <v>283</v>
          </cell>
          <cell r="B275" t="str">
            <v>PAÑETE CULATAS        1:5</v>
          </cell>
          <cell r="C275" t="str">
            <v>M2</v>
          </cell>
        </row>
        <row r="276">
          <cell r="A276">
            <v>284</v>
          </cell>
          <cell r="B276" t="str">
            <v>PAÑETE LINEAL CULATAS MORTERO 1:4 e=0,015 M HASTA 0,60 M</v>
          </cell>
          <cell r="C276" t="str">
            <v>ML</v>
          </cell>
          <cell r="D276">
            <v>4765.2179999999998</v>
          </cell>
        </row>
        <row r="277">
          <cell r="A277">
            <v>285</v>
          </cell>
          <cell r="B277" t="str">
            <v>IMPERM.INTEG MORT  TOXEM.</v>
          </cell>
          <cell r="C277" t="str">
            <v>M2</v>
          </cell>
        </row>
        <row r="278">
          <cell r="A278">
            <v>286</v>
          </cell>
          <cell r="B278" t="str">
            <v>IMPERM.INTEG MORT     TEC</v>
          </cell>
          <cell r="C278" t="str">
            <v>M2</v>
          </cell>
        </row>
        <row r="279">
          <cell r="A279">
            <v>287</v>
          </cell>
          <cell r="B279" t="str">
            <v>IMPERM.INTEG MORT    SIKA</v>
          </cell>
          <cell r="C279" t="str">
            <v>M2</v>
          </cell>
        </row>
        <row r="280">
          <cell r="A280">
            <v>288</v>
          </cell>
          <cell r="B280" t="str">
            <v>ENTRAMADO MADERA  C. RASO</v>
          </cell>
          <cell r="C280" t="str">
            <v>M2</v>
          </cell>
        </row>
        <row r="281">
          <cell r="A281">
            <v>289</v>
          </cell>
          <cell r="B281" t="str">
            <v>MALLA BAJO ENTRAMADO</v>
          </cell>
          <cell r="C281" t="str">
            <v>M2</v>
          </cell>
        </row>
        <row r="282">
          <cell r="A282">
            <v>291</v>
          </cell>
          <cell r="B282" t="str">
            <v>BALA INCANDESCENTE 150 W</v>
          </cell>
          <cell r="C282" t="str">
            <v>UN</v>
          </cell>
        </row>
        <row r="283">
          <cell r="A283">
            <v>292</v>
          </cell>
          <cell r="B283" t="str">
            <v>INTERRUPTOR TRIPOLAR</v>
          </cell>
          <cell r="C283" t="str">
            <v>UN</v>
          </cell>
        </row>
        <row r="284">
          <cell r="A284">
            <v>293</v>
          </cell>
          <cell r="B284" t="str">
            <v>CONEXION A TIERRA</v>
          </cell>
          <cell r="C284" t="str">
            <v>UN</v>
          </cell>
        </row>
        <row r="285">
          <cell r="A285">
            <v>294</v>
          </cell>
          <cell r="B285" t="str">
            <v>ACOMETIDA MONOFASICA</v>
          </cell>
          <cell r="C285" t="str">
            <v>UN</v>
          </cell>
        </row>
        <row r="286">
          <cell r="A286">
            <v>295</v>
          </cell>
          <cell r="B286" t="str">
            <v>EQUIPOS</v>
          </cell>
          <cell r="C286" t="str">
            <v>DD</v>
          </cell>
        </row>
        <row r="287">
          <cell r="A287">
            <v>300</v>
          </cell>
          <cell r="B287" t="str">
            <v>CONCRETO CICLOPE1</v>
          </cell>
          <cell r="C287" t="str">
            <v>M3</v>
          </cell>
        </row>
        <row r="288">
          <cell r="A288">
            <v>301</v>
          </cell>
          <cell r="B288" t="str">
            <v>ZAPATA1</v>
          </cell>
          <cell r="C288" t="str">
            <v>M3</v>
          </cell>
        </row>
        <row r="289">
          <cell r="A289">
            <v>302</v>
          </cell>
          <cell r="B289" t="str">
            <v>VIGA AMARRE  EN  CONCRET1</v>
          </cell>
          <cell r="C289" t="str">
            <v>M3</v>
          </cell>
        </row>
        <row r="290">
          <cell r="A290">
            <v>303</v>
          </cell>
          <cell r="B290" t="str">
            <v>VIGA TEE      25x25x20x51</v>
          </cell>
          <cell r="C290" t="str">
            <v>M3</v>
          </cell>
        </row>
        <row r="291">
          <cell r="A291">
            <v>304</v>
          </cell>
          <cell r="B291" t="str">
            <v>VIGA TEE      25x25x20x41</v>
          </cell>
          <cell r="C291" t="str">
            <v>M3</v>
          </cell>
        </row>
        <row r="292">
          <cell r="A292">
            <v>305</v>
          </cell>
          <cell r="B292" t="str">
            <v>S/CIMIENTO CONCRETO 25x21</v>
          </cell>
          <cell r="C292" t="str">
            <v>M3</v>
          </cell>
        </row>
        <row r="293">
          <cell r="A293">
            <v>306</v>
          </cell>
          <cell r="B293" t="str">
            <v>S/CIMIENTO CONCRETO 15x21</v>
          </cell>
          <cell r="C293" t="str">
            <v>M3</v>
          </cell>
        </row>
        <row r="294">
          <cell r="A294">
            <v>307</v>
          </cell>
          <cell r="B294" t="str">
            <v>PILOTES HINCADOS    25x21</v>
          </cell>
          <cell r="C294" t="str">
            <v>ML</v>
          </cell>
        </row>
        <row r="295">
          <cell r="A295">
            <v>308</v>
          </cell>
          <cell r="B295" t="str">
            <v>PLACA CIMENTACION    0.90</v>
          </cell>
          <cell r="C295" t="str">
            <v>M2</v>
          </cell>
        </row>
        <row r="296">
          <cell r="A296">
            <v>320</v>
          </cell>
          <cell r="B296" t="str">
            <v>CASETON DE LONA .80 X .35</v>
          </cell>
          <cell r="C296" t="str">
            <v>ML</v>
          </cell>
        </row>
        <row r="297">
          <cell r="A297">
            <v>321</v>
          </cell>
          <cell r="B297" t="str">
            <v>FORMALETA P/COLUMNA .30m</v>
          </cell>
          <cell r="C297" t="str">
            <v>ML</v>
          </cell>
        </row>
        <row r="298">
          <cell r="A298">
            <v>322</v>
          </cell>
          <cell r="B298" t="str">
            <v>COLUMNA CIRCULAR 0.30 M</v>
          </cell>
          <cell r="C298" t="str">
            <v>ML</v>
          </cell>
        </row>
        <row r="299">
          <cell r="A299">
            <v>323</v>
          </cell>
          <cell r="B299" t="str">
            <v>LADRILLO ESTRUCT.  STA.FE</v>
          </cell>
          <cell r="C299" t="str">
            <v>M2</v>
          </cell>
        </row>
        <row r="300">
          <cell r="A300">
            <v>324</v>
          </cell>
          <cell r="B300" t="str">
            <v>EXCAVACION A MANO</v>
          </cell>
          <cell r="C300" t="str">
            <v>M3</v>
          </cell>
        </row>
        <row r="301">
          <cell r="A301">
            <v>325</v>
          </cell>
          <cell r="B301" t="str">
            <v>RELLENOS  DE   EXCAVACION</v>
          </cell>
          <cell r="C301" t="str">
            <v>M3</v>
          </cell>
        </row>
        <row r="302">
          <cell r="A302">
            <v>326</v>
          </cell>
          <cell r="B302" t="str">
            <v>RETIRO  SOBRANTES  TIERRA</v>
          </cell>
          <cell r="C302" t="str">
            <v>M3</v>
          </cell>
        </row>
        <row r="303">
          <cell r="A303">
            <v>327</v>
          </cell>
          <cell r="B303" t="str">
            <v>DEMOL.CIMIENTO  ENTERRADO</v>
          </cell>
          <cell r="C303" t="str">
            <v>M3</v>
          </cell>
        </row>
        <row r="304">
          <cell r="A304">
            <v>328</v>
          </cell>
          <cell r="B304" t="str">
            <v>DEMOL.CABEZAS     PILOTE1</v>
          </cell>
          <cell r="C304" t="str">
            <v>M3</v>
          </cell>
        </row>
        <row r="305">
          <cell r="A305">
            <v>329</v>
          </cell>
          <cell r="B305" t="str">
            <v>BASE CONCRETO POBRE e=.01</v>
          </cell>
          <cell r="C305" t="str">
            <v>M2</v>
          </cell>
        </row>
        <row r="306">
          <cell r="A306">
            <v>330</v>
          </cell>
          <cell r="B306" t="str">
            <v>PILOTES HINCADOS    25x22</v>
          </cell>
          <cell r="C306" t="str">
            <v>ML</v>
          </cell>
        </row>
        <row r="307">
          <cell r="A307">
            <v>332</v>
          </cell>
          <cell r="B307" t="str">
            <v>CONCRETO VIGAS CIMENTACION</v>
          </cell>
          <cell r="C307" t="str">
            <v>M3</v>
          </cell>
        </row>
        <row r="308">
          <cell r="A308">
            <v>333</v>
          </cell>
          <cell r="B308" t="str">
            <v>COLUMNAS EN CONCRETO</v>
          </cell>
          <cell r="C308" t="str">
            <v>M3</v>
          </cell>
        </row>
        <row r="309">
          <cell r="A309">
            <v>334</v>
          </cell>
          <cell r="B309" t="str">
            <v>ESCALERA</v>
          </cell>
          <cell r="C309" t="str">
            <v>M3</v>
          </cell>
        </row>
        <row r="310">
          <cell r="A310">
            <v>335</v>
          </cell>
          <cell r="B310" t="str">
            <v>PASOS PREF.ESCALERAS  L=1</v>
          </cell>
          <cell r="C310" t="str">
            <v>UN</v>
          </cell>
        </row>
        <row r="311">
          <cell r="A311">
            <v>336</v>
          </cell>
          <cell r="B311" t="str">
            <v>MUROS CONTENCION   h=2.00</v>
          </cell>
          <cell r="C311" t="str">
            <v>M3</v>
          </cell>
        </row>
        <row r="312">
          <cell r="A312">
            <v>337</v>
          </cell>
          <cell r="B312" t="str">
            <v>TANQUE SUBTERRANEO</v>
          </cell>
          <cell r="C312" t="str">
            <v>M3</v>
          </cell>
        </row>
        <row r="313">
          <cell r="A313">
            <v>338</v>
          </cell>
          <cell r="B313" t="str">
            <v>TANQUE ELEVADO</v>
          </cell>
          <cell r="C313" t="str">
            <v>M3</v>
          </cell>
        </row>
        <row r="314">
          <cell r="A314">
            <v>339</v>
          </cell>
          <cell r="B314" t="str">
            <v>CONCRETO VIGAS AEREAS</v>
          </cell>
          <cell r="C314" t="str">
            <v>M3</v>
          </cell>
        </row>
        <row r="315">
          <cell r="A315">
            <v>340</v>
          </cell>
          <cell r="B315" t="str">
            <v>LOSA MACIZA         h=.10</v>
          </cell>
          <cell r="C315" t="str">
            <v>M2</v>
          </cell>
        </row>
        <row r="316">
          <cell r="A316">
            <v>341</v>
          </cell>
          <cell r="B316" t="str">
            <v>LOSA MACIZA         h=.12</v>
          </cell>
          <cell r="C316" t="str">
            <v>M2</v>
          </cell>
        </row>
        <row r="317">
          <cell r="A317">
            <v>342</v>
          </cell>
          <cell r="B317" t="str">
            <v>LOSA MACIZA         h=.15</v>
          </cell>
          <cell r="C317" t="str">
            <v>M2</v>
          </cell>
        </row>
        <row r="318">
          <cell r="A318">
            <v>347</v>
          </cell>
          <cell r="B318" t="str">
            <v>ENTREP.CASETON  SIN VIGAS</v>
          </cell>
          <cell r="C318" t="str">
            <v>M2</v>
          </cell>
        </row>
        <row r="319">
          <cell r="A319">
            <v>348</v>
          </cell>
          <cell r="B319" t="str">
            <v>ENTREP.CASETON  CON VIGAS</v>
          </cell>
          <cell r="C319" t="str">
            <v>M2</v>
          </cell>
        </row>
        <row r="320">
          <cell r="A320">
            <v>349</v>
          </cell>
          <cell r="B320" t="str">
            <v>ENTREPISOS UU  SIN C.RASO</v>
          </cell>
          <cell r="C320" t="str">
            <v>M2</v>
          </cell>
        </row>
        <row r="321">
          <cell r="A321">
            <v>350</v>
          </cell>
          <cell r="B321" t="str">
            <v>ENTREPISOS UU  CON C.RASO</v>
          </cell>
          <cell r="C321" t="str">
            <v>M2</v>
          </cell>
        </row>
        <row r="322">
          <cell r="A322">
            <v>351</v>
          </cell>
          <cell r="B322" t="str">
            <v>ENTREPISOS VIGUETA BLOQUE</v>
          </cell>
          <cell r="C322" t="str">
            <v>M2</v>
          </cell>
        </row>
        <row r="323">
          <cell r="A323">
            <v>355</v>
          </cell>
          <cell r="B323" t="str">
            <v>ENTREPISOS         FIBRIT</v>
          </cell>
          <cell r="C323" t="str">
            <v>M2</v>
          </cell>
        </row>
        <row r="324">
          <cell r="A324">
            <v>356</v>
          </cell>
          <cell r="B324" t="str">
            <v>IMPERM.INTEG CONC  TOXEM.</v>
          </cell>
          <cell r="C324" t="str">
            <v>M3</v>
          </cell>
        </row>
        <row r="325">
          <cell r="A325">
            <v>357</v>
          </cell>
          <cell r="B325" t="str">
            <v>REFUERZOS MALLA</v>
          </cell>
          <cell r="C325" t="str">
            <v>KG</v>
          </cell>
        </row>
        <row r="326">
          <cell r="A326">
            <v>358</v>
          </cell>
          <cell r="B326" t="str">
            <v>REFUERZOS HIERRO 37000 F1</v>
          </cell>
          <cell r="C326" t="str">
            <v>TN</v>
          </cell>
        </row>
        <row r="327">
          <cell r="A327">
            <v>359</v>
          </cell>
          <cell r="B327" t="str">
            <v>REFUERZOS HIERRO 60000 F1</v>
          </cell>
          <cell r="C327" t="str">
            <v>TN</v>
          </cell>
        </row>
        <row r="328">
          <cell r="A328">
            <v>385</v>
          </cell>
          <cell r="B328" t="str">
            <v>PISO SINTETICO TENISSINCO</v>
          </cell>
          <cell r="C328" t="str">
            <v>M2</v>
          </cell>
        </row>
        <row r="329">
          <cell r="A329">
            <v>386</v>
          </cell>
          <cell r="B329" t="str">
            <v>PISO SINTETICO TENISLEIBO</v>
          </cell>
          <cell r="C329" t="str">
            <v>M2</v>
          </cell>
        </row>
        <row r="330">
          <cell r="A330">
            <v>387</v>
          </cell>
          <cell r="B330" t="str">
            <v>EQUIPO1</v>
          </cell>
          <cell r="C330" t="str">
            <v>HR</v>
          </cell>
        </row>
        <row r="331">
          <cell r="A331">
            <v>397</v>
          </cell>
          <cell r="B331" t="str">
            <v>ENTRAMADO  TEJA  ONDULADA</v>
          </cell>
          <cell r="C331" t="str">
            <v>M2</v>
          </cell>
        </row>
        <row r="332">
          <cell r="A332">
            <v>398</v>
          </cell>
          <cell r="B332" t="str">
            <v>ENTRAMADO  TEJA     MOORE</v>
          </cell>
          <cell r="C332" t="str">
            <v>M2</v>
          </cell>
        </row>
        <row r="333">
          <cell r="A333">
            <v>399</v>
          </cell>
          <cell r="B333" t="str">
            <v>ENTRAMADO  TEJA  DE BARRO</v>
          </cell>
          <cell r="C333" t="str">
            <v>M2</v>
          </cell>
        </row>
        <row r="334">
          <cell r="A334">
            <v>400</v>
          </cell>
          <cell r="B334" t="str">
            <v>INMUNIZANTE PARA CUBIERTA</v>
          </cell>
          <cell r="C334" t="str">
            <v>M2</v>
          </cell>
        </row>
        <row r="335">
          <cell r="A335">
            <v>401</v>
          </cell>
          <cell r="B335" t="str">
            <v>TEJA ETERNIT         No.4</v>
          </cell>
          <cell r="C335" t="str">
            <v>M2</v>
          </cell>
        </row>
        <row r="336">
          <cell r="A336">
            <v>402</v>
          </cell>
          <cell r="B336" t="str">
            <v>TEJA ETERNIT         No.6</v>
          </cell>
          <cell r="C336" t="str">
            <v>M2</v>
          </cell>
        </row>
        <row r="337">
          <cell r="A337">
            <v>403</v>
          </cell>
          <cell r="B337" t="str">
            <v>TEJA ETERNIT         No.8</v>
          </cell>
          <cell r="C337" t="str">
            <v>M2</v>
          </cell>
        </row>
        <row r="338">
          <cell r="A338">
            <v>404</v>
          </cell>
          <cell r="B338" t="str">
            <v>CABALLETE  TEJA   ETERNIT</v>
          </cell>
          <cell r="C338" t="str">
            <v>ML</v>
          </cell>
        </row>
        <row r="339">
          <cell r="A339">
            <v>405</v>
          </cell>
          <cell r="B339" t="str">
            <v>ALISTADO IMP.  TEJA BARRO</v>
          </cell>
          <cell r="C339" t="str">
            <v>M2</v>
          </cell>
        </row>
        <row r="340">
          <cell r="A340">
            <v>406</v>
          </cell>
          <cell r="B340" t="str">
            <v>TEJA  DE  BARRO     MOORE</v>
          </cell>
          <cell r="C340" t="str">
            <v>M2</v>
          </cell>
        </row>
        <row r="341">
          <cell r="A341">
            <v>409</v>
          </cell>
          <cell r="B341" t="str">
            <v>CABALLETE  TEJA     MOORE</v>
          </cell>
          <cell r="C341" t="str">
            <v>ML</v>
          </cell>
        </row>
        <row r="342">
          <cell r="A342">
            <v>410</v>
          </cell>
          <cell r="B342" t="str">
            <v>TEJA DE BARRO   S/ETERNIT</v>
          </cell>
          <cell r="C342" t="str">
            <v>M2</v>
          </cell>
        </row>
        <row r="343">
          <cell r="A343">
            <v>412</v>
          </cell>
          <cell r="B343" t="str">
            <v>CANALETA 90       DE 3.75</v>
          </cell>
          <cell r="C343" t="str">
            <v>M2</v>
          </cell>
        </row>
        <row r="344">
          <cell r="A344">
            <v>413</v>
          </cell>
          <cell r="B344" t="str">
            <v>CANALETA 90       DE 4.50</v>
          </cell>
          <cell r="C344" t="str">
            <v>M2</v>
          </cell>
        </row>
        <row r="345">
          <cell r="A345">
            <v>414</v>
          </cell>
          <cell r="B345" t="str">
            <v>CANALETA 90       DE 5.25</v>
          </cell>
          <cell r="C345" t="str">
            <v>M2</v>
          </cell>
        </row>
        <row r="346">
          <cell r="A346">
            <v>415</v>
          </cell>
          <cell r="B346" t="str">
            <v>CANALETA 90       DE 6.00</v>
          </cell>
          <cell r="C346" t="str">
            <v>M2</v>
          </cell>
        </row>
        <row r="347">
          <cell r="A347">
            <v>416</v>
          </cell>
          <cell r="B347" t="str">
            <v>CANALETA 90       DE 7.50</v>
          </cell>
          <cell r="C347" t="str">
            <v>M2</v>
          </cell>
        </row>
        <row r="348">
          <cell r="A348">
            <v>417</v>
          </cell>
          <cell r="B348" t="str">
            <v>CANALETA 90       DE 9.00</v>
          </cell>
          <cell r="C348" t="str">
            <v>M2</v>
          </cell>
        </row>
        <row r="349">
          <cell r="A349">
            <v>418</v>
          </cell>
          <cell r="B349" t="str">
            <v>CANALETA 43       DE 3.50</v>
          </cell>
          <cell r="C349" t="str">
            <v>M2</v>
          </cell>
        </row>
        <row r="350">
          <cell r="A350">
            <v>419</v>
          </cell>
          <cell r="B350" t="str">
            <v>CANALETA 43       DE 4.00</v>
          </cell>
          <cell r="C350" t="str">
            <v>M2</v>
          </cell>
        </row>
        <row r="351">
          <cell r="A351">
            <v>420</v>
          </cell>
          <cell r="B351" t="str">
            <v>CANALETA 43       DE 4.50</v>
          </cell>
          <cell r="C351" t="str">
            <v>M2</v>
          </cell>
        </row>
        <row r="352">
          <cell r="A352">
            <v>421</v>
          </cell>
          <cell r="B352" t="str">
            <v>CANALETA 43       DE 5.00</v>
          </cell>
          <cell r="C352" t="str">
            <v>M2</v>
          </cell>
        </row>
        <row r="353">
          <cell r="A353">
            <v>422</v>
          </cell>
          <cell r="B353" t="str">
            <v>CANALETA 43       DE 5.50</v>
          </cell>
          <cell r="C353" t="str">
            <v>M2</v>
          </cell>
        </row>
        <row r="354">
          <cell r="A354">
            <v>423</v>
          </cell>
          <cell r="B354" t="str">
            <v>CANALETA 43       DE 6.00</v>
          </cell>
          <cell r="C354" t="str">
            <v>M2</v>
          </cell>
        </row>
        <row r="355">
          <cell r="A355">
            <v>424</v>
          </cell>
          <cell r="B355" t="str">
            <v>AFINADO  CUBIERTAS PLANAS</v>
          </cell>
          <cell r="C355" t="str">
            <v>M2</v>
          </cell>
        </row>
        <row r="356">
          <cell r="A356">
            <v>425</v>
          </cell>
          <cell r="B356" t="str">
            <v>PERMA PLY   3 CAPAS</v>
          </cell>
          <cell r="C356" t="str">
            <v>M2</v>
          </cell>
        </row>
        <row r="357">
          <cell r="A357">
            <v>426</v>
          </cell>
          <cell r="B357" t="str">
            <v>MANTO FIBERGLASS       3M</v>
          </cell>
          <cell r="C357" t="str">
            <v>M2</v>
          </cell>
        </row>
        <row r="358">
          <cell r="A358">
            <v>427</v>
          </cell>
          <cell r="B358" t="str">
            <v>MANTO FIBERGLASS       2M</v>
          </cell>
          <cell r="C358" t="str">
            <v>M2</v>
          </cell>
        </row>
        <row r="359">
          <cell r="A359">
            <v>428</v>
          </cell>
          <cell r="B359" t="str">
            <v>SHINGLE     CON IMPERMEAB</v>
          </cell>
          <cell r="C359" t="str">
            <v>M2</v>
          </cell>
        </row>
        <row r="360">
          <cell r="A360">
            <v>429</v>
          </cell>
          <cell r="B360" t="str">
            <v>TEJA ESPAÑOLA     ETERNIT</v>
          </cell>
          <cell r="C360" t="str">
            <v>M2</v>
          </cell>
        </row>
        <row r="361">
          <cell r="A361">
            <v>430</v>
          </cell>
          <cell r="B361" t="str">
            <v>TEJA TRANSPARENTE    No.4</v>
          </cell>
          <cell r="C361" t="str">
            <v>M2</v>
          </cell>
        </row>
        <row r="362">
          <cell r="A362">
            <v>431</v>
          </cell>
          <cell r="B362" t="str">
            <v>TEJA TRANSPARENTE    No.6</v>
          </cell>
          <cell r="C362" t="str">
            <v>M2</v>
          </cell>
        </row>
        <row r="363">
          <cell r="A363">
            <v>432</v>
          </cell>
          <cell r="B363" t="str">
            <v>CANALETA ACESCO   DE 4.50</v>
          </cell>
          <cell r="C363" t="str">
            <v>M2</v>
          </cell>
        </row>
        <row r="364">
          <cell r="A364">
            <v>433</v>
          </cell>
          <cell r="B364" t="str">
            <v>DOMO CIRCULAR      d=1.10</v>
          </cell>
          <cell r="C364" t="str">
            <v>UN</v>
          </cell>
        </row>
        <row r="365">
          <cell r="A365">
            <v>437</v>
          </cell>
          <cell r="B365" t="str">
            <v>CANAL LATON        d=0.50</v>
          </cell>
          <cell r="C365" t="str">
            <v>ML</v>
          </cell>
        </row>
        <row r="366">
          <cell r="A366">
            <v>438</v>
          </cell>
          <cell r="B366" t="str">
            <v>CANAL LATON        d=0.75</v>
          </cell>
          <cell r="C366" t="str">
            <v>ML</v>
          </cell>
        </row>
        <row r="367">
          <cell r="A367">
            <v>439</v>
          </cell>
          <cell r="B367" t="str">
            <v>CANAL LATON        d=1.00</v>
          </cell>
          <cell r="C367" t="str">
            <v>ML</v>
          </cell>
        </row>
        <row r="368">
          <cell r="A368">
            <v>440</v>
          </cell>
          <cell r="B368" t="str">
            <v>BAJANTE LATON      12 x 6</v>
          </cell>
          <cell r="C368" t="str">
            <v>ML</v>
          </cell>
        </row>
        <row r="369">
          <cell r="A369">
            <v>441</v>
          </cell>
          <cell r="B369" t="str">
            <v>FLANCHE LATON        0.08</v>
          </cell>
          <cell r="C369" t="str">
            <v>ML</v>
          </cell>
        </row>
        <row r="370">
          <cell r="A370">
            <v>442</v>
          </cell>
          <cell r="B370" t="str">
            <v>CANAL   PVC 3"</v>
          </cell>
          <cell r="C370" t="str">
            <v>ML</v>
          </cell>
        </row>
        <row r="371">
          <cell r="A371">
            <v>443</v>
          </cell>
          <cell r="B371" t="str">
            <v>BAJANTE PVC 3"</v>
          </cell>
          <cell r="C371" t="str">
            <v>ML</v>
          </cell>
        </row>
        <row r="372">
          <cell r="A372">
            <v>444</v>
          </cell>
          <cell r="B372" t="str">
            <v>TRAGANTES              4"</v>
          </cell>
          <cell r="C372" t="str">
            <v>UN</v>
          </cell>
        </row>
        <row r="373">
          <cell r="A373">
            <v>445</v>
          </cell>
          <cell r="B373" t="str">
            <v>TRAGANTES              6"</v>
          </cell>
          <cell r="C373" t="str">
            <v>UN</v>
          </cell>
        </row>
        <row r="374">
          <cell r="A374">
            <v>478</v>
          </cell>
          <cell r="B374" t="str">
            <v>MALLA    PARA     PAÑETAR</v>
          </cell>
          <cell r="C374" t="str">
            <v>M2</v>
          </cell>
        </row>
        <row r="375">
          <cell r="A375">
            <v>479</v>
          </cell>
          <cell r="B375" t="str">
            <v>ARMADURA   MADERA Y MALLA</v>
          </cell>
          <cell r="C375" t="str">
            <v>M2</v>
          </cell>
        </row>
        <row r="376">
          <cell r="A376">
            <v>480</v>
          </cell>
          <cell r="B376" t="str">
            <v>CIELO RASO PINO CIPRES</v>
          </cell>
          <cell r="C376" t="str">
            <v>M2</v>
          </cell>
        </row>
        <row r="377">
          <cell r="A377">
            <v>481</v>
          </cell>
          <cell r="B377" t="str">
            <v>CIELO RASO MARFIL</v>
          </cell>
          <cell r="C377" t="str">
            <v>M2</v>
          </cell>
        </row>
        <row r="378">
          <cell r="A378">
            <v>482</v>
          </cell>
          <cell r="B378" t="str">
            <v>CIELO RASO CEDRILLO</v>
          </cell>
          <cell r="C378" t="str">
            <v>M2</v>
          </cell>
        </row>
        <row r="379">
          <cell r="A379">
            <v>483</v>
          </cell>
          <cell r="B379" t="str">
            <v>CIELO RASO ZAPAN</v>
          </cell>
          <cell r="C379" t="str">
            <v>M2</v>
          </cell>
        </row>
        <row r="380">
          <cell r="A380">
            <v>484</v>
          </cell>
          <cell r="B380" t="str">
            <v>CANES EN PLANCHON</v>
          </cell>
          <cell r="C380" t="str">
            <v>ML</v>
          </cell>
        </row>
        <row r="381">
          <cell r="A381">
            <v>485</v>
          </cell>
          <cell r="B381" t="str">
            <v>LAMINA   PLANA    ETERNIT</v>
          </cell>
          <cell r="C381" t="str">
            <v>M2</v>
          </cell>
        </row>
        <row r="382">
          <cell r="A382">
            <v>486</v>
          </cell>
          <cell r="B382" t="str">
            <v>CIELO RASO DURACUSTIC</v>
          </cell>
          <cell r="C382" t="str">
            <v>M2</v>
          </cell>
        </row>
        <row r="383">
          <cell r="A383">
            <v>487</v>
          </cell>
          <cell r="B383" t="str">
            <v>CIELO RASO AMARILLON</v>
          </cell>
          <cell r="C383" t="str">
            <v>M2</v>
          </cell>
        </row>
        <row r="384">
          <cell r="A384">
            <v>488</v>
          </cell>
          <cell r="B384" t="str">
            <v>LUXACELL ACERO</v>
          </cell>
          <cell r="C384" t="str">
            <v>M2</v>
          </cell>
        </row>
        <row r="385">
          <cell r="A385">
            <v>489</v>
          </cell>
          <cell r="B385" t="str">
            <v>LUXALON ALUMINIO    P  80</v>
          </cell>
          <cell r="C385" t="str">
            <v>M2</v>
          </cell>
        </row>
        <row r="386">
          <cell r="A386">
            <v>490</v>
          </cell>
          <cell r="B386" t="str">
            <v>LUXALON GALV.ACUST. P 130</v>
          </cell>
          <cell r="C386" t="str">
            <v>M2</v>
          </cell>
        </row>
        <row r="387">
          <cell r="A387">
            <v>491</v>
          </cell>
          <cell r="B387" t="str">
            <v>LUXALON ACERO ACUST.P  80</v>
          </cell>
          <cell r="C387" t="str">
            <v>M2</v>
          </cell>
        </row>
        <row r="388">
          <cell r="A388">
            <v>492</v>
          </cell>
          <cell r="B388" t="str">
            <v>LUXALON ACERO DECOR P 130</v>
          </cell>
          <cell r="C388" t="str">
            <v>M2</v>
          </cell>
        </row>
        <row r="389">
          <cell r="A389">
            <v>493</v>
          </cell>
          <cell r="B389" t="str">
            <v>C.RASO YESO (OCULTO)</v>
          </cell>
          <cell r="C389" t="str">
            <v>M2</v>
          </cell>
        </row>
        <row r="390">
          <cell r="A390">
            <v>494</v>
          </cell>
          <cell r="B390" t="str">
            <v>C.RASO YESO SEMI OCULTO</v>
          </cell>
          <cell r="C390" t="str">
            <v>M2</v>
          </cell>
        </row>
        <row r="391">
          <cell r="A391">
            <v>495</v>
          </cell>
          <cell r="B391" t="str">
            <v>FRISO YESO</v>
          </cell>
          <cell r="C391" t="str">
            <v>ML</v>
          </cell>
        </row>
        <row r="392">
          <cell r="A392">
            <v>496</v>
          </cell>
          <cell r="B392" t="str">
            <v>APLIQUE  YESO</v>
          </cell>
          <cell r="C392" t="str">
            <v>ML</v>
          </cell>
        </row>
        <row r="393">
          <cell r="A393">
            <v>497</v>
          </cell>
          <cell r="B393" t="str">
            <v>CORNISAS YESO</v>
          </cell>
          <cell r="C393" t="str">
            <v>ML</v>
          </cell>
        </row>
        <row r="394">
          <cell r="A394">
            <v>498</v>
          </cell>
          <cell r="B394" t="str">
            <v>TRIPLEX PIZANO       9 mm</v>
          </cell>
          <cell r="C394" t="str">
            <v>M2</v>
          </cell>
        </row>
        <row r="395">
          <cell r="A395">
            <v>499</v>
          </cell>
          <cell r="B395" t="str">
            <v>TABLEX              19 mm</v>
          </cell>
          <cell r="C395" t="str">
            <v>M2</v>
          </cell>
        </row>
        <row r="396">
          <cell r="A396">
            <v>500</v>
          </cell>
          <cell r="B396" t="str">
            <v>CIELO RASO OTOBO</v>
          </cell>
          <cell r="C396" t="str">
            <v>M2</v>
          </cell>
        </row>
        <row r="397">
          <cell r="A397">
            <v>501</v>
          </cell>
          <cell r="B397" t="str">
            <v>CIELO RASO PARDILLO</v>
          </cell>
          <cell r="C397" t="str">
            <v>M2</v>
          </cell>
        </row>
        <row r="398">
          <cell r="A398">
            <v>532</v>
          </cell>
          <cell r="B398" t="str">
            <v>EXCAVACION  VIGA CIMIENTO</v>
          </cell>
          <cell r="C398" t="str">
            <v>M3</v>
          </cell>
        </row>
        <row r="399">
          <cell r="A399">
            <v>533</v>
          </cell>
          <cell r="B399" t="str">
            <v>RELLENOS   DE  EXCAVACION</v>
          </cell>
          <cell r="C399" t="str">
            <v>M3</v>
          </cell>
        </row>
        <row r="400">
          <cell r="A400">
            <v>534</v>
          </cell>
          <cell r="B400" t="str">
            <v>RETIRO  SOBRANTES  TIERR1</v>
          </cell>
          <cell r="C400" t="str">
            <v>M3</v>
          </cell>
        </row>
        <row r="401">
          <cell r="A401">
            <v>535</v>
          </cell>
          <cell r="B401" t="str">
            <v>RELLENOS  AGREGADO PETREO</v>
          </cell>
          <cell r="C401" t="str">
            <v>M3</v>
          </cell>
          <cell r="D401">
            <v>31473.910600000003</v>
          </cell>
        </row>
        <row r="402">
          <cell r="A402">
            <v>536</v>
          </cell>
          <cell r="B402" t="str">
            <v>ENSAYOS  DENSIDAD TERRENO</v>
          </cell>
          <cell r="C402" t="str">
            <v>UN</v>
          </cell>
        </row>
        <row r="403">
          <cell r="A403">
            <v>537</v>
          </cell>
          <cell r="B403" t="str">
            <v>ENSAYOS PROCTOR</v>
          </cell>
          <cell r="C403" t="str">
            <v>UN</v>
          </cell>
        </row>
        <row r="404">
          <cell r="A404">
            <v>538</v>
          </cell>
          <cell r="B404" t="str">
            <v>POLISEC</v>
          </cell>
          <cell r="C404" t="str">
            <v>M2</v>
          </cell>
        </row>
        <row r="405">
          <cell r="A405">
            <v>539</v>
          </cell>
          <cell r="B405" t="str">
            <v>PLACA BASE CONCRETO  0.08</v>
          </cell>
          <cell r="C405" t="str">
            <v>M2</v>
          </cell>
        </row>
        <row r="406">
          <cell r="A406">
            <v>540</v>
          </cell>
          <cell r="B406" t="str">
            <v>PLACA BASE CONCRETO  2,500 PSI e= 0.10 M</v>
          </cell>
          <cell r="C406" t="str">
            <v>M2</v>
          </cell>
          <cell r="D406">
            <v>25752.415999999997</v>
          </cell>
        </row>
        <row r="407">
          <cell r="A407">
            <v>541</v>
          </cell>
          <cell r="B407" t="str">
            <v>PLACA BASE CONCRETO  0.15</v>
          </cell>
          <cell r="C407" t="str">
            <v>M2</v>
          </cell>
        </row>
        <row r="408">
          <cell r="A408">
            <v>542</v>
          </cell>
          <cell r="B408" t="str">
            <v>CONCRETO BASE GRADAS</v>
          </cell>
          <cell r="C408" t="str">
            <v>M2</v>
          </cell>
        </row>
        <row r="409">
          <cell r="A409">
            <v>543</v>
          </cell>
          <cell r="B409" t="str">
            <v>CONCRETO SARDINELES  0.40</v>
          </cell>
          <cell r="C409" t="str">
            <v>ML</v>
          </cell>
        </row>
        <row r="410">
          <cell r="A410">
            <v>544</v>
          </cell>
          <cell r="B410" t="str">
            <v>CONCRETO ANDENES     0.10</v>
          </cell>
          <cell r="C410" t="str">
            <v>M2</v>
          </cell>
        </row>
        <row r="411">
          <cell r="A411">
            <v>545</v>
          </cell>
          <cell r="B411" t="str">
            <v>CONCRETO ESTRIADO  RAMPAS</v>
          </cell>
          <cell r="C411" t="str">
            <v>M2</v>
          </cell>
        </row>
        <row r="412">
          <cell r="A412">
            <v>546</v>
          </cell>
          <cell r="B412" t="str">
            <v>MANTO FIBERGLASS   600 XT</v>
          </cell>
          <cell r="C412" t="str">
            <v>T2</v>
          </cell>
        </row>
        <row r="413">
          <cell r="A413">
            <v>547</v>
          </cell>
          <cell r="B413" t="str">
            <v>PERMA PLY         2 CAPAS</v>
          </cell>
          <cell r="C413" t="str">
            <v>M2</v>
          </cell>
        </row>
        <row r="414">
          <cell r="A414">
            <v>548</v>
          </cell>
          <cell r="B414" t="str">
            <v>ALISTADO ENDURECIDO</v>
          </cell>
          <cell r="C414" t="str">
            <v>M2</v>
          </cell>
        </row>
        <row r="415">
          <cell r="A415">
            <v>549</v>
          </cell>
          <cell r="B415" t="str">
            <v>ALISTADO ENDURECID1</v>
          </cell>
          <cell r="C415" t="str">
            <v>M2</v>
          </cell>
        </row>
        <row r="416">
          <cell r="A416">
            <v>550</v>
          </cell>
          <cell r="B416" t="str">
            <v>ALISTADO PISOS       0.04</v>
          </cell>
          <cell r="C416" t="str">
            <v>M2</v>
          </cell>
        </row>
        <row r="417">
          <cell r="A417">
            <v>551</v>
          </cell>
          <cell r="B417" t="str">
            <v>ALISTADO IMP.PISOS   0.04</v>
          </cell>
          <cell r="C417" t="str">
            <v>M2</v>
          </cell>
        </row>
        <row r="418">
          <cell r="A418">
            <v>552</v>
          </cell>
          <cell r="B418" t="str">
            <v>ALISTADO IMP.PISOS   0.01</v>
          </cell>
          <cell r="C418" t="str">
            <v>M2</v>
          </cell>
        </row>
        <row r="419">
          <cell r="A419">
            <v>553</v>
          </cell>
          <cell r="B419" t="str">
            <v>ALISTADO PARA LISTON</v>
          </cell>
          <cell r="C419" t="str">
            <v>M2</v>
          </cell>
        </row>
        <row r="420">
          <cell r="A420">
            <v>554</v>
          </cell>
          <cell r="B420" t="str">
            <v>ALISTADO TERRAZAS    0.08</v>
          </cell>
          <cell r="C420" t="str">
            <v>M2</v>
          </cell>
        </row>
        <row r="421">
          <cell r="A421">
            <v>555</v>
          </cell>
          <cell r="B421" t="str">
            <v>POLISE1</v>
          </cell>
          <cell r="C421" t="str">
            <v>M2</v>
          </cell>
        </row>
        <row r="422">
          <cell r="A422">
            <v>556</v>
          </cell>
          <cell r="B422" t="str">
            <v>PEGANTE  MORTERO-CONCRETO</v>
          </cell>
          <cell r="C422" t="str">
            <v>M2</v>
          </cell>
        </row>
        <row r="423">
          <cell r="A423">
            <v>557</v>
          </cell>
          <cell r="B423" t="str">
            <v>BASE ASFALTO 1350</v>
          </cell>
          <cell r="C423" t="str">
            <v>M2</v>
          </cell>
        </row>
        <row r="424">
          <cell r="A424">
            <v>558</v>
          </cell>
          <cell r="B424" t="str">
            <v>RELLENO GRAVILLA DE RIO</v>
          </cell>
          <cell r="C424" t="str">
            <v>M3</v>
          </cell>
        </row>
        <row r="425">
          <cell r="A425">
            <v>560</v>
          </cell>
          <cell r="B425" t="str">
            <v>PISO EN POLVO DE LADRILLO</v>
          </cell>
          <cell r="C425" t="str">
            <v>M3</v>
          </cell>
        </row>
        <row r="426">
          <cell r="A426">
            <v>589</v>
          </cell>
          <cell r="B426" t="str">
            <v>ADOQUIN CONCRETO     8 cm</v>
          </cell>
          <cell r="C426" t="str">
            <v>M2</v>
          </cell>
        </row>
        <row r="427">
          <cell r="A427">
            <v>591</v>
          </cell>
          <cell r="B427" t="str">
            <v>ADOQUIN CONCRETO    10 cm</v>
          </cell>
          <cell r="C427" t="str">
            <v>M2</v>
          </cell>
        </row>
        <row r="428">
          <cell r="A428">
            <v>593</v>
          </cell>
          <cell r="B428" t="str">
            <v>ADOQUIN  GRES    PEATONAL</v>
          </cell>
          <cell r="C428" t="str">
            <v>M2</v>
          </cell>
        </row>
        <row r="429">
          <cell r="A429">
            <v>594</v>
          </cell>
          <cell r="B429" t="str">
            <v>ADOQUIN  GRES   VEHICULAR</v>
          </cell>
          <cell r="C429" t="str">
            <v>M2</v>
          </cell>
        </row>
        <row r="430">
          <cell r="A430">
            <v>596</v>
          </cell>
          <cell r="B430" t="str">
            <v>CALDOSIN DE GRANITO 33x33</v>
          </cell>
          <cell r="C430" t="str">
            <v>M2</v>
          </cell>
        </row>
        <row r="431">
          <cell r="A431">
            <v>597</v>
          </cell>
          <cell r="B431" t="str">
            <v>BALDOSIN GRANITO    20x20</v>
          </cell>
          <cell r="C431" t="str">
            <v>M2</v>
          </cell>
        </row>
        <row r="432">
          <cell r="A432">
            <v>598</v>
          </cell>
          <cell r="B432" t="str">
            <v>BALDOSIN GRANITO    33x33</v>
          </cell>
          <cell r="C432" t="str">
            <v>M2</v>
          </cell>
        </row>
        <row r="433">
          <cell r="A433">
            <v>600</v>
          </cell>
          <cell r="B433" t="str">
            <v>PLANCHUELA MARMOL   NEGRO</v>
          </cell>
          <cell r="C433" t="str">
            <v>M2</v>
          </cell>
        </row>
        <row r="434">
          <cell r="A434">
            <v>601</v>
          </cell>
          <cell r="B434" t="str">
            <v>PLANCHUELA MARMOL    GRIS</v>
          </cell>
          <cell r="C434" t="str">
            <v>M2</v>
          </cell>
        </row>
        <row r="435">
          <cell r="A435">
            <v>602</v>
          </cell>
          <cell r="B435" t="str">
            <v>PLANCHUELA MARMOL TRAVERT</v>
          </cell>
          <cell r="C435" t="str">
            <v>M2</v>
          </cell>
        </row>
        <row r="436">
          <cell r="A436">
            <v>603</v>
          </cell>
          <cell r="B436" t="str">
            <v>PLANCHUELA TRAV.  PERUANO</v>
          </cell>
          <cell r="C436" t="str">
            <v>M2</v>
          </cell>
        </row>
        <row r="437">
          <cell r="A437">
            <v>604</v>
          </cell>
          <cell r="B437" t="str">
            <v>ZOCALO MARMOL NEGRO 7.3cm</v>
          </cell>
          <cell r="C437" t="str">
            <v>ML</v>
          </cell>
        </row>
        <row r="438">
          <cell r="A438">
            <v>605</v>
          </cell>
          <cell r="B438" t="str">
            <v>ZOCALO MARMOL GRIS  7.3cm</v>
          </cell>
          <cell r="C438" t="str">
            <v>ML</v>
          </cell>
        </row>
        <row r="439">
          <cell r="A439">
            <v>606</v>
          </cell>
          <cell r="B439" t="str">
            <v>ZOCALO MARMOL TRAV. 7.3cm</v>
          </cell>
          <cell r="C439" t="str">
            <v>ML</v>
          </cell>
        </row>
        <row r="440">
          <cell r="A440">
            <v>608</v>
          </cell>
          <cell r="B440" t="str">
            <v>VENECIA PLANO (BASE)20x20</v>
          </cell>
          <cell r="C440" t="str">
            <v>M2</v>
          </cell>
        </row>
        <row r="441">
          <cell r="A441">
            <v>609</v>
          </cell>
          <cell r="B441" t="str">
            <v>VENECIA DECOR.      20x20</v>
          </cell>
          <cell r="C441" t="str">
            <v>M2</v>
          </cell>
        </row>
        <row r="442">
          <cell r="A442">
            <v>610</v>
          </cell>
          <cell r="B442" t="str">
            <v>ACENTO  COLOR       20x20</v>
          </cell>
          <cell r="C442" t="str">
            <v>M2</v>
          </cell>
        </row>
        <row r="443">
          <cell r="A443">
            <v>611</v>
          </cell>
          <cell r="B443" t="str">
            <v>SEGOVIA  COLOR      30x30</v>
          </cell>
          <cell r="C443" t="str">
            <v>M2</v>
          </cell>
        </row>
        <row r="444">
          <cell r="A444">
            <v>612</v>
          </cell>
          <cell r="B444" t="str">
            <v>DIAMANTE COLOR      30x30</v>
          </cell>
          <cell r="C444" t="str">
            <v>M2</v>
          </cell>
        </row>
        <row r="445">
          <cell r="A445">
            <v>613</v>
          </cell>
          <cell r="B445" t="str">
            <v>DECORPISO           11x22</v>
          </cell>
          <cell r="C445" t="str">
            <v>M2</v>
          </cell>
        </row>
        <row r="446">
          <cell r="A446">
            <v>614</v>
          </cell>
          <cell r="B446" t="str">
            <v>CRISTANAC        ESPECIAL</v>
          </cell>
          <cell r="C446" t="str">
            <v>M2</v>
          </cell>
        </row>
        <row r="447">
          <cell r="A447">
            <v>615</v>
          </cell>
          <cell r="B447" t="str">
            <v>EMEFLEX CAUCHO NEGRO</v>
          </cell>
          <cell r="C447" t="str">
            <v>M2</v>
          </cell>
        </row>
        <row r="448">
          <cell r="A448">
            <v>616</v>
          </cell>
          <cell r="B448" t="str">
            <v>EMEFLEX COLORES</v>
          </cell>
          <cell r="C448" t="str">
            <v>M2</v>
          </cell>
        </row>
        <row r="449">
          <cell r="A449">
            <v>617</v>
          </cell>
          <cell r="B449" t="str">
            <v>GRANITO</v>
          </cell>
          <cell r="C449" t="str">
            <v>M2</v>
          </cell>
        </row>
        <row r="450">
          <cell r="A450">
            <v>618</v>
          </cell>
          <cell r="B450" t="str">
            <v>PASO ESCALERA GRANITO</v>
          </cell>
          <cell r="C450" t="str">
            <v>ML</v>
          </cell>
        </row>
        <row r="451">
          <cell r="A451">
            <v>619</v>
          </cell>
          <cell r="B451" t="str">
            <v>G/ESCOBAS GRANITO</v>
          </cell>
          <cell r="C451" t="str">
            <v>ML</v>
          </cell>
        </row>
        <row r="452">
          <cell r="A452">
            <v>620</v>
          </cell>
          <cell r="B452" t="str">
            <v>GRAVILLA LAVADA</v>
          </cell>
          <cell r="C452" t="str">
            <v>M2</v>
          </cell>
        </row>
        <row r="453">
          <cell r="A453">
            <v>621</v>
          </cell>
          <cell r="B453" t="str">
            <v>GRADAS GRAVILLA</v>
          </cell>
          <cell r="C453" t="str">
            <v>ML</v>
          </cell>
        </row>
        <row r="454">
          <cell r="A454">
            <v>622</v>
          </cell>
          <cell r="B454" t="str">
            <v>G/ESCOBA GRAVILLA</v>
          </cell>
          <cell r="C454" t="str">
            <v>ML</v>
          </cell>
        </row>
        <row r="455">
          <cell r="A455">
            <v>623</v>
          </cell>
          <cell r="B455" t="str">
            <v>PISO TABLON 30 X 30 ANTIDESLIZANTE</v>
          </cell>
          <cell r="C455" t="str">
            <v>M2</v>
          </cell>
          <cell r="D455">
            <v>19521.9611</v>
          </cell>
        </row>
        <row r="456">
          <cell r="A456">
            <v>625</v>
          </cell>
          <cell r="B456" t="str">
            <v>TABLETA             25x25</v>
          </cell>
          <cell r="C456" t="str">
            <v>M2</v>
          </cell>
        </row>
        <row r="457">
          <cell r="A457">
            <v>626</v>
          </cell>
          <cell r="B457" t="str">
            <v>TABLETA GRES        10x10</v>
          </cell>
          <cell r="C457" t="str">
            <v>M2</v>
          </cell>
        </row>
        <row r="458">
          <cell r="A458">
            <v>627</v>
          </cell>
          <cell r="B458" t="str">
            <v>TABLETA DE GRES   20 x 20</v>
          </cell>
          <cell r="C458" t="str">
            <v>M2</v>
          </cell>
        </row>
        <row r="459">
          <cell r="A459">
            <v>629</v>
          </cell>
          <cell r="B459" t="str">
            <v>ZOCALO P/TABLETA   7.5 cm</v>
          </cell>
          <cell r="C459" t="str">
            <v>ML</v>
          </cell>
        </row>
        <row r="460">
          <cell r="A460">
            <v>630</v>
          </cell>
          <cell r="B460" t="str">
            <v>ZOCALO P/TABLETA    10 cm</v>
          </cell>
          <cell r="C460" t="str">
            <v>ML</v>
          </cell>
          <cell r="D460">
            <v>6473.8464999999997</v>
          </cell>
        </row>
        <row r="461">
          <cell r="A461">
            <v>631</v>
          </cell>
          <cell r="B461" t="str">
            <v>PIRLANES ALUMINIO</v>
          </cell>
          <cell r="C461" t="str">
            <v>ML</v>
          </cell>
        </row>
        <row r="462">
          <cell r="A462">
            <v>632</v>
          </cell>
          <cell r="B462" t="str">
            <v>PIRLANES LADRILLO</v>
          </cell>
          <cell r="C462" t="str">
            <v>ML</v>
          </cell>
        </row>
        <row r="463">
          <cell r="A463">
            <v>633</v>
          </cell>
          <cell r="B463" t="str">
            <v>PULIDA/LACADA    PISO MAD</v>
          </cell>
          <cell r="C463" t="str">
            <v>M2</v>
          </cell>
        </row>
        <row r="464">
          <cell r="A464">
            <v>634</v>
          </cell>
          <cell r="B464" t="str">
            <v>PULIDA PLOMO PISO GRANITO</v>
          </cell>
          <cell r="C464" t="str">
            <v>M2</v>
          </cell>
        </row>
        <row r="465">
          <cell r="A465">
            <v>636</v>
          </cell>
          <cell r="B465" t="str">
            <v>LISTON M.H.      AMARILLO</v>
          </cell>
          <cell r="C465" t="str">
            <v>M2</v>
          </cell>
        </row>
        <row r="466">
          <cell r="A466">
            <v>637</v>
          </cell>
          <cell r="B466" t="str">
            <v>LISTON M.H.      GUAYACAN</v>
          </cell>
          <cell r="C466" t="str">
            <v>M2</v>
          </cell>
        </row>
        <row r="467">
          <cell r="A467">
            <v>638</v>
          </cell>
          <cell r="B467" t="str">
            <v>PISO PARKET GUAYAN FINO</v>
          </cell>
          <cell r="C467" t="str">
            <v>M2</v>
          </cell>
        </row>
        <row r="468">
          <cell r="A468">
            <v>639</v>
          </cell>
          <cell r="B468" t="str">
            <v>PISO PARKET ZAPAN CORR.</v>
          </cell>
          <cell r="C468" t="str">
            <v>M2</v>
          </cell>
        </row>
        <row r="469">
          <cell r="A469">
            <v>640</v>
          </cell>
          <cell r="B469" t="str">
            <v>G/ESCOBA CEDRO      6 cm</v>
          </cell>
          <cell r="C469" t="str">
            <v>ML</v>
          </cell>
        </row>
        <row r="470">
          <cell r="A470">
            <v>641</v>
          </cell>
          <cell r="B470" t="str">
            <v>G/ESCOBA CEDRO      8 cm</v>
          </cell>
          <cell r="C470" t="str">
            <v>ML</v>
          </cell>
        </row>
        <row r="471">
          <cell r="A471">
            <v>642</v>
          </cell>
          <cell r="B471" t="str">
            <v>VINISOL            1.6 mm</v>
          </cell>
          <cell r="C471" t="str">
            <v>M2</v>
          </cell>
        </row>
        <row r="472">
          <cell r="A472">
            <v>643</v>
          </cell>
          <cell r="B472" t="str">
            <v>VINISOL            2.0 mm</v>
          </cell>
          <cell r="C472" t="str">
            <v>M2</v>
          </cell>
        </row>
        <row r="473">
          <cell r="A473">
            <v>644</v>
          </cell>
          <cell r="B473" t="str">
            <v>VINISOL            3.0 mm</v>
          </cell>
          <cell r="C473" t="str">
            <v>M2</v>
          </cell>
        </row>
        <row r="474">
          <cell r="A474">
            <v>645</v>
          </cell>
          <cell r="B474" t="str">
            <v>G/ESCOBA VINISOL   6.8 mm</v>
          </cell>
          <cell r="C474" t="str">
            <v>ML</v>
          </cell>
        </row>
        <row r="475">
          <cell r="A475">
            <v>646</v>
          </cell>
          <cell r="B475" t="str">
            <v>PASOS ESCALERA     VINILO</v>
          </cell>
          <cell r="C475" t="str">
            <v>UN</v>
          </cell>
        </row>
        <row r="476">
          <cell r="A476">
            <v>679</v>
          </cell>
          <cell r="B476" t="str">
            <v>PORC.ESTANCIA GRAB. 11X11</v>
          </cell>
          <cell r="C476" t="str">
            <v>M2</v>
          </cell>
        </row>
        <row r="477">
          <cell r="A477">
            <v>680</v>
          </cell>
          <cell r="B477" t="str">
            <v>PORC.ESTANCIA PLANO 11X11</v>
          </cell>
          <cell r="C477" t="str">
            <v>M2</v>
          </cell>
        </row>
        <row r="478">
          <cell r="A478">
            <v>681</v>
          </cell>
          <cell r="B478" t="str">
            <v>PORC.PLANO ESTANCIA 11X22</v>
          </cell>
          <cell r="C478" t="str">
            <v>M2</v>
          </cell>
        </row>
        <row r="479">
          <cell r="A479">
            <v>682</v>
          </cell>
          <cell r="B479" t="str">
            <v>PORC.ESTANCIA DUNAS 11x11</v>
          </cell>
          <cell r="C479" t="str">
            <v>M2</v>
          </cell>
        </row>
        <row r="480">
          <cell r="A480">
            <v>683</v>
          </cell>
          <cell r="B480" t="str">
            <v>PORC.ROSSO ITALIA 20X20</v>
          </cell>
          <cell r="C480" t="str">
            <v>M2</v>
          </cell>
        </row>
        <row r="481">
          <cell r="A481">
            <v>684</v>
          </cell>
          <cell r="B481" t="str">
            <v>PORC.ESFUMADO BASE 20x20</v>
          </cell>
          <cell r="C481" t="str">
            <v>M2</v>
          </cell>
        </row>
        <row r="482">
          <cell r="A482">
            <v>685</v>
          </cell>
          <cell r="B482" t="str">
            <v>PORC.MARMOL CARRARA 20x20</v>
          </cell>
          <cell r="C482" t="str">
            <v>M2</v>
          </cell>
        </row>
        <row r="483">
          <cell r="A483">
            <v>686</v>
          </cell>
          <cell r="B483" t="str">
            <v>PORC.ATLANTIS BASE 20x20</v>
          </cell>
          <cell r="C483" t="str">
            <v>M2</v>
          </cell>
        </row>
        <row r="484">
          <cell r="A484">
            <v>687</v>
          </cell>
          <cell r="B484" t="str">
            <v>PORC.VENECIA BASE   20x20</v>
          </cell>
          <cell r="C484" t="str">
            <v>M2</v>
          </cell>
        </row>
        <row r="485">
          <cell r="A485">
            <v>688</v>
          </cell>
          <cell r="B485" t="str">
            <v>PORC.MOSAIC.VENECIA 20x20</v>
          </cell>
          <cell r="C485" t="str">
            <v>M2</v>
          </cell>
        </row>
        <row r="486">
          <cell r="A486">
            <v>689</v>
          </cell>
          <cell r="B486" t="str">
            <v>PORC.PLANO ITALIA 20x20</v>
          </cell>
          <cell r="C486" t="str">
            <v>M2</v>
          </cell>
        </row>
        <row r="487">
          <cell r="A487">
            <v>695</v>
          </cell>
          <cell r="B487" t="str">
            <v>PAPEL COLGADURA TIPO 1</v>
          </cell>
          <cell r="C487" t="str">
            <v>M2</v>
          </cell>
        </row>
        <row r="488">
          <cell r="A488">
            <v>696</v>
          </cell>
          <cell r="B488" t="str">
            <v>PAPEL COLGADURA   ESTILOS</v>
          </cell>
          <cell r="C488" t="str">
            <v>M2</v>
          </cell>
        </row>
        <row r="489">
          <cell r="A489">
            <v>697</v>
          </cell>
          <cell r="B489" t="str">
            <v>CRISTANAC        ESPECIA1</v>
          </cell>
          <cell r="C489" t="str">
            <v>M2</v>
          </cell>
        </row>
        <row r="490">
          <cell r="A490">
            <v>698</v>
          </cell>
          <cell r="B490" t="str">
            <v>DUCHAS CRISTANAC  1.2x.90</v>
          </cell>
          <cell r="C490" t="str">
            <v>UN</v>
          </cell>
        </row>
        <row r="491">
          <cell r="A491">
            <v>699</v>
          </cell>
          <cell r="B491" t="str">
            <v>LAVADEROS PORCELANA 11x11</v>
          </cell>
          <cell r="C491" t="str">
            <v>UN</v>
          </cell>
        </row>
        <row r="492">
          <cell r="A492">
            <v>700</v>
          </cell>
          <cell r="B492" t="str">
            <v>LAVADEROS PORCELANA 20x20</v>
          </cell>
          <cell r="C492" t="str">
            <v>UN</v>
          </cell>
        </row>
        <row r="493">
          <cell r="A493">
            <v>701</v>
          </cell>
          <cell r="B493" t="str">
            <v>JUEGOS INCRUSTAR  ACUARIO</v>
          </cell>
          <cell r="C493" t="str">
            <v>UN</v>
          </cell>
        </row>
        <row r="494">
          <cell r="A494">
            <v>702</v>
          </cell>
          <cell r="B494" t="str">
            <v>JUEGOS INCRUSTAR    ROYAL</v>
          </cell>
          <cell r="C494" t="str">
            <v>UN</v>
          </cell>
        </row>
        <row r="495">
          <cell r="A495">
            <v>703</v>
          </cell>
          <cell r="B495" t="str">
            <v>JUEGOS INCRUSTAR    STILO</v>
          </cell>
          <cell r="C495" t="str">
            <v>UN</v>
          </cell>
        </row>
        <row r="496">
          <cell r="A496">
            <v>704</v>
          </cell>
          <cell r="B496" t="str">
            <v>JABONERAS  PORC. ACUARIO</v>
          </cell>
          <cell r="C496" t="str">
            <v>UN</v>
          </cell>
        </row>
        <row r="497">
          <cell r="A497">
            <v>705</v>
          </cell>
          <cell r="B497" t="str">
            <v>PAPELERAS  PORC. ACUARIO</v>
          </cell>
          <cell r="C497" t="str">
            <v>UN</v>
          </cell>
        </row>
        <row r="498">
          <cell r="A498">
            <v>706</v>
          </cell>
          <cell r="B498" t="str">
            <v>REMATES BOCEL PORC.  0.11</v>
          </cell>
          <cell r="C498" t="str">
            <v>ML</v>
          </cell>
        </row>
        <row r="499">
          <cell r="A499">
            <v>707</v>
          </cell>
          <cell r="B499" t="str">
            <v>REMATES BOCEL    ALUMINIO</v>
          </cell>
          <cell r="C499" t="str">
            <v>ML</v>
          </cell>
        </row>
        <row r="500">
          <cell r="A500">
            <v>708</v>
          </cell>
          <cell r="B500" t="str">
            <v>REMATES PORC.   BISELADOS</v>
          </cell>
          <cell r="C500" t="str">
            <v>ML</v>
          </cell>
        </row>
        <row r="501">
          <cell r="A501">
            <v>709</v>
          </cell>
          <cell r="B501" t="str">
            <v>PIRLAN DUCHA PORC.  11x11</v>
          </cell>
          <cell r="C501" t="str">
            <v>ML</v>
          </cell>
        </row>
        <row r="502">
          <cell r="A502">
            <v>710</v>
          </cell>
          <cell r="B502" t="str">
            <v>PIRLAN DUCHA PORC.  20x20</v>
          </cell>
          <cell r="C502" t="str">
            <v>ML</v>
          </cell>
        </row>
        <row r="503">
          <cell r="A503">
            <v>711</v>
          </cell>
          <cell r="B503" t="str">
            <v>SPACATTO TRAVERTINO</v>
          </cell>
          <cell r="C503" t="str">
            <v>M2</v>
          </cell>
        </row>
        <row r="504">
          <cell r="A504">
            <v>712</v>
          </cell>
          <cell r="B504" t="str">
            <v>SPACATTO CAFE</v>
          </cell>
          <cell r="C504" t="str">
            <v>M2</v>
          </cell>
        </row>
        <row r="505">
          <cell r="A505">
            <v>713</v>
          </cell>
          <cell r="B505" t="str">
            <v>MARMOL GRIS         30x15</v>
          </cell>
          <cell r="C505" t="str">
            <v>M2</v>
          </cell>
        </row>
        <row r="506">
          <cell r="A506">
            <v>714</v>
          </cell>
          <cell r="B506" t="str">
            <v>MARMOL TRAVERTINO   30x15</v>
          </cell>
          <cell r="C506" t="str">
            <v>M2</v>
          </cell>
        </row>
        <row r="507">
          <cell r="A507">
            <v>715</v>
          </cell>
          <cell r="B507" t="str">
            <v>MARMOL TRAV.      PERUANO</v>
          </cell>
          <cell r="C507" t="str">
            <v>M2</v>
          </cell>
        </row>
        <row r="508">
          <cell r="A508">
            <v>716</v>
          </cell>
          <cell r="B508" t="str">
            <v>PIEDRA CREMA</v>
          </cell>
          <cell r="C508" t="str">
            <v>M2</v>
          </cell>
        </row>
        <row r="509">
          <cell r="A509">
            <v>717</v>
          </cell>
          <cell r="B509" t="str">
            <v>PIEDRA MUÑECA</v>
          </cell>
          <cell r="C509" t="str">
            <v>M2</v>
          </cell>
        </row>
        <row r="510">
          <cell r="A510">
            <v>727</v>
          </cell>
          <cell r="B510" t="str">
            <v>REJILLAS VENT.      20x20</v>
          </cell>
          <cell r="C510" t="str">
            <v>UN</v>
          </cell>
        </row>
        <row r="511">
          <cell r="A511">
            <v>728</v>
          </cell>
          <cell r="B511" t="str">
            <v>REJILLAS PLAST.SOSCO 3x2</v>
          </cell>
          <cell r="C511" t="str">
            <v>UN</v>
          </cell>
        </row>
        <row r="512">
          <cell r="A512">
            <v>729</v>
          </cell>
          <cell r="B512" t="str">
            <v>REJILLAS SOSCO       3x 2</v>
          </cell>
          <cell r="C512" t="str">
            <v>UN</v>
          </cell>
        </row>
        <row r="513">
          <cell r="A513">
            <v>730</v>
          </cell>
          <cell r="B513" t="str">
            <v>VALVULAS LAVADERO      2"</v>
          </cell>
          <cell r="C513" t="str">
            <v>UN</v>
          </cell>
        </row>
        <row r="514">
          <cell r="A514">
            <v>731</v>
          </cell>
          <cell r="B514" t="str">
            <v>TAPAS REGISTRO    17 x 17</v>
          </cell>
          <cell r="C514" t="str">
            <v>UN</v>
          </cell>
        </row>
        <row r="515">
          <cell r="A515">
            <v>732</v>
          </cell>
          <cell r="B515" t="str">
            <v>TAPAS REGISTRO      24x24</v>
          </cell>
          <cell r="C515" t="str">
            <v>UN</v>
          </cell>
        </row>
        <row r="516">
          <cell r="A516">
            <v>733</v>
          </cell>
          <cell r="B516" t="str">
            <v>TUBO   CORTINA      DUCHA</v>
          </cell>
          <cell r="C516" t="str">
            <v>UN</v>
          </cell>
        </row>
        <row r="517">
          <cell r="A517">
            <v>734</v>
          </cell>
          <cell r="B517" t="str">
            <v>REJILLAS SIFON  4.5 x 3.5</v>
          </cell>
          <cell r="C517" t="str">
            <v>UN</v>
          </cell>
        </row>
        <row r="518">
          <cell r="A518">
            <v>735</v>
          </cell>
          <cell r="B518" t="str">
            <v>REJILLAS SIFON      20x20</v>
          </cell>
          <cell r="C518" t="str">
            <v>UN</v>
          </cell>
        </row>
        <row r="519">
          <cell r="A519">
            <v>736</v>
          </cell>
          <cell r="B519" t="str">
            <v>GABINETES   BAÑO SERVICIO</v>
          </cell>
          <cell r="C519" t="str">
            <v>UN</v>
          </cell>
        </row>
        <row r="520">
          <cell r="A520">
            <v>737</v>
          </cell>
          <cell r="B520" t="str">
            <v>GABINETES  BAÑO PRINCIPAL</v>
          </cell>
          <cell r="C520" t="str">
            <v>UN</v>
          </cell>
        </row>
        <row r="521">
          <cell r="A521">
            <v>770</v>
          </cell>
          <cell r="B521" t="str">
            <v>ACOMETIDA PVC 1/2"   5 MT</v>
          </cell>
          <cell r="C521" t="str">
            <v>UN</v>
          </cell>
        </row>
        <row r="522">
          <cell r="A522">
            <v>771</v>
          </cell>
          <cell r="B522" t="str">
            <v>ACOMETIDA PVC 3/4"   5 MT</v>
          </cell>
          <cell r="C522" t="str">
            <v>UN</v>
          </cell>
        </row>
        <row r="523">
          <cell r="A523">
            <v>772</v>
          </cell>
          <cell r="B523" t="str">
            <v>RED SUMINISTRO PVC   1/2"</v>
          </cell>
          <cell r="C523" t="str">
            <v>ML</v>
          </cell>
        </row>
        <row r="524">
          <cell r="A524">
            <v>773</v>
          </cell>
          <cell r="B524" t="str">
            <v>RED SUMINISTRO PVC   3/4"</v>
          </cell>
          <cell r="C524" t="str">
            <v>ML</v>
          </cell>
        </row>
        <row r="525">
          <cell r="A525">
            <v>774</v>
          </cell>
          <cell r="B525" t="str">
            <v>RED SUMINISTRO PVC     1"</v>
          </cell>
          <cell r="C525" t="str">
            <v>ML</v>
          </cell>
        </row>
        <row r="526">
          <cell r="A526">
            <v>775</v>
          </cell>
          <cell r="B526" t="str">
            <v>RED SUMINISTRO PVC 1 1/2"</v>
          </cell>
          <cell r="C526" t="str">
            <v>ML</v>
          </cell>
        </row>
        <row r="527">
          <cell r="A527">
            <v>776</v>
          </cell>
          <cell r="B527" t="str">
            <v>RED SUMINISTRO PVC     2"</v>
          </cell>
          <cell r="C527" t="str">
            <v>ML</v>
          </cell>
        </row>
        <row r="528">
          <cell r="A528">
            <v>777</v>
          </cell>
          <cell r="B528" t="str">
            <v>RED SUMINISTRO CPVC  1/2"</v>
          </cell>
          <cell r="C528" t="str">
            <v>ML</v>
          </cell>
        </row>
        <row r="529">
          <cell r="A529">
            <v>778</v>
          </cell>
          <cell r="B529" t="str">
            <v>RED SUMINISTRO CPVC  3/4"</v>
          </cell>
          <cell r="C529" t="str">
            <v>ML</v>
          </cell>
        </row>
        <row r="530">
          <cell r="A530">
            <v>779</v>
          </cell>
          <cell r="B530" t="str">
            <v>PUNTO DESAGUE PVC   3";4"</v>
          </cell>
          <cell r="C530" t="str">
            <v>UN</v>
          </cell>
        </row>
        <row r="531">
          <cell r="A531">
            <v>780</v>
          </cell>
          <cell r="B531" t="str">
            <v>PUNTO AGUA FRIA       PVC</v>
          </cell>
          <cell r="C531" t="str">
            <v>UN</v>
          </cell>
        </row>
        <row r="532">
          <cell r="A532">
            <v>781</v>
          </cell>
          <cell r="B532" t="str">
            <v>PUNTO AGUA CALIENTE  CPVC</v>
          </cell>
          <cell r="C532" t="str">
            <v>UN</v>
          </cell>
        </row>
        <row r="533">
          <cell r="A533">
            <v>782</v>
          </cell>
          <cell r="B533" t="str">
            <v>BAJANTE A.LL.    PVC   3"</v>
          </cell>
          <cell r="C533" t="str">
            <v>ML</v>
          </cell>
        </row>
        <row r="534">
          <cell r="A534">
            <v>783</v>
          </cell>
          <cell r="B534" t="str">
            <v>BAJANTE A.LL.    PVC   4"</v>
          </cell>
          <cell r="C534" t="str">
            <v>ML</v>
          </cell>
        </row>
        <row r="535">
          <cell r="A535">
            <v>784</v>
          </cell>
          <cell r="B535" t="str">
            <v>REVENTILACION    PVC   3"</v>
          </cell>
          <cell r="C535" t="str">
            <v>ML</v>
          </cell>
        </row>
        <row r="536">
          <cell r="A536">
            <v>785</v>
          </cell>
          <cell r="B536" t="str">
            <v>BAJANTE A.N.     PVC   3"</v>
          </cell>
          <cell r="C536" t="str">
            <v>ML</v>
          </cell>
        </row>
        <row r="537">
          <cell r="A537">
            <v>786</v>
          </cell>
          <cell r="B537" t="str">
            <v>BAJANTE A.N.     PVC   4"</v>
          </cell>
          <cell r="C537" t="str">
            <v>ML</v>
          </cell>
        </row>
        <row r="538">
          <cell r="A538">
            <v>787</v>
          </cell>
          <cell r="B538" t="str">
            <v>BAJANTE A.N.     PVC   6"</v>
          </cell>
          <cell r="C538" t="str">
            <v>ML</v>
          </cell>
        </row>
        <row r="539">
          <cell r="A539">
            <v>788</v>
          </cell>
          <cell r="B539" t="str">
            <v>INST.  APARATO  SANITARIO</v>
          </cell>
          <cell r="C539" t="str">
            <v>UN</v>
          </cell>
        </row>
        <row r="540">
          <cell r="A540">
            <v>789</v>
          </cell>
          <cell r="B540" t="str">
            <v>CONEX. TANQUE ELEVADO PVC</v>
          </cell>
          <cell r="C540" t="str">
            <v>UN</v>
          </cell>
        </row>
        <row r="541">
          <cell r="A541">
            <v>790</v>
          </cell>
          <cell r="B541" t="str">
            <v>INST.EQUIP.HIDRONEUMATICO</v>
          </cell>
          <cell r="C541" t="str">
            <v>UN</v>
          </cell>
        </row>
        <row r="542">
          <cell r="A542">
            <v>791</v>
          </cell>
          <cell r="B542" t="str">
            <v>INST.   BOMBAS       AGUA</v>
          </cell>
          <cell r="C542" t="str">
            <v>UN</v>
          </cell>
        </row>
        <row r="543">
          <cell r="A543">
            <v>792</v>
          </cell>
          <cell r="B543" t="str">
            <v>ACOMETIDA GALV. 1/2" 5 MT</v>
          </cell>
          <cell r="C543" t="str">
            <v>UN</v>
          </cell>
        </row>
        <row r="544">
          <cell r="A544">
            <v>794</v>
          </cell>
          <cell r="B544" t="str">
            <v>RED SUMINISTRO GALV. 1/2"</v>
          </cell>
          <cell r="C544" t="str">
            <v>ML</v>
          </cell>
        </row>
        <row r="545">
          <cell r="A545">
            <v>795</v>
          </cell>
          <cell r="B545" t="str">
            <v>RED SUMINISTRO GALV. 3/4"</v>
          </cell>
          <cell r="C545" t="str">
            <v>ML</v>
          </cell>
        </row>
        <row r="546">
          <cell r="A546">
            <v>796</v>
          </cell>
          <cell r="B546" t="str">
            <v>RED SUMINISTRO GALV.   1"</v>
          </cell>
          <cell r="C546" t="str">
            <v>ML</v>
          </cell>
        </row>
        <row r="547">
          <cell r="A547">
            <v>797</v>
          </cell>
          <cell r="B547" t="str">
            <v>RED SUMINISTRO GALV.1 1/2</v>
          </cell>
          <cell r="C547" t="str">
            <v>ML</v>
          </cell>
        </row>
        <row r="548">
          <cell r="A548">
            <v>798</v>
          </cell>
          <cell r="B548" t="str">
            <v>RED SUMINISTRO GALV.   2"</v>
          </cell>
          <cell r="C548" t="str">
            <v>ML</v>
          </cell>
        </row>
        <row r="549">
          <cell r="A549">
            <v>799</v>
          </cell>
          <cell r="B549" t="str">
            <v>REGISTRO             1/2"</v>
          </cell>
          <cell r="C549" t="str">
            <v>UN</v>
          </cell>
        </row>
        <row r="550">
          <cell r="A550">
            <v>800</v>
          </cell>
          <cell r="B550" t="str">
            <v>REGISTRO             3/4"</v>
          </cell>
          <cell r="C550" t="str">
            <v>UN</v>
          </cell>
        </row>
        <row r="551">
          <cell r="A551">
            <v>801</v>
          </cell>
          <cell r="B551" t="str">
            <v>REGISTRO               1"</v>
          </cell>
          <cell r="C551" t="str">
            <v>UN</v>
          </cell>
        </row>
        <row r="552">
          <cell r="A552">
            <v>802</v>
          </cell>
          <cell r="B552" t="str">
            <v>PUNTO   SUMINISTRO   GALV</v>
          </cell>
          <cell r="C552" t="str">
            <v>UN</v>
          </cell>
        </row>
        <row r="553">
          <cell r="A553">
            <v>804</v>
          </cell>
          <cell r="B553" t="str">
            <v>CONEX.TANQUE ELEVADO GALV</v>
          </cell>
          <cell r="C553" t="str">
            <v>UN</v>
          </cell>
        </row>
        <row r="554">
          <cell r="A554">
            <v>805</v>
          </cell>
          <cell r="B554" t="str">
            <v>RED COBRE            3/4"</v>
          </cell>
          <cell r="C554" t="str">
            <v>ML</v>
          </cell>
        </row>
        <row r="555">
          <cell r="A555">
            <v>806</v>
          </cell>
          <cell r="B555" t="str">
            <v>RED COBRE            1/2"</v>
          </cell>
          <cell r="C555" t="str">
            <v>ML</v>
          </cell>
        </row>
        <row r="556">
          <cell r="A556">
            <v>807</v>
          </cell>
          <cell r="B556" t="str">
            <v>CANAL LATON        d=0.51</v>
          </cell>
          <cell r="C556" t="str">
            <v>ML</v>
          </cell>
        </row>
        <row r="557">
          <cell r="A557">
            <v>808</v>
          </cell>
          <cell r="B557" t="str">
            <v>CANAL LATON        d=0.71</v>
          </cell>
          <cell r="C557" t="str">
            <v>ML</v>
          </cell>
        </row>
        <row r="558">
          <cell r="A558">
            <v>809</v>
          </cell>
          <cell r="B558" t="str">
            <v>CANAL LATON        d=1.01</v>
          </cell>
          <cell r="C558" t="str">
            <v>ML</v>
          </cell>
        </row>
        <row r="559">
          <cell r="A559">
            <v>810</v>
          </cell>
          <cell r="B559" t="str">
            <v>BAJANTE LATON       12x 6</v>
          </cell>
          <cell r="C559" t="str">
            <v>ML</v>
          </cell>
        </row>
        <row r="560">
          <cell r="A560">
            <v>811</v>
          </cell>
          <cell r="B560" t="str">
            <v>FLANCHE LATON        0.01</v>
          </cell>
          <cell r="C560" t="str">
            <v>ML</v>
          </cell>
        </row>
        <row r="561">
          <cell r="A561">
            <v>812</v>
          </cell>
          <cell r="B561" t="str">
            <v>CANAL   PVC 31</v>
          </cell>
          <cell r="C561" t="str">
            <v>ML</v>
          </cell>
        </row>
        <row r="562">
          <cell r="A562">
            <v>813</v>
          </cell>
          <cell r="B562" t="str">
            <v>BAJANTE PVC 31</v>
          </cell>
          <cell r="C562" t="str">
            <v>ML</v>
          </cell>
        </row>
        <row r="563">
          <cell r="A563">
            <v>815</v>
          </cell>
          <cell r="B563" t="str">
            <v>TUBERIA PVC COND. 1 1/2"</v>
          </cell>
          <cell r="C563" t="str">
            <v>ML</v>
          </cell>
        </row>
        <row r="564">
          <cell r="A564">
            <v>846</v>
          </cell>
          <cell r="B564" t="str">
            <v>ACOMETIDA GRAL  3 x 2 x 0</v>
          </cell>
          <cell r="C564" t="str">
            <v>ML</v>
          </cell>
        </row>
        <row r="565">
          <cell r="A565">
            <v>848</v>
          </cell>
          <cell r="B565" t="str">
            <v>ACOMETIDA AEREA 10 MT/PVC</v>
          </cell>
          <cell r="C565" t="str">
            <v>UN</v>
          </cell>
        </row>
        <row r="566">
          <cell r="A566">
            <v>849</v>
          </cell>
          <cell r="B566" t="str">
            <v>PARCIAL   30  MT      PVC</v>
          </cell>
          <cell r="C566" t="str">
            <v>UN</v>
          </cell>
        </row>
        <row r="567">
          <cell r="A567">
            <v>850</v>
          </cell>
          <cell r="B567" t="str">
            <v>TABLERO PARCIALES 18 CIRC</v>
          </cell>
          <cell r="C567" t="str">
            <v>UN</v>
          </cell>
        </row>
        <row r="568">
          <cell r="A568">
            <v>851</v>
          </cell>
          <cell r="B568" t="str">
            <v>TABLERO PARCIALES 12 CIRC</v>
          </cell>
          <cell r="C568" t="str">
            <v>UN</v>
          </cell>
        </row>
        <row r="569">
          <cell r="A569">
            <v>852</v>
          </cell>
          <cell r="B569" t="str">
            <v>TABLERO PARCIALES  4 CIRC</v>
          </cell>
          <cell r="C569" t="str">
            <v>UN</v>
          </cell>
        </row>
        <row r="570">
          <cell r="A570">
            <v>853</v>
          </cell>
          <cell r="B570" t="str">
            <v>TABLERO GRAL.  10 CUENTAS</v>
          </cell>
          <cell r="C570" t="str">
            <v>UN</v>
          </cell>
        </row>
        <row r="571">
          <cell r="A571">
            <v>854</v>
          </cell>
          <cell r="B571" t="str">
            <v>TABLERO TIMBRE        PVC</v>
          </cell>
          <cell r="C571" t="str">
            <v>UN</v>
          </cell>
        </row>
        <row r="572">
          <cell r="A572">
            <v>855</v>
          </cell>
          <cell r="B572" t="str">
            <v>SALIDA LAMPARA/TOMA   PVC</v>
          </cell>
          <cell r="C572" t="str">
            <v>UN</v>
          </cell>
        </row>
        <row r="573">
          <cell r="A573">
            <v>856</v>
          </cell>
          <cell r="B573" t="str">
            <v>SALIDA LAMPARA CONMUT.PVC</v>
          </cell>
          <cell r="C573" t="str">
            <v>UN</v>
          </cell>
        </row>
        <row r="574">
          <cell r="A574">
            <v>857</v>
          </cell>
          <cell r="B574" t="str">
            <v>SALIDA TRIFASICA      PVC</v>
          </cell>
          <cell r="C574" t="str">
            <v>UN</v>
          </cell>
        </row>
        <row r="575">
          <cell r="A575">
            <v>858</v>
          </cell>
          <cell r="B575" t="str">
            <v>SALIDA BIFASICA       PVC</v>
          </cell>
          <cell r="C575" t="str">
            <v>UN</v>
          </cell>
        </row>
        <row r="576">
          <cell r="A576">
            <v>859</v>
          </cell>
          <cell r="B576" t="str">
            <v>SALIDA TELEFONO       PVC</v>
          </cell>
          <cell r="C576" t="str">
            <v>UN</v>
          </cell>
        </row>
        <row r="577">
          <cell r="A577">
            <v>860</v>
          </cell>
          <cell r="B577" t="str">
            <v>SALIDA TIMBRE         PVC</v>
          </cell>
          <cell r="C577" t="str">
            <v>UN</v>
          </cell>
        </row>
        <row r="578">
          <cell r="A578">
            <v>861</v>
          </cell>
          <cell r="B578" t="str">
            <v>SALIDA TV             PVC</v>
          </cell>
          <cell r="C578" t="str">
            <v>UN</v>
          </cell>
        </row>
        <row r="579">
          <cell r="A579">
            <v>862</v>
          </cell>
          <cell r="B579" t="str">
            <v>LAMPARA-TOMA /  ECONOMICA</v>
          </cell>
          <cell r="C579" t="str">
            <v>UN</v>
          </cell>
        </row>
        <row r="580">
          <cell r="A580">
            <v>863</v>
          </cell>
          <cell r="B580" t="str">
            <v>TELEFONO-CITOFONO /ECONOM</v>
          </cell>
          <cell r="C580" t="str">
            <v>UN</v>
          </cell>
        </row>
        <row r="581">
          <cell r="A581">
            <v>864</v>
          </cell>
          <cell r="B581" t="str">
            <v>BALA ALUMINIO No.10</v>
          </cell>
          <cell r="C581" t="str">
            <v>UN</v>
          </cell>
        </row>
        <row r="582">
          <cell r="A582">
            <v>866</v>
          </cell>
          <cell r="B582" t="str">
            <v>STRIP TELEFONOS /10 PARES</v>
          </cell>
          <cell r="C582" t="str">
            <v>UN</v>
          </cell>
        </row>
        <row r="583">
          <cell r="A583">
            <v>867</v>
          </cell>
          <cell r="B583" t="str">
            <v>ACOMETIDA AEREA 10 MT/ CN</v>
          </cell>
          <cell r="C583" t="str">
            <v>UN</v>
          </cell>
        </row>
        <row r="584">
          <cell r="A584">
            <v>868</v>
          </cell>
          <cell r="B584" t="str">
            <v>PARCIAL 30 MT         C.N</v>
          </cell>
          <cell r="C584" t="str">
            <v>UN</v>
          </cell>
        </row>
        <row r="585">
          <cell r="A585">
            <v>869</v>
          </cell>
          <cell r="B585" t="str">
            <v>TABLERO TIMBRE        C.N</v>
          </cell>
          <cell r="C585" t="str">
            <v>UN</v>
          </cell>
        </row>
        <row r="586">
          <cell r="A586">
            <v>870</v>
          </cell>
          <cell r="B586" t="str">
            <v>SALIDA LAMPARA/TOMA   C.N</v>
          </cell>
          <cell r="C586" t="str">
            <v>UN</v>
          </cell>
        </row>
        <row r="587">
          <cell r="A587">
            <v>871</v>
          </cell>
          <cell r="B587" t="str">
            <v>SALIDA LAMPARA CONMUT.C.N</v>
          </cell>
          <cell r="C587" t="str">
            <v>UN</v>
          </cell>
        </row>
        <row r="588">
          <cell r="A588">
            <v>872</v>
          </cell>
          <cell r="B588" t="str">
            <v>SALIDA TRIFASICA      C.N</v>
          </cell>
          <cell r="C588" t="str">
            <v>UN</v>
          </cell>
        </row>
        <row r="589">
          <cell r="A589">
            <v>873</v>
          </cell>
          <cell r="B589" t="str">
            <v>SALIDA BIFASICA       C.N</v>
          </cell>
          <cell r="C589" t="str">
            <v>UN</v>
          </cell>
        </row>
        <row r="590">
          <cell r="A590">
            <v>874</v>
          </cell>
          <cell r="B590" t="str">
            <v>SALIDA TELEFONO       C.N</v>
          </cell>
          <cell r="C590" t="str">
            <v>UN</v>
          </cell>
        </row>
        <row r="591">
          <cell r="A591">
            <v>875</v>
          </cell>
          <cell r="B591" t="str">
            <v>SALIDA TIMBRE         C.N</v>
          </cell>
          <cell r="C591" t="str">
            <v>UN</v>
          </cell>
        </row>
        <row r="592">
          <cell r="A592">
            <v>876</v>
          </cell>
          <cell r="B592" t="str">
            <v>SALIDA TV             C.N</v>
          </cell>
          <cell r="C592" t="str">
            <v>UN</v>
          </cell>
        </row>
        <row r="593">
          <cell r="A593">
            <v>877</v>
          </cell>
          <cell r="B593" t="str">
            <v>TIMBRE BOTON / ECONOM.</v>
          </cell>
          <cell r="C593" t="str">
            <v>UN</v>
          </cell>
        </row>
        <row r="594">
          <cell r="A594">
            <v>878</v>
          </cell>
          <cell r="B594" t="str">
            <v>TUBERIA PVC CONDUIT 3/4"</v>
          </cell>
          <cell r="C594" t="str">
            <v>UN</v>
          </cell>
        </row>
        <row r="595">
          <cell r="A595">
            <v>879</v>
          </cell>
          <cell r="B595" t="str">
            <v>TUBERIA PVC CONDUIT 1 1/2</v>
          </cell>
          <cell r="C595" t="str">
            <v>ML</v>
          </cell>
        </row>
        <row r="596">
          <cell r="A596">
            <v>880</v>
          </cell>
          <cell r="B596" t="str">
            <v>TUBERIA PVC CONDUIT 1"</v>
          </cell>
          <cell r="C596" t="str">
            <v>ML</v>
          </cell>
        </row>
        <row r="597">
          <cell r="A597">
            <v>881</v>
          </cell>
          <cell r="B597" t="str">
            <v>TUBERIA CONDUIT 2"</v>
          </cell>
          <cell r="C597" t="str">
            <v>ML</v>
          </cell>
        </row>
        <row r="598">
          <cell r="A598">
            <v>885</v>
          </cell>
          <cell r="B598" t="str">
            <v>INT.AUTOM.ENCHU.2x30 AMP</v>
          </cell>
          <cell r="C598" t="str">
            <v>UN</v>
          </cell>
        </row>
        <row r="599">
          <cell r="A599">
            <v>886</v>
          </cell>
          <cell r="B599" t="str">
            <v>TABLERO C/PUERTA 24 CIRC.</v>
          </cell>
          <cell r="C599" t="str">
            <v>UN</v>
          </cell>
        </row>
        <row r="600">
          <cell r="A600">
            <v>887</v>
          </cell>
          <cell r="B600" t="str">
            <v>TABLERO C/PUERTA 36 CIRC.</v>
          </cell>
          <cell r="C600" t="str">
            <v>UN</v>
          </cell>
        </row>
        <row r="601">
          <cell r="A601">
            <v>890</v>
          </cell>
          <cell r="B601" t="str">
            <v>SALIDA BOMBA TRIF. PVC</v>
          </cell>
          <cell r="C601" t="str">
            <v>UN</v>
          </cell>
        </row>
        <row r="602">
          <cell r="A602">
            <v>891</v>
          </cell>
          <cell r="B602" t="str">
            <v>SALIDA FLOTADOR</v>
          </cell>
          <cell r="C602" t="str">
            <v>UN</v>
          </cell>
        </row>
        <row r="603">
          <cell r="A603">
            <v>892</v>
          </cell>
          <cell r="B603" t="str">
            <v>SALIDA MOTOR PUERTA</v>
          </cell>
          <cell r="C603" t="str">
            <v>UN</v>
          </cell>
        </row>
        <row r="604">
          <cell r="A604">
            <v>893</v>
          </cell>
          <cell r="B604" t="str">
            <v>INTER.AUTOM.ENCHU 1x30 AM</v>
          </cell>
          <cell r="C604" t="str">
            <v>UN</v>
          </cell>
        </row>
        <row r="605">
          <cell r="A605">
            <v>894</v>
          </cell>
          <cell r="B605" t="str">
            <v>INT.AUT.ENCHU. 3x50 AMP</v>
          </cell>
          <cell r="C605" t="str">
            <v>UN</v>
          </cell>
        </row>
        <row r="606">
          <cell r="A606">
            <v>909</v>
          </cell>
          <cell r="B606" t="str">
            <v>HOJA PUERTA  TRIPLEX 0.61</v>
          </cell>
          <cell r="C606" t="str">
            <v>UN</v>
          </cell>
        </row>
        <row r="607">
          <cell r="A607">
            <v>910</v>
          </cell>
          <cell r="B607" t="str">
            <v>HOJA PUERTA  TRIPLEX 0.81</v>
          </cell>
          <cell r="C607" t="str">
            <v>UN</v>
          </cell>
        </row>
        <row r="608">
          <cell r="A608">
            <v>911</v>
          </cell>
          <cell r="B608" t="str">
            <v>HOJA PUERTA  TRIPLEX 1.01</v>
          </cell>
          <cell r="C608" t="str">
            <v>UN</v>
          </cell>
        </row>
        <row r="609">
          <cell r="A609">
            <v>912</v>
          </cell>
          <cell r="B609" t="str">
            <v>HOJA PUERTA  FORTEC  0.61</v>
          </cell>
          <cell r="C609" t="str">
            <v>UN</v>
          </cell>
        </row>
        <row r="610">
          <cell r="A610">
            <v>913</v>
          </cell>
          <cell r="B610" t="str">
            <v>HOJA PUERTA  FORTEC  0.81</v>
          </cell>
          <cell r="C610" t="str">
            <v>UN</v>
          </cell>
        </row>
        <row r="611">
          <cell r="A611">
            <v>914</v>
          </cell>
          <cell r="B611" t="str">
            <v>HOJA PUERTA  FORTEC  0.91</v>
          </cell>
          <cell r="C611" t="str">
            <v>UN</v>
          </cell>
        </row>
        <row r="612">
          <cell r="A612">
            <v>915</v>
          </cell>
          <cell r="B612" t="str">
            <v>PUERTAS      MARCO Y HOJA</v>
          </cell>
          <cell r="C612" t="str">
            <v>UN</v>
          </cell>
        </row>
        <row r="613">
          <cell r="A613">
            <v>916</v>
          </cell>
          <cell r="B613" t="str">
            <v>CLOSET TIPO A FORRADO</v>
          </cell>
          <cell r="C613" t="str">
            <v>M2</v>
          </cell>
        </row>
        <row r="614">
          <cell r="A614">
            <v>917</v>
          </cell>
          <cell r="B614" t="str">
            <v>CLOSET TIPO B</v>
          </cell>
          <cell r="C614" t="str">
            <v>M2</v>
          </cell>
        </row>
        <row r="615">
          <cell r="A615">
            <v>918</v>
          </cell>
          <cell r="B615" t="str">
            <v>MUEBLE TIPO LINOS</v>
          </cell>
          <cell r="C615" t="str">
            <v>M2</v>
          </cell>
        </row>
        <row r="616">
          <cell r="A616">
            <v>919</v>
          </cell>
          <cell r="B616" t="str">
            <v>MUEBLE BAJO           .80</v>
          </cell>
          <cell r="C616" t="str">
            <v>ML</v>
          </cell>
        </row>
        <row r="617">
          <cell r="A617">
            <v>920</v>
          </cell>
          <cell r="B617" t="str">
            <v>DIFUSORES- MARCO P/VIDRIO</v>
          </cell>
          <cell r="C617" t="str">
            <v>M2</v>
          </cell>
        </row>
        <row r="618">
          <cell r="A618">
            <v>921</v>
          </cell>
          <cell r="B618" t="str">
            <v>PIRLANES DE MADERA    .10</v>
          </cell>
          <cell r="C618" t="str">
            <v>ML</v>
          </cell>
        </row>
        <row r="619">
          <cell r="A619">
            <v>922</v>
          </cell>
          <cell r="B619" t="str">
            <v>PASAMANOS ESCAL.  .15x.02</v>
          </cell>
          <cell r="C619" t="str">
            <v>ML</v>
          </cell>
        </row>
        <row r="620">
          <cell r="A620">
            <v>923</v>
          </cell>
          <cell r="B620" t="str">
            <v>ENCHAPES MUROS EN TRIPLEX</v>
          </cell>
          <cell r="C620" t="str">
            <v>M2</v>
          </cell>
        </row>
        <row r="621">
          <cell r="A621">
            <v>925</v>
          </cell>
          <cell r="B621" t="str">
            <v>HOJA PUERTA FORTEC 0.70</v>
          </cell>
          <cell r="C621" t="str">
            <v>UN</v>
          </cell>
        </row>
        <row r="622">
          <cell r="A622">
            <v>926</v>
          </cell>
          <cell r="B622" t="str">
            <v>VENTANERIA EN MADERA</v>
          </cell>
          <cell r="C622" t="str">
            <v>M2</v>
          </cell>
        </row>
        <row r="623">
          <cell r="A623">
            <v>927</v>
          </cell>
          <cell r="B623" t="str">
            <v>HOJA PUERTA FORTEC 1.50</v>
          </cell>
          <cell r="C623" t="str">
            <v>UN</v>
          </cell>
        </row>
        <row r="624">
          <cell r="A624">
            <v>928</v>
          </cell>
          <cell r="B624" t="str">
            <v>HOJA PUERTA FORTEC 1.00</v>
          </cell>
          <cell r="C624" t="str">
            <v>UN</v>
          </cell>
        </row>
        <row r="625">
          <cell r="A625">
            <v>930</v>
          </cell>
          <cell r="B625" t="str">
            <v>HOJA PUERTA TRIPLEX 0.60</v>
          </cell>
          <cell r="C625" t="str">
            <v>UN</v>
          </cell>
        </row>
        <row r="626">
          <cell r="A626">
            <v>931</v>
          </cell>
          <cell r="B626" t="str">
            <v>HOJA PUERTA TRIPLEX 0.80</v>
          </cell>
          <cell r="C626" t="str">
            <v>UN</v>
          </cell>
        </row>
        <row r="627">
          <cell r="A627">
            <v>932</v>
          </cell>
          <cell r="B627" t="str">
            <v>HOJA PUERTA TRIPLEX 0.90</v>
          </cell>
          <cell r="C627" t="str">
            <v>UN</v>
          </cell>
        </row>
        <row r="628">
          <cell r="A628">
            <v>933</v>
          </cell>
          <cell r="B628" t="str">
            <v>PUERTA TRIP. MARCO Y HOJA</v>
          </cell>
          <cell r="C628" t="str">
            <v>UN</v>
          </cell>
        </row>
        <row r="629">
          <cell r="A629">
            <v>934</v>
          </cell>
          <cell r="B629" t="str">
            <v>CLOSET FORRADO CEDRO</v>
          </cell>
          <cell r="C629" t="str">
            <v>M2</v>
          </cell>
        </row>
        <row r="630">
          <cell r="A630">
            <v>935</v>
          </cell>
          <cell r="B630" t="str">
            <v>CLOSET FLORMORADO</v>
          </cell>
          <cell r="C630" t="str">
            <v>M2</v>
          </cell>
        </row>
        <row r="631">
          <cell r="A631">
            <v>936</v>
          </cell>
          <cell r="B631" t="str">
            <v>MUEBLE LINOS FLORMORADO</v>
          </cell>
          <cell r="C631" t="str">
            <v>M2</v>
          </cell>
        </row>
        <row r="632">
          <cell r="A632">
            <v>937</v>
          </cell>
          <cell r="B632" t="str">
            <v>MUEBLE h=.80 FLORMORADO</v>
          </cell>
          <cell r="C632" t="str">
            <v>ML</v>
          </cell>
        </row>
        <row r="633">
          <cell r="A633">
            <v>938</v>
          </cell>
          <cell r="B633" t="str">
            <v>DIFUSOR - FLORMORADO</v>
          </cell>
          <cell r="C633" t="str">
            <v>M2</v>
          </cell>
        </row>
        <row r="634">
          <cell r="A634">
            <v>939</v>
          </cell>
          <cell r="B634" t="str">
            <v>PIRLAN .10 FLORMORADO</v>
          </cell>
          <cell r="C634" t="str">
            <v>ML</v>
          </cell>
        </row>
        <row r="635">
          <cell r="A635">
            <v>940</v>
          </cell>
          <cell r="B635" t="str">
            <v>PASAMANOS FLORM.   15x.02</v>
          </cell>
          <cell r="C635" t="str">
            <v>ML</v>
          </cell>
        </row>
        <row r="636">
          <cell r="A636">
            <v>941</v>
          </cell>
          <cell r="B636" t="str">
            <v>ENCHAPES MUROS FLORMORADO</v>
          </cell>
          <cell r="C636" t="str">
            <v>M2</v>
          </cell>
        </row>
        <row r="637">
          <cell r="A637">
            <v>942</v>
          </cell>
          <cell r="B637" t="str">
            <v>CLOSET VARTEL MADERA</v>
          </cell>
          <cell r="C637" t="str">
            <v>M2</v>
          </cell>
        </row>
        <row r="638">
          <cell r="A638">
            <v>943</v>
          </cell>
          <cell r="B638" t="str">
            <v>CLOSET VENECIA FOLDING D.</v>
          </cell>
          <cell r="C638" t="str">
            <v>M2</v>
          </cell>
        </row>
        <row r="639">
          <cell r="A639">
            <v>944</v>
          </cell>
          <cell r="B639" t="str">
            <v>CLOSET SEVILLA FOLDING D.</v>
          </cell>
          <cell r="C639" t="str">
            <v>M2</v>
          </cell>
        </row>
        <row r="640">
          <cell r="A640">
            <v>945</v>
          </cell>
          <cell r="B640" t="str">
            <v>CLOSET INGLES FOLDING D.</v>
          </cell>
          <cell r="C640" t="str">
            <v>M2</v>
          </cell>
        </row>
        <row r="641">
          <cell r="A641">
            <v>946</v>
          </cell>
          <cell r="B641" t="str">
            <v>CLOSET AMERICA FOLDING D.</v>
          </cell>
          <cell r="C641" t="str">
            <v>M2</v>
          </cell>
        </row>
        <row r="642">
          <cell r="A642">
            <v>980</v>
          </cell>
          <cell r="B642" t="str">
            <v>VENTANAS           LAMINA</v>
          </cell>
          <cell r="C642" t="str">
            <v>M2</v>
          </cell>
        </row>
        <row r="643">
          <cell r="A643">
            <v>981</v>
          </cell>
          <cell r="B643" t="str">
            <v>MARCOS PUERTAS LAMINA-.80</v>
          </cell>
          <cell r="C643" t="str">
            <v>UN</v>
          </cell>
        </row>
        <row r="644">
          <cell r="A644">
            <v>982</v>
          </cell>
          <cell r="B644" t="str">
            <v>PUERTAS VENTANAS   LAMINA</v>
          </cell>
          <cell r="C644" t="str">
            <v>M2</v>
          </cell>
        </row>
        <row r="645">
          <cell r="A645">
            <v>983</v>
          </cell>
          <cell r="B645" t="str">
            <v>REJAS              LAMINA</v>
          </cell>
          <cell r="C645" t="str">
            <v>M2</v>
          </cell>
        </row>
        <row r="646">
          <cell r="A646">
            <v>984</v>
          </cell>
          <cell r="B646" t="str">
            <v>PUERTAS            LAMINA</v>
          </cell>
          <cell r="C646" t="str">
            <v>M2</v>
          </cell>
        </row>
        <row r="647">
          <cell r="A647">
            <v>985</v>
          </cell>
          <cell r="B647" t="str">
            <v>MARQUESINAS        LAMINA</v>
          </cell>
          <cell r="C647" t="str">
            <v>M2</v>
          </cell>
        </row>
        <row r="648">
          <cell r="A648">
            <v>986</v>
          </cell>
          <cell r="B648" t="str">
            <v>CAJAS CONTADORES     AGUA</v>
          </cell>
          <cell r="C648" t="str">
            <v>UN</v>
          </cell>
        </row>
        <row r="649">
          <cell r="A649">
            <v>987</v>
          </cell>
          <cell r="B649" t="str">
            <v>TAPAS SHUT         LAMINA</v>
          </cell>
          <cell r="C649" t="str">
            <v>UN</v>
          </cell>
        </row>
        <row r="650">
          <cell r="A650">
            <v>988</v>
          </cell>
          <cell r="B650" t="str">
            <v>REJILLAS PISO         .30</v>
          </cell>
          <cell r="C650" t="str">
            <v>ML</v>
          </cell>
        </row>
        <row r="651">
          <cell r="A651">
            <v>989</v>
          </cell>
          <cell r="B651" t="str">
            <v>MARCOS TAPAS   C. INSPECC</v>
          </cell>
          <cell r="C651" t="str">
            <v>UN</v>
          </cell>
        </row>
        <row r="652">
          <cell r="A652">
            <v>990</v>
          </cell>
          <cell r="B652" t="str">
            <v>REJA BANCARIA</v>
          </cell>
          <cell r="C652" t="str">
            <v>M2</v>
          </cell>
        </row>
        <row r="653">
          <cell r="A653">
            <v>991</v>
          </cell>
          <cell r="B653" t="str">
            <v>ESCALERA DE GATO</v>
          </cell>
          <cell r="C653" t="str">
            <v>ML</v>
          </cell>
        </row>
        <row r="654">
          <cell r="A654">
            <v>992</v>
          </cell>
          <cell r="B654" t="str">
            <v>PUERTA ELECTRICA CORRED.</v>
          </cell>
          <cell r="C654" t="str">
            <v>UN</v>
          </cell>
        </row>
        <row r="655">
          <cell r="A655">
            <v>994</v>
          </cell>
          <cell r="B655" t="str">
            <v>VENTANAS ALUMINIO   FIJAS</v>
          </cell>
          <cell r="C655" t="str">
            <v>M2</v>
          </cell>
        </row>
        <row r="656">
          <cell r="A656">
            <v>995</v>
          </cell>
          <cell r="B656" t="str">
            <v>VENTANAS ALUM. GUILLOTINA</v>
          </cell>
          <cell r="C656" t="str">
            <v>M2</v>
          </cell>
        </row>
        <row r="657">
          <cell r="A657">
            <v>996</v>
          </cell>
          <cell r="B657" t="str">
            <v>VENTANAS ALUM. CORREDIZAS</v>
          </cell>
          <cell r="C657" t="str">
            <v>M2</v>
          </cell>
        </row>
        <row r="658">
          <cell r="A658">
            <v>997</v>
          </cell>
          <cell r="B658" t="str">
            <v>CELOSIA ALUMINIO</v>
          </cell>
          <cell r="C658" t="str">
            <v>M2</v>
          </cell>
        </row>
        <row r="659">
          <cell r="A659">
            <v>998</v>
          </cell>
          <cell r="B659" t="str">
            <v>VENTANA ALUM.   ECONOMICA</v>
          </cell>
          <cell r="C659" t="str">
            <v>M2</v>
          </cell>
        </row>
        <row r="660">
          <cell r="A660">
            <v>999</v>
          </cell>
          <cell r="B660" t="str">
            <v>PUERTA CANCHA TENIS 1x1</v>
          </cell>
          <cell r="C660" t="str">
            <v>UN</v>
          </cell>
        </row>
        <row r="661">
          <cell r="A661">
            <v>1000</v>
          </cell>
          <cell r="B661" t="str">
            <v>SOPORTE MALLA TUBO   4"</v>
          </cell>
          <cell r="C661" t="str">
            <v>UN</v>
          </cell>
        </row>
        <row r="662">
          <cell r="A662">
            <v>1001</v>
          </cell>
          <cell r="B662" t="str">
            <v>SOPORTE (Malla Voleibol)</v>
          </cell>
          <cell r="C662" t="str">
            <v>UN</v>
          </cell>
        </row>
        <row r="663">
          <cell r="A663">
            <v>1028</v>
          </cell>
          <cell r="B663" t="str">
            <v>TRITURADO GRUESO</v>
          </cell>
          <cell r="C663" t="str">
            <v>M3</v>
          </cell>
        </row>
        <row r="664">
          <cell r="A664">
            <v>1029</v>
          </cell>
          <cell r="B664" t="str">
            <v>TRITURADO FINO</v>
          </cell>
          <cell r="C664" t="str">
            <v>M3</v>
          </cell>
        </row>
        <row r="665">
          <cell r="A665">
            <v>1031</v>
          </cell>
          <cell r="B665" t="str">
            <v>ESTUCO</v>
          </cell>
          <cell r="C665" t="str">
            <v>M2</v>
          </cell>
        </row>
        <row r="666">
          <cell r="A666">
            <v>1032</v>
          </cell>
          <cell r="B666" t="str">
            <v>FILOS Y DILATACIONE1</v>
          </cell>
          <cell r="C666" t="str">
            <v>ML</v>
          </cell>
        </row>
        <row r="667">
          <cell r="A667">
            <v>1033</v>
          </cell>
          <cell r="B667" t="str">
            <v>ESTUCO Y VINILO 3 MANOS</v>
          </cell>
          <cell r="C667" t="str">
            <v>M2</v>
          </cell>
        </row>
        <row r="668">
          <cell r="A668">
            <v>1034</v>
          </cell>
          <cell r="B668" t="str">
            <v>VINILO S/PAÑETE   2 MANOS</v>
          </cell>
          <cell r="C668" t="str">
            <v>M2</v>
          </cell>
        </row>
        <row r="669">
          <cell r="A669">
            <v>1035</v>
          </cell>
          <cell r="B669" t="str">
            <v>MARMOLINA        S/PAÑETE</v>
          </cell>
          <cell r="C669" t="str">
            <v>M2</v>
          </cell>
        </row>
        <row r="670">
          <cell r="A670">
            <v>1036</v>
          </cell>
          <cell r="B670" t="str">
            <v>CARBURO          S/PAÑETE</v>
          </cell>
          <cell r="C670" t="str">
            <v>M2</v>
          </cell>
        </row>
        <row r="671">
          <cell r="A671">
            <v>1037</v>
          </cell>
          <cell r="B671" t="str">
            <v>ESMALTE  S/ LAMINA LINEAL</v>
          </cell>
          <cell r="C671" t="str">
            <v>ML</v>
          </cell>
        </row>
        <row r="672">
          <cell r="A672">
            <v>1038</v>
          </cell>
          <cell r="B672" t="str">
            <v>ESMALTE  S/ LAMINA  LLENA</v>
          </cell>
          <cell r="C672" t="str">
            <v>M2</v>
          </cell>
        </row>
        <row r="673">
          <cell r="A673">
            <v>1039</v>
          </cell>
          <cell r="B673" t="str">
            <v>ESMALTE  S/ MARCOS LAMINA</v>
          </cell>
          <cell r="C673" t="str">
            <v>ML</v>
          </cell>
        </row>
        <row r="674">
          <cell r="A674">
            <v>1040</v>
          </cell>
          <cell r="B674" t="str">
            <v>ESMALTE  S/ MARCOS MADERA</v>
          </cell>
          <cell r="C674" t="str">
            <v>M2</v>
          </cell>
        </row>
        <row r="675">
          <cell r="A675">
            <v>1041</v>
          </cell>
          <cell r="B675" t="str">
            <v>ESMALTE  S/ MADERA  LLENA</v>
          </cell>
          <cell r="C675" t="str">
            <v>M2</v>
          </cell>
        </row>
        <row r="676">
          <cell r="A676">
            <v>1042</v>
          </cell>
          <cell r="B676" t="str">
            <v>ESMALTE  S/ MADERA LINEAL</v>
          </cell>
          <cell r="C676" t="str">
            <v>ML</v>
          </cell>
        </row>
        <row r="677">
          <cell r="A677">
            <v>1043</v>
          </cell>
          <cell r="B677" t="str">
            <v>TINTILLA S/ MADERA  LLENA</v>
          </cell>
          <cell r="C677" t="str">
            <v>M2</v>
          </cell>
        </row>
        <row r="678">
          <cell r="A678">
            <v>1044</v>
          </cell>
          <cell r="B678" t="str">
            <v>TINTILLA S/ MADERA LINEAL</v>
          </cell>
          <cell r="C678" t="str">
            <v>ML</v>
          </cell>
        </row>
        <row r="679">
          <cell r="A679">
            <v>1045</v>
          </cell>
          <cell r="B679" t="str">
            <v>TINTILLA S/       MUEBLES</v>
          </cell>
          <cell r="C679" t="str">
            <v>M2</v>
          </cell>
        </row>
        <row r="680">
          <cell r="A680">
            <v>1046</v>
          </cell>
          <cell r="B680" t="str">
            <v>ESMALTE  S/       MUEBLES</v>
          </cell>
          <cell r="C680" t="str">
            <v>M2</v>
          </cell>
        </row>
        <row r="681">
          <cell r="A681">
            <v>1047</v>
          </cell>
          <cell r="B681" t="str">
            <v>BARNIZ   S/       MUEBLES</v>
          </cell>
          <cell r="C681" t="str">
            <v>M2</v>
          </cell>
        </row>
        <row r="682">
          <cell r="A682">
            <v>1048</v>
          </cell>
          <cell r="B682" t="str">
            <v>IMPERM.INTEG MORT XYPEX</v>
          </cell>
          <cell r="C682" t="str">
            <v>M2</v>
          </cell>
        </row>
        <row r="683">
          <cell r="A683">
            <v>1049</v>
          </cell>
          <cell r="B683" t="str">
            <v>LACA PISOS         MADERA</v>
          </cell>
          <cell r="C683" t="str">
            <v>M2</v>
          </cell>
        </row>
        <row r="684">
          <cell r="A684">
            <v>1050</v>
          </cell>
          <cell r="B684" t="str">
            <v>ANTIHUMEDAD       FACHADA</v>
          </cell>
          <cell r="C684" t="str">
            <v>M2</v>
          </cell>
        </row>
        <row r="685">
          <cell r="A685">
            <v>1051</v>
          </cell>
          <cell r="B685" t="str">
            <v>ANTIHUMEDAD      FACHADA</v>
          </cell>
          <cell r="C685" t="str">
            <v>M2</v>
          </cell>
        </row>
        <row r="686">
          <cell r="A686">
            <v>1052</v>
          </cell>
          <cell r="B686" t="str">
            <v>ANTIHUMEDAD       FACHAD1</v>
          </cell>
          <cell r="C686" t="str">
            <v>M2</v>
          </cell>
        </row>
        <row r="687">
          <cell r="A687">
            <v>1053</v>
          </cell>
          <cell r="B687" t="str">
            <v>ESGRAFIADO        FACHADA</v>
          </cell>
          <cell r="C687" t="str">
            <v>M2</v>
          </cell>
        </row>
        <row r="688">
          <cell r="A688">
            <v>1054</v>
          </cell>
          <cell r="B688" t="str">
            <v>MARMOPLAST        FACHADA</v>
          </cell>
          <cell r="C688" t="str">
            <v>M2</v>
          </cell>
        </row>
        <row r="689">
          <cell r="A689">
            <v>1055</v>
          </cell>
          <cell r="B689" t="str">
            <v>COLORPLAST        FACHADA</v>
          </cell>
          <cell r="C689" t="str">
            <v>M2</v>
          </cell>
        </row>
        <row r="690">
          <cell r="A690">
            <v>1056</v>
          </cell>
          <cell r="B690" t="str">
            <v>SILCOPLAST        FACHADA</v>
          </cell>
          <cell r="C690" t="str">
            <v>M2</v>
          </cell>
        </row>
        <row r="691">
          <cell r="A691">
            <v>1057</v>
          </cell>
          <cell r="B691" t="str">
            <v>ANTICORR. S/LAMINA LINEAL</v>
          </cell>
          <cell r="C691" t="str">
            <v>ML</v>
          </cell>
        </row>
        <row r="692">
          <cell r="A692">
            <v>1058</v>
          </cell>
          <cell r="B692" t="str">
            <v>ANTICORR. S/LAMINA  LLENA</v>
          </cell>
          <cell r="C692" t="str">
            <v>M2</v>
          </cell>
        </row>
        <row r="693">
          <cell r="A693">
            <v>1059</v>
          </cell>
          <cell r="B693" t="str">
            <v>WASH-PRIMER    S/ALUMINIO</v>
          </cell>
          <cell r="C693" t="str">
            <v>M2</v>
          </cell>
        </row>
        <row r="694">
          <cell r="A694">
            <v>1060</v>
          </cell>
          <cell r="B694" t="str">
            <v>LINEAS   TRAFICO     0.10</v>
          </cell>
          <cell r="C694" t="str">
            <v>ML</v>
          </cell>
        </row>
        <row r="695">
          <cell r="A695">
            <v>1062</v>
          </cell>
          <cell r="B695" t="str">
            <v>DEMARCACION CON MARMOLINA</v>
          </cell>
          <cell r="C695" t="str">
            <v>ML</v>
          </cell>
        </row>
        <row r="696">
          <cell r="A696">
            <v>1093</v>
          </cell>
          <cell r="B696" t="str">
            <v>PAPEL COLGADURA DAMASCO</v>
          </cell>
          <cell r="C696" t="str">
            <v>M2</v>
          </cell>
        </row>
        <row r="697">
          <cell r="A697">
            <v>1094</v>
          </cell>
          <cell r="B697" t="str">
            <v>PAPEL COLGADURA  NATALI</v>
          </cell>
          <cell r="C697" t="str">
            <v>M2</v>
          </cell>
        </row>
        <row r="698">
          <cell r="A698">
            <v>1095</v>
          </cell>
          <cell r="B698" t="str">
            <v>VINISOL RESIDENCIAL 1.6mm</v>
          </cell>
          <cell r="C698" t="str">
            <v>M2</v>
          </cell>
        </row>
        <row r="699">
          <cell r="A699">
            <v>1096</v>
          </cell>
          <cell r="B699" t="str">
            <v>VINISOL COMERCIAL  2.0 mm</v>
          </cell>
          <cell r="C699" t="str">
            <v>M2</v>
          </cell>
        </row>
        <row r="700">
          <cell r="A700">
            <v>1097</v>
          </cell>
          <cell r="B700" t="str">
            <v>VINISOL TRAF.PESADO 3.0mm</v>
          </cell>
          <cell r="C700" t="str">
            <v>M2</v>
          </cell>
        </row>
        <row r="701">
          <cell r="A701">
            <v>1098</v>
          </cell>
          <cell r="B701" t="str">
            <v>G/ESCOBA VINISOL   6.8 m1</v>
          </cell>
          <cell r="C701" t="str">
            <v>ML</v>
          </cell>
        </row>
        <row r="702">
          <cell r="A702">
            <v>1099</v>
          </cell>
          <cell r="B702" t="str">
            <v>PASOS ESCALERA     VINIL1</v>
          </cell>
          <cell r="C702" t="str">
            <v>UN</v>
          </cell>
        </row>
        <row r="703">
          <cell r="A703">
            <v>1100</v>
          </cell>
          <cell r="B703" t="str">
            <v>ALFOMBRA TIPO ECONOMICO</v>
          </cell>
          <cell r="C703" t="str">
            <v>M2</v>
          </cell>
        </row>
        <row r="704">
          <cell r="A704">
            <v>1101</v>
          </cell>
          <cell r="B704" t="str">
            <v>EMEFLEX COLOR</v>
          </cell>
          <cell r="C704" t="str">
            <v>M2</v>
          </cell>
        </row>
        <row r="705">
          <cell r="A705">
            <v>1102</v>
          </cell>
          <cell r="B705" t="str">
            <v>EMEFLEX NEGRO</v>
          </cell>
          <cell r="C705" t="str">
            <v>M2</v>
          </cell>
        </row>
        <row r="706">
          <cell r="A706">
            <v>1104</v>
          </cell>
          <cell r="B706" t="str">
            <v>ALFOMBRA ALLEGRO</v>
          </cell>
          <cell r="C706" t="str">
            <v>M2</v>
          </cell>
        </row>
        <row r="707">
          <cell r="A707">
            <v>1105</v>
          </cell>
          <cell r="B707" t="str">
            <v>ALFOMBRA KASMIR</v>
          </cell>
          <cell r="C707" t="str">
            <v>M2</v>
          </cell>
        </row>
        <row r="708">
          <cell r="A708">
            <v>1106</v>
          </cell>
          <cell r="B708" t="str">
            <v>ALFOMBRA OLIMPIA</v>
          </cell>
          <cell r="C708" t="str">
            <v>M2</v>
          </cell>
        </row>
        <row r="709">
          <cell r="A709">
            <v>1107</v>
          </cell>
          <cell r="B709" t="str">
            <v>ALFOMBRA SPLENDOR</v>
          </cell>
          <cell r="C709" t="str">
            <v>M2</v>
          </cell>
        </row>
        <row r="710">
          <cell r="A710">
            <v>1108</v>
          </cell>
          <cell r="B710" t="str">
            <v>ALFOMBRA GALES RESIDENCIA</v>
          </cell>
          <cell r="C710" t="str">
            <v>M2</v>
          </cell>
        </row>
        <row r="711">
          <cell r="A711">
            <v>1109</v>
          </cell>
          <cell r="B711" t="str">
            <v>LISTON M.H.      AMARILL1</v>
          </cell>
          <cell r="C711" t="str">
            <v>M2</v>
          </cell>
        </row>
        <row r="712">
          <cell r="A712">
            <v>1110</v>
          </cell>
          <cell r="B712" t="str">
            <v>LISTON M.H.     GUAYACAN</v>
          </cell>
          <cell r="C712" t="str">
            <v>M2</v>
          </cell>
        </row>
        <row r="713">
          <cell r="A713">
            <v>1111</v>
          </cell>
          <cell r="B713" t="str">
            <v>PARKET  GUAYACAN TREBOL</v>
          </cell>
          <cell r="C713" t="str">
            <v>M2</v>
          </cell>
        </row>
        <row r="714">
          <cell r="A714">
            <v>1112</v>
          </cell>
          <cell r="B714" t="str">
            <v>PARKET           GUAYACAN</v>
          </cell>
          <cell r="C714" t="str">
            <v>M2</v>
          </cell>
        </row>
        <row r="715">
          <cell r="A715">
            <v>1113</v>
          </cell>
          <cell r="B715" t="str">
            <v>G/ESCOBA     ROBLE  6 cm</v>
          </cell>
          <cell r="C715" t="str">
            <v>ML</v>
          </cell>
        </row>
        <row r="716">
          <cell r="A716">
            <v>1114</v>
          </cell>
          <cell r="B716" t="str">
            <v>G/ESCOBA     CEDRO  8 cm</v>
          </cell>
          <cell r="C716" t="str">
            <v>ML</v>
          </cell>
        </row>
        <row r="717">
          <cell r="A717">
            <v>1116</v>
          </cell>
          <cell r="B717" t="str">
            <v>TAPA L/MANOS VILLA  LEYVA</v>
          </cell>
          <cell r="C717" t="str">
            <v>ML</v>
          </cell>
        </row>
        <row r="718">
          <cell r="A718">
            <v>1117</v>
          </cell>
          <cell r="B718" t="str">
            <v>TAPA L/MANOS   TR.PERUANO</v>
          </cell>
          <cell r="C718" t="str">
            <v>ML</v>
          </cell>
        </row>
        <row r="719">
          <cell r="A719">
            <v>1118</v>
          </cell>
          <cell r="B719" t="str">
            <v>PUERTAS DUCHAS   ACRILICO</v>
          </cell>
          <cell r="C719" t="str">
            <v>M2</v>
          </cell>
        </row>
        <row r="720">
          <cell r="A720">
            <v>1119</v>
          </cell>
          <cell r="B720" t="str">
            <v>PUERTAS DUCHAS POLIESTIR.</v>
          </cell>
          <cell r="C720" t="str">
            <v>M2</v>
          </cell>
        </row>
        <row r="721">
          <cell r="A721">
            <v>1120</v>
          </cell>
          <cell r="B721" t="str">
            <v>PUERTAS DUCHAS V.TEMPLADO</v>
          </cell>
          <cell r="C721" t="str">
            <v>M2</v>
          </cell>
        </row>
        <row r="722">
          <cell r="A722">
            <v>1121</v>
          </cell>
          <cell r="B722" t="str">
            <v>PRADIZACIO1</v>
          </cell>
          <cell r="C722" t="str">
            <v>M2</v>
          </cell>
        </row>
        <row r="723">
          <cell r="A723">
            <v>1122</v>
          </cell>
          <cell r="B723" t="str">
            <v>ASEO GENERA1</v>
          </cell>
          <cell r="C723" t="str">
            <v>M2</v>
          </cell>
        </row>
        <row r="724">
          <cell r="A724">
            <v>1123</v>
          </cell>
          <cell r="B724" t="str">
            <v>SEÑALIZACION</v>
          </cell>
          <cell r="C724" t="str">
            <v>UN</v>
          </cell>
        </row>
        <row r="725">
          <cell r="A725">
            <v>1156</v>
          </cell>
          <cell r="B725" t="str">
            <v>BLOQUE - PAÑETE - PINTURA</v>
          </cell>
          <cell r="C725" t="str">
            <v>M2</v>
          </cell>
        </row>
        <row r="726">
          <cell r="A726">
            <v>1157</v>
          </cell>
          <cell r="B726" t="str">
            <v>TOLETE - PAÑETE - PINTURA</v>
          </cell>
          <cell r="C726" t="str">
            <v>M2</v>
          </cell>
        </row>
        <row r="727">
          <cell r="A727">
            <v>1160</v>
          </cell>
          <cell r="B727" t="str">
            <v>PAÑETE-ESTUCO-MURAL REALC</v>
          </cell>
          <cell r="C727" t="str">
            <v>M2</v>
          </cell>
        </row>
        <row r="728">
          <cell r="A728">
            <v>1161</v>
          </cell>
          <cell r="B728" t="str">
            <v>PAÑETE-ESTUCO-MURAL ESTIL</v>
          </cell>
          <cell r="C728" t="str">
            <v>M2</v>
          </cell>
        </row>
        <row r="729">
          <cell r="A729">
            <v>1162</v>
          </cell>
          <cell r="B729" t="str">
            <v>PAÑETE-PORCELANA    11x11</v>
          </cell>
          <cell r="C729" t="str">
            <v>M2</v>
          </cell>
        </row>
        <row r="730">
          <cell r="A730">
            <v>1163</v>
          </cell>
          <cell r="B730" t="str">
            <v>PAÑETE-PORCELANA    20x20</v>
          </cell>
          <cell r="C730" t="str">
            <v>M2</v>
          </cell>
        </row>
        <row r="731">
          <cell r="A731">
            <v>1164</v>
          </cell>
          <cell r="B731" t="str">
            <v>PAÑETE - ESTUCO - PINTURA</v>
          </cell>
          <cell r="C731" t="str">
            <v>M2</v>
          </cell>
        </row>
        <row r="732">
          <cell r="A732">
            <v>1165</v>
          </cell>
          <cell r="B732" t="str">
            <v>AFINADO-        DECORPISO</v>
          </cell>
          <cell r="C732" t="str">
            <v>M2</v>
          </cell>
        </row>
        <row r="733">
          <cell r="A733">
            <v>1166</v>
          </cell>
          <cell r="B733" t="str">
            <v>BALDOSIN GRANITO 33x33</v>
          </cell>
          <cell r="C733" t="str">
            <v>M2</v>
          </cell>
        </row>
        <row r="734">
          <cell r="A734">
            <v>1167</v>
          </cell>
          <cell r="B734" t="str">
            <v>POLISEC-AFIN.-VINISOL 1.6</v>
          </cell>
          <cell r="C734" t="str">
            <v>M2</v>
          </cell>
        </row>
        <row r="735">
          <cell r="A735">
            <v>1168</v>
          </cell>
          <cell r="B735" t="str">
            <v>BAÑO No. 1 / 4 AP. ROYAL</v>
          </cell>
          <cell r="C735" t="str">
            <v>UN</v>
          </cell>
        </row>
        <row r="736">
          <cell r="A736">
            <v>1169</v>
          </cell>
          <cell r="B736" t="str">
            <v>INST.Y DOTACION BAÑO No.1</v>
          </cell>
          <cell r="C736" t="str">
            <v>UN</v>
          </cell>
        </row>
        <row r="737">
          <cell r="A737">
            <v>1170</v>
          </cell>
          <cell r="B737" t="str">
            <v>BAÑO No. 2 / 4 AP. STILO</v>
          </cell>
          <cell r="C737" t="str">
            <v>UN</v>
          </cell>
        </row>
        <row r="738">
          <cell r="A738">
            <v>1171</v>
          </cell>
          <cell r="B738" t="str">
            <v>INST.Y DOTACION BAÑO No.2</v>
          </cell>
          <cell r="C738" t="str">
            <v>UN</v>
          </cell>
        </row>
        <row r="739">
          <cell r="A739">
            <v>1172</v>
          </cell>
          <cell r="B739" t="str">
            <v>BAÑO No. 3 / 3 AP. ROYAL</v>
          </cell>
          <cell r="C739" t="str">
            <v>UN</v>
          </cell>
        </row>
        <row r="740">
          <cell r="A740">
            <v>1173</v>
          </cell>
          <cell r="B740" t="str">
            <v>INST.Y DOTACION BAÑO No.3</v>
          </cell>
          <cell r="C740" t="str">
            <v>UN</v>
          </cell>
        </row>
        <row r="741">
          <cell r="A741">
            <v>1174</v>
          </cell>
          <cell r="B741" t="str">
            <v>BAÑO No. 4 / 3 AP. STILO</v>
          </cell>
          <cell r="C741" t="str">
            <v>UN</v>
          </cell>
        </row>
        <row r="742">
          <cell r="A742">
            <v>1175</v>
          </cell>
          <cell r="B742" t="str">
            <v>INST.Y DOTACION BAÑO No.4</v>
          </cell>
          <cell r="C742" t="str">
            <v>UN</v>
          </cell>
        </row>
        <row r="743">
          <cell r="A743">
            <v>1176</v>
          </cell>
          <cell r="B743" t="str">
            <v>BAÑO No. 5 / 2 AP. ROYAL</v>
          </cell>
          <cell r="C743" t="str">
            <v>UN</v>
          </cell>
        </row>
        <row r="744">
          <cell r="A744">
            <v>1177</v>
          </cell>
          <cell r="B744" t="str">
            <v>INST.Y DOTACION BAÑO No.5</v>
          </cell>
          <cell r="C744" t="str">
            <v>UN</v>
          </cell>
        </row>
        <row r="745">
          <cell r="A745">
            <v>1178</v>
          </cell>
          <cell r="B745" t="str">
            <v>BAÑO No. 6 / 2 AP. STILO</v>
          </cell>
          <cell r="C745" t="str">
            <v>UN</v>
          </cell>
        </row>
        <row r="746">
          <cell r="A746">
            <v>1179</v>
          </cell>
          <cell r="B746" t="str">
            <v>INST.Y DOTACION BAÑO No.6</v>
          </cell>
          <cell r="C746" t="str">
            <v>UN</v>
          </cell>
        </row>
        <row r="747">
          <cell r="A747">
            <v>1200</v>
          </cell>
          <cell r="B747" t="str">
            <v>PAÑETE MUROS e=3 cm</v>
          </cell>
          <cell r="C747" t="str">
            <v>M2</v>
          </cell>
        </row>
        <row r="748">
          <cell r="A748">
            <v>1201</v>
          </cell>
          <cell r="B748" t="str">
            <v>PAÑETE MUROS LANZADO 3cm</v>
          </cell>
          <cell r="C748" t="str">
            <v>M2</v>
          </cell>
        </row>
        <row r="749">
          <cell r="A749">
            <v>1202</v>
          </cell>
          <cell r="B749" t="str">
            <v>PAÑETE  LINEAL MUROS INETRIORES MORTERO 1,6</v>
          </cell>
          <cell r="C749" t="str">
            <v>ML</v>
          </cell>
          <cell r="D749">
            <v>3988.3808499999996</v>
          </cell>
        </row>
        <row r="750">
          <cell r="A750">
            <v>1203</v>
          </cell>
          <cell r="B750" t="str">
            <v>PAÑETE LINEAL LANZAD  3cm</v>
          </cell>
          <cell r="C750" t="str">
            <v>ML</v>
          </cell>
        </row>
        <row r="751">
          <cell r="A751">
            <v>1204</v>
          </cell>
          <cell r="B751" t="str">
            <v>PAÑETE PLACAS</v>
          </cell>
          <cell r="C751" t="str">
            <v>M2</v>
          </cell>
        </row>
        <row r="752">
          <cell r="A752">
            <v>1205</v>
          </cell>
          <cell r="B752" t="str">
            <v>PAÑETE PLACAS LANZADO</v>
          </cell>
          <cell r="C752" t="str">
            <v>M2</v>
          </cell>
        </row>
        <row r="753">
          <cell r="A753">
            <v>1206</v>
          </cell>
          <cell r="B753" t="str">
            <v>AFINADO MORTERO</v>
          </cell>
          <cell r="C753" t="str">
            <v>M2</v>
          </cell>
        </row>
        <row r="754">
          <cell r="A754">
            <v>1207</v>
          </cell>
          <cell r="B754" t="str">
            <v>AFINADO  LANZADO</v>
          </cell>
          <cell r="C754" t="str">
            <v>M2</v>
          </cell>
        </row>
        <row r="755">
          <cell r="A755">
            <v>1212</v>
          </cell>
          <cell r="B755" t="str">
            <v>GRIFERIA  L/MANOS INCRUST</v>
          </cell>
          <cell r="C755" t="str">
            <v>UN</v>
          </cell>
        </row>
        <row r="756">
          <cell r="A756">
            <v>1213</v>
          </cell>
          <cell r="B756" t="str">
            <v>LAVAPLATOS A. INOX.  INCR</v>
          </cell>
          <cell r="C756" t="str">
            <v>UN</v>
          </cell>
        </row>
        <row r="757">
          <cell r="A757">
            <v>1214</v>
          </cell>
          <cell r="B757" t="str">
            <v>LAVAPLATOS ESMALT.   INCR</v>
          </cell>
          <cell r="C757" t="str">
            <v>UN</v>
          </cell>
        </row>
        <row r="758">
          <cell r="A758">
            <v>1217</v>
          </cell>
          <cell r="B758" t="str">
            <v>LAVADERO F/VIDRIO 75X60</v>
          </cell>
          <cell r="C758" t="str">
            <v>UN</v>
          </cell>
        </row>
        <row r="759">
          <cell r="A759">
            <v>1219</v>
          </cell>
          <cell r="B759" t="str">
            <v>LAVADERO CEMENTO      .80</v>
          </cell>
          <cell r="C759" t="str">
            <v>UN</v>
          </cell>
        </row>
        <row r="760">
          <cell r="A760">
            <v>1220</v>
          </cell>
          <cell r="B760" t="str">
            <v>LAVAMANOS ACUARIO     701</v>
          </cell>
          <cell r="C760" t="str">
            <v>UN</v>
          </cell>
        </row>
        <row r="761">
          <cell r="A761">
            <v>1222</v>
          </cell>
          <cell r="B761" t="str">
            <v>LAVAMANOS NOVA COLOR  738</v>
          </cell>
          <cell r="C761" t="str">
            <v>UN</v>
          </cell>
        </row>
        <row r="762">
          <cell r="A762">
            <v>1223</v>
          </cell>
          <cell r="B762" t="str">
            <v>LAVAMANOS TIFFANY COL 734</v>
          </cell>
          <cell r="C762" t="str">
            <v>UN</v>
          </cell>
        </row>
        <row r="763">
          <cell r="A763">
            <v>1224</v>
          </cell>
          <cell r="B763" t="str">
            <v>LAVAMANOS ROYAL</v>
          </cell>
          <cell r="C763" t="str">
            <v>UN</v>
          </cell>
        </row>
        <row r="764">
          <cell r="A764">
            <v>1225</v>
          </cell>
          <cell r="B764" t="str">
            <v>LAVAMANOS ROYAL COLOR 735</v>
          </cell>
          <cell r="C764" t="str">
            <v>UN</v>
          </cell>
        </row>
        <row r="765">
          <cell r="A765">
            <v>1226</v>
          </cell>
          <cell r="B765" t="str">
            <v>LAVAMANOS STILO  PEDESTAL</v>
          </cell>
          <cell r="C765" t="str">
            <v>UN</v>
          </cell>
        </row>
        <row r="766">
          <cell r="A766">
            <v>1227</v>
          </cell>
          <cell r="B766" t="str">
            <v>LAVAMANOS STILO</v>
          </cell>
          <cell r="C766" t="str">
            <v>UN</v>
          </cell>
        </row>
        <row r="767">
          <cell r="A767">
            <v>1228</v>
          </cell>
          <cell r="B767" t="str">
            <v>SANITARIO ACUARIO     300</v>
          </cell>
          <cell r="C767" t="str">
            <v>UN</v>
          </cell>
        </row>
        <row r="768">
          <cell r="A768">
            <v>1230</v>
          </cell>
          <cell r="B768" t="str">
            <v>SANITARIO NOVA      COLOR</v>
          </cell>
          <cell r="C768" t="str">
            <v>UN</v>
          </cell>
        </row>
        <row r="769">
          <cell r="A769">
            <v>1231</v>
          </cell>
          <cell r="B769" t="str">
            <v>SANITARIO TIFFANY   COLOR</v>
          </cell>
          <cell r="C769" t="str">
            <v>UN</v>
          </cell>
        </row>
        <row r="770">
          <cell r="A770">
            <v>1232</v>
          </cell>
          <cell r="B770" t="str">
            <v>SANITARIO ROYAL     COLOR</v>
          </cell>
          <cell r="C770" t="str">
            <v>UN</v>
          </cell>
        </row>
        <row r="771">
          <cell r="A771">
            <v>1233</v>
          </cell>
          <cell r="B771" t="str">
            <v>SANITARIO STILO     COLOR</v>
          </cell>
          <cell r="C771" t="str">
            <v>UN</v>
          </cell>
        </row>
        <row r="772">
          <cell r="A772">
            <v>1234</v>
          </cell>
          <cell r="B772" t="str">
            <v>SANITARIO ESTILO BLANCO</v>
          </cell>
          <cell r="C772" t="str">
            <v>UN</v>
          </cell>
        </row>
        <row r="773">
          <cell r="A773">
            <v>1235</v>
          </cell>
          <cell r="B773" t="str">
            <v>BIDET TIFFANY</v>
          </cell>
          <cell r="C773" t="str">
            <v>UN</v>
          </cell>
        </row>
        <row r="774">
          <cell r="A774">
            <v>1236</v>
          </cell>
          <cell r="B774" t="str">
            <v>BIDET ROYAL</v>
          </cell>
          <cell r="C774" t="str">
            <v>UN</v>
          </cell>
        </row>
        <row r="775">
          <cell r="A775">
            <v>1237</v>
          </cell>
          <cell r="B775" t="str">
            <v>BIDET STILO</v>
          </cell>
          <cell r="C775" t="str">
            <v>UN</v>
          </cell>
        </row>
        <row r="776">
          <cell r="A776">
            <v>1238</v>
          </cell>
          <cell r="B776" t="str">
            <v>ORINAL MEDIANO</v>
          </cell>
          <cell r="C776" t="str">
            <v>UN</v>
          </cell>
        </row>
        <row r="777">
          <cell r="A777">
            <v>1239</v>
          </cell>
          <cell r="B777" t="str">
            <v>ORINAL PEQUEÑO</v>
          </cell>
          <cell r="C777" t="str">
            <v>UN</v>
          </cell>
        </row>
        <row r="778">
          <cell r="A778">
            <v>1240</v>
          </cell>
          <cell r="B778" t="str">
            <v>ORINAL FLUXOMETRO</v>
          </cell>
          <cell r="C778" t="str">
            <v>UN</v>
          </cell>
        </row>
        <row r="779">
          <cell r="A779">
            <v>1241</v>
          </cell>
          <cell r="B779" t="str">
            <v>TINA    FIBRA  DE  VIDRIO</v>
          </cell>
          <cell r="C779" t="str">
            <v>UN</v>
          </cell>
        </row>
        <row r="780">
          <cell r="A780">
            <v>1242</v>
          </cell>
          <cell r="B780" t="str">
            <v>DUCHA ECONOMICA</v>
          </cell>
          <cell r="C780" t="str">
            <v>UN</v>
          </cell>
        </row>
        <row r="781">
          <cell r="A781">
            <v>1243</v>
          </cell>
          <cell r="B781" t="str">
            <v>DUCHA POPULAR</v>
          </cell>
          <cell r="C781" t="str">
            <v>UN</v>
          </cell>
        </row>
        <row r="782">
          <cell r="A782">
            <v>1244</v>
          </cell>
          <cell r="B782" t="str">
            <v>DUCHA IRIS</v>
          </cell>
          <cell r="C782" t="str">
            <v>UN</v>
          </cell>
        </row>
        <row r="783">
          <cell r="A783">
            <v>1245</v>
          </cell>
          <cell r="B783" t="str">
            <v>DUCHA EUROPA</v>
          </cell>
          <cell r="C783" t="str">
            <v>UN</v>
          </cell>
        </row>
        <row r="784">
          <cell r="A784">
            <v>1246</v>
          </cell>
          <cell r="B784" t="str">
            <v>DUCHA MONOCONTROL</v>
          </cell>
          <cell r="C784" t="str">
            <v>UN</v>
          </cell>
        </row>
        <row r="785">
          <cell r="A785">
            <v>1247</v>
          </cell>
          <cell r="B785" t="str">
            <v>DUCHA TELEFONO</v>
          </cell>
          <cell r="C785" t="str">
            <v>UN</v>
          </cell>
        </row>
        <row r="786">
          <cell r="A786">
            <v>1248</v>
          </cell>
          <cell r="B786" t="str">
            <v>GRIFERIA LAVAPLATOS 60433</v>
          </cell>
          <cell r="C786" t="str">
            <v>UN</v>
          </cell>
        </row>
        <row r="787">
          <cell r="A787">
            <v>1249</v>
          </cell>
          <cell r="B787" t="str">
            <v>GRIFERIA LAVAPLATOS 60431</v>
          </cell>
          <cell r="C787" t="str">
            <v>UN</v>
          </cell>
        </row>
        <row r="788">
          <cell r="A788">
            <v>1250</v>
          </cell>
          <cell r="B788" t="str">
            <v>CALENTADOR          15 GL</v>
          </cell>
          <cell r="C788" t="str">
            <v>UN</v>
          </cell>
        </row>
        <row r="789">
          <cell r="A789">
            <v>1251</v>
          </cell>
          <cell r="B789" t="str">
            <v>CALENTADOR          20 GL</v>
          </cell>
          <cell r="C789" t="str">
            <v>UN</v>
          </cell>
        </row>
        <row r="790">
          <cell r="A790">
            <v>1252</v>
          </cell>
          <cell r="B790" t="str">
            <v>CALENTADOR          30 GL</v>
          </cell>
          <cell r="C790" t="str">
            <v>UN</v>
          </cell>
        </row>
        <row r="791">
          <cell r="A791">
            <v>1253</v>
          </cell>
          <cell r="B791" t="str">
            <v>TANQUE ETERNIT     500 LT</v>
          </cell>
          <cell r="C791" t="str">
            <v>UN</v>
          </cell>
        </row>
        <row r="792">
          <cell r="A792">
            <v>1254</v>
          </cell>
          <cell r="B792" t="str">
            <v>TANQUE ETERNIT    1000 LT</v>
          </cell>
          <cell r="C792" t="str">
            <v>UN</v>
          </cell>
        </row>
        <row r="793">
          <cell r="A793">
            <v>1255</v>
          </cell>
          <cell r="B793" t="str">
            <v>TANQUE PLASTICO   1000 LT</v>
          </cell>
          <cell r="C793" t="str">
            <v>UN</v>
          </cell>
        </row>
        <row r="794">
          <cell r="A794">
            <v>1256</v>
          </cell>
          <cell r="B794" t="str">
            <v>REGISTRO CROMADO     1/2"</v>
          </cell>
          <cell r="C794" t="str">
            <v>UN</v>
          </cell>
        </row>
        <row r="795">
          <cell r="A795">
            <v>1258</v>
          </cell>
          <cell r="B795" t="str">
            <v>LLAVE CROMADA        1/2"</v>
          </cell>
          <cell r="C795" t="str">
            <v>UN</v>
          </cell>
        </row>
        <row r="796">
          <cell r="A796">
            <v>1259</v>
          </cell>
          <cell r="B796" t="str">
            <v>FLOTADOR PARA TANQUE   1"</v>
          </cell>
          <cell r="C796" t="str">
            <v>UN</v>
          </cell>
        </row>
        <row r="797">
          <cell r="A797">
            <v>1292</v>
          </cell>
          <cell r="B797" t="str">
            <v>SAFE BAÑO             152</v>
          </cell>
          <cell r="C797" t="str">
            <v>UN</v>
          </cell>
        </row>
        <row r="798">
          <cell r="A798">
            <v>1293</v>
          </cell>
          <cell r="B798" t="str">
            <v>SAFE ALCOBA          5141</v>
          </cell>
          <cell r="C798" t="str">
            <v>UN</v>
          </cell>
        </row>
        <row r="799">
          <cell r="A799">
            <v>1294</v>
          </cell>
          <cell r="B799" t="str">
            <v>SAFE ENTRADA         142A</v>
          </cell>
          <cell r="C799" t="str">
            <v>UN</v>
          </cell>
        </row>
        <row r="800">
          <cell r="A800">
            <v>1295</v>
          </cell>
          <cell r="B800" t="str">
            <v>SAFE PATIOS          5149</v>
          </cell>
          <cell r="C800" t="str">
            <v>UN</v>
          </cell>
        </row>
        <row r="801">
          <cell r="A801">
            <v>1296</v>
          </cell>
          <cell r="B801" t="str">
            <v>SAFE CLOSET          5145</v>
          </cell>
          <cell r="C801" t="str">
            <v>UN</v>
          </cell>
        </row>
        <row r="802">
          <cell r="A802">
            <v>1297</v>
          </cell>
          <cell r="B802" t="str">
            <v>SAFE SOBREPONER       526</v>
          </cell>
          <cell r="C802" t="str">
            <v>UN</v>
          </cell>
        </row>
        <row r="803">
          <cell r="A803">
            <v>1298</v>
          </cell>
          <cell r="B803" t="str">
            <v>SAFE CORREDERA        550</v>
          </cell>
          <cell r="C803" t="str">
            <v>UN</v>
          </cell>
        </row>
        <row r="804">
          <cell r="A804">
            <v>1300</v>
          </cell>
          <cell r="B804" t="str">
            <v>YALE MUEBLES         2044</v>
          </cell>
          <cell r="C804" t="str">
            <v>UN</v>
          </cell>
        </row>
        <row r="805">
          <cell r="A805">
            <v>1301</v>
          </cell>
          <cell r="B805" t="str">
            <v>SCHLAGE PASO     A  10  S</v>
          </cell>
          <cell r="C805" t="str">
            <v>UN</v>
          </cell>
        </row>
        <row r="806">
          <cell r="A806">
            <v>1302</v>
          </cell>
          <cell r="B806" t="str">
            <v>SCHLAGE BAÑO     A  40  S</v>
          </cell>
          <cell r="C806" t="str">
            <v>UN</v>
          </cell>
        </row>
        <row r="807">
          <cell r="A807">
            <v>1303</v>
          </cell>
          <cell r="B807" t="str">
            <v>SCHLAGE ALCOBA   A  50 WS</v>
          </cell>
          <cell r="C807" t="str">
            <v>UN</v>
          </cell>
        </row>
        <row r="808">
          <cell r="A808">
            <v>1304</v>
          </cell>
          <cell r="B808" t="str">
            <v>SCHLAGE TERRAZA  A  30  S</v>
          </cell>
          <cell r="C808" t="str">
            <v>UN</v>
          </cell>
        </row>
        <row r="809">
          <cell r="A809">
            <v>1305</v>
          </cell>
          <cell r="B809" t="str">
            <v>SCHLAGE OFICINA  A  50 PD</v>
          </cell>
          <cell r="C809" t="str">
            <v>UN</v>
          </cell>
        </row>
        <row r="810">
          <cell r="A810">
            <v>1306</v>
          </cell>
          <cell r="B810" t="str">
            <v>SCHLAGE CLOSET   A  71 WD</v>
          </cell>
          <cell r="C810" t="str">
            <v>UN</v>
          </cell>
        </row>
        <row r="811">
          <cell r="A811">
            <v>1307</v>
          </cell>
          <cell r="B811" t="str">
            <v>SAFE ENTRADA PPAL.</v>
          </cell>
          <cell r="C811" t="str">
            <v>UN</v>
          </cell>
        </row>
        <row r="812">
          <cell r="A812">
            <v>1308</v>
          </cell>
          <cell r="B812" t="str">
            <v>SCHLAGE ENTRADA   A 80 PD</v>
          </cell>
          <cell r="C812" t="str">
            <v>UN</v>
          </cell>
        </row>
        <row r="813">
          <cell r="A813">
            <v>1309</v>
          </cell>
          <cell r="B813" t="str">
            <v>CANTONERA ELECTRICA</v>
          </cell>
          <cell r="C813" t="str">
            <v>UN</v>
          </cell>
        </row>
        <row r="814">
          <cell r="A814">
            <v>1310</v>
          </cell>
          <cell r="B814" t="str">
            <v>CIERRAPUERTAS HIDRAULICO</v>
          </cell>
          <cell r="C814" t="str">
            <v>UN</v>
          </cell>
        </row>
        <row r="815">
          <cell r="A815">
            <v>1311</v>
          </cell>
          <cell r="B815" t="str">
            <v>BISAGRA VAIVEN</v>
          </cell>
          <cell r="C815" t="str">
            <v>UN</v>
          </cell>
        </row>
        <row r="816">
          <cell r="A816">
            <v>1312</v>
          </cell>
          <cell r="B816" t="str">
            <v>INSTALACION CERR.COMUN</v>
          </cell>
          <cell r="C816" t="str">
            <v>UN</v>
          </cell>
        </row>
        <row r="817">
          <cell r="A817">
            <v>1313</v>
          </cell>
          <cell r="B817" t="str">
            <v>INSTALACION PORTON    MAD</v>
          </cell>
          <cell r="C817" t="str">
            <v>UN</v>
          </cell>
        </row>
        <row r="818">
          <cell r="A818">
            <v>1315</v>
          </cell>
          <cell r="B818" t="str">
            <v>CIERRE MAGNETICO</v>
          </cell>
          <cell r="C818" t="str">
            <v>UN</v>
          </cell>
        </row>
        <row r="819">
          <cell r="A819">
            <v>1320</v>
          </cell>
          <cell r="B819" t="str">
            <v>CERRADURA ORBIT ALCOBA</v>
          </cell>
          <cell r="C819" t="str">
            <v>UN</v>
          </cell>
        </row>
        <row r="820">
          <cell r="A820">
            <v>1348</v>
          </cell>
          <cell r="B820" t="str">
            <v>VIDRIO INCOLORO      3 mm</v>
          </cell>
          <cell r="C820" t="str">
            <v>M2</v>
          </cell>
        </row>
        <row r="821">
          <cell r="A821">
            <v>1349</v>
          </cell>
          <cell r="B821" t="str">
            <v>VIDRIO INCOLORO      4 mm</v>
          </cell>
          <cell r="C821" t="str">
            <v>M2</v>
          </cell>
        </row>
        <row r="822">
          <cell r="A822">
            <v>1350</v>
          </cell>
          <cell r="B822" t="str">
            <v>VIDRIO INCOLORO      5 mm</v>
          </cell>
          <cell r="C822" t="str">
            <v>M2</v>
          </cell>
        </row>
        <row r="823">
          <cell r="A823">
            <v>1351</v>
          </cell>
          <cell r="B823" t="str">
            <v>VIDRIO INCOLORO      6 mm</v>
          </cell>
          <cell r="C823" t="str">
            <v>M2</v>
          </cell>
        </row>
        <row r="824">
          <cell r="A824">
            <v>1352</v>
          </cell>
          <cell r="B824" t="str">
            <v>VIDRIO BRONCE GRABADO</v>
          </cell>
          <cell r="C824" t="str">
            <v>M2</v>
          </cell>
        </row>
        <row r="825">
          <cell r="A825">
            <v>1353</v>
          </cell>
          <cell r="B825" t="str">
            <v>VIDRIO ESMERILADO    3 mm</v>
          </cell>
          <cell r="C825" t="str">
            <v>M2</v>
          </cell>
        </row>
        <row r="826">
          <cell r="A826">
            <v>1354</v>
          </cell>
          <cell r="B826" t="str">
            <v>VIDRIO TEMPLADO      5 mm</v>
          </cell>
          <cell r="C826" t="str">
            <v>M2</v>
          </cell>
        </row>
        <row r="827">
          <cell r="A827">
            <v>1355</v>
          </cell>
          <cell r="B827" t="str">
            <v>LAMINADO INCOLORO    5 mm</v>
          </cell>
          <cell r="C827" t="str">
            <v>M2</v>
          </cell>
        </row>
        <row r="828">
          <cell r="A828">
            <v>1356</v>
          </cell>
          <cell r="B828" t="str">
            <v>LAMINADO INCOLORO    4 mm</v>
          </cell>
          <cell r="C828" t="str">
            <v>M2</v>
          </cell>
        </row>
        <row r="829">
          <cell r="A829">
            <v>1357</v>
          </cell>
          <cell r="B829" t="str">
            <v>VIDRIO CRISTAL       6 mm</v>
          </cell>
          <cell r="C829" t="str">
            <v>M2</v>
          </cell>
        </row>
        <row r="830">
          <cell r="A830">
            <v>1358</v>
          </cell>
          <cell r="B830" t="str">
            <v>CRISTAL INCOLORO    10 mm</v>
          </cell>
          <cell r="C830" t="str">
            <v>M2</v>
          </cell>
        </row>
        <row r="831">
          <cell r="A831">
            <v>1359</v>
          </cell>
          <cell r="B831" t="str">
            <v>CRISTAL BRONCE       6 mm</v>
          </cell>
          <cell r="C831" t="str">
            <v>M2</v>
          </cell>
        </row>
        <row r="832">
          <cell r="A832">
            <v>1361</v>
          </cell>
          <cell r="B832" t="str">
            <v>ESPEJO               4 mm</v>
          </cell>
          <cell r="C832" t="str">
            <v>M2</v>
          </cell>
        </row>
        <row r="833">
          <cell r="A833">
            <v>1362</v>
          </cell>
          <cell r="B833" t="str">
            <v>ESPEJO               5 mm</v>
          </cell>
          <cell r="C833" t="str">
            <v>M2</v>
          </cell>
        </row>
        <row r="834">
          <cell r="A834">
            <v>1395</v>
          </cell>
          <cell r="B834" t="str">
            <v>SUB ESTACION CAPSULADA</v>
          </cell>
          <cell r="C834" t="str">
            <v>UN</v>
          </cell>
        </row>
        <row r="835">
          <cell r="A835">
            <v>1396</v>
          </cell>
          <cell r="B835" t="str">
            <v>EXTINGUIDOR      INCENDIO</v>
          </cell>
          <cell r="C835" t="str">
            <v>UN</v>
          </cell>
        </row>
        <row r="836">
          <cell r="A836">
            <v>1397</v>
          </cell>
          <cell r="B836" t="str">
            <v>REFLECTOR     RA-P  125 W</v>
          </cell>
          <cell r="C836" t="str">
            <v>UN</v>
          </cell>
        </row>
        <row r="837">
          <cell r="A837">
            <v>1398</v>
          </cell>
          <cell r="B837" t="str">
            <v>SHUT   BASURAS    ETERNIT</v>
          </cell>
          <cell r="C837" t="str">
            <v>PS</v>
          </cell>
        </row>
        <row r="838">
          <cell r="A838">
            <v>1399</v>
          </cell>
          <cell r="B838" t="str">
            <v>ASCENSOR        6 PARADAS</v>
          </cell>
          <cell r="C838" t="str">
            <v>UN</v>
          </cell>
        </row>
        <row r="839">
          <cell r="A839">
            <v>1401</v>
          </cell>
          <cell r="B839" t="str">
            <v>BOMBA AGUA 1/2"</v>
          </cell>
          <cell r="C839" t="str">
            <v>UN</v>
          </cell>
        </row>
        <row r="840">
          <cell r="A840">
            <v>1402</v>
          </cell>
          <cell r="B840" t="str">
            <v>BOMBA AGUA 3/4"</v>
          </cell>
          <cell r="C840" t="str">
            <v>UN</v>
          </cell>
        </row>
        <row r="841">
          <cell r="A841">
            <v>1403</v>
          </cell>
          <cell r="B841" t="str">
            <v>EQUIPO  PRESION  HIDROFLO</v>
          </cell>
          <cell r="C841" t="str">
            <v>UN</v>
          </cell>
        </row>
        <row r="842">
          <cell r="A842">
            <v>1404</v>
          </cell>
          <cell r="B842" t="str">
            <v>ANTENA PARABOLICA   4 CAN</v>
          </cell>
          <cell r="C842" t="str">
            <v>UN</v>
          </cell>
        </row>
        <row r="843">
          <cell r="A843">
            <v>1405</v>
          </cell>
          <cell r="B843" t="str">
            <v>ANTENA COMUNAL        T.V</v>
          </cell>
          <cell r="C843" t="str">
            <v>UN</v>
          </cell>
        </row>
        <row r="844">
          <cell r="A844">
            <v>1406</v>
          </cell>
          <cell r="B844" t="str">
            <v>T.V.CABLE        CONEXION</v>
          </cell>
          <cell r="C844" t="str">
            <v>UN</v>
          </cell>
        </row>
        <row r="845">
          <cell r="A845">
            <v>1407</v>
          </cell>
          <cell r="B845" t="str">
            <v>T.V.CABLE   CUOTA MENSUAL</v>
          </cell>
          <cell r="C845" t="str">
            <v>MS</v>
          </cell>
        </row>
        <row r="846">
          <cell r="A846">
            <v>1408</v>
          </cell>
          <cell r="B846" t="str">
            <v>CITOFONO INTELSA</v>
          </cell>
          <cell r="C846" t="str">
            <v>UN</v>
          </cell>
        </row>
        <row r="847">
          <cell r="A847">
            <v>1409</v>
          </cell>
          <cell r="B847" t="str">
            <v>BOTONERA/FUENTE CITOFONOS</v>
          </cell>
          <cell r="C847" t="str">
            <v>UN</v>
          </cell>
        </row>
        <row r="848">
          <cell r="A848">
            <v>1410</v>
          </cell>
          <cell r="B848" t="str">
            <v>CANTONERA       ELECTRICA</v>
          </cell>
          <cell r="C848" t="str">
            <v>UN</v>
          </cell>
        </row>
        <row r="849">
          <cell r="A849">
            <v>1413</v>
          </cell>
          <cell r="B849" t="str">
            <v>COCINA INT.    TAPA ACERO</v>
          </cell>
          <cell r="C849" t="str">
            <v>ML</v>
          </cell>
        </row>
        <row r="850">
          <cell r="A850">
            <v>1414</v>
          </cell>
          <cell r="B850" t="str">
            <v>COCINA INT.   MUEBLE PISO</v>
          </cell>
          <cell r="C850" t="str">
            <v>ML</v>
          </cell>
        </row>
        <row r="851">
          <cell r="A851">
            <v>1415</v>
          </cell>
          <cell r="B851" t="str">
            <v>COCINA INT.   MUEBLE MURO</v>
          </cell>
          <cell r="C851" t="str">
            <v>ML</v>
          </cell>
        </row>
        <row r="852">
          <cell r="A852">
            <v>1417</v>
          </cell>
          <cell r="B852" t="str">
            <v>COCINA INT.   POZUELO LAV</v>
          </cell>
          <cell r="C852" t="str">
            <v>UN</v>
          </cell>
        </row>
        <row r="853">
          <cell r="A853">
            <v>1418</v>
          </cell>
          <cell r="B853" t="str">
            <v>HORNO EMPOTRAR</v>
          </cell>
          <cell r="C853" t="str">
            <v>UN</v>
          </cell>
        </row>
        <row r="854">
          <cell r="A854">
            <v>1419</v>
          </cell>
          <cell r="B854" t="str">
            <v>CAMPANA EXTRACTORA/DUCTO</v>
          </cell>
          <cell r="C854" t="str">
            <v>UN</v>
          </cell>
        </row>
        <row r="855">
          <cell r="A855">
            <v>1420</v>
          </cell>
          <cell r="B855" t="str">
            <v>ESTUFA   TIPO APARTAMENTO</v>
          </cell>
          <cell r="C855" t="str">
            <v>UN</v>
          </cell>
        </row>
        <row r="856">
          <cell r="A856">
            <v>1421</v>
          </cell>
          <cell r="B856" t="str">
            <v>NEVERA INTEGRAL</v>
          </cell>
          <cell r="C856" t="str">
            <v>UN</v>
          </cell>
        </row>
        <row r="857">
          <cell r="A857">
            <v>1422</v>
          </cell>
          <cell r="B857" t="str">
            <v>BOMBA SUMERGIBLE     1 HP</v>
          </cell>
          <cell r="C857" t="str">
            <v>UN</v>
          </cell>
        </row>
        <row r="858">
          <cell r="A858">
            <v>1423</v>
          </cell>
          <cell r="B858" t="str">
            <v>EQUIPO PRESION 1/2   5 HP</v>
          </cell>
          <cell r="C858" t="str">
            <v>UN</v>
          </cell>
        </row>
        <row r="859">
          <cell r="A859">
            <v>1424</v>
          </cell>
          <cell r="B859" t="str">
            <v>TANQUE GAS         600 GL</v>
          </cell>
          <cell r="C859" t="str">
            <v>UN</v>
          </cell>
        </row>
        <row r="860">
          <cell r="A860">
            <v>1425</v>
          </cell>
          <cell r="B860" t="str">
            <v>PLANTA ELECTRICA  21.5 KW</v>
          </cell>
          <cell r="C860" t="str">
            <v>UN</v>
          </cell>
        </row>
        <row r="861">
          <cell r="A861">
            <v>1426</v>
          </cell>
          <cell r="B861" t="str">
            <v>MALLA NYLON (Petrolizada)</v>
          </cell>
          <cell r="C861" t="str">
            <v>UN</v>
          </cell>
        </row>
        <row r="862">
          <cell r="A862">
            <v>1458</v>
          </cell>
          <cell r="B862" t="str">
            <v>CANALIZ.SUBT.    6x4"  AC</v>
          </cell>
          <cell r="C862" t="str">
            <v>ML</v>
          </cell>
        </row>
        <row r="863">
          <cell r="A863">
            <v>1459</v>
          </cell>
          <cell r="B863" t="str">
            <v>CANALIZ.SUBT.    4x4"  AC</v>
          </cell>
          <cell r="C863" t="str">
            <v>ML</v>
          </cell>
        </row>
        <row r="864">
          <cell r="A864">
            <v>1460</v>
          </cell>
          <cell r="B864" t="str">
            <v>CANALIZ.SUBT.    2x4"  AC</v>
          </cell>
          <cell r="C864" t="str">
            <v>ML</v>
          </cell>
        </row>
        <row r="865">
          <cell r="A865">
            <v>1461</v>
          </cell>
          <cell r="B865" t="str">
            <v>CANALIZ.SUBT.    1x4"  AC</v>
          </cell>
          <cell r="C865" t="str">
            <v>ML</v>
          </cell>
        </row>
        <row r="866">
          <cell r="A866">
            <v>1462</v>
          </cell>
          <cell r="B866" t="str">
            <v>CANALIZ.SUBT.    6x4" PVC</v>
          </cell>
          <cell r="C866" t="str">
            <v>ML</v>
          </cell>
        </row>
        <row r="867">
          <cell r="A867">
            <v>1463</v>
          </cell>
          <cell r="B867" t="str">
            <v>CANALIZ.SUBT.    4x4" PVC</v>
          </cell>
          <cell r="C867" t="str">
            <v>ML</v>
          </cell>
        </row>
        <row r="868">
          <cell r="A868">
            <v>1464</v>
          </cell>
          <cell r="B868" t="str">
            <v>CANALIZ.SUBT.    2x4" PVC</v>
          </cell>
          <cell r="C868" t="str">
            <v>ML</v>
          </cell>
        </row>
        <row r="869">
          <cell r="A869">
            <v>1465</v>
          </cell>
          <cell r="B869" t="str">
            <v>CANALIZ.SUBT.    1x4" PVC</v>
          </cell>
          <cell r="C869" t="str">
            <v>ML</v>
          </cell>
        </row>
        <row r="870">
          <cell r="A870">
            <v>1466</v>
          </cell>
          <cell r="B870" t="str">
            <v>CAMARA INSP .6x.6   A.PUB</v>
          </cell>
          <cell r="C870" t="str">
            <v>UN</v>
          </cell>
        </row>
        <row r="871">
          <cell r="A871">
            <v>1467</v>
          </cell>
          <cell r="B871" t="str">
            <v>CAMARA INSPECCION   70x60</v>
          </cell>
          <cell r="C871" t="str">
            <v>UN</v>
          </cell>
        </row>
        <row r="872">
          <cell r="A872">
            <v>1468</v>
          </cell>
          <cell r="B872" t="str">
            <v>CAMARA INSP DOBLE  140x60</v>
          </cell>
          <cell r="C872" t="str">
            <v>UN</v>
          </cell>
        </row>
        <row r="873">
          <cell r="A873">
            <v>1469</v>
          </cell>
          <cell r="B873" t="str">
            <v>CAMARA INSP/VIA   120x150</v>
          </cell>
          <cell r="C873" t="str">
            <v>UN</v>
          </cell>
        </row>
        <row r="874">
          <cell r="A874">
            <v>1470</v>
          </cell>
          <cell r="B874" t="str">
            <v>CONCRETO SARDINELES  0.41</v>
          </cell>
          <cell r="C874" t="str">
            <v>ML</v>
          </cell>
        </row>
        <row r="875">
          <cell r="A875">
            <v>1471</v>
          </cell>
          <cell r="B875" t="str">
            <v>CONCRETO ANDENES     0.11</v>
          </cell>
          <cell r="C875" t="str">
            <v>M2</v>
          </cell>
        </row>
        <row r="876">
          <cell r="A876">
            <v>1472</v>
          </cell>
          <cell r="B876" t="str">
            <v>CONCRETO ESTRIADO RAMPAS</v>
          </cell>
          <cell r="C876" t="str">
            <v>M2</v>
          </cell>
        </row>
        <row r="877">
          <cell r="A877">
            <v>1473</v>
          </cell>
          <cell r="B877" t="str">
            <v>ADOQUIN CONCRETO     8 c1</v>
          </cell>
          <cell r="C877" t="str">
            <v>M2</v>
          </cell>
        </row>
        <row r="878">
          <cell r="A878">
            <v>1475</v>
          </cell>
          <cell r="B878" t="str">
            <v>ADOQUIN CONCRETO    10 c1</v>
          </cell>
          <cell r="C878" t="str">
            <v>M2</v>
          </cell>
        </row>
        <row r="879">
          <cell r="A879">
            <v>1476</v>
          </cell>
          <cell r="B879" t="str">
            <v>CAJA INSPECCION 100x100</v>
          </cell>
          <cell r="C879" t="str">
            <v>UN</v>
          </cell>
        </row>
        <row r="880">
          <cell r="A880">
            <v>1477</v>
          </cell>
          <cell r="B880" t="str">
            <v>ADOQUIN GRES     PEATONAL</v>
          </cell>
          <cell r="C880" t="str">
            <v>M2</v>
          </cell>
        </row>
        <row r="881">
          <cell r="A881">
            <v>1478</v>
          </cell>
          <cell r="B881" t="str">
            <v>ADOQUIN GRES    VEHICULAR</v>
          </cell>
          <cell r="C881" t="str">
            <v>M2</v>
          </cell>
        </row>
        <row r="882">
          <cell r="A882">
            <v>1479</v>
          </cell>
          <cell r="B882" t="str">
            <v>EXCAVACION MANUA6</v>
          </cell>
          <cell r="C882" t="str">
            <v>M3</v>
          </cell>
        </row>
        <row r="883">
          <cell r="A883">
            <v>1480</v>
          </cell>
          <cell r="B883" t="str">
            <v>EXCAVACION MECANIC2</v>
          </cell>
          <cell r="C883" t="str">
            <v>M3</v>
          </cell>
        </row>
        <row r="884">
          <cell r="A884">
            <v>1481</v>
          </cell>
          <cell r="B884" t="str">
            <v>DESCAPOTE A MAQUIN1</v>
          </cell>
          <cell r="C884" t="str">
            <v>M3</v>
          </cell>
        </row>
        <row r="885">
          <cell r="A885">
            <v>1482</v>
          </cell>
          <cell r="B885" t="str">
            <v>EXPLANACION Y EXTENDID1</v>
          </cell>
          <cell r="C885" t="str">
            <v>M3</v>
          </cell>
        </row>
        <row r="886">
          <cell r="A886">
            <v>1483</v>
          </cell>
          <cell r="B886" t="str">
            <v>EXPLANACION Y RETIR1</v>
          </cell>
          <cell r="C886" t="str">
            <v>M3</v>
          </cell>
        </row>
        <row r="887">
          <cell r="A887">
            <v>1484</v>
          </cell>
          <cell r="B887" t="str">
            <v>RELLENOS EN TIERR1</v>
          </cell>
          <cell r="C887" t="str">
            <v>M3</v>
          </cell>
        </row>
        <row r="888">
          <cell r="A888">
            <v>1485</v>
          </cell>
          <cell r="B888" t="str">
            <v>RELLENOS   DE  EXCAVACIO1</v>
          </cell>
          <cell r="C888" t="str">
            <v>M3</v>
          </cell>
        </row>
        <row r="889">
          <cell r="A889">
            <v>1486</v>
          </cell>
          <cell r="B889" t="str">
            <v>RETIRO  SOBRANTES  TIERR2</v>
          </cell>
          <cell r="C889" t="str">
            <v>M3</v>
          </cell>
        </row>
        <row r="890">
          <cell r="A890">
            <v>1487</v>
          </cell>
          <cell r="B890" t="str">
            <v>RELLENOS MAT.SELECCIONADO</v>
          </cell>
          <cell r="C890" t="str">
            <v>M3</v>
          </cell>
          <cell r="D890">
            <v>30869.360000000001</v>
          </cell>
        </row>
        <row r="891">
          <cell r="A891">
            <v>1488</v>
          </cell>
          <cell r="B891" t="str">
            <v>ENSAYOS  DENSIDAD TERREN1</v>
          </cell>
          <cell r="C891" t="str">
            <v>UN</v>
          </cell>
        </row>
        <row r="892">
          <cell r="A892">
            <v>1489</v>
          </cell>
          <cell r="B892" t="str">
            <v>ENSAYOS PROCTO1</v>
          </cell>
          <cell r="C892" t="str">
            <v>UN</v>
          </cell>
        </row>
        <row r="893">
          <cell r="A893">
            <v>1490</v>
          </cell>
          <cell r="B893" t="str">
            <v>TUBERIA  DE  GRES      61</v>
          </cell>
          <cell r="C893" t="str">
            <v>ML</v>
          </cell>
        </row>
        <row r="894">
          <cell r="A894">
            <v>1491</v>
          </cell>
          <cell r="B894" t="str">
            <v>TUBERIA  DE  GRES      81</v>
          </cell>
          <cell r="C894" t="str">
            <v>ML</v>
          </cell>
        </row>
        <row r="895">
          <cell r="A895">
            <v>1492</v>
          </cell>
          <cell r="B895" t="str">
            <v>TUBERIA  DE  GRES     101</v>
          </cell>
          <cell r="C895" t="str">
            <v>ML</v>
          </cell>
        </row>
        <row r="896">
          <cell r="A896">
            <v>1493</v>
          </cell>
          <cell r="B896" t="str">
            <v>TUBERIA  CONCRETO    36</v>
          </cell>
          <cell r="C896" t="str">
            <v>ML</v>
          </cell>
        </row>
        <row r="897">
          <cell r="A897">
            <v>1494</v>
          </cell>
          <cell r="B897" t="str">
            <v>TUBERIA  CONCRETO     101</v>
          </cell>
          <cell r="C897" t="str">
            <v>ML</v>
          </cell>
        </row>
        <row r="898">
          <cell r="A898">
            <v>1495</v>
          </cell>
          <cell r="B898" t="str">
            <v>TUBERIA  CONCRETO     121</v>
          </cell>
          <cell r="C898" t="str">
            <v>ML</v>
          </cell>
        </row>
        <row r="899">
          <cell r="A899">
            <v>1496</v>
          </cell>
          <cell r="B899" t="str">
            <v>CAJAS INSPECCION  80 x 81</v>
          </cell>
          <cell r="C899" t="str">
            <v>UN</v>
          </cell>
        </row>
        <row r="900">
          <cell r="A900">
            <v>1497</v>
          </cell>
          <cell r="B900" t="str">
            <v>CAJAS INSPECCION 100 x100</v>
          </cell>
          <cell r="C900" t="str">
            <v>UN</v>
          </cell>
        </row>
        <row r="901">
          <cell r="A901">
            <v>1498</v>
          </cell>
          <cell r="B901" t="str">
            <v>CAJA INSP.FIBRIT  TR.LIV</v>
          </cell>
          <cell r="C901" t="str">
            <v>UN</v>
          </cell>
        </row>
        <row r="902">
          <cell r="A902">
            <v>1499</v>
          </cell>
          <cell r="B902" t="str">
            <v>CAJA INSP. FIBRIT TR.PES</v>
          </cell>
          <cell r="C902" t="str">
            <v>UN</v>
          </cell>
        </row>
        <row r="903">
          <cell r="A903">
            <v>1501</v>
          </cell>
          <cell r="B903" t="str">
            <v>TAPA SUMIDERO       68x31</v>
          </cell>
          <cell r="C903" t="str">
            <v>UN</v>
          </cell>
        </row>
        <row r="904">
          <cell r="A904">
            <v>1502</v>
          </cell>
          <cell r="B904" t="str">
            <v>TAPA SUMIDERO       95x41</v>
          </cell>
          <cell r="C904" t="str">
            <v>UN</v>
          </cell>
        </row>
        <row r="905">
          <cell r="A905">
            <v>1503</v>
          </cell>
          <cell r="B905" t="str">
            <v>TAPA POZO EN VI1</v>
          </cell>
          <cell r="C905" t="str">
            <v>UN</v>
          </cell>
        </row>
        <row r="906">
          <cell r="A906">
            <v>1504</v>
          </cell>
          <cell r="B906" t="str">
            <v>CERRAMIENTO CANCHA TENIS</v>
          </cell>
          <cell r="C906" t="str">
            <v>M2</v>
          </cell>
        </row>
        <row r="907">
          <cell r="A907">
            <v>1505</v>
          </cell>
          <cell r="B907" t="str">
            <v>PISO EN GRAMA</v>
          </cell>
          <cell r="C907" t="str">
            <v>M2</v>
          </cell>
        </row>
        <row r="908">
          <cell r="A908">
            <v>1506</v>
          </cell>
          <cell r="B908" t="str">
            <v>PISO EN GRAM1</v>
          </cell>
          <cell r="C908" t="str">
            <v>M2</v>
          </cell>
        </row>
        <row r="909">
          <cell r="A909">
            <v>1508</v>
          </cell>
          <cell r="B909" t="str">
            <v>RELLENOS GRAVILLA FINA</v>
          </cell>
          <cell r="C909" t="str">
            <v>M3</v>
          </cell>
        </row>
        <row r="910">
          <cell r="A910">
            <v>1538</v>
          </cell>
          <cell r="B910" t="str">
            <v>MORTERO  1:4 IMPERMEABILIZADO</v>
          </cell>
          <cell r="C910" t="str">
            <v>M3</v>
          </cell>
          <cell r="D910">
            <v>204094.15999999997</v>
          </cell>
        </row>
        <row r="911">
          <cell r="A911">
            <v>1539</v>
          </cell>
          <cell r="B911" t="str">
            <v>MORTERO                1:3</v>
          </cell>
          <cell r="C911" t="str">
            <v>M3</v>
          </cell>
        </row>
        <row r="912">
          <cell r="A912">
            <v>1540</v>
          </cell>
          <cell r="B912" t="str">
            <v>MORTERO               1:4</v>
          </cell>
          <cell r="C912" t="str">
            <v>M3</v>
          </cell>
          <cell r="D912">
            <v>161527.19999999998</v>
          </cell>
        </row>
        <row r="913">
          <cell r="A913">
            <v>1541</v>
          </cell>
          <cell r="B913" t="str">
            <v>MORTERO               1:5</v>
          </cell>
          <cell r="C913" t="str">
            <v>M3</v>
          </cell>
        </row>
        <row r="914">
          <cell r="A914">
            <v>1542</v>
          </cell>
          <cell r="B914" t="str">
            <v>MORTERO               1:6</v>
          </cell>
          <cell r="C914" t="str">
            <v>M3</v>
          </cell>
          <cell r="D914">
            <v>121038.39999999999</v>
          </cell>
        </row>
        <row r="915">
          <cell r="A915">
            <v>1543</v>
          </cell>
          <cell r="B915" t="str">
            <v>MORTERO              1:10</v>
          </cell>
          <cell r="C915" t="str">
            <v>M3</v>
          </cell>
        </row>
        <row r="916">
          <cell r="A916">
            <v>1544</v>
          </cell>
          <cell r="B916" t="str">
            <v>CONCRETO            1:2:2</v>
          </cell>
          <cell r="C916" t="str">
            <v>M3</v>
          </cell>
        </row>
        <row r="917">
          <cell r="A917">
            <v>1545</v>
          </cell>
          <cell r="B917" t="str">
            <v>CONCRETO      3,000 PSI        1:2:3</v>
          </cell>
          <cell r="C917" t="str">
            <v>M3</v>
          </cell>
          <cell r="D917">
            <v>188614.66500000001</v>
          </cell>
        </row>
        <row r="918">
          <cell r="A918">
            <v>1546</v>
          </cell>
          <cell r="B918" t="str">
            <v>CONCRETO            1:2:4</v>
          </cell>
          <cell r="C918" t="str">
            <v>M3</v>
          </cell>
        </row>
        <row r="919">
          <cell r="A919">
            <v>1547</v>
          </cell>
          <cell r="B919" t="str">
            <v>CONCRETO            1:3:3</v>
          </cell>
          <cell r="C919" t="str">
            <v>M3</v>
          </cell>
        </row>
        <row r="920">
          <cell r="A920">
            <v>1548</v>
          </cell>
          <cell r="B920" t="str">
            <v xml:space="preserve">CONCRETO   1500 PSI </v>
          </cell>
          <cell r="C920" t="str">
            <v>M3</v>
          </cell>
          <cell r="D920">
            <v>114575.6</v>
          </cell>
        </row>
        <row r="921">
          <cell r="A921">
            <v>1549</v>
          </cell>
          <cell r="B921" t="str">
            <v>CONCRETO            1:3:5</v>
          </cell>
          <cell r="C921" t="str">
            <v>M3</v>
          </cell>
        </row>
        <row r="922">
          <cell r="A922">
            <v>1550</v>
          </cell>
          <cell r="B922" t="str">
            <v>CONCRETO            1:1:2</v>
          </cell>
          <cell r="C922" t="str">
            <v>M3</v>
          </cell>
        </row>
        <row r="923">
          <cell r="A923">
            <v>1551</v>
          </cell>
          <cell r="B923" t="str">
            <v>CONCRETO            1:2:2 1/2</v>
          </cell>
          <cell r="C923" t="str">
            <v>M3</v>
          </cell>
        </row>
        <row r="924">
          <cell r="A924">
            <v>1552</v>
          </cell>
          <cell r="B924" t="str">
            <v xml:space="preserve">CONCRETO  2,500 PSI       1:2:4 </v>
          </cell>
          <cell r="C924" t="str">
            <v>M3</v>
          </cell>
          <cell r="D924">
            <v>165727.9</v>
          </cell>
        </row>
        <row r="925">
          <cell r="A925">
            <v>1553</v>
          </cell>
          <cell r="B925" t="str">
            <v>CONCRETO            1:3:6</v>
          </cell>
          <cell r="C925" t="str">
            <v>M3</v>
          </cell>
        </row>
        <row r="926">
          <cell r="A926">
            <v>1554</v>
          </cell>
          <cell r="B926" t="str">
            <v>CONCRETO            1:4:7</v>
          </cell>
          <cell r="C926" t="str">
            <v>M3</v>
          </cell>
        </row>
        <row r="927">
          <cell r="A927">
            <v>1555</v>
          </cell>
          <cell r="B927" t="str">
            <v>CONCRETO            1:4:8</v>
          </cell>
          <cell r="C927" t="str">
            <v>M3</v>
          </cell>
        </row>
        <row r="928">
          <cell r="A928">
            <v>1556</v>
          </cell>
          <cell r="B928" t="str">
            <v>MORTERO               1:7</v>
          </cell>
          <cell r="C928" t="str">
            <v>M3</v>
          </cell>
        </row>
        <row r="929">
          <cell r="A929">
            <v>1557</v>
          </cell>
          <cell r="B929" t="str">
            <v>MORTERO               1:8</v>
          </cell>
          <cell r="C929" t="str">
            <v>M3</v>
          </cell>
        </row>
        <row r="930">
          <cell r="A930">
            <v>1558</v>
          </cell>
          <cell r="B930" t="str">
            <v>MORTERO               1:10</v>
          </cell>
          <cell r="C930" t="str">
            <v>M3</v>
          </cell>
        </row>
        <row r="931">
          <cell r="A931">
            <v>1559</v>
          </cell>
          <cell r="B931" t="str">
            <v>MORTERO               1:12</v>
          </cell>
          <cell r="C931" t="str">
            <v>M3</v>
          </cell>
        </row>
        <row r="932">
          <cell r="A932">
            <v>1560</v>
          </cell>
          <cell r="B932" t="str">
            <v xml:space="preserve"> SOLADO EN CONCRETO 1500 PSI, e=0.05m</v>
          </cell>
          <cell r="C932" t="str">
            <v>M3</v>
          </cell>
          <cell r="D932">
            <v>9501.405173359999</v>
          </cell>
        </row>
        <row r="933">
          <cell r="A933">
            <v>1561</v>
          </cell>
          <cell r="B933" t="str">
            <v>SOLADO LINEAL EN CONCRETO POBRE E=0,05 M</v>
          </cell>
          <cell r="C933" t="str">
            <v>ML</v>
          </cell>
          <cell r="D933">
            <v>4439.5910550000008</v>
          </cell>
        </row>
        <row r="934">
          <cell r="A934">
            <v>1562</v>
          </cell>
        </row>
        <row r="935">
          <cell r="A935">
            <v>1563</v>
          </cell>
        </row>
        <row r="936">
          <cell r="A936">
            <v>1564</v>
          </cell>
        </row>
        <row r="937">
          <cell r="A937">
            <v>1565</v>
          </cell>
          <cell r="B937" t="str">
            <v>CANCHAS MULTIPLES 15X 30 MTS</v>
          </cell>
          <cell r="C937" t="str">
            <v>UND</v>
          </cell>
        </row>
        <row r="938">
          <cell r="A938">
            <v>1566</v>
          </cell>
          <cell r="B938" t="str">
            <v>CORTE  MATERIAL SELECCIONADO</v>
          </cell>
          <cell r="C938" t="str">
            <v>M3</v>
          </cell>
        </row>
        <row r="939">
          <cell r="A939">
            <v>1567</v>
          </cell>
          <cell r="B939" t="str">
            <v>CARGUE MATERIAL SELECCIONADO</v>
          </cell>
          <cell r="C939" t="str">
            <v>M3</v>
          </cell>
        </row>
        <row r="940">
          <cell r="A940">
            <v>1568</v>
          </cell>
          <cell r="B940" t="str">
            <v>TERRAJE MATERIAL SELECCIONADO</v>
          </cell>
          <cell r="C940" t="str">
            <v>M3</v>
          </cell>
        </row>
        <row r="941">
          <cell r="A941">
            <v>1569</v>
          </cell>
          <cell r="B941" t="str">
            <v>ACARREO MATERIAL SELECIONADO 26,5 Kms</v>
          </cell>
          <cell r="C941" t="str">
            <v>Km/mt3</v>
          </cell>
        </row>
        <row r="942">
          <cell r="A942">
            <v>1570</v>
          </cell>
          <cell r="B942" t="str">
            <v>EXTENDIDA MATERIAL SELECCIONADO</v>
          </cell>
          <cell r="C942" t="str">
            <v>M3</v>
          </cell>
        </row>
        <row r="943">
          <cell r="A943">
            <v>1571</v>
          </cell>
          <cell r="B943" t="str">
            <v>COMPACTADA MATERIAL SELECCIONADO</v>
          </cell>
          <cell r="C943" t="str">
            <v>M3</v>
          </cell>
        </row>
        <row r="944">
          <cell r="A944">
            <v>1572</v>
          </cell>
          <cell r="B944" t="str">
            <v>EXCARIFICACION DE CARRETEABLE</v>
          </cell>
          <cell r="C944" t="str">
            <v>M2</v>
          </cell>
        </row>
        <row r="945">
          <cell r="A945">
            <v>1573</v>
          </cell>
          <cell r="B945" t="str">
            <v>CONFORMACION DE CARRETEABLE</v>
          </cell>
          <cell r="C945" t="str">
            <v>M2</v>
          </cell>
        </row>
        <row r="946">
          <cell r="A946">
            <v>1574</v>
          </cell>
          <cell r="B946" t="str">
            <v>TRAZADO Y REPLANTEO SOBRE TERRENO</v>
          </cell>
          <cell r="C946" t="str">
            <v>M2</v>
          </cell>
          <cell r="D946">
            <v>654.47551999999996</v>
          </cell>
        </row>
        <row r="947">
          <cell r="A947">
            <v>1575</v>
          </cell>
          <cell r="B947" t="str">
            <v>TRAZADO Y REPLANTEO SOBRE PLACA</v>
          </cell>
          <cell r="C947" t="str">
            <v>M2</v>
          </cell>
          <cell r="D947">
            <v>1276.472976</v>
          </cell>
        </row>
        <row r="955">
          <cell r="A955">
            <v>1799</v>
          </cell>
          <cell r="B955" t="str">
            <v>CANCHAS MULTIPLES 15X 30 MTS</v>
          </cell>
        </row>
        <row r="956">
          <cell r="A956">
            <v>1800</v>
          </cell>
          <cell r="B956" t="str">
            <v>SALIDA LAMPARA TECHO  PVC</v>
          </cell>
          <cell r="C956" t="str">
            <v>UN</v>
          </cell>
        </row>
        <row r="957">
          <cell r="A957">
            <v>1801</v>
          </cell>
          <cell r="B957" t="str">
            <v>SALIDA LAMPARA MURO   PVC</v>
          </cell>
          <cell r="C957" t="str">
            <v>UN</v>
          </cell>
        </row>
        <row r="958">
          <cell r="A958">
            <v>1802</v>
          </cell>
          <cell r="B958" t="str">
            <v>SALIDA LAMPARA PISO   PVC</v>
          </cell>
          <cell r="C958" t="str">
            <v>UN</v>
          </cell>
        </row>
        <row r="959">
          <cell r="A959">
            <v>1803</v>
          </cell>
          <cell r="B959" t="str">
            <v>SALIDA LAMPARA+ROSETA PVC</v>
          </cell>
          <cell r="C959" t="str">
            <v>UN</v>
          </cell>
        </row>
        <row r="960">
          <cell r="A960">
            <v>1809</v>
          </cell>
          <cell r="B960" t="str">
            <v>SALIDA LAMPARA TECHO   CN</v>
          </cell>
          <cell r="C960" t="str">
            <v>UN</v>
          </cell>
        </row>
        <row r="961">
          <cell r="A961">
            <v>1810</v>
          </cell>
          <cell r="B961" t="str">
            <v>SALIDA LAMPARA MURO    CN</v>
          </cell>
          <cell r="C961" t="str">
            <v>UN</v>
          </cell>
        </row>
        <row r="962">
          <cell r="A962">
            <v>1811</v>
          </cell>
          <cell r="B962" t="str">
            <v>SALIDA LAMPARA PISO    CN</v>
          </cell>
          <cell r="C962" t="str">
            <v>UN</v>
          </cell>
        </row>
        <row r="963">
          <cell r="A963">
            <v>1812</v>
          </cell>
          <cell r="B963" t="str">
            <v>SALIDA LAMPARA+ROSETA  CN</v>
          </cell>
          <cell r="C963" t="str">
            <v>UN</v>
          </cell>
        </row>
        <row r="964">
          <cell r="A964">
            <v>1819</v>
          </cell>
          <cell r="B964" t="str">
            <v>ROSETA PORCELANA</v>
          </cell>
          <cell r="C964" t="str">
            <v>UN</v>
          </cell>
        </row>
        <row r="965">
          <cell r="A965">
            <v>1820</v>
          </cell>
          <cell r="B965" t="str">
            <v>ROSETA BAKELITA</v>
          </cell>
          <cell r="C965" t="str">
            <v>UN</v>
          </cell>
        </row>
        <row r="966">
          <cell r="A966">
            <v>1821</v>
          </cell>
          <cell r="B966" t="str">
            <v>BALA ALUMINIO No.11</v>
          </cell>
          <cell r="C966" t="str">
            <v>UN</v>
          </cell>
        </row>
        <row r="967">
          <cell r="A967">
            <v>1822</v>
          </cell>
          <cell r="B967" t="str">
            <v>BALA ALUMINIO No.12</v>
          </cell>
          <cell r="C967" t="str">
            <v>UN</v>
          </cell>
        </row>
        <row r="968">
          <cell r="A968">
            <v>1823</v>
          </cell>
          <cell r="B968" t="str">
            <v>BALA INCANDESCENTE   60 W</v>
          </cell>
          <cell r="C968" t="str">
            <v>UN</v>
          </cell>
        </row>
        <row r="969">
          <cell r="A969">
            <v>1824</v>
          </cell>
          <cell r="B969" t="str">
            <v>BALA INCANDESCENTE  150W</v>
          </cell>
          <cell r="C969" t="str">
            <v>UN</v>
          </cell>
        </row>
        <row r="970">
          <cell r="A970">
            <v>1825</v>
          </cell>
          <cell r="B970" t="str">
            <v>LAMPARA  2x20" BAJO PLACA</v>
          </cell>
          <cell r="C970" t="str">
            <v>UN</v>
          </cell>
        </row>
        <row r="971">
          <cell r="A971">
            <v>1826</v>
          </cell>
          <cell r="B971" t="str">
            <v>LAMPARA  2x20" BAJO PLAC1</v>
          </cell>
          <cell r="C971" t="str">
            <v>UN</v>
          </cell>
        </row>
        <row r="972">
          <cell r="A972">
            <v>1827</v>
          </cell>
          <cell r="B972" t="str">
            <v>LAMPARA  2x20" BAJO PLAC2</v>
          </cell>
          <cell r="C972" t="str">
            <v>UN</v>
          </cell>
        </row>
        <row r="973">
          <cell r="A973">
            <v>1828</v>
          </cell>
          <cell r="B973" t="str">
            <v>LAMPARA  4x20" BAJO PLACA</v>
          </cell>
          <cell r="C973" t="str">
            <v>UN</v>
          </cell>
        </row>
        <row r="974">
          <cell r="A974">
            <v>1829</v>
          </cell>
          <cell r="B974" t="str">
            <v>LAMPARA  4x20" BAJO PLAC1</v>
          </cell>
          <cell r="C974" t="str">
            <v>UN</v>
          </cell>
        </row>
        <row r="975">
          <cell r="A975">
            <v>1830</v>
          </cell>
          <cell r="B975" t="str">
            <v>LAMPARA  4x20" BAJO PLAC2</v>
          </cell>
          <cell r="C975" t="str">
            <v>UN</v>
          </cell>
        </row>
        <row r="976">
          <cell r="A976">
            <v>1831</v>
          </cell>
          <cell r="B976" t="str">
            <v>LAMPARA  2x40" BAJO PLACA</v>
          </cell>
          <cell r="C976" t="str">
            <v>UN</v>
          </cell>
        </row>
        <row r="977">
          <cell r="A977">
            <v>1832</v>
          </cell>
          <cell r="B977" t="str">
            <v>LAMPARA  2x40" BAJO PLAC1</v>
          </cell>
          <cell r="C977" t="str">
            <v>UN</v>
          </cell>
        </row>
        <row r="978">
          <cell r="A978">
            <v>1833</v>
          </cell>
          <cell r="B978" t="str">
            <v>LAMPARA  2x40" BAJO PLAC2</v>
          </cell>
          <cell r="C978" t="str">
            <v>UN</v>
          </cell>
        </row>
        <row r="979">
          <cell r="A979">
            <v>1834</v>
          </cell>
          <cell r="B979" t="str">
            <v>LAMPARA  4x40" BAJO PLACA</v>
          </cell>
          <cell r="C979" t="str">
            <v>UN</v>
          </cell>
        </row>
        <row r="980">
          <cell r="A980">
            <v>1835</v>
          </cell>
          <cell r="B980" t="str">
            <v>LAMPARA  4x40" BAJO PLAC1</v>
          </cell>
          <cell r="C980" t="str">
            <v>UN</v>
          </cell>
        </row>
        <row r="981">
          <cell r="A981">
            <v>1836</v>
          </cell>
          <cell r="B981" t="str">
            <v>LAMPARA  4x40" BAJO PLAC2</v>
          </cell>
          <cell r="C981" t="str">
            <v>UN</v>
          </cell>
        </row>
        <row r="982">
          <cell r="A982">
            <v>1837</v>
          </cell>
          <cell r="B982" t="str">
            <v>LAMPARA  2x48" BAJO PLACA</v>
          </cell>
          <cell r="C982" t="str">
            <v>UN</v>
          </cell>
        </row>
        <row r="983">
          <cell r="A983">
            <v>1838</v>
          </cell>
          <cell r="B983" t="str">
            <v>LAMPARA  2x48" BAJO PLAC1</v>
          </cell>
          <cell r="C983" t="str">
            <v>UN</v>
          </cell>
        </row>
        <row r="984">
          <cell r="A984">
            <v>1839</v>
          </cell>
          <cell r="B984" t="str">
            <v>LAMPARA  2x48" BAJO PLAC2</v>
          </cell>
          <cell r="C984" t="str">
            <v>UN</v>
          </cell>
        </row>
        <row r="985">
          <cell r="A985">
            <v>1840</v>
          </cell>
          <cell r="B985" t="str">
            <v>LAMPARA  4x48" BAJO PLACA</v>
          </cell>
          <cell r="C985" t="str">
            <v>UN</v>
          </cell>
        </row>
        <row r="986">
          <cell r="A986">
            <v>1841</v>
          </cell>
          <cell r="B986" t="str">
            <v>LAMPARA  4x48" BAJO PLAC1</v>
          </cell>
          <cell r="C986" t="str">
            <v>UN</v>
          </cell>
        </row>
        <row r="987">
          <cell r="A987">
            <v>1842</v>
          </cell>
          <cell r="B987" t="str">
            <v>LAMPARA  4x48" BAJO PLAC2</v>
          </cell>
          <cell r="C987" t="str">
            <v>UN</v>
          </cell>
        </row>
        <row r="988">
          <cell r="A988">
            <v>1843</v>
          </cell>
          <cell r="B988" t="str">
            <v>LAMPARA  2x96" BAJO PLACA</v>
          </cell>
          <cell r="C988" t="str">
            <v>UN</v>
          </cell>
        </row>
        <row r="989">
          <cell r="A989">
            <v>1844</v>
          </cell>
          <cell r="B989" t="str">
            <v>LAMPARA  2x96" BAJO PLAC1</v>
          </cell>
          <cell r="C989" t="str">
            <v>UN</v>
          </cell>
        </row>
        <row r="990">
          <cell r="A990">
            <v>1847</v>
          </cell>
          <cell r="B990" t="str">
            <v>FAROL COLONIAL</v>
          </cell>
          <cell r="C990" t="str">
            <v>UN</v>
          </cell>
        </row>
        <row r="991">
          <cell r="A991">
            <v>1849</v>
          </cell>
          <cell r="B991" t="str">
            <v>FAROL PARA POSTE</v>
          </cell>
          <cell r="C991" t="str">
            <v>UN</v>
          </cell>
        </row>
        <row r="992">
          <cell r="A992">
            <v>1850</v>
          </cell>
          <cell r="B992" t="str">
            <v>FAROL         DJK   125 W</v>
          </cell>
          <cell r="C992" t="str">
            <v>UN</v>
          </cell>
        </row>
        <row r="993">
          <cell r="A993">
            <v>1851</v>
          </cell>
          <cell r="B993" t="str">
            <v>FAROL       ESFERA  125 W</v>
          </cell>
          <cell r="C993" t="str">
            <v>UN</v>
          </cell>
        </row>
        <row r="994">
          <cell r="A994">
            <v>1852</v>
          </cell>
          <cell r="B994" t="str">
            <v>FAROL DE PEDESTAL</v>
          </cell>
          <cell r="C994" t="str">
            <v>UN</v>
          </cell>
        </row>
        <row r="995">
          <cell r="A995">
            <v>1853</v>
          </cell>
          <cell r="B995" t="str">
            <v>REFLECTOR DE PISO   250 W</v>
          </cell>
          <cell r="C995" t="str">
            <v>UN</v>
          </cell>
        </row>
        <row r="996">
          <cell r="A996">
            <v>1854</v>
          </cell>
          <cell r="B996" t="str">
            <v>REFLECTOR DE PISO   400 W</v>
          </cell>
          <cell r="C996" t="str">
            <v>UN</v>
          </cell>
        </row>
        <row r="997">
          <cell r="A997">
            <v>1855</v>
          </cell>
          <cell r="B997" t="str">
            <v>RIEL ELECTRICO  2.34 m</v>
          </cell>
          <cell r="C997" t="str">
            <v>UN</v>
          </cell>
        </row>
        <row r="998">
          <cell r="A998">
            <v>1856</v>
          </cell>
          <cell r="B998" t="str">
            <v>CORAZA  P/INST.FLCTES.</v>
          </cell>
          <cell r="C998" t="str">
            <v>UN</v>
          </cell>
        </row>
        <row r="999">
          <cell r="A999">
            <v>1857</v>
          </cell>
          <cell r="B999" t="str">
            <v>TIROS   P/INST.FLCTE.</v>
          </cell>
          <cell r="C999" t="str">
            <v>UN</v>
          </cell>
        </row>
        <row r="1000">
          <cell r="A1000">
            <v>1858</v>
          </cell>
          <cell r="B1000" t="str">
            <v>SOCKETS + BALASTO  P/20 W</v>
          </cell>
          <cell r="C1000" t="str">
            <v>UN</v>
          </cell>
        </row>
        <row r="1001">
          <cell r="A1001">
            <v>1859</v>
          </cell>
          <cell r="B1001" t="str">
            <v>SOCKETS + BALASTO  P/40 W</v>
          </cell>
          <cell r="C1001" t="str">
            <v>UN</v>
          </cell>
        </row>
        <row r="1002">
          <cell r="A1002">
            <v>1860</v>
          </cell>
          <cell r="B1002" t="str">
            <v>SOCKETS + BALASTO  P/48 W</v>
          </cell>
          <cell r="C1002" t="str">
            <v>UN</v>
          </cell>
        </row>
        <row r="1003">
          <cell r="A1003">
            <v>1861</v>
          </cell>
          <cell r="B1003" t="str">
            <v>SOCKETS + BALASTO  P/96 W</v>
          </cell>
          <cell r="C1003" t="str">
            <v>UN</v>
          </cell>
        </row>
        <row r="1004">
          <cell r="A1004">
            <v>1862</v>
          </cell>
          <cell r="B1004" t="str">
            <v>INST.BALAS      /   PLACA</v>
          </cell>
          <cell r="C1004" t="str">
            <v>UN</v>
          </cell>
        </row>
        <row r="1005">
          <cell r="A1005">
            <v>1863</v>
          </cell>
          <cell r="B1005" t="str">
            <v>INST.BALAS      / C.FALSO</v>
          </cell>
          <cell r="C1005" t="str">
            <v>UN</v>
          </cell>
        </row>
        <row r="1006">
          <cell r="A1006">
            <v>1864</v>
          </cell>
          <cell r="B1006" t="str">
            <v>INST.FLCTE.   (2P)  PLACA</v>
          </cell>
          <cell r="C1006" t="str">
            <v>UN</v>
          </cell>
        </row>
        <row r="1007">
          <cell r="A1007">
            <v>1865</v>
          </cell>
          <cell r="B1007" t="str">
            <v>INST.FLCTE.   (4P)  PLACA</v>
          </cell>
          <cell r="C1007" t="str">
            <v>UN</v>
          </cell>
        </row>
        <row r="1008">
          <cell r="A1008">
            <v>1866</v>
          </cell>
          <cell r="B1008" t="str">
            <v>INST.FLCTE    (6P)  PLACA</v>
          </cell>
          <cell r="C1008" t="str">
            <v>UN</v>
          </cell>
        </row>
        <row r="1009">
          <cell r="A1009">
            <v>1867</v>
          </cell>
          <cell r="B1009" t="str">
            <v>INST.FLCTE      / C.FALSO</v>
          </cell>
          <cell r="C1009" t="str">
            <v>UN</v>
          </cell>
        </row>
        <row r="1010">
          <cell r="A1010">
            <v>1868</v>
          </cell>
          <cell r="B1010" t="str">
            <v>PROYECTOR  SNF-011/400W</v>
          </cell>
          <cell r="C1010" t="str">
            <v>UN</v>
          </cell>
        </row>
        <row r="1011">
          <cell r="A1011">
            <v>1869</v>
          </cell>
          <cell r="B1011" t="str">
            <v>PROYECTOR SNF-011T/T1000</v>
          </cell>
          <cell r="C1011" t="str">
            <v>UN</v>
          </cell>
        </row>
        <row r="1012">
          <cell r="A1012">
            <v>1870</v>
          </cell>
          <cell r="B1012" t="str">
            <v>PROYECTOR PHLC-720 MERCUR</v>
          </cell>
          <cell r="C1012" t="str">
            <v>UN</v>
          </cell>
        </row>
        <row r="1013">
          <cell r="A1013">
            <v>1879</v>
          </cell>
          <cell r="B1013" t="str">
            <v>SALIDA SENCILLA       PVC</v>
          </cell>
          <cell r="C1013" t="str">
            <v>UN</v>
          </cell>
        </row>
        <row r="1014">
          <cell r="A1014">
            <v>1880</v>
          </cell>
          <cell r="B1014" t="str">
            <v>SALIDA SENCILLA CONM. PVC</v>
          </cell>
          <cell r="C1014" t="str">
            <v>UN</v>
          </cell>
        </row>
        <row r="1015">
          <cell r="A1015">
            <v>1881</v>
          </cell>
          <cell r="B1015" t="str">
            <v>SALIDA SENCILLA+CONM. PVC</v>
          </cell>
          <cell r="C1015" t="str">
            <v>UN</v>
          </cell>
        </row>
        <row r="1016">
          <cell r="A1016">
            <v>1882</v>
          </cell>
          <cell r="B1016" t="str">
            <v>SALIDA DOBLE          PVC</v>
          </cell>
          <cell r="C1016" t="str">
            <v>UN</v>
          </cell>
        </row>
        <row r="1017">
          <cell r="A1017">
            <v>1883</v>
          </cell>
          <cell r="B1017" t="str">
            <v>SALIDA DOBLE CONM.    PVC</v>
          </cell>
          <cell r="C1017" t="str">
            <v>UN</v>
          </cell>
        </row>
        <row r="1018">
          <cell r="A1018">
            <v>1885</v>
          </cell>
          <cell r="B1018" t="str">
            <v>SALIDA TRIPLE         PVC</v>
          </cell>
          <cell r="C1018" t="str">
            <v>UN</v>
          </cell>
        </row>
        <row r="1019">
          <cell r="A1019">
            <v>1887</v>
          </cell>
          <cell r="B1019" t="str">
            <v>SALIDA CUATRO VIAS    PVC</v>
          </cell>
          <cell r="C1019" t="str">
            <v>UN</v>
          </cell>
        </row>
        <row r="1020">
          <cell r="A1020">
            <v>1888</v>
          </cell>
          <cell r="B1020" t="str">
            <v>SALIDA P/TEMPORIZADOR PVC</v>
          </cell>
          <cell r="C1020" t="str">
            <v>UN</v>
          </cell>
        </row>
        <row r="1021">
          <cell r="A1021">
            <v>1889</v>
          </cell>
          <cell r="B1021" t="str">
            <v>SALIDA FOTOCELDA      PVC</v>
          </cell>
          <cell r="C1021" t="str">
            <v>UN</v>
          </cell>
        </row>
        <row r="1022">
          <cell r="A1022">
            <v>1890</v>
          </cell>
          <cell r="B1022" t="str">
            <v>SALIDA PARA CONTACTOR PVC</v>
          </cell>
          <cell r="C1022" t="str">
            <v>UN</v>
          </cell>
        </row>
        <row r="1023">
          <cell r="A1023">
            <v>1893</v>
          </cell>
          <cell r="B1023" t="str">
            <v>SALIDA + INT.AVE 801  PVC</v>
          </cell>
          <cell r="C1023" t="str">
            <v>UN</v>
          </cell>
        </row>
        <row r="1024">
          <cell r="A1024">
            <v>1894</v>
          </cell>
          <cell r="B1024" t="str">
            <v>SALIDA + INT.AVE 401  PVC</v>
          </cell>
          <cell r="C1024" t="str">
            <v>UN</v>
          </cell>
        </row>
        <row r="1025">
          <cell r="A1025">
            <v>1895</v>
          </cell>
          <cell r="B1025" t="str">
            <v>SALIDA + INT.AVE 601  PVC</v>
          </cell>
          <cell r="C1025" t="str">
            <v>UN</v>
          </cell>
        </row>
        <row r="1026">
          <cell r="A1026">
            <v>1897</v>
          </cell>
          <cell r="B1026" t="str">
            <v>SALIDA + INT.LUM 10C  PVC</v>
          </cell>
          <cell r="C1026" t="str">
            <v>UN</v>
          </cell>
        </row>
        <row r="1027">
          <cell r="A1027">
            <v>1899</v>
          </cell>
          <cell r="B1027" t="str">
            <v>SALIDA SENCILLA CONM. C.N</v>
          </cell>
          <cell r="C1027" t="str">
            <v>UN</v>
          </cell>
        </row>
        <row r="1028">
          <cell r="A1028">
            <v>1900</v>
          </cell>
          <cell r="B1028" t="str">
            <v>SALIDA SENCILLA        CN</v>
          </cell>
          <cell r="C1028" t="str">
            <v>UN</v>
          </cell>
        </row>
        <row r="1029">
          <cell r="A1029">
            <v>1901</v>
          </cell>
          <cell r="B1029" t="str">
            <v>SALIDA TRIPLE          CN</v>
          </cell>
          <cell r="C1029" t="str">
            <v>UN</v>
          </cell>
        </row>
        <row r="1030">
          <cell r="A1030">
            <v>1902</v>
          </cell>
          <cell r="B1030" t="str">
            <v>SALIDA CUATRO VIAS     CN</v>
          </cell>
          <cell r="C1030" t="str">
            <v>UN</v>
          </cell>
        </row>
        <row r="1031">
          <cell r="A1031">
            <v>1903</v>
          </cell>
          <cell r="B1031" t="str">
            <v>SALIDA P/TEMPORIZADOR  CN</v>
          </cell>
          <cell r="C1031" t="str">
            <v>UN</v>
          </cell>
        </row>
        <row r="1032">
          <cell r="A1032">
            <v>1904</v>
          </cell>
          <cell r="B1032" t="str">
            <v>SALIDA FOTOCELDA       CN</v>
          </cell>
          <cell r="C1032" t="str">
            <v>UN</v>
          </cell>
        </row>
        <row r="1033">
          <cell r="A1033">
            <v>1905</v>
          </cell>
          <cell r="B1033" t="str">
            <v>SALIDA PARA CONTACTOR  CN</v>
          </cell>
          <cell r="C1033" t="str">
            <v>UN</v>
          </cell>
        </row>
        <row r="1034">
          <cell r="A1034">
            <v>1908</v>
          </cell>
          <cell r="B1034" t="str">
            <v>SALIDA + INT.AVE 211  CN</v>
          </cell>
          <cell r="C1034" t="str">
            <v>UN</v>
          </cell>
        </row>
        <row r="1035">
          <cell r="A1035">
            <v>1909</v>
          </cell>
          <cell r="B1035" t="str">
            <v>SALIDA + INT.AVE 401  CN</v>
          </cell>
          <cell r="C1035" t="str">
            <v>UN</v>
          </cell>
        </row>
        <row r="1036">
          <cell r="A1036">
            <v>1910</v>
          </cell>
          <cell r="B1036" t="str">
            <v>SALIDA + INT.AVE 601  CN</v>
          </cell>
          <cell r="C1036" t="str">
            <v>UN</v>
          </cell>
        </row>
        <row r="1037">
          <cell r="A1037">
            <v>1911</v>
          </cell>
          <cell r="B1037" t="str">
            <v>SALIDA + INT.DEKO 010B CN</v>
          </cell>
          <cell r="C1037" t="str">
            <v>UN</v>
          </cell>
        </row>
        <row r="1038">
          <cell r="A1038">
            <v>1912</v>
          </cell>
          <cell r="B1038" t="str">
            <v>SALIDA +INT.LUM LX010C CN</v>
          </cell>
          <cell r="C1038" t="str">
            <v>UN</v>
          </cell>
        </row>
        <row r="1039">
          <cell r="A1039">
            <v>1913</v>
          </cell>
          <cell r="B1039" t="str">
            <v>SALIDA + CONTACT.25 A CN</v>
          </cell>
          <cell r="C1039" t="str">
            <v>UN</v>
          </cell>
        </row>
        <row r="1040">
          <cell r="A1040">
            <v>1919</v>
          </cell>
          <cell r="B1040" t="str">
            <v>INT.SENCILLO   AVE  201</v>
          </cell>
          <cell r="C1040" t="str">
            <v>UN</v>
          </cell>
        </row>
        <row r="1041">
          <cell r="A1041">
            <v>1920</v>
          </cell>
          <cell r="B1041" t="str">
            <v>INT.SENCILLO   AVE  401</v>
          </cell>
          <cell r="C1041" t="str">
            <v>UN</v>
          </cell>
        </row>
        <row r="1042">
          <cell r="A1042">
            <v>1921</v>
          </cell>
          <cell r="B1042" t="str">
            <v>INT.SENCILLO   AVE  601</v>
          </cell>
          <cell r="C1042" t="str">
            <v>UN</v>
          </cell>
        </row>
        <row r="1043">
          <cell r="A1043">
            <v>1922</v>
          </cell>
          <cell r="B1043" t="str">
            <v>INT.SENCILLO   DEKO 010B</v>
          </cell>
          <cell r="C1043" t="str">
            <v>UN</v>
          </cell>
        </row>
        <row r="1044">
          <cell r="A1044">
            <v>1923</v>
          </cell>
          <cell r="B1044" t="str">
            <v>INT.SENCILLO       LX010C</v>
          </cell>
          <cell r="C1044" t="str">
            <v>UN</v>
          </cell>
        </row>
        <row r="1045">
          <cell r="A1045">
            <v>1924</v>
          </cell>
          <cell r="B1045" t="str">
            <v>CONM.SENCILLO AVE  202</v>
          </cell>
          <cell r="C1045" t="str">
            <v>UN</v>
          </cell>
        </row>
        <row r="1046">
          <cell r="A1046">
            <v>1925</v>
          </cell>
          <cell r="B1046" t="str">
            <v>CONM.SENCILLO   AVE 402LP</v>
          </cell>
          <cell r="C1046" t="str">
            <v>UN</v>
          </cell>
        </row>
        <row r="1047">
          <cell r="A1047">
            <v>1926</v>
          </cell>
          <cell r="B1047" t="str">
            <v>CONM.SENCILLO   AVE  602</v>
          </cell>
          <cell r="C1047" t="str">
            <v>UN</v>
          </cell>
        </row>
        <row r="1048">
          <cell r="A1048">
            <v>1927</v>
          </cell>
          <cell r="B1048" t="str">
            <v>CONM. SENCILLO DEKO 020B</v>
          </cell>
          <cell r="C1048" t="str">
            <v>UN</v>
          </cell>
        </row>
        <row r="1049">
          <cell r="A1049">
            <v>1928</v>
          </cell>
          <cell r="B1049" t="str">
            <v>CONM. SENCILLO LUM  020C</v>
          </cell>
          <cell r="C1049" t="str">
            <v>UN</v>
          </cell>
        </row>
        <row r="1050">
          <cell r="A1050">
            <v>1929</v>
          </cell>
          <cell r="B1050" t="str">
            <v>INT.     DOBLE AVE  211</v>
          </cell>
          <cell r="C1050" t="str">
            <v>UN</v>
          </cell>
        </row>
        <row r="1051">
          <cell r="A1051">
            <v>1930</v>
          </cell>
          <cell r="B1051" t="str">
            <v>INT.     DOBLE AVE 411 LP</v>
          </cell>
          <cell r="C1051" t="str">
            <v>UN</v>
          </cell>
        </row>
        <row r="1052">
          <cell r="A1052">
            <v>1931</v>
          </cell>
          <cell r="B1052" t="str">
            <v>INT.     DOBLE AVE  611</v>
          </cell>
          <cell r="C1052" t="str">
            <v>UN</v>
          </cell>
        </row>
        <row r="1053">
          <cell r="A1053">
            <v>1932</v>
          </cell>
          <cell r="B1053" t="str">
            <v>INT.     DOBLE DEKO 101B</v>
          </cell>
          <cell r="C1053" t="str">
            <v>UN</v>
          </cell>
        </row>
        <row r="1054">
          <cell r="A1054">
            <v>1933</v>
          </cell>
          <cell r="B1054" t="str">
            <v>INT.     DOBLE LUM  101C</v>
          </cell>
          <cell r="C1054" t="str">
            <v>UN</v>
          </cell>
        </row>
        <row r="1055">
          <cell r="A1055">
            <v>1935</v>
          </cell>
          <cell r="B1055" t="str">
            <v>INT.    TRIPLE AVE 413 LP</v>
          </cell>
          <cell r="C1055" t="str">
            <v>UN</v>
          </cell>
        </row>
        <row r="1056">
          <cell r="A1056">
            <v>1936</v>
          </cell>
          <cell r="B1056" t="str">
            <v>INT.    TRIPLE AVE  633</v>
          </cell>
          <cell r="C1056" t="str">
            <v>UN</v>
          </cell>
        </row>
        <row r="1057">
          <cell r="A1057">
            <v>1937</v>
          </cell>
          <cell r="B1057" t="str">
            <v>INT.    TRIPLE DEKO 111B</v>
          </cell>
          <cell r="C1057" t="str">
            <v>UN</v>
          </cell>
        </row>
        <row r="1058">
          <cell r="A1058">
            <v>1938</v>
          </cell>
          <cell r="B1058" t="str">
            <v>INT.    TRIPLE LUM  111C</v>
          </cell>
          <cell r="C1058" t="str">
            <v>UN</v>
          </cell>
        </row>
        <row r="1059">
          <cell r="A1059">
            <v>1939</v>
          </cell>
          <cell r="B1059" t="str">
            <v>INT.    4 VIAS AVE  404</v>
          </cell>
          <cell r="C1059" t="str">
            <v>UN</v>
          </cell>
        </row>
        <row r="1060">
          <cell r="A1060">
            <v>1940</v>
          </cell>
          <cell r="B1060" t="str">
            <v>INT.    4 VIAS AVE  604</v>
          </cell>
          <cell r="C1060" t="str">
            <v>UN</v>
          </cell>
        </row>
        <row r="1061">
          <cell r="A1061">
            <v>1941</v>
          </cell>
          <cell r="B1061" t="str">
            <v>INT     4 VIAS DEKO 020BV</v>
          </cell>
          <cell r="C1061" t="str">
            <v>UN</v>
          </cell>
        </row>
        <row r="1062">
          <cell r="A1062">
            <v>1969</v>
          </cell>
          <cell r="B1062" t="str">
            <v>SALIDA TOMA SNC.MURO  PVC</v>
          </cell>
          <cell r="C1062" t="str">
            <v>UN</v>
          </cell>
        </row>
        <row r="1063">
          <cell r="A1063">
            <v>1970</v>
          </cell>
          <cell r="B1063" t="str">
            <v>SALIDA TOMA MURO+INT. PVC</v>
          </cell>
          <cell r="C1063" t="str">
            <v>UN</v>
          </cell>
        </row>
        <row r="1064">
          <cell r="A1064">
            <v>1971</v>
          </cell>
          <cell r="B1064" t="str">
            <v>SALIDA TOMA SNC. P.T. PVC</v>
          </cell>
          <cell r="C1064" t="str">
            <v>UN</v>
          </cell>
        </row>
        <row r="1065">
          <cell r="A1065">
            <v>1972</v>
          </cell>
          <cell r="B1065" t="str">
            <v>SALIDA TOMA SNC. PISO PVC</v>
          </cell>
          <cell r="C1065" t="str">
            <v>UN</v>
          </cell>
        </row>
        <row r="1066">
          <cell r="A1066">
            <v>1973</v>
          </cell>
          <cell r="B1066" t="str">
            <v>SALIDA TOMA SNC. 20 A PVC</v>
          </cell>
          <cell r="C1066" t="str">
            <v>UN</v>
          </cell>
        </row>
        <row r="1067">
          <cell r="A1067">
            <v>1974</v>
          </cell>
          <cell r="B1067" t="str">
            <v>SALIDA TOMA BIF. 20 A PVC</v>
          </cell>
          <cell r="C1067" t="str">
            <v>UN</v>
          </cell>
        </row>
        <row r="1068">
          <cell r="A1068">
            <v>1975</v>
          </cell>
          <cell r="B1068" t="str">
            <v>SALIDA TOMA TRIF.50 A PVC</v>
          </cell>
          <cell r="C1068" t="str">
            <v>UN</v>
          </cell>
        </row>
        <row r="1069">
          <cell r="A1069">
            <v>1980</v>
          </cell>
          <cell r="B1069" t="str">
            <v>SALIDA TOMA SNC. MURO CN</v>
          </cell>
          <cell r="C1069" t="str">
            <v>UN</v>
          </cell>
        </row>
        <row r="1070">
          <cell r="A1070">
            <v>1981</v>
          </cell>
          <cell r="B1070" t="str">
            <v>SALIDA TOMA MURO+INT. CN</v>
          </cell>
          <cell r="C1070" t="str">
            <v>UN</v>
          </cell>
        </row>
        <row r="1071">
          <cell r="A1071">
            <v>1982</v>
          </cell>
          <cell r="B1071" t="str">
            <v>SALIDA TOMA SNC.  P.T.CN</v>
          </cell>
          <cell r="C1071" t="str">
            <v>UN</v>
          </cell>
        </row>
        <row r="1072">
          <cell r="A1072">
            <v>1983</v>
          </cell>
          <cell r="B1072" t="str">
            <v>SALIDA TOMA SNC. PISO CN</v>
          </cell>
          <cell r="C1072" t="str">
            <v>UN</v>
          </cell>
        </row>
        <row r="1073">
          <cell r="A1073">
            <v>1984</v>
          </cell>
          <cell r="B1073" t="str">
            <v>SALIDA TOMA SNC. 20 A CN</v>
          </cell>
          <cell r="C1073" t="str">
            <v>UN</v>
          </cell>
        </row>
        <row r="1074">
          <cell r="A1074">
            <v>1985</v>
          </cell>
          <cell r="B1074" t="str">
            <v>SALIDA TOMA BIF. 20 A CN</v>
          </cell>
          <cell r="C1074" t="str">
            <v>UN</v>
          </cell>
        </row>
        <row r="1075">
          <cell r="A1075">
            <v>1986</v>
          </cell>
          <cell r="B1075" t="str">
            <v>SALIDA TOMA TRIF.50 A CN</v>
          </cell>
          <cell r="C1075" t="str">
            <v>UN</v>
          </cell>
        </row>
        <row r="1076">
          <cell r="A1076">
            <v>1990</v>
          </cell>
          <cell r="B1076" t="str">
            <v>SALIDA PVC+TOMA SNC. AVE</v>
          </cell>
          <cell r="C1076" t="str">
            <v>UN</v>
          </cell>
        </row>
        <row r="1077">
          <cell r="A1077">
            <v>1991</v>
          </cell>
          <cell r="B1077" t="str">
            <v>SALIDA PVC+TOMA DBL. AVE</v>
          </cell>
          <cell r="C1077" t="str">
            <v>UN</v>
          </cell>
        </row>
        <row r="1078">
          <cell r="A1078">
            <v>1992</v>
          </cell>
          <cell r="B1078" t="str">
            <v>SALIDA PVC+TOMA DBL. DEKO</v>
          </cell>
          <cell r="C1078" t="str">
            <v>UN</v>
          </cell>
        </row>
        <row r="1079">
          <cell r="A1079">
            <v>1993</v>
          </cell>
          <cell r="B1079" t="str">
            <v>SALIDA PVC+TOMA PISO AVE</v>
          </cell>
          <cell r="C1079" t="str">
            <v>UN</v>
          </cell>
        </row>
        <row r="1080">
          <cell r="A1080">
            <v>1994</v>
          </cell>
          <cell r="B1080" t="str">
            <v>SALIDA PVC+TOMA+INT. AVE</v>
          </cell>
          <cell r="C1080" t="str">
            <v>UN</v>
          </cell>
        </row>
        <row r="1081">
          <cell r="A1081">
            <v>1995</v>
          </cell>
          <cell r="B1081" t="str">
            <v>SALIDA PVC+TOMA TRIF. AVE</v>
          </cell>
          <cell r="C1081" t="str">
            <v>UN</v>
          </cell>
        </row>
        <row r="1082">
          <cell r="A1082">
            <v>1996</v>
          </cell>
          <cell r="B1082" t="str">
            <v>SALIDA PVC+TOMA TRIF.AVE</v>
          </cell>
          <cell r="C1082" t="str">
            <v>UN</v>
          </cell>
        </row>
        <row r="1083">
          <cell r="A1083">
            <v>2000</v>
          </cell>
          <cell r="B1083" t="str">
            <v>TOMA SENCILLA  AVE  206</v>
          </cell>
          <cell r="C1083" t="str">
            <v>UN</v>
          </cell>
        </row>
        <row r="1084">
          <cell r="A1084">
            <v>2001</v>
          </cell>
          <cell r="B1084" t="str">
            <v>TOMA SENCILLA  AVE  406</v>
          </cell>
          <cell r="C1084" t="str">
            <v>UN</v>
          </cell>
        </row>
        <row r="1085">
          <cell r="A1085">
            <v>2002</v>
          </cell>
          <cell r="B1085" t="str">
            <v>TOMA SENCILLA  AVE  606</v>
          </cell>
          <cell r="C1085" t="str">
            <v>UN</v>
          </cell>
        </row>
        <row r="1086">
          <cell r="A1086">
            <v>2003</v>
          </cell>
          <cell r="B1086" t="str">
            <v>TOMA SENCILLA  AVE  806</v>
          </cell>
          <cell r="C1086" t="str">
            <v>UN</v>
          </cell>
        </row>
        <row r="1087">
          <cell r="A1087">
            <v>2004</v>
          </cell>
          <cell r="B1087" t="str">
            <v>TOMA DOBLE     AVE    226</v>
          </cell>
          <cell r="C1087" t="str">
            <v>UN</v>
          </cell>
        </row>
        <row r="1088">
          <cell r="A1088">
            <v>2005</v>
          </cell>
          <cell r="B1088" t="str">
            <v>TOMA DOBLE     AVE  466</v>
          </cell>
          <cell r="C1088" t="str">
            <v>UN</v>
          </cell>
        </row>
        <row r="1089">
          <cell r="A1089">
            <v>2006</v>
          </cell>
          <cell r="B1089" t="str">
            <v>TOMA DOBLE     AVE  666</v>
          </cell>
          <cell r="C1089" t="str">
            <v>UN</v>
          </cell>
        </row>
        <row r="1090">
          <cell r="A1090">
            <v>2007</v>
          </cell>
          <cell r="B1090" t="str">
            <v>TOMA DOBLE     DEKO 030BG</v>
          </cell>
          <cell r="C1090" t="str">
            <v>UN</v>
          </cell>
        </row>
        <row r="1091">
          <cell r="A1091">
            <v>2008</v>
          </cell>
          <cell r="B1091" t="str">
            <v>TOMA DOBLE     LUM  303C</v>
          </cell>
          <cell r="C1091" t="str">
            <v>UN</v>
          </cell>
        </row>
        <row r="1092">
          <cell r="A1092">
            <v>2009</v>
          </cell>
          <cell r="B1092" t="str">
            <v>TOMA + INT.    AVE    226</v>
          </cell>
          <cell r="C1092" t="str">
            <v>UN</v>
          </cell>
        </row>
        <row r="1093">
          <cell r="A1093">
            <v>2010</v>
          </cell>
          <cell r="B1093" t="str">
            <v>TOMA + INT.    AVE  416</v>
          </cell>
          <cell r="C1093" t="str">
            <v>UN</v>
          </cell>
        </row>
        <row r="1094">
          <cell r="A1094">
            <v>2011</v>
          </cell>
          <cell r="B1094" t="str">
            <v>TOMA + INT.    AVE  626</v>
          </cell>
          <cell r="C1094" t="str">
            <v>UN</v>
          </cell>
        </row>
        <row r="1095">
          <cell r="A1095">
            <v>2012</v>
          </cell>
          <cell r="B1095" t="str">
            <v>TOMA + INT.     DEKO 301B</v>
          </cell>
          <cell r="C1095" t="str">
            <v>UN</v>
          </cell>
        </row>
        <row r="1096">
          <cell r="A1096">
            <v>2013</v>
          </cell>
          <cell r="B1096" t="str">
            <v>TOMA + INT.    LUM  301C</v>
          </cell>
          <cell r="C1096" t="str">
            <v>UN</v>
          </cell>
        </row>
        <row r="1097">
          <cell r="A1097">
            <v>2015</v>
          </cell>
          <cell r="B1097" t="str">
            <v>TOMA TRIFASICA 20 A</v>
          </cell>
          <cell r="C1097" t="str">
            <v>UN</v>
          </cell>
        </row>
        <row r="1098">
          <cell r="A1098">
            <v>2016</v>
          </cell>
          <cell r="B1098" t="str">
            <v>TOMA TRIPOLAR</v>
          </cell>
          <cell r="C1098" t="str">
            <v>UN</v>
          </cell>
        </row>
        <row r="1099">
          <cell r="A1099">
            <v>2029</v>
          </cell>
          <cell r="B1099" t="str">
            <v>SALIDA CAMPANA TIMBRE PVC</v>
          </cell>
          <cell r="C1099" t="str">
            <v>UN</v>
          </cell>
        </row>
        <row r="1100">
          <cell r="A1100">
            <v>2030</v>
          </cell>
          <cell r="B1100" t="str">
            <v>SALIDA BOTON TIMBRE   PVC</v>
          </cell>
          <cell r="C1100" t="str">
            <v>UN</v>
          </cell>
        </row>
        <row r="1101">
          <cell r="A1101">
            <v>2031</v>
          </cell>
          <cell r="B1101" t="str">
            <v>SALIDA VENTILADOR     PVC</v>
          </cell>
          <cell r="C1101" t="str">
            <v>UN</v>
          </cell>
        </row>
        <row r="1102">
          <cell r="A1102">
            <v>2032</v>
          </cell>
          <cell r="B1102" t="str">
            <v>SALIDA BOMBA TRIF.    PVC</v>
          </cell>
          <cell r="C1102" t="str">
            <v>UN</v>
          </cell>
        </row>
        <row r="1103">
          <cell r="A1103">
            <v>2033</v>
          </cell>
          <cell r="B1103" t="str">
            <v>SALIDA FLOTADOR       PVC</v>
          </cell>
          <cell r="C1103" t="str">
            <v>UN</v>
          </cell>
        </row>
        <row r="1104">
          <cell r="A1104">
            <v>2034</v>
          </cell>
          <cell r="B1104" t="str">
            <v>SALIDA MOTOR PUERTA   PVC</v>
          </cell>
          <cell r="C1104" t="str">
            <v>UN</v>
          </cell>
        </row>
        <row r="1105">
          <cell r="A1105">
            <v>2035</v>
          </cell>
          <cell r="B1105" t="str">
            <v>SALIDA CANTONERA      PVC</v>
          </cell>
          <cell r="C1105" t="str">
            <v>UN</v>
          </cell>
        </row>
        <row r="1106">
          <cell r="A1106">
            <v>2036</v>
          </cell>
          <cell r="B1106" t="str">
            <v>SALIDA PUNTO ALARMA   PVC</v>
          </cell>
          <cell r="C1106" t="str">
            <v>UN</v>
          </cell>
        </row>
        <row r="1107">
          <cell r="A1107">
            <v>2037</v>
          </cell>
          <cell r="B1107" t="str">
            <v>SALIDA SONIDO         PVC</v>
          </cell>
          <cell r="C1107" t="str">
            <v>UN</v>
          </cell>
        </row>
        <row r="1108">
          <cell r="A1108">
            <v>2038</v>
          </cell>
          <cell r="B1108" t="str">
            <v>SALIDA CAMARA TV      PVC</v>
          </cell>
          <cell r="C1108" t="str">
            <v>UN</v>
          </cell>
        </row>
        <row r="1109">
          <cell r="A1109">
            <v>2045</v>
          </cell>
          <cell r="B1109" t="str">
            <v>SALIDA CAMPANA TIMBRE CN</v>
          </cell>
          <cell r="C1109" t="str">
            <v>UN</v>
          </cell>
        </row>
        <row r="1110">
          <cell r="A1110">
            <v>2046</v>
          </cell>
          <cell r="B1110" t="str">
            <v>SALIDA BOTON   TIMBRE CN</v>
          </cell>
          <cell r="C1110" t="str">
            <v>UN</v>
          </cell>
        </row>
        <row r="1111">
          <cell r="A1111">
            <v>2047</v>
          </cell>
          <cell r="B1111" t="str">
            <v>SALIDA VENTILADOR     CN</v>
          </cell>
          <cell r="C1111" t="str">
            <v>UN</v>
          </cell>
        </row>
        <row r="1112">
          <cell r="A1112">
            <v>2048</v>
          </cell>
          <cell r="B1112" t="str">
            <v>SALIDA BOMBA TRIF.    CN</v>
          </cell>
          <cell r="C1112" t="str">
            <v>UN</v>
          </cell>
        </row>
        <row r="1113">
          <cell r="A1113">
            <v>2049</v>
          </cell>
          <cell r="B1113" t="str">
            <v>SALIDA FLOTADOR       CN</v>
          </cell>
          <cell r="C1113" t="str">
            <v>UN</v>
          </cell>
        </row>
        <row r="1114">
          <cell r="A1114">
            <v>2050</v>
          </cell>
          <cell r="B1114" t="str">
            <v>SALIDA MOTOR PUERTA   CN</v>
          </cell>
          <cell r="C1114" t="str">
            <v>UN</v>
          </cell>
        </row>
        <row r="1115">
          <cell r="A1115">
            <v>2051</v>
          </cell>
          <cell r="B1115" t="str">
            <v>SALIDA CANTONERA      CN</v>
          </cell>
          <cell r="C1115" t="str">
            <v>UN</v>
          </cell>
        </row>
        <row r="1116">
          <cell r="A1116">
            <v>2052</v>
          </cell>
          <cell r="B1116" t="str">
            <v>SALIDA PUNTO ALARMA   CN</v>
          </cell>
          <cell r="C1116" t="str">
            <v>UN</v>
          </cell>
        </row>
        <row r="1117">
          <cell r="A1117">
            <v>2053</v>
          </cell>
          <cell r="B1117" t="str">
            <v>SALIDA SONIDO         CN</v>
          </cell>
          <cell r="C1117" t="str">
            <v>UN</v>
          </cell>
        </row>
        <row r="1118">
          <cell r="A1118">
            <v>2054</v>
          </cell>
          <cell r="B1118" t="str">
            <v>SALIDA CAMARA TV      CN</v>
          </cell>
          <cell r="C1118" t="str">
            <v>UN</v>
          </cell>
        </row>
        <row r="1119">
          <cell r="A1119">
            <v>2055</v>
          </cell>
          <cell r="B1119" t="str">
            <v>BOTON TIMBRE   AVE    205</v>
          </cell>
          <cell r="C1119" t="str">
            <v>UN</v>
          </cell>
        </row>
        <row r="1120">
          <cell r="A1120">
            <v>2056</v>
          </cell>
          <cell r="B1120" t="str">
            <v>BOTON TIMBRE   AVE  405</v>
          </cell>
          <cell r="C1120" t="str">
            <v>UN</v>
          </cell>
        </row>
        <row r="1121">
          <cell r="A1121">
            <v>2057</v>
          </cell>
          <cell r="B1121" t="str">
            <v>BOTON TIMBRE   AVE  605</v>
          </cell>
          <cell r="C1121" t="str">
            <v>UN</v>
          </cell>
        </row>
        <row r="1122">
          <cell r="A1122">
            <v>2058</v>
          </cell>
          <cell r="B1122" t="str">
            <v>BOTON TIMBRE   DEKO 040BL</v>
          </cell>
          <cell r="C1122" t="str">
            <v>UN</v>
          </cell>
        </row>
        <row r="1123">
          <cell r="A1123">
            <v>2059</v>
          </cell>
          <cell r="B1123" t="str">
            <v>BOTON TIMBRE   LUM  040C</v>
          </cell>
          <cell r="C1123" t="str">
            <v>UN</v>
          </cell>
        </row>
        <row r="1124">
          <cell r="A1124">
            <v>2060</v>
          </cell>
          <cell r="B1124" t="str">
            <v>CAMPANA TIMBRE   AVE 207</v>
          </cell>
          <cell r="C1124" t="str">
            <v>UN</v>
          </cell>
        </row>
        <row r="1125">
          <cell r="A1125">
            <v>2061</v>
          </cell>
          <cell r="B1125" t="str">
            <v>CAMPANA TIMBRE   AVE 407</v>
          </cell>
          <cell r="C1125" t="str">
            <v>UN</v>
          </cell>
        </row>
        <row r="1126">
          <cell r="A1126">
            <v>2062</v>
          </cell>
          <cell r="B1126" t="str">
            <v>CAMPANA TIMBRE   AVE 607</v>
          </cell>
          <cell r="C1126" t="str">
            <v>UN</v>
          </cell>
        </row>
        <row r="1127">
          <cell r="A1127">
            <v>2075</v>
          </cell>
          <cell r="B1127" t="str">
            <v>CAJA MONOFASICA   6 CIRC.</v>
          </cell>
          <cell r="C1127" t="str">
            <v>UN</v>
          </cell>
        </row>
        <row r="1128">
          <cell r="A1128">
            <v>2076</v>
          </cell>
          <cell r="B1128" t="str">
            <v>CAJA MONOFASICA   8 CIRC.</v>
          </cell>
          <cell r="C1128" t="str">
            <v>UN</v>
          </cell>
        </row>
        <row r="1129">
          <cell r="A1129">
            <v>2077</v>
          </cell>
          <cell r="B1129" t="str">
            <v>CAJA MONOFASICA  12 CIRC.</v>
          </cell>
          <cell r="C1129" t="str">
            <v>UN</v>
          </cell>
        </row>
        <row r="1130">
          <cell r="A1130">
            <v>2078</v>
          </cell>
          <cell r="B1130" t="str">
            <v>CAJA TRIFASICA    3 CIRC.</v>
          </cell>
          <cell r="C1130" t="str">
            <v>UN</v>
          </cell>
        </row>
        <row r="1131">
          <cell r="A1131">
            <v>2079</v>
          </cell>
          <cell r="B1131" t="str">
            <v>CAJA TRIFASICA    6 CIRC.</v>
          </cell>
          <cell r="C1131" t="str">
            <v>UN</v>
          </cell>
        </row>
        <row r="1132">
          <cell r="A1132">
            <v>2080</v>
          </cell>
          <cell r="B1132" t="str">
            <v>CAJA TRIFASICA    9 CIRC.</v>
          </cell>
          <cell r="C1132" t="str">
            <v>UN</v>
          </cell>
        </row>
        <row r="1133">
          <cell r="A1133">
            <v>2081</v>
          </cell>
          <cell r="B1133" t="str">
            <v>CAJA TRIFASICA   12 CIRC.</v>
          </cell>
          <cell r="C1133" t="str">
            <v>UN</v>
          </cell>
        </row>
        <row r="1134">
          <cell r="A1134">
            <v>2082</v>
          </cell>
          <cell r="B1134" t="str">
            <v>TABLERO S/PUERTA  6 CIRC.</v>
          </cell>
          <cell r="C1134" t="str">
            <v>UN</v>
          </cell>
        </row>
        <row r="1135">
          <cell r="A1135">
            <v>2083</v>
          </cell>
          <cell r="B1135" t="str">
            <v>TABLERO S/PUERTA 12 CIRC.</v>
          </cell>
          <cell r="C1135" t="str">
            <v>UN</v>
          </cell>
        </row>
        <row r="1136">
          <cell r="A1136">
            <v>2084</v>
          </cell>
          <cell r="B1136" t="str">
            <v>TABLERO S/PUERTA 18 CIRC.</v>
          </cell>
          <cell r="C1136" t="str">
            <v>UN</v>
          </cell>
        </row>
        <row r="1137">
          <cell r="A1137">
            <v>2085</v>
          </cell>
          <cell r="B1137" t="str">
            <v>TABLERO S/PUERTA 24 CIRC.</v>
          </cell>
          <cell r="C1137" t="str">
            <v>UN</v>
          </cell>
        </row>
        <row r="1138">
          <cell r="A1138">
            <v>2086</v>
          </cell>
          <cell r="B1138" t="str">
            <v>TABLERO S/PUERTA 30 CIRC.</v>
          </cell>
          <cell r="C1138" t="str">
            <v>UN</v>
          </cell>
        </row>
        <row r="1139">
          <cell r="A1139">
            <v>2087</v>
          </cell>
          <cell r="B1139" t="str">
            <v>TABLERO S/PUERTA 36 CIRC.</v>
          </cell>
          <cell r="C1139" t="str">
            <v>UN</v>
          </cell>
        </row>
        <row r="1140">
          <cell r="A1140">
            <v>2088</v>
          </cell>
          <cell r="B1140" t="str">
            <v>TABLERO S/PUERTA 42 CIRC.</v>
          </cell>
          <cell r="C1140" t="str">
            <v>UN</v>
          </cell>
        </row>
        <row r="1141">
          <cell r="A1141">
            <v>2089</v>
          </cell>
          <cell r="B1141" t="str">
            <v>TABLERO C/PUERTA 12 CIRC.</v>
          </cell>
          <cell r="C1141" t="str">
            <v>UN</v>
          </cell>
        </row>
        <row r="1142">
          <cell r="A1142">
            <v>2090</v>
          </cell>
          <cell r="B1142" t="str">
            <v>TABLERO C/PUERTA 18 CIRC.</v>
          </cell>
          <cell r="C1142" t="str">
            <v>UN</v>
          </cell>
        </row>
        <row r="1143">
          <cell r="A1143">
            <v>2091</v>
          </cell>
          <cell r="B1143" t="str">
            <v>TABLERO C/PUERTA 24 CIRC1</v>
          </cell>
          <cell r="C1143" t="str">
            <v>UN</v>
          </cell>
        </row>
        <row r="1144">
          <cell r="A1144">
            <v>2092</v>
          </cell>
          <cell r="B1144" t="str">
            <v>TABLERO C/PUERTA 30 CIRC.</v>
          </cell>
          <cell r="C1144" t="str">
            <v>UN</v>
          </cell>
        </row>
        <row r="1145">
          <cell r="A1145">
            <v>2093</v>
          </cell>
          <cell r="B1145" t="str">
            <v>TABLERO C/PUERTA 36 CIRC1</v>
          </cell>
          <cell r="C1145" t="str">
            <v>UN</v>
          </cell>
        </row>
        <row r="1146">
          <cell r="A1146">
            <v>2094</v>
          </cell>
          <cell r="B1146" t="str">
            <v>TABLERO C/PUERTA 42 CIRC.</v>
          </cell>
          <cell r="C1146" t="str">
            <v>UN</v>
          </cell>
        </row>
        <row r="1147">
          <cell r="A1147">
            <v>2095</v>
          </cell>
          <cell r="B1147" t="str">
            <v>TABLERO P/LLAVE  12 CIRC.</v>
          </cell>
          <cell r="C1147" t="str">
            <v>UN</v>
          </cell>
        </row>
        <row r="1148">
          <cell r="A1148">
            <v>2096</v>
          </cell>
          <cell r="B1148" t="str">
            <v>TABLERO P/LLAVE  18 CIRC.</v>
          </cell>
          <cell r="C1148" t="str">
            <v>UN</v>
          </cell>
        </row>
        <row r="1149">
          <cell r="A1149">
            <v>2097</v>
          </cell>
          <cell r="B1149" t="str">
            <v>TABLERO P/LLAVE  24 CIRC.</v>
          </cell>
          <cell r="C1149" t="str">
            <v>UN</v>
          </cell>
        </row>
        <row r="1150">
          <cell r="A1150">
            <v>2098</v>
          </cell>
          <cell r="B1150" t="str">
            <v>TABLERO P/LLAVE  30 CIRC.</v>
          </cell>
          <cell r="C1150" t="str">
            <v>UN</v>
          </cell>
        </row>
        <row r="1151">
          <cell r="A1151">
            <v>2099</v>
          </cell>
          <cell r="B1151" t="str">
            <v>TABLERO P/LLAVE  36 CIRC.</v>
          </cell>
          <cell r="C1151" t="str">
            <v>UN</v>
          </cell>
        </row>
        <row r="1152">
          <cell r="A1152">
            <v>2100</v>
          </cell>
          <cell r="B1152" t="str">
            <v>TABLERO P/LLAVE  42 CIRC.</v>
          </cell>
          <cell r="C1152" t="str">
            <v>UN</v>
          </cell>
        </row>
        <row r="1153">
          <cell r="A1153">
            <v>2101</v>
          </cell>
          <cell r="B1153" t="str">
            <v>TABLERO ESP.TOT. 12 CIRC.</v>
          </cell>
          <cell r="C1153" t="str">
            <v>UN</v>
          </cell>
        </row>
        <row r="1154">
          <cell r="A1154">
            <v>2102</v>
          </cell>
          <cell r="B1154" t="str">
            <v>TABLERO ESP.TOT. 18 CIRC.</v>
          </cell>
          <cell r="C1154" t="str">
            <v>UN</v>
          </cell>
        </row>
        <row r="1155">
          <cell r="A1155">
            <v>2103</v>
          </cell>
          <cell r="B1155" t="str">
            <v>TABLERO ESP.TOT. 24 CIRC.</v>
          </cell>
          <cell r="C1155" t="str">
            <v>UN</v>
          </cell>
        </row>
        <row r="1156">
          <cell r="A1156">
            <v>2104</v>
          </cell>
          <cell r="B1156" t="str">
            <v>TABLERO ESP.TOT. 30 CIRC.</v>
          </cell>
          <cell r="C1156" t="str">
            <v>UN</v>
          </cell>
        </row>
        <row r="1157">
          <cell r="A1157">
            <v>2105</v>
          </cell>
          <cell r="B1157" t="str">
            <v>TABLERO ESP.TOT. 36 CIRC.</v>
          </cell>
          <cell r="C1157" t="str">
            <v>UN</v>
          </cell>
        </row>
        <row r="1158">
          <cell r="A1158">
            <v>2106</v>
          </cell>
          <cell r="B1158" t="str">
            <v>TABLERO ESP.TOT. 42 CIRC.</v>
          </cell>
          <cell r="C1158" t="str">
            <v>UN</v>
          </cell>
        </row>
        <row r="1159">
          <cell r="A1159">
            <v>2111</v>
          </cell>
          <cell r="B1159" t="str">
            <v>INT.AUT.ENCH.1 x   30  A</v>
          </cell>
          <cell r="C1159" t="str">
            <v>UN</v>
          </cell>
        </row>
        <row r="1160">
          <cell r="A1160">
            <v>2113</v>
          </cell>
          <cell r="B1160" t="str">
            <v>INT.AUT.ENCH.1 x   50  A</v>
          </cell>
          <cell r="C1160" t="str">
            <v>UN</v>
          </cell>
        </row>
        <row r="1161">
          <cell r="A1161">
            <v>2116</v>
          </cell>
          <cell r="B1161" t="str">
            <v>INT.AUT.ENCH.2 x   30  A</v>
          </cell>
          <cell r="C1161" t="str">
            <v>UN</v>
          </cell>
        </row>
        <row r="1162">
          <cell r="A1162">
            <v>2118</v>
          </cell>
          <cell r="B1162" t="str">
            <v>INT.AUT.ENCH.2 x   50  A</v>
          </cell>
          <cell r="C1162" t="str">
            <v>UN</v>
          </cell>
        </row>
        <row r="1163">
          <cell r="A1163">
            <v>2120</v>
          </cell>
          <cell r="B1163" t="str">
            <v>INT.AUT.ENCH.2 x   70  A</v>
          </cell>
          <cell r="C1163" t="str">
            <v>UN</v>
          </cell>
        </row>
        <row r="1164">
          <cell r="A1164">
            <v>2121</v>
          </cell>
          <cell r="B1164" t="str">
            <v>INT.AUT.ENCH.2 x  100  A</v>
          </cell>
          <cell r="C1164" t="str">
            <v>UN</v>
          </cell>
        </row>
        <row r="1165">
          <cell r="A1165">
            <v>2124</v>
          </cell>
          <cell r="B1165" t="str">
            <v>INT.AUT.ENCH.3 x   30  A</v>
          </cell>
          <cell r="C1165" t="str">
            <v>UN</v>
          </cell>
        </row>
        <row r="1166">
          <cell r="A1166">
            <v>2126</v>
          </cell>
          <cell r="B1166" t="str">
            <v>INT.AUT.ENCH.3 x   50  A</v>
          </cell>
          <cell r="C1166" t="str">
            <v>UN</v>
          </cell>
        </row>
        <row r="1167">
          <cell r="A1167">
            <v>2128</v>
          </cell>
          <cell r="B1167" t="str">
            <v>INT.AUT.ENCH.3 x   70  A</v>
          </cell>
          <cell r="C1167" t="str">
            <v>UN</v>
          </cell>
        </row>
        <row r="1168">
          <cell r="A1168">
            <v>2129</v>
          </cell>
          <cell r="B1168" t="str">
            <v>INT.AUT.ENCH.3 x  100  A</v>
          </cell>
          <cell r="C1168" t="str">
            <v>UN</v>
          </cell>
        </row>
        <row r="1169">
          <cell r="A1169">
            <v>2132</v>
          </cell>
          <cell r="B1169" t="str">
            <v>INT.AUT.IND. 3 x   30  A</v>
          </cell>
          <cell r="C1169" t="str">
            <v>UN</v>
          </cell>
        </row>
        <row r="1170">
          <cell r="A1170">
            <v>2134</v>
          </cell>
          <cell r="B1170" t="str">
            <v>INT.AUT.IND. 3 x   50  A</v>
          </cell>
          <cell r="C1170" t="str">
            <v>UN</v>
          </cell>
        </row>
        <row r="1171">
          <cell r="A1171">
            <v>2136</v>
          </cell>
          <cell r="B1171" t="str">
            <v>INT.AUT.IND. 3 x   70  A</v>
          </cell>
          <cell r="C1171" t="str">
            <v>UN</v>
          </cell>
        </row>
        <row r="1172">
          <cell r="A1172">
            <v>2137</v>
          </cell>
          <cell r="B1172" t="str">
            <v>INT.AUT.IND. 3 x  100  A</v>
          </cell>
          <cell r="C1172" t="str">
            <v>UN</v>
          </cell>
        </row>
        <row r="1173">
          <cell r="A1173">
            <v>2139</v>
          </cell>
          <cell r="B1173" t="str">
            <v>INT.AUT.IND. 3 x  150  A</v>
          </cell>
          <cell r="C1173" t="str">
            <v>UN</v>
          </cell>
        </row>
        <row r="1174">
          <cell r="A1174">
            <v>2140</v>
          </cell>
          <cell r="B1174" t="str">
            <v>INT.AUT.IND. 3 x  175  A</v>
          </cell>
          <cell r="C1174" t="str">
            <v>UN</v>
          </cell>
        </row>
        <row r="1175">
          <cell r="A1175">
            <v>2143</v>
          </cell>
          <cell r="B1175" t="str">
            <v>INT.AUT.IND. 3 x  250  A</v>
          </cell>
          <cell r="C1175" t="str">
            <v>UN</v>
          </cell>
        </row>
        <row r="1176">
          <cell r="A1176">
            <v>2144</v>
          </cell>
          <cell r="B1176" t="str">
            <v>INT.AUT.IND. 3 x  300  A</v>
          </cell>
          <cell r="C1176" t="str">
            <v>UN</v>
          </cell>
        </row>
        <row r="1177">
          <cell r="A1177">
            <v>2146</v>
          </cell>
          <cell r="B1177" t="str">
            <v>INT.AUT.IND. 3 x  400  A</v>
          </cell>
          <cell r="C1177" t="str">
            <v>UN</v>
          </cell>
        </row>
        <row r="1178">
          <cell r="A1178">
            <v>2147</v>
          </cell>
          <cell r="B1178" t="str">
            <v>INT.AUT.IND. 3 x  600  A</v>
          </cell>
          <cell r="C1178" t="str">
            <v>UN</v>
          </cell>
        </row>
        <row r="1179">
          <cell r="A1179">
            <v>2148</v>
          </cell>
          <cell r="B1179" t="str">
            <v>INT.AUT.IND. 3 x  800  A</v>
          </cell>
          <cell r="C1179" t="str">
            <v>UN</v>
          </cell>
        </row>
        <row r="1180">
          <cell r="A1180">
            <v>2149</v>
          </cell>
          <cell r="B1180" t="str">
            <v>INT.AUT.IND. 3 x 1200  A</v>
          </cell>
          <cell r="C1180" t="str">
            <v>UN</v>
          </cell>
        </row>
        <row r="1181">
          <cell r="A1181">
            <v>2154</v>
          </cell>
          <cell r="B1181" t="str">
            <v>TUBERIA PVC    1" INCRUST</v>
          </cell>
          <cell r="C1181" t="str">
            <v>Ml</v>
          </cell>
        </row>
        <row r="1182">
          <cell r="A1182">
            <v>2155</v>
          </cell>
          <cell r="B1182" t="str">
            <v>TUBERIA PVC 1 1/4 INCRUST</v>
          </cell>
          <cell r="C1182" t="str">
            <v>Ml</v>
          </cell>
        </row>
        <row r="1183">
          <cell r="A1183">
            <v>2156</v>
          </cell>
          <cell r="B1183" t="str">
            <v>TUBERIA PVC 1 1/2 INCRUST</v>
          </cell>
          <cell r="C1183" t="str">
            <v>Ml</v>
          </cell>
        </row>
        <row r="1184">
          <cell r="A1184">
            <v>2157</v>
          </cell>
          <cell r="B1184" t="str">
            <v>TUBERIA PVC    1" SUSPEND</v>
          </cell>
          <cell r="C1184" t="str">
            <v>Ml</v>
          </cell>
        </row>
        <row r="1185">
          <cell r="A1185">
            <v>2158</v>
          </cell>
          <cell r="B1185" t="str">
            <v>TUBERIA PVC 1 1/4 SUSPEND</v>
          </cell>
          <cell r="C1185" t="str">
            <v>Ml</v>
          </cell>
        </row>
        <row r="1186">
          <cell r="A1186">
            <v>2159</v>
          </cell>
          <cell r="B1186" t="str">
            <v>TUBERIA PVC 1 1/2 SUSPEND</v>
          </cell>
          <cell r="C1186" t="str">
            <v>Ml</v>
          </cell>
        </row>
        <row r="1187">
          <cell r="A1187">
            <v>2160</v>
          </cell>
          <cell r="B1187" t="str">
            <v>CURVA     PVC 90º      1"</v>
          </cell>
          <cell r="C1187" t="str">
            <v>UN</v>
          </cell>
        </row>
        <row r="1188">
          <cell r="A1188">
            <v>2161</v>
          </cell>
          <cell r="B1188" t="str">
            <v>CURVA     PVC 90   1 1/4"</v>
          </cell>
          <cell r="C1188" t="str">
            <v>UN</v>
          </cell>
        </row>
        <row r="1189">
          <cell r="A1189">
            <v>2162</v>
          </cell>
          <cell r="B1189" t="str">
            <v>CURVA     PVC 90º  1 1/2"</v>
          </cell>
          <cell r="C1189" t="str">
            <v>UN</v>
          </cell>
        </row>
        <row r="1190">
          <cell r="A1190">
            <v>2164</v>
          </cell>
          <cell r="B1190" t="str">
            <v>TUBERIA  CN    1" INCRUST</v>
          </cell>
          <cell r="C1190" t="str">
            <v>Ml</v>
          </cell>
        </row>
        <row r="1191">
          <cell r="A1191">
            <v>2165</v>
          </cell>
          <cell r="B1191" t="str">
            <v>TUBERIA  CN 1 1/4 INCRUST</v>
          </cell>
          <cell r="C1191" t="str">
            <v>Ml</v>
          </cell>
        </row>
        <row r="1192">
          <cell r="A1192">
            <v>2166</v>
          </cell>
          <cell r="B1192" t="str">
            <v>TUBERIA  CN 1 1/2 INCRUST</v>
          </cell>
          <cell r="C1192" t="str">
            <v>Ml</v>
          </cell>
        </row>
        <row r="1193">
          <cell r="A1193">
            <v>2167</v>
          </cell>
          <cell r="B1193" t="str">
            <v>TUBERIA  CN    1" SUSPEND</v>
          </cell>
          <cell r="C1193" t="str">
            <v>Ml</v>
          </cell>
        </row>
        <row r="1194">
          <cell r="A1194">
            <v>2168</v>
          </cell>
          <cell r="B1194" t="str">
            <v>TUBERIA  CN 1 1/4 SUSPEND</v>
          </cell>
          <cell r="C1194" t="str">
            <v>Ml</v>
          </cell>
        </row>
        <row r="1195">
          <cell r="A1195">
            <v>2169</v>
          </cell>
          <cell r="B1195" t="str">
            <v>TUBERIA  CN 1 1/2 SUSPEND</v>
          </cell>
          <cell r="C1195" t="str">
            <v>Ml</v>
          </cell>
        </row>
        <row r="1196">
          <cell r="A1196">
            <v>2170</v>
          </cell>
          <cell r="B1196" t="str">
            <v>CODO    CN    1"</v>
          </cell>
          <cell r="C1196" t="str">
            <v>UN</v>
          </cell>
        </row>
        <row r="1197">
          <cell r="A1197">
            <v>2171</v>
          </cell>
          <cell r="B1197" t="str">
            <v>CODO    CN    1 1/4"</v>
          </cell>
          <cell r="C1197" t="str">
            <v>UN</v>
          </cell>
        </row>
        <row r="1198">
          <cell r="A1198">
            <v>2172</v>
          </cell>
          <cell r="B1198" t="str">
            <v>CODO    CN    1 1/2"</v>
          </cell>
          <cell r="C1198" t="str">
            <v>UN</v>
          </cell>
        </row>
        <row r="1199">
          <cell r="A1199">
            <v>2174</v>
          </cell>
          <cell r="B1199" t="str">
            <v>CORAZA METALICA       1"</v>
          </cell>
          <cell r="C1199" t="str">
            <v>Ml</v>
          </cell>
        </row>
        <row r="1200">
          <cell r="A1200">
            <v>2175</v>
          </cell>
          <cell r="B1200" t="str">
            <v>SOPORTE ANGULO 1 1/2x30cm</v>
          </cell>
          <cell r="C1200" t="str">
            <v>UN</v>
          </cell>
        </row>
        <row r="1201">
          <cell r="A1201">
            <v>2179</v>
          </cell>
          <cell r="B1201" t="str">
            <v>CABLE Cu     No. 2   AWG</v>
          </cell>
          <cell r="C1201" t="str">
            <v>Ml</v>
          </cell>
        </row>
        <row r="1202">
          <cell r="A1202">
            <v>2180</v>
          </cell>
          <cell r="B1202" t="str">
            <v>CABLE Cu     No. 4   AWG</v>
          </cell>
          <cell r="C1202" t="str">
            <v>Ml</v>
          </cell>
        </row>
        <row r="1203">
          <cell r="A1203">
            <v>2181</v>
          </cell>
          <cell r="B1203" t="str">
            <v>CABLE Cu     No. 6   AWG</v>
          </cell>
          <cell r="C1203" t="str">
            <v>Ml</v>
          </cell>
        </row>
        <row r="1204">
          <cell r="A1204">
            <v>2182</v>
          </cell>
          <cell r="B1204" t="str">
            <v>CABLE Cu     No. 8   AWG</v>
          </cell>
          <cell r="C1204" t="str">
            <v>Ml</v>
          </cell>
        </row>
        <row r="1205">
          <cell r="A1205">
            <v>2183</v>
          </cell>
          <cell r="B1205" t="str">
            <v>ALAMBRE Cu   No.10</v>
          </cell>
          <cell r="C1205" t="str">
            <v>Ml</v>
          </cell>
        </row>
        <row r="1206">
          <cell r="A1206">
            <v>2184</v>
          </cell>
          <cell r="B1206" t="str">
            <v>ALAMBRE Cu DESNUDO No. 8</v>
          </cell>
          <cell r="C1206" t="str">
            <v>ML</v>
          </cell>
        </row>
        <row r="1207">
          <cell r="A1207">
            <v>2185</v>
          </cell>
          <cell r="B1207" t="str">
            <v>ALAMBRE Cu DESNUDO No.10</v>
          </cell>
          <cell r="C1207" t="str">
            <v>ML</v>
          </cell>
        </row>
        <row r="1208">
          <cell r="A1208">
            <v>2186</v>
          </cell>
          <cell r="B1208" t="str">
            <v>ALAMBRE Cu DESNUDO No.12</v>
          </cell>
          <cell r="C1208" t="str">
            <v>ML</v>
          </cell>
        </row>
        <row r="1209">
          <cell r="A1209">
            <v>2187</v>
          </cell>
          <cell r="B1209" t="str">
            <v>CABLE Cu  No. 8 AWG</v>
          </cell>
          <cell r="C1209" t="str">
            <v>ML</v>
          </cell>
        </row>
        <row r="1210">
          <cell r="A1210">
            <v>2188</v>
          </cell>
          <cell r="B1210" t="str">
            <v>TUBO CN 1"    +3#8 +  #10</v>
          </cell>
          <cell r="C1210" t="str">
            <v>Ml</v>
          </cell>
        </row>
        <row r="1211">
          <cell r="A1211">
            <v>2189</v>
          </cell>
          <cell r="B1211" t="str">
            <v>TUBO CN 1 1/2"+3#6 +  # 8</v>
          </cell>
          <cell r="C1211" t="str">
            <v>Ml</v>
          </cell>
        </row>
        <row r="1212">
          <cell r="A1212">
            <v>2190</v>
          </cell>
          <cell r="B1212" t="str">
            <v>TUBO PVC 1"  +3#8+#10+#12</v>
          </cell>
          <cell r="C1212" t="str">
            <v>Ml</v>
          </cell>
        </row>
        <row r="1213">
          <cell r="A1213">
            <v>2191</v>
          </cell>
          <cell r="B1213" t="str">
            <v>TUBO PVC 1 1/2+3#6+#8+#10</v>
          </cell>
          <cell r="C1213" t="str">
            <v>Ml</v>
          </cell>
        </row>
        <row r="1214">
          <cell r="A1214">
            <v>2192</v>
          </cell>
          <cell r="B1214" t="str">
            <v>CAPACETE 1/2"</v>
          </cell>
          <cell r="C1214" t="str">
            <v>UN</v>
          </cell>
        </row>
        <row r="1215">
          <cell r="A1215">
            <v>2193</v>
          </cell>
          <cell r="B1215" t="str">
            <v>CABLE Cu  No. 10 AWG</v>
          </cell>
          <cell r="C1215" t="str">
            <v>ML</v>
          </cell>
        </row>
        <row r="1216">
          <cell r="A1216">
            <v>2194</v>
          </cell>
          <cell r="B1216" t="str">
            <v>SUBESTACION DE LOCAL</v>
          </cell>
          <cell r="C1216" t="str">
            <v>UN</v>
          </cell>
        </row>
        <row r="1217">
          <cell r="A1217">
            <v>2195</v>
          </cell>
          <cell r="B1217" t="str">
            <v>CELDA DE ENTRADA Y SALIDA</v>
          </cell>
          <cell r="C1217" t="str">
            <v>UN</v>
          </cell>
        </row>
        <row r="1218">
          <cell r="A1218">
            <v>2197</v>
          </cell>
          <cell r="B1218" t="str">
            <v>CELDA PROT.TRANS.  45 KVA</v>
          </cell>
          <cell r="C1218" t="str">
            <v>UN</v>
          </cell>
        </row>
        <row r="1219">
          <cell r="A1219">
            <v>2198</v>
          </cell>
          <cell r="B1219" t="str">
            <v>CELDA PROT.TRANS.  63 KVA</v>
          </cell>
          <cell r="C1219" t="str">
            <v>UN</v>
          </cell>
        </row>
        <row r="1220">
          <cell r="A1220">
            <v>2199</v>
          </cell>
          <cell r="B1220" t="str">
            <v>CELDA PROT.TRANS. 112 KVA</v>
          </cell>
          <cell r="C1220" t="str">
            <v>UN</v>
          </cell>
        </row>
        <row r="1221">
          <cell r="A1221">
            <v>2200</v>
          </cell>
          <cell r="B1221" t="str">
            <v>CELDA PROT.TRANS. 150 KVA</v>
          </cell>
          <cell r="C1221" t="str">
            <v>UN</v>
          </cell>
        </row>
        <row r="1222">
          <cell r="A1222">
            <v>2201</v>
          </cell>
          <cell r="B1222" t="str">
            <v>CELDA PROT.TRANS. 225 KVA</v>
          </cell>
          <cell r="C1222" t="str">
            <v>UN</v>
          </cell>
        </row>
        <row r="1223">
          <cell r="A1223">
            <v>2202</v>
          </cell>
          <cell r="B1223" t="str">
            <v>CELDA PROT.TRANS. 300 KVA</v>
          </cell>
          <cell r="C1223" t="str">
            <v>UN</v>
          </cell>
        </row>
        <row r="1224">
          <cell r="A1224">
            <v>2203</v>
          </cell>
          <cell r="B1224" t="str">
            <v>CELDA PROT.TRANS. 400 KVA</v>
          </cell>
          <cell r="C1224" t="str">
            <v>UN</v>
          </cell>
        </row>
        <row r="1225">
          <cell r="A1225">
            <v>2204</v>
          </cell>
          <cell r="B1225" t="str">
            <v>CELDA PROT.TRANS. 500 KVA</v>
          </cell>
          <cell r="C1225" t="str">
            <v>UN</v>
          </cell>
        </row>
        <row r="1226">
          <cell r="A1226">
            <v>2206</v>
          </cell>
          <cell r="B1226" t="str">
            <v>CELDA TRANS.       45 KVA</v>
          </cell>
          <cell r="C1226" t="str">
            <v>UN</v>
          </cell>
        </row>
        <row r="1227">
          <cell r="A1227">
            <v>2207</v>
          </cell>
          <cell r="B1227" t="str">
            <v>CELDA TRANS.       75 KVA</v>
          </cell>
          <cell r="C1227" t="str">
            <v>UN</v>
          </cell>
        </row>
        <row r="1228">
          <cell r="A1228">
            <v>2208</v>
          </cell>
          <cell r="B1228" t="str">
            <v>CELDA TRANS.      112 KVA</v>
          </cell>
          <cell r="C1228" t="str">
            <v>UN</v>
          </cell>
        </row>
        <row r="1229">
          <cell r="A1229">
            <v>2209</v>
          </cell>
          <cell r="B1229" t="str">
            <v>CELDA TRANS.      150 KVA</v>
          </cell>
          <cell r="C1229" t="str">
            <v>UN</v>
          </cell>
        </row>
        <row r="1230">
          <cell r="A1230">
            <v>2210</v>
          </cell>
          <cell r="B1230" t="str">
            <v>CELDA TRANS.      225 KVA</v>
          </cell>
          <cell r="C1230" t="str">
            <v>UN</v>
          </cell>
        </row>
        <row r="1231">
          <cell r="A1231">
            <v>2211</v>
          </cell>
          <cell r="B1231" t="str">
            <v>CELDA TRANS.      300 KVA</v>
          </cell>
          <cell r="C1231" t="str">
            <v>UN</v>
          </cell>
        </row>
        <row r="1232">
          <cell r="A1232">
            <v>2212</v>
          </cell>
          <cell r="B1232" t="str">
            <v>CELDA TRANS.      400 KVA</v>
          </cell>
          <cell r="C1232" t="str">
            <v>UN</v>
          </cell>
        </row>
        <row r="1233">
          <cell r="A1233">
            <v>2213</v>
          </cell>
          <cell r="B1233" t="str">
            <v>CELDA TRANS.      500 KVA</v>
          </cell>
          <cell r="C1233" t="str">
            <v>UN</v>
          </cell>
        </row>
        <row r="1234">
          <cell r="A1234">
            <v>2215</v>
          </cell>
          <cell r="B1234" t="str">
            <v>CAJA PARA 1 CONTADOR</v>
          </cell>
          <cell r="C1234" t="str">
            <v>UN</v>
          </cell>
        </row>
        <row r="1235">
          <cell r="A1235">
            <v>2216</v>
          </cell>
          <cell r="B1235" t="str">
            <v>CAJA PARA 2 CONTADORES</v>
          </cell>
          <cell r="C1235" t="str">
            <v>UN</v>
          </cell>
        </row>
        <row r="1236">
          <cell r="A1236">
            <v>2217</v>
          </cell>
          <cell r="B1236" t="str">
            <v>CAJA PARA 3 CONTADORES</v>
          </cell>
          <cell r="C1236" t="str">
            <v>UN</v>
          </cell>
        </row>
        <row r="1237">
          <cell r="A1237">
            <v>2218</v>
          </cell>
          <cell r="B1237" t="str">
            <v>CAJA PARA 4 CONTADORES</v>
          </cell>
          <cell r="C1237" t="str">
            <v>UN</v>
          </cell>
        </row>
        <row r="1238">
          <cell r="A1238">
            <v>2220</v>
          </cell>
          <cell r="B1238" t="str">
            <v>ARMARIO P/ 9 CONTADORES</v>
          </cell>
          <cell r="C1238" t="str">
            <v>UN</v>
          </cell>
        </row>
        <row r="1239">
          <cell r="A1239">
            <v>2221</v>
          </cell>
          <cell r="B1239" t="str">
            <v>ARMARIO P/12 CONTADORES</v>
          </cell>
          <cell r="C1239" t="str">
            <v>UN</v>
          </cell>
        </row>
        <row r="1240">
          <cell r="A1240">
            <v>2222</v>
          </cell>
          <cell r="B1240" t="str">
            <v>ARMARIO P/15 CONTADORES</v>
          </cell>
          <cell r="C1240" t="str">
            <v>UN</v>
          </cell>
        </row>
        <row r="1241">
          <cell r="A1241">
            <v>2223</v>
          </cell>
          <cell r="B1241" t="str">
            <v>ARMARIO P/18 CONTADORES</v>
          </cell>
          <cell r="C1241" t="str">
            <v>UN</v>
          </cell>
        </row>
        <row r="1242">
          <cell r="A1242">
            <v>2224</v>
          </cell>
          <cell r="B1242" t="str">
            <v>ARMARIO P/21 CONTADORES</v>
          </cell>
          <cell r="C1242" t="str">
            <v>UN</v>
          </cell>
        </row>
        <row r="1243">
          <cell r="A1243">
            <v>2226</v>
          </cell>
          <cell r="B1243" t="str">
            <v>TIERRA SUBEST. DE LOCAL</v>
          </cell>
          <cell r="C1243" t="str">
            <v>UN</v>
          </cell>
        </row>
        <row r="1244">
          <cell r="A1244">
            <v>2227</v>
          </cell>
          <cell r="B1244" t="str">
            <v>TIERRA SUBEST.CAPSULADA</v>
          </cell>
          <cell r="C1244" t="str">
            <v>UN</v>
          </cell>
        </row>
        <row r="1245">
          <cell r="A1245">
            <v>2228</v>
          </cell>
          <cell r="B1245" t="str">
            <v>TIERRA TABLERO GRAL.DIST1</v>
          </cell>
          <cell r="C1245" t="str">
            <v>UN</v>
          </cell>
        </row>
        <row r="1246">
          <cell r="A1246">
            <v>2229</v>
          </cell>
          <cell r="B1246" t="str">
            <v>TIERRA CAJA    CONTADORES</v>
          </cell>
          <cell r="C1246" t="str">
            <v>UN</v>
          </cell>
        </row>
        <row r="1247">
          <cell r="A1247">
            <v>2230</v>
          </cell>
          <cell r="B1247" t="str">
            <v>TIERRA ARMARIO CONTADORES</v>
          </cell>
          <cell r="C1247" t="str">
            <v>UN</v>
          </cell>
        </row>
        <row r="1248">
          <cell r="A1248">
            <v>2231</v>
          </cell>
          <cell r="B1248" t="str">
            <v>TIERRA ASCENSOR</v>
          </cell>
          <cell r="C1248" t="str">
            <v>UN</v>
          </cell>
        </row>
        <row r="1249">
          <cell r="A1249">
            <v>2232</v>
          </cell>
          <cell r="B1249" t="str">
            <v>TIERRA MOTORES</v>
          </cell>
          <cell r="C1249" t="str">
            <v>UN</v>
          </cell>
        </row>
        <row r="1250">
          <cell r="A1250">
            <v>2233</v>
          </cell>
          <cell r="B1250" t="str">
            <v>TIERRA PARARRAYOS /POSTE</v>
          </cell>
          <cell r="C1250" t="str">
            <v>UN</v>
          </cell>
        </row>
        <row r="1251">
          <cell r="A1251">
            <v>2234</v>
          </cell>
          <cell r="B1251" t="str">
            <v>TIERRA P/ BANDEJA</v>
          </cell>
          <cell r="C1251" t="str">
            <v>UN</v>
          </cell>
        </row>
        <row r="1252">
          <cell r="A1252">
            <v>2238</v>
          </cell>
          <cell r="B1252" t="str">
            <v>EXCAVACION MANUAL CIMIENTO ZAPATAS Y VIGA DE AMARRE CICLOPEO Y RETIRO DE MATERIAL</v>
          </cell>
          <cell r="C1252" t="str">
            <v>M3</v>
          </cell>
          <cell r="D1252">
            <v>22210.719293999999</v>
          </cell>
        </row>
        <row r="1253">
          <cell r="A1253">
            <v>2239</v>
          </cell>
          <cell r="B1253" t="str">
            <v>CANALIZ.SUBT. 6 x 4"  AC</v>
          </cell>
          <cell r="C1253" t="str">
            <v>Ml</v>
          </cell>
        </row>
        <row r="1254">
          <cell r="A1254">
            <v>2240</v>
          </cell>
          <cell r="B1254" t="str">
            <v>CANALIZ.SUBT. 4 x 4"  AC</v>
          </cell>
          <cell r="C1254" t="str">
            <v>Ml</v>
          </cell>
        </row>
        <row r="1255">
          <cell r="A1255">
            <v>2241</v>
          </cell>
          <cell r="B1255" t="str">
            <v>CANALIZ.SUBT. 2 x 4"  AC</v>
          </cell>
          <cell r="C1255" t="str">
            <v>Ml</v>
          </cell>
        </row>
        <row r="1256">
          <cell r="A1256">
            <v>2242</v>
          </cell>
          <cell r="B1256" t="str">
            <v>CANALIZ.SUBT. 1 x 4"  AC</v>
          </cell>
          <cell r="C1256" t="str">
            <v>Ml</v>
          </cell>
        </row>
        <row r="1257">
          <cell r="A1257">
            <v>2243</v>
          </cell>
          <cell r="B1257" t="str">
            <v>CANALIZ.AEREA 6 x 4"  AC</v>
          </cell>
          <cell r="C1257" t="str">
            <v>Ml</v>
          </cell>
        </row>
        <row r="1258">
          <cell r="A1258">
            <v>2244</v>
          </cell>
          <cell r="B1258" t="str">
            <v>CANALIZ.AEREA 4 x 4"  AC</v>
          </cell>
          <cell r="C1258" t="str">
            <v>Ml</v>
          </cell>
        </row>
        <row r="1259">
          <cell r="A1259">
            <v>2245</v>
          </cell>
          <cell r="B1259" t="str">
            <v>CANALIZ.AEREA 2 x 4"  AC</v>
          </cell>
          <cell r="C1259" t="str">
            <v>Ml</v>
          </cell>
        </row>
        <row r="1260">
          <cell r="A1260">
            <v>2246</v>
          </cell>
          <cell r="B1260" t="str">
            <v>CANALIZ.AEREA 1 x 4"  AC</v>
          </cell>
          <cell r="C1260" t="str">
            <v>Ml</v>
          </cell>
        </row>
        <row r="1261">
          <cell r="A1261">
            <v>2249</v>
          </cell>
          <cell r="B1261" t="str">
            <v>CANALIZ.SUBT. 6 x 4"  PVC</v>
          </cell>
          <cell r="C1261" t="str">
            <v>Ml</v>
          </cell>
        </row>
        <row r="1262">
          <cell r="A1262">
            <v>2250</v>
          </cell>
          <cell r="B1262" t="str">
            <v>CANALIZ.SUBT. 4 x 4"  PVC</v>
          </cell>
          <cell r="C1262" t="str">
            <v>Ml</v>
          </cell>
        </row>
        <row r="1263">
          <cell r="A1263">
            <v>2251</v>
          </cell>
          <cell r="B1263" t="str">
            <v>CANALIZ.SUBT. 2 x 4"  PVC</v>
          </cell>
          <cell r="C1263" t="str">
            <v>Ml</v>
          </cell>
        </row>
        <row r="1264">
          <cell r="A1264">
            <v>2252</v>
          </cell>
          <cell r="B1264" t="str">
            <v>CANALIZ.SUBT. 1 x 4"  PVC</v>
          </cell>
          <cell r="C1264" t="str">
            <v>Ml</v>
          </cell>
        </row>
        <row r="1265">
          <cell r="A1265">
            <v>2253</v>
          </cell>
          <cell r="B1265" t="str">
            <v>CANALIZ.AEREA 6 x 4"  PVC</v>
          </cell>
          <cell r="C1265" t="str">
            <v>Ml</v>
          </cell>
        </row>
        <row r="1266">
          <cell r="A1266">
            <v>2254</v>
          </cell>
          <cell r="B1266" t="str">
            <v>CANALIZ.AEREA 4 x 4"  PVC</v>
          </cell>
          <cell r="C1266" t="str">
            <v>Ml</v>
          </cell>
        </row>
        <row r="1267">
          <cell r="A1267">
            <v>2255</v>
          </cell>
          <cell r="B1267" t="str">
            <v>CANALIZ.AEREA 2 x 4"  PVC</v>
          </cell>
          <cell r="C1267" t="str">
            <v>Ml</v>
          </cell>
        </row>
        <row r="1268">
          <cell r="A1268">
            <v>2256</v>
          </cell>
          <cell r="B1268" t="str">
            <v>CANALIZ.AEREA 1 x 4"  PVC</v>
          </cell>
          <cell r="C1268" t="str">
            <v>Ml</v>
          </cell>
        </row>
        <row r="1269">
          <cell r="A1269">
            <v>2259</v>
          </cell>
          <cell r="B1269" t="str">
            <v>CAMARA INSP .6x.6  A.PUB</v>
          </cell>
          <cell r="C1269" t="str">
            <v>UN</v>
          </cell>
        </row>
        <row r="1270">
          <cell r="A1270">
            <v>2260</v>
          </cell>
          <cell r="B1270" t="str">
            <v>CAMARA INSPECCION SENC.</v>
          </cell>
          <cell r="C1270" t="str">
            <v>UN</v>
          </cell>
        </row>
        <row r="1271">
          <cell r="A1271">
            <v>2261</v>
          </cell>
          <cell r="B1271" t="str">
            <v>CAMARA INSP DOBLE   A.PUB</v>
          </cell>
          <cell r="C1271" t="str">
            <v>UN</v>
          </cell>
        </row>
        <row r="1272">
          <cell r="A1272">
            <v>2262</v>
          </cell>
          <cell r="B1272" t="str">
            <v>CAMARA INSP VEHICULAR AP.</v>
          </cell>
          <cell r="C1272" t="str">
            <v>UN</v>
          </cell>
        </row>
        <row r="1273">
          <cell r="A1273">
            <v>2265</v>
          </cell>
          <cell r="B1273" t="str">
            <v>ANDEN CONCRETO  e= 0.08</v>
          </cell>
          <cell r="C1273" t="str">
            <v>M2</v>
          </cell>
        </row>
        <row r="1274">
          <cell r="A1274">
            <v>2266</v>
          </cell>
          <cell r="B1274" t="str">
            <v>ANDEN CONCRETO  e= 0.10</v>
          </cell>
          <cell r="C1274" t="str">
            <v>M2</v>
          </cell>
        </row>
        <row r="1275">
          <cell r="A1275">
            <v>2269</v>
          </cell>
          <cell r="B1275" t="str">
            <v>RED M.T.     TRIPLEX  4/0</v>
          </cell>
          <cell r="C1275" t="str">
            <v>Ml</v>
          </cell>
        </row>
        <row r="1276">
          <cell r="A1276">
            <v>2270</v>
          </cell>
          <cell r="B1276" t="str">
            <v>RED M.T.     TRIPLEX  2/0</v>
          </cell>
          <cell r="C1276" t="str">
            <v>Ml</v>
          </cell>
        </row>
        <row r="1277">
          <cell r="A1277">
            <v>2271</v>
          </cell>
          <cell r="B1277" t="str">
            <v>TERM.Cu TRIPLEX INT.  4/0</v>
          </cell>
          <cell r="C1277" t="str">
            <v>Ml</v>
          </cell>
        </row>
        <row r="1278">
          <cell r="A1278">
            <v>2272</v>
          </cell>
          <cell r="B1278" t="str">
            <v>TERM.Cu TRIPLEX EXT.  3/0</v>
          </cell>
          <cell r="C1278" t="str">
            <v>Ml</v>
          </cell>
        </row>
        <row r="1279">
          <cell r="A1279">
            <v>2277</v>
          </cell>
          <cell r="B1279" t="str">
            <v>TUBO GALV.4"+ACC./BAJADA</v>
          </cell>
          <cell r="C1279" t="str">
            <v>Ml</v>
          </cell>
        </row>
        <row r="1280">
          <cell r="A1280">
            <v>2278</v>
          </cell>
          <cell r="B1280" t="str">
            <v>TUBO GALV.3"+ACC./BAJADA</v>
          </cell>
          <cell r="C1280" t="str">
            <v>Ml</v>
          </cell>
        </row>
        <row r="1281">
          <cell r="A1281">
            <v>2280</v>
          </cell>
          <cell r="B1281" t="str">
            <v>ESTRIBOS          M.T.</v>
          </cell>
          <cell r="C1281" t="str">
            <v>UN</v>
          </cell>
        </row>
        <row r="1282">
          <cell r="A1282">
            <v>2281</v>
          </cell>
          <cell r="B1282" t="str">
            <v>GRAPAS OPERAR EN CALIENTE</v>
          </cell>
          <cell r="C1282" t="str">
            <v>UN</v>
          </cell>
        </row>
        <row r="1283">
          <cell r="A1283">
            <v>2284</v>
          </cell>
          <cell r="B1283" t="str">
            <v>RED B.T.    2 (7x500 MCM)</v>
          </cell>
          <cell r="C1283" t="str">
            <v>Ml</v>
          </cell>
        </row>
        <row r="1284">
          <cell r="A1284">
            <v>2285</v>
          </cell>
          <cell r="B1284" t="str">
            <v>RED B.T.    2 (7x400 MCM)</v>
          </cell>
          <cell r="C1284" t="str">
            <v>Ml</v>
          </cell>
        </row>
        <row r="1285">
          <cell r="A1285">
            <v>2286</v>
          </cell>
          <cell r="B1285" t="str">
            <v>RED B.T.    2 (7x300 MCM)</v>
          </cell>
          <cell r="C1285" t="str">
            <v>Ml</v>
          </cell>
        </row>
        <row r="1286">
          <cell r="A1286">
            <v>2287</v>
          </cell>
          <cell r="B1286" t="str">
            <v>RED B.T.    2 (7x4/0 AWG)</v>
          </cell>
          <cell r="C1286" t="str">
            <v>Ml</v>
          </cell>
        </row>
        <row r="1287">
          <cell r="A1287">
            <v>2288</v>
          </cell>
          <cell r="B1287" t="str">
            <v>RED B.T.      11x300 MCM</v>
          </cell>
          <cell r="C1287" t="str">
            <v>Ml</v>
          </cell>
        </row>
        <row r="1288">
          <cell r="A1288">
            <v>2289</v>
          </cell>
          <cell r="B1288" t="str">
            <v>RED B.T.       7x400 MCM</v>
          </cell>
          <cell r="C1288" t="str">
            <v>Ml</v>
          </cell>
        </row>
        <row r="1289">
          <cell r="A1289">
            <v>2290</v>
          </cell>
          <cell r="B1289" t="str">
            <v>RED B.T.       7x4/0 AWG</v>
          </cell>
          <cell r="C1289" t="str">
            <v>Ml</v>
          </cell>
        </row>
        <row r="1290">
          <cell r="A1290">
            <v>2291</v>
          </cell>
          <cell r="B1290" t="str">
            <v>RED B.T.3x350 +1x250 MCM</v>
          </cell>
          <cell r="C1290" t="str">
            <v>Ml</v>
          </cell>
        </row>
        <row r="1291">
          <cell r="A1291">
            <v>2292</v>
          </cell>
          <cell r="B1291" t="str">
            <v>RED B.T.3x400 +1x300 MCM</v>
          </cell>
          <cell r="C1291" t="str">
            <v>Ml</v>
          </cell>
        </row>
        <row r="1292">
          <cell r="A1292">
            <v>2293</v>
          </cell>
          <cell r="B1292" t="str">
            <v>RED B.T.3x4/0 +1x2/0 AWG</v>
          </cell>
          <cell r="C1292" t="str">
            <v>Ml</v>
          </cell>
        </row>
        <row r="1293">
          <cell r="A1293">
            <v>2294</v>
          </cell>
          <cell r="B1293" t="str">
            <v>RED B.T.3x2/0 +1x1/0 AWG</v>
          </cell>
          <cell r="C1293" t="str">
            <v>Ml</v>
          </cell>
        </row>
        <row r="1294">
          <cell r="A1294">
            <v>2295</v>
          </cell>
          <cell r="B1294" t="str">
            <v>RED B.T.3x1/0 +1x2   AWG</v>
          </cell>
          <cell r="C1294" t="str">
            <v>Ml</v>
          </cell>
        </row>
        <row r="1295">
          <cell r="A1295">
            <v>2296</v>
          </cell>
          <cell r="B1295" t="str">
            <v>RED B.T.3x2   +1x4   AWG</v>
          </cell>
          <cell r="C1295" t="str">
            <v>Ml</v>
          </cell>
        </row>
        <row r="1296">
          <cell r="A1296">
            <v>2297</v>
          </cell>
          <cell r="B1296" t="str">
            <v>BARRAJE PREM.   6 SALIDAS</v>
          </cell>
          <cell r="C1296" t="str">
            <v>UN</v>
          </cell>
        </row>
        <row r="1297">
          <cell r="A1297">
            <v>2298</v>
          </cell>
          <cell r="B1297" t="str">
            <v>BORNA   4/0</v>
          </cell>
          <cell r="C1297" t="str">
            <v>UN</v>
          </cell>
        </row>
        <row r="1298">
          <cell r="A1298">
            <v>2304</v>
          </cell>
          <cell r="B1298" t="str">
            <v>MASTIL PARA ANTENA 1"  TV</v>
          </cell>
          <cell r="C1298" t="str">
            <v>UN</v>
          </cell>
        </row>
        <row r="1299">
          <cell r="A1299">
            <v>2305</v>
          </cell>
          <cell r="B1299" t="str">
            <v>CAJA AMPLIFICADOR      TV</v>
          </cell>
          <cell r="C1299" t="str">
            <v>UN</v>
          </cell>
        </row>
        <row r="1300">
          <cell r="A1300">
            <v>2306</v>
          </cell>
          <cell r="B1300" t="str">
            <v>CAJA DE PASO     2400  TV</v>
          </cell>
          <cell r="C1300" t="str">
            <v>UN</v>
          </cell>
        </row>
        <row r="1301">
          <cell r="A1301">
            <v>2307</v>
          </cell>
          <cell r="B1301" t="str">
            <v>CAJA DE PASO    10x10  TV</v>
          </cell>
          <cell r="C1301" t="str">
            <v>UN</v>
          </cell>
        </row>
        <row r="1302">
          <cell r="A1302">
            <v>2308</v>
          </cell>
          <cell r="B1302" t="str">
            <v>ACOMETIDA PVC 1"ANTENA TV</v>
          </cell>
          <cell r="C1302" t="str">
            <v>Ml</v>
          </cell>
        </row>
        <row r="1303">
          <cell r="A1303">
            <v>2309</v>
          </cell>
          <cell r="B1303" t="str">
            <v>SALIDA  PVC ½" ANTENA  TV</v>
          </cell>
          <cell r="C1303" t="str">
            <v>UN</v>
          </cell>
        </row>
        <row r="1304">
          <cell r="A1304">
            <v>2310</v>
          </cell>
          <cell r="B1304" t="str">
            <v>ACOMETIDA CN 1" ANTENA TV</v>
          </cell>
          <cell r="C1304" t="str">
            <v>Ml</v>
          </cell>
        </row>
        <row r="1305">
          <cell r="A1305">
            <v>2311</v>
          </cell>
          <cell r="B1305" t="str">
            <v>SALIDA  CN  ½"  ANTENA TV</v>
          </cell>
          <cell r="C1305" t="str">
            <v>UN</v>
          </cell>
        </row>
        <row r="1306">
          <cell r="A1306">
            <v>2313</v>
          </cell>
          <cell r="B1306" t="str">
            <v>CABLE RG-59   SISTEMA  TV</v>
          </cell>
          <cell r="C1306" t="str">
            <v>Ml</v>
          </cell>
        </row>
        <row r="1307">
          <cell r="A1307">
            <v>2314</v>
          </cell>
          <cell r="B1307" t="str">
            <v>AMPLIFICADOR  SISTEMA  TV</v>
          </cell>
          <cell r="C1307" t="str">
            <v>UN</v>
          </cell>
        </row>
        <row r="1308">
          <cell r="A1308">
            <v>2315</v>
          </cell>
          <cell r="B1308" t="str">
            <v>ANTENA EXTERNA         TV</v>
          </cell>
          <cell r="C1308" t="str">
            <v>UN</v>
          </cell>
        </row>
        <row r="1309">
          <cell r="A1309">
            <v>2316</v>
          </cell>
          <cell r="B1309" t="str">
            <v>TOMA ANTENA TV</v>
          </cell>
          <cell r="C1309" t="str">
            <v>UN</v>
          </cell>
        </row>
        <row r="1310">
          <cell r="A1310">
            <v>2318</v>
          </cell>
          <cell r="B1310" t="str">
            <v>ACOM.TELS.SUSPEND. 3" PVC</v>
          </cell>
          <cell r="C1310" t="str">
            <v>ML</v>
          </cell>
        </row>
        <row r="1311">
          <cell r="A1311">
            <v>2319</v>
          </cell>
          <cell r="B1311" t="str">
            <v>ACOM.TELS.INCRUST. 3" PVC</v>
          </cell>
          <cell r="C1311" t="str">
            <v>ML</v>
          </cell>
        </row>
        <row r="1312">
          <cell r="A1312">
            <v>2320</v>
          </cell>
          <cell r="B1312" t="str">
            <v>CURVA    90º       3" PVC</v>
          </cell>
          <cell r="C1312" t="str">
            <v>UN</v>
          </cell>
        </row>
        <row r="1313">
          <cell r="A1313">
            <v>2321</v>
          </cell>
          <cell r="B1313" t="str">
            <v>RED TELEFONOS    3/4" PVC</v>
          </cell>
          <cell r="C1313" t="str">
            <v>ML</v>
          </cell>
        </row>
        <row r="1314">
          <cell r="A1314">
            <v>2322</v>
          </cell>
          <cell r="B1314" t="str">
            <v>RED TELEFONOS      1" PVC</v>
          </cell>
          <cell r="C1314" t="str">
            <v>Ml</v>
          </cell>
        </row>
        <row r="1315">
          <cell r="A1315">
            <v>2323</v>
          </cell>
          <cell r="B1315" t="str">
            <v>RED TELEFONOS  1 1/2" PVC</v>
          </cell>
          <cell r="C1315" t="str">
            <v>Ml</v>
          </cell>
        </row>
        <row r="1316">
          <cell r="A1316">
            <v>2325</v>
          </cell>
          <cell r="B1316" t="str">
            <v>ACOM.TELS.SUSPEND. 3"  CN</v>
          </cell>
          <cell r="C1316" t="str">
            <v>ML</v>
          </cell>
        </row>
        <row r="1317">
          <cell r="A1317">
            <v>2326</v>
          </cell>
          <cell r="B1317" t="str">
            <v>ACOM TELS.INCRUST. 3"  CN</v>
          </cell>
          <cell r="C1317" t="str">
            <v>ML</v>
          </cell>
        </row>
        <row r="1318">
          <cell r="A1318">
            <v>2327</v>
          </cell>
          <cell r="B1318" t="str">
            <v>CURVA    90º       3"  CN</v>
          </cell>
          <cell r="C1318" t="str">
            <v>UN</v>
          </cell>
        </row>
        <row r="1319">
          <cell r="A1319">
            <v>2328</v>
          </cell>
          <cell r="B1319" t="str">
            <v>RED TELEFONOS    3/4"  CN</v>
          </cell>
          <cell r="C1319" t="str">
            <v>ML</v>
          </cell>
        </row>
        <row r="1320">
          <cell r="A1320">
            <v>2329</v>
          </cell>
          <cell r="B1320" t="str">
            <v>RED TELEFONOS      1"  CN</v>
          </cell>
          <cell r="C1320" t="str">
            <v>ML</v>
          </cell>
        </row>
        <row r="1321">
          <cell r="A1321">
            <v>2330</v>
          </cell>
          <cell r="B1321" t="str">
            <v>RED TELEFONOS  1 1/2"  CN</v>
          </cell>
          <cell r="C1321" t="str">
            <v>ML</v>
          </cell>
        </row>
        <row r="1322">
          <cell r="A1322">
            <v>2331</v>
          </cell>
          <cell r="B1322" t="str">
            <v>CAJA DE PASO    2400 TELS</v>
          </cell>
          <cell r="C1322" t="str">
            <v>UN</v>
          </cell>
        </row>
        <row r="1323">
          <cell r="A1323">
            <v>2332</v>
          </cell>
          <cell r="B1323" t="str">
            <v>CAJA DE PASO   10x10 TELS</v>
          </cell>
          <cell r="C1323" t="str">
            <v>UN</v>
          </cell>
        </row>
        <row r="1324">
          <cell r="A1324">
            <v>2333</v>
          </cell>
          <cell r="B1324" t="str">
            <v>SALIDA TOMA TELEFONO  PVC</v>
          </cell>
          <cell r="C1324" t="str">
            <v>UN</v>
          </cell>
        </row>
        <row r="1325">
          <cell r="A1325">
            <v>2334</v>
          </cell>
          <cell r="B1325" t="str">
            <v>SALIDA TOMA TELEFONO   CN</v>
          </cell>
          <cell r="C1325" t="str">
            <v>UN</v>
          </cell>
        </row>
        <row r="1326">
          <cell r="A1326">
            <v>2335</v>
          </cell>
          <cell r="B1326" t="str">
            <v>SALIDA+TOMA TELEFONO  PVC</v>
          </cell>
          <cell r="C1326" t="str">
            <v>UN</v>
          </cell>
        </row>
        <row r="1327">
          <cell r="A1327">
            <v>2338</v>
          </cell>
          <cell r="B1327" t="str">
            <v>STRIP TELEFONOS  10 PARES</v>
          </cell>
          <cell r="C1327" t="str">
            <v>UN</v>
          </cell>
        </row>
        <row r="1328">
          <cell r="A1328">
            <v>2339</v>
          </cell>
          <cell r="B1328" t="str">
            <v>STRIP TELEFONOS  20 PARES</v>
          </cell>
          <cell r="C1328" t="str">
            <v>UN</v>
          </cell>
        </row>
        <row r="1329">
          <cell r="A1329">
            <v>2340</v>
          </cell>
          <cell r="B1329" t="str">
            <v>STRIP TELEFONOS  30 PARES</v>
          </cell>
          <cell r="C1329" t="str">
            <v>UN</v>
          </cell>
        </row>
        <row r="1330">
          <cell r="A1330">
            <v>2341</v>
          </cell>
          <cell r="B1330" t="str">
            <v>STRIP TELEFONOS  40 PARES</v>
          </cell>
          <cell r="C1330" t="str">
            <v>UN</v>
          </cell>
        </row>
        <row r="1331">
          <cell r="A1331">
            <v>2342</v>
          </cell>
          <cell r="B1331" t="str">
            <v>STRIP TELEFONOS  60 PARES</v>
          </cell>
          <cell r="C1331" t="str">
            <v>UN</v>
          </cell>
        </row>
        <row r="1332">
          <cell r="A1332">
            <v>2343</v>
          </cell>
          <cell r="B1332" t="str">
            <v>STRIP TELEFONOS  80 PARES</v>
          </cell>
          <cell r="C1332" t="str">
            <v>UN</v>
          </cell>
        </row>
        <row r="1333">
          <cell r="A1333">
            <v>2344</v>
          </cell>
          <cell r="B1333" t="str">
            <v>STRIP TELEFONOS 100 PARES</v>
          </cell>
          <cell r="C1333" t="str">
            <v>UN</v>
          </cell>
        </row>
        <row r="1334">
          <cell r="A1334">
            <v>2346</v>
          </cell>
          <cell r="B1334" t="str">
            <v>SOPORTE PROYECTORES</v>
          </cell>
          <cell r="C1334" t="str">
            <v>UN</v>
          </cell>
        </row>
        <row r="1335">
          <cell r="A1335">
            <v>2347</v>
          </cell>
          <cell r="B1335" t="str">
            <v>CABLE TELEFONOS   2 PARES</v>
          </cell>
          <cell r="C1335" t="str">
            <v>ML</v>
          </cell>
        </row>
        <row r="1336">
          <cell r="A1336">
            <v>2348</v>
          </cell>
          <cell r="B1336" t="str">
            <v>CABLE TELEFONOS   4 PARES</v>
          </cell>
          <cell r="C1336" t="str">
            <v>ML</v>
          </cell>
        </row>
        <row r="1337">
          <cell r="A1337">
            <v>2349</v>
          </cell>
          <cell r="B1337" t="str">
            <v>CABLE TELEFONOS   6 PARES</v>
          </cell>
          <cell r="C1337" t="str">
            <v>ML</v>
          </cell>
        </row>
        <row r="1338">
          <cell r="A1338">
            <v>2350</v>
          </cell>
          <cell r="B1338" t="str">
            <v>CABLE TELEFONOS  10 PARES</v>
          </cell>
          <cell r="C1338" t="str">
            <v>ML</v>
          </cell>
        </row>
        <row r="1339">
          <cell r="A1339">
            <v>2351</v>
          </cell>
          <cell r="B1339" t="str">
            <v>CABLE TELEFONOS  15 PARES</v>
          </cell>
          <cell r="C1339" t="str">
            <v>ML</v>
          </cell>
        </row>
        <row r="1340">
          <cell r="A1340">
            <v>2352</v>
          </cell>
          <cell r="B1340" t="str">
            <v>CABLE TELEFONOS  20 PARES</v>
          </cell>
          <cell r="C1340" t="str">
            <v>ML</v>
          </cell>
        </row>
        <row r="1341">
          <cell r="A1341">
            <v>2353</v>
          </cell>
          <cell r="B1341" t="str">
            <v>CABLE TELEFONOS  25 PARES</v>
          </cell>
          <cell r="C1341" t="str">
            <v>ML</v>
          </cell>
        </row>
        <row r="1342">
          <cell r="A1342">
            <v>2354</v>
          </cell>
          <cell r="B1342" t="str">
            <v>CABLE TELEFONOS  30 PARES</v>
          </cell>
          <cell r="C1342" t="str">
            <v>ML</v>
          </cell>
        </row>
        <row r="1343">
          <cell r="A1343">
            <v>2355</v>
          </cell>
          <cell r="B1343" t="str">
            <v>CABLE TELEFONOS  40 PARES</v>
          </cell>
          <cell r="C1343" t="str">
            <v>ML</v>
          </cell>
        </row>
        <row r="1344">
          <cell r="A1344">
            <v>2356</v>
          </cell>
          <cell r="B1344" t="str">
            <v>CABLE TELEFONOS  50 PARES</v>
          </cell>
          <cell r="C1344" t="str">
            <v>ML</v>
          </cell>
        </row>
        <row r="1345">
          <cell r="A1345">
            <v>2357</v>
          </cell>
          <cell r="B1345" t="str">
            <v>CABLE TELEFONOS  70 PARES</v>
          </cell>
          <cell r="C1345" t="str">
            <v>ML</v>
          </cell>
        </row>
        <row r="1346">
          <cell r="A1346">
            <v>2358</v>
          </cell>
          <cell r="B1346" t="str">
            <v>CABLE TELEFONOS 100 PARES</v>
          </cell>
          <cell r="C1346" t="str">
            <v>ML</v>
          </cell>
        </row>
        <row r="1347">
          <cell r="A1347">
            <v>2360</v>
          </cell>
          <cell r="B1347" t="str">
            <v>RED CITOFONOS    1/2" PVC</v>
          </cell>
          <cell r="C1347" t="str">
            <v>ML</v>
          </cell>
        </row>
        <row r="1348">
          <cell r="A1348">
            <v>2361</v>
          </cell>
          <cell r="B1348" t="str">
            <v>RED CITOFONOS    3/4" PVC</v>
          </cell>
          <cell r="C1348" t="str">
            <v>ML</v>
          </cell>
        </row>
        <row r="1349">
          <cell r="A1349">
            <v>2362</v>
          </cell>
          <cell r="B1349" t="str">
            <v>RED CITOFONOS      1" PVC</v>
          </cell>
          <cell r="C1349" t="str">
            <v>ML</v>
          </cell>
        </row>
        <row r="1350">
          <cell r="A1350">
            <v>2363</v>
          </cell>
          <cell r="B1350" t="str">
            <v>RED CITOFONOS  1 1/2" PVC</v>
          </cell>
          <cell r="C1350" t="str">
            <v>ML</v>
          </cell>
        </row>
        <row r="1351">
          <cell r="A1351">
            <v>2364</v>
          </cell>
          <cell r="B1351" t="str">
            <v>CURVA     90º    1/2" PVC</v>
          </cell>
          <cell r="C1351" t="str">
            <v>UN</v>
          </cell>
        </row>
        <row r="1352">
          <cell r="A1352">
            <v>2365</v>
          </cell>
          <cell r="B1352" t="str">
            <v>CURVA     90º    3/4" PVC</v>
          </cell>
          <cell r="C1352" t="str">
            <v>UN</v>
          </cell>
        </row>
        <row r="1353">
          <cell r="A1353">
            <v>2366</v>
          </cell>
          <cell r="B1353" t="str">
            <v>CURVA     90º      1" PVC</v>
          </cell>
          <cell r="C1353" t="str">
            <v>UN</v>
          </cell>
        </row>
        <row r="1354">
          <cell r="A1354">
            <v>2367</v>
          </cell>
          <cell r="B1354" t="str">
            <v>CURVA     90º  1 1/2" PVC</v>
          </cell>
          <cell r="C1354" t="str">
            <v>UN</v>
          </cell>
        </row>
        <row r="1355">
          <cell r="A1355">
            <v>2368</v>
          </cell>
          <cell r="B1355" t="str">
            <v>RED CITOFONOS    1/2"  CN</v>
          </cell>
          <cell r="C1355" t="str">
            <v>ML</v>
          </cell>
        </row>
        <row r="1356">
          <cell r="A1356">
            <v>2369</v>
          </cell>
          <cell r="B1356" t="str">
            <v>RED CITOFONOS    3/4"  CN</v>
          </cell>
          <cell r="C1356" t="str">
            <v>ML</v>
          </cell>
        </row>
        <row r="1357">
          <cell r="A1357">
            <v>2370</v>
          </cell>
          <cell r="B1357" t="str">
            <v>RED CITOFONOS      1"  CN</v>
          </cell>
          <cell r="C1357" t="str">
            <v>ML</v>
          </cell>
        </row>
        <row r="1358">
          <cell r="A1358">
            <v>2371</v>
          </cell>
          <cell r="B1358" t="str">
            <v>RED CITOFONOS  1 1/2"  CN</v>
          </cell>
          <cell r="C1358" t="str">
            <v>ML</v>
          </cell>
        </row>
        <row r="1359">
          <cell r="A1359">
            <v>2372</v>
          </cell>
          <cell r="B1359" t="str">
            <v>CURVA     90º    1/2"  CN</v>
          </cell>
          <cell r="C1359" t="str">
            <v>UN</v>
          </cell>
        </row>
        <row r="1360">
          <cell r="A1360">
            <v>2373</v>
          </cell>
          <cell r="B1360" t="str">
            <v>CURVA     90º    3/4"  CN</v>
          </cell>
          <cell r="C1360" t="str">
            <v>UN</v>
          </cell>
        </row>
        <row r="1361">
          <cell r="A1361">
            <v>2374</v>
          </cell>
          <cell r="B1361" t="str">
            <v>CURVA     90º      1"  CN</v>
          </cell>
          <cell r="C1361" t="str">
            <v>UN</v>
          </cell>
        </row>
        <row r="1362">
          <cell r="A1362">
            <v>2375</v>
          </cell>
          <cell r="B1362" t="str">
            <v>CURVA     90º   1 1/2" CN</v>
          </cell>
          <cell r="C1362" t="str">
            <v>UN</v>
          </cell>
        </row>
        <row r="1363">
          <cell r="A1363">
            <v>2376</v>
          </cell>
          <cell r="B1363" t="str">
            <v>CAJA DE PASO    2400 CIT.</v>
          </cell>
          <cell r="C1363" t="str">
            <v>UN</v>
          </cell>
        </row>
        <row r="1364">
          <cell r="A1364">
            <v>2377</v>
          </cell>
          <cell r="B1364" t="str">
            <v>CAJA DE PASO   10x10 CIT.</v>
          </cell>
          <cell r="C1364" t="str">
            <v>UN</v>
          </cell>
        </row>
        <row r="1365">
          <cell r="A1365">
            <v>2378</v>
          </cell>
          <cell r="B1365" t="str">
            <v>SALIDA PARA CITOFONO  PVC</v>
          </cell>
          <cell r="C1365" t="str">
            <v>UN</v>
          </cell>
        </row>
        <row r="1366">
          <cell r="A1366">
            <v>2379</v>
          </cell>
          <cell r="B1366" t="str">
            <v>SALIDA PARA CITOFONO   CN</v>
          </cell>
          <cell r="C1366" t="str">
            <v>UN</v>
          </cell>
        </row>
        <row r="1367">
          <cell r="A1367">
            <v>2381</v>
          </cell>
          <cell r="B1367" t="str">
            <v>PORTERO/FUENTE  1 BOTON</v>
          </cell>
          <cell r="C1367" t="str">
            <v>UN</v>
          </cell>
        </row>
        <row r="1368">
          <cell r="A1368">
            <v>2382</v>
          </cell>
          <cell r="B1368" t="str">
            <v>PORTERO/FUENTE 10 BOTONES</v>
          </cell>
          <cell r="C1368" t="str">
            <v>UN</v>
          </cell>
        </row>
        <row r="1369">
          <cell r="A1369">
            <v>2383</v>
          </cell>
          <cell r="B1369" t="str">
            <v>PORTERO/FUENTE 20 BOTONES</v>
          </cell>
          <cell r="C1369" t="str">
            <v>UN</v>
          </cell>
        </row>
        <row r="1370">
          <cell r="A1370">
            <v>2384</v>
          </cell>
          <cell r="B1370" t="str">
            <v>CONSOLA        13 BOTONES</v>
          </cell>
          <cell r="C1370" t="str">
            <v>UN</v>
          </cell>
        </row>
        <row r="1371">
          <cell r="A1371">
            <v>2385</v>
          </cell>
          <cell r="B1371" t="str">
            <v>CONSOLA        20 BOTONES</v>
          </cell>
          <cell r="C1371" t="str">
            <v>UN</v>
          </cell>
        </row>
        <row r="1372">
          <cell r="A1372">
            <v>2386</v>
          </cell>
          <cell r="B1372" t="str">
            <v>CONSOLA        40 BOTONES</v>
          </cell>
          <cell r="C1372" t="str">
            <v>UN</v>
          </cell>
        </row>
        <row r="1373">
          <cell r="A1373">
            <v>2387</v>
          </cell>
          <cell r="B1373" t="str">
            <v>CITOFONO INTELSA 2/BOTON</v>
          </cell>
          <cell r="C1373" t="str">
            <v>UN</v>
          </cell>
        </row>
        <row r="1374">
          <cell r="A1374">
            <v>2389</v>
          </cell>
          <cell r="B1374" t="str">
            <v>CABLE TELEFONOS   2 PARE1</v>
          </cell>
          <cell r="C1374" t="str">
            <v>Ml</v>
          </cell>
        </row>
        <row r="1375">
          <cell r="A1375">
            <v>2390</v>
          </cell>
          <cell r="B1375" t="str">
            <v>CABLE TELEFONOS  15 PARE1</v>
          </cell>
          <cell r="C1375" t="str">
            <v>Ml</v>
          </cell>
        </row>
        <row r="1376">
          <cell r="A1376">
            <v>2391</v>
          </cell>
          <cell r="B1376" t="str">
            <v>POSTE CONCRETO 12m. 510Kg</v>
          </cell>
          <cell r="C1376" t="str">
            <v>un</v>
          </cell>
        </row>
        <row r="1377">
          <cell r="A1377">
            <v>2392</v>
          </cell>
          <cell r="B1377" t="str">
            <v>SOPORTE PROYECTORE1</v>
          </cell>
          <cell r="C1377" t="str">
            <v>UN</v>
          </cell>
        </row>
        <row r="1378">
          <cell r="A1378">
            <v>2393</v>
          </cell>
          <cell r="B1378" t="str">
            <v>EXCAVACION MANUA8</v>
          </cell>
          <cell r="C1378" t="str">
            <v>M3</v>
          </cell>
        </row>
        <row r="1379">
          <cell r="A1379">
            <v>2394</v>
          </cell>
          <cell r="B1379" t="str">
            <v>CANALIZ.SUBT. 2 x 4"  A1</v>
          </cell>
          <cell r="C1379" t="str">
            <v>ML</v>
          </cell>
        </row>
        <row r="1380">
          <cell r="A1380">
            <v>2395</v>
          </cell>
          <cell r="B1380" t="str">
            <v>CANALIZ.SUBT. 1 x 4"  A1</v>
          </cell>
          <cell r="C1380" t="str">
            <v>ML</v>
          </cell>
        </row>
        <row r="1381">
          <cell r="A1381">
            <v>2396</v>
          </cell>
          <cell r="B1381" t="str">
            <v>CANALIZ.SUBT. 1 x 3"  AC</v>
          </cell>
          <cell r="C1381" t="str">
            <v>ML</v>
          </cell>
        </row>
        <row r="1382">
          <cell r="A1382">
            <v>2397</v>
          </cell>
          <cell r="B1382" t="str">
            <v>CANALIZ.SUBT. 1 x 2"  AC</v>
          </cell>
          <cell r="C1382" t="str">
            <v>ML</v>
          </cell>
        </row>
        <row r="1383">
          <cell r="A1383">
            <v>2401</v>
          </cell>
          <cell r="B1383" t="str">
            <v>CANALIZ.SUBT. 2 x 4"  PV1</v>
          </cell>
          <cell r="C1383" t="str">
            <v>ML</v>
          </cell>
        </row>
        <row r="1384">
          <cell r="A1384">
            <v>2402</v>
          </cell>
          <cell r="B1384" t="str">
            <v>CANALIZ.SUBT. 1 x 4"  PV1</v>
          </cell>
          <cell r="C1384" t="str">
            <v>ML</v>
          </cell>
        </row>
        <row r="1385">
          <cell r="A1385">
            <v>2403</v>
          </cell>
          <cell r="B1385" t="str">
            <v>CANALIZ.SUBT. 1 x 3"  PVC</v>
          </cell>
          <cell r="C1385" t="str">
            <v>ML</v>
          </cell>
        </row>
        <row r="1386">
          <cell r="A1386">
            <v>2404</v>
          </cell>
          <cell r="B1386" t="str">
            <v>CANALIZ.SUBT. 1 x 2"  PVC</v>
          </cell>
          <cell r="C1386" t="str">
            <v>ML</v>
          </cell>
        </row>
        <row r="1387">
          <cell r="A1387">
            <v>2407</v>
          </cell>
          <cell r="B1387" t="str">
            <v>CAJA DE PASO RECTANGULAR</v>
          </cell>
          <cell r="C1387" t="str">
            <v>UN</v>
          </cell>
        </row>
        <row r="1388">
          <cell r="A1388">
            <v>2408</v>
          </cell>
          <cell r="B1388" t="str">
            <v>CAMARA ETB     TIPO   7</v>
          </cell>
          <cell r="C1388" t="str">
            <v>UN</v>
          </cell>
        </row>
        <row r="1389">
          <cell r="A1389">
            <v>2409</v>
          </cell>
          <cell r="B1389" t="str">
            <v>CAMARA ETB     TIPO   7 A</v>
          </cell>
          <cell r="C1389" t="str">
            <v>UN</v>
          </cell>
        </row>
        <row r="1390">
          <cell r="A1390">
            <v>2410</v>
          </cell>
          <cell r="B1390" t="str">
            <v>CAMARA ETB     TIPO   8</v>
          </cell>
          <cell r="C1390" t="str">
            <v>UN</v>
          </cell>
        </row>
        <row r="1391">
          <cell r="A1391">
            <v>2411</v>
          </cell>
          <cell r="B1391" t="str">
            <v>CAMARA ETB     TIPO   8 A</v>
          </cell>
          <cell r="C1391" t="str">
            <v>UN</v>
          </cell>
        </row>
        <row r="1392">
          <cell r="A1392">
            <v>2412</v>
          </cell>
          <cell r="B1392" t="str">
            <v>CAMARA ETB     TIPO   10</v>
          </cell>
          <cell r="C1392" t="str">
            <v>UN</v>
          </cell>
        </row>
        <row r="1393">
          <cell r="A1393">
            <v>2413</v>
          </cell>
          <cell r="B1393" t="str">
            <v>CAMARA ETB     TIPO  10 A</v>
          </cell>
          <cell r="C1393" t="str">
            <v>UN</v>
          </cell>
        </row>
        <row r="1394">
          <cell r="A1394">
            <v>2414</v>
          </cell>
          <cell r="B1394" t="str">
            <v>CAMARA ETB     TIPO  12</v>
          </cell>
          <cell r="C1394" t="str">
            <v>UN</v>
          </cell>
        </row>
        <row r="1395">
          <cell r="A1395">
            <v>2415</v>
          </cell>
          <cell r="B1395" t="str">
            <v>CAMARA ETB     TIPO  12 A</v>
          </cell>
          <cell r="C1395" t="str">
            <v>UN</v>
          </cell>
        </row>
        <row r="1396">
          <cell r="A1396">
            <v>2416</v>
          </cell>
          <cell r="B1396" t="str">
            <v>CAMARA ETB     TIPO  13</v>
          </cell>
          <cell r="C1396" t="str">
            <v>UN</v>
          </cell>
        </row>
        <row r="1397">
          <cell r="A1397">
            <v>2417</v>
          </cell>
          <cell r="B1397" t="str">
            <v>CAMARA ETB     TIPO  13 A</v>
          </cell>
          <cell r="C1397" t="str">
            <v>UN</v>
          </cell>
        </row>
        <row r="1398">
          <cell r="A1398">
            <v>2418</v>
          </cell>
          <cell r="B1398" t="str">
            <v>CAMARA ETB     TIPO  14</v>
          </cell>
          <cell r="C1398" t="str">
            <v>UN</v>
          </cell>
        </row>
        <row r="1399">
          <cell r="A1399">
            <v>2419</v>
          </cell>
          <cell r="B1399" t="str">
            <v>CAMARA ETB     TIPO  14 A</v>
          </cell>
          <cell r="C1399" t="str">
            <v>UN</v>
          </cell>
        </row>
        <row r="1400">
          <cell r="A1400">
            <v>2420</v>
          </cell>
          <cell r="B1400" t="str">
            <v>CAMARA ETB     TIPO  16</v>
          </cell>
          <cell r="C1400" t="str">
            <v>UN</v>
          </cell>
        </row>
        <row r="1401">
          <cell r="A1401">
            <v>2421</v>
          </cell>
          <cell r="B1401" t="str">
            <v>CAMARA ETB     TIPO  16 A</v>
          </cell>
          <cell r="C1401" t="str">
            <v>UN</v>
          </cell>
        </row>
        <row r="1402">
          <cell r="A1402">
            <v>2422</v>
          </cell>
          <cell r="B1402" t="str">
            <v>CAMARA ETB     TIPO  18</v>
          </cell>
          <cell r="C1402" t="str">
            <v>UN</v>
          </cell>
        </row>
        <row r="1403">
          <cell r="A1403">
            <v>2423</v>
          </cell>
          <cell r="B1403" t="str">
            <v>CAMARA ETB     TIPO  18 A</v>
          </cell>
          <cell r="C1403" t="str">
            <v>UN</v>
          </cell>
        </row>
        <row r="1404">
          <cell r="A1404">
            <v>2425</v>
          </cell>
          <cell r="B1404" t="str">
            <v>ANDEN CONCRETO   e=0.08</v>
          </cell>
          <cell r="C1404" t="str">
            <v>M2</v>
          </cell>
        </row>
        <row r="1405">
          <cell r="A1405">
            <v>2426</v>
          </cell>
          <cell r="B1405" t="str">
            <v>ANDEN CONCRETO   e=0.10</v>
          </cell>
          <cell r="C1405" t="str">
            <v>M2</v>
          </cell>
        </row>
        <row r="1406">
          <cell r="A1406">
            <v>2427</v>
          </cell>
          <cell r="B1406" t="str">
            <v>TRANSPORTE ARO Y TAPA</v>
          </cell>
          <cell r="C1406" t="str">
            <v>UN</v>
          </cell>
        </row>
        <row r="1407">
          <cell r="A1407">
            <v>2428</v>
          </cell>
          <cell r="B1407" t="str">
            <v>RETIRO ESCOMBROS CAMARAS</v>
          </cell>
          <cell r="C1407" t="str">
            <v>VJ</v>
          </cell>
        </row>
        <row r="1408">
          <cell r="A1408">
            <v>2429</v>
          </cell>
          <cell r="B1408" t="str">
            <v>TRANS.MONOFASICO   15 KVA</v>
          </cell>
          <cell r="C1408" t="str">
            <v>UN</v>
          </cell>
        </row>
        <row r="1409">
          <cell r="A1409">
            <v>2430</v>
          </cell>
          <cell r="B1409" t="str">
            <v>TRANS.MONOFASICO   50 KvA</v>
          </cell>
          <cell r="C1409" t="str">
            <v>UN</v>
          </cell>
        </row>
        <row r="1410">
          <cell r="A1410">
            <v>2431</v>
          </cell>
          <cell r="B1410" t="str">
            <v>TRANS.MONOFASICO  100 KvA</v>
          </cell>
          <cell r="C1410" t="str">
            <v>UN</v>
          </cell>
        </row>
        <row r="1411">
          <cell r="A1411">
            <v>2432</v>
          </cell>
          <cell r="B1411" t="str">
            <v>TRANS.TRIFASICO    15 KVA</v>
          </cell>
          <cell r="C1411" t="str">
            <v>UN</v>
          </cell>
        </row>
        <row r="1412">
          <cell r="A1412">
            <v>2433</v>
          </cell>
          <cell r="B1412" t="str">
            <v>TRANS.TRIFASICO  37.5 KvA</v>
          </cell>
          <cell r="C1412" t="str">
            <v>UN</v>
          </cell>
        </row>
        <row r="1413">
          <cell r="A1413">
            <v>2434</v>
          </cell>
          <cell r="B1413" t="str">
            <v>TRANS.TRIFASICO   150 KVA</v>
          </cell>
          <cell r="C1413" t="str">
            <v>UN</v>
          </cell>
        </row>
        <row r="1414">
          <cell r="A1414">
            <v>2435</v>
          </cell>
          <cell r="B1414" t="str">
            <v>TRANS.TRIFASICO   300 KVA</v>
          </cell>
          <cell r="C1414" t="str">
            <v>UN</v>
          </cell>
        </row>
        <row r="1415">
          <cell r="A1415">
            <v>2436</v>
          </cell>
          <cell r="B1415" t="str">
            <v>TRANS.TRIFASICO   500 KVA</v>
          </cell>
          <cell r="C1415" t="str">
            <v>UN</v>
          </cell>
        </row>
        <row r="1416">
          <cell r="A1416">
            <v>2437</v>
          </cell>
          <cell r="B1416" t="str">
            <v>TRANS.TRIFASICO  1000 KVA</v>
          </cell>
          <cell r="C1416" t="str">
            <v>UN</v>
          </cell>
        </row>
        <row r="1417">
          <cell r="A1417">
            <v>2438</v>
          </cell>
          <cell r="B1417" t="str">
            <v>TRANS.TRIF.SECO     75KvV</v>
          </cell>
          <cell r="C1417" t="str">
            <v>UN</v>
          </cell>
        </row>
        <row r="1418">
          <cell r="A1418">
            <v>2439</v>
          </cell>
          <cell r="B1418" t="str">
            <v>TRANS.TRIF.SECO   150 KvA</v>
          </cell>
          <cell r="C1418" t="str">
            <v>UN</v>
          </cell>
        </row>
        <row r="1419">
          <cell r="A1419">
            <v>2440</v>
          </cell>
          <cell r="B1419" t="str">
            <v>TRANS.TRIF.SECO   315 KvA</v>
          </cell>
          <cell r="C1419" t="str">
            <v>UN</v>
          </cell>
        </row>
        <row r="1420">
          <cell r="A1420">
            <v>2441</v>
          </cell>
          <cell r="B1420" t="str">
            <v>TRANS.TRIF.SECO   500 KvA</v>
          </cell>
          <cell r="C1420" t="str">
            <v>UN</v>
          </cell>
        </row>
        <row r="1421">
          <cell r="A1421">
            <v>2442</v>
          </cell>
          <cell r="B1421" t="str">
            <v>TRANS.TRIF.SECO  1000 KvA</v>
          </cell>
          <cell r="C1421" t="str">
            <v>UN</v>
          </cell>
        </row>
        <row r="1422">
          <cell r="A1422">
            <v>2443</v>
          </cell>
          <cell r="B1422" t="str">
            <v>TRANS.TRIFASICO    75 KvA</v>
          </cell>
          <cell r="C1422" t="str">
            <v>UN</v>
          </cell>
        </row>
        <row r="1423">
          <cell r="A1423">
            <v>2444</v>
          </cell>
          <cell r="B1423" t="str">
            <v>TRANS.TRIFASICO   112 KvA</v>
          </cell>
          <cell r="C1423" t="str">
            <v>UN</v>
          </cell>
        </row>
        <row r="1424">
          <cell r="A1424">
            <v>2459</v>
          </cell>
          <cell r="B1424" t="str">
            <v>POSTE CONCR.   9m  510 Kg</v>
          </cell>
          <cell r="C1424" t="str">
            <v>UN</v>
          </cell>
        </row>
        <row r="1425">
          <cell r="A1425">
            <v>2460</v>
          </cell>
          <cell r="B1425" t="str">
            <v>POSTE CONCR.   8m 1050 Kg</v>
          </cell>
          <cell r="C1425" t="str">
            <v>UN</v>
          </cell>
        </row>
        <row r="1426">
          <cell r="A1426">
            <v>2461</v>
          </cell>
          <cell r="B1426" t="str">
            <v>POSTE CONCR.  10m  510 Kg</v>
          </cell>
          <cell r="C1426" t="str">
            <v>UN</v>
          </cell>
        </row>
        <row r="1427">
          <cell r="A1427">
            <v>2462</v>
          </cell>
          <cell r="B1427" t="str">
            <v>POSTE CONCR.  10m  750 Kg</v>
          </cell>
          <cell r="C1427" t="str">
            <v>UN</v>
          </cell>
        </row>
        <row r="1428">
          <cell r="A1428">
            <v>2463</v>
          </cell>
          <cell r="B1428" t="str">
            <v>POSTE CONCR.  10m  750 K1</v>
          </cell>
          <cell r="C1428" t="str">
            <v>UN</v>
          </cell>
        </row>
        <row r="1429">
          <cell r="A1429">
            <v>2464</v>
          </cell>
          <cell r="B1429" t="str">
            <v>POSTE CONCR.  12m  510 Kg</v>
          </cell>
          <cell r="C1429" t="str">
            <v>UN</v>
          </cell>
        </row>
        <row r="1430">
          <cell r="A1430">
            <v>2465</v>
          </cell>
          <cell r="B1430" t="str">
            <v>POSTE CONCR.  12m  750 Kg</v>
          </cell>
          <cell r="C1430" t="str">
            <v>UN</v>
          </cell>
        </row>
        <row r="1431">
          <cell r="A1431">
            <v>2466</v>
          </cell>
          <cell r="B1431" t="str">
            <v>POSTE CONCR. 12M 1050 Kg</v>
          </cell>
          <cell r="C1431" t="str">
            <v>UN</v>
          </cell>
        </row>
        <row r="1432">
          <cell r="A1432">
            <v>2467</v>
          </cell>
          <cell r="B1432" t="str">
            <v>POSTE CONCR.  14m 1050 Kg</v>
          </cell>
          <cell r="C1432" t="str">
            <v>UN</v>
          </cell>
        </row>
        <row r="1433">
          <cell r="A1433">
            <v>2468</v>
          </cell>
          <cell r="B1433" t="str">
            <v>POSTE CONCRETO 14m 1050Kg</v>
          </cell>
          <cell r="C1433" t="str">
            <v>UN</v>
          </cell>
        </row>
        <row r="1434">
          <cell r="A1434">
            <v>2469</v>
          </cell>
          <cell r="B1434" t="str">
            <v>POSTE MADERA   8m  PESADO</v>
          </cell>
          <cell r="C1434" t="str">
            <v>UN</v>
          </cell>
        </row>
        <row r="1435">
          <cell r="A1435">
            <v>2470</v>
          </cell>
          <cell r="B1435" t="str">
            <v>POSTE MADERA  10m  PESADO</v>
          </cell>
          <cell r="C1435" t="str">
            <v>UN</v>
          </cell>
        </row>
        <row r="1436">
          <cell r="A1436">
            <v>2471</v>
          </cell>
          <cell r="B1436" t="str">
            <v>POSTE MADERA  12m  PESADO</v>
          </cell>
          <cell r="C1436" t="str">
            <v>UN</v>
          </cell>
        </row>
        <row r="1437">
          <cell r="A1437">
            <v>2479</v>
          </cell>
          <cell r="B1437" t="str">
            <v>LUMINARIA MERCURIO  125 W</v>
          </cell>
          <cell r="C1437" t="str">
            <v>UN</v>
          </cell>
        </row>
        <row r="1438">
          <cell r="A1438">
            <v>2480</v>
          </cell>
          <cell r="B1438" t="str">
            <v>LUMINARIA MERCURIO  250 W</v>
          </cell>
          <cell r="C1438" t="str">
            <v>UN</v>
          </cell>
        </row>
        <row r="1439">
          <cell r="A1439">
            <v>2481</v>
          </cell>
          <cell r="B1439" t="str">
            <v>LUMINARIA MERCURIO  400 W</v>
          </cell>
          <cell r="C1439" t="str">
            <v>UN</v>
          </cell>
        </row>
        <row r="1440">
          <cell r="A1440">
            <v>2483</v>
          </cell>
          <cell r="B1440" t="str">
            <v>LUMINARIA SODIO     150 W</v>
          </cell>
          <cell r="C1440" t="str">
            <v>UN</v>
          </cell>
        </row>
        <row r="1441">
          <cell r="A1441">
            <v>2484</v>
          </cell>
          <cell r="B1441" t="str">
            <v>LUMINARIA SODIO     250 W</v>
          </cell>
          <cell r="C1441" t="str">
            <v>UN</v>
          </cell>
        </row>
        <row r="1442">
          <cell r="A1442">
            <v>2485</v>
          </cell>
          <cell r="B1442" t="str">
            <v>LUMINARIA SODIO     400 W</v>
          </cell>
          <cell r="C1442" t="str">
            <v>UN</v>
          </cell>
        </row>
        <row r="1443">
          <cell r="A1443">
            <v>2486</v>
          </cell>
          <cell r="B1443" t="str">
            <v>BREAKERS 2 X 30 AMPERIOS</v>
          </cell>
          <cell r="C1443" t="str">
            <v>UN</v>
          </cell>
        </row>
        <row r="1444">
          <cell r="A1444">
            <v>2487</v>
          </cell>
          <cell r="B1444" t="str">
            <v>TUBO GALVANIZADO     3/4"</v>
          </cell>
          <cell r="C1444" t="str">
            <v>ML</v>
          </cell>
        </row>
        <row r="1445">
          <cell r="A1445">
            <v>2488</v>
          </cell>
          <cell r="B1445" t="str">
            <v>CODO GALVANIZADO  3/4"</v>
          </cell>
          <cell r="C1445" t="str">
            <v>UN</v>
          </cell>
        </row>
        <row r="1446">
          <cell r="A1446">
            <v>2489</v>
          </cell>
          <cell r="B1446" t="str">
            <v>TUBO GALVANIZADO   1"</v>
          </cell>
          <cell r="C1446" t="str">
            <v>ML</v>
          </cell>
        </row>
        <row r="1447">
          <cell r="A1447">
            <v>2490</v>
          </cell>
          <cell r="B1447" t="str">
            <v>CODO GALVANIZADO  1"</v>
          </cell>
          <cell r="C1447" t="str">
            <v>UN</v>
          </cell>
        </row>
        <row r="1448">
          <cell r="A1448">
            <v>2491</v>
          </cell>
          <cell r="B1448" t="str">
            <v>CAJA 30 X 30</v>
          </cell>
          <cell r="C1448" t="str">
            <v>UN</v>
          </cell>
        </row>
        <row r="1449">
          <cell r="A1449">
            <v>2492</v>
          </cell>
          <cell r="B1449" t="str">
            <v>CAPACETE            3/4"</v>
          </cell>
          <cell r="C1449" t="str">
            <v>UN</v>
          </cell>
        </row>
        <row r="1450">
          <cell r="A1450">
            <v>2493</v>
          </cell>
          <cell r="B1450" t="str">
            <v>CAPACETE    1"</v>
          </cell>
          <cell r="C1450" t="str">
            <v>UN</v>
          </cell>
        </row>
        <row r="1451">
          <cell r="A1451">
            <v>2494</v>
          </cell>
          <cell r="B1451" t="str">
            <v>CAJAS 10 X 10</v>
          </cell>
          <cell r="C1451" t="str">
            <v>UN</v>
          </cell>
        </row>
        <row r="1452">
          <cell r="A1452">
            <v>2500</v>
          </cell>
          <cell r="B1452" t="str">
            <v>CASETON LONA COMPARATIVO</v>
          </cell>
          <cell r="C1452" t="str">
            <v>ML</v>
          </cell>
        </row>
        <row r="1453">
          <cell r="A1453">
            <v>2502</v>
          </cell>
          <cell r="B1453" t="str">
            <v>CASETON LONA COMPARATIV1</v>
          </cell>
          <cell r="C1453" t="str">
            <v>M2</v>
          </cell>
        </row>
        <row r="1454">
          <cell r="A1454">
            <v>2509</v>
          </cell>
          <cell r="B1454" t="str">
            <v>VESTIDA P/ESTR.TANG.CPS</v>
          </cell>
          <cell r="C1454" t="str">
            <v>UN</v>
          </cell>
        </row>
        <row r="1455">
          <cell r="A1455">
            <v>2510</v>
          </cell>
          <cell r="B1455" t="str">
            <v>ESTRUCTURA TANGENTE CPS</v>
          </cell>
          <cell r="C1455" t="str">
            <v>UN</v>
          </cell>
        </row>
        <row r="1456">
          <cell r="A1456">
            <v>2512</v>
          </cell>
          <cell r="B1456" t="str">
            <v>ESTRUCTURA EN ANGULO CPS</v>
          </cell>
          <cell r="C1456" t="str">
            <v>UN</v>
          </cell>
        </row>
        <row r="1457">
          <cell r="A1457">
            <v>2513</v>
          </cell>
          <cell r="B1457" t="str">
            <v>HERRAJES ANG. 90 C/RETEN.</v>
          </cell>
          <cell r="C1457" t="str">
            <v>UN</v>
          </cell>
        </row>
        <row r="1458">
          <cell r="A1458">
            <v>2514</v>
          </cell>
          <cell r="B1458" t="str">
            <v>DERIVACION 90 C/RET INF</v>
          </cell>
          <cell r="C1458" t="str">
            <v>UN</v>
          </cell>
        </row>
        <row r="1459">
          <cell r="A1459">
            <v>2515</v>
          </cell>
          <cell r="B1459" t="str">
            <v>HERRAJE P/ESTR.FINAL CPS</v>
          </cell>
          <cell r="C1459" t="str">
            <v>UN</v>
          </cell>
        </row>
        <row r="1460">
          <cell r="A1460">
            <v>2516</v>
          </cell>
          <cell r="B1460" t="str">
            <v>RETENIDA DOBLE SIMETRICA</v>
          </cell>
          <cell r="C1460" t="str">
            <v>UN</v>
          </cell>
        </row>
        <row r="1461">
          <cell r="A1461">
            <v>2517</v>
          </cell>
          <cell r="B1461" t="str">
            <v>CONST.VERTICAL ANGULO &lt;50</v>
          </cell>
          <cell r="C1461" t="str">
            <v>UN</v>
          </cell>
        </row>
        <row r="1462">
          <cell r="A1462">
            <v>2518</v>
          </cell>
          <cell r="B1462" t="str">
            <v>CONST.VERTICAL ANGULO &gt;50</v>
          </cell>
          <cell r="C1462" t="str">
            <v>UN</v>
          </cell>
        </row>
        <row r="1463">
          <cell r="A1463">
            <v>2520</v>
          </cell>
          <cell r="B1463" t="str">
            <v>VIGUETA ANCLA DE RETENIDA</v>
          </cell>
          <cell r="C1463" t="str">
            <v>UN</v>
          </cell>
        </row>
        <row r="1464">
          <cell r="A1464">
            <v>2521</v>
          </cell>
          <cell r="B1464" t="str">
            <v>RETENIDA TERM. POSTE-VAR.</v>
          </cell>
          <cell r="C1464" t="str">
            <v>UN</v>
          </cell>
        </row>
        <row r="1465">
          <cell r="A1465">
            <v>2522</v>
          </cell>
          <cell r="B1465" t="str">
            <v>AISLADOR DE PIN ANSI 55-1</v>
          </cell>
          <cell r="C1465" t="str">
            <v>JGO</v>
          </cell>
        </row>
        <row r="1466">
          <cell r="A1466">
            <v>2523</v>
          </cell>
          <cell r="B1466" t="str">
            <v>AISLADOR SUSP.ANSI 52-1</v>
          </cell>
          <cell r="C1466" t="str">
            <v>UN</v>
          </cell>
        </row>
        <row r="1467">
          <cell r="A1467">
            <v>2524</v>
          </cell>
          <cell r="B1467" t="str">
            <v>AISLADOR DE PIN ANSI 52-1</v>
          </cell>
          <cell r="C1467" t="str">
            <v>UN</v>
          </cell>
        </row>
        <row r="1468">
          <cell r="A1468">
            <v>2525</v>
          </cell>
          <cell r="B1468" t="str">
            <v>VIGA MADERA 205 M VESTIDA</v>
          </cell>
          <cell r="C1468" t="str">
            <v>UN</v>
          </cell>
        </row>
        <row r="1469">
          <cell r="A1469">
            <v>2526</v>
          </cell>
          <cell r="B1469" t="str">
            <v>CERCO MADERA 2.2m VESTIDO</v>
          </cell>
          <cell r="C1469" t="str">
            <v>UN</v>
          </cell>
        </row>
        <row r="1470">
          <cell r="A1470">
            <v>2527</v>
          </cell>
          <cell r="B1470" t="str">
            <v>RETENIDA P/MEDIA TENS.CPS</v>
          </cell>
          <cell r="C1470" t="str">
            <v>UN</v>
          </cell>
        </row>
        <row r="1471">
          <cell r="A1471">
            <v>2528</v>
          </cell>
          <cell r="B1471" t="str">
            <v>ESTRIBO P/MEDIA TENSION</v>
          </cell>
          <cell r="C1471" t="str">
            <v>UN</v>
          </cell>
        </row>
        <row r="1472">
          <cell r="A1472">
            <v>2529</v>
          </cell>
          <cell r="B1472" t="str">
            <v>GRAPA TERMINAL TIPO RECTO</v>
          </cell>
          <cell r="C1472" t="str">
            <v>UN</v>
          </cell>
        </row>
        <row r="1473">
          <cell r="A1473">
            <v>2530</v>
          </cell>
          <cell r="B1473" t="str">
            <v>GRAPA P/OPERAR EN CALIENT</v>
          </cell>
          <cell r="C1473" t="str">
            <v>UN</v>
          </cell>
        </row>
        <row r="1474">
          <cell r="A1474">
            <v>2531</v>
          </cell>
          <cell r="B1474" t="str">
            <v>RETENIDA P/BAJA TENSION</v>
          </cell>
          <cell r="C1474" t="str">
            <v>UN</v>
          </cell>
        </row>
        <row r="1475">
          <cell r="A1475">
            <v>2532</v>
          </cell>
          <cell r="B1475" t="str">
            <v>TUERCA DE OJO ALARGADO</v>
          </cell>
          <cell r="C1475" t="str">
            <v>UN</v>
          </cell>
        </row>
        <row r="1476">
          <cell r="A1476">
            <v>2534</v>
          </cell>
          <cell r="B1476" t="str">
            <v>PARARRAYOS 12 KV</v>
          </cell>
          <cell r="C1476" t="str">
            <v>UN</v>
          </cell>
        </row>
        <row r="1477">
          <cell r="A1477">
            <v>2535</v>
          </cell>
          <cell r="B1477" t="str">
            <v>CONECTOR COMP.RAN.PARAL</v>
          </cell>
          <cell r="C1477" t="str">
            <v>UN</v>
          </cell>
        </row>
        <row r="1478">
          <cell r="A1478">
            <v>2536</v>
          </cell>
          <cell r="B1478" t="str">
            <v>JUEGO DE CORTACIRCUITOS 2F</v>
          </cell>
          <cell r="C1478" t="str">
            <v>UN</v>
          </cell>
          <cell r="D1478">
            <v>648744.6</v>
          </cell>
        </row>
        <row r="1479">
          <cell r="A1479">
            <v>2542</v>
          </cell>
          <cell r="B1479" t="str">
            <v>RED AEREA  3 x 4/0; ACSR</v>
          </cell>
          <cell r="C1479" t="str">
            <v>Ml</v>
          </cell>
        </row>
        <row r="1480">
          <cell r="A1480">
            <v>2543</v>
          </cell>
          <cell r="B1480" t="str">
            <v>RED AEREA  3 x 2/0; ACSR</v>
          </cell>
          <cell r="C1480" t="str">
            <v>Ml</v>
          </cell>
        </row>
        <row r="1481">
          <cell r="A1481">
            <v>2544</v>
          </cell>
          <cell r="B1481" t="str">
            <v>RED AEREA  3 x   1; ACSR</v>
          </cell>
          <cell r="C1481" t="str">
            <v>Ml</v>
          </cell>
        </row>
        <row r="1482">
          <cell r="A1482">
            <v>2545</v>
          </cell>
          <cell r="B1482" t="str">
            <v>RED AEREA  3 x   4; ACSR</v>
          </cell>
          <cell r="C1482" t="str">
            <v>Ml</v>
          </cell>
        </row>
        <row r="1483">
          <cell r="A1483">
            <v>2579</v>
          </cell>
          <cell r="B1483" t="str">
            <v>E.E.B.  LA-301</v>
          </cell>
          <cell r="C1483" t="str">
            <v>UN</v>
          </cell>
        </row>
        <row r="1484">
          <cell r="A1484">
            <v>2580</v>
          </cell>
          <cell r="B1484" t="str">
            <v>E.E.B.  LA-302</v>
          </cell>
          <cell r="C1484" t="str">
            <v>UN</v>
          </cell>
        </row>
        <row r="1485">
          <cell r="A1485">
            <v>2581</v>
          </cell>
          <cell r="B1485" t="str">
            <v>E.E.B.  LA-306</v>
          </cell>
          <cell r="C1485" t="str">
            <v>UN</v>
          </cell>
        </row>
        <row r="1486">
          <cell r="A1486">
            <v>2582</v>
          </cell>
          <cell r="B1486" t="str">
            <v>E.E.B.  LA-309</v>
          </cell>
          <cell r="C1486" t="str">
            <v>UN</v>
          </cell>
        </row>
        <row r="1487">
          <cell r="A1487">
            <v>2583</v>
          </cell>
          <cell r="B1487" t="str">
            <v>E.E.B.  LA-311</v>
          </cell>
          <cell r="C1487" t="str">
            <v>UN</v>
          </cell>
        </row>
        <row r="1488">
          <cell r="A1488">
            <v>2584</v>
          </cell>
          <cell r="B1488" t="str">
            <v>E.E.B.  LA-350</v>
          </cell>
          <cell r="C1488" t="str">
            <v>UN</v>
          </cell>
        </row>
        <row r="1489">
          <cell r="A1489">
            <v>2585</v>
          </cell>
          <cell r="B1489" t="str">
            <v>E.E.B.  LA-401</v>
          </cell>
          <cell r="C1489" t="str">
            <v>UN</v>
          </cell>
        </row>
        <row r="1490">
          <cell r="A1490">
            <v>2586</v>
          </cell>
          <cell r="B1490" t="str">
            <v>E.E.B.  LA-402</v>
          </cell>
          <cell r="C1490" t="str">
            <v>UN</v>
          </cell>
        </row>
        <row r="1491">
          <cell r="A1491">
            <v>2587</v>
          </cell>
          <cell r="B1491" t="str">
            <v>E.E.B.  LA-403</v>
          </cell>
          <cell r="C1491" t="str">
            <v>UN</v>
          </cell>
        </row>
        <row r="1492">
          <cell r="A1492">
            <v>2588</v>
          </cell>
          <cell r="B1492" t="str">
            <v>E.E.B.  LA-411</v>
          </cell>
          <cell r="C1492" t="str">
            <v>UN</v>
          </cell>
        </row>
        <row r="1493">
          <cell r="A1493">
            <v>2589</v>
          </cell>
          <cell r="B1493" t="str">
            <v>E.E.B.  LA-412</v>
          </cell>
          <cell r="C1493" t="str">
            <v>UN</v>
          </cell>
        </row>
        <row r="1494">
          <cell r="A1494">
            <v>2590</v>
          </cell>
          <cell r="B1494" t="str">
            <v>E.E.B.  LA-501</v>
          </cell>
          <cell r="C1494" t="str">
            <v>UN</v>
          </cell>
        </row>
        <row r="1495">
          <cell r="A1495">
            <v>2591</v>
          </cell>
          <cell r="B1495" t="str">
            <v>E.E.B.  LA-503 R</v>
          </cell>
          <cell r="C1495" t="str">
            <v>UN</v>
          </cell>
        </row>
        <row r="1496">
          <cell r="A1496">
            <v>2594</v>
          </cell>
          <cell r="B1496" t="str">
            <v>E.E.B.  LA-503</v>
          </cell>
          <cell r="C1496" t="str">
            <v>UN</v>
          </cell>
        </row>
        <row r="1497">
          <cell r="A1497">
            <v>2598</v>
          </cell>
          <cell r="B1497" t="str">
            <v>E.E.B.  LA-504</v>
          </cell>
          <cell r="C1497" t="str">
            <v>UN</v>
          </cell>
        </row>
        <row r="1498">
          <cell r="A1498">
            <v>2599</v>
          </cell>
          <cell r="B1498" t="str">
            <v>E.E.B.  LA-504 R</v>
          </cell>
          <cell r="C1498" t="str">
            <v>UN</v>
          </cell>
        </row>
        <row r="1499">
          <cell r="A1499">
            <v>2601</v>
          </cell>
          <cell r="B1499" t="str">
            <v>E.E.B.  LA-741</v>
          </cell>
          <cell r="C1499" t="str">
            <v>UN</v>
          </cell>
        </row>
        <row r="1500">
          <cell r="A1500">
            <v>2609</v>
          </cell>
          <cell r="B1500" t="str">
            <v>RED AEREA 3x4/0+1x2/0+1x4</v>
          </cell>
          <cell r="C1500" t="str">
            <v>Ml</v>
          </cell>
        </row>
        <row r="1501">
          <cell r="A1501">
            <v>2610</v>
          </cell>
          <cell r="B1501" t="str">
            <v>RED AEREA 3x2/0+1x1+1x4</v>
          </cell>
          <cell r="C1501" t="str">
            <v>ML</v>
          </cell>
        </row>
        <row r="1502">
          <cell r="A1502">
            <v>2611</v>
          </cell>
          <cell r="B1502" t="str">
            <v>RED AEREA 3x 1+1x 4+1x4</v>
          </cell>
          <cell r="C1502" t="str">
            <v>ML</v>
          </cell>
        </row>
        <row r="1503">
          <cell r="A1503">
            <v>2612</v>
          </cell>
          <cell r="B1503" t="str">
            <v>RED AEREA            2x4</v>
          </cell>
          <cell r="C1503" t="str">
            <v>ML</v>
          </cell>
        </row>
        <row r="1504">
          <cell r="A1504">
            <v>2700</v>
          </cell>
          <cell r="B1504" t="str">
            <v>RESIDENTE DE OBRA</v>
          </cell>
          <cell r="C1504" t="str">
            <v>MS</v>
          </cell>
        </row>
        <row r="1505">
          <cell r="A1505">
            <v>2701</v>
          </cell>
          <cell r="B1505" t="str">
            <v>MAESTRO GENERAL</v>
          </cell>
          <cell r="C1505" t="str">
            <v>MS</v>
          </cell>
        </row>
        <row r="1506">
          <cell r="A1506">
            <v>2702</v>
          </cell>
          <cell r="B1506" t="str">
            <v>CONTRAMAESTRO</v>
          </cell>
          <cell r="C1506" t="str">
            <v>MS</v>
          </cell>
        </row>
        <row r="1507">
          <cell r="A1507">
            <v>2703</v>
          </cell>
          <cell r="B1507" t="str">
            <v>ALMACENISTA</v>
          </cell>
          <cell r="C1507" t="str">
            <v>MS</v>
          </cell>
        </row>
        <row r="1508">
          <cell r="A1508">
            <v>2704</v>
          </cell>
          <cell r="B1508" t="str">
            <v>CELADOR</v>
          </cell>
          <cell r="C1508" t="str">
            <v>MS</v>
          </cell>
        </row>
        <row r="1509">
          <cell r="A1509">
            <v>2705</v>
          </cell>
          <cell r="B1509" t="str">
            <v>OFICIALES ADMON.</v>
          </cell>
          <cell r="C1509" t="str">
            <v>MS</v>
          </cell>
        </row>
        <row r="1510">
          <cell r="A1510">
            <v>2706</v>
          </cell>
          <cell r="B1510" t="str">
            <v>AYUDANTES ADMON.</v>
          </cell>
          <cell r="C1510" t="str">
            <v>MS</v>
          </cell>
        </row>
        <row r="1511">
          <cell r="A1511">
            <v>2715</v>
          </cell>
          <cell r="B1511" t="str">
            <v>CAMPAMENTO          18 M1</v>
          </cell>
          <cell r="C1511" t="str">
            <v>UN</v>
          </cell>
        </row>
        <row r="1512">
          <cell r="A1512">
            <v>2716</v>
          </cell>
          <cell r="B1512" t="str">
            <v>CAMPAMENTO          36 M1</v>
          </cell>
          <cell r="C1512" t="str">
            <v>UN</v>
          </cell>
        </row>
        <row r="1513">
          <cell r="A1513">
            <v>2717</v>
          </cell>
          <cell r="B1513" t="str">
            <v>LETRINA         2.00x1.01</v>
          </cell>
          <cell r="C1513" t="str">
            <v>UN</v>
          </cell>
        </row>
        <row r="1514">
          <cell r="A1514">
            <v>2718</v>
          </cell>
          <cell r="B1514" t="str">
            <v>CERCA EN TABL1</v>
          </cell>
          <cell r="C1514" t="str">
            <v>M2</v>
          </cell>
        </row>
        <row r="1515">
          <cell r="A1515">
            <v>2719</v>
          </cell>
          <cell r="B1515" t="str">
            <v>CERCA EN ALAMBRE DE PU1</v>
          </cell>
          <cell r="C1515" t="str">
            <v>M2</v>
          </cell>
        </row>
        <row r="1516">
          <cell r="A1516">
            <v>2720</v>
          </cell>
          <cell r="B1516" t="str">
            <v>CERCA EN LAMINA   h =2.00</v>
          </cell>
          <cell r="C1516" t="str">
            <v>ML</v>
          </cell>
        </row>
        <row r="1517">
          <cell r="A1517">
            <v>2721</v>
          </cell>
          <cell r="B1517" t="str">
            <v>CERCA LAMINA/BASE h =2.21</v>
          </cell>
          <cell r="C1517" t="str">
            <v>ML</v>
          </cell>
        </row>
        <row r="1518">
          <cell r="A1518">
            <v>2725</v>
          </cell>
          <cell r="B1518" t="str">
            <v>RED AGUA PROVIS.L= 50 Mt1</v>
          </cell>
          <cell r="C1518" t="str">
            <v>UN</v>
          </cell>
        </row>
        <row r="1519">
          <cell r="A1519">
            <v>2726</v>
          </cell>
          <cell r="B1519" t="str">
            <v>RED ELECT.PROVIS.l=50 MT1</v>
          </cell>
          <cell r="C1519" t="str">
            <v>UN</v>
          </cell>
        </row>
        <row r="1520">
          <cell r="A1520">
            <v>2738</v>
          </cell>
          <cell r="B1520" t="str">
            <v>REGLA ALUMINIO 1.00 Mts.</v>
          </cell>
          <cell r="C1520" t="str">
            <v>UN</v>
          </cell>
        </row>
        <row r="1521">
          <cell r="A1521">
            <v>2739</v>
          </cell>
          <cell r="B1521" t="str">
            <v>PLUMA              250 KG</v>
          </cell>
          <cell r="C1521" t="str">
            <v>MS</v>
          </cell>
        </row>
        <row r="1522">
          <cell r="A1522">
            <v>2740</v>
          </cell>
          <cell r="B1522" t="str">
            <v>MOTOBOMBA</v>
          </cell>
          <cell r="C1522" t="str">
            <v>DD</v>
          </cell>
        </row>
        <row r="1523">
          <cell r="A1523">
            <v>2741</v>
          </cell>
          <cell r="B1523" t="str">
            <v>CORTADORA LADRILLO</v>
          </cell>
          <cell r="C1523" t="str">
            <v>DD</v>
          </cell>
        </row>
        <row r="1524">
          <cell r="A1524">
            <v>2742</v>
          </cell>
          <cell r="B1524" t="str">
            <v>MEZCLADORA CONCRETO</v>
          </cell>
          <cell r="C1524" t="str">
            <v>DD</v>
          </cell>
        </row>
        <row r="1525">
          <cell r="A1525">
            <v>2743</v>
          </cell>
          <cell r="B1525" t="str">
            <v>BARRAS</v>
          </cell>
          <cell r="C1525" t="str">
            <v>UN</v>
          </cell>
        </row>
        <row r="1526">
          <cell r="A1526">
            <v>2744</v>
          </cell>
          <cell r="B1526" t="str">
            <v>PALAS Y PICAS</v>
          </cell>
          <cell r="C1526" t="str">
            <v>UN</v>
          </cell>
        </row>
        <row r="1527">
          <cell r="A1527">
            <v>2745</v>
          </cell>
          <cell r="B1527" t="str">
            <v>CANECA              55 GL</v>
          </cell>
          <cell r="C1527" t="str">
            <v>UN</v>
          </cell>
        </row>
        <row r="1528">
          <cell r="A1528">
            <v>2746</v>
          </cell>
          <cell r="B1528" t="str">
            <v>BATEAS</v>
          </cell>
          <cell r="C1528" t="str">
            <v>UN</v>
          </cell>
        </row>
        <row r="1529">
          <cell r="A1529">
            <v>2747</v>
          </cell>
          <cell r="B1529" t="str">
            <v>BALDES               5 GL</v>
          </cell>
          <cell r="C1529" t="str">
            <v>UN</v>
          </cell>
        </row>
        <row r="1530">
          <cell r="A1530">
            <v>2748</v>
          </cell>
          <cell r="B1530" t="str">
            <v>CARRETILLAS</v>
          </cell>
          <cell r="C1530" t="str">
            <v>UN</v>
          </cell>
        </row>
        <row r="1531">
          <cell r="A1531">
            <v>2749</v>
          </cell>
          <cell r="B1531" t="str">
            <v>REGLAS ALUMINIO</v>
          </cell>
          <cell r="C1531" t="str">
            <v>UN</v>
          </cell>
        </row>
        <row r="1532">
          <cell r="A1532">
            <v>2750</v>
          </cell>
          <cell r="B1532" t="str">
            <v>ANDAMIOS COLGANTES</v>
          </cell>
          <cell r="C1532" t="str">
            <v>MS</v>
          </cell>
        </row>
        <row r="1533">
          <cell r="A1533">
            <v>2751</v>
          </cell>
          <cell r="B1533" t="str">
            <v>ANDAMIO TUBULAR   SECCION</v>
          </cell>
          <cell r="C1533" t="str">
            <v>SM</v>
          </cell>
        </row>
        <row r="1534">
          <cell r="A1534">
            <v>2752</v>
          </cell>
          <cell r="B1534" t="str">
            <v>PLANCHON   PARA   ANDAMIO</v>
          </cell>
          <cell r="C1534" t="str">
            <v>ML</v>
          </cell>
        </row>
        <row r="1535">
          <cell r="A1535">
            <v>2753</v>
          </cell>
          <cell r="B1535" t="str">
            <v>TABLA      PARA   ANDAMIO</v>
          </cell>
          <cell r="C1535" t="str">
            <v>ML</v>
          </cell>
        </row>
        <row r="1536">
          <cell r="A1536">
            <v>2755</v>
          </cell>
          <cell r="B1536" t="str">
            <v>CASCOS DE SEGURIDAD</v>
          </cell>
          <cell r="C1536" t="str">
            <v>UN</v>
          </cell>
        </row>
        <row r="1537">
          <cell r="A1537">
            <v>2756</v>
          </cell>
          <cell r="B1537" t="str">
            <v>BOTA CAUCHO SEGURIDAD</v>
          </cell>
          <cell r="C1537" t="str">
            <v>PAR</v>
          </cell>
        </row>
        <row r="1538">
          <cell r="A1538">
            <v>2757</v>
          </cell>
          <cell r="B1538" t="str">
            <v>BOTIQUIN PRIMEROS AUXIL.</v>
          </cell>
          <cell r="C1538" t="str">
            <v>UN</v>
          </cell>
        </row>
        <row r="1539">
          <cell r="A1539">
            <v>2758</v>
          </cell>
          <cell r="B1539" t="str">
            <v>CINTURON DE SEGURIDAD</v>
          </cell>
          <cell r="C1539" t="str">
            <v>UN</v>
          </cell>
        </row>
        <row r="1540">
          <cell r="A1540">
            <v>2759</v>
          </cell>
          <cell r="B1540" t="str">
            <v>ANTEOJOS DE SEGURIDAD</v>
          </cell>
          <cell r="C1540" t="str">
            <v>UN</v>
          </cell>
        </row>
        <row r="1541">
          <cell r="A1541">
            <v>2760</v>
          </cell>
          <cell r="B1541" t="str">
            <v>PAPELERIA Y COPIAS</v>
          </cell>
          <cell r="C1541" t="str">
            <v>UN</v>
          </cell>
        </row>
        <row r="1542">
          <cell r="A1542">
            <v>2761</v>
          </cell>
          <cell r="B1542" t="str">
            <v>VALLAS OBRA</v>
          </cell>
          <cell r="C1542" t="str">
            <v>M2</v>
          </cell>
        </row>
        <row r="1543">
          <cell r="A1543">
            <v>2762</v>
          </cell>
          <cell r="B1543" t="str">
            <v>TRANSPORTADORA DE VALORES</v>
          </cell>
          <cell r="C1543" t="str">
            <v>UN</v>
          </cell>
        </row>
        <row r="1544">
          <cell r="A1544">
            <v>2763</v>
          </cell>
          <cell r="B1544" t="str">
            <v>ENSAY.CONCRETOS  CILINDRO</v>
          </cell>
          <cell r="C1544" t="str">
            <v>UN</v>
          </cell>
        </row>
        <row r="1545">
          <cell r="A1545">
            <v>2764</v>
          </cell>
          <cell r="B1545" t="str">
            <v>ENSAYOS DENSIDAD  TERRENO</v>
          </cell>
          <cell r="C1545" t="str">
            <v>UN</v>
          </cell>
        </row>
        <row r="1546">
          <cell r="A1546">
            <v>2765</v>
          </cell>
          <cell r="B1546" t="str">
            <v>ENSAYOS PROCTO2</v>
          </cell>
          <cell r="C1546" t="str">
            <v>UN</v>
          </cell>
        </row>
        <row r="1547">
          <cell r="A1547">
            <v>2766</v>
          </cell>
          <cell r="B1547" t="str">
            <v>SERVICIO ENERGIA</v>
          </cell>
          <cell r="C1547" t="str">
            <v>MS</v>
          </cell>
        </row>
        <row r="1548">
          <cell r="A1548">
            <v>2767</v>
          </cell>
          <cell r="B1548" t="str">
            <v>SERVICIO AGUA</v>
          </cell>
          <cell r="C1548" t="str">
            <v>MS</v>
          </cell>
        </row>
        <row r="1549">
          <cell r="A1549">
            <v>2768</v>
          </cell>
          <cell r="B1549" t="str">
            <v>SERVICIO TELEFONO</v>
          </cell>
          <cell r="C1549" t="str">
            <v>MS</v>
          </cell>
        </row>
        <row r="1550">
          <cell r="A1550">
            <v>2769</v>
          </cell>
          <cell r="B1550" t="str">
            <v>DOTACION OFICINA</v>
          </cell>
          <cell r="C1550" t="str">
            <v>UN</v>
          </cell>
        </row>
        <row r="1551">
          <cell r="A1551">
            <v>2770</v>
          </cell>
          <cell r="B1551" t="str">
            <v>SEGUROS</v>
          </cell>
          <cell r="C1551" t="str">
            <v>UN</v>
          </cell>
        </row>
        <row r="1552">
          <cell r="A1552">
            <v>2771</v>
          </cell>
          <cell r="B1552" t="str">
            <v>REGLAMENTO PROPIEDAD HOR.</v>
          </cell>
          <cell r="C1552" t="str">
            <v>UN</v>
          </cell>
        </row>
        <row r="1553">
          <cell r="A1553">
            <v>2772</v>
          </cell>
          <cell r="B1553" t="str">
            <v>MALLA NYLON ( Voleibol)</v>
          </cell>
          <cell r="C1553" t="str">
            <v>UN</v>
          </cell>
        </row>
        <row r="1554">
          <cell r="A1554">
            <v>2774</v>
          </cell>
          <cell r="B1554" t="str">
            <v>PORTERIA (CANCHA  FUTBOL)</v>
          </cell>
          <cell r="C1554" t="str">
            <v>UN</v>
          </cell>
        </row>
        <row r="1555">
          <cell r="A1555">
            <v>2778</v>
          </cell>
          <cell r="B1555" t="str">
            <v>PORTICO MULTIFUNCIONAL(F)</v>
          </cell>
          <cell r="C1555" t="str">
            <v>UN</v>
          </cell>
        </row>
        <row r="1556">
          <cell r="A1556">
            <v>2781</v>
          </cell>
          <cell r="B1556" t="str">
            <v>EXCAVACION MANUA9</v>
          </cell>
          <cell r="C1556" t="str">
            <v>M3</v>
          </cell>
        </row>
        <row r="1557">
          <cell r="A1557">
            <v>2790</v>
          </cell>
          <cell r="B1557" t="str">
            <v>CONEXION ENERGIA      E-6</v>
          </cell>
          <cell r="C1557" t="str">
            <v>UN</v>
          </cell>
        </row>
        <row r="1558">
          <cell r="A1558">
            <v>2791</v>
          </cell>
          <cell r="B1558" t="str">
            <v>CONEXION ENERGIA      E-5</v>
          </cell>
          <cell r="C1558" t="str">
            <v>UN</v>
          </cell>
        </row>
        <row r="1559">
          <cell r="A1559">
            <v>2792</v>
          </cell>
          <cell r="B1559" t="str">
            <v>CONEXION ENERGIA      E-4</v>
          </cell>
          <cell r="C1559" t="str">
            <v>UN</v>
          </cell>
        </row>
        <row r="1560">
          <cell r="A1560">
            <v>2793</v>
          </cell>
          <cell r="B1560" t="str">
            <v>CONEXION ENERGIA      E-3</v>
          </cell>
          <cell r="C1560" t="str">
            <v>UN</v>
          </cell>
        </row>
        <row r="1561">
          <cell r="A1561">
            <v>2794</v>
          </cell>
          <cell r="B1561" t="str">
            <v>CONEXION ENERGIA      E-2</v>
          </cell>
          <cell r="C1561" t="str">
            <v>UN</v>
          </cell>
        </row>
        <row r="1562">
          <cell r="A1562">
            <v>2795</v>
          </cell>
          <cell r="B1562" t="str">
            <v>CONEXION ENERGIA      E-1</v>
          </cell>
          <cell r="C1562" t="str">
            <v>UN</v>
          </cell>
        </row>
        <row r="1563">
          <cell r="A1563">
            <v>2796</v>
          </cell>
          <cell r="B1563" t="str">
            <v>MEDIDORES AGUA       1/2"</v>
          </cell>
          <cell r="C1563" t="str">
            <v>UN</v>
          </cell>
        </row>
        <row r="1564">
          <cell r="A1564">
            <v>2797</v>
          </cell>
          <cell r="B1564" t="str">
            <v>CONEX.R ACUED.  BAJO-BAJO</v>
          </cell>
          <cell r="C1564" t="str">
            <v>UN</v>
          </cell>
        </row>
        <row r="1565">
          <cell r="A1565">
            <v>2798</v>
          </cell>
          <cell r="B1565" t="str">
            <v>CONEX.R ACUED.       BAJO</v>
          </cell>
          <cell r="C1565" t="str">
            <v>UN</v>
          </cell>
        </row>
        <row r="1566">
          <cell r="A1566">
            <v>2799</v>
          </cell>
          <cell r="B1566" t="str">
            <v>CONEX.R ACUED. MEDIO-BAJO</v>
          </cell>
          <cell r="C1566" t="str">
            <v>UN</v>
          </cell>
        </row>
        <row r="1567">
          <cell r="A1567">
            <v>2800</v>
          </cell>
          <cell r="B1567" t="str">
            <v>CONEX.R.ACUED.      MEDIO</v>
          </cell>
          <cell r="C1567" t="str">
            <v>UN</v>
          </cell>
        </row>
        <row r="1568">
          <cell r="A1568">
            <v>2801</v>
          </cell>
          <cell r="B1568" t="str">
            <v>CONEX.R.ACUED. MEDIO-ALTO</v>
          </cell>
          <cell r="C1568" t="str">
            <v>UN</v>
          </cell>
        </row>
        <row r="1569">
          <cell r="A1569">
            <v>2802</v>
          </cell>
          <cell r="B1569" t="str">
            <v>CONEX.R.ACUED.       ALTO</v>
          </cell>
          <cell r="C1569" t="str">
            <v>UN</v>
          </cell>
        </row>
        <row r="1570">
          <cell r="A1570">
            <v>2803</v>
          </cell>
          <cell r="B1570" t="str">
            <v>CONEX.C.ACUED.  BAJO-BAJO</v>
          </cell>
          <cell r="C1570" t="str">
            <v>UN</v>
          </cell>
        </row>
        <row r="1571">
          <cell r="A1571">
            <v>2804</v>
          </cell>
          <cell r="B1571" t="str">
            <v>CONEX C.ACUED.       BAJO</v>
          </cell>
          <cell r="C1571" t="str">
            <v>UN</v>
          </cell>
        </row>
        <row r="1572">
          <cell r="A1572">
            <v>2805</v>
          </cell>
          <cell r="B1572" t="str">
            <v>CONEX.C.ACUED. MEDIO-BAJO</v>
          </cell>
          <cell r="C1572" t="str">
            <v>UN</v>
          </cell>
        </row>
        <row r="1573">
          <cell r="A1573">
            <v>2806</v>
          </cell>
          <cell r="B1573" t="str">
            <v>CONEX.C.ACUED.      MEDIO</v>
          </cell>
          <cell r="C1573" t="str">
            <v>UN</v>
          </cell>
        </row>
        <row r="1574">
          <cell r="A1574">
            <v>2807</v>
          </cell>
          <cell r="B1574" t="str">
            <v>CONEX.C.ACUED. MEDIO-ALTO</v>
          </cell>
          <cell r="C1574" t="str">
            <v>UN</v>
          </cell>
        </row>
        <row r="1575">
          <cell r="A1575">
            <v>2808</v>
          </cell>
          <cell r="B1575" t="str">
            <v>CONEX.C.ACUED.       ALTO</v>
          </cell>
          <cell r="C1575" t="str">
            <v>UN</v>
          </cell>
        </row>
        <row r="1576">
          <cell r="A1576">
            <v>2809</v>
          </cell>
          <cell r="B1576" t="str">
            <v>CONEXION GAS E-1</v>
          </cell>
          <cell r="C1576" t="str">
            <v>UN</v>
          </cell>
        </row>
        <row r="1577">
          <cell r="A1577">
            <v>2810</v>
          </cell>
          <cell r="B1577" t="str">
            <v>CONEXION GAS E-2</v>
          </cell>
          <cell r="C1577" t="str">
            <v>UN</v>
          </cell>
        </row>
        <row r="1578">
          <cell r="A1578">
            <v>2811</v>
          </cell>
          <cell r="B1578" t="str">
            <v>CONEXION GAS E-3</v>
          </cell>
          <cell r="C1578" t="str">
            <v>UN</v>
          </cell>
        </row>
        <row r="1579">
          <cell r="A1579">
            <v>2812</v>
          </cell>
          <cell r="B1579" t="str">
            <v>CONEXION GAS E-4</v>
          </cell>
          <cell r="C1579" t="str">
            <v>UN</v>
          </cell>
        </row>
        <row r="1580">
          <cell r="A1580">
            <v>2813</v>
          </cell>
          <cell r="B1580" t="str">
            <v>CONEXION GAS E-5</v>
          </cell>
          <cell r="C1580" t="str">
            <v>UN</v>
          </cell>
        </row>
        <row r="1581">
          <cell r="A1581">
            <v>2814</v>
          </cell>
          <cell r="B1581" t="str">
            <v>CONEXION GAS E-6</v>
          </cell>
          <cell r="C1581" t="str">
            <v>UN</v>
          </cell>
        </row>
        <row r="1582">
          <cell r="A1582">
            <v>2820</v>
          </cell>
          <cell r="B1582" t="str">
            <v>CONEXION TELEF. RESID.E-1</v>
          </cell>
          <cell r="C1582" t="str">
            <v>UN</v>
          </cell>
        </row>
        <row r="1583">
          <cell r="A1583">
            <v>2821</v>
          </cell>
          <cell r="B1583" t="str">
            <v>CONEXION TELEF. RESID.E-2</v>
          </cell>
          <cell r="C1583" t="str">
            <v>UN</v>
          </cell>
        </row>
        <row r="1584">
          <cell r="A1584">
            <v>2822</v>
          </cell>
          <cell r="B1584" t="str">
            <v>CONEXION TELEF. RESID.E-3</v>
          </cell>
          <cell r="C1584" t="str">
            <v>UN</v>
          </cell>
        </row>
        <row r="1585">
          <cell r="A1585">
            <v>2823</v>
          </cell>
          <cell r="B1585" t="str">
            <v>CONEXION TELEF. RESID.E-4</v>
          </cell>
          <cell r="C1585" t="str">
            <v>UN</v>
          </cell>
        </row>
        <row r="1586">
          <cell r="A1586">
            <v>2824</v>
          </cell>
          <cell r="B1586" t="str">
            <v>CONEXION TELEF. RESID.E-5</v>
          </cell>
          <cell r="C1586" t="str">
            <v>UN</v>
          </cell>
        </row>
        <row r="1587">
          <cell r="A1587">
            <v>2825</v>
          </cell>
          <cell r="B1587" t="str">
            <v>CONEXION TELEF. RESID.E-6</v>
          </cell>
          <cell r="C1587" t="str">
            <v>UN</v>
          </cell>
        </row>
        <row r="1588">
          <cell r="A1588">
            <v>2826</v>
          </cell>
          <cell r="B1588" t="str">
            <v>CONEXION TELEF. NO  RESID</v>
          </cell>
          <cell r="C1588" t="str">
            <v>UN</v>
          </cell>
        </row>
        <row r="1589">
          <cell r="A1589">
            <v>2917</v>
          </cell>
          <cell r="B1589" t="str">
            <v>SONDEOS DE PERCUSION</v>
          </cell>
          <cell r="C1589" t="str">
            <v>ML</v>
          </cell>
        </row>
        <row r="1590">
          <cell r="A1590">
            <v>2918</v>
          </cell>
          <cell r="B1590" t="str">
            <v>DIVISIONES DE BAÑO</v>
          </cell>
          <cell r="C1590" t="str">
            <v>M2</v>
          </cell>
        </row>
        <row r="1591">
          <cell r="A1591">
            <v>2950</v>
          </cell>
          <cell r="B1591" t="str">
            <v>LADRILLO BLOQUE No. 3</v>
          </cell>
          <cell r="C1591" t="str">
            <v>UN</v>
          </cell>
        </row>
        <row r="1592">
          <cell r="A1592">
            <v>2951</v>
          </cell>
          <cell r="B1592" t="str">
            <v>LADRILLO BLOQUE No. 4</v>
          </cell>
          <cell r="C1592" t="str">
            <v>UN</v>
          </cell>
        </row>
        <row r="1593">
          <cell r="A1593">
            <v>2952</v>
          </cell>
          <cell r="B1593" t="str">
            <v>LADRILLO BLOQUE No. 5</v>
          </cell>
          <cell r="C1593" t="str">
            <v>UN</v>
          </cell>
        </row>
        <row r="1594">
          <cell r="A1594">
            <v>2953</v>
          </cell>
          <cell r="B1594" t="str">
            <v>LADR.TOLETE TIP0 1 COMUN</v>
          </cell>
          <cell r="C1594" t="str">
            <v>UN</v>
          </cell>
        </row>
        <row r="1595">
          <cell r="A1595">
            <v>2954</v>
          </cell>
          <cell r="B1595" t="str">
            <v>LADR.TOLETE TIPO 2 REC.</v>
          </cell>
          <cell r="C1595" t="str">
            <v>UN</v>
          </cell>
        </row>
        <row r="1596">
          <cell r="A1596">
            <v>2955</v>
          </cell>
          <cell r="B1596" t="str">
            <v>LADR.TOLETE TIPO 3 ESTR.</v>
          </cell>
          <cell r="C1596" t="str">
            <v>UN</v>
          </cell>
        </row>
        <row r="1597">
          <cell r="A1597">
            <v>2956</v>
          </cell>
          <cell r="B1597" t="str">
            <v>IMPERM.INTEG MORT  (PROM)</v>
          </cell>
          <cell r="C1597" t="str">
            <v>KG</v>
          </cell>
        </row>
        <row r="1598">
          <cell r="A1598">
            <v>2957</v>
          </cell>
          <cell r="B1598" t="str">
            <v>ACELERANTE DE FRAGUADO</v>
          </cell>
          <cell r="C1598" t="str">
            <v>KG</v>
          </cell>
        </row>
        <row r="1599">
          <cell r="A1599">
            <v>2958</v>
          </cell>
          <cell r="B1599" t="str">
            <v>PINTURA VINILO T 1 SUPER</v>
          </cell>
          <cell r="C1599" t="str">
            <v>GL</v>
          </cell>
        </row>
        <row r="1600">
          <cell r="A1600">
            <v>2959</v>
          </cell>
          <cell r="B1600" t="str">
            <v>PINTURA VINILO T 2 NORM.</v>
          </cell>
          <cell r="C1600" t="str">
            <v>GL</v>
          </cell>
        </row>
        <row r="1601">
          <cell r="A1601">
            <v>2960</v>
          </cell>
          <cell r="B1601" t="str">
            <v>PINTURA VINILO TIPO 3</v>
          </cell>
          <cell r="C1601" t="str">
            <v>GL</v>
          </cell>
        </row>
        <row r="1602">
          <cell r="A1602">
            <v>2961</v>
          </cell>
          <cell r="B1602" t="str">
            <v>ESMALTE TIPO 1 SUPERIOR</v>
          </cell>
          <cell r="C1602" t="str">
            <v>GL</v>
          </cell>
        </row>
        <row r="1603">
          <cell r="A1603">
            <v>2962</v>
          </cell>
          <cell r="B1603" t="str">
            <v>ESMALTE TIPO 2 NORMAL</v>
          </cell>
          <cell r="C1603" t="str">
            <v>GL</v>
          </cell>
        </row>
        <row r="1604">
          <cell r="A1604">
            <v>2963</v>
          </cell>
          <cell r="B1604" t="str">
            <v>ESMALTE TIPO 3 POPULAR</v>
          </cell>
          <cell r="C1604" t="str">
            <v>GL</v>
          </cell>
        </row>
        <row r="1605">
          <cell r="A1605">
            <v>2964</v>
          </cell>
          <cell r="B1605" t="str">
            <v>ANTICORROSIVO T 1 SUPER.</v>
          </cell>
          <cell r="C1605" t="str">
            <v>GL</v>
          </cell>
        </row>
        <row r="1606">
          <cell r="A1606">
            <v>2965</v>
          </cell>
          <cell r="B1606" t="str">
            <v>ANTICORROSIVO T 2 NORM.</v>
          </cell>
          <cell r="C1606" t="str">
            <v>GL</v>
          </cell>
        </row>
        <row r="1607">
          <cell r="A1607">
            <v>2966</v>
          </cell>
          <cell r="B1607" t="str">
            <v>ANTICORROSIVO T 3 POPUL.</v>
          </cell>
          <cell r="C1607" t="str">
            <v>GL</v>
          </cell>
        </row>
        <row r="1608">
          <cell r="A1608">
            <v>2967</v>
          </cell>
          <cell r="B1608" t="str">
            <v>RETARDANTE DE FRAGUADO</v>
          </cell>
          <cell r="C1608" t="str">
            <v>KG</v>
          </cell>
        </row>
        <row r="1609">
          <cell r="A1609">
            <v>2968</v>
          </cell>
          <cell r="B1609" t="str">
            <v>REPELENTE PARA FACHADA</v>
          </cell>
          <cell r="C1609" t="str">
            <v>KG</v>
          </cell>
        </row>
        <row r="1610">
          <cell r="A1610">
            <v>2977</v>
          </cell>
          <cell r="B1610" t="str">
            <v>RED SUMINISTRO PVC 2 1/2"</v>
          </cell>
          <cell r="C1610" t="str">
            <v>ML</v>
          </cell>
        </row>
        <row r="1611">
          <cell r="A1611">
            <v>2978</v>
          </cell>
          <cell r="B1611" t="str">
            <v>RED SUMINISTRO GALV. 4"</v>
          </cell>
          <cell r="C1611" t="str">
            <v>ML</v>
          </cell>
        </row>
        <row r="1612">
          <cell r="A1612">
            <v>2979</v>
          </cell>
          <cell r="B1612" t="str">
            <v>RED SUMINISTRO GALV. 3"</v>
          </cell>
          <cell r="C1612" t="str">
            <v>ML</v>
          </cell>
        </row>
        <row r="1613">
          <cell r="A1613">
            <v>2980</v>
          </cell>
          <cell r="B1613" t="str">
            <v>RED SUMINISTRO GALV.2 1/2</v>
          </cell>
          <cell r="C1613" t="str">
            <v>ML</v>
          </cell>
        </row>
        <row r="1614">
          <cell r="A1614">
            <v>2981</v>
          </cell>
          <cell r="B1614" t="str">
            <v>REGISTRO   2"</v>
          </cell>
          <cell r="C1614" t="str">
            <v>UN</v>
          </cell>
        </row>
        <row r="1615">
          <cell r="A1615">
            <v>2982</v>
          </cell>
          <cell r="B1615" t="str">
            <v>REGISTRO   1 1/2"</v>
          </cell>
          <cell r="C1615" t="str">
            <v>UN</v>
          </cell>
        </row>
        <row r="1616">
          <cell r="A1616">
            <v>2983</v>
          </cell>
          <cell r="B1616" t="str">
            <v>REGISTRO  2 1/2"</v>
          </cell>
          <cell r="C1616" t="str">
            <v>UN</v>
          </cell>
        </row>
        <row r="1617">
          <cell r="A1617">
            <v>2984</v>
          </cell>
          <cell r="B1617" t="str">
            <v>MORTERO               1:1:2</v>
          </cell>
          <cell r="C1617" t="str">
            <v>M3</v>
          </cell>
        </row>
        <row r="1618">
          <cell r="A1618">
            <v>2985</v>
          </cell>
          <cell r="B1618" t="str">
            <v>CANCHAS MULTIPLES 15X 30 MTS</v>
          </cell>
          <cell r="C1618" t="str">
            <v>UND</v>
          </cell>
        </row>
        <row r="1619">
          <cell r="A1619">
            <v>2986</v>
          </cell>
          <cell r="B1619" t="str">
            <v>CANCHAS MULTIPLES 15X 30 MTS</v>
          </cell>
        </row>
        <row r="1620">
          <cell r="A1620">
            <v>2987</v>
          </cell>
          <cell r="B1620" t="str">
            <v>FORMALETERIA</v>
          </cell>
        </row>
        <row r="1621">
          <cell r="A1621">
            <v>2988</v>
          </cell>
          <cell r="B1621" t="str">
            <v>DEMOLICION DE CIMIENTO</v>
          </cell>
          <cell r="C1621" t="str">
            <v>ML</v>
          </cell>
          <cell r="D1621">
            <v>4306.6772359999995</v>
          </cell>
        </row>
        <row r="1622">
          <cell r="A1622">
            <v>2989</v>
          </cell>
          <cell r="B1622" t="str">
            <v>DEMOLICION DE VIGAS Y COLUMNAS Y RETIRO DE ESCOMBRO</v>
          </cell>
          <cell r="C1622" t="str">
            <v>M3</v>
          </cell>
          <cell r="D1622">
            <v>32709.922855000001</v>
          </cell>
        </row>
        <row r="1623">
          <cell r="A1623">
            <v>2990</v>
          </cell>
          <cell r="B1623" t="str">
            <v>ACERO DE REFUERZO ZAPATAS,COLUMNAS,VIGA</v>
          </cell>
          <cell r="C1623" t="str">
            <v>KG</v>
          </cell>
          <cell r="D1623">
            <v>2515.6200000000003</v>
          </cell>
        </row>
        <row r="1624">
          <cell r="A1624">
            <v>2991</v>
          </cell>
          <cell r="B1624" t="str">
            <v>VIGA DE AMARRE PEDESTAL 30 X 30 CONCRETO 3,000 PSI</v>
          </cell>
          <cell r="C1624" t="str">
            <v>ML</v>
          </cell>
          <cell r="D1624">
            <v>48051.025842500007</v>
          </cell>
        </row>
        <row r="1625">
          <cell r="A1625">
            <v>2992</v>
          </cell>
          <cell r="B1625" t="str">
            <v>PEDESTAL EN CONCRETO 3,000 PSI</v>
          </cell>
          <cell r="C1625" t="str">
            <v>M3</v>
          </cell>
          <cell r="D1625">
            <v>303322.57825000002</v>
          </cell>
        </row>
        <row r="1626">
          <cell r="A1626">
            <v>2993</v>
          </cell>
          <cell r="B1626" t="str">
            <v>COLUMNAS 30 X 30 1° PISO CONCRETO DE 3,000 PSI</v>
          </cell>
          <cell r="C1626" t="str">
            <v>M3</v>
          </cell>
          <cell r="D1626">
            <v>389102.5649</v>
          </cell>
        </row>
        <row r="1627">
          <cell r="A1627">
            <v>2994</v>
          </cell>
          <cell r="B1627" t="str">
            <v>COLUMNAS 30 X 30 2° PISO CONCRETO DE 3,000 PSI</v>
          </cell>
          <cell r="C1627" t="str">
            <v>M3</v>
          </cell>
          <cell r="D1627">
            <v>389102.5649</v>
          </cell>
        </row>
        <row r="1628">
          <cell r="A1628">
            <v>2995</v>
          </cell>
          <cell r="B1628" t="str">
            <v>ACERO DE REFUERZO COLUMNAS EN CONCRETO 30 X 30 2 PISO</v>
          </cell>
          <cell r="C1628" t="str">
            <v>KG</v>
          </cell>
          <cell r="D1628">
            <v>2632.69</v>
          </cell>
        </row>
        <row r="1629">
          <cell r="A1629">
            <v>2996</v>
          </cell>
          <cell r="B1629" t="str">
            <v>LOSA ENTREPISO CASETON ICOPOR PERDIDO CONCRETO 3,000 PSI e=0,40 EN 2 DIRECCIONES</v>
          </cell>
          <cell r="C1629" t="str">
            <v>M2</v>
          </cell>
          <cell r="D1629">
            <v>76002.44975</v>
          </cell>
        </row>
        <row r="1630">
          <cell r="A1630">
            <v>2997</v>
          </cell>
          <cell r="B1630" t="str">
            <v>ACERO DE REFUERZO LOSA VIGAS Y VIGETAS</v>
          </cell>
          <cell r="C1630" t="str">
            <v>KG</v>
          </cell>
          <cell r="D1630">
            <v>2645.74</v>
          </cell>
        </row>
        <row r="1631">
          <cell r="A1631">
            <v>2998</v>
          </cell>
          <cell r="B1631" t="str">
            <v>ESCALERA CONCRETO 3000 PSI(CIRCULACION 1,20 M) INCLUYE REFUERZO</v>
          </cell>
          <cell r="C1631" t="str">
            <v>M3</v>
          </cell>
          <cell r="D1631">
            <v>560592.63185000001</v>
          </cell>
        </row>
        <row r="1632">
          <cell r="A1632">
            <v>2999</v>
          </cell>
          <cell r="B1632" t="str">
            <v>ACERO DE REFUERZO DE 3/8 40,000 PSI</v>
          </cell>
          <cell r="C1632" t="str">
            <v>KG</v>
          </cell>
          <cell r="D1632">
            <v>2359.5344</v>
          </cell>
        </row>
        <row r="1633">
          <cell r="A1633">
            <v>3000</v>
          </cell>
          <cell r="B1633" t="str">
            <v>ACERO DE REFUERZO DE  60,000 PSI</v>
          </cell>
          <cell r="C1633" t="str">
            <v>KG</v>
          </cell>
          <cell r="D1633">
            <v>2134.4607999999998</v>
          </cell>
        </row>
        <row r="1634">
          <cell r="A1634">
            <v>3001</v>
          </cell>
          <cell r="B1634" t="str">
            <v>VIGA AEREA EN T EJE F 4-5 EN CONCRETO 3,000 PSI</v>
          </cell>
          <cell r="C1634" t="str">
            <v>ML</v>
          </cell>
          <cell r="D1634">
            <v>22186.031950000001</v>
          </cell>
        </row>
        <row r="1635">
          <cell r="A1635">
            <v>3002</v>
          </cell>
          <cell r="B1635" t="str">
            <v>VIGA CULATA 0,5X0,25 EN CONCRETO DE 3000 PSI INCLUYE REFUERZO</v>
          </cell>
          <cell r="C1635" t="str">
            <v>ML</v>
          </cell>
          <cell r="D1635">
            <v>27190.058072000003</v>
          </cell>
        </row>
        <row r="1636">
          <cell r="A1636">
            <v>3003</v>
          </cell>
          <cell r="B1636" t="str">
            <v>VIGA DINTEL 0,15 X 0,25 CONCRETO SOBRE MUROS DE CULATA</v>
          </cell>
          <cell r="C1636" t="str">
            <v>ML</v>
          </cell>
          <cell r="D1636">
            <v>31546.465272000001</v>
          </cell>
        </row>
        <row r="1637">
          <cell r="A1637">
            <v>3004</v>
          </cell>
          <cell r="B1637" t="str">
            <v>PERGOLAS ACCESO 0,30 X 0,10, h= 1,20 m EM CONCRETO DE 2,500 PSI</v>
          </cell>
          <cell r="C1637" t="str">
            <v>UN</v>
          </cell>
          <cell r="D1637">
            <v>40266.660380000001</v>
          </cell>
        </row>
        <row r="1638">
          <cell r="A1638">
            <v>3005</v>
          </cell>
          <cell r="B1638" t="str">
            <v>FORMALETA PARA COLUMNETA</v>
          </cell>
          <cell r="C1638" t="str">
            <v>UN</v>
          </cell>
          <cell r="D1638">
            <v>40215</v>
          </cell>
        </row>
        <row r="1639">
          <cell r="A1639">
            <v>3006</v>
          </cell>
          <cell r="B1639" t="str">
            <v>VIGA DINTEL 0,12 X 0,25 CONCRETO MURO PERIMETRAL EJE 2-6 INCLUYE REFUERZO</v>
          </cell>
          <cell r="C1639" t="str">
            <v>ML</v>
          </cell>
          <cell r="D1639">
            <v>26619.292874999999</v>
          </cell>
        </row>
        <row r="1640">
          <cell r="A1640">
            <v>3007</v>
          </cell>
          <cell r="B1640" t="str">
            <v>ALFAJIAS 0,20 X 0,11 EN CONCRETO 3000 PSI</v>
          </cell>
          <cell r="C1640" t="str">
            <v>ML</v>
          </cell>
          <cell r="D1640">
            <v>18399.945147999999</v>
          </cell>
        </row>
        <row r="1641">
          <cell r="A1641">
            <v>3008</v>
          </cell>
          <cell r="B1641" t="str">
            <v>COLUMNETA TIPO 1 MURO PERIMETRAL 1o PISO 12 X 30 h=3,00 m EN CONCRETO 3000 PSI INCLUYE REFUERZO</v>
          </cell>
          <cell r="C1641" t="str">
            <v>UN</v>
          </cell>
          <cell r="D1641">
            <v>97299.012072000012</v>
          </cell>
        </row>
        <row r="1642">
          <cell r="A1642">
            <v>3009</v>
          </cell>
          <cell r="B1642" t="str">
            <v>COLUMNETA TIPO 2  1o PISO AULA No 4 0,12 X 30 h=3,00 m EN CONCRETO 3000 PSI INCLUYE REFUERZO</v>
          </cell>
          <cell r="C1642" t="str">
            <v>UN</v>
          </cell>
          <cell r="D1642">
            <v>127059.74324800001</v>
          </cell>
        </row>
        <row r="1643">
          <cell r="A1643">
            <v>3010</v>
          </cell>
          <cell r="B1643" t="str">
            <v>ESTRUCTURA METALICA 2o PISO -EL BANCO</v>
          </cell>
          <cell r="C1643" t="str">
            <v>UN</v>
          </cell>
          <cell r="D1643">
            <v>6737741.8499999996</v>
          </cell>
        </row>
        <row r="1644">
          <cell r="A1644">
            <v>3011</v>
          </cell>
          <cell r="B1644" t="str">
            <v>ESTRUCTURA METALICA ESCALERA EL BANCO</v>
          </cell>
          <cell r="C1644" t="str">
            <v>UN</v>
          </cell>
          <cell r="D1644">
            <v>324852</v>
          </cell>
        </row>
        <row r="1645">
          <cell r="A1645">
            <v>3012</v>
          </cell>
          <cell r="B1645" t="str">
            <v>ESTRUCTURA METALICA PARA AULA 4 EL BANCO</v>
          </cell>
          <cell r="C1645" t="str">
            <v>UN</v>
          </cell>
          <cell r="D1645">
            <v>2328548.9500000002</v>
          </cell>
        </row>
        <row r="1646">
          <cell r="A1646">
            <v>3013</v>
          </cell>
          <cell r="B1646" t="str">
            <v>ESTRUCTURA METALICA PARA ACCESO EL BANCO</v>
          </cell>
          <cell r="C1646" t="str">
            <v>UN</v>
          </cell>
          <cell r="D1646">
            <v>1349007.85</v>
          </cell>
        </row>
        <row r="1647">
          <cell r="A1647">
            <v>3014</v>
          </cell>
          <cell r="B1647" t="str">
            <v>MURO EN BLOQUE DE ARCILLA No4 e=0,12</v>
          </cell>
          <cell r="C1647" t="str">
            <v>M2</v>
          </cell>
          <cell r="D1647">
            <v>14001.763999999999</v>
          </cell>
        </row>
        <row r="1648">
          <cell r="A1648">
            <v>3015</v>
          </cell>
          <cell r="B1648" t="str">
            <v>LEVANTE LINEAL MUROS BLOQUE ARCILLA No 4 e=0,12</v>
          </cell>
          <cell r="C1648" t="str">
            <v>ML</v>
          </cell>
          <cell r="D1648">
            <v>7540.8415999999997</v>
          </cell>
        </row>
        <row r="1649">
          <cell r="A1649">
            <v>3016</v>
          </cell>
          <cell r="B1649" t="str">
            <v>MURO EN BLOQUE DE ARCILLA No 6</v>
          </cell>
          <cell r="C1649" t="str">
            <v>M2</v>
          </cell>
          <cell r="D1649">
            <v>21943.454519999999</v>
          </cell>
        </row>
        <row r="1650">
          <cell r="A1650">
            <v>3017</v>
          </cell>
          <cell r="B1650" t="str">
            <v>MURO EN BLOQUE ABUZARDADO e=0,12</v>
          </cell>
          <cell r="C1650" t="str">
            <v>M2</v>
          </cell>
          <cell r="D1650">
            <v>20185.37168</v>
          </cell>
        </row>
        <row r="1651">
          <cell r="A1651">
            <v>3018</v>
          </cell>
          <cell r="B1651" t="str">
            <v>PLACA ZABALETA LADRILLO COMUN SENCILLO MORT, IMP 1: 4 SIKA1 IMPERMEAB. MANTO DE EDIL ESTÁNDAR DE 3,MM</v>
          </cell>
          <cell r="C1651" t="str">
            <v>M2</v>
          </cell>
          <cell r="D1651">
            <v>83096.440159999998</v>
          </cell>
        </row>
        <row r="1652">
          <cell r="A1652">
            <v>3019</v>
          </cell>
          <cell r="B1652" t="str">
            <v>CAÑUELA EN CONCRETO 20 X 12</v>
          </cell>
          <cell r="C1652" t="str">
            <v>ML</v>
          </cell>
          <cell r="D1652">
            <v>0</v>
          </cell>
        </row>
        <row r="1653">
          <cell r="A1653">
            <v>3020</v>
          </cell>
          <cell r="B1653" t="str">
            <v>IMPERMEABILIZACION CON EMULSION ASFALTICA</v>
          </cell>
          <cell r="C1653" t="str">
            <v>M2</v>
          </cell>
          <cell r="D1653">
            <v>204094.15999999997</v>
          </cell>
        </row>
        <row r="1654">
          <cell r="A1654">
            <v>3021</v>
          </cell>
          <cell r="B1654" t="str">
            <v>MANTO DE EDIL STANDARD 3,MM</v>
          </cell>
          <cell r="C1654" t="str">
            <v>M2</v>
          </cell>
          <cell r="D1654">
            <v>204094.15999999997</v>
          </cell>
        </row>
        <row r="1655">
          <cell r="A1655">
            <v>3022</v>
          </cell>
          <cell r="B1655" t="str">
            <v>PAÑETE IMPERMEABILIZADO MORTERO 1,3 SIKA1</v>
          </cell>
          <cell r="C1655" t="str">
            <v>M2</v>
          </cell>
          <cell r="D1655">
            <v>14169.1</v>
          </cell>
        </row>
        <row r="1656">
          <cell r="A1656">
            <v>3023</v>
          </cell>
          <cell r="B1656" t="str">
            <v>PLACA BASE CONCRETO 2500 PSI e=0,10 M</v>
          </cell>
          <cell r="C1656" t="str">
            <v>M2</v>
          </cell>
          <cell r="D1656">
            <v>25752.415999999997</v>
          </cell>
        </row>
        <row r="1657">
          <cell r="A1657">
            <v>3024</v>
          </cell>
          <cell r="B1657" t="str">
            <v>ZABALETA LADRILLO COMUN DOBLE MORTERO 1,4 IMPERMEAB CON SIKA 1 CON MANTO EDIL STANDARD 3 M</v>
          </cell>
          <cell r="C1657" t="str">
            <v>M2</v>
          </cell>
          <cell r="D1657">
            <v>14560.5064</v>
          </cell>
        </row>
        <row r="1658">
          <cell r="A1658">
            <v>3025</v>
          </cell>
          <cell r="B1658" t="str">
            <v>PAÑETE LINEAL LISO PLACAS MORTERO 1:6, e=0.015m</v>
          </cell>
          <cell r="C1658" t="str">
            <v>ML</v>
          </cell>
          <cell r="D1658">
            <v>4398.1346000000003</v>
          </cell>
        </row>
        <row r="1659">
          <cell r="A1659">
            <v>3026</v>
          </cell>
        </row>
        <row r="1660">
          <cell r="A1660">
            <v>3027</v>
          </cell>
        </row>
        <row r="1661">
          <cell r="A1661">
            <v>3028</v>
          </cell>
        </row>
        <row r="1662">
          <cell r="A1662">
            <v>3029</v>
          </cell>
        </row>
        <row r="1663">
          <cell r="A1663">
            <v>3030</v>
          </cell>
          <cell r="B1663" t="str">
            <v>SALIDA TOMACORRIENTE COMUN</v>
          </cell>
          <cell r="C1663" t="str">
            <v>UND</v>
          </cell>
          <cell r="D1663">
            <v>13540.88</v>
          </cell>
        </row>
        <row r="1664">
          <cell r="A1664">
            <v>3031</v>
          </cell>
          <cell r="B1664" t="str">
            <v>SALIDA LAMPARA FLUORECENTE 2 X 32</v>
          </cell>
          <cell r="C1664" t="str">
            <v>UND</v>
          </cell>
          <cell r="D1664">
            <v>99698.48</v>
          </cell>
        </row>
        <row r="1665">
          <cell r="A1665">
            <v>3032</v>
          </cell>
          <cell r="B1665" t="str">
            <v>SALIDA BOMBILLO INCANDESENTE INCLUYE BOMBILLO 100 W</v>
          </cell>
          <cell r="C1665" t="str">
            <v>UND</v>
          </cell>
          <cell r="D1665">
            <v>29421.87</v>
          </cell>
        </row>
        <row r="1666">
          <cell r="A1666">
            <v>3033</v>
          </cell>
          <cell r="B1666" t="str">
            <v>INTERUPTOR SENCILLO</v>
          </cell>
          <cell r="C1666" t="str">
            <v>UND</v>
          </cell>
          <cell r="D1666">
            <v>14764.429999999998</v>
          </cell>
        </row>
        <row r="1667">
          <cell r="A1667">
            <v>3034</v>
          </cell>
          <cell r="B1667" t="str">
            <v>SALIDA VENTILADOR 250W INCLUYE VENTILADOR</v>
          </cell>
          <cell r="C1667" t="str">
            <v>UND</v>
          </cell>
          <cell r="D1667">
            <v>216909.93000000002</v>
          </cell>
        </row>
        <row r="1668">
          <cell r="A1668">
            <v>3035</v>
          </cell>
          <cell r="B1668" t="str">
            <v>TABLERO BIFASICO DE 18 CIRCUITO</v>
          </cell>
          <cell r="C1668" t="str">
            <v>UND</v>
          </cell>
          <cell r="D1668">
            <v>396031.79</v>
          </cell>
        </row>
        <row r="1669">
          <cell r="A1669">
            <v>3036</v>
          </cell>
          <cell r="B1669" t="str">
            <v>TABLERO PRINCIPAL CON TOTALIZADOR 3 X 100 A</v>
          </cell>
          <cell r="C1669" t="str">
            <v>UND</v>
          </cell>
          <cell r="D1669">
            <v>514034.8</v>
          </cell>
        </row>
        <row r="1670">
          <cell r="A1670">
            <v>3037</v>
          </cell>
          <cell r="B1670" t="str">
            <v>PUESTA A TIERRA TABLEROS</v>
          </cell>
          <cell r="C1670" t="str">
            <v>UND</v>
          </cell>
          <cell r="D1670">
            <v>197277.85</v>
          </cell>
        </row>
        <row r="1671">
          <cell r="A1671">
            <v>3038</v>
          </cell>
          <cell r="B1671" t="str">
            <v>ACOMETIDA AEREA CONDUCTOR 3 No 4/0 AWG</v>
          </cell>
          <cell r="C1671" t="str">
            <v>ML</v>
          </cell>
          <cell r="D1671">
            <v>229783.8</v>
          </cell>
        </row>
        <row r="1672">
          <cell r="A1672">
            <v>3039</v>
          </cell>
          <cell r="B1672" t="str">
            <v>ACOMETIDA SUBTERRANEA FUERZA DE 3" CONDUCTOR 3 No 4/0 AWG</v>
          </cell>
          <cell r="C1672" t="str">
            <v>ML</v>
          </cell>
          <cell r="D1672">
            <v>244495</v>
          </cell>
        </row>
        <row r="1673">
          <cell r="A1673">
            <v>3040</v>
          </cell>
          <cell r="B1673" t="str">
            <v>ACOMETIDA DE FUERZA 2" CONDUCTOR 2 No 1/0 +1No 2 + 1 No 2 (T)</v>
          </cell>
          <cell r="C1673" t="str">
            <v>ML</v>
          </cell>
          <cell r="D1673">
            <v>140341.4</v>
          </cell>
        </row>
        <row r="1674">
          <cell r="A1674">
            <v>3041</v>
          </cell>
          <cell r="B1674" t="str">
            <v>ACOMETIDA PARCIAL 3/4" CONDUCTOR 2 No 12</v>
          </cell>
          <cell r="C1674" t="str">
            <v>ML</v>
          </cell>
          <cell r="D1674">
            <v>12050.3</v>
          </cell>
        </row>
        <row r="1675">
          <cell r="A1675">
            <v>3042</v>
          </cell>
          <cell r="B1675" t="str">
            <v>ACOMETIDA PARCIAL 3/4" CONDUCTOR 3 No 12</v>
          </cell>
          <cell r="C1675" t="str">
            <v>ML</v>
          </cell>
          <cell r="D1675">
            <v>15802.150000000001</v>
          </cell>
        </row>
        <row r="1676">
          <cell r="A1676">
            <v>3043</v>
          </cell>
          <cell r="B1676" t="str">
            <v>ACOMETIDA PARCIAL 3/4" CONDUCTOR 4 No 12</v>
          </cell>
          <cell r="C1676" t="str">
            <v>ML</v>
          </cell>
          <cell r="D1676">
            <v>19830.849999999999</v>
          </cell>
        </row>
        <row r="1677">
          <cell r="A1677">
            <v>3044</v>
          </cell>
          <cell r="B1677" t="str">
            <v>ACOMETIDA PARCIAL 3/4" CONDUCTOR 5 No 12</v>
          </cell>
          <cell r="C1677" t="str">
            <v>ML</v>
          </cell>
          <cell r="D1677">
            <v>23634.95</v>
          </cell>
        </row>
        <row r="1678">
          <cell r="A1678">
            <v>3045</v>
          </cell>
          <cell r="B1678" t="str">
            <v>ACOMETIDA PARCIAL 3/4" CONDUCTOR 6 No 12</v>
          </cell>
          <cell r="C1678" t="str">
            <v>ML</v>
          </cell>
          <cell r="D1678">
            <v>27551.35</v>
          </cell>
        </row>
        <row r="1679">
          <cell r="A1679">
            <v>3046</v>
          </cell>
          <cell r="B1679" t="str">
            <v>ACOMETIDA PARCIAL 1/2" CONDUCTOR 3 No 12</v>
          </cell>
          <cell r="C1679" t="str">
            <v>ML</v>
          </cell>
          <cell r="D1679">
            <v>14506</v>
          </cell>
        </row>
        <row r="1680">
          <cell r="A1680">
            <v>3047</v>
          </cell>
          <cell r="B1680" t="str">
            <v>REGISTRO ELECTRICO DE 0,60 X 0,60 X 0,60 CON TAPA EN CONCRETO</v>
          </cell>
          <cell r="C1680" t="str">
            <v>UND</v>
          </cell>
          <cell r="D1680">
            <v>251303.64079999999</v>
          </cell>
        </row>
        <row r="1681">
          <cell r="A1681">
            <v>3048</v>
          </cell>
          <cell r="B1681" t="str">
            <v>TAPA EN CONCRETO PARA  REGISTRO 0,60 X 0,60</v>
          </cell>
          <cell r="C1681" t="str">
            <v>UND</v>
          </cell>
          <cell r="D1681">
            <v>138687.66</v>
          </cell>
        </row>
        <row r="1682">
          <cell r="A1682">
            <v>3049</v>
          </cell>
          <cell r="B1682" t="str">
            <v>MEDIDOR 220 V -MONOFASICO TRIFILAR</v>
          </cell>
          <cell r="C1682" t="str">
            <v>UND</v>
          </cell>
          <cell r="D1682">
            <v>747425</v>
          </cell>
        </row>
        <row r="1683">
          <cell r="A1683">
            <v>3050</v>
          </cell>
          <cell r="B1683" t="str">
            <v>TRANFORMADOR MONOFASICO 25 KVA</v>
          </cell>
          <cell r="C1683" t="str">
            <v>UND</v>
          </cell>
          <cell r="D1683">
            <v>3781419.9</v>
          </cell>
        </row>
        <row r="1684">
          <cell r="A1684">
            <v>3051</v>
          </cell>
          <cell r="B1684" t="str">
            <v>JUEGO DE PARARRAYOS 2F COMPLETO</v>
          </cell>
          <cell r="C1684" t="str">
            <v>UND</v>
          </cell>
          <cell r="D1684">
            <v>511503</v>
          </cell>
        </row>
        <row r="1685">
          <cell r="A1685">
            <v>3052</v>
          </cell>
          <cell r="B1685" t="str">
            <v>RELLENO CON MATERIAL DE DEMOLICION Y ARENA</v>
          </cell>
          <cell r="C1685" t="str">
            <v>M3</v>
          </cell>
          <cell r="D1685">
            <v>17499.803</v>
          </cell>
        </row>
        <row r="1686">
          <cell r="A1686">
            <v>3053</v>
          </cell>
          <cell r="B1686" t="str">
            <v>ALISTADO IMPERMEABILIZADO PISOS 0,04 M MORTERO 1:4</v>
          </cell>
          <cell r="C1686" t="str">
            <v>M2</v>
          </cell>
          <cell r="D1686">
            <v>13442.122971999997</v>
          </cell>
        </row>
        <row r="1687">
          <cell r="A1687">
            <v>3054</v>
          </cell>
          <cell r="B1687" t="str">
            <v>ALISTADO  PISOS 0,04 M MORTERO 1:4</v>
          </cell>
          <cell r="C1687" t="str">
            <v>M2</v>
          </cell>
          <cell r="D1687">
            <v>10090.245199999999</v>
          </cell>
        </row>
        <row r="1688">
          <cell r="A1688">
            <v>3055</v>
          </cell>
          <cell r="B1688" t="str">
            <v>ALISTADO LINEAL  IMPERMEABILIZADO PISOS 0,04 M MORTERO 1:4</v>
          </cell>
          <cell r="C1688" t="str">
            <v>ML</v>
          </cell>
          <cell r="D1688">
            <v>8009.0990999999995</v>
          </cell>
        </row>
        <row r="1689">
          <cell r="A1689">
            <v>3056</v>
          </cell>
          <cell r="B1689" t="str">
            <v xml:space="preserve">GRADAS EN TABLON ALFA 25 X 25 Y GRAVILLA </v>
          </cell>
          <cell r="C1689" t="str">
            <v>ML</v>
          </cell>
          <cell r="D1689">
            <v>16700.148474000001</v>
          </cell>
        </row>
        <row r="1690">
          <cell r="A1690">
            <v>3057</v>
          </cell>
          <cell r="B1690" t="str">
            <v>GRAVILLA O PIEDRA CHINA</v>
          </cell>
          <cell r="C1690" t="str">
            <v>M2</v>
          </cell>
          <cell r="D1690">
            <v>32136.140000000003</v>
          </cell>
        </row>
        <row r="1691">
          <cell r="A1691">
            <v>3058</v>
          </cell>
          <cell r="B1691" t="str">
            <v>CUBIERTA LAMINA ONDULADA ETERNIT PERFIL 7</v>
          </cell>
          <cell r="C1691" t="str">
            <v>M2</v>
          </cell>
          <cell r="D1691">
            <v>29026.020100000002</v>
          </cell>
        </row>
        <row r="1692">
          <cell r="A1692">
            <v>3059</v>
          </cell>
          <cell r="B1692" t="str">
            <v>CABALLETE ETERNIT PERFIL 7</v>
          </cell>
          <cell r="C1692" t="str">
            <v>ML</v>
          </cell>
          <cell r="D1692">
            <v>34126.99</v>
          </cell>
        </row>
        <row r="1693">
          <cell r="A1693">
            <v>3060</v>
          </cell>
          <cell r="B1693" t="str">
            <v>CIELO RAZO LAMINA DE YESO ,61 X ,61 TERMO ACUST, COLOR NATURAL. PERFILERIA DE ALUMINIO BLANCO TEE 3/4 X 3/4 SUSPENDIDO</v>
          </cell>
          <cell r="C1693" t="str">
            <v>M2</v>
          </cell>
          <cell r="D1693">
            <v>34240</v>
          </cell>
        </row>
        <row r="1694">
          <cell r="A1694">
            <v>3061</v>
          </cell>
          <cell r="B1694" t="str">
            <v>PUERTA EN LAMINA GALV. CAL 20 1,00 X 2,50</v>
          </cell>
          <cell r="C1694" t="str">
            <v>UND</v>
          </cell>
          <cell r="D1694">
            <v>356816.25</v>
          </cell>
        </row>
        <row r="1695">
          <cell r="A1695">
            <v>3062</v>
          </cell>
          <cell r="B1695" t="str">
            <v xml:space="preserve">BARRANDA TUBO GALV, 1  1  1/2" INCLUYE PILARES DOBLES CONCRETO 0,10 M X 0,20 M </v>
          </cell>
          <cell r="C1695" t="str">
            <v>ML</v>
          </cell>
          <cell r="D1695">
            <v>86895.898224999997</v>
          </cell>
        </row>
        <row r="1696">
          <cell r="A1696">
            <v>3063</v>
          </cell>
          <cell r="B1696" t="str">
            <v>PUERTAS P2 LAMINA GALV. CAL 22  1.80 X 2.90 DE 2 HOJAS</v>
          </cell>
          <cell r="C1696" t="str">
            <v>UND</v>
          </cell>
          <cell r="D1696">
            <v>867882.35000000009</v>
          </cell>
        </row>
        <row r="1697">
          <cell r="A1697">
            <v>3064</v>
          </cell>
          <cell r="B1697" t="str">
            <v>VENTANA ALUMINIO CORREDIZA</v>
          </cell>
          <cell r="C1697" t="str">
            <v>M2</v>
          </cell>
          <cell r="D1697">
            <v>114302.39999999999</v>
          </cell>
        </row>
        <row r="1698">
          <cell r="A1698">
            <v>3065</v>
          </cell>
          <cell r="B1698" t="str">
            <v>VENTANA ALUMINIO PROYECTANTE</v>
          </cell>
          <cell r="C1698" t="str">
            <v>M2</v>
          </cell>
          <cell r="D1698">
            <v>124360.4</v>
          </cell>
        </row>
        <row r="1699">
          <cell r="A1699">
            <v>3066</v>
          </cell>
          <cell r="B1699" t="str">
            <v xml:space="preserve"> VINILO MUROS INTERIORES - 3 MANOS</v>
          </cell>
          <cell r="C1699" t="str">
            <v>M2</v>
          </cell>
          <cell r="D1699">
            <v>5017.7659999999996</v>
          </cell>
        </row>
        <row r="1700">
          <cell r="A1700">
            <v>3067</v>
          </cell>
          <cell r="B1700" t="str">
            <v xml:space="preserve"> VINILO MUROS LINEAL INTERIORES - 3 MANOS</v>
          </cell>
          <cell r="C1700" t="str">
            <v>ML</v>
          </cell>
          <cell r="D1700">
            <v>2832.1460000000002</v>
          </cell>
        </row>
        <row r="1701">
          <cell r="A1701">
            <v>3068</v>
          </cell>
          <cell r="B1701" t="str">
            <v xml:space="preserve"> VINILO SOBRE PAÑETE - 2 MANOS. MUROS EXTERIORES</v>
          </cell>
          <cell r="C1701" t="str">
            <v>M2</v>
          </cell>
          <cell r="D1701">
            <v>4324.1432000000004</v>
          </cell>
        </row>
        <row r="1702">
          <cell r="A1702">
            <v>3069</v>
          </cell>
          <cell r="B1702" t="str">
            <v xml:space="preserve"> VINILO LINEAL SOBRE PAÑETE - 2 MANOS. MUROS EXTERIORES</v>
          </cell>
          <cell r="C1702" t="str">
            <v>ML</v>
          </cell>
          <cell r="D1702">
            <v>1914.9329000000002</v>
          </cell>
        </row>
        <row r="1703">
          <cell r="A1703">
            <v>3070</v>
          </cell>
          <cell r="B1703" t="str">
            <v xml:space="preserve">  VINILO SOBRE LOSA - 3 MANOS</v>
          </cell>
          <cell r="C1703" t="str">
            <v>M2</v>
          </cell>
          <cell r="D1703">
            <v>3309.6435000000001</v>
          </cell>
        </row>
        <row r="1704">
          <cell r="A1704">
            <v>3071</v>
          </cell>
          <cell r="B1704" t="str">
            <v>ESTUCO SOBRE MUROS</v>
          </cell>
          <cell r="C1704" t="str">
            <v>M2</v>
          </cell>
          <cell r="D1704">
            <v>2814.2191000000003</v>
          </cell>
        </row>
        <row r="1705">
          <cell r="A1705">
            <v>3072</v>
          </cell>
          <cell r="B1705" t="str">
            <v>ESTUCO LINEAL SOBRE MUROS</v>
          </cell>
          <cell r="C1705" t="str">
            <v>ML</v>
          </cell>
          <cell r="D1705">
            <v>1703.4734899999999</v>
          </cell>
        </row>
        <row r="1706">
          <cell r="A1706">
            <v>3073</v>
          </cell>
          <cell r="B1706" t="str">
            <v xml:space="preserve"> ESTUCO SOBRE PLACA</v>
          </cell>
          <cell r="C1706" t="str">
            <v>M2</v>
          </cell>
          <cell r="D1706">
            <v>3227.1464999999998</v>
          </cell>
        </row>
        <row r="1707">
          <cell r="A1707">
            <v>3074</v>
          </cell>
          <cell r="B1707" t="str">
            <v>FILOS Y DILATACIONES ESTUCO - YESO</v>
          </cell>
          <cell r="C1707" t="str">
            <v>ML</v>
          </cell>
          <cell r="D1707">
            <v>1866.6770000000001</v>
          </cell>
        </row>
        <row r="1708">
          <cell r="A1708">
            <v>3075</v>
          </cell>
          <cell r="B1708" t="str">
            <v xml:space="preserve"> IMPERMEABILIZACION LINEAL CON EMULSION ASFALTICA</v>
          </cell>
          <cell r="C1708" t="str">
            <v>ML</v>
          </cell>
          <cell r="D1708">
            <v>914.36590000000001</v>
          </cell>
        </row>
        <row r="1709">
          <cell r="A1709">
            <v>3076</v>
          </cell>
          <cell r="B1709" t="str">
            <v xml:space="preserve"> ANDENES EN CONCRETO 3000 PSI, e= 0.10 m</v>
          </cell>
          <cell r="C1709" t="str">
            <v>M2</v>
          </cell>
          <cell r="D1709">
            <v>43142.349060499997</v>
          </cell>
        </row>
        <row r="1710">
          <cell r="A1710">
            <v>3077</v>
          </cell>
          <cell r="B1710" t="str">
            <v xml:space="preserve"> RAMPA SOBRE TERRENO EN CONCRETO ESTRIADO 3000 PSI E=0.10m</v>
          </cell>
          <cell r="C1710" t="str">
            <v>M2</v>
          </cell>
          <cell r="D1710">
            <v>36160.876349999999</v>
          </cell>
        </row>
        <row r="1711">
          <cell r="A1711">
            <v>3078</v>
          </cell>
          <cell r="B1711" t="str">
            <v xml:space="preserve">  ASEO GENERAL Y PERMANENTE OBRA</v>
          </cell>
          <cell r="C1711" t="str">
            <v>GBL</v>
          </cell>
          <cell r="D1711">
            <v>2290.9475000000002</v>
          </cell>
        </row>
        <row r="1712">
          <cell r="A1712">
            <v>3079</v>
          </cell>
        </row>
        <row r="1713">
          <cell r="A1713">
            <v>3080</v>
          </cell>
          <cell r="B1713" t="str">
            <v xml:space="preserve"> DESMONTE Y RETIRO APARATOS SANITARIOS</v>
          </cell>
          <cell r="C1713" t="str">
            <v>UND</v>
          </cell>
          <cell r="D1713">
            <v>15676.8</v>
          </cell>
        </row>
        <row r="1714">
          <cell r="A1714">
            <v>3081</v>
          </cell>
          <cell r="B1714" t="str">
            <v xml:space="preserve"> DESMONTE MARCOS Y PUERTAS</v>
          </cell>
          <cell r="C1714" t="str">
            <v>UND</v>
          </cell>
          <cell r="D1714">
            <v>6795.84</v>
          </cell>
        </row>
        <row r="1715">
          <cell r="A1715">
            <v>3082</v>
          </cell>
          <cell r="B1715" t="str">
            <v>DESMONTE Y RETIRO DE LUMINARIAS</v>
          </cell>
          <cell r="C1715" t="str">
            <v>UND</v>
          </cell>
          <cell r="D1715">
            <v>4876.5349999999999</v>
          </cell>
        </row>
        <row r="1716">
          <cell r="A1716">
            <v>3083</v>
          </cell>
          <cell r="B1716" t="str">
            <v xml:space="preserve"> DEMOLICIÓN MUROS DE 0.10 Y 0.15m  Y RETIRO ESCOMBROS</v>
          </cell>
          <cell r="C1716" t="str">
            <v>M2</v>
          </cell>
          <cell r="D1716">
            <v>9762.5519999999997</v>
          </cell>
        </row>
        <row r="1717">
          <cell r="A1717">
            <v>3084</v>
          </cell>
          <cell r="B1717" t="str">
            <v>DEMOLICION DE PISO Y PLANTILLA Y RETIRO ESCOMBROS</v>
          </cell>
          <cell r="C1717" t="str">
            <v>ML</v>
          </cell>
          <cell r="D1717">
            <v>2565.0950000000003</v>
          </cell>
        </row>
        <row r="1718">
          <cell r="A1718">
            <v>3085</v>
          </cell>
          <cell r="B1718" t="str">
            <v>DEMOLICIÓN CIMIENTO ENTERRADOS</v>
          </cell>
          <cell r="C1718" t="str">
            <v>M3</v>
          </cell>
          <cell r="D1718">
            <v>79915.200000000012</v>
          </cell>
        </row>
        <row r="1719">
          <cell r="A1719">
            <v>3086</v>
          </cell>
          <cell r="B1719" t="str">
            <v>TRAZADO Y REPLANTEO SOBRE TERRENO</v>
          </cell>
          <cell r="C1719" t="str">
            <v>M2</v>
          </cell>
          <cell r="D1719">
            <v>654.47551999999996</v>
          </cell>
        </row>
        <row r="1720">
          <cell r="A1720">
            <v>3087</v>
          </cell>
          <cell r="B1720" t="str">
            <v xml:space="preserve"> RELLENO COMPENSADO CON MATERIAL DE EXCAVACIÓN</v>
          </cell>
          <cell r="C1720" t="str">
            <v>M3</v>
          </cell>
          <cell r="D1720">
            <v>4433.9854999999998</v>
          </cell>
        </row>
        <row r="1721">
          <cell r="A1721">
            <v>3088</v>
          </cell>
          <cell r="B1721" t="str">
            <v>EXCAVACION MANUAL CIMIENTO ZAPATAS Y VIGA DE AMARRE CICLOPEO Y RETIRO DE MATERIAL</v>
          </cell>
          <cell r="C1721" t="str">
            <v>M3</v>
          </cell>
          <cell r="D1721" t="e">
            <v>#REF!</v>
          </cell>
        </row>
        <row r="1722">
          <cell r="A1722">
            <v>3089</v>
          </cell>
          <cell r="B1722" t="str">
            <v>RELLENO MATERIAL SELECCIONADO</v>
          </cell>
          <cell r="C1722" t="str">
            <v>M3</v>
          </cell>
          <cell r="D1722">
            <v>29965.488499999999</v>
          </cell>
        </row>
        <row r="1723">
          <cell r="A1723">
            <v>3090</v>
          </cell>
          <cell r="B1723" t="str">
            <v xml:space="preserve"> CICLOPEOS</v>
          </cell>
          <cell r="C1723" t="str">
            <v>M3</v>
          </cell>
          <cell r="D1723">
            <v>167053.72140099999</v>
          </cell>
        </row>
        <row r="1724">
          <cell r="A1724">
            <v>3091</v>
          </cell>
          <cell r="B1724" t="str">
            <v xml:space="preserve"> SOLADO LINEAL CONCRETO POBRE, e=0.05m</v>
          </cell>
          <cell r="C1724" t="str">
            <v>ML</v>
          </cell>
          <cell r="D1724">
            <v>4439.5910550000008</v>
          </cell>
        </row>
        <row r="1725">
          <cell r="A1725">
            <v>3092</v>
          </cell>
          <cell r="B1725" t="str">
            <v xml:space="preserve"> VIGA RIOSTRA 25x25 CONCRETO DE 3000 PSI</v>
          </cell>
          <cell r="C1725" t="str">
            <v>ML</v>
          </cell>
          <cell r="D1725">
            <v>46544.446549999993</v>
          </cell>
        </row>
        <row r="1726">
          <cell r="A1726">
            <v>3093</v>
          </cell>
          <cell r="B1726" t="str">
            <v xml:space="preserve"> ACERO REFUERZO VIGAS DE AMARRE 25x25</v>
          </cell>
          <cell r="C1726" t="str">
            <v>KG</v>
          </cell>
          <cell r="D1726">
            <v>2605.1563999999998</v>
          </cell>
        </row>
        <row r="1727">
          <cell r="A1727">
            <v>3094</v>
          </cell>
          <cell r="B1727" t="str">
            <v>SOBRECIMIENTOS LADRILLO DOBLE, h=0.42m</v>
          </cell>
          <cell r="C1727" t="str">
            <v>ML</v>
          </cell>
          <cell r="D1727">
            <v>54750.712</v>
          </cell>
        </row>
        <row r="1728">
          <cell r="A1728">
            <v>3095</v>
          </cell>
          <cell r="B1728" t="str">
            <v xml:space="preserve"> COLUMNETAS TIPO 1 DE 12x25, h=3.00m, EN CONCRETO 3000 PSI. INCLUYE REFUERZO</v>
          </cell>
          <cell r="C1728" t="str">
            <v>UND</v>
          </cell>
          <cell r="D1728">
            <v>98084.6057</v>
          </cell>
        </row>
        <row r="1729">
          <cell r="A1729">
            <v>3096</v>
          </cell>
          <cell r="B1729" t="str">
            <v xml:space="preserve"> COLUMNETAS TIPO 3 DE 12x25, h=3.00m, EN CONCRETO 3000 PSI. INCLUYE REFUERZO</v>
          </cell>
          <cell r="C1729" t="str">
            <v>UND</v>
          </cell>
          <cell r="D1729">
            <v>84861.785673000006</v>
          </cell>
        </row>
        <row r="1730">
          <cell r="A1730">
            <v>3097</v>
          </cell>
          <cell r="B1730" t="str">
            <v xml:space="preserve"> VIGA DINTEL 12x25 CONCRETO SOBRE MUROS DE CULATA. INCLUYE REFUERZO</v>
          </cell>
          <cell r="C1730" t="str">
            <v>ML</v>
          </cell>
          <cell r="D1730">
            <v>31410.246667000003</v>
          </cell>
        </row>
        <row r="1731">
          <cell r="A1731">
            <v>3098</v>
          </cell>
          <cell r="B1731" t="str">
            <v xml:space="preserve"> VIGA DINTEL 12x25 CONCRETO. INCLUYE REFUERZO</v>
          </cell>
          <cell r="C1731" t="str">
            <v>ML</v>
          </cell>
          <cell r="D1731">
            <v>26834.300074999999</v>
          </cell>
        </row>
        <row r="1732">
          <cell r="A1732">
            <v>3099</v>
          </cell>
          <cell r="B1732" t="str">
            <v>VIGA CULATA 0,5X0,25 EN CONCRETO DE 3000 PSI INCLUYE REFUERZO</v>
          </cell>
          <cell r="C1732" t="str">
            <v>ML</v>
          </cell>
          <cell r="D1732">
            <v>27039.271422000002</v>
          </cell>
        </row>
        <row r="1733">
          <cell r="A1733">
            <v>3100</v>
          </cell>
          <cell r="B1733" t="str">
            <v>ALFAJIAS 0,20 X 0,11 EN CONCRETO 3000 PSI</v>
          </cell>
          <cell r="C1733" t="str">
            <v>ML</v>
          </cell>
          <cell r="D1733">
            <v>28559.429510000002</v>
          </cell>
        </row>
        <row r="1734">
          <cell r="A1734">
            <v>3101</v>
          </cell>
          <cell r="B1734" t="str">
            <v>ESTRUCTURA METALICA PARA  BAÑO- EL BANCO</v>
          </cell>
          <cell r="C1734" t="str">
            <v>UND</v>
          </cell>
          <cell r="D1734">
            <v>2253858.7000000002</v>
          </cell>
        </row>
        <row r="1735">
          <cell r="A1735">
            <v>3102</v>
          </cell>
          <cell r="B1735" t="str">
            <v>SOBRECIMIENTOS LADRILLO DOBLE, h=0.25m</v>
          </cell>
          <cell r="C1735" t="str">
            <v>ML</v>
          </cell>
          <cell r="D1735">
            <v>15433.1052</v>
          </cell>
        </row>
        <row r="1736">
          <cell r="A1736">
            <v>3103</v>
          </cell>
          <cell r="B1736" t="str">
            <v>MURO EN BLOQUE DE ARCILLA No 6</v>
          </cell>
          <cell r="C1736" t="str">
            <v>M2</v>
          </cell>
          <cell r="D1736">
            <v>14881.364000000001</v>
          </cell>
        </row>
        <row r="1737">
          <cell r="A1737">
            <v>3104</v>
          </cell>
          <cell r="B1737" t="str">
            <v>LEVANTE LINEAL MUROS BLOQUE ARCILLA No 4 e=0,12</v>
          </cell>
          <cell r="C1737" t="str">
            <v>ML</v>
          </cell>
          <cell r="D1737">
            <v>8020.982</v>
          </cell>
        </row>
        <row r="1738">
          <cell r="A1738">
            <v>3105</v>
          </cell>
          <cell r="B1738" t="str">
            <v>MURO EN BLOQUE ABUZARDADO e=0,12</v>
          </cell>
          <cell r="C1738" t="str">
            <v>M2</v>
          </cell>
          <cell r="D1738">
            <v>20899.931679999998</v>
          </cell>
        </row>
        <row r="1739">
          <cell r="A1739">
            <v>3106</v>
          </cell>
          <cell r="B1739" t="str">
            <v>LEVANTE PARA ORINAL BLOQUE ARCILLA No.4</v>
          </cell>
          <cell r="C1739" t="str">
            <v>ML</v>
          </cell>
          <cell r="D1739">
            <v>13145.383599999999</v>
          </cell>
        </row>
        <row r="1740">
          <cell r="A1740">
            <v>3107</v>
          </cell>
          <cell r="B1740" t="str">
            <v>LEVANTE LINEAL LAVAMANOS CORRIDO BLOQUE ARCILLA No.4 e= 0.12</v>
          </cell>
          <cell r="C1740" t="str">
            <v>ML</v>
          </cell>
          <cell r="D1740">
            <v>5660.4051999999992</v>
          </cell>
        </row>
        <row r="1741">
          <cell r="A1741">
            <v>3108</v>
          </cell>
          <cell r="B1741" t="str">
            <v xml:space="preserve"> ZABALETA LADRILLO COMUN DOBLE MORTERO 1:4 IMPERMEABILIZADO CON SIKA-1 CON MANTO EDIL STANDAR 3mm</v>
          </cell>
          <cell r="C1741" t="str">
            <v>ML</v>
          </cell>
          <cell r="D1741">
            <v>31371.037840000001</v>
          </cell>
        </row>
        <row r="1742">
          <cell r="A1742">
            <v>3109</v>
          </cell>
          <cell r="B1742" t="str">
            <v xml:space="preserve"> RED SUMINISTRO TUBERIA PRESION PVC 1/2" - EL BANCO</v>
          </cell>
          <cell r="C1742" t="str">
            <v>ML</v>
          </cell>
          <cell r="D1742">
            <v>6541.978000000001</v>
          </cell>
        </row>
        <row r="1743">
          <cell r="A1743">
            <v>3110</v>
          </cell>
          <cell r="B1743" t="str">
            <v>RED SUMINISTRO TUBERIA PVC 3/4" RDE-21 - EL BANCO</v>
          </cell>
          <cell r="C1743" t="str">
            <v>ML</v>
          </cell>
          <cell r="D1743">
            <v>8606.6880000000001</v>
          </cell>
        </row>
        <row r="1744">
          <cell r="A1744">
            <v>3111</v>
          </cell>
          <cell r="B1744" t="str">
            <v xml:space="preserve"> PUNTO POTABLE PVC  1/2" LAVAMANOS</v>
          </cell>
          <cell r="C1744" t="str">
            <v>UND</v>
          </cell>
          <cell r="D1744">
            <v>14746.66</v>
          </cell>
        </row>
        <row r="1745">
          <cell r="A1745">
            <v>3112</v>
          </cell>
          <cell r="B1745" t="str">
            <v>PUNTO POT. PVC  1/2" LLAVE TERMINAL EN LAVAMANOS CORRIDO. INCLUYE LA LLAVE</v>
          </cell>
          <cell r="C1745" t="str">
            <v>UND</v>
          </cell>
          <cell r="D1745">
            <v>16618.77</v>
          </cell>
        </row>
        <row r="1746">
          <cell r="A1746">
            <v>3113</v>
          </cell>
          <cell r="B1746" t="str">
            <v xml:space="preserve"> PUNTO POTABLE PVC 1/2" SANITARIOS</v>
          </cell>
          <cell r="C1746" t="str">
            <v>UND</v>
          </cell>
          <cell r="D1746">
            <v>14011.67</v>
          </cell>
        </row>
        <row r="1747">
          <cell r="A1747">
            <v>3114</v>
          </cell>
          <cell r="B1747" t="str">
            <v xml:space="preserve"> VALVULA CONTROL DE COMPUERTA R.W. 3/4"</v>
          </cell>
          <cell r="C1747" t="str">
            <v>UND</v>
          </cell>
          <cell r="D1747">
            <v>32627.200000000001</v>
          </cell>
        </row>
        <row r="1748">
          <cell r="A1748">
            <v>3115</v>
          </cell>
          <cell r="B1748" t="str">
            <v>EXCAVACION ZANJAS PARA TUBERIA Y REGISTROS</v>
          </cell>
          <cell r="C1748" t="str">
            <v>M3</v>
          </cell>
          <cell r="D1748">
            <v>6268.2151999999996</v>
          </cell>
        </row>
        <row r="1749">
          <cell r="A1749">
            <v>3116</v>
          </cell>
          <cell r="B1749" t="str">
            <v>RED SANITARIA PVC DE 2": COLECTORES Y BAJANTES - EL BANCO</v>
          </cell>
          <cell r="C1749" t="str">
            <v>ML</v>
          </cell>
          <cell r="D1749">
            <v>21795.745999999999</v>
          </cell>
        </row>
        <row r="1750">
          <cell r="A1750">
            <v>3117</v>
          </cell>
          <cell r="B1750" t="str">
            <v>RED SANITARIA PVC DE 4": COLECTORES Y BAJANTES - EL BANCO</v>
          </cell>
          <cell r="C1750" t="str">
            <v>ML</v>
          </cell>
          <cell r="D1750">
            <v>41955.68</v>
          </cell>
        </row>
        <row r="1751">
          <cell r="A1751">
            <v>3118</v>
          </cell>
          <cell r="B1751" t="str">
            <v>RED SANITARIA PVC DE 6": COLECTORES Y BAJANTES - EL BANCO</v>
          </cell>
          <cell r="C1751" t="str">
            <v>ML</v>
          </cell>
          <cell r="D1751">
            <v>50218.01</v>
          </cell>
        </row>
        <row r="1752">
          <cell r="A1752">
            <v>3119</v>
          </cell>
          <cell r="B1752" t="str">
            <v>PUNTO SANITARIO PVC 2" LAVAMANOS</v>
          </cell>
          <cell r="C1752" t="str">
            <v>UND</v>
          </cell>
          <cell r="D1752">
            <v>43597.020000000004</v>
          </cell>
        </row>
        <row r="1753">
          <cell r="A1753">
            <v>3120</v>
          </cell>
          <cell r="B1753" t="str">
            <v>PUNTO SANITARIO PVC DE 2" SIFONES Y ORINAL CORRIDO</v>
          </cell>
          <cell r="C1753" t="str">
            <v>UND</v>
          </cell>
          <cell r="D1753">
            <v>32370.35</v>
          </cell>
        </row>
        <row r="1754">
          <cell r="A1754">
            <v>3121</v>
          </cell>
          <cell r="B1754" t="str">
            <v xml:space="preserve"> PUNTO SANITARIO PVC 4" INODOROS</v>
          </cell>
          <cell r="C1754" t="str">
            <v>UND</v>
          </cell>
          <cell r="D1754">
            <v>41402.86</v>
          </cell>
        </row>
        <row r="1755">
          <cell r="A1755">
            <v>3122</v>
          </cell>
          <cell r="B1755" t="str">
            <v>REGISTRO SANITARIO DE 60x60</v>
          </cell>
          <cell r="C1755" t="str">
            <v>UND</v>
          </cell>
          <cell r="D1755">
            <v>75999.051936000003</v>
          </cell>
        </row>
        <row r="1756">
          <cell r="A1756">
            <v>3123</v>
          </cell>
          <cell r="B1756" t="str">
            <v>SALIDA TOMACORRIENTE COMUN</v>
          </cell>
          <cell r="C1756" t="str">
            <v>UND</v>
          </cell>
          <cell r="D1756">
            <v>12669.099999999999</v>
          </cell>
        </row>
        <row r="1757">
          <cell r="A1757">
            <v>3124</v>
          </cell>
          <cell r="B1757" t="str">
            <v>SALIDA LAMPARA FLUORECENTE 2 X 32</v>
          </cell>
          <cell r="C1757" t="str">
            <v>UND</v>
          </cell>
        </row>
        <row r="1758">
          <cell r="A1758">
            <v>3125</v>
          </cell>
          <cell r="B1758" t="str">
            <v>SALIDA BOMBILLO INCANDESENTE INCLUYE BOMBILLO 100 W</v>
          </cell>
          <cell r="C1758" t="str">
            <v>UND</v>
          </cell>
          <cell r="D1758">
            <v>27418.6</v>
          </cell>
        </row>
        <row r="1759">
          <cell r="A1759">
            <v>3126</v>
          </cell>
          <cell r="B1759" t="str">
            <v>INTERUPTOR SENCILLO</v>
          </cell>
          <cell r="C1759" t="str">
            <v>UND</v>
          </cell>
          <cell r="D1759">
            <v>14229.55</v>
          </cell>
        </row>
        <row r="1760">
          <cell r="A1760">
            <v>3127</v>
          </cell>
          <cell r="C1760" t="str">
            <v>UND</v>
          </cell>
        </row>
        <row r="1761">
          <cell r="A1761">
            <v>3128</v>
          </cell>
          <cell r="C1761" t="str">
            <v>UND</v>
          </cell>
        </row>
        <row r="1762">
          <cell r="A1762">
            <v>3129</v>
          </cell>
          <cell r="C1762" t="str">
            <v>UND</v>
          </cell>
        </row>
        <row r="1763">
          <cell r="A1763">
            <v>3130</v>
          </cell>
          <cell r="C1763" t="str">
            <v>UND</v>
          </cell>
        </row>
        <row r="1764">
          <cell r="A1764">
            <v>3131</v>
          </cell>
          <cell r="C1764" t="str">
            <v>ML</v>
          </cell>
        </row>
        <row r="1765">
          <cell r="A1765">
            <v>3132</v>
          </cell>
          <cell r="C1765" t="str">
            <v>ML</v>
          </cell>
        </row>
        <row r="1766">
          <cell r="A1766">
            <v>3133</v>
          </cell>
          <cell r="C1766" t="str">
            <v>ML</v>
          </cell>
        </row>
        <row r="1767">
          <cell r="A1767">
            <v>3134</v>
          </cell>
          <cell r="B1767" t="str">
            <v>ACOMETIDA PARCIAL 3/4" CONDUCTOR 2 No 12</v>
          </cell>
          <cell r="C1767" t="str">
            <v>ML</v>
          </cell>
          <cell r="D1767">
            <v>11938</v>
          </cell>
        </row>
        <row r="1768">
          <cell r="A1768">
            <v>3135</v>
          </cell>
          <cell r="B1768" t="str">
            <v>ACOMETIDA PARCIAL 3/4" CONDUCTOR 3 No 12</v>
          </cell>
          <cell r="C1768" t="str">
            <v>ML</v>
          </cell>
          <cell r="D1768">
            <v>15689.85</v>
          </cell>
        </row>
        <row r="1769">
          <cell r="A1769">
            <v>3136</v>
          </cell>
          <cell r="B1769" t="str">
            <v>ACOMETIDA PARCIAL 3/4" CONDUCTOR 4 No 12</v>
          </cell>
          <cell r="C1769" t="str">
            <v>ML</v>
          </cell>
          <cell r="D1769">
            <v>19718.55</v>
          </cell>
        </row>
        <row r="1770">
          <cell r="A1770">
            <v>3137</v>
          </cell>
          <cell r="C1770" t="str">
            <v>ML</v>
          </cell>
        </row>
        <row r="1771">
          <cell r="A1771">
            <v>3138</v>
          </cell>
          <cell r="C1771" t="str">
            <v>ML</v>
          </cell>
        </row>
        <row r="1772">
          <cell r="A1772">
            <v>3139</v>
          </cell>
          <cell r="B1772" t="str">
            <v>ACOMETIDA PARCIAL 1/2" CONDUCTOR 3 No 12</v>
          </cell>
          <cell r="C1772" t="str">
            <v>ML</v>
          </cell>
          <cell r="D1772">
            <v>14393.7</v>
          </cell>
        </row>
        <row r="1773">
          <cell r="A1773">
            <v>3140</v>
          </cell>
          <cell r="B1773" t="str">
            <v>PAÑETE IMPERMEABILIZ. MUROS INTERIORES MORTERO 1:4 CON SIKA-1</v>
          </cell>
          <cell r="C1773" t="str">
            <v>M2</v>
          </cell>
          <cell r="D1773">
            <v>8402.6592000000001</v>
          </cell>
        </row>
        <row r="1774">
          <cell r="A1774">
            <v>3141</v>
          </cell>
          <cell r="B1774" t="str">
            <v>PAÑETE LINEAL IMPERMEABILIZADO MORTERO 1:4 CON SIKA-1- MUROS EXTERIORES</v>
          </cell>
          <cell r="C1774" t="str">
            <v>ML</v>
          </cell>
          <cell r="D1774">
            <v>5672.5671199999997</v>
          </cell>
        </row>
        <row r="1775">
          <cell r="A1775">
            <v>3142</v>
          </cell>
          <cell r="B1775" t="str">
            <v xml:space="preserve"> PAÑETE LISO PLACAS MORTERO 1:5, e=0.015m</v>
          </cell>
          <cell r="C1775" t="str">
            <v>M2</v>
          </cell>
          <cell r="D1775">
            <v>7376.9870879999999</v>
          </cell>
        </row>
        <row r="1776">
          <cell r="A1776">
            <v>3143</v>
          </cell>
          <cell r="B1776" t="str">
            <v xml:space="preserve"> FILOS Y JUNTAS EN MORTERO 1:6, 0.003 m3/ml</v>
          </cell>
          <cell r="C1776" t="str">
            <v>ML</v>
          </cell>
          <cell r="D1776">
            <v>1054.42</v>
          </cell>
        </row>
        <row r="1777">
          <cell r="A1777">
            <v>3144</v>
          </cell>
          <cell r="B1777" t="str">
            <v>GOTEROS EN MORTERO 1:4</v>
          </cell>
          <cell r="C1777" t="str">
            <v>ML</v>
          </cell>
          <cell r="D1777">
            <v>3915.9723999999997</v>
          </cell>
        </row>
        <row r="1778">
          <cell r="A1778">
            <v>3145</v>
          </cell>
          <cell r="B1778" t="str">
            <v>JUNTAS EXTERIORES EN MORTERO 1:4, 0.003 m3/ml</v>
          </cell>
          <cell r="C1778" t="str">
            <v>ML</v>
          </cell>
          <cell r="D1778">
            <v>1231.873</v>
          </cell>
        </row>
        <row r="1779">
          <cell r="A1779">
            <v>3146</v>
          </cell>
          <cell r="B1779" t="str">
            <v>PLACA BASE CONCRETO 2500 PSI, E=0.07m</v>
          </cell>
          <cell r="C1779" t="str">
            <v>M2</v>
          </cell>
          <cell r="D1779">
            <v>19060.538</v>
          </cell>
        </row>
        <row r="1780">
          <cell r="A1780">
            <v>3147</v>
          </cell>
          <cell r="B1780" t="str">
            <v>RELLENO CON MATERIAL DE DEMOLICION Y ARENA</v>
          </cell>
          <cell r="C1780" t="str">
            <v>M3</v>
          </cell>
          <cell r="D1780">
            <v>17499.803</v>
          </cell>
        </row>
        <row r="1781">
          <cell r="A1781">
            <v>3148</v>
          </cell>
          <cell r="B1781" t="str">
            <v xml:space="preserve"> ALISTADO IMPERMEABILIZADO PISOS 0.04m MORTERO 1:4</v>
          </cell>
          <cell r="C1781" t="str">
            <v>M2</v>
          </cell>
          <cell r="D1781">
            <v>13333.93648</v>
          </cell>
        </row>
        <row r="1782">
          <cell r="A1782">
            <v>3149</v>
          </cell>
          <cell r="B1782" t="str">
            <v>PISO TABLON 30 X 30 ANTIDESLIZANTE</v>
          </cell>
          <cell r="C1782" t="str">
            <v>M2</v>
          </cell>
          <cell r="D1782">
            <v>32613.6718</v>
          </cell>
        </row>
        <row r="1783">
          <cell r="A1783">
            <v>3150</v>
          </cell>
          <cell r="B1783" t="str">
            <v>ZOCALO P/TABLETA    10 cm</v>
          </cell>
          <cell r="C1783" t="str">
            <v>ML</v>
          </cell>
          <cell r="D1783">
            <v>6473.8464999999997</v>
          </cell>
        </row>
        <row r="1784">
          <cell r="A1784">
            <v>3151</v>
          </cell>
          <cell r="B1784" t="str">
            <v>PISO EN CERAMICA CORONA EGEO 20.5x20.5</v>
          </cell>
          <cell r="C1784" t="str">
            <v>M2</v>
          </cell>
          <cell r="D1784">
            <v>27431.140500000001</v>
          </cell>
        </row>
        <row r="1785">
          <cell r="A1785">
            <v>3152</v>
          </cell>
          <cell r="B1785" t="str">
            <v>ENCHAPE CERAMICA CORONA EGEO 20.5x20.5</v>
          </cell>
          <cell r="C1785" t="str">
            <v>M2</v>
          </cell>
          <cell r="D1785">
            <v>27431.140500000001</v>
          </cell>
        </row>
        <row r="1786">
          <cell r="A1786">
            <v>3153</v>
          </cell>
          <cell r="B1786" t="str">
            <v xml:space="preserve">  ENCHAPE LINEAL CERAMICA CORONA EGEO 20.5x20.5</v>
          </cell>
          <cell r="C1786" t="str">
            <v>M2</v>
          </cell>
          <cell r="D1786">
            <v>12776.538</v>
          </cell>
        </row>
        <row r="1787">
          <cell r="A1787">
            <v>3154</v>
          </cell>
          <cell r="B1787" t="str">
            <v>ENCHAPE LINEAL LAVAMANOS CORRIDO:PLACA, MACHONES Y MESON CERAMICA CORONA EGEO 20.5x20.5</v>
          </cell>
          <cell r="C1787" t="str">
            <v>ML</v>
          </cell>
          <cell r="D1787">
            <v>12776.538</v>
          </cell>
        </row>
        <row r="1788">
          <cell r="A1788">
            <v>3155</v>
          </cell>
          <cell r="B1788" t="str">
            <v>ENCHAPE LINEAL ORINAL CERAMICA CORONA EGEO 20.5x20.5</v>
          </cell>
          <cell r="C1788" t="str">
            <v>ML</v>
          </cell>
          <cell r="D1788">
            <v>12776.538</v>
          </cell>
        </row>
        <row r="1789">
          <cell r="A1789">
            <v>3156</v>
          </cell>
          <cell r="B1789" t="str">
            <v>ESQUINERO (WING) PVC</v>
          </cell>
          <cell r="C1789" t="str">
            <v>ML</v>
          </cell>
          <cell r="D1789">
            <v>3170.0859999999998</v>
          </cell>
        </row>
        <row r="1790">
          <cell r="A1790">
            <v>3157</v>
          </cell>
          <cell r="B1790" t="str">
            <v>CUBIERTA LAMINA ONDULADA ETERNIT PERFIL 7</v>
          </cell>
          <cell r="C1790" t="str">
            <v>M2</v>
          </cell>
          <cell r="D1790">
            <v>29026.020100000002</v>
          </cell>
        </row>
        <row r="1791">
          <cell r="A1791">
            <v>3158</v>
          </cell>
          <cell r="B1791" t="str">
            <v>CABALLETE ETERNIT PERFIL 7</v>
          </cell>
          <cell r="C1791" t="str">
            <v>ML</v>
          </cell>
          <cell r="D1791">
            <v>34126.99</v>
          </cell>
        </row>
        <row r="1792">
          <cell r="A1792">
            <v>3159</v>
          </cell>
          <cell r="B1792" t="str">
            <v>CIELO RAZO LAMINA DE YESO ,61 X ,61 TERMO ACUST, COLOR NATURAL. PERFILERIA DE ALUMINIO BLANCO TEE 3/4 X 3/4 SUSPENDIDO</v>
          </cell>
          <cell r="C1792" t="str">
            <v>M2</v>
          </cell>
          <cell r="D1792">
            <v>34240</v>
          </cell>
        </row>
        <row r="1793">
          <cell r="A1793">
            <v>3160</v>
          </cell>
          <cell r="B1793" t="str">
            <v>PUERTA EN LAMINA GALV. CAL 20 1,00 X 2,50</v>
          </cell>
          <cell r="C1793" t="str">
            <v>UND</v>
          </cell>
          <cell r="D1793">
            <v>356816.25</v>
          </cell>
        </row>
        <row r="1794">
          <cell r="A1794">
            <v>3161</v>
          </cell>
          <cell r="B1794" t="str">
            <v>DIVISION BAÑO EN LAMINA CAL.20 DE 0.35x1.60m CON PUERTA DE 0.60x1.60m</v>
          </cell>
          <cell r="C1794" t="str">
            <v>UND</v>
          </cell>
          <cell r="D1794">
            <v>183785.1925</v>
          </cell>
        </row>
        <row r="1795">
          <cell r="A1795">
            <v>3162</v>
          </cell>
          <cell r="B1795" t="str">
            <v>DIVISION BAÑO EN LAMINA CAL.20 DE 1.35x1.60m</v>
          </cell>
          <cell r="C1795" t="str">
            <v>UND</v>
          </cell>
          <cell r="D1795">
            <v>157016.11839999998</v>
          </cell>
        </row>
        <row r="1796">
          <cell r="A1796">
            <v>3163</v>
          </cell>
          <cell r="B1796" t="str">
            <v>VENTANA ALUMINIO PROYECTANTE</v>
          </cell>
          <cell r="C1796" t="str">
            <v>M2</v>
          </cell>
          <cell r="D1796">
            <v>124360.4</v>
          </cell>
        </row>
        <row r="1797">
          <cell r="A1797">
            <v>3164</v>
          </cell>
          <cell r="B1797" t="str">
            <v xml:space="preserve">BARRANDA TUBO GALV, 1  1  1/2" INCLUYE PILARES DOBLES CONCRETO 0,10 M X 0,20 M </v>
          </cell>
          <cell r="C1797" t="str">
            <v>ML</v>
          </cell>
          <cell r="D1797">
            <v>37073.383900000001</v>
          </cell>
        </row>
        <row r="1798">
          <cell r="A1798">
            <v>3165</v>
          </cell>
          <cell r="B1798" t="str">
            <v xml:space="preserve"> VINILO MUROS INTERIORES - 3 MANOS</v>
          </cell>
          <cell r="C1798" t="str">
            <v>M2</v>
          </cell>
          <cell r="D1798">
            <v>5006.0259999999998</v>
          </cell>
        </row>
        <row r="1799">
          <cell r="A1799">
            <v>3166</v>
          </cell>
          <cell r="B1799" t="str">
            <v xml:space="preserve"> VINILO  LINEAL SOBRE PAÑETE 2 MANOS MUROS EXTERIORES</v>
          </cell>
          <cell r="C1799" t="str">
            <v>ML</v>
          </cell>
          <cell r="D1799">
            <v>1917.316</v>
          </cell>
        </row>
        <row r="1800">
          <cell r="A1800">
            <v>3167</v>
          </cell>
          <cell r="B1800" t="str">
            <v xml:space="preserve"> VINILO LINEAL SOBRE LOSA - 2 MANOS. </v>
          </cell>
          <cell r="C1800" t="str">
            <v>M2</v>
          </cell>
          <cell r="D1800">
            <v>1775.6232</v>
          </cell>
        </row>
        <row r="1801">
          <cell r="A1801">
            <v>3168</v>
          </cell>
          <cell r="C1801" t="str">
            <v>ML</v>
          </cell>
        </row>
        <row r="1802">
          <cell r="A1802">
            <v>3169</v>
          </cell>
          <cell r="B1802" t="str">
            <v>ESTUCO SOBRE MUROS</v>
          </cell>
          <cell r="C1802" t="str">
            <v>M2</v>
          </cell>
          <cell r="D1802">
            <v>2814.2191000000003</v>
          </cell>
        </row>
        <row r="1803">
          <cell r="A1803">
            <v>3170</v>
          </cell>
          <cell r="B1803" t="str">
            <v xml:space="preserve"> ESTUCO SOBRE PLACA</v>
          </cell>
          <cell r="C1803" t="str">
            <v>M2</v>
          </cell>
          <cell r="D1803">
            <v>3227.1464999999998</v>
          </cell>
        </row>
        <row r="1804">
          <cell r="A1804">
            <v>3171</v>
          </cell>
          <cell r="B1804" t="str">
            <v>FILOS Y DILATACIONES ESTUCO - YESO</v>
          </cell>
          <cell r="C1804" t="str">
            <v>ML</v>
          </cell>
          <cell r="D1804">
            <v>1866.6770000000001</v>
          </cell>
        </row>
        <row r="1805">
          <cell r="A1805">
            <v>3172</v>
          </cell>
          <cell r="B1805" t="str">
            <v>IMPERMEABILIZACION LOSA MANTO EDIL STANDARD 3mm</v>
          </cell>
          <cell r="C1805" t="str">
            <v>M2</v>
          </cell>
          <cell r="D1805">
            <v>16263.136</v>
          </cell>
        </row>
        <row r="1806">
          <cell r="A1806">
            <v>3173</v>
          </cell>
          <cell r="B1806" t="str">
            <v xml:space="preserve"> LAVAMANOS ACUARIO SUMINISTRO E INSTAL.</v>
          </cell>
          <cell r="C1806" t="str">
            <v>UN</v>
          </cell>
          <cell r="D1806">
            <v>115930.4</v>
          </cell>
        </row>
        <row r="1807">
          <cell r="A1807">
            <v>3174</v>
          </cell>
          <cell r="B1807" t="str">
            <v xml:space="preserve"> SANITARIO INFANTIL SUMINISTRO-INSTALACION</v>
          </cell>
          <cell r="C1807" t="str">
            <v>UN</v>
          </cell>
          <cell r="D1807">
            <v>297514.5</v>
          </cell>
        </row>
        <row r="1808">
          <cell r="A1808">
            <v>3175</v>
          </cell>
          <cell r="B1808" t="str">
            <v xml:space="preserve"> ASEO GENERAL Y PERMANENTE OBRA</v>
          </cell>
          <cell r="C1808" t="str">
            <v>M2</v>
          </cell>
          <cell r="D1808">
            <v>2290.9475000000002</v>
          </cell>
        </row>
        <row r="1809">
          <cell r="A1809">
            <v>3176</v>
          </cell>
        </row>
        <row r="1810">
          <cell r="A1810">
            <v>3177</v>
          </cell>
        </row>
        <row r="1811">
          <cell r="A1811">
            <v>3178</v>
          </cell>
        </row>
        <row r="1812">
          <cell r="A1812">
            <v>3179</v>
          </cell>
        </row>
        <row r="1813">
          <cell r="A1813">
            <v>3180</v>
          </cell>
        </row>
        <row r="1814">
          <cell r="A1814">
            <v>3181</v>
          </cell>
        </row>
        <row r="1815">
          <cell r="A1815">
            <v>3182</v>
          </cell>
        </row>
        <row r="1816">
          <cell r="A1816">
            <v>3183</v>
          </cell>
        </row>
        <row r="1817">
          <cell r="A1817">
            <v>3184</v>
          </cell>
        </row>
        <row r="1818">
          <cell r="A1818">
            <v>3185</v>
          </cell>
        </row>
        <row r="1819">
          <cell r="A1819">
            <v>3186</v>
          </cell>
        </row>
        <row r="1820">
          <cell r="A1820">
            <v>3187</v>
          </cell>
        </row>
        <row r="1821">
          <cell r="A1821">
            <v>3188</v>
          </cell>
        </row>
        <row r="1822">
          <cell r="A1822">
            <v>3189</v>
          </cell>
        </row>
        <row r="1823">
          <cell r="A1823">
            <v>3190</v>
          </cell>
        </row>
        <row r="1824">
          <cell r="A1824">
            <v>3191</v>
          </cell>
        </row>
        <row r="1825">
          <cell r="A1825">
            <v>3192</v>
          </cell>
        </row>
        <row r="1826">
          <cell r="A1826">
            <v>3193</v>
          </cell>
        </row>
        <row r="1827">
          <cell r="A1827">
            <v>3194</v>
          </cell>
        </row>
        <row r="1828">
          <cell r="A1828">
            <v>3195</v>
          </cell>
        </row>
        <row r="1829">
          <cell r="A1829">
            <v>3196</v>
          </cell>
        </row>
        <row r="1830">
          <cell r="A1830">
            <v>3197</v>
          </cell>
        </row>
        <row r="1831">
          <cell r="A1831">
            <v>3198</v>
          </cell>
        </row>
        <row r="1832">
          <cell r="A1832">
            <v>3199</v>
          </cell>
        </row>
        <row r="1833">
          <cell r="A1833">
            <v>3200</v>
          </cell>
        </row>
        <row r="1834">
          <cell r="A1834">
            <v>3201</v>
          </cell>
        </row>
        <row r="1835">
          <cell r="A1835">
            <v>3202</v>
          </cell>
        </row>
        <row r="1836">
          <cell r="A1836">
            <v>3203</v>
          </cell>
        </row>
        <row r="1837">
          <cell r="A1837">
            <v>3204</v>
          </cell>
        </row>
        <row r="1838">
          <cell r="A1838">
            <v>3205</v>
          </cell>
        </row>
        <row r="1839">
          <cell r="A1839">
            <v>3206</v>
          </cell>
        </row>
        <row r="1840">
          <cell r="A1840">
            <v>3207</v>
          </cell>
        </row>
        <row r="1841">
          <cell r="A1841">
            <v>3208</v>
          </cell>
        </row>
        <row r="1842">
          <cell r="A1842">
            <v>3209</v>
          </cell>
        </row>
        <row r="1843">
          <cell r="A1843">
            <v>3210</v>
          </cell>
        </row>
        <row r="1844">
          <cell r="A1844">
            <v>3211</v>
          </cell>
        </row>
        <row r="1845">
          <cell r="A1845">
            <v>3212</v>
          </cell>
        </row>
        <row r="1846">
          <cell r="A1846">
            <v>3213</v>
          </cell>
        </row>
        <row r="1847">
          <cell r="A1847">
            <v>3214</v>
          </cell>
        </row>
        <row r="1848">
          <cell r="A1848">
            <v>3215</v>
          </cell>
        </row>
        <row r="1849">
          <cell r="A1849">
            <v>3216</v>
          </cell>
        </row>
        <row r="1850">
          <cell r="A1850">
            <v>3217</v>
          </cell>
        </row>
        <row r="1851">
          <cell r="A1851">
            <v>3218</v>
          </cell>
        </row>
        <row r="1852">
          <cell r="A1852">
            <v>3219</v>
          </cell>
        </row>
        <row r="1853">
          <cell r="A1853">
            <v>3220</v>
          </cell>
        </row>
        <row r="1854">
          <cell r="A1854">
            <v>3221</v>
          </cell>
        </row>
        <row r="1855">
          <cell r="A1855">
            <v>3222</v>
          </cell>
        </row>
        <row r="1856">
          <cell r="A1856">
            <v>3223</v>
          </cell>
        </row>
        <row r="1857">
          <cell r="A1857">
            <v>3224</v>
          </cell>
        </row>
        <row r="1858">
          <cell r="A1858">
            <v>3225</v>
          </cell>
        </row>
        <row r="1859">
          <cell r="A1859">
            <v>3226</v>
          </cell>
        </row>
        <row r="1860">
          <cell r="A1860">
            <v>3227</v>
          </cell>
        </row>
        <row r="1861">
          <cell r="A1861">
            <v>3228</v>
          </cell>
        </row>
        <row r="1862">
          <cell r="A1862">
            <v>3229</v>
          </cell>
        </row>
        <row r="1863">
          <cell r="A1863">
            <v>3230</v>
          </cell>
        </row>
        <row r="1864">
          <cell r="A1864">
            <v>3231</v>
          </cell>
        </row>
        <row r="1865">
          <cell r="A1865">
            <v>3232</v>
          </cell>
        </row>
        <row r="1866">
          <cell r="A1866">
            <v>3233</v>
          </cell>
        </row>
        <row r="1867">
          <cell r="A1867">
            <v>3234</v>
          </cell>
        </row>
        <row r="1868">
          <cell r="A1868">
            <v>3235</v>
          </cell>
        </row>
        <row r="1869">
          <cell r="A1869">
            <v>3236</v>
          </cell>
        </row>
        <row r="1870">
          <cell r="A1870">
            <v>3237</v>
          </cell>
        </row>
        <row r="1871">
          <cell r="A1871">
            <v>3238</v>
          </cell>
        </row>
        <row r="1872">
          <cell r="A1872">
            <v>3239</v>
          </cell>
        </row>
        <row r="1873">
          <cell r="A1873">
            <v>3240</v>
          </cell>
        </row>
        <row r="1874">
          <cell r="A1874">
            <v>3241</v>
          </cell>
        </row>
        <row r="1875">
          <cell r="A1875">
            <v>3242</v>
          </cell>
        </row>
        <row r="1876">
          <cell r="A1876">
            <v>3243</v>
          </cell>
        </row>
        <row r="1877">
          <cell r="A1877">
            <v>3244</v>
          </cell>
        </row>
        <row r="1878">
          <cell r="A1878">
            <v>3245</v>
          </cell>
        </row>
        <row r="1879">
          <cell r="A1879">
            <v>3246</v>
          </cell>
        </row>
        <row r="1880">
          <cell r="A1880">
            <v>3247</v>
          </cell>
        </row>
        <row r="1881">
          <cell r="A1881">
            <v>3248</v>
          </cell>
        </row>
        <row r="1882">
          <cell r="A1882">
            <v>3249</v>
          </cell>
        </row>
        <row r="1883">
          <cell r="A1883">
            <v>3250</v>
          </cell>
        </row>
        <row r="1884">
          <cell r="A1884">
            <v>3251</v>
          </cell>
        </row>
        <row r="1885">
          <cell r="A1885">
            <v>3252</v>
          </cell>
        </row>
        <row r="1886">
          <cell r="A1886">
            <v>3253</v>
          </cell>
        </row>
        <row r="1887">
          <cell r="A1887">
            <v>3254</v>
          </cell>
        </row>
        <row r="1888">
          <cell r="A1888">
            <v>3255</v>
          </cell>
        </row>
        <row r="1889">
          <cell r="A1889">
            <v>3256</v>
          </cell>
        </row>
        <row r="1890">
          <cell r="A1890">
            <v>3257</v>
          </cell>
        </row>
        <row r="1891">
          <cell r="A1891">
            <v>3258</v>
          </cell>
        </row>
        <row r="1892">
          <cell r="A1892">
            <v>3259</v>
          </cell>
        </row>
        <row r="1893">
          <cell r="A1893">
            <v>3260</v>
          </cell>
        </row>
        <row r="1894">
          <cell r="A1894">
            <v>3261</v>
          </cell>
        </row>
        <row r="1895">
          <cell r="A1895">
            <v>3262</v>
          </cell>
        </row>
        <row r="1896">
          <cell r="A1896">
            <v>3263</v>
          </cell>
        </row>
        <row r="1897">
          <cell r="A1897">
            <v>3264</v>
          </cell>
        </row>
        <row r="1898">
          <cell r="A1898">
            <v>3265</v>
          </cell>
        </row>
        <row r="1899">
          <cell r="A1899">
            <v>3266</v>
          </cell>
        </row>
        <row r="1900">
          <cell r="A1900">
            <v>3267</v>
          </cell>
        </row>
        <row r="1901">
          <cell r="A1901">
            <v>3268</v>
          </cell>
        </row>
        <row r="1902">
          <cell r="A1902">
            <v>3269</v>
          </cell>
        </row>
        <row r="1903">
          <cell r="A1903">
            <v>3270</v>
          </cell>
        </row>
        <row r="1904">
          <cell r="A1904">
            <v>3271</v>
          </cell>
        </row>
        <row r="1905">
          <cell r="A1905">
            <v>3272</v>
          </cell>
        </row>
        <row r="1906">
          <cell r="A1906">
            <v>3273</v>
          </cell>
        </row>
        <row r="1907">
          <cell r="A1907">
            <v>3274</v>
          </cell>
        </row>
        <row r="1908">
          <cell r="A1908">
            <v>3275</v>
          </cell>
        </row>
        <row r="1909">
          <cell r="A1909">
            <v>3276</v>
          </cell>
        </row>
        <row r="1910">
          <cell r="A1910">
            <v>3277</v>
          </cell>
        </row>
        <row r="1911">
          <cell r="A1911">
            <v>3278</v>
          </cell>
        </row>
        <row r="1912">
          <cell r="A1912">
            <v>3279</v>
          </cell>
        </row>
        <row r="1913">
          <cell r="A1913">
            <v>3280</v>
          </cell>
        </row>
        <row r="1914">
          <cell r="A1914">
            <v>3281</v>
          </cell>
        </row>
        <row r="1915">
          <cell r="A1915">
            <v>3282</v>
          </cell>
        </row>
        <row r="1916">
          <cell r="A1916">
            <v>3283</v>
          </cell>
        </row>
        <row r="1917">
          <cell r="A1917">
            <v>3284</v>
          </cell>
        </row>
        <row r="1918">
          <cell r="A1918">
            <v>3285</v>
          </cell>
        </row>
        <row r="1919">
          <cell r="A1919">
            <v>3286</v>
          </cell>
        </row>
        <row r="1920">
          <cell r="A1920">
            <v>3287</v>
          </cell>
        </row>
        <row r="1921">
          <cell r="A1921">
            <v>3288</v>
          </cell>
        </row>
        <row r="1922">
          <cell r="A1922">
            <v>3289</v>
          </cell>
        </row>
        <row r="1923">
          <cell r="A1923">
            <v>3290</v>
          </cell>
        </row>
        <row r="1924">
          <cell r="A1924">
            <v>3291</v>
          </cell>
        </row>
        <row r="1925">
          <cell r="A1925">
            <v>3292</v>
          </cell>
        </row>
        <row r="1926">
          <cell r="A1926">
            <v>3293</v>
          </cell>
        </row>
        <row r="1927">
          <cell r="A1927">
            <v>3294</v>
          </cell>
        </row>
        <row r="1928">
          <cell r="A1928">
            <v>3295</v>
          </cell>
        </row>
        <row r="1929">
          <cell r="A1929">
            <v>3296</v>
          </cell>
        </row>
        <row r="1930">
          <cell r="A1930">
            <v>3297</v>
          </cell>
        </row>
        <row r="1931">
          <cell r="A1931">
            <v>3298</v>
          </cell>
        </row>
        <row r="1932">
          <cell r="A1932">
            <v>3299</v>
          </cell>
        </row>
        <row r="1933">
          <cell r="A1933">
            <v>3300</v>
          </cell>
        </row>
        <row r="1934">
          <cell r="A1934">
            <v>3301</v>
          </cell>
        </row>
        <row r="1935">
          <cell r="A1935">
            <v>3302</v>
          </cell>
        </row>
        <row r="1936">
          <cell r="A1936">
            <v>3303</v>
          </cell>
        </row>
        <row r="1937">
          <cell r="A1937">
            <v>3304</v>
          </cell>
        </row>
        <row r="1938">
          <cell r="A1938">
            <v>3305</v>
          </cell>
        </row>
        <row r="1939">
          <cell r="A1939">
            <v>3306</v>
          </cell>
        </row>
        <row r="1940">
          <cell r="A1940">
            <v>3307</v>
          </cell>
        </row>
        <row r="1941">
          <cell r="A1941">
            <v>3308</v>
          </cell>
        </row>
      </sheetData>
      <sheetData sheetId="4" refreshError="1"/>
      <sheetData sheetId="5" refreshError="1"/>
      <sheetData sheetId="6"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s>
    <sheetDataSet>
      <sheetData sheetId="0"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s>
    <sheetDataSet>
      <sheetData sheetId="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s>
    <sheetDataSet>
      <sheetData sheetId="0"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Acci-Ago-11"/>
      <sheetName val="Acc-Ago-11a"/>
      <sheetName val="Acci-Sep-12"/>
      <sheetName val="Acci-Sep-12 (2)"/>
      <sheetName val="ACCI-JUL-13"/>
      <sheetName val="Acc Ago-Sep"/>
      <sheetName val="BASES"/>
      <sheetName val="ESTADO RED"/>
      <sheetName val="Plan auditoría"/>
      <sheetName val="Presupuesto"/>
      <sheetName val="CDItem"/>
      <sheetName val="Acc Ago-Sep.xls"/>
      <sheetName val="Materiales"/>
      <sheetName val="Cuadrillas"/>
      <sheetName val="Concretos y morteros"/>
      <sheetName val="Equipo"/>
      <sheetName val="Datos iniciales "/>
      <sheetName val="Transporte"/>
      <sheetName val="ANEXO 7"/>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ow r="2">
          <cell r="R2">
            <v>0</v>
          </cell>
        </row>
      </sheetData>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la"/>
      <sheetName val="Desmonte y Limpieza"/>
      <sheetName val="Excavación - Explanación"/>
      <sheetName val="Excavaciones Varias"/>
      <sheetName val="Terraplenes"/>
      <sheetName val="Mejoramiento Subrasante"/>
      <sheetName val="Rellenos Estructuras"/>
      <sheetName val="Filtros"/>
      <sheetName val="Tubería"/>
      <sheetName val="Concreto C"/>
      <sheetName val="Concreto F"/>
      <sheetName val="Muro Contención"/>
      <sheetName val="Afirmado"/>
      <sheetName val="Base estabilizada"/>
      <sheetName val="Base"/>
      <sheetName val="Mezcla"/>
      <sheetName val="Imprimación"/>
      <sheetName val="Cunetas"/>
      <sheetName val="Líneas Demarcación"/>
      <sheetName val="Marca Vial"/>
      <sheetName val="Tachas Reflectivas"/>
      <sheetName val="Señales Verticales"/>
      <sheetName val="Postes Kilometraje"/>
      <sheetName val="Defensas Metálicas"/>
      <sheetName val="Captafaros"/>
      <sheetName val="Transporte Materiales"/>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rmRepSem"/>
      <sheetName val="InfSem"/>
      <sheetName val="InfAcm"/>
      <sheetName val="InfGraf"/>
      <sheetName val="InfInd"/>
      <sheetName val="infProg"/>
      <sheetName val="dts"/>
      <sheetName val="Pres"/>
      <sheetName val="Avc"/>
      <sheetName val="Acm"/>
      <sheetName val="Acm$"/>
      <sheetName val="auxProgr"/>
      <sheetName val="ctb"/>
    </sheetNames>
    <sheetDataSet>
      <sheetData sheetId="0" refreshError="1"/>
      <sheetData sheetId="1" refreshError="1"/>
      <sheetData sheetId="2" refreshError="1"/>
      <sheetData sheetId="3" refreshError="1"/>
      <sheetData sheetId="4" refreshError="1"/>
      <sheetData sheetId="5" refreshError="1"/>
      <sheetData sheetId="6">
        <row r="2">
          <cell r="B2" t="str">
            <v>MEJORAMIENTO ALCANTARILLADO SANITARIO BARRIO ACAPULCO MUNICIPIO DE VILLAVICENCIO META</v>
          </cell>
        </row>
        <row r="3">
          <cell r="B3" t="str">
            <v>569 DE 2010</v>
          </cell>
        </row>
        <row r="4">
          <cell r="B4" t="str">
            <v>UNION TEMPORAL ACAPULCO</v>
          </cell>
        </row>
        <row r="5">
          <cell r="B5" t="str">
            <v>EDESA ESP SA</v>
          </cell>
        </row>
        <row r="6">
          <cell r="B6" t="str">
            <v>HERNÁN DARÍO CHÍA QUEVEDO</v>
          </cell>
        </row>
        <row r="8">
          <cell r="B8">
            <v>28</v>
          </cell>
        </row>
        <row r="11">
          <cell r="B11" t="str">
            <v>NO</v>
          </cell>
        </row>
        <row r="16">
          <cell r="B16">
            <v>26</v>
          </cell>
        </row>
        <row r="20">
          <cell r="B20">
            <v>2</v>
          </cell>
        </row>
        <row r="21">
          <cell r="B21" t="str">
            <v>CARMEN ANDREA PINZON HERNANDEZ</v>
          </cell>
        </row>
        <row r="22">
          <cell r="B22" t="str">
            <v>RESIDENTE DE OBRA</v>
          </cell>
        </row>
        <row r="23">
          <cell r="B23" t="str">
            <v>HERNAN AUGUSTO BUITRAGO ARDILA</v>
          </cell>
        </row>
        <row r="24">
          <cell r="B24" t="str">
            <v>DIRECTOR DE OBRA</v>
          </cell>
        </row>
        <row r="25">
          <cell r="B25" t="str">
            <v>HERNAN AUGUSTO BUITRAGO ARDILA</v>
          </cell>
        </row>
        <row r="26">
          <cell r="B26" t="str">
            <v>REPRESENTANTE LEGAL</v>
          </cell>
        </row>
      </sheetData>
      <sheetData sheetId="7"/>
      <sheetData sheetId="8" refreshError="1"/>
      <sheetData sheetId="9" refreshError="1"/>
      <sheetData sheetId="10" refreshError="1"/>
      <sheetData sheetId="11" refreshError="1"/>
      <sheetData sheetId="12">
        <row r="1">
          <cell r="D1">
            <v>0</v>
          </cell>
        </row>
      </sheetData>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d"/>
      <sheetName val="Insum"/>
      <sheetName val="Apu"/>
      <sheetName val="Ppto"/>
      <sheetName val="PreciosApto"/>
      <sheetName val="InsAct"/>
      <sheetName val="Ejecut"/>
      <sheetName val="Hoja2"/>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
      <sheetName val="Resumen APU"/>
      <sheetName val="APU"/>
      <sheetName val="cant tubos "/>
      <sheetName val="MAINHOLES"/>
      <sheetName val="Formulas PVC"/>
      <sheetName val="P.OBR.ALCA"/>
      <sheetName val="P.OBR.ACUED"/>
      <sheetName val="P MANEJO"/>
      <sheetName val="P.SUMI.ACUE"/>
      <sheetName val="P SUMI,ALCA"/>
      <sheetName val="P RESUMEN"/>
      <sheetName val="FINANCIERO"/>
      <sheetName val="OBRAS CRA"/>
    </sheetNames>
    <sheetDataSet>
      <sheetData sheetId="0" refreshError="1"/>
      <sheetData sheetId="1" refreshError="1"/>
      <sheetData sheetId="2" refreshError="1">
        <row r="1096">
          <cell r="G1096">
            <v>21105.504000000001</v>
          </cell>
        </row>
        <row r="1181">
          <cell r="G1181">
            <v>46225.535999999993</v>
          </cell>
        </row>
        <row r="3251">
          <cell r="G3251">
            <v>105077.34719999999</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P.U."/>
      <sheetName val="BDatosRisa"/>
      <sheetName val="A.P.U. (2)"/>
      <sheetName val="A.I.U."/>
    </sheetNames>
    <sheetDataSet>
      <sheetData sheetId="0"/>
      <sheetData sheetId="1" refreshError="1"/>
      <sheetData sheetId="2" refreshError="1"/>
      <sheetData sheetId="3"/>
      <sheetData sheetId="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Datos"/>
      <sheetName val="analisis de precios unitarios -"/>
      <sheetName val="AC2-AG96"/>
      <sheetName val="ANEXO 7"/>
      <sheetName val="PREACTA"/>
      <sheetName val="PROPUESTA PRESENTADA"/>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O.Civil A. Base Zona A2S4"/>
      <sheetName val="RESUMEN ACTIVIDADES"/>
      <sheetName val="APU (22)"/>
      <sheetName val="General"/>
    </sheetNames>
    <sheetDataSet>
      <sheetData sheetId="0" refreshError="1">
        <row r="129">
          <cell r="F129">
            <v>0.22</v>
          </cell>
        </row>
        <row r="130">
          <cell r="F130">
            <v>0.03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
          <cell r="D2">
            <v>17269.396666666667</v>
          </cell>
        </row>
        <row r="3">
          <cell r="D3">
            <v>17269.396666666667</v>
          </cell>
        </row>
      </sheetData>
      <sheetData sheetId="11" refreshError="1">
        <row r="5">
          <cell r="D5">
            <v>40000</v>
          </cell>
        </row>
        <row r="10">
          <cell r="D10">
            <v>80000</v>
          </cell>
        </row>
        <row r="27">
          <cell r="D27">
            <v>3300</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ANTERIOR"/>
      <sheetName val="PRESUPUESTO"/>
      <sheetName val="INSUMOS"/>
      <sheetName val="T4-5-9-11-12-15-17-19-21"/>
      <sheetName val="MANO DE OBRA"/>
      <sheetName val="MAQUINARIA"/>
      <sheetName val="ITEMS RESUMIDOS"/>
      <sheetName val="A1.1"/>
      <sheetName val="A1.2"/>
      <sheetName val="A1.3"/>
      <sheetName val="1.1"/>
      <sheetName val="1.2"/>
      <sheetName val="1.3"/>
      <sheetName val="1.4"/>
      <sheetName val="1.5"/>
      <sheetName val="1.6"/>
      <sheetName val="1.7"/>
      <sheetName val="2.1"/>
      <sheetName val="2.2"/>
      <sheetName val="2.3"/>
      <sheetName val="2.4"/>
      <sheetName val="2.5"/>
      <sheetName val="2.6"/>
      <sheetName val="2.7"/>
      <sheetName val="2.8"/>
      <sheetName val="2.11"/>
      <sheetName val="INDICES"/>
      <sheetName val="AUXILIARES"/>
      <sheetName val="3.1"/>
      <sheetName val="3.2"/>
      <sheetName val="3.3"/>
      <sheetName val="4.1"/>
      <sheetName val="4.2"/>
      <sheetName val="4.3"/>
      <sheetName val="4.4"/>
      <sheetName val="4.5"/>
      <sheetName val="4.6"/>
      <sheetName val="5.1"/>
      <sheetName val="5.2"/>
      <sheetName val="5.3"/>
      <sheetName val="T1"/>
      <sheetName val="T2-T3-T8-T23-T27"/>
      <sheetName val="T10-T13-T16"/>
      <sheetName val="T32"/>
      <sheetName val="OPTIMIZACION LINEA"/>
      <sheetName val="Hoja1"/>
      <sheetName val="AC2-AG96"/>
      <sheetName val="FLEXIBLE"/>
    </sheetNames>
    <sheetDataSet>
      <sheetData sheetId="0"/>
      <sheetData sheetId="1"/>
      <sheetData sheetId="2">
        <row r="2">
          <cell r="A2" t="str">
            <v>Acero para Refuerzo fy=60.000 psi</v>
          </cell>
          <cell r="B2" t="str">
            <v>ICM</v>
          </cell>
          <cell r="C2" t="str">
            <v>KG</v>
          </cell>
          <cell r="D2">
            <v>1</v>
          </cell>
          <cell r="E2">
            <v>1</v>
          </cell>
          <cell r="F2">
            <v>3800</v>
          </cell>
          <cell r="G2">
            <v>608</v>
          </cell>
          <cell r="H2">
            <v>4408</v>
          </cell>
          <cell r="J2">
            <v>0</v>
          </cell>
          <cell r="K2">
            <v>40299</v>
          </cell>
        </row>
        <row r="3">
          <cell r="A3" t="str">
            <v>ACPM</v>
          </cell>
          <cell r="B3" t="str">
            <v>ICB</v>
          </cell>
          <cell r="C3" t="str">
            <v>GAL</v>
          </cell>
          <cell r="D3">
            <v>1</v>
          </cell>
          <cell r="E3">
            <v>5</v>
          </cell>
          <cell r="F3">
            <v>6500</v>
          </cell>
          <cell r="G3">
            <v>0</v>
          </cell>
          <cell r="H3">
            <v>6500</v>
          </cell>
          <cell r="J3">
            <v>0</v>
          </cell>
          <cell r="K3">
            <v>40299</v>
          </cell>
        </row>
        <row r="4">
          <cell r="A4" t="str">
            <v>Agua</v>
          </cell>
          <cell r="B4" t="str">
            <v>ICM</v>
          </cell>
          <cell r="C4" t="str">
            <v>LT</v>
          </cell>
          <cell r="D4">
            <v>1</v>
          </cell>
          <cell r="E4">
            <v>1</v>
          </cell>
          <cell r="F4">
            <v>15</v>
          </cell>
          <cell r="G4">
            <v>0</v>
          </cell>
          <cell r="H4">
            <v>15</v>
          </cell>
          <cell r="J4">
            <v>0</v>
          </cell>
          <cell r="K4">
            <v>40299</v>
          </cell>
        </row>
        <row r="5">
          <cell r="A5" t="str">
            <v>Alambre Galvanizado</v>
          </cell>
          <cell r="B5" t="str">
            <v>ICM</v>
          </cell>
          <cell r="C5" t="str">
            <v>KG</v>
          </cell>
          <cell r="D5">
            <v>1</v>
          </cell>
          <cell r="E5">
            <v>1</v>
          </cell>
          <cell r="F5">
            <v>3800</v>
          </cell>
          <cell r="G5">
            <v>608</v>
          </cell>
          <cell r="H5">
            <v>4408</v>
          </cell>
          <cell r="J5">
            <v>0</v>
          </cell>
          <cell r="K5">
            <v>40299</v>
          </cell>
        </row>
        <row r="6">
          <cell r="A6" t="str">
            <v>Alambre Negro #18</v>
          </cell>
          <cell r="B6" t="str">
            <v>ICM</v>
          </cell>
          <cell r="C6" t="str">
            <v>KG</v>
          </cell>
          <cell r="D6">
            <v>1</v>
          </cell>
          <cell r="E6">
            <v>1</v>
          </cell>
          <cell r="F6">
            <v>3800</v>
          </cell>
          <cell r="G6">
            <v>608</v>
          </cell>
          <cell r="H6">
            <v>4408</v>
          </cell>
          <cell r="J6">
            <v>0</v>
          </cell>
          <cell r="K6">
            <v>40299</v>
          </cell>
        </row>
        <row r="7">
          <cell r="A7" t="str">
            <v>Arborización</v>
          </cell>
          <cell r="B7" t="str">
            <v>IEG</v>
          </cell>
          <cell r="C7" t="str">
            <v>HA</v>
          </cell>
          <cell r="D7">
            <v>1</v>
          </cell>
          <cell r="E7">
            <v>500</v>
          </cell>
          <cell r="F7">
            <v>6000000</v>
          </cell>
          <cell r="G7">
            <v>960000</v>
          </cell>
          <cell r="H7">
            <v>6960000</v>
          </cell>
          <cell r="J7">
            <v>0</v>
          </cell>
          <cell r="K7">
            <v>0</v>
          </cell>
        </row>
        <row r="8">
          <cell r="A8" t="str">
            <v>Arena Lavada de Río</v>
          </cell>
          <cell r="B8" t="str">
            <v>ICM</v>
          </cell>
          <cell r="C8" t="str">
            <v>M3</v>
          </cell>
          <cell r="D8">
            <v>1</v>
          </cell>
          <cell r="E8">
            <v>1500</v>
          </cell>
          <cell r="F8">
            <v>30000</v>
          </cell>
          <cell r="G8">
            <v>4800</v>
          </cell>
          <cell r="H8">
            <v>34800</v>
          </cell>
          <cell r="J8">
            <v>0</v>
          </cell>
          <cell r="K8">
            <v>0</v>
          </cell>
        </row>
        <row r="9">
          <cell r="A9" t="str">
            <v>Bisagra Común de 3"</v>
          </cell>
          <cell r="B9" t="str">
            <v>IMF</v>
          </cell>
          <cell r="C9" t="str">
            <v>UN</v>
          </cell>
          <cell r="D9">
            <v>1</v>
          </cell>
          <cell r="E9">
            <v>0.1</v>
          </cell>
          <cell r="F9">
            <v>3000</v>
          </cell>
          <cell r="G9">
            <v>480</v>
          </cell>
          <cell r="H9">
            <v>3480</v>
          </cell>
          <cell r="J9">
            <v>0</v>
          </cell>
          <cell r="K9">
            <v>40299</v>
          </cell>
        </row>
        <row r="10">
          <cell r="A10" t="str">
            <v>Bolsacreto con cemento-arena relación 1:8</v>
          </cell>
          <cell r="B10" t="str">
            <v>IEG</v>
          </cell>
          <cell r="C10" t="str">
            <v>ML</v>
          </cell>
          <cell r="D10">
            <v>0</v>
          </cell>
          <cell r="E10">
            <v>1800</v>
          </cell>
          <cell r="F10">
            <v>10776</v>
          </cell>
          <cell r="G10">
            <v>1724</v>
          </cell>
          <cell r="H10">
            <v>12500</v>
          </cell>
          <cell r="J10">
            <v>0</v>
          </cell>
          <cell r="K10">
            <v>0</v>
          </cell>
        </row>
        <row r="11">
          <cell r="A11" t="str">
            <v>Broca 3/4" x 12" 4 Puntas Tungsteno Tipo Hilti</v>
          </cell>
          <cell r="B11" t="str">
            <v>IEM</v>
          </cell>
          <cell r="C11" t="str">
            <v>UN</v>
          </cell>
          <cell r="D11" t="str">
            <v>100 perf.</v>
          </cell>
          <cell r="E11">
            <v>0.78125</v>
          </cell>
          <cell r="F11">
            <v>253481.19999999998</v>
          </cell>
          <cell r="G11">
            <v>40557</v>
          </cell>
          <cell r="H11">
            <v>294038</v>
          </cell>
          <cell r="I11" t="str">
            <v>Hilti</v>
          </cell>
          <cell r="J11">
            <v>0</v>
          </cell>
          <cell r="K11">
            <v>0</v>
          </cell>
        </row>
        <row r="12">
          <cell r="A12" t="str">
            <v>Broca 3/4" x 12" Diamantada Tipo Diamond Cut</v>
          </cell>
          <cell r="B12" t="str">
            <v>IEM</v>
          </cell>
          <cell r="C12" t="str">
            <v>UN</v>
          </cell>
          <cell r="D12" t="str">
            <v>70 perf</v>
          </cell>
          <cell r="E12">
            <v>1</v>
          </cell>
          <cell r="F12">
            <v>207480</v>
          </cell>
          <cell r="G12">
            <v>33197</v>
          </cell>
          <cell r="H12">
            <v>240677</v>
          </cell>
          <cell r="I12">
            <v>0</v>
          </cell>
          <cell r="J12">
            <v>0</v>
          </cell>
          <cell r="K12">
            <v>0</v>
          </cell>
          <cell r="L12">
            <v>0</v>
          </cell>
        </row>
        <row r="13">
          <cell r="A13" t="str">
            <v>Cable 1 1/4 6x19 O26 Extra resistente</v>
          </cell>
          <cell r="B13" t="str">
            <v>IEM</v>
          </cell>
          <cell r="C13" t="str">
            <v>ML</v>
          </cell>
          <cell r="D13">
            <v>1</v>
          </cell>
          <cell r="E13">
            <v>0</v>
          </cell>
          <cell r="F13">
            <v>45000</v>
          </cell>
          <cell r="G13">
            <v>7200</v>
          </cell>
          <cell r="H13">
            <v>52200</v>
          </cell>
          <cell r="J13">
            <v>0</v>
          </cell>
          <cell r="K13">
            <v>0</v>
          </cell>
        </row>
        <row r="14">
          <cell r="A14" t="str">
            <v>Cable 5/8 6x19 O26 Alma de Acero</v>
          </cell>
          <cell r="B14" t="str">
            <v>IEM</v>
          </cell>
          <cell r="C14" t="str">
            <v>ML</v>
          </cell>
          <cell r="D14">
            <v>1</v>
          </cell>
          <cell r="E14">
            <v>0</v>
          </cell>
          <cell r="F14">
            <v>6500</v>
          </cell>
          <cell r="G14">
            <v>1040</v>
          </cell>
          <cell r="H14">
            <v>7540</v>
          </cell>
          <cell r="J14">
            <v>0</v>
          </cell>
          <cell r="K14">
            <v>0</v>
          </cell>
        </row>
        <row r="15">
          <cell r="A15" t="str">
            <v>Candado Tipo Alemán de 60 mm</v>
          </cell>
          <cell r="B15" t="str">
            <v>IMF</v>
          </cell>
          <cell r="C15" t="str">
            <v>UN</v>
          </cell>
          <cell r="D15">
            <v>1</v>
          </cell>
          <cell r="E15">
            <v>0.5</v>
          </cell>
          <cell r="F15">
            <v>32000</v>
          </cell>
          <cell r="G15">
            <v>5120</v>
          </cell>
          <cell r="H15">
            <v>37120</v>
          </cell>
          <cell r="I15" t="str">
            <v>Segurex Locks</v>
          </cell>
          <cell r="J15">
            <v>0</v>
          </cell>
          <cell r="K15">
            <v>40299</v>
          </cell>
        </row>
        <row r="16">
          <cell r="A16" t="str">
            <v>Cemento Portland Tipo 1</v>
          </cell>
          <cell r="B16" t="str">
            <v>ICM</v>
          </cell>
          <cell r="C16" t="str">
            <v>KG</v>
          </cell>
          <cell r="D16">
            <v>1</v>
          </cell>
          <cell r="E16">
            <v>1</v>
          </cell>
          <cell r="F16">
            <v>500</v>
          </cell>
          <cell r="G16">
            <v>80</v>
          </cell>
          <cell r="H16">
            <v>580</v>
          </cell>
          <cell r="J16">
            <v>0</v>
          </cell>
          <cell r="K16">
            <v>40299</v>
          </cell>
        </row>
        <row r="17">
          <cell r="A17" t="str">
            <v>Cinta PVC Tipo O-22 de Sika</v>
          </cell>
          <cell r="B17" t="str">
            <v>IEE</v>
          </cell>
          <cell r="C17" t="str">
            <v>ML</v>
          </cell>
          <cell r="D17">
            <v>1</v>
          </cell>
          <cell r="E17">
            <v>0.1</v>
          </cell>
          <cell r="F17">
            <v>28200</v>
          </cell>
          <cell r="G17">
            <v>4512</v>
          </cell>
          <cell r="H17">
            <v>32712</v>
          </cell>
          <cell r="I17" t="str">
            <v>Sika</v>
          </cell>
          <cell r="J17">
            <v>0</v>
          </cell>
          <cell r="K17">
            <v>40299</v>
          </cell>
        </row>
        <row r="18">
          <cell r="A18" t="str">
            <v>Cinturón de Cierre en acero L = 1.0 m Ø33"</v>
          </cell>
          <cell r="B18" t="str">
            <v>IEE01</v>
          </cell>
          <cell r="C18" t="str">
            <v>UN</v>
          </cell>
          <cell r="D18">
            <v>1</v>
          </cell>
          <cell r="E18">
            <v>100</v>
          </cell>
          <cell r="F18">
            <v>561460</v>
          </cell>
          <cell r="G18">
            <v>89834</v>
          </cell>
          <cell r="H18">
            <v>651294</v>
          </cell>
          <cell r="I18" t="str">
            <v>APCI</v>
          </cell>
          <cell r="J18">
            <v>0</v>
          </cell>
          <cell r="K18">
            <v>40299</v>
          </cell>
        </row>
        <row r="19">
          <cell r="A19" t="str">
            <v>Cruz 20" x 16" Extremo Brida</v>
          </cell>
          <cell r="B19" t="str">
            <v>IAC</v>
          </cell>
          <cell r="C19" t="str">
            <v>UN</v>
          </cell>
          <cell r="D19">
            <v>1</v>
          </cell>
          <cell r="E19">
            <v>0</v>
          </cell>
          <cell r="F19">
            <v>5440000</v>
          </cell>
          <cell r="G19">
            <v>870400</v>
          </cell>
          <cell r="H19">
            <v>6310400</v>
          </cell>
          <cell r="J19">
            <v>0</v>
          </cell>
          <cell r="K19">
            <v>0</v>
          </cell>
        </row>
        <row r="20">
          <cell r="A20" t="str">
            <v>Cubierta Ondulada en Fibrocemento #6</v>
          </cell>
          <cell r="B20" t="str">
            <v>IAR</v>
          </cell>
          <cell r="C20" t="str">
            <v>UN</v>
          </cell>
          <cell r="D20" t="str">
            <v>1,69 M2</v>
          </cell>
          <cell r="E20">
            <v>25.92</v>
          </cell>
          <cell r="F20">
            <v>53314</v>
          </cell>
          <cell r="G20">
            <v>8530</v>
          </cell>
          <cell r="H20">
            <v>61844</v>
          </cell>
          <cell r="J20">
            <v>0</v>
          </cell>
          <cell r="K20">
            <v>40299</v>
          </cell>
        </row>
        <row r="21">
          <cell r="A21" t="str">
            <v>Disolvente</v>
          </cell>
          <cell r="B21" t="str">
            <v>IEM</v>
          </cell>
          <cell r="C21" t="str">
            <v>LT</v>
          </cell>
          <cell r="D21">
            <v>0</v>
          </cell>
          <cell r="E21">
            <v>1.5</v>
          </cell>
          <cell r="F21">
            <v>10600</v>
          </cell>
          <cell r="G21">
            <v>1696</v>
          </cell>
          <cell r="H21">
            <v>12296</v>
          </cell>
          <cell r="I21" t="str">
            <v>Algreco</v>
          </cell>
          <cell r="J21">
            <v>0</v>
          </cell>
          <cell r="K21">
            <v>0</v>
          </cell>
        </row>
        <row r="22">
          <cell r="A22" t="str">
            <v>Electrodo para Soldar E6011 1/8"</v>
          </cell>
          <cell r="B22" t="str">
            <v>IEM</v>
          </cell>
          <cell r="C22" t="str">
            <v>KG</v>
          </cell>
          <cell r="D22">
            <v>0</v>
          </cell>
          <cell r="E22">
            <v>1</v>
          </cell>
          <cell r="F22">
            <v>4500</v>
          </cell>
          <cell r="G22">
            <v>720</v>
          </cell>
          <cell r="H22">
            <v>5220</v>
          </cell>
          <cell r="I22" t="str">
            <v>West Arco</v>
          </cell>
          <cell r="J22">
            <v>0</v>
          </cell>
          <cell r="K22">
            <v>0</v>
          </cell>
        </row>
        <row r="23">
          <cell r="A23" t="str">
            <v>Electrodo para Soldar E7018 1/8"</v>
          </cell>
          <cell r="B23" t="str">
            <v>IEM</v>
          </cell>
          <cell r="C23" t="str">
            <v>KG</v>
          </cell>
          <cell r="D23">
            <v>0</v>
          </cell>
          <cell r="E23">
            <v>1</v>
          </cell>
          <cell r="F23">
            <v>5920</v>
          </cell>
          <cell r="G23">
            <v>947</v>
          </cell>
          <cell r="H23">
            <v>6867</v>
          </cell>
          <cell r="I23" t="str">
            <v>West Arco</v>
          </cell>
          <cell r="J23">
            <v>0</v>
          </cell>
          <cell r="K23">
            <v>0</v>
          </cell>
        </row>
        <row r="24">
          <cell r="A24" t="str">
            <v>Endurecedor Superficial para Pisos tipo Sikafloor 3 Quartz-Top de Sika</v>
          </cell>
          <cell r="B24" t="str">
            <v>ICM</v>
          </cell>
          <cell r="C24" t="str">
            <v>KG</v>
          </cell>
          <cell r="D24" t="str">
            <v>5 Kg/M2</v>
          </cell>
          <cell r="E24">
            <v>1</v>
          </cell>
          <cell r="F24">
            <v>750</v>
          </cell>
          <cell r="G24">
            <v>120</v>
          </cell>
          <cell r="H24">
            <v>870</v>
          </cell>
          <cell r="I24" t="str">
            <v>Sika</v>
          </cell>
          <cell r="J24">
            <v>0</v>
          </cell>
          <cell r="K24">
            <v>39965</v>
          </cell>
        </row>
        <row r="25">
          <cell r="A25" t="str">
            <v>Esmalte Mate</v>
          </cell>
          <cell r="B25" t="str">
            <v>IEM</v>
          </cell>
          <cell r="C25" t="str">
            <v>GAL</v>
          </cell>
          <cell r="D25">
            <v>0</v>
          </cell>
          <cell r="E25">
            <v>5</v>
          </cell>
          <cell r="F25">
            <v>60400</v>
          </cell>
          <cell r="G25">
            <v>9664</v>
          </cell>
          <cell r="H25">
            <v>70064</v>
          </cell>
          <cell r="I25" t="str">
            <v>Algreco</v>
          </cell>
          <cell r="J25">
            <v>0</v>
          </cell>
          <cell r="K25">
            <v>0</v>
          </cell>
        </row>
        <row r="26">
          <cell r="A26" t="str">
            <v>Espigo de acero con brida PN10</v>
          </cell>
          <cell r="B26" t="str">
            <v>IAC</v>
          </cell>
          <cell r="C26">
            <v>0</v>
          </cell>
          <cell r="D26">
            <v>1</v>
          </cell>
          <cell r="E26">
            <v>40</v>
          </cell>
          <cell r="F26">
            <v>0</v>
          </cell>
          <cell r="G26">
            <v>0</v>
          </cell>
          <cell r="H26">
            <v>0</v>
          </cell>
          <cell r="J26">
            <v>0</v>
          </cell>
          <cell r="K26">
            <v>0</v>
          </cell>
        </row>
        <row r="27">
          <cell r="A27" t="str">
            <v>Estaca de madera</v>
          </cell>
          <cell r="B27" t="str">
            <v>ITP</v>
          </cell>
          <cell r="C27" t="str">
            <v>UN</v>
          </cell>
          <cell r="D27">
            <v>0</v>
          </cell>
          <cell r="E27">
            <v>0.25</v>
          </cell>
          <cell r="F27">
            <v>1100</v>
          </cell>
          <cell r="G27">
            <v>0</v>
          </cell>
          <cell r="H27">
            <v>1100</v>
          </cell>
          <cell r="J27">
            <v>0</v>
          </cell>
          <cell r="K27">
            <v>0</v>
          </cell>
        </row>
        <row r="28">
          <cell r="A28" t="str">
            <v>Estopa</v>
          </cell>
          <cell r="B28" t="str">
            <v>IAC</v>
          </cell>
          <cell r="C28" t="str">
            <v>KG</v>
          </cell>
          <cell r="D28">
            <v>0</v>
          </cell>
          <cell r="E28">
            <v>1</v>
          </cell>
          <cell r="F28">
            <v>3000</v>
          </cell>
          <cell r="G28">
            <v>480</v>
          </cell>
          <cell r="H28">
            <v>3480</v>
          </cell>
          <cell r="J28">
            <v>0</v>
          </cell>
          <cell r="K28">
            <v>0</v>
          </cell>
        </row>
        <row r="29">
          <cell r="A29" t="str">
            <v>Fibra de refuerzo secundario para concreto o mortero tipo TOC 500 de Toxement</v>
          </cell>
          <cell r="B29" t="str">
            <v>ICM</v>
          </cell>
          <cell r="C29" t="str">
            <v>KG</v>
          </cell>
          <cell r="D29" t="str">
            <v>1 Kg/M3</v>
          </cell>
          <cell r="E29">
            <v>1</v>
          </cell>
          <cell r="F29">
            <v>12600</v>
          </cell>
          <cell r="G29">
            <v>2016</v>
          </cell>
          <cell r="H29">
            <v>14616</v>
          </cell>
          <cell r="I29" t="str">
            <v>Toxement</v>
          </cell>
          <cell r="J29">
            <v>0</v>
          </cell>
          <cell r="K29">
            <v>39549</v>
          </cell>
          <cell r="L29" t="str">
            <v>Tomado de http://www.toxement.com.co/lista_precios2010/index.html</v>
          </cell>
        </row>
        <row r="30">
          <cell r="A30" t="str">
            <v>Geotextil  NT 3000</v>
          </cell>
          <cell r="B30" t="str">
            <v>IEG</v>
          </cell>
          <cell r="C30" t="str">
            <v>M2</v>
          </cell>
          <cell r="D30">
            <v>1</v>
          </cell>
          <cell r="E30">
            <v>0.5</v>
          </cell>
          <cell r="F30">
            <v>8625</v>
          </cell>
          <cell r="G30">
            <v>1380</v>
          </cell>
          <cell r="H30">
            <v>10005</v>
          </cell>
          <cell r="I30" t="str">
            <v>Pavco</v>
          </cell>
          <cell r="J30">
            <v>0</v>
          </cell>
          <cell r="K30">
            <v>0</v>
          </cell>
        </row>
        <row r="31">
          <cell r="A31" t="str">
            <v>Geomalla Biaxial  BX-1200</v>
          </cell>
          <cell r="B31" t="str">
            <v>IEG</v>
          </cell>
          <cell r="C31" t="str">
            <v>M2</v>
          </cell>
          <cell r="D31">
            <v>1</v>
          </cell>
          <cell r="E31">
            <v>1</v>
          </cell>
          <cell r="F31">
            <v>11588</v>
          </cell>
          <cell r="G31">
            <v>1854</v>
          </cell>
          <cell r="H31">
            <v>13442</v>
          </cell>
          <cell r="I31" t="str">
            <v>Durman</v>
          </cell>
          <cell r="J31">
            <v>0</v>
          </cell>
          <cell r="K31">
            <v>0</v>
          </cell>
        </row>
        <row r="32">
          <cell r="A32" t="str">
            <v>Grava Lavada de Río 3/4"</v>
          </cell>
          <cell r="B32" t="str">
            <v>ICM</v>
          </cell>
          <cell r="C32" t="str">
            <v>M3</v>
          </cell>
          <cell r="D32">
            <v>1</v>
          </cell>
          <cell r="E32">
            <v>1700</v>
          </cell>
          <cell r="F32">
            <v>40000</v>
          </cell>
          <cell r="G32">
            <v>6400</v>
          </cell>
          <cell r="H32">
            <v>46400</v>
          </cell>
          <cell r="I32">
            <v>0</v>
          </cell>
          <cell r="J32">
            <v>0</v>
          </cell>
          <cell r="K32">
            <v>0</v>
          </cell>
          <cell r="L32">
            <v>0</v>
          </cell>
        </row>
        <row r="33">
          <cell r="A33" t="str">
            <v>Guarda Cabo 1 1/4"</v>
          </cell>
          <cell r="B33" t="str">
            <v>IEM</v>
          </cell>
          <cell r="C33" t="str">
            <v>UN</v>
          </cell>
          <cell r="D33">
            <v>0</v>
          </cell>
          <cell r="E33">
            <v>0</v>
          </cell>
          <cell r="F33">
            <v>83000</v>
          </cell>
          <cell r="G33">
            <v>13280</v>
          </cell>
          <cell r="H33">
            <v>96280</v>
          </cell>
          <cell r="I33">
            <v>0</v>
          </cell>
          <cell r="J33">
            <v>0</v>
          </cell>
          <cell r="K33">
            <v>0</v>
          </cell>
          <cell r="L33">
            <v>0</v>
          </cell>
        </row>
        <row r="34">
          <cell r="A34" t="str">
            <v>Guarda Cabo 5/8"</v>
          </cell>
          <cell r="B34" t="str">
            <v>IEM</v>
          </cell>
          <cell r="C34" t="str">
            <v>UN</v>
          </cell>
          <cell r="D34">
            <v>0</v>
          </cell>
          <cell r="E34">
            <v>0</v>
          </cell>
          <cell r="F34">
            <v>13000</v>
          </cell>
          <cell r="G34">
            <v>2080</v>
          </cell>
          <cell r="H34">
            <v>15080</v>
          </cell>
          <cell r="I34">
            <v>0</v>
          </cell>
          <cell r="J34">
            <v>0</v>
          </cell>
          <cell r="K34">
            <v>0</v>
          </cell>
          <cell r="L34">
            <v>0</v>
          </cell>
        </row>
        <row r="35">
          <cell r="A35" t="str">
            <v>Jabón Vegetal</v>
          </cell>
          <cell r="B35" t="str">
            <v>IAC</v>
          </cell>
          <cell r="C35" t="str">
            <v>KG</v>
          </cell>
          <cell r="D35">
            <v>0</v>
          </cell>
          <cell r="E35">
            <v>1</v>
          </cell>
          <cell r="F35">
            <v>1000</v>
          </cell>
          <cell r="G35">
            <v>160</v>
          </cell>
          <cell r="H35">
            <v>1160</v>
          </cell>
          <cell r="I35">
            <v>0</v>
          </cell>
          <cell r="J35">
            <v>0</v>
          </cell>
          <cell r="K35">
            <v>0</v>
          </cell>
          <cell r="L35">
            <v>0</v>
          </cell>
        </row>
        <row r="36">
          <cell r="A36" t="str">
            <v>Ladrillo Tolete Común 6x12x24</v>
          </cell>
          <cell r="B36" t="str">
            <v>IAR</v>
          </cell>
          <cell r="C36" t="str">
            <v>UN</v>
          </cell>
          <cell r="D36" t="str">
            <v>55 Un/M2</v>
          </cell>
          <cell r="E36">
            <v>3</v>
          </cell>
          <cell r="F36">
            <v>300</v>
          </cell>
          <cell r="G36">
            <v>48</v>
          </cell>
          <cell r="H36">
            <v>348</v>
          </cell>
          <cell r="J36">
            <v>0</v>
          </cell>
          <cell r="K36">
            <v>39814</v>
          </cell>
        </row>
        <row r="37">
          <cell r="A37" t="str">
            <v>Lámina de Alfajor A-36 Cal. 16</v>
          </cell>
          <cell r="B37" t="str">
            <v>IEM</v>
          </cell>
          <cell r="C37" t="str">
            <v>KG</v>
          </cell>
          <cell r="D37">
            <v>8.1900081900081897E-2</v>
          </cell>
          <cell r="E37">
            <v>1</v>
          </cell>
          <cell r="F37">
            <v>4200</v>
          </cell>
          <cell r="G37">
            <v>672</v>
          </cell>
          <cell r="H37">
            <v>4872</v>
          </cell>
          <cell r="I37" t="str">
            <v>Fajobe</v>
          </cell>
          <cell r="J37">
            <v>0</v>
          </cell>
          <cell r="K37">
            <v>0</v>
          </cell>
        </row>
        <row r="38">
          <cell r="A38" t="str">
            <v>Lámina de Alfajor A-36 e=1/4"</v>
          </cell>
          <cell r="B38" t="str">
            <v>IEM</v>
          </cell>
          <cell r="C38" t="str">
            <v>KG</v>
          </cell>
          <cell r="D38">
            <v>1.9042782785324362E-2</v>
          </cell>
          <cell r="E38">
            <v>1</v>
          </cell>
          <cell r="F38">
            <v>4200</v>
          </cell>
          <cell r="G38">
            <v>672</v>
          </cell>
          <cell r="H38">
            <v>4872</v>
          </cell>
          <cell r="I38" t="str">
            <v>Fajobe</v>
          </cell>
          <cell r="J38">
            <v>0</v>
          </cell>
          <cell r="K38">
            <v>0</v>
          </cell>
        </row>
        <row r="39">
          <cell r="A39" t="str">
            <v>Lámina HR ASTM A-36 e=1/2"</v>
          </cell>
          <cell r="B39" t="str">
            <v>IEM</v>
          </cell>
          <cell r="C39" t="str">
            <v>KG</v>
          </cell>
          <cell r="D39">
            <v>1.0025062656641603E-2</v>
          </cell>
          <cell r="E39">
            <v>1</v>
          </cell>
          <cell r="F39">
            <v>4585.2</v>
          </cell>
          <cell r="G39">
            <v>734</v>
          </cell>
          <cell r="H39">
            <v>5319</v>
          </cell>
          <cell r="I39" t="str">
            <v>Fajobe</v>
          </cell>
          <cell r="J39">
            <v>0</v>
          </cell>
          <cell r="K39">
            <v>0</v>
          </cell>
        </row>
        <row r="40">
          <cell r="A40" t="str">
            <v>Lámina HR ASTM A-36 e=1/4"</v>
          </cell>
          <cell r="B40" t="str">
            <v>IEM</v>
          </cell>
          <cell r="C40" t="str">
            <v>KG</v>
          </cell>
          <cell r="D40">
            <v>2.0052135552436335E-2</v>
          </cell>
          <cell r="E40">
            <v>1</v>
          </cell>
          <cell r="F40">
            <v>4585.2</v>
          </cell>
          <cell r="G40">
            <v>734</v>
          </cell>
          <cell r="H40">
            <v>5319</v>
          </cell>
          <cell r="I40" t="str">
            <v>Fajobe</v>
          </cell>
          <cell r="J40">
            <v>0</v>
          </cell>
          <cell r="K40">
            <v>0</v>
          </cell>
          <cell r="L40">
            <v>0</v>
          </cell>
        </row>
        <row r="41">
          <cell r="A41" t="str">
            <v>Lámina HR ASTM A-36 e=3/8"</v>
          </cell>
          <cell r="B41" t="str">
            <v>IEM</v>
          </cell>
          <cell r="C41" t="str">
            <v>KG</v>
          </cell>
          <cell r="D41">
            <v>1.3360053440213761E-2</v>
          </cell>
          <cell r="E41">
            <v>1</v>
          </cell>
          <cell r="F41">
            <v>4585.2</v>
          </cell>
          <cell r="G41">
            <v>734</v>
          </cell>
          <cell r="H41">
            <v>5319</v>
          </cell>
          <cell r="I41" t="str">
            <v>Fajobe</v>
          </cell>
          <cell r="J41">
            <v>0</v>
          </cell>
          <cell r="K41">
            <v>0</v>
          </cell>
        </row>
        <row r="42">
          <cell r="A42" t="str">
            <v>Limpiador para PVC x 500 gr.</v>
          </cell>
          <cell r="B42" t="str">
            <v>IAC</v>
          </cell>
          <cell r="C42" t="str">
            <v>UN</v>
          </cell>
          <cell r="D42">
            <v>0</v>
          </cell>
          <cell r="E42">
            <v>0.5</v>
          </cell>
          <cell r="F42">
            <v>10654</v>
          </cell>
          <cell r="G42">
            <v>1705</v>
          </cell>
          <cell r="H42">
            <v>12359</v>
          </cell>
          <cell r="I42" t="str">
            <v>Pavco</v>
          </cell>
          <cell r="J42">
            <v>0</v>
          </cell>
          <cell r="K42">
            <v>0</v>
          </cell>
        </row>
        <row r="43">
          <cell r="A43" t="str">
            <v>Lubricante para PVC x 500 gr.</v>
          </cell>
          <cell r="B43" t="str">
            <v>IAC</v>
          </cell>
          <cell r="C43" t="str">
            <v>UN</v>
          </cell>
          <cell r="D43">
            <v>0</v>
          </cell>
          <cell r="E43">
            <v>0.5</v>
          </cell>
          <cell r="F43">
            <v>10654</v>
          </cell>
          <cell r="G43">
            <v>1705</v>
          </cell>
          <cell r="H43">
            <v>12359</v>
          </cell>
          <cell r="I43" t="str">
            <v>Pavco</v>
          </cell>
          <cell r="J43">
            <v>0</v>
          </cell>
          <cell r="K43">
            <v>0</v>
          </cell>
        </row>
        <row r="44">
          <cell r="A44" t="str">
            <v>Malla Expandida IMT-100 V11 HR 1/4 Tipo Colmallas</v>
          </cell>
          <cell r="B44" t="str">
            <v>IEM</v>
          </cell>
          <cell r="C44" t="str">
            <v>KG</v>
          </cell>
          <cell r="D44">
            <v>4.7619047619047616E-2</v>
          </cell>
          <cell r="E44">
            <v>1</v>
          </cell>
          <cell r="F44">
            <v>8952</v>
          </cell>
          <cell r="G44">
            <v>1432</v>
          </cell>
          <cell r="H44">
            <v>10384</v>
          </cell>
          <cell r="I44" t="str">
            <v>Colmallas</v>
          </cell>
          <cell r="J44">
            <v>0</v>
          </cell>
          <cell r="K44">
            <v>40307</v>
          </cell>
        </row>
        <row r="45">
          <cell r="A45" t="str">
            <v>Malla para Gavión 2 x 1 x 1 m Triple Torsión Cal 12 Recubrimiento PVC</v>
          </cell>
          <cell r="B45" t="str">
            <v>IEG</v>
          </cell>
          <cell r="C45" t="str">
            <v>UN</v>
          </cell>
          <cell r="D45" t="str">
            <v>2 M3</v>
          </cell>
          <cell r="E45">
            <v>10</v>
          </cell>
          <cell r="F45">
            <v>106000</v>
          </cell>
          <cell r="G45">
            <v>0</v>
          </cell>
          <cell r="H45">
            <v>106000</v>
          </cell>
          <cell r="I45" t="str">
            <v>Macaferri</v>
          </cell>
          <cell r="J45">
            <v>0</v>
          </cell>
          <cell r="K45">
            <v>0</v>
          </cell>
        </row>
        <row r="46">
          <cell r="A46" t="str">
            <v>Malla para Gavión Colchoneta 2 x 1 x 0,5 m Triple Torsión Cal 12 Recubrimiento PVC</v>
          </cell>
          <cell r="B46" t="str">
            <v>IEG</v>
          </cell>
          <cell r="C46" t="str">
            <v>UN</v>
          </cell>
          <cell r="D46" t="str">
            <v>1 M3</v>
          </cell>
          <cell r="E46">
            <v>7</v>
          </cell>
          <cell r="F46">
            <v>53000</v>
          </cell>
          <cell r="G46">
            <v>0</v>
          </cell>
          <cell r="H46">
            <v>53000</v>
          </cell>
          <cell r="I46" t="str">
            <v>Macaferri</v>
          </cell>
          <cell r="J46">
            <v>0</v>
          </cell>
          <cell r="K46">
            <v>0</v>
          </cell>
          <cell r="L46">
            <v>0</v>
          </cell>
        </row>
        <row r="47">
          <cell r="A47" t="str">
            <v>Material de Río Tamaño Máximo 2" (Incluye Derechos)</v>
          </cell>
          <cell r="B47" t="str">
            <v>IAP</v>
          </cell>
          <cell r="C47" t="str">
            <v>M3</v>
          </cell>
          <cell r="D47">
            <v>1</v>
          </cell>
          <cell r="E47">
            <v>1700</v>
          </cell>
          <cell r="F47">
            <v>15000</v>
          </cell>
          <cell r="G47">
            <v>0</v>
          </cell>
          <cell r="H47">
            <v>15000</v>
          </cell>
          <cell r="I47">
            <v>0</v>
          </cell>
          <cell r="J47">
            <v>0</v>
          </cell>
          <cell r="K47">
            <v>0</v>
          </cell>
          <cell r="L47">
            <v>0</v>
          </cell>
        </row>
        <row r="48">
          <cell r="A48" t="str">
            <v>Material de Río Tamaño Mínimo 0,60 m (Incluye Derechos)</v>
          </cell>
          <cell r="B48" t="str">
            <v>IAP</v>
          </cell>
          <cell r="C48" t="str">
            <v>M3</v>
          </cell>
          <cell r="D48">
            <v>1</v>
          </cell>
          <cell r="E48">
            <v>1700</v>
          </cell>
          <cell r="F48">
            <v>15000</v>
          </cell>
          <cell r="G48">
            <v>0</v>
          </cell>
          <cell r="H48">
            <v>15000</v>
          </cell>
          <cell r="J48">
            <v>0</v>
          </cell>
          <cell r="K48">
            <v>0</v>
          </cell>
        </row>
        <row r="49">
          <cell r="A49" t="str">
            <v>Neopreno Dureza 50 3 mm</v>
          </cell>
          <cell r="B49" t="str">
            <v>IEM</v>
          </cell>
          <cell r="C49" t="str">
            <v>M2</v>
          </cell>
          <cell r="D49">
            <v>0</v>
          </cell>
          <cell r="E49">
            <v>0</v>
          </cell>
          <cell r="F49">
            <v>220000</v>
          </cell>
          <cell r="G49">
            <v>35200</v>
          </cell>
          <cell r="H49">
            <v>255200</v>
          </cell>
          <cell r="I49" t="str">
            <v>Cauchos El Cacique</v>
          </cell>
          <cell r="J49">
            <v>0</v>
          </cell>
          <cell r="K49">
            <v>0</v>
          </cell>
        </row>
        <row r="50">
          <cell r="A50" t="str">
            <v>Niple con salida tangencial de 4" APCI</v>
          </cell>
          <cell r="B50" t="str">
            <v>IAC</v>
          </cell>
          <cell r="C50" t="str">
            <v>UN</v>
          </cell>
          <cell r="D50">
            <v>1</v>
          </cell>
          <cell r="E50">
            <v>80</v>
          </cell>
          <cell r="F50">
            <v>1900000</v>
          </cell>
          <cell r="G50">
            <v>304000</v>
          </cell>
          <cell r="H50">
            <v>2204000</v>
          </cell>
          <cell r="I50" t="str">
            <v>APCI</v>
          </cell>
          <cell r="J50">
            <v>0</v>
          </cell>
          <cell r="K50">
            <v>0</v>
          </cell>
        </row>
        <row r="51">
          <cell r="A51" t="str">
            <v>Niple con salida tangencial de 6" APCI</v>
          </cell>
          <cell r="B51" t="str">
            <v>IAC</v>
          </cell>
          <cell r="C51" t="str">
            <v>UN</v>
          </cell>
          <cell r="D51">
            <v>1</v>
          </cell>
          <cell r="E51">
            <v>100</v>
          </cell>
          <cell r="F51">
            <v>2462896</v>
          </cell>
          <cell r="G51">
            <v>394063</v>
          </cell>
          <cell r="H51">
            <v>2856959</v>
          </cell>
          <cell r="I51" t="str">
            <v>APCI</v>
          </cell>
          <cell r="J51">
            <v>0</v>
          </cell>
          <cell r="K51">
            <v>0</v>
          </cell>
        </row>
        <row r="52">
          <cell r="A52" t="str">
            <v>Pasamuro Bridado - Mecánico HD ASTM A-126 6" x 1 m</v>
          </cell>
          <cell r="B52" t="str">
            <v>IEM</v>
          </cell>
          <cell r="C52" t="str">
            <v>UN</v>
          </cell>
          <cell r="D52">
            <v>1</v>
          </cell>
          <cell r="E52">
            <v>88</v>
          </cell>
          <cell r="F52">
            <v>704000</v>
          </cell>
          <cell r="G52">
            <v>112640</v>
          </cell>
          <cell r="H52">
            <v>816640</v>
          </cell>
          <cell r="I52" t="str">
            <v>AVA</v>
          </cell>
          <cell r="J52">
            <v>0</v>
          </cell>
          <cell r="K52">
            <v>40307</v>
          </cell>
        </row>
        <row r="53">
          <cell r="A53" t="str">
            <v>Pasamuro Bridado - Mecánico HD ASTM A-126 12" x 1 m</v>
          </cell>
          <cell r="B53" t="str">
            <v>IEM</v>
          </cell>
          <cell r="C53" t="str">
            <v>UN</v>
          </cell>
          <cell r="D53">
            <v>1</v>
          </cell>
          <cell r="E53">
            <v>204</v>
          </cell>
          <cell r="F53">
            <v>1632000</v>
          </cell>
          <cell r="G53">
            <v>261120</v>
          </cell>
          <cell r="H53">
            <v>1893120</v>
          </cell>
          <cell r="I53" t="str">
            <v>AVA</v>
          </cell>
          <cell r="J53">
            <v>0</v>
          </cell>
          <cell r="K53">
            <v>40307</v>
          </cell>
        </row>
        <row r="54">
          <cell r="A54" t="str">
            <v>Pasamuro Bridado - Mecánico HD ASTM A-126 14" x 1 m</v>
          </cell>
          <cell r="B54" t="str">
            <v>IEM</v>
          </cell>
          <cell r="C54" t="str">
            <v>UN</v>
          </cell>
          <cell r="D54">
            <v>1</v>
          </cell>
          <cell r="E54">
            <v>253</v>
          </cell>
          <cell r="F54">
            <v>2024000</v>
          </cell>
          <cell r="G54">
            <v>323840</v>
          </cell>
          <cell r="H54">
            <v>2347840</v>
          </cell>
          <cell r="I54" t="str">
            <v>AVA</v>
          </cell>
          <cell r="J54">
            <v>0</v>
          </cell>
          <cell r="K54">
            <v>40307</v>
          </cell>
        </row>
        <row r="55">
          <cell r="A55" t="str">
            <v>Pasamuro Bridado - Mecánico HD ASTM A-126 16" x 1 m</v>
          </cell>
          <cell r="B55" t="str">
            <v>IEM</v>
          </cell>
          <cell r="C55" t="str">
            <v>UN</v>
          </cell>
          <cell r="D55">
            <v>1</v>
          </cell>
          <cell r="E55">
            <v>334</v>
          </cell>
          <cell r="F55">
            <v>2672000</v>
          </cell>
          <cell r="G55">
            <v>427520</v>
          </cell>
          <cell r="H55">
            <v>3099520</v>
          </cell>
          <cell r="I55" t="str">
            <v>AVA</v>
          </cell>
          <cell r="J55">
            <v>0</v>
          </cell>
          <cell r="K55">
            <v>40307</v>
          </cell>
        </row>
        <row r="56">
          <cell r="A56" t="str">
            <v>Pasamuro Bridado - Mecánico HD ASTM A-126 20" x 1 m</v>
          </cell>
          <cell r="B56" t="str">
            <v>IEM</v>
          </cell>
          <cell r="C56" t="str">
            <v>UN</v>
          </cell>
          <cell r="D56">
            <v>1</v>
          </cell>
          <cell r="E56">
            <v>493</v>
          </cell>
          <cell r="F56">
            <v>3944000</v>
          </cell>
          <cell r="G56">
            <v>631040</v>
          </cell>
          <cell r="H56">
            <v>4575040</v>
          </cell>
          <cell r="I56" t="str">
            <v>AVA</v>
          </cell>
          <cell r="J56">
            <v>0</v>
          </cell>
          <cell r="K56">
            <v>40307</v>
          </cell>
        </row>
        <row r="57">
          <cell r="A57" t="str">
            <v>Pasamuro Bridado - Mecánico HD ASTM A-126 33" x 1 m</v>
          </cell>
          <cell r="B57" t="str">
            <v>IEM</v>
          </cell>
          <cell r="C57" t="str">
            <v>UN</v>
          </cell>
          <cell r="D57">
            <v>1</v>
          </cell>
          <cell r="E57">
            <v>800</v>
          </cell>
          <cell r="F57">
            <v>6400000</v>
          </cell>
          <cell r="G57">
            <v>1024000</v>
          </cell>
          <cell r="H57">
            <v>7424000</v>
          </cell>
          <cell r="I57" t="str">
            <v>AVA</v>
          </cell>
          <cell r="J57">
            <v>0</v>
          </cell>
          <cell r="K57">
            <v>40307</v>
          </cell>
        </row>
        <row r="58">
          <cell r="A58" t="str">
            <v>Perfil Estructural Circular 12" e=10,0 mm ASTM A-500 Grado C</v>
          </cell>
          <cell r="B58" t="str">
            <v>IEM</v>
          </cell>
          <cell r="C58" t="str">
            <v>KG</v>
          </cell>
          <cell r="D58">
            <v>1.2543903662819871E-2</v>
          </cell>
          <cell r="E58">
            <v>1</v>
          </cell>
          <cell r="F58">
            <v>4440</v>
          </cell>
          <cell r="G58">
            <v>710</v>
          </cell>
          <cell r="H58">
            <v>5150</v>
          </cell>
          <cell r="I58" t="str">
            <v>Metaza</v>
          </cell>
          <cell r="J58">
            <v>0</v>
          </cell>
          <cell r="K58">
            <v>40307</v>
          </cell>
          <cell r="L58">
            <v>0</v>
          </cell>
        </row>
        <row r="59">
          <cell r="A59" t="str">
            <v>Perfil Estructural Circular 12" e=9,0 mm ASTM A-500 Grado C</v>
          </cell>
          <cell r="B59" t="str">
            <v>IEM</v>
          </cell>
          <cell r="C59" t="str">
            <v>KG</v>
          </cell>
          <cell r="D59">
            <v>1.4310246136233544E-2</v>
          </cell>
          <cell r="E59">
            <v>1</v>
          </cell>
          <cell r="F59">
            <v>4440</v>
          </cell>
          <cell r="G59">
            <v>710</v>
          </cell>
          <cell r="H59">
            <v>5150</v>
          </cell>
          <cell r="I59" t="str">
            <v>Colmena</v>
          </cell>
          <cell r="J59">
            <v>0</v>
          </cell>
          <cell r="K59">
            <v>40307</v>
          </cell>
        </row>
        <row r="60">
          <cell r="A60" t="str">
            <v>Perfil Estructural Circular 2" e=1,5 mm ASTM A-500 Grado C</v>
          </cell>
          <cell r="B60" t="str">
            <v>IEM</v>
          </cell>
          <cell r="C60" t="str">
            <v>KG</v>
          </cell>
          <cell r="D60">
            <v>0.46296296296296291</v>
          </cell>
          <cell r="E60">
            <v>1</v>
          </cell>
          <cell r="F60">
            <v>4440</v>
          </cell>
          <cell r="G60">
            <v>710</v>
          </cell>
          <cell r="H60">
            <v>5150</v>
          </cell>
          <cell r="I60" t="str">
            <v>Colmena</v>
          </cell>
          <cell r="J60">
            <v>0</v>
          </cell>
          <cell r="K60">
            <v>40307</v>
          </cell>
          <cell r="L60" t="str">
            <v>Tomado con un valor aproximado de $3.200 por kg de acero procesado</v>
          </cell>
        </row>
        <row r="61">
          <cell r="A61" t="str">
            <v>Perfil Estructural Circular 2" e=2,5 mm ASTM A-500 Grado C</v>
          </cell>
          <cell r="B61" t="str">
            <v>IEM</v>
          </cell>
          <cell r="C61" t="str">
            <v>KG</v>
          </cell>
          <cell r="D61">
            <v>0.2824858757062147</v>
          </cell>
          <cell r="E61">
            <v>1</v>
          </cell>
          <cell r="F61">
            <v>4440</v>
          </cell>
          <cell r="G61">
            <v>710</v>
          </cell>
          <cell r="H61">
            <v>5150</v>
          </cell>
          <cell r="I61" t="str">
            <v>Colmena</v>
          </cell>
          <cell r="J61">
            <v>0</v>
          </cell>
          <cell r="K61">
            <v>40307</v>
          </cell>
        </row>
        <row r="62">
          <cell r="A62" t="str">
            <v>Perfil Estructural Circular 4" e=3,0 mm ASTM A-500 Grado C</v>
          </cell>
          <cell r="B62" t="str">
            <v>IEM</v>
          </cell>
          <cell r="C62" t="str">
            <v>KG</v>
          </cell>
          <cell r="D62">
            <v>0.12239902080783353</v>
          </cell>
          <cell r="E62">
            <v>1</v>
          </cell>
          <cell r="F62">
            <v>4440</v>
          </cell>
          <cell r="G62">
            <v>710</v>
          </cell>
          <cell r="H62">
            <v>5150</v>
          </cell>
          <cell r="I62" t="str">
            <v>Colmena</v>
          </cell>
          <cell r="J62">
            <v>0</v>
          </cell>
          <cell r="K62">
            <v>40307</v>
          </cell>
        </row>
        <row r="63">
          <cell r="A63" t="str">
            <v>Perfil Estructural Circular 4" e=4,0 mm ASTM A-500 Grado C</v>
          </cell>
          <cell r="B63" t="str">
            <v>IEM</v>
          </cell>
          <cell r="C63" t="str">
            <v>KG</v>
          </cell>
          <cell r="D63">
            <v>9.2592592592592587E-2</v>
          </cell>
          <cell r="E63">
            <v>1</v>
          </cell>
          <cell r="F63">
            <v>4440</v>
          </cell>
          <cell r="G63">
            <v>710</v>
          </cell>
          <cell r="H63">
            <v>5150</v>
          </cell>
          <cell r="I63" t="str">
            <v>Colmena</v>
          </cell>
          <cell r="J63">
            <v>0</v>
          </cell>
          <cell r="K63">
            <v>40307</v>
          </cell>
          <cell r="L63" t="str">
            <v>Tomado con un valor aproximado de $3.200 por kg de acero procesado</v>
          </cell>
        </row>
        <row r="64">
          <cell r="A64" t="str">
            <v>Perfil Estructural Circular 6" e=5,0 mm ASTM A-500 Grado C</v>
          </cell>
          <cell r="B64" t="str">
            <v>IEM</v>
          </cell>
          <cell r="C64" t="str">
            <v>KG</v>
          </cell>
          <cell r="D64">
            <v>4.9652432969215489E-2</v>
          </cell>
          <cell r="E64">
            <v>1</v>
          </cell>
          <cell r="F64">
            <v>4440</v>
          </cell>
          <cell r="G64">
            <v>710</v>
          </cell>
          <cell r="H64">
            <v>5150</v>
          </cell>
          <cell r="I64" t="str">
            <v>Colmena</v>
          </cell>
          <cell r="J64">
            <v>0</v>
          </cell>
          <cell r="K64">
            <v>40307</v>
          </cell>
          <cell r="L64" t="str">
            <v>Tomado con un valor aproximado de $3.200 por kg de acero procesado</v>
          </cell>
        </row>
        <row r="65">
          <cell r="A65" t="str">
            <v>Perfil Estructural Circular 6" e=6,0 mm ASTM A-500 Grado C</v>
          </cell>
          <cell r="B65" t="str">
            <v>IEM</v>
          </cell>
          <cell r="C65" t="str">
            <v>KG</v>
          </cell>
          <cell r="D65">
            <v>4.1631973355537054E-2</v>
          </cell>
          <cell r="E65">
            <v>1</v>
          </cell>
          <cell r="F65">
            <v>4440</v>
          </cell>
          <cell r="G65">
            <v>710</v>
          </cell>
          <cell r="H65">
            <v>5150</v>
          </cell>
          <cell r="I65" t="str">
            <v>Colmena</v>
          </cell>
          <cell r="J65">
            <v>0</v>
          </cell>
          <cell r="K65">
            <v>40307</v>
          </cell>
        </row>
        <row r="66">
          <cell r="A66" t="str">
            <v>Perfil Estructural Circular 6" e=7,00 mm ASTM A-500 Grado C</v>
          </cell>
          <cell r="B66" t="str">
            <v>IEM</v>
          </cell>
          <cell r="C66" t="str">
            <v>KG</v>
          </cell>
          <cell r="D66">
            <v>3.5373187124159884E-2</v>
          </cell>
          <cell r="E66">
            <v>1</v>
          </cell>
          <cell r="F66">
            <v>4440</v>
          </cell>
          <cell r="G66">
            <v>710</v>
          </cell>
          <cell r="H66">
            <v>5150</v>
          </cell>
          <cell r="I66" t="str">
            <v>Metaza</v>
          </cell>
          <cell r="J66">
            <v>0</v>
          </cell>
          <cell r="K66">
            <v>40307</v>
          </cell>
        </row>
        <row r="67">
          <cell r="A67" t="str">
            <v>Perfil Estructural Circular 8" e=5,0 mm ASTM A-500 Grado C</v>
          </cell>
          <cell r="B67" t="str">
            <v>IEM</v>
          </cell>
          <cell r="C67" t="str">
            <v>KG</v>
          </cell>
          <cell r="D67">
            <v>3.787878787878788E-2</v>
          </cell>
          <cell r="E67">
            <v>1</v>
          </cell>
          <cell r="F67">
            <v>4440</v>
          </cell>
          <cell r="G67">
            <v>710</v>
          </cell>
          <cell r="H67">
            <v>5150</v>
          </cell>
          <cell r="I67" t="str">
            <v>Colmena</v>
          </cell>
          <cell r="J67">
            <v>0</v>
          </cell>
          <cell r="K67">
            <v>40307</v>
          </cell>
        </row>
        <row r="68">
          <cell r="A68" t="str">
            <v>Perfil Estructural L 3/16" x 1 1/2"</v>
          </cell>
          <cell r="B68" t="str">
            <v>IEM</v>
          </cell>
          <cell r="C68" t="str">
            <v>KG</v>
          </cell>
          <cell r="D68">
            <v>0.37313432835820892</v>
          </cell>
          <cell r="E68">
            <v>1</v>
          </cell>
          <cell r="F68">
            <v>4440</v>
          </cell>
          <cell r="G68">
            <v>710</v>
          </cell>
          <cell r="H68">
            <v>5150</v>
          </cell>
          <cell r="I68" t="str">
            <v>Metaza</v>
          </cell>
          <cell r="J68">
            <v>0</v>
          </cell>
          <cell r="K68">
            <v>40307</v>
          </cell>
        </row>
        <row r="69">
          <cell r="A69" t="str">
            <v>Piedra para Gavión</v>
          </cell>
          <cell r="B69" t="str">
            <v>IEM</v>
          </cell>
          <cell r="C69" t="str">
            <v>M3</v>
          </cell>
          <cell r="D69">
            <v>1</v>
          </cell>
          <cell r="E69">
            <v>1800</v>
          </cell>
          <cell r="F69">
            <v>20000</v>
          </cell>
          <cell r="G69">
            <v>3200</v>
          </cell>
          <cell r="H69">
            <v>23200</v>
          </cell>
          <cell r="J69">
            <v>0</v>
          </cell>
          <cell r="K69">
            <v>0</v>
          </cell>
        </row>
        <row r="70">
          <cell r="A70" t="str">
            <v>Pintura Anticorrosiva Gris</v>
          </cell>
          <cell r="B70" t="str">
            <v>IEM</v>
          </cell>
          <cell r="C70" t="str">
            <v>GAL</v>
          </cell>
          <cell r="D70">
            <v>0</v>
          </cell>
          <cell r="E70">
            <v>5</v>
          </cell>
          <cell r="F70">
            <v>34800</v>
          </cell>
          <cell r="G70">
            <v>5568</v>
          </cell>
          <cell r="H70">
            <v>40368</v>
          </cell>
          <cell r="I70" t="str">
            <v>Algreco</v>
          </cell>
          <cell r="J70">
            <v>0</v>
          </cell>
          <cell r="K70">
            <v>0</v>
          </cell>
        </row>
        <row r="71">
          <cell r="A71" t="str">
            <v>Pintura Para Interperie</v>
          </cell>
          <cell r="B71" t="str">
            <v>IEM</v>
          </cell>
          <cell r="C71" t="str">
            <v>GAL</v>
          </cell>
          <cell r="D71">
            <v>0</v>
          </cell>
          <cell r="E71">
            <v>5</v>
          </cell>
          <cell r="F71">
            <v>70000</v>
          </cell>
          <cell r="G71">
            <v>11200</v>
          </cell>
          <cell r="H71">
            <v>81200</v>
          </cell>
          <cell r="I71">
            <v>0</v>
          </cell>
          <cell r="J71">
            <v>0</v>
          </cell>
          <cell r="K71">
            <v>0</v>
          </cell>
          <cell r="L71">
            <v>0</v>
          </cell>
        </row>
        <row r="72">
          <cell r="A72" t="str">
            <v>Portacandado Simple</v>
          </cell>
          <cell r="B72" t="str">
            <v>IMF</v>
          </cell>
          <cell r="C72" t="str">
            <v>UN</v>
          </cell>
          <cell r="D72">
            <v>1</v>
          </cell>
          <cell r="E72">
            <v>0.1</v>
          </cell>
          <cell r="F72">
            <v>1500</v>
          </cell>
          <cell r="G72">
            <v>240</v>
          </cell>
          <cell r="H72">
            <v>1740</v>
          </cell>
          <cell r="J72">
            <v>0</v>
          </cell>
          <cell r="K72">
            <v>40299</v>
          </cell>
        </row>
        <row r="73">
          <cell r="A73" t="str">
            <v>Puntilla con Cabeza de 2"</v>
          </cell>
          <cell r="B73" t="str">
            <v>IMF</v>
          </cell>
          <cell r="C73" t="str">
            <v>KG</v>
          </cell>
          <cell r="D73">
            <v>1</v>
          </cell>
          <cell r="E73">
            <v>1</v>
          </cell>
          <cell r="F73">
            <v>4300</v>
          </cell>
          <cell r="G73">
            <v>688</v>
          </cell>
          <cell r="H73">
            <v>4988</v>
          </cell>
          <cell r="J73">
            <v>0</v>
          </cell>
          <cell r="K73">
            <v>40299</v>
          </cell>
        </row>
        <row r="74">
          <cell r="A74" t="str">
            <v>Puntilla con Cabeza de 3"</v>
          </cell>
          <cell r="B74" t="str">
            <v>IMF</v>
          </cell>
          <cell r="C74" t="str">
            <v>KG</v>
          </cell>
          <cell r="D74">
            <v>1</v>
          </cell>
          <cell r="E74">
            <v>1</v>
          </cell>
          <cell r="F74">
            <v>3200</v>
          </cell>
          <cell r="G74">
            <v>512</v>
          </cell>
          <cell r="H74">
            <v>3712</v>
          </cell>
          <cell r="J74">
            <v>0</v>
          </cell>
          <cell r="K74">
            <v>40299</v>
          </cell>
        </row>
        <row r="75">
          <cell r="A75" t="str">
            <v>Puntilla con Cabeza de 4"</v>
          </cell>
          <cell r="B75" t="str">
            <v>IMF</v>
          </cell>
          <cell r="C75" t="str">
            <v>KG</v>
          </cell>
          <cell r="D75">
            <v>1</v>
          </cell>
          <cell r="E75">
            <v>1</v>
          </cell>
          <cell r="F75">
            <v>3200</v>
          </cell>
          <cell r="G75">
            <v>512</v>
          </cell>
          <cell r="H75">
            <v>3712</v>
          </cell>
          <cell r="J75">
            <v>0</v>
          </cell>
          <cell r="K75">
            <v>40299</v>
          </cell>
        </row>
        <row r="76">
          <cell r="A76" t="str">
            <v>Recebo Común</v>
          </cell>
          <cell r="B76" t="str">
            <v>IMF</v>
          </cell>
          <cell r="C76" t="str">
            <v>M3</v>
          </cell>
          <cell r="D76">
            <v>1</v>
          </cell>
          <cell r="E76">
            <v>1800</v>
          </cell>
          <cell r="F76">
            <v>40000</v>
          </cell>
          <cell r="G76">
            <v>0</v>
          </cell>
          <cell r="H76">
            <v>40000</v>
          </cell>
          <cell r="J76">
            <v>0</v>
          </cell>
          <cell r="K76">
            <v>40299</v>
          </cell>
        </row>
        <row r="77">
          <cell r="A77" t="str">
            <v>Red de Agua Provisional</v>
          </cell>
          <cell r="B77" t="str">
            <v>ICP</v>
          </cell>
          <cell r="C77" t="str">
            <v>UN</v>
          </cell>
          <cell r="D77">
            <v>1</v>
          </cell>
          <cell r="E77">
            <v>100</v>
          </cell>
          <cell r="F77">
            <v>310156</v>
          </cell>
          <cell r="G77">
            <v>0</v>
          </cell>
          <cell r="H77">
            <v>310156</v>
          </cell>
          <cell r="J77">
            <v>0</v>
          </cell>
          <cell r="K77">
            <v>40299</v>
          </cell>
        </row>
        <row r="78">
          <cell r="A78" t="str">
            <v xml:space="preserve">Red Eléctrica Provisional    </v>
          </cell>
          <cell r="B78" t="str">
            <v>ICP</v>
          </cell>
          <cell r="C78" t="str">
            <v>UN</v>
          </cell>
          <cell r="D78">
            <v>1</v>
          </cell>
          <cell r="E78">
            <v>100</v>
          </cell>
          <cell r="F78">
            <v>46181</v>
          </cell>
          <cell r="G78">
            <v>0</v>
          </cell>
          <cell r="H78">
            <v>46181</v>
          </cell>
          <cell r="J78">
            <v>0</v>
          </cell>
          <cell r="K78">
            <v>40299</v>
          </cell>
        </row>
        <row r="79">
          <cell r="A79" t="str">
            <v xml:space="preserve">Red Telefónica Provisional  </v>
          </cell>
          <cell r="B79" t="str">
            <v>ICP</v>
          </cell>
          <cell r="C79" t="str">
            <v>UN</v>
          </cell>
          <cell r="D79">
            <v>1</v>
          </cell>
          <cell r="E79">
            <v>100</v>
          </cell>
          <cell r="F79">
            <v>77678</v>
          </cell>
          <cell r="G79">
            <v>0</v>
          </cell>
          <cell r="H79">
            <v>77678</v>
          </cell>
          <cell r="J79">
            <v>0</v>
          </cell>
          <cell r="K79">
            <v>40299</v>
          </cell>
        </row>
        <row r="80">
          <cell r="A80" t="str">
            <v>Resina Epóxica para Anclajes Estructurales Tipo HILTI RE500 x 500 cm3</v>
          </cell>
          <cell r="B80" t="str">
            <v>IEM</v>
          </cell>
          <cell r="C80" t="str">
            <v>UN</v>
          </cell>
          <cell r="D80" t="str">
            <v>18 ap. 5/8" x 12"</v>
          </cell>
          <cell r="E80">
            <v>1</v>
          </cell>
          <cell r="F80">
            <v>77955</v>
          </cell>
          <cell r="G80">
            <v>12473</v>
          </cell>
          <cell r="H80">
            <v>90428</v>
          </cell>
          <cell r="I80" t="str">
            <v>Hilti</v>
          </cell>
          <cell r="J80">
            <v>0</v>
          </cell>
          <cell r="K80">
            <v>0</v>
          </cell>
          <cell r="L80">
            <v>0</v>
          </cell>
        </row>
        <row r="81">
          <cell r="A81" t="str">
            <v>Resina Epóxica para Anclajes Estructurales Tipo Sika Anchorfix 4 x 600 cm3</v>
          </cell>
          <cell r="B81" t="str">
            <v>IEM</v>
          </cell>
          <cell r="C81" t="str">
            <v>UN</v>
          </cell>
          <cell r="D81">
            <v>0</v>
          </cell>
          <cell r="E81">
            <v>0.9</v>
          </cell>
          <cell r="F81">
            <v>56000.000000000007</v>
          </cell>
          <cell r="G81">
            <v>8960</v>
          </cell>
          <cell r="H81">
            <v>64960</v>
          </cell>
          <cell r="I81" t="str">
            <v>Sika</v>
          </cell>
          <cell r="J81">
            <v>0</v>
          </cell>
          <cell r="K81">
            <v>0</v>
          </cell>
          <cell r="L81">
            <v>0</v>
          </cell>
        </row>
        <row r="82">
          <cell r="A82" t="str">
            <v>Sanitario</v>
          </cell>
          <cell r="B82" t="str">
            <v>IAR</v>
          </cell>
          <cell r="C82" t="str">
            <v>UN</v>
          </cell>
          <cell r="D82">
            <v>1</v>
          </cell>
          <cell r="E82">
            <v>20</v>
          </cell>
          <cell r="F82">
            <v>100000</v>
          </cell>
          <cell r="G82">
            <v>16000</v>
          </cell>
          <cell r="H82">
            <v>116000</v>
          </cell>
          <cell r="J82">
            <v>0</v>
          </cell>
          <cell r="K82">
            <v>40299</v>
          </cell>
        </row>
        <row r="83">
          <cell r="A83" t="str">
            <v>Tabla Chapa de 3 x 0,3 x 0,03 m</v>
          </cell>
          <cell r="B83" t="str">
            <v>ICP</v>
          </cell>
          <cell r="C83" t="str">
            <v>UN</v>
          </cell>
          <cell r="D83">
            <v>1</v>
          </cell>
          <cell r="E83">
            <v>12.5</v>
          </cell>
          <cell r="F83">
            <v>2680</v>
          </cell>
          <cell r="G83">
            <v>0</v>
          </cell>
          <cell r="H83">
            <v>2680</v>
          </cell>
          <cell r="J83">
            <v>0</v>
          </cell>
          <cell r="K83">
            <v>40299</v>
          </cell>
        </row>
        <row r="84">
          <cell r="A84" t="str">
            <v>Tubería CCP 16" 200 PSI</v>
          </cell>
          <cell r="B84" t="str">
            <v>IAC</v>
          </cell>
          <cell r="C84" t="str">
            <v>ML</v>
          </cell>
          <cell r="D84">
            <v>1</v>
          </cell>
          <cell r="E84">
            <v>171</v>
          </cell>
          <cell r="F84">
            <v>300000</v>
          </cell>
          <cell r="G84">
            <v>48000</v>
          </cell>
          <cell r="H84">
            <v>348000</v>
          </cell>
          <cell r="I84" t="str">
            <v>APCI</v>
          </cell>
          <cell r="J84" t="str">
            <v>M3516</v>
          </cell>
          <cell r="K84" t="str">
            <v>29/05/20009</v>
          </cell>
        </row>
        <row r="85">
          <cell r="A85" t="str">
            <v>Tubería CCP 33" 200 PSI</v>
          </cell>
          <cell r="B85" t="str">
            <v>IAC</v>
          </cell>
          <cell r="C85" t="str">
            <v>ML</v>
          </cell>
          <cell r="D85">
            <v>1</v>
          </cell>
          <cell r="E85">
            <v>417</v>
          </cell>
          <cell r="F85">
            <v>574384</v>
          </cell>
          <cell r="G85">
            <v>91901</v>
          </cell>
          <cell r="H85">
            <v>666285</v>
          </cell>
          <cell r="I85" t="str">
            <v>APCI</v>
          </cell>
          <cell r="J85" t="str">
            <v>M3516</v>
          </cell>
          <cell r="K85" t="str">
            <v>29/05/20009</v>
          </cell>
        </row>
        <row r="86">
          <cell r="A86" t="str">
            <v>Tubería CCP 33" 200 PSI DOBLE CAMPANA</v>
          </cell>
          <cell r="B86" t="str">
            <v>IAC</v>
          </cell>
          <cell r="C86" t="str">
            <v>ML</v>
          </cell>
          <cell r="D86">
            <v>1</v>
          </cell>
          <cell r="E86">
            <v>417</v>
          </cell>
          <cell r="F86">
            <v>580700</v>
          </cell>
          <cell r="G86">
            <v>92912</v>
          </cell>
          <cell r="H86">
            <v>673612</v>
          </cell>
          <cell r="I86" t="str">
            <v>APCI</v>
          </cell>
          <cell r="J86" t="str">
            <v>M3516</v>
          </cell>
          <cell r="K86" t="str">
            <v>29/05/20009</v>
          </cell>
        </row>
        <row r="87">
          <cell r="A87" t="str">
            <v>Tubería PVC Presión 10" 200 PSI RDE 21</v>
          </cell>
          <cell r="B87" t="str">
            <v>IAC</v>
          </cell>
          <cell r="C87" t="str">
            <v>ML</v>
          </cell>
          <cell r="D87">
            <v>1</v>
          </cell>
          <cell r="E87">
            <v>16.63</v>
          </cell>
          <cell r="F87">
            <v>124461</v>
          </cell>
          <cell r="G87">
            <v>19914</v>
          </cell>
          <cell r="H87">
            <v>144375</v>
          </cell>
          <cell r="I87" t="str">
            <v>Pavco</v>
          </cell>
          <cell r="J87">
            <v>12291</v>
          </cell>
          <cell r="K87">
            <v>40015</v>
          </cell>
        </row>
        <row r="88">
          <cell r="A88" t="str">
            <v>Tubería PVC Presión 12" 200 PSI RDE 21</v>
          </cell>
          <cell r="B88" t="str">
            <v>IAC</v>
          </cell>
          <cell r="C88" t="str">
            <v>ML</v>
          </cell>
          <cell r="D88">
            <v>1</v>
          </cell>
          <cell r="E88">
            <v>23.45</v>
          </cell>
          <cell r="F88">
            <v>173114</v>
          </cell>
          <cell r="G88">
            <v>27698</v>
          </cell>
          <cell r="H88">
            <v>200812</v>
          </cell>
          <cell r="I88" t="str">
            <v>Pavco</v>
          </cell>
          <cell r="J88">
            <v>12301</v>
          </cell>
          <cell r="K88">
            <v>40015</v>
          </cell>
        </row>
        <row r="89">
          <cell r="A89" t="str">
            <v>Tubería PVC Presión 14" 200 PSI RDE 21</v>
          </cell>
          <cell r="B89" t="str">
            <v>IAC</v>
          </cell>
          <cell r="C89" t="str">
            <v>ML</v>
          </cell>
          <cell r="D89">
            <v>1</v>
          </cell>
          <cell r="E89">
            <v>28.14</v>
          </cell>
          <cell r="F89">
            <v>226757</v>
          </cell>
          <cell r="G89">
            <v>36281</v>
          </cell>
          <cell r="H89">
            <v>263038</v>
          </cell>
          <cell r="I89" t="str">
            <v>Pavco</v>
          </cell>
          <cell r="J89">
            <v>12311</v>
          </cell>
          <cell r="K89">
            <v>40015</v>
          </cell>
        </row>
        <row r="90">
          <cell r="A90" t="str">
            <v>Tubería PVC Presión 16" 200 PSI RDE 21</v>
          </cell>
          <cell r="B90" t="str">
            <v>IAC</v>
          </cell>
          <cell r="C90" t="str">
            <v>ML</v>
          </cell>
          <cell r="D90">
            <v>1</v>
          </cell>
          <cell r="E90">
            <v>36.78</v>
          </cell>
          <cell r="F90">
            <v>297623</v>
          </cell>
          <cell r="G90">
            <v>47620</v>
          </cell>
          <cell r="H90">
            <v>345243</v>
          </cell>
          <cell r="I90" t="str">
            <v>Pavco</v>
          </cell>
          <cell r="J90">
            <v>12315</v>
          </cell>
          <cell r="K90">
            <v>40015</v>
          </cell>
        </row>
        <row r="91">
          <cell r="A91" t="str">
            <v>Tubería PVC Presión 18" 200 PSI RDE 21</v>
          </cell>
          <cell r="B91" t="str">
            <v>IAC</v>
          </cell>
          <cell r="C91" t="str">
            <v>ML</v>
          </cell>
          <cell r="D91">
            <v>1</v>
          </cell>
          <cell r="E91">
            <v>46.53</v>
          </cell>
          <cell r="F91">
            <v>377277</v>
          </cell>
          <cell r="G91">
            <v>60364</v>
          </cell>
          <cell r="H91">
            <v>437641</v>
          </cell>
          <cell r="I91" t="str">
            <v>Pavco</v>
          </cell>
          <cell r="J91">
            <v>12319</v>
          </cell>
          <cell r="K91">
            <v>40015</v>
          </cell>
        </row>
        <row r="92">
          <cell r="A92" t="str">
            <v>Tubería PVC Presión 20" 200 PSI RDE 21</v>
          </cell>
          <cell r="B92" t="str">
            <v>IAC</v>
          </cell>
          <cell r="C92" t="str">
            <v>ML</v>
          </cell>
          <cell r="D92">
            <v>1</v>
          </cell>
          <cell r="E92">
            <v>53.82</v>
          </cell>
          <cell r="F92">
            <v>453188</v>
          </cell>
          <cell r="G92">
            <v>72510</v>
          </cell>
          <cell r="H92">
            <v>525698</v>
          </cell>
          <cell r="I92" t="str">
            <v>Pavco</v>
          </cell>
          <cell r="J92">
            <v>12335</v>
          </cell>
          <cell r="K92">
            <v>40015</v>
          </cell>
        </row>
        <row r="93">
          <cell r="A93" t="str">
            <v>Tubería PVC Presión 3" 200 PSI RDE 21</v>
          </cell>
          <cell r="B93" t="str">
            <v>IAC</v>
          </cell>
          <cell r="C93" t="str">
            <v>ML</v>
          </cell>
          <cell r="D93">
            <v>1</v>
          </cell>
          <cell r="E93">
            <v>1.76</v>
          </cell>
          <cell r="F93">
            <v>12956</v>
          </cell>
          <cell r="G93">
            <v>2073</v>
          </cell>
          <cell r="H93">
            <v>15029</v>
          </cell>
          <cell r="I93" t="str">
            <v>Pavco</v>
          </cell>
          <cell r="J93">
            <v>12338</v>
          </cell>
          <cell r="K93">
            <v>40015</v>
          </cell>
          <cell r="L93">
            <v>0</v>
          </cell>
        </row>
        <row r="94">
          <cell r="A94" t="str">
            <v>Tubería PVC Presión 4" 200 PSI RDE 21</v>
          </cell>
          <cell r="B94" t="str">
            <v>IAC</v>
          </cell>
          <cell r="C94" t="str">
            <v>ML</v>
          </cell>
          <cell r="D94">
            <v>1</v>
          </cell>
          <cell r="E94">
            <v>2.9</v>
          </cell>
          <cell r="F94">
            <v>21376</v>
          </cell>
          <cell r="G94">
            <v>3420</v>
          </cell>
          <cell r="H94">
            <v>24796</v>
          </cell>
          <cell r="I94" t="str">
            <v>Pavco</v>
          </cell>
          <cell r="J94">
            <v>12349</v>
          </cell>
          <cell r="K94">
            <v>40015</v>
          </cell>
        </row>
        <row r="95">
          <cell r="A95" t="str">
            <v>Tubería PVC Presión 6" 200 PSI RDE 21</v>
          </cell>
          <cell r="B95" t="str">
            <v>IAC</v>
          </cell>
          <cell r="C95" t="str">
            <v>ML</v>
          </cell>
          <cell r="D95">
            <v>1</v>
          </cell>
          <cell r="E95">
            <v>6.31</v>
          </cell>
          <cell r="F95">
            <v>46399</v>
          </cell>
          <cell r="G95">
            <v>7424</v>
          </cell>
          <cell r="H95">
            <v>53823</v>
          </cell>
          <cell r="I95" t="str">
            <v>Pavco</v>
          </cell>
          <cell r="J95">
            <v>12359</v>
          </cell>
          <cell r="K95">
            <v>40015</v>
          </cell>
        </row>
        <row r="96">
          <cell r="A96" t="str">
            <v>Tubería PVC Presión 8" 200 PSI RDE 21</v>
          </cell>
          <cell r="B96" t="str">
            <v>IAC</v>
          </cell>
          <cell r="C96" t="str">
            <v>ML</v>
          </cell>
          <cell r="D96">
            <v>1</v>
          </cell>
          <cell r="E96">
            <v>10.67</v>
          </cell>
          <cell r="F96">
            <v>79536</v>
          </cell>
          <cell r="G96">
            <v>12726</v>
          </cell>
          <cell r="H96">
            <v>92262</v>
          </cell>
          <cell r="I96" t="str">
            <v>Pavco</v>
          </cell>
          <cell r="J96">
            <v>12370</v>
          </cell>
          <cell r="K96">
            <v>40015</v>
          </cell>
        </row>
        <row r="97">
          <cell r="A97" t="str">
            <v>Tubería WSP 33" 200 PSI 1/4"</v>
          </cell>
          <cell r="B97" t="str">
            <v>IAC</v>
          </cell>
          <cell r="C97" t="str">
            <v>ML</v>
          </cell>
          <cell r="D97">
            <v>1</v>
          </cell>
          <cell r="E97">
            <v>350</v>
          </cell>
          <cell r="F97">
            <v>746699.20000000007</v>
          </cell>
          <cell r="G97">
            <v>119472</v>
          </cell>
          <cell r="H97">
            <v>866171</v>
          </cell>
          <cell r="I97" t="str">
            <v>APCI</v>
          </cell>
          <cell r="J97">
            <v>0</v>
          </cell>
          <cell r="K97" t="str">
            <v>29/05/20009</v>
          </cell>
          <cell r="L97" t="str">
            <v>Se estimó como el 30% adicional de la tubería CCP</v>
          </cell>
        </row>
        <row r="98">
          <cell r="A98" t="str">
            <v>Tubería WSP 33" 200 PSI 3/8"</v>
          </cell>
          <cell r="B98" t="str">
            <v>IAC</v>
          </cell>
          <cell r="C98" t="str">
            <v>ML</v>
          </cell>
          <cell r="D98">
            <v>1</v>
          </cell>
          <cell r="E98">
            <v>399</v>
          </cell>
          <cell r="F98">
            <v>861576</v>
          </cell>
          <cell r="G98">
            <v>137852</v>
          </cell>
          <cell r="H98">
            <v>999428</v>
          </cell>
          <cell r="I98" t="str">
            <v>APCI</v>
          </cell>
          <cell r="J98">
            <v>0</v>
          </cell>
          <cell r="K98" t="str">
            <v>29/05/20009</v>
          </cell>
          <cell r="L98" t="str">
            <v>Se estimó como el 35% adicional de la tubería CCP</v>
          </cell>
        </row>
        <row r="99">
          <cell r="A99" t="str">
            <v>Unión de Desmontaje Autoportante Brida PN10 6"</v>
          </cell>
          <cell r="B99" t="str">
            <v>IAC</v>
          </cell>
          <cell r="C99" t="str">
            <v>UN</v>
          </cell>
          <cell r="D99">
            <v>1</v>
          </cell>
          <cell r="E99">
            <v>10</v>
          </cell>
          <cell r="F99">
            <v>366000</v>
          </cell>
          <cell r="G99">
            <v>58560</v>
          </cell>
          <cell r="H99">
            <v>424560</v>
          </cell>
          <cell r="I99" t="str">
            <v>Metacol</v>
          </cell>
          <cell r="J99">
            <v>0</v>
          </cell>
          <cell r="K99">
            <v>0</v>
          </cell>
          <cell r="L99">
            <v>0</v>
          </cell>
        </row>
        <row r="100">
          <cell r="A100" t="str">
            <v>Unión de Desmontaje Autoportante Brida PN10 12"</v>
          </cell>
          <cell r="B100" t="str">
            <v>IAC</v>
          </cell>
          <cell r="C100" t="str">
            <v>UN</v>
          </cell>
          <cell r="D100">
            <v>1</v>
          </cell>
          <cell r="E100">
            <v>20</v>
          </cell>
          <cell r="F100">
            <v>1038000</v>
          </cell>
          <cell r="G100">
            <v>166080</v>
          </cell>
          <cell r="H100">
            <v>1204080</v>
          </cell>
          <cell r="I100" t="str">
            <v>Metacol</v>
          </cell>
          <cell r="J100">
            <v>0</v>
          </cell>
          <cell r="K100">
            <v>0</v>
          </cell>
          <cell r="L100">
            <v>0</v>
          </cell>
        </row>
        <row r="101">
          <cell r="A101" t="str">
            <v>Unión de Desmontaje Autoportante Brida PN10 14"</v>
          </cell>
          <cell r="B101" t="str">
            <v>IAC</v>
          </cell>
          <cell r="C101" t="str">
            <v>UN</v>
          </cell>
          <cell r="D101">
            <v>1</v>
          </cell>
          <cell r="E101">
            <v>30</v>
          </cell>
          <cell r="F101">
            <v>1068000</v>
          </cell>
          <cell r="G101">
            <v>170880</v>
          </cell>
          <cell r="H101">
            <v>1238880</v>
          </cell>
          <cell r="I101" t="str">
            <v>Metacol</v>
          </cell>
          <cell r="J101">
            <v>0</v>
          </cell>
          <cell r="K101">
            <v>0</v>
          </cell>
          <cell r="L101">
            <v>0</v>
          </cell>
        </row>
        <row r="102">
          <cell r="A102" t="str">
            <v>Unión de Desmontaje Autoportante Brida PN10 16"</v>
          </cell>
          <cell r="B102" t="str">
            <v>IAC</v>
          </cell>
          <cell r="C102" t="str">
            <v>UN</v>
          </cell>
          <cell r="D102">
            <v>1</v>
          </cell>
          <cell r="E102">
            <v>40</v>
          </cell>
          <cell r="F102">
            <v>1477000</v>
          </cell>
          <cell r="G102">
            <v>236320</v>
          </cell>
          <cell r="H102">
            <v>1713320</v>
          </cell>
          <cell r="I102" t="str">
            <v>Metacol</v>
          </cell>
          <cell r="J102">
            <v>0</v>
          </cell>
          <cell r="K102">
            <v>0</v>
          </cell>
          <cell r="L102">
            <v>0</v>
          </cell>
        </row>
        <row r="103">
          <cell r="A103" t="str">
            <v>Unión de Desmontaje Autoportante Brida PN10 20"</v>
          </cell>
          <cell r="B103" t="str">
            <v>IAC</v>
          </cell>
          <cell r="C103" t="str">
            <v>UN</v>
          </cell>
          <cell r="D103">
            <v>1</v>
          </cell>
          <cell r="E103">
            <v>50</v>
          </cell>
          <cell r="F103">
            <v>2214000</v>
          </cell>
          <cell r="G103">
            <v>354240</v>
          </cell>
          <cell r="H103">
            <v>2568240</v>
          </cell>
          <cell r="I103" t="str">
            <v>Metacol</v>
          </cell>
          <cell r="J103">
            <v>0</v>
          </cell>
          <cell r="K103">
            <v>0</v>
          </cell>
          <cell r="L103">
            <v>0</v>
          </cell>
        </row>
        <row r="104">
          <cell r="A104" t="str">
            <v>Unión de Desmontaje Autoportante Brida PN10 33"</v>
          </cell>
          <cell r="B104" t="str">
            <v>IAC</v>
          </cell>
          <cell r="C104" t="str">
            <v>UN</v>
          </cell>
          <cell r="D104">
            <v>1</v>
          </cell>
          <cell r="E104">
            <v>100</v>
          </cell>
          <cell r="F104">
            <v>3985200</v>
          </cell>
          <cell r="G104">
            <v>637632</v>
          </cell>
          <cell r="H104">
            <v>4622832</v>
          </cell>
          <cell r="I104" t="str">
            <v>APCI</v>
          </cell>
          <cell r="J104">
            <v>0</v>
          </cell>
          <cell r="K104">
            <v>0</v>
          </cell>
          <cell r="L104">
            <v>0</v>
          </cell>
        </row>
        <row r="105">
          <cell r="A105" t="str">
            <v>Válvula Compuerta Sello Elástico Brida 3"</v>
          </cell>
          <cell r="B105" t="str">
            <v>IAC</v>
          </cell>
          <cell r="C105" t="str">
            <v>UN</v>
          </cell>
          <cell r="D105">
            <v>1</v>
          </cell>
          <cell r="E105">
            <v>20</v>
          </cell>
          <cell r="F105">
            <v>408000</v>
          </cell>
          <cell r="G105">
            <v>65280</v>
          </cell>
          <cell r="H105">
            <v>473280</v>
          </cell>
          <cell r="I105">
            <v>0</v>
          </cell>
          <cell r="J105">
            <v>0</v>
          </cell>
          <cell r="K105">
            <v>0</v>
          </cell>
          <cell r="L105">
            <v>0</v>
          </cell>
        </row>
        <row r="106">
          <cell r="A106" t="str">
            <v>Válvula Compuerta Sello Elástico Brida 4"</v>
          </cell>
          <cell r="B106" t="str">
            <v>IAC</v>
          </cell>
          <cell r="C106" t="str">
            <v>UN</v>
          </cell>
          <cell r="D106">
            <v>1</v>
          </cell>
          <cell r="E106">
            <v>30</v>
          </cell>
          <cell r="F106">
            <v>450000</v>
          </cell>
          <cell r="G106">
            <v>72000</v>
          </cell>
          <cell r="H106">
            <v>522000</v>
          </cell>
          <cell r="I106">
            <v>0</v>
          </cell>
          <cell r="J106">
            <v>0</v>
          </cell>
          <cell r="K106">
            <v>0</v>
          </cell>
          <cell r="L106">
            <v>0</v>
          </cell>
        </row>
        <row r="107">
          <cell r="A107" t="str">
            <v>Válvula Compuerta Sello Elástico Brida 6"</v>
          </cell>
          <cell r="B107" t="str">
            <v>IAC</v>
          </cell>
          <cell r="C107" t="str">
            <v>UN</v>
          </cell>
          <cell r="D107">
            <v>1</v>
          </cell>
          <cell r="E107">
            <v>30</v>
          </cell>
          <cell r="F107">
            <v>738000</v>
          </cell>
          <cell r="G107">
            <v>118080</v>
          </cell>
          <cell r="H107">
            <v>856080</v>
          </cell>
          <cell r="I107">
            <v>0</v>
          </cell>
          <cell r="J107">
            <v>0</v>
          </cell>
          <cell r="K107">
            <v>0</v>
          </cell>
          <cell r="L107">
            <v>0</v>
          </cell>
        </row>
        <row r="108">
          <cell r="A108" t="str">
            <v>Válvula Mariposa Tipo Bridada Sello Elastomérico PN10 12"</v>
          </cell>
          <cell r="B108" t="str">
            <v>IAC</v>
          </cell>
          <cell r="C108" t="str">
            <v>UN</v>
          </cell>
          <cell r="D108">
            <v>1</v>
          </cell>
          <cell r="E108">
            <v>40</v>
          </cell>
          <cell r="F108">
            <v>4500000</v>
          </cell>
          <cell r="G108">
            <v>720000</v>
          </cell>
          <cell r="H108">
            <v>5220000</v>
          </cell>
          <cell r="I108">
            <v>0</v>
          </cell>
          <cell r="J108">
            <v>0</v>
          </cell>
          <cell r="K108">
            <v>0</v>
          </cell>
          <cell r="L108">
            <v>0</v>
          </cell>
        </row>
        <row r="109">
          <cell r="A109" t="str">
            <v>Válvula Mariposa Tipo Bridada Sello Elastomérico PN10 14"</v>
          </cell>
          <cell r="B109" t="str">
            <v>IAC</v>
          </cell>
          <cell r="C109" t="str">
            <v>UN</v>
          </cell>
          <cell r="D109">
            <v>1</v>
          </cell>
          <cell r="E109">
            <v>60</v>
          </cell>
          <cell r="F109">
            <v>6000000</v>
          </cell>
          <cell r="G109">
            <v>960000</v>
          </cell>
          <cell r="H109">
            <v>6960000</v>
          </cell>
          <cell r="I109">
            <v>0</v>
          </cell>
          <cell r="J109">
            <v>0</v>
          </cell>
          <cell r="K109">
            <v>0</v>
          </cell>
          <cell r="L109">
            <v>0</v>
          </cell>
        </row>
        <row r="110">
          <cell r="A110" t="str">
            <v>Válvula Mariposa Tipo Bridada Sello Elastomérico PN10 16"</v>
          </cell>
          <cell r="B110" t="str">
            <v>IAC</v>
          </cell>
          <cell r="C110" t="str">
            <v>UN</v>
          </cell>
          <cell r="D110">
            <v>1</v>
          </cell>
          <cell r="E110">
            <v>80</v>
          </cell>
          <cell r="F110">
            <v>8100000</v>
          </cell>
          <cell r="G110">
            <v>1296000</v>
          </cell>
          <cell r="H110">
            <v>9396000</v>
          </cell>
          <cell r="I110">
            <v>0</v>
          </cell>
          <cell r="J110">
            <v>0</v>
          </cell>
          <cell r="K110">
            <v>0</v>
          </cell>
          <cell r="L110">
            <v>0</v>
          </cell>
        </row>
        <row r="111">
          <cell r="A111" t="str">
            <v>Válvula Mariposa Tipo Bridada Sello Elastomérico PN10 20"</v>
          </cell>
          <cell r="B111" t="str">
            <v>IAC</v>
          </cell>
          <cell r="C111" t="str">
            <v>UN</v>
          </cell>
          <cell r="D111">
            <v>1</v>
          </cell>
          <cell r="E111">
            <v>100</v>
          </cell>
          <cell r="F111">
            <v>13500000</v>
          </cell>
          <cell r="G111">
            <v>2160000</v>
          </cell>
          <cell r="H111">
            <v>15660000</v>
          </cell>
          <cell r="I111">
            <v>0</v>
          </cell>
          <cell r="J111">
            <v>0</v>
          </cell>
          <cell r="K111">
            <v>0</v>
          </cell>
          <cell r="L111">
            <v>0</v>
          </cell>
        </row>
        <row r="112">
          <cell r="A112" t="str">
            <v>Vara de Clavo</v>
          </cell>
          <cell r="B112" t="str">
            <v>ICP</v>
          </cell>
          <cell r="C112" t="str">
            <v>ML</v>
          </cell>
          <cell r="D112">
            <v>1</v>
          </cell>
          <cell r="E112">
            <v>0.5</v>
          </cell>
          <cell r="F112">
            <v>5000</v>
          </cell>
          <cell r="G112">
            <v>0</v>
          </cell>
          <cell r="H112">
            <v>5000</v>
          </cell>
          <cell r="I112">
            <v>0</v>
          </cell>
          <cell r="J112">
            <v>0</v>
          </cell>
          <cell r="K112">
            <v>40299</v>
          </cell>
          <cell r="L112">
            <v>0</v>
          </cell>
        </row>
        <row r="113">
          <cell r="A113" t="str">
            <v>Varilla Roscada Galvanizada 5/8" x 12" (Incluye Arandela y Tuerca)</v>
          </cell>
          <cell r="B113" t="str">
            <v>IEM</v>
          </cell>
          <cell r="C113" t="str">
            <v>UN</v>
          </cell>
          <cell r="D113">
            <v>1</v>
          </cell>
          <cell r="E113">
            <v>0.78125</v>
          </cell>
          <cell r="F113">
            <v>11044</v>
          </cell>
          <cell r="G113">
            <v>1767</v>
          </cell>
          <cell r="H113">
            <v>12811</v>
          </cell>
          <cell r="I113" t="str">
            <v>Hilti</v>
          </cell>
          <cell r="J113">
            <v>0</v>
          </cell>
          <cell r="K113">
            <v>40299</v>
          </cell>
          <cell r="L113">
            <v>0</v>
          </cell>
        </row>
        <row r="114">
          <cell r="A114" t="str">
            <v>Ventosa de Triple Acción 2" Bridada, Cuerpo en Acero al Carbono, flotador en acero inoxidable, sello elastomérico.  Tipo TECVAL</v>
          </cell>
          <cell r="B114" t="str">
            <v>IEM</v>
          </cell>
          <cell r="C114" t="str">
            <v>UN</v>
          </cell>
          <cell r="D114">
            <v>1</v>
          </cell>
          <cell r="E114">
            <v>15</v>
          </cell>
          <cell r="F114">
            <v>2184000</v>
          </cell>
          <cell r="G114">
            <v>349440</v>
          </cell>
          <cell r="H114">
            <v>2533440</v>
          </cell>
          <cell r="I114" t="str">
            <v>TECVAL</v>
          </cell>
          <cell r="J114">
            <v>0</v>
          </cell>
          <cell r="K114">
            <v>40299</v>
          </cell>
          <cell r="L114">
            <v>0</v>
          </cell>
        </row>
        <row r="115">
          <cell r="A115" t="str">
            <v>Ventosa de Triple Acción 3" Bridada, Cuerpo en Acero al Carbono, flotador en acero inoxidable, sello elastomérico.  Tipo TECVAL</v>
          </cell>
          <cell r="B115" t="str">
            <v>IEM</v>
          </cell>
          <cell r="C115" t="str">
            <v>UN</v>
          </cell>
          <cell r="D115">
            <v>1</v>
          </cell>
          <cell r="E115">
            <v>25</v>
          </cell>
          <cell r="F115">
            <v>2600000</v>
          </cell>
          <cell r="G115">
            <v>416000</v>
          </cell>
          <cell r="H115">
            <v>3016000</v>
          </cell>
          <cell r="I115" t="str">
            <v>TECVAL</v>
          </cell>
          <cell r="J115">
            <v>0</v>
          </cell>
          <cell r="K115">
            <v>40299</v>
          </cell>
          <cell r="L115">
            <v>0</v>
          </cell>
        </row>
        <row r="116">
          <cell r="A116" t="str">
            <v>Ventosa de Triple Acción 4" Bridada, Cuerpo en Acero al Carbono, flotador en acero inoxidable, sello elastomérico.  Tipo TECVAL</v>
          </cell>
          <cell r="B116" t="str">
            <v>IEM</v>
          </cell>
          <cell r="C116" t="str">
            <v>UN</v>
          </cell>
          <cell r="D116">
            <v>1</v>
          </cell>
          <cell r="E116">
            <v>35</v>
          </cell>
          <cell r="F116">
            <v>5000000</v>
          </cell>
          <cell r="G116">
            <v>800000</v>
          </cell>
          <cell r="H116">
            <v>5800000</v>
          </cell>
          <cell r="I116" t="str">
            <v>TECVAL</v>
          </cell>
          <cell r="J116">
            <v>0</v>
          </cell>
          <cell r="K116">
            <v>40299</v>
          </cell>
          <cell r="L116">
            <v>0</v>
          </cell>
        </row>
      </sheetData>
      <sheetData sheetId="3"/>
      <sheetData sheetId="4">
        <row r="8">
          <cell r="G8" t="str">
            <v>Cuadrilla Acero (0 Oficial + 1 Ayudante)</v>
          </cell>
          <cell r="H8" t="str">
            <v>CCM01</v>
          </cell>
          <cell r="I8" t="str">
            <v>Acero</v>
          </cell>
          <cell r="J8">
            <v>0</v>
          </cell>
          <cell r="K8">
            <v>1</v>
          </cell>
          <cell r="L8">
            <v>32668</v>
          </cell>
          <cell r="M8">
            <v>4084</v>
          </cell>
        </row>
        <row r="9">
          <cell r="G9" t="str">
            <v>Cuadrilla Armado (1 Oficial + 2 Ayudante)</v>
          </cell>
          <cell r="H9" t="str">
            <v>CEM</v>
          </cell>
          <cell r="I9" t="str">
            <v>Armado</v>
          </cell>
          <cell r="J9">
            <v>1</v>
          </cell>
          <cell r="K9">
            <v>2</v>
          </cell>
          <cell r="L9">
            <v>112597</v>
          </cell>
          <cell r="M9">
            <v>14075</v>
          </cell>
        </row>
        <row r="10">
          <cell r="G10" t="str">
            <v>Cuadrilla Ayudante (0 Oficial + 1 Ayudante)</v>
          </cell>
          <cell r="H10" t="str">
            <v>CEM</v>
          </cell>
          <cell r="I10" t="str">
            <v>Ayudante</v>
          </cell>
          <cell r="J10">
            <v>0</v>
          </cell>
          <cell r="K10">
            <v>1</v>
          </cell>
          <cell r="L10">
            <v>32668</v>
          </cell>
          <cell r="M10">
            <v>4084</v>
          </cell>
        </row>
        <row r="11">
          <cell r="G11" t="str">
            <v>Cuadrilla Concreto (1 Oficial + 2 Ayudantes)</v>
          </cell>
          <cell r="H11" t="str">
            <v>CCM01</v>
          </cell>
          <cell r="I11" t="str">
            <v>Concreto</v>
          </cell>
          <cell r="J11">
            <v>1</v>
          </cell>
          <cell r="K11">
            <v>2</v>
          </cell>
          <cell r="L11">
            <v>112597</v>
          </cell>
          <cell r="M11">
            <v>14075</v>
          </cell>
        </row>
        <row r="12">
          <cell r="G12" t="str">
            <v>Cuadrilla Demolición (0 Oficial + 2 Ayudantes)</v>
          </cell>
          <cell r="H12" t="str">
            <v>CEM</v>
          </cell>
          <cell r="I12" t="str">
            <v>Demolición</v>
          </cell>
          <cell r="J12">
            <v>0</v>
          </cell>
          <cell r="K12">
            <v>2</v>
          </cell>
          <cell r="L12">
            <v>65337</v>
          </cell>
          <cell r="M12">
            <v>8167</v>
          </cell>
        </row>
        <row r="13">
          <cell r="G13" t="str">
            <v>Cuadrilla Neopreno (0 Oficial + 2 Ayudante)</v>
          </cell>
          <cell r="H13" t="str">
            <v>CEM</v>
          </cell>
          <cell r="I13" t="str">
            <v>Neopreno</v>
          </cell>
          <cell r="J13">
            <v>0</v>
          </cell>
          <cell r="K13">
            <v>2</v>
          </cell>
          <cell r="L13">
            <v>65337</v>
          </cell>
          <cell r="M13">
            <v>8167</v>
          </cell>
        </row>
        <row r="14">
          <cell r="G14" t="str">
            <v>Cuadrilla Oficial (1 Oficial + 0 Ayudante)</v>
          </cell>
          <cell r="H14" t="str">
            <v>CEM</v>
          </cell>
          <cell r="I14" t="str">
            <v>Oficial</v>
          </cell>
          <cell r="J14">
            <v>1</v>
          </cell>
          <cell r="K14">
            <v>0</v>
          </cell>
          <cell r="L14">
            <v>47260</v>
          </cell>
          <cell r="M14">
            <v>5908</v>
          </cell>
        </row>
        <row r="15">
          <cell r="G15" t="str">
            <v>Cuadrilla Rellenos (0 Oficial + 4 Ayudantes)</v>
          </cell>
          <cell r="H15" t="str">
            <v>CEM</v>
          </cell>
          <cell r="I15" t="str">
            <v>Rellenos</v>
          </cell>
          <cell r="J15">
            <v>0</v>
          </cell>
          <cell r="K15">
            <v>4</v>
          </cell>
          <cell r="L15">
            <v>130673</v>
          </cell>
          <cell r="M15">
            <v>16334</v>
          </cell>
        </row>
        <row r="16">
          <cell r="G16" t="str">
            <v>Cuadrilla Soldadura (1 Soldador + 1 Ayudante)</v>
          </cell>
          <cell r="H16" t="str">
            <v>CEM</v>
          </cell>
          <cell r="I16" t="str">
            <v>Soldadura</v>
          </cell>
          <cell r="J16">
            <v>1</v>
          </cell>
          <cell r="K16">
            <v>1</v>
          </cell>
          <cell r="L16">
            <v>122793</v>
          </cell>
          <cell r="M16">
            <v>15349</v>
          </cell>
        </row>
        <row r="17">
          <cell r="G17" t="str">
            <v>Cuadrilla Topografía (1 Topografo + 2 Cadeneros)</v>
          </cell>
          <cell r="H17" t="str">
            <v>CTP01</v>
          </cell>
          <cell r="I17" t="str">
            <v>Topografía</v>
          </cell>
          <cell r="J17">
            <v>1</v>
          </cell>
          <cell r="K17">
            <v>2</v>
          </cell>
          <cell r="L17">
            <v>157178</v>
          </cell>
          <cell r="M17">
            <v>19647</v>
          </cell>
        </row>
        <row r="18">
          <cell r="G18" t="str">
            <v>Cuadrilla Tubería (2 Oficial + 3 Ayudantes)</v>
          </cell>
          <cell r="H18" t="str">
            <v>CEM</v>
          </cell>
          <cell r="I18" t="str">
            <v>Tubería</v>
          </cell>
          <cell r="J18">
            <v>2</v>
          </cell>
          <cell r="K18">
            <v>3</v>
          </cell>
          <cell r="L18">
            <v>192525</v>
          </cell>
          <cell r="M18">
            <v>24066</v>
          </cell>
        </row>
        <row r="19">
          <cell r="G19" t="str">
            <v>Cuadrilla Válvulas (1 Oficial + 3 Ayudante)</v>
          </cell>
          <cell r="H19" t="str">
            <v>CEM</v>
          </cell>
          <cell r="I19" t="str">
            <v>Válvulas</v>
          </cell>
          <cell r="J19">
            <v>1</v>
          </cell>
          <cell r="K19">
            <v>3</v>
          </cell>
          <cell r="L19">
            <v>145265</v>
          </cell>
          <cell r="M19">
            <v>18158</v>
          </cell>
        </row>
        <row r="20">
          <cell r="G20" t="str">
            <v>Cuadrilla Varios (1 Oficial + 2 Ayudante)</v>
          </cell>
          <cell r="H20" t="str">
            <v>CEM</v>
          </cell>
          <cell r="I20" t="str">
            <v>Varios</v>
          </cell>
          <cell r="J20">
            <v>1</v>
          </cell>
          <cell r="K20">
            <v>2</v>
          </cell>
          <cell r="L20">
            <v>112597</v>
          </cell>
          <cell r="M20">
            <v>14075</v>
          </cell>
        </row>
      </sheetData>
      <sheetData sheetId="5">
        <row r="2">
          <cell r="A2" t="str">
            <v>Compresor (Inc. Martillos, Operarios, Combustible)</v>
          </cell>
          <cell r="B2" t="str">
            <v>MEM02</v>
          </cell>
          <cell r="C2" t="str">
            <v>Hora</v>
          </cell>
          <cell r="E2">
            <v>700</v>
          </cell>
          <cell r="F2">
            <v>50000</v>
          </cell>
          <cell r="G2">
            <v>8000</v>
          </cell>
          <cell r="H2">
            <v>58000</v>
          </cell>
        </row>
        <row r="3">
          <cell r="A3" t="str">
            <v>Equipo de Oxicorte (Incluye Oxígeno y Acetileno)</v>
          </cell>
          <cell r="B3" t="str">
            <v>MEM02</v>
          </cell>
          <cell r="C3" t="str">
            <v>Hora</v>
          </cell>
          <cell r="E3">
            <v>50</v>
          </cell>
          <cell r="F3">
            <v>5000</v>
          </cell>
          <cell r="G3">
            <v>800</v>
          </cell>
          <cell r="H3">
            <v>5800</v>
          </cell>
        </row>
        <row r="4">
          <cell r="A4" t="str">
            <v>Equipo de Topografía Estación Total</v>
          </cell>
          <cell r="B4" t="str">
            <v>MTP01</v>
          </cell>
          <cell r="C4" t="str">
            <v>Hora</v>
          </cell>
          <cell r="D4" t="str">
            <v>600 ML/DÍA</v>
          </cell>
          <cell r="E4">
            <v>50</v>
          </cell>
          <cell r="F4">
            <v>8125</v>
          </cell>
          <cell r="G4">
            <v>1300</v>
          </cell>
          <cell r="H4">
            <v>9425</v>
          </cell>
          <cell r="I4" t="str">
            <v>TopCon</v>
          </cell>
        </row>
        <row r="5">
          <cell r="A5" t="str">
            <v>Excavadora sobre Oruga 150 HP (Incluye Operario)</v>
          </cell>
          <cell r="B5" t="str">
            <v>MEX01</v>
          </cell>
          <cell r="C5" t="str">
            <v>Hora</v>
          </cell>
          <cell r="D5" t="str">
            <v>80 M3/HR</v>
          </cell>
          <cell r="E5">
            <v>20000</v>
          </cell>
          <cell r="F5">
            <v>200000</v>
          </cell>
          <cell r="G5">
            <v>32000</v>
          </cell>
          <cell r="H5">
            <v>232000</v>
          </cell>
          <cell r="I5" t="str">
            <v>Case 210</v>
          </cell>
        </row>
        <row r="6">
          <cell r="A6" t="str">
            <v>Herramienta Menor</v>
          </cell>
          <cell r="B6" t="str">
            <v>MVT01</v>
          </cell>
          <cell r="C6" t="str">
            <v>%MO</v>
          </cell>
          <cell r="D6" t="str">
            <v>5 - 10 %</v>
          </cell>
        </row>
        <row r="7">
          <cell r="A7" t="str">
            <v>Martillo Perforador Rompedor HILTI TE30</v>
          </cell>
          <cell r="B7" t="str">
            <v>MEM04</v>
          </cell>
          <cell r="C7" t="str">
            <v>Hora</v>
          </cell>
          <cell r="E7">
            <v>11.1</v>
          </cell>
          <cell r="F7">
            <v>10000</v>
          </cell>
          <cell r="G7">
            <v>1600</v>
          </cell>
          <cell r="H7">
            <v>11600</v>
          </cell>
          <cell r="I7" t="str">
            <v>Hilti</v>
          </cell>
          <cell r="J7" t="str">
            <v>TE 30</v>
          </cell>
        </row>
        <row r="8">
          <cell r="A8" t="str">
            <v>Martillo Perforador Rompedor 1500 Watts (Incluye Brocas)</v>
          </cell>
          <cell r="B8" t="str">
            <v>MEM04</v>
          </cell>
          <cell r="C8" t="str">
            <v>Hora</v>
          </cell>
          <cell r="E8">
            <v>11.1</v>
          </cell>
          <cell r="F8">
            <v>10000</v>
          </cell>
          <cell r="G8">
            <v>1600</v>
          </cell>
          <cell r="H8">
            <v>11600</v>
          </cell>
          <cell r="I8" t="str">
            <v>Bosch</v>
          </cell>
          <cell r="J8" t="str">
            <v>GBH 11 DE</v>
          </cell>
        </row>
        <row r="9">
          <cell r="A9" t="str">
            <v>Mezcladora de Concreto de 1 Bulto</v>
          </cell>
          <cell r="B9" t="str">
            <v>MCM01</v>
          </cell>
          <cell r="C9" t="str">
            <v>Hora</v>
          </cell>
          <cell r="D9" t="str">
            <v>40 bultos/HR</v>
          </cell>
          <cell r="E9">
            <v>250</v>
          </cell>
          <cell r="F9">
            <v>7500</v>
          </cell>
          <cell r="G9">
            <v>1200</v>
          </cell>
          <cell r="H9">
            <v>8700</v>
          </cell>
        </row>
        <row r="10">
          <cell r="A10" t="str">
            <v>Motobomba de 4" (Incluye Accesorios y Combustible)</v>
          </cell>
          <cell r="B10" t="str">
            <v>MEM01</v>
          </cell>
          <cell r="C10" t="str">
            <v>Hora</v>
          </cell>
          <cell r="E10">
            <v>100</v>
          </cell>
          <cell r="F10">
            <v>20000</v>
          </cell>
          <cell r="G10">
            <v>3200</v>
          </cell>
          <cell r="H10">
            <v>23200</v>
          </cell>
        </row>
        <row r="11">
          <cell r="A11" t="str">
            <v>Motosoldadora 250 Amp</v>
          </cell>
          <cell r="B11" t="str">
            <v>MEM01</v>
          </cell>
          <cell r="C11" t="str">
            <v>Hora</v>
          </cell>
          <cell r="E11">
            <v>235</v>
          </cell>
          <cell r="F11">
            <v>18750</v>
          </cell>
          <cell r="G11">
            <v>3000</v>
          </cell>
          <cell r="H11">
            <v>21750</v>
          </cell>
          <cell r="I11" t="str">
            <v>Lincoln</v>
          </cell>
          <cell r="J11" t="str">
            <v>Ranger 250</v>
          </cell>
        </row>
        <row r="12">
          <cell r="A12" t="str">
            <v>Perforadora Diamantada 2500 Watts (Incluye Soporte y Brocas)</v>
          </cell>
          <cell r="B12" t="str">
            <v>MEM03</v>
          </cell>
          <cell r="C12" t="str">
            <v>Hora</v>
          </cell>
          <cell r="E12">
            <v>25</v>
          </cell>
          <cell r="F12">
            <v>20000</v>
          </cell>
          <cell r="G12">
            <v>3200</v>
          </cell>
          <cell r="H12">
            <v>23200</v>
          </cell>
          <cell r="I12" t="str">
            <v>Bosch</v>
          </cell>
          <cell r="J12" t="str">
            <v>GDB 2500 WE</v>
          </cell>
        </row>
        <row r="13">
          <cell r="A13" t="str">
            <v>Pulidora de 1000 Watts (Incluye Discos)</v>
          </cell>
          <cell r="B13" t="str">
            <v>MEM05</v>
          </cell>
          <cell r="C13" t="str">
            <v>Hora</v>
          </cell>
          <cell r="E13">
            <v>10</v>
          </cell>
          <cell r="F13">
            <v>5000</v>
          </cell>
          <cell r="G13">
            <v>800</v>
          </cell>
          <cell r="H13">
            <v>5800</v>
          </cell>
          <cell r="I13" t="str">
            <v>Bosch</v>
          </cell>
          <cell r="J13" t="str">
            <v>GWS 10-125 Z</v>
          </cell>
        </row>
        <row r="14">
          <cell r="A14" t="str">
            <v>Retroexcavadora sobre Llantas 60 HP (Incluye Operario)</v>
          </cell>
          <cell r="B14" t="str">
            <v>MEX02</v>
          </cell>
          <cell r="C14" t="str">
            <v>Hora</v>
          </cell>
          <cell r="D14" t="str">
            <v>30 M3/HR</v>
          </cell>
          <cell r="E14">
            <v>7000</v>
          </cell>
          <cell r="F14">
            <v>100000</v>
          </cell>
          <cell r="G14">
            <v>16000</v>
          </cell>
          <cell r="H14">
            <v>116000</v>
          </cell>
          <cell r="I14" t="str">
            <v>John Deere 410</v>
          </cell>
        </row>
        <row r="15">
          <cell r="A15" t="str">
            <v>Torre de Perforación con Tornamesa (Incluye Motores y Bombas)</v>
          </cell>
          <cell r="B15" t="str">
            <v>MEG01</v>
          </cell>
          <cell r="C15" t="str">
            <v>Hora</v>
          </cell>
          <cell r="D15" t="str">
            <v>0,5 ML/HR</v>
          </cell>
          <cell r="E15">
            <v>3000</v>
          </cell>
          <cell r="F15">
            <v>135000</v>
          </cell>
          <cell r="G15">
            <v>21600</v>
          </cell>
          <cell r="H15">
            <v>156600</v>
          </cell>
        </row>
        <row r="16">
          <cell r="A16" t="str">
            <v>Tronzadora de 2000 Watts (Incluye Discos)</v>
          </cell>
          <cell r="B16" t="str">
            <v>MEM06</v>
          </cell>
          <cell r="C16" t="str">
            <v>Hora</v>
          </cell>
          <cell r="E16">
            <v>20</v>
          </cell>
          <cell r="F16">
            <v>5000</v>
          </cell>
          <cell r="G16">
            <v>800</v>
          </cell>
          <cell r="H16">
            <v>5800</v>
          </cell>
          <cell r="I16" t="str">
            <v>Bosch</v>
          </cell>
          <cell r="J16" t="str">
            <v>GCO 2000</v>
          </cell>
        </row>
        <row r="17">
          <cell r="A17" t="str">
            <v>Vibrador Eléctrico monofásico</v>
          </cell>
          <cell r="B17" t="str">
            <v>MEM06</v>
          </cell>
          <cell r="C17" t="str">
            <v>Hora</v>
          </cell>
          <cell r="E17">
            <v>30</v>
          </cell>
          <cell r="F17">
            <v>50000</v>
          </cell>
          <cell r="G17">
            <v>8000</v>
          </cell>
          <cell r="H17">
            <v>58000</v>
          </cell>
        </row>
        <row r="18">
          <cell r="A18" t="str">
            <v>Vibrocompactadora - Rana</v>
          </cell>
          <cell r="B18" t="str">
            <v>MEM06</v>
          </cell>
          <cell r="C18" t="str">
            <v>Hora</v>
          </cell>
          <cell r="E18">
            <v>100</v>
          </cell>
          <cell r="F18">
            <v>10000</v>
          </cell>
          <cell r="G18">
            <v>1600</v>
          </cell>
          <cell r="H18">
            <v>11600</v>
          </cell>
        </row>
      </sheetData>
      <sheetData sheetId="6">
        <row r="2">
          <cell r="A2" t="str">
            <v>1.1</v>
          </cell>
          <cell r="B2" t="str">
            <v>Comisión de Topografía para Replanteo</v>
          </cell>
          <cell r="C2" t="str">
            <v>DÍA</v>
          </cell>
          <cell r="D2">
            <v>716933</v>
          </cell>
        </row>
        <row r="3">
          <cell r="A3" t="str">
            <v>1.2</v>
          </cell>
          <cell r="B3" t="str">
            <v>Campamento 4 Espacios 36 M2</v>
          </cell>
          <cell r="C3" t="str">
            <v>GL</v>
          </cell>
          <cell r="D3">
            <v>8127011</v>
          </cell>
        </row>
        <row r="4">
          <cell r="A4" t="str">
            <v>1.3</v>
          </cell>
          <cell r="B4" t="str">
            <v>Estructura Metálica para Pasarela Tubería Adosada</v>
          </cell>
          <cell r="C4" t="str">
            <v>KG</v>
          </cell>
          <cell r="D4">
            <v>17767</v>
          </cell>
        </row>
        <row r="5">
          <cell r="A5" t="str">
            <v>1.4</v>
          </cell>
          <cell r="B5" t="str">
            <v>Estructura Metálica para Cubierta Tubería Adosada</v>
          </cell>
          <cell r="C5" t="str">
            <v>KG</v>
          </cell>
          <cell r="D5">
            <v>17255</v>
          </cell>
        </row>
        <row r="6">
          <cell r="A6" t="str">
            <v>1.5</v>
          </cell>
          <cell r="B6" t="str">
            <v>Anclaje en Varilla Roscada con Epóxico</v>
          </cell>
          <cell r="C6" t="str">
            <v>UN</v>
          </cell>
          <cell r="D6">
            <v>97679</v>
          </cell>
        </row>
        <row r="7">
          <cell r="A7" t="str">
            <v>1.6</v>
          </cell>
          <cell r="B7" t="str">
            <v>Perforación en Roca de 6" (Incluye Concreto 3000 psi)</v>
          </cell>
          <cell r="C7" t="str">
            <v>UN</v>
          </cell>
          <cell r="D7">
            <v>62920</v>
          </cell>
        </row>
        <row r="8">
          <cell r="A8" t="str">
            <v>1.7</v>
          </cell>
          <cell r="B8" t="str">
            <v>Suministro e Instalación Tubería WSP 33"</v>
          </cell>
          <cell r="C8" t="str">
            <v>ML</v>
          </cell>
          <cell r="D8">
            <v>3934891</v>
          </cell>
        </row>
        <row r="9">
          <cell r="A9" t="str">
            <v>2.1</v>
          </cell>
          <cell r="B9" t="str">
            <v>Descapote Mecánico</v>
          </cell>
          <cell r="C9" t="str">
            <v>M3</v>
          </cell>
          <cell r="D9">
            <v>1056</v>
          </cell>
        </row>
        <row r="10">
          <cell r="A10" t="str">
            <v>2.2</v>
          </cell>
          <cell r="B10" t="str">
            <v>Excavación Mecánica en Conglomerado Húmedo h&lt;3.0 m</v>
          </cell>
          <cell r="C10" t="str">
            <v>M3</v>
          </cell>
          <cell r="D10">
            <v>30928</v>
          </cell>
        </row>
        <row r="11">
          <cell r="A11" t="str">
            <v>2.3</v>
          </cell>
          <cell r="B11" t="str">
            <v>Relleno material seleccionado proveniente de la excavación (incluye compactación c/0.20m)</v>
          </cell>
          <cell r="C11" t="str">
            <v>M3</v>
          </cell>
          <cell r="D11">
            <v>18157</v>
          </cell>
        </row>
        <row r="12">
          <cell r="A12" t="str">
            <v>2.4</v>
          </cell>
          <cell r="B12" t="str">
            <v>Relleno material seleccionado tamaño máximo 2" (incluye explote, cargue, acarreo y conformación)</v>
          </cell>
          <cell r="C12" t="str">
            <v>M3</v>
          </cell>
          <cell r="D12">
            <v>89991</v>
          </cell>
        </row>
        <row r="13">
          <cell r="A13" t="str">
            <v>2.5</v>
          </cell>
          <cell r="B13" t="str">
            <v>Demolición de concreto reforzado (incluye retiro de escombros)</v>
          </cell>
          <cell r="C13" t="str">
            <v>M3</v>
          </cell>
          <cell r="D13">
            <v>147589</v>
          </cell>
        </row>
        <row r="14">
          <cell r="A14" t="str">
            <v>2.6</v>
          </cell>
          <cell r="B14" t="str">
            <v>Enrocado de Protección con bloques &gt; 0.60 m</v>
          </cell>
          <cell r="C14" t="str">
            <v>M3</v>
          </cell>
          <cell r="D14">
            <v>206982</v>
          </cell>
        </row>
        <row r="15">
          <cell r="A15" t="str">
            <v>2.7</v>
          </cell>
          <cell r="B15" t="str">
            <v>Arena para base de tubería (incluye extendida y compactada)</v>
          </cell>
          <cell r="C15" t="str">
            <v>M3</v>
          </cell>
          <cell r="D15">
            <v>729937</v>
          </cell>
        </row>
        <row r="16">
          <cell r="A16" t="str">
            <v>2.8</v>
          </cell>
          <cell r="B16" t="str">
            <v>Estructura Metálica para Protección de tubería</v>
          </cell>
          <cell r="C16" t="str">
            <v>KG</v>
          </cell>
          <cell r="D16">
            <v>17774</v>
          </cell>
        </row>
        <row r="17">
          <cell r="A17" t="str">
            <v>2.9</v>
          </cell>
          <cell r="B17" t="str">
            <v>Suministro e Hincado de Pilotes en Acero al Carbón ASTM A252 Ø8" e=10 mm</v>
          </cell>
          <cell r="C17" t="str">
            <v>ML</v>
          </cell>
          <cell r="D17">
            <v>1400000</v>
          </cell>
        </row>
        <row r="18">
          <cell r="A18" t="str">
            <v>2.10</v>
          </cell>
          <cell r="B18" t="str">
            <v>Suministro e Hincado de Pilotes en Acero al Carbón ASTM A252 Ø6" e=10 mm</v>
          </cell>
          <cell r="C18" t="str">
            <v>ML</v>
          </cell>
          <cell r="D18">
            <v>1200000</v>
          </cell>
        </row>
        <row r="19">
          <cell r="A19" t="str">
            <v>2.11</v>
          </cell>
          <cell r="B19" t="str">
            <v>Concreto de 3000 psi para Placa Prefabricada</v>
          </cell>
          <cell r="C19" t="str">
            <v>M3</v>
          </cell>
          <cell r="D19">
            <v>2256280</v>
          </cell>
        </row>
        <row r="20">
          <cell r="A20" t="str">
            <v>3.1</v>
          </cell>
          <cell r="B20" t="str">
            <v>Concreto de 3000 psi para Protección de Tubería</v>
          </cell>
          <cell r="C20" t="str">
            <v>M3</v>
          </cell>
          <cell r="D20">
            <v>2161667</v>
          </cell>
        </row>
        <row r="21">
          <cell r="A21" t="str">
            <v>3.2</v>
          </cell>
          <cell r="B21" t="str">
            <v>Estructura Metálica para Subfluviales</v>
          </cell>
          <cell r="C21" t="str">
            <v>KG</v>
          </cell>
          <cell r="D21">
            <v>17440</v>
          </cell>
        </row>
        <row r="22">
          <cell r="A22" t="str">
            <v>3.3</v>
          </cell>
          <cell r="B22" t="str">
            <v>Neopreno para Estructuras (Incluye Pegamento)</v>
          </cell>
          <cell r="C22" t="str">
            <v>M2</v>
          </cell>
          <cell r="D22">
            <v>343439</v>
          </cell>
        </row>
        <row r="23">
          <cell r="A23" t="str">
            <v>4.1</v>
          </cell>
          <cell r="B23" t="str">
            <v>Muro de Contención en Gaviones (Incluye Geotextil)</v>
          </cell>
          <cell r="C23" t="str">
            <v>M3</v>
          </cell>
          <cell r="D23">
            <v>349690</v>
          </cell>
        </row>
        <row r="24">
          <cell r="A24" t="str">
            <v>4.2</v>
          </cell>
          <cell r="B24" t="str">
            <v>Excavación Manual en Conglomerado Húmedo h &lt; 1,50</v>
          </cell>
          <cell r="C24" t="str">
            <v>M3</v>
          </cell>
          <cell r="D24">
            <v>52456</v>
          </cell>
        </row>
        <row r="25">
          <cell r="A25" t="str">
            <v>4.3</v>
          </cell>
          <cell r="B25" t="str">
            <v>Geomalla para estabilización de Taludes</v>
          </cell>
          <cell r="C25" t="str">
            <v>M2</v>
          </cell>
          <cell r="D25">
            <v>34150</v>
          </cell>
        </row>
        <row r="26">
          <cell r="A26" t="str">
            <v>4.4</v>
          </cell>
          <cell r="B26" t="str">
            <v>Estructura Metálica para Protección Viaductos</v>
          </cell>
          <cell r="C26" t="str">
            <v>KG</v>
          </cell>
          <cell r="D26">
            <v>18950</v>
          </cell>
        </row>
        <row r="27">
          <cell r="A27" t="str">
            <v>5.1</v>
          </cell>
          <cell r="B27" t="str">
            <v>Válvula Ventosa de Triple Acción de 4" (Incluye Accesorios y Caja en Concreto Reforzado)</v>
          </cell>
          <cell r="C27" t="str">
            <v>UN</v>
          </cell>
          <cell r="D27">
            <v>62531351</v>
          </cell>
        </row>
        <row r="28">
          <cell r="A28" t="str">
            <v>5.2</v>
          </cell>
          <cell r="B28" t="str">
            <v>Válvula de Purga de 6" (Incluye Accesorios y Caja en Concreto Reforzado)</v>
          </cell>
          <cell r="C28" t="str">
            <v>UN</v>
          </cell>
          <cell r="D28">
            <v>57930503</v>
          </cell>
        </row>
        <row r="29">
          <cell r="A29" t="str">
            <v>5.3</v>
          </cell>
          <cell r="B29" t="str">
            <v>Caja en concreto para Ventanas de Inspección</v>
          </cell>
          <cell r="C29" t="str">
            <v>UN</v>
          </cell>
          <cell r="D29">
            <v>51150129</v>
          </cell>
        </row>
        <row r="30">
          <cell r="A30" t="str">
            <v>E1.1</v>
          </cell>
          <cell r="B30" t="str">
            <v>Paso Elevado L = 100 m</v>
          </cell>
          <cell r="C30" t="str">
            <v>ML</v>
          </cell>
          <cell r="D30">
            <v>4000000</v>
          </cell>
        </row>
        <row r="31">
          <cell r="A31" t="str">
            <v>E1.2</v>
          </cell>
          <cell r="B31" t="str">
            <v>Movilización de Equipos</v>
          </cell>
          <cell r="C31" t="str">
            <v>GL</v>
          </cell>
          <cell r="D31">
            <v>1000000000</v>
          </cell>
        </row>
        <row r="32">
          <cell r="A32" t="str">
            <v>A1.1</v>
          </cell>
          <cell r="B32" t="str">
            <v>Concreto de 2.000 psi</v>
          </cell>
          <cell r="C32" t="str">
            <v>M3</v>
          </cell>
          <cell r="D32">
            <v>1296900</v>
          </cell>
        </row>
        <row r="33">
          <cell r="A33" t="str">
            <v>A1.2</v>
          </cell>
          <cell r="B33" t="str">
            <v>Concreto de 3.000 psi</v>
          </cell>
          <cell r="C33" t="str">
            <v>M3</v>
          </cell>
          <cell r="D33">
            <v>1590042</v>
          </cell>
        </row>
        <row r="34">
          <cell r="A34" t="str">
            <v>A1.3</v>
          </cell>
          <cell r="B34" t="str">
            <v>Acero de refuerzo PDR 60</v>
          </cell>
          <cell r="C34" t="str">
            <v>KG</v>
          </cell>
          <cell r="D34">
            <v>6613</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2">
          <cell r="A2" t="str">
            <v>Acero de refuerzo PDR 60</v>
          </cell>
          <cell r="B2" t="str">
            <v>A1.3</v>
          </cell>
          <cell r="C2" t="str">
            <v>KG</v>
          </cell>
          <cell r="D2">
            <v>5087</v>
          </cell>
        </row>
        <row r="3">
          <cell r="A3" t="str">
            <v>Concreto de 2.000 psi</v>
          </cell>
          <cell r="B3" t="str">
            <v>A1.1</v>
          </cell>
          <cell r="C3" t="str">
            <v>M3</v>
          </cell>
          <cell r="D3">
            <v>1296900</v>
          </cell>
        </row>
        <row r="4">
          <cell r="A4" t="str">
            <v>Concreto de 3.000 psi</v>
          </cell>
          <cell r="B4" t="str">
            <v>A1.2</v>
          </cell>
          <cell r="C4" t="str">
            <v>M3</v>
          </cell>
          <cell r="D4">
            <v>1590042</v>
          </cell>
        </row>
      </sheetData>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0000"/>
      <sheetName val="APU-1.01"/>
      <sheetName val="LISTADO DE APU"/>
      <sheetName val="FUENTE INSUMO"/>
      <sheetName val="BASE DE INSUMOS IDRD"/>
      <sheetName val="TABLA IPC DANE 2018"/>
    </sheetNames>
    <sheetDataSet>
      <sheetData sheetId="0"/>
      <sheetData sheetId="1"/>
      <sheetData sheetId="2"/>
      <sheetData sheetId="3"/>
      <sheetData sheetId="4">
        <row r="7">
          <cell r="A7" t="str">
            <v>"T" CIELO RASO PVC BLANCO BRILLANTE</v>
          </cell>
          <cell r="B7">
            <v>105664</v>
          </cell>
          <cell r="C7" t="str">
            <v>UNI</v>
          </cell>
          <cell r="D7">
            <v>12466</v>
          </cell>
          <cell r="E7">
            <v>0</v>
          </cell>
          <cell r="F7">
            <v>43271</v>
          </cell>
          <cell r="G7">
            <v>11872</v>
          </cell>
          <cell r="H7">
            <v>1.05</v>
          </cell>
          <cell r="I7">
            <v>43465</v>
          </cell>
        </row>
        <row r="8">
          <cell r="A8" t="str">
            <v>"U"LAMINA-HR(15X15X15CM)L=0.15Me=1/8"+2</v>
          </cell>
          <cell r="B8">
            <v>104205</v>
          </cell>
          <cell r="C8" t="str">
            <v>UNI</v>
          </cell>
          <cell r="D8">
            <v>20996</v>
          </cell>
          <cell r="E8">
            <v>0</v>
          </cell>
          <cell r="F8">
            <v>43151</v>
          </cell>
          <cell r="G8">
            <v>19996</v>
          </cell>
          <cell r="H8">
            <v>1.05</v>
          </cell>
          <cell r="I8">
            <v>43465</v>
          </cell>
        </row>
        <row r="9">
          <cell r="A9" t="str">
            <v>1000 m cable control e interconexión (sum+inst)</v>
          </cell>
          <cell r="B9">
            <v>101674</v>
          </cell>
          <cell r="C9" t="str">
            <v>UNI</v>
          </cell>
          <cell r="D9">
            <v>12870432</v>
          </cell>
          <cell r="E9">
            <v>0</v>
          </cell>
          <cell r="F9">
            <v>40876</v>
          </cell>
          <cell r="G9">
            <v>9604800</v>
          </cell>
          <cell r="H9">
            <v>1.34</v>
          </cell>
          <cell r="I9">
            <v>43465</v>
          </cell>
        </row>
        <row r="10">
          <cell r="A10" t="str">
            <v>A.C.P.M.</v>
          </cell>
          <cell r="B10">
            <v>633</v>
          </cell>
          <cell r="C10" t="str">
            <v>GN</v>
          </cell>
          <cell r="D10">
            <v>8470</v>
          </cell>
          <cell r="E10">
            <v>0</v>
          </cell>
          <cell r="F10">
            <v>42857</v>
          </cell>
          <cell r="G10">
            <v>7771</v>
          </cell>
          <cell r="H10">
            <v>1.0900000000000001</v>
          </cell>
          <cell r="I10">
            <v>43465</v>
          </cell>
        </row>
        <row r="11">
          <cell r="A11" t="str">
            <v>ABDOMINALES ADULTOS</v>
          </cell>
          <cell r="B11">
            <v>104129</v>
          </cell>
          <cell r="C11" t="str">
            <v>UNI</v>
          </cell>
          <cell r="D11">
            <v>1499400</v>
          </cell>
          <cell r="E11">
            <v>0</v>
          </cell>
          <cell r="F11">
            <v>43322</v>
          </cell>
          <cell r="G11">
            <v>1428000</v>
          </cell>
          <cell r="H11">
            <v>1.05</v>
          </cell>
          <cell r="I11">
            <v>43465</v>
          </cell>
        </row>
        <row r="12">
          <cell r="A12" t="str">
            <v>ABONO ORGANICO</v>
          </cell>
          <cell r="B12">
            <v>102466</v>
          </cell>
          <cell r="C12" t="str">
            <v>KG</v>
          </cell>
          <cell r="D12">
            <v>1507</v>
          </cell>
          <cell r="E12">
            <v>0</v>
          </cell>
          <cell r="F12">
            <v>40211</v>
          </cell>
          <cell r="G12">
            <v>1100</v>
          </cell>
          <cell r="H12">
            <v>1.37</v>
          </cell>
          <cell r="I12">
            <v>43465</v>
          </cell>
        </row>
        <row r="13">
          <cell r="A13" t="str">
            <v>Abrazadaera Uacero inox.de 5/16"para Ø</v>
          </cell>
          <cell r="B13">
            <v>106164</v>
          </cell>
          <cell r="C13" t="str">
            <v>UNI</v>
          </cell>
          <cell r="D13">
            <v>4670</v>
          </cell>
          <cell r="E13">
            <v>0</v>
          </cell>
          <cell r="F13">
            <v>42836</v>
          </cell>
          <cell r="G13">
            <v>4284</v>
          </cell>
          <cell r="H13">
            <v>1.0900000000000001</v>
          </cell>
          <cell r="I13">
            <v>43465</v>
          </cell>
        </row>
        <row r="14">
          <cell r="A14" t="str">
            <v>ABRAZADERA 1 SALIDA</v>
          </cell>
          <cell r="B14">
            <v>3707</v>
          </cell>
          <cell r="C14" t="str">
            <v>UNI</v>
          </cell>
          <cell r="D14">
            <v>13451</v>
          </cell>
          <cell r="E14" t="str">
            <v>99AB100</v>
          </cell>
          <cell r="F14">
            <v>43182</v>
          </cell>
          <cell r="G14">
            <v>12810</v>
          </cell>
          <cell r="H14">
            <v>1.05</v>
          </cell>
          <cell r="I14">
            <v>43465</v>
          </cell>
        </row>
        <row r="15">
          <cell r="A15" t="str">
            <v>ABRAZADERA 1" DELGADA DE</v>
          </cell>
          <cell r="B15">
            <v>2</v>
          </cell>
          <cell r="C15" t="str">
            <v>UNI</v>
          </cell>
          <cell r="D15">
            <v>1764</v>
          </cell>
          <cell r="E15" t="str">
            <v>99AB100</v>
          </cell>
          <cell r="F15">
            <v>41955</v>
          </cell>
          <cell r="G15">
            <v>1400</v>
          </cell>
          <cell r="H15">
            <v>1.26</v>
          </cell>
          <cell r="I15">
            <v>43465</v>
          </cell>
        </row>
        <row r="16">
          <cell r="A16" t="str">
            <v>ABRAZADERA 1/2" a 3/4" Tub. HG**</v>
          </cell>
          <cell r="B16">
            <v>101846</v>
          </cell>
          <cell r="C16" t="str">
            <v>UNI</v>
          </cell>
          <cell r="D16">
            <v>1838</v>
          </cell>
          <cell r="E16">
            <v>109145</v>
          </cell>
          <cell r="F16">
            <v>43315</v>
          </cell>
          <cell r="G16">
            <v>1750</v>
          </cell>
          <cell r="H16">
            <v>1.05</v>
          </cell>
          <cell r="I16">
            <v>43465</v>
          </cell>
        </row>
        <row r="17">
          <cell r="A17" t="str">
            <v>ABRAZADERA 1/2" DELGADA DE CREMALLERA</v>
          </cell>
          <cell r="B17">
            <v>3</v>
          </cell>
          <cell r="C17" t="str">
            <v>UNI</v>
          </cell>
          <cell r="D17">
            <v>430</v>
          </cell>
          <cell r="E17" t="str">
            <v>99AB100</v>
          </cell>
          <cell r="F17">
            <v>40780</v>
          </cell>
          <cell r="G17">
            <v>321</v>
          </cell>
          <cell r="H17">
            <v>1.34</v>
          </cell>
          <cell r="I17">
            <v>43465</v>
          </cell>
        </row>
        <row r="18">
          <cell r="A18" t="str">
            <v>ABRAZADERA 2" INDUSTRIAL</v>
          </cell>
          <cell r="B18">
            <v>105455</v>
          </cell>
          <cell r="C18" t="str">
            <v>UNI</v>
          </cell>
          <cell r="D18">
            <v>5571</v>
          </cell>
          <cell r="E18">
            <v>0</v>
          </cell>
          <cell r="F18">
            <v>43270</v>
          </cell>
          <cell r="G18">
            <v>5306</v>
          </cell>
          <cell r="H18">
            <v>1.05</v>
          </cell>
          <cell r="I18">
            <v>43465</v>
          </cell>
        </row>
        <row r="19">
          <cell r="A19" t="str">
            <v>ABRAZADERA 3" INDUSTRIAL</v>
          </cell>
          <cell r="B19">
            <v>105456</v>
          </cell>
          <cell r="C19" t="str">
            <v>UNI</v>
          </cell>
          <cell r="D19">
            <v>7086</v>
          </cell>
          <cell r="E19">
            <v>0</v>
          </cell>
          <cell r="F19">
            <v>42160</v>
          </cell>
          <cell r="G19">
            <v>5808</v>
          </cell>
          <cell r="H19">
            <v>1.22</v>
          </cell>
          <cell r="I19">
            <v>43465</v>
          </cell>
        </row>
        <row r="20">
          <cell r="A20" t="str">
            <v>ABRAZADERA 4" INDUSTRIAL (ACERO</v>
          </cell>
          <cell r="B20">
            <v>105457</v>
          </cell>
          <cell r="C20" t="str">
            <v>UNI</v>
          </cell>
          <cell r="D20">
            <v>5458</v>
          </cell>
          <cell r="E20">
            <v>0</v>
          </cell>
          <cell r="F20">
            <v>43167</v>
          </cell>
          <cell r="G20">
            <v>5198</v>
          </cell>
          <cell r="H20">
            <v>1.05</v>
          </cell>
          <cell r="I20">
            <v>43465</v>
          </cell>
        </row>
        <row r="21">
          <cell r="A21" t="str">
            <v>ABRAZADERA COLGANTE 2"</v>
          </cell>
          <cell r="B21">
            <v>104092</v>
          </cell>
          <cell r="C21" t="str">
            <v>UNI</v>
          </cell>
          <cell r="D21">
            <v>2487</v>
          </cell>
          <cell r="E21">
            <v>0</v>
          </cell>
          <cell r="F21">
            <v>40688</v>
          </cell>
          <cell r="G21">
            <v>1856</v>
          </cell>
          <cell r="H21">
            <v>1.34</v>
          </cell>
          <cell r="I21">
            <v>43465</v>
          </cell>
        </row>
        <row r="22">
          <cell r="A22" t="str">
            <v>ABRAZADERA COLGANTE 3"</v>
          </cell>
          <cell r="B22">
            <v>104060</v>
          </cell>
          <cell r="C22" t="str">
            <v>UNI</v>
          </cell>
          <cell r="D22">
            <v>8161</v>
          </cell>
          <cell r="E22">
            <v>0</v>
          </cell>
          <cell r="F22">
            <v>40667</v>
          </cell>
          <cell r="G22">
            <v>6090</v>
          </cell>
          <cell r="H22">
            <v>1.34</v>
          </cell>
          <cell r="I22">
            <v>43465</v>
          </cell>
        </row>
        <row r="23">
          <cell r="A23" t="str">
            <v>ABRAZADERA COLGANTE FIJA 1 1/4" AC1</v>
          </cell>
          <cell r="B23">
            <v>101330</v>
          </cell>
          <cell r="C23" t="str">
            <v>UNI</v>
          </cell>
          <cell r="D23">
            <v>2511</v>
          </cell>
          <cell r="E23" t="str">
            <v>50AU</v>
          </cell>
          <cell r="F23">
            <v>40394</v>
          </cell>
          <cell r="G23">
            <v>1833</v>
          </cell>
          <cell r="H23">
            <v>1.37</v>
          </cell>
          <cell r="I23">
            <v>43465</v>
          </cell>
        </row>
        <row r="24">
          <cell r="A24" t="str">
            <v>ABRAZADERA COLGANTE FIJA 1" AC1</v>
          </cell>
          <cell r="B24">
            <v>101325</v>
          </cell>
          <cell r="C24" t="str">
            <v>UNI</v>
          </cell>
          <cell r="D24">
            <v>774</v>
          </cell>
          <cell r="E24" t="str">
            <v>50AU</v>
          </cell>
          <cell r="F24">
            <v>43311</v>
          </cell>
          <cell r="G24">
            <v>737</v>
          </cell>
          <cell r="H24">
            <v>1.05</v>
          </cell>
          <cell r="I24">
            <v>43465</v>
          </cell>
        </row>
        <row r="25">
          <cell r="A25" t="str">
            <v>ABRAZADERA COLGANTE FIJA 2" AC1</v>
          </cell>
          <cell r="B25">
            <v>101335</v>
          </cell>
          <cell r="C25" t="str">
            <v>UNI</v>
          </cell>
          <cell r="D25">
            <v>1181</v>
          </cell>
          <cell r="E25" t="str">
            <v>50AU</v>
          </cell>
          <cell r="F25">
            <v>43182</v>
          </cell>
          <cell r="G25">
            <v>1125</v>
          </cell>
          <cell r="H25">
            <v>1.05</v>
          </cell>
          <cell r="I25">
            <v>43465</v>
          </cell>
        </row>
        <row r="26">
          <cell r="A26" t="str">
            <v>ABRAZADERA COLGANTE FIJA 3" AC1</v>
          </cell>
          <cell r="B26">
            <v>101339</v>
          </cell>
          <cell r="C26" t="str">
            <v>UNI</v>
          </cell>
          <cell r="D26">
            <v>3499</v>
          </cell>
          <cell r="E26" t="str">
            <v>50AU</v>
          </cell>
          <cell r="F26">
            <v>43311</v>
          </cell>
          <cell r="G26">
            <v>3332</v>
          </cell>
          <cell r="H26">
            <v>1.05</v>
          </cell>
          <cell r="I26">
            <v>43465</v>
          </cell>
        </row>
        <row r="27">
          <cell r="A27" t="str">
            <v>ABRAZADERA COLGANTE FIJA 3/4" AC1</v>
          </cell>
          <cell r="B27">
            <v>101324</v>
          </cell>
          <cell r="C27" t="str">
            <v>UNI</v>
          </cell>
          <cell r="D27">
            <v>1751</v>
          </cell>
          <cell r="E27" t="str">
            <v>50AU</v>
          </cell>
          <cell r="F27">
            <v>43314</v>
          </cell>
          <cell r="G27">
            <v>1668</v>
          </cell>
          <cell r="H27">
            <v>1.05</v>
          </cell>
          <cell r="I27">
            <v>43465</v>
          </cell>
        </row>
        <row r="28">
          <cell r="A28" t="str">
            <v>ABRAZADERA DE 1"</v>
          </cell>
          <cell r="B28">
            <v>102867</v>
          </cell>
          <cell r="C28" t="str">
            <v>UNI</v>
          </cell>
          <cell r="D28">
            <v>218</v>
          </cell>
          <cell r="E28">
            <v>0</v>
          </cell>
          <cell r="F28">
            <v>43315</v>
          </cell>
          <cell r="G28">
            <v>208</v>
          </cell>
          <cell r="H28">
            <v>1.05</v>
          </cell>
          <cell r="I28">
            <v>43465</v>
          </cell>
        </row>
        <row r="29">
          <cell r="A29" t="str">
            <v>ABRAZADERA DE 11/2"</v>
          </cell>
          <cell r="B29">
            <v>102869</v>
          </cell>
          <cell r="C29" t="str">
            <v>UNI</v>
          </cell>
          <cell r="D29">
            <v>578</v>
          </cell>
          <cell r="E29">
            <v>0</v>
          </cell>
          <cell r="F29">
            <v>43315</v>
          </cell>
          <cell r="G29">
            <v>550</v>
          </cell>
          <cell r="H29">
            <v>1.05</v>
          </cell>
          <cell r="I29">
            <v>43465</v>
          </cell>
        </row>
        <row r="30">
          <cell r="A30" t="str">
            <v>ABRAZADERA DE 11/4"</v>
          </cell>
          <cell r="B30">
            <v>102868</v>
          </cell>
          <cell r="C30" t="str">
            <v>UNI</v>
          </cell>
          <cell r="D30">
            <v>919</v>
          </cell>
          <cell r="E30">
            <v>0</v>
          </cell>
          <cell r="F30">
            <v>43315</v>
          </cell>
          <cell r="G30">
            <v>875</v>
          </cell>
          <cell r="H30">
            <v>1.05</v>
          </cell>
          <cell r="I30">
            <v>43465</v>
          </cell>
        </row>
        <row r="31">
          <cell r="A31" t="str">
            <v>ABRAZADERA DE 3/4" DELGADA DE</v>
          </cell>
          <cell r="B31">
            <v>16</v>
          </cell>
          <cell r="C31" t="str">
            <v>UNI</v>
          </cell>
          <cell r="D31">
            <v>793</v>
          </cell>
          <cell r="E31" t="str">
            <v>99AB100</v>
          </cell>
          <cell r="F31">
            <v>40780</v>
          </cell>
          <cell r="G31">
            <v>592</v>
          </cell>
          <cell r="H31">
            <v>1.34</v>
          </cell>
          <cell r="I31">
            <v>43465</v>
          </cell>
        </row>
        <row r="32">
          <cell r="A32" t="str">
            <v>ABRAZADERA EN "U"Ø2"-PLATINA 1"X1/8"</v>
          </cell>
          <cell r="B32">
            <v>105195</v>
          </cell>
          <cell r="C32" t="str">
            <v>UNI</v>
          </cell>
          <cell r="D32">
            <v>1499</v>
          </cell>
          <cell r="E32">
            <v>0</v>
          </cell>
          <cell r="F32">
            <v>43180</v>
          </cell>
          <cell r="G32">
            <v>1428</v>
          </cell>
          <cell r="H32">
            <v>1.05</v>
          </cell>
          <cell r="I32">
            <v>43465</v>
          </cell>
        </row>
        <row r="33">
          <cell r="A33" t="str">
            <v>ABRAZADERA EN U ACERO INOX-5/16"PARA</v>
          </cell>
          <cell r="B33">
            <v>106298</v>
          </cell>
          <cell r="C33" t="str">
            <v>UNI</v>
          </cell>
          <cell r="D33">
            <v>10395</v>
          </cell>
          <cell r="E33">
            <v>0</v>
          </cell>
          <cell r="F33">
            <v>43321</v>
          </cell>
          <cell r="G33">
            <v>9900</v>
          </cell>
          <cell r="H33">
            <v>1.05</v>
          </cell>
          <cell r="I33">
            <v>43465</v>
          </cell>
        </row>
        <row r="34">
          <cell r="A34" t="str">
            <v>ABRAZADERA EN U TIPO-1</v>
          </cell>
          <cell r="B34">
            <v>106759</v>
          </cell>
          <cell r="C34" t="str">
            <v>UNI</v>
          </cell>
          <cell r="D34">
            <v>19740</v>
          </cell>
          <cell r="E34">
            <v>0</v>
          </cell>
          <cell r="F34">
            <v>43182</v>
          </cell>
          <cell r="G34">
            <v>18800</v>
          </cell>
          <cell r="H34">
            <v>1.05</v>
          </cell>
          <cell r="I34">
            <v>43465</v>
          </cell>
        </row>
        <row r="35">
          <cell r="A35" t="str">
            <v>ABRAZADERA EN U TIPO-3 Ø210MM</v>
          </cell>
          <cell r="B35">
            <v>3701</v>
          </cell>
          <cell r="C35" t="str">
            <v>UNI</v>
          </cell>
          <cell r="D35">
            <v>19899</v>
          </cell>
          <cell r="E35" t="str">
            <v>50AU</v>
          </cell>
          <cell r="F35">
            <v>43174</v>
          </cell>
          <cell r="G35">
            <v>18951</v>
          </cell>
          <cell r="H35">
            <v>1.05</v>
          </cell>
          <cell r="I35">
            <v>43465</v>
          </cell>
        </row>
        <row r="36">
          <cell r="A36" t="str">
            <v>Abrazadera en"U"Doble Ala+2-perf.Ø3/8"(Para Tub</v>
          </cell>
          <cell r="B36">
            <v>103403</v>
          </cell>
          <cell r="C36" t="str">
            <v>UNI</v>
          </cell>
          <cell r="D36">
            <v>3846</v>
          </cell>
          <cell r="E36">
            <v>0</v>
          </cell>
          <cell r="F36">
            <v>42878</v>
          </cell>
          <cell r="G36">
            <v>3528</v>
          </cell>
          <cell r="H36">
            <v>1.0900000000000001</v>
          </cell>
          <cell r="I36">
            <v>43465</v>
          </cell>
        </row>
        <row r="37">
          <cell r="A37" t="str">
            <v>Abrazadera Met.Doble Ala 3/4"Para Tubo metalico</v>
          </cell>
          <cell r="B37">
            <v>102514</v>
          </cell>
          <cell r="C37" t="str">
            <v>UNI</v>
          </cell>
          <cell r="D37">
            <v>210</v>
          </cell>
          <cell r="E37">
            <v>0</v>
          </cell>
          <cell r="F37">
            <v>43174</v>
          </cell>
          <cell r="G37">
            <v>200</v>
          </cell>
          <cell r="H37">
            <v>1.05</v>
          </cell>
          <cell r="I37">
            <v>43465</v>
          </cell>
        </row>
        <row r="38">
          <cell r="A38" t="str">
            <v>ABRAZADERA METALICA 3/4"</v>
          </cell>
          <cell r="B38">
            <v>104768</v>
          </cell>
          <cell r="C38" t="str">
            <v>UNI</v>
          </cell>
          <cell r="D38">
            <v>2520</v>
          </cell>
          <cell r="E38">
            <v>0</v>
          </cell>
          <cell r="F38">
            <v>41717</v>
          </cell>
          <cell r="G38">
            <v>2000</v>
          </cell>
          <cell r="H38">
            <v>1.26</v>
          </cell>
          <cell r="I38">
            <v>43465</v>
          </cell>
        </row>
        <row r="39">
          <cell r="A39" t="str">
            <v>ABRAZADERA METALICA TIPO TRAPECIO 1 1/2"</v>
          </cell>
          <cell r="B39">
            <v>101309</v>
          </cell>
          <cell r="C39" t="str">
            <v>UNI</v>
          </cell>
          <cell r="D39">
            <v>4720</v>
          </cell>
          <cell r="E39" t="str">
            <v>99AB100</v>
          </cell>
          <cell r="F39">
            <v>40394</v>
          </cell>
          <cell r="G39">
            <v>3445</v>
          </cell>
          <cell r="H39">
            <v>1.37</v>
          </cell>
          <cell r="I39">
            <v>43465</v>
          </cell>
        </row>
        <row r="40">
          <cell r="A40" t="str">
            <v>ABRAZADERA METALICA TIPO TRAPECIO 1 1/4"</v>
          </cell>
          <cell r="B40">
            <v>101308</v>
          </cell>
          <cell r="C40" t="str">
            <v>UNI</v>
          </cell>
          <cell r="D40">
            <v>4458</v>
          </cell>
          <cell r="E40" t="str">
            <v>99AB100</v>
          </cell>
          <cell r="F40">
            <v>40177</v>
          </cell>
          <cell r="G40">
            <v>3207</v>
          </cell>
          <cell r="H40">
            <v>1.39</v>
          </cell>
          <cell r="I40">
            <v>43465</v>
          </cell>
        </row>
        <row r="41">
          <cell r="A41" t="str">
            <v>ABRAZADERA METALICA TIPO TRAPECIO 1" **</v>
          </cell>
          <cell r="B41">
            <v>101307</v>
          </cell>
          <cell r="C41" t="str">
            <v>UNI</v>
          </cell>
          <cell r="D41">
            <v>1728</v>
          </cell>
          <cell r="E41" t="str">
            <v>99AB100</v>
          </cell>
          <cell r="F41">
            <v>43297</v>
          </cell>
          <cell r="G41">
            <v>1646</v>
          </cell>
          <cell r="H41">
            <v>1.05</v>
          </cell>
          <cell r="I41">
            <v>43465</v>
          </cell>
        </row>
        <row r="42">
          <cell r="A42" t="str">
            <v>ABRAZADERA METALICA TIPO TRAPECIO 1/2"</v>
          </cell>
          <cell r="B42">
            <v>101305</v>
          </cell>
          <cell r="C42" t="str">
            <v>UNI</v>
          </cell>
          <cell r="D42">
            <v>1040</v>
          </cell>
          <cell r="E42" t="str">
            <v>99AB100</v>
          </cell>
          <cell r="F42">
            <v>43315</v>
          </cell>
          <cell r="G42">
            <v>990</v>
          </cell>
          <cell r="H42">
            <v>1.05</v>
          </cell>
          <cell r="I42">
            <v>43465</v>
          </cell>
        </row>
        <row r="43">
          <cell r="A43" t="str">
            <v>ABRAZADERA METALICA TIPO TRAPECIO 2 1/2"</v>
          </cell>
          <cell r="B43">
            <v>101310</v>
          </cell>
          <cell r="C43" t="str">
            <v>UNI</v>
          </cell>
          <cell r="D43">
            <v>7946</v>
          </cell>
          <cell r="E43" t="str">
            <v>99AB100</v>
          </cell>
          <cell r="F43">
            <v>40394</v>
          </cell>
          <cell r="G43">
            <v>5800</v>
          </cell>
          <cell r="H43">
            <v>1.37</v>
          </cell>
          <cell r="I43">
            <v>43465</v>
          </cell>
        </row>
        <row r="44">
          <cell r="A44" t="str">
            <v>ABRAZADERA METALICA TIPO TRAPECIO 3" **</v>
          </cell>
          <cell r="B44">
            <v>101311</v>
          </cell>
          <cell r="C44" t="str">
            <v>UNI</v>
          </cell>
          <cell r="D44">
            <v>7151</v>
          </cell>
          <cell r="E44" t="str">
            <v>99AB100</v>
          </cell>
          <cell r="F44">
            <v>40394</v>
          </cell>
          <cell r="G44">
            <v>5220</v>
          </cell>
          <cell r="H44">
            <v>1.37</v>
          </cell>
          <cell r="I44">
            <v>43465</v>
          </cell>
        </row>
        <row r="45">
          <cell r="A45" t="str">
            <v>ABRAZADERA METALICA TIPO TRAPECIO 3/4"</v>
          </cell>
          <cell r="B45">
            <v>101306</v>
          </cell>
          <cell r="C45" t="str">
            <v>UNI</v>
          </cell>
          <cell r="D45">
            <v>1298</v>
          </cell>
          <cell r="E45" t="str">
            <v>99AB100</v>
          </cell>
          <cell r="F45">
            <v>43297</v>
          </cell>
          <cell r="G45">
            <v>1236</v>
          </cell>
          <cell r="H45">
            <v>1.05</v>
          </cell>
          <cell r="I45">
            <v>43465</v>
          </cell>
        </row>
        <row r="46">
          <cell r="A46" t="str">
            <v>Abrazadera Metalica y tornillo Acero Inoxidable</v>
          </cell>
          <cell r="B46">
            <v>105792</v>
          </cell>
          <cell r="C46" t="str">
            <v>UNI</v>
          </cell>
          <cell r="D46">
            <v>8715</v>
          </cell>
          <cell r="E46">
            <v>0</v>
          </cell>
          <cell r="F46">
            <v>43266</v>
          </cell>
          <cell r="G46">
            <v>8300</v>
          </cell>
          <cell r="H46">
            <v>1.05</v>
          </cell>
          <cell r="I46">
            <v>43465</v>
          </cell>
        </row>
        <row r="47">
          <cell r="A47" t="str">
            <v>Abrazadera Metalica+Tornillo seguridad (Reja</v>
          </cell>
          <cell r="B47">
            <v>106350</v>
          </cell>
          <cell r="C47" t="str">
            <v>UNI</v>
          </cell>
          <cell r="D47">
            <v>8638</v>
          </cell>
          <cell r="E47">
            <v>0</v>
          </cell>
          <cell r="F47">
            <v>42864</v>
          </cell>
          <cell r="G47">
            <v>7925</v>
          </cell>
          <cell r="H47">
            <v>1.0900000000000001</v>
          </cell>
          <cell r="I47">
            <v>43465</v>
          </cell>
        </row>
        <row r="48">
          <cell r="A48" t="str">
            <v>Abrazadera Metalica+Tornillo seguridad (Reja</v>
          </cell>
          <cell r="B48">
            <v>106351</v>
          </cell>
          <cell r="C48" t="str">
            <v>UNI</v>
          </cell>
          <cell r="D48">
            <v>8638</v>
          </cell>
          <cell r="E48">
            <v>0</v>
          </cell>
          <cell r="F48">
            <v>42864</v>
          </cell>
          <cell r="G48">
            <v>7925</v>
          </cell>
          <cell r="H48">
            <v>1.0900000000000001</v>
          </cell>
          <cell r="I48">
            <v>43465</v>
          </cell>
        </row>
        <row r="49">
          <cell r="A49" t="str">
            <v>ABRAZADERA PARA TUBERIA EMT Ø1"</v>
          </cell>
          <cell r="B49">
            <v>105336</v>
          </cell>
          <cell r="C49" t="str">
            <v>UNI</v>
          </cell>
          <cell r="D49">
            <v>234</v>
          </cell>
          <cell r="E49">
            <v>0</v>
          </cell>
          <cell r="F49">
            <v>41955</v>
          </cell>
          <cell r="G49">
            <v>186</v>
          </cell>
          <cell r="H49">
            <v>1.26</v>
          </cell>
          <cell r="I49">
            <v>43465</v>
          </cell>
        </row>
        <row r="50">
          <cell r="A50" t="str">
            <v>ABRAZADERA PERA GALVANIZADA UL/FM 1/2"</v>
          </cell>
          <cell r="B50">
            <v>107273</v>
          </cell>
          <cell r="C50" t="str">
            <v>UNI</v>
          </cell>
          <cell r="D50">
            <v>1380</v>
          </cell>
          <cell r="E50">
            <v>0</v>
          </cell>
          <cell r="F50">
            <v>43411</v>
          </cell>
          <cell r="G50">
            <v>1314</v>
          </cell>
          <cell r="H50">
            <v>1.05</v>
          </cell>
          <cell r="I50">
            <v>43465</v>
          </cell>
        </row>
        <row r="51">
          <cell r="A51" t="str">
            <v>ABRAZADERA PERA GALVANIZADA UL/FM 3/4"</v>
          </cell>
          <cell r="B51">
            <v>107274</v>
          </cell>
          <cell r="C51" t="str">
            <v>UNI</v>
          </cell>
          <cell r="D51">
            <v>1380</v>
          </cell>
          <cell r="E51">
            <v>0</v>
          </cell>
          <cell r="F51">
            <v>43286</v>
          </cell>
          <cell r="G51">
            <v>1314</v>
          </cell>
          <cell r="H51">
            <v>1.05</v>
          </cell>
          <cell r="I51">
            <v>43465</v>
          </cell>
        </row>
        <row r="52">
          <cell r="A52" t="str">
            <v>ABRAZADERA PERA GALVANIZADA UL/FM 6"</v>
          </cell>
          <cell r="B52">
            <v>107275</v>
          </cell>
          <cell r="C52" t="str">
            <v>UNI</v>
          </cell>
          <cell r="D52">
            <v>8718</v>
          </cell>
          <cell r="E52">
            <v>0</v>
          </cell>
          <cell r="F52">
            <v>43286</v>
          </cell>
          <cell r="G52">
            <v>8303</v>
          </cell>
          <cell r="H52">
            <v>1.05</v>
          </cell>
          <cell r="I52">
            <v>43465</v>
          </cell>
        </row>
        <row r="53">
          <cell r="A53" t="str">
            <v>ABRAZADERA PERA GALVANIZADA UL/FM 8"</v>
          </cell>
          <cell r="B53">
            <v>107276</v>
          </cell>
          <cell r="C53" t="str">
            <v>UNI</v>
          </cell>
          <cell r="D53">
            <v>11815</v>
          </cell>
          <cell r="E53">
            <v>0</v>
          </cell>
          <cell r="F53">
            <v>43286</v>
          </cell>
          <cell r="G53">
            <v>11252.64</v>
          </cell>
          <cell r="H53">
            <v>1.05</v>
          </cell>
          <cell r="I53">
            <v>43465</v>
          </cell>
        </row>
        <row r="54">
          <cell r="A54" t="str">
            <v>ABRAZADERA PLASTICA 3/8"PARA TUBO</v>
          </cell>
          <cell r="B54">
            <v>3849</v>
          </cell>
          <cell r="C54" t="str">
            <v>UNI</v>
          </cell>
          <cell r="D54">
            <v>377</v>
          </cell>
          <cell r="E54">
            <v>109070</v>
          </cell>
          <cell r="F54">
            <v>43270</v>
          </cell>
          <cell r="G54">
            <v>359</v>
          </cell>
          <cell r="H54">
            <v>1.05</v>
          </cell>
          <cell r="I54">
            <v>43465</v>
          </cell>
        </row>
        <row r="55">
          <cell r="A55" t="str">
            <v>ABRAZADERA PLASTICA 5/8"</v>
          </cell>
          <cell r="B55">
            <v>3846</v>
          </cell>
          <cell r="C55" t="str">
            <v>UNI</v>
          </cell>
          <cell r="D55">
            <v>305</v>
          </cell>
          <cell r="E55">
            <v>109145</v>
          </cell>
          <cell r="F55">
            <v>43270</v>
          </cell>
          <cell r="G55">
            <v>290</v>
          </cell>
          <cell r="H55">
            <v>1.05</v>
          </cell>
          <cell r="I55">
            <v>43465</v>
          </cell>
        </row>
        <row r="56">
          <cell r="A56" t="str">
            <v>ABRAZADERA SIN SALIDA</v>
          </cell>
          <cell r="B56">
            <v>3791</v>
          </cell>
          <cell r="C56" t="str">
            <v>UNI</v>
          </cell>
          <cell r="D56">
            <v>16282</v>
          </cell>
          <cell r="E56" t="str">
            <v>TIPO 2</v>
          </cell>
          <cell r="F56">
            <v>40394</v>
          </cell>
          <cell r="G56">
            <v>11885</v>
          </cell>
          <cell r="H56">
            <v>1.37</v>
          </cell>
          <cell r="I56">
            <v>43465</v>
          </cell>
        </row>
        <row r="57">
          <cell r="A57" t="str">
            <v>ABRAZADERA TIPO PERA DE 2 1/2"</v>
          </cell>
          <cell r="B57">
            <v>104679</v>
          </cell>
          <cell r="C57" t="str">
            <v>UNI</v>
          </cell>
          <cell r="D57">
            <v>2409</v>
          </cell>
          <cell r="E57">
            <v>0</v>
          </cell>
          <cell r="F57">
            <v>43270</v>
          </cell>
          <cell r="G57">
            <v>2294</v>
          </cell>
          <cell r="H57">
            <v>1.05</v>
          </cell>
          <cell r="I57">
            <v>43465</v>
          </cell>
        </row>
        <row r="58">
          <cell r="A58" t="str">
            <v>ABRAZADERA TIPO PERA DE 3"</v>
          </cell>
          <cell r="B58">
            <v>104680</v>
          </cell>
          <cell r="C58" t="str">
            <v>UNI</v>
          </cell>
          <cell r="D58">
            <v>3499</v>
          </cell>
          <cell r="E58">
            <v>0</v>
          </cell>
          <cell r="F58">
            <v>43371</v>
          </cell>
          <cell r="G58">
            <v>3332</v>
          </cell>
          <cell r="H58">
            <v>1.05</v>
          </cell>
          <cell r="I58">
            <v>43465</v>
          </cell>
        </row>
        <row r="59">
          <cell r="A59" t="str">
            <v>ABRAZADERA TIPO PERA O TRAPECIO 3"</v>
          </cell>
          <cell r="B59">
            <v>106186</v>
          </cell>
          <cell r="C59" t="str">
            <v>UNI</v>
          </cell>
          <cell r="D59">
            <v>3499</v>
          </cell>
          <cell r="E59">
            <v>0</v>
          </cell>
          <cell r="F59">
            <v>43297</v>
          </cell>
          <cell r="G59">
            <v>3332</v>
          </cell>
          <cell r="H59">
            <v>1.05</v>
          </cell>
          <cell r="I59">
            <v>43465</v>
          </cell>
        </row>
        <row r="60">
          <cell r="A60" t="str">
            <v>ABRAZADERA TIPO PERA O TRAPECIO 4"</v>
          </cell>
          <cell r="B60">
            <v>106185</v>
          </cell>
          <cell r="C60" t="str">
            <v>UNI</v>
          </cell>
          <cell r="D60">
            <v>6458</v>
          </cell>
          <cell r="E60">
            <v>0</v>
          </cell>
          <cell r="F60">
            <v>43314</v>
          </cell>
          <cell r="G60">
            <v>6150</v>
          </cell>
          <cell r="H60">
            <v>1.05</v>
          </cell>
          <cell r="I60">
            <v>43465</v>
          </cell>
        </row>
        <row r="61">
          <cell r="A61" t="str">
            <v>ABRAZADERA TIPO PERA/ TRAPECIO 1 ¼"</v>
          </cell>
          <cell r="B61">
            <v>106259</v>
          </cell>
          <cell r="C61" t="str">
            <v>UNI</v>
          </cell>
          <cell r="D61">
            <v>1752</v>
          </cell>
          <cell r="E61">
            <v>0</v>
          </cell>
          <cell r="F61">
            <v>43297</v>
          </cell>
          <cell r="G61">
            <v>1669</v>
          </cell>
          <cell r="H61">
            <v>1.05</v>
          </cell>
          <cell r="I61">
            <v>43465</v>
          </cell>
        </row>
        <row r="62">
          <cell r="A62" t="str">
            <v>ABRAZADERA TIPO PERA/ TRAPECIO 1 ½"</v>
          </cell>
          <cell r="B62">
            <v>106260</v>
          </cell>
          <cell r="C62" t="str">
            <v>UNI</v>
          </cell>
          <cell r="D62">
            <v>1908</v>
          </cell>
          <cell r="E62">
            <v>0</v>
          </cell>
          <cell r="F62">
            <v>43297</v>
          </cell>
          <cell r="G62">
            <v>1817</v>
          </cell>
          <cell r="H62">
            <v>1.05</v>
          </cell>
          <cell r="I62">
            <v>43465</v>
          </cell>
        </row>
        <row r="63">
          <cell r="A63" t="str">
            <v>ABRAZADERA TIPO PERA/ TRAPECIO 2"</v>
          </cell>
          <cell r="B63">
            <v>106261</v>
          </cell>
          <cell r="C63" t="str">
            <v>UNI</v>
          </cell>
          <cell r="D63">
            <v>1999</v>
          </cell>
          <cell r="E63">
            <v>0</v>
          </cell>
          <cell r="F63">
            <v>43297</v>
          </cell>
          <cell r="G63">
            <v>1904</v>
          </cell>
          <cell r="H63">
            <v>1.05</v>
          </cell>
          <cell r="I63">
            <v>43465</v>
          </cell>
        </row>
        <row r="64">
          <cell r="A64" t="str">
            <v>ABRAZADERA TIPO PERA/TRAPECIO 1"</v>
          </cell>
          <cell r="B64">
            <v>106258</v>
          </cell>
          <cell r="C64" t="str">
            <v>UNI</v>
          </cell>
          <cell r="D64">
            <v>1759</v>
          </cell>
          <cell r="E64">
            <v>0</v>
          </cell>
          <cell r="F64">
            <v>43297</v>
          </cell>
          <cell r="G64">
            <v>1675</v>
          </cell>
          <cell r="H64">
            <v>1.05</v>
          </cell>
          <cell r="I64">
            <v>43465</v>
          </cell>
        </row>
        <row r="65">
          <cell r="A65" t="str">
            <v>ABRAZADERA TIPO PERA/TRAPECIO 2 1/2”"</v>
          </cell>
          <cell r="B65">
            <v>106262</v>
          </cell>
          <cell r="C65" t="str">
            <v>UNI</v>
          </cell>
          <cell r="D65">
            <v>2545</v>
          </cell>
          <cell r="E65">
            <v>0</v>
          </cell>
          <cell r="F65">
            <v>43297</v>
          </cell>
          <cell r="G65">
            <v>2424</v>
          </cell>
          <cell r="H65">
            <v>1.05</v>
          </cell>
          <cell r="I65">
            <v>43465</v>
          </cell>
        </row>
        <row r="66">
          <cell r="A66" t="str">
            <v>ABRAZADERA TIPO PERA/TRAPECIO 3"</v>
          </cell>
          <cell r="B66">
            <v>106263</v>
          </cell>
          <cell r="C66" t="str">
            <v>UNI</v>
          </cell>
          <cell r="D66">
            <v>3499</v>
          </cell>
          <cell r="E66">
            <v>0</v>
          </cell>
          <cell r="F66">
            <v>43300</v>
          </cell>
          <cell r="G66">
            <v>3332</v>
          </cell>
          <cell r="H66">
            <v>1.05</v>
          </cell>
          <cell r="I66">
            <v>43465</v>
          </cell>
        </row>
        <row r="67">
          <cell r="A67" t="str">
            <v>ABRAZADERA TIPO PERA/TRAPECIO 4"</v>
          </cell>
          <cell r="B67">
            <v>106264</v>
          </cell>
          <cell r="C67" t="str">
            <v>UNI</v>
          </cell>
          <cell r="D67">
            <v>6458</v>
          </cell>
          <cell r="E67">
            <v>0</v>
          </cell>
          <cell r="F67">
            <v>43297</v>
          </cell>
          <cell r="G67">
            <v>6150</v>
          </cell>
          <cell r="H67">
            <v>1.05</v>
          </cell>
          <cell r="I67">
            <v>43465</v>
          </cell>
        </row>
        <row r="68">
          <cell r="A68" t="str">
            <v>Abrazadera Uacero inox.de 1/4"para Ø</v>
          </cell>
          <cell r="B68">
            <v>106167</v>
          </cell>
          <cell r="C68" t="str">
            <v>UNI</v>
          </cell>
          <cell r="D68">
            <v>3113</v>
          </cell>
          <cell r="E68">
            <v>0</v>
          </cell>
          <cell r="F68">
            <v>42836</v>
          </cell>
          <cell r="G68">
            <v>2856</v>
          </cell>
          <cell r="H68">
            <v>1.0900000000000001</v>
          </cell>
          <cell r="I68">
            <v>43465</v>
          </cell>
        </row>
        <row r="69">
          <cell r="A69" t="str">
            <v>Abrazadera Uacero inox.de 1/4"para Ø</v>
          </cell>
          <cell r="B69">
            <v>106166</v>
          </cell>
          <cell r="C69" t="str">
            <v>UNI</v>
          </cell>
          <cell r="D69">
            <v>2594</v>
          </cell>
          <cell r="E69">
            <v>0</v>
          </cell>
          <cell r="F69">
            <v>42836</v>
          </cell>
          <cell r="G69">
            <v>2380</v>
          </cell>
          <cell r="H69">
            <v>1.0900000000000001</v>
          </cell>
          <cell r="I69">
            <v>43465</v>
          </cell>
        </row>
        <row r="70">
          <cell r="A70" t="str">
            <v>Abrazadera Uacero inox.de 1/4"para Ø 1"+tuerca</v>
          </cell>
          <cell r="B70">
            <v>106165</v>
          </cell>
          <cell r="C70" t="str">
            <v>UNI</v>
          </cell>
          <cell r="D70">
            <v>2335</v>
          </cell>
          <cell r="E70">
            <v>0</v>
          </cell>
          <cell r="F70">
            <v>42836</v>
          </cell>
          <cell r="G70">
            <v>2142</v>
          </cell>
          <cell r="H70">
            <v>1.0900000000000001</v>
          </cell>
          <cell r="I70">
            <v>43465</v>
          </cell>
        </row>
        <row r="71">
          <cell r="A71" t="str">
            <v>Abrazadera Uacero inox.de 5/16"para Ø 2"+tuerca</v>
          </cell>
          <cell r="B71">
            <v>106168</v>
          </cell>
          <cell r="C71" t="str">
            <v>UNI</v>
          </cell>
          <cell r="D71">
            <v>3762</v>
          </cell>
          <cell r="E71">
            <v>0</v>
          </cell>
          <cell r="F71">
            <v>42836</v>
          </cell>
          <cell r="G71">
            <v>3451</v>
          </cell>
          <cell r="H71">
            <v>1.0900000000000001</v>
          </cell>
          <cell r="I71">
            <v>43465</v>
          </cell>
        </row>
        <row r="72">
          <cell r="A72" t="str">
            <v>Abrazadera Uacero inox.de 5/16"para Ø 3"+tuerca</v>
          </cell>
          <cell r="B72">
            <v>106169</v>
          </cell>
          <cell r="C72" t="str">
            <v>UNI</v>
          </cell>
          <cell r="D72">
            <v>4670</v>
          </cell>
          <cell r="E72">
            <v>0</v>
          </cell>
          <cell r="F72">
            <v>42836</v>
          </cell>
          <cell r="G72">
            <v>4284</v>
          </cell>
          <cell r="H72">
            <v>1.0900000000000001</v>
          </cell>
          <cell r="I72">
            <v>43465</v>
          </cell>
        </row>
        <row r="73">
          <cell r="A73" t="str">
            <v>Abrazadera Uacero inox.de 5/16"para Ø 6"+tuerca</v>
          </cell>
          <cell r="B73">
            <v>106189</v>
          </cell>
          <cell r="C73" t="str">
            <v>UNI</v>
          </cell>
          <cell r="D73">
            <v>10395</v>
          </cell>
          <cell r="E73">
            <v>0</v>
          </cell>
          <cell r="F73">
            <v>43185</v>
          </cell>
          <cell r="G73">
            <v>9900</v>
          </cell>
          <cell r="H73">
            <v>1.05</v>
          </cell>
          <cell r="I73">
            <v>43465</v>
          </cell>
        </row>
        <row r="74">
          <cell r="A74" t="str">
            <v>ABRAZADERA"U"Doble Ala+2- Perf.3/8"(Para</v>
          </cell>
          <cell r="B74">
            <v>105158</v>
          </cell>
          <cell r="C74" t="str">
            <v>UNI</v>
          </cell>
          <cell r="D74">
            <v>2645</v>
          </cell>
          <cell r="E74">
            <v>0</v>
          </cell>
          <cell r="F74">
            <v>42136</v>
          </cell>
          <cell r="G74">
            <v>2168</v>
          </cell>
          <cell r="H74">
            <v>1.22</v>
          </cell>
          <cell r="I74">
            <v>43465</v>
          </cell>
        </row>
        <row r="75">
          <cell r="A75" t="str">
            <v>ABRAZADERAS METÁLICA DOBLE TORNILLO</v>
          </cell>
          <cell r="B75">
            <v>106533</v>
          </cell>
          <cell r="C75" t="str">
            <v>UNI</v>
          </cell>
          <cell r="D75">
            <v>248</v>
          </cell>
          <cell r="E75">
            <v>0</v>
          </cell>
          <cell r="F75">
            <v>43199</v>
          </cell>
          <cell r="G75">
            <v>236</v>
          </cell>
          <cell r="H75">
            <v>1.05</v>
          </cell>
          <cell r="I75">
            <v>43465</v>
          </cell>
        </row>
        <row r="76">
          <cell r="A76" t="str">
            <v>Abrillantador de 40 cm3</v>
          </cell>
          <cell r="B76">
            <v>104222</v>
          </cell>
          <cell r="C76" t="str">
            <v>UNI</v>
          </cell>
          <cell r="D76">
            <v>28140</v>
          </cell>
          <cell r="E76">
            <v>0</v>
          </cell>
          <cell r="F76">
            <v>40843</v>
          </cell>
          <cell r="G76">
            <v>21000</v>
          </cell>
          <cell r="H76">
            <v>1.34</v>
          </cell>
          <cell r="I76">
            <v>43465</v>
          </cell>
        </row>
        <row r="77">
          <cell r="A77" t="str">
            <v>ABSORCION DE BLOQUES, LADRILLOS Y</v>
          </cell>
          <cell r="B77">
            <v>9479</v>
          </cell>
          <cell r="C77" t="str">
            <v>UNI</v>
          </cell>
          <cell r="D77">
            <v>32536</v>
          </cell>
          <cell r="E77" t="str">
            <v>F1500</v>
          </cell>
          <cell r="F77">
            <v>39660</v>
          </cell>
          <cell r="G77">
            <v>22133</v>
          </cell>
          <cell r="H77">
            <v>1.47</v>
          </cell>
          <cell r="I77">
            <v>43465</v>
          </cell>
        </row>
        <row r="78">
          <cell r="A78" t="str">
            <v>Acabado texturizado acrilico ref. cover up de</v>
          </cell>
          <cell r="B78">
            <v>107153</v>
          </cell>
          <cell r="C78" t="str">
            <v>gln</v>
          </cell>
          <cell r="D78">
            <v>51528</v>
          </cell>
          <cell r="E78">
            <v>0</v>
          </cell>
          <cell r="F78">
            <v>43328</v>
          </cell>
          <cell r="G78">
            <v>49074</v>
          </cell>
          <cell r="H78">
            <v>1.05</v>
          </cell>
          <cell r="I78">
            <v>43465</v>
          </cell>
        </row>
        <row r="79">
          <cell r="A79" t="str">
            <v>ACABADOS FACHALETA DE PVC</v>
          </cell>
          <cell r="B79">
            <v>3482</v>
          </cell>
          <cell r="C79" t="str">
            <v>M2</v>
          </cell>
          <cell r="D79">
            <v>90294</v>
          </cell>
          <cell r="E79">
            <v>0</v>
          </cell>
          <cell r="F79">
            <v>40144</v>
          </cell>
          <cell r="G79">
            <v>64960</v>
          </cell>
          <cell r="H79">
            <v>1.39</v>
          </cell>
          <cell r="I79">
            <v>43465</v>
          </cell>
        </row>
        <row r="80">
          <cell r="A80" t="str">
            <v>ACANTO - Planta ornamental</v>
          </cell>
          <cell r="B80">
            <v>105188</v>
          </cell>
          <cell r="C80" t="str">
            <v>UNI</v>
          </cell>
          <cell r="D80">
            <v>3258</v>
          </cell>
          <cell r="E80">
            <v>0</v>
          </cell>
          <cell r="F80">
            <v>43182</v>
          </cell>
          <cell r="G80">
            <v>3103</v>
          </cell>
          <cell r="H80">
            <v>1.05</v>
          </cell>
          <cell r="I80">
            <v>43465</v>
          </cell>
        </row>
        <row r="81">
          <cell r="A81" t="str">
            <v>ACCELGUARD HE 5 KILOS</v>
          </cell>
          <cell r="B81">
            <v>700</v>
          </cell>
          <cell r="C81" t="str">
            <v>KG</v>
          </cell>
          <cell r="D81">
            <v>8183</v>
          </cell>
          <cell r="E81">
            <v>0</v>
          </cell>
          <cell r="F81">
            <v>40662</v>
          </cell>
          <cell r="G81">
            <v>6107</v>
          </cell>
          <cell r="H81">
            <v>1.34</v>
          </cell>
          <cell r="I81">
            <v>43465</v>
          </cell>
        </row>
        <row r="82">
          <cell r="A82" t="str">
            <v>ACCES.T P/BANDEJA T ESCAL</v>
          </cell>
          <cell r="B82">
            <v>2810</v>
          </cell>
          <cell r="C82" t="str">
            <v>UNI</v>
          </cell>
          <cell r="D82">
            <v>59258</v>
          </cell>
          <cell r="E82">
            <v>0</v>
          </cell>
          <cell r="F82">
            <v>43279</v>
          </cell>
          <cell r="G82">
            <v>56436</v>
          </cell>
          <cell r="H82">
            <v>1.05</v>
          </cell>
          <cell r="I82">
            <v>43465</v>
          </cell>
        </row>
        <row r="83">
          <cell r="A83" t="str">
            <v>ACCES.T P/CANALETA PLAST.</v>
          </cell>
          <cell r="B83">
            <v>3748</v>
          </cell>
          <cell r="C83" t="str">
            <v>UNI</v>
          </cell>
          <cell r="D83">
            <v>182057</v>
          </cell>
          <cell r="E83">
            <v>0</v>
          </cell>
          <cell r="F83">
            <v>40499</v>
          </cell>
          <cell r="G83">
            <v>132888</v>
          </cell>
          <cell r="H83">
            <v>1.37</v>
          </cell>
          <cell r="I83">
            <v>43465</v>
          </cell>
        </row>
        <row r="84">
          <cell r="A84" t="str">
            <v>ACCESOR Y ELEMEN DE ANCLAJE PARA</v>
          </cell>
          <cell r="B84">
            <v>107399</v>
          </cell>
          <cell r="C84" t="str">
            <v>UNI</v>
          </cell>
          <cell r="D84">
            <v>5250000</v>
          </cell>
          <cell r="E84">
            <v>0</v>
          </cell>
          <cell r="F84">
            <v>43298</v>
          </cell>
          <cell r="G84">
            <v>5000000</v>
          </cell>
          <cell r="H84">
            <v>1.05</v>
          </cell>
          <cell r="I84">
            <v>43465</v>
          </cell>
        </row>
        <row r="85">
          <cell r="A85" t="str">
            <v>ACCESORIO CONEXION POSTERIOR SANIT.</v>
          </cell>
          <cell r="B85">
            <v>103517</v>
          </cell>
          <cell r="C85" t="str">
            <v>UNI</v>
          </cell>
          <cell r="D85">
            <v>174195</v>
          </cell>
          <cell r="E85">
            <v>0</v>
          </cell>
          <cell r="F85">
            <v>43252</v>
          </cell>
          <cell r="G85">
            <v>165900</v>
          </cell>
          <cell r="H85">
            <v>1.05</v>
          </cell>
          <cell r="I85">
            <v>43465</v>
          </cell>
        </row>
        <row r="86">
          <cell r="A86" t="str">
            <v>ACCESORIOS CONEX. VALVULA ANTIVAND. A</v>
          </cell>
          <cell r="B86">
            <v>104481</v>
          </cell>
          <cell r="C86" t="str">
            <v>UNI</v>
          </cell>
          <cell r="D86">
            <v>60320</v>
          </cell>
          <cell r="E86">
            <v>0</v>
          </cell>
          <cell r="F86">
            <v>41135</v>
          </cell>
          <cell r="G86">
            <v>46400</v>
          </cell>
          <cell r="H86">
            <v>1.3</v>
          </cell>
          <cell r="I86">
            <v>43465</v>
          </cell>
        </row>
        <row r="87">
          <cell r="A87" t="str">
            <v>Accesorios Conex.Valv.Antiv.a Sanit.BRIGGSx</v>
          </cell>
          <cell r="B87">
            <v>104296</v>
          </cell>
          <cell r="C87" t="str">
            <v>UNI</v>
          </cell>
          <cell r="D87">
            <v>221425</v>
          </cell>
          <cell r="E87">
            <v>0</v>
          </cell>
          <cell r="F87">
            <v>41564</v>
          </cell>
          <cell r="G87">
            <v>174350</v>
          </cell>
          <cell r="H87">
            <v>1.27</v>
          </cell>
          <cell r="I87">
            <v>43465</v>
          </cell>
        </row>
        <row r="88">
          <cell r="A88" t="str">
            <v>ACCESORIOS DE CONEXION **</v>
          </cell>
          <cell r="B88">
            <v>102555</v>
          </cell>
          <cell r="C88" t="str">
            <v>GL</v>
          </cell>
          <cell r="D88">
            <v>13414</v>
          </cell>
          <cell r="E88">
            <v>0</v>
          </cell>
          <cell r="F88">
            <v>43123</v>
          </cell>
          <cell r="G88">
            <v>12775</v>
          </cell>
          <cell r="H88">
            <v>1.05</v>
          </cell>
          <cell r="I88">
            <v>43465</v>
          </cell>
        </row>
        <row r="89">
          <cell r="A89" t="str">
            <v>Accesorios de Conexión para Manguera de</v>
          </cell>
          <cell r="B89">
            <v>102552</v>
          </cell>
          <cell r="C89" t="str">
            <v>GL</v>
          </cell>
          <cell r="D89">
            <v>2726</v>
          </cell>
          <cell r="E89">
            <v>0</v>
          </cell>
          <cell r="F89">
            <v>43171</v>
          </cell>
          <cell r="G89">
            <v>2596</v>
          </cell>
          <cell r="H89">
            <v>1.05</v>
          </cell>
          <cell r="I89">
            <v>43465</v>
          </cell>
        </row>
        <row r="90">
          <cell r="A90" t="str">
            <v>ACCESORIOS DE FIJACIÓN **</v>
          </cell>
          <cell r="B90">
            <v>101772</v>
          </cell>
          <cell r="C90" t="str">
            <v>GL</v>
          </cell>
          <cell r="D90">
            <v>23380</v>
          </cell>
          <cell r="E90">
            <v>0</v>
          </cell>
          <cell r="F90">
            <v>43150</v>
          </cell>
          <cell r="G90">
            <v>22267</v>
          </cell>
          <cell r="H90">
            <v>1.05</v>
          </cell>
          <cell r="I90">
            <v>43465</v>
          </cell>
        </row>
        <row r="91">
          <cell r="A91" t="str">
            <v>ACCESORIOS DE FIJACIÓN YANCLAJE</v>
          </cell>
          <cell r="B91">
            <v>101315</v>
          </cell>
          <cell r="C91" t="str">
            <v>GL</v>
          </cell>
          <cell r="D91">
            <v>19461</v>
          </cell>
          <cell r="E91">
            <v>0</v>
          </cell>
          <cell r="F91">
            <v>42752</v>
          </cell>
          <cell r="G91">
            <v>17854</v>
          </cell>
          <cell r="H91">
            <v>1.0900000000000001</v>
          </cell>
          <cell r="I91">
            <v>43465</v>
          </cell>
        </row>
        <row r="92">
          <cell r="A92" t="str">
            <v>ACCESORIOS ELECTRICOS**</v>
          </cell>
          <cell r="B92">
            <v>101421</v>
          </cell>
          <cell r="C92" t="str">
            <v>UNI</v>
          </cell>
          <cell r="D92">
            <v>15681</v>
          </cell>
          <cell r="E92">
            <v>0</v>
          </cell>
          <cell r="F92">
            <v>43172</v>
          </cell>
          <cell r="G92">
            <v>14934</v>
          </cell>
          <cell r="H92">
            <v>1.05</v>
          </cell>
          <cell r="I92">
            <v>43465</v>
          </cell>
        </row>
        <row r="93">
          <cell r="A93" t="str">
            <v>Accesorios para bandeja 60*10 tipo escalera **</v>
          </cell>
          <cell r="B93">
            <v>100074</v>
          </cell>
          <cell r="C93" t="str">
            <v>UNI</v>
          </cell>
          <cell r="D93">
            <v>113122</v>
          </cell>
          <cell r="E93">
            <v>0</v>
          </cell>
          <cell r="F93">
            <v>40499</v>
          </cell>
          <cell r="G93">
            <v>82571</v>
          </cell>
          <cell r="H93">
            <v>1.37</v>
          </cell>
          <cell r="I93">
            <v>43465</v>
          </cell>
        </row>
        <row r="94">
          <cell r="A94" t="str">
            <v>ACCESORIOS PARA BAÑO BLANCO 4 PIEZAS.</v>
          </cell>
          <cell r="B94">
            <v>102710</v>
          </cell>
          <cell r="C94" t="str">
            <v>UNI</v>
          </cell>
          <cell r="D94">
            <v>37917</v>
          </cell>
          <cell r="E94" t="str">
            <v>06800 6pieza</v>
          </cell>
          <cell r="F94">
            <v>40287</v>
          </cell>
          <cell r="G94">
            <v>27677</v>
          </cell>
          <cell r="H94">
            <v>1.37</v>
          </cell>
          <cell r="I94">
            <v>43465</v>
          </cell>
        </row>
        <row r="95">
          <cell r="A95" t="str">
            <v>Accesorios piso en madera (remates, tapaluces...)</v>
          </cell>
          <cell r="B95">
            <v>104669</v>
          </cell>
          <cell r="C95" t="str">
            <v>M2</v>
          </cell>
          <cell r="D95">
            <v>9819</v>
          </cell>
          <cell r="E95">
            <v>0</v>
          </cell>
          <cell r="F95">
            <v>41183</v>
          </cell>
          <cell r="G95">
            <v>7553</v>
          </cell>
          <cell r="H95">
            <v>1.3</v>
          </cell>
          <cell r="I95">
            <v>43465</v>
          </cell>
        </row>
        <row r="96">
          <cell r="A96" t="str">
            <v>ACCESORIOS PVC 2"/1" (incluye</v>
          </cell>
          <cell r="B96">
            <v>105953</v>
          </cell>
          <cell r="C96" t="str">
            <v>GL</v>
          </cell>
          <cell r="D96">
            <v>645917</v>
          </cell>
          <cell r="E96">
            <v>0</v>
          </cell>
          <cell r="F96">
            <v>42828</v>
          </cell>
          <cell r="G96">
            <v>592584</v>
          </cell>
          <cell r="H96">
            <v>1.0900000000000001</v>
          </cell>
          <cell r="I96">
            <v>43465</v>
          </cell>
        </row>
        <row r="97">
          <cell r="A97" t="str">
            <v>ACCESORIOS VARIOS</v>
          </cell>
          <cell r="B97">
            <v>101480</v>
          </cell>
          <cell r="C97" t="str">
            <v>GL</v>
          </cell>
          <cell r="D97">
            <v>14400</v>
          </cell>
          <cell r="E97">
            <v>0</v>
          </cell>
          <cell r="F97">
            <v>42782</v>
          </cell>
          <cell r="G97">
            <v>13211</v>
          </cell>
          <cell r="H97">
            <v>1.0900000000000001</v>
          </cell>
          <cell r="I97">
            <v>43465</v>
          </cell>
        </row>
        <row r="98">
          <cell r="A98" t="str">
            <v>AccesoriosConexiónValv.deSanitarioInstitucional</v>
          </cell>
          <cell r="B98">
            <v>103357</v>
          </cell>
          <cell r="C98" t="str">
            <v>UNI</v>
          </cell>
          <cell r="D98">
            <v>65224</v>
          </cell>
          <cell r="E98">
            <v>0</v>
          </cell>
          <cell r="F98">
            <v>43390</v>
          </cell>
          <cell r="G98">
            <v>62118</v>
          </cell>
          <cell r="H98">
            <v>1.05</v>
          </cell>
          <cell r="I98">
            <v>43465</v>
          </cell>
        </row>
        <row r="99">
          <cell r="A99" t="str">
            <v>ACEITE 20 W -40</v>
          </cell>
          <cell r="B99">
            <v>105536</v>
          </cell>
          <cell r="C99" t="str">
            <v>UNI</v>
          </cell>
          <cell r="D99">
            <v>21900</v>
          </cell>
          <cell r="E99">
            <v>0</v>
          </cell>
          <cell r="F99">
            <v>42872</v>
          </cell>
          <cell r="G99">
            <v>20092</v>
          </cell>
          <cell r="H99">
            <v>1.0900000000000001</v>
          </cell>
          <cell r="I99">
            <v>43465</v>
          </cell>
        </row>
        <row r="100">
          <cell r="A100" t="str">
            <v>ACELERANTE FRAGUADO,RESISTENCIA</v>
          </cell>
          <cell r="B100">
            <v>2852</v>
          </cell>
          <cell r="C100" t="str">
            <v>KG</v>
          </cell>
          <cell r="D100">
            <v>5881</v>
          </cell>
          <cell r="E100">
            <v>105040</v>
          </cell>
          <cell r="F100">
            <v>41044</v>
          </cell>
          <cell r="G100">
            <v>4524</v>
          </cell>
          <cell r="H100">
            <v>1.3</v>
          </cell>
          <cell r="I100">
            <v>43465</v>
          </cell>
        </row>
        <row r="101">
          <cell r="A101" t="str">
            <v>ACELERANTE FRAGUADO,RESISTENCIA (5kg)</v>
          </cell>
          <cell r="B101">
            <v>2850</v>
          </cell>
          <cell r="C101" t="str">
            <v>KG</v>
          </cell>
          <cell r="D101">
            <v>12593</v>
          </cell>
          <cell r="E101">
            <v>105001</v>
          </cell>
          <cell r="F101">
            <v>43220</v>
          </cell>
          <cell r="G101">
            <v>11993</v>
          </cell>
          <cell r="H101">
            <v>1.05</v>
          </cell>
          <cell r="I101">
            <v>43465</v>
          </cell>
        </row>
        <row r="102">
          <cell r="A102" t="str">
            <v>ACELERANTE PARA MORTEROS SIKA-3 5 KLG</v>
          </cell>
          <cell r="B102">
            <v>576</v>
          </cell>
          <cell r="C102" t="str">
            <v>KG</v>
          </cell>
          <cell r="D102">
            <v>9500</v>
          </cell>
          <cell r="E102">
            <v>111101</v>
          </cell>
          <cell r="F102">
            <v>41045</v>
          </cell>
          <cell r="G102">
            <v>7308</v>
          </cell>
          <cell r="H102">
            <v>1.3</v>
          </cell>
          <cell r="I102">
            <v>43465</v>
          </cell>
        </row>
        <row r="103">
          <cell r="A103" t="str">
            <v>ACELERANTE PARA MORTEROS SIKA-3-23.0</v>
          </cell>
          <cell r="B103">
            <v>2633</v>
          </cell>
          <cell r="C103" t="str">
            <v>KG</v>
          </cell>
          <cell r="D103">
            <v>9500</v>
          </cell>
          <cell r="E103">
            <v>111102</v>
          </cell>
          <cell r="F103">
            <v>41045</v>
          </cell>
          <cell r="G103">
            <v>7308</v>
          </cell>
          <cell r="H103">
            <v>1.3</v>
          </cell>
          <cell r="I103">
            <v>43465</v>
          </cell>
        </row>
        <row r="104">
          <cell r="A104" t="str">
            <v>ACERO DE 1" 1/4 CORRUGADO X 60.000 LBS</v>
          </cell>
          <cell r="B104">
            <v>1741</v>
          </cell>
          <cell r="C104" t="str">
            <v>KG</v>
          </cell>
          <cell r="D104">
            <v>3109</v>
          </cell>
          <cell r="E104">
            <v>0</v>
          </cell>
          <cell r="F104">
            <v>40675</v>
          </cell>
          <cell r="G104">
            <v>2320</v>
          </cell>
          <cell r="H104">
            <v>1.34</v>
          </cell>
          <cell r="I104">
            <v>43465</v>
          </cell>
        </row>
        <row r="105">
          <cell r="A105" t="str">
            <v>Acero Estruct.ASTM A-572 Viga(IPE450)</v>
          </cell>
          <cell r="B105">
            <v>101477</v>
          </cell>
          <cell r="C105" t="str">
            <v>KG</v>
          </cell>
          <cell r="D105">
            <v>2940</v>
          </cell>
          <cell r="E105">
            <v>0</v>
          </cell>
          <cell r="F105">
            <v>42800</v>
          </cell>
          <cell r="G105">
            <v>2697</v>
          </cell>
          <cell r="H105">
            <v>1.0900000000000001</v>
          </cell>
          <cell r="I105">
            <v>43465</v>
          </cell>
        </row>
        <row r="106">
          <cell r="A106" t="str">
            <v>ACERO ESTRUCTURAL PUETE PEATONAL TIPO TRANSMILENIO</v>
          </cell>
          <cell r="B106">
            <v>106965</v>
          </cell>
          <cell r="C106" t="str">
            <v>KG</v>
          </cell>
          <cell r="D106">
            <v>12511</v>
          </cell>
          <cell r="E106">
            <v>0</v>
          </cell>
          <cell r="F106">
            <v>43343</v>
          </cell>
          <cell r="G106">
            <v>11915</v>
          </cell>
          <cell r="H106">
            <v>1.05</v>
          </cell>
          <cell r="I106">
            <v>43465</v>
          </cell>
        </row>
        <row r="107">
          <cell r="A107" t="str">
            <v>ACERO FIG. DE 1/4" A 1" 60.000 LBS</v>
          </cell>
          <cell r="B107">
            <v>1734</v>
          </cell>
          <cell r="C107" t="str">
            <v>KG</v>
          </cell>
          <cell r="D107">
            <v>2468</v>
          </cell>
          <cell r="E107">
            <v>0</v>
          </cell>
          <cell r="F107">
            <v>42432</v>
          </cell>
          <cell r="G107">
            <v>2146</v>
          </cell>
          <cell r="H107">
            <v>1.1499999999999999</v>
          </cell>
          <cell r="I107">
            <v>43465</v>
          </cell>
        </row>
        <row r="108">
          <cell r="A108" t="str">
            <v>Acido muriatico (Clorhidrico) **</v>
          </cell>
          <cell r="B108">
            <v>100392</v>
          </cell>
          <cell r="C108" t="str">
            <v>GLN</v>
          </cell>
          <cell r="D108">
            <v>11445</v>
          </cell>
          <cell r="E108">
            <v>500002</v>
          </cell>
          <cell r="F108">
            <v>43220</v>
          </cell>
          <cell r="G108">
            <v>10900</v>
          </cell>
          <cell r="H108">
            <v>1.05</v>
          </cell>
          <cell r="I108">
            <v>43465</v>
          </cell>
        </row>
        <row r="109">
          <cell r="A109" t="str">
            <v>ACIDO NITRICO **</v>
          </cell>
          <cell r="B109">
            <v>100393</v>
          </cell>
          <cell r="C109" t="str">
            <v>GLN</v>
          </cell>
          <cell r="D109">
            <v>10945</v>
          </cell>
          <cell r="E109">
            <v>500002</v>
          </cell>
          <cell r="F109">
            <v>43208</v>
          </cell>
          <cell r="G109">
            <v>10424</v>
          </cell>
          <cell r="H109">
            <v>1.05</v>
          </cell>
          <cell r="I109">
            <v>43465</v>
          </cell>
        </row>
        <row r="110">
          <cell r="A110" t="str">
            <v>Acometida en cable de aluminio 7 hilos con aislami</v>
          </cell>
          <cell r="B110">
            <v>105623</v>
          </cell>
          <cell r="C110" t="str">
            <v>ML</v>
          </cell>
          <cell r="D110">
            <v>4520</v>
          </cell>
          <cell r="E110">
            <v>0</v>
          </cell>
          <cell r="F110">
            <v>42615</v>
          </cell>
          <cell r="G110">
            <v>3930.82</v>
          </cell>
          <cell r="H110">
            <v>1.1499999999999999</v>
          </cell>
          <cell r="I110">
            <v>43465</v>
          </cell>
        </row>
        <row r="111">
          <cell r="A111" t="str">
            <v>ACOMETIDA PISO ACUEDUCTO ½"</v>
          </cell>
          <cell r="B111">
            <v>1569</v>
          </cell>
          <cell r="C111" t="str">
            <v>UNI</v>
          </cell>
          <cell r="D111">
            <v>764049</v>
          </cell>
          <cell r="E111">
            <v>0</v>
          </cell>
          <cell r="F111">
            <v>40487</v>
          </cell>
          <cell r="G111">
            <v>557700</v>
          </cell>
          <cell r="H111">
            <v>1.37</v>
          </cell>
          <cell r="I111">
            <v>43465</v>
          </cell>
        </row>
        <row r="112">
          <cell r="A112" t="str">
            <v>ACOMETIDA PISO ACUEDUCTO ½" Andén</v>
          </cell>
          <cell r="B112">
            <v>101025</v>
          </cell>
          <cell r="C112" t="str">
            <v>UNI</v>
          </cell>
          <cell r="D112">
            <v>484578</v>
          </cell>
          <cell r="E112">
            <v>0</v>
          </cell>
          <cell r="F112">
            <v>40143</v>
          </cell>
          <cell r="G112">
            <v>348617</v>
          </cell>
          <cell r="H112">
            <v>1.39</v>
          </cell>
          <cell r="I112">
            <v>43465</v>
          </cell>
        </row>
        <row r="113">
          <cell r="A113" t="str">
            <v>ACOMETIDA PISO ACUEDUCTO ½" Andén</v>
          </cell>
          <cell r="B113">
            <v>101024</v>
          </cell>
          <cell r="C113" t="str">
            <v>UNI</v>
          </cell>
          <cell r="D113">
            <v>544375</v>
          </cell>
          <cell r="E113">
            <v>0</v>
          </cell>
          <cell r="F113">
            <v>40143</v>
          </cell>
          <cell r="G113">
            <v>391637</v>
          </cell>
          <cell r="H113">
            <v>1.39</v>
          </cell>
          <cell r="I113">
            <v>43465</v>
          </cell>
        </row>
        <row r="114">
          <cell r="A114" t="str">
            <v>ACOMETIDA PISO ACUEDUCTO ½" Andén Adoq.</v>
          </cell>
          <cell r="B114">
            <v>101026</v>
          </cell>
          <cell r="C114" t="str">
            <v>UNI</v>
          </cell>
          <cell r="D114">
            <v>527973</v>
          </cell>
          <cell r="E114">
            <v>0</v>
          </cell>
          <cell r="F114">
            <v>40143</v>
          </cell>
          <cell r="G114">
            <v>379837</v>
          </cell>
          <cell r="H114">
            <v>1.39</v>
          </cell>
          <cell r="I114">
            <v>43465</v>
          </cell>
        </row>
        <row r="115">
          <cell r="A115" t="str">
            <v>ACOMETIDA PISO ACUEDUCTO 1 1/2" Andén</v>
          </cell>
          <cell r="B115">
            <v>101036</v>
          </cell>
          <cell r="C115" t="str">
            <v>UNI</v>
          </cell>
          <cell r="D115">
            <v>1351226</v>
          </cell>
          <cell r="E115">
            <v>0</v>
          </cell>
          <cell r="F115">
            <v>40143</v>
          </cell>
          <cell r="G115">
            <v>972105</v>
          </cell>
          <cell r="H115">
            <v>1.39</v>
          </cell>
          <cell r="I115">
            <v>43465</v>
          </cell>
        </row>
        <row r="116">
          <cell r="A116" t="str">
            <v>ACOMETIDA PISO ACUEDUCTO 1 1/2" Andén</v>
          </cell>
          <cell r="B116">
            <v>101037</v>
          </cell>
          <cell r="C116" t="str">
            <v>UNI</v>
          </cell>
          <cell r="D116">
            <v>1411024</v>
          </cell>
          <cell r="E116">
            <v>0</v>
          </cell>
          <cell r="F116">
            <v>40143</v>
          </cell>
          <cell r="G116">
            <v>1015125</v>
          </cell>
          <cell r="H116">
            <v>1.39</v>
          </cell>
          <cell r="I116">
            <v>43465</v>
          </cell>
        </row>
        <row r="117">
          <cell r="A117" t="str">
            <v>ACOMETIDA PISO ACUEDUCTO 1"</v>
          </cell>
          <cell r="B117">
            <v>1568</v>
          </cell>
          <cell r="C117" t="str">
            <v>UNI</v>
          </cell>
          <cell r="D117">
            <v>1048516</v>
          </cell>
          <cell r="E117" t="str">
            <v>Muro -Normal</v>
          </cell>
          <cell r="F117">
            <v>40487</v>
          </cell>
          <cell r="G117">
            <v>765340</v>
          </cell>
          <cell r="H117">
            <v>1.37</v>
          </cell>
          <cell r="I117">
            <v>43465</v>
          </cell>
        </row>
        <row r="118">
          <cell r="A118" t="str">
            <v>ACOMETIDA PISO ACUEDUCTO 1" Andén</v>
          </cell>
          <cell r="B118">
            <v>101033</v>
          </cell>
          <cell r="C118" t="str">
            <v>UNI</v>
          </cell>
          <cell r="D118">
            <v>596491</v>
          </cell>
          <cell r="E118">
            <v>0</v>
          </cell>
          <cell r="F118">
            <v>40143</v>
          </cell>
          <cell r="G118">
            <v>429130</v>
          </cell>
          <cell r="H118">
            <v>1.39</v>
          </cell>
          <cell r="I118">
            <v>43465</v>
          </cell>
        </row>
        <row r="119">
          <cell r="A119" t="str">
            <v>ACOMETIDA PISO ACUEDUCTO 1" Andén</v>
          </cell>
          <cell r="B119">
            <v>101032</v>
          </cell>
          <cell r="C119" t="str">
            <v>UNI</v>
          </cell>
          <cell r="D119">
            <v>656289</v>
          </cell>
          <cell r="E119">
            <v>0</v>
          </cell>
          <cell r="F119">
            <v>40143</v>
          </cell>
          <cell r="G119">
            <v>472150</v>
          </cell>
          <cell r="H119">
            <v>1.39</v>
          </cell>
          <cell r="I119">
            <v>43465</v>
          </cell>
        </row>
        <row r="120">
          <cell r="A120" t="str">
            <v>ACOMETIDA PISO ACUEDUCTO 1" Andén Adoq.</v>
          </cell>
          <cell r="B120">
            <v>101034</v>
          </cell>
          <cell r="C120" t="str">
            <v>UNI</v>
          </cell>
          <cell r="D120">
            <v>639887</v>
          </cell>
          <cell r="E120">
            <v>0</v>
          </cell>
          <cell r="F120">
            <v>40143</v>
          </cell>
          <cell r="G120">
            <v>460350</v>
          </cell>
          <cell r="H120">
            <v>1.39</v>
          </cell>
          <cell r="I120">
            <v>43465</v>
          </cell>
        </row>
        <row r="121">
          <cell r="A121" t="str">
            <v>ACOMETIDA PISO ACUEDUCTO 1½"</v>
          </cell>
          <cell r="B121">
            <v>1567</v>
          </cell>
          <cell r="C121" t="str">
            <v>UNI</v>
          </cell>
          <cell r="D121">
            <v>1564156</v>
          </cell>
          <cell r="E121" t="str">
            <v>Muro -Normal</v>
          </cell>
          <cell r="F121">
            <v>40487</v>
          </cell>
          <cell r="G121">
            <v>1141720</v>
          </cell>
          <cell r="H121">
            <v>1.37</v>
          </cell>
          <cell r="I121">
            <v>43465</v>
          </cell>
        </row>
        <row r="122">
          <cell r="A122" t="str">
            <v>ACOMETIDA PISO ACUEDUCTO 2"</v>
          </cell>
          <cell r="B122">
            <v>1570</v>
          </cell>
          <cell r="C122" t="str">
            <v>UNI</v>
          </cell>
          <cell r="D122">
            <v>2021230</v>
          </cell>
          <cell r="E122" t="str">
            <v>Normal</v>
          </cell>
          <cell r="F122">
            <v>40487</v>
          </cell>
          <cell r="G122">
            <v>1475350</v>
          </cell>
          <cell r="H122">
            <v>1.37</v>
          </cell>
          <cell r="I122">
            <v>43465</v>
          </cell>
        </row>
        <row r="123">
          <cell r="A123" t="str">
            <v>ACOMETIDA PISO ACUEDUCTO 2" Andén</v>
          </cell>
          <cell r="B123">
            <v>101038</v>
          </cell>
          <cell r="C123" t="str">
            <v>UNI</v>
          </cell>
          <cell r="D123">
            <v>1790900</v>
          </cell>
          <cell r="E123">
            <v>0</v>
          </cell>
          <cell r="F123">
            <v>40143</v>
          </cell>
          <cell r="G123">
            <v>1288417</v>
          </cell>
          <cell r="H123">
            <v>1.39</v>
          </cell>
          <cell r="I123">
            <v>43465</v>
          </cell>
        </row>
        <row r="124">
          <cell r="A124" t="str">
            <v>ACOMETIDA PISO ACUEDUCTO 2" Andén</v>
          </cell>
          <cell r="B124">
            <v>101039</v>
          </cell>
          <cell r="C124" t="str">
            <v>UNI</v>
          </cell>
          <cell r="D124">
            <v>1850670</v>
          </cell>
          <cell r="E124">
            <v>0</v>
          </cell>
          <cell r="F124">
            <v>40143</v>
          </cell>
          <cell r="G124">
            <v>1331417</v>
          </cell>
          <cell r="H124">
            <v>1.39</v>
          </cell>
          <cell r="I124">
            <v>43465</v>
          </cell>
        </row>
        <row r="125">
          <cell r="A125" t="str">
            <v>ACOMETIDA PISO ACUEDUCTO 3"</v>
          </cell>
          <cell r="B125">
            <v>1571</v>
          </cell>
          <cell r="C125" t="str">
            <v>UNI</v>
          </cell>
          <cell r="D125">
            <v>3344718</v>
          </cell>
          <cell r="E125" t="str">
            <v>Normal</v>
          </cell>
          <cell r="F125">
            <v>40487</v>
          </cell>
          <cell r="G125">
            <v>2441400</v>
          </cell>
          <cell r="H125">
            <v>1.37</v>
          </cell>
          <cell r="I125">
            <v>43465</v>
          </cell>
        </row>
        <row r="126">
          <cell r="A126" t="str">
            <v>ACOMETIDA PISO ACUEDUCTO 3" Andén</v>
          </cell>
          <cell r="B126">
            <v>101040</v>
          </cell>
          <cell r="C126" t="str">
            <v>UNI</v>
          </cell>
          <cell r="D126">
            <v>3731251</v>
          </cell>
          <cell r="E126">
            <v>0</v>
          </cell>
          <cell r="F126">
            <v>40143</v>
          </cell>
          <cell r="G126">
            <v>2684353</v>
          </cell>
          <cell r="H126">
            <v>1.39</v>
          </cell>
          <cell r="I126">
            <v>43465</v>
          </cell>
        </row>
        <row r="127">
          <cell r="A127" t="str">
            <v>ACOMETIDA PISO ACUEDUCTO 3" Andén</v>
          </cell>
          <cell r="B127">
            <v>101041</v>
          </cell>
          <cell r="C127" t="str">
            <v>UNI</v>
          </cell>
          <cell r="D127">
            <v>3733294</v>
          </cell>
          <cell r="E127">
            <v>0</v>
          </cell>
          <cell r="F127">
            <v>40143</v>
          </cell>
          <cell r="G127">
            <v>2685823</v>
          </cell>
          <cell r="H127">
            <v>1.39</v>
          </cell>
          <cell r="I127">
            <v>43465</v>
          </cell>
        </row>
        <row r="128">
          <cell r="A128" t="str">
            <v>ACOMETIDA PISO ACUEDUCTO 3/4" Andén</v>
          </cell>
          <cell r="B128">
            <v>101029</v>
          </cell>
          <cell r="C128" t="str">
            <v>UNI</v>
          </cell>
          <cell r="D128">
            <v>608390</v>
          </cell>
          <cell r="E128">
            <v>0</v>
          </cell>
          <cell r="F128">
            <v>40143</v>
          </cell>
          <cell r="G128">
            <v>437691</v>
          </cell>
          <cell r="H128">
            <v>1.39</v>
          </cell>
          <cell r="I128">
            <v>43465</v>
          </cell>
        </row>
        <row r="129">
          <cell r="A129" t="str">
            <v>ACOMETIDA PISO ACUEDUCTO 3/4" Andén</v>
          </cell>
          <cell r="B129">
            <v>101030</v>
          </cell>
          <cell r="C129" t="str">
            <v>UNI</v>
          </cell>
          <cell r="D129">
            <v>564995</v>
          </cell>
          <cell r="E129">
            <v>0</v>
          </cell>
          <cell r="F129">
            <v>40143</v>
          </cell>
          <cell r="G129">
            <v>406471</v>
          </cell>
          <cell r="H129">
            <v>1.39</v>
          </cell>
          <cell r="I129">
            <v>43465</v>
          </cell>
        </row>
        <row r="130">
          <cell r="A130" t="str">
            <v>ACOMETIDA PISO ACUEDUCTO 3/4" Andén</v>
          </cell>
          <cell r="B130">
            <v>101028</v>
          </cell>
          <cell r="C130" t="str">
            <v>UNI</v>
          </cell>
          <cell r="D130">
            <v>624792</v>
          </cell>
          <cell r="E130">
            <v>0</v>
          </cell>
          <cell r="F130">
            <v>40143</v>
          </cell>
          <cell r="G130">
            <v>449491</v>
          </cell>
          <cell r="H130">
            <v>1.39</v>
          </cell>
          <cell r="I130">
            <v>43465</v>
          </cell>
        </row>
        <row r="131">
          <cell r="A131" t="str">
            <v>ACOMETIDA PISO ACUEDUCTO 4"</v>
          </cell>
          <cell r="B131">
            <v>2201</v>
          </cell>
          <cell r="C131" t="str">
            <v>UNI</v>
          </cell>
          <cell r="D131">
            <v>5629566</v>
          </cell>
          <cell r="E131" t="str">
            <v>Normal</v>
          </cell>
          <cell r="F131">
            <v>40487</v>
          </cell>
          <cell r="G131">
            <v>4109172</v>
          </cell>
          <cell r="H131">
            <v>1.37</v>
          </cell>
          <cell r="I131">
            <v>43465</v>
          </cell>
        </row>
        <row r="132">
          <cell r="A132" t="str">
            <v>ACOMETIDA PISO ACUEDUCTO 4" Andén</v>
          </cell>
          <cell r="B132">
            <v>101042</v>
          </cell>
          <cell r="C132" t="str">
            <v>UNI</v>
          </cell>
          <cell r="D132">
            <v>5030995</v>
          </cell>
          <cell r="E132">
            <v>0</v>
          </cell>
          <cell r="F132">
            <v>40143</v>
          </cell>
          <cell r="G132">
            <v>3619421</v>
          </cell>
          <cell r="H132">
            <v>1.39</v>
          </cell>
          <cell r="I132">
            <v>43465</v>
          </cell>
        </row>
        <row r="133">
          <cell r="A133" t="str">
            <v>ACOMETIDA PISO ACUEDUCTO 4" Andén</v>
          </cell>
          <cell r="B133">
            <v>101043</v>
          </cell>
          <cell r="C133" t="str">
            <v>UNI</v>
          </cell>
          <cell r="D133">
            <v>5033038</v>
          </cell>
          <cell r="E133">
            <v>0</v>
          </cell>
          <cell r="F133">
            <v>40143</v>
          </cell>
          <cell r="G133">
            <v>3620891</v>
          </cell>
          <cell r="H133">
            <v>1.39</v>
          </cell>
          <cell r="I133">
            <v>43465</v>
          </cell>
        </row>
        <row r="134">
          <cell r="A134" t="str">
            <v>ACOMETIDA PISO ACUEDUCTO 6"</v>
          </cell>
          <cell r="B134">
            <v>2202</v>
          </cell>
          <cell r="C134" t="str">
            <v>UNI</v>
          </cell>
          <cell r="D134">
            <v>13916886</v>
          </cell>
          <cell r="E134" t="str">
            <v>Normal</v>
          </cell>
          <cell r="F134">
            <v>40487</v>
          </cell>
          <cell r="G134">
            <v>10158311</v>
          </cell>
          <cell r="H134">
            <v>1.37</v>
          </cell>
          <cell r="I134">
            <v>43465</v>
          </cell>
        </row>
        <row r="135">
          <cell r="A135" t="str">
            <v>ACOMETIDA PISO ACUEDUCTO 6" Andén</v>
          </cell>
          <cell r="B135">
            <v>101044</v>
          </cell>
          <cell r="C135" t="str">
            <v>UNI</v>
          </cell>
          <cell r="D135">
            <v>8341843</v>
          </cell>
          <cell r="E135">
            <v>0</v>
          </cell>
          <cell r="F135">
            <v>40143</v>
          </cell>
          <cell r="G135">
            <v>6001326</v>
          </cell>
          <cell r="H135">
            <v>1.39</v>
          </cell>
          <cell r="I135">
            <v>43465</v>
          </cell>
        </row>
        <row r="136">
          <cell r="A136" t="str">
            <v>ACOMETIDA PISO ACUEDUCTO 6" Andén</v>
          </cell>
          <cell r="B136">
            <v>101045</v>
          </cell>
          <cell r="C136" t="str">
            <v>UNI</v>
          </cell>
          <cell r="D136">
            <v>8343886</v>
          </cell>
          <cell r="E136">
            <v>0</v>
          </cell>
          <cell r="F136">
            <v>40143</v>
          </cell>
          <cell r="G136">
            <v>6002796</v>
          </cell>
          <cell r="H136">
            <v>1.39</v>
          </cell>
          <cell r="I136">
            <v>43465</v>
          </cell>
        </row>
        <row r="137">
          <cell r="A137" t="str">
            <v>ACONDICION. DE SUPERF.TUB. NOVAF(250</v>
          </cell>
          <cell r="B137">
            <v>104560</v>
          </cell>
          <cell r="C137" t="str">
            <v>UNI</v>
          </cell>
          <cell r="D137">
            <v>83406</v>
          </cell>
          <cell r="E137">
            <v>0</v>
          </cell>
          <cell r="F137">
            <v>42460</v>
          </cell>
          <cell r="G137">
            <v>72527</v>
          </cell>
          <cell r="H137">
            <v>1.1499999999999999</v>
          </cell>
          <cell r="I137">
            <v>43465</v>
          </cell>
        </row>
        <row r="138">
          <cell r="A138" t="str">
            <v>Acople a desague hasta 4"(Imperm. membranas</v>
          </cell>
          <cell r="B138">
            <v>103143</v>
          </cell>
          <cell r="C138" t="str">
            <v>UNI</v>
          </cell>
          <cell r="D138">
            <v>49532</v>
          </cell>
          <cell r="E138">
            <v>0</v>
          </cell>
          <cell r="F138">
            <v>42185</v>
          </cell>
          <cell r="G138">
            <v>40600</v>
          </cell>
          <cell r="H138">
            <v>1.22</v>
          </cell>
          <cell r="I138">
            <v>43465</v>
          </cell>
        </row>
        <row r="139">
          <cell r="A139" t="str">
            <v>Acople Completo **</v>
          </cell>
          <cell r="B139">
            <v>102954</v>
          </cell>
          <cell r="C139" t="str">
            <v>UNI</v>
          </cell>
          <cell r="D139">
            <v>107964</v>
          </cell>
          <cell r="E139">
            <v>0</v>
          </cell>
          <cell r="F139">
            <v>43214</v>
          </cell>
          <cell r="G139">
            <v>102823</v>
          </cell>
          <cell r="H139">
            <v>1.05</v>
          </cell>
          <cell r="I139">
            <v>43465</v>
          </cell>
        </row>
        <row r="140">
          <cell r="A140" t="str">
            <v>Acople en S (3/8") para columpio(Rodamient+</v>
          </cell>
          <cell r="B140">
            <v>103507</v>
          </cell>
          <cell r="C140" t="str">
            <v>UNI</v>
          </cell>
          <cell r="D140">
            <v>43848</v>
          </cell>
          <cell r="E140">
            <v>0</v>
          </cell>
          <cell r="F140">
            <v>41764</v>
          </cell>
          <cell r="G140">
            <v>34800</v>
          </cell>
          <cell r="H140">
            <v>1.26</v>
          </cell>
          <cell r="I140">
            <v>43465</v>
          </cell>
        </row>
        <row r="141">
          <cell r="A141" t="str">
            <v>ACOPLE FLEXIBLE HIERRO DUCTIL</v>
          </cell>
          <cell r="B141">
            <v>106223</v>
          </cell>
          <cell r="C141" t="str">
            <v>UNI</v>
          </cell>
          <cell r="D141">
            <v>7368</v>
          </cell>
          <cell r="E141">
            <v>0</v>
          </cell>
          <cell r="F141">
            <v>43308</v>
          </cell>
          <cell r="G141">
            <v>7017</v>
          </cell>
          <cell r="H141">
            <v>1.05</v>
          </cell>
          <cell r="I141">
            <v>43465</v>
          </cell>
        </row>
        <row r="142">
          <cell r="A142" t="str">
            <v>ACOPLE FLEXIBLE HIERRO DUCTIL</v>
          </cell>
          <cell r="B142">
            <v>106225</v>
          </cell>
          <cell r="C142" t="str">
            <v>UNI</v>
          </cell>
          <cell r="D142">
            <v>10156</v>
          </cell>
          <cell r="E142">
            <v>0</v>
          </cell>
          <cell r="F142">
            <v>43308</v>
          </cell>
          <cell r="G142">
            <v>9672</v>
          </cell>
          <cell r="H142">
            <v>1.05</v>
          </cell>
          <cell r="I142">
            <v>43465</v>
          </cell>
        </row>
        <row r="143">
          <cell r="A143" t="str">
            <v>ACOPLE FLEXIBLE HIERRO DUCTIL</v>
          </cell>
          <cell r="B143">
            <v>106224</v>
          </cell>
          <cell r="C143" t="str">
            <v>UNI</v>
          </cell>
          <cell r="D143">
            <v>8208</v>
          </cell>
          <cell r="E143">
            <v>0</v>
          </cell>
          <cell r="F143">
            <v>43308</v>
          </cell>
          <cell r="G143">
            <v>7817</v>
          </cell>
          <cell r="H143">
            <v>1.05</v>
          </cell>
          <cell r="I143">
            <v>43465</v>
          </cell>
        </row>
        <row r="144">
          <cell r="A144" t="str">
            <v>ACOPLE FLEXIBLE HIERRO DUCTIL</v>
          </cell>
          <cell r="B144">
            <v>106226</v>
          </cell>
          <cell r="C144" t="str">
            <v>UNI</v>
          </cell>
          <cell r="D144">
            <v>11173</v>
          </cell>
          <cell r="E144">
            <v>0</v>
          </cell>
          <cell r="F144">
            <v>43308</v>
          </cell>
          <cell r="G144">
            <v>10641</v>
          </cell>
          <cell r="H144">
            <v>1.05</v>
          </cell>
          <cell r="I144">
            <v>43465</v>
          </cell>
        </row>
        <row r="145">
          <cell r="A145" t="str">
            <v>ACOPLE FLEXIBLE HIERRO DUCTIL</v>
          </cell>
          <cell r="B145">
            <v>106227</v>
          </cell>
          <cell r="C145" t="str">
            <v>UNI</v>
          </cell>
          <cell r="D145">
            <v>13614</v>
          </cell>
          <cell r="E145">
            <v>0</v>
          </cell>
          <cell r="F145">
            <v>43308</v>
          </cell>
          <cell r="G145">
            <v>12966</v>
          </cell>
          <cell r="H145">
            <v>1.05</v>
          </cell>
          <cell r="I145">
            <v>43465</v>
          </cell>
        </row>
        <row r="146">
          <cell r="A146" t="str">
            <v>ACOPLE FLEXIBLE HIERRO DUCTIL</v>
          </cell>
          <cell r="B146">
            <v>106228</v>
          </cell>
          <cell r="C146" t="str">
            <v>UNI</v>
          </cell>
          <cell r="D146">
            <v>24553</v>
          </cell>
          <cell r="E146">
            <v>0</v>
          </cell>
          <cell r="F146">
            <v>43308</v>
          </cell>
          <cell r="G146">
            <v>23384</v>
          </cell>
          <cell r="H146">
            <v>1.05</v>
          </cell>
          <cell r="I146">
            <v>43465</v>
          </cell>
        </row>
        <row r="147">
          <cell r="A147" t="str">
            <v>ACOPLE FLEXIBLE LAVAMANOS</v>
          </cell>
          <cell r="B147">
            <v>103239</v>
          </cell>
          <cell r="C147" t="str">
            <v>UNI</v>
          </cell>
          <cell r="D147">
            <v>1323</v>
          </cell>
          <cell r="E147">
            <v>0</v>
          </cell>
          <cell r="F147">
            <v>43182</v>
          </cell>
          <cell r="G147">
            <v>1260</v>
          </cell>
          <cell r="H147">
            <v>1.05</v>
          </cell>
          <cell r="I147">
            <v>43465</v>
          </cell>
        </row>
        <row r="148">
          <cell r="A148" t="str">
            <v>ACOPLE PLAST. SANITARIO ó LAVAMANOS.</v>
          </cell>
          <cell r="B148">
            <v>813</v>
          </cell>
          <cell r="C148" t="str">
            <v>UNI</v>
          </cell>
          <cell r="D148">
            <v>2484</v>
          </cell>
          <cell r="E148">
            <v>0</v>
          </cell>
          <cell r="F148">
            <v>42590</v>
          </cell>
          <cell r="G148">
            <v>2160</v>
          </cell>
          <cell r="H148">
            <v>1.1499999999999999</v>
          </cell>
          <cell r="I148">
            <v>43465</v>
          </cell>
        </row>
        <row r="149">
          <cell r="A149" t="str">
            <v>ACOPLE PLASTICO 1/2" PARA LAVAMANOS Y</v>
          </cell>
          <cell r="B149">
            <v>17</v>
          </cell>
          <cell r="C149" t="str">
            <v>UNI</v>
          </cell>
          <cell r="D149">
            <v>4095</v>
          </cell>
          <cell r="E149">
            <v>0</v>
          </cell>
          <cell r="F149">
            <v>43377</v>
          </cell>
          <cell r="G149">
            <v>3900</v>
          </cell>
          <cell r="H149">
            <v>1.05</v>
          </cell>
          <cell r="I149">
            <v>43465</v>
          </cell>
        </row>
        <row r="150">
          <cell r="A150" t="str">
            <v>acople plástico de 1/2"x1/2" (L=0.60m)</v>
          </cell>
          <cell r="B150">
            <v>104551</v>
          </cell>
          <cell r="C150" t="str">
            <v>UNI</v>
          </cell>
          <cell r="D150">
            <v>4160</v>
          </cell>
          <cell r="E150">
            <v>0</v>
          </cell>
          <cell r="F150">
            <v>41162</v>
          </cell>
          <cell r="G150">
            <v>3200</v>
          </cell>
          <cell r="H150">
            <v>1.3</v>
          </cell>
          <cell r="I150">
            <v>43465</v>
          </cell>
        </row>
        <row r="151">
          <cell r="A151" t="str">
            <v>ACOPLE SANITARIO ½"X7/8" PLASTICOL=40CM</v>
          </cell>
          <cell r="B151">
            <v>103241</v>
          </cell>
          <cell r="C151" t="str">
            <v>UNI</v>
          </cell>
          <cell r="D151">
            <v>2547</v>
          </cell>
          <cell r="E151">
            <v>0</v>
          </cell>
          <cell r="F151">
            <v>42088</v>
          </cell>
          <cell r="G151">
            <v>2088</v>
          </cell>
          <cell r="H151">
            <v>1.22</v>
          </cell>
          <cell r="I151">
            <v>43465</v>
          </cell>
        </row>
        <row r="152">
          <cell r="A152" t="str">
            <v>Acople Sanitario/Lav de 1/2" plastico 40cms</v>
          </cell>
          <cell r="B152">
            <v>101868</v>
          </cell>
          <cell r="C152" t="str">
            <v>UNI</v>
          </cell>
          <cell r="D152">
            <v>3332</v>
          </cell>
          <cell r="E152">
            <v>11755</v>
          </cell>
          <cell r="F152">
            <v>43209</v>
          </cell>
          <cell r="G152">
            <v>3173</v>
          </cell>
          <cell r="H152">
            <v>1.05</v>
          </cell>
          <cell r="I152">
            <v>43465</v>
          </cell>
        </row>
        <row r="153">
          <cell r="A153" t="str">
            <v>Acoples columpio Modulo 5 (Sumin e Ins) **</v>
          </cell>
          <cell r="B153">
            <v>100431</v>
          </cell>
          <cell r="C153" t="str">
            <v>UNI</v>
          </cell>
          <cell r="D153">
            <v>62176</v>
          </cell>
          <cell r="E153">
            <v>0</v>
          </cell>
          <cell r="F153">
            <v>40679</v>
          </cell>
          <cell r="G153">
            <v>46400</v>
          </cell>
          <cell r="H153">
            <v>1.34</v>
          </cell>
          <cell r="I153">
            <v>43465</v>
          </cell>
        </row>
        <row r="154">
          <cell r="A154" t="str">
            <v>Acoples de Teflón(Sumin) **</v>
          </cell>
          <cell r="B154">
            <v>102497</v>
          </cell>
          <cell r="C154" t="str">
            <v>ML</v>
          </cell>
          <cell r="D154">
            <v>2780</v>
          </cell>
          <cell r="E154">
            <v>0</v>
          </cell>
          <cell r="F154">
            <v>40158</v>
          </cell>
          <cell r="G154">
            <v>2000</v>
          </cell>
          <cell r="H154">
            <v>1.39</v>
          </cell>
          <cell r="I154">
            <v>43465</v>
          </cell>
        </row>
        <row r="155">
          <cell r="A155" t="str">
            <v>Acoples en U lámina Cal. 3/16"(Sumin ) **</v>
          </cell>
          <cell r="B155">
            <v>102957</v>
          </cell>
          <cell r="C155" t="str">
            <v>UNI</v>
          </cell>
          <cell r="D155">
            <v>50610</v>
          </cell>
          <cell r="E155">
            <v>0</v>
          </cell>
          <cell r="F155">
            <v>43235</v>
          </cell>
          <cell r="G155">
            <v>48200</v>
          </cell>
          <cell r="H155">
            <v>1.05</v>
          </cell>
          <cell r="I155">
            <v>43465</v>
          </cell>
        </row>
        <row r="156">
          <cell r="A156" t="str">
            <v>Acoples Sencillo columpio (Sumin ) **</v>
          </cell>
          <cell r="B156">
            <v>102634</v>
          </cell>
          <cell r="C156" t="str">
            <v>UNI</v>
          </cell>
          <cell r="D156">
            <v>38595</v>
          </cell>
          <cell r="E156">
            <v>0</v>
          </cell>
          <cell r="F156">
            <v>43230</v>
          </cell>
          <cell r="G156">
            <v>36757</v>
          </cell>
          <cell r="H156">
            <v>1.05</v>
          </cell>
          <cell r="I156">
            <v>43465</v>
          </cell>
        </row>
        <row r="157">
          <cell r="A157" t="str">
            <v>ACOPLES-BRONCE MACHO Y HEMBRA TIPO</v>
          </cell>
          <cell r="B157">
            <v>106525</v>
          </cell>
          <cell r="C157" t="str">
            <v>UNI</v>
          </cell>
          <cell r="D157">
            <v>11655</v>
          </cell>
          <cell r="E157">
            <v>0</v>
          </cell>
          <cell r="F157">
            <v>43182</v>
          </cell>
          <cell r="G157">
            <v>11100</v>
          </cell>
          <cell r="H157">
            <v>1.05</v>
          </cell>
          <cell r="I157">
            <v>43465</v>
          </cell>
        </row>
        <row r="158">
          <cell r="A158" t="str">
            <v>ACPM**</v>
          </cell>
          <cell r="B158">
            <v>102229</v>
          </cell>
          <cell r="C158" t="str">
            <v>GLN</v>
          </cell>
          <cell r="D158">
            <v>8781</v>
          </cell>
          <cell r="E158">
            <v>0</v>
          </cell>
          <cell r="F158">
            <v>43167</v>
          </cell>
          <cell r="G158">
            <v>8363</v>
          </cell>
          <cell r="H158">
            <v>1.05</v>
          </cell>
          <cell r="I158">
            <v>43465</v>
          </cell>
        </row>
        <row r="159">
          <cell r="A159" t="str">
            <v>ACRILICO 1.20x1.80</v>
          </cell>
          <cell r="B159">
            <v>102338</v>
          </cell>
          <cell r="C159" t="str">
            <v>LAMIN</v>
          </cell>
          <cell r="D159">
            <v>77395</v>
          </cell>
          <cell r="E159" t="str">
            <v>13200 blanc</v>
          </cell>
          <cell r="F159">
            <v>40120</v>
          </cell>
          <cell r="G159">
            <v>55680</v>
          </cell>
          <cell r="H159">
            <v>1.39</v>
          </cell>
          <cell r="I159">
            <v>43465</v>
          </cell>
        </row>
        <row r="160">
          <cell r="A160" t="str">
            <v>ACRILICO 2mm.</v>
          </cell>
          <cell r="B160">
            <v>141</v>
          </cell>
          <cell r="C160" t="str">
            <v>M2</v>
          </cell>
          <cell r="D160">
            <v>41100</v>
          </cell>
          <cell r="E160" t="str">
            <v>13200 blanc</v>
          </cell>
          <cell r="F160">
            <v>40337</v>
          </cell>
          <cell r="G160">
            <v>30000</v>
          </cell>
          <cell r="H160">
            <v>1.37</v>
          </cell>
          <cell r="I160">
            <v>43465</v>
          </cell>
        </row>
        <row r="161">
          <cell r="A161" t="str">
            <v>ACRILICO 3mm. (Opal-Lámina de 1,20x1.80m)</v>
          </cell>
          <cell r="B161">
            <v>142</v>
          </cell>
          <cell r="C161" t="str">
            <v>M2</v>
          </cell>
          <cell r="D161">
            <v>109331</v>
          </cell>
          <cell r="E161" t="str">
            <v>13202 blanco</v>
          </cell>
          <cell r="F161">
            <v>43140</v>
          </cell>
          <cell r="G161">
            <v>104125</v>
          </cell>
          <cell r="H161">
            <v>1.05</v>
          </cell>
          <cell r="I161">
            <v>43465</v>
          </cell>
        </row>
        <row r="162">
          <cell r="A162" t="str">
            <v>ACRILICO 6.1X2.45</v>
          </cell>
          <cell r="B162">
            <v>102336</v>
          </cell>
          <cell r="C162" t="str">
            <v>LAMIN</v>
          </cell>
          <cell r="D162">
            <v>41922</v>
          </cell>
          <cell r="E162" t="str">
            <v>13200 blanc</v>
          </cell>
          <cell r="F162">
            <v>40120</v>
          </cell>
          <cell r="G162">
            <v>30160</v>
          </cell>
          <cell r="H162">
            <v>1.39</v>
          </cell>
          <cell r="I162">
            <v>43465</v>
          </cell>
        </row>
        <row r="163">
          <cell r="A163" t="str">
            <v>ACRILICO INCOLORO 4mm. - Puerta o</v>
          </cell>
          <cell r="B163">
            <v>104405</v>
          </cell>
          <cell r="C163" t="str">
            <v>M2</v>
          </cell>
          <cell r="D163">
            <v>143850</v>
          </cell>
          <cell r="E163" t="str">
            <v>13202 blanco</v>
          </cell>
          <cell r="F163">
            <v>43213</v>
          </cell>
          <cell r="G163">
            <v>137000</v>
          </cell>
          <cell r="H163">
            <v>1.05</v>
          </cell>
          <cell r="I163">
            <v>43465</v>
          </cell>
        </row>
        <row r="164">
          <cell r="A164" t="str">
            <v>ACRILTEX SEMIMATE</v>
          </cell>
          <cell r="B164">
            <v>1023</v>
          </cell>
          <cell r="C164" t="str">
            <v>GLN</v>
          </cell>
          <cell r="D164">
            <v>60898</v>
          </cell>
          <cell r="E164">
            <v>0</v>
          </cell>
          <cell r="F164">
            <v>43206</v>
          </cell>
          <cell r="G164">
            <v>57998</v>
          </cell>
          <cell r="H164">
            <v>1.05</v>
          </cell>
          <cell r="I164">
            <v>43465</v>
          </cell>
        </row>
        <row r="165">
          <cell r="A165" t="str">
            <v>ACRISELLO BLANCO 5 KILOS</v>
          </cell>
          <cell r="B165">
            <v>1305</v>
          </cell>
          <cell r="C165" t="str">
            <v>KG</v>
          </cell>
          <cell r="D165">
            <v>17068</v>
          </cell>
          <cell r="E165">
            <v>0</v>
          </cell>
          <cell r="F165">
            <v>40686</v>
          </cell>
          <cell r="G165">
            <v>12737</v>
          </cell>
          <cell r="H165">
            <v>1.34</v>
          </cell>
          <cell r="I165">
            <v>43465</v>
          </cell>
        </row>
        <row r="166">
          <cell r="A166" t="str">
            <v>ACRONAL/GRECONAL</v>
          </cell>
          <cell r="B166">
            <v>104470</v>
          </cell>
          <cell r="C166" t="str">
            <v>gln</v>
          </cell>
          <cell r="D166">
            <v>31395</v>
          </cell>
          <cell r="E166">
            <v>0</v>
          </cell>
          <cell r="F166">
            <v>41134</v>
          </cell>
          <cell r="G166">
            <v>24150</v>
          </cell>
          <cell r="H166">
            <v>1.3</v>
          </cell>
          <cell r="I166">
            <v>43465</v>
          </cell>
        </row>
        <row r="167">
          <cell r="A167" t="str">
            <v>Acrylic resurface **</v>
          </cell>
          <cell r="B167">
            <v>102629</v>
          </cell>
          <cell r="C167" t="str">
            <v>GL</v>
          </cell>
          <cell r="D167">
            <v>108087</v>
          </cell>
          <cell r="E167">
            <v>650663</v>
          </cell>
          <cell r="F167">
            <v>42864</v>
          </cell>
          <cell r="G167">
            <v>99162.81</v>
          </cell>
          <cell r="H167">
            <v>1.0900000000000001</v>
          </cell>
          <cell r="I167">
            <v>43465</v>
          </cell>
        </row>
        <row r="168">
          <cell r="A168" t="str">
            <v>Activador PVC (Membrana reforz)**</v>
          </cell>
          <cell r="B168">
            <v>104535</v>
          </cell>
          <cell r="C168" t="str">
            <v>ML</v>
          </cell>
          <cell r="D168">
            <v>47746</v>
          </cell>
          <cell r="E168">
            <v>401895</v>
          </cell>
          <cell r="F168">
            <v>43271</v>
          </cell>
          <cell r="G168">
            <v>45472</v>
          </cell>
          <cell r="H168">
            <v>1.05</v>
          </cell>
          <cell r="I168">
            <v>43465</v>
          </cell>
        </row>
        <row r="169">
          <cell r="A169" t="str">
            <v>ACUSTIFIBRA S/inst. Fglas</v>
          </cell>
          <cell r="B169">
            <v>3041</v>
          </cell>
          <cell r="C169" t="str">
            <v>M2</v>
          </cell>
          <cell r="D169">
            <v>39659</v>
          </cell>
          <cell r="E169">
            <v>24140</v>
          </cell>
          <cell r="F169">
            <v>40338</v>
          </cell>
          <cell r="G169">
            <v>28948</v>
          </cell>
          <cell r="H169">
            <v>1.37</v>
          </cell>
          <cell r="I169">
            <v>43465</v>
          </cell>
        </row>
        <row r="170">
          <cell r="A170" t="str">
            <v>Adapatdor Terminal Campana Ø3" Ducto TDP</v>
          </cell>
          <cell r="B170">
            <v>106960</v>
          </cell>
          <cell r="C170" t="str">
            <v>UNI</v>
          </cell>
          <cell r="D170">
            <v>3193</v>
          </cell>
          <cell r="E170">
            <v>0</v>
          </cell>
          <cell r="F170">
            <v>43337</v>
          </cell>
          <cell r="G170">
            <v>3041</v>
          </cell>
          <cell r="H170">
            <v>1.05</v>
          </cell>
          <cell r="I170">
            <v>43465</v>
          </cell>
        </row>
        <row r="171">
          <cell r="A171" t="str">
            <v>ADAPTADOR ALCANT NOVAFORT 4-110MM</v>
          </cell>
          <cell r="B171">
            <v>3532</v>
          </cell>
          <cell r="C171" t="str">
            <v>UNI</v>
          </cell>
          <cell r="D171">
            <v>9664</v>
          </cell>
          <cell r="E171">
            <v>10054</v>
          </cell>
          <cell r="F171">
            <v>41036</v>
          </cell>
          <cell r="G171">
            <v>7434</v>
          </cell>
          <cell r="H171">
            <v>1.3</v>
          </cell>
          <cell r="I171">
            <v>43465</v>
          </cell>
        </row>
        <row r="172">
          <cell r="A172" t="str">
            <v>ADAPTADOR ALCANT NOVAFORT 6-160MM</v>
          </cell>
          <cell r="B172">
            <v>3533</v>
          </cell>
          <cell r="C172" t="str">
            <v>UNI</v>
          </cell>
          <cell r="D172">
            <v>35979</v>
          </cell>
          <cell r="E172">
            <v>10055</v>
          </cell>
          <cell r="F172">
            <v>41036</v>
          </cell>
          <cell r="G172">
            <v>27676</v>
          </cell>
          <cell r="H172">
            <v>1.3</v>
          </cell>
          <cell r="I172">
            <v>43465</v>
          </cell>
        </row>
        <row r="173">
          <cell r="A173" t="str">
            <v>ADAPTADOR ALCANT NOVAFORT 8-200MM</v>
          </cell>
          <cell r="B173">
            <v>3534</v>
          </cell>
          <cell r="C173" t="str">
            <v>UNI</v>
          </cell>
          <cell r="D173">
            <v>38740</v>
          </cell>
          <cell r="E173">
            <v>10056</v>
          </cell>
          <cell r="F173">
            <v>41036</v>
          </cell>
          <cell r="G173">
            <v>29800</v>
          </cell>
          <cell r="H173">
            <v>1.3</v>
          </cell>
          <cell r="I173">
            <v>43465</v>
          </cell>
        </row>
        <row r="174">
          <cell r="A174" t="str">
            <v>ADAPTADOR CALIENTE ULTRATEMP ½"</v>
          </cell>
          <cell r="B174">
            <v>1087</v>
          </cell>
          <cell r="C174" t="str">
            <v>UNI</v>
          </cell>
          <cell r="D174">
            <v>1400</v>
          </cell>
          <cell r="E174">
            <v>10186</v>
          </cell>
          <cell r="F174">
            <v>40424</v>
          </cell>
          <cell r="G174">
            <v>1022</v>
          </cell>
          <cell r="H174">
            <v>1.37</v>
          </cell>
          <cell r="I174">
            <v>43465</v>
          </cell>
        </row>
        <row r="175">
          <cell r="A175" t="str">
            <v>ADAPTADOR CALIENTE ULTRATEMP 3/4"</v>
          </cell>
          <cell r="B175">
            <v>1095</v>
          </cell>
          <cell r="C175" t="str">
            <v>UNI</v>
          </cell>
          <cell r="D175">
            <v>1072</v>
          </cell>
          <cell r="E175">
            <v>10209</v>
          </cell>
          <cell r="F175">
            <v>40884</v>
          </cell>
          <cell r="G175">
            <v>800</v>
          </cell>
          <cell r="H175">
            <v>1.34</v>
          </cell>
          <cell r="I175">
            <v>43465</v>
          </cell>
        </row>
        <row r="176">
          <cell r="A176" t="str">
            <v>Adaptador Campana ducto electrico tipo DB 2"</v>
          </cell>
          <cell r="B176">
            <v>105093</v>
          </cell>
          <cell r="C176" t="str">
            <v>UNI</v>
          </cell>
          <cell r="D176">
            <v>2637</v>
          </cell>
          <cell r="E176">
            <v>0</v>
          </cell>
          <cell r="F176">
            <v>43266</v>
          </cell>
          <cell r="G176">
            <v>2511</v>
          </cell>
          <cell r="H176">
            <v>1.05</v>
          </cell>
          <cell r="I176">
            <v>43465</v>
          </cell>
        </row>
        <row r="177">
          <cell r="A177" t="str">
            <v>Adaptador CampanaDuctoElectricoTipoTDPØ6"</v>
          </cell>
          <cell r="B177">
            <v>105089</v>
          </cell>
          <cell r="C177" t="str">
            <v>UNI</v>
          </cell>
          <cell r="D177">
            <v>11885</v>
          </cell>
          <cell r="E177">
            <v>0</v>
          </cell>
          <cell r="F177">
            <v>43249</v>
          </cell>
          <cell r="G177">
            <v>11319</v>
          </cell>
          <cell r="H177">
            <v>1.05</v>
          </cell>
          <cell r="I177">
            <v>43465</v>
          </cell>
        </row>
        <row r="178">
          <cell r="A178" t="str">
            <v>ADAPTADOR CONDUIT CONDUFLEX ½"</v>
          </cell>
          <cell r="B178">
            <v>2461</v>
          </cell>
          <cell r="C178" t="str">
            <v>UNI</v>
          </cell>
          <cell r="D178">
            <v>218</v>
          </cell>
          <cell r="E178">
            <v>10234</v>
          </cell>
          <cell r="F178">
            <v>42865</v>
          </cell>
          <cell r="G178">
            <v>200</v>
          </cell>
          <cell r="H178">
            <v>1.0900000000000001</v>
          </cell>
          <cell r="I178">
            <v>43465</v>
          </cell>
        </row>
        <row r="179">
          <cell r="A179" t="str">
            <v>ADAPTADOR CONDUIT CONDUFLEX 3/4"</v>
          </cell>
          <cell r="B179">
            <v>3781</v>
          </cell>
          <cell r="C179" t="str">
            <v>UNI</v>
          </cell>
          <cell r="D179">
            <v>325</v>
          </cell>
          <cell r="E179">
            <v>10247</v>
          </cell>
          <cell r="F179">
            <v>41240</v>
          </cell>
          <cell r="G179">
            <v>250</v>
          </cell>
          <cell r="H179">
            <v>1.3</v>
          </cell>
          <cell r="I179">
            <v>43465</v>
          </cell>
        </row>
        <row r="180">
          <cell r="A180" t="str">
            <v>Adaptador CPVC Macho 1" **</v>
          </cell>
          <cell r="B180">
            <v>102860</v>
          </cell>
          <cell r="C180" t="str">
            <v>UNI</v>
          </cell>
          <cell r="D180">
            <v>6499</v>
          </cell>
          <cell r="E180">
            <v>1531004106</v>
          </cell>
          <cell r="F180">
            <v>40884</v>
          </cell>
          <cell r="G180">
            <v>4850</v>
          </cell>
          <cell r="H180">
            <v>1.34</v>
          </cell>
          <cell r="I180">
            <v>43465</v>
          </cell>
        </row>
        <row r="181">
          <cell r="A181" t="str">
            <v>Adaptador CPVCP Macho 1/2" **</v>
          </cell>
          <cell r="B181">
            <v>102817</v>
          </cell>
          <cell r="C181" t="str">
            <v>UNI</v>
          </cell>
          <cell r="D181">
            <v>845</v>
          </cell>
          <cell r="E181">
            <v>1531004106</v>
          </cell>
          <cell r="F181">
            <v>43209</v>
          </cell>
          <cell r="G181">
            <v>805</v>
          </cell>
          <cell r="H181">
            <v>1.05</v>
          </cell>
          <cell r="I181">
            <v>43465</v>
          </cell>
        </row>
        <row r="182">
          <cell r="A182" t="str">
            <v>ADAPTADOR DE LIMPIEZA SANITARIA 4"</v>
          </cell>
          <cell r="B182">
            <v>101719</v>
          </cell>
          <cell r="C182" t="str">
            <v>UNI</v>
          </cell>
          <cell r="D182">
            <v>16360</v>
          </cell>
          <cell r="E182">
            <v>0</v>
          </cell>
          <cell r="F182">
            <v>40148</v>
          </cell>
          <cell r="G182">
            <v>11770</v>
          </cell>
          <cell r="H182">
            <v>1.39</v>
          </cell>
          <cell r="I182">
            <v>43465</v>
          </cell>
        </row>
        <row r="183">
          <cell r="A183" t="str">
            <v>ADAPTADOR HEMBRA CU DE ½</v>
          </cell>
          <cell r="B183">
            <v>2227</v>
          </cell>
          <cell r="C183" t="str">
            <v>UNI</v>
          </cell>
          <cell r="D183">
            <v>3162</v>
          </cell>
          <cell r="E183">
            <v>0</v>
          </cell>
          <cell r="F183">
            <v>40121</v>
          </cell>
          <cell r="G183">
            <v>2275</v>
          </cell>
          <cell r="H183">
            <v>1.39</v>
          </cell>
          <cell r="I183">
            <v>43465</v>
          </cell>
        </row>
        <row r="184">
          <cell r="A184" t="str">
            <v>ADAPTADOR LIMPIEZA D=6" PVC</v>
          </cell>
          <cell r="B184">
            <v>101751</v>
          </cell>
          <cell r="C184" t="str">
            <v>UNI</v>
          </cell>
          <cell r="D184">
            <v>51711</v>
          </cell>
          <cell r="E184">
            <v>10054</v>
          </cell>
          <cell r="F184">
            <v>40470</v>
          </cell>
          <cell r="G184">
            <v>37745</v>
          </cell>
          <cell r="H184">
            <v>1.37</v>
          </cell>
          <cell r="I184">
            <v>43465</v>
          </cell>
        </row>
        <row r="185">
          <cell r="A185" t="str">
            <v>ADAPTADOR MACHO COBRE 1 1/2"</v>
          </cell>
          <cell r="B185">
            <v>103639</v>
          </cell>
          <cell r="C185" t="str">
            <v>UNI</v>
          </cell>
          <cell r="D185">
            <v>16322</v>
          </cell>
          <cell r="E185">
            <v>0</v>
          </cell>
          <cell r="F185">
            <v>43270</v>
          </cell>
          <cell r="G185">
            <v>15545</v>
          </cell>
          <cell r="H185">
            <v>1.05</v>
          </cell>
          <cell r="I185">
            <v>43465</v>
          </cell>
        </row>
        <row r="186">
          <cell r="A186" t="str">
            <v>Adaptador macho cobre 2" **</v>
          </cell>
          <cell r="B186">
            <v>100047</v>
          </cell>
          <cell r="C186" t="str">
            <v>UNI</v>
          </cell>
          <cell r="D186">
            <v>25650</v>
          </cell>
          <cell r="E186">
            <v>2040531109</v>
          </cell>
          <cell r="F186">
            <v>43269</v>
          </cell>
          <cell r="G186">
            <v>24429</v>
          </cell>
          <cell r="H186">
            <v>1.05</v>
          </cell>
          <cell r="I186">
            <v>43465</v>
          </cell>
        </row>
        <row r="187">
          <cell r="A187" t="str">
            <v>ADAPTADOR MACHO CU DE ½</v>
          </cell>
          <cell r="B187">
            <v>1611</v>
          </cell>
          <cell r="C187" t="str">
            <v>UNI</v>
          </cell>
          <cell r="D187">
            <v>2127</v>
          </cell>
          <cell r="E187">
            <v>0</v>
          </cell>
          <cell r="F187">
            <v>40121</v>
          </cell>
          <cell r="G187">
            <v>1530</v>
          </cell>
          <cell r="H187">
            <v>1.39</v>
          </cell>
          <cell r="I187">
            <v>43465</v>
          </cell>
        </row>
        <row r="188">
          <cell r="A188" t="str">
            <v>ADAPTADOR MACHO POLIPROPILENO 1 1/4”</v>
          </cell>
          <cell r="B188">
            <v>106308</v>
          </cell>
          <cell r="C188" t="str">
            <v>UNI</v>
          </cell>
          <cell r="D188">
            <v>31130</v>
          </cell>
          <cell r="E188">
            <v>0</v>
          </cell>
          <cell r="F188">
            <v>42852</v>
          </cell>
          <cell r="G188">
            <v>28560</v>
          </cell>
          <cell r="H188">
            <v>1.0900000000000001</v>
          </cell>
          <cell r="I188">
            <v>43465</v>
          </cell>
        </row>
        <row r="189">
          <cell r="A189" t="str">
            <v>ADAPTADOR MACHO POLIPROPILENO 1/2”</v>
          </cell>
          <cell r="B189">
            <v>106312</v>
          </cell>
          <cell r="C189" t="str">
            <v>UNI</v>
          </cell>
          <cell r="D189">
            <v>1271</v>
          </cell>
          <cell r="E189">
            <v>0</v>
          </cell>
          <cell r="F189">
            <v>42852</v>
          </cell>
          <cell r="G189">
            <v>1166</v>
          </cell>
          <cell r="H189">
            <v>1.0900000000000001</v>
          </cell>
          <cell r="I189">
            <v>43465</v>
          </cell>
        </row>
        <row r="190">
          <cell r="A190" t="str">
            <v>ADAPTADOR MACHO PVC U.S. D=4``</v>
          </cell>
          <cell r="B190">
            <v>106988</v>
          </cell>
          <cell r="C190" t="str">
            <v>UNI</v>
          </cell>
          <cell r="D190">
            <v>33958</v>
          </cell>
          <cell r="E190">
            <v>0</v>
          </cell>
          <cell r="F190">
            <v>43343</v>
          </cell>
          <cell r="G190">
            <v>32341</v>
          </cell>
          <cell r="H190">
            <v>1.05</v>
          </cell>
          <cell r="I190">
            <v>43465</v>
          </cell>
        </row>
        <row r="191">
          <cell r="A191" t="str">
            <v>ADAPTADOR PRESION Hemb.1" PAVCO</v>
          </cell>
          <cell r="B191">
            <v>2040</v>
          </cell>
          <cell r="C191" t="str">
            <v>UNI</v>
          </cell>
          <cell r="D191">
            <v>990</v>
          </cell>
          <cell r="E191">
            <v>10092</v>
          </cell>
          <cell r="F191">
            <v>43182</v>
          </cell>
          <cell r="G191">
            <v>943</v>
          </cell>
          <cell r="H191">
            <v>1.05</v>
          </cell>
          <cell r="I191">
            <v>43465</v>
          </cell>
        </row>
        <row r="192">
          <cell r="A192" t="str">
            <v>ADAPTADOR PRESION Hemb.2" S/NORMA</v>
          </cell>
          <cell r="B192">
            <v>2041</v>
          </cell>
          <cell r="C192" t="str">
            <v>UNI</v>
          </cell>
          <cell r="D192">
            <v>4843</v>
          </cell>
          <cell r="E192">
            <v>10118</v>
          </cell>
          <cell r="F192">
            <v>43182</v>
          </cell>
          <cell r="G192">
            <v>4612</v>
          </cell>
          <cell r="H192">
            <v>1.05</v>
          </cell>
          <cell r="I192">
            <v>43465</v>
          </cell>
        </row>
        <row r="193">
          <cell r="A193" t="str">
            <v>ADAPTADOR PRESION Hemb.4" PAVCO</v>
          </cell>
          <cell r="B193">
            <v>2042</v>
          </cell>
          <cell r="C193" t="str">
            <v>UNI</v>
          </cell>
          <cell r="D193">
            <v>47096</v>
          </cell>
          <cell r="E193">
            <v>10143</v>
          </cell>
          <cell r="F193">
            <v>40424</v>
          </cell>
          <cell r="G193">
            <v>34377</v>
          </cell>
          <cell r="H193">
            <v>1.37</v>
          </cell>
          <cell r="I193">
            <v>43465</v>
          </cell>
        </row>
        <row r="194">
          <cell r="A194" t="str">
            <v>ADAPTADOR PRESION Macho 1¼" PAVCO</v>
          </cell>
          <cell r="B194">
            <v>882</v>
          </cell>
          <cell r="C194" t="str">
            <v>UNI</v>
          </cell>
          <cell r="D194">
            <v>1598</v>
          </cell>
          <cell r="E194">
            <v>10179</v>
          </cell>
          <cell r="F194">
            <v>43269</v>
          </cell>
          <cell r="G194">
            <v>1522</v>
          </cell>
          <cell r="H194">
            <v>1.05</v>
          </cell>
          <cell r="I194">
            <v>43465</v>
          </cell>
        </row>
        <row r="195">
          <cell r="A195" t="str">
            <v>ADAPTADOR PRESION Macho 2" S/NORMA</v>
          </cell>
          <cell r="B195">
            <v>2038</v>
          </cell>
          <cell r="C195" t="str">
            <v>UNI</v>
          </cell>
          <cell r="D195">
            <v>2913</v>
          </cell>
          <cell r="E195">
            <v>10193</v>
          </cell>
          <cell r="F195">
            <v>43182</v>
          </cell>
          <cell r="G195">
            <v>2774</v>
          </cell>
          <cell r="H195">
            <v>1.05</v>
          </cell>
          <cell r="I195">
            <v>43465</v>
          </cell>
        </row>
        <row r="196">
          <cell r="A196" t="str">
            <v>ADAPTADOR PRESIÓN MACHO 3"</v>
          </cell>
          <cell r="B196">
            <v>106162</v>
          </cell>
          <cell r="C196" t="str">
            <v>UNI</v>
          </cell>
          <cell r="D196">
            <v>14993</v>
          </cell>
          <cell r="E196">
            <v>0</v>
          </cell>
          <cell r="F196">
            <v>42835</v>
          </cell>
          <cell r="G196">
            <v>13755</v>
          </cell>
          <cell r="H196">
            <v>1.0900000000000001</v>
          </cell>
          <cell r="I196">
            <v>43465</v>
          </cell>
        </row>
        <row r="197">
          <cell r="A197" t="str">
            <v>ADAPTADOR PRESION Macho 3" S/NROMA</v>
          </cell>
          <cell r="B197">
            <v>947</v>
          </cell>
          <cell r="C197" t="str">
            <v>UNI</v>
          </cell>
          <cell r="D197">
            <v>14443</v>
          </cell>
          <cell r="E197">
            <v>10203</v>
          </cell>
          <cell r="F197">
            <v>43308</v>
          </cell>
          <cell r="G197">
            <v>13755</v>
          </cell>
          <cell r="H197">
            <v>1.05</v>
          </cell>
          <cell r="I197">
            <v>43465</v>
          </cell>
        </row>
        <row r="198">
          <cell r="A198" t="str">
            <v>ADAPTADOR PRESION Macho 4" S/NORMA</v>
          </cell>
          <cell r="B198">
            <v>2039</v>
          </cell>
          <cell r="C198" t="str">
            <v>UNI</v>
          </cell>
          <cell r="D198">
            <v>21401</v>
          </cell>
          <cell r="E198">
            <v>10216</v>
          </cell>
          <cell r="F198">
            <v>43308</v>
          </cell>
          <cell r="G198">
            <v>20382</v>
          </cell>
          <cell r="H198">
            <v>1.05</v>
          </cell>
          <cell r="I198">
            <v>43465</v>
          </cell>
        </row>
        <row r="199">
          <cell r="A199" t="str">
            <v>ADAPTADOR PRESION Macho Roscado 3/4"</v>
          </cell>
          <cell r="B199">
            <v>772</v>
          </cell>
          <cell r="C199" t="str">
            <v>UNI</v>
          </cell>
          <cell r="D199">
            <v>400</v>
          </cell>
          <cell r="E199">
            <v>10211</v>
          </cell>
          <cell r="F199">
            <v>43172</v>
          </cell>
          <cell r="G199">
            <v>381</v>
          </cell>
          <cell r="H199">
            <v>1.05</v>
          </cell>
          <cell r="I199">
            <v>43465</v>
          </cell>
        </row>
        <row r="200">
          <cell r="A200" t="str">
            <v>ADAPTADOR PRESION MACHO ROSCADOPVC</v>
          </cell>
          <cell r="B200">
            <v>771</v>
          </cell>
          <cell r="C200" t="str">
            <v>UNI</v>
          </cell>
          <cell r="D200">
            <v>221</v>
          </cell>
          <cell r="E200">
            <v>10188</v>
          </cell>
          <cell r="F200">
            <v>43167</v>
          </cell>
          <cell r="G200">
            <v>210</v>
          </cell>
          <cell r="H200">
            <v>1.05</v>
          </cell>
          <cell r="I200">
            <v>43465</v>
          </cell>
        </row>
        <row r="201">
          <cell r="A201" t="str">
            <v>ADAPTADOR PRESION MACHO ROSCADOPVC</v>
          </cell>
          <cell r="B201">
            <v>2037</v>
          </cell>
          <cell r="C201" t="str">
            <v>UNI</v>
          </cell>
          <cell r="D201">
            <v>827</v>
          </cell>
          <cell r="E201">
            <v>10170</v>
          </cell>
          <cell r="F201">
            <v>43162</v>
          </cell>
          <cell r="G201">
            <v>788</v>
          </cell>
          <cell r="H201">
            <v>1.05</v>
          </cell>
          <cell r="I201">
            <v>43465</v>
          </cell>
        </row>
        <row r="202">
          <cell r="A202" t="str">
            <v>ADAPTADOR PRESION MachoRoscadoPVC 1</v>
          </cell>
          <cell r="B202">
            <v>101017</v>
          </cell>
          <cell r="C202" t="str">
            <v>UNI</v>
          </cell>
          <cell r="D202">
            <v>2061</v>
          </cell>
          <cell r="E202">
            <v>10175</v>
          </cell>
          <cell r="F202">
            <v>43168</v>
          </cell>
          <cell r="G202">
            <v>1963</v>
          </cell>
          <cell r="H202">
            <v>1.05</v>
          </cell>
          <cell r="I202">
            <v>43465</v>
          </cell>
        </row>
        <row r="203">
          <cell r="A203" t="str">
            <v>ADAPTADOR PVC HEMBRA 1 1/4"</v>
          </cell>
          <cell r="B203">
            <v>106313</v>
          </cell>
          <cell r="C203" t="str">
            <v>UNI</v>
          </cell>
          <cell r="D203">
            <v>1586</v>
          </cell>
          <cell r="E203">
            <v>0</v>
          </cell>
          <cell r="F203">
            <v>43168</v>
          </cell>
          <cell r="G203">
            <v>1510</v>
          </cell>
          <cell r="H203">
            <v>1.05</v>
          </cell>
          <cell r="I203">
            <v>43465</v>
          </cell>
        </row>
        <row r="204">
          <cell r="A204" t="str">
            <v>Adaptador PVCP Hemb.1 1/2" SCH40 **</v>
          </cell>
          <cell r="B204">
            <v>100256</v>
          </cell>
          <cell r="C204" t="str">
            <v>UNI</v>
          </cell>
          <cell r="D204">
            <v>4874</v>
          </cell>
          <cell r="E204">
            <v>1531004106</v>
          </cell>
          <cell r="F204">
            <v>40681</v>
          </cell>
          <cell r="G204">
            <v>3637</v>
          </cell>
          <cell r="H204">
            <v>1.34</v>
          </cell>
          <cell r="I204">
            <v>43465</v>
          </cell>
        </row>
        <row r="205">
          <cell r="A205" t="str">
            <v>Adaptador PVCP Hemb.1 1/4"</v>
          </cell>
          <cell r="B205">
            <v>100255</v>
          </cell>
          <cell r="C205" t="str">
            <v>UNI</v>
          </cell>
          <cell r="D205">
            <v>1629</v>
          </cell>
          <cell r="E205">
            <v>1531004106</v>
          </cell>
          <cell r="F205">
            <v>43168</v>
          </cell>
          <cell r="G205">
            <v>1551</v>
          </cell>
          <cell r="H205">
            <v>1.05</v>
          </cell>
          <cell r="I205">
            <v>43465</v>
          </cell>
        </row>
        <row r="206">
          <cell r="A206" t="str">
            <v>Adaptador PVCP Hemb.1" SCH40 **</v>
          </cell>
          <cell r="B206">
            <v>100254</v>
          </cell>
          <cell r="C206" t="str">
            <v>UNI</v>
          </cell>
          <cell r="D206">
            <v>1762</v>
          </cell>
          <cell r="E206">
            <v>1531004106</v>
          </cell>
          <cell r="F206">
            <v>40681</v>
          </cell>
          <cell r="G206">
            <v>1315</v>
          </cell>
          <cell r="H206">
            <v>1.34</v>
          </cell>
          <cell r="I206">
            <v>43465</v>
          </cell>
        </row>
        <row r="207">
          <cell r="A207" t="str">
            <v>Adaptador PVCP Hemb.1/2" S/NORMA ICONTEC</v>
          </cell>
          <cell r="B207">
            <v>100252</v>
          </cell>
          <cell r="C207" t="str">
            <v>UNI</v>
          </cell>
          <cell r="D207">
            <v>250</v>
          </cell>
          <cell r="E207">
            <v>1531004106</v>
          </cell>
          <cell r="F207">
            <v>43182</v>
          </cell>
          <cell r="G207">
            <v>238</v>
          </cell>
          <cell r="H207">
            <v>1.05</v>
          </cell>
          <cell r="I207">
            <v>43465</v>
          </cell>
        </row>
        <row r="208">
          <cell r="A208" t="str">
            <v>Adaptador PVCP Hemb.1/2X3/8" SCH40 **</v>
          </cell>
          <cell r="B208">
            <v>100251</v>
          </cell>
          <cell r="C208" t="str">
            <v>UNI</v>
          </cell>
          <cell r="D208">
            <v>1498</v>
          </cell>
          <cell r="E208">
            <v>1531004106</v>
          </cell>
          <cell r="F208">
            <v>40681</v>
          </cell>
          <cell r="G208">
            <v>1118</v>
          </cell>
          <cell r="H208">
            <v>1.34</v>
          </cell>
          <cell r="I208">
            <v>43465</v>
          </cell>
        </row>
        <row r="209">
          <cell r="A209" t="str">
            <v>Adaptador PVCP Hemb.2 1/2" S/NORMA</v>
          </cell>
          <cell r="B209">
            <v>100258</v>
          </cell>
          <cell r="C209" t="str">
            <v>UNI</v>
          </cell>
          <cell r="D209">
            <v>9139</v>
          </cell>
          <cell r="E209">
            <v>1531004106</v>
          </cell>
          <cell r="F209">
            <v>43362</v>
          </cell>
          <cell r="G209">
            <v>8704</v>
          </cell>
          <cell r="H209">
            <v>1.05</v>
          </cell>
          <cell r="I209">
            <v>43465</v>
          </cell>
        </row>
        <row r="210">
          <cell r="A210" t="str">
            <v>Adaptador PVCP Hemb.2" S/NORMA ICONTEC</v>
          </cell>
          <cell r="B210">
            <v>100257</v>
          </cell>
          <cell r="C210" t="str">
            <v>UNI</v>
          </cell>
          <cell r="D210">
            <v>6832</v>
          </cell>
          <cell r="E210">
            <v>1531004106</v>
          </cell>
          <cell r="F210">
            <v>42081</v>
          </cell>
          <cell r="G210">
            <v>5600</v>
          </cell>
          <cell r="H210">
            <v>1.22</v>
          </cell>
          <cell r="I210">
            <v>43465</v>
          </cell>
        </row>
        <row r="211">
          <cell r="A211" t="str">
            <v>Adaptador PVCP Hemb.3" SCH40 **</v>
          </cell>
          <cell r="B211">
            <v>100259</v>
          </cell>
          <cell r="C211" t="str">
            <v>UNI</v>
          </cell>
          <cell r="D211">
            <v>25495</v>
          </cell>
          <cell r="E211">
            <v>1531004106</v>
          </cell>
          <cell r="F211">
            <v>40681</v>
          </cell>
          <cell r="G211">
            <v>19026</v>
          </cell>
          <cell r="H211">
            <v>1.34</v>
          </cell>
          <cell r="I211">
            <v>43465</v>
          </cell>
        </row>
        <row r="212">
          <cell r="A212" t="str">
            <v>Adaptador PVCP Hemb.3/4" S/NORMA ICONTEC</v>
          </cell>
          <cell r="B212">
            <v>100253</v>
          </cell>
          <cell r="C212" t="str">
            <v>UNI</v>
          </cell>
          <cell r="D212">
            <v>452</v>
          </cell>
          <cell r="E212">
            <v>1531004106</v>
          </cell>
          <cell r="F212">
            <v>43182</v>
          </cell>
          <cell r="G212">
            <v>430</v>
          </cell>
          <cell r="H212">
            <v>1.05</v>
          </cell>
          <cell r="I212">
            <v>43465</v>
          </cell>
        </row>
        <row r="213">
          <cell r="A213" t="str">
            <v>Adaptador PVCP Hemb.4" S/NORMA ICONTEC</v>
          </cell>
          <cell r="B213">
            <v>100260</v>
          </cell>
          <cell r="C213" t="str">
            <v>UNI</v>
          </cell>
          <cell r="D213">
            <v>23226</v>
          </cell>
          <cell r="E213">
            <v>1531004106</v>
          </cell>
          <cell r="F213">
            <v>42081</v>
          </cell>
          <cell r="G213">
            <v>19038</v>
          </cell>
          <cell r="H213">
            <v>1.22</v>
          </cell>
          <cell r="I213">
            <v>43465</v>
          </cell>
        </row>
        <row r="214">
          <cell r="A214" t="str">
            <v>Adaptador PVCP Hemb.5" SCH40 **</v>
          </cell>
          <cell r="B214">
            <v>100261</v>
          </cell>
          <cell r="C214" t="str">
            <v>UNI</v>
          </cell>
          <cell r="D214">
            <v>110192</v>
          </cell>
          <cell r="E214">
            <v>1531004106</v>
          </cell>
          <cell r="F214">
            <v>40150</v>
          </cell>
          <cell r="G214">
            <v>79275</v>
          </cell>
          <cell r="H214">
            <v>1.39</v>
          </cell>
          <cell r="I214">
            <v>43465</v>
          </cell>
        </row>
        <row r="215">
          <cell r="A215" t="str">
            <v>Adaptador PVCP Hemb.6" SCH40 **</v>
          </cell>
          <cell r="B215">
            <v>100262</v>
          </cell>
          <cell r="C215" t="str">
            <v>UNI</v>
          </cell>
          <cell r="D215">
            <v>159878</v>
          </cell>
          <cell r="E215">
            <v>1531004106</v>
          </cell>
          <cell r="F215">
            <v>39668</v>
          </cell>
          <cell r="G215">
            <v>101833</v>
          </cell>
          <cell r="H215">
            <v>1.57</v>
          </cell>
          <cell r="I215">
            <v>43465</v>
          </cell>
        </row>
        <row r="216">
          <cell r="A216" t="str">
            <v>Adaptador PVCP Hemb.8" SCH40 **</v>
          </cell>
          <cell r="B216">
            <v>100263</v>
          </cell>
          <cell r="C216" t="str">
            <v>UNI</v>
          </cell>
          <cell r="D216">
            <v>467225</v>
          </cell>
          <cell r="E216">
            <v>1531004106</v>
          </cell>
          <cell r="F216">
            <v>40228</v>
          </cell>
          <cell r="G216">
            <v>341040</v>
          </cell>
          <cell r="H216">
            <v>1.37</v>
          </cell>
          <cell r="I216">
            <v>43465</v>
          </cell>
        </row>
        <row r="217">
          <cell r="A217" t="str">
            <v>Adaptador PVCP Macho 1 1/2" SCH40 **</v>
          </cell>
          <cell r="B217">
            <v>100269</v>
          </cell>
          <cell r="C217" t="str">
            <v>UNI</v>
          </cell>
          <cell r="D217">
            <v>2072</v>
          </cell>
          <cell r="E217">
            <v>1531004106</v>
          </cell>
          <cell r="F217">
            <v>43308</v>
          </cell>
          <cell r="G217">
            <v>1973</v>
          </cell>
          <cell r="H217">
            <v>1.05</v>
          </cell>
          <cell r="I217">
            <v>43465</v>
          </cell>
        </row>
        <row r="218">
          <cell r="A218" t="str">
            <v>Adaptador PVCP Macho 1 1/4"S/NORMA</v>
          </cell>
          <cell r="B218">
            <v>100268</v>
          </cell>
          <cell r="C218" t="str">
            <v>UNI</v>
          </cell>
          <cell r="D218">
            <v>1751</v>
          </cell>
          <cell r="E218">
            <v>1531004106</v>
          </cell>
          <cell r="F218">
            <v>43168</v>
          </cell>
          <cell r="G218">
            <v>1668</v>
          </cell>
          <cell r="H218">
            <v>1.05</v>
          </cell>
          <cell r="I218">
            <v>43465</v>
          </cell>
        </row>
        <row r="219">
          <cell r="A219" t="str">
            <v>Adaptador PVCP Macho 1" SCH40 **</v>
          </cell>
          <cell r="B219">
            <v>100267</v>
          </cell>
          <cell r="C219" t="str">
            <v>UNI</v>
          </cell>
          <cell r="D219">
            <v>1474</v>
          </cell>
          <cell r="E219">
            <v>1531004106</v>
          </cell>
          <cell r="F219">
            <v>40681</v>
          </cell>
          <cell r="G219">
            <v>1100</v>
          </cell>
          <cell r="H219">
            <v>1.34</v>
          </cell>
          <cell r="I219">
            <v>43465</v>
          </cell>
        </row>
        <row r="220">
          <cell r="A220" t="str">
            <v>Adaptador PVCP Macho 1/2"roscado S/NORMA</v>
          </cell>
          <cell r="B220">
            <v>100265</v>
          </cell>
          <cell r="C220" t="str">
            <v>UNI</v>
          </cell>
          <cell r="D220">
            <v>222</v>
          </cell>
          <cell r="E220">
            <v>1531004106</v>
          </cell>
          <cell r="F220">
            <v>43182</v>
          </cell>
          <cell r="G220">
            <v>211</v>
          </cell>
          <cell r="H220">
            <v>1.05</v>
          </cell>
          <cell r="I220">
            <v>43465</v>
          </cell>
        </row>
        <row r="221">
          <cell r="A221" t="str">
            <v>Adaptador PVCP Macho 11/4" S/NORMA</v>
          </cell>
          <cell r="B221">
            <v>102820</v>
          </cell>
          <cell r="C221" t="str">
            <v>UNI</v>
          </cell>
          <cell r="D221">
            <v>1759</v>
          </cell>
          <cell r="E221">
            <v>1531004106</v>
          </cell>
          <cell r="F221">
            <v>43209</v>
          </cell>
          <cell r="G221">
            <v>1675</v>
          </cell>
          <cell r="H221">
            <v>1.05</v>
          </cell>
          <cell r="I221">
            <v>43465</v>
          </cell>
        </row>
        <row r="222">
          <cell r="A222" t="str">
            <v>Adaptador PVCP Macho 2 1/2" SCH40 **</v>
          </cell>
          <cell r="B222">
            <v>100271</v>
          </cell>
          <cell r="C222" t="str">
            <v>UNI</v>
          </cell>
          <cell r="D222">
            <v>7605</v>
          </cell>
          <cell r="E222">
            <v>1531004106</v>
          </cell>
          <cell r="F222">
            <v>41064</v>
          </cell>
          <cell r="G222">
            <v>5850</v>
          </cell>
          <cell r="H222">
            <v>1.3</v>
          </cell>
          <cell r="I222">
            <v>43465</v>
          </cell>
        </row>
        <row r="223">
          <cell r="A223" t="str">
            <v>Adaptador PVCP Macho 2"S/NORMA ICONTEC</v>
          </cell>
          <cell r="B223">
            <v>100270</v>
          </cell>
          <cell r="C223" t="str">
            <v>UNI</v>
          </cell>
          <cell r="D223">
            <v>2944</v>
          </cell>
          <cell r="E223">
            <v>1531004106</v>
          </cell>
          <cell r="F223">
            <v>43209</v>
          </cell>
          <cell r="G223">
            <v>2804</v>
          </cell>
          <cell r="H223">
            <v>1.05</v>
          </cell>
          <cell r="I223">
            <v>43465</v>
          </cell>
        </row>
        <row r="224">
          <cell r="A224" t="str">
            <v>Adaptador PVCP Macho 3" SCH40 **</v>
          </cell>
          <cell r="B224">
            <v>100272</v>
          </cell>
          <cell r="C224" t="str">
            <v>UNI</v>
          </cell>
          <cell r="D224">
            <v>20395</v>
          </cell>
          <cell r="E224">
            <v>1531004106</v>
          </cell>
          <cell r="F224">
            <v>40681</v>
          </cell>
          <cell r="G224">
            <v>15220</v>
          </cell>
          <cell r="H224">
            <v>1.34</v>
          </cell>
          <cell r="I224">
            <v>43465</v>
          </cell>
        </row>
        <row r="225">
          <cell r="A225" t="str">
            <v>Adaptador PVCP Macho 3/4" Roscado S/NORMA</v>
          </cell>
          <cell r="B225">
            <v>100266</v>
          </cell>
          <cell r="C225" t="str">
            <v>UNI</v>
          </cell>
          <cell r="D225">
            <v>402</v>
          </cell>
          <cell r="E225">
            <v>1531004106</v>
          </cell>
          <cell r="F225">
            <v>43182</v>
          </cell>
          <cell r="G225">
            <v>383</v>
          </cell>
          <cell r="H225">
            <v>1.05</v>
          </cell>
          <cell r="I225">
            <v>43465</v>
          </cell>
        </row>
        <row r="226">
          <cell r="A226" t="str">
            <v>Adaptador PVCP Macho 3/8" SCH40 **</v>
          </cell>
          <cell r="B226">
            <v>100264</v>
          </cell>
          <cell r="C226" t="str">
            <v>UNI</v>
          </cell>
          <cell r="D226">
            <v>513</v>
          </cell>
          <cell r="E226">
            <v>1531004106</v>
          </cell>
          <cell r="F226">
            <v>40150</v>
          </cell>
          <cell r="G226">
            <v>369</v>
          </cell>
          <cell r="H226">
            <v>1.39</v>
          </cell>
          <cell r="I226">
            <v>43465</v>
          </cell>
        </row>
        <row r="227">
          <cell r="A227" t="str">
            <v>Adaptador PVCP Macho 4" S/NORMA ICONTEC</v>
          </cell>
          <cell r="B227">
            <v>100273</v>
          </cell>
          <cell r="C227" t="str">
            <v>UNI</v>
          </cell>
          <cell r="D227">
            <v>21401</v>
          </cell>
          <cell r="E227">
            <v>1531004106</v>
          </cell>
          <cell r="F227">
            <v>43308</v>
          </cell>
          <cell r="G227">
            <v>20382</v>
          </cell>
          <cell r="H227">
            <v>1.05</v>
          </cell>
          <cell r="I227">
            <v>43465</v>
          </cell>
        </row>
        <row r="228">
          <cell r="A228" t="str">
            <v>Adaptador PVCP Macho 4" SCH80 **</v>
          </cell>
          <cell r="B228">
            <v>100502</v>
          </cell>
          <cell r="C228" t="str">
            <v>UNI</v>
          </cell>
          <cell r="D228">
            <v>91752</v>
          </cell>
          <cell r="E228">
            <v>1531004106</v>
          </cell>
          <cell r="F228">
            <v>43327</v>
          </cell>
          <cell r="G228">
            <v>87383</v>
          </cell>
          <cell r="H228">
            <v>1.05</v>
          </cell>
          <cell r="I228">
            <v>43465</v>
          </cell>
        </row>
        <row r="229">
          <cell r="A229" t="str">
            <v>Adaptador PVCP Macho 5" SCH40 **</v>
          </cell>
          <cell r="B229">
            <v>100274</v>
          </cell>
          <cell r="C229" t="str">
            <v>UNI</v>
          </cell>
          <cell r="D229">
            <v>38959</v>
          </cell>
          <cell r="E229">
            <v>1531004106</v>
          </cell>
          <cell r="F229">
            <v>40150</v>
          </cell>
          <cell r="G229">
            <v>28028</v>
          </cell>
          <cell r="H229">
            <v>1.39</v>
          </cell>
          <cell r="I229">
            <v>43465</v>
          </cell>
        </row>
        <row r="230">
          <cell r="A230" t="str">
            <v>Adaptador PVCP Macho 6" SCH40 **</v>
          </cell>
          <cell r="B230">
            <v>100275</v>
          </cell>
          <cell r="C230" t="str">
            <v>UNI</v>
          </cell>
          <cell r="D230">
            <v>381408</v>
          </cell>
          <cell r="E230">
            <v>1531004106</v>
          </cell>
          <cell r="F230">
            <v>40228</v>
          </cell>
          <cell r="G230">
            <v>278400</v>
          </cell>
          <cell r="H230">
            <v>1.37</v>
          </cell>
          <cell r="I230">
            <v>43465</v>
          </cell>
        </row>
        <row r="231">
          <cell r="A231" t="str">
            <v>Adaptador PVCP Macho 8" SCH40 **</v>
          </cell>
          <cell r="B231">
            <v>100276</v>
          </cell>
          <cell r="C231" t="str">
            <v>UNI</v>
          </cell>
          <cell r="D231">
            <v>456100</v>
          </cell>
          <cell r="E231">
            <v>1531004106</v>
          </cell>
          <cell r="F231">
            <v>40228</v>
          </cell>
          <cell r="G231">
            <v>332920</v>
          </cell>
          <cell r="H231">
            <v>1.37</v>
          </cell>
          <cell r="I231">
            <v>43465</v>
          </cell>
        </row>
        <row r="232">
          <cell r="A232" t="str">
            <v>ADAPTADOR RACOR PARA ORINAL**</v>
          </cell>
          <cell r="B232">
            <v>101841</v>
          </cell>
          <cell r="C232" t="str">
            <v>UNI</v>
          </cell>
          <cell r="D232">
            <v>4865</v>
          </cell>
          <cell r="E232">
            <v>0</v>
          </cell>
          <cell r="F232">
            <v>40121</v>
          </cell>
          <cell r="G232">
            <v>3500</v>
          </cell>
          <cell r="H232">
            <v>1.39</v>
          </cell>
          <cell r="I232">
            <v>43465</v>
          </cell>
        </row>
        <row r="233">
          <cell r="A233" t="str">
            <v>Adaptador rosca macho para PE 32 mm</v>
          </cell>
          <cell r="B233">
            <v>105879</v>
          </cell>
          <cell r="C233" t="str">
            <v>UNI</v>
          </cell>
          <cell r="D233">
            <v>7497</v>
          </cell>
          <cell r="E233">
            <v>0</v>
          </cell>
          <cell r="F233">
            <v>42599</v>
          </cell>
          <cell r="G233">
            <v>6519</v>
          </cell>
          <cell r="H233">
            <v>1.1499999999999999</v>
          </cell>
          <cell r="I233">
            <v>43465</v>
          </cell>
        </row>
        <row r="234">
          <cell r="A234" t="str">
            <v>ADAPTADOR TERMINAL CONDUIT PVC 3/4"</v>
          </cell>
          <cell r="B234">
            <v>106840</v>
          </cell>
          <cell r="C234" t="str">
            <v>UNI</v>
          </cell>
          <cell r="D234">
            <v>420</v>
          </cell>
          <cell r="E234">
            <v>0</v>
          </cell>
          <cell r="F234">
            <v>43251</v>
          </cell>
          <cell r="G234">
            <v>400</v>
          </cell>
          <cell r="H234">
            <v>1.05</v>
          </cell>
          <cell r="I234">
            <v>43465</v>
          </cell>
        </row>
        <row r="235">
          <cell r="A235" t="str">
            <v>ADAPTADOR TERMINAL CONDUIT PVC 3/4" **</v>
          </cell>
          <cell r="B235">
            <v>103258</v>
          </cell>
          <cell r="C235" t="str">
            <v>UNI</v>
          </cell>
          <cell r="D235">
            <v>279</v>
          </cell>
          <cell r="E235">
            <v>0</v>
          </cell>
          <cell r="F235">
            <v>43279</v>
          </cell>
          <cell r="G235">
            <v>266</v>
          </cell>
          <cell r="H235">
            <v>1.05</v>
          </cell>
          <cell r="I235">
            <v>43465</v>
          </cell>
        </row>
        <row r="236">
          <cell r="A236" t="str">
            <v>ADAPTADOR TERMINAL PVC 1 1/2" Conduit</v>
          </cell>
          <cell r="B236">
            <v>104794</v>
          </cell>
          <cell r="C236" t="str">
            <v>UNI</v>
          </cell>
          <cell r="D236">
            <v>1540</v>
          </cell>
          <cell r="E236">
            <v>0</v>
          </cell>
          <cell r="F236">
            <v>43168</v>
          </cell>
          <cell r="G236">
            <v>1467</v>
          </cell>
          <cell r="H236">
            <v>1.05</v>
          </cell>
          <cell r="I236">
            <v>43465</v>
          </cell>
        </row>
        <row r="237">
          <cell r="A237" t="str">
            <v>ADAPTADOR UNION RAPIDA Z 3" PAVCO</v>
          </cell>
          <cell r="B237">
            <v>1103</v>
          </cell>
          <cell r="C237" t="str">
            <v>UNI</v>
          </cell>
          <cell r="D237">
            <v>38328</v>
          </cell>
          <cell r="E237">
            <v>12778</v>
          </cell>
          <cell r="F237">
            <v>40490</v>
          </cell>
          <cell r="G237">
            <v>27977</v>
          </cell>
          <cell r="H237">
            <v>1.37</v>
          </cell>
          <cell r="I237">
            <v>43465</v>
          </cell>
        </row>
        <row r="238">
          <cell r="A238" t="str">
            <v>ADAPTADOR UNION Z 3"PVC PAVCO</v>
          </cell>
          <cell r="B238">
            <v>1102</v>
          </cell>
          <cell r="C238" t="str">
            <v>ML</v>
          </cell>
          <cell r="D238">
            <v>38520</v>
          </cell>
          <cell r="E238">
            <v>12781</v>
          </cell>
          <cell r="F238">
            <v>40135</v>
          </cell>
          <cell r="G238">
            <v>27712.400000000001</v>
          </cell>
          <cell r="H238">
            <v>1.39</v>
          </cell>
          <cell r="I238">
            <v>43465</v>
          </cell>
        </row>
        <row r="239">
          <cell r="A239" t="str">
            <v>AdaptadorMachoPolipropileno(1/2")Fusión PN-16</v>
          </cell>
          <cell r="B239">
            <v>106081</v>
          </cell>
          <cell r="C239" t="str">
            <v>UNI</v>
          </cell>
          <cell r="D239">
            <v>1271</v>
          </cell>
          <cell r="E239">
            <v>0</v>
          </cell>
          <cell r="F239">
            <v>42833</v>
          </cell>
          <cell r="G239">
            <v>1166</v>
          </cell>
          <cell r="H239">
            <v>1.0900000000000001</v>
          </cell>
          <cell r="I239">
            <v>43465</v>
          </cell>
        </row>
        <row r="240">
          <cell r="A240" t="str">
            <v>ADERCRIL 4 KILOS</v>
          </cell>
          <cell r="B240">
            <v>634</v>
          </cell>
          <cell r="C240" t="str">
            <v>KG</v>
          </cell>
          <cell r="D240">
            <v>29911</v>
          </cell>
          <cell r="E240">
            <v>0</v>
          </cell>
          <cell r="F240">
            <v>40686</v>
          </cell>
          <cell r="G240">
            <v>22322</v>
          </cell>
          <cell r="H240">
            <v>1.34</v>
          </cell>
          <cell r="I240">
            <v>43465</v>
          </cell>
        </row>
        <row r="241">
          <cell r="A241" t="str">
            <v>Adherente fungicida Agrotin **</v>
          </cell>
          <cell r="B241">
            <v>102622</v>
          </cell>
          <cell r="C241" t="str">
            <v>lt</v>
          </cell>
          <cell r="D241">
            <v>17850</v>
          </cell>
          <cell r="E241">
            <v>0</v>
          </cell>
          <cell r="F241">
            <v>43185</v>
          </cell>
          <cell r="G241">
            <v>17000</v>
          </cell>
          <cell r="H241">
            <v>1.05</v>
          </cell>
          <cell r="I241">
            <v>43465</v>
          </cell>
        </row>
        <row r="242">
          <cell r="A242" t="str">
            <v>ADHESIVO EN VINILO BRILLANTE D=40 cm</v>
          </cell>
          <cell r="B242">
            <v>105674</v>
          </cell>
          <cell r="C242" t="str">
            <v>UNI</v>
          </cell>
          <cell r="D242">
            <v>9996</v>
          </cell>
          <cell r="E242">
            <v>0</v>
          </cell>
          <cell r="F242">
            <v>43230</v>
          </cell>
          <cell r="G242">
            <v>9520</v>
          </cell>
          <cell r="H242">
            <v>1.05</v>
          </cell>
          <cell r="I242">
            <v>43465</v>
          </cell>
        </row>
        <row r="243">
          <cell r="A243" t="str">
            <v>ADHESIVO MASTICOL TIPO BOXER</v>
          </cell>
          <cell r="B243">
            <v>103613</v>
          </cell>
          <cell r="C243" t="str">
            <v>gln</v>
          </cell>
          <cell r="D243">
            <v>36416</v>
          </cell>
          <cell r="E243">
            <v>0</v>
          </cell>
          <cell r="F243">
            <v>43363</v>
          </cell>
          <cell r="G243">
            <v>34682</v>
          </cell>
          <cell r="H243">
            <v>1.05</v>
          </cell>
          <cell r="I243">
            <v>43465</v>
          </cell>
        </row>
        <row r="244">
          <cell r="A244" t="str">
            <v>ADHESIVO PARA TUBERIA NOVAFORT (310</v>
          </cell>
          <cell r="B244">
            <v>104559</v>
          </cell>
          <cell r="C244" t="str">
            <v>UNI</v>
          </cell>
          <cell r="D244">
            <v>52143</v>
          </cell>
          <cell r="E244">
            <v>0</v>
          </cell>
          <cell r="F244">
            <v>43174</v>
          </cell>
          <cell r="G244">
            <v>49660</v>
          </cell>
          <cell r="H244">
            <v>1.05</v>
          </cell>
          <cell r="I244">
            <v>43465</v>
          </cell>
        </row>
        <row r="245">
          <cell r="A245" t="str">
            <v>ADHESIVO VINILO BRILLANTE DIAMETRO</v>
          </cell>
          <cell r="B245">
            <v>105233</v>
          </cell>
          <cell r="C245" t="str">
            <v>UNI</v>
          </cell>
          <cell r="D245">
            <v>40320</v>
          </cell>
          <cell r="E245">
            <v>0</v>
          </cell>
          <cell r="F245">
            <v>41851</v>
          </cell>
          <cell r="G245">
            <v>32000</v>
          </cell>
          <cell r="H245">
            <v>1.26</v>
          </cell>
          <cell r="I245">
            <v>43465</v>
          </cell>
        </row>
        <row r="246">
          <cell r="A246" t="str">
            <v>ADHESIVO-80 EN SPRAY (19 ONZAS)</v>
          </cell>
          <cell r="B246">
            <v>106362</v>
          </cell>
          <cell r="C246" t="str">
            <v>UNI</v>
          </cell>
          <cell r="D246">
            <v>143926</v>
          </cell>
          <cell r="E246">
            <v>0</v>
          </cell>
          <cell r="F246">
            <v>42873</v>
          </cell>
          <cell r="G246">
            <v>132042</v>
          </cell>
          <cell r="H246">
            <v>1.0900000000000001</v>
          </cell>
          <cell r="I246">
            <v>43465</v>
          </cell>
        </row>
        <row r="247">
          <cell r="A247" t="str">
            <v>AdhesivoSpray(24 Onz)para pega de cinta</v>
          </cell>
          <cell r="B247">
            <v>105975</v>
          </cell>
          <cell r="C247" t="str">
            <v>UNI</v>
          </cell>
          <cell r="D247">
            <v>157412</v>
          </cell>
          <cell r="E247">
            <v>0</v>
          </cell>
          <cell r="F247">
            <v>42663</v>
          </cell>
          <cell r="G247">
            <v>136880</v>
          </cell>
          <cell r="H247">
            <v>1.1499999999999999</v>
          </cell>
          <cell r="I247">
            <v>43465</v>
          </cell>
        </row>
        <row r="248">
          <cell r="A248" t="str">
            <v>ADITIVO ADHERENTE PARA MORTEROS</v>
          </cell>
          <cell r="B248">
            <v>2843</v>
          </cell>
          <cell r="C248" t="str">
            <v>KG</v>
          </cell>
          <cell r="D248">
            <v>23977</v>
          </cell>
          <cell r="E248">
            <v>110402</v>
          </cell>
          <cell r="F248">
            <v>41045</v>
          </cell>
          <cell r="G248">
            <v>18444</v>
          </cell>
          <cell r="H248">
            <v>1.3</v>
          </cell>
          <cell r="I248">
            <v>43465</v>
          </cell>
        </row>
        <row r="249">
          <cell r="A249" t="str">
            <v>ADITIVO ADHERENTE PARA MORTEROS</v>
          </cell>
          <cell r="B249">
            <v>2681</v>
          </cell>
          <cell r="C249" t="str">
            <v>KG</v>
          </cell>
          <cell r="D249">
            <v>25787</v>
          </cell>
          <cell r="E249">
            <v>110401</v>
          </cell>
          <cell r="F249">
            <v>41045</v>
          </cell>
          <cell r="G249">
            <v>19836</v>
          </cell>
          <cell r="H249">
            <v>1.3</v>
          </cell>
          <cell r="I249">
            <v>43465</v>
          </cell>
        </row>
        <row r="250">
          <cell r="A250" t="str">
            <v>ADITIVO ADHERENTE TEXILAN 553</v>
          </cell>
          <cell r="B250">
            <v>102311</v>
          </cell>
          <cell r="C250" t="str">
            <v>M2</v>
          </cell>
          <cell r="D250">
            <v>5560</v>
          </cell>
          <cell r="E250">
            <v>110401</v>
          </cell>
          <cell r="F250">
            <v>39867</v>
          </cell>
          <cell r="G250">
            <v>4000</v>
          </cell>
          <cell r="H250">
            <v>1.39</v>
          </cell>
          <cell r="I250">
            <v>43465</v>
          </cell>
        </row>
        <row r="251">
          <cell r="A251" t="str">
            <v>ADMINISTRADOR + PREST</v>
          </cell>
          <cell r="B251">
            <v>4000</v>
          </cell>
          <cell r="C251" t="str">
            <v>MS</v>
          </cell>
          <cell r="D251">
            <v>2443954</v>
          </cell>
          <cell r="E251">
            <v>0</v>
          </cell>
          <cell r="F251">
            <v>40099</v>
          </cell>
          <cell r="G251">
            <v>1758240</v>
          </cell>
          <cell r="H251">
            <v>1.39</v>
          </cell>
          <cell r="I251">
            <v>43465</v>
          </cell>
        </row>
        <row r="252">
          <cell r="A252" t="str">
            <v>ADMINISTRADOR S/PREST</v>
          </cell>
          <cell r="B252">
            <v>3999</v>
          </cell>
          <cell r="C252" t="str">
            <v>MS</v>
          </cell>
          <cell r="D252">
            <v>1617000</v>
          </cell>
          <cell r="E252">
            <v>0</v>
          </cell>
          <cell r="F252">
            <v>39519</v>
          </cell>
          <cell r="G252">
            <v>1100000</v>
          </cell>
          <cell r="H252">
            <v>1.47</v>
          </cell>
          <cell r="I252">
            <v>43465</v>
          </cell>
        </row>
        <row r="253">
          <cell r="A253" t="str">
            <v>ADOQUIN (6X12X24) EN OBRA</v>
          </cell>
          <cell r="B253">
            <v>104960</v>
          </cell>
          <cell r="C253" t="str">
            <v>M2</v>
          </cell>
          <cell r="D253">
            <v>29757</v>
          </cell>
          <cell r="E253">
            <v>0</v>
          </cell>
          <cell r="F253">
            <v>42857</v>
          </cell>
          <cell r="G253">
            <v>27300</v>
          </cell>
          <cell r="H253">
            <v>1.0900000000000001</v>
          </cell>
          <cell r="I253">
            <v>43465</v>
          </cell>
        </row>
        <row r="254">
          <cell r="A254" t="str">
            <v>ADOQUIN 10X20X8CM(VEHIC.MEDIANO) EN</v>
          </cell>
          <cell r="B254">
            <v>104500</v>
          </cell>
          <cell r="C254" t="str">
            <v>UNI</v>
          </cell>
          <cell r="D254">
            <v>790</v>
          </cell>
          <cell r="E254">
            <v>0</v>
          </cell>
          <cell r="F254">
            <v>42790</v>
          </cell>
          <cell r="G254">
            <v>725</v>
          </cell>
          <cell r="H254">
            <v>1.0900000000000001</v>
          </cell>
          <cell r="I254">
            <v>43465</v>
          </cell>
        </row>
        <row r="255">
          <cell r="A255" t="str">
            <v>ADOQUIN 24X12X6CM (VEHIC.LIVIANO) EN</v>
          </cell>
          <cell r="B255">
            <v>104497</v>
          </cell>
          <cell r="C255" t="str">
            <v>M2</v>
          </cell>
          <cell r="D255">
            <v>23696</v>
          </cell>
          <cell r="E255">
            <v>0</v>
          </cell>
          <cell r="F255">
            <v>43269</v>
          </cell>
          <cell r="G255">
            <v>22568</v>
          </cell>
          <cell r="H255">
            <v>1.05</v>
          </cell>
          <cell r="I255">
            <v>43465</v>
          </cell>
        </row>
        <row r="256">
          <cell r="A256" t="str">
            <v>ADOQUIN 26x12.5 x 6 MOORE(VEHICULAR</v>
          </cell>
          <cell r="B256">
            <v>100654</v>
          </cell>
          <cell r="C256" t="str">
            <v>M2</v>
          </cell>
          <cell r="D256">
            <v>27456</v>
          </cell>
          <cell r="E256">
            <v>0</v>
          </cell>
          <cell r="F256">
            <v>41144</v>
          </cell>
          <cell r="G256">
            <v>21120</v>
          </cell>
          <cell r="H256">
            <v>1.3</v>
          </cell>
          <cell r="I256">
            <v>43465</v>
          </cell>
        </row>
        <row r="257">
          <cell r="A257" t="str">
            <v>ADOQUIN 26X12.5X6CM(VEHIC.LIVIANO) EN</v>
          </cell>
          <cell r="B257">
            <v>104498</v>
          </cell>
          <cell r="C257" t="str">
            <v>UNI</v>
          </cell>
          <cell r="D257">
            <v>974</v>
          </cell>
          <cell r="E257">
            <v>0</v>
          </cell>
          <cell r="F257">
            <v>41144</v>
          </cell>
          <cell r="G257">
            <v>749</v>
          </cell>
          <cell r="H257">
            <v>1.3</v>
          </cell>
          <cell r="I257">
            <v>43465</v>
          </cell>
        </row>
        <row r="258">
          <cell r="A258" t="str">
            <v>ADOQUIN 3x6x25 S/CRIST.</v>
          </cell>
          <cell r="B258">
            <v>2596</v>
          </cell>
          <cell r="C258" t="str">
            <v>UNI</v>
          </cell>
          <cell r="D258">
            <v>368</v>
          </cell>
          <cell r="E258" t="str">
            <v>Obra</v>
          </cell>
          <cell r="F258">
            <v>40099</v>
          </cell>
          <cell r="G258">
            <v>265</v>
          </cell>
          <cell r="H258">
            <v>1.39</v>
          </cell>
          <cell r="I258">
            <v>43465</v>
          </cell>
        </row>
        <row r="259">
          <cell r="A259" t="str">
            <v>ADOQUIN 6CM STA/FE 6x10x20</v>
          </cell>
          <cell r="B259">
            <v>1711</v>
          </cell>
          <cell r="C259" t="str">
            <v>UNI</v>
          </cell>
          <cell r="D259">
            <v>595</v>
          </cell>
          <cell r="E259" t="str">
            <v>Fab. ADCOL</v>
          </cell>
          <cell r="F259">
            <v>43173</v>
          </cell>
          <cell r="G259">
            <v>567</v>
          </cell>
          <cell r="H259">
            <v>1.05</v>
          </cell>
          <cell r="I259">
            <v>43465</v>
          </cell>
        </row>
        <row r="260">
          <cell r="A260" t="str">
            <v>ADOQUIN CEMENT PEAT.</v>
          </cell>
          <cell r="B260">
            <v>104468</v>
          </cell>
          <cell r="C260" t="str">
            <v>M2</v>
          </cell>
          <cell r="D260">
            <v>38216</v>
          </cell>
          <cell r="E260">
            <v>0</v>
          </cell>
          <cell r="F260">
            <v>43173</v>
          </cell>
          <cell r="G260">
            <v>36396</v>
          </cell>
          <cell r="H260">
            <v>1.05</v>
          </cell>
          <cell r="I260">
            <v>43465</v>
          </cell>
        </row>
        <row r="261">
          <cell r="A261" t="str">
            <v>ADOQUIN COLON.6CM STA/FE 24.5x12x6</v>
          </cell>
          <cell r="B261">
            <v>137</v>
          </cell>
          <cell r="C261" t="str">
            <v>UNI</v>
          </cell>
          <cell r="D261">
            <v>815</v>
          </cell>
          <cell r="E261" t="str">
            <v>Obra ADCOL</v>
          </cell>
          <cell r="F261">
            <v>40813</v>
          </cell>
          <cell r="G261">
            <v>608</v>
          </cell>
          <cell r="H261">
            <v>1.34</v>
          </cell>
          <cell r="I261">
            <v>43465</v>
          </cell>
        </row>
        <row r="262">
          <cell r="A262" t="str">
            <v>ADOQUIN COLONIAL</v>
          </cell>
          <cell r="B262">
            <v>104921</v>
          </cell>
          <cell r="C262" t="str">
            <v>UNI</v>
          </cell>
          <cell r="D262">
            <v>695</v>
          </cell>
          <cell r="E262">
            <v>0</v>
          </cell>
          <cell r="F262">
            <v>42075</v>
          </cell>
          <cell r="G262">
            <v>570</v>
          </cell>
          <cell r="H262">
            <v>1.22</v>
          </cell>
          <cell r="I262">
            <v>43465</v>
          </cell>
        </row>
        <row r="263">
          <cell r="A263" t="str">
            <v>ADOQUIN CONC.A-6 OBRA (10x20x6)</v>
          </cell>
          <cell r="B263">
            <v>246</v>
          </cell>
          <cell r="C263" t="str">
            <v>UNI</v>
          </cell>
          <cell r="D263">
            <v>794</v>
          </cell>
          <cell r="E263" t="str">
            <v>A-6 GRIS</v>
          </cell>
          <cell r="F263">
            <v>43203</v>
          </cell>
          <cell r="G263">
            <v>756</v>
          </cell>
          <cell r="H263">
            <v>1.05</v>
          </cell>
          <cell r="I263">
            <v>43465</v>
          </cell>
        </row>
        <row r="264">
          <cell r="A264" t="str">
            <v>ADOQUIN CONC.A-8 OBRA (10x20x8)</v>
          </cell>
          <cell r="B264">
            <v>248</v>
          </cell>
          <cell r="C264" t="str">
            <v>UNI</v>
          </cell>
          <cell r="D264">
            <v>1208</v>
          </cell>
          <cell r="E264" t="str">
            <v>A-8 GRIS</v>
          </cell>
          <cell r="F264">
            <v>43206</v>
          </cell>
          <cell r="G264">
            <v>1150</v>
          </cell>
          <cell r="H264">
            <v>1.05</v>
          </cell>
          <cell r="I264">
            <v>43465</v>
          </cell>
        </row>
        <row r="265">
          <cell r="A265" t="str">
            <v>Adoquín Curvo Ecológico Traf. Peatonal 33x16x3.5</v>
          </cell>
          <cell r="B265">
            <v>105243</v>
          </cell>
          <cell r="C265" t="str">
            <v>M2</v>
          </cell>
          <cell r="D265">
            <v>64048</v>
          </cell>
          <cell r="E265">
            <v>0</v>
          </cell>
          <cell r="F265">
            <v>43320</v>
          </cell>
          <cell r="G265">
            <v>60998</v>
          </cell>
          <cell r="H265">
            <v>1.05</v>
          </cell>
          <cell r="I265">
            <v>43465</v>
          </cell>
        </row>
        <row r="266">
          <cell r="A266" t="str">
            <v>Adoquín de arcilla tipo tolete **</v>
          </cell>
          <cell r="B266">
            <v>100001</v>
          </cell>
          <cell r="C266" t="str">
            <v>M2</v>
          </cell>
          <cell r="D266">
            <v>34650</v>
          </cell>
          <cell r="E266" t="str">
            <v>+flete</v>
          </cell>
          <cell r="F266">
            <v>41764</v>
          </cell>
          <cell r="G266">
            <v>27500</v>
          </cell>
          <cell r="H266">
            <v>1.26</v>
          </cell>
          <cell r="I266">
            <v>43465</v>
          </cell>
        </row>
        <row r="267">
          <cell r="A267" t="str">
            <v>Adoquin de arcilla tipo vehicular (20x10x8) obra</v>
          </cell>
          <cell r="B267">
            <v>105231</v>
          </cell>
          <cell r="C267" t="str">
            <v>UNI</v>
          </cell>
          <cell r="D267">
            <v>683</v>
          </cell>
          <cell r="E267">
            <v>0</v>
          </cell>
          <cell r="F267">
            <v>43251</v>
          </cell>
          <cell r="G267">
            <v>650</v>
          </cell>
          <cell r="H267">
            <v>1.05</v>
          </cell>
          <cell r="I267">
            <v>43465</v>
          </cell>
        </row>
        <row r="268">
          <cell r="A268" t="str">
            <v>Adoquin ecologico 20x20x3.8 **</v>
          </cell>
          <cell r="B268">
            <v>101803</v>
          </cell>
          <cell r="C268" t="str">
            <v>M2</v>
          </cell>
          <cell r="D268">
            <v>19950</v>
          </cell>
          <cell r="E268">
            <v>0</v>
          </cell>
          <cell r="F268">
            <v>43363</v>
          </cell>
          <cell r="G268">
            <v>19000</v>
          </cell>
          <cell r="H268">
            <v>1.05</v>
          </cell>
          <cell r="I268">
            <v>43465</v>
          </cell>
        </row>
        <row r="269">
          <cell r="A269" t="str">
            <v>Adoquin ecologico 29x43x8 GRAMOQUIN</v>
          </cell>
          <cell r="B269">
            <v>100524</v>
          </cell>
          <cell r="C269" t="str">
            <v>UNI</v>
          </cell>
          <cell r="D269">
            <v>5355</v>
          </cell>
          <cell r="E269">
            <v>0</v>
          </cell>
          <cell r="F269">
            <v>43181</v>
          </cell>
          <cell r="G269">
            <v>5100</v>
          </cell>
          <cell r="H269">
            <v>1.05</v>
          </cell>
          <cell r="I269">
            <v>43465</v>
          </cell>
        </row>
        <row r="270">
          <cell r="A270" t="str">
            <v>ADOQUIN ESPAÑOL E=6CM STA/FE 6x10x20</v>
          </cell>
          <cell r="B270">
            <v>105314</v>
          </cell>
          <cell r="C270" t="str">
            <v>UNI</v>
          </cell>
          <cell r="D270">
            <v>578</v>
          </cell>
          <cell r="E270">
            <v>0</v>
          </cell>
          <cell r="F270">
            <v>43203</v>
          </cell>
          <cell r="G270">
            <v>550</v>
          </cell>
          <cell r="H270">
            <v>1.05</v>
          </cell>
          <cell r="I270">
            <v>43465</v>
          </cell>
        </row>
        <row r="271">
          <cell r="A271" t="str">
            <v>Adoquin Estructural fino Ecologico 6x12x24.5cm **</v>
          </cell>
          <cell r="B271">
            <v>101804</v>
          </cell>
          <cell r="C271" t="str">
            <v>M2</v>
          </cell>
          <cell r="D271">
            <v>20495</v>
          </cell>
          <cell r="E271">
            <v>0</v>
          </cell>
          <cell r="F271">
            <v>40234</v>
          </cell>
          <cell r="G271">
            <v>14960</v>
          </cell>
          <cell r="H271">
            <v>1.37</v>
          </cell>
          <cell r="I271">
            <v>43465</v>
          </cell>
        </row>
        <row r="272">
          <cell r="A272" t="str">
            <v>ADOQUIN GRES 10x10x2.5</v>
          </cell>
          <cell r="B272">
            <v>250</v>
          </cell>
          <cell r="C272" t="str">
            <v>M2</v>
          </cell>
          <cell r="D272">
            <v>20002</v>
          </cell>
          <cell r="E272">
            <v>780</v>
          </cell>
          <cell r="F272">
            <v>40233</v>
          </cell>
          <cell r="G272">
            <v>14600</v>
          </cell>
          <cell r="H272">
            <v>1.37</v>
          </cell>
          <cell r="I272">
            <v>43465</v>
          </cell>
        </row>
        <row r="273">
          <cell r="A273" t="str">
            <v>ADOQUIN GRES BISELADO 20X10X8</v>
          </cell>
          <cell r="B273">
            <v>101434</v>
          </cell>
          <cell r="C273" t="str">
            <v>M2</v>
          </cell>
          <cell r="D273">
            <v>36660</v>
          </cell>
          <cell r="E273">
            <v>780</v>
          </cell>
          <cell r="F273">
            <v>41114</v>
          </cell>
          <cell r="G273">
            <v>28200</v>
          </cell>
          <cell r="H273">
            <v>1.3</v>
          </cell>
          <cell r="I273">
            <v>43465</v>
          </cell>
        </row>
        <row r="274">
          <cell r="A274" t="str">
            <v>ADOQUIN GRES ESPAÑOL</v>
          </cell>
          <cell r="B274">
            <v>102504</v>
          </cell>
          <cell r="C274" t="str">
            <v>M2</v>
          </cell>
          <cell r="D274">
            <v>33748</v>
          </cell>
          <cell r="E274">
            <v>780</v>
          </cell>
          <cell r="F274">
            <v>40949</v>
          </cell>
          <cell r="G274">
            <v>25960</v>
          </cell>
          <cell r="H274">
            <v>1.3</v>
          </cell>
          <cell r="I274">
            <v>43465</v>
          </cell>
        </row>
        <row r="275">
          <cell r="A275" t="str">
            <v>ADOQUIN LIV. MOORE 15x15x5 Nat.</v>
          </cell>
          <cell r="B275">
            <v>1920</v>
          </cell>
          <cell r="C275" t="str">
            <v>M2</v>
          </cell>
          <cell r="D275">
            <v>23701</v>
          </cell>
          <cell r="E275">
            <v>0</v>
          </cell>
          <cell r="F275">
            <v>40233</v>
          </cell>
          <cell r="G275">
            <v>17300</v>
          </cell>
          <cell r="H275">
            <v>1.37</v>
          </cell>
          <cell r="I275">
            <v>43465</v>
          </cell>
        </row>
        <row r="276">
          <cell r="A276" t="str">
            <v>ADOQUIN Liv. Nat.20x10x3.5 MOORE</v>
          </cell>
          <cell r="B276">
            <v>1919</v>
          </cell>
          <cell r="C276" t="str">
            <v>M2</v>
          </cell>
          <cell r="D276">
            <v>20002</v>
          </cell>
          <cell r="E276">
            <v>0</v>
          </cell>
          <cell r="F276">
            <v>40233</v>
          </cell>
          <cell r="G276">
            <v>14600</v>
          </cell>
          <cell r="H276">
            <v>1.37</v>
          </cell>
          <cell r="I276">
            <v>43465</v>
          </cell>
        </row>
        <row r="277">
          <cell r="A277" t="str">
            <v>ADOQUIN Liv. Nat.Corbati</v>
          </cell>
          <cell r="B277">
            <v>1922</v>
          </cell>
          <cell r="C277" t="str">
            <v>M2</v>
          </cell>
          <cell r="D277">
            <v>20002</v>
          </cell>
          <cell r="E277">
            <v>0</v>
          </cell>
          <cell r="F277">
            <v>40233</v>
          </cell>
          <cell r="G277">
            <v>14600</v>
          </cell>
          <cell r="H277">
            <v>1.37</v>
          </cell>
          <cell r="I277">
            <v>43465</v>
          </cell>
        </row>
        <row r="278">
          <cell r="A278" t="str">
            <v>ADOQUIN NAT. 10x20x6 (VEHICULAR</v>
          </cell>
          <cell r="B278">
            <v>2480</v>
          </cell>
          <cell r="C278" t="str">
            <v>M2</v>
          </cell>
          <cell r="D278">
            <v>29793</v>
          </cell>
          <cell r="E278">
            <v>788</v>
          </cell>
          <cell r="F278">
            <v>43173</v>
          </cell>
          <cell r="G278">
            <v>28374</v>
          </cell>
          <cell r="H278">
            <v>1.05</v>
          </cell>
          <cell r="I278">
            <v>43465</v>
          </cell>
        </row>
        <row r="279">
          <cell r="A279" t="str">
            <v>ADOQUIN Nat. 15x15x3.5 MOORE</v>
          </cell>
          <cell r="B279">
            <v>1910</v>
          </cell>
          <cell r="C279" t="str">
            <v>M2</v>
          </cell>
          <cell r="D279">
            <v>21879</v>
          </cell>
          <cell r="E279">
            <v>0</v>
          </cell>
          <cell r="F279">
            <v>41148</v>
          </cell>
          <cell r="G279">
            <v>16830</v>
          </cell>
          <cell r="H279">
            <v>1.3</v>
          </cell>
          <cell r="I279">
            <v>43465</v>
          </cell>
        </row>
        <row r="280">
          <cell r="A280" t="str">
            <v>ADOQUIN Nat. 20x10x5 MOORE</v>
          </cell>
          <cell r="B280">
            <v>1908</v>
          </cell>
          <cell r="C280" t="str">
            <v>M2</v>
          </cell>
          <cell r="D280">
            <v>27456</v>
          </cell>
          <cell r="E280" t="str">
            <v>+flete</v>
          </cell>
          <cell r="F280">
            <v>41233</v>
          </cell>
          <cell r="G280">
            <v>21120</v>
          </cell>
          <cell r="H280">
            <v>1.3</v>
          </cell>
          <cell r="I280">
            <v>43465</v>
          </cell>
        </row>
        <row r="281">
          <cell r="A281" t="str">
            <v>ADOQUIN Nat. 24X12X6 (VEHICULAR LIVIANO)</v>
          </cell>
          <cell r="B281">
            <v>104225</v>
          </cell>
          <cell r="C281" t="str">
            <v>UNI</v>
          </cell>
          <cell r="D281">
            <v>709</v>
          </cell>
          <cell r="E281">
            <v>0</v>
          </cell>
          <cell r="F281">
            <v>42859</v>
          </cell>
          <cell r="G281">
            <v>650</v>
          </cell>
          <cell r="H281">
            <v>1.0900000000000001</v>
          </cell>
          <cell r="I281">
            <v>43465</v>
          </cell>
        </row>
        <row r="282">
          <cell r="A282" t="str">
            <v>ADOQUIN Nat. 26x12.5x6 TRAF.VEHIC.LIV</v>
          </cell>
          <cell r="B282">
            <v>1906</v>
          </cell>
          <cell r="C282" t="str">
            <v>M2</v>
          </cell>
          <cell r="D282">
            <v>26132</v>
          </cell>
          <cell r="E282" t="str">
            <v>+flete</v>
          </cell>
          <cell r="F282">
            <v>42073</v>
          </cell>
          <cell r="G282">
            <v>21420</v>
          </cell>
          <cell r="H282">
            <v>1.22</v>
          </cell>
          <cell r="I282">
            <v>43465</v>
          </cell>
        </row>
        <row r="283">
          <cell r="A283" t="str">
            <v>ADOQUIN Nat. ESCAMA MOORE</v>
          </cell>
          <cell r="B283">
            <v>1914</v>
          </cell>
          <cell r="C283" t="str">
            <v>M2</v>
          </cell>
          <cell r="D283">
            <v>25745</v>
          </cell>
          <cell r="E283">
            <v>0</v>
          </cell>
          <cell r="F283">
            <v>40232</v>
          </cell>
          <cell r="G283">
            <v>18792</v>
          </cell>
          <cell r="H283">
            <v>1.37</v>
          </cell>
          <cell r="I283">
            <v>43465</v>
          </cell>
        </row>
        <row r="284">
          <cell r="A284" t="str">
            <v>ADOQUIN Nat.Cuarteron 25X6X6 (VEHICULAR</v>
          </cell>
          <cell r="B284">
            <v>105086</v>
          </cell>
          <cell r="C284" t="str">
            <v>M2</v>
          </cell>
          <cell r="D284">
            <v>41434</v>
          </cell>
          <cell r="E284">
            <v>0</v>
          </cell>
          <cell r="F284">
            <v>43321</v>
          </cell>
          <cell r="G284">
            <v>39461</v>
          </cell>
          <cell r="H284">
            <v>1.05</v>
          </cell>
          <cell r="I284">
            <v>43465</v>
          </cell>
        </row>
        <row r="285">
          <cell r="A285" t="str">
            <v>ADOQUIN Natural. 26x12.5x3.5 MOORE</v>
          </cell>
          <cell r="B285">
            <v>1905</v>
          </cell>
          <cell r="C285" t="str">
            <v>M2</v>
          </cell>
          <cell r="D285">
            <v>21879</v>
          </cell>
          <cell r="E285">
            <v>0</v>
          </cell>
          <cell r="F285">
            <v>41148</v>
          </cell>
          <cell r="G285">
            <v>16830</v>
          </cell>
          <cell r="H285">
            <v>1.3</v>
          </cell>
          <cell r="I285">
            <v>43465</v>
          </cell>
        </row>
        <row r="286">
          <cell r="A286" t="str">
            <v>ADOQUIN PEATONAL CON.</v>
          </cell>
          <cell r="B286">
            <v>105886</v>
          </cell>
          <cell r="C286" t="str">
            <v>UNI</v>
          </cell>
          <cell r="D286">
            <v>1050</v>
          </cell>
          <cell r="E286">
            <v>0</v>
          </cell>
          <cell r="F286">
            <v>43192</v>
          </cell>
          <cell r="G286">
            <v>1000</v>
          </cell>
          <cell r="H286">
            <v>1.05</v>
          </cell>
          <cell r="I286">
            <v>43465</v>
          </cell>
        </row>
        <row r="287">
          <cell r="A287" t="str">
            <v>ADOQUIN PEATONAL CON. BICAPA GRIS</v>
          </cell>
          <cell r="B287">
            <v>105875</v>
          </cell>
          <cell r="C287" t="str">
            <v>UNI</v>
          </cell>
          <cell r="D287">
            <v>793</v>
          </cell>
          <cell r="E287">
            <v>0</v>
          </cell>
          <cell r="F287">
            <v>43173</v>
          </cell>
          <cell r="G287">
            <v>755</v>
          </cell>
          <cell r="H287">
            <v>1.05</v>
          </cell>
          <cell r="I287">
            <v>43465</v>
          </cell>
        </row>
        <row r="288">
          <cell r="A288" t="str">
            <v>ADOQUIN PRECOLOMBINO YOMASA 24x15x3</v>
          </cell>
          <cell r="B288">
            <v>1771</v>
          </cell>
          <cell r="C288" t="str">
            <v>UNI</v>
          </cell>
          <cell r="D288">
            <v>785</v>
          </cell>
          <cell r="E288" t="str">
            <v>LIVIANO</v>
          </cell>
          <cell r="F288">
            <v>40814</v>
          </cell>
          <cell r="G288">
            <v>586</v>
          </cell>
          <cell r="H288">
            <v>1.34</v>
          </cell>
          <cell r="I288">
            <v>43465</v>
          </cell>
        </row>
        <row r="289">
          <cell r="A289" t="str">
            <v>Adoquín Rectangular Ecológico Peatonal 20x15x4</v>
          </cell>
          <cell r="B289">
            <v>105244</v>
          </cell>
          <cell r="C289" t="str">
            <v>M2</v>
          </cell>
          <cell r="D289">
            <v>47054</v>
          </cell>
          <cell r="E289">
            <v>0</v>
          </cell>
          <cell r="F289">
            <v>43327</v>
          </cell>
          <cell r="G289">
            <v>44813</v>
          </cell>
          <cell r="H289">
            <v>1.05</v>
          </cell>
          <cell r="I289">
            <v>43465</v>
          </cell>
        </row>
        <row r="290">
          <cell r="A290" t="str">
            <v>Adoquín Rombiode Ecológico Peatonal 31x20x3.5</v>
          </cell>
          <cell r="B290">
            <v>105245</v>
          </cell>
          <cell r="C290" t="str">
            <v>M2</v>
          </cell>
          <cell r="D290">
            <v>70925</v>
          </cell>
          <cell r="E290">
            <v>0</v>
          </cell>
          <cell r="F290">
            <v>43321</v>
          </cell>
          <cell r="G290">
            <v>67548</v>
          </cell>
          <cell r="H290">
            <v>1.05</v>
          </cell>
          <cell r="I290">
            <v>43465</v>
          </cell>
        </row>
        <row r="291">
          <cell r="A291" t="str">
            <v>ADOQUIN VEHICULAR 8x10x20 Santafé Español</v>
          </cell>
          <cell r="B291">
            <v>102243</v>
          </cell>
          <cell r="C291" t="str">
            <v>M2</v>
          </cell>
          <cell r="D291">
            <v>38434</v>
          </cell>
          <cell r="E291">
            <v>0</v>
          </cell>
          <cell r="F291">
            <v>40099</v>
          </cell>
          <cell r="G291">
            <v>27650</v>
          </cell>
          <cell r="H291">
            <v>1.39</v>
          </cell>
          <cell r="I291">
            <v>43465</v>
          </cell>
        </row>
        <row r="292">
          <cell r="A292" t="str">
            <v>ADOQUIN VEHICULAR SULTANA</v>
          </cell>
          <cell r="B292">
            <v>1871</v>
          </cell>
          <cell r="C292" t="str">
            <v>M2</v>
          </cell>
          <cell r="D292">
            <v>29400</v>
          </cell>
          <cell r="E292">
            <v>0</v>
          </cell>
          <cell r="F292">
            <v>39675</v>
          </cell>
          <cell r="G292">
            <v>20000</v>
          </cell>
          <cell r="H292">
            <v>1.47</v>
          </cell>
          <cell r="I292">
            <v>43465</v>
          </cell>
        </row>
        <row r="293">
          <cell r="A293" t="str">
            <v>ADOQUIN VEHICULARMEDIANO(8x10x20)</v>
          </cell>
          <cell r="B293">
            <v>102244</v>
          </cell>
          <cell r="C293" t="str">
            <v>M2</v>
          </cell>
          <cell r="D293">
            <v>37258</v>
          </cell>
          <cell r="E293">
            <v>0</v>
          </cell>
          <cell r="F293">
            <v>41144</v>
          </cell>
          <cell r="G293">
            <v>28660</v>
          </cell>
          <cell r="H293">
            <v>1.3</v>
          </cell>
          <cell r="I293">
            <v>43465</v>
          </cell>
        </row>
        <row r="294">
          <cell r="A294" t="str">
            <v>ADOQUIN Vitrif. 15x15x3.5 MOORE</v>
          </cell>
          <cell r="B294">
            <v>1909</v>
          </cell>
          <cell r="C294" t="str">
            <v>M2</v>
          </cell>
          <cell r="D294">
            <v>39730</v>
          </cell>
          <cell r="E294">
            <v>0</v>
          </cell>
          <cell r="F294">
            <v>40233</v>
          </cell>
          <cell r="G294">
            <v>29000</v>
          </cell>
          <cell r="H294">
            <v>1.37</v>
          </cell>
          <cell r="I294">
            <v>43465</v>
          </cell>
        </row>
        <row r="295">
          <cell r="A295" t="str">
            <v>ADOQUIN Vitrif. 20x10x5 MOORE</v>
          </cell>
          <cell r="B295">
            <v>1907</v>
          </cell>
          <cell r="C295" t="str">
            <v>M2</v>
          </cell>
          <cell r="D295">
            <v>39730</v>
          </cell>
          <cell r="E295">
            <v>0</v>
          </cell>
          <cell r="F295">
            <v>40233</v>
          </cell>
          <cell r="G295">
            <v>29000</v>
          </cell>
          <cell r="H295">
            <v>1.37</v>
          </cell>
          <cell r="I295">
            <v>43465</v>
          </cell>
        </row>
        <row r="296">
          <cell r="A296" t="str">
            <v>ADOQUIN Vitrif. CORBATIN</v>
          </cell>
          <cell r="B296">
            <v>1917</v>
          </cell>
          <cell r="C296" t="str">
            <v>M2</v>
          </cell>
          <cell r="D296">
            <v>19346</v>
          </cell>
          <cell r="E296">
            <v>0</v>
          </cell>
          <cell r="F296">
            <v>43174</v>
          </cell>
          <cell r="G296">
            <v>18425</v>
          </cell>
          <cell r="H296">
            <v>1.05</v>
          </cell>
          <cell r="I296">
            <v>43465</v>
          </cell>
        </row>
        <row r="297">
          <cell r="A297" t="str">
            <v>ADOQUIN Vitrif. ESCAMA MOORE</v>
          </cell>
          <cell r="B297">
            <v>1913</v>
          </cell>
          <cell r="C297" t="str">
            <v>M2</v>
          </cell>
          <cell r="D297">
            <v>39730</v>
          </cell>
          <cell r="E297">
            <v>0</v>
          </cell>
          <cell r="F297">
            <v>40233</v>
          </cell>
          <cell r="G297">
            <v>29000</v>
          </cell>
          <cell r="H297">
            <v>1.37</v>
          </cell>
          <cell r="I297">
            <v>43465</v>
          </cell>
        </row>
        <row r="298">
          <cell r="A298" t="str">
            <v>AdoquínConcretoPentagonal-14x14x14x14x10x6</v>
          </cell>
          <cell r="B298">
            <v>106962</v>
          </cell>
          <cell r="C298" t="str">
            <v>M2</v>
          </cell>
          <cell r="D298">
            <v>44100</v>
          </cell>
          <cell r="E298">
            <v>0</v>
          </cell>
          <cell r="F298">
            <v>43340</v>
          </cell>
          <cell r="G298">
            <v>42000</v>
          </cell>
          <cell r="H298">
            <v>1.05</v>
          </cell>
          <cell r="I298">
            <v>43465</v>
          </cell>
        </row>
        <row r="299">
          <cell r="A299" t="str">
            <v>AdoquinGramoquinConc.Gris(30x30x6CM)Peaton</v>
          </cell>
          <cell r="B299">
            <v>105904</v>
          </cell>
          <cell r="C299" t="str">
            <v>UNI</v>
          </cell>
          <cell r="D299">
            <v>3968</v>
          </cell>
          <cell r="E299">
            <v>0</v>
          </cell>
          <cell r="F299">
            <v>42719</v>
          </cell>
          <cell r="G299">
            <v>3450</v>
          </cell>
          <cell r="H299">
            <v>1.1499999999999999</v>
          </cell>
          <cell r="I299">
            <v>43465</v>
          </cell>
        </row>
        <row r="300">
          <cell r="A300" t="str">
            <v>AdoquínPeat,conc,bicapa,colorocre/terra(10x20x6</v>
          </cell>
          <cell r="B300">
            <v>105876</v>
          </cell>
          <cell r="C300" t="str">
            <v>UNI</v>
          </cell>
          <cell r="D300">
            <v>760</v>
          </cell>
          <cell r="E300">
            <v>0</v>
          </cell>
          <cell r="F300">
            <v>43173</v>
          </cell>
          <cell r="G300">
            <v>724</v>
          </cell>
          <cell r="H300">
            <v>1.05</v>
          </cell>
          <cell r="I300">
            <v>43465</v>
          </cell>
        </row>
        <row r="301">
          <cell r="A301" t="str">
            <v>AGAPANTO - Planta Ornamental</v>
          </cell>
          <cell r="B301">
            <v>105187</v>
          </cell>
          <cell r="C301" t="str">
            <v>UNI</v>
          </cell>
          <cell r="D301">
            <v>2734</v>
          </cell>
          <cell r="E301">
            <v>0</v>
          </cell>
          <cell r="F301">
            <v>43259</v>
          </cell>
          <cell r="G301">
            <v>2604</v>
          </cell>
          <cell r="H301">
            <v>1.05</v>
          </cell>
          <cell r="I301">
            <v>43465</v>
          </cell>
        </row>
        <row r="302">
          <cell r="A302" t="str">
            <v>AGARRADERA BALANCIN EN TUBO Gal. 3/4 "T"</v>
          </cell>
          <cell r="B302">
            <v>103785</v>
          </cell>
          <cell r="C302" t="str">
            <v>UNI</v>
          </cell>
          <cell r="D302">
            <v>55259</v>
          </cell>
          <cell r="E302">
            <v>0</v>
          </cell>
          <cell r="F302">
            <v>43217</v>
          </cell>
          <cell r="G302">
            <v>52628</v>
          </cell>
          <cell r="H302">
            <v>1.05</v>
          </cell>
          <cell r="I302">
            <v>43465</v>
          </cell>
        </row>
        <row r="303">
          <cell r="A303" t="str">
            <v>Agarradera Rodadero tubo Gal.3/4 (Jug Inf</v>
          </cell>
          <cell r="B303">
            <v>102637</v>
          </cell>
          <cell r="C303" t="str">
            <v>UNI</v>
          </cell>
          <cell r="D303">
            <v>77190</v>
          </cell>
          <cell r="E303" t="str">
            <v>T-117</v>
          </cell>
          <cell r="F303">
            <v>43230</v>
          </cell>
          <cell r="G303">
            <v>73514</v>
          </cell>
          <cell r="H303">
            <v>1.05</v>
          </cell>
          <cell r="I303">
            <v>43465</v>
          </cell>
        </row>
        <row r="304">
          <cell r="A304" t="str">
            <v>AGUA DE CARROTANQUE</v>
          </cell>
          <cell r="B304">
            <v>636</v>
          </cell>
          <cell r="C304" t="str">
            <v>LT</v>
          </cell>
          <cell r="D304">
            <v>16</v>
          </cell>
          <cell r="E304">
            <v>0</v>
          </cell>
          <cell r="F304">
            <v>43167</v>
          </cell>
          <cell r="G304">
            <v>15</v>
          </cell>
          <cell r="H304">
            <v>1.05</v>
          </cell>
          <cell r="I304">
            <v>43465</v>
          </cell>
        </row>
        <row r="305">
          <cell r="A305" t="str">
            <v>AIR TOC D (AIRE) 20 KILOS</v>
          </cell>
          <cell r="B305">
            <v>637</v>
          </cell>
          <cell r="C305" t="str">
            <v>KG</v>
          </cell>
          <cell r="D305">
            <v>3358</v>
          </cell>
          <cell r="E305">
            <v>0</v>
          </cell>
          <cell r="F305">
            <v>40686</v>
          </cell>
          <cell r="G305">
            <v>2506</v>
          </cell>
          <cell r="H305">
            <v>1.34</v>
          </cell>
          <cell r="I305">
            <v>43465</v>
          </cell>
        </row>
        <row r="306">
          <cell r="A306" t="str">
            <v>AIRE ACONDI. DE 56600 BTU TIPO SPLIT</v>
          </cell>
          <cell r="B306">
            <v>105661</v>
          </cell>
          <cell r="C306" t="str">
            <v>UNI</v>
          </cell>
          <cell r="D306">
            <v>10323990</v>
          </cell>
          <cell r="E306">
            <v>0</v>
          </cell>
          <cell r="F306">
            <v>42227</v>
          </cell>
          <cell r="G306">
            <v>8462287</v>
          </cell>
          <cell r="H306">
            <v>1.22</v>
          </cell>
          <cell r="I306">
            <v>43465</v>
          </cell>
        </row>
        <row r="307">
          <cell r="A307" t="str">
            <v>AIREADOR EQUIPO PERF CESPED</v>
          </cell>
          <cell r="B307">
            <v>102531</v>
          </cell>
          <cell r="C307" t="str">
            <v>M2</v>
          </cell>
          <cell r="D307">
            <v>601</v>
          </cell>
          <cell r="E307">
            <v>0</v>
          </cell>
          <cell r="F307">
            <v>43185</v>
          </cell>
          <cell r="G307">
            <v>572.5</v>
          </cell>
          <cell r="H307">
            <v>1.05</v>
          </cell>
          <cell r="I307">
            <v>43465</v>
          </cell>
        </row>
        <row r="308">
          <cell r="A308" t="str">
            <v>AISLADOR DE PIN - ANSI 55-5</v>
          </cell>
          <cell r="B308">
            <v>105004</v>
          </cell>
          <cell r="C308" t="str">
            <v>UNI</v>
          </cell>
          <cell r="D308">
            <v>15301</v>
          </cell>
          <cell r="E308">
            <v>0</v>
          </cell>
          <cell r="F308">
            <v>43167</v>
          </cell>
          <cell r="G308">
            <v>14572</v>
          </cell>
          <cell r="H308">
            <v>1.05</v>
          </cell>
          <cell r="I308">
            <v>43465</v>
          </cell>
        </row>
        <row r="309">
          <cell r="A309" t="str">
            <v>AISLADOR DE PIN DE 15KV</v>
          </cell>
          <cell r="B309">
            <v>625</v>
          </cell>
          <cell r="C309" t="str">
            <v>UNI</v>
          </cell>
          <cell r="D309">
            <v>15069</v>
          </cell>
          <cell r="E309" t="str">
            <v>ANSI 52 - 30</v>
          </cell>
          <cell r="F309">
            <v>43329</v>
          </cell>
          <cell r="G309">
            <v>14351</v>
          </cell>
          <cell r="H309">
            <v>1.05</v>
          </cell>
          <cell r="I309">
            <v>43465</v>
          </cell>
        </row>
        <row r="310">
          <cell r="A310" t="str">
            <v>AISLADOR DE PIN DE ANSI 52-1</v>
          </cell>
          <cell r="B310">
            <v>3723</v>
          </cell>
          <cell r="C310" t="str">
            <v>UNI</v>
          </cell>
          <cell r="D310">
            <v>28400</v>
          </cell>
          <cell r="E310" t="str">
            <v>30AS06R</v>
          </cell>
          <cell r="F310">
            <v>43182</v>
          </cell>
          <cell r="G310">
            <v>27048</v>
          </cell>
          <cell r="H310">
            <v>1.05</v>
          </cell>
          <cell r="I310">
            <v>43465</v>
          </cell>
        </row>
        <row r="311">
          <cell r="A311" t="str">
            <v>AISLADOR DE PIN DE ANSI 52-4</v>
          </cell>
          <cell r="B311">
            <v>3732</v>
          </cell>
          <cell r="C311" t="str">
            <v>UNI</v>
          </cell>
          <cell r="D311">
            <v>50608</v>
          </cell>
          <cell r="E311" t="str">
            <v>30AS10</v>
          </cell>
          <cell r="F311">
            <v>40394</v>
          </cell>
          <cell r="G311">
            <v>36940</v>
          </cell>
          <cell r="H311">
            <v>1.37</v>
          </cell>
          <cell r="I311">
            <v>43465</v>
          </cell>
        </row>
        <row r="312">
          <cell r="A312" t="str">
            <v>AISLADOR PARA BARRAJE 40X30MM (100AMP)</v>
          </cell>
          <cell r="B312">
            <v>104836</v>
          </cell>
          <cell r="C312" t="str">
            <v>UNI</v>
          </cell>
          <cell r="D312">
            <v>3572</v>
          </cell>
          <cell r="E312">
            <v>0</v>
          </cell>
          <cell r="F312">
            <v>42857</v>
          </cell>
          <cell r="G312">
            <v>3276.7</v>
          </cell>
          <cell r="H312">
            <v>1.0900000000000001</v>
          </cell>
          <cell r="I312">
            <v>43465</v>
          </cell>
        </row>
        <row r="313">
          <cell r="A313" t="str">
            <v>AISLADOR PIN 34.5KV ANSI 56-3</v>
          </cell>
          <cell r="B313">
            <v>3693</v>
          </cell>
          <cell r="C313" t="str">
            <v>UNI</v>
          </cell>
          <cell r="D313">
            <v>44980</v>
          </cell>
          <cell r="E313" t="str">
            <v>30A34KV</v>
          </cell>
          <cell r="F313">
            <v>41246</v>
          </cell>
          <cell r="G313">
            <v>34600</v>
          </cell>
          <cell r="H313">
            <v>1.3</v>
          </cell>
          <cell r="I313">
            <v>43465</v>
          </cell>
        </row>
        <row r="314">
          <cell r="A314" t="str">
            <v>AISLADOR TIPO CARRETE</v>
          </cell>
          <cell r="B314">
            <v>104913</v>
          </cell>
          <cell r="C314" t="str">
            <v>UNI</v>
          </cell>
          <cell r="D314">
            <v>2180</v>
          </cell>
          <cell r="E314">
            <v>0</v>
          </cell>
          <cell r="F314">
            <v>42776</v>
          </cell>
          <cell r="G314">
            <v>2000</v>
          </cell>
          <cell r="H314">
            <v>1.0900000000000001</v>
          </cell>
          <cell r="I314">
            <v>43465</v>
          </cell>
        </row>
        <row r="315">
          <cell r="A315" t="str">
            <v>AISLAMIENTO TERMICO ACUSTICO (Fibr. vidrio)</v>
          </cell>
          <cell r="B315">
            <v>105588</v>
          </cell>
          <cell r="C315" t="str">
            <v>M2</v>
          </cell>
          <cell r="D315">
            <v>17975</v>
          </cell>
          <cell r="E315">
            <v>0</v>
          </cell>
          <cell r="F315">
            <v>42117</v>
          </cell>
          <cell r="G315">
            <v>14734</v>
          </cell>
          <cell r="H315">
            <v>1.22</v>
          </cell>
          <cell r="I315">
            <v>43465</v>
          </cell>
        </row>
        <row r="316">
          <cell r="A316" t="str">
            <v>AISLAPOR FIGURADO .61x1.22 2.5m</v>
          </cell>
          <cell r="B316">
            <v>1720</v>
          </cell>
          <cell r="C316" t="str">
            <v>UNI</v>
          </cell>
          <cell r="D316">
            <v>6850</v>
          </cell>
          <cell r="E316">
            <v>0</v>
          </cell>
          <cell r="F316">
            <v>40337</v>
          </cell>
          <cell r="G316">
            <v>5000</v>
          </cell>
          <cell r="H316">
            <v>1.37</v>
          </cell>
          <cell r="I316">
            <v>43465</v>
          </cell>
        </row>
        <row r="317">
          <cell r="A317" t="str">
            <v>AISLAPOR LE BARON .61x1.22 25mm</v>
          </cell>
          <cell r="B317">
            <v>1718</v>
          </cell>
          <cell r="C317" t="str">
            <v>UNI</v>
          </cell>
          <cell r="D317">
            <v>9453</v>
          </cell>
          <cell r="E317">
            <v>0</v>
          </cell>
          <cell r="F317">
            <v>40337</v>
          </cell>
          <cell r="G317">
            <v>6900</v>
          </cell>
          <cell r="H317">
            <v>1.37</v>
          </cell>
          <cell r="I317">
            <v>43465</v>
          </cell>
        </row>
        <row r="318">
          <cell r="A318" t="str">
            <v>AISLAPOR TAYRONA .62x1.22 25mm</v>
          </cell>
          <cell r="B318">
            <v>1721</v>
          </cell>
          <cell r="C318" t="str">
            <v>UNI</v>
          </cell>
          <cell r="D318">
            <v>8905</v>
          </cell>
          <cell r="E318">
            <v>0</v>
          </cell>
          <cell r="F318">
            <v>40337</v>
          </cell>
          <cell r="G318">
            <v>6500</v>
          </cell>
          <cell r="H318">
            <v>1.37</v>
          </cell>
          <cell r="I318">
            <v>43465</v>
          </cell>
        </row>
        <row r="319">
          <cell r="A319" t="str">
            <v>AJUSTE AL DISEÑO ARQUITECTONICO PARA</v>
          </cell>
          <cell r="B319">
            <v>101403</v>
          </cell>
          <cell r="C319" t="str">
            <v>PARQ</v>
          </cell>
          <cell r="D319">
            <v>2497461</v>
          </cell>
          <cell r="E319">
            <v>0</v>
          </cell>
          <cell r="F319">
            <v>41220</v>
          </cell>
          <cell r="G319">
            <v>1921124</v>
          </cell>
          <cell r="H319">
            <v>1.3</v>
          </cell>
          <cell r="I319">
            <v>43465</v>
          </cell>
        </row>
        <row r="320">
          <cell r="A320" t="str">
            <v>ALACENA P/HORNO.60 x 1.96 FUTURA</v>
          </cell>
          <cell r="B320">
            <v>2780</v>
          </cell>
          <cell r="C320" t="str">
            <v>UNI</v>
          </cell>
          <cell r="D320">
            <v>1137486</v>
          </cell>
          <cell r="E320">
            <v>71962</v>
          </cell>
          <cell r="F320">
            <v>39661</v>
          </cell>
          <cell r="G320">
            <v>773800</v>
          </cell>
          <cell r="H320">
            <v>1.47</v>
          </cell>
          <cell r="I320">
            <v>43465</v>
          </cell>
        </row>
        <row r="321">
          <cell r="A321" t="str">
            <v>ALACENA P/HORNO.76 x 1.96 FUTURA</v>
          </cell>
          <cell r="B321">
            <v>2779</v>
          </cell>
          <cell r="C321" t="str">
            <v>UNI</v>
          </cell>
          <cell r="D321">
            <v>1153068</v>
          </cell>
          <cell r="E321">
            <v>72961</v>
          </cell>
          <cell r="F321">
            <v>39661</v>
          </cell>
          <cell r="G321">
            <v>784400</v>
          </cell>
          <cell r="H321">
            <v>1.47</v>
          </cell>
          <cell r="I321">
            <v>43465</v>
          </cell>
        </row>
        <row r="322">
          <cell r="A322" t="str">
            <v>Alacenador para Carril de 50ml Acero Al Carbono</v>
          </cell>
          <cell r="B322">
            <v>105868</v>
          </cell>
          <cell r="C322" t="str">
            <v>UNI</v>
          </cell>
          <cell r="D322">
            <v>3335000</v>
          </cell>
          <cell r="E322">
            <v>0</v>
          </cell>
          <cell r="F322">
            <v>42598</v>
          </cell>
          <cell r="G322">
            <v>2900000</v>
          </cell>
          <cell r="H322">
            <v>1.1499999999999999</v>
          </cell>
          <cell r="I322">
            <v>43465</v>
          </cell>
        </row>
        <row r="323">
          <cell r="A323" t="str">
            <v>ALAMBRE AISLADO No. 8 THHN-THWN 90 600V</v>
          </cell>
          <cell r="B323">
            <v>718</v>
          </cell>
          <cell r="C323" t="str">
            <v>ML</v>
          </cell>
          <cell r="D323">
            <v>2724</v>
          </cell>
          <cell r="E323">
            <v>200307</v>
          </cell>
          <cell r="F323">
            <v>43196</v>
          </cell>
          <cell r="G323">
            <v>2594</v>
          </cell>
          <cell r="H323">
            <v>1.05</v>
          </cell>
          <cell r="I323">
            <v>43465</v>
          </cell>
        </row>
        <row r="324">
          <cell r="A324" t="str">
            <v>ALAMBRE AISLADO No.12 THHN-THWN (NO</v>
          </cell>
          <cell r="B324">
            <v>103843</v>
          </cell>
          <cell r="C324" t="str">
            <v>ML</v>
          </cell>
          <cell r="D324">
            <v>944</v>
          </cell>
          <cell r="E324">
            <v>0</v>
          </cell>
          <cell r="F324">
            <v>43196</v>
          </cell>
          <cell r="G324">
            <v>899</v>
          </cell>
          <cell r="H324">
            <v>1.05</v>
          </cell>
          <cell r="I324">
            <v>43465</v>
          </cell>
        </row>
        <row r="325">
          <cell r="A325" t="str">
            <v>ALAMBRE AISLADO No.12 THHN-THWN 90</v>
          </cell>
          <cell r="B325">
            <v>3784</v>
          </cell>
          <cell r="C325" t="str">
            <v>ML</v>
          </cell>
          <cell r="D325">
            <v>1103</v>
          </cell>
          <cell r="E325">
            <v>200303</v>
          </cell>
          <cell r="F325">
            <v>43334</v>
          </cell>
          <cell r="G325">
            <v>1050</v>
          </cell>
          <cell r="H325">
            <v>1.05</v>
          </cell>
          <cell r="I325">
            <v>43465</v>
          </cell>
        </row>
        <row r="326">
          <cell r="A326" t="str">
            <v>ALAMBRE AISLADO No.14 THHN-THWN 90</v>
          </cell>
          <cell r="B326">
            <v>191</v>
          </cell>
          <cell r="C326" t="str">
            <v>ML</v>
          </cell>
          <cell r="D326">
            <v>682</v>
          </cell>
          <cell r="E326">
            <v>200303</v>
          </cell>
          <cell r="F326">
            <v>42294</v>
          </cell>
          <cell r="G326">
            <v>559</v>
          </cell>
          <cell r="H326">
            <v>1.22</v>
          </cell>
          <cell r="I326">
            <v>43465</v>
          </cell>
        </row>
        <row r="327">
          <cell r="A327" t="str">
            <v>ALAMBRE AISLADO No.14 THHN-THWN 90</v>
          </cell>
          <cell r="B327">
            <v>721</v>
          </cell>
          <cell r="C327" t="str">
            <v>ML</v>
          </cell>
          <cell r="D327">
            <v>756</v>
          </cell>
          <cell r="E327">
            <v>200300</v>
          </cell>
          <cell r="F327">
            <v>43213</v>
          </cell>
          <cell r="G327">
            <v>720</v>
          </cell>
          <cell r="H327">
            <v>1.05</v>
          </cell>
          <cell r="I327">
            <v>43465</v>
          </cell>
        </row>
        <row r="328">
          <cell r="A328" t="str">
            <v>ALAMBRE AWG No.8</v>
          </cell>
          <cell r="B328">
            <v>7000</v>
          </cell>
          <cell r="C328" t="str">
            <v>ML</v>
          </cell>
          <cell r="D328">
            <v>22834</v>
          </cell>
          <cell r="E328" t="str">
            <v>0190071A</v>
          </cell>
          <cell r="F328">
            <v>40394</v>
          </cell>
          <cell r="G328">
            <v>16667</v>
          </cell>
          <cell r="H328">
            <v>1.37</v>
          </cell>
          <cell r="I328">
            <v>43465</v>
          </cell>
        </row>
        <row r="329">
          <cell r="A329" t="str">
            <v>ALAMBRE COBRE # 10</v>
          </cell>
          <cell r="B329">
            <v>101426</v>
          </cell>
          <cell r="C329" t="str">
            <v>ML</v>
          </cell>
          <cell r="D329">
            <v>1713</v>
          </cell>
          <cell r="E329">
            <v>200796</v>
          </cell>
          <cell r="F329">
            <v>40394</v>
          </cell>
          <cell r="G329">
            <v>1250</v>
          </cell>
          <cell r="H329">
            <v>1.37</v>
          </cell>
          <cell r="I329">
            <v>43465</v>
          </cell>
        </row>
        <row r="330">
          <cell r="A330" t="str">
            <v>ALAMBRE COBRE AWG 12 THHN-90 AISLADO(</v>
          </cell>
          <cell r="B330">
            <v>101427</v>
          </cell>
          <cell r="C330" t="str">
            <v>ML</v>
          </cell>
          <cell r="D330">
            <v>883</v>
          </cell>
          <cell r="E330">
            <v>200796</v>
          </cell>
          <cell r="F330">
            <v>42587</v>
          </cell>
          <cell r="G330">
            <v>768</v>
          </cell>
          <cell r="H330">
            <v>1.1499999999999999</v>
          </cell>
          <cell r="I330">
            <v>43465</v>
          </cell>
        </row>
        <row r="331">
          <cell r="A331" t="str">
            <v>ALAMBRE COBRE DESNUDO # 10</v>
          </cell>
          <cell r="B331">
            <v>2764</v>
          </cell>
          <cell r="C331" t="str">
            <v>ML</v>
          </cell>
          <cell r="D331">
            <v>1838</v>
          </cell>
          <cell r="E331" t="str">
            <v>26AD10I</v>
          </cell>
          <cell r="F331">
            <v>43250</v>
          </cell>
          <cell r="G331">
            <v>1750</v>
          </cell>
          <cell r="H331">
            <v>1.05</v>
          </cell>
          <cell r="I331">
            <v>43465</v>
          </cell>
        </row>
        <row r="332">
          <cell r="A332" t="str">
            <v>ALAMBRE COBRE DESNUDO # 10 (NO USAR)</v>
          </cell>
          <cell r="B332">
            <v>103437</v>
          </cell>
          <cell r="C332" t="str">
            <v>ML</v>
          </cell>
          <cell r="D332">
            <v>1574</v>
          </cell>
          <cell r="E332">
            <v>0</v>
          </cell>
          <cell r="F332">
            <v>41717</v>
          </cell>
          <cell r="G332">
            <v>1249</v>
          </cell>
          <cell r="H332">
            <v>1.26</v>
          </cell>
          <cell r="I332">
            <v>43465</v>
          </cell>
        </row>
        <row r="333">
          <cell r="A333" t="str">
            <v>ALAMBRE COBRE No.12 AISLADOTHH(N0</v>
          </cell>
          <cell r="B333">
            <v>102511</v>
          </cell>
          <cell r="C333" t="str">
            <v>ML</v>
          </cell>
          <cell r="D333">
            <v>942</v>
          </cell>
          <cell r="E333">
            <v>0</v>
          </cell>
          <cell r="F333">
            <v>42775</v>
          </cell>
          <cell r="G333">
            <v>864.33</v>
          </cell>
          <cell r="H333">
            <v>1.0900000000000001</v>
          </cell>
          <cell r="I333">
            <v>43465</v>
          </cell>
        </row>
        <row r="334">
          <cell r="A334" t="str">
            <v>Alambre Cu 3N°12 AWG THHN</v>
          </cell>
          <cell r="B334">
            <v>101534</v>
          </cell>
          <cell r="C334" t="str">
            <v>ML</v>
          </cell>
          <cell r="D334">
            <v>2335</v>
          </cell>
          <cell r="E334" t="str">
            <v>26CA02</v>
          </cell>
          <cell r="F334">
            <v>42859</v>
          </cell>
          <cell r="G334">
            <v>2142</v>
          </cell>
          <cell r="H334">
            <v>1.0900000000000001</v>
          </cell>
          <cell r="I334">
            <v>43465</v>
          </cell>
        </row>
        <row r="335">
          <cell r="A335" t="str">
            <v>ALAMBRE Cu aislado AWG 10 THHN- 90G</v>
          </cell>
          <cell r="B335">
            <v>90008</v>
          </cell>
          <cell r="C335" t="str">
            <v>ML</v>
          </cell>
          <cell r="D335">
            <v>1799</v>
          </cell>
          <cell r="E335">
            <v>200305</v>
          </cell>
          <cell r="F335">
            <v>42775</v>
          </cell>
          <cell r="G335">
            <v>1650</v>
          </cell>
          <cell r="H335">
            <v>1.0900000000000001</v>
          </cell>
          <cell r="I335">
            <v>43465</v>
          </cell>
        </row>
        <row r="336">
          <cell r="A336" t="str">
            <v>ALAMBRE Cu aislado AWG 10 THHN- 90G</v>
          </cell>
          <cell r="B336">
            <v>101729</v>
          </cell>
          <cell r="C336" t="str">
            <v>ML</v>
          </cell>
          <cell r="D336">
            <v>1298</v>
          </cell>
          <cell r="E336">
            <v>200305</v>
          </cell>
          <cell r="F336">
            <v>42625</v>
          </cell>
          <cell r="G336">
            <v>1129</v>
          </cell>
          <cell r="H336">
            <v>1.1499999999999999</v>
          </cell>
          <cell r="I336">
            <v>43465</v>
          </cell>
        </row>
        <row r="337">
          <cell r="A337" t="str">
            <v>ALAMBRE Cu AWG 10 THHN- 90G</v>
          </cell>
          <cell r="B337">
            <v>101424</v>
          </cell>
          <cell r="C337" t="str">
            <v>ML</v>
          </cell>
          <cell r="D337">
            <v>10871</v>
          </cell>
          <cell r="E337">
            <v>200305</v>
          </cell>
          <cell r="F337">
            <v>41876</v>
          </cell>
          <cell r="G337">
            <v>8628</v>
          </cell>
          <cell r="H337">
            <v>1.26</v>
          </cell>
          <cell r="I337">
            <v>43465</v>
          </cell>
        </row>
        <row r="338">
          <cell r="A338" t="str">
            <v>ALAMBRE Cu DESNUDO AWG 12</v>
          </cell>
          <cell r="B338">
            <v>101422</v>
          </cell>
          <cell r="C338" t="str">
            <v>ML</v>
          </cell>
          <cell r="D338">
            <v>1155</v>
          </cell>
          <cell r="E338">
            <v>200796</v>
          </cell>
          <cell r="F338">
            <v>43173</v>
          </cell>
          <cell r="G338">
            <v>1100</v>
          </cell>
          <cell r="H338">
            <v>1.05</v>
          </cell>
          <cell r="I338">
            <v>43465</v>
          </cell>
        </row>
        <row r="339">
          <cell r="A339" t="str">
            <v>ALAMBRE DE AMARRE NEGRO CAL-18 (NO</v>
          </cell>
          <cell r="B339">
            <v>7007</v>
          </cell>
          <cell r="C339" t="str">
            <v>KG</v>
          </cell>
          <cell r="D339">
            <v>4001</v>
          </cell>
          <cell r="E339">
            <v>0</v>
          </cell>
          <cell r="F339">
            <v>43266</v>
          </cell>
          <cell r="G339">
            <v>3810</v>
          </cell>
          <cell r="H339">
            <v>1.05</v>
          </cell>
          <cell r="I339">
            <v>43465</v>
          </cell>
        </row>
        <row r="340">
          <cell r="A340" t="str">
            <v>ALAMBRE DE COBRE DESNUDO # 14</v>
          </cell>
          <cell r="B340">
            <v>48</v>
          </cell>
          <cell r="C340" t="str">
            <v>ML</v>
          </cell>
          <cell r="D340">
            <v>655</v>
          </cell>
          <cell r="E340" t="str">
            <v>26AD14I</v>
          </cell>
          <cell r="F340">
            <v>42808</v>
          </cell>
          <cell r="G340">
            <v>601</v>
          </cell>
          <cell r="H340">
            <v>1.0900000000000001</v>
          </cell>
          <cell r="I340">
            <v>43465</v>
          </cell>
        </row>
        <row r="341">
          <cell r="A341" t="str">
            <v>ALAMBRE DE COBRE DESNUDO # 14 (NO</v>
          </cell>
          <cell r="B341">
            <v>3602</v>
          </cell>
          <cell r="C341" t="str">
            <v>ML</v>
          </cell>
          <cell r="D341">
            <v>598</v>
          </cell>
          <cell r="E341">
            <v>200796</v>
          </cell>
          <cell r="F341">
            <v>41240</v>
          </cell>
          <cell r="G341">
            <v>460</v>
          </cell>
          <cell r="H341">
            <v>1.3</v>
          </cell>
          <cell r="I341">
            <v>43465</v>
          </cell>
        </row>
        <row r="342">
          <cell r="A342" t="str">
            <v>Alambre de cobre desnudo N°4 AWG</v>
          </cell>
          <cell r="B342">
            <v>101777</v>
          </cell>
          <cell r="C342" t="str">
            <v>ML</v>
          </cell>
          <cell r="D342">
            <v>7785</v>
          </cell>
          <cell r="E342" t="str">
            <v>26CA02</v>
          </cell>
          <cell r="F342">
            <v>40772</v>
          </cell>
          <cell r="G342">
            <v>5810</v>
          </cell>
          <cell r="H342">
            <v>1.34</v>
          </cell>
          <cell r="I342">
            <v>43465</v>
          </cell>
        </row>
        <row r="343">
          <cell r="A343" t="str">
            <v>Alambre de Cobre Desnudo N°6</v>
          </cell>
          <cell r="B343">
            <v>103435</v>
          </cell>
          <cell r="C343" t="str">
            <v>ML</v>
          </cell>
          <cell r="D343">
            <v>4864</v>
          </cell>
          <cell r="E343">
            <v>0</v>
          </cell>
          <cell r="F343">
            <v>40772</v>
          </cell>
          <cell r="G343">
            <v>3630</v>
          </cell>
          <cell r="H343">
            <v>1.34</v>
          </cell>
          <cell r="I343">
            <v>43465</v>
          </cell>
        </row>
        <row r="344">
          <cell r="A344" t="str">
            <v>ALAMBRE DE CU DESNUDO #8 INTERM DI 3.26</v>
          </cell>
          <cell r="B344">
            <v>2766</v>
          </cell>
          <cell r="C344" t="str">
            <v>ML</v>
          </cell>
          <cell r="D344">
            <v>2562</v>
          </cell>
          <cell r="E344" t="str">
            <v>26AD08I</v>
          </cell>
          <cell r="F344">
            <v>42877</v>
          </cell>
          <cell r="G344">
            <v>2350</v>
          </cell>
          <cell r="H344">
            <v>1.0900000000000001</v>
          </cell>
          <cell r="I344">
            <v>43465</v>
          </cell>
        </row>
        <row r="345">
          <cell r="A345" t="str">
            <v>ALAMBRE DE PUAS C.12.5 X 330 M</v>
          </cell>
          <cell r="B345">
            <v>36</v>
          </cell>
          <cell r="C345" t="str">
            <v>ROLLO</v>
          </cell>
          <cell r="D345">
            <v>156272</v>
          </cell>
          <cell r="E345">
            <v>0</v>
          </cell>
          <cell r="F345">
            <v>43377</v>
          </cell>
          <cell r="G345">
            <v>148830</v>
          </cell>
          <cell r="H345">
            <v>1.05</v>
          </cell>
          <cell r="I345">
            <v>43465</v>
          </cell>
        </row>
        <row r="346">
          <cell r="A346" t="str">
            <v>ALAMBRE DE PUAS C.12.5 X 330 M (KG)</v>
          </cell>
          <cell r="B346">
            <v>101280</v>
          </cell>
          <cell r="C346" t="str">
            <v>KG</v>
          </cell>
          <cell r="D346">
            <v>4596</v>
          </cell>
          <cell r="E346">
            <v>0</v>
          </cell>
          <cell r="F346">
            <v>43377</v>
          </cell>
          <cell r="G346">
            <v>4377</v>
          </cell>
          <cell r="H346">
            <v>1.05</v>
          </cell>
          <cell r="I346">
            <v>43465</v>
          </cell>
        </row>
        <row r="347">
          <cell r="A347" t="str">
            <v>ALAMBRE DE PUAS C.12.5 X 330 M (ML)</v>
          </cell>
          <cell r="B347">
            <v>4</v>
          </cell>
          <cell r="C347" t="str">
            <v>ML</v>
          </cell>
          <cell r="D347">
            <v>474</v>
          </cell>
          <cell r="E347">
            <v>0</v>
          </cell>
          <cell r="F347">
            <v>43171</v>
          </cell>
          <cell r="G347">
            <v>451</v>
          </cell>
          <cell r="H347">
            <v>1.05</v>
          </cell>
          <cell r="I347">
            <v>43465</v>
          </cell>
        </row>
        <row r="348">
          <cell r="A348" t="str">
            <v>ALAMBRE DESN #4 INTER DI 1.35</v>
          </cell>
          <cell r="B348">
            <v>2763</v>
          </cell>
          <cell r="C348" t="str">
            <v>ML</v>
          </cell>
          <cell r="D348">
            <v>286</v>
          </cell>
          <cell r="E348" t="str">
            <v>26AD14I</v>
          </cell>
          <cell r="F348">
            <v>40399</v>
          </cell>
          <cell r="G348">
            <v>209</v>
          </cell>
          <cell r="H348">
            <v>1.37</v>
          </cell>
          <cell r="I348">
            <v>43465</v>
          </cell>
        </row>
        <row r="349">
          <cell r="A349" t="str">
            <v>ALAMBRE DESNUDO #12 INTER DI 1.62</v>
          </cell>
          <cell r="B349">
            <v>2765</v>
          </cell>
          <cell r="C349" t="str">
            <v>ML</v>
          </cell>
          <cell r="D349">
            <v>903</v>
          </cell>
          <cell r="E349" t="str">
            <v>26AD12I</v>
          </cell>
          <cell r="F349">
            <v>42262</v>
          </cell>
          <cell r="G349">
            <v>740</v>
          </cell>
          <cell r="H349">
            <v>1.22</v>
          </cell>
          <cell r="I349">
            <v>43465</v>
          </cell>
        </row>
        <row r="350">
          <cell r="A350" t="str">
            <v>ALAMBRE ELECTRICO No 12 PROCABLES(NO</v>
          </cell>
          <cell r="B350">
            <v>129</v>
          </cell>
          <cell r="C350" t="str">
            <v>ML</v>
          </cell>
          <cell r="D350">
            <v>1119</v>
          </cell>
          <cell r="E350">
            <v>200303</v>
          </cell>
          <cell r="F350">
            <v>40784</v>
          </cell>
          <cell r="G350">
            <v>835</v>
          </cell>
          <cell r="H350">
            <v>1.34</v>
          </cell>
          <cell r="I350">
            <v>43465</v>
          </cell>
        </row>
        <row r="351">
          <cell r="A351" t="str">
            <v>ALAMBRE GALVANIZADO Cal. 10</v>
          </cell>
          <cell r="B351">
            <v>5</v>
          </cell>
          <cell r="C351" t="str">
            <v>KG</v>
          </cell>
          <cell r="D351">
            <v>4016</v>
          </cell>
          <cell r="E351">
            <v>0</v>
          </cell>
          <cell r="F351">
            <v>43250</v>
          </cell>
          <cell r="G351">
            <v>3825</v>
          </cell>
          <cell r="H351">
            <v>1.05</v>
          </cell>
          <cell r="I351">
            <v>43465</v>
          </cell>
        </row>
        <row r="352">
          <cell r="A352" t="str">
            <v>ALAMBRE GALVANIZADO Cal. 12</v>
          </cell>
          <cell r="B352">
            <v>247</v>
          </cell>
          <cell r="C352" t="str">
            <v>KG</v>
          </cell>
          <cell r="D352">
            <v>4026</v>
          </cell>
          <cell r="E352">
            <v>0</v>
          </cell>
          <cell r="F352">
            <v>42075</v>
          </cell>
          <cell r="G352">
            <v>3300</v>
          </cell>
          <cell r="H352">
            <v>1.22</v>
          </cell>
          <cell r="I352">
            <v>43465</v>
          </cell>
        </row>
        <row r="353">
          <cell r="A353" t="str">
            <v>ALAMBRE GALVANIZADO Cal. 13</v>
          </cell>
          <cell r="B353">
            <v>105697</v>
          </cell>
          <cell r="C353" t="str">
            <v>KG</v>
          </cell>
          <cell r="D353">
            <v>3904</v>
          </cell>
          <cell r="E353">
            <v>0</v>
          </cell>
          <cell r="F353">
            <v>42307</v>
          </cell>
          <cell r="G353">
            <v>3200</v>
          </cell>
          <cell r="H353">
            <v>1.22</v>
          </cell>
          <cell r="I353">
            <v>43465</v>
          </cell>
        </row>
        <row r="354">
          <cell r="A354" t="str">
            <v>ALAMBRE GALVANIZADO Cal. 14</v>
          </cell>
          <cell r="B354">
            <v>7</v>
          </cell>
          <cell r="C354" t="str">
            <v>KG</v>
          </cell>
          <cell r="D354">
            <v>4456</v>
          </cell>
          <cell r="E354">
            <v>0</v>
          </cell>
          <cell r="F354">
            <v>43241</v>
          </cell>
          <cell r="G354">
            <v>4244</v>
          </cell>
          <cell r="H354">
            <v>1.05</v>
          </cell>
          <cell r="I354">
            <v>43465</v>
          </cell>
        </row>
        <row r="355">
          <cell r="A355" t="str">
            <v>ALAMBRE GALVANIZADO Cal. 16</v>
          </cell>
          <cell r="B355">
            <v>6</v>
          </cell>
          <cell r="C355" t="str">
            <v>KG</v>
          </cell>
          <cell r="D355">
            <v>4946</v>
          </cell>
          <cell r="E355">
            <v>0</v>
          </cell>
          <cell r="F355">
            <v>43172</v>
          </cell>
          <cell r="G355">
            <v>4710</v>
          </cell>
          <cell r="H355">
            <v>1.05</v>
          </cell>
          <cell r="I355">
            <v>43465</v>
          </cell>
        </row>
        <row r="356">
          <cell r="A356" t="str">
            <v>ALAMBRE NEGRO Cal. 18</v>
          </cell>
          <cell r="B356">
            <v>9</v>
          </cell>
          <cell r="C356" t="str">
            <v>KG</v>
          </cell>
          <cell r="D356">
            <v>4001</v>
          </cell>
          <cell r="E356">
            <v>0</v>
          </cell>
          <cell r="F356">
            <v>43167</v>
          </cell>
          <cell r="G356">
            <v>3810</v>
          </cell>
          <cell r="H356">
            <v>1.05</v>
          </cell>
          <cell r="I356">
            <v>43465</v>
          </cell>
        </row>
        <row r="357">
          <cell r="A357" t="str">
            <v>ALAMBRE NEGRO Cal. 18 (NO USAR)</v>
          </cell>
          <cell r="B357">
            <v>102453</v>
          </cell>
          <cell r="C357" t="str">
            <v>KG</v>
          </cell>
          <cell r="D357">
            <v>3270</v>
          </cell>
          <cell r="E357">
            <v>0</v>
          </cell>
          <cell r="F357">
            <v>42815</v>
          </cell>
          <cell r="G357">
            <v>3000</v>
          </cell>
          <cell r="H357">
            <v>1.0900000000000001</v>
          </cell>
          <cell r="I357">
            <v>43465</v>
          </cell>
        </row>
        <row r="358">
          <cell r="A358" t="str">
            <v>ALAMBRE NEGRO No 18 (NO USAR)</v>
          </cell>
          <cell r="B358">
            <v>1852</v>
          </cell>
          <cell r="C358" t="str">
            <v>KG</v>
          </cell>
          <cell r="D358">
            <v>3270</v>
          </cell>
          <cell r="E358">
            <v>0</v>
          </cell>
          <cell r="F358">
            <v>42815</v>
          </cell>
          <cell r="G358">
            <v>3000</v>
          </cell>
          <cell r="H358">
            <v>1.0900000000000001</v>
          </cell>
          <cell r="I358">
            <v>43465</v>
          </cell>
        </row>
        <row r="359">
          <cell r="A359" t="str">
            <v>ALAMBRE No 10 PROCABLES</v>
          </cell>
          <cell r="B359">
            <v>104</v>
          </cell>
          <cell r="C359" t="str">
            <v>ML</v>
          </cell>
          <cell r="D359">
            <v>1876</v>
          </cell>
          <cell r="E359">
            <v>200303</v>
          </cell>
          <cell r="F359">
            <v>40784</v>
          </cell>
          <cell r="G359">
            <v>1400</v>
          </cell>
          <cell r="H359">
            <v>1.34</v>
          </cell>
          <cell r="I359">
            <v>43465</v>
          </cell>
        </row>
        <row r="360">
          <cell r="A360" t="str">
            <v>ALAMBRE No 8 PROCABLES</v>
          </cell>
          <cell r="B360">
            <v>58</v>
          </cell>
          <cell r="C360" t="str">
            <v>ML</v>
          </cell>
          <cell r="D360">
            <v>3002</v>
          </cell>
          <cell r="E360">
            <v>200303</v>
          </cell>
          <cell r="F360">
            <v>40784</v>
          </cell>
          <cell r="G360">
            <v>2240</v>
          </cell>
          <cell r="H360">
            <v>1.34</v>
          </cell>
          <cell r="I360">
            <v>43465</v>
          </cell>
        </row>
        <row r="361">
          <cell r="A361" t="str">
            <v>ALAMBRE PARALELO 2x18 DWP - 2PE</v>
          </cell>
          <cell r="B361">
            <v>2832</v>
          </cell>
          <cell r="C361" t="str">
            <v>ML</v>
          </cell>
          <cell r="D361">
            <v>2107</v>
          </cell>
          <cell r="E361">
            <v>202464</v>
          </cell>
          <cell r="F361">
            <v>40399</v>
          </cell>
          <cell r="G361">
            <v>1538</v>
          </cell>
          <cell r="H361">
            <v>1.37</v>
          </cell>
          <cell r="I361">
            <v>43465</v>
          </cell>
        </row>
        <row r="362">
          <cell r="A362" t="str">
            <v>ALAMBRE PARALELO 2x18 DWP - PVC</v>
          </cell>
          <cell r="B362">
            <v>2816</v>
          </cell>
          <cell r="C362" t="str">
            <v>ML</v>
          </cell>
          <cell r="D362">
            <v>1343</v>
          </cell>
          <cell r="E362">
            <v>202466</v>
          </cell>
          <cell r="F362">
            <v>40399</v>
          </cell>
          <cell r="G362">
            <v>980</v>
          </cell>
          <cell r="H362">
            <v>1.37</v>
          </cell>
          <cell r="I362">
            <v>43465</v>
          </cell>
        </row>
        <row r="363">
          <cell r="A363" t="str">
            <v>ALAMBRE TELEFONICO 2 x 22 JWT- PVC</v>
          </cell>
          <cell r="B363">
            <v>722</v>
          </cell>
          <cell r="C363" t="str">
            <v>ML</v>
          </cell>
          <cell r="D363">
            <v>194</v>
          </cell>
          <cell r="E363" t="str">
            <v>FACOMEC</v>
          </cell>
          <cell r="F363">
            <v>43325</v>
          </cell>
          <cell r="G363">
            <v>185</v>
          </cell>
          <cell r="H363">
            <v>1.05</v>
          </cell>
          <cell r="I363">
            <v>43465</v>
          </cell>
        </row>
        <row r="364">
          <cell r="A364" t="str">
            <v>ALAMBRE TRENZADO 2x18 DWT - PVC</v>
          </cell>
          <cell r="B364">
            <v>2831</v>
          </cell>
          <cell r="C364" t="str">
            <v>ML</v>
          </cell>
          <cell r="D364">
            <v>1338</v>
          </cell>
          <cell r="E364">
            <v>202471</v>
          </cell>
          <cell r="F364">
            <v>40399</v>
          </cell>
          <cell r="G364">
            <v>977</v>
          </cell>
          <cell r="H364">
            <v>1.37</v>
          </cell>
          <cell r="I364">
            <v>43465</v>
          </cell>
        </row>
        <row r="365">
          <cell r="A365" t="str">
            <v>ALAMBRE-CU AISLADO No.10 THHN-THWN 90</v>
          </cell>
          <cell r="B365">
            <v>3782</v>
          </cell>
          <cell r="C365" t="str">
            <v>ML</v>
          </cell>
          <cell r="D365">
            <v>1344</v>
          </cell>
          <cell r="E365">
            <v>200305</v>
          </cell>
          <cell r="F365">
            <v>43199</v>
          </cell>
          <cell r="G365">
            <v>1280</v>
          </cell>
          <cell r="H365">
            <v>1.05</v>
          </cell>
          <cell r="I365">
            <v>43465</v>
          </cell>
        </row>
        <row r="366">
          <cell r="A366" t="str">
            <v>Alambrón de aluminio calibre #8AWG</v>
          </cell>
          <cell r="B366">
            <v>105621</v>
          </cell>
          <cell r="C366" t="str">
            <v>ML</v>
          </cell>
          <cell r="D366">
            <v>2093</v>
          </cell>
          <cell r="E366">
            <v>200307</v>
          </cell>
          <cell r="F366">
            <v>43322</v>
          </cell>
          <cell r="G366">
            <v>1993</v>
          </cell>
          <cell r="H366">
            <v>1.05</v>
          </cell>
          <cell r="I366">
            <v>43465</v>
          </cell>
        </row>
        <row r="367">
          <cell r="A367" t="str">
            <v>Alarma de Haces opticos-JuegoPoste Señal</v>
          </cell>
          <cell r="B367">
            <v>107100</v>
          </cell>
          <cell r="C367" t="str">
            <v>UNI</v>
          </cell>
          <cell r="D367">
            <v>9503856</v>
          </cell>
          <cell r="E367">
            <v>0</v>
          </cell>
          <cell r="F367">
            <v>43395</v>
          </cell>
          <cell r="G367">
            <v>9051291</v>
          </cell>
          <cell r="H367">
            <v>1.05</v>
          </cell>
          <cell r="I367">
            <v>43465</v>
          </cell>
        </row>
        <row r="368">
          <cell r="A368" t="str">
            <v>ALCOHOL ETÍLICO AL 97%</v>
          </cell>
          <cell r="B368">
            <v>104343</v>
          </cell>
          <cell r="C368" t="str">
            <v>KG</v>
          </cell>
          <cell r="D368">
            <v>3150</v>
          </cell>
          <cell r="E368">
            <v>0</v>
          </cell>
          <cell r="F368">
            <v>41766</v>
          </cell>
          <cell r="G368">
            <v>2500</v>
          </cell>
          <cell r="H368">
            <v>1.26</v>
          </cell>
          <cell r="I368">
            <v>43465</v>
          </cell>
        </row>
        <row r="369">
          <cell r="A369" t="str">
            <v>ALFACOLOR 1-3 BLANCO (5Kg-1)</v>
          </cell>
          <cell r="B369">
            <v>102729</v>
          </cell>
          <cell r="C369" t="str">
            <v>KG</v>
          </cell>
          <cell r="D369">
            <v>5213</v>
          </cell>
          <cell r="E369" t="str">
            <v>31100 5KL</v>
          </cell>
          <cell r="F369">
            <v>43206</v>
          </cell>
          <cell r="G369">
            <v>4964.68</v>
          </cell>
          <cell r="H369">
            <v>1.05</v>
          </cell>
          <cell r="I369">
            <v>43465</v>
          </cell>
        </row>
        <row r="370">
          <cell r="A370" t="str">
            <v>ALFACOLOR 1-5 PLUS NEGRO (5Kg)</v>
          </cell>
          <cell r="B370">
            <v>103692</v>
          </cell>
          <cell r="C370" t="str">
            <v>KG</v>
          </cell>
          <cell r="D370">
            <v>5246</v>
          </cell>
          <cell r="E370">
            <v>0</v>
          </cell>
          <cell r="F370">
            <v>42262</v>
          </cell>
          <cell r="G370">
            <v>4300</v>
          </cell>
          <cell r="H370">
            <v>1.22</v>
          </cell>
          <cell r="I370">
            <v>43465</v>
          </cell>
        </row>
        <row r="371">
          <cell r="A371" t="str">
            <v>ALFAJIA 6 MOORE Nat. Fab.</v>
          </cell>
          <cell r="B371">
            <v>1881</v>
          </cell>
          <cell r="C371" t="str">
            <v>ML</v>
          </cell>
          <cell r="D371">
            <v>14579</v>
          </cell>
          <cell r="E371">
            <v>0</v>
          </cell>
          <cell r="F371">
            <v>40814</v>
          </cell>
          <cell r="G371">
            <v>10880</v>
          </cell>
          <cell r="H371">
            <v>1.34</v>
          </cell>
          <cell r="I371">
            <v>43465</v>
          </cell>
        </row>
        <row r="372">
          <cell r="A372" t="str">
            <v>Alfajia en aluminio de 11cms</v>
          </cell>
          <cell r="B372">
            <v>103542</v>
          </cell>
          <cell r="C372" t="str">
            <v>ML</v>
          </cell>
          <cell r="D372">
            <v>9438</v>
          </cell>
          <cell r="E372">
            <v>0</v>
          </cell>
          <cell r="F372">
            <v>42836</v>
          </cell>
          <cell r="G372">
            <v>8658.33</v>
          </cell>
          <cell r="H372">
            <v>1.0900000000000001</v>
          </cell>
          <cell r="I372">
            <v>43465</v>
          </cell>
        </row>
        <row r="373">
          <cell r="A373" t="str">
            <v>Alfajia en aluminio de 11cms (sumnist+inst)</v>
          </cell>
          <cell r="B373">
            <v>104403</v>
          </cell>
          <cell r="C373" t="str">
            <v>ML</v>
          </cell>
          <cell r="D373">
            <v>46535</v>
          </cell>
          <cell r="E373">
            <v>0</v>
          </cell>
          <cell r="F373">
            <v>41094</v>
          </cell>
          <cell r="G373">
            <v>35796</v>
          </cell>
          <cell r="H373">
            <v>1.3</v>
          </cell>
          <cell r="I373">
            <v>43465</v>
          </cell>
        </row>
        <row r="374">
          <cell r="A374" t="str">
            <v>Alfajia para Aluzinc calibre 26**</v>
          </cell>
          <cell r="B374">
            <v>103412</v>
          </cell>
          <cell r="C374" t="str">
            <v>ML</v>
          </cell>
          <cell r="D374">
            <v>53142</v>
          </cell>
          <cell r="E374">
            <v>0</v>
          </cell>
          <cell r="F374">
            <v>40467</v>
          </cell>
          <cell r="G374">
            <v>38790</v>
          </cell>
          <cell r="H374">
            <v>1.37</v>
          </cell>
          <cell r="I374">
            <v>43465</v>
          </cell>
        </row>
        <row r="375">
          <cell r="A375" t="str">
            <v>Alfalisto Gris</v>
          </cell>
          <cell r="B375">
            <v>100742</v>
          </cell>
          <cell r="C375" t="str">
            <v>KG</v>
          </cell>
          <cell r="D375">
            <v>785</v>
          </cell>
          <cell r="E375">
            <v>0</v>
          </cell>
          <cell r="F375">
            <v>43081</v>
          </cell>
          <cell r="G375">
            <v>720</v>
          </cell>
          <cell r="H375">
            <v>1.0900000000000001</v>
          </cell>
          <cell r="I375">
            <v>43465</v>
          </cell>
        </row>
        <row r="376">
          <cell r="A376" t="str">
            <v>ALFALISTO PLUS (25Kg)</v>
          </cell>
          <cell r="B376">
            <v>102728</v>
          </cell>
          <cell r="C376" t="str">
            <v>KG</v>
          </cell>
          <cell r="D376">
            <v>1676</v>
          </cell>
          <cell r="E376" t="str">
            <v>31100 5KL</v>
          </cell>
          <cell r="F376">
            <v>43206</v>
          </cell>
          <cell r="G376">
            <v>1596</v>
          </cell>
          <cell r="H376">
            <v>1.05</v>
          </cell>
          <cell r="I376">
            <v>43465</v>
          </cell>
        </row>
        <row r="377">
          <cell r="A377" t="str">
            <v>Alfarda 9cm x 3ml</v>
          </cell>
          <cell r="B377">
            <v>104901</v>
          </cell>
          <cell r="C377" t="str">
            <v>ML</v>
          </cell>
          <cell r="D377">
            <v>1058</v>
          </cell>
          <cell r="E377">
            <v>0</v>
          </cell>
          <cell r="F377">
            <v>41394</v>
          </cell>
          <cell r="G377">
            <v>833</v>
          </cell>
          <cell r="H377">
            <v>1.27</v>
          </cell>
          <cell r="I377">
            <v>43465</v>
          </cell>
        </row>
        <row r="378">
          <cell r="A378" t="str">
            <v>ALFARDA L=2.5M Ø=10CM</v>
          </cell>
          <cell r="B378">
            <v>104185</v>
          </cell>
          <cell r="C378" t="str">
            <v>UNI</v>
          </cell>
          <cell r="D378">
            <v>25238</v>
          </cell>
          <cell r="E378">
            <v>0</v>
          </cell>
          <cell r="F378">
            <v>43230</v>
          </cell>
          <cell r="G378">
            <v>24036</v>
          </cell>
          <cell r="H378">
            <v>1.05</v>
          </cell>
          <cell r="I378">
            <v>43465</v>
          </cell>
        </row>
        <row r="379">
          <cell r="A379" t="str">
            <v>ALFARJIA GRABADA 12x17x7 fab</v>
          </cell>
          <cell r="B379">
            <v>292</v>
          </cell>
          <cell r="C379" t="str">
            <v>UNI</v>
          </cell>
          <cell r="D379">
            <v>1010</v>
          </cell>
          <cell r="E379">
            <v>0</v>
          </cell>
          <cell r="F379">
            <v>40808</v>
          </cell>
          <cell r="G379">
            <v>754</v>
          </cell>
          <cell r="H379">
            <v>1.34</v>
          </cell>
          <cell r="I379">
            <v>43465</v>
          </cell>
        </row>
        <row r="380">
          <cell r="A380" t="str">
            <v>ALFARJIA GRABADA 12x17x7 obra</v>
          </cell>
          <cell r="B380">
            <v>290</v>
          </cell>
          <cell r="C380" t="str">
            <v>UNI</v>
          </cell>
          <cell r="D380">
            <v>1048</v>
          </cell>
          <cell r="E380">
            <v>0</v>
          </cell>
          <cell r="F380">
            <v>40808</v>
          </cell>
          <cell r="G380">
            <v>782</v>
          </cell>
          <cell r="H380">
            <v>1.34</v>
          </cell>
          <cell r="I380">
            <v>43465</v>
          </cell>
        </row>
        <row r="381">
          <cell r="A381" t="str">
            <v>ALFOMBRA ALFA ALEGRO 800gr</v>
          </cell>
          <cell r="B381">
            <v>102844</v>
          </cell>
          <cell r="C381" t="str">
            <v>M2</v>
          </cell>
          <cell r="D381">
            <v>51240</v>
          </cell>
          <cell r="E381">
            <v>0</v>
          </cell>
          <cell r="F381">
            <v>43270</v>
          </cell>
          <cell r="G381">
            <v>48800</v>
          </cell>
          <cell r="H381">
            <v>1.05</v>
          </cell>
          <cell r="I381">
            <v>43465</v>
          </cell>
        </row>
        <row r="382">
          <cell r="A382" t="str">
            <v>ALFOMBRA ALFA BOSTONIAN</v>
          </cell>
          <cell r="B382">
            <v>254</v>
          </cell>
          <cell r="C382" t="str">
            <v>M2</v>
          </cell>
          <cell r="D382">
            <v>60280</v>
          </cell>
          <cell r="E382" t="str">
            <v>A 009647</v>
          </cell>
          <cell r="F382">
            <v>40346</v>
          </cell>
          <cell r="G382">
            <v>44000</v>
          </cell>
          <cell r="H382">
            <v>1.37</v>
          </cell>
          <cell r="I382">
            <v>43465</v>
          </cell>
        </row>
        <row r="383">
          <cell r="A383" t="str">
            <v>ALFOMBRA ALFA KASHMIR IMPERIAL</v>
          </cell>
          <cell r="B383">
            <v>256</v>
          </cell>
          <cell r="C383" t="str">
            <v>M2</v>
          </cell>
          <cell r="D383">
            <v>171250</v>
          </cell>
          <cell r="E383" t="str">
            <v>A 000042</v>
          </cell>
          <cell r="F383">
            <v>40346</v>
          </cell>
          <cell r="G383">
            <v>125000</v>
          </cell>
          <cell r="H383">
            <v>1.37</v>
          </cell>
          <cell r="I383">
            <v>43465</v>
          </cell>
        </row>
        <row r="384">
          <cell r="A384" t="str">
            <v>ALFOMBRA ALFA PREMIER (NYLON)</v>
          </cell>
          <cell r="B384">
            <v>263</v>
          </cell>
          <cell r="C384" t="str">
            <v>M2</v>
          </cell>
          <cell r="D384">
            <v>76321</v>
          </cell>
          <cell r="E384" t="str">
            <v>A 011660</v>
          </cell>
          <cell r="F384">
            <v>40795</v>
          </cell>
          <cell r="G384">
            <v>56956</v>
          </cell>
          <cell r="H384">
            <v>1.34</v>
          </cell>
          <cell r="I384">
            <v>43465</v>
          </cell>
        </row>
        <row r="385">
          <cell r="A385" t="str">
            <v>ALFOMBRA ALFA SPLENDOR (NYLON)</v>
          </cell>
          <cell r="B385">
            <v>259</v>
          </cell>
          <cell r="C385" t="str">
            <v>M2</v>
          </cell>
          <cell r="D385">
            <v>134260</v>
          </cell>
          <cell r="E385" t="str">
            <v>A 000089</v>
          </cell>
          <cell r="F385">
            <v>40346</v>
          </cell>
          <cell r="G385">
            <v>98000</v>
          </cell>
          <cell r="H385">
            <v>1.37</v>
          </cell>
          <cell r="I385">
            <v>43465</v>
          </cell>
        </row>
        <row r="386">
          <cell r="A386" t="str">
            <v>ALFOMBRA ALFA VICTORY</v>
          </cell>
          <cell r="B386">
            <v>255</v>
          </cell>
          <cell r="C386" t="str">
            <v>M2</v>
          </cell>
          <cell r="D386">
            <v>67268</v>
          </cell>
          <cell r="E386" t="str">
            <v>A 028452</v>
          </cell>
          <cell r="F386">
            <v>42110</v>
          </cell>
          <cell r="G386">
            <v>55138</v>
          </cell>
          <cell r="H386">
            <v>1.22</v>
          </cell>
          <cell r="I386">
            <v>43465</v>
          </cell>
        </row>
        <row r="387">
          <cell r="A387" t="str">
            <v>ALFOMBRA ALFA VICTORY PLUS</v>
          </cell>
          <cell r="B387">
            <v>252</v>
          </cell>
          <cell r="C387" t="str">
            <v>M2</v>
          </cell>
          <cell r="D387">
            <v>64390</v>
          </cell>
          <cell r="E387">
            <v>0</v>
          </cell>
          <cell r="F387">
            <v>40346</v>
          </cell>
          <cell r="G387">
            <v>47000</v>
          </cell>
          <cell r="H387">
            <v>1.37</v>
          </cell>
          <cell r="I387">
            <v>43465</v>
          </cell>
        </row>
        <row r="388">
          <cell r="A388" t="str">
            <v>ALFOMBRA PAVCO ACUARELA Inst.</v>
          </cell>
          <cell r="B388">
            <v>267</v>
          </cell>
          <cell r="C388" t="str">
            <v>M2</v>
          </cell>
          <cell r="D388">
            <v>31454</v>
          </cell>
          <cell r="E388">
            <v>0</v>
          </cell>
          <cell r="F388">
            <v>40795</v>
          </cell>
          <cell r="G388">
            <v>23473</v>
          </cell>
          <cell r="H388">
            <v>1.34</v>
          </cell>
          <cell r="I388">
            <v>43465</v>
          </cell>
        </row>
        <row r="389">
          <cell r="A389" t="str">
            <v>ALFOMBRA PAVCO DALTON Inst.</v>
          </cell>
          <cell r="B389">
            <v>273</v>
          </cell>
          <cell r="C389" t="str">
            <v>M2</v>
          </cell>
          <cell r="D389">
            <v>30666</v>
          </cell>
          <cell r="E389">
            <v>0</v>
          </cell>
          <cell r="F389">
            <v>40798</v>
          </cell>
          <cell r="G389">
            <v>22885</v>
          </cell>
          <cell r="H389">
            <v>1.34</v>
          </cell>
          <cell r="I389">
            <v>43465</v>
          </cell>
        </row>
        <row r="390">
          <cell r="A390" t="str">
            <v>ALFOMBRA PAVCO FLORESTA II Inst.</v>
          </cell>
          <cell r="B390">
            <v>278</v>
          </cell>
          <cell r="C390" t="str">
            <v>M2</v>
          </cell>
          <cell r="D390">
            <v>51567</v>
          </cell>
          <cell r="E390">
            <v>0</v>
          </cell>
          <cell r="F390">
            <v>40798</v>
          </cell>
          <cell r="G390">
            <v>38483</v>
          </cell>
          <cell r="H390">
            <v>1.34</v>
          </cell>
          <cell r="I390">
            <v>43465</v>
          </cell>
        </row>
        <row r="391">
          <cell r="A391" t="str">
            <v>ALFOMBRA PAVCO IGUAZU Inst.</v>
          </cell>
          <cell r="B391">
            <v>2126</v>
          </cell>
          <cell r="C391" t="str">
            <v>M2</v>
          </cell>
          <cell r="D391">
            <v>60525</v>
          </cell>
          <cell r="E391">
            <v>0</v>
          </cell>
          <cell r="F391">
            <v>40345</v>
          </cell>
          <cell r="G391">
            <v>44179</v>
          </cell>
          <cell r="H391">
            <v>1.37</v>
          </cell>
          <cell r="I391">
            <v>43465</v>
          </cell>
        </row>
        <row r="392">
          <cell r="A392" t="str">
            <v>ALFOMBRA PAVCO IMPERIAL Inst</v>
          </cell>
          <cell r="B392">
            <v>2123</v>
          </cell>
          <cell r="C392" t="str">
            <v>M2</v>
          </cell>
          <cell r="D392">
            <v>32158</v>
          </cell>
          <cell r="E392">
            <v>0</v>
          </cell>
          <cell r="F392">
            <v>40346</v>
          </cell>
          <cell r="G392">
            <v>23473</v>
          </cell>
          <cell r="H392">
            <v>1.37</v>
          </cell>
          <cell r="I392">
            <v>43465</v>
          </cell>
        </row>
        <row r="393">
          <cell r="A393" t="str">
            <v>ALFOMBRA PAVCO MAGISTRAL Inst.</v>
          </cell>
          <cell r="B393">
            <v>272</v>
          </cell>
          <cell r="C393" t="str">
            <v>M2</v>
          </cell>
          <cell r="D393">
            <v>115508</v>
          </cell>
          <cell r="E393">
            <v>0</v>
          </cell>
          <cell r="F393">
            <v>40798</v>
          </cell>
          <cell r="G393">
            <v>86200</v>
          </cell>
          <cell r="H393">
            <v>1.34</v>
          </cell>
          <cell r="I393">
            <v>43465</v>
          </cell>
        </row>
        <row r="394">
          <cell r="A394" t="str">
            <v>ALFOMBRA PAVCO MALAGA sahara Inst.</v>
          </cell>
          <cell r="B394">
            <v>2122</v>
          </cell>
          <cell r="C394" t="str">
            <v>M2</v>
          </cell>
          <cell r="D394">
            <v>39127</v>
          </cell>
          <cell r="E394">
            <v>0</v>
          </cell>
          <cell r="F394">
            <v>40346</v>
          </cell>
          <cell r="G394">
            <v>28560</v>
          </cell>
          <cell r="H394">
            <v>1.37</v>
          </cell>
          <cell r="I394">
            <v>43465</v>
          </cell>
        </row>
        <row r="395">
          <cell r="A395" t="str">
            <v>ALFOMBRA PAVCO MINK Inst.</v>
          </cell>
          <cell r="B395">
            <v>277</v>
          </cell>
          <cell r="C395" t="str">
            <v>M2</v>
          </cell>
          <cell r="D395">
            <v>112825</v>
          </cell>
          <cell r="E395">
            <v>0</v>
          </cell>
          <cell r="F395">
            <v>40798</v>
          </cell>
          <cell r="G395">
            <v>84198</v>
          </cell>
          <cell r="H395">
            <v>1.34</v>
          </cell>
          <cell r="I395">
            <v>43465</v>
          </cell>
        </row>
        <row r="396">
          <cell r="A396" t="str">
            <v>ALFOMBRA PAVCO MONACO Inst.</v>
          </cell>
          <cell r="B396">
            <v>275</v>
          </cell>
          <cell r="C396" t="str">
            <v>M2</v>
          </cell>
          <cell r="D396">
            <v>96054</v>
          </cell>
          <cell r="E396">
            <v>0</v>
          </cell>
          <cell r="F396">
            <v>40798</v>
          </cell>
          <cell r="G396">
            <v>71682</v>
          </cell>
          <cell r="H396">
            <v>1.34</v>
          </cell>
          <cell r="I396">
            <v>43465</v>
          </cell>
        </row>
        <row r="397">
          <cell r="A397" t="str">
            <v>ALFOMBRA PAVCO MONTANA Inst</v>
          </cell>
          <cell r="B397">
            <v>265</v>
          </cell>
          <cell r="C397" t="str">
            <v>M2</v>
          </cell>
          <cell r="D397">
            <v>26942</v>
          </cell>
          <cell r="E397">
            <v>0</v>
          </cell>
          <cell r="F397">
            <v>40795</v>
          </cell>
          <cell r="G397">
            <v>20106</v>
          </cell>
          <cell r="H397">
            <v>1.34</v>
          </cell>
          <cell r="I397">
            <v>43465</v>
          </cell>
        </row>
        <row r="398">
          <cell r="A398" t="str">
            <v>ALFOMBRA PAVCO OASIS Inst.</v>
          </cell>
          <cell r="B398">
            <v>276</v>
          </cell>
          <cell r="C398" t="str">
            <v>M2</v>
          </cell>
          <cell r="D398">
            <v>79282</v>
          </cell>
          <cell r="E398">
            <v>0</v>
          </cell>
          <cell r="F398">
            <v>40798</v>
          </cell>
          <cell r="G398">
            <v>59166</v>
          </cell>
          <cell r="H398">
            <v>1.34</v>
          </cell>
          <cell r="I398">
            <v>43465</v>
          </cell>
        </row>
        <row r="399">
          <cell r="A399" t="str">
            <v>ALFOMBRA PAVCO SOLAR Inst.</v>
          </cell>
          <cell r="B399">
            <v>2127</v>
          </cell>
          <cell r="C399" t="str">
            <v>M2</v>
          </cell>
          <cell r="D399">
            <v>35028</v>
          </cell>
          <cell r="E399">
            <v>0</v>
          </cell>
          <cell r="F399">
            <v>40115</v>
          </cell>
          <cell r="G399">
            <v>25200</v>
          </cell>
          <cell r="H399">
            <v>1.39</v>
          </cell>
          <cell r="I399">
            <v>43465</v>
          </cell>
        </row>
        <row r="400">
          <cell r="A400" t="str">
            <v>ALFOMBRA PAVCO TUNEZ II Inst.</v>
          </cell>
          <cell r="B400">
            <v>2125</v>
          </cell>
          <cell r="C400" t="str">
            <v>M2</v>
          </cell>
          <cell r="D400">
            <v>51749</v>
          </cell>
          <cell r="E400" t="str">
            <v>Recortadas</v>
          </cell>
          <cell r="F400">
            <v>40346</v>
          </cell>
          <cell r="G400">
            <v>37773</v>
          </cell>
          <cell r="H400">
            <v>1.37</v>
          </cell>
          <cell r="I400">
            <v>43465</v>
          </cell>
        </row>
        <row r="401">
          <cell r="A401" t="str">
            <v>Alguicida</v>
          </cell>
          <cell r="B401">
            <v>105150</v>
          </cell>
          <cell r="C401" t="str">
            <v>gln</v>
          </cell>
          <cell r="D401">
            <v>22712</v>
          </cell>
          <cell r="E401">
            <v>0</v>
          </cell>
          <cell r="F401">
            <v>42809</v>
          </cell>
          <cell r="G401">
            <v>20836.900000000001</v>
          </cell>
          <cell r="H401">
            <v>1.0900000000000001</v>
          </cell>
          <cell r="I401">
            <v>43465</v>
          </cell>
        </row>
        <row r="402">
          <cell r="A402" t="str">
            <v>ALICATE 8''</v>
          </cell>
          <cell r="B402">
            <v>307</v>
          </cell>
          <cell r="C402" t="str">
            <v>UNI</v>
          </cell>
          <cell r="D402">
            <v>20850</v>
          </cell>
          <cell r="E402" t="str">
            <v>84-098</v>
          </cell>
          <cell r="F402">
            <v>40035</v>
          </cell>
          <cell r="G402">
            <v>15000</v>
          </cell>
          <cell r="H402">
            <v>1.39</v>
          </cell>
          <cell r="I402">
            <v>43465</v>
          </cell>
        </row>
        <row r="403">
          <cell r="A403" t="str">
            <v>Alicate corte diagonal 7" STANLEY O SIMILAR</v>
          </cell>
          <cell r="B403">
            <v>486</v>
          </cell>
          <cell r="C403" t="str">
            <v>UNI</v>
          </cell>
          <cell r="D403">
            <v>24021</v>
          </cell>
          <cell r="E403">
            <v>364286</v>
          </cell>
          <cell r="F403">
            <v>43455</v>
          </cell>
          <cell r="G403">
            <v>22877</v>
          </cell>
          <cell r="H403">
            <v>1.05</v>
          </cell>
          <cell r="I403">
            <v>43465</v>
          </cell>
        </row>
        <row r="404">
          <cell r="A404" t="str">
            <v>ALICATE ELECTRICISTA DE 8" - LEGITIMO **</v>
          </cell>
          <cell r="B404">
            <v>102993</v>
          </cell>
          <cell r="C404" t="str">
            <v>UNI</v>
          </cell>
          <cell r="D404">
            <v>80266</v>
          </cell>
          <cell r="E404" t="str">
            <v>3800-8VT</v>
          </cell>
          <cell r="F404">
            <v>40884</v>
          </cell>
          <cell r="G404">
            <v>59900</v>
          </cell>
          <cell r="H404">
            <v>1.34</v>
          </cell>
          <cell r="I404">
            <v>43465</v>
          </cell>
        </row>
        <row r="405">
          <cell r="A405" t="str">
            <v>ALICATE MANGO AISLADO 8" PUNTA LARGA</v>
          </cell>
          <cell r="B405">
            <v>466</v>
          </cell>
          <cell r="C405" t="str">
            <v>UNI</v>
          </cell>
          <cell r="D405">
            <v>26051</v>
          </cell>
          <cell r="E405" t="str">
            <v>84-098</v>
          </cell>
          <cell r="F405">
            <v>42872</v>
          </cell>
          <cell r="G405">
            <v>23900</v>
          </cell>
          <cell r="H405">
            <v>1.0900000000000001</v>
          </cell>
          <cell r="I405">
            <v>43465</v>
          </cell>
        </row>
        <row r="406">
          <cell r="A406" t="str">
            <v>Alistado en Madera (3x3cm)L=3m**</v>
          </cell>
          <cell r="B406">
            <v>101704</v>
          </cell>
          <cell r="C406" t="str">
            <v>UNI</v>
          </cell>
          <cell r="D406">
            <v>1712</v>
          </cell>
          <cell r="E406">
            <v>0</v>
          </cell>
          <cell r="F406">
            <v>40095</v>
          </cell>
          <cell r="G406">
            <v>1232</v>
          </cell>
          <cell r="H406">
            <v>1.39</v>
          </cell>
          <cell r="I406">
            <v>43465</v>
          </cell>
        </row>
        <row r="407">
          <cell r="A407" t="str">
            <v>ALLANADORA HELICOPT.MECAN.GASOLINA</v>
          </cell>
          <cell r="B407">
            <v>103355</v>
          </cell>
          <cell r="C407" t="str">
            <v>DIA</v>
          </cell>
          <cell r="D407">
            <v>39984</v>
          </cell>
          <cell r="E407">
            <v>0</v>
          </cell>
          <cell r="F407">
            <v>43251</v>
          </cell>
          <cell r="G407">
            <v>38080</v>
          </cell>
          <cell r="H407">
            <v>1.05</v>
          </cell>
          <cell r="I407">
            <v>43465</v>
          </cell>
        </row>
        <row r="408">
          <cell r="A408" t="str">
            <v>ALMACENISTA (Trans.Incl )</v>
          </cell>
          <cell r="B408">
            <v>1549</v>
          </cell>
          <cell r="C408" t="str">
            <v>MS</v>
          </cell>
          <cell r="D408">
            <v>1234800</v>
          </cell>
          <cell r="E408">
            <v>0</v>
          </cell>
          <cell r="F408">
            <v>39520</v>
          </cell>
          <cell r="G408">
            <v>840000</v>
          </cell>
          <cell r="H408">
            <v>1.47</v>
          </cell>
          <cell r="I408">
            <v>43465</v>
          </cell>
        </row>
        <row r="409">
          <cell r="A409" t="str">
            <v>ALMACENISTA + PREST (59.84%)</v>
          </cell>
          <cell r="B409">
            <v>3766</v>
          </cell>
          <cell r="C409" t="str">
            <v>MS</v>
          </cell>
          <cell r="D409">
            <v>2711752</v>
          </cell>
          <cell r="E409">
            <v>0</v>
          </cell>
          <cell r="F409">
            <v>40128</v>
          </cell>
          <cell r="G409">
            <v>1950901</v>
          </cell>
          <cell r="H409">
            <v>1.39</v>
          </cell>
          <cell r="I409">
            <v>43465</v>
          </cell>
        </row>
        <row r="410">
          <cell r="A410" t="str">
            <v>ALMADENA 10 LIBRAS CON CABO</v>
          </cell>
          <cell r="B410" t="str">
            <v>HE - 003</v>
          </cell>
          <cell r="C410" t="str">
            <v>UNI</v>
          </cell>
          <cell r="D410">
            <v>56148</v>
          </cell>
          <cell r="E410">
            <v>0</v>
          </cell>
          <cell r="F410">
            <v>43167</v>
          </cell>
          <cell r="G410">
            <v>53474</v>
          </cell>
          <cell r="H410">
            <v>1.05</v>
          </cell>
          <cell r="I410">
            <v>43465</v>
          </cell>
        </row>
        <row r="411">
          <cell r="A411" t="str">
            <v>ALMADENA 4 lbs S/cabo HERRAGRO</v>
          </cell>
          <cell r="B411">
            <v>1971</v>
          </cell>
          <cell r="C411" t="str">
            <v>Lbs</v>
          </cell>
          <cell r="D411">
            <v>29241</v>
          </cell>
          <cell r="E411">
            <v>0</v>
          </cell>
          <cell r="F411">
            <v>40331</v>
          </cell>
          <cell r="G411">
            <v>21344</v>
          </cell>
          <cell r="H411">
            <v>1.37</v>
          </cell>
          <cell r="I411">
            <v>43465</v>
          </cell>
        </row>
        <row r="412">
          <cell r="A412" t="str">
            <v>ALMADENA SIN CABO(NO USAR)</v>
          </cell>
          <cell r="B412">
            <v>333</v>
          </cell>
          <cell r="C412" t="str">
            <v>Lbs</v>
          </cell>
          <cell r="D412">
            <v>2953</v>
          </cell>
          <cell r="E412">
            <v>0</v>
          </cell>
          <cell r="F412">
            <v>40808</v>
          </cell>
          <cell r="G412">
            <v>2204</v>
          </cell>
          <cell r="H412">
            <v>1.34</v>
          </cell>
          <cell r="I412">
            <v>43465</v>
          </cell>
        </row>
        <row r="413">
          <cell r="A413" t="str">
            <v>ALQ.BAÑO PORTATIL(TRANSP+8</v>
          </cell>
          <cell r="B413">
            <v>101048</v>
          </cell>
          <cell r="C413" t="str">
            <v>MES</v>
          </cell>
          <cell r="D413">
            <v>383250</v>
          </cell>
          <cell r="E413">
            <v>0</v>
          </cell>
          <cell r="F413">
            <v>43235</v>
          </cell>
          <cell r="G413">
            <v>365000</v>
          </cell>
          <cell r="H413">
            <v>1.05</v>
          </cell>
          <cell r="I413">
            <v>43465</v>
          </cell>
        </row>
        <row r="414">
          <cell r="A414" t="str">
            <v>ALQUILER COLOMBINA DE SEÑALIZACION</v>
          </cell>
          <cell r="B414">
            <v>100942</v>
          </cell>
          <cell r="C414" t="str">
            <v>DD</v>
          </cell>
          <cell r="D414">
            <v>143</v>
          </cell>
          <cell r="E414" t="str">
            <v>.70</v>
          </cell>
          <cell r="F414">
            <v>43166</v>
          </cell>
          <cell r="G414">
            <v>136</v>
          </cell>
          <cell r="H414">
            <v>1.05</v>
          </cell>
          <cell r="I414">
            <v>43465</v>
          </cell>
        </row>
        <row r="415">
          <cell r="A415" t="str">
            <v>ALQUILER CONO SEÑALIZACION H=0,60M</v>
          </cell>
          <cell r="B415">
            <v>100941</v>
          </cell>
          <cell r="C415" t="str">
            <v>DD</v>
          </cell>
          <cell r="D415">
            <v>174</v>
          </cell>
          <cell r="E415" t="str">
            <v>.70</v>
          </cell>
          <cell r="F415">
            <v>43166</v>
          </cell>
          <cell r="G415">
            <v>166</v>
          </cell>
          <cell r="H415">
            <v>1.05</v>
          </cell>
          <cell r="I415">
            <v>43465</v>
          </cell>
        </row>
        <row r="416">
          <cell r="A416" t="str">
            <v>ALQUILER DE CAMISA 3" X 6" (UN)</v>
          </cell>
          <cell r="B416">
            <v>100918</v>
          </cell>
          <cell r="C416" t="str">
            <v>DD</v>
          </cell>
          <cell r="D416">
            <v>934</v>
          </cell>
          <cell r="E416">
            <v>0</v>
          </cell>
          <cell r="F416">
            <v>42606</v>
          </cell>
          <cell r="G416">
            <v>812</v>
          </cell>
          <cell r="H416">
            <v>1.1499999999999999</v>
          </cell>
          <cell r="I416">
            <v>43465</v>
          </cell>
        </row>
        <row r="417">
          <cell r="A417" t="str">
            <v>ALQUILER DE CAMISA 4" X 8" (UN)</v>
          </cell>
          <cell r="B417">
            <v>100917</v>
          </cell>
          <cell r="C417" t="str">
            <v>DD</v>
          </cell>
          <cell r="D417">
            <v>1038</v>
          </cell>
          <cell r="E417">
            <v>0</v>
          </cell>
          <cell r="F417">
            <v>42923</v>
          </cell>
          <cell r="G417">
            <v>952</v>
          </cell>
          <cell r="H417">
            <v>1.0900000000000001</v>
          </cell>
          <cell r="I417">
            <v>43465</v>
          </cell>
        </row>
        <row r="418">
          <cell r="A418" t="str">
            <v>ALQUILER DE CAMISAS 6" X 12"</v>
          </cell>
          <cell r="B418">
            <v>100916</v>
          </cell>
          <cell r="C418" t="str">
            <v>DD</v>
          </cell>
          <cell r="D418">
            <v>946</v>
          </cell>
          <cell r="E418">
            <v>0</v>
          </cell>
          <cell r="F418">
            <v>43169</v>
          </cell>
          <cell r="G418">
            <v>901</v>
          </cell>
          <cell r="H418">
            <v>1.05</v>
          </cell>
          <cell r="I418">
            <v>43465</v>
          </cell>
        </row>
        <row r="419">
          <cell r="A419" t="str">
            <v>ALQUILER DE COMPUTADOR</v>
          </cell>
          <cell r="B419">
            <v>100965</v>
          </cell>
          <cell r="C419" t="str">
            <v>DD</v>
          </cell>
          <cell r="D419">
            <v>5377</v>
          </cell>
          <cell r="E419">
            <v>0</v>
          </cell>
          <cell r="F419">
            <v>43168</v>
          </cell>
          <cell r="G419">
            <v>5121</v>
          </cell>
          <cell r="H419">
            <v>1.05</v>
          </cell>
          <cell r="I419">
            <v>43465</v>
          </cell>
        </row>
        <row r="420">
          <cell r="A420" t="str">
            <v>ALQUILER DE FINISHER</v>
          </cell>
          <cell r="B420">
            <v>103979</v>
          </cell>
          <cell r="C420" t="str">
            <v>DD</v>
          </cell>
          <cell r="D420">
            <v>102535</v>
          </cell>
          <cell r="E420">
            <v>0</v>
          </cell>
          <cell r="F420">
            <v>42828</v>
          </cell>
          <cell r="G420">
            <v>94069</v>
          </cell>
          <cell r="H420">
            <v>1.0900000000000001</v>
          </cell>
          <cell r="I420">
            <v>43465</v>
          </cell>
        </row>
        <row r="421">
          <cell r="A421" t="str">
            <v>ALQUILER DE TRONZADORA PARA METAL</v>
          </cell>
          <cell r="B421">
            <v>104282</v>
          </cell>
          <cell r="C421" t="str">
            <v>DIA</v>
          </cell>
          <cell r="D421">
            <v>25070</v>
          </cell>
          <cell r="E421">
            <v>0</v>
          </cell>
          <cell r="F421">
            <v>42856</v>
          </cell>
          <cell r="G421">
            <v>23000</v>
          </cell>
          <cell r="H421">
            <v>1.0900000000000001</v>
          </cell>
          <cell r="I421">
            <v>43465</v>
          </cell>
        </row>
        <row r="422">
          <cell r="A422" t="str">
            <v>Alquiler de Vactor (Solo Lavado)**</v>
          </cell>
          <cell r="B422">
            <v>102535</v>
          </cell>
          <cell r="C422" t="str">
            <v>Hr</v>
          </cell>
          <cell r="D422">
            <v>286753</v>
          </cell>
          <cell r="E422">
            <v>0</v>
          </cell>
          <cell r="F422">
            <v>43185</v>
          </cell>
          <cell r="G422">
            <v>273097.71999999997</v>
          </cell>
          <cell r="H422">
            <v>1.05</v>
          </cell>
          <cell r="I422">
            <v>43465</v>
          </cell>
        </row>
        <row r="423">
          <cell r="A423" t="str">
            <v>ALQUILER DESTRONCADORA</v>
          </cell>
          <cell r="B423">
            <v>104485</v>
          </cell>
          <cell r="C423" t="str">
            <v>DD</v>
          </cell>
          <cell r="D423">
            <v>52000</v>
          </cell>
          <cell r="E423">
            <v>0</v>
          </cell>
          <cell r="F423">
            <v>41137</v>
          </cell>
          <cell r="G423">
            <v>40000</v>
          </cell>
          <cell r="H423">
            <v>1.3</v>
          </cell>
          <cell r="I423">
            <v>43465</v>
          </cell>
        </row>
        <row r="424">
          <cell r="A424" t="str">
            <v>ALQUILER EQUIPO CERTIFICADOR*</v>
          </cell>
          <cell r="B424">
            <v>101221</v>
          </cell>
          <cell r="C424" t="str">
            <v>UNI</v>
          </cell>
          <cell r="D424">
            <v>35963</v>
          </cell>
          <cell r="E424">
            <v>0</v>
          </cell>
          <cell r="F424">
            <v>42857</v>
          </cell>
          <cell r="G424">
            <v>32994</v>
          </cell>
          <cell r="H424">
            <v>1.0900000000000001</v>
          </cell>
          <cell r="I424">
            <v>43465</v>
          </cell>
        </row>
        <row r="425">
          <cell r="A425" t="str">
            <v>ALQUILER FORMALETA CIRCULAR</v>
          </cell>
          <cell r="B425">
            <v>105267</v>
          </cell>
          <cell r="C425" t="str">
            <v>DIA</v>
          </cell>
          <cell r="D425">
            <v>2099</v>
          </cell>
          <cell r="E425">
            <v>0</v>
          </cell>
          <cell r="F425">
            <v>43369</v>
          </cell>
          <cell r="G425">
            <v>1999</v>
          </cell>
          <cell r="H425">
            <v>1.05</v>
          </cell>
          <cell r="I425">
            <v>43465</v>
          </cell>
        </row>
        <row r="426">
          <cell r="A426" t="str">
            <v>Alquiler Manguera para Motobomba 2-3" (10m)</v>
          </cell>
          <cell r="B426">
            <v>102541</v>
          </cell>
          <cell r="C426" t="str">
            <v>DD</v>
          </cell>
          <cell r="D426">
            <v>4686</v>
          </cell>
          <cell r="E426" t="str">
            <v>01-997711</v>
          </cell>
          <cell r="F426">
            <v>43185</v>
          </cell>
          <cell r="G426">
            <v>4462.5</v>
          </cell>
          <cell r="H426">
            <v>1.05</v>
          </cell>
          <cell r="I426">
            <v>43465</v>
          </cell>
        </row>
        <row r="427">
          <cell r="A427" t="str">
            <v>ALQUILER PLANTA PORTATIL</v>
          </cell>
          <cell r="B427">
            <v>101243</v>
          </cell>
          <cell r="C427" t="str">
            <v>DIA</v>
          </cell>
          <cell r="D427">
            <v>67200</v>
          </cell>
          <cell r="E427">
            <v>0</v>
          </cell>
          <cell r="F427">
            <v>43167</v>
          </cell>
          <cell r="G427">
            <v>64000</v>
          </cell>
          <cell r="H427">
            <v>1.05</v>
          </cell>
          <cell r="I427">
            <v>43465</v>
          </cell>
        </row>
        <row r="428">
          <cell r="A428" t="str">
            <v>ALQUILER TORRE GRUA (Inc. Operario)</v>
          </cell>
          <cell r="B428">
            <v>101122</v>
          </cell>
          <cell r="C428" t="str">
            <v>MES</v>
          </cell>
          <cell r="D428">
            <v>8955541</v>
          </cell>
          <cell r="E428">
            <v>0</v>
          </cell>
          <cell r="F428">
            <v>43174</v>
          </cell>
          <cell r="G428">
            <v>8529087</v>
          </cell>
          <cell r="H428">
            <v>1.05</v>
          </cell>
          <cell r="I428">
            <v>43465</v>
          </cell>
        </row>
        <row r="429">
          <cell r="A429" t="str">
            <v>ALUMINIO Análisis Aguas Superficiales Piscina</v>
          </cell>
          <cell r="B429">
            <v>105130</v>
          </cell>
          <cell r="C429" t="str">
            <v>UNI</v>
          </cell>
          <cell r="D429">
            <v>42804</v>
          </cell>
          <cell r="E429">
            <v>0</v>
          </cell>
          <cell r="F429">
            <v>42810</v>
          </cell>
          <cell r="G429">
            <v>39270</v>
          </cell>
          <cell r="H429">
            <v>1.0900000000000001</v>
          </cell>
          <cell r="I429">
            <v>43465</v>
          </cell>
        </row>
        <row r="430">
          <cell r="A430" t="str">
            <v>ALUMINIO Liquido Brillante. ECP 100 PINTUCO</v>
          </cell>
          <cell r="B430">
            <v>1024</v>
          </cell>
          <cell r="C430" t="str">
            <v>GN</v>
          </cell>
          <cell r="D430">
            <v>98758</v>
          </cell>
          <cell r="E430" t="str">
            <v>ECP 100</v>
          </cell>
          <cell r="F430">
            <v>40884</v>
          </cell>
          <cell r="G430">
            <v>73700</v>
          </cell>
          <cell r="H430">
            <v>1.34</v>
          </cell>
          <cell r="I430">
            <v>43465</v>
          </cell>
        </row>
        <row r="431">
          <cell r="A431" t="str">
            <v>ALUMOL 16 Kg</v>
          </cell>
          <cell r="B431">
            <v>657</v>
          </cell>
          <cell r="C431" t="str">
            <v>KG</v>
          </cell>
          <cell r="D431">
            <v>24012</v>
          </cell>
          <cell r="E431">
            <v>803046</v>
          </cell>
          <cell r="F431">
            <v>42587</v>
          </cell>
          <cell r="G431">
            <v>20880</v>
          </cell>
          <cell r="H431">
            <v>1.1499999999999999</v>
          </cell>
          <cell r="I431">
            <v>43465</v>
          </cell>
        </row>
        <row r="432">
          <cell r="A432" t="str">
            <v>AMADURA DE TAPA Y PLACA PARA POZO DE</v>
          </cell>
          <cell r="B432">
            <v>2131</v>
          </cell>
          <cell r="C432" t="str">
            <v>UNI</v>
          </cell>
          <cell r="D432">
            <v>318652</v>
          </cell>
          <cell r="E432">
            <v>0</v>
          </cell>
          <cell r="F432">
            <v>40645</v>
          </cell>
          <cell r="G432">
            <v>237800</v>
          </cell>
          <cell r="H432">
            <v>1.34</v>
          </cell>
          <cell r="I432">
            <v>43465</v>
          </cell>
        </row>
        <row r="433">
          <cell r="A433" t="str">
            <v>AMARRE CABALLETE ETERNIT</v>
          </cell>
          <cell r="B433">
            <v>2259</v>
          </cell>
          <cell r="C433" t="str">
            <v>UNI</v>
          </cell>
          <cell r="D433">
            <v>313</v>
          </cell>
          <cell r="E433">
            <v>9900001000</v>
          </cell>
          <cell r="F433">
            <v>41095</v>
          </cell>
          <cell r="G433">
            <v>241</v>
          </cell>
          <cell r="H433">
            <v>1.3</v>
          </cell>
          <cell r="I433">
            <v>43465</v>
          </cell>
        </row>
        <row r="434">
          <cell r="A434" t="str">
            <v>AMARRE DEXSON 15CM BLANCO</v>
          </cell>
          <cell r="B434">
            <v>103272</v>
          </cell>
          <cell r="C434" t="str">
            <v>UNI</v>
          </cell>
          <cell r="D434">
            <v>40</v>
          </cell>
          <cell r="E434">
            <v>0</v>
          </cell>
          <cell r="F434">
            <v>40432</v>
          </cell>
          <cell r="G434">
            <v>29</v>
          </cell>
          <cell r="H434">
            <v>1.37</v>
          </cell>
          <cell r="I434">
            <v>43465</v>
          </cell>
        </row>
        <row r="435">
          <cell r="A435" t="str">
            <v>AMARRE PARA TEJA PLASTICA</v>
          </cell>
          <cell r="B435">
            <v>335</v>
          </cell>
          <cell r="C435" t="str">
            <v>Lbs</v>
          </cell>
          <cell r="D435">
            <v>61307</v>
          </cell>
          <cell r="E435">
            <v>0</v>
          </cell>
          <cell r="F435">
            <v>40035</v>
          </cell>
          <cell r="G435">
            <v>44106</v>
          </cell>
          <cell r="H435">
            <v>1.39</v>
          </cell>
          <cell r="I435">
            <v>43465</v>
          </cell>
        </row>
        <row r="436">
          <cell r="A436" t="str">
            <v>AMARRE PARA TUBERIA PVC</v>
          </cell>
          <cell r="B436">
            <v>103116</v>
          </cell>
          <cell r="C436" t="str">
            <v>UNI</v>
          </cell>
          <cell r="D436">
            <v>730</v>
          </cell>
          <cell r="E436">
            <v>0</v>
          </cell>
          <cell r="F436">
            <v>40411</v>
          </cell>
          <cell r="G436">
            <v>533</v>
          </cell>
          <cell r="H436">
            <v>1.37</v>
          </cell>
          <cell r="I436">
            <v>43465</v>
          </cell>
        </row>
        <row r="437">
          <cell r="A437" t="str">
            <v>Amarre Plástico de 15 cm</v>
          </cell>
          <cell r="B437">
            <v>103230</v>
          </cell>
          <cell r="C437" t="str">
            <v>UNI</v>
          </cell>
          <cell r="D437">
            <v>27</v>
          </cell>
          <cell r="E437">
            <v>0</v>
          </cell>
          <cell r="F437">
            <v>43244</v>
          </cell>
          <cell r="G437">
            <v>26</v>
          </cell>
          <cell r="H437">
            <v>1.05</v>
          </cell>
          <cell r="I437">
            <v>43465</v>
          </cell>
        </row>
        <row r="438">
          <cell r="A438" t="str">
            <v>AMARRE TEJA</v>
          </cell>
          <cell r="B438">
            <v>103546</v>
          </cell>
          <cell r="C438" t="str">
            <v>UNI</v>
          </cell>
          <cell r="D438">
            <v>164</v>
          </cell>
          <cell r="E438">
            <v>0</v>
          </cell>
          <cell r="F438">
            <v>40519</v>
          </cell>
          <cell r="G438">
            <v>120</v>
          </cell>
          <cell r="H438">
            <v>1.37</v>
          </cell>
          <cell r="I438">
            <v>43465</v>
          </cell>
        </row>
        <row r="439">
          <cell r="A439" t="str">
            <v>AMORTIGUADOR CORCHERA piscina</v>
          </cell>
          <cell r="B439">
            <v>107086</v>
          </cell>
          <cell r="C439" t="str">
            <v>UNI</v>
          </cell>
          <cell r="D439">
            <v>571862</v>
          </cell>
          <cell r="E439">
            <v>0</v>
          </cell>
          <cell r="F439">
            <v>43395</v>
          </cell>
          <cell r="G439">
            <v>544630</v>
          </cell>
          <cell r="H439">
            <v>1.05</v>
          </cell>
          <cell r="I439">
            <v>43465</v>
          </cell>
        </row>
        <row r="440">
          <cell r="A440" t="str">
            <v>Amortiguador de Ariete (1/2")</v>
          </cell>
          <cell r="B440">
            <v>106064</v>
          </cell>
          <cell r="C440" t="str">
            <v>UNI</v>
          </cell>
          <cell r="D440">
            <v>97991</v>
          </cell>
          <cell r="E440">
            <v>0</v>
          </cell>
          <cell r="F440">
            <v>42857</v>
          </cell>
          <cell r="G440">
            <v>89900</v>
          </cell>
          <cell r="H440">
            <v>1.0900000000000001</v>
          </cell>
          <cell r="I440">
            <v>43465</v>
          </cell>
        </row>
        <row r="441">
          <cell r="A441" t="str">
            <v>AMP ACCESS FLOOR WORKSTATION</v>
          </cell>
          <cell r="B441">
            <v>3453</v>
          </cell>
          <cell r="C441" t="str">
            <v>UNI</v>
          </cell>
          <cell r="D441">
            <v>654591</v>
          </cell>
          <cell r="E441" t="str">
            <v>0-05558716-X</v>
          </cell>
          <cell r="F441">
            <v>40499</v>
          </cell>
          <cell r="G441">
            <v>477804</v>
          </cell>
          <cell r="H441">
            <v>1.37</v>
          </cell>
          <cell r="I441">
            <v>43465</v>
          </cell>
        </row>
        <row r="442">
          <cell r="A442" t="str">
            <v>AMP FO CABLE 04 H 62.5/125 ULSZH</v>
          </cell>
          <cell r="B442">
            <v>9811</v>
          </cell>
          <cell r="C442" t="str">
            <v>ML</v>
          </cell>
          <cell r="D442">
            <v>7946</v>
          </cell>
          <cell r="E442">
            <v>0</v>
          </cell>
          <cell r="F442">
            <v>40500</v>
          </cell>
          <cell r="G442">
            <v>5800</v>
          </cell>
          <cell r="H442">
            <v>1.37</v>
          </cell>
          <cell r="I442">
            <v>43465</v>
          </cell>
        </row>
        <row r="443">
          <cell r="A443" t="str">
            <v>AMP FO CABLE 06 H GIGAGRADE 50/125</v>
          </cell>
          <cell r="B443">
            <v>9810</v>
          </cell>
          <cell r="C443" t="str">
            <v>ML</v>
          </cell>
          <cell r="D443">
            <v>7787</v>
          </cell>
          <cell r="E443">
            <v>0</v>
          </cell>
          <cell r="F443">
            <v>40500</v>
          </cell>
          <cell r="G443">
            <v>5684</v>
          </cell>
          <cell r="H443">
            <v>1.37</v>
          </cell>
          <cell r="I443">
            <v>43465</v>
          </cell>
        </row>
        <row r="444">
          <cell r="A444" t="str">
            <v>AMP FO CABLE 08 H GIGAGRADE 50/125</v>
          </cell>
          <cell r="B444">
            <v>9809</v>
          </cell>
          <cell r="C444" t="str">
            <v>ML</v>
          </cell>
          <cell r="D444">
            <v>12330</v>
          </cell>
          <cell r="E444">
            <v>0</v>
          </cell>
          <cell r="F444">
            <v>40499</v>
          </cell>
          <cell r="G444">
            <v>9000</v>
          </cell>
          <cell r="H444">
            <v>1.37</v>
          </cell>
          <cell r="I444">
            <v>43465</v>
          </cell>
        </row>
        <row r="445">
          <cell r="A445" t="str">
            <v>AMP FO CABLE 12 H EXT. ARMADO 62,5/125</v>
          </cell>
          <cell r="B445">
            <v>9791</v>
          </cell>
          <cell r="C445" t="str">
            <v>ML</v>
          </cell>
          <cell r="D445">
            <v>16051</v>
          </cell>
          <cell r="E445">
            <v>0</v>
          </cell>
          <cell r="F445">
            <v>40500</v>
          </cell>
          <cell r="G445">
            <v>11716</v>
          </cell>
          <cell r="H445">
            <v>1.37</v>
          </cell>
          <cell r="I445">
            <v>43465</v>
          </cell>
        </row>
        <row r="446">
          <cell r="A446" t="str">
            <v>AMP FO CABLE 12 H XG 50/125 ULSZH</v>
          </cell>
          <cell r="B446">
            <v>9808</v>
          </cell>
          <cell r="C446" t="str">
            <v>ML</v>
          </cell>
          <cell r="D446">
            <v>23600</v>
          </cell>
          <cell r="E446">
            <v>0</v>
          </cell>
          <cell r="F446">
            <v>40500</v>
          </cell>
          <cell r="G446">
            <v>17226</v>
          </cell>
          <cell r="H446">
            <v>1.37</v>
          </cell>
          <cell r="I446">
            <v>43465</v>
          </cell>
        </row>
        <row r="447">
          <cell r="A447" t="str">
            <v>AMP FO CABLE 24 H 50/125 ULSZH</v>
          </cell>
          <cell r="B447">
            <v>9804</v>
          </cell>
          <cell r="C447" t="str">
            <v>ML</v>
          </cell>
          <cell r="D447">
            <v>16051</v>
          </cell>
          <cell r="E447">
            <v>0</v>
          </cell>
          <cell r="F447">
            <v>40500</v>
          </cell>
          <cell r="G447">
            <v>11716</v>
          </cell>
          <cell r="H447">
            <v>1.37</v>
          </cell>
          <cell r="I447">
            <v>43465</v>
          </cell>
        </row>
        <row r="448">
          <cell r="A448" t="str">
            <v>AMP FO CABLE 24 H EXT. ARMADO 50/125</v>
          </cell>
          <cell r="B448">
            <v>9807</v>
          </cell>
          <cell r="C448" t="str">
            <v>ML</v>
          </cell>
          <cell r="D448">
            <v>16051</v>
          </cell>
          <cell r="E448">
            <v>0</v>
          </cell>
          <cell r="F448">
            <v>40506</v>
          </cell>
          <cell r="G448">
            <v>11716</v>
          </cell>
          <cell r="H448">
            <v>1.37</v>
          </cell>
          <cell r="I448">
            <v>43465</v>
          </cell>
        </row>
        <row r="449">
          <cell r="A449" t="str">
            <v>AMP FO CABLE 4 H EXT. ARMADO 62,5/125</v>
          </cell>
          <cell r="B449">
            <v>9797</v>
          </cell>
          <cell r="C449" t="str">
            <v>ML</v>
          </cell>
          <cell r="D449">
            <v>7946</v>
          </cell>
          <cell r="E449">
            <v>0</v>
          </cell>
          <cell r="F449">
            <v>40500</v>
          </cell>
          <cell r="G449">
            <v>5800</v>
          </cell>
          <cell r="H449">
            <v>1.37</v>
          </cell>
          <cell r="I449">
            <v>43465</v>
          </cell>
        </row>
        <row r="450">
          <cell r="A450" t="str">
            <v>Amperímetro análogo 0-1000 Amp.</v>
          </cell>
          <cell r="B450">
            <v>101546</v>
          </cell>
          <cell r="C450" t="str">
            <v>UNI</v>
          </cell>
          <cell r="D450">
            <v>60964</v>
          </cell>
          <cell r="E450" t="str">
            <v>TWC-12M</v>
          </cell>
          <cell r="F450">
            <v>42842</v>
          </cell>
          <cell r="G450">
            <v>55930</v>
          </cell>
          <cell r="H450">
            <v>1.0900000000000001</v>
          </cell>
          <cell r="I450">
            <v>43465</v>
          </cell>
        </row>
        <row r="451">
          <cell r="A451" t="str">
            <v>Amperímetro análogo 0-200/5 A.</v>
          </cell>
          <cell r="B451">
            <v>101579</v>
          </cell>
          <cell r="C451" t="str">
            <v>UNI</v>
          </cell>
          <cell r="D451">
            <v>62795</v>
          </cell>
          <cell r="E451" t="str">
            <v>TWC-12M</v>
          </cell>
          <cell r="F451">
            <v>40399</v>
          </cell>
          <cell r="G451">
            <v>45836</v>
          </cell>
          <cell r="H451">
            <v>1.37</v>
          </cell>
          <cell r="I451">
            <v>43465</v>
          </cell>
        </row>
        <row r="452">
          <cell r="A452" t="str">
            <v>Amplificador de cuatro canales 4x100w</v>
          </cell>
          <cell r="B452">
            <v>105269</v>
          </cell>
          <cell r="C452" t="str">
            <v>UNI</v>
          </cell>
          <cell r="D452">
            <v>12277440</v>
          </cell>
          <cell r="E452">
            <v>0</v>
          </cell>
          <cell r="F452">
            <v>41893</v>
          </cell>
          <cell r="G452">
            <v>9744000</v>
          </cell>
          <cell r="H452">
            <v>1.26</v>
          </cell>
          <cell r="I452">
            <v>43465</v>
          </cell>
        </row>
        <row r="453">
          <cell r="A453" t="str">
            <v>ANALISIS A-CIANURO TOTAL</v>
          </cell>
          <cell r="B453">
            <v>105469</v>
          </cell>
          <cell r="C453" t="str">
            <v>UNI</v>
          </cell>
          <cell r="D453">
            <v>39876</v>
          </cell>
          <cell r="E453">
            <v>0</v>
          </cell>
          <cell r="F453">
            <v>42810</v>
          </cell>
          <cell r="G453">
            <v>36583.5</v>
          </cell>
          <cell r="H453">
            <v>1.0900000000000001</v>
          </cell>
          <cell r="I453">
            <v>43465</v>
          </cell>
        </row>
        <row r="454">
          <cell r="A454" t="str">
            <v>ANALISIS ALCALINIDAD TOTAL (Mant. piscinas)</v>
          </cell>
          <cell r="B454">
            <v>105472</v>
          </cell>
          <cell r="C454" t="str">
            <v>UNI</v>
          </cell>
          <cell r="D454">
            <v>14268</v>
          </cell>
          <cell r="E454">
            <v>0</v>
          </cell>
          <cell r="F454">
            <v>42810</v>
          </cell>
          <cell r="G454">
            <v>13090</v>
          </cell>
          <cell r="H454">
            <v>1.0900000000000001</v>
          </cell>
          <cell r="I454">
            <v>43465</v>
          </cell>
        </row>
        <row r="455">
          <cell r="A455" t="str">
            <v>ANALISIS CLORO RESIDUAL LIBRE</v>
          </cell>
          <cell r="B455">
            <v>105474</v>
          </cell>
          <cell r="C455" t="str">
            <v>UNI</v>
          </cell>
          <cell r="D455">
            <v>17024</v>
          </cell>
          <cell r="E455">
            <v>0</v>
          </cell>
          <cell r="F455">
            <v>42810</v>
          </cell>
          <cell r="G455">
            <v>15618.75</v>
          </cell>
          <cell r="H455">
            <v>1.0900000000000001</v>
          </cell>
          <cell r="I455">
            <v>43465</v>
          </cell>
        </row>
        <row r="456">
          <cell r="A456" t="str">
            <v>ANALISIS CLORO RESIDUAL TOTAL (Mant.</v>
          </cell>
          <cell r="B456">
            <v>105475</v>
          </cell>
          <cell r="C456" t="str">
            <v>UNI</v>
          </cell>
          <cell r="D456">
            <v>17024</v>
          </cell>
          <cell r="E456">
            <v>0</v>
          </cell>
          <cell r="F456">
            <v>42810</v>
          </cell>
          <cell r="G456">
            <v>15618.75</v>
          </cell>
          <cell r="H456">
            <v>1.0900000000000001</v>
          </cell>
          <cell r="I456">
            <v>43465</v>
          </cell>
        </row>
        <row r="457">
          <cell r="A457" t="str">
            <v>ANÁLISIS DE PERMEABILIDAD CABEZA</v>
          </cell>
          <cell r="B457">
            <v>104317</v>
          </cell>
          <cell r="C457" t="str">
            <v>UNI</v>
          </cell>
          <cell r="D457">
            <v>382467</v>
          </cell>
          <cell r="E457">
            <v>0</v>
          </cell>
          <cell r="F457">
            <v>43181</v>
          </cell>
          <cell r="G457">
            <v>364254</v>
          </cell>
          <cell r="H457">
            <v>1.05</v>
          </cell>
          <cell r="I457">
            <v>43465</v>
          </cell>
        </row>
        <row r="458">
          <cell r="A458" t="str">
            <v>ANÁLISIS DE SUELO AGRONOMICO</v>
          </cell>
          <cell r="B458">
            <v>104315</v>
          </cell>
          <cell r="C458" t="str">
            <v>UNI</v>
          </cell>
          <cell r="D458">
            <v>159600</v>
          </cell>
          <cell r="E458">
            <v>0</v>
          </cell>
          <cell r="F458">
            <v>43182</v>
          </cell>
          <cell r="G458">
            <v>152000</v>
          </cell>
          <cell r="H458">
            <v>1.05</v>
          </cell>
          <cell r="I458">
            <v>43465</v>
          </cell>
        </row>
        <row r="459">
          <cell r="A459" t="str">
            <v>ANALISIS DUREZA TOTAL (Mant. piscinas)</v>
          </cell>
          <cell r="B459">
            <v>105473</v>
          </cell>
          <cell r="C459" t="str">
            <v>UNI</v>
          </cell>
          <cell r="D459">
            <v>17090</v>
          </cell>
          <cell r="E459">
            <v>0</v>
          </cell>
          <cell r="F459">
            <v>42810</v>
          </cell>
          <cell r="G459">
            <v>15678.75</v>
          </cell>
          <cell r="H459">
            <v>1.0900000000000001</v>
          </cell>
          <cell r="I459">
            <v>43465</v>
          </cell>
        </row>
        <row r="460">
          <cell r="A460" t="str">
            <v>ANÁLISIS FITOSANITARIO (microbiologico)</v>
          </cell>
          <cell r="B460">
            <v>104316</v>
          </cell>
          <cell r="C460" t="str">
            <v>UNI</v>
          </cell>
          <cell r="D460">
            <v>197421</v>
          </cell>
          <cell r="E460">
            <v>0</v>
          </cell>
          <cell r="F460">
            <v>43182</v>
          </cell>
          <cell r="G460">
            <v>188020</v>
          </cell>
          <cell r="H460">
            <v>1.05</v>
          </cell>
          <cell r="I460">
            <v>43465</v>
          </cell>
        </row>
        <row r="461">
          <cell r="A461" t="str">
            <v>ANALISIS HONGO LEVADURAS Y</v>
          </cell>
          <cell r="B461">
            <v>105476</v>
          </cell>
          <cell r="C461" t="str">
            <v>UNI</v>
          </cell>
          <cell r="D461">
            <v>45789</v>
          </cell>
          <cell r="E461">
            <v>0</v>
          </cell>
          <cell r="F461">
            <v>42810</v>
          </cell>
          <cell r="G461">
            <v>42007.95</v>
          </cell>
          <cell r="H461">
            <v>1.0900000000000001</v>
          </cell>
          <cell r="I461">
            <v>43465</v>
          </cell>
        </row>
        <row r="462">
          <cell r="A462" t="str">
            <v>ANALISIS PH (mant. piscinas)</v>
          </cell>
          <cell r="B462">
            <v>105470</v>
          </cell>
          <cell r="C462" t="str">
            <v>UNI</v>
          </cell>
          <cell r="D462">
            <v>3891</v>
          </cell>
          <cell r="E462">
            <v>0</v>
          </cell>
          <cell r="F462">
            <v>42809</v>
          </cell>
          <cell r="G462">
            <v>3570</v>
          </cell>
          <cell r="H462">
            <v>1.0900000000000001</v>
          </cell>
          <cell r="I462">
            <v>43465</v>
          </cell>
        </row>
        <row r="463">
          <cell r="A463" t="str">
            <v>ANALISIS TURBIDEZ (mante. piscinas)</v>
          </cell>
          <cell r="B463">
            <v>105471</v>
          </cell>
          <cell r="C463" t="str">
            <v>UNI</v>
          </cell>
          <cell r="D463">
            <v>7287</v>
          </cell>
          <cell r="E463">
            <v>0</v>
          </cell>
          <cell r="F463">
            <v>42810</v>
          </cell>
          <cell r="G463">
            <v>6685</v>
          </cell>
          <cell r="H463">
            <v>1.0900000000000001</v>
          </cell>
          <cell r="I463">
            <v>43465</v>
          </cell>
        </row>
        <row r="464">
          <cell r="A464" t="str">
            <v>ANCLAJE (3/8"X2")"</v>
          </cell>
          <cell r="B464">
            <v>103324</v>
          </cell>
          <cell r="C464" t="str">
            <v>UNI</v>
          </cell>
          <cell r="D464">
            <v>8905</v>
          </cell>
          <cell r="E464" t="str">
            <v>WS1226</v>
          </cell>
          <cell r="F464">
            <v>40446</v>
          </cell>
          <cell r="G464">
            <v>6500</v>
          </cell>
          <cell r="H464">
            <v>1.37</v>
          </cell>
          <cell r="I464">
            <v>43465</v>
          </cell>
        </row>
        <row r="465">
          <cell r="A465" t="str">
            <v>ANCLAJE (3/8"X4") TIPO CUÑA</v>
          </cell>
          <cell r="B465">
            <v>101816</v>
          </cell>
          <cell r="C465" t="str">
            <v>UNI</v>
          </cell>
          <cell r="D465">
            <v>1995</v>
          </cell>
          <cell r="E465" t="str">
            <v>WS1226</v>
          </cell>
          <cell r="F465">
            <v>43297</v>
          </cell>
          <cell r="G465">
            <v>1900</v>
          </cell>
          <cell r="H465">
            <v>1.05</v>
          </cell>
          <cell r="I465">
            <v>43465</v>
          </cell>
        </row>
        <row r="466">
          <cell r="A466" t="str">
            <v>ANCLAJE CHAZO METALICO EXP. 1/2 x 2 3/4"</v>
          </cell>
          <cell r="B466">
            <v>3517</v>
          </cell>
          <cell r="C466" t="str">
            <v>UNI</v>
          </cell>
          <cell r="D466">
            <v>5145</v>
          </cell>
          <cell r="E466" t="str">
            <v>WS1226</v>
          </cell>
          <cell r="F466">
            <v>43171</v>
          </cell>
          <cell r="G466">
            <v>4900</v>
          </cell>
          <cell r="H466">
            <v>1.05</v>
          </cell>
          <cell r="I466">
            <v>43465</v>
          </cell>
        </row>
        <row r="467">
          <cell r="A467" t="str">
            <v>ANCLAJE COLAPSIBLE 3/8X3" concreto</v>
          </cell>
          <cell r="B467">
            <v>104959</v>
          </cell>
          <cell r="C467" t="str">
            <v>UNI</v>
          </cell>
          <cell r="D467">
            <v>1115</v>
          </cell>
          <cell r="E467">
            <v>0</v>
          </cell>
          <cell r="F467">
            <v>43327</v>
          </cell>
          <cell r="G467">
            <v>1062</v>
          </cell>
          <cell r="H467">
            <v>1.05</v>
          </cell>
          <cell r="I467">
            <v>43465</v>
          </cell>
        </row>
        <row r="468">
          <cell r="A468" t="str">
            <v>Anclaje cordel tipo finlandes polo tierra+soporA I</v>
          </cell>
          <cell r="B468">
            <v>107083</v>
          </cell>
          <cell r="C468" t="str">
            <v>UNI</v>
          </cell>
          <cell r="D468">
            <v>714305</v>
          </cell>
          <cell r="E468">
            <v>0</v>
          </cell>
          <cell r="F468">
            <v>43395</v>
          </cell>
          <cell r="G468">
            <v>680290</v>
          </cell>
          <cell r="H468">
            <v>1.05</v>
          </cell>
          <cell r="I468">
            <v>43465</v>
          </cell>
        </row>
        <row r="469">
          <cell r="A469" t="str">
            <v>ANCLAJE DE CUÑA. ½ x 2. 3/4"</v>
          </cell>
          <cell r="B469">
            <v>2802</v>
          </cell>
          <cell r="C469" t="str">
            <v>UNI</v>
          </cell>
          <cell r="D469">
            <v>1400</v>
          </cell>
          <cell r="E469">
            <v>0</v>
          </cell>
          <cell r="F469">
            <v>43279</v>
          </cell>
          <cell r="G469">
            <v>1333</v>
          </cell>
          <cell r="H469">
            <v>1.05</v>
          </cell>
          <cell r="I469">
            <v>43465</v>
          </cell>
        </row>
        <row r="470">
          <cell r="A470" t="str">
            <v>Anclaje Epóxico Resina Red Head G-5</v>
          </cell>
          <cell r="B470">
            <v>104413</v>
          </cell>
          <cell r="C470" t="str">
            <v>CRT</v>
          </cell>
          <cell r="D470">
            <v>70070</v>
          </cell>
          <cell r="E470">
            <v>0</v>
          </cell>
          <cell r="F470">
            <v>41096</v>
          </cell>
          <cell r="G470">
            <v>53900</v>
          </cell>
          <cell r="H470">
            <v>1.3</v>
          </cell>
          <cell r="I470">
            <v>43465</v>
          </cell>
        </row>
        <row r="471">
          <cell r="A471" t="str">
            <v>ANCLAJE EXPANSIVO - 3/8" x 3"</v>
          </cell>
          <cell r="B471">
            <v>103976</v>
          </cell>
          <cell r="C471" t="str">
            <v>UNI</v>
          </cell>
          <cell r="D471">
            <v>401</v>
          </cell>
          <cell r="E471" t="str">
            <v>WS1226</v>
          </cell>
          <cell r="F471">
            <v>43364</v>
          </cell>
          <cell r="G471">
            <v>382</v>
          </cell>
          <cell r="H471">
            <v>1.05</v>
          </cell>
          <cell r="I471">
            <v>43465</v>
          </cell>
        </row>
        <row r="472">
          <cell r="A472" t="str">
            <v>ANCLAJE HILTI HKBIII (1"X6")"</v>
          </cell>
          <cell r="B472">
            <v>101080</v>
          </cell>
          <cell r="C472" t="str">
            <v>UNI</v>
          </cell>
          <cell r="D472">
            <v>81562</v>
          </cell>
          <cell r="E472" t="str">
            <v>WS1226</v>
          </cell>
          <cell r="F472">
            <v>40500</v>
          </cell>
          <cell r="G472">
            <v>59534</v>
          </cell>
          <cell r="H472">
            <v>1.37</v>
          </cell>
          <cell r="I472">
            <v>43465</v>
          </cell>
        </row>
        <row r="473">
          <cell r="A473" t="str">
            <v>ANCLAJE METALICO DE ROSCA INTERNA (1/4")</v>
          </cell>
          <cell r="B473">
            <v>104533</v>
          </cell>
          <cell r="C473" t="str">
            <v>UNI</v>
          </cell>
          <cell r="D473">
            <v>619</v>
          </cell>
          <cell r="E473">
            <v>0</v>
          </cell>
          <cell r="F473">
            <v>41155</v>
          </cell>
          <cell r="G473">
            <v>476</v>
          </cell>
          <cell r="H473">
            <v>1.3</v>
          </cell>
          <cell r="I473">
            <v>43465</v>
          </cell>
        </row>
        <row r="474">
          <cell r="A474" t="str">
            <v>ANCLAJE PARA BANCA X 2 DADOS</v>
          </cell>
          <cell r="B474">
            <v>103741</v>
          </cell>
          <cell r="C474" t="str">
            <v>UNI</v>
          </cell>
          <cell r="D474">
            <v>104978</v>
          </cell>
          <cell r="E474">
            <v>0</v>
          </cell>
          <cell r="F474">
            <v>43222</v>
          </cell>
          <cell r="G474">
            <v>99979</v>
          </cell>
          <cell r="H474">
            <v>1.05</v>
          </cell>
          <cell r="I474">
            <v>43465</v>
          </cell>
        </row>
        <row r="475">
          <cell r="A475" t="str">
            <v>ANCLAJE PARA ESCALERA Piscina</v>
          </cell>
          <cell r="B475">
            <v>107125</v>
          </cell>
          <cell r="C475" t="str">
            <v>UNI</v>
          </cell>
          <cell r="D475">
            <v>127534</v>
          </cell>
          <cell r="E475">
            <v>0</v>
          </cell>
          <cell r="F475">
            <v>43396</v>
          </cell>
          <cell r="G475">
            <v>121461</v>
          </cell>
          <cell r="H475">
            <v>1.05</v>
          </cell>
          <cell r="I475">
            <v>43465</v>
          </cell>
        </row>
        <row r="476">
          <cell r="A476" t="str">
            <v>ANCLAJE QUIMICO Nº5 L=20CM+EPOXICO</v>
          </cell>
          <cell r="B476">
            <v>103529</v>
          </cell>
          <cell r="C476" t="str">
            <v>UNI</v>
          </cell>
          <cell r="D476">
            <v>10275</v>
          </cell>
          <cell r="E476">
            <v>0</v>
          </cell>
          <cell r="F476">
            <v>40518</v>
          </cell>
          <cell r="G476">
            <v>7500</v>
          </cell>
          <cell r="H476">
            <v>1.37</v>
          </cell>
          <cell r="I476">
            <v>43465</v>
          </cell>
        </row>
        <row r="477">
          <cell r="A477" t="str">
            <v>ANCLAJE QUIMICO Nº6 L=20CM+EPOXICO</v>
          </cell>
          <cell r="B477">
            <v>103530</v>
          </cell>
          <cell r="C477" t="str">
            <v>UNI</v>
          </cell>
          <cell r="D477">
            <v>11303</v>
          </cell>
          <cell r="E477">
            <v>0</v>
          </cell>
          <cell r="F477">
            <v>40518</v>
          </cell>
          <cell r="G477">
            <v>8250</v>
          </cell>
          <cell r="H477">
            <v>1.37</v>
          </cell>
          <cell r="I477">
            <v>43465</v>
          </cell>
        </row>
        <row r="478">
          <cell r="A478" t="str">
            <v>ANCLAJE QUIMICO Nº7 L=20CM+EPOXICO</v>
          </cell>
          <cell r="B478">
            <v>103531</v>
          </cell>
          <cell r="C478" t="str">
            <v>UNI</v>
          </cell>
          <cell r="D478">
            <v>15413</v>
          </cell>
          <cell r="E478">
            <v>0</v>
          </cell>
          <cell r="F478">
            <v>40518</v>
          </cell>
          <cell r="G478">
            <v>11250</v>
          </cell>
          <cell r="H478">
            <v>1.37</v>
          </cell>
          <cell r="I478">
            <v>43465</v>
          </cell>
        </row>
        <row r="479">
          <cell r="A479" t="str">
            <v>ANCLAJE QUIMICO Nº8 L=25CM+EPOXICO</v>
          </cell>
          <cell r="B479">
            <v>103532</v>
          </cell>
          <cell r="C479" t="str">
            <v>UNI</v>
          </cell>
          <cell r="D479">
            <v>22605</v>
          </cell>
          <cell r="E479">
            <v>0</v>
          </cell>
          <cell r="F479">
            <v>40518</v>
          </cell>
          <cell r="G479">
            <v>16500</v>
          </cell>
          <cell r="H479">
            <v>1.37</v>
          </cell>
          <cell r="I479">
            <v>43465</v>
          </cell>
        </row>
        <row r="480">
          <cell r="A480" t="str">
            <v>ANCLAJE/CHAZO NYLON IMPACT 5/16 X 4"</v>
          </cell>
          <cell r="B480">
            <v>105066</v>
          </cell>
          <cell r="C480" t="str">
            <v>UNI</v>
          </cell>
          <cell r="D480">
            <v>481</v>
          </cell>
          <cell r="E480">
            <v>0</v>
          </cell>
          <cell r="F480">
            <v>43180</v>
          </cell>
          <cell r="G480">
            <v>458</v>
          </cell>
          <cell r="H480">
            <v>1.05</v>
          </cell>
          <cell r="I480">
            <v>43465</v>
          </cell>
        </row>
        <row r="481">
          <cell r="A481" t="str">
            <v>ANCLAJES (GRAPA + CHAZOS + CLAVOS)</v>
          </cell>
          <cell r="B481">
            <v>3789</v>
          </cell>
          <cell r="C481" t="str">
            <v>UNI</v>
          </cell>
          <cell r="D481">
            <v>195</v>
          </cell>
          <cell r="E481">
            <v>0</v>
          </cell>
          <cell r="F481">
            <v>40121</v>
          </cell>
          <cell r="G481">
            <v>140</v>
          </cell>
          <cell r="H481">
            <v>1.39</v>
          </cell>
          <cell r="I481">
            <v>43465</v>
          </cell>
        </row>
        <row r="482">
          <cell r="A482" t="str">
            <v>ANCLAJES INCLINADOS (4) Piscina</v>
          </cell>
          <cell r="B482">
            <v>107128</v>
          </cell>
          <cell r="C482" t="str">
            <v>UNI</v>
          </cell>
          <cell r="D482">
            <v>3589564</v>
          </cell>
          <cell r="E482">
            <v>0</v>
          </cell>
          <cell r="F482">
            <v>43396</v>
          </cell>
          <cell r="G482">
            <v>3418632</v>
          </cell>
          <cell r="H482">
            <v>1.05</v>
          </cell>
          <cell r="I482">
            <v>43465</v>
          </cell>
        </row>
        <row r="483">
          <cell r="A483" t="str">
            <v>Anclajes para Duro Panel</v>
          </cell>
          <cell r="B483">
            <v>103360</v>
          </cell>
          <cell r="C483" t="str">
            <v>UNI</v>
          </cell>
          <cell r="D483">
            <v>64109</v>
          </cell>
          <cell r="E483">
            <v>0</v>
          </cell>
          <cell r="F483">
            <v>40464</v>
          </cell>
          <cell r="G483">
            <v>46795</v>
          </cell>
          <cell r="H483">
            <v>1.37</v>
          </cell>
          <cell r="I483">
            <v>43465</v>
          </cell>
        </row>
        <row r="484">
          <cell r="A484" t="str">
            <v>ANCLAJES PARA ENTREPAÑO EN TABLEX</v>
          </cell>
          <cell r="B484">
            <v>103593</v>
          </cell>
          <cell r="C484" t="str">
            <v>UNI</v>
          </cell>
          <cell r="D484">
            <v>5480</v>
          </cell>
          <cell r="E484">
            <v>0</v>
          </cell>
          <cell r="F484">
            <v>40534</v>
          </cell>
          <cell r="G484">
            <v>4000</v>
          </cell>
          <cell r="H484">
            <v>1.37</v>
          </cell>
          <cell r="I484">
            <v>43465</v>
          </cell>
        </row>
        <row r="485">
          <cell r="A485" t="str">
            <v>ANDAMIO CERTIFICADO 7 SECCIONES</v>
          </cell>
          <cell r="B485">
            <v>103408</v>
          </cell>
          <cell r="C485" t="str">
            <v>DD</v>
          </cell>
          <cell r="D485">
            <v>114707</v>
          </cell>
          <cell r="E485">
            <v>0</v>
          </cell>
          <cell r="F485">
            <v>43208</v>
          </cell>
          <cell r="G485">
            <v>109245</v>
          </cell>
          <cell r="H485">
            <v>1.05</v>
          </cell>
          <cell r="I485">
            <v>43465</v>
          </cell>
        </row>
        <row r="486">
          <cell r="A486" t="str">
            <v>ANDAMIO CERTIFICADO H=9Mts +</v>
          </cell>
          <cell r="B486">
            <v>105166</v>
          </cell>
          <cell r="C486" t="str">
            <v>DD</v>
          </cell>
          <cell r="D486">
            <v>55860</v>
          </cell>
          <cell r="E486">
            <v>0</v>
          </cell>
          <cell r="F486">
            <v>41765</v>
          </cell>
          <cell r="G486">
            <v>44333</v>
          </cell>
          <cell r="H486">
            <v>1.26</v>
          </cell>
          <cell r="I486">
            <v>43465</v>
          </cell>
        </row>
        <row r="487">
          <cell r="A487" t="str">
            <v>ANDAMIO COLGANTE 40mt.</v>
          </cell>
          <cell r="B487">
            <v>367</v>
          </cell>
          <cell r="C487" t="str">
            <v>DD</v>
          </cell>
          <cell r="D487">
            <v>2814</v>
          </cell>
          <cell r="E487">
            <v>0</v>
          </cell>
          <cell r="F487">
            <v>40793</v>
          </cell>
          <cell r="G487">
            <v>2100</v>
          </cell>
          <cell r="H487">
            <v>1.34</v>
          </cell>
          <cell r="I487">
            <v>43465</v>
          </cell>
        </row>
        <row r="488">
          <cell r="A488" t="str">
            <v>ANDAMIO METALICO 1 SECCION</v>
          </cell>
          <cell r="B488">
            <v>102515</v>
          </cell>
          <cell r="C488" t="str">
            <v>HR</v>
          </cell>
          <cell r="D488">
            <v>116</v>
          </cell>
          <cell r="E488">
            <v>0</v>
          </cell>
          <cell r="F488">
            <v>43221</v>
          </cell>
          <cell r="G488">
            <v>110</v>
          </cell>
          <cell r="H488">
            <v>1.05</v>
          </cell>
          <cell r="I488">
            <v>43465</v>
          </cell>
        </row>
        <row r="489">
          <cell r="A489" t="str">
            <v>ANDAMIO TUBULAR (NO USAR)</v>
          </cell>
          <cell r="B489">
            <v>1696</v>
          </cell>
          <cell r="C489" t="str">
            <v>DD</v>
          </cell>
          <cell r="D489">
            <v>662</v>
          </cell>
          <cell r="E489">
            <v>0</v>
          </cell>
          <cell r="F489">
            <v>42842</v>
          </cell>
          <cell r="G489">
            <v>607</v>
          </cell>
          <cell r="H489">
            <v>1.0900000000000001</v>
          </cell>
          <cell r="I489">
            <v>43465</v>
          </cell>
        </row>
        <row r="490">
          <cell r="A490" t="str">
            <v>ANDAMIO TUBULAR (NO USAR)</v>
          </cell>
          <cell r="B490">
            <v>1719</v>
          </cell>
          <cell r="C490" t="str">
            <v>MES</v>
          </cell>
          <cell r="D490">
            <v>22051</v>
          </cell>
          <cell r="E490">
            <v>0</v>
          </cell>
          <cell r="F490">
            <v>42842</v>
          </cell>
          <cell r="G490">
            <v>20230</v>
          </cell>
          <cell r="H490">
            <v>1.0900000000000001</v>
          </cell>
          <cell r="I490">
            <v>43465</v>
          </cell>
        </row>
        <row r="491">
          <cell r="A491" t="str">
            <v>ANDAMIO TUBULAR (SECC/MES.)</v>
          </cell>
          <cell r="B491">
            <v>1638</v>
          </cell>
          <cell r="C491" t="str">
            <v>MES</v>
          </cell>
          <cell r="D491">
            <v>21000</v>
          </cell>
          <cell r="E491">
            <v>0</v>
          </cell>
          <cell r="F491">
            <v>43206</v>
          </cell>
          <cell r="G491">
            <v>20000</v>
          </cell>
          <cell r="H491">
            <v>1.05</v>
          </cell>
          <cell r="I491">
            <v>43465</v>
          </cell>
        </row>
        <row r="492">
          <cell r="A492" t="str">
            <v>ANDAMIO TUBULAR (SECC/MES.) (NO USAR)</v>
          </cell>
          <cell r="B492">
            <v>102883</v>
          </cell>
          <cell r="C492" t="str">
            <v>MES</v>
          </cell>
          <cell r="D492">
            <v>22051</v>
          </cell>
          <cell r="E492">
            <v>0</v>
          </cell>
          <cell r="F492">
            <v>42857</v>
          </cell>
          <cell r="G492">
            <v>20230</v>
          </cell>
          <cell r="H492">
            <v>1.0900000000000001</v>
          </cell>
          <cell r="I492">
            <v>43465</v>
          </cell>
        </row>
        <row r="493">
          <cell r="A493" t="str">
            <v>ANDAMIO TUBULAR (SECC:1.5X1.5M.)</v>
          </cell>
          <cell r="B493">
            <v>368</v>
          </cell>
          <cell r="C493" t="str">
            <v>DIA</v>
          </cell>
          <cell r="D493">
            <v>924</v>
          </cell>
          <cell r="E493">
            <v>0</v>
          </cell>
          <cell r="F493">
            <v>43167</v>
          </cell>
          <cell r="G493">
            <v>880</v>
          </cell>
          <cell r="H493">
            <v>1.05</v>
          </cell>
          <cell r="I493">
            <v>43465</v>
          </cell>
        </row>
        <row r="494">
          <cell r="A494" t="str">
            <v>ANDAMIO TUBULAR (SECC:1.5X1.5M.) (NO</v>
          </cell>
          <cell r="B494">
            <v>102737</v>
          </cell>
          <cell r="C494" t="str">
            <v>DD</v>
          </cell>
          <cell r="D494">
            <v>924</v>
          </cell>
          <cell r="E494">
            <v>0</v>
          </cell>
          <cell r="F494">
            <v>43181</v>
          </cell>
          <cell r="G494">
            <v>880</v>
          </cell>
          <cell r="H494">
            <v>1.05</v>
          </cell>
          <cell r="I494">
            <v>43465</v>
          </cell>
        </row>
        <row r="495">
          <cell r="A495" t="str">
            <v>ANDAMIO TUBULAR (SECC:1.5X1.5M.) (NO</v>
          </cell>
          <cell r="B495">
            <v>103534</v>
          </cell>
          <cell r="C495" t="str">
            <v>DIA</v>
          </cell>
          <cell r="D495">
            <v>662</v>
          </cell>
          <cell r="E495">
            <v>0</v>
          </cell>
          <cell r="F495">
            <v>42773</v>
          </cell>
          <cell r="G495">
            <v>607</v>
          </cell>
          <cell r="H495">
            <v>1.0900000000000001</v>
          </cell>
          <cell r="I495">
            <v>43465</v>
          </cell>
        </row>
        <row r="496">
          <cell r="A496" t="str">
            <v>ANDAMIOS GANCHO COLGANTE</v>
          </cell>
          <cell r="B496">
            <v>1695</v>
          </cell>
          <cell r="C496" t="str">
            <v>DD</v>
          </cell>
          <cell r="D496">
            <v>3109</v>
          </cell>
          <cell r="E496">
            <v>0</v>
          </cell>
          <cell r="F496">
            <v>40872</v>
          </cell>
          <cell r="G496">
            <v>2320</v>
          </cell>
          <cell r="H496">
            <v>1.34</v>
          </cell>
          <cell r="I496">
            <v>43465</v>
          </cell>
        </row>
        <row r="497">
          <cell r="A497" t="str">
            <v>Anemometro electr. wind Speed</v>
          </cell>
          <cell r="B497">
            <v>105928</v>
          </cell>
          <cell r="C497" t="str">
            <v>UNI</v>
          </cell>
          <cell r="D497">
            <v>4328830</v>
          </cell>
          <cell r="E497">
            <v>0</v>
          </cell>
          <cell r="F497">
            <v>42648</v>
          </cell>
          <cell r="G497">
            <v>3764200</v>
          </cell>
          <cell r="H497">
            <v>1.1499999999999999</v>
          </cell>
          <cell r="I497">
            <v>43465</v>
          </cell>
        </row>
        <row r="498">
          <cell r="A498" t="str">
            <v>ANGULO 1 1/2" X 1/4"</v>
          </cell>
          <cell r="B498">
            <v>2534</v>
          </cell>
          <cell r="C498" t="str">
            <v>ML</v>
          </cell>
          <cell r="D498">
            <v>11154</v>
          </cell>
          <cell r="E498">
            <v>0</v>
          </cell>
          <cell r="F498">
            <v>40933</v>
          </cell>
          <cell r="G498">
            <v>8580</v>
          </cell>
          <cell r="H498">
            <v>1.3</v>
          </cell>
          <cell r="I498">
            <v>43465</v>
          </cell>
        </row>
        <row r="499">
          <cell r="A499" t="str">
            <v>ANGULO 1 1/2" x 3/16"</v>
          </cell>
          <cell r="B499">
            <v>100952</v>
          </cell>
          <cell r="C499" t="str">
            <v>ML</v>
          </cell>
          <cell r="D499">
            <v>7453</v>
          </cell>
          <cell r="E499">
            <v>0</v>
          </cell>
          <cell r="F499">
            <v>43167</v>
          </cell>
          <cell r="G499">
            <v>7098</v>
          </cell>
          <cell r="H499">
            <v>1.05</v>
          </cell>
          <cell r="I499">
            <v>43465</v>
          </cell>
        </row>
        <row r="500">
          <cell r="A500" t="str">
            <v>ANGULO 1 1/4" x 1/8"</v>
          </cell>
          <cell r="B500">
            <v>101056</v>
          </cell>
          <cell r="C500" t="str">
            <v>ML</v>
          </cell>
          <cell r="D500">
            <v>4282</v>
          </cell>
          <cell r="E500">
            <v>0</v>
          </cell>
          <cell r="F500">
            <v>43167</v>
          </cell>
          <cell r="G500">
            <v>4078</v>
          </cell>
          <cell r="H500">
            <v>1.05</v>
          </cell>
          <cell r="I500">
            <v>43465</v>
          </cell>
        </row>
        <row r="501">
          <cell r="A501" t="str">
            <v>ANGULO 1" x 1/8"</v>
          </cell>
          <cell r="B501">
            <v>100980</v>
          </cell>
          <cell r="C501" t="str">
            <v>ML</v>
          </cell>
          <cell r="D501">
            <v>3132</v>
          </cell>
          <cell r="E501">
            <v>0</v>
          </cell>
          <cell r="F501">
            <v>43171</v>
          </cell>
          <cell r="G501">
            <v>2983</v>
          </cell>
          <cell r="H501">
            <v>1.05</v>
          </cell>
          <cell r="I501">
            <v>43465</v>
          </cell>
        </row>
        <row r="502">
          <cell r="A502" t="str">
            <v>ANGULO 1/8" x 1 1/2"</v>
          </cell>
          <cell r="B502">
            <v>2543</v>
          </cell>
          <cell r="C502" t="str">
            <v>ML</v>
          </cell>
          <cell r="D502">
            <v>5105</v>
          </cell>
          <cell r="E502">
            <v>0</v>
          </cell>
          <cell r="F502">
            <v>43167</v>
          </cell>
          <cell r="G502">
            <v>4862</v>
          </cell>
          <cell r="H502">
            <v>1.05</v>
          </cell>
          <cell r="I502">
            <v>43465</v>
          </cell>
        </row>
        <row r="503">
          <cell r="A503" t="str">
            <v>ANGULO 1/8" x 1"</v>
          </cell>
          <cell r="B503">
            <v>1086</v>
          </cell>
          <cell r="C503" t="str">
            <v>ML</v>
          </cell>
          <cell r="D503">
            <v>3132</v>
          </cell>
          <cell r="E503" t="str">
            <v>A-11 Crudo</v>
          </cell>
          <cell r="F503">
            <v>43171</v>
          </cell>
          <cell r="G503">
            <v>2983</v>
          </cell>
          <cell r="H503">
            <v>1.05</v>
          </cell>
          <cell r="I503">
            <v>43465</v>
          </cell>
        </row>
        <row r="504">
          <cell r="A504" t="str">
            <v>ANGULO 1x1x1/16 ANOLOK</v>
          </cell>
          <cell r="B504">
            <v>1083</v>
          </cell>
          <cell r="C504" t="str">
            <v>ML</v>
          </cell>
          <cell r="D504">
            <v>20342</v>
          </cell>
          <cell r="E504" t="str">
            <v>A-09</v>
          </cell>
          <cell r="F504">
            <v>40350</v>
          </cell>
          <cell r="G504">
            <v>14848</v>
          </cell>
          <cell r="H504">
            <v>1.37</v>
          </cell>
          <cell r="I504">
            <v>43465</v>
          </cell>
        </row>
        <row r="505">
          <cell r="A505" t="str">
            <v>ANGULO 2 1/2" X 1/4"</v>
          </cell>
          <cell r="B505">
            <v>2535</v>
          </cell>
          <cell r="C505" t="str">
            <v>ML</v>
          </cell>
          <cell r="D505">
            <v>17122</v>
          </cell>
          <cell r="E505">
            <v>0</v>
          </cell>
          <cell r="F505">
            <v>42775</v>
          </cell>
          <cell r="G505">
            <v>15708</v>
          </cell>
          <cell r="H505">
            <v>1.0900000000000001</v>
          </cell>
          <cell r="I505">
            <v>43465</v>
          </cell>
        </row>
        <row r="506">
          <cell r="A506" t="str">
            <v>ANGULO 2 1/2" x 3/16"</v>
          </cell>
          <cell r="B506">
            <v>2529</v>
          </cell>
          <cell r="C506" t="str">
            <v>ML</v>
          </cell>
          <cell r="D506">
            <v>13919</v>
          </cell>
          <cell r="E506">
            <v>0</v>
          </cell>
          <cell r="F506">
            <v>43209</v>
          </cell>
          <cell r="G506">
            <v>13256</v>
          </cell>
          <cell r="H506">
            <v>1.05</v>
          </cell>
          <cell r="I506">
            <v>43465</v>
          </cell>
        </row>
        <row r="507">
          <cell r="A507" t="str">
            <v>ANGULO 2" X 1/4"</v>
          </cell>
          <cell r="B507">
            <v>10</v>
          </cell>
          <cell r="C507" t="str">
            <v>ML</v>
          </cell>
          <cell r="D507">
            <v>3728</v>
          </cell>
          <cell r="E507">
            <v>0</v>
          </cell>
          <cell r="F507">
            <v>43181</v>
          </cell>
          <cell r="G507">
            <v>3550</v>
          </cell>
          <cell r="H507">
            <v>1.05</v>
          </cell>
          <cell r="I507">
            <v>43465</v>
          </cell>
        </row>
        <row r="508">
          <cell r="A508" t="str">
            <v>ANGULO 2" x 1/8"</v>
          </cell>
          <cell r="B508">
            <v>100981</v>
          </cell>
          <cell r="C508" t="str">
            <v>ML</v>
          </cell>
          <cell r="D508">
            <v>7382</v>
          </cell>
          <cell r="E508">
            <v>0</v>
          </cell>
          <cell r="F508">
            <v>43209</v>
          </cell>
          <cell r="G508">
            <v>7030</v>
          </cell>
          <cell r="H508">
            <v>1.05</v>
          </cell>
          <cell r="I508">
            <v>43465</v>
          </cell>
        </row>
        <row r="509">
          <cell r="A509" t="str">
            <v>ANGULO 2" X 3/16"</v>
          </cell>
          <cell r="B509">
            <v>2533</v>
          </cell>
          <cell r="C509" t="str">
            <v>ML</v>
          </cell>
          <cell r="D509">
            <v>10209</v>
          </cell>
          <cell r="E509">
            <v>0</v>
          </cell>
          <cell r="F509">
            <v>43223</v>
          </cell>
          <cell r="G509">
            <v>9723</v>
          </cell>
          <cell r="H509">
            <v>1.05</v>
          </cell>
          <cell r="I509">
            <v>43465</v>
          </cell>
        </row>
        <row r="510">
          <cell r="A510" t="str">
            <v>ANGULO 2.5X2.5 CAL26 (L=2.44M)</v>
          </cell>
          <cell r="B510">
            <v>3334</v>
          </cell>
          <cell r="C510" t="str">
            <v>UNI</v>
          </cell>
          <cell r="D510">
            <v>1785</v>
          </cell>
          <cell r="E510">
            <v>0</v>
          </cell>
          <cell r="F510">
            <v>43213</v>
          </cell>
          <cell r="G510">
            <v>1700</v>
          </cell>
          <cell r="H510">
            <v>1.05</v>
          </cell>
          <cell r="I510">
            <v>43465</v>
          </cell>
        </row>
        <row r="511">
          <cell r="A511" t="str">
            <v>Angulo 29mmX2.44m</v>
          </cell>
          <cell r="B511">
            <v>104151</v>
          </cell>
          <cell r="C511" t="str">
            <v>UNI</v>
          </cell>
          <cell r="D511">
            <v>4020</v>
          </cell>
          <cell r="E511">
            <v>0</v>
          </cell>
          <cell r="F511">
            <v>40742</v>
          </cell>
          <cell r="G511">
            <v>3000</v>
          </cell>
          <cell r="H511">
            <v>1.34</v>
          </cell>
          <cell r="I511">
            <v>43465</v>
          </cell>
        </row>
        <row r="512">
          <cell r="A512" t="str">
            <v>ANGULO 2x2 2.44</v>
          </cell>
          <cell r="B512">
            <v>103220</v>
          </cell>
          <cell r="C512" t="str">
            <v>UNI</v>
          </cell>
          <cell r="D512">
            <v>2421</v>
          </cell>
          <cell r="E512">
            <v>0</v>
          </cell>
          <cell r="F512">
            <v>40581</v>
          </cell>
          <cell r="G512">
            <v>1807</v>
          </cell>
          <cell r="H512">
            <v>1.34</v>
          </cell>
          <cell r="I512">
            <v>43465</v>
          </cell>
        </row>
        <row r="513">
          <cell r="A513" t="str">
            <v>ANGULO 3" X 1/2"</v>
          </cell>
          <cell r="B513">
            <v>2539</v>
          </cell>
          <cell r="C513" t="str">
            <v>ML</v>
          </cell>
          <cell r="D513">
            <v>46705</v>
          </cell>
          <cell r="E513">
            <v>0</v>
          </cell>
          <cell r="F513">
            <v>40933</v>
          </cell>
          <cell r="G513">
            <v>35927</v>
          </cell>
          <cell r="H513">
            <v>1.3</v>
          </cell>
          <cell r="I513">
            <v>43465</v>
          </cell>
        </row>
        <row r="514">
          <cell r="A514" t="str">
            <v>ANGULO 3" x 1/4"</v>
          </cell>
          <cell r="B514">
            <v>2536</v>
          </cell>
          <cell r="C514" t="str">
            <v>ML</v>
          </cell>
          <cell r="D514">
            <v>19278</v>
          </cell>
          <cell r="E514">
            <v>0</v>
          </cell>
          <cell r="F514">
            <v>42818</v>
          </cell>
          <cell r="G514">
            <v>17686</v>
          </cell>
          <cell r="H514">
            <v>1.0900000000000001</v>
          </cell>
          <cell r="I514">
            <v>43465</v>
          </cell>
        </row>
        <row r="515">
          <cell r="A515" t="str">
            <v>ANGULO 3" X 5/16"</v>
          </cell>
          <cell r="B515">
            <v>2538</v>
          </cell>
          <cell r="C515" t="str">
            <v>ML</v>
          </cell>
          <cell r="D515">
            <v>31139</v>
          </cell>
          <cell r="E515">
            <v>0</v>
          </cell>
          <cell r="F515">
            <v>40932</v>
          </cell>
          <cell r="G515">
            <v>23953</v>
          </cell>
          <cell r="H515">
            <v>1.3</v>
          </cell>
          <cell r="I515">
            <v>43465</v>
          </cell>
        </row>
        <row r="516">
          <cell r="A516" t="str">
            <v>ANGULO 3/16" x 1 1/4"</v>
          </cell>
          <cell r="B516">
            <v>102968</v>
          </cell>
          <cell r="C516" t="str">
            <v>ML</v>
          </cell>
          <cell r="D516">
            <v>6335</v>
          </cell>
          <cell r="E516">
            <v>0</v>
          </cell>
          <cell r="F516">
            <v>43376</v>
          </cell>
          <cell r="G516">
            <v>6033</v>
          </cell>
          <cell r="H516">
            <v>1.05</v>
          </cell>
          <cell r="I516">
            <v>43465</v>
          </cell>
        </row>
        <row r="517">
          <cell r="A517" t="str">
            <v>ANGULO 3/16"x1"X6MT (4.5mm x 25mm)</v>
          </cell>
          <cell r="B517">
            <v>2532</v>
          </cell>
          <cell r="C517" t="str">
            <v>UNI</v>
          </cell>
          <cell r="D517">
            <v>21525</v>
          </cell>
          <cell r="E517">
            <v>0</v>
          </cell>
          <cell r="F517">
            <v>43192</v>
          </cell>
          <cell r="G517">
            <v>20500</v>
          </cell>
          <cell r="H517">
            <v>1.05</v>
          </cell>
          <cell r="I517">
            <v>43465</v>
          </cell>
        </row>
        <row r="518">
          <cell r="A518" t="str">
            <v>ANGULO 3/4" X 1/8"</v>
          </cell>
          <cell r="B518">
            <v>11</v>
          </cell>
          <cell r="C518" t="str">
            <v>ML</v>
          </cell>
          <cell r="D518">
            <v>2066</v>
          </cell>
          <cell r="E518">
            <v>0</v>
          </cell>
          <cell r="F518">
            <v>43220</v>
          </cell>
          <cell r="G518">
            <v>1968</v>
          </cell>
          <cell r="H518">
            <v>1.05</v>
          </cell>
          <cell r="I518">
            <v>43465</v>
          </cell>
        </row>
        <row r="519">
          <cell r="A519" t="str">
            <v>ANGULO 30X20 CAL.26 L=2.44M</v>
          </cell>
          <cell r="B519">
            <v>103271</v>
          </cell>
          <cell r="C519" t="str">
            <v>UNI</v>
          </cell>
          <cell r="D519">
            <v>1785</v>
          </cell>
          <cell r="E519">
            <v>0</v>
          </cell>
          <cell r="F519">
            <v>43210</v>
          </cell>
          <cell r="G519">
            <v>1700</v>
          </cell>
          <cell r="H519">
            <v>1.05</v>
          </cell>
          <cell r="I519">
            <v>43465</v>
          </cell>
        </row>
        <row r="520">
          <cell r="A520" t="str">
            <v>ANGULO CHAMPAÑA (0.66X0.39CM) L=3M</v>
          </cell>
          <cell r="B520">
            <v>105222</v>
          </cell>
          <cell r="C520" t="str">
            <v>ML</v>
          </cell>
          <cell r="D520">
            <v>1917</v>
          </cell>
          <cell r="E520">
            <v>0</v>
          </cell>
          <cell r="F520">
            <v>42627</v>
          </cell>
          <cell r="G520">
            <v>1667</v>
          </cell>
          <cell r="H520">
            <v>1.1499999999999999</v>
          </cell>
          <cell r="I520">
            <v>43465</v>
          </cell>
        </row>
        <row r="521">
          <cell r="A521" t="str">
            <v>ANGULO EXTERNO 20X12 BL</v>
          </cell>
          <cell r="B521">
            <v>106585</v>
          </cell>
          <cell r="C521" t="str">
            <v>UNI</v>
          </cell>
          <cell r="D521">
            <v>1070</v>
          </cell>
          <cell r="E521">
            <v>0</v>
          </cell>
          <cell r="F521">
            <v>43199</v>
          </cell>
          <cell r="G521">
            <v>1019</v>
          </cell>
          <cell r="H521">
            <v>1.05</v>
          </cell>
          <cell r="I521">
            <v>43465</v>
          </cell>
        </row>
        <row r="522">
          <cell r="A522" t="str">
            <v>ANGULO EXTERNO 20X20 BL</v>
          </cell>
          <cell r="B522">
            <v>106534</v>
          </cell>
          <cell r="C522" t="str">
            <v>UNI</v>
          </cell>
          <cell r="D522">
            <v>1129</v>
          </cell>
          <cell r="E522">
            <v>0</v>
          </cell>
          <cell r="F522">
            <v>43196</v>
          </cell>
          <cell r="G522">
            <v>1075</v>
          </cell>
          <cell r="H522">
            <v>1.05</v>
          </cell>
          <cell r="I522">
            <v>43465</v>
          </cell>
        </row>
        <row r="523">
          <cell r="A523" t="str">
            <v>ANGULO EXTERNO 25X25 BL</v>
          </cell>
          <cell r="B523">
            <v>106535</v>
          </cell>
          <cell r="C523" t="str">
            <v>UNI</v>
          </cell>
          <cell r="D523">
            <v>1652</v>
          </cell>
          <cell r="E523">
            <v>0</v>
          </cell>
          <cell r="F523">
            <v>43196</v>
          </cell>
          <cell r="G523">
            <v>1573.5</v>
          </cell>
          <cell r="H523">
            <v>1.05</v>
          </cell>
          <cell r="I523">
            <v>43465</v>
          </cell>
        </row>
        <row r="524">
          <cell r="A524" t="str">
            <v>ANGULO PLANO 20X12 BL</v>
          </cell>
          <cell r="B524">
            <v>106537</v>
          </cell>
          <cell r="C524" t="str">
            <v>UNI</v>
          </cell>
          <cell r="D524">
            <v>1146</v>
          </cell>
          <cell r="E524">
            <v>0</v>
          </cell>
          <cell r="F524">
            <v>43199</v>
          </cell>
          <cell r="G524">
            <v>1091</v>
          </cell>
          <cell r="H524">
            <v>1.05</v>
          </cell>
          <cell r="I524">
            <v>43465</v>
          </cell>
        </row>
        <row r="525">
          <cell r="A525" t="str">
            <v>ANGULO PLANO 20X20 BL</v>
          </cell>
          <cell r="B525">
            <v>106536</v>
          </cell>
          <cell r="C525" t="str">
            <v>UNI</v>
          </cell>
          <cell r="D525">
            <v>1129</v>
          </cell>
          <cell r="E525">
            <v>0</v>
          </cell>
          <cell r="F525">
            <v>43196</v>
          </cell>
          <cell r="G525">
            <v>1075</v>
          </cell>
          <cell r="H525">
            <v>1.05</v>
          </cell>
          <cell r="I525">
            <v>43465</v>
          </cell>
        </row>
        <row r="526">
          <cell r="A526" t="str">
            <v>ANGULO PLANO 25X25 BL</v>
          </cell>
          <cell r="B526">
            <v>106538</v>
          </cell>
          <cell r="C526" t="str">
            <v>UNI</v>
          </cell>
          <cell r="D526">
            <v>1652</v>
          </cell>
          <cell r="E526">
            <v>0</v>
          </cell>
          <cell r="F526">
            <v>43199</v>
          </cell>
          <cell r="G526">
            <v>1573.5</v>
          </cell>
          <cell r="H526">
            <v>1.05</v>
          </cell>
          <cell r="I526">
            <v>43465</v>
          </cell>
        </row>
        <row r="527">
          <cell r="A527" t="str">
            <v>ANGULO1X1X 1/16" BLANCO</v>
          </cell>
          <cell r="B527">
            <v>1093</v>
          </cell>
          <cell r="C527" t="str">
            <v>ML</v>
          </cell>
          <cell r="D527">
            <v>20342</v>
          </cell>
          <cell r="E527" t="str">
            <v>A-09 Mate</v>
          </cell>
          <cell r="F527">
            <v>40350</v>
          </cell>
          <cell r="G527">
            <v>14848</v>
          </cell>
          <cell r="H527">
            <v>1.37</v>
          </cell>
          <cell r="I527">
            <v>43465</v>
          </cell>
        </row>
        <row r="528">
          <cell r="A528" t="str">
            <v>ANTENA COMUNAL AMPLIFICADOR</v>
          </cell>
          <cell r="B528">
            <v>3489</v>
          </cell>
          <cell r="C528" t="str">
            <v>UNI</v>
          </cell>
          <cell r="D528">
            <v>625500</v>
          </cell>
          <cell r="E528" t="str">
            <v>30-45 T.V.</v>
          </cell>
          <cell r="F528">
            <v>40026</v>
          </cell>
          <cell r="G528">
            <v>450000</v>
          </cell>
          <cell r="H528">
            <v>1.39</v>
          </cell>
          <cell r="I528">
            <v>43465</v>
          </cell>
        </row>
        <row r="529">
          <cell r="A529" t="str">
            <v>ANTENA COMUNAL TV 10 SALIDAS</v>
          </cell>
          <cell r="B529">
            <v>403</v>
          </cell>
          <cell r="C529" t="str">
            <v>UNI</v>
          </cell>
          <cell r="D529">
            <v>125767</v>
          </cell>
          <cell r="E529" t="str">
            <v>8-10 T.V.</v>
          </cell>
          <cell r="F529">
            <v>40026</v>
          </cell>
          <cell r="G529">
            <v>90480</v>
          </cell>
          <cell r="H529">
            <v>1.39</v>
          </cell>
          <cell r="I529">
            <v>43465</v>
          </cell>
        </row>
        <row r="530">
          <cell r="A530" t="str">
            <v>ANTEOJO DE Seg. COPA ARSEG</v>
          </cell>
          <cell r="B530">
            <v>2120</v>
          </cell>
          <cell r="C530" t="str">
            <v>UNI</v>
          </cell>
          <cell r="D530">
            <v>18276</v>
          </cell>
          <cell r="E530" t="str">
            <v>Ref.9002</v>
          </cell>
          <cell r="F530">
            <v>40331</v>
          </cell>
          <cell r="G530">
            <v>13340</v>
          </cell>
          <cell r="H530">
            <v>1.37</v>
          </cell>
          <cell r="I530">
            <v>43465</v>
          </cell>
        </row>
        <row r="531">
          <cell r="A531" t="str">
            <v>ANTEOJO TIPO COPA ARSEG</v>
          </cell>
          <cell r="B531">
            <v>2121</v>
          </cell>
          <cell r="C531" t="str">
            <v>UNI</v>
          </cell>
          <cell r="D531">
            <v>14700</v>
          </cell>
          <cell r="E531" t="str">
            <v>Ref.9003</v>
          </cell>
          <cell r="F531">
            <v>40331</v>
          </cell>
          <cell r="G531">
            <v>10730</v>
          </cell>
          <cell r="H531">
            <v>1.37</v>
          </cell>
          <cell r="I531">
            <v>43465</v>
          </cell>
        </row>
        <row r="532">
          <cell r="A532" t="str">
            <v>ANTICORROSIVO CROMATO DE ZINC VERDE</v>
          </cell>
          <cell r="B532">
            <v>105043</v>
          </cell>
          <cell r="C532" t="str">
            <v>gln</v>
          </cell>
          <cell r="D532">
            <v>38745</v>
          </cell>
          <cell r="E532">
            <v>0</v>
          </cell>
          <cell r="F532">
            <v>43204</v>
          </cell>
          <cell r="G532">
            <v>36900</v>
          </cell>
          <cell r="H532">
            <v>1.05</v>
          </cell>
          <cell r="I532">
            <v>43465</v>
          </cell>
        </row>
        <row r="533">
          <cell r="A533" t="str">
            <v>ANTICORROSIVO GRIS A BASE DE CROMATO</v>
          </cell>
          <cell r="B533">
            <v>103557</v>
          </cell>
          <cell r="C533" t="str">
            <v>GN</v>
          </cell>
          <cell r="D533">
            <v>34650</v>
          </cell>
          <cell r="E533">
            <v>4041047</v>
          </cell>
          <cell r="F533">
            <v>43245</v>
          </cell>
          <cell r="G533">
            <v>33000</v>
          </cell>
          <cell r="H533">
            <v>1.05</v>
          </cell>
          <cell r="I533">
            <v>43465</v>
          </cell>
        </row>
        <row r="534">
          <cell r="A534" t="str">
            <v>ANTICORROSIVO GRIS PROTECCIÓN.</v>
          </cell>
          <cell r="B534">
            <v>1834</v>
          </cell>
          <cell r="C534" t="str">
            <v>GN</v>
          </cell>
          <cell r="D534">
            <v>37247</v>
          </cell>
          <cell r="E534">
            <v>4041308</v>
          </cell>
          <cell r="F534">
            <v>43180</v>
          </cell>
          <cell r="G534">
            <v>35473</v>
          </cell>
          <cell r="H534">
            <v>1.05</v>
          </cell>
          <cell r="I534">
            <v>43465</v>
          </cell>
        </row>
        <row r="535">
          <cell r="A535" t="str">
            <v>ANTICORROSIVO OXIDO DE HIERRO ROJO</v>
          </cell>
          <cell r="B535">
            <v>1025</v>
          </cell>
          <cell r="C535" t="str">
            <v>GN</v>
          </cell>
          <cell r="D535">
            <v>37247</v>
          </cell>
          <cell r="E535">
            <v>310</v>
          </cell>
          <cell r="F535">
            <v>43162</v>
          </cell>
          <cell r="G535">
            <v>35473</v>
          </cell>
          <cell r="H535">
            <v>1.05</v>
          </cell>
          <cell r="I535">
            <v>43465</v>
          </cell>
        </row>
        <row r="536">
          <cell r="A536" t="str">
            <v>ANTICORROSIVO ROJO</v>
          </cell>
          <cell r="B536">
            <v>1026</v>
          </cell>
          <cell r="C536" t="str">
            <v>gln</v>
          </cell>
          <cell r="D536">
            <v>33005</v>
          </cell>
          <cell r="E536">
            <v>2026</v>
          </cell>
          <cell r="F536">
            <v>43162</v>
          </cell>
          <cell r="G536">
            <v>31433</v>
          </cell>
          <cell r="H536">
            <v>1.05</v>
          </cell>
          <cell r="I536">
            <v>43465</v>
          </cell>
        </row>
        <row r="537">
          <cell r="A537" t="str">
            <v>ANTICORROSIVO ROJO PINTUCO</v>
          </cell>
          <cell r="B537">
            <v>101014</v>
          </cell>
          <cell r="C537" t="str">
            <v>GN</v>
          </cell>
          <cell r="D537">
            <v>44896</v>
          </cell>
          <cell r="E537">
            <v>4041506</v>
          </cell>
          <cell r="F537">
            <v>42144</v>
          </cell>
          <cell r="G537">
            <v>36800</v>
          </cell>
          <cell r="H537">
            <v>1.22</v>
          </cell>
          <cell r="I537">
            <v>43465</v>
          </cell>
        </row>
        <row r="538">
          <cell r="A538" t="str">
            <v>ANTICORROSIVO ROJO PROTECCION</v>
          </cell>
          <cell r="B538">
            <v>1835</v>
          </cell>
          <cell r="C538" t="str">
            <v>GN</v>
          </cell>
          <cell r="D538">
            <v>34287</v>
          </cell>
          <cell r="E538">
            <v>4041506</v>
          </cell>
          <cell r="F538">
            <v>43164</v>
          </cell>
          <cell r="G538">
            <v>32654</v>
          </cell>
          <cell r="H538">
            <v>1.05</v>
          </cell>
          <cell r="I538">
            <v>43465</v>
          </cell>
        </row>
        <row r="539">
          <cell r="A539" t="str">
            <v>ANTICORROSIVO VERDE OLIVA(CROM. DE</v>
          </cell>
          <cell r="B539">
            <v>104910</v>
          </cell>
          <cell r="C539" t="str">
            <v>GLN</v>
          </cell>
          <cell r="D539">
            <v>79461</v>
          </cell>
          <cell r="E539">
            <v>0</v>
          </cell>
          <cell r="F539">
            <v>42775</v>
          </cell>
          <cell r="G539">
            <v>72900</v>
          </cell>
          <cell r="H539">
            <v>1.0900000000000001</v>
          </cell>
          <cell r="I539">
            <v>43465</v>
          </cell>
        </row>
        <row r="540">
          <cell r="A540" t="str">
            <v>ANTICORROSIVO VERDE/GRIS BASE DE</v>
          </cell>
          <cell r="B540">
            <v>103481</v>
          </cell>
          <cell r="C540" t="str">
            <v>gln</v>
          </cell>
          <cell r="D540">
            <v>37232</v>
          </cell>
          <cell r="E540">
            <v>0</v>
          </cell>
          <cell r="F540">
            <v>43206</v>
          </cell>
          <cell r="G540">
            <v>35459</v>
          </cell>
          <cell r="H540">
            <v>1.05</v>
          </cell>
          <cell r="I540">
            <v>43465</v>
          </cell>
        </row>
        <row r="541">
          <cell r="A541" t="str">
            <v>Anticorrosivo(Imprimane-Epoxic)Rojo-1galón+Cat</v>
          </cell>
          <cell r="B541">
            <v>677</v>
          </cell>
          <cell r="C541" t="str">
            <v>GLN</v>
          </cell>
          <cell r="D541">
            <v>136560</v>
          </cell>
          <cell r="E541">
            <v>504126</v>
          </cell>
          <cell r="F541">
            <v>43179</v>
          </cell>
          <cell r="G541">
            <v>130057</v>
          </cell>
          <cell r="H541">
            <v>1.05</v>
          </cell>
          <cell r="I541">
            <v>43465</v>
          </cell>
        </row>
        <row r="542">
          <cell r="A542" t="str">
            <v>ANTISOL BLANCO (CURA) 20 KILOS</v>
          </cell>
          <cell r="B542">
            <v>638</v>
          </cell>
          <cell r="C542" t="str">
            <v>KG</v>
          </cell>
          <cell r="D542">
            <v>4748</v>
          </cell>
          <cell r="E542">
            <v>140002</v>
          </cell>
          <cell r="F542">
            <v>43167</v>
          </cell>
          <cell r="G542">
            <v>4522</v>
          </cell>
          <cell r="H542">
            <v>1.05</v>
          </cell>
          <cell r="I542">
            <v>43465</v>
          </cell>
        </row>
        <row r="543">
          <cell r="A543" t="str">
            <v>ANTISOL ROJO (CURA) 20 KILOS Base Agua</v>
          </cell>
          <cell r="B543">
            <v>105662</v>
          </cell>
          <cell r="C543" t="str">
            <v>KG</v>
          </cell>
          <cell r="D543">
            <v>11588</v>
          </cell>
          <cell r="E543">
            <v>0</v>
          </cell>
          <cell r="F543">
            <v>42229</v>
          </cell>
          <cell r="G543">
            <v>9498</v>
          </cell>
          <cell r="H543">
            <v>1.22</v>
          </cell>
          <cell r="I543">
            <v>43465</v>
          </cell>
        </row>
        <row r="544">
          <cell r="A544" t="str">
            <v>APIQUES HASTA 50CM MATERIAL COHESIVO</v>
          </cell>
          <cell r="B544">
            <v>100859</v>
          </cell>
          <cell r="C544" t="str">
            <v>UNI</v>
          </cell>
          <cell r="D544">
            <v>90214</v>
          </cell>
          <cell r="E544">
            <v>0</v>
          </cell>
          <cell r="F544">
            <v>43167</v>
          </cell>
          <cell r="G544">
            <v>85918</v>
          </cell>
          <cell r="H544">
            <v>1.05</v>
          </cell>
          <cell r="I544">
            <v>43465</v>
          </cell>
        </row>
        <row r="545">
          <cell r="A545" t="str">
            <v>APIQUES HASTA 50CM MATERIAL GRANULAR</v>
          </cell>
          <cell r="B545">
            <v>100860</v>
          </cell>
          <cell r="C545" t="str">
            <v>UNI</v>
          </cell>
          <cell r="D545">
            <v>114475</v>
          </cell>
          <cell r="E545">
            <v>0</v>
          </cell>
          <cell r="F545">
            <v>43167</v>
          </cell>
          <cell r="G545">
            <v>109024</v>
          </cell>
          <cell r="H545">
            <v>1.05</v>
          </cell>
          <cell r="I545">
            <v>43465</v>
          </cell>
        </row>
        <row r="546">
          <cell r="A546" t="str">
            <v>APISONADOR CANGURO GASOLINA</v>
          </cell>
          <cell r="B546">
            <v>101240</v>
          </cell>
          <cell r="C546" t="str">
            <v>DIA</v>
          </cell>
          <cell r="D546">
            <v>56228</v>
          </cell>
          <cell r="E546">
            <v>0</v>
          </cell>
          <cell r="F546">
            <v>43167</v>
          </cell>
          <cell r="G546">
            <v>53550</v>
          </cell>
          <cell r="H546">
            <v>1.05</v>
          </cell>
          <cell r="I546">
            <v>43465</v>
          </cell>
        </row>
        <row r="547">
          <cell r="A547" t="str">
            <v>APISONADOR CANGURO GASOLINA</v>
          </cell>
          <cell r="B547">
            <v>2720</v>
          </cell>
          <cell r="C547" t="str">
            <v>MS</v>
          </cell>
          <cell r="D547">
            <v>1148269</v>
          </cell>
          <cell r="E547">
            <v>0</v>
          </cell>
          <cell r="F547">
            <v>43196</v>
          </cell>
          <cell r="G547">
            <v>1093589.81</v>
          </cell>
          <cell r="H547">
            <v>1.05</v>
          </cell>
          <cell r="I547">
            <v>43465</v>
          </cell>
        </row>
        <row r="548">
          <cell r="A548" t="str">
            <v>APISONADOR MANUAL METALICO</v>
          </cell>
          <cell r="B548">
            <v>101812</v>
          </cell>
          <cell r="C548" t="str">
            <v>DIA</v>
          </cell>
          <cell r="D548">
            <v>17250</v>
          </cell>
          <cell r="E548">
            <v>0</v>
          </cell>
          <cell r="F548">
            <v>42528</v>
          </cell>
          <cell r="G548">
            <v>15000</v>
          </cell>
          <cell r="H548">
            <v>1.1499999999999999</v>
          </cell>
          <cell r="I548">
            <v>43465</v>
          </cell>
        </row>
        <row r="549">
          <cell r="A549" t="str">
            <v>APLIQUE DE SOBREPONER(2X27W)LUZ</v>
          </cell>
          <cell r="B549">
            <v>104987</v>
          </cell>
          <cell r="C549" t="str">
            <v>UNI</v>
          </cell>
          <cell r="D549">
            <v>55541</v>
          </cell>
          <cell r="E549">
            <v>0</v>
          </cell>
          <cell r="F549">
            <v>41759</v>
          </cell>
          <cell r="G549">
            <v>44080</v>
          </cell>
          <cell r="H549">
            <v>1.26</v>
          </cell>
          <cell r="I549">
            <v>43465</v>
          </cell>
        </row>
        <row r="550">
          <cell r="A550" t="str">
            <v>APLIQUE MURO 2x14 CM</v>
          </cell>
          <cell r="B550">
            <v>724</v>
          </cell>
          <cell r="C550" t="str">
            <v>UNI</v>
          </cell>
          <cell r="D550">
            <v>24838</v>
          </cell>
          <cell r="E550" t="str">
            <v>62AM86</v>
          </cell>
          <cell r="F550">
            <v>40429</v>
          </cell>
          <cell r="G550">
            <v>18130</v>
          </cell>
          <cell r="H550">
            <v>1.37</v>
          </cell>
          <cell r="I550">
            <v>43465</v>
          </cell>
        </row>
        <row r="551">
          <cell r="A551" t="str">
            <v>APLIQUE MURO B.REC P-8 OPAL</v>
          </cell>
          <cell r="B551">
            <v>723</v>
          </cell>
          <cell r="C551" t="str">
            <v>UNI</v>
          </cell>
          <cell r="D551">
            <v>28534</v>
          </cell>
          <cell r="E551" t="str">
            <v>62AM102</v>
          </cell>
          <cell r="F551">
            <v>40399</v>
          </cell>
          <cell r="G551">
            <v>20828</v>
          </cell>
          <cell r="H551">
            <v>1.37</v>
          </cell>
          <cell r="I551">
            <v>43465</v>
          </cell>
        </row>
        <row r="552">
          <cell r="A552" t="str">
            <v>Arandela fijacion membranas impermeabiliz **</v>
          </cell>
          <cell r="B552">
            <v>103397</v>
          </cell>
          <cell r="C552" t="str">
            <v>UNI</v>
          </cell>
          <cell r="D552">
            <v>1374</v>
          </cell>
          <cell r="E552">
            <v>402292</v>
          </cell>
          <cell r="F552">
            <v>43265</v>
          </cell>
          <cell r="G552">
            <v>1309</v>
          </cell>
          <cell r="H552">
            <v>1.05</v>
          </cell>
          <cell r="I552">
            <v>43465</v>
          </cell>
        </row>
        <row r="553">
          <cell r="A553" t="str">
            <v>Arandela Plana Ø3/8"</v>
          </cell>
          <cell r="B553">
            <v>104312</v>
          </cell>
          <cell r="C553" t="str">
            <v>UNI</v>
          </cell>
          <cell r="D553">
            <v>333</v>
          </cell>
          <cell r="E553">
            <v>0</v>
          </cell>
          <cell r="F553">
            <v>43192</v>
          </cell>
          <cell r="G553">
            <v>317</v>
          </cell>
          <cell r="H553">
            <v>1.05</v>
          </cell>
          <cell r="I553">
            <v>43465</v>
          </cell>
        </row>
        <row r="554">
          <cell r="A554" t="str">
            <v>ARANDELA PRESIÓN ZINCADA 1/2"</v>
          </cell>
          <cell r="B554">
            <v>103702</v>
          </cell>
          <cell r="C554" t="str">
            <v>UNI</v>
          </cell>
          <cell r="D554">
            <v>87</v>
          </cell>
          <cell r="E554">
            <v>0</v>
          </cell>
          <cell r="F554">
            <v>41093</v>
          </cell>
          <cell r="G554">
            <v>67</v>
          </cell>
          <cell r="H554">
            <v>1.3</v>
          </cell>
          <cell r="I554">
            <v>43465</v>
          </cell>
        </row>
        <row r="555">
          <cell r="A555" t="str">
            <v>ARAÑAS METALICAS</v>
          </cell>
          <cell r="B555">
            <v>105535</v>
          </cell>
          <cell r="C555" t="str">
            <v>UNI</v>
          </cell>
          <cell r="D555">
            <v>138321</v>
          </cell>
          <cell r="E555">
            <v>0</v>
          </cell>
          <cell r="F555">
            <v>42872</v>
          </cell>
          <cell r="G555">
            <v>126900</v>
          </cell>
          <cell r="H555">
            <v>1.0900000000000001</v>
          </cell>
          <cell r="I555">
            <v>43465</v>
          </cell>
        </row>
        <row r="556">
          <cell r="A556" t="str">
            <v>ARBOL - CAUCHO TEQUENDAMA (H=1-1.50M)</v>
          </cell>
          <cell r="B556">
            <v>105164</v>
          </cell>
          <cell r="C556" t="str">
            <v>UNI</v>
          </cell>
          <cell r="D556">
            <v>39019</v>
          </cell>
          <cell r="E556">
            <v>0</v>
          </cell>
          <cell r="F556">
            <v>43259</v>
          </cell>
          <cell r="G556">
            <v>37161</v>
          </cell>
          <cell r="H556">
            <v>1.05</v>
          </cell>
          <cell r="I556">
            <v>43465</v>
          </cell>
        </row>
        <row r="557">
          <cell r="A557" t="str">
            <v>ARBOL - CEDRO NOGAL(1.5-2.0m)**</v>
          </cell>
          <cell r="B557">
            <v>100692</v>
          </cell>
          <cell r="C557" t="str">
            <v>UNI</v>
          </cell>
          <cell r="D557">
            <v>25200</v>
          </cell>
          <cell r="E557">
            <v>0</v>
          </cell>
          <cell r="F557">
            <v>43243</v>
          </cell>
          <cell r="G557">
            <v>24000</v>
          </cell>
          <cell r="H557">
            <v>1.05</v>
          </cell>
          <cell r="I557">
            <v>43465</v>
          </cell>
        </row>
        <row r="558">
          <cell r="A558" t="str">
            <v>ARBOL - EUCALIPTO POMARROSO**</v>
          </cell>
          <cell r="B558">
            <v>100682</v>
          </cell>
          <cell r="C558" t="str">
            <v>UNI</v>
          </cell>
          <cell r="D558">
            <v>49736</v>
          </cell>
          <cell r="E558">
            <v>0</v>
          </cell>
          <cell r="F558">
            <v>43367</v>
          </cell>
          <cell r="G558">
            <v>47368</v>
          </cell>
          <cell r="H558">
            <v>1.05</v>
          </cell>
          <cell r="I558">
            <v>43465</v>
          </cell>
        </row>
        <row r="559">
          <cell r="A559" t="str">
            <v>ARBOL - FALSO PIMIENTO**</v>
          </cell>
          <cell r="B559">
            <v>100782</v>
          </cell>
          <cell r="C559" t="str">
            <v>UNI</v>
          </cell>
          <cell r="D559">
            <v>31200</v>
          </cell>
          <cell r="E559">
            <v>0</v>
          </cell>
          <cell r="F559">
            <v>41261</v>
          </cell>
          <cell r="G559">
            <v>24000</v>
          </cell>
          <cell r="H559">
            <v>1.3</v>
          </cell>
          <cell r="I559">
            <v>43465</v>
          </cell>
        </row>
        <row r="560">
          <cell r="A560" t="str">
            <v>ARBOL - SANGREGADO**</v>
          </cell>
          <cell r="B560">
            <v>100693</v>
          </cell>
          <cell r="C560" t="str">
            <v>UNI</v>
          </cell>
          <cell r="D560">
            <v>32500</v>
          </cell>
          <cell r="E560">
            <v>0</v>
          </cell>
          <cell r="F560">
            <v>41261</v>
          </cell>
          <cell r="G560">
            <v>25000</v>
          </cell>
          <cell r="H560">
            <v>1.3</v>
          </cell>
          <cell r="I560">
            <v>43465</v>
          </cell>
        </row>
        <row r="561">
          <cell r="A561" t="str">
            <v>ARBOL - SIETECUEROS**</v>
          </cell>
          <cell r="B561">
            <v>100686</v>
          </cell>
          <cell r="C561" t="str">
            <v>UNI</v>
          </cell>
          <cell r="D561">
            <v>41600</v>
          </cell>
          <cell r="E561">
            <v>0</v>
          </cell>
          <cell r="F561">
            <v>41261</v>
          </cell>
          <cell r="G561">
            <v>32000</v>
          </cell>
          <cell r="H561">
            <v>1.3</v>
          </cell>
          <cell r="I561">
            <v>43465</v>
          </cell>
        </row>
        <row r="562">
          <cell r="A562" t="str">
            <v>ARBOL AMARRABOLLOS - PARQUE COMETAS</v>
          </cell>
          <cell r="B562">
            <v>107056</v>
          </cell>
          <cell r="C562" t="str">
            <v>UNI</v>
          </cell>
          <cell r="D562">
            <v>25715</v>
          </cell>
          <cell r="E562">
            <v>0</v>
          </cell>
          <cell r="F562">
            <v>43375</v>
          </cell>
          <cell r="G562">
            <v>24490</v>
          </cell>
          <cell r="H562">
            <v>1.05</v>
          </cell>
          <cell r="I562">
            <v>43465</v>
          </cell>
        </row>
        <row r="563">
          <cell r="A563" t="str">
            <v>ARBOL BORRACHERO ROJO PARQUE</v>
          </cell>
          <cell r="B563">
            <v>107057</v>
          </cell>
          <cell r="C563" t="str">
            <v>UNI</v>
          </cell>
          <cell r="D563">
            <v>26250</v>
          </cell>
          <cell r="E563">
            <v>0</v>
          </cell>
          <cell r="F563">
            <v>43375</v>
          </cell>
          <cell r="G563">
            <v>25000</v>
          </cell>
          <cell r="H563">
            <v>1.05</v>
          </cell>
          <cell r="I563">
            <v>43465</v>
          </cell>
        </row>
        <row r="564">
          <cell r="A564" t="str">
            <v>ARBOL CARISECO - PARQUE COMETAS</v>
          </cell>
          <cell r="B564">
            <v>107051</v>
          </cell>
          <cell r="C564" t="str">
            <v>UNI</v>
          </cell>
          <cell r="D564">
            <v>25715</v>
          </cell>
          <cell r="E564">
            <v>0</v>
          </cell>
          <cell r="F564">
            <v>43375</v>
          </cell>
          <cell r="G564">
            <v>24490</v>
          </cell>
          <cell r="H564">
            <v>1.05</v>
          </cell>
          <cell r="I564">
            <v>43465</v>
          </cell>
        </row>
        <row r="565">
          <cell r="A565" t="str">
            <v>ARBOL CAYENO (H=1-1.50M)</v>
          </cell>
          <cell r="B565">
            <v>105070</v>
          </cell>
          <cell r="C565" t="str">
            <v>UNI</v>
          </cell>
          <cell r="D565">
            <v>19188</v>
          </cell>
          <cell r="E565">
            <v>0</v>
          </cell>
          <cell r="F565">
            <v>43259</v>
          </cell>
          <cell r="G565">
            <v>18274</v>
          </cell>
          <cell r="H565">
            <v>1.05</v>
          </cell>
          <cell r="I565">
            <v>43465</v>
          </cell>
        </row>
        <row r="566">
          <cell r="A566" t="str">
            <v>ARBOL CEDRILLO (H=1-1.50M)</v>
          </cell>
          <cell r="B566">
            <v>105068</v>
          </cell>
          <cell r="C566" t="str">
            <v>UNI</v>
          </cell>
          <cell r="D566">
            <v>26746</v>
          </cell>
          <cell r="E566">
            <v>0</v>
          </cell>
          <cell r="F566">
            <v>43259</v>
          </cell>
          <cell r="G566">
            <v>25472</v>
          </cell>
          <cell r="H566">
            <v>1.05</v>
          </cell>
          <cell r="I566">
            <v>43465</v>
          </cell>
        </row>
        <row r="567">
          <cell r="A567" t="str">
            <v>ARBOL CHICALA ROSADO ( 1-1,50)</v>
          </cell>
          <cell r="B567">
            <v>104898</v>
          </cell>
          <cell r="C567" t="str">
            <v>UNI</v>
          </cell>
          <cell r="D567">
            <v>38325</v>
          </cell>
          <cell r="E567">
            <v>0</v>
          </cell>
          <cell r="F567">
            <v>43166</v>
          </cell>
          <cell r="G567">
            <v>36500</v>
          </cell>
          <cell r="H567">
            <v>1.05</v>
          </cell>
          <cell r="I567">
            <v>43465</v>
          </cell>
        </row>
        <row r="568">
          <cell r="A568" t="str">
            <v>ARBOL CHIRIPIQUE (H=1-1.50M)</v>
          </cell>
          <cell r="B568">
            <v>105069</v>
          </cell>
          <cell r="C568" t="str">
            <v>UNI</v>
          </cell>
          <cell r="D568">
            <v>26362</v>
          </cell>
          <cell r="E568">
            <v>0</v>
          </cell>
          <cell r="F568">
            <v>43259</v>
          </cell>
          <cell r="G568">
            <v>25107</v>
          </cell>
          <cell r="H568">
            <v>1.05</v>
          </cell>
          <cell r="I568">
            <v>43465</v>
          </cell>
        </row>
        <row r="569">
          <cell r="A569" t="str">
            <v>ARBOL CORONO - PARQUE COMETAS</v>
          </cell>
          <cell r="B569">
            <v>107050</v>
          </cell>
          <cell r="C569" t="str">
            <v>UNI</v>
          </cell>
          <cell r="D569">
            <v>21000</v>
          </cell>
          <cell r="E569">
            <v>0</v>
          </cell>
          <cell r="F569">
            <v>43375</v>
          </cell>
          <cell r="G569">
            <v>20000</v>
          </cell>
          <cell r="H569">
            <v>1.05</v>
          </cell>
          <cell r="I569">
            <v>43465</v>
          </cell>
        </row>
        <row r="570">
          <cell r="A570" t="str">
            <v>ARBOL CUCHARO (PARQUE COMETAS)</v>
          </cell>
          <cell r="B570">
            <v>107041</v>
          </cell>
          <cell r="C570" t="str">
            <v>UNI</v>
          </cell>
          <cell r="D570">
            <v>23616</v>
          </cell>
          <cell r="E570">
            <v>0</v>
          </cell>
          <cell r="F570">
            <v>43374</v>
          </cell>
          <cell r="G570">
            <v>22491</v>
          </cell>
          <cell r="H570">
            <v>1.05</v>
          </cell>
          <cell r="I570">
            <v>43465</v>
          </cell>
        </row>
        <row r="571">
          <cell r="A571" t="str">
            <v>ARBOL de CHILCO(1,5M)</v>
          </cell>
          <cell r="B571">
            <v>103076</v>
          </cell>
          <cell r="C571" t="str">
            <v>UNI</v>
          </cell>
          <cell r="D571">
            <v>26250</v>
          </cell>
          <cell r="E571">
            <v>0</v>
          </cell>
          <cell r="F571">
            <v>43376</v>
          </cell>
          <cell r="G571">
            <v>25000</v>
          </cell>
          <cell r="H571">
            <v>1.05</v>
          </cell>
          <cell r="I571">
            <v>43465</v>
          </cell>
        </row>
        <row r="572">
          <cell r="A572" t="str">
            <v>ARBOL de LAUREL HOJA PEQUEÑA(1,5M)</v>
          </cell>
          <cell r="B572">
            <v>103077</v>
          </cell>
          <cell r="C572" t="str">
            <v>UNI</v>
          </cell>
          <cell r="D572">
            <v>18900</v>
          </cell>
          <cell r="E572">
            <v>0</v>
          </cell>
          <cell r="F572">
            <v>43264</v>
          </cell>
          <cell r="G572">
            <v>18000</v>
          </cell>
          <cell r="H572">
            <v>1.05</v>
          </cell>
          <cell r="I572">
            <v>43465</v>
          </cell>
        </row>
        <row r="573">
          <cell r="A573" t="str">
            <v>ARBOL DURAZNILLO</v>
          </cell>
          <cell r="B573">
            <v>107052</v>
          </cell>
          <cell r="C573" t="str">
            <v>UNI</v>
          </cell>
          <cell r="D573">
            <v>18900</v>
          </cell>
          <cell r="E573">
            <v>0</v>
          </cell>
          <cell r="F573">
            <v>43374</v>
          </cell>
          <cell r="G573">
            <v>18000</v>
          </cell>
          <cell r="H573">
            <v>1.05</v>
          </cell>
          <cell r="I573">
            <v>43465</v>
          </cell>
        </row>
        <row r="574">
          <cell r="A574" t="str">
            <v>ARBOL GAQUE - PARQUE COMETAS</v>
          </cell>
          <cell r="B574">
            <v>107044</v>
          </cell>
          <cell r="C574" t="str">
            <v>UNI</v>
          </cell>
          <cell r="D574">
            <v>23100</v>
          </cell>
          <cell r="E574">
            <v>0</v>
          </cell>
          <cell r="F574">
            <v>43375</v>
          </cell>
          <cell r="G574">
            <v>22000</v>
          </cell>
          <cell r="H574">
            <v>1.05</v>
          </cell>
          <cell r="I574">
            <v>43465</v>
          </cell>
        </row>
        <row r="575">
          <cell r="A575" t="str">
            <v>ARBOL GARBANCILLO - PARQUE COMETAS</v>
          </cell>
          <cell r="B575">
            <v>107043</v>
          </cell>
          <cell r="C575" t="str">
            <v>UNI</v>
          </cell>
          <cell r="D575">
            <v>23100</v>
          </cell>
          <cell r="E575">
            <v>0</v>
          </cell>
          <cell r="F575">
            <v>43375</v>
          </cell>
          <cell r="G575">
            <v>22000</v>
          </cell>
          <cell r="H575">
            <v>1.05</v>
          </cell>
          <cell r="I575">
            <v>43465</v>
          </cell>
        </row>
        <row r="576">
          <cell r="A576" t="str">
            <v>ARBOL GARROCHO</v>
          </cell>
          <cell r="B576">
            <v>107034</v>
          </cell>
          <cell r="C576" t="str">
            <v>UNI</v>
          </cell>
          <cell r="D576">
            <v>26250</v>
          </cell>
          <cell r="E576">
            <v>0</v>
          </cell>
          <cell r="F576">
            <v>43374</v>
          </cell>
          <cell r="G576">
            <v>25000</v>
          </cell>
          <cell r="H576">
            <v>1.05</v>
          </cell>
          <cell r="I576">
            <v>43465</v>
          </cell>
        </row>
        <row r="577">
          <cell r="A577" t="str">
            <v>ARBOL GUAYACAN DE MANIZALEZ (1.5-2.0M)</v>
          </cell>
          <cell r="B577">
            <v>104215</v>
          </cell>
          <cell r="C577" t="str">
            <v>UNI</v>
          </cell>
          <cell r="D577">
            <v>25200</v>
          </cell>
          <cell r="E577">
            <v>0</v>
          </cell>
          <cell r="F577">
            <v>43243</v>
          </cell>
          <cell r="G577">
            <v>24000</v>
          </cell>
          <cell r="H577">
            <v>1.05</v>
          </cell>
          <cell r="I577">
            <v>43465</v>
          </cell>
        </row>
        <row r="578">
          <cell r="A578" t="str">
            <v>ARBOL GUAYACAN DE MANIZALEZ (1-1.5M)</v>
          </cell>
          <cell r="B578">
            <v>104214</v>
          </cell>
          <cell r="C578" t="str">
            <v>UNI</v>
          </cell>
          <cell r="D578">
            <v>22526</v>
          </cell>
          <cell r="E578">
            <v>0</v>
          </cell>
          <cell r="F578">
            <v>43264</v>
          </cell>
          <cell r="G578">
            <v>21453</v>
          </cell>
          <cell r="H578">
            <v>1.05</v>
          </cell>
          <cell r="I578">
            <v>43465</v>
          </cell>
        </row>
        <row r="579">
          <cell r="A579" t="str">
            <v>ARBOL GUAYAVILLO</v>
          </cell>
          <cell r="B579">
            <v>107055</v>
          </cell>
          <cell r="C579" t="str">
            <v>UNI</v>
          </cell>
          <cell r="D579">
            <v>23100</v>
          </cell>
          <cell r="E579">
            <v>0</v>
          </cell>
          <cell r="F579">
            <v>43374</v>
          </cell>
          <cell r="G579">
            <v>22000</v>
          </cell>
          <cell r="H579">
            <v>1.05</v>
          </cell>
          <cell r="I579">
            <v>43465</v>
          </cell>
        </row>
        <row r="580">
          <cell r="A580" t="str">
            <v>Arbol Higuerilla roja o amarilla H=1-1.50m</v>
          </cell>
          <cell r="B580">
            <v>104339</v>
          </cell>
          <cell r="C580" t="str">
            <v>UNI</v>
          </cell>
          <cell r="D580">
            <v>65000</v>
          </cell>
          <cell r="E580">
            <v>0</v>
          </cell>
          <cell r="F580">
            <v>41138</v>
          </cell>
          <cell r="G580">
            <v>50000</v>
          </cell>
          <cell r="H580">
            <v>1.3</v>
          </cell>
          <cell r="I580">
            <v>43465</v>
          </cell>
        </row>
        <row r="581">
          <cell r="A581" t="str">
            <v>ARBOL Jazmin Chino (1-1,5M)</v>
          </cell>
          <cell r="B581">
            <v>104334</v>
          </cell>
          <cell r="C581" t="str">
            <v>UNI</v>
          </cell>
          <cell r="D581">
            <v>29014</v>
          </cell>
          <cell r="E581">
            <v>0</v>
          </cell>
          <cell r="F581">
            <v>43264</v>
          </cell>
          <cell r="G581">
            <v>27632</v>
          </cell>
          <cell r="H581">
            <v>1.05</v>
          </cell>
          <cell r="I581">
            <v>43465</v>
          </cell>
        </row>
        <row r="582">
          <cell r="A582" t="str">
            <v>ARBOL LAVANDA (0.50-1.0M)</v>
          </cell>
          <cell r="B582">
            <v>105874</v>
          </cell>
          <cell r="C582" t="str">
            <v>UNI</v>
          </cell>
          <cell r="D582">
            <v>35373</v>
          </cell>
          <cell r="E582">
            <v>0</v>
          </cell>
          <cell r="F582">
            <v>43264</v>
          </cell>
          <cell r="G582">
            <v>33689</v>
          </cell>
          <cell r="H582">
            <v>1.05</v>
          </cell>
          <cell r="I582">
            <v>43465</v>
          </cell>
        </row>
        <row r="583">
          <cell r="A583" t="str">
            <v>ARBOL MANGLE (1-1.50M)</v>
          </cell>
          <cell r="B583">
            <v>105084</v>
          </cell>
          <cell r="C583" t="str">
            <v>UNI</v>
          </cell>
          <cell r="D583">
            <v>26250</v>
          </cell>
          <cell r="E583">
            <v>0</v>
          </cell>
          <cell r="F583">
            <v>43264</v>
          </cell>
          <cell r="G583">
            <v>25000</v>
          </cell>
          <cell r="H583">
            <v>1.05</v>
          </cell>
          <cell r="I583">
            <v>43465</v>
          </cell>
        </row>
        <row r="584">
          <cell r="A584" t="str">
            <v>ARBOL MANZANO COLORADO</v>
          </cell>
          <cell r="B584">
            <v>107053</v>
          </cell>
          <cell r="C584" t="str">
            <v>UNI</v>
          </cell>
          <cell r="D584">
            <v>18900</v>
          </cell>
          <cell r="E584">
            <v>0</v>
          </cell>
          <cell r="F584">
            <v>43374</v>
          </cell>
          <cell r="G584">
            <v>18000</v>
          </cell>
          <cell r="H584">
            <v>1.05</v>
          </cell>
          <cell r="I584">
            <v>43465</v>
          </cell>
        </row>
        <row r="585">
          <cell r="A585" t="str">
            <v>ARBOL MANZANO COLORADO</v>
          </cell>
          <cell r="B585">
            <v>107054</v>
          </cell>
          <cell r="C585" t="str">
            <v>UNI</v>
          </cell>
          <cell r="D585">
            <v>23100</v>
          </cell>
          <cell r="E585">
            <v>0</v>
          </cell>
          <cell r="F585">
            <v>43374</v>
          </cell>
          <cell r="G585">
            <v>22000</v>
          </cell>
          <cell r="H585">
            <v>1.05</v>
          </cell>
          <cell r="I585">
            <v>43465</v>
          </cell>
        </row>
        <row r="586">
          <cell r="A586" t="str">
            <v>ARBOL Metrosidero ROJO (1-1,5M)</v>
          </cell>
          <cell r="B586">
            <v>140333</v>
          </cell>
          <cell r="C586" t="str">
            <v>UNI</v>
          </cell>
          <cell r="D586">
            <v>42700</v>
          </cell>
          <cell r="E586">
            <v>0</v>
          </cell>
          <cell r="F586">
            <v>42172</v>
          </cell>
          <cell r="G586">
            <v>35000</v>
          </cell>
          <cell r="H586">
            <v>1.22</v>
          </cell>
          <cell r="I586">
            <v>43465</v>
          </cell>
        </row>
        <row r="587">
          <cell r="A587" t="str">
            <v>ARBOL NAZARENO</v>
          </cell>
          <cell r="B587">
            <v>107049</v>
          </cell>
          <cell r="C587" t="str">
            <v>UNI</v>
          </cell>
          <cell r="D587">
            <v>32144</v>
          </cell>
          <cell r="E587">
            <v>0</v>
          </cell>
          <cell r="F587">
            <v>43374</v>
          </cell>
          <cell r="G587">
            <v>30613</v>
          </cell>
          <cell r="H587">
            <v>1.05</v>
          </cell>
          <cell r="I587">
            <v>43465</v>
          </cell>
        </row>
        <row r="588">
          <cell r="A588" t="str">
            <v>ARBOL PINO ROMERON (H=1-1.50M)</v>
          </cell>
          <cell r="B588">
            <v>105552</v>
          </cell>
          <cell r="C588" t="str">
            <v>UNI</v>
          </cell>
          <cell r="D588">
            <v>36115</v>
          </cell>
          <cell r="E588">
            <v>0</v>
          </cell>
          <cell r="F588">
            <v>43259</v>
          </cell>
          <cell r="G588">
            <v>34395</v>
          </cell>
          <cell r="H588">
            <v>1.05</v>
          </cell>
          <cell r="I588">
            <v>43465</v>
          </cell>
        </row>
        <row r="589">
          <cell r="A589" t="str">
            <v>ARBOL RAQUE - PARQUE COMETAS</v>
          </cell>
          <cell r="B589">
            <v>107045</v>
          </cell>
          <cell r="C589" t="str">
            <v>UNI</v>
          </cell>
          <cell r="D589">
            <v>23100</v>
          </cell>
          <cell r="E589">
            <v>0</v>
          </cell>
          <cell r="F589">
            <v>43375</v>
          </cell>
          <cell r="G589">
            <v>22000</v>
          </cell>
          <cell r="H589">
            <v>1.05</v>
          </cell>
          <cell r="I589">
            <v>43465</v>
          </cell>
        </row>
        <row r="590">
          <cell r="A590" t="str">
            <v>ARBOL SALVIO - PARQUE COMETAS</v>
          </cell>
          <cell r="B590">
            <v>107047</v>
          </cell>
          <cell r="C590" t="str">
            <v>UNI</v>
          </cell>
          <cell r="D590">
            <v>23100</v>
          </cell>
          <cell r="E590">
            <v>0</v>
          </cell>
          <cell r="F590">
            <v>43375</v>
          </cell>
          <cell r="G590">
            <v>22000</v>
          </cell>
          <cell r="H590">
            <v>1.05</v>
          </cell>
          <cell r="I590">
            <v>43465</v>
          </cell>
        </row>
        <row r="591">
          <cell r="A591" t="str">
            <v>ARBOL TIBAR ( 1,2 - 1,50M)</v>
          </cell>
          <cell r="B591">
            <v>104899</v>
          </cell>
          <cell r="C591" t="str">
            <v>UNI</v>
          </cell>
          <cell r="D591">
            <v>27658</v>
          </cell>
          <cell r="E591">
            <v>0</v>
          </cell>
          <cell r="F591">
            <v>43264</v>
          </cell>
          <cell r="G591">
            <v>26341</v>
          </cell>
          <cell r="H591">
            <v>1.05</v>
          </cell>
          <cell r="I591">
            <v>43465</v>
          </cell>
        </row>
        <row r="592">
          <cell r="A592" t="str">
            <v>ARBOL TROMPETO</v>
          </cell>
          <cell r="B592">
            <v>107048</v>
          </cell>
          <cell r="C592" t="str">
            <v>UNI</v>
          </cell>
          <cell r="D592">
            <v>33600</v>
          </cell>
          <cell r="E592">
            <v>0</v>
          </cell>
          <cell r="F592">
            <v>43374</v>
          </cell>
          <cell r="G592">
            <v>32000</v>
          </cell>
          <cell r="H592">
            <v>1.05</v>
          </cell>
          <cell r="I592">
            <v>43465</v>
          </cell>
        </row>
        <row r="593">
          <cell r="A593" t="str">
            <v>ARBOL UVA CAMARONA- PARQUE COMETAS</v>
          </cell>
          <cell r="B593">
            <v>107046</v>
          </cell>
          <cell r="C593" t="str">
            <v>UNI</v>
          </cell>
          <cell r="D593">
            <v>26250</v>
          </cell>
          <cell r="E593">
            <v>0</v>
          </cell>
          <cell r="F593">
            <v>43375</v>
          </cell>
          <cell r="G593">
            <v>25000</v>
          </cell>
          <cell r="H593">
            <v>1.05</v>
          </cell>
          <cell r="I593">
            <v>43465</v>
          </cell>
        </row>
        <row r="594">
          <cell r="A594" t="str">
            <v>ARBOL-ABUTILON (1,5M)</v>
          </cell>
          <cell r="B594">
            <v>100972</v>
          </cell>
          <cell r="C594" t="str">
            <v>UNI</v>
          </cell>
          <cell r="D594">
            <v>30500</v>
          </cell>
          <cell r="E594">
            <v>0</v>
          </cell>
          <cell r="F594">
            <v>42172</v>
          </cell>
          <cell r="G594">
            <v>25000</v>
          </cell>
          <cell r="H594">
            <v>1.22</v>
          </cell>
          <cell r="I594">
            <v>43465</v>
          </cell>
        </row>
        <row r="595">
          <cell r="A595" t="str">
            <v>ARBOL-ACACIA NEGRA (1-1,5M)</v>
          </cell>
          <cell r="B595">
            <v>102472</v>
          </cell>
          <cell r="C595" t="str">
            <v>UNI</v>
          </cell>
          <cell r="D595">
            <v>20800</v>
          </cell>
          <cell r="E595">
            <v>0</v>
          </cell>
          <cell r="F595">
            <v>41261</v>
          </cell>
          <cell r="G595">
            <v>16000</v>
          </cell>
          <cell r="H595">
            <v>1.3</v>
          </cell>
          <cell r="I595">
            <v>43465</v>
          </cell>
        </row>
        <row r="596">
          <cell r="A596" t="str">
            <v>ARBOL-ALCAPARRO (1-1,5M)</v>
          </cell>
          <cell r="B596">
            <v>102317</v>
          </cell>
          <cell r="C596" t="str">
            <v>UNI</v>
          </cell>
          <cell r="D596">
            <v>18900</v>
          </cell>
          <cell r="E596">
            <v>0</v>
          </cell>
          <cell r="F596">
            <v>43172</v>
          </cell>
          <cell r="G596">
            <v>18000</v>
          </cell>
          <cell r="H596">
            <v>1.05</v>
          </cell>
          <cell r="I596">
            <v>43465</v>
          </cell>
        </row>
        <row r="597">
          <cell r="A597" t="str">
            <v>ARBOL-ALISO (1-1,5M)</v>
          </cell>
          <cell r="B597">
            <v>100791</v>
          </cell>
          <cell r="C597" t="str">
            <v>UNI</v>
          </cell>
          <cell r="D597">
            <v>17274</v>
          </cell>
          <cell r="E597">
            <v>0</v>
          </cell>
          <cell r="F597">
            <v>43258</v>
          </cell>
          <cell r="G597">
            <v>16451</v>
          </cell>
          <cell r="H597">
            <v>1.05</v>
          </cell>
          <cell r="I597">
            <v>43465</v>
          </cell>
        </row>
        <row r="598">
          <cell r="A598" t="str">
            <v>ARBOL-ARRAYAN (1-1,5M)</v>
          </cell>
          <cell r="B598">
            <v>100795</v>
          </cell>
          <cell r="C598" t="str">
            <v>UNI</v>
          </cell>
          <cell r="D598">
            <v>23702</v>
          </cell>
          <cell r="E598">
            <v>0</v>
          </cell>
          <cell r="F598">
            <v>43259</v>
          </cell>
          <cell r="G598">
            <v>22573</v>
          </cell>
          <cell r="H598">
            <v>1.05</v>
          </cell>
          <cell r="I598">
            <v>43465</v>
          </cell>
        </row>
        <row r="599">
          <cell r="A599" t="str">
            <v>ARBOL-ARRAYAN (1-1,5M)</v>
          </cell>
          <cell r="B599">
            <v>100796</v>
          </cell>
          <cell r="C599" t="str">
            <v>UNI</v>
          </cell>
          <cell r="D599">
            <v>31200</v>
          </cell>
          <cell r="E599">
            <v>0</v>
          </cell>
          <cell r="F599">
            <v>41261</v>
          </cell>
          <cell r="G599">
            <v>24000</v>
          </cell>
          <cell r="H599">
            <v>1.3</v>
          </cell>
          <cell r="I599">
            <v>43465</v>
          </cell>
        </row>
        <row r="600">
          <cell r="A600" t="str">
            <v>ARBOL-ARRAYAN (1-1,5M)</v>
          </cell>
          <cell r="B600">
            <v>102098</v>
          </cell>
          <cell r="C600" t="str">
            <v>UNI</v>
          </cell>
          <cell r="D600">
            <v>31200</v>
          </cell>
          <cell r="E600">
            <v>0</v>
          </cell>
          <cell r="F600">
            <v>41261</v>
          </cell>
          <cell r="G600">
            <v>24000</v>
          </cell>
          <cell r="H600">
            <v>1.3</v>
          </cell>
          <cell r="I600">
            <v>43465</v>
          </cell>
        </row>
        <row r="601">
          <cell r="A601" t="str">
            <v>ARBOL-CAJETO (1-1,5M)</v>
          </cell>
          <cell r="B601">
            <v>100799</v>
          </cell>
          <cell r="C601" t="str">
            <v>UNI</v>
          </cell>
          <cell r="D601">
            <v>19556</v>
          </cell>
          <cell r="E601">
            <v>0</v>
          </cell>
          <cell r="F601">
            <v>43241</v>
          </cell>
          <cell r="G601">
            <v>18625</v>
          </cell>
          <cell r="H601">
            <v>1.05</v>
          </cell>
          <cell r="I601">
            <v>43465</v>
          </cell>
        </row>
        <row r="602">
          <cell r="A602" t="str">
            <v>ARBOL-CALISTEMO (1-1,5M)</v>
          </cell>
          <cell r="B602">
            <v>100789</v>
          </cell>
          <cell r="C602" t="str">
            <v>UNI</v>
          </cell>
          <cell r="D602">
            <v>28777</v>
          </cell>
          <cell r="E602">
            <v>0</v>
          </cell>
          <cell r="F602">
            <v>43259</v>
          </cell>
          <cell r="G602">
            <v>27407</v>
          </cell>
          <cell r="H602">
            <v>1.05</v>
          </cell>
          <cell r="I602">
            <v>43465</v>
          </cell>
        </row>
        <row r="603">
          <cell r="A603" t="str">
            <v>ARBOL-CARBONERO ROJO (1-1,5M)</v>
          </cell>
          <cell r="B603">
            <v>100801</v>
          </cell>
          <cell r="C603" t="str">
            <v>UNI</v>
          </cell>
          <cell r="D603">
            <v>26250</v>
          </cell>
          <cell r="E603">
            <v>0</v>
          </cell>
          <cell r="F603">
            <v>43376</v>
          </cell>
          <cell r="G603">
            <v>25000</v>
          </cell>
          <cell r="H603">
            <v>1.05</v>
          </cell>
          <cell r="I603">
            <v>43465</v>
          </cell>
        </row>
        <row r="604">
          <cell r="A604" t="str">
            <v>ARBOL-CAUCHO SABANERO (1-1,5M)</v>
          </cell>
          <cell r="B604">
            <v>100785</v>
          </cell>
          <cell r="C604" t="str">
            <v>UNI</v>
          </cell>
          <cell r="D604">
            <v>36750</v>
          </cell>
          <cell r="E604">
            <v>0</v>
          </cell>
          <cell r="F604">
            <v>43249</v>
          </cell>
          <cell r="G604">
            <v>35000</v>
          </cell>
          <cell r="H604">
            <v>1.05</v>
          </cell>
          <cell r="I604">
            <v>43465</v>
          </cell>
        </row>
        <row r="605">
          <cell r="A605" t="str">
            <v>ARBOL-CAYENO (0,5-1,0M)</v>
          </cell>
          <cell r="B605">
            <v>100803</v>
          </cell>
          <cell r="C605" t="str">
            <v>UNI</v>
          </cell>
          <cell r="D605">
            <v>21228</v>
          </cell>
          <cell r="E605">
            <v>0</v>
          </cell>
          <cell r="F605">
            <v>42130</v>
          </cell>
          <cell r="G605">
            <v>17400</v>
          </cell>
          <cell r="H605">
            <v>1.22</v>
          </cell>
          <cell r="I605">
            <v>43465</v>
          </cell>
        </row>
        <row r="606">
          <cell r="A606" t="str">
            <v>ARBOL-CEDRO (1-1,5M)</v>
          </cell>
          <cell r="B606">
            <v>100784</v>
          </cell>
          <cell r="C606" t="str">
            <v>UNI</v>
          </cell>
          <cell r="D606">
            <v>24249</v>
          </cell>
          <cell r="E606">
            <v>0</v>
          </cell>
          <cell r="F606">
            <v>43259</v>
          </cell>
          <cell r="G606">
            <v>23094</v>
          </cell>
          <cell r="H606">
            <v>1.05</v>
          </cell>
          <cell r="I606">
            <v>43465</v>
          </cell>
        </row>
        <row r="607">
          <cell r="A607" t="str">
            <v>ARBOL-CEREZO (1-1,5M)</v>
          </cell>
          <cell r="B607">
            <v>100786</v>
          </cell>
          <cell r="C607" t="str">
            <v>UNI</v>
          </cell>
          <cell r="D607">
            <v>27482</v>
          </cell>
          <cell r="E607">
            <v>0</v>
          </cell>
          <cell r="F607">
            <v>43259</v>
          </cell>
          <cell r="G607">
            <v>26173</v>
          </cell>
          <cell r="H607">
            <v>1.05</v>
          </cell>
          <cell r="I607">
            <v>43465</v>
          </cell>
        </row>
        <row r="608">
          <cell r="A608" t="str">
            <v>ARBOL-CHICALA (1,5M)</v>
          </cell>
          <cell r="B608">
            <v>100808</v>
          </cell>
          <cell r="C608" t="str">
            <v>UNI</v>
          </cell>
          <cell r="D608">
            <v>21296</v>
          </cell>
          <cell r="E608">
            <v>0</v>
          </cell>
          <cell r="F608">
            <v>43259</v>
          </cell>
          <cell r="G608">
            <v>20282</v>
          </cell>
          <cell r="H608">
            <v>1.05</v>
          </cell>
          <cell r="I608">
            <v>43465</v>
          </cell>
        </row>
        <row r="609">
          <cell r="A609" t="str">
            <v>ARBOL-CIRUS (0,60M)</v>
          </cell>
          <cell r="B609">
            <v>100810</v>
          </cell>
          <cell r="C609" t="str">
            <v>UNI</v>
          </cell>
          <cell r="D609">
            <v>17554</v>
          </cell>
          <cell r="E609">
            <v>0</v>
          </cell>
          <cell r="F609">
            <v>43259</v>
          </cell>
          <cell r="G609">
            <v>16718</v>
          </cell>
          <cell r="H609">
            <v>1.05</v>
          </cell>
          <cell r="I609">
            <v>43465</v>
          </cell>
        </row>
        <row r="610">
          <cell r="A610" t="str">
            <v>ARBOL-DURAZNO COMÚN (1,5M)</v>
          </cell>
          <cell r="B610">
            <v>101389</v>
          </cell>
          <cell r="C610" t="str">
            <v>UNI</v>
          </cell>
          <cell r="D610">
            <v>21960</v>
          </cell>
          <cell r="E610">
            <v>0</v>
          </cell>
          <cell r="F610">
            <v>42172</v>
          </cell>
          <cell r="G610">
            <v>18000</v>
          </cell>
          <cell r="H610">
            <v>1.22</v>
          </cell>
          <cell r="I610">
            <v>43465</v>
          </cell>
        </row>
        <row r="611">
          <cell r="A611" t="str">
            <v>ARBOL-EUGENIA (1-1,5M)</v>
          </cell>
          <cell r="B611">
            <v>100797</v>
          </cell>
          <cell r="C611" t="str">
            <v>UNI</v>
          </cell>
          <cell r="D611">
            <v>17649</v>
          </cell>
          <cell r="E611">
            <v>0</v>
          </cell>
          <cell r="F611">
            <v>43259</v>
          </cell>
          <cell r="G611">
            <v>16809</v>
          </cell>
          <cell r="H611">
            <v>1.05</v>
          </cell>
          <cell r="I611">
            <v>43465</v>
          </cell>
        </row>
        <row r="612">
          <cell r="A612" t="str">
            <v>ARBOL-FALSO PIMIENTO (1-1,5M)</v>
          </cell>
          <cell r="B612">
            <v>100783</v>
          </cell>
          <cell r="C612" t="str">
            <v>UNI</v>
          </cell>
          <cell r="D612">
            <v>25291</v>
          </cell>
          <cell r="E612">
            <v>0</v>
          </cell>
          <cell r="F612">
            <v>43259</v>
          </cell>
          <cell r="G612">
            <v>24087</v>
          </cell>
          <cell r="H612">
            <v>1.05</v>
          </cell>
          <cell r="I612">
            <v>43465</v>
          </cell>
        </row>
        <row r="613">
          <cell r="A613" t="str">
            <v>ARBOL-GUAYACAN (1-1,5M)</v>
          </cell>
          <cell r="B613">
            <v>100793</v>
          </cell>
          <cell r="C613" t="str">
            <v>UNI</v>
          </cell>
          <cell r="D613">
            <v>33075</v>
          </cell>
          <cell r="E613">
            <v>0</v>
          </cell>
          <cell r="F613">
            <v>43167</v>
          </cell>
          <cell r="G613">
            <v>31500</v>
          </cell>
          <cell r="H613">
            <v>1.05</v>
          </cell>
          <cell r="I613">
            <v>43465</v>
          </cell>
        </row>
        <row r="614">
          <cell r="A614" t="str">
            <v>ARBOL-HAYUELO (1-1,5M)</v>
          </cell>
          <cell r="B614">
            <v>100792</v>
          </cell>
          <cell r="C614" t="str">
            <v>UNI</v>
          </cell>
          <cell r="D614">
            <v>23702</v>
          </cell>
          <cell r="E614">
            <v>0</v>
          </cell>
          <cell r="F614">
            <v>43363</v>
          </cell>
          <cell r="G614">
            <v>22573</v>
          </cell>
          <cell r="H614">
            <v>1.05</v>
          </cell>
          <cell r="I614">
            <v>43465</v>
          </cell>
        </row>
        <row r="615">
          <cell r="A615" t="str">
            <v>ARBOL-HOLLY LISO (1-1,5M)</v>
          </cell>
          <cell r="B615">
            <v>100798</v>
          </cell>
          <cell r="C615" t="str">
            <v>UNI</v>
          </cell>
          <cell r="D615">
            <v>20160</v>
          </cell>
          <cell r="E615">
            <v>0</v>
          </cell>
          <cell r="F615">
            <v>43249</v>
          </cell>
          <cell r="G615">
            <v>19200</v>
          </cell>
          <cell r="H615">
            <v>1.05</v>
          </cell>
          <cell r="I615">
            <v>43465</v>
          </cell>
        </row>
        <row r="616">
          <cell r="A616" t="str">
            <v>ARBOL-LAUREL DE CERA (1,5M)</v>
          </cell>
          <cell r="B616">
            <v>101388</v>
          </cell>
          <cell r="C616" t="str">
            <v>UNI</v>
          </cell>
          <cell r="D616">
            <v>26250</v>
          </cell>
          <cell r="E616">
            <v>0</v>
          </cell>
          <cell r="F616">
            <v>43363</v>
          </cell>
          <cell r="G616">
            <v>25000</v>
          </cell>
          <cell r="H616">
            <v>1.05</v>
          </cell>
          <cell r="I616">
            <v>43465</v>
          </cell>
        </row>
        <row r="617">
          <cell r="A617" t="str">
            <v>ARBOL-LIQUIDAMBAR (1-1,5M)</v>
          </cell>
          <cell r="B617">
            <v>100957</v>
          </cell>
          <cell r="C617" t="str">
            <v>UNI</v>
          </cell>
          <cell r="D617">
            <v>36094</v>
          </cell>
          <cell r="E617">
            <v>0</v>
          </cell>
          <cell r="F617">
            <v>43259</v>
          </cell>
          <cell r="G617">
            <v>34375</v>
          </cell>
          <cell r="H617">
            <v>1.05</v>
          </cell>
          <cell r="I617">
            <v>43465</v>
          </cell>
        </row>
        <row r="618">
          <cell r="A618" t="str">
            <v>ARBOL-MAGNOLIO (1-1,5M)</v>
          </cell>
          <cell r="B618">
            <v>90037</v>
          </cell>
          <cell r="C618" t="str">
            <v>UNI</v>
          </cell>
          <cell r="D618">
            <v>195000</v>
          </cell>
          <cell r="E618">
            <v>0</v>
          </cell>
          <cell r="F618">
            <v>41261</v>
          </cell>
          <cell r="G618">
            <v>150000</v>
          </cell>
          <cell r="H618">
            <v>1.3</v>
          </cell>
          <cell r="I618">
            <v>43465</v>
          </cell>
        </row>
        <row r="619">
          <cell r="A619" t="str">
            <v>ARBOL-MAGNOLIO (1-1,5M)</v>
          </cell>
          <cell r="B619">
            <v>101766</v>
          </cell>
          <cell r="C619" t="str">
            <v>UNI</v>
          </cell>
          <cell r="D619">
            <v>94500</v>
          </cell>
          <cell r="E619">
            <v>0</v>
          </cell>
          <cell r="F619">
            <v>43181</v>
          </cell>
          <cell r="G619">
            <v>90000</v>
          </cell>
          <cell r="H619">
            <v>1.05</v>
          </cell>
          <cell r="I619">
            <v>43465</v>
          </cell>
        </row>
        <row r="620">
          <cell r="A620" t="str">
            <v>ARBOL-MANO DE OSO (1-1,5M)</v>
          </cell>
          <cell r="B620">
            <v>100802</v>
          </cell>
          <cell r="C620" t="str">
            <v>UNI</v>
          </cell>
          <cell r="D620">
            <v>31607</v>
          </cell>
          <cell r="E620">
            <v>0</v>
          </cell>
          <cell r="F620">
            <v>43318</v>
          </cell>
          <cell r="G620">
            <v>30102</v>
          </cell>
          <cell r="H620">
            <v>1.05</v>
          </cell>
          <cell r="I620">
            <v>43465</v>
          </cell>
        </row>
        <row r="621">
          <cell r="A621" t="str">
            <v>ARBOL-MERMELADA (0,5-1,0M)</v>
          </cell>
          <cell r="B621">
            <v>100800</v>
          </cell>
          <cell r="C621" t="str">
            <v>UNI</v>
          </cell>
          <cell r="D621">
            <v>11472</v>
          </cell>
          <cell r="E621">
            <v>0</v>
          </cell>
          <cell r="F621">
            <v>43259</v>
          </cell>
          <cell r="G621">
            <v>10926</v>
          </cell>
          <cell r="H621">
            <v>1.05</v>
          </cell>
          <cell r="I621">
            <v>43465</v>
          </cell>
        </row>
        <row r="622">
          <cell r="A622" t="str">
            <v>ARBOL-PALMA ALEJANDRA (1-1,5M)</v>
          </cell>
          <cell r="B622">
            <v>101770</v>
          </cell>
          <cell r="C622" t="str">
            <v>UNI</v>
          </cell>
          <cell r="D622">
            <v>61975</v>
          </cell>
          <cell r="E622">
            <v>0</v>
          </cell>
          <cell r="F622">
            <v>43259</v>
          </cell>
          <cell r="G622">
            <v>59024</v>
          </cell>
          <cell r="H622">
            <v>1.05</v>
          </cell>
          <cell r="I622">
            <v>43465</v>
          </cell>
        </row>
        <row r="623">
          <cell r="A623" t="str">
            <v>ARBOL-PALMA DE CERA (1-1,5M)</v>
          </cell>
          <cell r="B623">
            <v>90038</v>
          </cell>
          <cell r="C623" t="str">
            <v>UNI</v>
          </cell>
          <cell r="D623">
            <v>156000</v>
          </cell>
          <cell r="E623">
            <v>0</v>
          </cell>
          <cell r="F623">
            <v>41261</v>
          </cell>
          <cell r="G623">
            <v>120000</v>
          </cell>
          <cell r="H623">
            <v>1.3</v>
          </cell>
          <cell r="I623">
            <v>43465</v>
          </cell>
        </row>
        <row r="624">
          <cell r="A624" t="str">
            <v>ARBOL-PALMA DE CERA (1-1,5M)</v>
          </cell>
          <cell r="B624">
            <v>101767</v>
          </cell>
          <cell r="C624" t="str">
            <v>UNI</v>
          </cell>
          <cell r="D624">
            <v>173250</v>
          </cell>
          <cell r="E624">
            <v>0</v>
          </cell>
          <cell r="F624">
            <v>43167</v>
          </cell>
          <cell r="G624">
            <v>165000</v>
          </cell>
          <cell r="H624">
            <v>1.05</v>
          </cell>
          <cell r="I624">
            <v>43465</v>
          </cell>
        </row>
        <row r="625">
          <cell r="A625" t="str">
            <v>ARBOL-PALMA PHOENIX (1-1,5M)</v>
          </cell>
          <cell r="B625">
            <v>90036</v>
          </cell>
          <cell r="C625" t="str">
            <v>UNI</v>
          </cell>
          <cell r="D625">
            <v>113216</v>
          </cell>
          <cell r="E625">
            <v>0</v>
          </cell>
          <cell r="F625">
            <v>42130</v>
          </cell>
          <cell r="G625">
            <v>92800</v>
          </cell>
          <cell r="H625">
            <v>1.22</v>
          </cell>
          <cell r="I625">
            <v>43465</v>
          </cell>
        </row>
        <row r="626">
          <cell r="A626" t="str">
            <v>ARBOL-PALMA PHOENIX O FENIX (1-1,5M)</v>
          </cell>
          <cell r="B626">
            <v>101765</v>
          </cell>
          <cell r="C626" t="str">
            <v>UNI</v>
          </cell>
          <cell r="D626">
            <v>173250</v>
          </cell>
          <cell r="E626">
            <v>0</v>
          </cell>
          <cell r="F626">
            <v>43167</v>
          </cell>
          <cell r="G626">
            <v>165000</v>
          </cell>
          <cell r="H626">
            <v>1.05</v>
          </cell>
          <cell r="I626">
            <v>43465</v>
          </cell>
        </row>
        <row r="627">
          <cell r="A627" t="str">
            <v>ARBOL-ROBLE (1,5M)</v>
          </cell>
          <cell r="B627">
            <v>100809</v>
          </cell>
          <cell r="C627" t="str">
            <v>UNI</v>
          </cell>
          <cell r="D627">
            <v>18900</v>
          </cell>
          <cell r="E627">
            <v>0</v>
          </cell>
          <cell r="F627">
            <v>43249</v>
          </cell>
          <cell r="G627">
            <v>18000</v>
          </cell>
          <cell r="H627">
            <v>1.05</v>
          </cell>
          <cell r="I627">
            <v>43465</v>
          </cell>
        </row>
        <row r="628">
          <cell r="A628" t="str">
            <v>ARBOL-SANGREGADO (1-1,5M)</v>
          </cell>
          <cell r="B628">
            <v>100787</v>
          </cell>
          <cell r="C628" t="str">
            <v>UNI</v>
          </cell>
          <cell r="D628">
            <v>24283</v>
          </cell>
          <cell r="E628">
            <v>0</v>
          </cell>
          <cell r="F628">
            <v>43259</v>
          </cell>
          <cell r="G628">
            <v>23127</v>
          </cell>
          <cell r="H628">
            <v>1.05</v>
          </cell>
          <cell r="I628">
            <v>43465</v>
          </cell>
        </row>
        <row r="629">
          <cell r="A629" t="str">
            <v>ARBOL-SAUCE (1-1,5M)</v>
          </cell>
          <cell r="B629">
            <v>100788</v>
          </cell>
          <cell r="C629" t="str">
            <v>UNI</v>
          </cell>
          <cell r="D629">
            <v>17274</v>
          </cell>
          <cell r="E629">
            <v>0</v>
          </cell>
          <cell r="F629">
            <v>43259</v>
          </cell>
          <cell r="G629">
            <v>16451</v>
          </cell>
          <cell r="H629">
            <v>1.05</v>
          </cell>
          <cell r="I629">
            <v>43465</v>
          </cell>
        </row>
        <row r="630">
          <cell r="A630" t="str">
            <v>ARBOL-SIETE CUEROS NATIVO (1-1,5M)</v>
          </cell>
          <cell r="B630">
            <v>100794</v>
          </cell>
          <cell r="C630" t="str">
            <v>UNI</v>
          </cell>
          <cell r="D630">
            <v>32709</v>
          </cell>
          <cell r="E630">
            <v>0</v>
          </cell>
          <cell r="F630">
            <v>43182</v>
          </cell>
          <cell r="G630">
            <v>31151</v>
          </cell>
          <cell r="H630">
            <v>1.05</v>
          </cell>
          <cell r="I630">
            <v>43465</v>
          </cell>
        </row>
        <row r="631">
          <cell r="A631" t="str">
            <v>ARBUSTO- ABEDUL (0,30M)</v>
          </cell>
          <cell r="B631">
            <v>100811</v>
          </cell>
          <cell r="C631" t="str">
            <v>UNI</v>
          </cell>
          <cell r="D631">
            <v>18900</v>
          </cell>
          <cell r="E631">
            <v>0</v>
          </cell>
          <cell r="F631">
            <v>43174</v>
          </cell>
          <cell r="G631">
            <v>18000</v>
          </cell>
          <cell r="H631">
            <v>1.05</v>
          </cell>
          <cell r="I631">
            <v>43465</v>
          </cell>
        </row>
        <row r="632">
          <cell r="A632" t="str">
            <v>ARCHIVADOR METÁLICO DE 2.5X1X2.1</v>
          </cell>
          <cell r="B632">
            <v>101227</v>
          </cell>
          <cell r="C632" t="str">
            <v>UNI</v>
          </cell>
          <cell r="D632">
            <v>4131920</v>
          </cell>
          <cell r="E632">
            <v>6440452</v>
          </cell>
          <cell r="F632">
            <v>40462</v>
          </cell>
          <cell r="G632">
            <v>3016000</v>
          </cell>
          <cell r="H632">
            <v>1.37</v>
          </cell>
          <cell r="I632">
            <v>43465</v>
          </cell>
        </row>
        <row r="633">
          <cell r="A633" t="str">
            <v>ARCHIVADOR METÁLICO DE 2.6X1X2.1</v>
          </cell>
          <cell r="B633">
            <v>101228</v>
          </cell>
          <cell r="C633" t="str">
            <v>UNI</v>
          </cell>
          <cell r="D633">
            <v>5164900</v>
          </cell>
          <cell r="E633">
            <v>6440452</v>
          </cell>
          <cell r="F633">
            <v>40462</v>
          </cell>
          <cell r="G633">
            <v>3770000</v>
          </cell>
          <cell r="H633">
            <v>1.37</v>
          </cell>
          <cell r="I633">
            <v>43465</v>
          </cell>
        </row>
        <row r="634">
          <cell r="A634" t="str">
            <v>ARCHIVADOR METÁLICO DE 3.6X1X2.1</v>
          </cell>
          <cell r="B634">
            <v>101229</v>
          </cell>
          <cell r="C634" t="str">
            <v>UNI</v>
          </cell>
          <cell r="D634">
            <v>7758660</v>
          </cell>
          <cell r="E634">
            <v>6440452</v>
          </cell>
          <cell r="F634">
            <v>39770</v>
          </cell>
          <cell r="G634">
            <v>5278000</v>
          </cell>
          <cell r="H634">
            <v>1.47</v>
          </cell>
          <cell r="I634">
            <v>43465</v>
          </cell>
        </row>
        <row r="635">
          <cell r="A635" t="str">
            <v>ARCHIVADOR METÁLICO DE 3.6X1X2.1</v>
          </cell>
          <cell r="B635">
            <v>101229</v>
          </cell>
          <cell r="C635" t="str">
            <v>UNI</v>
          </cell>
          <cell r="D635">
            <v>7230860</v>
          </cell>
          <cell r="E635">
            <v>6440452</v>
          </cell>
          <cell r="F635">
            <v>40462</v>
          </cell>
          <cell r="G635">
            <v>5278000</v>
          </cell>
          <cell r="H635">
            <v>1.37</v>
          </cell>
          <cell r="I635">
            <v>43465</v>
          </cell>
        </row>
        <row r="636">
          <cell r="A636" t="str">
            <v>ARCHIVADOR METÁLICO2X1</v>
          </cell>
          <cell r="B636">
            <v>102285</v>
          </cell>
          <cell r="C636" t="str">
            <v>UNI</v>
          </cell>
          <cell r="D636">
            <v>340550</v>
          </cell>
          <cell r="E636">
            <v>6440452</v>
          </cell>
          <cell r="F636">
            <v>40113</v>
          </cell>
          <cell r="G636">
            <v>245000</v>
          </cell>
          <cell r="H636">
            <v>1.39</v>
          </cell>
          <cell r="I636">
            <v>43465</v>
          </cell>
        </row>
        <row r="637">
          <cell r="A637" t="str">
            <v>ArchivadorMinitorre2X1</v>
          </cell>
          <cell r="B637">
            <v>102667</v>
          </cell>
          <cell r="C637" t="str">
            <v>UNI</v>
          </cell>
          <cell r="D637">
            <v>406890</v>
          </cell>
          <cell r="E637">
            <v>6440452</v>
          </cell>
          <cell r="F637">
            <v>40283</v>
          </cell>
          <cell r="G637">
            <v>297000</v>
          </cell>
          <cell r="H637">
            <v>1.37</v>
          </cell>
          <cell r="I637">
            <v>43465</v>
          </cell>
        </row>
        <row r="638">
          <cell r="A638" t="str">
            <v>ARCHIVO 2 CAJONES UNA GAVETA</v>
          </cell>
          <cell r="B638">
            <v>4032</v>
          </cell>
          <cell r="C638" t="str">
            <v>UNI</v>
          </cell>
          <cell r="D638">
            <v>397162</v>
          </cell>
          <cell r="E638">
            <v>44300</v>
          </cell>
          <cell r="F638">
            <v>40470</v>
          </cell>
          <cell r="G638">
            <v>289899</v>
          </cell>
          <cell r="H638">
            <v>1.37</v>
          </cell>
          <cell r="I638">
            <v>43465</v>
          </cell>
        </row>
        <row r="639">
          <cell r="A639" t="str">
            <v>ARCHIVO 4 GAVETAS REF. 6.3400.52.01</v>
          </cell>
          <cell r="B639">
            <v>4033</v>
          </cell>
          <cell r="C639" t="str">
            <v>UNI</v>
          </cell>
          <cell r="D639">
            <v>830220</v>
          </cell>
          <cell r="E639">
            <v>63400</v>
          </cell>
          <cell r="F639">
            <v>40240</v>
          </cell>
          <cell r="G639">
            <v>606000</v>
          </cell>
          <cell r="H639">
            <v>1.37</v>
          </cell>
          <cell r="I639">
            <v>43465</v>
          </cell>
        </row>
        <row r="640">
          <cell r="A640" t="str">
            <v>ARCHIVO METALICO PARA PUESTO DE</v>
          </cell>
          <cell r="B640">
            <v>102274</v>
          </cell>
          <cell r="C640" t="str">
            <v>UNI</v>
          </cell>
          <cell r="D640">
            <v>151043</v>
          </cell>
          <cell r="E640">
            <v>63400</v>
          </cell>
          <cell r="F640">
            <v>40444</v>
          </cell>
          <cell r="G640">
            <v>110250</v>
          </cell>
          <cell r="H640">
            <v>1.37</v>
          </cell>
          <cell r="I640">
            <v>43465</v>
          </cell>
        </row>
        <row r="641">
          <cell r="A641" t="str">
            <v>ARCHIVO RODANTE 3.4 x 0.9 x 2.1 (sum e inst)</v>
          </cell>
          <cell r="B641">
            <v>102256</v>
          </cell>
          <cell r="C641" t="str">
            <v>UNI</v>
          </cell>
          <cell r="D641">
            <v>3614000</v>
          </cell>
          <cell r="E641">
            <v>0</v>
          </cell>
          <cell r="F641">
            <v>40109</v>
          </cell>
          <cell r="G641">
            <v>2600000</v>
          </cell>
          <cell r="H641">
            <v>1.39</v>
          </cell>
          <cell r="I641">
            <v>43465</v>
          </cell>
        </row>
        <row r="642">
          <cell r="A642" t="str">
            <v>ARCHIVO RODANTE EXISTENTE</v>
          </cell>
          <cell r="B642">
            <v>102676</v>
          </cell>
          <cell r="C642" t="str">
            <v>UNI</v>
          </cell>
          <cell r="D642">
            <v>828850</v>
          </cell>
          <cell r="E642">
            <v>0</v>
          </cell>
          <cell r="F642">
            <v>40283</v>
          </cell>
          <cell r="G642">
            <v>605000</v>
          </cell>
          <cell r="H642">
            <v>1.37</v>
          </cell>
          <cell r="I642">
            <v>43465</v>
          </cell>
        </row>
        <row r="643">
          <cell r="A643" t="str">
            <v>ARCHIVO RODANTE EXISTENTE</v>
          </cell>
          <cell r="B643">
            <v>102675</v>
          </cell>
          <cell r="C643" t="str">
            <v>UNI</v>
          </cell>
          <cell r="D643">
            <v>1054900</v>
          </cell>
          <cell r="E643">
            <v>0</v>
          </cell>
          <cell r="F643">
            <v>40283</v>
          </cell>
          <cell r="G643">
            <v>770000</v>
          </cell>
          <cell r="H643">
            <v>1.37</v>
          </cell>
          <cell r="I643">
            <v>43465</v>
          </cell>
        </row>
        <row r="644">
          <cell r="A644" t="str">
            <v>ARCHIVO RODANTE EXISTENTE</v>
          </cell>
          <cell r="B644">
            <v>102674</v>
          </cell>
          <cell r="C644" t="str">
            <v>UNI</v>
          </cell>
          <cell r="D644">
            <v>1431650</v>
          </cell>
          <cell r="E644">
            <v>0</v>
          </cell>
          <cell r="F644">
            <v>40283</v>
          </cell>
          <cell r="G644">
            <v>1045000</v>
          </cell>
          <cell r="H644">
            <v>1.37</v>
          </cell>
          <cell r="I644">
            <v>43465</v>
          </cell>
        </row>
        <row r="645">
          <cell r="A645" t="str">
            <v>Arcilla **</v>
          </cell>
          <cell r="B645">
            <v>100944</v>
          </cell>
          <cell r="C645" t="str">
            <v>M3</v>
          </cell>
          <cell r="D645">
            <v>41100</v>
          </cell>
          <cell r="E645" t="str">
            <v>+flete</v>
          </cell>
          <cell r="F645">
            <v>40409</v>
          </cell>
          <cell r="G645">
            <v>30000</v>
          </cell>
          <cell r="H645">
            <v>1.37</v>
          </cell>
          <cell r="I645">
            <v>43465</v>
          </cell>
        </row>
        <row r="646">
          <cell r="A646" t="str">
            <v>Arco pony futbol movil H=1m x A=1.2m x Prof</v>
          </cell>
          <cell r="B646">
            <v>104047</v>
          </cell>
          <cell r="C646" t="str">
            <v>UNI</v>
          </cell>
          <cell r="D646">
            <v>105578</v>
          </cell>
          <cell r="E646">
            <v>0</v>
          </cell>
          <cell r="F646">
            <v>43224</v>
          </cell>
          <cell r="G646">
            <v>100550</v>
          </cell>
          <cell r="H646">
            <v>1.05</v>
          </cell>
          <cell r="I646">
            <v>43465</v>
          </cell>
        </row>
        <row r="647">
          <cell r="A647" t="str">
            <v>ArcoMovilFutbol-8(5x2)Tub.Est.Galv+Malla.ImpN°4</v>
          </cell>
          <cell r="B647">
            <v>105799</v>
          </cell>
          <cell r="C647" t="str">
            <v>JG</v>
          </cell>
          <cell r="D647">
            <v>2886905</v>
          </cell>
          <cell r="E647">
            <v>0</v>
          </cell>
          <cell r="F647">
            <v>43174</v>
          </cell>
          <cell r="G647">
            <v>2749433</v>
          </cell>
          <cell r="H647">
            <v>1.05</v>
          </cell>
          <cell r="I647">
            <v>43465</v>
          </cell>
        </row>
        <row r="648">
          <cell r="A648" t="str">
            <v>ArcoMovilMicrofutbol(3x2)Tub.Est.Galv+Malla.Im</v>
          </cell>
          <cell r="B648">
            <v>105798</v>
          </cell>
          <cell r="C648" t="str">
            <v>JG</v>
          </cell>
          <cell r="D648">
            <v>1715614</v>
          </cell>
          <cell r="E648">
            <v>0</v>
          </cell>
          <cell r="F648">
            <v>43174</v>
          </cell>
          <cell r="G648">
            <v>1633918</v>
          </cell>
          <cell r="H648">
            <v>1.05</v>
          </cell>
          <cell r="I648">
            <v>43465</v>
          </cell>
        </row>
        <row r="649">
          <cell r="A649" t="str">
            <v>ARCOS TUNEL PARA GIMNASIO CANINO</v>
          </cell>
          <cell r="B649">
            <v>105263</v>
          </cell>
          <cell r="C649" t="str">
            <v>UNI</v>
          </cell>
          <cell r="D649">
            <v>1140048</v>
          </cell>
          <cell r="E649">
            <v>0</v>
          </cell>
          <cell r="F649">
            <v>41880</v>
          </cell>
          <cell r="G649">
            <v>904800</v>
          </cell>
          <cell r="H649">
            <v>1.26</v>
          </cell>
          <cell r="I649">
            <v>43465</v>
          </cell>
        </row>
        <row r="650">
          <cell r="A650" t="str">
            <v>Arena de cuarzo **</v>
          </cell>
          <cell r="B650">
            <v>102628</v>
          </cell>
          <cell r="C650" t="str">
            <v>KG</v>
          </cell>
          <cell r="D650">
            <v>372</v>
          </cell>
          <cell r="E650">
            <v>650663</v>
          </cell>
          <cell r="F650">
            <v>43203</v>
          </cell>
          <cell r="G650">
            <v>354</v>
          </cell>
          <cell r="H650">
            <v>1.05</v>
          </cell>
          <cell r="I650">
            <v>43465</v>
          </cell>
        </row>
        <row r="651">
          <cell r="A651" t="str">
            <v>Arena del Guamo **</v>
          </cell>
          <cell r="B651">
            <v>100347</v>
          </cell>
          <cell r="C651" t="str">
            <v>M3</v>
          </cell>
          <cell r="D651">
            <v>130073</v>
          </cell>
          <cell r="E651">
            <v>0</v>
          </cell>
          <cell r="F651">
            <v>42829</v>
          </cell>
          <cell r="G651">
            <v>119333.41</v>
          </cell>
          <cell r="H651">
            <v>1.0900000000000001</v>
          </cell>
          <cell r="I651">
            <v>43465</v>
          </cell>
        </row>
        <row r="652">
          <cell r="A652" t="str">
            <v>Arena Fina Roja + transp.</v>
          </cell>
          <cell r="B652">
            <v>102527</v>
          </cell>
          <cell r="C652" t="str">
            <v>M3</v>
          </cell>
          <cell r="D652">
            <v>57960</v>
          </cell>
          <cell r="E652">
            <v>0</v>
          </cell>
          <cell r="F652">
            <v>41678</v>
          </cell>
          <cell r="G652">
            <v>46000</v>
          </cell>
          <cell r="H652">
            <v>1.26</v>
          </cell>
          <cell r="I652">
            <v>43465</v>
          </cell>
        </row>
        <row r="653">
          <cell r="A653" t="str">
            <v>ARENA LAVADA DE PEÑA (Sin Transporte)</v>
          </cell>
          <cell r="B653">
            <v>62</v>
          </cell>
          <cell r="C653" t="str">
            <v>M3</v>
          </cell>
          <cell r="D653">
            <v>88789</v>
          </cell>
          <cell r="E653">
            <v>0</v>
          </cell>
          <cell r="F653">
            <v>43203</v>
          </cell>
          <cell r="G653">
            <v>84561</v>
          </cell>
          <cell r="H653">
            <v>1.05</v>
          </cell>
          <cell r="I653">
            <v>43465</v>
          </cell>
        </row>
        <row r="654">
          <cell r="A654" t="str">
            <v>ARENA LAVADA DE PEÑA + transp.</v>
          </cell>
          <cell r="B654">
            <v>100989</v>
          </cell>
          <cell r="C654" t="str">
            <v>M3</v>
          </cell>
          <cell r="D654">
            <v>103215</v>
          </cell>
          <cell r="E654">
            <v>0</v>
          </cell>
          <cell r="F654">
            <v>43167</v>
          </cell>
          <cell r="G654">
            <v>98300</v>
          </cell>
          <cell r="H654">
            <v>1.05</v>
          </cell>
          <cell r="I654">
            <v>43465</v>
          </cell>
        </row>
        <row r="655">
          <cell r="A655" t="str">
            <v>ARENA LAVADA DE PEÑA Pozo + transp.</v>
          </cell>
          <cell r="B655">
            <v>101252</v>
          </cell>
          <cell r="C655" t="str">
            <v>M3</v>
          </cell>
          <cell r="D655">
            <v>103215</v>
          </cell>
          <cell r="E655">
            <v>0</v>
          </cell>
          <cell r="F655">
            <v>43208</v>
          </cell>
          <cell r="G655">
            <v>98300</v>
          </cell>
          <cell r="H655">
            <v>1.05</v>
          </cell>
          <cell r="I655">
            <v>43465</v>
          </cell>
        </row>
        <row r="656">
          <cell r="A656" t="str">
            <v>ARENA LAVADA DE RIO (Suministro)</v>
          </cell>
          <cell r="B656">
            <v>64</v>
          </cell>
          <cell r="C656" t="str">
            <v>M3</v>
          </cell>
          <cell r="D656">
            <v>71871</v>
          </cell>
          <cell r="E656">
            <v>0</v>
          </cell>
          <cell r="F656">
            <v>43167</v>
          </cell>
          <cell r="G656">
            <v>68449</v>
          </cell>
          <cell r="H656">
            <v>1.05</v>
          </cell>
          <cell r="I656">
            <v>43465</v>
          </cell>
        </row>
        <row r="657">
          <cell r="A657" t="str">
            <v>ARENA LAVADA DE RIO + transporte</v>
          </cell>
          <cell r="B657">
            <v>101805</v>
          </cell>
          <cell r="C657" t="str">
            <v>M3</v>
          </cell>
          <cell r="D657">
            <v>112730</v>
          </cell>
          <cell r="E657">
            <v>0</v>
          </cell>
          <cell r="F657">
            <v>43167</v>
          </cell>
          <cell r="G657">
            <v>107362</v>
          </cell>
          <cell r="H657">
            <v>1.05</v>
          </cell>
          <cell r="I657">
            <v>43465</v>
          </cell>
        </row>
        <row r="658">
          <cell r="A658" t="str">
            <v>ARENA PELDAR TIPO</v>
          </cell>
          <cell r="B658">
            <v>105096</v>
          </cell>
          <cell r="C658" t="str">
            <v>M3</v>
          </cell>
          <cell r="D658">
            <v>110599</v>
          </cell>
          <cell r="E658">
            <v>0</v>
          </cell>
          <cell r="F658">
            <v>43203</v>
          </cell>
          <cell r="G658">
            <v>105332</v>
          </cell>
          <cell r="H658">
            <v>1.05</v>
          </cell>
          <cell r="I658">
            <v>43465</v>
          </cell>
        </row>
        <row r="659">
          <cell r="A659" t="str">
            <v>ARENA PELDAR TIPO</v>
          </cell>
          <cell r="B659">
            <v>100609</v>
          </cell>
          <cell r="C659" t="str">
            <v>M3</v>
          </cell>
          <cell r="D659">
            <v>235843</v>
          </cell>
          <cell r="E659">
            <v>0</v>
          </cell>
          <cell r="F659">
            <v>43171</v>
          </cell>
          <cell r="G659">
            <v>224612</v>
          </cell>
          <cell r="H659">
            <v>1.05</v>
          </cell>
          <cell r="I659">
            <v>43465</v>
          </cell>
        </row>
        <row r="660">
          <cell r="A660" t="str">
            <v>ARENA S/LAVADA CERNIDA DE PEÑA (TRANS)</v>
          </cell>
          <cell r="B660">
            <v>60</v>
          </cell>
          <cell r="C660" t="str">
            <v>M3</v>
          </cell>
          <cell r="D660">
            <v>76300</v>
          </cell>
          <cell r="E660" t="str">
            <v>Viaje 6m3</v>
          </cell>
          <cell r="F660">
            <v>42760</v>
          </cell>
          <cell r="G660">
            <v>70000</v>
          </cell>
          <cell r="H660">
            <v>1.0900000000000001</v>
          </cell>
          <cell r="I660">
            <v>43465</v>
          </cell>
        </row>
        <row r="661">
          <cell r="A661" t="str">
            <v>ARENA S/LAVADA CERNIDA DE PEÑA + transp.</v>
          </cell>
          <cell r="B661">
            <v>101409</v>
          </cell>
          <cell r="C661" t="str">
            <v>M3</v>
          </cell>
          <cell r="D661">
            <v>74685</v>
          </cell>
          <cell r="E661">
            <v>0</v>
          </cell>
          <cell r="F661">
            <v>43167</v>
          </cell>
          <cell r="G661">
            <v>71129</v>
          </cell>
          <cell r="H661">
            <v>1.05</v>
          </cell>
          <cell r="I661">
            <v>43465</v>
          </cell>
        </row>
        <row r="662">
          <cell r="A662" t="str">
            <v>ARENA SEMILAVADA DE PEÑA Sin transp.</v>
          </cell>
          <cell r="B662">
            <v>1995</v>
          </cell>
          <cell r="C662" t="str">
            <v>M3</v>
          </cell>
          <cell r="D662">
            <v>53420</v>
          </cell>
          <cell r="E662">
            <v>0</v>
          </cell>
          <cell r="F662">
            <v>43167</v>
          </cell>
          <cell r="G662">
            <v>50876</v>
          </cell>
          <cell r="H662">
            <v>1.05</v>
          </cell>
          <cell r="I662">
            <v>43465</v>
          </cell>
        </row>
        <row r="663">
          <cell r="A663" t="str">
            <v>ARENA SILICE</v>
          </cell>
          <cell r="B663">
            <v>104647</v>
          </cell>
          <cell r="C663" t="str">
            <v>KG</v>
          </cell>
          <cell r="D663">
            <v>371</v>
          </cell>
          <cell r="E663">
            <v>0</v>
          </cell>
          <cell r="F663">
            <v>41178</v>
          </cell>
          <cell r="G663">
            <v>285</v>
          </cell>
          <cell r="H663">
            <v>1.3</v>
          </cell>
          <cell r="I663">
            <v>43465</v>
          </cell>
        </row>
        <row r="664">
          <cell r="A664" t="str">
            <v>Argolla en Aluminio Maleable 3"(NO SE USA)</v>
          </cell>
          <cell r="B664">
            <v>103022</v>
          </cell>
          <cell r="C664" t="str">
            <v>UNI</v>
          </cell>
          <cell r="D664">
            <v>57960</v>
          </cell>
          <cell r="E664">
            <v>0</v>
          </cell>
          <cell r="F664">
            <v>41732</v>
          </cell>
          <cell r="G664">
            <v>46000</v>
          </cell>
          <cell r="H664">
            <v>1.26</v>
          </cell>
          <cell r="I664">
            <v>43465</v>
          </cell>
        </row>
        <row r="665">
          <cell r="A665" t="str">
            <v>ARMADO DE CANASTAS PARA PILOTES</v>
          </cell>
          <cell r="B665">
            <v>101269</v>
          </cell>
          <cell r="C665" t="str">
            <v>KG</v>
          </cell>
          <cell r="D665">
            <v>426</v>
          </cell>
          <cell r="E665">
            <v>0</v>
          </cell>
          <cell r="F665">
            <v>39672</v>
          </cell>
          <cell r="G665">
            <v>290</v>
          </cell>
          <cell r="H665">
            <v>1.47</v>
          </cell>
          <cell r="I665">
            <v>43465</v>
          </cell>
        </row>
        <row r="666">
          <cell r="A666" t="str">
            <v>ArmarioEquip.Medida+Transf.(TCS)Corri.BT(N-A</v>
          </cell>
          <cell r="B666">
            <v>105124</v>
          </cell>
          <cell r="C666" t="str">
            <v>UNI</v>
          </cell>
          <cell r="D666">
            <v>5328330</v>
          </cell>
          <cell r="E666">
            <v>0</v>
          </cell>
          <cell r="F666">
            <v>43172</v>
          </cell>
          <cell r="G666">
            <v>5074600</v>
          </cell>
          <cell r="H666">
            <v>1.05</v>
          </cell>
          <cell r="I666">
            <v>43465</v>
          </cell>
        </row>
        <row r="667">
          <cell r="A667" t="str">
            <v>ARNES</v>
          </cell>
          <cell r="B667">
            <v>103448</v>
          </cell>
          <cell r="C667" t="str">
            <v>DD</v>
          </cell>
          <cell r="D667">
            <v>3250</v>
          </cell>
          <cell r="E667">
            <v>0</v>
          </cell>
          <cell r="F667">
            <v>41183</v>
          </cell>
          <cell r="G667">
            <v>2500</v>
          </cell>
          <cell r="H667">
            <v>1.3</v>
          </cell>
          <cell r="I667">
            <v>43465</v>
          </cell>
        </row>
        <row r="668">
          <cell r="A668" t="str">
            <v>ARNES 4 ARGOLLAS (ARSEG)</v>
          </cell>
          <cell r="B668">
            <v>103538</v>
          </cell>
          <cell r="C668" t="str">
            <v>UNI</v>
          </cell>
          <cell r="D668">
            <v>347987</v>
          </cell>
          <cell r="E668">
            <v>0</v>
          </cell>
          <cell r="F668">
            <v>41095</v>
          </cell>
          <cell r="G668">
            <v>267682</v>
          </cell>
          <cell r="H668">
            <v>1.3</v>
          </cell>
          <cell r="I668">
            <v>43465</v>
          </cell>
        </row>
        <row r="669">
          <cell r="A669" t="str">
            <v>ARNES CUERPO ENTERO 1 ARGOLLA</v>
          </cell>
          <cell r="B669">
            <v>104086</v>
          </cell>
          <cell r="C669" t="str">
            <v>UNI</v>
          </cell>
          <cell r="D669">
            <v>264248</v>
          </cell>
          <cell r="E669">
            <v>0</v>
          </cell>
          <cell r="F669">
            <v>40676</v>
          </cell>
          <cell r="G669">
            <v>197200</v>
          </cell>
          <cell r="H669">
            <v>1.34</v>
          </cell>
          <cell r="I669">
            <v>43465</v>
          </cell>
        </row>
        <row r="670">
          <cell r="A670" t="str">
            <v>ARNES+LINEA+ESLINGA</v>
          </cell>
          <cell r="B670">
            <v>104089</v>
          </cell>
          <cell r="C670" t="str">
            <v>DIA</v>
          </cell>
          <cell r="D670">
            <v>9825</v>
          </cell>
          <cell r="E670">
            <v>0</v>
          </cell>
          <cell r="F670">
            <v>43150</v>
          </cell>
          <cell r="G670">
            <v>9357</v>
          </cell>
          <cell r="H670">
            <v>1.05</v>
          </cell>
          <cell r="I670">
            <v>43465</v>
          </cell>
        </row>
        <row r="671">
          <cell r="A671" t="str">
            <v>Aro Base Cámara ETB T-13 **</v>
          </cell>
          <cell r="B671">
            <v>102433</v>
          </cell>
          <cell r="C671" t="str">
            <v>UNI</v>
          </cell>
          <cell r="D671">
            <v>205500</v>
          </cell>
          <cell r="E671" t="str">
            <v>MTPA-60</v>
          </cell>
          <cell r="F671">
            <v>40196</v>
          </cell>
          <cell r="G671">
            <v>150000</v>
          </cell>
          <cell r="H671">
            <v>1.37</v>
          </cell>
          <cell r="I671">
            <v>43465</v>
          </cell>
        </row>
        <row r="672">
          <cell r="A672" t="str">
            <v>Aro de ajuste pozo prefab para cono h=0.1 **</v>
          </cell>
          <cell r="B672">
            <v>100643</v>
          </cell>
          <cell r="C672" t="str">
            <v>UNI</v>
          </cell>
          <cell r="D672">
            <v>229989</v>
          </cell>
          <cell r="E672" t="str">
            <v>MTPA-60</v>
          </cell>
          <cell r="F672">
            <v>40148</v>
          </cell>
          <cell r="G672">
            <v>165460</v>
          </cell>
          <cell r="H672">
            <v>1.39</v>
          </cell>
          <cell r="I672">
            <v>43465</v>
          </cell>
        </row>
        <row r="673">
          <cell r="A673" t="str">
            <v>Aro Separador de Cicloruta SC-01(Sum)**</v>
          </cell>
          <cell r="B673">
            <v>101364</v>
          </cell>
          <cell r="C673" t="str">
            <v>UNI</v>
          </cell>
          <cell r="D673">
            <v>110581</v>
          </cell>
          <cell r="E673" t="str">
            <v>MTPA-60</v>
          </cell>
          <cell r="F673">
            <v>43222</v>
          </cell>
          <cell r="G673">
            <v>105315</v>
          </cell>
          <cell r="H673">
            <v>1.05</v>
          </cell>
          <cell r="I673">
            <v>43465</v>
          </cell>
        </row>
        <row r="674">
          <cell r="A674" t="str">
            <v>Aro Tapa Cámara ETB T-13 **</v>
          </cell>
          <cell r="B674">
            <v>102434</v>
          </cell>
          <cell r="C674" t="str">
            <v>UNI</v>
          </cell>
          <cell r="D674">
            <v>205500</v>
          </cell>
          <cell r="E674" t="str">
            <v>MTPA-60</v>
          </cell>
          <cell r="F674">
            <v>40196</v>
          </cell>
          <cell r="G674">
            <v>150000</v>
          </cell>
          <cell r="H674">
            <v>1.37</v>
          </cell>
          <cell r="I674">
            <v>43465</v>
          </cell>
        </row>
        <row r="675">
          <cell r="A675" t="str">
            <v>Aro tapa d=1.7 pozo de inspeccion acuec **</v>
          </cell>
          <cell r="B675">
            <v>100413</v>
          </cell>
          <cell r="C675" t="str">
            <v>UNI</v>
          </cell>
          <cell r="D675">
            <v>767486</v>
          </cell>
          <cell r="E675" t="str">
            <v>MTPA-60</v>
          </cell>
          <cell r="F675">
            <v>43235</v>
          </cell>
          <cell r="G675">
            <v>730939</v>
          </cell>
          <cell r="H675">
            <v>1.05</v>
          </cell>
          <cell r="I675">
            <v>43465</v>
          </cell>
        </row>
        <row r="676">
          <cell r="A676" t="str">
            <v>ARO TAPA PP CAJA (315) LIVIANA</v>
          </cell>
          <cell r="B676">
            <v>105682</v>
          </cell>
          <cell r="C676" t="str">
            <v>UNI</v>
          </cell>
          <cell r="D676">
            <v>244683</v>
          </cell>
          <cell r="E676">
            <v>0</v>
          </cell>
          <cell r="F676">
            <v>42297</v>
          </cell>
          <cell r="G676">
            <v>200560</v>
          </cell>
          <cell r="H676">
            <v>1.22</v>
          </cell>
          <cell r="I676">
            <v>43465</v>
          </cell>
        </row>
        <row r="677">
          <cell r="A677" t="str">
            <v>ARO TAPA PP CAJA (400) LIVIANA</v>
          </cell>
          <cell r="B677">
            <v>105684</v>
          </cell>
          <cell r="C677" t="str">
            <v>UNI</v>
          </cell>
          <cell r="D677">
            <v>273417</v>
          </cell>
          <cell r="E677">
            <v>0</v>
          </cell>
          <cell r="F677">
            <v>42297</v>
          </cell>
          <cell r="G677">
            <v>224112</v>
          </cell>
          <cell r="H677">
            <v>1.22</v>
          </cell>
          <cell r="I677">
            <v>43465</v>
          </cell>
        </row>
        <row r="678">
          <cell r="A678" t="str">
            <v>ARO TAPA PP CAMARA DE INSPECCION</v>
          </cell>
          <cell r="B678">
            <v>105688</v>
          </cell>
          <cell r="C678" t="str">
            <v>UNI</v>
          </cell>
          <cell r="D678">
            <v>609201</v>
          </cell>
          <cell r="E678">
            <v>0</v>
          </cell>
          <cell r="F678">
            <v>42297</v>
          </cell>
          <cell r="G678">
            <v>499345</v>
          </cell>
          <cell r="H678">
            <v>1.22</v>
          </cell>
          <cell r="I678">
            <v>43465</v>
          </cell>
        </row>
        <row r="679">
          <cell r="A679" t="str">
            <v>ARO/CARGUE + TAPA POZO INSPECCION D=1</v>
          </cell>
          <cell r="B679">
            <v>1125</v>
          </cell>
          <cell r="C679" t="str">
            <v>UNI</v>
          </cell>
          <cell r="D679">
            <v>338615</v>
          </cell>
          <cell r="E679" t="str">
            <v>MTPA-60</v>
          </cell>
          <cell r="F679">
            <v>43266</v>
          </cell>
          <cell r="G679">
            <v>322490</v>
          </cell>
          <cell r="H679">
            <v>1.05</v>
          </cell>
          <cell r="I679">
            <v>43465</v>
          </cell>
        </row>
        <row r="680">
          <cell r="A680" t="str">
            <v>Aros baloncesto **</v>
          </cell>
          <cell r="B680">
            <v>100443</v>
          </cell>
          <cell r="C680" t="str">
            <v>jUNIego</v>
          </cell>
          <cell r="D680">
            <v>370852</v>
          </cell>
          <cell r="E680">
            <v>0</v>
          </cell>
          <cell r="F680">
            <v>40108</v>
          </cell>
          <cell r="G680">
            <v>266800</v>
          </cell>
          <cell r="H680">
            <v>1.39</v>
          </cell>
          <cell r="I680">
            <v>43465</v>
          </cell>
        </row>
        <row r="681">
          <cell r="A681" t="str">
            <v>AROS DE SALTO PARA GIMNASIO CANINO</v>
          </cell>
          <cell r="B681">
            <v>105264</v>
          </cell>
          <cell r="C681" t="str">
            <v>UNI</v>
          </cell>
          <cell r="D681">
            <v>567000</v>
          </cell>
          <cell r="E681">
            <v>0</v>
          </cell>
          <cell r="F681">
            <v>41880</v>
          </cell>
          <cell r="G681">
            <v>450000</v>
          </cell>
          <cell r="H681">
            <v>1.26</v>
          </cell>
          <cell r="I681">
            <v>43465</v>
          </cell>
        </row>
        <row r="682">
          <cell r="A682" t="str">
            <v>Arrancador Directo Siemens 22-32A/230V</v>
          </cell>
          <cell r="B682">
            <v>107089</v>
          </cell>
          <cell r="C682" t="str">
            <v>UNI</v>
          </cell>
          <cell r="D682">
            <v>793433</v>
          </cell>
          <cell r="E682">
            <v>0</v>
          </cell>
          <cell r="F682">
            <v>43395</v>
          </cell>
          <cell r="G682">
            <v>755650</v>
          </cell>
          <cell r="H682">
            <v>1.05</v>
          </cell>
          <cell r="I682">
            <v>43465</v>
          </cell>
        </row>
        <row r="683">
          <cell r="A683" t="str">
            <v>Arrancador Motobomba direct.trifasico 10 a16A</v>
          </cell>
          <cell r="B683">
            <v>104250</v>
          </cell>
          <cell r="C683" t="str">
            <v>UNI</v>
          </cell>
          <cell r="D683">
            <v>283290</v>
          </cell>
          <cell r="E683">
            <v>0</v>
          </cell>
          <cell r="F683">
            <v>43392</v>
          </cell>
          <cell r="G683">
            <v>269800</v>
          </cell>
          <cell r="H683">
            <v>1.05</v>
          </cell>
          <cell r="I683">
            <v>43465</v>
          </cell>
        </row>
        <row r="684">
          <cell r="A684" t="str">
            <v>Arrancador para Motobomba 2 A 4A A 110/220V.</v>
          </cell>
          <cell r="B684">
            <v>103307</v>
          </cell>
          <cell r="C684" t="str">
            <v>UNI</v>
          </cell>
          <cell r="D684">
            <v>240120</v>
          </cell>
          <cell r="E684">
            <v>0</v>
          </cell>
          <cell r="F684">
            <v>42605</v>
          </cell>
          <cell r="G684">
            <v>208800</v>
          </cell>
          <cell r="H684">
            <v>1.1499999999999999</v>
          </cell>
          <cell r="I684">
            <v>43465</v>
          </cell>
        </row>
        <row r="685">
          <cell r="A685" t="str">
            <v>ARRANCADOR SUAVE CORRIENTE NOMINAL</v>
          </cell>
          <cell r="B685">
            <v>105021</v>
          </cell>
          <cell r="C685" t="str">
            <v>UNI</v>
          </cell>
          <cell r="D685">
            <v>4008146</v>
          </cell>
          <cell r="E685">
            <v>0</v>
          </cell>
          <cell r="F685">
            <v>41759</v>
          </cell>
          <cell r="G685">
            <v>3181068</v>
          </cell>
          <cell r="H685">
            <v>1.26</v>
          </cell>
          <cell r="I685">
            <v>43465</v>
          </cell>
        </row>
        <row r="686">
          <cell r="A686" t="str">
            <v>ARRANCADOR TERMOMAGNETICO directo</v>
          </cell>
          <cell r="B686">
            <v>105938</v>
          </cell>
          <cell r="C686" t="str">
            <v>UNI</v>
          </cell>
          <cell r="D686">
            <v>1105518</v>
          </cell>
          <cell r="E686">
            <v>0</v>
          </cell>
          <cell r="F686">
            <v>42828</v>
          </cell>
          <cell r="G686">
            <v>1014237</v>
          </cell>
          <cell r="H686">
            <v>1.0900000000000001</v>
          </cell>
          <cell r="I686">
            <v>43465</v>
          </cell>
        </row>
        <row r="687">
          <cell r="A687" t="str">
            <v>ASADOR(Varilla</v>
          </cell>
          <cell r="B687">
            <v>103788</v>
          </cell>
          <cell r="C687" t="str">
            <v>UNI</v>
          </cell>
          <cell r="D687">
            <v>485523</v>
          </cell>
          <cell r="E687">
            <v>0</v>
          </cell>
          <cell r="F687">
            <v>43223</v>
          </cell>
          <cell r="G687">
            <v>462403</v>
          </cell>
          <cell r="H687">
            <v>1.05</v>
          </cell>
          <cell r="I687">
            <v>43465</v>
          </cell>
        </row>
        <row r="688">
          <cell r="A688" t="str">
            <v>ASCENSOR 5 PARADAS/6 PERSONAS</v>
          </cell>
          <cell r="B688">
            <v>2401</v>
          </cell>
          <cell r="C688" t="str">
            <v>UNI</v>
          </cell>
          <cell r="D688">
            <v>79513894</v>
          </cell>
          <cell r="E688">
            <v>0</v>
          </cell>
          <cell r="F688">
            <v>40026</v>
          </cell>
          <cell r="G688">
            <v>57204240</v>
          </cell>
          <cell r="H688">
            <v>1.39</v>
          </cell>
          <cell r="I688">
            <v>43465</v>
          </cell>
        </row>
        <row r="689">
          <cell r="A689" t="str">
            <v>ASCENSOR 6 PARADAS/8 PERSONAS</v>
          </cell>
          <cell r="B689">
            <v>2835</v>
          </cell>
          <cell r="C689" t="str">
            <v>UNI</v>
          </cell>
          <cell r="D689">
            <v>132050000</v>
          </cell>
          <cell r="E689" t="str">
            <v>GPS3</v>
          </cell>
          <cell r="F689">
            <v>40021</v>
          </cell>
          <cell r="G689">
            <v>95000000</v>
          </cell>
          <cell r="H689">
            <v>1.39</v>
          </cell>
          <cell r="I689">
            <v>43465</v>
          </cell>
        </row>
        <row r="690">
          <cell r="A690" t="str">
            <v>ASCENSOR 7 PARADAS/6 PERSONAS</v>
          </cell>
          <cell r="B690">
            <v>2348</v>
          </cell>
          <cell r="C690" t="str">
            <v>UNI</v>
          </cell>
          <cell r="D690">
            <v>1320500000</v>
          </cell>
          <cell r="E690" t="str">
            <v>GPS3</v>
          </cell>
          <cell r="F690">
            <v>40021</v>
          </cell>
          <cell r="G690">
            <v>950000000</v>
          </cell>
          <cell r="H690">
            <v>1.39</v>
          </cell>
          <cell r="I690">
            <v>43465</v>
          </cell>
        </row>
        <row r="691">
          <cell r="A691" t="str">
            <v>ASCENSOR 7 PARADAS/8 PERSONAS</v>
          </cell>
          <cell r="B691">
            <v>406</v>
          </cell>
          <cell r="C691" t="str">
            <v>UNI</v>
          </cell>
          <cell r="D691">
            <v>136220000</v>
          </cell>
          <cell r="E691" t="str">
            <v>GPS3</v>
          </cell>
          <cell r="F691">
            <v>40021</v>
          </cell>
          <cell r="G691">
            <v>98000000</v>
          </cell>
          <cell r="H691">
            <v>1.39</v>
          </cell>
          <cell r="I691">
            <v>43465</v>
          </cell>
        </row>
        <row r="692">
          <cell r="A692" t="str">
            <v>ASEO DE VIDRIOS</v>
          </cell>
          <cell r="B692">
            <v>3219</v>
          </cell>
          <cell r="C692" t="str">
            <v>M2</v>
          </cell>
          <cell r="D692">
            <v>2780</v>
          </cell>
          <cell r="E692">
            <v>0</v>
          </cell>
          <cell r="F692">
            <v>40127</v>
          </cell>
          <cell r="G692">
            <v>2000</v>
          </cell>
          <cell r="H692">
            <v>1.39</v>
          </cell>
          <cell r="I692">
            <v>43465</v>
          </cell>
        </row>
        <row r="693">
          <cell r="A693" t="str">
            <v>ASEO GENERAL</v>
          </cell>
          <cell r="B693">
            <v>1639</v>
          </cell>
          <cell r="C693" t="str">
            <v>M2</v>
          </cell>
          <cell r="D693">
            <v>4605</v>
          </cell>
          <cell r="E693">
            <v>0</v>
          </cell>
          <cell r="F693">
            <v>41106</v>
          </cell>
          <cell r="G693">
            <v>3542</v>
          </cell>
          <cell r="H693">
            <v>1.3</v>
          </cell>
          <cell r="I693">
            <v>43465</v>
          </cell>
        </row>
        <row r="694">
          <cell r="A694" t="str">
            <v>ASEO GENERAL</v>
          </cell>
          <cell r="B694">
            <v>102852</v>
          </cell>
          <cell r="C694" t="str">
            <v>GL</v>
          </cell>
          <cell r="D694">
            <v>1370</v>
          </cell>
          <cell r="E694">
            <v>0</v>
          </cell>
          <cell r="F694">
            <v>40334</v>
          </cell>
          <cell r="G694">
            <v>1000</v>
          </cell>
          <cell r="H694">
            <v>1.37</v>
          </cell>
          <cell r="I694">
            <v>43465</v>
          </cell>
        </row>
        <row r="695">
          <cell r="A695" t="str">
            <v>ASESORIA TÉCNICA PARA PISTA DE</v>
          </cell>
          <cell r="B695">
            <v>102915</v>
          </cell>
          <cell r="C695" t="str">
            <v>M3</v>
          </cell>
          <cell r="D695">
            <v>18929</v>
          </cell>
          <cell r="E695">
            <v>0</v>
          </cell>
          <cell r="F695">
            <v>43203</v>
          </cell>
          <cell r="G695">
            <v>18028</v>
          </cell>
          <cell r="H695">
            <v>1.05</v>
          </cell>
          <cell r="I695">
            <v>43465</v>
          </cell>
        </row>
        <row r="696">
          <cell r="A696" t="str">
            <v>ASFALTO 190 CANECA DE 200 Kg</v>
          </cell>
          <cell r="B696">
            <v>639</v>
          </cell>
          <cell r="C696" t="str">
            <v>KG</v>
          </cell>
          <cell r="D696">
            <v>3825</v>
          </cell>
          <cell r="E696">
            <v>0</v>
          </cell>
          <cell r="F696">
            <v>43206</v>
          </cell>
          <cell r="G696">
            <v>3643.14</v>
          </cell>
          <cell r="H696">
            <v>1.05</v>
          </cell>
          <cell r="I696">
            <v>43465</v>
          </cell>
        </row>
        <row r="697">
          <cell r="A697" t="str">
            <v>ASFALTO DE LIGA</v>
          </cell>
          <cell r="B697">
            <v>101125</v>
          </cell>
          <cell r="C697" t="str">
            <v>KG</v>
          </cell>
          <cell r="D697">
            <v>2302</v>
          </cell>
          <cell r="E697">
            <v>0</v>
          </cell>
          <cell r="F697">
            <v>40241</v>
          </cell>
          <cell r="G697">
            <v>1680</v>
          </cell>
          <cell r="H697">
            <v>1.37</v>
          </cell>
          <cell r="I697">
            <v>43465</v>
          </cell>
        </row>
        <row r="698">
          <cell r="A698" t="str">
            <v>Asiento abierto para Taza Sanitario A.P.</v>
          </cell>
          <cell r="B698">
            <v>101004</v>
          </cell>
          <cell r="C698" t="str">
            <v>UNI</v>
          </cell>
          <cell r="D698">
            <v>62869</v>
          </cell>
          <cell r="E698">
            <v>2650</v>
          </cell>
          <cell r="F698">
            <v>43209</v>
          </cell>
          <cell r="G698">
            <v>59875</v>
          </cell>
          <cell r="H698">
            <v>1.05</v>
          </cell>
          <cell r="I698">
            <v>43465</v>
          </cell>
        </row>
        <row r="699">
          <cell r="A699" t="str">
            <v>Asiento en Fibra de Vidrio **</v>
          </cell>
          <cell r="B699">
            <v>102959</v>
          </cell>
          <cell r="C699" t="str">
            <v>UNI</v>
          </cell>
          <cell r="D699">
            <v>81218</v>
          </cell>
          <cell r="E699">
            <v>0</v>
          </cell>
          <cell r="F699">
            <v>43222</v>
          </cell>
          <cell r="G699">
            <v>77350</v>
          </cell>
          <cell r="H699">
            <v>1.05</v>
          </cell>
          <cell r="I699">
            <v>43465</v>
          </cell>
        </row>
        <row r="700">
          <cell r="A700" t="str">
            <v>Asiento en Fibra de Vidrio con soporte **</v>
          </cell>
          <cell r="B700">
            <v>102955</v>
          </cell>
          <cell r="C700" t="str">
            <v>UNI</v>
          </cell>
          <cell r="D700">
            <v>109331</v>
          </cell>
          <cell r="E700">
            <v>0</v>
          </cell>
          <cell r="F700">
            <v>43222</v>
          </cell>
          <cell r="G700">
            <v>104125</v>
          </cell>
          <cell r="H700">
            <v>1.05</v>
          </cell>
          <cell r="I700">
            <v>43465</v>
          </cell>
        </row>
        <row r="701">
          <cell r="A701" t="str">
            <v>ASIENTO EN LONA PARA COLUMPIO</v>
          </cell>
          <cell r="B701">
            <v>104331</v>
          </cell>
          <cell r="C701" t="str">
            <v>UNI</v>
          </cell>
          <cell r="D701">
            <v>87465</v>
          </cell>
          <cell r="E701">
            <v>0</v>
          </cell>
          <cell r="F701">
            <v>43213</v>
          </cell>
          <cell r="G701">
            <v>83300</v>
          </cell>
          <cell r="H701">
            <v>1.05</v>
          </cell>
          <cell r="I701">
            <v>43465</v>
          </cell>
        </row>
        <row r="702">
          <cell r="A702" t="str">
            <v>Asiento fibralona columpio Modulo 5 (Sumin e Ins**</v>
          </cell>
          <cell r="B702">
            <v>100430</v>
          </cell>
          <cell r="C702" t="str">
            <v>UNI</v>
          </cell>
          <cell r="D702">
            <v>185426</v>
          </cell>
          <cell r="E702">
            <v>0</v>
          </cell>
          <cell r="F702">
            <v>40108</v>
          </cell>
          <cell r="G702">
            <v>133400</v>
          </cell>
          <cell r="H702">
            <v>1.39</v>
          </cell>
          <cell r="I702">
            <v>43465</v>
          </cell>
        </row>
        <row r="703">
          <cell r="A703" t="str">
            <v>ASIENTO INST. ABIERTO GRIVAL CORONA **</v>
          </cell>
          <cell r="B703">
            <v>101797</v>
          </cell>
          <cell r="C703" t="str">
            <v>UNI</v>
          </cell>
          <cell r="D703">
            <v>117495</v>
          </cell>
          <cell r="E703">
            <v>819020001</v>
          </cell>
          <cell r="F703">
            <v>43273</v>
          </cell>
          <cell r="G703">
            <v>111900</v>
          </cell>
          <cell r="H703">
            <v>1.05</v>
          </cell>
          <cell r="I703">
            <v>43465</v>
          </cell>
        </row>
        <row r="704">
          <cell r="A704" t="str">
            <v>ASIENTO SANITARIO BLANCO COMODOR</v>
          </cell>
          <cell r="B704">
            <v>103565</v>
          </cell>
          <cell r="C704" t="str">
            <v>UNI</v>
          </cell>
          <cell r="D704">
            <v>22995</v>
          </cell>
          <cell r="E704">
            <v>0</v>
          </cell>
          <cell r="F704">
            <v>43209</v>
          </cell>
          <cell r="G704">
            <v>21900</v>
          </cell>
          <cell r="H704">
            <v>1.05</v>
          </cell>
          <cell r="I704">
            <v>43465</v>
          </cell>
        </row>
        <row r="705">
          <cell r="A705" t="str">
            <v>ASIENTO SANITARIO INSTITUC.</v>
          </cell>
          <cell r="B705">
            <v>105183</v>
          </cell>
          <cell r="C705" t="str">
            <v>UNI</v>
          </cell>
          <cell r="D705">
            <v>69651</v>
          </cell>
          <cell r="E705">
            <v>0</v>
          </cell>
          <cell r="F705">
            <v>42856</v>
          </cell>
          <cell r="G705">
            <v>63900</v>
          </cell>
          <cell r="H705">
            <v>1.0900000000000001</v>
          </cell>
          <cell r="I705">
            <v>43465</v>
          </cell>
        </row>
        <row r="706">
          <cell r="A706" t="str">
            <v>ASOLEADORA PLÁSTICA</v>
          </cell>
          <cell r="B706">
            <v>103747</v>
          </cell>
          <cell r="C706" t="str">
            <v>UNI</v>
          </cell>
          <cell r="D706">
            <v>278613</v>
          </cell>
          <cell r="E706">
            <v>0</v>
          </cell>
          <cell r="F706">
            <v>41052</v>
          </cell>
          <cell r="G706">
            <v>214318</v>
          </cell>
          <cell r="H706">
            <v>1.3</v>
          </cell>
          <cell r="I706">
            <v>43465</v>
          </cell>
        </row>
        <row r="707">
          <cell r="A707" t="str">
            <v>Aspersor de</v>
          </cell>
          <cell r="B707">
            <v>102566</v>
          </cell>
          <cell r="C707" t="str">
            <v>UNI</v>
          </cell>
          <cell r="D707">
            <v>276140</v>
          </cell>
          <cell r="E707">
            <v>0</v>
          </cell>
          <cell r="F707">
            <v>43182</v>
          </cell>
          <cell r="G707">
            <v>262990</v>
          </cell>
          <cell r="H707">
            <v>1.05</v>
          </cell>
          <cell r="I707">
            <v>43465</v>
          </cell>
        </row>
        <row r="708">
          <cell r="A708" t="str">
            <v>Aspersor de Rotor</v>
          </cell>
          <cell r="B708">
            <v>102567</v>
          </cell>
          <cell r="C708" t="str">
            <v>UNI</v>
          </cell>
          <cell r="D708">
            <v>527450</v>
          </cell>
          <cell r="E708">
            <v>0</v>
          </cell>
          <cell r="F708">
            <v>40234</v>
          </cell>
          <cell r="G708">
            <v>385000</v>
          </cell>
          <cell r="H708">
            <v>1.37</v>
          </cell>
          <cell r="I708">
            <v>43465</v>
          </cell>
        </row>
        <row r="709">
          <cell r="A709" t="str">
            <v>Aspersor Impacto en Bronce (1") **</v>
          </cell>
          <cell r="B709">
            <v>102559</v>
          </cell>
          <cell r="C709" t="str">
            <v>UNI</v>
          </cell>
          <cell r="D709">
            <v>198660</v>
          </cell>
          <cell r="E709">
            <v>1530248118</v>
          </cell>
          <cell r="F709">
            <v>43179</v>
          </cell>
          <cell r="G709">
            <v>189200</v>
          </cell>
          <cell r="H709">
            <v>1.05</v>
          </cell>
          <cell r="I709">
            <v>43465</v>
          </cell>
        </row>
        <row r="710">
          <cell r="A710" t="str">
            <v>Aspersor Impacto en Bronce (1/2") **</v>
          </cell>
          <cell r="B710">
            <v>102561</v>
          </cell>
          <cell r="C710" t="str">
            <v>UNI</v>
          </cell>
          <cell r="D710">
            <v>40163</v>
          </cell>
          <cell r="E710">
            <v>1530248118</v>
          </cell>
          <cell r="F710">
            <v>43166</v>
          </cell>
          <cell r="G710">
            <v>38250</v>
          </cell>
          <cell r="H710">
            <v>1.05</v>
          </cell>
          <cell r="I710">
            <v>43465</v>
          </cell>
        </row>
        <row r="711">
          <cell r="A711" t="str">
            <v>Aspersor Impacto en Bronce (3/4") **</v>
          </cell>
          <cell r="B711">
            <v>102560</v>
          </cell>
          <cell r="C711" t="str">
            <v>UNI</v>
          </cell>
          <cell r="D711">
            <v>59514</v>
          </cell>
          <cell r="E711">
            <v>1530248118</v>
          </cell>
          <cell r="F711">
            <v>43179</v>
          </cell>
          <cell r="G711">
            <v>56680</v>
          </cell>
          <cell r="H711">
            <v>1.05</v>
          </cell>
          <cell r="I711">
            <v>43465</v>
          </cell>
        </row>
        <row r="712">
          <cell r="A712" t="str">
            <v>ASPERSOR PARA MANGUERA DE</v>
          </cell>
          <cell r="B712">
            <v>106476</v>
          </cell>
          <cell r="C712" t="str">
            <v>UNI</v>
          </cell>
          <cell r="D712">
            <v>8952</v>
          </cell>
          <cell r="E712">
            <v>0</v>
          </cell>
          <cell r="F712">
            <v>42996</v>
          </cell>
          <cell r="G712">
            <v>8213</v>
          </cell>
          <cell r="H712">
            <v>1.0900000000000001</v>
          </cell>
          <cell r="I712">
            <v>43465</v>
          </cell>
        </row>
        <row r="713">
          <cell r="A713" t="str">
            <v>ASPERSOR ROTOR</v>
          </cell>
          <cell r="B713">
            <v>105948</v>
          </cell>
          <cell r="C713" t="str">
            <v>UNI</v>
          </cell>
          <cell r="D713">
            <v>288345</v>
          </cell>
          <cell r="E713">
            <v>0</v>
          </cell>
          <cell r="F713">
            <v>42828</v>
          </cell>
          <cell r="G713">
            <v>264537</v>
          </cell>
          <cell r="H713">
            <v>1.0900000000000001</v>
          </cell>
          <cell r="I713">
            <v>43465</v>
          </cell>
        </row>
        <row r="714">
          <cell r="A714" t="str">
            <v>Aspiradora cabezote en bronce cromado</v>
          </cell>
          <cell r="B714">
            <v>105125</v>
          </cell>
          <cell r="C714" t="str">
            <v>UNI</v>
          </cell>
          <cell r="D714">
            <v>1276818</v>
          </cell>
          <cell r="E714">
            <v>0</v>
          </cell>
          <cell r="F714">
            <v>42873</v>
          </cell>
          <cell r="G714">
            <v>1171393</v>
          </cell>
          <cell r="H714">
            <v>1.0900000000000001</v>
          </cell>
          <cell r="I714">
            <v>43465</v>
          </cell>
        </row>
        <row r="715">
          <cell r="A715" t="str">
            <v>ASPIRADORA INDUSTRIAL 15 GALONES</v>
          </cell>
          <cell r="B715">
            <v>1967</v>
          </cell>
          <cell r="C715" t="str">
            <v>UNI</v>
          </cell>
          <cell r="D715">
            <v>3584510</v>
          </cell>
          <cell r="E715" t="str">
            <v>AI15AFM</v>
          </cell>
          <cell r="F715">
            <v>40024</v>
          </cell>
          <cell r="G715">
            <v>2578784</v>
          </cell>
          <cell r="H715">
            <v>1.39</v>
          </cell>
          <cell r="I715">
            <v>43465</v>
          </cell>
        </row>
        <row r="716">
          <cell r="A716" t="str">
            <v>Aspiradora plastica de 8 ruedas Cabezote plastico</v>
          </cell>
          <cell r="B716">
            <v>105129</v>
          </cell>
          <cell r="C716" t="str">
            <v>UNI</v>
          </cell>
          <cell r="D716">
            <v>80211</v>
          </cell>
          <cell r="E716">
            <v>0</v>
          </cell>
          <cell r="F716">
            <v>42873</v>
          </cell>
          <cell r="G716">
            <v>73587.86</v>
          </cell>
          <cell r="H716">
            <v>1.0900000000000001</v>
          </cell>
          <cell r="I716">
            <v>43465</v>
          </cell>
        </row>
        <row r="717">
          <cell r="A717" t="str">
            <v>AUTO NIVELANTE SUECO SCHONOX FA (4000</v>
          </cell>
          <cell r="B717">
            <v>106415</v>
          </cell>
          <cell r="C717" t="str">
            <v>M2</v>
          </cell>
          <cell r="D717">
            <v>36860</v>
          </cell>
          <cell r="E717">
            <v>0</v>
          </cell>
          <cell r="F717">
            <v>43273</v>
          </cell>
          <cell r="G717">
            <v>35105</v>
          </cell>
          <cell r="H717">
            <v>1.05</v>
          </cell>
          <cell r="I717">
            <v>43465</v>
          </cell>
        </row>
        <row r="718">
          <cell r="A718" t="str">
            <v>AUTOADHESIVO PARA AMARRE PLÁSTICO</v>
          </cell>
          <cell r="B718">
            <v>104307</v>
          </cell>
          <cell r="C718" t="str">
            <v>UNI</v>
          </cell>
          <cell r="D718">
            <v>195</v>
          </cell>
          <cell r="E718">
            <v>0</v>
          </cell>
          <cell r="F718">
            <v>40947</v>
          </cell>
          <cell r="G718">
            <v>150</v>
          </cell>
          <cell r="H718">
            <v>1.3</v>
          </cell>
          <cell r="I718">
            <v>43465</v>
          </cell>
        </row>
        <row r="719">
          <cell r="A719" t="str">
            <v>AUTOBOMBA PARA CONCRETO</v>
          </cell>
          <cell r="B719">
            <v>369</v>
          </cell>
          <cell r="C719" t="str">
            <v>M3</v>
          </cell>
          <cell r="D719">
            <v>45505</v>
          </cell>
          <cell r="E719" t="str">
            <v>BOMBEO</v>
          </cell>
          <cell r="F719">
            <v>43167</v>
          </cell>
          <cell r="G719">
            <v>43338</v>
          </cell>
          <cell r="H719">
            <v>1.05</v>
          </cell>
          <cell r="I719">
            <v>43465</v>
          </cell>
        </row>
        <row r="720">
          <cell r="A720" t="str">
            <v>AVISO 4 M. x 3 M. LAMINA GALVANIZADA SIN</v>
          </cell>
          <cell r="B720">
            <v>1647</v>
          </cell>
          <cell r="C720" t="str">
            <v>UNI</v>
          </cell>
          <cell r="D720">
            <v>4353480</v>
          </cell>
          <cell r="E720">
            <v>0</v>
          </cell>
          <cell r="F720">
            <v>40023</v>
          </cell>
          <cell r="G720">
            <v>3132000</v>
          </cell>
          <cell r="H720">
            <v>1.39</v>
          </cell>
          <cell r="I720">
            <v>43465</v>
          </cell>
        </row>
        <row r="721">
          <cell r="A721" t="str">
            <v>Aviso de señalización con LED 2 caras Iluram o</v>
          </cell>
          <cell r="B721">
            <v>102295</v>
          </cell>
          <cell r="C721" t="str">
            <v>UNI</v>
          </cell>
          <cell r="D721">
            <v>622145</v>
          </cell>
          <cell r="E721">
            <v>0</v>
          </cell>
          <cell r="F721">
            <v>40129</v>
          </cell>
          <cell r="G721">
            <v>447586</v>
          </cell>
          <cell r="H721">
            <v>1.39</v>
          </cell>
          <cell r="I721">
            <v>43465</v>
          </cell>
        </row>
        <row r="722">
          <cell r="A722" t="str">
            <v>Aviso Salida Emergencia NEW LIGHTING</v>
          </cell>
          <cell r="B722">
            <v>107162</v>
          </cell>
          <cell r="C722" t="str">
            <v>UNI</v>
          </cell>
          <cell r="D722">
            <v>80518</v>
          </cell>
          <cell r="E722">
            <v>0</v>
          </cell>
          <cell r="F722">
            <v>43396</v>
          </cell>
          <cell r="G722">
            <v>76683.600000000006</v>
          </cell>
          <cell r="H722">
            <v>1.05</v>
          </cell>
          <cell r="I722">
            <v>43465</v>
          </cell>
        </row>
        <row r="723">
          <cell r="A723" t="str">
            <v>Aviso(50x100cm)marco Tubo Cuadrado</v>
          </cell>
          <cell r="B723">
            <v>106027</v>
          </cell>
          <cell r="C723" t="str">
            <v>UNI</v>
          </cell>
          <cell r="D723">
            <v>186760</v>
          </cell>
          <cell r="E723">
            <v>0</v>
          </cell>
          <cell r="F723">
            <v>42699</v>
          </cell>
          <cell r="G723">
            <v>162400</v>
          </cell>
          <cell r="H723">
            <v>1.1499999999999999</v>
          </cell>
          <cell r="I723">
            <v>43465</v>
          </cell>
        </row>
        <row r="724">
          <cell r="A724" t="str">
            <v>AvisoLaM2mm,acabOxidoCalado(9*0.45M)marco</v>
          </cell>
          <cell r="B724">
            <v>105898</v>
          </cell>
          <cell r="C724" t="str">
            <v>UNI</v>
          </cell>
          <cell r="D724">
            <v>2801400</v>
          </cell>
          <cell r="E724">
            <v>0</v>
          </cell>
          <cell r="F724">
            <v>42615</v>
          </cell>
          <cell r="G724">
            <v>2436000</v>
          </cell>
          <cell r="H724">
            <v>1.1499999999999999</v>
          </cell>
          <cell r="I724">
            <v>43465</v>
          </cell>
        </row>
        <row r="725">
          <cell r="A725" t="str">
            <v>AVISOS Y VALLAS</v>
          </cell>
          <cell r="B725">
            <v>320</v>
          </cell>
          <cell r="C725">
            <v>0</v>
          </cell>
          <cell r="D725" t="e">
            <v>#DIV/0!</v>
          </cell>
          <cell r="E725">
            <v>0</v>
          </cell>
          <cell r="F725">
            <v>0</v>
          </cell>
          <cell r="G725">
            <v>0</v>
          </cell>
          <cell r="H725" t="e">
            <v>#DIV/0!</v>
          </cell>
          <cell r="I725">
            <v>43465</v>
          </cell>
        </row>
        <row r="726">
          <cell r="A726" t="str">
            <v>AYUDANT. ELECTRIC.ESPECIALIZ. +</v>
          </cell>
          <cell r="B726">
            <v>102503</v>
          </cell>
          <cell r="C726" t="str">
            <v>JR</v>
          </cell>
          <cell r="D726">
            <v>50249</v>
          </cell>
          <cell r="E726">
            <v>0</v>
          </cell>
          <cell r="F726">
            <v>43110</v>
          </cell>
          <cell r="G726">
            <v>47856</v>
          </cell>
          <cell r="H726">
            <v>1.05</v>
          </cell>
          <cell r="I726">
            <v>43465</v>
          </cell>
        </row>
        <row r="727">
          <cell r="A727" t="str">
            <v>AYUDANTE ADMON.+ PREST(IDRD)</v>
          </cell>
          <cell r="B727">
            <v>3767</v>
          </cell>
          <cell r="C727" t="str">
            <v>MS</v>
          </cell>
          <cell r="D727">
            <v>1438889</v>
          </cell>
          <cell r="E727">
            <v>0</v>
          </cell>
          <cell r="F727">
            <v>43110</v>
          </cell>
          <cell r="G727">
            <v>1370370</v>
          </cell>
          <cell r="H727">
            <v>1.05</v>
          </cell>
          <cell r="I727">
            <v>43465</v>
          </cell>
        </row>
        <row r="728">
          <cell r="A728" t="str">
            <v>AYUDANTE ALB. GENERAL+PREST(IDRD)</v>
          </cell>
          <cell r="B728">
            <v>3772</v>
          </cell>
          <cell r="C728" t="str">
            <v>HH</v>
          </cell>
          <cell r="D728">
            <v>5996</v>
          </cell>
          <cell r="E728">
            <v>0</v>
          </cell>
          <cell r="F728">
            <v>43110</v>
          </cell>
          <cell r="G728">
            <v>5710</v>
          </cell>
          <cell r="H728">
            <v>1.05</v>
          </cell>
          <cell r="I728">
            <v>43465</v>
          </cell>
        </row>
        <row r="729">
          <cell r="A729" t="str">
            <v>AYUDANTE ALBAÑILERIA DE ACABADOS</v>
          </cell>
          <cell r="B729">
            <v>2914</v>
          </cell>
          <cell r="C729" t="str">
            <v>JR</v>
          </cell>
          <cell r="D729">
            <v>30078</v>
          </cell>
          <cell r="E729">
            <v>0</v>
          </cell>
          <cell r="F729">
            <v>43110</v>
          </cell>
          <cell r="G729">
            <v>28646</v>
          </cell>
          <cell r="H729">
            <v>1.05</v>
          </cell>
          <cell r="I729">
            <v>43465</v>
          </cell>
        </row>
        <row r="730">
          <cell r="A730" t="str">
            <v>AYUDANTE ALBAÑILERIA DE ACABADOS</v>
          </cell>
          <cell r="B730">
            <v>3472</v>
          </cell>
          <cell r="C730" t="str">
            <v>HR</v>
          </cell>
          <cell r="D730">
            <v>3760</v>
          </cell>
          <cell r="E730">
            <v>0</v>
          </cell>
          <cell r="F730">
            <v>43110</v>
          </cell>
          <cell r="G730">
            <v>3581</v>
          </cell>
          <cell r="H730">
            <v>1.05</v>
          </cell>
          <cell r="I730">
            <v>43465</v>
          </cell>
        </row>
        <row r="731">
          <cell r="A731" t="str">
            <v>AYUDANTE ALBAÑILERIA DE ACABADOS +</v>
          </cell>
          <cell r="B731">
            <v>100754</v>
          </cell>
          <cell r="C731" t="str">
            <v>JR</v>
          </cell>
          <cell r="D731">
            <v>50249</v>
          </cell>
          <cell r="E731">
            <v>0</v>
          </cell>
          <cell r="F731">
            <v>43110</v>
          </cell>
          <cell r="G731">
            <v>47856</v>
          </cell>
          <cell r="H731">
            <v>1.05</v>
          </cell>
          <cell r="I731">
            <v>43465</v>
          </cell>
        </row>
        <row r="732">
          <cell r="A732" t="str">
            <v>AYUDANTE ALBAÑILERIA DE ACABADOS +</v>
          </cell>
          <cell r="B732">
            <v>102456</v>
          </cell>
          <cell r="C732" t="str">
            <v>HR</v>
          </cell>
          <cell r="D732">
            <v>6281</v>
          </cell>
          <cell r="E732">
            <v>0</v>
          </cell>
          <cell r="F732">
            <v>43110</v>
          </cell>
          <cell r="G732">
            <v>5982</v>
          </cell>
          <cell r="H732">
            <v>1.05</v>
          </cell>
          <cell r="I732">
            <v>43465</v>
          </cell>
        </row>
        <row r="733">
          <cell r="A733" t="str">
            <v>AYUDANTE ALBAÑILERIA GENERAL</v>
          </cell>
          <cell r="B733">
            <v>3896</v>
          </cell>
          <cell r="C733" t="str">
            <v>JR</v>
          </cell>
          <cell r="D733">
            <v>47963</v>
          </cell>
          <cell r="E733">
            <v>0</v>
          </cell>
          <cell r="F733">
            <v>43110</v>
          </cell>
          <cell r="G733">
            <v>45679</v>
          </cell>
          <cell r="H733">
            <v>1.05</v>
          </cell>
          <cell r="I733">
            <v>43465</v>
          </cell>
        </row>
        <row r="734">
          <cell r="A734" t="str">
            <v>AYUDANTE ALBAÑILERIA GENERAL +</v>
          </cell>
          <cell r="B734">
            <v>101748</v>
          </cell>
          <cell r="C734" t="str">
            <v>JR</v>
          </cell>
          <cell r="D734">
            <v>47963</v>
          </cell>
          <cell r="E734">
            <v>0</v>
          </cell>
          <cell r="F734">
            <v>43110</v>
          </cell>
          <cell r="G734">
            <v>45679</v>
          </cell>
          <cell r="H734">
            <v>1.05</v>
          </cell>
          <cell r="I734">
            <v>43465</v>
          </cell>
        </row>
        <row r="735">
          <cell r="A735" t="str">
            <v>AYUDANTE ALBAÑILERIA GENERAL +</v>
          </cell>
          <cell r="B735">
            <v>106632</v>
          </cell>
          <cell r="C735" t="str">
            <v>JR</v>
          </cell>
          <cell r="D735">
            <v>64750</v>
          </cell>
          <cell r="E735">
            <v>0</v>
          </cell>
          <cell r="F735">
            <v>43110</v>
          </cell>
          <cell r="G735">
            <v>61667</v>
          </cell>
          <cell r="H735">
            <v>1.05</v>
          </cell>
          <cell r="I735">
            <v>43465</v>
          </cell>
        </row>
        <row r="736">
          <cell r="A736" t="str">
            <v>AYUDANTE ALBAÑILERIA GENERAL + PREST.**</v>
          </cell>
          <cell r="B736">
            <v>3642</v>
          </cell>
          <cell r="C736" t="str">
            <v>HR</v>
          </cell>
          <cell r="D736">
            <v>5996</v>
          </cell>
          <cell r="E736">
            <v>0</v>
          </cell>
          <cell r="F736">
            <v>43110</v>
          </cell>
          <cell r="G736">
            <v>5710</v>
          </cell>
          <cell r="H736">
            <v>1.05</v>
          </cell>
          <cell r="I736">
            <v>43465</v>
          </cell>
        </row>
        <row r="737">
          <cell r="A737" t="str">
            <v>AYUDANTE ALBAÑILERIA GENERAL + PRESTAC</v>
          </cell>
          <cell r="B737">
            <v>1225</v>
          </cell>
          <cell r="C737" t="str">
            <v>JR</v>
          </cell>
          <cell r="D737">
            <v>47963</v>
          </cell>
          <cell r="E737">
            <v>0</v>
          </cell>
          <cell r="F737">
            <v>43110</v>
          </cell>
          <cell r="G737">
            <v>45679</v>
          </cell>
          <cell r="H737">
            <v>1.05</v>
          </cell>
          <cell r="I737">
            <v>43465</v>
          </cell>
        </row>
        <row r="738">
          <cell r="A738" t="str">
            <v>AYUDANTE ALBAÑILERIA GENERAL SIN</v>
          </cell>
          <cell r="B738">
            <v>69</v>
          </cell>
          <cell r="C738" t="str">
            <v>HH</v>
          </cell>
          <cell r="D738">
            <v>3589</v>
          </cell>
          <cell r="E738">
            <v>0</v>
          </cell>
          <cell r="F738">
            <v>43110</v>
          </cell>
          <cell r="G738">
            <v>3418</v>
          </cell>
          <cell r="H738">
            <v>1.05</v>
          </cell>
          <cell r="I738">
            <v>43465</v>
          </cell>
        </row>
        <row r="739">
          <cell r="A739" t="str">
            <v>AYUDANTE ALBAÑILERIA GENERAL SIN/PREST.</v>
          </cell>
          <cell r="B739">
            <v>2915</v>
          </cell>
          <cell r="C739" t="str">
            <v>JR</v>
          </cell>
          <cell r="D739">
            <v>28710</v>
          </cell>
          <cell r="E739">
            <v>0</v>
          </cell>
          <cell r="F739">
            <v>43110</v>
          </cell>
          <cell r="G739">
            <v>27343</v>
          </cell>
          <cell r="H739">
            <v>1.05</v>
          </cell>
          <cell r="I739">
            <v>43465</v>
          </cell>
        </row>
        <row r="740">
          <cell r="A740" t="str">
            <v>AYUDANTE CARPINTERIA EN OBRA +</v>
          </cell>
          <cell r="B740">
            <v>100757</v>
          </cell>
          <cell r="C740" t="str">
            <v>JR</v>
          </cell>
          <cell r="D740">
            <v>50249</v>
          </cell>
          <cell r="E740">
            <v>0</v>
          </cell>
          <cell r="F740">
            <v>43110</v>
          </cell>
          <cell r="G740">
            <v>47856</v>
          </cell>
          <cell r="H740">
            <v>1.05</v>
          </cell>
          <cell r="I740">
            <v>43465</v>
          </cell>
        </row>
        <row r="741">
          <cell r="A741" t="str">
            <v>AYUDANTE CARPINTERIA EN OBRA SIN/PREST.</v>
          </cell>
          <cell r="B741">
            <v>3267</v>
          </cell>
          <cell r="C741" t="str">
            <v>JR</v>
          </cell>
          <cell r="D741">
            <v>30078</v>
          </cell>
          <cell r="E741">
            <v>0</v>
          </cell>
          <cell r="F741">
            <v>43110</v>
          </cell>
          <cell r="G741">
            <v>28646</v>
          </cell>
          <cell r="H741">
            <v>1.05</v>
          </cell>
          <cell r="I741">
            <v>43465</v>
          </cell>
        </row>
        <row r="742">
          <cell r="A742" t="str">
            <v>AYUDANTE CARPINTERIA MADERA TALLER+</v>
          </cell>
          <cell r="B742">
            <v>104572</v>
          </cell>
          <cell r="C742" t="str">
            <v>JR</v>
          </cell>
          <cell r="D742">
            <v>53903</v>
          </cell>
          <cell r="E742">
            <v>0</v>
          </cell>
          <cell r="F742">
            <v>43110</v>
          </cell>
          <cell r="G742">
            <v>51336</v>
          </cell>
          <cell r="H742">
            <v>1.05</v>
          </cell>
          <cell r="I742">
            <v>43465</v>
          </cell>
        </row>
        <row r="743">
          <cell r="A743" t="str">
            <v>AYUDANTE CARPINTERIA METALICA TALL.+</v>
          </cell>
          <cell r="B743">
            <v>100756</v>
          </cell>
          <cell r="C743" t="str">
            <v>JR</v>
          </cell>
          <cell r="D743">
            <v>53903</v>
          </cell>
          <cell r="E743">
            <v>0</v>
          </cell>
          <cell r="F743">
            <v>43110</v>
          </cell>
          <cell r="G743">
            <v>51336</v>
          </cell>
          <cell r="H743">
            <v>1.05</v>
          </cell>
          <cell r="I743">
            <v>43465</v>
          </cell>
        </row>
        <row r="744">
          <cell r="A744" t="str">
            <v>AYUDANTE CARPINTERIA METALICA TALLER</v>
          </cell>
          <cell r="B744">
            <v>3787</v>
          </cell>
          <cell r="C744" t="str">
            <v>JR</v>
          </cell>
          <cell r="D744">
            <v>32265</v>
          </cell>
          <cell r="E744">
            <v>0</v>
          </cell>
          <cell r="F744">
            <v>43110</v>
          </cell>
          <cell r="G744">
            <v>30729</v>
          </cell>
          <cell r="H744">
            <v>1.05</v>
          </cell>
          <cell r="I744">
            <v>43465</v>
          </cell>
        </row>
        <row r="745">
          <cell r="A745" t="str">
            <v>AYUDANTE INST. ELECTRICAS + PREST(IDRD)</v>
          </cell>
          <cell r="B745">
            <v>100758</v>
          </cell>
          <cell r="C745" t="str">
            <v>JR</v>
          </cell>
          <cell r="D745">
            <v>50705</v>
          </cell>
          <cell r="E745">
            <v>0</v>
          </cell>
          <cell r="F745">
            <v>43110</v>
          </cell>
          <cell r="G745">
            <v>48290</v>
          </cell>
          <cell r="H745">
            <v>1.05</v>
          </cell>
          <cell r="I745">
            <v>43465</v>
          </cell>
        </row>
        <row r="746">
          <cell r="A746" t="str">
            <v>AYUDANTE INST. ELECTRICAS SIN/ PREST.</v>
          </cell>
          <cell r="B746">
            <v>3306</v>
          </cell>
          <cell r="C746" t="str">
            <v>JR</v>
          </cell>
          <cell r="D746">
            <v>30351</v>
          </cell>
          <cell r="E746">
            <v>0</v>
          </cell>
          <cell r="F746">
            <v>43110</v>
          </cell>
          <cell r="G746">
            <v>28906</v>
          </cell>
          <cell r="H746">
            <v>1.05</v>
          </cell>
          <cell r="I746">
            <v>43465</v>
          </cell>
        </row>
        <row r="747">
          <cell r="A747" t="str">
            <v>AYUDANTE INST. ELECTROMECÁNICAS +</v>
          </cell>
          <cell r="B747">
            <v>105924</v>
          </cell>
          <cell r="C747" t="str">
            <v>JR</v>
          </cell>
          <cell r="D747">
            <v>53903</v>
          </cell>
          <cell r="E747">
            <v>0</v>
          </cell>
          <cell r="F747">
            <v>43110</v>
          </cell>
          <cell r="G747">
            <v>51336</v>
          </cell>
          <cell r="H747">
            <v>1.05</v>
          </cell>
          <cell r="I747">
            <v>43465</v>
          </cell>
        </row>
        <row r="748">
          <cell r="A748" t="str">
            <v>AYUDANTE INST. HIDRAULICAS + PREST(IDRD)</v>
          </cell>
          <cell r="B748">
            <v>106634</v>
          </cell>
          <cell r="C748" t="str">
            <v>JR</v>
          </cell>
          <cell r="D748">
            <v>50249</v>
          </cell>
          <cell r="E748">
            <v>0</v>
          </cell>
          <cell r="F748">
            <v>43110</v>
          </cell>
          <cell r="G748">
            <v>47856</v>
          </cell>
          <cell r="H748">
            <v>1.05</v>
          </cell>
          <cell r="I748">
            <v>43465</v>
          </cell>
        </row>
        <row r="749">
          <cell r="A749" t="str">
            <v>AYUDANTE INST. SANITARIAS + PREST(IDRD)</v>
          </cell>
          <cell r="B749">
            <v>100759</v>
          </cell>
          <cell r="C749" t="str">
            <v>JR</v>
          </cell>
          <cell r="D749">
            <v>50249</v>
          </cell>
          <cell r="E749">
            <v>0</v>
          </cell>
          <cell r="F749">
            <v>43110</v>
          </cell>
          <cell r="G749">
            <v>47856</v>
          </cell>
          <cell r="H749">
            <v>1.05</v>
          </cell>
          <cell r="I749">
            <v>43465</v>
          </cell>
        </row>
        <row r="750">
          <cell r="A750" t="str">
            <v>AYUDANTE INST. SANITARIAS SIN/PREST.</v>
          </cell>
          <cell r="B750">
            <v>3354</v>
          </cell>
          <cell r="C750" t="str">
            <v>JR</v>
          </cell>
          <cell r="D750">
            <v>30078</v>
          </cell>
          <cell r="E750">
            <v>0</v>
          </cell>
          <cell r="F750">
            <v>43110</v>
          </cell>
          <cell r="G750">
            <v>28646</v>
          </cell>
          <cell r="H750">
            <v>1.05</v>
          </cell>
          <cell r="I750">
            <v>43465</v>
          </cell>
        </row>
        <row r="751">
          <cell r="A751" t="str">
            <v>AYUDANTE INSTALACIONES ESP.PISCINAS</v>
          </cell>
          <cell r="B751">
            <v>107070</v>
          </cell>
          <cell r="C751" t="str">
            <v>JR</v>
          </cell>
          <cell r="D751">
            <v>46266</v>
          </cell>
          <cell r="E751">
            <v>0</v>
          </cell>
          <cell r="F751">
            <v>43395</v>
          </cell>
          <cell r="G751">
            <v>44062.92</v>
          </cell>
          <cell r="H751">
            <v>1.05</v>
          </cell>
          <cell r="I751">
            <v>43465</v>
          </cell>
        </row>
        <row r="752">
          <cell r="A752" t="str">
            <v>AYUDANTE JARDINERIA +PREST(IDRD)</v>
          </cell>
          <cell r="B752">
            <v>105550</v>
          </cell>
          <cell r="C752" t="str">
            <v>JR</v>
          </cell>
          <cell r="D752">
            <v>47963</v>
          </cell>
          <cell r="E752">
            <v>0</v>
          </cell>
          <cell r="F752">
            <v>43110</v>
          </cell>
          <cell r="G752">
            <v>45679</v>
          </cell>
          <cell r="H752">
            <v>1.05</v>
          </cell>
          <cell r="I752">
            <v>43465</v>
          </cell>
        </row>
        <row r="753">
          <cell r="A753" t="str">
            <v>AYUDANTE PINTURA + PREST.(IDRD)</v>
          </cell>
          <cell r="B753">
            <v>100760</v>
          </cell>
          <cell r="C753" t="str">
            <v>JR</v>
          </cell>
          <cell r="D753">
            <v>50705</v>
          </cell>
          <cell r="E753">
            <v>0</v>
          </cell>
          <cell r="F753">
            <v>43110</v>
          </cell>
          <cell r="G753">
            <v>48290</v>
          </cell>
          <cell r="H753">
            <v>1.05</v>
          </cell>
          <cell r="I753">
            <v>43465</v>
          </cell>
        </row>
        <row r="754">
          <cell r="A754" t="str">
            <v>AYUDANTE PINTURA +PREST(IDRD). **</v>
          </cell>
          <cell r="B754">
            <v>101749</v>
          </cell>
          <cell r="C754" t="str">
            <v>JR</v>
          </cell>
          <cell r="D754">
            <v>50705</v>
          </cell>
          <cell r="E754">
            <v>0</v>
          </cell>
          <cell r="F754">
            <v>43110</v>
          </cell>
          <cell r="G754">
            <v>48290</v>
          </cell>
          <cell r="H754">
            <v>1.05</v>
          </cell>
          <cell r="I754">
            <v>43465</v>
          </cell>
        </row>
        <row r="755">
          <cell r="A755" t="str">
            <v>AYUDANTE PINTURA SIN/PREST.</v>
          </cell>
          <cell r="B755">
            <v>3759</v>
          </cell>
          <cell r="C755" t="str">
            <v>JR</v>
          </cell>
          <cell r="D755">
            <v>30351</v>
          </cell>
          <cell r="E755">
            <v>0</v>
          </cell>
          <cell r="F755">
            <v>43110</v>
          </cell>
          <cell r="G755">
            <v>28906</v>
          </cell>
          <cell r="H755">
            <v>1.05</v>
          </cell>
          <cell r="I755">
            <v>43465</v>
          </cell>
        </row>
        <row r="756">
          <cell r="A756" t="str">
            <v>AYUDANTE POR ADMON SIN PREST.</v>
          </cell>
          <cell r="B756">
            <v>1550</v>
          </cell>
          <cell r="C756" t="str">
            <v>MS</v>
          </cell>
          <cell r="D756">
            <v>912926</v>
          </cell>
          <cell r="E756">
            <v>0</v>
          </cell>
          <cell r="F756">
            <v>43110</v>
          </cell>
          <cell r="G756">
            <v>869453</v>
          </cell>
          <cell r="H756">
            <v>1.05</v>
          </cell>
          <cell r="I756">
            <v>43465</v>
          </cell>
        </row>
        <row r="757">
          <cell r="A757" t="str">
            <v>AYUDANTE TRABAJOS ALTURA PERF.+</v>
          </cell>
          <cell r="B757">
            <v>104938</v>
          </cell>
          <cell r="C757" t="str">
            <v>JR</v>
          </cell>
          <cell r="D757">
            <v>53903</v>
          </cell>
          <cell r="E757">
            <v>0</v>
          </cell>
          <cell r="F757">
            <v>43110</v>
          </cell>
          <cell r="G757">
            <v>51336</v>
          </cell>
          <cell r="H757">
            <v>1.05</v>
          </cell>
          <cell r="I757">
            <v>43465</v>
          </cell>
        </row>
        <row r="758">
          <cell r="A758" t="str">
            <v>AZADÓN FORJADO CON CABO EN MADERA</v>
          </cell>
          <cell r="B758">
            <v>106479</v>
          </cell>
          <cell r="C758" t="str">
            <v>UNI</v>
          </cell>
          <cell r="D758">
            <v>21259</v>
          </cell>
          <cell r="E758">
            <v>0</v>
          </cell>
          <cell r="F758">
            <v>43434</v>
          </cell>
          <cell r="G758">
            <v>20247</v>
          </cell>
          <cell r="H758">
            <v>1.05</v>
          </cell>
          <cell r="I758">
            <v>43465</v>
          </cell>
        </row>
        <row r="759">
          <cell r="A759" t="str">
            <v>BAFLE SATÉLITE O PARLANTE DE PARED DE</v>
          </cell>
          <cell r="B759">
            <v>106611</v>
          </cell>
          <cell r="C759" t="str">
            <v>UNI</v>
          </cell>
          <cell r="D759">
            <v>236591</v>
          </cell>
          <cell r="E759">
            <v>0</v>
          </cell>
          <cell r="F759">
            <v>43005</v>
          </cell>
          <cell r="G759">
            <v>217056</v>
          </cell>
          <cell r="H759">
            <v>1.0900000000000001</v>
          </cell>
          <cell r="I759">
            <v>43465</v>
          </cell>
        </row>
        <row r="760">
          <cell r="A760" t="str">
            <v>BAJANTE (RAINGO) PAVCO</v>
          </cell>
          <cell r="B760">
            <v>864</v>
          </cell>
          <cell r="C760" t="str">
            <v>ML</v>
          </cell>
          <cell r="D760">
            <v>8753</v>
          </cell>
          <cell r="E760">
            <v>12431</v>
          </cell>
          <cell r="F760">
            <v>40121</v>
          </cell>
          <cell r="G760">
            <v>6297</v>
          </cell>
          <cell r="H760">
            <v>1.39</v>
          </cell>
          <cell r="I760">
            <v>43465</v>
          </cell>
        </row>
        <row r="761">
          <cell r="A761" t="str">
            <v>BAJANTE CODO 90°PVC (RAINGO)</v>
          </cell>
          <cell r="B761">
            <v>212</v>
          </cell>
          <cell r="C761" t="str">
            <v>UNI</v>
          </cell>
          <cell r="D761">
            <v>6679</v>
          </cell>
          <cell r="E761">
            <v>10722</v>
          </cell>
          <cell r="F761">
            <v>41870</v>
          </cell>
          <cell r="G761">
            <v>5301</v>
          </cell>
          <cell r="H761">
            <v>1.26</v>
          </cell>
          <cell r="I761">
            <v>43465</v>
          </cell>
        </row>
        <row r="762">
          <cell r="A762" t="str">
            <v>Bajante en CG 4",amarres, hebillas, curva PVC 4"</v>
          </cell>
          <cell r="B762">
            <v>101533</v>
          </cell>
          <cell r="C762" t="str">
            <v>UNI</v>
          </cell>
          <cell r="D762">
            <v>2048150</v>
          </cell>
          <cell r="E762">
            <v>0</v>
          </cell>
          <cell r="F762">
            <v>40399</v>
          </cell>
          <cell r="G762">
            <v>1495000</v>
          </cell>
          <cell r="H762">
            <v>1.37</v>
          </cell>
          <cell r="I762">
            <v>43465</v>
          </cell>
        </row>
        <row r="763">
          <cell r="A763" t="str">
            <v>BAJANTE Rect. AR x2.5M ETERNIT</v>
          </cell>
          <cell r="B763">
            <v>189</v>
          </cell>
          <cell r="C763" t="str">
            <v>ML</v>
          </cell>
          <cell r="D763">
            <v>40895</v>
          </cell>
          <cell r="E763">
            <v>602000000</v>
          </cell>
          <cell r="F763">
            <v>40148</v>
          </cell>
          <cell r="G763">
            <v>29421</v>
          </cell>
          <cell r="H763">
            <v>1.39</v>
          </cell>
          <cell r="I763">
            <v>43465</v>
          </cell>
        </row>
        <row r="764">
          <cell r="A764" t="str">
            <v>BAJANTE Rect. CR x2.5M ETERNIT</v>
          </cell>
          <cell r="B764">
            <v>2245</v>
          </cell>
          <cell r="C764" t="str">
            <v>ML</v>
          </cell>
          <cell r="D764">
            <v>25463</v>
          </cell>
          <cell r="E764">
            <v>602020000</v>
          </cell>
          <cell r="F764">
            <v>40148</v>
          </cell>
          <cell r="G764">
            <v>18319</v>
          </cell>
          <cell r="H764">
            <v>1.39</v>
          </cell>
          <cell r="I764">
            <v>43465</v>
          </cell>
        </row>
        <row r="765">
          <cell r="A765" t="str">
            <v>BAJANTE SOPORTE RAINGO PAVCO</v>
          </cell>
          <cell r="B765">
            <v>1713</v>
          </cell>
          <cell r="C765" t="str">
            <v>UNI</v>
          </cell>
          <cell r="D765">
            <v>2228</v>
          </cell>
          <cell r="E765">
            <v>11770</v>
          </cell>
          <cell r="F765">
            <v>40121</v>
          </cell>
          <cell r="G765">
            <v>1603</v>
          </cell>
          <cell r="H765">
            <v>1.39</v>
          </cell>
          <cell r="I765">
            <v>43465</v>
          </cell>
        </row>
        <row r="766">
          <cell r="A766" t="str">
            <v>BAJANTE TALUD</v>
          </cell>
          <cell r="B766">
            <v>2217</v>
          </cell>
          <cell r="C766" t="str">
            <v>UNI</v>
          </cell>
          <cell r="D766">
            <v>19833</v>
          </cell>
          <cell r="E766">
            <v>0</v>
          </cell>
          <cell r="F766">
            <v>40478</v>
          </cell>
          <cell r="G766">
            <v>14477</v>
          </cell>
          <cell r="H766">
            <v>1.37</v>
          </cell>
          <cell r="I766">
            <v>43465</v>
          </cell>
        </row>
        <row r="767">
          <cell r="A767" t="str">
            <v>BAJANTE UNION RAINGO PAVCO</v>
          </cell>
          <cell r="B767">
            <v>1773</v>
          </cell>
          <cell r="C767" t="str">
            <v>UNI</v>
          </cell>
          <cell r="D767">
            <v>7688</v>
          </cell>
          <cell r="E767">
            <v>12824</v>
          </cell>
          <cell r="F767">
            <v>40121</v>
          </cell>
          <cell r="G767">
            <v>5531</v>
          </cell>
          <cell r="H767">
            <v>1.39</v>
          </cell>
          <cell r="I767">
            <v>43465</v>
          </cell>
        </row>
        <row r="768">
          <cell r="A768" t="str">
            <v>BALA ALUMINIO No.10</v>
          </cell>
          <cell r="B768">
            <v>3521</v>
          </cell>
          <cell r="C768" t="str">
            <v>UNI</v>
          </cell>
          <cell r="D768">
            <v>17879</v>
          </cell>
          <cell r="E768">
            <v>0</v>
          </cell>
          <cell r="F768">
            <v>40399</v>
          </cell>
          <cell r="G768">
            <v>13050</v>
          </cell>
          <cell r="H768">
            <v>1.37</v>
          </cell>
          <cell r="I768">
            <v>43465</v>
          </cell>
        </row>
        <row r="769">
          <cell r="A769" t="str">
            <v>Bala circular incandescente halógena 35 W 12 V</v>
          </cell>
          <cell r="B769">
            <v>102250</v>
          </cell>
          <cell r="C769" t="str">
            <v>UNI</v>
          </cell>
          <cell r="D769">
            <v>64496</v>
          </cell>
          <cell r="E769" t="str">
            <v>52BIFBL</v>
          </cell>
          <cell r="F769">
            <v>40106</v>
          </cell>
          <cell r="G769">
            <v>46400</v>
          </cell>
          <cell r="H769">
            <v>1.39</v>
          </cell>
          <cell r="I769">
            <v>43465</v>
          </cell>
        </row>
        <row r="770">
          <cell r="A770" t="str">
            <v>BALA DE INCRUSTAR 50 W-120 V- BOMBILLO</v>
          </cell>
          <cell r="B770">
            <v>104570</v>
          </cell>
          <cell r="C770" t="str">
            <v>UNI</v>
          </cell>
          <cell r="D770">
            <v>12064</v>
          </cell>
          <cell r="E770">
            <v>0</v>
          </cell>
          <cell r="F770">
            <v>41170</v>
          </cell>
          <cell r="G770">
            <v>9280</v>
          </cell>
          <cell r="H770">
            <v>1.3</v>
          </cell>
          <cell r="I770">
            <v>43465</v>
          </cell>
        </row>
        <row r="771">
          <cell r="A771" t="str">
            <v>BALA DULUX (1X26W)</v>
          </cell>
          <cell r="B771">
            <v>105098</v>
          </cell>
          <cell r="C771" t="str">
            <v>UNI</v>
          </cell>
          <cell r="D771">
            <v>92988</v>
          </cell>
          <cell r="E771">
            <v>0</v>
          </cell>
          <cell r="F771">
            <v>41759</v>
          </cell>
          <cell r="G771">
            <v>73800</v>
          </cell>
          <cell r="H771">
            <v>1.26</v>
          </cell>
          <cell r="I771">
            <v>43465</v>
          </cell>
        </row>
        <row r="772">
          <cell r="A772" t="str">
            <v>BALA DULUX 2X26W BALAST.ELECTRON BOM.</v>
          </cell>
          <cell r="B772">
            <v>103242</v>
          </cell>
          <cell r="C772" t="str">
            <v>UNI</v>
          </cell>
          <cell r="D772">
            <v>86819</v>
          </cell>
          <cell r="E772">
            <v>0</v>
          </cell>
          <cell r="F772">
            <v>41807</v>
          </cell>
          <cell r="G772">
            <v>68904</v>
          </cell>
          <cell r="H772">
            <v>1.26</v>
          </cell>
          <cell r="I772">
            <v>43465</v>
          </cell>
        </row>
        <row r="773">
          <cell r="A773" t="str">
            <v>BALA DULUX 2XE27 BL SV PROYECTOS***</v>
          </cell>
          <cell r="B773">
            <v>102884</v>
          </cell>
          <cell r="C773" t="str">
            <v>UNI</v>
          </cell>
          <cell r="D773">
            <v>46032</v>
          </cell>
          <cell r="E773" t="str">
            <v>52BIFBL</v>
          </cell>
          <cell r="F773">
            <v>40336</v>
          </cell>
          <cell r="G773">
            <v>33600</v>
          </cell>
          <cell r="H773">
            <v>1.37</v>
          </cell>
          <cell r="I773">
            <v>43465</v>
          </cell>
        </row>
        <row r="774">
          <cell r="A774" t="str">
            <v>BALA FLUORESCENTE 2X26 (Inc. Bombillo)</v>
          </cell>
          <cell r="B774">
            <v>101099</v>
          </cell>
          <cell r="C774" t="str">
            <v>UNI</v>
          </cell>
          <cell r="D774">
            <v>155742</v>
          </cell>
          <cell r="E774" t="str">
            <v>52BIFBL</v>
          </cell>
          <cell r="F774">
            <v>40399</v>
          </cell>
          <cell r="G774">
            <v>113680</v>
          </cell>
          <cell r="H774">
            <v>1.37</v>
          </cell>
          <cell r="I774">
            <v>43465</v>
          </cell>
        </row>
        <row r="775">
          <cell r="A775" t="str">
            <v>BALA HALOG SELLADAIP-65;</v>
          </cell>
          <cell r="B775">
            <v>104664</v>
          </cell>
          <cell r="C775" t="str">
            <v>UNI</v>
          </cell>
          <cell r="D775">
            <v>72800</v>
          </cell>
          <cell r="E775">
            <v>0</v>
          </cell>
          <cell r="F775">
            <v>41180</v>
          </cell>
          <cell r="G775">
            <v>56000</v>
          </cell>
          <cell r="H775">
            <v>1.3</v>
          </cell>
          <cell r="I775">
            <v>43465</v>
          </cell>
        </row>
        <row r="776">
          <cell r="A776" t="str">
            <v>BALA HALOGENA 50 W (Inc. Bombill</v>
          </cell>
          <cell r="B776">
            <v>101162</v>
          </cell>
          <cell r="C776" t="str">
            <v>UNI</v>
          </cell>
          <cell r="D776">
            <v>12064</v>
          </cell>
          <cell r="E776" t="str">
            <v>52BIFBL</v>
          </cell>
          <cell r="F776">
            <v>41170</v>
          </cell>
          <cell r="G776">
            <v>9280</v>
          </cell>
          <cell r="H776">
            <v>1.3</v>
          </cell>
          <cell r="I776">
            <v>43465</v>
          </cell>
        </row>
        <row r="777">
          <cell r="A777" t="str">
            <v>BALA INCANDECENTE BL IFBL</v>
          </cell>
          <cell r="B777">
            <v>3523</v>
          </cell>
          <cell r="C777" t="str">
            <v>UNI</v>
          </cell>
          <cell r="D777">
            <v>24660</v>
          </cell>
          <cell r="E777" t="str">
            <v>52BIFBL</v>
          </cell>
          <cell r="F777">
            <v>40399</v>
          </cell>
          <cell r="G777">
            <v>18000</v>
          </cell>
          <cell r="H777">
            <v>1.37</v>
          </cell>
          <cell r="I777">
            <v>43465</v>
          </cell>
        </row>
        <row r="778">
          <cell r="A778" t="str">
            <v>BALA INCANDESCENTE</v>
          </cell>
          <cell r="B778">
            <v>103495</v>
          </cell>
          <cell r="C778" t="str">
            <v>UNI</v>
          </cell>
          <cell r="D778">
            <v>42114</v>
          </cell>
          <cell r="E778">
            <v>0</v>
          </cell>
          <cell r="F778">
            <v>40500</v>
          </cell>
          <cell r="G778">
            <v>30740</v>
          </cell>
          <cell r="H778">
            <v>1.37</v>
          </cell>
          <cell r="I778">
            <v>43465</v>
          </cell>
        </row>
        <row r="779">
          <cell r="A779" t="str">
            <v>BALA METALAR 150 MULTIV 110/277</v>
          </cell>
          <cell r="B779">
            <v>103240</v>
          </cell>
          <cell r="C779" t="str">
            <v>UNI</v>
          </cell>
          <cell r="D779">
            <v>153517</v>
          </cell>
          <cell r="E779">
            <v>0</v>
          </cell>
          <cell r="F779">
            <v>40431</v>
          </cell>
          <cell r="G779">
            <v>112056</v>
          </cell>
          <cell r="H779">
            <v>1.37</v>
          </cell>
          <cell r="I779">
            <v>43465</v>
          </cell>
        </row>
        <row r="780">
          <cell r="A780" t="str">
            <v>Bala performa 2X26 WCO1016B Construlita o</v>
          </cell>
          <cell r="B780">
            <v>101500</v>
          </cell>
          <cell r="C780" t="str">
            <v>UNI</v>
          </cell>
          <cell r="D780">
            <v>258245</v>
          </cell>
          <cell r="E780">
            <v>0</v>
          </cell>
          <cell r="F780">
            <v>40399</v>
          </cell>
          <cell r="G780">
            <v>188500</v>
          </cell>
          <cell r="H780">
            <v>1.37</v>
          </cell>
          <cell r="I780">
            <v>43465</v>
          </cell>
        </row>
        <row r="781">
          <cell r="A781" t="str">
            <v>BALA SOBRE MURO 50W-120V HALOGENA</v>
          </cell>
          <cell r="B781">
            <v>104583</v>
          </cell>
          <cell r="C781" t="str">
            <v>UNI</v>
          </cell>
          <cell r="D781">
            <v>71500</v>
          </cell>
          <cell r="E781">
            <v>0</v>
          </cell>
          <cell r="F781">
            <v>41171</v>
          </cell>
          <cell r="G781">
            <v>55000</v>
          </cell>
          <cell r="H781">
            <v>1.3</v>
          </cell>
          <cell r="I781">
            <v>43465</v>
          </cell>
        </row>
        <row r="782">
          <cell r="A782" t="str">
            <v>BALA(1X27W)+Vidrio(Chasis+Bomb Ahorrad de</v>
          </cell>
          <cell r="B782">
            <v>105100</v>
          </cell>
          <cell r="C782" t="str">
            <v>UNI</v>
          </cell>
          <cell r="D782">
            <v>37352</v>
          </cell>
          <cell r="E782">
            <v>0</v>
          </cell>
          <cell r="F782">
            <v>42621</v>
          </cell>
          <cell r="G782">
            <v>32480</v>
          </cell>
          <cell r="H782">
            <v>1.1499999999999999</v>
          </cell>
          <cell r="I782">
            <v>43465</v>
          </cell>
        </row>
        <row r="783">
          <cell r="A783" t="str">
            <v>BALA(2X27W)+Vidrio(Chasis+Bomb Ahorrad de</v>
          </cell>
          <cell r="B783">
            <v>105101</v>
          </cell>
          <cell r="C783" t="str">
            <v>UNI</v>
          </cell>
          <cell r="D783">
            <v>22491</v>
          </cell>
          <cell r="E783">
            <v>0</v>
          </cell>
          <cell r="F783">
            <v>43213</v>
          </cell>
          <cell r="G783">
            <v>21420</v>
          </cell>
          <cell r="H783">
            <v>1.05</v>
          </cell>
          <cell r="I783">
            <v>43465</v>
          </cell>
        </row>
        <row r="784">
          <cell r="A784" t="str">
            <v>Balancin 1 Travesaño de dos puestos **</v>
          </cell>
          <cell r="B784">
            <v>100397</v>
          </cell>
          <cell r="C784" t="str">
            <v>UNI</v>
          </cell>
          <cell r="D784">
            <v>1010360</v>
          </cell>
          <cell r="E784">
            <v>0</v>
          </cell>
          <cell r="F784">
            <v>40889</v>
          </cell>
          <cell r="G784">
            <v>754000</v>
          </cell>
          <cell r="H784">
            <v>1.34</v>
          </cell>
          <cell r="I784">
            <v>43465</v>
          </cell>
        </row>
        <row r="785">
          <cell r="A785" t="str">
            <v>Balancin 2 Travesaños de 2"x2.50mts (4Puestos)</v>
          </cell>
          <cell r="B785">
            <v>101372</v>
          </cell>
          <cell r="C785" t="str">
            <v>UNI</v>
          </cell>
          <cell r="D785">
            <v>1037680</v>
          </cell>
          <cell r="E785">
            <v>0</v>
          </cell>
          <cell r="F785">
            <v>42793</v>
          </cell>
          <cell r="G785">
            <v>952000</v>
          </cell>
          <cell r="H785">
            <v>1.0900000000000001</v>
          </cell>
          <cell r="I785">
            <v>43465</v>
          </cell>
        </row>
        <row r="786">
          <cell r="A786" t="str">
            <v>BALANCIN- D/IDRD NIÑOS (1-5</v>
          </cell>
          <cell r="B786">
            <v>105169</v>
          </cell>
          <cell r="C786" t="str">
            <v>UNI</v>
          </cell>
          <cell r="D786">
            <v>1037680</v>
          </cell>
          <cell r="E786">
            <v>0</v>
          </cell>
          <cell r="F786">
            <v>42793</v>
          </cell>
          <cell r="G786">
            <v>952000</v>
          </cell>
          <cell r="H786">
            <v>1.0900000000000001</v>
          </cell>
          <cell r="I786">
            <v>43465</v>
          </cell>
        </row>
        <row r="787">
          <cell r="A787" t="str">
            <v>Balancin en Madera **</v>
          </cell>
          <cell r="B787">
            <v>102992</v>
          </cell>
          <cell r="C787" t="str">
            <v>UNI</v>
          </cell>
          <cell r="D787">
            <v>901625</v>
          </cell>
          <cell r="E787">
            <v>0</v>
          </cell>
          <cell r="F787">
            <v>43223</v>
          </cell>
          <cell r="G787">
            <v>858690</v>
          </cell>
          <cell r="H787">
            <v>1.05</v>
          </cell>
          <cell r="I787">
            <v>43465</v>
          </cell>
        </row>
        <row r="788">
          <cell r="A788" t="str">
            <v>Balancin Tubo Galvanizado 2" x 2.00m **(2</v>
          </cell>
          <cell r="B788">
            <v>102947</v>
          </cell>
          <cell r="C788" t="str">
            <v>UNI</v>
          </cell>
          <cell r="D788">
            <v>872723</v>
          </cell>
          <cell r="E788">
            <v>0</v>
          </cell>
          <cell r="F788">
            <v>43222</v>
          </cell>
          <cell r="G788">
            <v>831165</v>
          </cell>
          <cell r="H788">
            <v>1.05</v>
          </cell>
          <cell r="I788">
            <v>43465</v>
          </cell>
        </row>
        <row r="789">
          <cell r="A789" t="str">
            <v>Balancin Tubo Galvanizado 2" x 2.50m **(2 Puesto)</v>
          </cell>
          <cell r="B789">
            <v>102948</v>
          </cell>
          <cell r="C789" t="str">
            <v>UNI</v>
          </cell>
          <cell r="D789">
            <v>1217425</v>
          </cell>
          <cell r="E789">
            <v>0</v>
          </cell>
          <cell r="F789">
            <v>43222</v>
          </cell>
          <cell r="G789">
            <v>1159452</v>
          </cell>
          <cell r="H789">
            <v>1.05</v>
          </cell>
          <cell r="I789">
            <v>43465</v>
          </cell>
        </row>
        <row r="790">
          <cell r="A790" t="str">
            <v>BALASTO 1000 W CWA (KID) CON</v>
          </cell>
          <cell r="B790">
            <v>105041</v>
          </cell>
          <cell r="C790" t="str">
            <v>UNI</v>
          </cell>
          <cell r="D790">
            <v>265545</v>
          </cell>
          <cell r="E790">
            <v>0</v>
          </cell>
          <cell r="F790">
            <v>43172</v>
          </cell>
          <cell r="G790">
            <v>252900</v>
          </cell>
          <cell r="H790">
            <v>1.05</v>
          </cell>
          <cell r="I790">
            <v>43465</v>
          </cell>
        </row>
        <row r="791">
          <cell r="A791" t="str">
            <v>BALASTO 2 x 48</v>
          </cell>
          <cell r="B791">
            <v>729</v>
          </cell>
          <cell r="C791" t="str">
            <v>UNI</v>
          </cell>
          <cell r="D791">
            <v>22554</v>
          </cell>
          <cell r="E791" t="str">
            <v>05E248S</v>
          </cell>
          <cell r="F791">
            <v>41759</v>
          </cell>
          <cell r="G791">
            <v>17900</v>
          </cell>
          <cell r="H791">
            <v>1.26</v>
          </cell>
          <cell r="I791">
            <v>43465</v>
          </cell>
        </row>
        <row r="792">
          <cell r="A792" t="str">
            <v>BALASTO 2 x 96</v>
          </cell>
          <cell r="B792">
            <v>728</v>
          </cell>
          <cell r="C792" t="str">
            <v>UNI</v>
          </cell>
          <cell r="D792">
            <v>30114</v>
          </cell>
          <cell r="E792" t="str">
            <v>05E296S</v>
          </cell>
          <cell r="F792">
            <v>41759</v>
          </cell>
          <cell r="G792">
            <v>23900</v>
          </cell>
          <cell r="H792">
            <v>1.26</v>
          </cell>
          <cell r="I792">
            <v>43465</v>
          </cell>
        </row>
        <row r="793">
          <cell r="A793" t="str">
            <v>BALASTO 4 x 32 ELECTRON</v>
          </cell>
          <cell r="B793">
            <v>102855</v>
          </cell>
          <cell r="C793" t="str">
            <v>UNI</v>
          </cell>
          <cell r="D793">
            <v>25942</v>
          </cell>
          <cell r="E793" t="str">
            <v>05E248S</v>
          </cell>
          <cell r="F793">
            <v>43018</v>
          </cell>
          <cell r="G793">
            <v>23800</v>
          </cell>
          <cell r="H793">
            <v>1.0900000000000001</v>
          </cell>
          <cell r="I793">
            <v>43465</v>
          </cell>
        </row>
        <row r="794">
          <cell r="A794" t="str">
            <v>BALASTO ELECTRONICO 2 X 26 **</v>
          </cell>
          <cell r="B794">
            <v>103078</v>
          </cell>
          <cell r="C794" t="str">
            <v>UNI</v>
          </cell>
          <cell r="D794">
            <v>32704</v>
          </cell>
          <cell r="E794">
            <v>0</v>
          </cell>
          <cell r="F794">
            <v>43210</v>
          </cell>
          <cell r="G794">
            <v>31147</v>
          </cell>
          <cell r="H794">
            <v>1.05</v>
          </cell>
          <cell r="I794">
            <v>43465</v>
          </cell>
        </row>
        <row r="795">
          <cell r="A795" t="str">
            <v>BALASTO ELECTRONICO 2 x 32W-120 voltios</v>
          </cell>
          <cell r="B795">
            <v>103243</v>
          </cell>
          <cell r="C795" t="str">
            <v>UNI</v>
          </cell>
          <cell r="D795">
            <v>23571</v>
          </cell>
          <cell r="E795">
            <v>0</v>
          </cell>
          <cell r="F795">
            <v>41564</v>
          </cell>
          <cell r="G795">
            <v>18560</v>
          </cell>
          <cell r="H795">
            <v>1.27</v>
          </cell>
          <cell r="I795">
            <v>43465</v>
          </cell>
        </row>
        <row r="796">
          <cell r="A796" t="str">
            <v>BALASTO SILVANIA 2X32</v>
          </cell>
          <cell r="B796">
            <v>61</v>
          </cell>
          <cell r="C796" t="str">
            <v>UNI</v>
          </cell>
          <cell r="D796">
            <v>42273</v>
          </cell>
          <cell r="E796" t="str">
            <v>2 x 48</v>
          </cell>
          <cell r="F796">
            <v>40399</v>
          </cell>
          <cell r="G796">
            <v>30856</v>
          </cell>
          <cell r="H796">
            <v>1.37</v>
          </cell>
          <cell r="I796">
            <v>43465</v>
          </cell>
        </row>
        <row r="797">
          <cell r="A797" t="str">
            <v>BALASTRO DE RIO</v>
          </cell>
          <cell r="B797">
            <v>63</v>
          </cell>
          <cell r="C797" t="str">
            <v>M3</v>
          </cell>
          <cell r="D797">
            <v>12947</v>
          </cell>
          <cell r="E797">
            <v>0</v>
          </cell>
          <cell r="F797">
            <v>40409</v>
          </cell>
          <cell r="G797">
            <v>9450</v>
          </cell>
          <cell r="H797">
            <v>1.37</v>
          </cell>
          <cell r="I797">
            <v>43465</v>
          </cell>
        </row>
        <row r="798">
          <cell r="A798" t="str">
            <v>BALASTRO GRUESO</v>
          </cell>
          <cell r="B798">
            <v>1089</v>
          </cell>
          <cell r="C798" t="str">
            <v>M3</v>
          </cell>
          <cell r="D798">
            <v>28600</v>
          </cell>
          <cell r="E798">
            <v>0</v>
          </cell>
          <cell r="F798">
            <v>40953</v>
          </cell>
          <cell r="G798">
            <v>22000</v>
          </cell>
          <cell r="H798">
            <v>1.3</v>
          </cell>
          <cell r="I798">
            <v>43465</v>
          </cell>
        </row>
        <row r="799">
          <cell r="A799" t="str">
            <v>BALASTRO MEDIANO</v>
          </cell>
          <cell r="B799">
            <v>1128</v>
          </cell>
          <cell r="C799" t="str">
            <v>M3</v>
          </cell>
          <cell r="D799">
            <v>13929</v>
          </cell>
          <cell r="E799">
            <v>0</v>
          </cell>
          <cell r="F799">
            <v>40882</v>
          </cell>
          <cell r="G799">
            <v>10395</v>
          </cell>
          <cell r="H799">
            <v>1.34</v>
          </cell>
          <cell r="I799">
            <v>43465</v>
          </cell>
        </row>
        <row r="800">
          <cell r="A800" t="str">
            <v>BALDE DE CAUCHO PARA CONCRETO</v>
          </cell>
          <cell r="B800">
            <v>469</v>
          </cell>
          <cell r="C800" t="str">
            <v>UNI</v>
          </cell>
          <cell r="D800">
            <v>3432</v>
          </cell>
          <cell r="E800">
            <v>0</v>
          </cell>
          <cell r="F800">
            <v>40331</v>
          </cell>
          <cell r="G800">
            <v>2505</v>
          </cell>
          <cell r="H800">
            <v>1.37</v>
          </cell>
          <cell r="I800">
            <v>43465</v>
          </cell>
        </row>
        <row r="801">
          <cell r="A801" t="str">
            <v>BALDE PARA PLUMA ADICIONAL</v>
          </cell>
          <cell r="B801">
            <v>4040</v>
          </cell>
          <cell r="C801" t="str">
            <v>MES</v>
          </cell>
          <cell r="D801">
            <v>333732</v>
          </cell>
          <cell r="E801">
            <v>0</v>
          </cell>
          <cell r="F801">
            <v>40253</v>
          </cell>
          <cell r="G801">
            <v>243600</v>
          </cell>
          <cell r="H801">
            <v>1.37</v>
          </cell>
          <cell r="I801">
            <v>43465</v>
          </cell>
        </row>
        <row r="802">
          <cell r="A802" t="str">
            <v>BALDE PLASTICO NEGRO ECOPLASTICOS</v>
          </cell>
          <cell r="B802">
            <v>103248</v>
          </cell>
          <cell r="C802" t="str">
            <v>UNI</v>
          </cell>
          <cell r="D802">
            <v>3082</v>
          </cell>
          <cell r="E802">
            <v>0</v>
          </cell>
          <cell r="F802">
            <v>40826</v>
          </cell>
          <cell r="G802">
            <v>2300</v>
          </cell>
          <cell r="H802">
            <v>1.34</v>
          </cell>
          <cell r="I802">
            <v>43465</v>
          </cell>
        </row>
        <row r="803">
          <cell r="A803" t="str">
            <v>BALDOSA ALFA GRANILLA GRIS 30x30</v>
          </cell>
          <cell r="B803">
            <v>101120</v>
          </cell>
          <cell r="C803" t="str">
            <v>M2</v>
          </cell>
          <cell r="D803">
            <v>29575</v>
          </cell>
          <cell r="E803">
            <v>0</v>
          </cell>
          <cell r="F803">
            <v>41187</v>
          </cell>
          <cell r="G803">
            <v>22750</v>
          </cell>
          <cell r="H803">
            <v>1.3</v>
          </cell>
          <cell r="I803">
            <v>43465</v>
          </cell>
        </row>
        <row r="804">
          <cell r="A804" t="str">
            <v>Baldosa flex 50x50 lisa EPDM 100% color 1.7 cm</v>
          </cell>
          <cell r="B804">
            <v>106886</v>
          </cell>
          <cell r="C804" t="str">
            <v>M2</v>
          </cell>
          <cell r="D804">
            <v>287385</v>
          </cell>
          <cell r="E804">
            <v>0</v>
          </cell>
          <cell r="F804">
            <v>43320</v>
          </cell>
          <cell r="G804">
            <v>273700</v>
          </cell>
          <cell r="H804">
            <v>1.05</v>
          </cell>
          <cell r="I804">
            <v>43465</v>
          </cell>
        </row>
        <row r="805">
          <cell r="A805" t="str">
            <v>Baldosa Grano de Marmol 30 x 60 PerlatoClaroAlfa</v>
          </cell>
          <cell r="B805">
            <v>104591</v>
          </cell>
          <cell r="C805" t="str">
            <v>M2</v>
          </cell>
          <cell r="D805">
            <v>72475</v>
          </cell>
          <cell r="E805">
            <v>0</v>
          </cell>
          <cell r="F805">
            <v>41171</v>
          </cell>
          <cell r="G805">
            <v>55750</v>
          </cell>
          <cell r="H805">
            <v>1.3</v>
          </cell>
          <cell r="I805">
            <v>43465</v>
          </cell>
        </row>
        <row r="806">
          <cell r="A806" t="str">
            <v>BALDOSA GRANO MARMOL GR-5 33.3 x 33.3</v>
          </cell>
          <cell r="B806">
            <v>102419</v>
          </cell>
          <cell r="C806" t="str">
            <v>M2</v>
          </cell>
          <cell r="D806">
            <v>47481</v>
          </cell>
          <cell r="E806" t="str">
            <v>30X30</v>
          </cell>
          <cell r="F806">
            <v>43206</v>
          </cell>
          <cell r="G806">
            <v>45220</v>
          </cell>
          <cell r="H806">
            <v>1.05</v>
          </cell>
          <cell r="I806">
            <v>43465</v>
          </cell>
        </row>
        <row r="807">
          <cell r="A807" t="str">
            <v>BALDOSA PLASTICA PERFORADA 30X30</v>
          </cell>
          <cell r="B807">
            <v>105659</v>
          </cell>
          <cell r="C807" t="str">
            <v>UNI</v>
          </cell>
          <cell r="D807">
            <v>15921</v>
          </cell>
          <cell r="E807">
            <v>0</v>
          </cell>
          <cell r="F807">
            <v>42226</v>
          </cell>
          <cell r="G807">
            <v>13050</v>
          </cell>
          <cell r="H807">
            <v>1.22</v>
          </cell>
          <cell r="I807">
            <v>43465</v>
          </cell>
        </row>
        <row r="808">
          <cell r="A808" t="str">
            <v>BALDOSA RETAL DE MARMOL</v>
          </cell>
          <cell r="B808">
            <v>103614</v>
          </cell>
          <cell r="C808" t="str">
            <v>M2</v>
          </cell>
          <cell r="D808">
            <v>39530</v>
          </cell>
          <cell r="E808">
            <v>0</v>
          </cell>
          <cell r="F808">
            <v>40557</v>
          </cell>
          <cell r="G808">
            <v>29500</v>
          </cell>
          <cell r="H808">
            <v>1.34</v>
          </cell>
          <cell r="I808">
            <v>43465</v>
          </cell>
        </row>
        <row r="809">
          <cell r="A809" t="str">
            <v>BALDOSA RETAL DE MARMOL 35X60</v>
          </cell>
          <cell r="B809">
            <v>103617</v>
          </cell>
          <cell r="C809" t="str">
            <v>M2</v>
          </cell>
          <cell r="D809">
            <v>158789</v>
          </cell>
          <cell r="E809">
            <v>0</v>
          </cell>
          <cell r="F809">
            <v>40557</v>
          </cell>
          <cell r="G809">
            <v>118499</v>
          </cell>
          <cell r="H809">
            <v>1.34</v>
          </cell>
          <cell r="I809">
            <v>43465</v>
          </cell>
        </row>
        <row r="810">
          <cell r="A810" t="str">
            <v>BALDOSA RETAL DE MARMOL NEGRO SAN GIL</v>
          </cell>
          <cell r="B810">
            <v>103624</v>
          </cell>
          <cell r="C810" t="str">
            <v>M2</v>
          </cell>
          <cell r="D810">
            <v>42990</v>
          </cell>
          <cell r="E810">
            <v>0</v>
          </cell>
          <cell r="F810">
            <v>40557</v>
          </cell>
          <cell r="G810">
            <v>32082</v>
          </cell>
          <cell r="H810">
            <v>1.34</v>
          </cell>
          <cell r="I810">
            <v>43465</v>
          </cell>
        </row>
        <row r="811">
          <cell r="A811" t="str">
            <v>BALDOSIN DE GRANITO 33.3x33.3</v>
          </cell>
          <cell r="B811">
            <v>102423</v>
          </cell>
          <cell r="C811" t="str">
            <v>M2</v>
          </cell>
          <cell r="D811">
            <v>54900</v>
          </cell>
          <cell r="E811">
            <v>0</v>
          </cell>
          <cell r="F811">
            <v>42261</v>
          </cell>
          <cell r="G811">
            <v>45000</v>
          </cell>
          <cell r="H811">
            <v>1.22</v>
          </cell>
          <cell r="I811">
            <v>43465</v>
          </cell>
        </row>
        <row r="812">
          <cell r="A812" t="str">
            <v>BALDOSIN DE GRANITO BLANCO 33x33</v>
          </cell>
          <cell r="B812">
            <v>100997</v>
          </cell>
          <cell r="C812" t="str">
            <v>M2</v>
          </cell>
          <cell r="D812">
            <v>55372</v>
          </cell>
          <cell r="E812">
            <v>0</v>
          </cell>
          <cell r="F812">
            <v>42808</v>
          </cell>
          <cell r="G812">
            <v>50800</v>
          </cell>
          <cell r="H812">
            <v>1.0900000000000001</v>
          </cell>
          <cell r="I812">
            <v>43465</v>
          </cell>
        </row>
        <row r="813">
          <cell r="A813" t="str">
            <v>BALDOSIN GRANITO MARMOL Blc.#4 Base</v>
          </cell>
          <cell r="B813">
            <v>293</v>
          </cell>
          <cell r="C813" t="str">
            <v>M2</v>
          </cell>
          <cell r="D813">
            <v>46200</v>
          </cell>
          <cell r="E813">
            <v>0</v>
          </cell>
          <cell r="F813">
            <v>43251</v>
          </cell>
          <cell r="G813">
            <v>44000</v>
          </cell>
          <cell r="H813">
            <v>1.05</v>
          </cell>
          <cell r="I813">
            <v>43465</v>
          </cell>
        </row>
        <row r="814">
          <cell r="A814" t="str">
            <v>BALDOSIN GRANITO MARMOL Blc.#4 DELTA</v>
          </cell>
          <cell r="B814">
            <v>101435</v>
          </cell>
          <cell r="C814" t="str">
            <v>M2</v>
          </cell>
          <cell r="D814">
            <v>39730</v>
          </cell>
          <cell r="E814">
            <v>0</v>
          </cell>
          <cell r="F814">
            <v>40346</v>
          </cell>
          <cell r="G814">
            <v>29000</v>
          </cell>
          <cell r="H814">
            <v>1.37</v>
          </cell>
          <cell r="I814">
            <v>43465</v>
          </cell>
        </row>
        <row r="815">
          <cell r="A815" t="str">
            <v>BALDOSIN MARMOL GRIS #4 DELTA 30 x 30</v>
          </cell>
          <cell r="B815">
            <v>294</v>
          </cell>
          <cell r="C815" t="str">
            <v>M2</v>
          </cell>
          <cell r="D815">
            <v>36180</v>
          </cell>
          <cell r="E815" t="str">
            <v>30X30</v>
          </cell>
          <cell r="F815">
            <v>40798</v>
          </cell>
          <cell r="G815">
            <v>27000</v>
          </cell>
          <cell r="H815">
            <v>1.34</v>
          </cell>
          <cell r="I815">
            <v>43465</v>
          </cell>
        </row>
        <row r="816">
          <cell r="A816" t="str">
            <v>BALDOSIN MARMOL GRIS #4 DELTA 33 x 33</v>
          </cell>
          <cell r="B816">
            <v>9448</v>
          </cell>
          <cell r="C816" t="str">
            <v>M2</v>
          </cell>
          <cell r="D816">
            <v>32160</v>
          </cell>
          <cell r="E816" t="str">
            <v>30X30</v>
          </cell>
          <cell r="F816">
            <v>40729</v>
          </cell>
          <cell r="G816">
            <v>24000</v>
          </cell>
          <cell r="H816">
            <v>1.34</v>
          </cell>
          <cell r="I816">
            <v>43465</v>
          </cell>
        </row>
        <row r="817">
          <cell r="A817" t="str">
            <v>BALINERAS PARA RODAMIENTO DE RIEL</v>
          </cell>
          <cell r="B817">
            <v>104013</v>
          </cell>
          <cell r="C817" t="str">
            <v>UNI</v>
          </cell>
          <cell r="D817">
            <v>18760</v>
          </cell>
          <cell r="E817">
            <v>0</v>
          </cell>
          <cell r="F817">
            <v>40638</v>
          </cell>
          <cell r="G817">
            <v>14000</v>
          </cell>
          <cell r="H817">
            <v>1.34</v>
          </cell>
          <cell r="I817">
            <v>43465</v>
          </cell>
        </row>
        <row r="818">
          <cell r="A818" t="str">
            <v>Bambu verde H= 1.20 m</v>
          </cell>
          <cell r="B818">
            <v>100581</v>
          </cell>
          <cell r="C818" t="str">
            <v>UNI</v>
          </cell>
          <cell r="D818">
            <v>25200</v>
          </cell>
          <cell r="E818" t="str">
            <v>TAPETE</v>
          </cell>
          <cell r="F818">
            <v>43167</v>
          </cell>
          <cell r="G818">
            <v>24000</v>
          </cell>
          <cell r="H818">
            <v>1.05</v>
          </cell>
          <cell r="I818">
            <v>43465</v>
          </cell>
        </row>
        <row r="819">
          <cell r="A819" t="str">
            <v>Banca bicolor concreto GRC 21MP L=0.6m</v>
          </cell>
          <cell r="B819">
            <v>106681</v>
          </cell>
          <cell r="C819" t="str">
            <v>UNI</v>
          </cell>
          <cell r="D819">
            <v>494802</v>
          </cell>
          <cell r="E819">
            <v>0</v>
          </cell>
          <cell r="F819">
            <v>43126</v>
          </cell>
          <cell r="G819">
            <v>471240</v>
          </cell>
          <cell r="H819">
            <v>1.05</v>
          </cell>
          <cell r="I819">
            <v>43465</v>
          </cell>
        </row>
        <row r="820">
          <cell r="A820" t="str">
            <v>Banca bicolor concreto GRC 21MP L=1.8 Segun</v>
          </cell>
          <cell r="B820">
            <v>106673</v>
          </cell>
          <cell r="C820" t="str">
            <v>UNI</v>
          </cell>
          <cell r="D820">
            <v>1078319</v>
          </cell>
          <cell r="E820">
            <v>0</v>
          </cell>
          <cell r="F820">
            <v>43126</v>
          </cell>
          <cell r="G820">
            <v>1026970</v>
          </cell>
          <cell r="H820">
            <v>1.05</v>
          </cell>
          <cell r="I820">
            <v>43465</v>
          </cell>
        </row>
        <row r="821">
          <cell r="A821" t="str">
            <v>Banca cilindrica Ø0,5m concreto Temik UHPC</v>
          </cell>
          <cell r="B821">
            <v>106688</v>
          </cell>
          <cell r="C821" t="str">
            <v>UNI</v>
          </cell>
          <cell r="D821">
            <v>834278</v>
          </cell>
          <cell r="E821">
            <v>0</v>
          </cell>
          <cell r="F821">
            <v>43126</v>
          </cell>
          <cell r="G821">
            <v>794550</v>
          </cell>
          <cell r="H821">
            <v>1.05</v>
          </cell>
          <cell r="I821">
            <v>43465</v>
          </cell>
        </row>
        <row r="822">
          <cell r="A822" t="str">
            <v>Banca concreto GRC 21 MP L=1,52 m Segun</v>
          </cell>
          <cell r="B822">
            <v>106684</v>
          </cell>
          <cell r="C822" t="str">
            <v>UNI</v>
          </cell>
          <cell r="D822">
            <v>1243253</v>
          </cell>
          <cell r="E822">
            <v>0</v>
          </cell>
          <cell r="F822">
            <v>43126</v>
          </cell>
          <cell r="G822">
            <v>1184050</v>
          </cell>
          <cell r="H822">
            <v>1.05</v>
          </cell>
          <cell r="I822">
            <v>43465</v>
          </cell>
        </row>
        <row r="823">
          <cell r="A823" t="str">
            <v>Banca concreto GRC 21 MP L=1.93 m Segun</v>
          </cell>
          <cell r="B823">
            <v>106523</v>
          </cell>
          <cell r="C823" t="str">
            <v>UNI</v>
          </cell>
          <cell r="D823">
            <v>1666841</v>
          </cell>
          <cell r="E823">
            <v>0</v>
          </cell>
          <cell r="F823">
            <v>43126</v>
          </cell>
          <cell r="G823">
            <v>1587468</v>
          </cell>
          <cell r="H823">
            <v>1.05</v>
          </cell>
          <cell r="I823">
            <v>43465</v>
          </cell>
        </row>
        <row r="824">
          <cell r="A824" t="str">
            <v>Banca concreto GRC 21 MP L=2,06 m Segun</v>
          </cell>
          <cell r="B824">
            <v>106682</v>
          </cell>
          <cell r="C824" t="str">
            <v>UNI</v>
          </cell>
          <cell r="D824">
            <v>1411935</v>
          </cell>
          <cell r="E824">
            <v>0</v>
          </cell>
          <cell r="F824">
            <v>43126</v>
          </cell>
          <cell r="G824">
            <v>1344700</v>
          </cell>
          <cell r="H824">
            <v>1.05</v>
          </cell>
          <cell r="I824">
            <v>43465</v>
          </cell>
        </row>
        <row r="825">
          <cell r="A825" t="str">
            <v>Banca concreto GRC 21MP 1,23x0.45m Segun</v>
          </cell>
          <cell r="B825">
            <v>106685</v>
          </cell>
          <cell r="C825" t="str">
            <v>UNI</v>
          </cell>
          <cell r="D825">
            <v>955868</v>
          </cell>
          <cell r="E825">
            <v>0</v>
          </cell>
          <cell r="F825">
            <v>43126</v>
          </cell>
          <cell r="G825">
            <v>910350</v>
          </cell>
          <cell r="H825">
            <v>1.05</v>
          </cell>
          <cell r="I825">
            <v>43465</v>
          </cell>
        </row>
        <row r="826">
          <cell r="A826" t="str">
            <v>Banca concreto GRC 21MP Circular</v>
          </cell>
          <cell r="B826">
            <v>106675</v>
          </cell>
          <cell r="C826" t="str">
            <v>UNI</v>
          </cell>
          <cell r="D826">
            <v>995852</v>
          </cell>
          <cell r="E826">
            <v>0</v>
          </cell>
          <cell r="F826">
            <v>43126</v>
          </cell>
          <cell r="G826">
            <v>948430</v>
          </cell>
          <cell r="H826">
            <v>1.05</v>
          </cell>
          <cell r="I826">
            <v>43465</v>
          </cell>
        </row>
        <row r="827">
          <cell r="A827" t="str">
            <v>Banca concreto GRC 21MP Circular</v>
          </cell>
          <cell r="B827">
            <v>106678</v>
          </cell>
          <cell r="C827" t="str">
            <v>UNI</v>
          </cell>
          <cell r="D827">
            <v>1774290</v>
          </cell>
          <cell r="E827">
            <v>0</v>
          </cell>
          <cell r="F827">
            <v>43126</v>
          </cell>
          <cell r="G827">
            <v>1689800</v>
          </cell>
          <cell r="H827">
            <v>1.05</v>
          </cell>
          <cell r="I827">
            <v>43465</v>
          </cell>
        </row>
        <row r="828">
          <cell r="A828" t="str">
            <v>Banca en concreto GRC 21 MP 50 x 50 Segun</v>
          </cell>
          <cell r="B828">
            <v>106674</v>
          </cell>
          <cell r="C828" t="str">
            <v>UNI</v>
          </cell>
          <cell r="D828">
            <v>512295</v>
          </cell>
          <cell r="E828">
            <v>0</v>
          </cell>
          <cell r="F828">
            <v>43126</v>
          </cell>
          <cell r="G828">
            <v>487900</v>
          </cell>
          <cell r="H828">
            <v>1.05</v>
          </cell>
          <cell r="I828">
            <v>43465</v>
          </cell>
        </row>
        <row r="829">
          <cell r="A829" t="str">
            <v>Banca en concreto GRC 21MP 0.55x0.63m Según</v>
          </cell>
          <cell r="B829">
            <v>106677</v>
          </cell>
          <cell r="C829" t="str">
            <v>UNI</v>
          </cell>
          <cell r="D829">
            <v>568523</v>
          </cell>
          <cell r="E829">
            <v>0</v>
          </cell>
          <cell r="F829">
            <v>43126</v>
          </cell>
          <cell r="G829">
            <v>541450</v>
          </cell>
          <cell r="H829">
            <v>1.05</v>
          </cell>
          <cell r="I829">
            <v>43465</v>
          </cell>
        </row>
        <row r="830">
          <cell r="A830" t="str">
            <v>Banca en concreto L=0,93mTemik UHPC Según</v>
          </cell>
          <cell r="B830">
            <v>106694</v>
          </cell>
          <cell r="C830" t="str">
            <v>UNI</v>
          </cell>
          <cell r="D830">
            <v>1089953</v>
          </cell>
          <cell r="E830">
            <v>0</v>
          </cell>
          <cell r="F830">
            <v>43126</v>
          </cell>
          <cell r="G830">
            <v>1038050</v>
          </cell>
          <cell r="H830">
            <v>1.05</v>
          </cell>
          <cell r="I830">
            <v>43465</v>
          </cell>
        </row>
        <row r="831">
          <cell r="A831" t="str">
            <v>Banca en concreto Temik UHPC L= 0,6 m</v>
          </cell>
          <cell r="B831">
            <v>106689</v>
          </cell>
          <cell r="C831" t="str">
            <v>UNI</v>
          </cell>
          <cell r="D831">
            <v>830603</v>
          </cell>
          <cell r="E831">
            <v>0</v>
          </cell>
          <cell r="F831">
            <v>43126</v>
          </cell>
          <cell r="G831">
            <v>791050</v>
          </cell>
          <cell r="H831">
            <v>1.05</v>
          </cell>
          <cell r="I831">
            <v>43465</v>
          </cell>
        </row>
        <row r="832">
          <cell r="A832" t="str">
            <v>Banca individual redonda en concreto diametro</v>
          </cell>
          <cell r="B832">
            <v>106997</v>
          </cell>
          <cell r="C832" t="str">
            <v>UNI</v>
          </cell>
          <cell r="D832">
            <v>780486</v>
          </cell>
          <cell r="E832">
            <v>0</v>
          </cell>
          <cell r="F832">
            <v>43346</v>
          </cell>
          <cell r="G832">
            <v>743320</v>
          </cell>
          <cell r="H832">
            <v>1.05</v>
          </cell>
          <cell r="I832">
            <v>43465</v>
          </cell>
        </row>
        <row r="833">
          <cell r="A833" t="str">
            <v>Banca individual redonda en concreto diametro 45"</v>
          </cell>
          <cell r="B833">
            <v>106998</v>
          </cell>
          <cell r="C833" t="str">
            <v>UNI</v>
          </cell>
          <cell r="D833">
            <v>980858</v>
          </cell>
          <cell r="E833">
            <v>0</v>
          </cell>
          <cell r="F833">
            <v>43346</v>
          </cell>
          <cell r="G833">
            <v>934150</v>
          </cell>
          <cell r="H833">
            <v>1.05</v>
          </cell>
          <cell r="I833">
            <v>43465</v>
          </cell>
        </row>
        <row r="834">
          <cell r="A834" t="str">
            <v>Banca LockerMadera Zapán+Estructura Met</v>
          </cell>
          <cell r="B834">
            <v>105237</v>
          </cell>
          <cell r="C834" t="str">
            <v>ML</v>
          </cell>
          <cell r="D834">
            <v>350784</v>
          </cell>
          <cell r="E834">
            <v>0</v>
          </cell>
          <cell r="F834">
            <v>41851</v>
          </cell>
          <cell r="G834">
            <v>278400</v>
          </cell>
          <cell r="H834">
            <v>1.26</v>
          </cell>
          <cell r="I834">
            <v>43465</v>
          </cell>
        </row>
        <row r="835">
          <cell r="A835" t="str">
            <v>Banca M-31 (sin espaldar) **</v>
          </cell>
          <cell r="B835">
            <v>103034</v>
          </cell>
          <cell r="C835" t="str">
            <v>UNI</v>
          </cell>
          <cell r="D835">
            <v>262104</v>
          </cell>
          <cell r="E835">
            <v>0</v>
          </cell>
          <cell r="F835">
            <v>43217</v>
          </cell>
          <cell r="G835">
            <v>249623</v>
          </cell>
          <cell r="H835">
            <v>1.05</v>
          </cell>
          <cell r="I835">
            <v>43465</v>
          </cell>
        </row>
        <row r="836">
          <cell r="A836" t="str">
            <v>BANCA M-41 (0.40X0.40M)H=0.43M</v>
          </cell>
          <cell r="B836">
            <v>105163</v>
          </cell>
          <cell r="C836" t="str">
            <v>UNI</v>
          </cell>
          <cell r="D836">
            <v>78435</v>
          </cell>
          <cell r="E836">
            <v>0</v>
          </cell>
          <cell r="F836">
            <v>43321</v>
          </cell>
          <cell r="G836">
            <v>74700</v>
          </cell>
          <cell r="H836">
            <v>1.05</v>
          </cell>
          <cell r="I836">
            <v>43465</v>
          </cell>
        </row>
        <row r="837">
          <cell r="A837" t="str">
            <v>Banca Madera Inmunizada M-50 **</v>
          </cell>
          <cell r="B837">
            <v>100398</v>
          </cell>
          <cell r="C837" t="str">
            <v>UNI</v>
          </cell>
          <cell r="D837">
            <v>449820</v>
          </cell>
          <cell r="E837">
            <v>0</v>
          </cell>
          <cell r="F837">
            <v>43217</v>
          </cell>
          <cell r="G837">
            <v>428400</v>
          </cell>
          <cell r="H837">
            <v>1.05</v>
          </cell>
          <cell r="I837">
            <v>43465</v>
          </cell>
        </row>
        <row r="838">
          <cell r="A838" t="str">
            <v>Banca petalo concreto L=1.2m Temik UHPC</v>
          </cell>
          <cell r="B838">
            <v>106687</v>
          </cell>
          <cell r="C838" t="str">
            <v>UNI</v>
          </cell>
          <cell r="D838">
            <v>1299690</v>
          </cell>
          <cell r="E838">
            <v>0</v>
          </cell>
          <cell r="F838">
            <v>43126</v>
          </cell>
          <cell r="G838">
            <v>1237800</v>
          </cell>
          <cell r="H838">
            <v>1.05</v>
          </cell>
          <cell r="I838">
            <v>43465</v>
          </cell>
        </row>
        <row r="839">
          <cell r="A839" t="str">
            <v>Banca petalo concreto L=2.0m Temik UHPC</v>
          </cell>
          <cell r="B839">
            <v>106686</v>
          </cell>
          <cell r="C839" t="str">
            <v>UNI</v>
          </cell>
          <cell r="D839">
            <v>2002508</v>
          </cell>
          <cell r="E839">
            <v>0</v>
          </cell>
          <cell r="F839">
            <v>43126</v>
          </cell>
          <cell r="G839">
            <v>1907150</v>
          </cell>
          <cell r="H839">
            <v>1.05</v>
          </cell>
          <cell r="I839">
            <v>43465</v>
          </cell>
        </row>
        <row r="840">
          <cell r="A840" t="str">
            <v>BANCA PLASTICA EN POLIPROPILENO SIN</v>
          </cell>
          <cell r="B840">
            <v>103635</v>
          </cell>
          <cell r="C840" t="str">
            <v>ML</v>
          </cell>
          <cell r="D840">
            <v>450059</v>
          </cell>
          <cell r="E840">
            <v>0</v>
          </cell>
          <cell r="F840">
            <v>40568</v>
          </cell>
          <cell r="G840">
            <v>335865</v>
          </cell>
          <cell r="H840">
            <v>1.34</v>
          </cell>
          <cell r="I840">
            <v>43465</v>
          </cell>
        </row>
        <row r="841">
          <cell r="A841" t="str">
            <v>Banca plastica sin espaldar de 40 centimetros de a</v>
          </cell>
          <cell r="B841">
            <v>105325</v>
          </cell>
          <cell r="C841" t="str">
            <v>UNI</v>
          </cell>
          <cell r="D841">
            <v>1255636</v>
          </cell>
          <cell r="E841">
            <v>0</v>
          </cell>
          <cell r="F841">
            <v>42128</v>
          </cell>
          <cell r="G841">
            <v>1029210</v>
          </cell>
          <cell r="H841">
            <v>1.22</v>
          </cell>
          <cell r="I841">
            <v>43465</v>
          </cell>
        </row>
        <row r="842">
          <cell r="A842" t="str">
            <v>BANCA prefa- conc sin espaldar 180x0.4x h=0.43</v>
          </cell>
          <cell r="B842">
            <v>106981</v>
          </cell>
          <cell r="C842" t="str">
            <v>UNI</v>
          </cell>
          <cell r="D842">
            <v>256095</v>
          </cell>
          <cell r="E842">
            <v>0</v>
          </cell>
          <cell r="F842">
            <v>43343</v>
          </cell>
          <cell r="G842">
            <v>243900</v>
          </cell>
          <cell r="H842">
            <v>1.05</v>
          </cell>
          <cell r="I842">
            <v>43465</v>
          </cell>
        </row>
        <row r="843">
          <cell r="A843" t="str">
            <v>Banca rectangular concreto L=0,5m Temik UHPC</v>
          </cell>
          <cell r="B843">
            <v>106692</v>
          </cell>
          <cell r="C843" t="str">
            <v>UNI</v>
          </cell>
          <cell r="D843">
            <v>936128</v>
          </cell>
          <cell r="E843">
            <v>0</v>
          </cell>
          <cell r="F843">
            <v>43126</v>
          </cell>
          <cell r="G843">
            <v>891550</v>
          </cell>
          <cell r="H843">
            <v>1.05</v>
          </cell>
          <cell r="I843">
            <v>43465</v>
          </cell>
        </row>
        <row r="844">
          <cell r="A844" t="str">
            <v>Banca rectangular concreto L=1m Temik UHPC</v>
          </cell>
          <cell r="B844">
            <v>106690</v>
          </cell>
          <cell r="C844" t="str">
            <v>UNI</v>
          </cell>
          <cell r="D844">
            <v>1173428</v>
          </cell>
          <cell r="E844">
            <v>0</v>
          </cell>
          <cell r="F844">
            <v>43126</v>
          </cell>
          <cell r="G844">
            <v>1117550</v>
          </cell>
          <cell r="H844">
            <v>1.05</v>
          </cell>
          <cell r="I844">
            <v>43465</v>
          </cell>
        </row>
        <row r="845">
          <cell r="A845" t="str">
            <v>Banca rectangular concreto L=2,m Temik UHPC</v>
          </cell>
          <cell r="B845">
            <v>106693</v>
          </cell>
          <cell r="C845" t="str">
            <v>UNI</v>
          </cell>
          <cell r="D845">
            <v>1139723</v>
          </cell>
          <cell r="E845">
            <v>0</v>
          </cell>
          <cell r="F845">
            <v>43126</v>
          </cell>
          <cell r="G845">
            <v>1085450</v>
          </cell>
          <cell r="H845">
            <v>1.05</v>
          </cell>
          <cell r="I845">
            <v>43465</v>
          </cell>
        </row>
        <row r="846">
          <cell r="A846" t="str">
            <v>Banca sobreponer concreto Temik UHPCL= 045m</v>
          </cell>
          <cell r="B846">
            <v>106691</v>
          </cell>
          <cell r="C846" t="str">
            <v>UNI</v>
          </cell>
          <cell r="D846">
            <v>413858</v>
          </cell>
          <cell r="E846">
            <v>0</v>
          </cell>
          <cell r="F846">
            <v>43126</v>
          </cell>
          <cell r="G846">
            <v>394150</v>
          </cell>
          <cell r="H846">
            <v>1.05</v>
          </cell>
          <cell r="I846">
            <v>43465</v>
          </cell>
        </row>
        <row r="847">
          <cell r="A847" t="str">
            <v>BANCA TIPO M-30 CON ESPALDAR METALICO</v>
          </cell>
          <cell r="B847">
            <v>101180</v>
          </cell>
          <cell r="C847" t="str">
            <v>UNI</v>
          </cell>
          <cell r="D847">
            <v>600299</v>
          </cell>
          <cell r="E847">
            <v>0</v>
          </cell>
          <cell r="F847">
            <v>43167</v>
          </cell>
          <cell r="G847">
            <v>571713.05000000005</v>
          </cell>
          <cell r="H847">
            <v>1.05</v>
          </cell>
          <cell r="I847">
            <v>43465</v>
          </cell>
        </row>
        <row r="848">
          <cell r="A848" t="str">
            <v>BANCA TIPO M-40</v>
          </cell>
          <cell r="B848">
            <v>2210</v>
          </cell>
          <cell r="C848" t="str">
            <v>UNI</v>
          </cell>
          <cell r="D848">
            <v>105270</v>
          </cell>
          <cell r="E848">
            <v>0</v>
          </cell>
          <cell r="F848">
            <v>43166</v>
          </cell>
          <cell r="G848">
            <v>100257</v>
          </cell>
          <cell r="H848">
            <v>1.05</v>
          </cell>
          <cell r="I848">
            <v>43465</v>
          </cell>
        </row>
        <row r="849">
          <cell r="A849" t="str">
            <v>Banca trapezoidal concretoGRC 21MPL=0,79m</v>
          </cell>
          <cell r="B849">
            <v>106679</v>
          </cell>
          <cell r="C849" t="str">
            <v>UNI</v>
          </cell>
          <cell r="D849">
            <v>637245</v>
          </cell>
          <cell r="E849">
            <v>0</v>
          </cell>
          <cell r="F849">
            <v>43126</v>
          </cell>
          <cell r="G849">
            <v>606900</v>
          </cell>
          <cell r="H849">
            <v>1.05</v>
          </cell>
          <cell r="I849">
            <v>43465</v>
          </cell>
        </row>
        <row r="850">
          <cell r="A850" t="str">
            <v>Banca trapezoidalconcretoGRC 21MP NO USAR</v>
          </cell>
          <cell r="B850">
            <v>106676</v>
          </cell>
          <cell r="C850" t="str">
            <v>UNI</v>
          </cell>
          <cell r="D850">
            <v>805928</v>
          </cell>
          <cell r="E850">
            <v>0</v>
          </cell>
          <cell r="F850">
            <v>43126</v>
          </cell>
          <cell r="G850">
            <v>767550</v>
          </cell>
          <cell r="H850">
            <v>1.05</v>
          </cell>
          <cell r="I850">
            <v>43465</v>
          </cell>
        </row>
        <row r="851">
          <cell r="A851" t="str">
            <v>Banca VATTEM tipo Curvo</v>
          </cell>
          <cell r="B851">
            <v>107031</v>
          </cell>
          <cell r="C851" t="str">
            <v>UNI</v>
          </cell>
          <cell r="D851">
            <v>2132310</v>
          </cell>
          <cell r="E851">
            <v>0</v>
          </cell>
          <cell r="F851">
            <v>43367</v>
          </cell>
          <cell r="G851">
            <v>2030771</v>
          </cell>
          <cell r="H851">
            <v>1.05</v>
          </cell>
          <cell r="I851">
            <v>43465</v>
          </cell>
        </row>
        <row r="852">
          <cell r="A852" t="str">
            <v>BancaConEspaldar 240X60X77 tapa en madera</v>
          </cell>
          <cell r="B852">
            <v>106964</v>
          </cell>
          <cell r="C852" t="str">
            <v>UNI</v>
          </cell>
          <cell r="D852">
            <v>2199120</v>
          </cell>
          <cell r="E852">
            <v>0</v>
          </cell>
          <cell r="F852">
            <v>43340</v>
          </cell>
          <cell r="G852">
            <v>2094400</v>
          </cell>
          <cell r="H852">
            <v>1.05</v>
          </cell>
          <cell r="I852">
            <v>43465</v>
          </cell>
        </row>
        <row r="853">
          <cell r="A853" t="str">
            <v>BancaPrefabrConcrSin</v>
          </cell>
          <cell r="B853">
            <v>107040</v>
          </cell>
          <cell r="C853" t="str">
            <v>UNI</v>
          </cell>
          <cell r="D853">
            <v>1678495</v>
          </cell>
          <cell r="E853">
            <v>0</v>
          </cell>
          <cell r="F853">
            <v>43374</v>
          </cell>
          <cell r="G853">
            <v>1598567</v>
          </cell>
          <cell r="H853">
            <v>1.05</v>
          </cell>
          <cell r="I853">
            <v>43465</v>
          </cell>
        </row>
        <row r="854">
          <cell r="A854" t="str">
            <v>BancaSinEspaldar 240X60X43 tapa en madera</v>
          </cell>
          <cell r="B854">
            <v>106963</v>
          </cell>
          <cell r="C854" t="str">
            <v>UNI</v>
          </cell>
          <cell r="D854">
            <v>1986705</v>
          </cell>
          <cell r="E854">
            <v>0</v>
          </cell>
          <cell r="F854">
            <v>43340</v>
          </cell>
          <cell r="G854">
            <v>1892100</v>
          </cell>
          <cell r="H854">
            <v>1.05</v>
          </cell>
          <cell r="I854">
            <v>43465</v>
          </cell>
        </row>
        <row r="855">
          <cell r="A855" t="str">
            <v>BancaSinEspaldarPolipropileno(0.70x0.43)H=0.4</v>
          </cell>
          <cell r="B855">
            <v>106063</v>
          </cell>
          <cell r="C855" t="str">
            <v>UNI</v>
          </cell>
          <cell r="D855">
            <v>595768</v>
          </cell>
          <cell r="E855">
            <v>0</v>
          </cell>
          <cell r="F855">
            <v>43392</v>
          </cell>
          <cell r="G855">
            <v>567398</v>
          </cell>
          <cell r="H855">
            <v>1.05</v>
          </cell>
          <cell r="I855">
            <v>43465</v>
          </cell>
        </row>
        <row r="856">
          <cell r="A856" t="str">
            <v>BancaSinEspaldarPolipropileno(1.25x0.43)H=0.4</v>
          </cell>
          <cell r="B856">
            <v>106062</v>
          </cell>
          <cell r="C856" t="str">
            <v>UNI</v>
          </cell>
          <cell r="D856">
            <v>984200</v>
          </cell>
          <cell r="E856">
            <v>0</v>
          </cell>
          <cell r="F856">
            <v>43392</v>
          </cell>
          <cell r="G856">
            <v>937333</v>
          </cell>
          <cell r="H856">
            <v>1.05</v>
          </cell>
          <cell r="I856">
            <v>43465</v>
          </cell>
        </row>
        <row r="857">
          <cell r="A857" t="str">
            <v>BancaSinEspaldarPolipropileno(2.60x0.43)H=0.4</v>
          </cell>
          <cell r="B857">
            <v>106061</v>
          </cell>
          <cell r="C857" t="str">
            <v>UNI</v>
          </cell>
          <cell r="D857">
            <v>1764352</v>
          </cell>
          <cell r="E857">
            <v>0</v>
          </cell>
          <cell r="F857">
            <v>43392</v>
          </cell>
          <cell r="G857">
            <v>1680335</v>
          </cell>
          <cell r="H857">
            <v>1.05</v>
          </cell>
          <cell r="I857">
            <v>43465</v>
          </cell>
        </row>
        <row r="858">
          <cell r="A858" t="str">
            <v>BANDA PARA REMOVER ESCOMBROS 20 MTS</v>
          </cell>
          <cell r="B858">
            <v>2476</v>
          </cell>
          <cell r="C858" t="str">
            <v>MES</v>
          </cell>
          <cell r="D858">
            <v>2579840</v>
          </cell>
          <cell r="E858">
            <v>0</v>
          </cell>
          <cell r="F858">
            <v>40092</v>
          </cell>
          <cell r="G858">
            <v>1856000</v>
          </cell>
          <cell r="H858">
            <v>1.39</v>
          </cell>
          <cell r="I858">
            <v>43465</v>
          </cell>
        </row>
        <row r="859">
          <cell r="A859" t="str">
            <v>Bandeja AceroInoxi.Cal.18+rejilla varilla 3/8"-304</v>
          </cell>
          <cell r="B859">
            <v>104026</v>
          </cell>
          <cell r="C859" t="str">
            <v>UNI</v>
          </cell>
          <cell r="D859">
            <v>2176160</v>
          </cell>
          <cell r="E859">
            <v>0</v>
          </cell>
          <cell r="F859">
            <v>40640</v>
          </cell>
          <cell r="G859">
            <v>1624000</v>
          </cell>
          <cell r="H859">
            <v>1.34</v>
          </cell>
          <cell r="I859">
            <v>43465</v>
          </cell>
        </row>
        <row r="860">
          <cell r="A860" t="str">
            <v>BANDEJA CABLOFIL 54*300*3 Mts</v>
          </cell>
          <cell r="B860">
            <v>106663</v>
          </cell>
          <cell r="C860" t="str">
            <v>ML</v>
          </cell>
          <cell r="D860">
            <v>23726</v>
          </cell>
          <cell r="E860">
            <v>0</v>
          </cell>
          <cell r="F860">
            <v>43084</v>
          </cell>
          <cell r="G860">
            <v>21767</v>
          </cell>
          <cell r="H860">
            <v>1.0900000000000001</v>
          </cell>
          <cell r="I860">
            <v>43465</v>
          </cell>
        </row>
        <row r="861">
          <cell r="A861" t="str">
            <v>BANDEJA CABLOFIL 54*400*3 Mts</v>
          </cell>
          <cell r="B861">
            <v>106662</v>
          </cell>
          <cell r="C861" t="str">
            <v>ML</v>
          </cell>
          <cell r="D861">
            <v>29641</v>
          </cell>
          <cell r="E861">
            <v>0</v>
          </cell>
          <cell r="F861">
            <v>43084</v>
          </cell>
          <cell r="G861">
            <v>27194</v>
          </cell>
          <cell r="H861">
            <v>1.0900000000000001</v>
          </cell>
          <cell r="I861">
            <v>43465</v>
          </cell>
        </row>
        <row r="862">
          <cell r="A862" t="str">
            <v>BANDEJA DE FIBRA AMP 24H HOL</v>
          </cell>
          <cell r="B862">
            <v>3446</v>
          </cell>
          <cell r="C862" t="str">
            <v>UNI</v>
          </cell>
          <cell r="D862">
            <v>1794000</v>
          </cell>
          <cell r="E862" t="str">
            <v>2-1206114-4</v>
          </cell>
          <cell r="F862">
            <v>40492</v>
          </cell>
          <cell r="G862">
            <v>1309489</v>
          </cell>
          <cell r="H862">
            <v>1.37</v>
          </cell>
          <cell r="I862">
            <v>43465</v>
          </cell>
        </row>
        <row r="863">
          <cell r="A863" t="str">
            <v>BANDEJA DE FIBRA AMP 24H ST EURO</v>
          </cell>
          <cell r="B863">
            <v>3447</v>
          </cell>
          <cell r="C863" t="str">
            <v>UNI</v>
          </cell>
          <cell r="D863">
            <v>612617</v>
          </cell>
          <cell r="E863" t="str">
            <v>0-0559303-X</v>
          </cell>
          <cell r="F863">
            <v>40506</v>
          </cell>
          <cell r="G863">
            <v>447166</v>
          </cell>
          <cell r="H863">
            <v>1.37</v>
          </cell>
          <cell r="I863">
            <v>43465</v>
          </cell>
        </row>
        <row r="864">
          <cell r="A864" t="str">
            <v>BANDEJA DE FIBRA OPTICA (CAJA</v>
          </cell>
          <cell r="B864">
            <v>104032</v>
          </cell>
          <cell r="C864" t="str">
            <v>UNI</v>
          </cell>
          <cell r="D864">
            <v>388600</v>
          </cell>
          <cell r="E864">
            <v>0</v>
          </cell>
          <cell r="F864">
            <v>40641</v>
          </cell>
          <cell r="G864">
            <v>290000</v>
          </cell>
          <cell r="H864">
            <v>1.34</v>
          </cell>
          <cell r="I864">
            <v>43465</v>
          </cell>
        </row>
        <row r="865">
          <cell r="A865" t="str">
            <v>BANDEJA DE FIBRA OPTICA LC 12 PTOS</v>
          </cell>
          <cell r="B865">
            <v>101340</v>
          </cell>
          <cell r="C865" t="str">
            <v>UNI</v>
          </cell>
          <cell r="D865">
            <v>367500</v>
          </cell>
          <cell r="E865">
            <v>0</v>
          </cell>
          <cell r="F865">
            <v>43327</v>
          </cell>
          <cell r="G865">
            <v>350000</v>
          </cell>
          <cell r="H865">
            <v>1.05</v>
          </cell>
          <cell r="I865">
            <v>43465</v>
          </cell>
        </row>
        <row r="866">
          <cell r="A866" t="str">
            <v>BANDEJA FO -SC 6 DUPLEX LOADE</v>
          </cell>
          <cell r="B866">
            <v>9799</v>
          </cell>
          <cell r="C866" t="str">
            <v>UNI</v>
          </cell>
          <cell r="D866">
            <v>595950</v>
          </cell>
          <cell r="E866">
            <v>0</v>
          </cell>
          <cell r="F866">
            <v>40500</v>
          </cell>
          <cell r="G866">
            <v>435000</v>
          </cell>
          <cell r="H866">
            <v>1.37</v>
          </cell>
          <cell r="I866">
            <v>43465</v>
          </cell>
        </row>
        <row r="867">
          <cell r="A867" t="str">
            <v>BANDEJA LC DUPLEX 24 HILOS (12 PORTS)</v>
          </cell>
          <cell r="B867">
            <v>9801</v>
          </cell>
          <cell r="C867" t="str">
            <v>UNI</v>
          </cell>
          <cell r="D867">
            <v>512199</v>
          </cell>
          <cell r="E867">
            <v>0</v>
          </cell>
          <cell r="F867">
            <v>40500</v>
          </cell>
          <cell r="G867">
            <v>373868</v>
          </cell>
          <cell r="H867">
            <v>1.37</v>
          </cell>
          <cell r="I867">
            <v>43465</v>
          </cell>
        </row>
        <row r="868">
          <cell r="A868" t="str">
            <v>BANDEJA LS DUPLEX 48 HILOS (24 PORTS)</v>
          </cell>
          <cell r="B868">
            <v>9812</v>
          </cell>
          <cell r="C868" t="str">
            <v>UNI</v>
          </cell>
          <cell r="D868">
            <v>850222</v>
          </cell>
          <cell r="E868">
            <v>0</v>
          </cell>
          <cell r="F868">
            <v>40500</v>
          </cell>
          <cell r="G868">
            <v>620600</v>
          </cell>
          <cell r="H868">
            <v>1.37</v>
          </cell>
          <cell r="I868">
            <v>43465</v>
          </cell>
        </row>
        <row r="869">
          <cell r="A869" t="str">
            <v>BANDEJA LS DUPLEX 48 HILOS (24 PORTS)</v>
          </cell>
          <cell r="B869">
            <v>102699</v>
          </cell>
          <cell r="C869" t="str">
            <v>UNI</v>
          </cell>
          <cell r="D869">
            <v>1166249</v>
          </cell>
          <cell r="E869">
            <v>0</v>
          </cell>
          <cell r="F869">
            <v>39892</v>
          </cell>
          <cell r="G869">
            <v>839028</v>
          </cell>
          <cell r="H869">
            <v>1.39</v>
          </cell>
          <cell r="I869">
            <v>43465</v>
          </cell>
        </row>
        <row r="870">
          <cell r="A870" t="str">
            <v>BANDEJA PARA RACK DE 35CM</v>
          </cell>
          <cell r="B870">
            <v>106155</v>
          </cell>
          <cell r="C870" t="str">
            <v>UNI</v>
          </cell>
          <cell r="D870">
            <v>60369</v>
          </cell>
          <cell r="E870">
            <v>0</v>
          </cell>
          <cell r="F870">
            <v>42833</v>
          </cell>
          <cell r="G870">
            <v>55384</v>
          </cell>
          <cell r="H870">
            <v>1.0900000000000001</v>
          </cell>
          <cell r="I870">
            <v>43465</v>
          </cell>
        </row>
        <row r="871">
          <cell r="A871" t="str">
            <v>BANDEJA PORTA CAB. ESCALERA</v>
          </cell>
          <cell r="B871">
            <v>2847</v>
          </cell>
          <cell r="C871" t="str">
            <v>UNI</v>
          </cell>
          <cell r="D871">
            <v>75096</v>
          </cell>
          <cell r="E871">
            <v>0</v>
          </cell>
          <cell r="F871">
            <v>42775</v>
          </cell>
          <cell r="G871">
            <v>68895</v>
          </cell>
          <cell r="H871">
            <v>1.0900000000000001</v>
          </cell>
          <cell r="I871">
            <v>43465</v>
          </cell>
        </row>
        <row r="872">
          <cell r="A872" t="str">
            <v>Bandeja porta cable 60*10 tipo escalera **</v>
          </cell>
          <cell r="B872">
            <v>100073</v>
          </cell>
          <cell r="C872" t="str">
            <v>ML</v>
          </cell>
          <cell r="D872">
            <v>95845</v>
          </cell>
          <cell r="E872">
            <v>0</v>
          </cell>
          <cell r="F872">
            <v>40493</v>
          </cell>
          <cell r="G872">
            <v>69960</v>
          </cell>
          <cell r="H872">
            <v>1.37</v>
          </cell>
          <cell r="I872">
            <v>43465</v>
          </cell>
        </row>
        <row r="873">
          <cell r="A873" t="str">
            <v>BANDEJA PORTACABLE(15X5)CAL.16</v>
          </cell>
          <cell r="B873">
            <v>9800</v>
          </cell>
          <cell r="C873" t="str">
            <v>ML</v>
          </cell>
          <cell r="D873">
            <v>56576</v>
          </cell>
          <cell r="E873">
            <v>0</v>
          </cell>
          <cell r="F873">
            <v>40492</v>
          </cell>
          <cell r="G873">
            <v>41296</v>
          </cell>
          <cell r="H873">
            <v>1.37</v>
          </cell>
          <cell r="I873">
            <v>43465</v>
          </cell>
        </row>
        <row r="874">
          <cell r="A874" t="str">
            <v>BANDEJA PORTACABLE(20X5)CAL.18</v>
          </cell>
          <cell r="B874">
            <v>102750</v>
          </cell>
          <cell r="C874" t="str">
            <v>ML</v>
          </cell>
          <cell r="D874">
            <v>50986</v>
          </cell>
          <cell r="E874">
            <v>0</v>
          </cell>
          <cell r="F874">
            <v>40312</v>
          </cell>
          <cell r="G874">
            <v>37216</v>
          </cell>
          <cell r="H874">
            <v>1.37</v>
          </cell>
          <cell r="I874">
            <v>43465</v>
          </cell>
        </row>
        <row r="875">
          <cell r="A875" t="str">
            <v>BANDEJA RACK C/16 TOM. ELE</v>
          </cell>
          <cell r="B875">
            <v>3515</v>
          </cell>
          <cell r="C875" t="str">
            <v>UNI</v>
          </cell>
          <cell r="D875">
            <v>344974</v>
          </cell>
          <cell r="E875">
            <v>0</v>
          </cell>
          <cell r="F875">
            <v>42857</v>
          </cell>
          <cell r="G875">
            <v>316490.02</v>
          </cell>
          <cell r="H875">
            <v>1.0900000000000001</v>
          </cell>
          <cell r="I875">
            <v>43465</v>
          </cell>
        </row>
        <row r="876">
          <cell r="A876" t="str">
            <v>Bandeja TipoDucto</v>
          </cell>
          <cell r="B876">
            <v>106160</v>
          </cell>
          <cell r="C876" t="str">
            <v>ML</v>
          </cell>
          <cell r="D876">
            <v>48935</v>
          </cell>
          <cell r="E876">
            <v>0</v>
          </cell>
          <cell r="F876">
            <v>43279</v>
          </cell>
          <cell r="G876">
            <v>46605</v>
          </cell>
          <cell r="H876">
            <v>1.05</v>
          </cell>
          <cell r="I876">
            <v>43465</v>
          </cell>
        </row>
        <row r="877">
          <cell r="A877" t="str">
            <v>BandejaTipoDucto(5x50cm)LamCal16+Pint.El(NO</v>
          </cell>
          <cell r="B877">
            <v>106159</v>
          </cell>
          <cell r="C877" t="str">
            <v>ML</v>
          </cell>
          <cell r="D877">
            <v>56185</v>
          </cell>
          <cell r="E877">
            <v>0</v>
          </cell>
          <cell r="F877">
            <v>42833</v>
          </cell>
          <cell r="G877">
            <v>51546</v>
          </cell>
          <cell r="H877">
            <v>1.0900000000000001</v>
          </cell>
          <cell r="I877">
            <v>43465</v>
          </cell>
        </row>
        <row r="878">
          <cell r="A878" t="str">
            <v>Banderín asta esquinera(Estaca+Banderín)</v>
          </cell>
          <cell r="B878">
            <v>102518</v>
          </cell>
          <cell r="C878" t="str">
            <v>JG</v>
          </cell>
          <cell r="D878">
            <v>130576</v>
          </cell>
          <cell r="E878">
            <v>0</v>
          </cell>
          <cell r="F878">
            <v>43185</v>
          </cell>
          <cell r="G878">
            <v>124358.53</v>
          </cell>
          <cell r="H878">
            <v>1.05</v>
          </cell>
          <cell r="I878">
            <v>43465</v>
          </cell>
        </row>
        <row r="879">
          <cell r="A879" t="str">
            <v>Banderines cancha de Rugby H=1.30m</v>
          </cell>
          <cell r="B879">
            <v>105821</v>
          </cell>
          <cell r="C879" t="str">
            <v>UNI</v>
          </cell>
          <cell r="D879">
            <v>62160</v>
          </cell>
          <cell r="E879">
            <v>0</v>
          </cell>
          <cell r="F879">
            <v>43238</v>
          </cell>
          <cell r="G879">
            <v>59200</v>
          </cell>
          <cell r="H879">
            <v>1.05</v>
          </cell>
          <cell r="I879">
            <v>43465</v>
          </cell>
        </row>
        <row r="880">
          <cell r="A880" t="str">
            <v>BANDEROLAS NATACION ESPALDA Piscina</v>
          </cell>
          <cell r="B880">
            <v>107129</v>
          </cell>
          <cell r="C880" t="str">
            <v>UNI</v>
          </cell>
          <cell r="D880">
            <v>4414024</v>
          </cell>
          <cell r="E880">
            <v>0</v>
          </cell>
          <cell r="F880">
            <v>43396</v>
          </cell>
          <cell r="G880">
            <v>4203832</v>
          </cell>
          <cell r="H880">
            <v>1.05</v>
          </cell>
          <cell r="I880">
            <v>43465</v>
          </cell>
        </row>
        <row r="881">
          <cell r="A881" t="str">
            <v>BANNER DE (6X0.80M) ACCESO DOS CARAS</v>
          </cell>
          <cell r="B881">
            <v>105855</v>
          </cell>
          <cell r="C881" t="str">
            <v>UNI</v>
          </cell>
          <cell r="D881">
            <v>286810</v>
          </cell>
          <cell r="E881">
            <v>0</v>
          </cell>
          <cell r="F881">
            <v>42597</v>
          </cell>
          <cell r="G881">
            <v>249400</v>
          </cell>
          <cell r="H881">
            <v>1.1499999999999999</v>
          </cell>
          <cell r="I881">
            <v>43465</v>
          </cell>
        </row>
        <row r="882">
          <cell r="A882" t="str">
            <v>Banner de 13 onzas impresion digital (sumin) **</v>
          </cell>
          <cell r="B882">
            <v>100472</v>
          </cell>
          <cell r="C882" t="str">
            <v>M2</v>
          </cell>
          <cell r="D882">
            <v>82200</v>
          </cell>
          <cell r="E882" t="str">
            <v>SC-80</v>
          </cell>
          <cell r="F882">
            <v>40309</v>
          </cell>
          <cell r="G882">
            <v>60000</v>
          </cell>
          <cell r="H882">
            <v>1.37</v>
          </cell>
          <cell r="I882">
            <v>43465</v>
          </cell>
        </row>
        <row r="883">
          <cell r="A883" t="str">
            <v>Banner Impreso (2.56x2.04m)S/Des"Idrd Estadio</v>
          </cell>
          <cell r="B883">
            <v>105749</v>
          </cell>
          <cell r="C883" t="str">
            <v>UNI</v>
          </cell>
          <cell r="D883">
            <v>155250</v>
          </cell>
          <cell r="E883">
            <v>0</v>
          </cell>
          <cell r="F883">
            <v>42429</v>
          </cell>
          <cell r="G883">
            <v>135000</v>
          </cell>
          <cell r="H883">
            <v>1.1499999999999999</v>
          </cell>
          <cell r="I883">
            <v>43465</v>
          </cell>
        </row>
        <row r="884">
          <cell r="A884" t="str">
            <v>Banner Impreso (3.00x2.55m)S/Des"Banco</v>
          </cell>
          <cell r="B884">
            <v>105751</v>
          </cell>
          <cell r="C884" t="str">
            <v>UNI</v>
          </cell>
          <cell r="D884">
            <v>224112</v>
          </cell>
          <cell r="E884">
            <v>0</v>
          </cell>
          <cell r="F884">
            <v>42429</v>
          </cell>
          <cell r="G884">
            <v>194880</v>
          </cell>
          <cell r="H884">
            <v>1.1499999999999999</v>
          </cell>
          <cell r="I884">
            <v>43465</v>
          </cell>
        </row>
        <row r="885">
          <cell r="A885" t="str">
            <v>Banner Impreso (3.50x1.07m)S/Des"Idrd Estadio</v>
          </cell>
          <cell r="B885">
            <v>105750</v>
          </cell>
          <cell r="C885" t="str">
            <v>UNI</v>
          </cell>
          <cell r="D885">
            <v>118726</v>
          </cell>
          <cell r="E885">
            <v>0</v>
          </cell>
          <cell r="F885">
            <v>42429</v>
          </cell>
          <cell r="G885">
            <v>103240</v>
          </cell>
          <cell r="H885">
            <v>1.1499999999999999</v>
          </cell>
          <cell r="I885">
            <v>43465</v>
          </cell>
        </row>
        <row r="886">
          <cell r="A886" t="str">
            <v>Banner Impreso (5.03x3.02m)S/Descripción</v>
          </cell>
          <cell r="B886">
            <v>105748</v>
          </cell>
          <cell r="C886" t="str">
            <v>UNI</v>
          </cell>
          <cell r="D886">
            <v>446890</v>
          </cell>
          <cell r="E886">
            <v>0</v>
          </cell>
          <cell r="F886">
            <v>42429</v>
          </cell>
          <cell r="G886">
            <v>388600</v>
          </cell>
          <cell r="H886">
            <v>1.1499999999999999</v>
          </cell>
          <cell r="I886">
            <v>43465</v>
          </cell>
        </row>
        <row r="887">
          <cell r="A887" t="str">
            <v>Banner Impreso (6.30x2.94m)S/Des"Banco de</v>
          </cell>
          <cell r="B887">
            <v>105754</v>
          </cell>
          <cell r="C887" t="str">
            <v>UNI</v>
          </cell>
          <cell r="D887">
            <v>544272</v>
          </cell>
          <cell r="E887">
            <v>0</v>
          </cell>
          <cell r="F887">
            <v>42429</v>
          </cell>
          <cell r="G887">
            <v>473280</v>
          </cell>
          <cell r="H887">
            <v>1.1499999999999999</v>
          </cell>
          <cell r="I887">
            <v>43465</v>
          </cell>
        </row>
        <row r="888">
          <cell r="A888" t="str">
            <v>Banner Impreso (6.30x2.94m)S/Des"Banco de</v>
          </cell>
          <cell r="B888">
            <v>105755</v>
          </cell>
          <cell r="C888" t="str">
            <v>UNI</v>
          </cell>
          <cell r="D888">
            <v>154744</v>
          </cell>
          <cell r="E888">
            <v>0</v>
          </cell>
          <cell r="F888">
            <v>42429</v>
          </cell>
          <cell r="G888">
            <v>134560</v>
          </cell>
          <cell r="H888">
            <v>1.1499999999999999</v>
          </cell>
          <cell r="I888">
            <v>43465</v>
          </cell>
        </row>
        <row r="889">
          <cell r="A889" t="str">
            <v>Banner Impreso y pegado con</v>
          </cell>
          <cell r="B889">
            <v>105745</v>
          </cell>
          <cell r="C889" t="str">
            <v>UNI</v>
          </cell>
          <cell r="D889">
            <v>32016</v>
          </cell>
          <cell r="E889">
            <v>0</v>
          </cell>
          <cell r="F889">
            <v>42429</v>
          </cell>
          <cell r="G889">
            <v>27840</v>
          </cell>
          <cell r="H889">
            <v>1.1499999999999999</v>
          </cell>
          <cell r="I889">
            <v>43465</v>
          </cell>
        </row>
        <row r="890">
          <cell r="A890" t="str">
            <v>Banner Impreso y pegado con</v>
          </cell>
          <cell r="B890">
            <v>105746</v>
          </cell>
          <cell r="C890" t="str">
            <v>UNI</v>
          </cell>
          <cell r="D890">
            <v>97382</v>
          </cell>
          <cell r="E890">
            <v>0</v>
          </cell>
          <cell r="F890">
            <v>42429</v>
          </cell>
          <cell r="G890">
            <v>84680</v>
          </cell>
          <cell r="H890">
            <v>1.1499999999999999</v>
          </cell>
          <cell r="I890">
            <v>43465</v>
          </cell>
        </row>
        <row r="891">
          <cell r="A891" t="str">
            <v>Banner Impreso y pegado con</v>
          </cell>
          <cell r="B891">
            <v>105747</v>
          </cell>
          <cell r="C891" t="str">
            <v>UNI</v>
          </cell>
          <cell r="D891">
            <v>184092</v>
          </cell>
          <cell r="E891">
            <v>0</v>
          </cell>
          <cell r="F891">
            <v>42429</v>
          </cell>
          <cell r="G891">
            <v>160080</v>
          </cell>
          <cell r="H891">
            <v>1.1499999999999999</v>
          </cell>
          <cell r="I891">
            <v>43465</v>
          </cell>
        </row>
        <row r="892">
          <cell r="A892" t="str">
            <v>BANNER PLASTICO 13 ONZ.(3.0X1.0M)</v>
          </cell>
          <cell r="B892">
            <v>105862</v>
          </cell>
          <cell r="C892" t="str">
            <v>UNI</v>
          </cell>
          <cell r="D892">
            <v>230000</v>
          </cell>
          <cell r="E892">
            <v>0</v>
          </cell>
          <cell r="F892">
            <v>42597</v>
          </cell>
          <cell r="G892">
            <v>200000</v>
          </cell>
          <cell r="H892">
            <v>1.1499999999999999</v>
          </cell>
          <cell r="I892">
            <v>43465</v>
          </cell>
        </row>
        <row r="893">
          <cell r="A893" t="str">
            <v>Banner Publicitario MódulosCamerinos y Cafe</v>
          </cell>
          <cell r="B893">
            <v>106961</v>
          </cell>
          <cell r="C893" t="str">
            <v>M2</v>
          </cell>
          <cell r="D893">
            <v>194823</v>
          </cell>
          <cell r="E893">
            <v>0</v>
          </cell>
          <cell r="F893">
            <v>43339</v>
          </cell>
          <cell r="G893">
            <v>185546</v>
          </cell>
          <cell r="H893">
            <v>1.05</v>
          </cell>
          <cell r="I893">
            <v>43465</v>
          </cell>
        </row>
        <row r="894">
          <cell r="A894" t="str">
            <v>BAÑO PORTATIL (IVA+TRANSP+ 2 ASEOS) Min</v>
          </cell>
          <cell r="B894">
            <v>100939</v>
          </cell>
          <cell r="C894" t="str">
            <v>DD</v>
          </cell>
          <cell r="D894">
            <v>22334</v>
          </cell>
          <cell r="E894">
            <v>0</v>
          </cell>
          <cell r="F894">
            <v>40883</v>
          </cell>
          <cell r="G894">
            <v>16667</v>
          </cell>
          <cell r="H894">
            <v>1.34</v>
          </cell>
          <cell r="I894">
            <v>43465</v>
          </cell>
        </row>
        <row r="895">
          <cell r="A895" t="str">
            <v>BAQUETON Y ESQUINERAS APLICADO</v>
          </cell>
          <cell r="B895">
            <v>3189</v>
          </cell>
          <cell r="C895" t="str">
            <v>ML</v>
          </cell>
          <cell r="D895">
            <v>8905</v>
          </cell>
          <cell r="E895">
            <v>0</v>
          </cell>
          <cell r="F895">
            <v>40337</v>
          </cell>
          <cell r="G895">
            <v>6500</v>
          </cell>
          <cell r="H895">
            <v>1.37</v>
          </cell>
          <cell r="I895">
            <v>43465</v>
          </cell>
        </row>
        <row r="896">
          <cell r="A896" t="str">
            <v>Baranda Cerrami. Patinodromo</v>
          </cell>
          <cell r="B896">
            <v>100400</v>
          </cell>
          <cell r="C896" t="str">
            <v>ML</v>
          </cell>
          <cell r="D896">
            <v>162435</v>
          </cell>
          <cell r="E896">
            <v>0</v>
          </cell>
          <cell r="F896">
            <v>43213</v>
          </cell>
          <cell r="G896">
            <v>154700</v>
          </cell>
          <cell r="H896">
            <v>1.05</v>
          </cell>
          <cell r="I896">
            <v>43465</v>
          </cell>
        </row>
        <row r="897">
          <cell r="A897" t="str">
            <v>Baranda Cerrami.Patinodromo Barrio(Tub.Negro)</v>
          </cell>
          <cell r="B897">
            <v>100399</v>
          </cell>
          <cell r="C897" t="str">
            <v>ML</v>
          </cell>
          <cell r="D897">
            <v>175392</v>
          </cell>
          <cell r="E897">
            <v>0</v>
          </cell>
          <cell r="F897">
            <v>41802</v>
          </cell>
          <cell r="G897">
            <v>139200</v>
          </cell>
          <cell r="H897">
            <v>1.26</v>
          </cell>
          <cell r="I897">
            <v>43465</v>
          </cell>
        </row>
        <row r="898">
          <cell r="A898" t="str">
            <v>Baranda cerramiento juego infantil</v>
          </cell>
          <cell r="B898">
            <v>100440</v>
          </cell>
          <cell r="C898" t="str">
            <v>ML</v>
          </cell>
          <cell r="D898">
            <v>181178</v>
          </cell>
          <cell r="E898">
            <v>0</v>
          </cell>
          <cell r="F898">
            <v>43174</v>
          </cell>
          <cell r="G898">
            <v>172550</v>
          </cell>
          <cell r="H898">
            <v>1.05</v>
          </cell>
          <cell r="I898">
            <v>43465</v>
          </cell>
        </row>
        <row r="899">
          <cell r="A899" t="str">
            <v>Baranda cerramiento juego infantil M-80 **</v>
          </cell>
          <cell r="B899">
            <v>100404</v>
          </cell>
          <cell r="C899" t="str">
            <v>ML</v>
          </cell>
          <cell r="D899">
            <v>160539</v>
          </cell>
          <cell r="E899">
            <v>0</v>
          </cell>
          <cell r="F899">
            <v>43174</v>
          </cell>
          <cell r="G899">
            <v>152894</v>
          </cell>
          <cell r="H899">
            <v>1.05</v>
          </cell>
          <cell r="I899">
            <v>43465</v>
          </cell>
        </row>
        <row r="900">
          <cell r="A900" t="str">
            <v>Baranda cerramiento juego infantil M-81 **</v>
          </cell>
          <cell r="B900">
            <v>100405</v>
          </cell>
          <cell r="C900" t="str">
            <v>ML</v>
          </cell>
          <cell r="D900">
            <v>206168</v>
          </cell>
          <cell r="E900">
            <v>0</v>
          </cell>
          <cell r="F900">
            <v>43185</v>
          </cell>
          <cell r="G900">
            <v>196350</v>
          </cell>
          <cell r="H900">
            <v>1.05</v>
          </cell>
          <cell r="I900">
            <v>43465</v>
          </cell>
        </row>
        <row r="901">
          <cell r="A901" t="str">
            <v>Baranda Curva Ø1 1/2"+Plat.20x20 -</v>
          </cell>
          <cell r="B901">
            <v>103561</v>
          </cell>
          <cell r="C901" t="str">
            <v>ML</v>
          </cell>
          <cell r="D901">
            <v>123300</v>
          </cell>
          <cell r="E901">
            <v>0</v>
          </cell>
          <cell r="F901">
            <v>40521</v>
          </cell>
          <cell r="G901">
            <v>90000</v>
          </cell>
          <cell r="H901">
            <v>1.37</v>
          </cell>
          <cell r="I901">
            <v>43465</v>
          </cell>
        </row>
        <row r="902">
          <cell r="A902" t="str">
            <v>Baranda Discapacitados **</v>
          </cell>
          <cell r="B902">
            <v>100441</v>
          </cell>
          <cell r="C902" t="str">
            <v>ML</v>
          </cell>
          <cell r="D902">
            <v>231158</v>
          </cell>
          <cell r="E902">
            <v>0</v>
          </cell>
          <cell r="F902">
            <v>43223</v>
          </cell>
          <cell r="G902">
            <v>220150</v>
          </cell>
          <cell r="H902">
            <v>1.05</v>
          </cell>
          <cell r="I902">
            <v>43465</v>
          </cell>
        </row>
        <row r="903">
          <cell r="A903" t="str">
            <v>Baranda Jockey/ o patinaje **</v>
          </cell>
          <cell r="B903">
            <v>101376</v>
          </cell>
          <cell r="C903" t="str">
            <v>M2</v>
          </cell>
          <cell r="D903">
            <v>132124</v>
          </cell>
          <cell r="E903">
            <v>0</v>
          </cell>
          <cell r="F903">
            <v>40890</v>
          </cell>
          <cell r="G903">
            <v>98600</v>
          </cell>
          <cell r="H903">
            <v>1.34</v>
          </cell>
          <cell r="I903">
            <v>43465</v>
          </cell>
        </row>
        <row r="904">
          <cell r="A904" t="str">
            <v>Baranda M-80 con (1) Travesaño Intermedio **</v>
          </cell>
          <cell r="B904">
            <v>101359</v>
          </cell>
          <cell r="C904" t="str">
            <v>ML</v>
          </cell>
          <cell r="D904">
            <v>217616</v>
          </cell>
          <cell r="E904">
            <v>0</v>
          </cell>
          <cell r="F904">
            <v>40890</v>
          </cell>
          <cell r="G904">
            <v>162400</v>
          </cell>
          <cell r="H904">
            <v>1.34</v>
          </cell>
          <cell r="I904">
            <v>43465</v>
          </cell>
        </row>
        <row r="905">
          <cell r="A905" t="str">
            <v>Baranda M-81(M-80 con (2)</v>
          </cell>
          <cell r="B905">
            <v>101360</v>
          </cell>
          <cell r="C905" t="str">
            <v>ML</v>
          </cell>
          <cell r="D905">
            <v>359832</v>
          </cell>
          <cell r="E905">
            <v>0</v>
          </cell>
          <cell r="F905">
            <v>37238</v>
          </cell>
          <cell r="G905">
            <v>191400</v>
          </cell>
          <cell r="H905">
            <v>1.88</v>
          </cell>
          <cell r="I905">
            <v>43465</v>
          </cell>
        </row>
        <row r="906">
          <cell r="A906" t="str">
            <v>Baranda Met. Escalera Palacio de Los Deportes**</v>
          </cell>
          <cell r="B906">
            <v>101131</v>
          </cell>
          <cell r="C906" t="str">
            <v>UNI</v>
          </cell>
          <cell r="D906">
            <v>735000</v>
          </cell>
          <cell r="E906">
            <v>0</v>
          </cell>
          <cell r="F906">
            <v>39675</v>
          </cell>
          <cell r="G906">
            <v>500000</v>
          </cell>
          <cell r="H906">
            <v>1.47</v>
          </cell>
          <cell r="I906">
            <v>43465</v>
          </cell>
        </row>
        <row r="907">
          <cell r="A907" t="str">
            <v>BARANDA PROTECTORA /CAMARA</v>
          </cell>
          <cell r="B907">
            <v>3808</v>
          </cell>
          <cell r="C907" t="str">
            <v>DD</v>
          </cell>
          <cell r="D907">
            <v>2581</v>
          </cell>
          <cell r="E907">
            <v>0</v>
          </cell>
          <cell r="F907">
            <v>40435</v>
          </cell>
          <cell r="G907">
            <v>1884</v>
          </cell>
          <cell r="H907">
            <v>1.37</v>
          </cell>
          <cell r="I907">
            <v>43465</v>
          </cell>
        </row>
        <row r="908">
          <cell r="A908" t="str">
            <v>BarandaM-82 (PasamØ2"+Tubo</v>
          </cell>
          <cell r="B908">
            <v>105921</v>
          </cell>
          <cell r="C908" t="str">
            <v>ML</v>
          </cell>
          <cell r="D908">
            <v>313295</v>
          </cell>
          <cell r="E908">
            <v>0</v>
          </cell>
          <cell r="F908">
            <v>43321</v>
          </cell>
          <cell r="G908">
            <v>298376</v>
          </cell>
          <cell r="H908">
            <v>1.05</v>
          </cell>
          <cell r="I908">
            <v>43465</v>
          </cell>
        </row>
        <row r="909">
          <cell r="A909" t="str">
            <v>BARNIZ (BASE + ACABADO)MADERA</v>
          </cell>
          <cell r="B909">
            <v>104420</v>
          </cell>
          <cell r="C909" t="str">
            <v>gln</v>
          </cell>
          <cell r="D909">
            <v>92169</v>
          </cell>
          <cell r="E909">
            <v>0</v>
          </cell>
          <cell r="F909">
            <v>43206</v>
          </cell>
          <cell r="G909">
            <v>87780</v>
          </cell>
          <cell r="H909">
            <v>1.05</v>
          </cell>
          <cell r="I909">
            <v>43465</v>
          </cell>
        </row>
        <row r="910">
          <cell r="A910" t="str">
            <v>BARNIZ 559 PINTUCO **</v>
          </cell>
          <cell r="B910">
            <v>103019</v>
          </cell>
          <cell r="C910" t="str">
            <v>GN</v>
          </cell>
          <cell r="D910">
            <v>57620</v>
          </cell>
          <cell r="E910">
            <v>0</v>
          </cell>
          <cell r="F910">
            <v>40884</v>
          </cell>
          <cell r="G910">
            <v>43000</v>
          </cell>
          <cell r="H910">
            <v>1.34</v>
          </cell>
          <cell r="I910">
            <v>43465</v>
          </cell>
        </row>
        <row r="911">
          <cell r="A911" t="str">
            <v>BARNIZ 70.000-COLPISA ALTA RES.</v>
          </cell>
          <cell r="B911">
            <v>104193</v>
          </cell>
          <cell r="C911" t="str">
            <v>gln</v>
          </cell>
          <cell r="D911">
            <v>246658</v>
          </cell>
          <cell r="E911">
            <v>0</v>
          </cell>
          <cell r="F911">
            <v>41788</v>
          </cell>
          <cell r="G911">
            <v>195760</v>
          </cell>
          <cell r="H911">
            <v>1.26</v>
          </cell>
          <cell r="I911">
            <v>43465</v>
          </cell>
        </row>
        <row r="912">
          <cell r="A912" t="str">
            <v>BARNIZ 980-COLPISA ALTA RES.</v>
          </cell>
          <cell r="B912">
            <v>105182</v>
          </cell>
          <cell r="C912" t="str">
            <v>gln</v>
          </cell>
          <cell r="D912">
            <v>205380</v>
          </cell>
          <cell r="E912">
            <v>0</v>
          </cell>
          <cell r="F912">
            <v>41788</v>
          </cell>
          <cell r="G912">
            <v>163000</v>
          </cell>
          <cell r="H912">
            <v>1.26</v>
          </cell>
          <cell r="I912">
            <v>43465</v>
          </cell>
        </row>
        <row r="913">
          <cell r="A913" t="str">
            <v>BARNIZ BRILLANTE EXTERIOR</v>
          </cell>
          <cell r="B913">
            <v>105044</v>
          </cell>
          <cell r="C913" t="str">
            <v>gln</v>
          </cell>
          <cell r="D913">
            <v>58875</v>
          </cell>
          <cell r="E913">
            <v>0</v>
          </cell>
          <cell r="F913">
            <v>43199</v>
          </cell>
          <cell r="G913">
            <v>56071</v>
          </cell>
          <cell r="H913">
            <v>1.05</v>
          </cell>
          <cell r="I913">
            <v>43465</v>
          </cell>
        </row>
        <row r="914">
          <cell r="A914" t="str">
            <v>BARNIZ BRILLANTE TRANSPARENTE PHILAAC</v>
          </cell>
          <cell r="B914">
            <v>1027</v>
          </cell>
          <cell r="C914" t="str">
            <v>GN</v>
          </cell>
          <cell r="D914">
            <v>50920</v>
          </cell>
          <cell r="E914">
            <v>2100</v>
          </cell>
          <cell r="F914">
            <v>40798</v>
          </cell>
          <cell r="G914">
            <v>38000</v>
          </cell>
          <cell r="H914">
            <v>1.34</v>
          </cell>
          <cell r="I914">
            <v>43465</v>
          </cell>
        </row>
        <row r="915">
          <cell r="A915" t="str">
            <v>BARNIZ MARINO-COLPISA ALTA RESISTENCIA</v>
          </cell>
          <cell r="B915">
            <v>104192</v>
          </cell>
          <cell r="C915" t="str">
            <v>gln</v>
          </cell>
          <cell r="D915">
            <v>53664</v>
          </cell>
          <cell r="E915">
            <v>0</v>
          </cell>
          <cell r="F915">
            <v>41256</v>
          </cell>
          <cell r="G915">
            <v>41280</v>
          </cell>
          <cell r="H915">
            <v>1.3</v>
          </cell>
          <cell r="I915">
            <v>43465</v>
          </cell>
        </row>
        <row r="916">
          <cell r="A916" t="str">
            <v>BARNIZ SINTETICO BRILLANTE ICO</v>
          </cell>
          <cell r="B916">
            <v>1837</v>
          </cell>
          <cell r="C916" t="str">
            <v>GN</v>
          </cell>
          <cell r="D916">
            <v>37812</v>
          </cell>
          <cell r="E916">
            <v>4042571</v>
          </cell>
          <cell r="F916">
            <v>40452</v>
          </cell>
          <cell r="G916">
            <v>27600</v>
          </cell>
          <cell r="H916">
            <v>1.37</v>
          </cell>
          <cell r="I916">
            <v>43465</v>
          </cell>
        </row>
        <row r="917">
          <cell r="A917" t="str">
            <v>BARNIZ SINTETICO Int-Ext Brillante SD1</v>
          </cell>
          <cell r="B917">
            <v>1028</v>
          </cell>
          <cell r="C917" t="str">
            <v>GN</v>
          </cell>
          <cell r="D917">
            <v>39000</v>
          </cell>
          <cell r="E917" t="str">
            <v>SD-1</v>
          </cell>
          <cell r="F917">
            <v>41054</v>
          </cell>
          <cell r="G917">
            <v>30000</v>
          </cell>
          <cell r="H917">
            <v>1.3</v>
          </cell>
          <cell r="I917">
            <v>43465</v>
          </cell>
        </row>
        <row r="918">
          <cell r="A918" t="str">
            <v>BARNIZ TRANAPARENTE MADERA</v>
          </cell>
          <cell r="B918">
            <v>104421</v>
          </cell>
          <cell r="C918" t="str">
            <v>gln</v>
          </cell>
          <cell r="D918">
            <v>49980</v>
          </cell>
          <cell r="E918">
            <v>0</v>
          </cell>
          <cell r="F918">
            <v>43206</v>
          </cell>
          <cell r="G918">
            <v>47600</v>
          </cell>
          <cell r="H918">
            <v>1.05</v>
          </cell>
          <cell r="I918">
            <v>43465</v>
          </cell>
        </row>
        <row r="919">
          <cell r="A919" t="str">
            <v>BARNIZ TRANSPARENTE MATE ICO</v>
          </cell>
          <cell r="B919">
            <v>1839</v>
          </cell>
          <cell r="C919" t="str">
            <v>GN</v>
          </cell>
          <cell r="D919">
            <v>61941</v>
          </cell>
          <cell r="E919">
            <v>4042578</v>
          </cell>
          <cell r="F919">
            <v>40127</v>
          </cell>
          <cell r="G919">
            <v>44562</v>
          </cell>
          <cell r="H919">
            <v>1.39</v>
          </cell>
          <cell r="I919">
            <v>43465</v>
          </cell>
        </row>
        <row r="920">
          <cell r="A920" t="str">
            <v>BARNIZ Trns. BRILLANTE EXTERIORES ICO</v>
          </cell>
          <cell r="B920">
            <v>1838</v>
          </cell>
          <cell r="C920" t="str">
            <v>GN</v>
          </cell>
          <cell r="D920">
            <v>67558</v>
          </cell>
          <cell r="E920">
            <v>4042570</v>
          </cell>
          <cell r="F920">
            <v>40127</v>
          </cell>
          <cell r="G920">
            <v>48603</v>
          </cell>
          <cell r="H920">
            <v>1.39</v>
          </cell>
          <cell r="I920">
            <v>43465</v>
          </cell>
        </row>
        <row r="921">
          <cell r="A921" t="str">
            <v>BARRA 12 LIBRAS</v>
          </cell>
          <cell r="B921">
            <v>467</v>
          </cell>
          <cell r="C921" t="str">
            <v>UNI</v>
          </cell>
          <cell r="D921">
            <v>68971</v>
          </cell>
          <cell r="E921">
            <v>0</v>
          </cell>
          <cell r="F921">
            <v>40331</v>
          </cell>
          <cell r="G921">
            <v>50344</v>
          </cell>
          <cell r="H921">
            <v>1.37</v>
          </cell>
          <cell r="I921">
            <v>43465</v>
          </cell>
        </row>
        <row r="922">
          <cell r="A922" t="str">
            <v>BARRA 14 LBS HERRAGRO</v>
          </cell>
          <cell r="B922">
            <v>1998</v>
          </cell>
          <cell r="C922" t="str">
            <v>UNI</v>
          </cell>
          <cell r="D922">
            <v>45292</v>
          </cell>
          <cell r="E922">
            <v>0</v>
          </cell>
          <cell r="F922">
            <v>40884</v>
          </cell>
          <cell r="G922">
            <v>33800</v>
          </cell>
          <cell r="H922">
            <v>1.34</v>
          </cell>
          <cell r="I922">
            <v>43465</v>
          </cell>
        </row>
        <row r="923">
          <cell r="A923" t="str">
            <v>BARRA 16 LBS HERRAGRO</v>
          </cell>
          <cell r="B923">
            <v>1999</v>
          </cell>
          <cell r="C923" t="str">
            <v>UNI</v>
          </cell>
          <cell r="D923">
            <v>54002</v>
          </cell>
          <cell r="E923">
            <v>0</v>
          </cell>
          <cell r="F923">
            <v>40884</v>
          </cell>
          <cell r="G923">
            <v>40300</v>
          </cell>
          <cell r="H923">
            <v>1.34</v>
          </cell>
          <cell r="I923">
            <v>43465</v>
          </cell>
        </row>
        <row r="924">
          <cell r="A924" t="str">
            <v>BARRA AMP ORGANIZACION POSTERIOR</v>
          </cell>
          <cell r="B924">
            <v>3428</v>
          </cell>
          <cell r="C924" t="str">
            <v>UNI</v>
          </cell>
          <cell r="D924">
            <v>74776</v>
          </cell>
          <cell r="E924" t="str">
            <v>0-0557841-1</v>
          </cell>
          <cell r="F924">
            <v>40500</v>
          </cell>
          <cell r="G924">
            <v>54581</v>
          </cell>
          <cell r="H924">
            <v>1.37</v>
          </cell>
          <cell r="I924">
            <v>43465</v>
          </cell>
        </row>
        <row r="925">
          <cell r="A925" t="str">
            <v>BARRA DE ACERO 18 Lbs.HERRAGRO O</v>
          </cell>
          <cell r="B925">
            <v>470</v>
          </cell>
          <cell r="C925" t="str">
            <v>UNI</v>
          </cell>
          <cell r="D925">
            <v>58642</v>
          </cell>
          <cell r="E925">
            <v>0</v>
          </cell>
          <cell r="F925">
            <v>42996</v>
          </cell>
          <cell r="G925">
            <v>53800</v>
          </cell>
          <cell r="H925">
            <v>1.0900000000000001</v>
          </cell>
          <cell r="I925">
            <v>43465</v>
          </cell>
        </row>
        <row r="926">
          <cell r="A926" t="str">
            <v>BARRA DE ENSALADAS</v>
          </cell>
          <cell r="B926">
            <v>3656</v>
          </cell>
          <cell r="C926" t="str">
            <v>UNI</v>
          </cell>
          <cell r="D926">
            <v>1180686</v>
          </cell>
          <cell r="E926">
            <v>0</v>
          </cell>
          <cell r="F926">
            <v>39659</v>
          </cell>
          <cell r="G926">
            <v>803188</v>
          </cell>
          <cell r="H926">
            <v>1.47</v>
          </cell>
          <cell r="I926">
            <v>43465</v>
          </cell>
        </row>
        <row r="927">
          <cell r="A927" t="str">
            <v>Barra de Giro travezaño L=1.47m; Ø=11/4"</v>
          </cell>
          <cell r="B927">
            <v>106462</v>
          </cell>
          <cell r="C927" t="str">
            <v>UNI</v>
          </cell>
          <cell r="D927">
            <v>122576</v>
          </cell>
          <cell r="E927">
            <v>0</v>
          </cell>
          <cell r="F927">
            <v>42941</v>
          </cell>
          <cell r="G927">
            <v>112455</v>
          </cell>
          <cell r="H927">
            <v>1.0900000000000001</v>
          </cell>
          <cell r="I927">
            <v>43465</v>
          </cell>
        </row>
        <row r="928">
          <cell r="A928" t="str">
            <v>BARRA DE GIRO TRAVEZAÑO(Tub.</v>
          </cell>
          <cell r="B928">
            <v>103811</v>
          </cell>
          <cell r="C928" t="str">
            <v>UNI</v>
          </cell>
          <cell r="D928">
            <v>127286</v>
          </cell>
          <cell r="E928">
            <v>0</v>
          </cell>
          <cell r="F928">
            <v>43228</v>
          </cell>
          <cell r="G928">
            <v>121224.59</v>
          </cell>
          <cell r="H928">
            <v>1.05</v>
          </cell>
          <cell r="I928">
            <v>43465</v>
          </cell>
        </row>
        <row r="929">
          <cell r="A929" t="str">
            <v>Barra de seguridad 18" d=1 1/4"Acero inox import**</v>
          </cell>
          <cell r="B929">
            <v>100218</v>
          </cell>
          <cell r="C929" t="str">
            <v>UNI</v>
          </cell>
          <cell r="D929">
            <v>118310</v>
          </cell>
          <cell r="E929" t="str">
            <v>2200EA</v>
          </cell>
          <cell r="F929">
            <v>39668</v>
          </cell>
          <cell r="G929">
            <v>80483</v>
          </cell>
          <cell r="H929">
            <v>1.47</v>
          </cell>
          <cell r="I929">
            <v>43465</v>
          </cell>
        </row>
        <row r="930">
          <cell r="A930" t="str">
            <v>Barra de seguridad 24" Acero inox import**</v>
          </cell>
          <cell r="B930">
            <v>100217</v>
          </cell>
          <cell r="C930" t="str">
            <v>UNI</v>
          </cell>
          <cell r="D930">
            <v>136057</v>
          </cell>
          <cell r="E930" t="str">
            <v>2200EA</v>
          </cell>
          <cell r="F930">
            <v>39668</v>
          </cell>
          <cell r="G930">
            <v>92556</v>
          </cell>
          <cell r="H930">
            <v>1.47</v>
          </cell>
          <cell r="I930">
            <v>43465</v>
          </cell>
        </row>
        <row r="931">
          <cell r="A931" t="str">
            <v>Barra de Seguridad abatible para Sanitarios</v>
          </cell>
          <cell r="B931">
            <v>106396</v>
          </cell>
          <cell r="C931" t="str">
            <v>UNI</v>
          </cell>
          <cell r="D931">
            <v>316811</v>
          </cell>
          <cell r="E931">
            <v>0</v>
          </cell>
          <cell r="F931">
            <v>43273</v>
          </cell>
          <cell r="G931">
            <v>301725</v>
          </cell>
          <cell r="H931">
            <v>1.05</v>
          </cell>
          <cell r="I931">
            <v>43465</v>
          </cell>
        </row>
        <row r="932">
          <cell r="A932" t="str">
            <v>Barra de Seguridad plegable para baños</v>
          </cell>
          <cell r="B932">
            <v>107106</v>
          </cell>
          <cell r="C932" t="str">
            <v>UNI</v>
          </cell>
          <cell r="D932">
            <v>362264</v>
          </cell>
          <cell r="E932">
            <v>0</v>
          </cell>
          <cell r="F932">
            <v>43395</v>
          </cell>
          <cell r="G932">
            <v>345013.13</v>
          </cell>
          <cell r="H932">
            <v>1.05</v>
          </cell>
          <cell r="I932">
            <v>43465</v>
          </cell>
        </row>
        <row r="933">
          <cell r="A933" t="str">
            <v>Barra Para Pasamanos</v>
          </cell>
          <cell r="B933">
            <v>106453</v>
          </cell>
          <cell r="C933" t="str">
            <v>UNI</v>
          </cell>
          <cell r="D933">
            <v>85090</v>
          </cell>
          <cell r="E933">
            <v>0</v>
          </cell>
          <cell r="F933">
            <v>42940</v>
          </cell>
          <cell r="G933">
            <v>78064</v>
          </cell>
          <cell r="H933">
            <v>1.0900000000000001</v>
          </cell>
          <cell r="I933">
            <v>43465</v>
          </cell>
        </row>
        <row r="934">
          <cell r="A934" t="str">
            <v>Barra segurid.18"Acero Sobrepon.Pared. Import.**</v>
          </cell>
          <cell r="B934">
            <v>102299</v>
          </cell>
          <cell r="C934" t="str">
            <v>UNI</v>
          </cell>
          <cell r="D934">
            <v>64099</v>
          </cell>
          <cell r="E934" t="str">
            <v>2200EA</v>
          </cell>
          <cell r="F934">
            <v>43270</v>
          </cell>
          <cell r="G934">
            <v>61047</v>
          </cell>
          <cell r="H934">
            <v>1.05</v>
          </cell>
          <cell r="I934">
            <v>43465</v>
          </cell>
        </row>
        <row r="935">
          <cell r="A935" t="str">
            <v>Barra segurid.Pared a Piso Acero</v>
          </cell>
          <cell r="B935">
            <v>102298</v>
          </cell>
          <cell r="C935" t="str">
            <v>UNI</v>
          </cell>
          <cell r="D935">
            <v>163585</v>
          </cell>
          <cell r="E935" t="str">
            <v>2200EA</v>
          </cell>
          <cell r="F935">
            <v>43378</v>
          </cell>
          <cell r="G935">
            <v>155795</v>
          </cell>
          <cell r="H935">
            <v>1.05</v>
          </cell>
          <cell r="I935">
            <v>43465</v>
          </cell>
        </row>
        <row r="936">
          <cell r="A936" t="str">
            <v>Barra Seguridad 36" Acero Inox. Satinada</v>
          </cell>
          <cell r="B936">
            <v>104514</v>
          </cell>
          <cell r="C936" t="str">
            <v>UNI</v>
          </cell>
          <cell r="D936">
            <v>119434</v>
          </cell>
          <cell r="E936" t="str">
            <v>8AA536</v>
          </cell>
          <cell r="F936">
            <v>41148</v>
          </cell>
          <cell r="G936">
            <v>91872</v>
          </cell>
          <cell r="H936">
            <v>1.3</v>
          </cell>
          <cell r="I936">
            <v>43465</v>
          </cell>
        </row>
        <row r="937">
          <cell r="A937" t="str">
            <v>Barra seguridad Discap.para.Sanit.sinTanque</v>
          </cell>
          <cell r="B937">
            <v>102297</v>
          </cell>
          <cell r="C937" t="str">
            <v>UNI</v>
          </cell>
          <cell r="D937">
            <v>186795</v>
          </cell>
          <cell r="E937" t="str">
            <v>2200EA</v>
          </cell>
          <cell r="F937">
            <v>43209</v>
          </cell>
          <cell r="G937">
            <v>177900</v>
          </cell>
          <cell r="H937">
            <v>1.05</v>
          </cell>
          <cell r="I937">
            <v>43465</v>
          </cell>
        </row>
        <row r="938">
          <cell r="A938" t="str">
            <v>Barraje BT preformado 500 A 6x1/2 para caja</v>
          </cell>
          <cell r="B938">
            <v>101635</v>
          </cell>
          <cell r="C938" t="str">
            <v>UNI</v>
          </cell>
          <cell r="D938">
            <v>160885</v>
          </cell>
          <cell r="E938">
            <v>0</v>
          </cell>
          <cell r="F938">
            <v>43172</v>
          </cell>
          <cell r="G938">
            <v>153224</v>
          </cell>
          <cell r="H938">
            <v>1.05</v>
          </cell>
          <cell r="I938">
            <v>43465</v>
          </cell>
        </row>
        <row r="939">
          <cell r="A939" t="str">
            <v>Barraje en Cobre de 150 AMP.</v>
          </cell>
          <cell r="B939">
            <v>102476</v>
          </cell>
          <cell r="C939" t="str">
            <v>UNI</v>
          </cell>
          <cell r="D939">
            <v>133148</v>
          </cell>
          <cell r="E939" t="str">
            <v>TWC-12M</v>
          </cell>
          <cell r="F939">
            <v>43230</v>
          </cell>
          <cell r="G939">
            <v>126808</v>
          </cell>
          <cell r="H939">
            <v>1.05</v>
          </cell>
          <cell r="I939">
            <v>43465</v>
          </cell>
        </row>
        <row r="940">
          <cell r="A940" t="str">
            <v>Barraje interconexión entre totalizador y transfer</v>
          </cell>
          <cell r="B940">
            <v>101630</v>
          </cell>
          <cell r="C940" t="str">
            <v>UNI</v>
          </cell>
          <cell r="D940">
            <v>7817202</v>
          </cell>
          <cell r="E940">
            <v>0</v>
          </cell>
          <cell r="F940">
            <v>42857</v>
          </cell>
          <cell r="G940">
            <v>7171745</v>
          </cell>
          <cell r="H940">
            <v>1.0900000000000001</v>
          </cell>
          <cell r="I940">
            <v>43465</v>
          </cell>
        </row>
        <row r="941">
          <cell r="A941" t="str">
            <v>Barraje interconexión totalizador y transfer 2</v>
          </cell>
          <cell r="B941">
            <v>101633</v>
          </cell>
          <cell r="C941" t="str">
            <v>UNI</v>
          </cell>
          <cell r="D941">
            <v>4253850</v>
          </cell>
          <cell r="E941">
            <v>0</v>
          </cell>
          <cell r="F941">
            <v>40399</v>
          </cell>
          <cell r="G941">
            <v>3105000</v>
          </cell>
          <cell r="H941">
            <v>1.37</v>
          </cell>
          <cell r="I941">
            <v>43465</v>
          </cell>
        </row>
        <row r="942">
          <cell r="A942" t="str">
            <v>Barraje para neutros de 30 circuitos Legran- tierr</v>
          </cell>
          <cell r="B942">
            <v>103370</v>
          </cell>
          <cell r="C942" t="str">
            <v>UNI</v>
          </cell>
          <cell r="D942">
            <v>112978</v>
          </cell>
          <cell r="E942">
            <v>0</v>
          </cell>
          <cell r="F942">
            <v>43185</v>
          </cell>
          <cell r="G942">
            <v>107597.83</v>
          </cell>
          <cell r="H942">
            <v>1.05</v>
          </cell>
          <cell r="I942">
            <v>43465</v>
          </cell>
        </row>
        <row r="943">
          <cell r="A943" t="str">
            <v>BARRAS</v>
          </cell>
          <cell r="B943">
            <v>104130</v>
          </cell>
          <cell r="C943" t="str">
            <v>UNI</v>
          </cell>
          <cell r="D943">
            <v>1749300</v>
          </cell>
          <cell r="E943">
            <v>0</v>
          </cell>
          <cell r="F943">
            <v>43249</v>
          </cell>
          <cell r="G943">
            <v>1666000</v>
          </cell>
          <cell r="H943">
            <v>1.05</v>
          </cell>
          <cell r="I943">
            <v>43465</v>
          </cell>
        </row>
        <row r="944">
          <cell r="A944" t="str">
            <v>Barras de giro rodadero</v>
          </cell>
          <cell r="B944">
            <v>100439</v>
          </cell>
          <cell r="C944" t="str">
            <v>UNI</v>
          </cell>
          <cell r="D944">
            <v>216023</v>
          </cell>
          <cell r="E944">
            <v>0</v>
          </cell>
          <cell r="F944">
            <v>43228</v>
          </cell>
          <cell r="G944">
            <v>205736</v>
          </cell>
          <cell r="H944">
            <v>1.05</v>
          </cell>
          <cell r="I944">
            <v>43465</v>
          </cell>
        </row>
        <row r="945">
          <cell r="A945" t="str">
            <v>Barras rodadero (Sumin e Ins) **</v>
          </cell>
          <cell r="B945">
            <v>100438</v>
          </cell>
          <cell r="C945" t="str">
            <v>UNI</v>
          </cell>
          <cell r="D945">
            <v>110838</v>
          </cell>
          <cell r="E945">
            <v>0</v>
          </cell>
          <cell r="F945">
            <v>39743</v>
          </cell>
          <cell r="G945">
            <v>75400</v>
          </cell>
          <cell r="H945">
            <v>1.47</v>
          </cell>
          <cell r="I945">
            <v>43465</v>
          </cell>
        </row>
        <row r="946">
          <cell r="A946" t="str">
            <v>BarraSeguridad 12"Acero Inox.Sobrepon a pared</v>
          </cell>
          <cell r="B946">
            <v>104310</v>
          </cell>
          <cell r="C946" t="str">
            <v>UNI</v>
          </cell>
          <cell r="D946">
            <v>90480</v>
          </cell>
          <cell r="E946">
            <v>0</v>
          </cell>
          <cell r="F946">
            <v>40952</v>
          </cell>
          <cell r="G946">
            <v>69600</v>
          </cell>
          <cell r="H946">
            <v>1.3</v>
          </cell>
          <cell r="I946">
            <v>43465</v>
          </cell>
        </row>
        <row r="947">
          <cell r="A947" t="str">
            <v>Barrera Antioxidante **</v>
          </cell>
          <cell r="B947">
            <v>102846</v>
          </cell>
          <cell r="C947" t="str">
            <v>GN</v>
          </cell>
          <cell r="D947">
            <v>47950</v>
          </cell>
          <cell r="E947">
            <v>303571</v>
          </cell>
          <cell r="F947">
            <v>40333</v>
          </cell>
          <cell r="G947">
            <v>35000</v>
          </cell>
          <cell r="H947">
            <v>1.37</v>
          </cell>
          <cell r="I947">
            <v>43465</v>
          </cell>
        </row>
        <row r="948">
          <cell r="A948" t="str">
            <v>BARRERA CICLO RUTA</v>
          </cell>
          <cell r="B948">
            <v>2211</v>
          </cell>
          <cell r="C948" t="str">
            <v>UNI</v>
          </cell>
          <cell r="D948">
            <v>619873</v>
          </cell>
          <cell r="E948" t="str">
            <v>BAR02</v>
          </cell>
          <cell r="F948">
            <v>40108</v>
          </cell>
          <cell r="G948">
            <v>445952</v>
          </cell>
          <cell r="H948">
            <v>1.39</v>
          </cell>
          <cell r="I948">
            <v>43465</v>
          </cell>
        </row>
        <row r="949">
          <cell r="A949" t="str">
            <v>Barrera Ciclo Ruta A-130 **</v>
          </cell>
          <cell r="B949">
            <v>100480</v>
          </cell>
          <cell r="C949" t="str">
            <v>UNI</v>
          </cell>
          <cell r="D949">
            <v>131925</v>
          </cell>
          <cell r="E949" t="str">
            <v>A-130</v>
          </cell>
          <cell r="F949">
            <v>40108</v>
          </cell>
          <cell r="G949">
            <v>94910</v>
          </cell>
          <cell r="H949">
            <v>1.39</v>
          </cell>
          <cell r="I949">
            <v>43465</v>
          </cell>
        </row>
        <row r="950">
          <cell r="A950" t="str">
            <v>Barrera Ciclo Ruta A-140 **</v>
          </cell>
          <cell r="B950">
            <v>100481</v>
          </cell>
          <cell r="C950" t="str">
            <v>UNI</v>
          </cell>
          <cell r="D950">
            <v>135971</v>
          </cell>
          <cell r="E950" t="str">
            <v>A-140</v>
          </cell>
          <cell r="F950">
            <v>40108</v>
          </cell>
          <cell r="G950">
            <v>97821</v>
          </cell>
          <cell r="H950">
            <v>1.39</v>
          </cell>
          <cell r="I950">
            <v>43465</v>
          </cell>
        </row>
        <row r="951">
          <cell r="A951" t="str">
            <v>Barrera Ciclo Ruta A-150 **</v>
          </cell>
          <cell r="B951">
            <v>100482</v>
          </cell>
          <cell r="C951" t="str">
            <v>UNI</v>
          </cell>
          <cell r="D951">
            <v>134667</v>
          </cell>
          <cell r="E951" t="str">
            <v>A-150</v>
          </cell>
          <cell r="F951">
            <v>40108</v>
          </cell>
          <cell r="G951">
            <v>96883</v>
          </cell>
          <cell r="H951">
            <v>1.39</v>
          </cell>
          <cell r="I951">
            <v>43465</v>
          </cell>
        </row>
        <row r="952">
          <cell r="A952" t="str">
            <v>Barrera Ciclo Ruta A-160 **</v>
          </cell>
          <cell r="B952">
            <v>100483</v>
          </cell>
          <cell r="C952" t="str">
            <v>UNI</v>
          </cell>
          <cell r="D952">
            <v>113400</v>
          </cell>
          <cell r="E952" t="str">
            <v>A-160</v>
          </cell>
          <cell r="F952">
            <v>41732</v>
          </cell>
          <cell r="G952">
            <v>90000</v>
          </cell>
          <cell r="H952">
            <v>1.26</v>
          </cell>
          <cell r="I952">
            <v>43465</v>
          </cell>
        </row>
        <row r="953">
          <cell r="A953" t="str">
            <v>Barrera LLenable L=1.45m;H=0.60; Ab=0.45m</v>
          </cell>
          <cell r="B953">
            <v>103073</v>
          </cell>
          <cell r="C953" t="str">
            <v>UNI</v>
          </cell>
          <cell r="D953">
            <v>190704</v>
          </cell>
          <cell r="E953" t="str">
            <v>.70</v>
          </cell>
          <cell r="F953">
            <v>40395</v>
          </cell>
          <cell r="G953">
            <v>139200</v>
          </cell>
          <cell r="H953">
            <v>1.37</v>
          </cell>
          <cell r="I953">
            <v>43465</v>
          </cell>
        </row>
        <row r="954">
          <cell r="A954" t="str">
            <v>Barrera LLenableH=0.60m;L=1.45m;Ab=0.45m.Sin</v>
          </cell>
          <cell r="B954">
            <v>103074</v>
          </cell>
          <cell r="C954" t="str">
            <v>UNI</v>
          </cell>
          <cell r="D954">
            <v>190704</v>
          </cell>
          <cell r="E954" t="str">
            <v>.70</v>
          </cell>
          <cell r="F954">
            <v>40399</v>
          </cell>
          <cell r="G954">
            <v>139200</v>
          </cell>
          <cell r="H954">
            <v>1.37</v>
          </cell>
          <cell r="I954">
            <v>43465</v>
          </cell>
        </row>
        <row r="955">
          <cell r="A955" t="str">
            <v>BARRERA NEW JERSEY.</v>
          </cell>
          <cell r="B955">
            <v>2175</v>
          </cell>
          <cell r="C955" t="str">
            <v>UNI</v>
          </cell>
          <cell r="D955">
            <v>333444</v>
          </cell>
          <cell r="E955" t="str">
            <v>BAR01</v>
          </cell>
          <cell r="F955">
            <v>40108</v>
          </cell>
          <cell r="G955">
            <v>239888</v>
          </cell>
          <cell r="H955">
            <v>1.39</v>
          </cell>
          <cell r="I955">
            <v>43465</v>
          </cell>
        </row>
        <row r="956">
          <cell r="A956" t="str">
            <v>BARRERA SEPARADOR VERDE</v>
          </cell>
          <cell r="B956">
            <v>2174</v>
          </cell>
          <cell r="C956" t="str">
            <v>UNI</v>
          </cell>
          <cell r="D956">
            <v>156080</v>
          </cell>
          <cell r="E956">
            <v>0</v>
          </cell>
          <cell r="F956">
            <v>40108</v>
          </cell>
          <cell r="G956">
            <v>112288</v>
          </cell>
          <cell r="H956">
            <v>1.39</v>
          </cell>
          <cell r="I956">
            <v>43465</v>
          </cell>
        </row>
        <row r="957">
          <cell r="A957" t="str">
            <v>BASE ASFALTICA COMPACTO</v>
          </cell>
          <cell r="B957">
            <v>966</v>
          </cell>
          <cell r="C957" t="str">
            <v>M3</v>
          </cell>
          <cell r="D957">
            <v>603517</v>
          </cell>
          <cell r="E957" t="str">
            <v>MDCI</v>
          </cell>
          <cell r="F957">
            <v>43175</v>
          </cell>
          <cell r="G957">
            <v>574778</v>
          </cell>
          <cell r="H957">
            <v>1.05</v>
          </cell>
          <cell r="I957">
            <v>43465</v>
          </cell>
        </row>
        <row r="958">
          <cell r="A958" t="str">
            <v>BASE ASFALTICA SUELTO MDC-1 (En Planta).</v>
          </cell>
          <cell r="B958">
            <v>967</v>
          </cell>
          <cell r="C958" t="str">
            <v>M3</v>
          </cell>
          <cell r="D958">
            <v>410957</v>
          </cell>
          <cell r="E958" t="str">
            <v>EN PLANTA</v>
          </cell>
          <cell r="F958">
            <v>43214</v>
          </cell>
          <cell r="G958">
            <v>391388</v>
          </cell>
          <cell r="H958">
            <v>1.05</v>
          </cell>
          <cell r="I958">
            <v>43465</v>
          </cell>
        </row>
        <row r="959">
          <cell r="A959" t="str">
            <v>BASE ASFALTICA SUELTO MDC-1 (En Planta).</v>
          </cell>
          <cell r="B959">
            <v>101485</v>
          </cell>
          <cell r="C959" t="str">
            <v>M3</v>
          </cell>
          <cell r="D959">
            <v>410957</v>
          </cell>
          <cell r="E959" t="str">
            <v>MDCI</v>
          </cell>
          <cell r="F959">
            <v>43214</v>
          </cell>
          <cell r="G959">
            <v>391388</v>
          </cell>
          <cell r="H959">
            <v>1.05</v>
          </cell>
          <cell r="I959">
            <v>43465</v>
          </cell>
        </row>
        <row r="960">
          <cell r="A960" t="str">
            <v>BASE Blanca P/LACA PINTUCO 7205</v>
          </cell>
          <cell r="B960">
            <v>1029</v>
          </cell>
          <cell r="C960" t="str">
            <v>GN</v>
          </cell>
          <cell r="D960">
            <v>67871</v>
          </cell>
          <cell r="E960">
            <v>119075</v>
          </cell>
          <cell r="F960">
            <v>40884</v>
          </cell>
          <cell r="G960">
            <v>50650</v>
          </cell>
          <cell r="H960">
            <v>1.34</v>
          </cell>
          <cell r="I960">
            <v>43465</v>
          </cell>
        </row>
        <row r="961">
          <cell r="A961" t="str">
            <v>BASE CAJA DE INSPECCION (315)160X110MM</v>
          </cell>
          <cell r="B961">
            <v>105683</v>
          </cell>
          <cell r="C961" t="str">
            <v>UNI</v>
          </cell>
          <cell r="D961">
            <v>62127</v>
          </cell>
          <cell r="E961">
            <v>0</v>
          </cell>
          <cell r="F961">
            <v>42297</v>
          </cell>
          <cell r="G961">
            <v>50924</v>
          </cell>
          <cell r="H961">
            <v>1.22</v>
          </cell>
          <cell r="I961">
            <v>43465</v>
          </cell>
        </row>
        <row r="962">
          <cell r="A962" t="str">
            <v>BASE CAJA DE INSPECCION (400)200X160MM</v>
          </cell>
          <cell r="B962">
            <v>105685</v>
          </cell>
          <cell r="C962" t="str">
            <v>UNI</v>
          </cell>
          <cell r="D962">
            <v>205530</v>
          </cell>
          <cell r="E962">
            <v>0</v>
          </cell>
          <cell r="F962">
            <v>42297</v>
          </cell>
          <cell r="G962">
            <v>168467</v>
          </cell>
          <cell r="H962">
            <v>1.22</v>
          </cell>
          <cell r="I962">
            <v>43465</v>
          </cell>
        </row>
        <row r="963">
          <cell r="A963" t="str">
            <v>BASE CAMARA DE INSPECCION (600) TIPO</v>
          </cell>
          <cell r="B963">
            <v>105686</v>
          </cell>
          <cell r="C963" t="str">
            <v>UNI</v>
          </cell>
          <cell r="D963">
            <v>708661</v>
          </cell>
          <cell r="E963">
            <v>0</v>
          </cell>
          <cell r="F963">
            <v>42297</v>
          </cell>
          <cell r="G963">
            <v>580870</v>
          </cell>
          <cell r="H963">
            <v>1.22</v>
          </cell>
          <cell r="I963">
            <v>43465</v>
          </cell>
        </row>
        <row r="964">
          <cell r="A964" t="str">
            <v>BASE CILINDRO CANECA M-120</v>
          </cell>
          <cell r="B964">
            <v>103739</v>
          </cell>
          <cell r="C964" t="str">
            <v>UNI</v>
          </cell>
          <cell r="D964">
            <v>39000</v>
          </cell>
          <cell r="E964">
            <v>0</v>
          </cell>
          <cell r="F964">
            <v>41079</v>
          </cell>
          <cell r="G964">
            <v>30000</v>
          </cell>
          <cell r="H964">
            <v>1.3</v>
          </cell>
          <cell r="I964">
            <v>43465</v>
          </cell>
        </row>
        <row r="965">
          <cell r="A965" t="str">
            <v>BASE GANULAR B-600 + TRANSPORTE</v>
          </cell>
          <cell r="B965">
            <v>103673</v>
          </cell>
          <cell r="C965" t="str">
            <v>M3</v>
          </cell>
          <cell r="D965">
            <v>60720</v>
          </cell>
          <cell r="E965">
            <v>0</v>
          </cell>
          <cell r="F965">
            <v>42443</v>
          </cell>
          <cell r="G965">
            <v>52800</v>
          </cell>
          <cell r="H965">
            <v>1.1499999999999999</v>
          </cell>
          <cell r="I965">
            <v>43465</v>
          </cell>
        </row>
        <row r="966">
          <cell r="A966" t="str">
            <v>BASE GRANULAR (recebo) Sin transporte</v>
          </cell>
          <cell r="B966">
            <v>101809</v>
          </cell>
          <cell r="C966" t="str">
            <v>M3</v>
          </cell>
          <cell r="D966">
            <v>42272</v>
          </cell>
          <cell r="E966">
            <v>0</v>
          </cell>
          <cell r="F966">
            <v>43167</v>
          </cell>
          <cell r="G966">
            <v>40259</v>
          </cell>
          <cell r="H966">
            <v>1.05</v>
          </cell>
          <cell r="I966">
            <v>43465</v>
          </cell>
        </row>
        <row r="967">
          <cell r="A967" t="str">
            <v>Base Granular + Transporte (recebo)</v>
          </cell>
          <cell r="B967">
            <v>104201</v>
          </cell>
          <cell r="C967" t="str">
            <v>M3</v>
          </cell>
          <cell r="D967">
            <v>75733</v>
          </cell>
          <cell r="E967">
            <v>0</v>
          </cell>
          <cell r="F967">
            <v>42786</v>
          </cell>
          <cell r="G967">
            <v>69480</v>
          </cell>
          <cell r="H967">
            <v>1.0900000000000001</v>
          </cell>
          <cell r="I967">
            <v>43465</v>
          </cell>
        </row>
        <row r="968">
          <cell r="A968" t="str">
            <v>BASE GRANULAR BG-1 (INVIAS)**</v>
          </cell>
          <cell r="B968">
            <v>103310</v>
          </cell>
          <cell r="C968" t="str">
            <v>M3</v>
          </cell>
          <cell r="D968">
            <v>81837</v>
          </cell>
          <cell r="E968">
            <v>0</v>
          </cell>
          <cell r="F968">
            <v>43214</v>
          </cell>
          <cell r="G968">
            <v>77940</v>
          </cell>
          <cell r="H968">
            <v>1.05</v>
          </cell>
          <cell r="I968">
            <v>43465</v>
          </cell>
        </row>
        <row r="969">
          <cell r="A969" t="str">
            <v>BASE GRANULAR BG-1 / BG-2</v>
          </cell>
          <cell r="B969">
            <v>104156</v>
          </cell>
          <cell r="C969" t="str">
            <v>M3</v>
          </cell>
          <cell r="D969">
            <v>81218</v>
          </cell>
          <cell r="E969">
            <v>0</v>
          </cell>
          <cell r="F969">
            <v>43367</v>
          </cell>
          <cell r="G969">
            <v>77350</v>
          </cell>
          <cell r="H969">
            <v>1.05</v>
          </cell>
          <cell r="I969">
            <v>43465</v>
          </cell>
        </row>
        <row r="970">
          <cell r="A970" t="str">
            <v>BASE GRANULAR BG-2 (INVIAS)</v>
          </cell>
          <cell r="B970">
            <v>103986</v>
          </cell>
          <cell r="C970" t="str">
            <v>M3</v>
          </cell>
          <cell r="D970">
            <v>83938</v>
          </cell>
          <cell r="E970">
            <v>0</v>
          </cell>
          <cell r="F970">
            <v>40634</v>
          </cell>
          <cell r="G970">
            <v>62640</v>
          </cell>
          <cell r="H970">
            <v>1.34</v>
          </cell>
          <cell r="I970">
            <v>43465</v>
          </cell>
        </row>
        <row r="971">
          <cell r="A971" t="str">
            <v>BASE LACA BLANCA PHILAAC 5001</v>
          </cell>
          <cell r="B971">
            <v>1030</v>
          </cell>
          <cell r="C971" t="str">
            <v>GN</v>
          </cell>
          <cell r="D971">
            <v>68340</v>
          </cell>
          <cell r="E971">
            <v>5001</v>
          </cell>
          <cell r="F971">
            <v>40798</v>
          </cell>
          <cell r="G971">
            <v>51000</v>
          </cell>
          <cell r="H971">
            <v>1.34</v>
          </cell>
          <cell r="I971">
            <v>43465</v>
          </cell>
        </row>
        <row r="972">
          <cell r="A972" t="str">
            <v>BASE MDC1 COMPACTO ESPESOR 5.0 Cm.</v>
          </cell>
          <cell r="B972">
            <v>970</v>
          </cell>
          <cell r="C972" t="str">
            <v>M2</v>
          </cell>
          <cell r="D972">
            <v>35338</v>
          </cell>
          <cell r="E972" t="str">
            <v>COMPACTO</v>
          </cell>
          <cell r="F972">
            <v>41232</v>
          </cell>
          <cell r="G972">
            <v>27183</v>
          </cell>
          <cell r="H972">
            <v>1.3</v>
          </cell>
          <cell r="I972">
            <v>43465</v>
          </cell>
        </row>
        <row r="973">
          <cell r="A973" t="str">
            <v>BASE MDC1 COMPACTO ESPESOR 7.0 Cm.</v>
          </cell>
          <cell r="B973">
            <v>971</v>
          </cell>
          <cell r="C973" t="str">
            <v>M2</v>
          </cell>
          <cell r="D973">
            <v>35461</v>
          </cell>
          <cell r="E973" t="str">
            <v>COMPACTO</v>
          </cell>
          <cell r="F973">
            <v>40927</v>
          </cell>
          <cell r="G973">
            <v>27278</v>
          </cell>
          <cell r="H973">
            <v>1.3</v>
          </cell>
          <cell r="I973">
            <v>43465</v>
          </cell>
        </row>
        <row r="974">
          <cell r="A974" t="str">
            <v>Base plana para punta 5/8" en cobre</v>
          </cell>
          <cell r="B974">
            <v>101489</v>
          </cell>
          <cell r="C974" t="str">
            <v>UNI</v>
          </cell>
          <cell r="D974">
            <v>120930</v>
          </cell>
          <cell r="E974">
            <v>0</v>
          </cell>
          <cell r="F974">
            <v>39988</v>
          </cell>
          <cell r="G974">
            <v>87000</v>
          </cell>
          <cell r="H974">
            <v>1.39</v>
          </cell>
          <cell r="I974">
            <v>43465</v>
          </cell>
        </row>
        <row r="975">
          <cell r="A975" t="str">
            <v>Base plana para punta 5/8" en cobre</v>
          </cell>
          <cell r="B975">
            <v>101489</v>
          </cell>
          <cell r="C975" t="str">
            <v>UNI</v>
          </cell>
          <cell r="D975">
            <v>119190</v>
          </cell>
          <cell r="E975">
            <v>0</v>
          </cell>
          <cell r="F975">
            <v>40470</v>
          </cell>
          <cell r="G975">
            <v>87000</v>
          </cell>
          <cell r="H975">
            <v>1.37</v>
          </cell>
          <cell r="I975">
            <v>43465</v>
          </cell>
        </row>
        <row r="976">
          <cell r="A976" t="str">
            <v>BASE PLASTICA PARASOL</v>
          </cell>
          <cell r="B976">
            <v>103755</v>
          </cell>
          <cell r="C976" t="str">
            <v>UNI</v>
          </cell>
          <cell r="D976">
            <v>104000</v>
          </cell>
          <cell r="E976">
            <v>0</v>
          </cell>
          <cell r="F976">
            <v>41080</v>
          </cell>
          <cell r="G976">
            <v>80000</v>
          </cell>
          <cell r="H976">
            <v>1.3</v>
          </cell>
          <cell r="I976">
            <v>43465</v>
          </cell>
        </row>
        <row r="977">
          <cell r="A977" t="str">
            <v>Base pref pozo **</v>
          </cell>
          <cell r="B977">
            <v>100639</v>
          </cell>
          <cell r="C977" t="str">
            <v>UNI</v>
          </cell>
          <cell r="D977">
            <v>822937</v>
          </cell>
          <cell r="E977" t="str">
            <v>MTPA-60</v>
          </cell>
          <cell r="F977">
            <v>40147</v>
          </cell>
          <cell r="G977">
            <v>592041</v>
          </cell>
          <cell r="H977">
            <v>1.39</v>
          </cell>
          <cell r="I977">
            <v>43465</v>
          </cell>
        </row>
        <row r="978">
          <cell r="A978" t="str">
            <v>Base vertical 90° para punta 5/8" en cobre</v>
          </cell>
          <cell r="B978">
            <v>101490</v>
          </cell>
          <cell r="C978" t="str">
            <v>UNI</v>
          </cell>
          <cell r="D978">
            <v>105396</v>
          </cell>
          <cell r="E978">
            <v>0</v>
          </cell>
          <cell r="F978">
            <v>43168</v>
          </cell>
          <cell r="G978">
            <v>100377</v>
          </cell>
          <cell r="H978">
            <v>1.05</v>
          </cell>
          <cell r="I978">
            <v>43465</v>
          </cell>
        </row>
        <row r="979">
          <cell r="A979" t="str">
            <v>BASES MESON GRANITO NEGRO SAN</v>
          </cell>
          <cell r="B979">
            <v>103291</v>
          </cell>
          <cell r="C979" t="str">
            <v>UNI</v>
          </cell>
          <cell r="D979">
            <v>149500</v>
          </cell>
          <cell r="E979">
            <v>0</v>
          </cell>
          <cell r="F979">
            <v>42612</v>
          </cell>
          <cell r="G979">
            <v>130000</v>
          </cell>
          <cell r="H979">
            <v>1.1499999999999999</v>
          </cell>
          <cell r="I979">
            <v>43465</v>
          </cell>
        </row>
        <row r="980">
          <cell r="A980" t="str">
            <v>BASTIDOR ABARCO</v>
          </cell>
          <cell r="B980">
            <v>2355</v>
          </cell>
          <cell r="C980" t="str">
            <v>UNI</v>
          </cell>
          <cell r="D980">
            <v>8896</v>
          </cell>
          <cell r="E980">
            <v>0</v>
          </cell>
          <cell r="F980">
            <v>40035</v>
          </cell>
          <cell r="G980">
            <v>6400</v>
          </cell>
          <cell r="H980">
            <v>1.39</v>
          </cell>
          <cell r="I980">
            <v>43465</v>
          </cell>
        </row>
        <row r="981">
          <cell r="A981" t="str">
            <v>BASTIDOR AMARILLO</v>
          </cell>
          <cell r="B981">
            <v>2359</v>
          </cell>
          <cell r="C981" t="str">
            <v>UNI</v>
          </cell>
          <cell r="D981">
            <v>4170</v>
          </cell>
          <cell r="E981">
            <v>0</v>
          </cell>
          <cell r="F981">
            <v>40035</v>
          </cell>
          <cell r="G981">
            <v>3000</v>
          </cell>
          <cell r="H981">
            <v>1.39</v>
          </cell>
          <cell r="I981">
            <v>43465</v>
          </cell>
        </row>
        <row r="982">
          <cell r="A982" t="str">
            <v>Basurera rectangularConcreto L 55 cm A 40 h=94</v>
          </cell>
          <cell r="B982">
            <v>106999</v>
          </cell>
          <cell r="C982" t="str">
            <v>UNI</v>
          </cell>
          <cell r="D982">
            <v>1549380</v>
          </cell>
          <cell r="E982">
            <v>0</v>
          </cell>
          <cell r="F982">
            <v>43346</v>
          </cell>
          <cell r="G982">
            <v>1475600</v>
          </cell>
          <cell r="H982">
            <v>1.05</v>
          </cell>
          <cell r="I982">
            <v>43465</v>
          </cell>
        </row>
        <row r="983">
          <cell r="A983" t="str">
            <v>Bateria para planta electrica 8dt 1600</v>
          </cell>
          <cell r="B983">
            <v>105871</v>
          </cell>
          <cell r="C983" t="str">
            <v>UNI</v>
          </cell>
          <cell r="D983">
            <v>769926</v>
          </cell>
          <cell r="E983">
            <v>0</v>
          </cell>
          <cell r="F983">
            <v>42599</v>
          </cell>
          <cell r="G983">
            <v>669501</v>
          </cell>
          <cell r="H983">
            <v>1.1499999999999999</v>
          </cell>
          <cell r="I983">
            <v>43465</v>
          </cell>
        </row>
        <row r="984">
          <cell r="A984" t="str">
            <v>Batería tractor 22NFIS-440 **</v>
          </cell>
          <cell r="B984">
            <v>103007</v>
          </cell>
          <cell r="C984" t="str">
            <v>UNI</v>
          </cell>
          <cell r="D984">
            <v>232818</v>
          </cell>
          <cell r="E984">
            <v>0</v>
          </cell>
          <cell r="F984">
            <v>40360</v>
          </cell>
          <cell r="G984">
            <v>169940</v>
          </cell>
          <cell r="H984">
            <v>1.37</v>
          </cell>
          <cell r="I984">
            <v>43465</v>
          </cell>
        </row>
        <row r="985">
          <cell r="A985" t="str">
            <v>BAYETILLA</v>
          </cell>
          <cell r="B985">
            <v>103250</v>
          </cell>
          <cell r="C985" t="str">
            <v>UNI</v>
          </cell>
          <cell r="D985">
            <v>3570</v>
          </cell>
          <cell r="E985">
            <v>0</v>
          </cell>
          <cell r="F985">
            <v>43223</v>
          </cell>
          <cell r="G985">
            <v>3400</v>
          </cell>
          <cell r="H985">
            <v>1.05</v>
          </cell>
          <cell r="I985">
            <v>43465</v>
          </cell>
        </row>
        <row r="986">
          <cell r="A986" t="str">
            <v>Bebedero M-110 **</v>
          </cell>
          <cell r="B986">
            <v>101442</v>
          </cell>
          <cell r="C986" t="str">
            <v>UNI</v>
          </cell>
          <cell r="D986">
            <v>2342693</v>
          </cell>
          <cell r="E986">
            <v>0</v>
          </cell>
          <cell r="F986">
            <v>43179</v>
          </cell>
          <cell r="G986">
            <v>2231136</v>
          </cell>
          <cell r="H986">
            <v>1.05</v>
          </cell>
          <cell r="I986">
            <v>43465</v>
          </cell>
        </row>
        <row r="987">
          <cell r="A987" t="str">
            <v>BebederoCaninoDobleAceroInox.304Cal.16</v>
          </cell>
          <cell r="B987">
            <v>105787</v>
          </cell>
          <cell r="C987" t="str">
            <v>UNI</v>
          </cell>
          <cell r="D987">
            <v>1467400</v>
          </cell>
          <cell r="E987">
            <v>0</v>
          </cell>
          <cell r="F987">
            <v>42503</v>
          </cell>
          <cell r="G987">
            <v>1276000</v>
          </cell>
          <cell r="H987">
            <v>1.1499999999999999</v>
          </cell>
          <cell r="I987">
            <v>43465</v>
          </cell>
        </row>
        <row r="988">
          <cell r="A988" t="str">
            <v>BELLA HELENA - Planta ornamental</v>
          </cell>
          <cell r="B988">
            <v>105189</v>
          </cell>
          <cell r="C988" t="str">
            <v>UNI</v>
          </cell>
          <cell r="D988">
            <v>2888</v>
          </cell>
          <cell r="E988">
            <v>0</v>
          </cell>
          <cell r="F988">
            <v>43243</v>
          </cell>
          <cell r="G988">
            <v>2750</v>
          </cell>
          <cell r="H988">
            <v>1.05</v>
          </cell>
          <cell r="I988">
            <v>43465</v>
          </cell>
        </row>
        <row r="989">
          <cell r="A989" t="str">
            <v>BENITIN DE 1. TONELADAS (Oper+Comb)</v>
          </cell>
          <cell r="B989">
            <v>105085</v>
          </cell>
          <cell r="C989" t="str">
            <v>DIA</v>
          </cell>
          <cell r="D989">
            <v>191904</v>
          </cell>
          <cell r="E989">
            <v>0</v>
          </cell>
          <cell r="F989">
            <v>43174</v>
          </cell>
          <cell r="G989">
            <v>182766</v>
          </cell>
          <cell r="H989">
            <v>1.05</v>
          </cell>
          <cell r="I989">
            <v>43465</v>
          </cell>
        </row>
        <row r="990">
          <cell r="A990" t="str">
            <v>BENITIN DE 2. TONELADAS (Oper+Comb)</v>
          </cell>
          <cell r="B990">
            <v>101242</v>
          </cell>
          <cell r="C990" t="str">
            <v>DIA</v>
          </cell>
          <cell r="D990">
            <v>241280</v>
          </cell>
          <cell r="E990" t="str">
            <v>Vibrocompact</v>
          </cell>
          <cell r="F990">
            <v>41183</v>
          </cell>
          <cell r="G990">
            <v>185600</v>
          </cell>
          <cell r="H990">
            <v>1.3</v>
          </cell>
          <cell r="I990">
            <v>43465</v>
          </cell>
        </row>
        <row r="991">
          <cell r="A991" t="str">
            <v>BENITIN DE 2.5 TONELADAS</v>
          </cell>
          <cell r="B991">
            <v>3305</v>
          </cell>
          <cell r="C991" t="str">
            <v>HR</v>
          </cell>
          <cell r="D991">
            <v>23838</v>
          </cell>
          <cell r="E991" t="str">
            <v>Vibrocompact</v>
          </cell>
          <cell r="F991">
            <v>40366</v>
          </cell>
          <cell r="G991">
            <v>17400</v>
          </cell>
          <cell r="H991">
            <v>1.37</v>
          </cell>
          <cell r="I991">
            <v>43465</v>
          </cell>
        </row>
        <row r="992">
          <cell r="A992" t="str">
            <v>BENTONITA SODICA (BENTOGEL) SACO DE 50</v>
          </cell>
          <cell r="B992">
            <v>105625</v>
          </cell>
          <cell r="C992" t="str">
            <v>KG</v>
          </cell>
          <cell r="D992">
            <v>1010</v>
          </cell>
          <cell r="E992">
            <v>0</v>
          </cell>
          <cell r="F992">
            <v>43241</v>
          </cell>
          <cell r="G992">
            <v>962</v>
          </cell>
          <cell r="H992">
            <v>1.05</v>
          </cell>
          <cell r="I992">
            <v>43465</v>
          </cell>
        </row>
        <row r="993">
          <cell r="A993" t="str">
            <v>BIBLIOTECA MODULAR 6 ENTREPAÑOS REF.</v>
          </cell>
          <cell r="B993">
            <v>4030</v>
          </cell>
          <cell r="C993" t="str">
            <v>UNI</v>
          </cell>
          <cell r="D993">
            <v>332210</v>
          </cell>
          <cell r="E993">
            <v>62107</v>
          </cell>
          <cell r="F993">
            <v>39892</v>
          </cell>
          <cell r="G993">
            <v>239000</v>
          </cell>
          <cell r="H993">
            <v>1.39</v>
          </cell>
          <cell r="I993">
            <v>43465</v>
          </cell>
        </row>
        <row r="994">
          <cell r="A994" t="str">
            <v>Bicarbinato de Sodio</v>
          </cell>
          <cell r="B994">
            <v>105151</v>
          </cell>
          <cell r="C994" t="str">
            <v>KG</v>
          </cell>
          <cell r="D994">
            <v>3157</v>
          </cell>
          <cell r="E994">
            <v>0</v>
          </cell>
          <cell r="F994">
            <v>42810</v>
          </cell>
          <cell r="G994">
            <v>2896.01</v>
          </cell>
          <cell r="H994">
            <v>1.0900000000000001</v>
          </cell>
          <cell r="I994">
            <v>43465</v>
          </cell>
        </row>
        <row r="995">
          <cell r="A995" t="str">
            <v>Bicicletero / Cicloparquedero M-100 (Sum) **</v>
          </cell>
          <cell r="B995">
            <v>101374</v>
          </cell>
          <cell r="C995" t="str">
            <v>UNI</v>
          </cell>
          <cell r="D995">
            <v>443873</v>
          </cell>
          <cell r="E995" t="str">
            <v>BICIM100</v>
          </cell>
          <cell r="F995">
            <v>43321</v>
          </cell>
          <cell r="G995">
            <v>422736</v>
          </cell>
          <cell r="H995">
            <v>1.05</v>
          </cell>
          <cell r="I995">
            <v>43465</v>
          </cell>
        </row>
        <row r="996">
          <cell r="A996" t="str">
            <v>Bicicletero Acero Inox. en espiral (10 Puestos)</v>
          </cell>
          <cell r="B996">
            <v>105887</v>
          </cell>
          <cell r="C996" t="str">
            <v>UNI</v>
          </cell>
          <cell r="D996">
            <v>955868</v>
          </cell>
          <cell r="E996">
            <v>0</v>
          </cell>
          <cell r="F996">
            <v>43175</v>
          </cell>
          <cell r="G996">
            <v>910350</v>
          </cell>
          <cell r="H996">
            <v>1.05</v>
          </cell>
          <cell r="I996">
            <v>43465</v>
          </cell>
        </row>
        <row r="997">
          <cell r="A997" t="str">
            <v>Bicicletero de espiral acero inoxidable</v>
          </cell>
          <cell r="B997">
            <v>105238</v>
          </cell>
          <cell r="C997" t="str">
            <v>UNI</v>
          </cell>
          <cell r="D997">
            <v>672220</v>
          </cell>
          <cell r="E997" t="str">
            <v>BICIM100</v>
          </cell>
          <cell r="F997">
            <v>42079</v>
          </cell>
          <cell r="G997">
            <v>551000</v>
          </cell>
          <cell r="H997">
            <v>1.22</v>
          </cell>
          <cell r="I997">
            <v>43465</v>
          </cell>
        </row>
        <row r="998">
          <cell r="A998" t="str">
            <v>Bicicletero M-101 **</v>
          </cell>
          <cell r="B998">
            <v>100401</v>
          </cell>
          <cell r="C998" t="str">
            <v>UNI</v>
          </cell>
          <cell r="D998">
            <v>599760</v>
          </cell>
          <cell r="E998" t="str">
            <v>BICIM100</v>
          </cell>
          <cell r="F998">
            <v>43174</v>
          </cell>
          <cell r="G998">
            <v>571200</v>
          </cell>
          <cell r="H998">
            <v>1.05</v>
          </cell>
          <cell r="I998">
            <v>43465</v>
          </cell>
        </row>
        <row r="999">
          <cell r="A999" t="str">
            <v>BIDE STILO BONE CRNA</v>
          </cell>
          <cell r="B999">
            <v>539</v>
          </cell>
          <cell r="C999" t="str">
            <v>UNI</v>
          </cell>
          <cell r="D999">
            <v>544301</v>
          </cell>
          <cell r="E999" t="str">
            <v>8458 color</v>
          </cell>
          <cell r="F999">
            <v>40400</v>
          </cell>
          <cell r="G999">
            <v>397300</v>
          </cell>
          <cell r="H999">
            <v>1.37</v>
          </cell>
          <cell r="I999">
            <v>43465</v>
          </cell>
        </row>
        <row r="1000">
          <cell r="A1000" t="str">
            <v>BIDET ELITE Blanco</v>
          </cell>
          <cell r="B1000">
            <v>538</v>
          </cell>
          <cell r="C1000" t="str">
            <v>UNI</v>
          </cell>
          <cell r="D1000">
            <v>569783</v>
          </cell>
          <cell r="E1000">
            <v>847</v>
          </cell>
          <cell r="F1000">
            <v>40400</v>
          </cell>
          <cell r="G1000">
            <v>415900</v>
          </cell>
          <cell r="H1000">
            <v>1.37</v>
          </cell>
          <cell r="I1000">
            <v>43465</v>
          </cell>
        </row>
        <row r="1001">
          <cell r="A1001" t="str">
            <v>BIDET TREVI CRNA</v>
          </cell>
          <cell r="B1001">
            <v>540</v>
          </cell>
          <cell r="C1001" t="str">
            <v>UNI</v>
          </cell>
          <cell r="D1001">
            <v>544301</v>
          </cell>
          <cell r="E1001" t="str">
            <v>CROMO</v>
          </cell>
          <cell r="F1001">
            <v>40400</v>
          </cell>
          <cell r="G1001">
            <v>397300</v>
          </cell>
          <cell r="H1001">
            <v>1.37</v>
          </cell>
          <cell r="I1001">
            <v>43465</v>
          </cell>
        </row>
        <row r="1002">
          <cell r="A1002" t="str">
            <v>BIOSALUDABLE BICICLETA ESTÁTICA</v>
          </cell>
          <cell r="B1002">
            <v>104456</v>
          </cell>
          <cell r="C1002" t="str">
            <v>UNI</v>
          </cell>
          <cell r="D1002">
            <v>2137853</v>
          </cell>
          <cell r="E1002">
            <v>0</v>
          </cell>
          <cell r="F1002">
            <v>43222</v>
          </cell>
          <cell r="G1002">
            <v>2036050</v>
          </cell>
          <cell r="H1002">
            <v>1.05</v>
          </cell>
          <cell r="I1002">
            <v>43465</v>
          </cell>
        </row>
        <row r="1003">
          <cell r="A1003" t="str">
            <v>BIOSALUDABLE ELIPTICA</v>
          </cell>
          <cell r="B1003">
            <v>104455</v>
          </cell>
          <cell r="C1003" t="str">
            <v>UNI</v>
          </cell>
          <cell r="D1003">
            <v>2249100</v>
          </cell>
          <cell r="E1003">
            <v>0</v>
          </cell>
          <cell r="F1003">
            <v>43222</v>
          </cell>
          <cell r="G1003">
            <v>2142000</v>
          </cell>
          <cell r="H1003">
            <v>1.05</v>
          </cell>
          <cell r="I1003">
            <v>43465</v>
          </cell>
        </row>
        <row r="1004">
          <cell r="A1004" t="str">
            <v>BIOSALUDABLE FLEXION DE ESPALDA</v>
          </cell>
          <cell r="B1004">
            <v>104124</v>
          </cell>
          <cell r="C1004" t="str">
            <v>UNI</v>
          </cell>
          <cell r="D1004">
            <v>2249100</v>
          </cell>
          <cell r="E1004">
            <v>0</v>
          </cell>
          <cell r="F1004">
            <v>43182</v>
          </cell>
          <cell r="G1004">
            <v>2142000</v>
          </cell>
          <cell r="H1004">
            <v>1.05</v>
          </cell>
          <cell r="I1004">
            <v>43465</v>
          </cell>
        </row>
        <row r="1005">
          <cell r="A1005" t="str">
            <v>BIOSALUDABLE MASAJEADOR DE ESPALDA</v>
          </cell>
          <cell r="B1005">
            <v>104461</v>
          </cell>
          <cell r="C1005" t="str">
            <v>UNI</v>
          </cell>
          <cell r="D1005">
            <v>2205368</v>
          </cell>
          <cell r="E1005">
            <v>0</v>
          </cell>
          <cell r="F1005">
            <v>43222</v>
          </cell>
          <cell r="G1005">
            <v>2100350</v>
          </cell>
          <cell r="H1005">
            <v>1.05</v>
          </cell>
          <cell r="I1005">
            <v>43465</v>
          </cell>
        </row>
        <row r="1006">
          <cell r="A1006" t="str">
            <v>BISAGRA 3" Tipo Muñeca</v>
          </cell>
          <cell r="B1006">
            <v>100961</v>
          </cell>
          <cell r="C1006" t="str">
            <v>UNI</v>
          </cell>
          <cell r="D1006">
            <v>5403</v>
          </cell>
          <cell r="E1006">
            <v>239</v>
          </cell>
          <cell r="F1006">
            <v>40339</v>
          </cell>
          <cell r="G1006">
            <v>3944</v>
          </cell>
          <cell r="H1006">
            <v>1.37</v>
          </cell>
          <cell r="I1006">
            <v>43465</v>
          </cell>
        </row>
        <row r="1007">
          <cell r="A1007" t="str">
            <v>BISAGRA CAPSULA ½" PAR</v>
          </cell>
          <cell r="B1007">
            <v>474</v>
          </cell>
          <cell r="C1007" t="str">
            <v>UNI</v>
          </cell>
          <cell r="D1007">
            <v>1203</v>
          </cell>
          <cell r="E1007">
            <v>188209</v>
          </cell>
          <cell r="F1007">
            <v>43223</v>
          </cell>
          <cell r="G1007">
            <v>1146</v>
          </cell>
          <cell r="H1007">
            <v>1.05</v>
          </cell>
          <cell r="I1007">
            <v>43465</v>
          </cell>
        </row>
        <row r="1008">
          <cell r="A1008" t="str">
            <v>BISAGRA CAPSULA 3/4" PAR</v>
          </cell>
          <cell r="B1008">
            <v>475</v>
          </cell>
          <cell r="C1008" t="str">
            <v>UNI</v>
          </cell>
          <cell r="D1008">
            <v>5628</v>
          </cell>
          <cell r="E1008">
            <v>188235</v>
          </cell>
          <cell r="F1008">
            <v>40884</v>
          </cell>
          <cell r="G1008">
            <v>4200</v>
          </cell>
          <cell r="H1008">
            <v>1.34</v>
          </cell>
          <cell r="I1008">
            <v>43465</v>
          </cell>
        </row>
        <row r="1009">
          <cell r="A1009" t="str">
            <v>BISAGRA CAPSULADA 1"</v>
          </cell>
          <cell r="B1009">
            <v>100839</v>
          </cell>
          <cell r="C1009" t="str">
            <v>PAR</v>
          </cell>
          <cell r="D1009">
            <v>16695</v>
          </cell>
          <cell r="E1009">
            <v>188209</v>
          </cell>
          <cell r="F1009">
            <v>43213</v>
          </cell>
          <cell r="G1009">
            <v>15900</v>
          </cell>
          <cell r="H1009">
            <v>1.05</v>
          </cell>
          <cell r="I1009">
            <v>43465</v>
          </cell>
        </row>
        <row r="1010">
          <cell r="A1010" t="str">
            <v>BISAGRA DE HIERRO</v>
          </cell>
          <cell r="B1010">
            <v>340</v>
          </cell>
          <cell r="C1010" t="str">
            <v>PAR</v>
          </cell>
          <cell r="D1010">
            <v>37800</v>
          </cell>
          <cell r="E1010">
            <v>0</v>
          </cell>
          <cell r="F1010">
            <v>41778</v>
          </cell>
          <cell r="G1010">
            <v>30000</v>
          </cell>
          <cell r="H1010">
            <v>1.26</v>
          </cell>
          <cell r="I1010">
            <v>43465</v>
          </cell>
        </row>
        <row r="1011">
          <cell r="A1011" t="str">
            <v>BISAGRA EN COBRE CABEZA PLANA 3"</v>
          </cell>
          <cell r="B1011">
            <v>472</v>
          </cell>
          <cell r="C1011" t="str">
            <v>UNI</v>
          </cell>
          <cell r="D1011">
            <v>1524</v>
          </cell>
          <cell r="E1011">
            <v>239</v>
          </cell>
          <cell r="F1011">
            <v>43166</v>
          </cell>
          <cell r="G1011">
            <v>1451</v>
          </cell>
          <cell r="H1011">
            <v>1.05</v>
          </cell>
          <cell r="I1011">
            <v>43465</v>
          </cell>
        </row>
        <row r="1012">
          <cell r="A1012" t="str">
            <v>BISAGRA HIDRÁULICA SPEEDY M-25 FUERZA</v>
          </cell>
          <cell r="B1012">
            <v>104713</v>
          </cell>
          <cell r="C1012" t="str">
            <v>UNI</v>
          </cell>
          <cell r="D1012">
            <v>414854</v>
          </cell>
          <cell r="E1012">
            <v>0</v>
          </cell>
          <cell r="F1012">
            <v>42965</v>
          </cell>
          <cell r="G1012">
            <v>380600</v>
          </cell>
          <cell r="H1012">
            <v>1.0900000000000001</v>
          </cell>
          <cell r="I1012">
            <v>43465</v>
          </cell>
        </row>
        <row r="1013">
          <cell r="A1013" t="str">
            <v>BISAGRA NUDO 2 1/2" EN COBRE CABEZA</v>
          </cell>
          <cell r="B1013">
            <v>473</v>
          </cell>
          <cell r="C1013" t="str">
            <v>UNI</v>
          </cell>
          <cell r="D1013">
            <v>2172</v>
          </cell>
          <cell r="E1013">
            <v>188524</v>
          </cell>
          <cell r="F1013">
            <v>43192</v>
          </cell>
          <cell r="G1013">
            <v>2069</v>
          </cell>
          <cell r="H1013">
            <v>1.05</v>
          </cell>
          <cell r="I1013">
            <v>43465</v>
          </cell>
        </row>
        <row r="1014">
          <cell r="A1014" t="str">
            <v>BISAGRA PARA MUEBLE PARCHE CIERRE</v>
          </cell>
          <cell r="B1014">
            <v>104576</v>
          </cell>
          <cell r="C1014" t="str">
            <v>UNI</v>
          </cell>
          <cell r="D1014">
            <v>3599</v>
          </cell>
          <cell r="E1014">
            <v>0</v>
          </cell>
          <cell r="F1014">
            <v>42111</v>
          </cell>
          <cell r="G1014">
            <v>2950</v>
          </cell>
          <cell r="H1014">
            <v>1.22</v>
          </cell>
          <cell r="I1014">
            <v>43465</v>
          </cell>
        </row>
        <row r="1015">
          <cell r="A1015" t="str">
            <v>Bisagra Perno Anticada 3x2.5pgCal.2.5mm</v>
          </cell>
          <cell r="B1015">
            <v>106423</v>
          </cell>
          <cell r="C1015" t="str">
            <v>UNI</v>
          </cell>
          <cell r="D1015">
            <v>5559</v>
          </cell>
          <cell r="E1015">
            <v>0</v>
          </cell>
          <cell r="F1015">
            <v>42965</v>
          </cell>
          <cell r="G1015">
            <v>5100</v>
          </cell>
          <cell r="H1015">
            <v>1.0900000000000001</v>
          </cell>
          <cell r="I1015">
            <v>43465</v>
          </cell>
        </row>
        <row r="1016">
          <cell r="A1016" t="str">
            <v>BISAGRA PISO DORADA PINTADA INAFER</v>
          </cell>
          <cell r="B1016">
            <v>1171</v>
          </cell>
          <cell r="C1016" t="str">
            <v>UNI</v>
          </cell>
          <cell r="D1016">
            <v>41138</v>
          </cell>
          <cell r="E1016">
            <v>189070</v>
          </cell>
          <cell r="F1016">
            <v>40884</v>
          </cell>
          <cell r="G1016">
            <v>30700</v>
          </cell>
          <cell r="H1016">
            <v>1.34</v>
          </cell>
          <cell r="I1016">
            <v>43465</v>
          </cell>
        </row>
        <row r="1017">
          <cell r="A1017" t="str">
            <v>BISAGRA PISTON O PIVOTE LARGA DIAM 1" X</v>
          </cell>
          <cell r="B1017">
            <v>3756</v>
          </cell>
          <cell r="C1017" t="str">
            <v>UNI</v>
          </cell>
          <cell r="D1017">
            <v>8348</v>
          </cell>
          <cell r="E1017">
            <v>188287</v>
          </cell>
          <cell r="F1017">
            <v>43203</v>
          </cell>
          <cell r="G1017">
            <v>7950</v>
          </cell>
          <cell r="H1017">
            <v>1.05</v>
          </cell>
          <cell r="I1017">
            <v>43465</v>
          </cell>
        </row>
        <row r="1018">
          <cell r="A1018" t="str">
            <v>BISAGRA REDONDA (CÁPSULA O PISTON) DE</v>
          </cell>
          <cell r="B1018">
            <v>106480</v>
          </cell>
          <cell r="C1018" t="str">
            <v>UNI</v>
          </cell>
          <cell r="D1018">
            <v>2243</v>
          </cell>
          <cell r="E1018">
            <v>0</v>
          </cell>
          <cell r="F1018">
            <v>43196</v>
          </cell>
          <cell r="G1018">
            <v>2136</v>
          </cell>
          <cell r="H1018">
            <v>1.05</v>
          </cell>
          <cell r="I1018">
            <v>43465</v>
          </cell>
        </row>
        <row r="1019">
          <cell r="A1019" t="str">
            <v>BISAGRA REDONDA O DE CAPSULA (1")</v>
          </cell>
          <cell r="B1019">
            <v>105544</v>
          </cell>
          <cell r="C1019" t="str">
            <v>UNI</v>
          </cell>
          <cell r="D1019">
            <v>14844</v>
          </cell>
          <cell r="E1019">
            <v>0</v>
          </cell>
          <cell r="F1019">
            <v>43181</v>
          </cell>
          <cell r="G1019">
            <v>14137</v>
          </cell>
          <cell r="H1019">
            <v>1.05</v>
          </cell>
          <cell r="I1019">
            <v>43465</v>
          </cell>
        </row>
        <row r="1020">
          <cell r="A1020" t="str">
            <v>Bizcocho TAPA POZO INSPECCION **</v>
          </cell>
          <cell r="B1020">
            <v>100418</v>
          </cell>
          <cell r="C1020" t="str">
            <v>UNI</v>
          </cell>
          <cell r="D1020">
            <v>898652</v>
          </cell>
          <cell r="E1020" t="str">
            <v>MTPA-60</v>
          </cell>
          <cell r="F1020">
            <v>41436</v>
          </cell>
          <cell r="G1020">
            <v>707600</v>
          </cell>
          <cell r="H1020">
            <v>1.27</v>
          </cell>
          <cell r="I1020">
            <v>43465</v>
          </cell>
        </row>
        <row r="1021">
          <cell r="A1021" t="str">
            <v>BLACK INSERT</v>
          </cell>
          <cell r="B1021">
            <v>104430</v>
          </cell>
          <cell r="C1021" t="str">
            <v>UNI</v>
          </cell>
          <cell r="D1021">
            <v>905</v>
          </cell>
          <cell r="E1021">
            <v>0</v>
          </cell>
          <cell r="F1021">
            <v>41120</v>
          </cell>
          <cell r="G1021">
            <v>696</v>
          </cell>
          <cell r="H1021">
            <v>1.3</v>
          </cell>
          <cell r="I1021">
            <v>43465</v>
          </cell>
        </row>
        <row r="1022">
          <cell r="A1022" t="str">
            <v>Black out negro **</v>
          </cell>
          <cell r="B1022">
            <v>101127</v>
          </cell>
          <cell r="C1022" t="str">
            <v>M2</v>
          </cell>
          <cell r="D1022">
            <v>79535</v>
          </cell>
          <cell r="E1022">
            <v>0</v>
          </cell>
          <cell r="F1022">
            <v>40346</v>
          </cell>
          <cell r="G1022">
            <v>58055</v>
          </cell>
          <cell r="H1022">
            <v>1.37</v>
          </cell>
          <cell r="I1022">
            <v>43465</v>
          </cell>
        </row>
        <row r="1023">
          <cell r="A1023" t="str">
            <v>BLINDAJE REJILLAS DE VENTILACION X 30</v>
          </cell>
          <cell r="B1023">
            <v>2647</v>
          </cell>
          <cell r="C1023" t="str">
            <v>ML</v>
          </cell>
          <cell r="D1023">
            <v>635680</v>
          </cell>
          <cell r="E1023" t="str">
            <v>MDF en Bgtá</v>
          </cell>
          <cell r="F1023">
            <v>40359</v>
          </cell>
          <cell r="G1023">
            <v>464000</v>
          </cell>
          <cell r="H1023">
            <v>1.37</v>
          </cell>
          <cell r="I1023">
            <v>43465</v>
          </cell>
        </row>
        <row r="1024">
          <cell r="A1024" t="str">
            <v>BLOQ. CONCRETO 20X20X40 + Transporte</v>
          </cell>
          <cell r="B1024">
            <v>100964</v>
          </cell>
          <cell r="C1024" t="str">
            <v>UNI</v>
          </cell>
          <cell r="D1024">
            <v>3665</v>
          </cell>
          <cell r="E1024" t="str">
            <v>Fab.</v>
          </cell>
          <cell r="F1024">
            <v>40337</v>
          </cell>
          <cell r="G1024">
            <v>2675</v>
          </cell>
          <cell r="H1024">
            <v>1.37</v>
          </cell>
          <cell r="I1024">
            <v>43465</v>
          </cell>
        </row>
        <row r="1025">
          <cell r="A1025" t="str">
            <v>BLOQ.ESTR.MEDIO 18x19x16 Piedra-Liso Obra</v>
          </cell>
          <cell r="B1025">
            <v>100547</v>
          </cell>
          <cell r="C1025" t="str">
            <v>UNI</v>
          </cell>
          <cell r="D1025">
            <v>2356</v>
          </cell>
          <cell r="E1025" t="str">
            <v>PT-16 Obra</v>
          </cell>
          <cell r="F1025">
            <v>40085</v>
          </cell>
          <cell r="G1025">
            <v>1695</v>
          </cell>
          <cell r="H1025">
            <v>1.39</v>
          </cell>
          <cell r="I1025">
            <v>43465</v>
          </cell>
        </row>
        <row r="1026">
          <cell r="A1026" t="str">
            <v>BLOQ.ESTR.MEDIO 18x19x16 Piedra-Liso Obra</v>
          </cell>
          <cell r="B1026">
            <v>100544</v>
          </cell>
          <cell r="C1026" t="str">
            <v>UNI</v>
          </cell>
          <cell r="D1026">
            <v>1779</v>
          </cell>
          <cell r="E1026" t="str">
            <v>PT-16 Obra</v>
          </cell>
          <cell r="F1026">
            <v>40085</v>
          </cell>
          <cell r="G1026">
            <v>1280</v>
          </cell>
          <cell r="H1026">
            <v>1.39</v>
          </cell>
          <cell r="I1026">
            <v>43465</v>
          </cell>
        </row>
        <row r="1027">
          <cell r="A1027" t="str">
            <v>BLOQUE #3 YOMASA 31.5x23x7 Perforado Fab.</v>
          </cell>
          <cell r="B1027">
            <v>1777</v>
          </cell>
          <cell r="C1027" t="str">
            <v>UNI</v>
          </cell>
          <cell r="D1027">
            <v>1152</v>
          </cell>
          <cell r="E1027" t="str">
            <v>Fab.</v>
          </cell>
          <cell r="F1027">
            <v>40814</v>
          </cell>
          <cell r="G1027">
            <v>860</v>
          </cell>
          <cell r="H1027">
            <v>1.34</v>
          </cell>
          <cell r="I1027">
            <v>43465</v>
          </cell>
        </row>
        <row r="1028">
          <cell r="A1028" t="str">
            <v>BLOQUE #3 YOMASA 31.5x23x7 Perforado Obra</v>
          </cell>
          <cell r="B1028">
            <v>2143</v>
          </cell>
          <cell r="C1028" t="str">
            <v>UNI</v>
          </cell>
          <cell r="D1028">
            <v>1280</v>
          </cell>
          <cell r="E1028" t="str">
            <v>Obra</v>
          </cell>
          <cell r="F1028">
            <v>40814</v>
          </cell>
          <cell r="G1028">
            <v>955</v>
          </cell>
          <cell r="H1028">
            <v>1.34</v>
          </cell>
          <cell r="I1028">
            <v>43465</v>
          </cell>
        </row>
        <row r="1029">
          <cell r="A1029" t="str">
            <v>BLOQUE #4 300 x 200 x 100</v>
          </cell>
          <cell r="B1029">
            <v>31912</v>
          </cell>
          <cell r="C1029" t="str">
            <v>UNI</v>
          </cell>
          <cell r="D1029">
            <v>949</v>
          </cell>
          <cell r="E1029" t="str">
            <v>Dep.</v>
          </cell>
          <cell r="F1029">
            <v>41235</v>
          </cell>
          <cell r="G1029">
            <v>730</v>
          </cell>
          <cell r="H1029">
            <v>1.3</v>
          </cell>
          <cell r="I1029">
            <v>43465</v>
          </cell>
        </row>
        <row r="1030">
          <cell r="A1030" t="str">
            <v>BLOQUE #4 32 x 20 x 9</v>
          </cell>
          <cell r="B1030">
            <v>31913</v>
          </cell>
          <cell r="C1030" t="str">
            <v>UNI</v>
          </cell>
          <cell r="D1030">
            <v>589</v>
          </cell>
          <cell r="E1030" t="str">
            <v>Dep.</v>
          </cell>
          <cell r="F1030">
            <v>40234</v>
          </cell>
          <cell r="G1030">
            <v>430</v>
          </cell>
          <cell r="H1030">
            <v>1.37</v>
          </cell>
          <cell r="I1030">
            <v>43465</v>
          </cell>
        </row>
        <row r="1031">
          <cell r="A1031" t="str">
            <v>BLOQUE #4 STA/FE 33x23x9 Fab.</v>
          </cell>
          <cell r="B1031">
            <v>1689</v>
          </cell>
          <cell r="C1031" t="str">
            <v>UNI</v>
          </cell>
          <cell r="D1031">
            <v>1050</v>
          </cell>
          <cell r="E1031" t="str">
            <v>Fab. BL4</v>
          </cell>
          <cell r="F1031">
            <v>43193</v>
          </cell>
          <cell r="G1031">
            <v>1000</v>
          </cell>
          <cell r="H1031">
            <v>1.05</v>
          </cell>
          <cell r="I1031">
            <v>43465</v>
          </cell>
        </row>
        <row r="1032">
          <cell r="A1032" t="str">
            <v>BLOQUE #4 STA/FE 33x23x9 Obra</v>
          </cell>
          <cell r="B1032">
            <v>114</v>
          </cell>
          <cell r="C1032" t="str">
            <v>UNI</v>
          </cell>
          <cell r="D1032">
            <v>893</v>
          </cell>
          <cell r="E1032" t="str">
            <v>Obra BL4</v>
          </cell>
          <cell r="F1032">
            <v>43245</v>
          </cell>
          <cell r="G1032">
            <v>850</v>
          </cell>
          <cell r="H1032">
            <v>1.05</v>
          </cell>
          <cell r="I1032">
            <v>43465</v>
          </cell>
        </row>
        <row r="1033">
          <cell r="A1033" t="str">
            <v>BLOQUE #4 USME 16.5x23x9 Medio Fab.</v>
          </cell>
          <cell r="B1033">
            <v>2409</v>
          </cell>
          <cell r="C1033" t="str">
            <v>UNI</v>
          </cell>
          <cell r="D1033">
            <v>525</v>
          </cell>
          <cell r="E1033" t="str">
            <v>Fab.</v>
          </cell>
          <cell r="F1033">
            <v>43193</v>
          </cell>
          <cell r="G1033">
            <v>500</v>
          </cell>
          <cell r="H1033">
            <v>1.05</v>
          </cell>
          <cell r="I1033">
            <v>43465</v>
          </cell>
        </row>
        <row r="1034">
          <cell r="A1034" t="str">
            <v>BLOQUE #4 USME TRADICIONAL 33x23x9 Fab.</v>
          </cell>
          <cell r="B1034">
            <v>1965</v>
          </cell>
          <cell r="C1034" t="str">
            <v>UNI</v>
          </cell>
          <cell r="D1034">
            <v>1112</v>
          </cell>
          <cell r="E1034" t="str">
            <v>Dep.</v>
          </cell>
          <cell r="F1034">
            <v>40813</v>
          </cell>
          <cell r="G1034">
            <v>830</v>
          </cell>
          <cell r="H1034">
            <v>1.34</v>
          </cell>
          <cell r="I1034">
            <v>43465</v>
          </cell>
        </row>
        <row r="1035">
          <cell r="A1035" t="str">
            <v>BLOQUE #4 YOMASA 30x20x10 Estandar Fab.</v>
          </cell>
          <cell r="B1035">
            <v>1778</v>
          </cell>
          <cell r="C1035" t="str">
            <v>UNI</v>
          </cell>
          <cell r="D1035">
            <v>884</v>
          </cell>
          <cell r="E1035" t="str">
            <v>Fab.</v>
          </cell>
          <cell r="F1035">
            <v>40814</v>
          </cell>
          <cell r="G1035">
            <v>660</v>
          </cell>
          <cell r="H1035">
            <v>1.34</v>
          </cell>
          <cell r="I1035">
            <v>43465</v>
          </cell>
        </row>
        <row r="1036">
          <cell r="A1036" t="str">
            <v>BLOQUE #4S YOMASA 30x20x10 Perforado Obra</v>
          </cell>
          <cell r="B1036">
            <v>2145</v>
          </cell>
          <cell r="C1036" t="str">
            <v>UNI</v>
          </cell>
          <cell r="D1036">
            <v>1012</v>
          </cell>
          <cell r="E1036" t="str">
            <v>Obra</v>
          </cell>
          <cell r="F1036">
            <v>40814</v>
          </cell>
          <cell r="G1036">
            <v>755</v>
          </cell>
          <cell r="H1036">
            <v>1.34</v>
          </cell>
          <cell r="I1036">
            <v>43465</v>
          </cell>
        </row>
        <row r="1037">
          <cell r="A1037" t="str">
            <v>BLOQUE #5 32 x 20 x 115</v>
          </cell>
          <cell r="B1037">
            <v>31914</v>
          </cell>
          <cell r="C1037" t="str">
            <v>UNI</v>
          </cell>
          <cell r="D1037">
            <v>795</v>
          </cell>
          <cell r="E1037" t="str">
            <v>Dep.</v>
          </cell>
          <cell r="F1037">
            <v>40234</v>
          </cell>
          <cell r="G1037">
            <v>580</v>
          </cell>
          <cell r="H1037">
            <v>1.37</v>
          </cell>
          <cell r="I1037">
            <v>43465</v>
          </cell>
        </row>
        <row r="1038">
          <cell r="A1038" t="str">
            <v>BLOQUE #5 33x23x11.5 Obra Perf.Vertical +</v>
          </cell>
          <cell r="B1038">
            <v>116</v>
          </cell>
          <cell r="C1038" t="str">
            <v>UNI</v>
          </cell>
          <cell r="D1038">
            <v>1181</v>
          </cell>
          <cell r="E1038" t="str">
            <v>Obra BL5</v>
          </cell>
          <cell r="F1038">
            <v>43273</v>
          </cell>
          <cell r="G1038">
            <v>1125</v>
          </cell>
          <cell r="H1038">
            <v>1.05</v>
          </cell>
          <cell r="I1038">
            <v>43465</v>
          </cell>
        </row>
        <row r="1039">
          <cell r="A1039" t="str">
            <v>BLOQUE #5 STA/FE 33x23x11.5 Fab.</v>
          </cell>
          <cell r="B1039">
            <v>1690</v>
          </cell>
          <cell r="C1039" t="str">
            <v>UNI</v>
          </cell>
          <cell r="D1039">
            <v>1139</v>
          </cell>
          <cell r="E1039" t="str">
            <v>Fab. BL5</v>
          </cell>
          <cell r="F1039">
            <v>41172</v>
          </cell>
          <cell r="G1039">
            <v>876</v>
          </cell>
          <cell r="H1039">
            <v>1.3</v>
          </cell>
          <cell r="I1039">
            <v>43465</v>
          </cell>
        </row>
        <row r="1040">
          <cell r="A1040" t="str">
            <v>BLOQUE #5 TRADICIONAL 33x23x12 +</v>
          </cell>
          <cell r="B1040">
            <v>1966</v>
          </cell>
          <cell r="C1040" t="str">
            <v>UNI</v>
          </cell>
          <cell r="D1040">
            <v>1260</v>
          </cell>
          <cell r="E1040" t="str">
            <v>Dep.</v>
          </cell>
          <cell r="F1040">
            <v>43193</v>
          </cell>
          <cell r="G1040">
            <v>1200</v>
          </cell>
          <cell r="H1040">
            <v>1.05</v>
          </cell>
          <cell r="I1040">
            <v>43465</v>
          </cell>
        </row>
        <row r="1041">
          <cell r="A1041" t="str">
            <v>BLOQUE #5 USME TRADIC. 16.5x23x12 Medio</v>
          </cell>
          <cell r="B1041">
            <v>2408</v>
          </cell>
          <cell r="C1041" t="str">
            <v>UNI</v>
          </cell>
          <cell r="D1041">
            <v>578</v>
          </cell>
          <cell r="E1041" t="str">
            <v>Fab.</v>
          </cell>
          <cell r="F1041">
            <v>43193</v>
          </cell>
          <cell r="G1041">
            <v>550</v>
          </cell>
          <cell r="H1041">
            <v>1.05</v>
          </cell>
          <cell r="I1041">
            <v>43465</v>
          </cell>
        </row>
        <row r="1042">
          <cell r="A1042" t="str">
            <v>BLOQUE #5S YOMASA 30x20x12 Perforado Fab.</v>
          </cell>
          <cell r="B1042">
            <v>1779</v>
          </cell>
          <cell r="C1042" t="str">
            <v>UNI</v>
          </cell>
          <cell r="D1042">
            <v>911</v>
          </cell>
          <cell r="E1042" t="str">
            <v>Fab.</v>
          </cell>
          <cell r="F1042">
            <v>40814</v>
          </cell>
          <cell r="G1042">
            <v>680</v>
          </cell>
          <cell r="H1042">
            <v>1.34</v>
          </cell>
          <cell r="I1042">
            <v>43465</v>
          </cell>
        </row>
        <row r="1043">
          <cell r="A1043" t="str">
            <v>BLOQUE #5S YOMASA 30x20x12 Perforado Obra</v>
          </cell>
          <cell r="B1043">
            <v>2148</v>
          </cell>
          <cell r="C1043" t="str">
            <v>UNI</v>
          </cell>
          <cell r="D1043">
            <v>1039</v>
          </cell>
          <cell r="E1043" t="str">
            <v>Obra</v>
          </cell>
          <cell r="F1043">
            <v>40814</v>
          </cell>
          <cell r="G1043">
            <v>775</v>
          </cell>
          <cell r="H1043">
            <v>1.34</v>
          </cell>
          <cell r="I1043">
            <v>43465</v>
          </cell>
        </row>
        <row r="1044">
          <cell r="A1044" t="str">
            <v>BLOQUE ALIGERANT.BLOQELON</v>
          </cell>
          <cell r="B1044">
            <v>104281</v>
          </cell>
          <cell r="C1044" t="str">
            <v>UNI</v>
          </cell>
          <cell r="D1044">
            <v>3360</v>
          </cell>
          <cell r="E1044">
            <v>0</v>
          </cell>
          <cell r="F1044">
            <v>43297</v>
          </cell>
          <cell r="G1044">
            <v>3200</v>
          </cell>
          <cell r="H1044">
            <v>1.05</v>
          </cell>
          <cell r="I1044">
            <v>43465</v>
          </cell>
        </row>
        <row r="1045">
          <cell r="A1045" t="str">
            <v>BLOQUE CEMENTO PEAT.</v>
          </cell>
          <cell r="B1045">
            <v>104467</v>
          </cell>
          <cell r="C1045" t="str">
            <v>UNI</v>
          </cell>
          <cell r="D1045">
            <v>937</v>
          </cell>
          <cell r="E1045">
            <v>0</v>
          </cell>
          <cell r="F1045">
            <v>41122</v>
          </cell>
          <cell r="G1045">
            <v>721</v>
          </cell>
          <cell r="H1045">
            <v>1.3</v>
          </cell>
          <cell r="I1045">
            <v>43465</v>
          </cell>
        </row>
        <row r="1046">
          <cell r="A1046" t="str">
            <v>BLOQUE CEMENTO TIPO SPLIT 15X20X40</v>
          </cell>
          <cell r="B1046">
            <v>104952</v>
          </cell>
          <cell r="C1046" t="str">
            <v>UNI</v>
          </cell>
          <cell r="D1046">
            <v>4087</v>
          </cell>
          <cell r="E1046">
            <v>0</v>
          </cell>
          <cell r="F1046">
            <v>42128</v>
          </cell>
          <cell r="G1046">
            <v>3350</v>
          </cell>
          <cell r="H1046">
            <v>1.22</v>
          </cell>
          <cell r="I1046">
            <v>43465</v>
          </cell>
        </row>
        <row r="1047">
          <cell r="A1047" t="str">
            <v>Bloque concreto 10x20x20 medio Fab. **</v>
          </cell>
          <cell r="B1047">
            <v>100627</v>
          </cell>
          <cell r="C1047" t="str">
            <v>UNI</v>
          </cell>
          <cell r="D1047">
            <v>2014</v>
          </cell>
          <cell r="E1047" t="str">
            <v>Fab.</v>
          </cell>
          <cell r="F1047">
            <v>40344</v>
          </cell>
          <cell r="G1047">
            <v>1470</v>
          </cell>
          <cell r="H1047">
            <v>1.37</v>
          </cell>
          <cell r="I1047">
            <v>43465</v>
          </cell>
        </row>
        <row r="1048">
          <cell r="A1048" t="str">
            <v>Bloque concreto 12x20x20 medio Fab. **</v>
          </cell>
          <cell r="B1048">
            <v>100629</v>
          </cell>
          <cell r="C1048" t="str">
            <v>UNI</v>
          </cell>
          <cell r="D1048">
            <v>1439</v>
          </cell>
          <cell r="E1048" t="str">
            <v>Fab.</v>
          </cell>
          <cell r="F1048">
            <v>40344</v>
          </cell>
          <cell r="G1048">
            <v>1050</v>
          </cell>
          <cell r="H1048">
            <v>1.37</v>
          </cell>
          <cell r="I1048">
            <v>43465</v>
          </cell>
        </row>
        <row r="1049">
          <cell r="A1049" t="str">
            <v>Bloque concreto 12x20x40 enteroFab. **</v>
          </cell>
          <cell r="B1049">
            <v>100628</v>
          </cell>
          <cell r="C1049" t="str">
            <v>UNI</v>
          </cell>
          <cell r="D1049">
            <v>2908</v>
          </cell>
          <cell r="E1049" t="str">
            <v>Fab.</v>
          </cell>
          <cell r="F1049">
            <v>40658</v>
          </cell>
          <cell r="G1049">
            <v>2170</v>
          </cell>
          <cell r="H1049">
            <v>1.34</v>
          </cell>
          <cell r="I1049">
            <v>43465</v>
          </cell>
        </row>
        <row r="1050">
          <cell r="A1050" t="str">
            <v>Bloque concreto 15x20x20 medio Fab. **</v>
          </cell>
          <cell r="B1050">
            <v>100631</v>
          </cell>
          <cell r="C1050" t="str">
            <v>UNI</v>
          </cell>
          <cell r="D1050">
            <v>1586</v>
          </cell>
          <cell r="E1050" t="str">
            <v>Fab.</v>
          </cell>
          <cell r="F1050">
            <v>40344</v>
          </cell>
          <cell r="G1050">
            <v>1158</v>
          </cell>
          <cell r="H1050">
            <v>1.37</v>
          </cell>
          <cell r="I1050">
            <v>43465</v>
          </cell>
        </row>
        <row r="1051">
          <cell r="A1051" t="str">
            <v>Bloque concreto 15x20x40 enteroFab. **</v>
          </cell>
          <cell r="B1051">
            <v>100630</v>
          </cell>
          <cell r="C1051" t="str">
            <v>UNI</v>
          </cell>
          <cell r="D1051">
            <v>2644</v>
          </cell>
          <cell r="E1051" t="str">
            <v>Fab.</v>
          </cell>
          <cell r="F1051">
            <v>40344</v>
          </cell>
          <cell r="G1051">
            <v>1930</v>
          </cell>
          <cell r="H1051">
            <v>1.37</v>
          </cell>
          <cell r="I1051">
            <v>43465</v>
          </cell>
        </row>
        <row r="1052">
          <cell r="A1052" t="str">
            <v>Bloque concreto 20x20x20 medio Fab. **</v>
          </cell>
          <cell r="B1052">
            <v>100633</v>
          </cell>
          <cell r="C1052" t="str">
            <v>UNI</v>
          </cell>
          <cell r="D1052">
            <v>1247</v>
          </cell>
          <cell r="E1052" t="str">
            <v>Fab.</v>
          </cell>
          <cell r="F1052">
            <v>40344</v>
          </cell>
          <cell r="G1052">
            <v>910</v>
          </cell>
          <cell r="H1052">
            <v>1.37</v>
          </cell>
          <cell r="I1052">
            <v>43465</v>
          </cell>
        </row>
        <row r="1053">
          <cell r="A1053" t="str">
            <v>Bloque concreto 20x20x40 enteroFab. **</v>
          </cell>
          <cell r="B1053">
            <v>100632</v>
          </cell>
          <cell r="C1053" t="str">
            <v>UNI</v>
          </cell>
          <cell r="D1053">
            <v>3151</v>
          </cell>
          <cell r="E1053" t="str">
            <v>Fab.</v>
          </cell>
          <cell r="F1053">
            <v>40344</v>
          </cell>
          <cell r="G1053">
            <v>2300</v>
          </cell>
          <cell r="H1053">
            <v>1.37</v>
          </cell>
          <cell r="I1053">
            <v>43465</v>
          </cell>
        </row>
        <row r="1054">
          <cell r="A1054" t="str">
            <v>BLOQUE CONCRETO CONCREBLOCK</v>
          </cell>
          <cell r="B1054">
            <v>106</v>
          </cell>
          <cell r="C1054" t="str">
            <v>UNI</v>
          </cell>
          <cell r="D1054">
            <v>1781</v>
          </cell>
          <cell r="E1054" t="str">
            <v>Fab.</v>
          </cell>
          <cell r="F1054">
            <v>40344</v>
          </cell>
          <cell r="G1054">
            <v>1300</v>
          </cell>
          <cell r="H1054">
            <v>1.37</v>
          </cell>
          <cell r="I1054">
            <v>43465</v>
          </cell>
        </row>
        <row r="1055">
          <cell r="A1055" t="str">
            <v>BLOQUE CONCRETO CONCREBLOCK</v>
          </cell>
          <cell r="B1055">
            <v>107</v>
          </cell>
          <cell r="C1055" t="str">
            <v>UNI</v>
          </cell>
          <cell r="D1055">
            <v>2415</v>
          </cell>
          <cell r="E1055" t="str">
            <v>Fab.</v>
          </cell>
          <cell r="F1055">
            <v>43308</v>
          </cell>
          <cell r="G1055">
            <v>2300</v>
          </cell>
          <cell r="H1055">
            <v>1.05</v>
          </cell>
          <cell r="I1055">
            <v>43465</v>
          </cell>
        </row>
        <row r="1056">
          <cell r="A1056" t="str">
            <v>BLOQUE CONCRETO ESTRIADO 14X19X39 EN</v>
          </cell>
          <cell r="B1056">
            <v>103044</v>
          </cell>
          <cell r="C1056" t="str">
            <v>UNI</v>
          </cell>
          <cell r="D1056">
            <v>3651</v>
          </cell>
          <cell r="E1056">
            <v>0</v>
          </cell>
          <cell r="F1056">
            <v>43222</v>
          </cell>
          <cell r="G1056">
            <v>3477</v>
          </cell>
          <cell r="H1056">
            <v>1.05</v>
          </cell>
          <cell r="I1056">
            <v>43465</v>
          </cell>
        </row>
        <row r="1057">
          <cell r="A1057" t="str">
            <v>BLOQUE DE CEMENTO CUADRATICO</v>
          </cell>
          <cell r="B1057">
            <v>2207</v>
          </cell>
          <cell r="C1057" t="str">
            <v>M2</v>
          </cell>
          <cell r="D1057">
            <v>37808</v>
          </cell>
          <cell r="E1057" t="str">
            <v>A50</v>
          </cell>
          <cell r="F1057">
            <v>40108</v>
          </cell>
          <cell r="G1057">
            <v>27200</v>
          </cell>
          <cell r="H1057">
            <v>1.39</v>
          </cell>
          <cell r="I1057">
            <v>43465</v>
          </cell>
        </row>
        <row r="1058">
          <cell r="A1058" t="str">
            <v>BLOQUE DE CONEXION AMP 110CX 4 P</v>
          </cell>
          <cell r="B1058">
            <v>3434</v>
          </cell>
          <cell r="C1058" t="str">
            <v>UNI</v>
          </cell>
          <cell r="D1058">
            <v>3937</v>
          </cell>
          <cell r="E1058" t="str">
            <v>0-0558401-1</v>
          </cell>
          <cell r="F1058">
            <v>40500</v>
          </cell>
          <cell r="G1058">
            <v>2874</v>
          </cell>
          <cell r="H1058">
            <v>1.37</v>
          </cell>
          <cell r="I1058">
            <v>43465</v>
          </cell>
        </row>
        <row r="1059">
          <cell r="A1059" t="str">
            <v>BLOQUE DE EMPRADIZADO 35x35x6.5 FIBRIT</v>
          </cell>
          <cell r="B1059">
            <v>3912</v>
          </cell>
          <cell r="C1059" t="str">
            <v>M2</v>
          </cell>
          <cell r="D1059">
            <v>55185</v>
          </cell>
          <cell r="E1059" t="str">
            <v>BLQ-EMP</v>
          </cell>
          <cell r="F1059">
            <v>40347</v>
          </cell>
          <cell r="G1059">
            <v>40281</v>
          </cell>
          <cell r="H1059">
            <v>1.37</v>
          </cell>
          <cell r="I1059">
            <v>43465</v>
          </cell>
        </row>
        <row r="1060">
          <cell r="A1060" t="str">
            <v>BLOQUE DIV. CONCRETODO 10x20x40 Fab.</v>
          </cell>
          <cell r="B1060">
            <v>2624</v>
          </cell>
          <cell r="C1060" t="str">
            <v>UNI</v>
          </cell>
          <cell r="D1060">
            <v>1082</v>
          </cell>
          <cell r="E1060" t="str">
            <v>Fab.</v>
          </cell>
          <cell r="F1060">
            <v>40344</v>
          </cell>
          <cell r="G1060">
            <v>790</v>
          </cell>
          <cell r="H1060">
            <v>1.37</v>
          </cell>
          <cell r="I1060">
            <v>43465</v>
          </cell>
        </row>
        <row r="1061">
          <cell r="A1061" t="str">
            <v>BLOQUE DIV. MODULARES 9.5x19x39 Estrd.</v>
          </cell>
          <cell r="B1061">
            <v>2373</v>
          </cell>
          <cell r="C1061" t="str">
            <v>UNI</v>
          </cell>
          <cell r="D1061">
            <v>2192</v>
          </cell>
          <cell r="E1061" t="str">
            <v>PI-10 Obra</v>
          </cell>
          <cell r="F1061">
            <v>40344</v>
          </cell>
          <cell r="G1061">
            <v>1600</v>
          </cell>
          <cell r="H1061">
            <v>1.37</v>
          </cell>
          <cell r="I1061">
            <v>43465</v>
          </cell>
        </row>
        <row r="1062">
          <cell r="A1062" t="str">
            <v>BLOQUE DIV. MODULARES 9x19x19 Liso Obra</v>
          </cell>
          <cell r="B1062">
            <v>2374</v>
          </cell>
          <cell r="C1062" t="str">
            <v>UNI</v>
          </cell>
          <cell r="D1062">
            <v>1069</v>
          </cell>
          <cell r="E1062" t="str">
            <v>CM10 Obra</v>
          </cell>
          <cell r="F1062">
            <v>40344</v>
          </cell>
          <cell r="G1062">
            <v>780</v>
          </cell>
          <cell r="H1062">
            <v>1.37</v>
          </cell>
          <cell r="I1062">
            <v>43465</v>
          </cell>
        </row>
        <row r="1063">
          <cell r="A1063" t="str">
            <v>BLOQUE DIV. MODULARES 9x19x39 Liso Obra</v>
          </cell>
          <cell r="B1063">
            <v>110</v>
          </cell>
          <cell r="C1063" t="str">
            <v>UNI</v>
          </cell>
          <cell r="D1063">
            <v>2192</v>
          </cell>
          <cell r="E1063" t="str">
            <v>CT10 Obra</v>
          </cell>
          <cell r="F1063">
            <v>40344</v>
          </cell>
          <cell r="G1063">
            <v>1600</v>
          </cell>
          <cell r="H1063">
            <v>1.37</v>
          </cell>
          <cell r="I1063">
            <v>43465</v>
          </cell>
        </row>
        <row r="1064">
          <cell r="A1064" t="str">
            <v>BLOQUE ENCHAPE EA-10</v>
          </cell>
          <cell r="B1064">
            <v>2378</v>
          </cell>
          <cell r="C1064" t="str">
            <v>UNI</v>
          </cell>
          <cell r="D1064">
            <v>703</v>
          </cell>
          <cell r="E1064" t="str">
            <v>EA-10 Obra</v>
          </cell>
          <cell r="F1064">
            <v>40347</v>
          </cell>
          <cell r="G1064">
            <v>513</v>
          </cell>
          <cell r="H1064">
            <v>1.37</v>
          </cell>
          <cell r="I1064">
            <v>43465</v>
          </cell>
        </row>
        <row r="1065">
          <cell r="A1065" t="str">
            <v>BLOQUE ENCHAPE TEI-18</v>
          </cell>
          <cell r="B1065">
            <v>2377</v>
          </cell>
          <cell r="C1065" t="str">
            <v>UNI</v>
          </cell>
          <cell r="D1065">
            <v>2229</v>
          </cell>
          <cell r="E1065" t="str">
            <v>TEI-18 Obra</v>
          </cell>
          <cell r="F1065">
            <v>40347</v>
          </cell>
          <cell r="G1065">
            <v>1627</v>
          </cell>
          <cell r="H1065">
            <v>1.37</v>
          </cell>
          <cell r="I1065">
            <v>43465</v>
          </cell>
        </row>
        <row r="1066">
          <cell r="A1066" t="str">
            <v>BLOQUE ENCHAPE TPI-16</v>
          </cell>
          <cell r="B1066">
            <v>2376</v>
          </cell>
          <cell r="C1066" t="str">
            <v>UNI</v>
          </cell>
          <cell r="D1066">
            <v>2328</v>
          </cell>
          <cell r="E1066" t="str">
            <v>TPI-16 Obra</v>
          </cell>
          <cell r="F1066">
            <v>40347</v>
          </cell>
          <cell r="G1066">
            <v>1699</v>
          </cell>
          <cell r="H1066">
            <v>1.37</v>
          </cell>
          <cell r="I1066">
            <v>43465</v>
          </cell>
        </row>
        <row r="1067">
          <cell r="A1067" t="str">
            <v>BLOQUE ESCORIA CONCREBLOCK 10x20x40</v>
          </cell>
          <cell r="B1067">
            <v>112</v>
          </cell>
          <cell r="C1067" t="str">
            <v>UNI</v>
          </cell>
          <cell r="D1067">
            <v>1507</v>
          </cell>
          <cell r="E1067" t="str">
            <v>Fab.</v>
          </cell>
          <cell r="F1067">
            <v>40344</v>
          </cell>
          <cell r="G1067">
            <v>1100</v>
          </cell>
          <cell r="H1067">
            <v>1.37</v>
          </cell>
          <cell r="I1067">
            <v>43465</v>
          </cell>
        </row>
        <row r="1068">
          <cell r="A1068" t="str">
            <v>BLOQUE ESCORIA CONCREBLOCK 15x20x60</v>
          </cell>
          <cell r="B1068">
            <v>93</v>
          </cell>
          <cell r="C1068" t="str">
            <v>UNI</v>
          </cell>
          <cell r="D1068">
            <v>3475</v>
          </cell>
          <cell r="E1068" t="str">
            <v>Fab.</v>
          </cell>
          <cell r="F1068">
            <v>40105</v>
          </cell>
          <cell r="G1068">
            <v>2500</v>
          </cell>
          <cell r="H1068">
            <v>1.39</v>
          </cell>
          <cell r="I1068">
            <v>43465</v>
          </cell>
        </row>
        <row r="1069">
          <cell r="A1069" t="str">
            <v>BLOQUE ESCORIA CONCREBLOCK 20x20x40</v>
          </cell>
          <cell r="B1069">
            <v>113</v>
          </cell>
          <cell r="C1069" t="str">
            <v>UNI</v>
          </cell>
          <cell r="D1069">
            <v>3336</v>
          </cell>
          <cell r="E1069" t="str">
            <v>Fab.</v>
          </cell>
          <cell r="F1069">
            <v>40105</v>
          </cell>
          <cell r="G1069">
            <v>2400</v>
          </cell>
          <cell r="H1069">
            <v>1.39</v>
          </cell>
          <cell r="I1069">
            <v>43465</v>
          </cell>
        </row>
        <row r="1070">
          <cell r="A1070" t="str">
            <v>BLOQUE ESTRUCT.</v>
          </cell>
          <cell r="B1070">
            <v>2368</v>
          </cell>
          <cell r="C1070" t="str">
            <v>UNI</v>
          </cell>
          <cell r="D1070">
            <v>2655</v>
          </cell>
          <cell r="E1070" t="str">
            <v>PI-12 Obra</v>
          </cell>
          <cell r="F1070">
            <v>40344</v>
          </cell>
          <cell r="G1070">
            <v>1938</v>
          </cell>
          <cell r="H1070">
            <v>1.37</v>
          </cell>
          <cell r="I1070">
            <v>43465</v>
          </cell>
        </row>
        <row r="1071">
          <cell r="A1071" t="str">
            <v>BLOQUE ESTRUCT. MODULARES 19x19x19 Liso</v>
          </cell>
          <cell r="B1071">
            <v>2362</v>
          </cell>
          <cell r="C1071" t="str">
            <v>UNI</v>
          </cell>
          <cell r="D1071">
            <v>1850</v>
          </cell>
          <cell r="E1071" t="str">
            <v>CM-20 Obra</v>
          </cell>
          <cell r="F1071">
            <v>40344</v>
          </cell>
          <cell r="G1071">
            <v>1350</v>
          </cell>
          <cell r="H1071">
            <v>1.37</v>
          </cell>
          <cell r="I1071">
            <v>43465</v>
          </cell>
        </row>
        <row r="1072">
          <cell r="A1072" t="str">
            <v>BLOQUE ESTRUCT. MODULARES 36x19x16</v>
          </cell>
          <cell r="B1072">
            <v>2365</v>
          </cell>
          <cell r="C1072" t="str">
            <v>UNI</v>
          </cell>
          <cell r="D1072">
            <v>3083</v>
          </cell>
          <cell r="E1072" t="str">
            <v>PT-16 Obra</v>
          </cell>
          <cell r="F1072">
            <v>40344</v>
          </cell>
          <cell r="G1072">
            <v>2250</v>
          </cell>
          <cell r="H1072">
            <v>1.37</v>
          </cell>
          <cell r="I1072">
            <v>43465</v>
          </cell>
        </row>
        <row r="1073">
          <cell r="A1073" t="str">
            <v>BLOQUE ESTRUCT. MODULARES 39x19x12.5</v>
          </cell>
          <cell r="B1073">
            <v>2375</v>
          </cell>
          <cell r="C1073" t="str">
            <v>UNI</v>
          </cell>
          <cell r="D1073">
            <v>2809</v>
          </cell>
          <cell r="E1073" t="str">
            <v>EI-12 Obra</v>
          </cell>
          <cell r="F1073">
            <v>40344</v>
          </cell>
          <cell r="G1073">
            <v>2050</v>
          </cell>
          <cell r="H1073">
            <v>1.37</v>
          </cell>
          <cell r="I1073">
            <v>43465</v>
          </cell>
        </row>
        <row r="1074">
          <cell r="A1074" t="str">
            <v>BLOQUE ESTRUCT. MODULARES 39x19x16</v>
          </cell>
          <cell r="B1074">
            <v>2364</v>
          </cell>
          <cell r="C1074" t="str">
            <v>UNI</v>
          </cell>
          <cell r="D1074">
            <v>2943</v>
          </cell>
          <cell r="E1074" t="str">
            <v>PI-16 Obra</v>
          </cell>
          <cell r="F1074">
            <v>42849</v>
          </cell>
          <cell r="G1074">
            <v>2700</v>
          </cell>
          <cell r="H1074">
            <v>1.0900000000000001</v>
          </cell>
          <cell r="I1074">
            <v>43465</v>
          </cell>
        </row>
        <row r="1075">
          <cell r="A1075" t="str">
            <v>BLOQUE ESTRUCT. MODULARES 39x19x18</v>
          </cell>
          <cell r="B1075">
            <v>111</v>
          </cell>
          <cell r="C1075" t="str">
            <v>UNI</v>
          </cell>
          <cell r="D1075">
            <v>4220</v>
          </cell>
          <cell r="E1075" t="str">
            <v>EI-18 Obra</v>
          </cell>
          <cell r="F1075">
            <v>40344</v>
          </cell>
          <cell r="G1075">
            <v>3080</v>
          </cell>
          <cell r="H1075">
            <v>1.37</v>
          </cell>
          <cell r="I1075">
            <v>43465</v>
          </cell>
        </row>
        <row r="1076">
          <cell r="A1076" t="str">
            <v>BLOQUE ESTRUCT.36x19x16</v>
          </cell>
          <cell r="B1076">
            <v>100548</v>
          </cell>
          <cell r="C1076" t="str">
            <v>UNI</v>
          </cell>
          <cell r="D1076">
            <v>3652</v>
          </cell>
          <cell r="E1076" t="str">
            <v>PT-16 Obra</v>
          </cell>
          <cell r="F1076">
            <v>40344</v>
          </cell>
          <cell r="G1076">
            <v>2666</v>
          </cell>
          <cell r="H1076">
            <v>1.37</v>
          </cell>
          <cell r="I1076">
            <v>43465</v>
          </cell>
        </row>
        <row r="1077">
          <cell r="A1077" t="str">
            <v>BLOQUE ESTRUCT.36x19x16 Pied-Pied Obra</v>
          </cell>
          <cell r="B1077">
            <v>100542</v>
          </cell>
          <cell r="C1077" t="str">
            <v>UNI</v>
          </cell>
          <cell r="D1077">
            <v>4187</v>
          </cell>
          <cell r="E1077" t="str">
            <v>PT-16 Obra</v>
          </cell>
          <cell r="F1077">
            <v>40344</v>
          </cell>
          <cell r="G1077">
            <v>3056</v>
          </cell>
          <cell r="H1077">
            <v>1.37</v>
          </cell>
          <cell r="I1077">
            <v>43465</v>
          </cell>
        </row>
        <row r="1078">
          <cell r="A1078" t="str">
            <v>BLOQUE ESTRUCTMODULARES39x19x16</v>
          </cell>
          <cell r="B1078">
            <v>2370</v>
          </cell>
          <cell r="C1078" t="str">
            <v>UNI</v>
          </cell>
          <cell r="D1078">
            <v>3877</v>
          </cell>
          <cell r="E1078" t="str">
            <v>EI-15 Obra</v>
          </cell>
          <cell r="F1078">
            <v>40344</v>
          </cell>
          <cell r="G1078">
            <v>2830</v>
          </cell>
          <cell r="H1078">
            <v>1.37</v>
          </cell>
          <cell r="I1078">
            <v>43465</v>
          </cell>
        </row>
        <row r="1079">
          <cell r="A1079" t="str">
            <v>BLOQUE GRAMOQUIN 60X40X8CM +</v>
          </cell>
          <cell r="B1079">
            <v>103028</v>
          </cell>
          <cell r="C1079" t="str">
            <v>UNI</v>
          </cell>
          <cell r="D1079">
            <v>8873</v>
          </cell>
          <cell r="E1079">
            <v>0</v>
          </cell>
          <cell r="F1079">
            <v>43187</v>
          </cell>
          <cell r="G1079">
            <v>8450</v>
          </cell>
          <cell r="H1079">
            <v>1.05</v>
          </cell>
          <cell r="I1079">
            <v>43465</v>
          </cell>
        </row>
        <row r="1080">
          <cell r="A1080" t="str">
            <v>BLOQUE GRAMOQUIN Adoquin ecologico e=0.09</v>
          </cell>
          <cell r="B1080">
            <v>103491</v>
          </cell>
          <cell r="C1080" t="str">
            <v>M2</v>
          </cell>
          <cell r="D1080">
            <v>55746</v>
          </cell>
          <cell r="E1080">
            <v>0</v>
          </cell>
          <cell r="F1080">
            <v>43222</v>
          </cell>
          <cell r="G1080">
            <v>53091</v>
          </cell>
          <cell r="H1080">
            <v>1.05</v>
          </cell>
          <cell r="I1080">
            <v>43465</v>
          </cell>
        </row>
        <row r="1081">
          <cell r="A1081" t="str">
            <v>BLOQUE MADERA 18X18X3 MTS</v>
          </cell>
          <cell r="B1081">
            <v>103995</v>
          </cell>
          <cell r="C1081" t="str">
            <v>UNI</v>
          </cell>
          <cell r="D1081">
            <v>512952</v>
          </cell>
          <cell r="E1081">
            <v>0</v>
          </cell>
          <cell r="F1081">
            <v>40634</v>
          </cell>
          <cell r="G1081">
            <v>382800</v>
          </cell>
          <cell r="H1081">
            <v>1.34</v>
          </cell>
          <cell r="I1081">
            <v>43465</v>
          </cell>
        </row>
        <row r="1082">
          <cell r="A1082" t="str">
            <v>BLOQUE MEDIO #5(33X11.5X11.5CM) HELIOS</v>
          </cell>
          <cell r="B1082">
            <v>104313</v>
          </cell>
          <cell r="C1082" t="str">
            <v>UNI</v>
          </cell>
          <cell r="D1082">
            <v>923</v>
          </cell>
          <cell r="E1082">
            <v>0</v>
          </cell>
          <cell r="F1082">
            <v>40954</v>
          </cell>
          <cell r="G1082">
            <v>710</v>
          </cell>
          <cell r="H1082">
            <v>1.3</v>
          </cell>
          <cell r="I1082">
            <v>43465</v>
          </cell>
        </row>
        <row r="1083">
          <cell r="A1083" t="str">
            <v>BLOQUEESTRUCT36x19x16Liso-LisoObraGris(</v>
          </cell>
          <cell r="B1083">
            <v>100549</v>
          </cell>
          <cell r="C1083" t="str">
            <v>UNI</v>
          </cell>
          <cell r="D1083">
            <v>3141</v>
          </cell>
          <cell r="E1083" t="str">
            <v>PT-16 Obra</v>
          </cell>
          <cell r="F1083">
            <v>40105</v>
          </cell>
          <cell r="G1083">
            <v>2260</v>
          </cell>
          <cell r="H1083">
            <v>1.39</v>
          </cell>
          <cell r="I1083">
            <v>43465</v>
          </cell>
        </row>
        <row r="1084">
          <cell r="A1084" t="str">
            <v>BLOQUEO Y TRASLADO DE ARBOLES Arbol (5 –</v>
          </cell>
          <cell r="B1084">
            <v>105423</v>
          </cell>
          <cell r="C1084" t="str">
            <v>UNI</v>
          </cell>
          <cell r="D1084">
            <v>1078838</v>
          </cell>
          <cell r="E1084">
            <v>0</v>
          </cell>
          <cell r="F1084">
            <v>43172</v>
          </cell>
          <cell r="G1084">
            <v>1027465</v>
          </cell>
          <cell r="H1084">
            <v>1.05</v>
          </cell>
          <cell r="I1084">
            <v>43465</v>
          </cell>
        </row>
        <row r="1085">
          <cell r="A1085" t="str">
            <v>BLOQUEO Y TRASLADO DE ARBOLES Arbol(2 –</v>
          </cell>
          <cell r="B1085">
            <v>105421</v>
          </cell>
          <cell r="C1085" t="str">
            <v>UNI</v>
          </cell>
          <cell r="D1085">
            <v>499800</v>
          </cell>
          <cell r="E1085">
            <v>0</v>
          </cell>
          <cell r="F1085">
            <v>43172</v>
          </cell>
          <cell r="G1085">
            <v>476000</v>
          </cell>
          <cell r="H1085">
            <v>1.05</v>
          </cell>
          <cell r="I1085">
            <v>43465</v>
          </cell>
        </row>
        <row r="1086">
          <cell r="A1086" t="str">
            <v>BLOQUEO Y TRASLADO DE ARBOLESArbol</v>
          </cell>
          <cell r="B1086">
            <v>105424</v>
          </cell>
          <cell r="C1086" t="str">
            <v>UNI</v>
          </cell>
          <cell r="D1086">
            <v>2143050</v>
          </cell>
          <cell r="E1086">
            <v>0</v>
          </cell>
          <cell r="F1086">
            <v>43354</v>
          </cell>
          <cell r="G1086">
            <v>2041000</v>
          </cell>
          <cell r="H1086">
            <v>1.05</v>
          </cell>
          <cell r="I1086">
            <v>43465</v>
          </cell>
        </row>
        <row r="1087">
          <cell r="A1087" t="str">
            <v>BLOQUES Y LADRILLOS</v>
          </cell>
          <cell r="B1087">
            <v>3</v>
          </cell>
          <cell r="C1087">
            <v>0</v>
          </cell>
          <cell r="D1087" t="e">
            <v>#DIV/0!</v>
          </cell>
          <cell r="E1087">
            <v>0</v>
          </cell>
          <cell r="F1087">
            <v>0</v>
          </cell>
          <cell r="G1087">
            <v>0</v>
          </cell>
          <cell r="H1087" t="e">
            <v>#DIV/0!</v>
          </cell>
          <cell r="I1087">
            <v>43465</v>
          </cell>
        </row>
        <row r="1088">
          <cell r="A1088" t="str">
            <v>Bocel (1/4) laminado nacional **</v>
          </cell>
          <cell r="B1088">
            <v>105254</v>
          </cell>
          <cell r="C1088" t="str">
            <v>ML</v>
          </cell>
          <cell r="D1088">
            <v>3478</v>
          </cell>
          <cell r="E1088">
            <v>0</v>
          </cell>
          <cell r="F1088">
            <v>41870</v>
          </cell>
          <cell r="G1088">
            <v>2760</v>
          </cell>
          <cell r="H1088">
            <v>1.26</v>
          </cell>
          <cell r="I1088">
            <v>43465</v>
          </cell>
        </row>
        <row r="1089">
          <cell r="A1089" t="str">
            <v>Bocel (perfil T) laminado nacional **</v>
          </cell>
          <cell r="B1089">
            <v>103346</v>
          </cell>
          <cell r="C1089" t="str">
            <v>ML</v>
          </cell>
          <cell r="D1089">
            <v>3478</v>
          </cell>
          <cell r="E1089">
            <v>0</v>
          </cell>
          <cell r="F1089">
            <v>41870</v>
          </cell>
          <cell r="G1089">
            <v>2760</v>
          </cell>
          <cell r="H1089">
            <v>1.26</v>
          </cell>
          <cell r="I1089">
            <v>43465</v>
          </cell>
        </row>
        <row r="1090">
          <cell r="A1090" t="str">
            <v>BOCEL MADERA TRIANGULAR</v>
          </cell>
          <cell r="B1090">
            <v>102715</v>
          </cell>
          <cell r="C1090" t="str">
            <v>ML</v>
          </cell>
          <cell r="D1090">
            <v>1215</v>
          </cell>
          <cell r="E1090">
            <v>0</v>
          </cell>
          <cell r="F1090">
            <v>43207</v>
          </cell>
          <cell r="G1090">
            <v>1157</v>
          </cell>
          <cell r="H1090">
            <v>1.05</v>
          </cell>
          <cell r="I1090">
            <v>43465</v>
          </cell>
        </row>
        <row r="1091">
          <cell r="A1091" t="str">
            <v>Bocina de prueba de tonos **</v>
          </cell>
          <cell r="B1091">
            <v>102999</v>
          </cell>
          <cell r="C1091" t="str">
            <v>UNI</v>
          </cell>
          <cell r="D1091">
            <v>826384</v>
          </cell>
          <cell r="E1091">
            <v>0</v>
          </cell>
          <cell r="F1091">
            <v>40360</v>
          </cell>
          <cell r="G1091">
            <v>603200</v>
          </cell>
          <cell r="H1091">
            <v>1.37</v>
          </cell>
          <cell r="I1091">
            <v>43465</v>
          </cell>
        </row>
        <row r="1092">
          <cell r="A1092" t="str">
            <v>bola cobre d=1/2"Helbert.o Similar (175PSI) **</v>
          </cell>
          <cell r="B1092">
            <v>102735</v>
          </cell>
          <cell r="C1092" t="str">
            <v>UNI</v>
          </cell>
          <cell r="D1092">
            <v>34814</v>
          </cell>
          <cell r="E1092" t="str">
            <v>C6430 Gris</v>
          </cell>
          <cell r="F1092">
            <v>42128</v>
          </cell>
          <cell r="G1092">
            <v>28536</v>
          </cell>
          <cell r="H1092">
            <v>1.22</v>
          </cell>
          <cell r="I1092">
            <v>43465</v>
          </cell>
        </row>
        <row r="1093">
          <cell r="A1093" t="str">
            <v>Bolardo alto en Acero M-63 (suministro) **</v>
          </cell>
          <cell r="B1093">
            <v>100455</v>
          </cell>
          <cell r="C1093" t="str">
            <v>UNI</v>
          </cell>
          <cell r="D1093">
            <v>123482</v>
          </cell>
          <cell r="E1093">
            <v>0</v>
          </cell>
          <cell r="F1093">
            <v>43217</v>
          </cell>
          <cell r="G1093">
            <v>117602</v>
          </cell>
          <cell r="H1093">
            <v>1.05</v>
          </cell>
          <cell r="I1093">
            <v>43465</v>
          </cell>
        </row>
        <row r="1094">
          <cell r="A1094" t="str">
            <v>Bolardo alto en Fundición Gris M-63 (suministro)</v>
          </cell>
          <cell r="B1094">
            <v>101356</v>
          </cell>
          <cell r="C1094" t="str">
            <v>UNI</v>
          </cell>
          <cell r="D1094">
            <v>125164</v>
          </cell>
          <cell r="E1094">
            <v>0</v>
          </cell>
          <cell r="F1094">
            <v>41003</v>
          </cell>
          <cell r="G1094">
            <v>96280</v>
          </cell>
          <cell r="H1094">
            <v>1.3</v>
          </cell>
          <cell r="I1094">
            <v>43465</v>
          </cell>
        </row>
        <row r="1095">
          <cell r="A1095" t="str">
            <v>Bolardo bajo en Acero M-62 (suministro) **</v>
          </cell>
          <cell r="B1095">
            <v>100454</v>
          </cell>
          <cell r="C1095" t="str">
            <v>UNI</v>
          </cell>
          <cell r="D1095">
            <v>120640</v>
          </cell>
          <cell r="E1095">
            <v>0</v>
          </cell>
          <cell r="F1095">
            <v>40968</v>
          </cell>
          <cell r="G1095">
            <v>92800</v>
          </cell>
          <cell r="H1095">
            <v>1.3</v>
          </cell>
          <cell r="I1095">
            <v>43465</v>
          </cell>
        </row>
        <row r="1096">
          <cell r="A1096" t="str">
            <v>Bolardo bajo en concreto M-61Abujardado(sumin)</v>
          </cell>
          <cell r="B1096">
            <v>100453</v>
          </cell>
          <cell r="C1096" t="str">
            <v>UNI</v>
          </cell>
          <cell r="D1096">
            <v>73892</v>
          </cell>
          <cell r="E1096">
            <v>0</v>
          </cell>
          <cell r="F1096">
            <v>40997</v>
          </cell>
          <cell r="G1096">
            <v>56840</v>
          </cell>
          <cell r="H1096">
            <v>1.3</v>
          </cell>
          <cell r="I1096">
            <v>43465</v>
          </cell>
        </row>
        <row r="1097">
          <cell r="A1097" t="str">
            <v>Bolardo bajo en Fundición Gris M-62 (suministro)</v>
          </cell>
          <cell r="B1097">
            <v>101357</v>
          </cell>
          <cell r="C1097" t="str">
            <v>UNI</v>
          </cell>
          <cell r="D1097">
            <v>120640</v>
          </cell>
          <cell r="E1097">
            <v>0</v>
          </cell>
          <cell r="F1097">
            <v>40968</v>
          </cell>
          <cell r="G1097">
            <v>92800</v>
          </cell>
          <cell r="H1097">
            <v>1.3</v>
          </cell>
          <cell r="I1097">
            <v>43465</v>
          </cell>
        </row>
        <row r="1098">
          <cell r="A1098" t="str">
            <v>Bolardo bajo hierro M-62 **</v>
          </cell>
          <cell r="B1098">
            <v>103039</v>
          </cell>
          <cell r="C1098" t="str">
            <v>UNI</v>
          </cell>
          <cell r="D1098">
            <v>124024</v>
          </cell>
          <cell r="E1098">
            <v>0</v>
          </cell>
          <cell r="F1098">
            <v>43217</v>
          </cell>
          <cell r="G1098">
            <v>118118</v>
          </cell>
          <cell r="H1098">
            <v>1.05</v>
          </cell>
          <cell r="I1098">
            <v>43465</v>
          </cell>
        </row>
        <row r="1099">
          <cell r="A1099" t="str">
            <v>BOLARDO CIRCULAR M-60</v>
          </cell>
          <cell r="B1099">
            <v>2176</v>
          </cell>
          <cell r="C1099" t="str">
            <v>UNI</v>
          </cell>
          <cell r="D1099">
            <v>72758</v>
          </cell>
          <cell r="E1099">
            <v>0</v>
          </cell>
          <cell r="F1099">
            <v>43203</v>
          </cell>
          <cell r="G1099">
            <v>69293</v>
          </cell>
          <cell r="H1099">
            <v>1.05</v>
          </cell>
          <cell r="I1099">
            <v>43465</v>
          </cell>
        </row>
        <row r="1100">
          <cell r="A1100" t="str">
            <v>BOLARDO CIRCULAR M-60 Alto enConcreto</v>
          </cell>
          <cell r="B1100">
            <v>101354</v>
          </cell>
          <cell r="C1100" t="str">
            <v>UNI</v>
          </cell>
          <cell r="D1100">
            <v>97500</v>
          </cell>
          <cell r="E1100">
            <v>0</v>
          </cell>
          <cell r="F1100">
            <v>41242</v>
          </cell>
          <cell r="G1100">
            <v>75000</v>
          </cell>
          <cell r="H1100">
            <v>1.3</v>
          </cell>
          <cell r="I1100">
            <v>43465</v>
          </cell>
        </row>
        <row r="1101">
          <cell r="A1101" t="str">
            <v>BOLARDO EN HIERRO TIPO IDU.</v>
          </cell>
          <cell r="B1101">
            <v>2212</v>
          </cell>
          <cell r="C1101" t="str">
            <v>UNI</v>
          </cell>
          <cell r="D1101">
            <v>130412</v>
          </cell>
          <cell r="E1101" t="str">
            <v>M-62</v>
          </cell>
          <cell r="F1101">
            <v>40955</v>
          </cell>
          <cell r="G1101">
            <v>100317</v>
          </cell>
          <cell r="H1101">
            <v>1.3</v>
          </cell>
          <cell r="I1101">
            <v>43465</v>
          </cell>
        </row>
        <row r="1102">
          <cell r="A1102" t="str">
            <v>BOLARDO M-61 Bajo enConcreto (Sumin)</v>
          </cell>
          <cell r="B1102">
            <v>101355</v>
          </cell>
          <cell r="C1102" t="str">
            <v>UNI</v>
          </cell>
          <cell r="D1102">
            <v>81218</v>
          </cell>
          <cell r="E1102">
            <v>0</v>
          </cell>
          <cell r="F1102">
            <v>43217</v>
          </cell>
          <cell r="G1102">
            <v>77350</v>
          </cell>
          <cell r="H1102">
            <v>1.05</v>
          </cell>
          <cell r="I1102">
            <v>43465</v>
          </cell>
        </row>
        <row r="1103">
          <cell r="A1103" t="str">
            <v>BOLILLO SAPAN 10mm PARA TARUGO 2.70mts</v>
          </cell>
          <cell r="B1103">
            <v>104003</v>
          </cell>
          <cell r="C1103" t="str">
            <v>UNI</v>
          </cell>
          <cell r="D1103">
            <v>29346</v>
          </cell>
          <cell r="E1103">
            <v>0</v>
          </cell>
          <cell r="F1103">
            <v>40637</v>
          </cell>
          <cell r="G1103">
            <v>21900</v>
          </cell>
          <cell r="H1103">
            <v>1.34</v>
          </cell>
          <cell r="I1103">
            <v>43465</v>
          </cell>
        </row>
        <row r="1104">
          <cell r="A1104" t="str">
            <v>BOLSA INDUST. BASURA CAL-2 ; PAQ.DE 25 UN</v>
          </cell>
          <cell r="B1104">
            <v>105734</v>
          </cell>
          <cell r="C1104" t="str">
            <v>UNI</v>
          </cell>
          <cell r="D1104">
            <v>10925</v>
          </cell>
          <cell r="E1104">
            <v>0</v>
          </cell>
          <cell r="F1104">
            <v>42410</v>
          </cell>
          <cell r="G1104">
            <v>9500</v>
          </cell>
          <cell r="H1104">
            <v>1.1499999999999999</v>
          </cell>
          <cell r="I1104">
            <v>43465</v>
          </cell>
        </row>
        <row r="1105">
          <cell r="A1105" t="str">
            <v>BOLSAS INDUSTRIALES PARA BASURA</v>
          </cell>
          <cell r="B1105">
            <v>105481</v>
          </cell>
          <cell r="C1105" t="str">
            <v>UNI</v>
          </cell>
          <cell r="D1105">
            <v>7349</v>
          </cell>
          <cell r="E1105">
            <v>0</v>
          </cell>
          <cell r="F1105">
            <v>42872</v>
          </cell>
          <cell r="G1105">
            <v>6742</v>
          </cell>
          <cell r="H1105">
            <v>1.0900000000000001</v>
          </cell>
          <cell r="I1105">
            <v>43465</v>
          </cell>
        </row>
        <row r="1106">
          <cell r="A1106" t="str">
            <v>BOMBA A/NEGRAS 3" 1HP SUMERGIB</v>
          </cell>
          <cell r="B1106">
            <v>2388</v>
          </cell>
          <cell r="C1106" t="str">
            <v>UNI</v>
          </cell>
          <cell r="D1106">
            <v>3556630</v>
          </cell>
          <cell r="E1106" t="str">
            <v>64282000A3</v>
          </cell>
          <cell r="F1106">
            <v>40185</v>
          </cell>
          <cell r="G1106">
            <v>2596080</v>
          </cell>
          <cell r="H1106">
            <v>1.37</v>
          </cell>
          <cell r="I1106">
            <v>43465</v>
          </cell>
        </row>
        <row r="1107">
          <cell r="A1107" t="str">
            <v>BOMBA A/NEGRAS 3" 2HP SUMERGIB</v>
          </cell>
          <cell r="B1107">
            <v>408</v>
          </cell>
          <cell r="C1107" t="str">
            <v>UNI</v>
          </cell>
          <cell r="D1107">
            <v>3586824</v>
          </cell>
          <cell r="E1107" t="str">
            <v>64280000A3</v>
          </cell>
          <cell r="F1107">
            <v>40200</v>
          </cell>
          <cell r="G1107">
            <v>2618120</v>
          </cell>
          <cell r="H1107">
            <v>1.37</v>
          </cell>
          <cell r="I1107">
            <v>43465</v>
          </cell>
        </row>
        <row r="1108">
          <cell r="A1108" t="str">
            <v>BOMBA ALTA PRESION 10HP (suministro +</v>
          </cell>
          <cell r="B1108">
            <v>3122</v>
          </cell>
          <cell r="C1108" t="str">
            <v>UNI</v>
          </cell>
          <cell r="D1108">
            <v>2465264</v>
          </cell>
          <cell r="E1108">
            <v>9.9999999999999998E+155</v>
          </cell>
          <cell r="F1108">
            <v>43182</v>
          </cell>
          <cell r="G1108">
            <v>2347870</v>
          </cell>
          <cell r="H1108">
            <v>1.05</v>
          </cell>
          <cell r="I1108">
            <v>43465</v>
          </cell>
        </row>
        <row r="1109">
          <cell r="A1109" t="str">
            <v>BOMBA ALTA PRESION 25HP</v>
          </cell>
          <cell r="B1109">
            <v>102239</v>
          </cell>
          <cell r="C1109" t="str">
            <v>UNI</v>
          </cell>
          <cell r="D1109">
            <v>8120812</v>
          </cell>
          <cell r="E1109">
            <v>1E+161</v>
          </cell>
          <cell r="F1109">
            <v>40200</v>
          </cell>
          <cell r="G1109">
            <v>5927600</v>
          </cell>
          <cell r="H1109">
            <v>1.37</v>
          </cell>
          <cell r="I1109">
            <v>43465</v>
          </cell>
        </row>
        <row r="1110">
          <cell r="A1110" t="str">
            <v>BOMBA ALTA PRESION 3 HP</v>
          </cell>
          <cell r="B1110">
            <v>2021</v>
          </cell>
          <cell r="C1110" t="str">
            <v>UNI</v>
          </cell>
          <cell r="D1110">
            <v>1555827</v>
          </cell>
          <cell r="E1110">
            <v>1.0000000000000001E+142</v>
          </cell>
          <cell r="F1110">
            <v>40200</v>
          </cell>
          <cell r="G1110">
            <v>1135640</v>
          </cell>
          <cell r="H1110">
            <v>1.37</v>
          </cell>
          <cell r="I1110">
            <v>43465</v>
          </cell>
        </row>
        <row r="1111">
          <cell r="A1111" t="str">
            <v>BOMBA ALTA PRESION 5HP</v>
          </cell>
          <cell r="B1111">
            <v>3118</v>
          </cell>
          <cell r="C1111" t="str">
            <v>UNI</v>
          </cell>
          <cell r="D1111">
            <v>1565362</v>
          </cell>
          <cell r="E1111">
            <v>1.0000000000000001E+44</v>
          </cell>
          <cell r="F1111">
            <v>40200</v>
          </cell>
          <cell r="G1111">
            <v>1142600</v>
          </cell>
          <cell r="H1111">
            <v>1.37</v>
          </cell>
          <cell r="I1111">
            <v>43465</v>
          </cell>
        </row>
        <row r="1112">
          <cell r="A1112" t="str">
            <v>BOMBA ALTA PRESION 6.6HP</v>
          </cell>
          <cell r="B1112">
            <v>3119</v>
          </cell>
          <cell r="C1112" t="str">
            <v>UNI</v>
          </cell>
          <cell r="D1112">
            <v>1740174</v>
          </cell>
          <cell r="E1112">
            <v>9.9999999999999993E+44</v>
          </cell>
          <cell r="F1112">
            <v>40200</v>
          </cell>
          <cell r="G1112">
            <v>1270200</v>
          </cell>
          <cell r="H1112">
            <v>1.37</v>
          </cell>
          <cell r="I1112">
            <v>43465</v>
          </cell>
        </row>
        <row r="1113">
          <cell r="A1113" t="str">
            <v>BOMBA ALTA PRESION 7.5HP</v>
          </cell>
          <cell r="B1113">
            <v>3120</v>
          </cell>
          <cell r="C1113" t="str">
            <v>UNI</v>
          </cell>
          <cell r="D1113">
            <v>2746138</v>
          </cell>
          <cell r="E1113">
            <v>1000000000000000</v>
          </cell>
          <cell r="F1113">
            <v>40200</v>
          </cell>
          <cell r="G1113">
            <v>2004480</v>
          </cell>
          <cell r="H1113">
            <v>1.37</v>
          </cell>
          <cell r="I1113">
            <v>43465</v>
          </cell>
        </row>
        <row r="1114">
          <cell r="A1114" t="str">
            <v>BOMBA AUTOCEBANTE 16HP</v>
          </cell>
          <cell r="B1114">
            <v>3116</v>
          </cell>
          <cell r="C1114" t="str">
            <v>UNI</v>
          </cell>
          <cell r="D1114">
            <v>6793830</v>
          </cell>
          <cell r="E1114" t="str">
            <v>1d0014</v>
          </cell>
          <cell r="F1114">
            <v>40200</v>
          </cell>
          <cell r="G1114">
            <v>4959000</v>
          </cell>
          <cell r="H1114">
            <v>1.37</v>
          </cell>
          <cell r="I1114">
            <v>43465</v>
          </cell>
        </row>
        <row r="1115">
          <cell r="A1115" t="str">
            <v>BOMBA AUTOCEBANTE 3.5HP GASOLINA</v>
          </cell>
          <cell r="B1115">
            <v>3104</v>
          </cell>
          <cell r="C1115" t="str">
            <v>UNI</v>
          </cell>
          <cell r="D1115">
            <v>1749709</v>
          </cell>
          <cell r="E1115" t="str">
            <v>1D0300</v>
          </cell>
          <cell r="F1115">
            <v>40200</v>
          </cell>
          <cell r="G1115">
            <v>1277160</v>
          </cell>
          <cell r="H1115">
            <v>1.37</v>
          </cell>
          <cell r="I1115">
            <v>43465</v>
          </cell>
        </row>
        <row r="1116">
          <cell r="A1116" t="str">
            <v>BOMBA AUTOCEBANTE 6.5 HP</v>
          </cell>
          <cell r="B1116">
            <v>3115</v>
          </cell>
          <cell r="C1116" t="str">
            <v>UNI</v>
          </cell>
          <cell r="D1116">
            <v>2259842</v>
          </cell>
          <cell r="E1116" t="str">
            <v>1D0065</v>
          </cell>
          <cell r="F1116">
            <v>40200</v>
          </cell>
          <cell r="G1116">
            <v>1649520</v>
          </cell>
          <cell r="H1116">
            <v>1.37</v>
          </cell>
          <cell r="I1116">
            <v>43465</v>
          </cell>
        </row>
        <row r="1117">
          <cell r="A1117" t="str">
            <v>BOMBA AUTOCEBANTE DIESEL 11.0 HP</v>
          </cell>
          <cell r="B1117">
            <v>3117</v>
          </cell>
          <cell r="C1117" t="str">
            <v>UNI</v>
          </cell>
          <cell r="D1117">
            <v>12931320</v>
          </cell>
          <cell r="E1117" t="str">
            <v>1D0177</v>
          </cell>
          <cell r="F1117">
            <v>40200</v>
          </cell>
          <cell r="G1117">
            <v>9438920</v>
          </cell>
          <cell r="H1117">
            <v>1.37</v>
          </cell>
          <cell r="I1117">
            <v>43465</v>
          </cell>
        </row>
        <row r="1118">
          <cell r="A1118" t="str">
            <v>BOMBA CARACOL 1/4HP EC - 2S</v>
          </cell>
          <cell r="B1118">
            <v>3112</v>
          </cell>
          <cell r="C1118" t="str">
            <v>UNI</v>
          </cell>
          <cell r="D1118">
            <v>430673</v>
          </cell>
          <cell r="E1118" t="str">
            <v>1A0074</v>
          </cell>
          <cell r="F1118">
            <v>40200</v>
          </cell>
          <cell r="G1118">
            <v>314360</v>
          </cell>
          <cell r="H1118">
            <v>1.37</v>
          </cell>
          <cell r="I1118">
            <v>43465</v>
          </cell>
        </row>
        <row r="1119">
          <cell r="A1119" t="str">
            <v>BOMBA CARACOL 1HP EC - 210 - S</v>
          </cell>
          <cell r="B1119">
            <v>3113</v>
          </cell>
          <cell r="C1119" t="str">
            <v>UNI</v>
          </cell>
          <cell r="D1119">
            <v>554631</v>
          </cell>
          <cell r="E1119" t="str">
            <v>1A0083</v>
          </cell>
          <cell r="F1119">
            <v>40200</v>
          </cell>
          <cell r="G1119">
            <v>404840</v>
          </cell>
          <cell r="H1119">
            <v>1.37</v>
          </cell>
          <cell r="I1119">
            <v>43465</v>
          </cell>
        </row>
        <row r="1120">
          <cell r="A1120" t="str">
            <v>BOMBA CARACOL 2HP EC - 220 - S</v>
          </cell>
          <cell r="B1120">
            <v>3114</v>
          </cell>
          <cell r="C1120" t="str">
            <v>UNI</v>
          </cell>
          <cell r="D1120">
            <v>842276</v>
          </cell>
          <cell r="E1120" t="str">
            <v>1A0085</v>
          </cell>
          <cell r="F1120">
            <v>40200</v>
          </cell>
          <cell r="G1120">
            <v>614800</v>
          </cell>
          <cell r="H1120">
            <v>1.37</v>
          </cell>
          <cell r="I1120">
            <v>43465</v>
          </cell>
        </row>
        <row r="1121">
          <cell r="A1121" t="str">
            <v>BOMBA EQUIPO PRESION 2.4 HP</v>
          </cell>
          <cell r="B1121">
            <v>100998</v>
          </cell>
          <cell r="C1121" t="str">
            <v>UNI</v>
          </cell>
          <cell r="D1121">
            <v>4799384</v>
          </cell>
          <cell r="E1121">
            <v>1.0000000000000001E+142</v>
          </cell>
          <cell r="F1121">
            <v>40200</v>
          </cell>
          <cell r="G1121">
            <v>3503200</v>
          </cell>
          <cell r="H1121">
            <v>1.37</v>
          </cell>
          <cell r="I1121">
            <v>43465</v>
          </cell>
        </row>
        <row r="1122">
          <cell r="A1122" t="str">
            <v>BOMBA ESTACIONARIA DE CONCRETO</v>
          </cell>
          <cell r="B1122">
            <v>371</v>
          </cell>
          <cell r="C1122" t="str">
            <v>M3</v>
          </cell>
          <cell r="D1122">
            <v>45465</v>
          </cell>
          <cell r="E1122">
            <v>0</v>
          </cell>
          <cell r="F1122">
            <v>43203</v>
          </cell>
          <cell r="G1122">
            <v>43300</v>
          </cell>
          <cell r="H1122">
            <v>1.05</v>
          </cell>
          <cell r="I1122">
            <v>43465</v>
          </cell>
        </row>
        <row r="1123">
          <cell r="A1123" t="str">
            <v>BOMBA JET MULTIETAPAS 3.6 HP</v>
          </cell>
          <cell r="B1123">
            <v>3108</v>
          </cell>
          <cell r="C1123" t="str">
            <v>UNI</v>
          </cell>
          <cell r="D1123">
            <v>2296394</v>
          </cell>
          <cell r="E1123" t="str">
            <v>1G0088</v>
          </cell>
          <cell r="F1123">
            <v>40200</v>
          </cell>
          <cell r="G1123">
            <v>1676200</v>
          </cell>
          <cell r="H1123">
            <v>1.37</v>
          </cell>
          <cell r="I1123">
            <v>43465</v>
          </cell>
        </row>
        <row r="1124">
          <cell r="A1124" t="str">
            <v>BOMBA JET MULTIETAPAS 6.6HP</v>
          </cell>
          <cell r="B1124">
            <v>3110</v>
          </cell>
          <cell r="C1124" t="str">
            <v>UNI</v>
          </cell>
          <cell r="D1124">
            <v>4055638</v>
          </cell>
          <cell r="E1124" t="str">
            <v>1G0115</v>
          </cell>
          <cell r="F1124">
            <v>40200</v>
          </cell>
          <cell r="G1124">
            <v>2960320</v>
          </cell>
          <cell r="H1124">
            <v>1.37</v>
          </cell>
          <cell r="I1124">
            <v>43465</v>
          </cell>
        </row>
        <row r="1125">
          <cell r="A1125" t="str">
            <v>BOMBA JET MULTIETAPAS 9.0 HP</v>
          </cell>
          <cell r="B1125">
            <v>3111</v>
          </cell>
          <cell r="C1125" t="str">
            <v>UNI</v>
          </cell>
          <cell r="D1125">
            <v>4243164</v>
          </cell>
          <cell r="E1125" t="str">
            <v>1G0120</v>
          </cell>
          <cell r="F1125">
            <v>40200</v>
          </cell>
          <cell r="G1125">
            <v>3097200</v>
          </cell>
          <cell r="H1125">
            <v>1.37</v>
          </cell>
          <cell r="I1125">
            <v>43465</v>
          </cell>
        </row>
        <row r="1126">
          <cell r="A1126" t="str">
            <v>Bomba para pruebas de presión</v>
          </cell>
          <cell r="B1126">
            <v>107105</v>
          </cell>
          <cell r="C1126" t="str">
            <v>UNI</v>
          </cell>
          <cell r="D1126">
            <v>7875</v>
          </cell>
          <cell r="E1126">
            <v>0</v>
          </cell>
          <cell r="F1126">
            <v>43395</v>
          </cell>
          <cell r="G1126">
            <v>7500</v>
          </cell>
          <cell r="H1126">
            <v>1.05</v>
          </cell>
          <cell r="I1126">
            <v>43465</v>
          </cell>
        </row>
        <row r="1127">
          <cell r="A1127" t="str">
            <v>BOMBA SUMERGIBLE AGUAS NEGRAS 0.4HP</v>
          </cell>
          <cell r="B1127">
            <v>102444</v>
          </cell>
          <cell r="C1127" t="str">
            <v>UNI</v>
          </cell>
          <cell r="D1127">
            <v>1599204</v>
          </cell>
          <cell r="E1127" t="str">
            <v>1C0016</v>
          </cell>
          <cell r="F1127">
            <v>43367</v>
          </cell>
          <cell r="G1127">
            <v>1523051</v>
          </cell>
          <cell r="H1127">
            <v>1.05</v>
          </cell>
          <cell r="I1127">
            <v>43465</v>
          </cell>
        </row>
        <row r="1128">
          <cell r="A1128" t="str">
            <v>BOMBA SUMERGIBLE AGUAS NEGRAS 1HP</v>
          </cell>
          <cell r="B1128">
            <v>102109</v>
          </cell>
          <cell r="C1128" t="str">
            <v>UNI</v>
          </cell>
          <cell r="D1128">
            <v>1811688</v>
          </cell>
          <cell r="E1128" t="str">
            <v>1C0025</v>
          </cell>
          <cell r="F1128">
            <v>40200</v>
          </cell>
          <cell r="G1128">
            <v>1322400</v>
          </cell>
          <cell r="H1128">
            <v>1.37</v>
          </cell>
          <cell r="I1128">
            <v>43465</v>
          </cell>
        </row>
        <row r="1129">
          <cell r="A1129" t="str">
            <v>BOMBA SUMERGIBLE AGUAS NEGRAS 2HP</v>
          </cell>
          <cell r="B1129">
            <v>102445</v>
          </cell>
          <cell r="C1129" t="str">
            <v>UNI</v>
          </cell>
          <cell r="D1129">
            <v>3586824</v>
          </cell>
          <cell r="E1129" t="str">
            <v>1C0022</v>
          </cell>
          <cell r="F1129">
            <v>40200</v>
          </cell>
          <cell r="G1129">
            <v>2618120</v>
          </cell>
          <cell r="H1129">
            <v>1.37</v>
          </cell>
          <cell r="I1129">
            <v>43465</v>
          </cell>
        </row>
        <row r="1130">
          <cell r="A1130" t="str">
            <v>BOMBA SUMERGIBLE AGUAS NEGRAS 3/4 HP</v>
          </cell>
          <cell r="B1130">
            <v>102446</v>
          </cell>
          <cell r="C1130" t="str">
            <v>UNI</v>
          </cell>
          <cell r="D1130">
            <v>1589200</v>
          </cell>
          <cell r="E1130" t="str">
            <v>1C0031</v>
          </cell>
          <cell r="F1130">
            <v>40200</v>
          </cell>
          <cell r="G1130">
            <v>1160000</v>
          </cell>
          <cell r="H1130">
            <v>1.37</v>
          </cell>
          <cell r="I1130">
            <v>43465</v>
          </cell>
        </row>
        <row r="1131">
          <cell r="A1131" t="str">
            <v>BOMBA SUMERGIBLE POZO 4" 1HP</v>
          </cell>
          <cell r="B1131">
            <v>1972</v>
          </cell>
          <cell r="C1131" t="str">
            <v>UNI</v>
          </cell>
          <cell r="D1131">
            <v>5495454</v>
          </cell>
          <cell r="E1131" t="str">
            <v>E0293</v>
          </cell>
          <cell r="F1131">
            <v>40200</v>
          </cell>
          <cell r="G1131">
            <v>4011280</v>
          </cell>
          <cell r="H1131">
            <v>1.37</v>
          </cell>
          <cell r="I1131">
            <v>43465</v>
          </cell>
        </row>
        <row r="1132">
          <cell r="A1132" t="str">
            <v>BOMBILLA 1000 W Metal Halide Oboide Claro</v>
          </cell>
          <cell r="B1132">
            <v>104390</v>
          </cell>
          <cell r="C1132" t="str">
            <v>UNI</v>
          </cell>
          <cell r="D1132">
            <v>115500</v>
          </cell>
          <cell r="E1132">
            <v>0</v>
          </cell>
          <cell r="F1132">
            <v>43172</v>
          </cell>
          <cell r="G1132">
            <v>110000</v>
          </cell>
          <cell r="H1132">
            <v>1.05</v>
          </cell>
          <cell r="I1132">
            <v>43465</v>
          </cell>
        </row>
        <row r="1133">
          <cell r="A1133" t="str">
            <v>Bombilla 150 W Metal Halide Oboide</v>
          </cell>
          <cell r="B1133">
            <v>103958</v>
          </cell>
          <cell r="C1133" t="str">
            <v>UNI</v>
          </cell>
          <cell r="D1133">
            <v>33705</v>
          </cell>
          <cell r="E1133">
            <v>0</v>
          </cell>
          <cell r="F1133">
            <v>43213</v>
          </cell>
          <cell r="G1133">
            <v>32100</v>
          </cell>
          <cell r="H1133">
            <v>1.05</v>
          </cell>
          <cell r="I1133">
            <v>43465</v>
          </cell>
        </row>
        <row r="1134">
          <cell r="A1134" t="str">
            <v>bombilla 150 W Sodio</v>
          </cell>
          <cell r="B1134">
            <v>104121</v>
          </cell>
          <cell r="C1134" t="str">
            <v>UNI</v>
          </cell>
          <cell r="D1134">
            <v>29796</v>
          </cell>
          <cell r="E1134">
            <v>0</v>
          </cell>
          <cell r="F1134">
            <v>41081</v>
          </cell>
          <cell r="G1134">
            <v>22920</v>
          </cell>
          <cell r="H1134">
            <v>1.3</v>
          </cell>
          <cell r="I1134">
            <v>43465</v>
          </cell>
        </row>
        <row r="1135">
          <cell r="A1135" t="str">
            <v>Bombilla 250 W Metal Halide Tubular</v>
          </cell>
          <cell r="B1135">
            <v>103959</v>
          </cell>
          <cell r="C1135" t="str">
            <v>UNI</v>
          </cell>
          <cell r="D1135">
            <v>31879</v>
          </cell>
          <cell r="E1135">
            <v>0</v>
          </cell>
          <cell r="F1135">
            <v>43210</v>
          </cell>
          <cell r="G1135">
            <v>30361</v>
          </cell>
          <cell r="H1135">
            <v>1.05</v>
          </cell>
          <cell r="I1135">
            <v>43465</v>
          </cell>
        </row>
        <row r="1136">
          <cell r="A1136" t="str">
            <v>bombilla 250 W Sodio</v>
          </cell>
          <cell r="B1136">
            <v>104122</v>
          </cell>
          <cell r="C1136" t="str">
            <v>UNI</v>
          </cell>
          <cell r="D1136">
            <v>26493</v>
          </cell>
          <cell r="E1136">
            <v>0</v>
          </cell>
          <cell r="F1136">
            <v>43210</v>
          </cell>
          <cell r="G1136">
            <v>25231</v>
          </cell>
          <cell r="H1136">
            <v>1.05</v>
          </cell>
          <cell r="I1136">
            <v>43465</v>
          </cell>
        </row>
        <row r="1137">
          <cell r="A1137" t="str">
            <v>Bombilla 400 W Metal Halide</v>
          </cell>
          <cell r="B1137">
            <v>103960</v>
          </cell>
          <cell r="C1137" t="str">
            <v>UNI</v>
          </cell>
          <cell r="D1137">
            <v>34863</v>
          </cell>
          <cell r="E1137">
            <v>0</v>
          </cell>
          <cell r="F1137">
            <v>43210</v>
          </cell>
          <cell r="G1137">
            <v>33203</v>
          </cell>
          <cell r="H1137">
            <v>1.05</v>
          </cell>
          <cell r="I1137">
            <v>43465</v>
          </cell>
        </row>
        <row r="1138">
          <cell r="A1138" t="str">
            <v>Bombilla 70 W Metal Halide</v>
          </cell>
          <cell r="B1138">
            <v>103957</v>
          </cell>
          <cell r="C1138" t="str">
            <v>UNI</v>
          </cell>
          <cell r="D1138">
            <v>37485</v>
          </cell>
          <cell r="E1138">
            <v>0</v>
          </cell>
          <cell r="F1138">
            <v>43210</v>
          </cell>
          <cell r="G1138">
            <v>35700</v>
          </cell>
          <cell r="H1138">
            <v>1.05</v>
          </cell>
          <cell r="I1138">
            <v>43465</v>
          </cell>
        </row>
        <row r="1139">
          <cell r="A1139" t="str">
            <v>bombilla 70 W Sodio</v>
          </cell>
          <cell r="B1139">
            <v>104120</v>
          </cell>
          <cell r="C1139" t="str">
            <v>UNI</v>
          </cell>
          <cell r="D1139">
            <v>18398</v>
          </cell>
          <cell r="E1139">
            <v>0</v>
          </cell>
          <cell r="F1139">
            <v>41081</v>
          </cell>
          <cell r="G1139">
            <v>14152</v>
          </cell>
          <cell r="H1139">
            <v>1.3</v>
          </cell>
          <cell r="I1139">
            <v>43465</v>
          </cell>
        </row>
        <row r="1140">
          <cell r="A1140" t="str">
            <v>BOMBILLA DE 27W PARA APLIQUE DE</v>
          </cell>
          <cell r="B1140">
            <v>104988</v>
          </cell>
          <cell r="C1140" t="str">
            <v>UNI</v>
          </cell>
          <cell r="D1140">
            <v>14014</v>
          </cell>
          <cell r="E1140">
            <v>0</v>
          </cell>
          <cell r="F1140">
            <v>41759</v>
          </cell>
          <cell r="G1140">
            <v>11122</v>
          </cell>
          <cell r="H1140">
            <v>1.26</v>
          </cell>
          <cell r="I1140">
            <v>43465</v>
          </cell>
        </row>
        <row r="1141">
          <cell r="A1141" t="str">
            <v>BOMBILLA METAL HALIDE (1.000W) TUBULAR</v>
          </cell>
          <cell r="B1141">
            <v>105111</v>
          </cell>
          <cell r="C1141" t="str">
            <v>UNI</v>
          </cell>
          <cell r="D1141">
            <v>115164</v>
          </cell>
          <cell r="E1141">
            <v>0</v>
          </cell>
          <cell r="F1141">
            <v>41759</v>
          </cell>
          <cell r="G1141">
            <v>91400</v>
          </cell>
          <cell r="H1141">
            <v>1.26</v>
          </cell>
          <cell r="I1141">
            <v>43465</v>
          </cell>
        </row>
        <row r="1142">
          <cell r="A1142" t="str">
            <v>BOMBILLA METAL HALIDE 2000W</v>
          </cell>
          <cell r="B1142">
            <v>102525</v>
          </cell>
          <cell r="C1142" t="str">
            <v>UNI</v>
          </cell>
          <cell r="D1142">
            <v>595177</v>
          </cell>
          <cell r="E1142">
            <v>0</v>
          </cell>
          <cell r="F1142">
            <v>40226</v>
          </cell>
          <cell r="G1142">
            <v>434436</v>
          </cell>
          <cell r="H1142">
            <v>1.37</v>
          </cell>
          <cell r="I1142">
            <v>43465</v>
          </cell>
        </row>
        <row r="1143">
          <cell r="A1143" t="str">
            <v>BOMBILLA SOADIO OVOIDE PEQUEÑA</v>
          </cell>
          <cell r="B1143">
            <v>104876</v>
          </cell>
          <cell r="C1143" t="str">
            <v>UNI</v>
          </cell>
          <cell r="D1143">
            <v>158340</v>
          </cell>
          <cell r="E1143">
            <v>0</v>
          </cell>
          <cell r="F1143">
            <v>41240</v>
          </cell>
          <cell r="G1143">
            <v>121800</v>
          </cell>
          <cell r="H1143">
            <v>1.3</v>
          </cell>
          <cell r="I1143">
            <v>43465</v>
          </cell>
        </row>
        <row r="1144">
          <cell r="A1144" t="str">
            <v>BOMBILLA SODIO 1000 W OVOIDE GRANDE</v>
          </cell>
          <cell r="B1144">
            <v>104382</v>
          </cell>
          <cell r="C1144" t="str">
            <v>UNI</v>
          </cell>
          <cell r="D1144">
            <v>143260</v>
          </cell>
          <cell r="E1144">
            <v>0</v>
          </cell>
          <cell r="F1144">
            <v>41240</v>
          </cell>
          <cell r="G1144">
            <v>110200</v>
          </cell>
          <cell r="H1144">
            <v>1.3</v>
          </cell>
          <cell r="I1144">
            <v>43465</v>
          </cell>
        </row>
        <row r="1145">
          <cell r="A1145" t="str">
            <v>BOMBILLO AHORRADOR 13 WAT - 120V LUZ B.</v>
          </cell>
          <cell r="B1145">
            <v>103261</v>
          </cell>
          <cell r="C1145" t="str">
            <v>UNI</v>
          </cell>
          <cell r="D1145">
            <v>7363</v>
          </cell>
          <cell r="E1145" t="str">
            <v>06C601</v>
          </cell>
          <cell r="F1145">
            <v>42621</v>
          </cell>
          <cell r="G1145">
            <v>6403</v>
          </cell>
          <cell r="H1145">
            <v>1.1499999999999999</v>
          </cell>
          <cell r="I1145">
            <v>43465</v>
          </cell>
        </row>
        <row r="1146">
          <cell r="A1146" t="str">
            <v>Bombillo ahorrador 1x15 W Espiral 8.000 Hrs.</v>
          </cell>
          <cell r="B1146">
            <v>103890</v>
          </cell>
          <cell r="C1146" t="str">
            <v>UNI</v>
          </cell>
          <cell r="D1146">
            <v>6315</v>
          </cell>
          <cell r="E1146">
            <v>0</v>
          </cell>
          <cell r="F1146">
            <v>43210</v>
          </cell>
          <cell r="G1146">
            <v>6014</v>
          </cell>
          <cell r="H1146">
            <v>1.05</v>
          </cell>
          <cell r="I1146">
            <v>43465</v>
          </cell>
        </row>
        <row r="1147">
          <cell r="A1147" t="str">
            <v>BOMBILLO AHORRADOR 26 WAT - 110V</v>
          </cell>
          <cell r="B1147">
            <v>101161</v>
          </cell>
          <cell r="C1147" t="str">
            <v>UNI</v>
          </cell>
          <cell r="D1147">
            <v>8654</v>
          </cell>
          <cell r="E1147" t="str">
            <v>06C601</v>
          </cell>
          <cell r="F1147">
            <v>43223</v>
          </cell>
          <cell r="G1147">
            <v>8242</v>
          </cell>
          <cell r="H1147">
            <v>1.05</v>
          </cell>
          <cell r="I1147">
            <v>43465</v>
          </cell>
        </row>
        <row r="1148">
          <cell r="A1148" t="str">
            <v>BOMBILLO AHORRADOR 4 PIN DE 32 A 42W</v>
          </cell>
          <cell r="B1148">
            <v>102843</v>
          </cell>
          <cell r="C1148" t="str">
            <v>UNI</v>
          </cell>
          <cell r="D1148">
            <v>47950</v>
          </cell>
          <cell r="E1148" t="str">
            <v>06C601</v>
          </cell>
          <cell r="F1148">
            <v>40332</v>
          </cell>
          <cell r="G1148">
            <v>35000</v>
          </cell>
          <cell r="H1148">
            <v>1.37</v>
          </cell>
          <cell r="I1148">
            <v>43465</v>
          </cell>
        </row>
        <row r="1149">
          <cell r="A1149" t="str">
            <v>BOMBILLO AHORRADOR DE 32W</v>
          </cell>
          <cell r="B1149">
            <v>103262</v>
          </cell>
          <cell r="C1149" t="str">
            <v>UNI</v>
          </cell>
          <cell r="D1149">
            <v>13696</v>
          </cell>
          <cell r="E1149">
            <v>0</v>
          </cell>
          <cell r="F1149">
            <v>43210</v>
          </cell>
          <cell r="G1149">
            <v>13044</v>
          </cell>
          <cell r="H1149">
            <v>1.05</v>
          </cell>
          <cell r="I1149">
            <v>43465</v>
          </cell>
        </row>
        <row r="1150">
          <cell r="A1150" t="str">
            <v>BOMBILLO AHORRADOR ESPIRAL 26</v>
          </cell>
          <cell r="B1150">
            <v>102842</v>
          </cell>
          <cell r="C1150" t="str">
            <v>UNI</v>
          </cell>
          <cell r="D1150">
            <v>14606</v>
          </cell>
          <cell r="E1150" t="str">
            <v>06C601</v>
          </cell>
          <cell r="F1150">
            <v>40795</v>
          </cell>
          <cell r="G1150">
            <v>10900</v>
          </cell>
          <cell r="H1150">
            <v>1.34</v>
          </cell>
          <cell r="I1150">
            <v>43465</v>
          </cell>
        </row>
        <row r="1151">
          <cell r="A1151" t="str">
            <v>BOMBILLO AHORRADOR LUZ BCA. 20W</v>
          </cell>
          <cell r="B1151">
            <v>103216</v>
          </cell>
          <cell r="C1151" t="str">
            <v>UNI</v>
          </cell>
          <cell r="D1151">
            <v>11040</v>
          </cell>
          <cell r="E1151">
            <v>0</v>
          </cell>
          <cell r="F1151">
            <v>43251</v>
          </cell>
          <cell r="G1151">
            <v>10514</v>
          </cell>
          <cell r="H1151">
            <v>1.05</v>
          </cell>
          <cell r="I1151">
            <v>43465</v>
          </cell>
        </row>
        <row r="1152">
          <cell r="A1152" t="str">
            <v>BOMBILLO CLARO 150 WAT - 110V</v>
          </cell>
          <cell r="B1152">
            <v>733</v>
          </cell>
          <cell r="C1152" t="str">
            <v>UNI</v>
          </cell>
          <cell r="D1152">
            <v>3051</v>
          </cell>
          <cell r="E1152" t="str">
            <v>06C1501</v>
          </cell>
          <cell r="F1152">
            <v>40399</v>
          </cell>
          <cell r="G1152">
            <v>2227</v>
          </cell>
          <cell r="H1152">
            <v>1.37</v>
          </cell>
          <cell r="I1152">
            <v>43465</v>
          </cell>
        </row>
        <row r="1153">
          <cell r="A1153" t="str">
            <v>BOMBILLO CLARO 60 WAT - 110V</v>
          </cell>
          <cell r="B1153">
            <v>734</v>
          </cell>
          <cell r="C1153" t="str">
            <v>UNI</v>
          </cell>
          <cell r="D1153">
            <v>1244</v>
          </cell>
          <cell r="E1153" t="str">
            <v>06C601</v>
          </cell>
          <cell r="F1153">
            <v>40791</v>
          </cell>
          <cell r="G1153">
            <v>928</v>
          </cell>
          <cell r="H1153">
            <v>1.34</v>
          </cell>
          <cell r="I1153">
            <v>43465</v>
          </cell>
        </row>
        <row r="1154">
          <cell r="A1154" t="str">
            <v>BOMBILLO DE 100W</v>
          </cell>
          <cell r="B1154">
            <v>431</v>
          </cell>
          <cell r="C1154" t="str">
            <v>UNI</v>
          </cell>
          <cell r="D1154">
            <v>1129</v>
          </cell>
          <cell r="E1154">
            <v>0</v>
          </cell>
          <cell r="F1154">
            <v>39884</v>
          </cell>
          <cell r="G1154">
            <v>812</v>
          </cell>
          <cell r="H1154">
            <v>1.39</v>
          </cell>
          <cell r="I1154">
            <v>43465</v>
          </cell>
        </row>
        <row r="1155">
          <cell r="A1155" t="str">
            <v>BOMBILLO DE 100W</v>
          </cell>
          <cell r="B1155">
            <v>103115</v>
          </cell>
          <cell r="C1155" t="str">
            <v>UNI</v>
          </cell>
          <cell r="D1155">
            <v>1129</v>
          </cell>
          <cell r="E1155">
            <v>0</v>
          </cell>
          <cell r="F1155">
            <v>39884</v>
          </cell>
          <cell r="G1155">
            <v>812</v>
          </cell>
          <cell r="H1155">
            <v>1.39</v>
          </cell>
          <cell r="I1155">
            <v>43465</v>
          </cell>
        </row>
        <row r="1156">
          <cell r="A1156" t="str">
            <v>BOMBILLO DE SODIO 400 W</v>
          </cell>
          <cell r="B1156">
            <v>101420</v>
          </cell>
          <cell r="C1156" t="str">
            <v>UNI</v>
          </cell>
          <cell r="D1156">
            <v>32765</v>
          </cell>
          <cell r="E1156" t="str">
            <v>06C601</v>
          </cell>
          <cell r="F1156">
            <v>43210</v>
          </cell>
          <cell r="G1156">
            <v>31205</v>
          </cell>
          <cell r="H1156">
            <v>1.05</v>
          </cell>
          <cell r="I1156">
            <v>43465</v>
          </cell>
        </row>
        <row r="1157">
          <cell r="A1157" t="str">
            <v>BOMBILLO FC DB 26W/840 PHL***</v>
          </cell>
          <cell r="B1157">
            <v>102885</v>
          </cell>
          <cell r="C1157" t="str">
            <v>UNI</v>
          </cell>
          <cell r="D1157">
            <v>15755</v>
          </cell>
          <cell r="E1157" t="str">
            <v>06C601</v>
          </cell>
          <cell r="F1157">
            <v>40336</v>
          </cell>
          <cell r="G1157">
            <v>11500</v>
          </cell>
          <cell r="H1157">
            <v>1.37</v>
          </cell>
          <cell r="I1157">
            <v>43465</v>
          </cell>
        </row>
        <row r="1158">
          <cell r="A1158" t="str">
            <v>Bombillo Led (12W)</v>
          </cell>
          <cell r="B1158">
            <v>106197</v>
          </cell>
          <cell r="C1158" t="str">
            <v>UNI</v>
          </cell>
          <cell r="D1158">
            <v>10135</v>
          </cell>
          <cell r="E1158">
            <v>0</v>
          </cell>
          <cell r="F1158">
            <v>42847</v>
          </cell>
          <cell r="G1158">
            <v>9298</v>
          </cell>
          <cell r="H1158">
            <v>1.0900000000000001</v>
          </cell>
          <cell r="I1158">
            <v>43465</v>
          </cell>
        </row>
        <row r="1159">
          <cell r="A1159" t="str">
            <v>BOMBILLO LED GU 10</v>
          </cell>
          <cell r="B1159">
            <v>106540</v>
          </cell>
          <cell r="C1159" t="str">
            <v>UNI</v>
          </cell>
          <cell r="D1159">
            <v>6241</v>
          </cell>
          <cell r="E1159">
            <v>0</v>
          </cell>
          <cell r="F1159">
            <v>43260</v>
          </cell>
          <cell r="G1159">
            <v>5944</v>
          </cell>
          <cell r="H1159">
            <v>1.05</v>
          </cell>
          <cell r="I1159">
            <v>43465</v>
          </cell>
        </row>
        <row r="1160">
          <cell r="A1160" t="str">
            <v>BOMBILLO LUZ MIXTA (160W/220V)</v>
          </cell>
          <cell r="B1160">
            <v>105888</v>
          </cell>
          <cell r="C1160" t="str">
            <v>UNI</v>
          </cell>
          <cell r="D1160">
            <v>10350</v>
          </cell>
          <cell r="E1160">
            <v>0</v>
          </cell>
          <cell r="F1160">
            <v>42607</v>
          </cell>
          <cell r="G1160">
            <v>9000</v>
          </cell>
          <cell r="H1160">
            <v>1.1499999999999999</v>
          </cell>
          <cell r="I1160">
            <v>43465</v>
          </cell>
        </row>
        <row r="1161">
          <cell r="A1161" t="str">
            <v>BOMBILLO MERCURIO 125W / 220V</v>
          </cell>
          <cell r="B1161">
            <v>776</v>
          </cell>
          <cell r="C1161" t="str">
            <v>UNI</v>
          </cell>
          <cell r="D1161">
            <v>11960</v>
          </cell>
          <cell r="E1161" t="str">
            <v>06M125</v>
          </cell>
          <cell r="F1161">
            <v>42612</v>
          </cell>
          <cell r="G1161">
            <v>10400</v>
          </cell>
          <cell r="H1161">
            <v>1.1499999999999999</v>
          </cell>
          <cell r="I1161">
            <v>43465</v>
          </cell>
        </row>
        <row r="1162">
          <cell r="A1162" t="str">
            <v>BOMBILLO MH 1000 W E40 Tub. Europeo</v>
          </cell>
          <cell r="B1162">
            <v>101097</v>
          </cell>
          <cell r="C1162" t="str">
            <v>UNI</v>
          </cell>
          <cell r="D1162">
            <v>115164</v>
          </cell>
          <cell r="E1162" t="str">
            <v>06C601</v>
          </cell>
          <cell r="F1162">
            <v>41759</v>
          </cell>
          <cell r="G1162">
            <v>91400</v>
          </cell>
          <cell r="H1162">
            <v>1.26</v>
          </cell>
          <cell r="I1162">
            <v>43465</v>
          </cell>
        </row>
        <row r="1163">
          <cell r="A1163" t="str">
            <v>BOMBILLO MH 400 W E40 Tub. Europeo</v>
          </cell>
          <cell r="B1163">
            <v>101098</v>
          </cell>
          <cell r="C1163" t="str">
            <v>UNI</v>
          </cell>
          <cell r="D1163">
            <v>71228</v>
          </cell>
          <cell r="E1163" t="str">
            <v>06C601</v>
          </cell>
          <cell r="F1163">
            <v>40399</v>
          </cell>
          <cell r="G1163">
            <v>51991</v>
          </cell>
          <cell r="H1163">
            <v>1.37</v>
          </cell>
          <cell r="I1163">
            <v>43465</v>
          </cell>
        </row>
        <row r="1164">
          <cell r="A1164" t="str">
            <v>BOMBILLOS HALOGENOS DE 1500X220</v>
          </cell>
          <cell r="B1164">
            <v>506</v>
          </cell>
          <cell r="C1164" t="str">
            <v>UNI</v>
          </cell>
          <cell r="D1164">
            <v>13906</v>
          </cell>
          <cell r="E1164">
            <v>0</v>
          </cell>
          <cell r="F1164">
            <v>40198</v>
          </cell>
          <cell r="G1164">
            <v>10150</v>
          </cell>
          <cell r="H1164">
            <v>1.37</v>
          </cell>
          <cell r="I1164">
            <v>43465</v>
          </cell>
        </row>
        <row r="1165">
          <cell r="A1165" t="str">
            <v>BOMBILLOS HALOGENOS DE 1500x220</v>
          </cell>
          <cell r="B1165">
            <v>953</v>
          </cell>
          <cell r="C1165" t="str">
            <v>UNI</v>
          </cell>
          <cell r="D1165">
            <v>40664</v>
          </cell>
          <cell r="E1165">
            <v>0</v>
          </cell>
          <cell r="F1165">
            <v>39888</v>
          </cell>
          <cell r="G1165">
            <v>29255</v>
          </cell>
          <cell r="H1165">
            <v>1.39</v>
          </cell>
          <cell r="I1165">
            <v>43465</v>
          </cell>
        </row>
        <row r="1166">
          <cell r="A1166" t="str">
            <v>BOMBILLOS HALOGENOS DICROICOS 50 W,</v>
          </cell>
          <cell r="B1166">
            <v>106539</v>
          </cell>
          <cell r="C1166" t="str">
            <v>UNI</v>
          </cell>
          <cell r="D1166">
            <v>2725</v>
          </cell>
          <cell r="E1166">
            <v>0</v>
          </cell>
          <cell r="F1166">
            <v>42998</v>
          </cell>
          <cell r="G1166">
            <v>2500</v>
          </cell>
          <cell r="H1166">
            <v>1.0900000000000001</v>
          </cell>
          <cell r="I1166">
            <v>43465</v>
          </cell>
        </row>
        <row r="1167">
          <cell r="A1167" t="str">
            <v>BOQUILLA ASPIRADO INSERTO TAPON</v>
          </cell>
          <cell r="B1167">
            <v>107081</v>
          </cell>
          <cell r="C1167" t="str">
            <v>UNI</v>
          </cell>
          <cell r="D1167">
            <v>367123</v>
          </cell>
          <cell r="E1167">
            <v>0</v>
          </cell>
          <cell r="F1167">
            <v>43395</v>
          </cell>
          <cell r="G1167">
            <v>349641</v>
          </cell>
          <cell r="H1167">
            <v>1.05</v>
          </cell>
          <cell r="I1167">
            <v>43465</v>
          </cell>
        </row>
        <row r="1168">
          <cell r="A1168" t="str">
            <v>BOQUILLA BLANCA -1 (Saco de 25 Kg)</v>
          </cell>
          <cell r="B1168">
            <v>102712</v>
          </cell>
          <cell r="C1168" t="str">
            <v>KG</v>
          </cell>
          <cell r="D1168">
            <v>2743</v>
          </cell>
          <cell r="E1168">
            <v>90104</v>
          </cell>
          <cell r="F1168">
            <v>41766</v>
          </cell>
          <cell r="G1168">
            <v>2177</v>
          </cell>
          <cell r="H1168">
            <v>1.26</v>
          </cell>
          <cell r="I1168">
            <v>43465</v>
          </cell>
        </row>
        <row r="1169">
          <cell r="A1169" t="str">
            <v>BOQUILLA CDA 32 - SIKA</v>
          </cell>
          <cell r="B1169">
            <v>105833</v>
          </cell>
          <cell r="C1169" t="str">
            <v>UNI</v>
          </cell>
          <cell r="D1169">
            <v>4402</v>
          </cell>
          <cell r="E1169">
            <v>0</v>
          </cell>
          <cell r="F1169">
            <v>42573</v>
          </cell>
          <cell r="G1169">
            <v>3828</v>
          </cell>
          <cell r="H1169">
            <v>1.1499999999999999</v>
          </cell>
          <cell r="I1169">
            <v>43465</v>
          </cell>
        </row>
        <row r="1170">
          <cell r="A1170" t="str">
            <v>BOQUILLA COLORES Alfagres o similar</v>
          </cell>
          <cell r="B1170">
            <v>103219</v>
          </cell>
          <cell r="C1170" t="str">
            <v>KG</v>
          </cell>
          <cell r="D1170">
            <v>5313</v>
          </cell>
          <cell r="E1170">
            <v>90104</v>
          </cell>
          <cell r="F1170">
            <v>42605</v>
          </cell>
          <cell r="G1170">
            <v>4620</v>
          </cell>
          <cell r="H1170">
            <v>1.1499999999999999</v>
          </cell>
          <cell r="I1170">
            <v>43465</v>
          </cell>
        </row>
        <row r="1171">
          <cell r="A1171" t="str">
            <v>BOQUILLA CONCOLOR 2 KG CORONA</v>
          </cell>
          <cell r="B1171">
            <v>2725</v>
          </cell>
          <cell r="C1171" t="str">
            <v>KG</v>
          </cell>
          <cell r="D1171">
            <v>4977</v>
          </cell>
          <cell r="E1171">
            <v>90010</v>
          </cell>
          <cell r="F1171">
            <v>41766</v>
          </cell>
          <cell r="G1171">
            <v>3950</v>
          </cell>
          <cell r="H1171">
            <v>1.26</v>
          </cell>
          <cell r="I1171">
            <v>43465</v>
          </cell>
        </row>
        <row r="1172">
          <cell r="A1172" t="str">
            <v>BOQUILLA CONCOLOR 5 KG</v>
          </cell>
          <cell r="B1172">
            <v>104968</v>
          </cell>
          <cell r="C1172" t="str">
            <v>KG</v>
          </cell>
          <cell r="D1172">
            <v>4444</v>
          </cell>
          <cell r="E1172">
            <v>0</v>
          </cell>
          <cell r="F1172">
            <v>43195</v>
          </cell>
          <cell r="G1172">
            <v>4232</v>
          </cell>
          <cell r="H1172">
            <v>1.05</v>
          </cell>
          <cell r="I1172">
            <v>43465</v>
          </cell>
        </row>
        <row r="1173">
          <cell r="A1173" t="str">
            <v>BOQUILLA CONCOLOR FLEX /STON</v>
          </cell>
          <cell r="B1173">
            <v>104737</v>
          </cell>
          <cell r="C1173" t="str">
            <v>KG</v>
          </cell>
          <cell r="D1173">
            <v>4022</v>
          </cell>
          <cell r="E1173">
            <v>0</v>
          </cell>
          <cell r="F1173">
            <v>43270</v>
          </cell>
          <cell r="G1173">
            <v>3830</v>
          </cell>
          <cell r="H1173">
            <v>1.05</v>
          </cell>
          <cell r="I1173">
            <v>43465</v>
          </cell>
        </row>
        <row r="1174">
          <cell r="A1174" t="str">
            <v>BOQUILLA CONCOLOR PORCELANATO</v>
          </cell>
          <cell r="B1174">
            <v>3053</v>
          </cell>
          <cell r="C1174" t="str">
            <v>KG</v>
          </cell>
          <cell r="D1174">
            <v>6552</v>
          </cell>
          <cell r="E1174">
            <v>0</v>
          </cell>
          <cell r="F1174">
            <v>41766</v>
          </cell>
          <cell r="G1174">
            <v>5200</v>
          </cell>
          <cell r="H1174">
            <v>1.26</v>
          </cell>
          <cell r="I1174">
            <v>43465</v>
          </cell>
        </row>
        <row r="1175">
          <cell r="A1175" t="str">
            <v>BOQUILLA DE INYECCION PARA PISO Piscina</v>
          </cell>
          <cell r="B1175">
            <v>107146</v>
          </cell>
          <cell r="C1175" t="str">
            <v>UNI</v>
          </cell>
          <cell r="D1175">
            <v>112309</v>
          </cell>
          <cell r="E1175">
            <v>0</v>
          </cell>
          <cell r="F1175">
            <v>43396</v>
          </cell>
          <cell r="G1175">
            <v>106961</v>
          </cell>
          <cell r="H1175">
            <v>1.05</v>
          </cell>
          <cell r="I1175">
            <v>43465</v>
          </cell>
        </row>
        <row r="1176">
          <cell r="A1176" t="str">
            <v>Boquilla de Inyección Pared</v>
          </cell>
          <cell r="B1176">
            <v>107110</v>
          </cell>
          <cell r="C1176" t="str">
            <v>UNI</v>
          </cell>
          <cell r="D1176">
            <v>8122</v>
          </cell>
          <cell r="E1176">
            <v>0</v>
          </cell>
          <cell r="F1176">
            <v>43396</v>
          </cell>
          <cell r="G1176">
            <v>7735</v>
          </cell>
          <cell r="H1176">
            <v>1.05</v>
          </cell>
          <cell r="I1176">
            <v>43465</v>
          </cell>
        </row>
        <row r="1177">
          <cell r="A1177" t="str">
            <v>Boquilla esp. modif. STON MIX BOQ. LATEX **</v>
          </cell>
          <cell r="B1177">
            <v>103685</v>
          </cell>
          <cell r="C1177" t="str">
            <v>KG</v>
          </cell>
          <cell r="D1177">
            <v>4184</v>
          </cell>
          <cell r="E1177">
            <v>0</v>
          </cell>
          <cell r="F1177">
            <v>43271</v>
          </cell>
          <cell r="G1177">
            <v>3985</v>
          </cell>
          <cell r="H1177">
            <v>1.05</v>
          </cell>
          <cell r="I1177">
            <v>43465</v>
          </cell>
        </row>
        <row r="1178">
          <cell r="A1178" t="str">
            <v>BOQUILLA GALVANIZADA D=6"</v>
          </cell>
          <cell r="B1178">
            <v>105113</v>
          </cell>
          <cell r="C1178" t="str">
            <v>UNI</v>
          </cell>
          <cell r="D1178">
            <v>78137</v>
          </cell>
          <cell r="E1178">
            <v>0</v>
          </cell>
          <cell r="F1178">
            <v>43168</v>
          </cell>
          <cell r="G1178">
            <v>74416</v>
          </cell>
          <cell r="H1178">
            <v>1.05</v>
          </cell>
          <cell r="I1178">
            <v>43465</v>
          </cell>
        </row>
        <row r="1179">
          <cell r="A1179" t="str">
            <v>BOQUILLA GALVANIZADA Ø 4"</v>
          </cell>
          <cell r="B1179">
            <v>106763</v>
          </cell>
          <cell r="C1179" t="str">
            <v>UNI</v>
          </cell>
          <cell r="D1179">
            <v>13419</v>
          </cell>
          <cell r="E1179">
            <v>0</v>
          </cell>
          <cell r="F1179">
            <v>43182</v>
          </cell>
          <cell r="G1179">
            <v>12780</v>
          </cell>
          <cell r="H1179">
            <v>1.05</v>
          </cell>
          <cell r="I1179">
            <v>43465</v>
          </cell>
        </row>
        <row r="1180">
          <cell r="A1180" t="str">
            <v>Boquilla inyeccion agua caliente - 60gpm</v>
          </cell>
          <cell r="B1180">
            <v>107082</v>
          </cell>
          <cell r="C1180" t="str">
            <v>UNI</v>
          </cell>
          <cell r="D1180">
            <v>275580</v>
          </cell>
          <cell r="E1180">
            <v>0</v>
          </cell>
          <cell r="F1180">
            <v>43395</v>
          </cell>
          <cell r="G1180">
            <v>262457</v>
          </cell>
          <cell r="H1180">
            <v>1.05</v>
          </cell>
          <cell r="I1180">
            <v>43465</v>
          </cell>
        </row>
        <row r="1181">
          <cell r="A1181" t="str">
            <v>BOQUILLA LATEX (ENCHAPES</v>
          </cell>
          <cell r="B1181">
            <v>103914</v>
          </cell>
          <cell r="C1181" t="str">
            <v>KG</v>
          </cell>
          <cell r="D1181">
            <v>4508</v>
          </cell>
          <cell r="E1181">
            <v>0</v>
          </cell>
          <cell r="F1181">
            <v>40628</v>
          </cell>
          <cell r="G1181">
            <v>3364</v>
          </cell>
          <cell r="H1181">
            <v>1.34</v>
          </cell>
          <cell r="I1181">
            <v>43465</v>
          </cell>
        </row>
        <row r="1182">
          <cell r="A1182" t="str">
            <v>Boquilla para piso**</v>
          </cell>
          <cell r="B1182">
            <v>103416</v>
          </cell>
          <cell r="C1182" t="str">
            <v>KG</v>
          </cell>
          <cell r="D1182">
            <v>5001</v>
          </cell>
          <cell r="E1182">
            <v>0</v>
          </cell>
          <cell r="F1182">
            <v>40467</v>
          </cell>
          <cell r="G1182">
            <v>3650</v>
          </cell>
          <cell r="H1182">
            <v>1.37</v>
          </cell>
          <cell r="I1182">
            <v>43465</v>
          </cell>
        </row>
        <row r="1183">
          <cell r="A1183" t="str">
            <v>BOQUILLA TERMINAL EMT 2"</v>
          </cell>
          <cell r="B1183">
            <v>104984</v>
          </cell>
          <cell r="C1183" t="str">
            <v>UNI</v>
          </cell>
          <cell r="D1183">
            <v>3261</v>
          </cell>
          <cell r="E1183">
            <v>0</v>
          </cell>
          <cell r="F1183">
            <v>43279</v>
          </cell>
          <cell r="G1183">
            <v>3106</v>
          </cell>
          <cell r="H1183">
            <v>1.05</v>
          </cell>
          <cell r="I1183">
            <v>43465</v>
          </cell>
        </row>
        <row r="1184">
          <cell r="A1184" t="str">
            <v>BOQUILLAS COD ½ "+ TUERCA PARA TUB.</v>
          </cell>
          <cell r="B1184">
            <v>769</v>
          </cell>
          <cell r="C1184" t="str">
            <v>UNI</v>
          </cell>
          <cell r="D1184">
            <v>607</v>
          </cell>
          <cell r="E1184" t="str">
            <v>66B050</v>
          </cell>
          <cell r="F1184">
            <v>43210</v>
          </cell>
          <cell r="G1184">
            <v>578</v>
          </cell>
          <cell r="H1184">
            <v>1.05</v>
          </cell>
          <cell r="I1184">
            <v>43465</v>
          </cell>
        </row>
        <row r="1185">
          <cell r="A1185" t="str">
            <v>Boquillas Graduables caudal de presión</v>
          </cell>
          <cell r="B1185">
            <v>102569</v>
          </cell>
          <cell r="C1185" t="str">
            <v>JG</v>
          </cell>
          <cell r="D1185">
            <v>148741</v>
          </cell>
          <cell r="E1185">
            <v>0</v>
          </cell>
          <cell r="F1185">
            <v>40234</v>
          </cell>
          <cell r="G1185">
            <v>108570</v>
          </cell>
          <cell r="H1185">
            <v>1.37</v>
          </cell>
          <cell r="I1185">
            <v>43465</v>
          </cell>
        </row>
        <row r="1186">
          <cell r="A1186" t="str">
            <v>BOQUILLERA ALUMINIODE 3-X11/2X6 Mts</v>
          </cell>
          <cell r="B1186">
            <v>1140</v>
          </cell>
          <cell r="C1186" t="str">
            <v>UNI</v>
          </cell>
          <cell r="D1186">
            <v>40664</v>
          </cell>
          <cell r="E1186">
            <v>0</v>
          </cell>
          <cell r="F1186">
            <v>39888</v>
          </cell>
          <cell r="G1186">
            <v>29255</v>
          </cell>
          <cell r="H1186">
            <v>1.39</v>
          </cell>
          <cell r="I1186">
            <v>43465</v>
          </cell>
        </row>
        <row r="1187">
          <cell r="A1187" t="str">
            <v>BOQUILLERA ALUMINIODE 3-X1X6 Mts</v>
          </cell>
          <cell r="B1187">
            <v>1166</v>
          </cell>
          <cell r="C1187" t="str">
            <v>UNI</v>
          </cell>
          <cell r="D1187">
            <v>10880</v>
          </cell>
          <cell r="E1187">
            <v>0</v>
          </cell>
          <cell r="F1187">
            <v>39872</v>
          </cell>
          <cell r="G1187">
            <v>7827</v>
          </cell>
          <cell r="H1187">
            <v>1.39</v>
          </cell>
          <cell r="I1187">
            <v>43465</v>
          </cell>
        </row>
        <row r="1188">
          <cell r="A1188" t="str">
            <v>Borde Ccontenedor de Raices IDU A-70</v>
          </cell>
          <cell r="B1188">
            <v>101353</v>
          </cell>
          <cell r="C1188" t="str">
            <v>UNI</v>
          </cell>
          <cell r="D1188">
            <v>14533</v>
          </cell>
          <cell r="E1188">
            <v>35020</v>
          </cell>
          <cell r="F1188">
            <v>41079</v>
          </cell>
          <cell r="G1188">
            <v>11179</v>
          </cell>
          <cell r="H1188">
            <v>1.3</v>
          </cell>
          <cell r="I1188">
            <v>43465</v>
          </cell>
        </row>
        <row r="1189">
          <cell r="A1189" t="str">
            <v>Borde contenedor de raices BA75 (Sum) **</v>
          </cell>
          <cell r="B1189">
            <v>101215</v>
          </cell>
          <cell r="C1189" t="str">
            <v>UNI</v>
          </cell>
          <cell r="D1189">
            <v>122155</v>
          </cell>
          <cell r="E1189">
            <v>35020</v>
          </cell>
          <cell r="F1189">
            <v>40108</v>
          </cell>
          <cell r="G1189">
            <v>87881</v>
          </cell>
          <cell r="H1189">
            <v>1.39</v>
          </cell>
          <cell r="I1189">
            <v>43465</v>
          </cell>
        </row>
        <row r="1190">
          <cell r="A1190" t="str">
            <v>Borde Separador Verde (A-170)H=80,B=30L=81.2</v>
          </cell>
          <cell r="B1190">
            <v>101358</v>
          </cell>
          <cell r="C1190" t="str">
            <v>UNI</v>
          </cell>
          <cell r="D1190">
            <v>162435</v>
          </cell>
          <cell r="E1190">
            <v>35020</v>
          </cell>
          <cell r="F1190">
            <v>43241</v>
          </cell>
          <cell r="G1190">
            <v>154700</v>
          </cell>
          <cell r="H1190">
            <v>1.05</v>
          </cell>
          <cell r="I1190">
            <v>43465</v>
          </cell>
        </row>
        <row r="1191">
          <cell r="A1191" t="str">
            <v>Bordillo "A-70"(h=0.135*b=0.12*L=1.07) **</v>
          </cell>
          <cell r="B1191">
            <v>100526</v>
          </cell>
          <cell r="C1191" t="str">
            <v>UNI</v>
          </cell>
          <cell r="D1191">
            <v>13318</v>
          </cell>
          <cell r="E1191">
            <v>0</v>
          </cell>
          <cell r="F1191">
            <v>40532</v>
          </cell>
          <cell r="G1191">
            <v>9721</v>
          </cell>
          <cell r="H1191">
            <v>1.37</v>
          </cell>
          <cell r="I1191">
            <v>43465</v>
          </cell>
        </row>
        <row r="1192">
          <cell r="A1192" t="str">
            <v>Bordillo "A-80"(h=0.35*b=0.20, L=0.80) Sin Transp</v>
          </cell>
          <cell r="B1192">
            <v>100484</v>
          </cell>
          <cell r="C1192" t="str">
            <v>UNI</v>
          </cell>
          <cell r="D1192">
            <v>22575</v>
          </cell>
          <cell r="E1192">
            <v>35020</v>
          </cell>
          <cell r="F1192">
            <v>43166</v>
          </cell>
          <cell r="G1192">
            <v>21500</v>
          </cell>
          <cell r="H1192">
            <v>1.05</v>
          </cell>
          <cell r="I1192">
            <v>43465</v>
          </cell>
        </row>
        <row r="1193">
          <cell r="A1193" t="str">
            <v>Bordillo "borde A-75" (1.45*0.12*0.13) **</v>
          </cell>
          <cell r="B1193">
            <v>100424</v>
          </cell>
          <cell r="C1193" t="str">
            <v>UNI</v>
          </cell>
          <cell r="D1193">
            <v>16930</v>
          </cell>
          <cell r="E1193">
            <v>35020</v>
          </cell>
          <cell r="F1193">
            <v>40102</v>
          </cell>
          <cell r="G1193">
            <v>12180</v>
          </cell>
          <cell r="H1193">
            <v>1.39</v>
          </cell>
          <cell r="I1193">
            <v>43465</v>
          </cell>
        </row>
        <row r="1194">
          <cell r="A1194" t="str">
            <v>Bordillo "transicion A-95"(h=0.35*b=0.20L=0.40) **</v>
          </cell>
          <cell r="B1194">
            <v>100479</v>
          </cell>
          <cell r="C1194" t="str">
            <v>UNI</v>
          </cell>
          <cell r="D1194">
            <v>18888</v>
          </cell>
          <cell r="E1194">
            <v>35020</v>
          </cell>
          <cell r="F1194">
            <v>42273</v>
          </cell>
          <cell r="G1194">
            <v>15482</v>
          </cell>
          <cell r="H1194">
            <v>1.22</v>
          </cell>
          <cell r="I1194">
            <v>43465</v>
          </cell>
        </row>
        <row r="1195">
          <cell r="A1195" t="str">
            <v>Bordillo Piedra Muñeca (100x300x1000)</v>
          </cell>
          <cell r="B1195">
            <v>100369</v>
          </cell>
          <cell r="C1195" t="str">
            <v>ML</v>
          </cell>
          <cell r="D1195">
            <v>109800</v>
          </cell>
          <cell r="E1195">
            <v>0</v>
          </cell>
          <cell r="F1195">
            <v>42171</v>
          </cell>
          <cell r="G1195">
            <v>90000</v>
          </cell>
          <cell r="H1195">
            <v>1.22</v>
          </cell>
          <cell r="I1195">
            <v>43465</v>
          </cell>
        </row>
        <row r="1196">
          <cell r="A1196" t="str">
            <v>BORDILLO PREFABRICADO B-30</v>
          </cell>
          <cell r="B1196">
            <v>104211</v>
          </cell>
          <cell r="C1196" t="str">
            <v>UNI</v>
          </cell>
          <cell r="D1196">
            <v>19635</v>
          </cell>
          <cell r="E1196">
            <v>0</v>
          </cell>
          <cell r="F1196">
            <v>43206</v>
          </cell>
          <cell r="G1196">
            <v>18700</v>
          </cell>
          <cell r="H1196">
            <v>1.05</v>
          </cell>
          <cell r="I1196">
            <v>43465</v>
          </cell>
        </row>
        <row r="1197">
          <cell r="A1197" t="str">
            <v>BORDILLOS DE CONFINAMIENTO (ANCHO</v>
          </cell>
          <cell r="B1197">
            <v>2204</v>
          </cell>
          <cell r="C1197" t="str">
            <v>UNI</v>
          </cell>
          <cell r="D1197">
            <v>18056</v>
          </cell>
          <cell r="E1197" t="str">
            <v>bc23115</v>
          </cell>
          <cell r="F1197">
            <v>41080</v>
          </cell>
          <cell r="G1197">
            <v>13889</v>
          </cell>
          <cell r="H1197">
            <v>1.3</v>
          </cell>
          <cell r="I1197">
            <v>43465</v>
          </cell>
        </row>
        <row r="1198">
          <cell r="A1198" t="str">
            <v>BORDILLOS DE CONFINAMIENTO (ANCHO</v>
          </cell>
          <cell r="B1198">
            <v>2171</v>
          </cell>
          <cell r="C1198" t="str">
            <v>UNI</v>
          </cell>
          <cell r="D1198">
            <v>35902</v>
          </cell>
          <cell r="E1198" t="str">
            <v>bc30015</v>
          </cell>
          <cell r="F1198">
            <v>41080</v>
          </cell>
          <cell r="G1198">
            <v>27617</v>
          </cell>
          <cell r="H1198">
            <v>1.3</v>
          </cell>
          <cell r="I1198">
            <v>43465</v>
          </cell>
        </row>
        <row r="1199">
          <cell r="A1199" t="str">
            <v>BORDILLOS DE DELIMITAR</v>
          </cell>
          <cell r="B1199">
            <v>664</v>
          </cell>
          <cell r="C1199" t="str">
            <v>UNI</v>
          </cell>
          <cell r="D1199">
            <v>16433</v>
          </cell>
          <cell r="E1199" t="str">
            <v>bc20115</v>
          </cell>
          <cell r="F1199">
            <v>43174</v>
          </cell>
          <cell r="G1199">
            <v>15650</v>
          </cell>
          <cell r="H1199">
            <v>1.05</v>
          </cell>
          <cell r="I1199">
            <v>43465</v>
          </cell>
        </row>
        <row r="1200">
          <cell r="A1200" t="str">
            <v>BORNA CABLE N°12 Cu Estañado</v>
          </cell>
          <cell r="B1200">
            <v>104262</v>
          </cell>
          <cell r="C1200" t="str">
            <v>UNI</v>
          </cell>
          <cell r="D1200">
            <v>945</v>
          </cell>
          <cell r="E1200">
            <v>0</v>
          </cell>
          <cell r="F1200">
            <v>43391</v>
          </cell>
          <cell r="G1200">
            <v>900</v>
          </cell>
          <cell r="H1200">
            <v>1.05</v>
          </cell>
          <cell r="I1200">
            <v>43465</v>
          </cell>
        </row>
        <row r="1201">
          <cell r="A1201" t="str">
            <v>BORNA PARA CONEXIÓN PARA CABLE Nº10</v>
          </cell>
          <cell r="B1201">
            <v>104658</v>
          </cell>
          <cell r="C1201" t="str">
            <v>UNI</v>
          </cell>
          <cell r="D1201">
            <v>910</v>
          </cell>
          <cell r="E1201">
            <v>0</v>
          </cell>
          <cell r="F1201">
            <v>41178</v>
          </cell>
          <cell r="G1201">
            <v>700</v>
          </cell>
          <cell r="H1201">
            <v>1.3</v>
          </cell>
          <cell r="I1201">
            <v>43465</v>
          </cell>
        </row>
        <row r="1202">
          <cell r="A1202" t="str">
            <v>BORNA PARA CONEXIÓN PARA CABLE Nº2-</v>
          </cell>
          <cell r="B1202">
            <v>104654</v>
          </cell>
          <cell r="C1202" t="str">
            <v>UNI</v>
          </cell>
          <cell r="D1202">
            <v>2021</v>
          </cell>
          <cell r="E1202">
            <v>0</v>
          </cell>
          <cell r="F1202">
            <v>43230</v>
          </cell>
          <cell r="G1202">
            <v>1925</v>
          </cell>
          <cell r="H1202">
            <v>1.05</v>
          </cell>
          <cell r="I1202">
            <v>43465</v>
          </cell>
        </row>
        <row r="1203">
          <cell r="A1203" t="str">
            <v>BORNA PARA CONEXIÓN PARA CABLE Nº4</v>
          </cell>
          <cell r="B1203">
            <v>104655</v>
          </cell>
          <cell r="C1203" t="str">
            <v>UNI</v>
          </cell>
          <cell r="D1203">
            <v>1103</v>
          </cell>
          <cell r="E1203">
            <v>0</v>
          </cell>
          <cell r="F1203">
            <v>43088</v>
          </cell>
          <cell r="G1203">
            <v>1012</v>
          </cell>
          <cell r="H1203">
            <v>1.0900000000000001</v>
          </cell>
          <cell r="I1203">
            <v>43465</v>
          </cell>
        </row>
        <row r="1204">
          <cell r="A1204" t="str">
            <v>BORNA PARA CONEXIÓN PARA CABLE Nº6</v>
          </cell>
          <cell r="B1204">
            <v>104656</v>
          </cell>
          <cell r="C1204" t="str">
            <v>UNI</v>
          </cell>
          <cell r="D1204">
            <v>1517</v>
          </cell>
          <cell r="E1204">
            <v>0</v>
          </cell>
          <cell r="F1204">
            <v>41180</v>
          </cell>
          <cell r="G1204">
            <v>1167</v>
          </cell>
          <cell r="H1204">
            <v>1.3</v>
          </cell>
          <cell r="I1204">
            <v>43465</v>
          </cell>
        </row>
        <row r="1205">
          <cell r="A1205" t="str">
            <v>BORNA PARA CONEXIÓN PARA CABLE Nº8</v>
          </cell>
          <cell r="B1205">
            <v>104657</v>
          </cell>
          <cell r="C1205" t="str">
            <v>UNI</v>
          </cell>
          <cell r="D1205">
            <v>840</v>
          </cell>
          <cell r="E1205">
            <v>0</v>
          </cell>
          <cell r="F1205">
            <v>43360</v>
          </cell>
          <cell r="G1205">
            <v>800</v>
          </cell>
          <cell r="H1205">
            <v>1.05</v>
          </cell>
          <cell r="I1205">
            <v>43465</v>
          </cell>
        </row>
        <row r="1206">
          <cell r="A1206" t="str">
            <v>BORNA TERMINAL ESTAÑADA Nº8</v>
          </cell>
          <cell r="B1206">
            <v>104542</v>
          </cell>
          <cell r="C1206" t="str">
            <v>UNI</v>
          </cell>
          <cell r="D1206">
            <v>910</v>
          </cell>
          <cell r="E1206">
            <v>0</v>
          </cell>
          <cell r="F1206">
            <v>41158</v>
          </cell>
          <cell r="G1206">
            <v>700</v>
          </cell>
          <cell r="H1206">
            <v>1.3</v>
          </cell>
          <cell r="I1206">
            <v>43465</v>
          </cell>
        </row>
        <row r="1207">
          <cell r="A1207" t="str">
            <v>BORNERA DE PRUEBA</v>
          </cell>
          <cell r="B1207">
            <v>105614</v>
          </cell>
          <cell r="C1207" t="str">
            <v>UNI</v>
          </cell>
          <cell r="D1207">
            <v>3002</v>
          </cell>
          <cell r="E1207">
            <v>0</v>
          </cell>
          <cell r="F1207">
            <v>41178</v>
          </cell>
          <cell r="G1207">
            <v>2309</v>
          </cell>
          <cell r="H1207">
            <v>1.3</v>
          </cell>
          <cell r="I1207">
            <v>43465</v>
          </cell>
        </row>
        <row r="1208">
          <cell r="A1208" t="str">
            <v>BORNERA PRUEBA 3 ELEMENTOS</v>
          </cell>
          <cell r="B1208">
            <v>106773</v>
          </cell>
          <cell r="C1208" t="str">
            <v>UNI</v>
          </cell>
          <cell r="D1208">
            <v>145740</v>
          </cell>
          <cell r="E1208">
            <v>0</v>
          </cell>
          <cell r="F1208">
            <v>43185</v>
          </cell>
          <cell r="G1208">
            <v>138800</v>
          </cell>
          <cell r="H1208">
            <v>1.05</v>
          </cell>
          <cell r="I1208">
            <v>43465</v>
          </cell>
        </row>
        <row r="1209">
          <cell r="A1209" t="str">
            <v>Bornes y cables de conexión</v>
          </cell>
          <cell r="B1209">
            <v>102289</v>
          </cell>
          <cell r="C1209" t="str">
            <v>UNI</v>
          </cell>
          <cell r="D1209">
            <v>153462</v>
          </cell>
          <cell r="E1209">
            <v>605</v>
          </cell>
          <cell r="F1209">
            <v>43230</v>
          </cell>
          <cell r="G1209">
            <v>146154</v>
          </cell>
          <cell r="H1209">
            <v>1.05</v>
          </cell>
          <cell r="I1209">
            <v>43465</v>
          </cell>
        </row>
        <row r="1210">
          <cell r="A1210" t="str">
            <v>BOTA CAUCHO SEGURIDAD EN PVC CON</v>
          </cell>
          <cell r="B1210">
            <v>3793</v>
          </cell>
          <cell r="C1210" t="str">
            <v>UNI</v>
          </cell>
          <cell r="D1210">
            <v>49245</v>
          </cell>
          <cell r="E1210">
            <v>1232</v>
          </cell>
          <cell r="F1210">
            <v>43264</v>
          </cell>
          <cell r="G1210">
            <v>46900</v>
          </cell>
          <cell r="H1210">
            <v>1.05</v>
          </cell>
          <cell r="I1210">
            <v>43465</v>
          </cell>
        </row>
        <row r="1211">
          <cell r="A1211" t="str">
            <v>BOTA DE CUERO SIN PUNTERA</v>
          </cell>
          <cell r="B1211">
            <v>106627</v>
          </cell>
          <cell r="C1211" t="str">
            <v>UNI</v>
          </cell>
          <cell r="D1211">
            <v>32058</v>
          </cell>
          <cell r="E1211">
            <v>0</v>
          </cell>
          <cell r="F1211">
            <v>43039</v>
          </cell>
          <cell r="G1211">
            <v>29411</v>
          </cell>
          <cell r="H1211">
            <v>1.0900000000000001</v>
          </cell>
          <cell r="I1211">
            <v>43465</v>
          </cell>
        </row>
        <row r="1212">
          <cell r="A1212" t="str">
            <v>BOTAS DE SEGURIDAD EN CUERO CON</v>
          </cell>
          <cell r="B1212">
            <v>106629</v>
          </cell>
          <cell r="C1212" t="str">
            <v>UNI</v>
          </cell>
          <cell r="D1212">
            <v>50685</v>
          </cell>
          <cell r="E1212">
            <v>0</v>
          </cell>
          <cell r="F1212">
            <v>43039</v>
          </cell>
          <cell r="G1212">
            <v>46500</v>
          </cell>
          <cell r="H1212">
            <v>1.0900000000000001</v>
          </cell>
          <cell r="I1212">
            <v>43465</v>
          </cell>
        </row>
        <row r="1213">
          <cell r="A1213" t="str">
            <v>BOTAS PANTANERAS EN PVC</v>
          </cell>
          <cell r="B1213">
            <v>105486</v>
          </cell>
          <cell r="C1213" t="str">
            <v>UNI</v>
          </cell>
          <cell r="D1213">
            <v>22781</v>
          </cell>
          <cell r="E1213">
            <v>0</v>
          </cell>
          <cell r="F1213">
            <v>42872</v>
          </cell>
          <cell r="G1213">
            <v>20900</v>
          </cell>
          <cell r="H1213">
            <v>1.0900000000000001</v>
          </cell>
          <cell r="I1213">
            <v>43465</v>
          </cell>
        </row>
        <row r="1214">
          <cell r="A1214" t="str">
            <v>Boton Antivandalico CromadoPara Valvul. de</v>
          </cell>
          <cell r="B1214">
            <v>103356</v>
          </cell>
          <cell r="C1214" t="str">
            <v>UNI</v>
          </cell>
          <cell r="D1214">
            <v>79843</v>
          </cell>
          <cell r="E1214">
            <v>0</v>
          </cell>
          <cell r="F1214">
            <v>43390</v>
          </cell>
          <cell r="G1214">
            <v>76041</v>
          </cell>
          <cell r="H1214">
            <v>1.05</v>
          </cell>
          <cell r="I1214">
            <v>43465</v>
          </cell>
        </row>
        <row r="1215">
          <cell r="A1215" t="str">
            <v>Botón Cromado Sanitario minusvalido</v>
          </cell>
          <cell r="B1215">
            <v>101006</v>
          </cell>
          <cell r="C1215" t="str">
            <v>UNI</v>
          </cell>
          <cell r="D1215">
            <v>279228</v>
          </cell>
          <cell r="E1215" t="str">
            <v>1005T-LP</v>
          </cell>
          <cell r="F1215">
            <v>43214</v>
          </cell>
          <cell r="G1215">
            <v>265931</v>
          </cell>
          <cell r="H1215">
            <v>1.05</v>
          </cell>
          <cell r="I1215">
            <v>43465</v>
          </cell>
        </row>
        <row r="1216">
          <cell r="A1216" t="str">
            <v>Boton de Emergencia</v>
          </cell>
          <cell r="B1216">
            <v>107092</v>
          </cell>
          <cell r="C1216" t="str">
            <v>UNI</v>
          </cell>
          <cell r="D1216">
            <v>177469</v>
          </cell>
          <cell r="E1216">
            <v>0</v>
          </cell>
          <cell r="F1216">
            <v>43395</v>
          </cell>
          <cell r="G1216">
            <v>169018</v>
          </cell>
          <cell r="H1216">
            <v>1.05</v>
          </cell>
          <cell r="I1216">
            <v>43465</v>
          </cell>
        </row>
        <row r="1217">
          <cell r="A1217" t="str">
            <v>Boton fluxom. sanitario TOTO</v>
          </cell>
          <cell r="B1217">
            <v>105912</v>
          </cell>
          <cell r="C1217" t="str">
            <v>UNI</v>
          </cell>
          <cell r="D1217">
            <v>105386</v>
          </cell>
          <cell r="E1217">
            <v>0</v>
          </cell>
          <cell r="F1217">
            <v>42628</v>
          </cell>
          <cell r="G1217">
            <v>91640</v>
          </cell>
          <cell r="H1217">
            <v>1.1499999999999999</v>
          </cell>
          <cell r="I1217">
            <v>43465</v>
          </cell>
        </row>
        <row r="1218">
          <cell r="A1218" t="str">
            <v>BOTON MANIJA CROMADO DE 1,1/4"</v>
          </cell>
          <cell r="B1218">
            <v>104580</v>
          </cell>
          <cell r="C1218" t="str">
            <v>UNI</v>
          </cell>
          <cell r="D1218">
            <v>2318</v>
          </cell>
          <cell r="E1218">
            <v>0</v>
          </cell>
          <cell r="F1218">
            <v>42111</v>
          </cell>
          <cell r="G1218">
            <v>1900</v>
          </cell>
          <cell r="H1218">
            <v>1.22</v>
          </cell>
          <cell r="I1218">
            <v>43465</v>
          </cell>
        </row>
        <row r="1219">
          <cell r="A1219" t="str">
            <v>BOTON PUERTAS Elec.+T.Ameri. FOSF</v>
          </cell>
          <cell r="B1219">
            <v>749</v>
          </cell>
          <cell r="C1219" t="str">
            <v>UNI</v>
          </cell>
          <cell r="D1219">
            <v>8604</v>
          </cell>
          <cell r="E1219" t="str">
            <v>9956-PE</v>
          </cell>
          <cell r="F1219">
            <v>40399</v>
          </cell>
          <cell r="G1219">
            <v>6280</v>
          </cell>
          <cell r="H1219">
            <v>1.37</v>
          </cell>
          <cell r="I1219">
            <v>43465</v>
          </cell>
        </row>
        <row r="1220">
          <cell r="A1220" t="str">
            <v>BOTON TEMPORIZADOR + T Ameri. AVE</v>
          </cell>
          <cell r="B1220">
            <v>753</v>
          </cell>
          <cell r="C1220" t="str">
            <v>UNI</v>
          </cell>
          <cell r="D1220">
            <v>14823</v>
          </cell>
          <cell r="E1220">
            <v>39513</v>
          </cell>
          <cell r="F1220">
            <v>40400</v>
          </cell>
          <cell r="G1220">
            <v>10820</v>
          </cell>
          <cell r="H1220">
            <v>1.37</v>
          </cell>
          <cell r="I1220">
            <v>43465</v>
          </cell>
        </row>
        <row r="1221">
          <cell r="A1221" t="str">
            <v>BOTON TEMPORIZADOR VOLARE</v>
          </cell>
          <cell r="B1221">
            <v>3204</v>
          </cell>
          <cell r="C1221" t="str">
            <v>UNI</v>
          </cell>
          <cell r="D1221">
            <v>15415</v>
          </cell>
          <cell r="E1221" t="str">
            <v>1005T-LP</v>
          </cell>
          <cell r="F1221">
            <v>40400</v>
          </cell>
          <cell r="G1221">
            <v>11252</v>
          </cell>
          <cell r="H1221">
            <v>1.37</v>
          </cell>
          <cell r="I1221">
            <v>43465</v>
          </cell>
        </row>
        <row r="1222">
          <cell r="A1222" t="str">
            <v>BOTON TIMBRE 200 SOBREPARED AVE</v>
          </cell>
          <cell r="B1222">
            <v>3003</v>
          </cell>
          <cell r="C1222" t="str">
            <v>UNI</v>
          </cell>
          <cell r="D1222">
            <v>2237</v>
          </cell>
          <cell r="E1222">
            <v>205</v>
          </cell>
          <cell r="F1222">
            <v>40400</v>
          </cell>
          <cell r="G1222">
            <v>1633</v>
          </cell>
          <cell r="H1222">
            <v>1.37</v>
          </cell>
          <cell r="I1222">
            <v>43465</v>
          </cell>
        </row>
        <row r="1223">
          <cell r="A1223" t="str">
            <v>BOTON TIMBRE 600 AVE</v>
          </cell>
          <cell r="B1223">
            <v>736</v>
          </cell>
          <cell r="C1223" t="str">
            <v>UNI</v>
          </cell>
          <cell r="D1223">
            <v>5776</v>
          </cell>
          <cell r="E1223">
            <v>605</v>
          </cell>
          <cell r="F1223">
            <v>40400</v>
          </cell>
          <cell r="G1223">
            <v>4216</v>
          </cell>
          <cell r="H1223">
            <v>1.37</v>
          </cell>
          <cell r="I1223">
            <v>43465</v>
          </cell>
        </row>
        <row r="1224">
          <cell r="A1224" t="str">
            <v>BOTON TIMBRE 800 PARA PISOS</v>
          </cell>
          <cell r="B1224">
            <v>3215</v>
          </cell>
          <cell r="C1224" t="str">
            <v>UNI</v>
          </cell>
          <cell r="D1224">
            <v>16484</v>
          </cell>
          <cell r="E1224">
            <v>805</v>
          </cell>
          <cell r="F1224">
            <v>40400</v>
          </cell>
          <cell r="G1224">
            <v>12032</v>
          </cell>
          <cell r="H1224">
            <v>1.37</v>
          </cell>
          <cell r="I1224">
            <v>43465</v>
          </cell>
        </row>
        <row r="1225">
          <cell r="A1225" t="str">
            <v>BOTON TIMBRE ABITARE LUZ PILOTO AVE</v>
          </cell>
          <cell r="B1225">
            <v>3033</v>
          </cell>
          <cell r="C1225" t="str">
            <v>UNI</v>
          </cell>
          <cell r="D1225">
            <v>10949</v>
          </cell>
          <cell r="E1225" t="str">
            <v>1905-LP</v>
          </cell>
          <cell r="F1225">
            <v>40400</v>
          </cell>
          <cell r="G1225">
            <v>7992</v>
          </cell>
          <cell r="H1225">
            <v>1.37</v>
          </cell>
          <cell r="I1225">
            <v>43465</v>
          </cell>
        </row>
        <row r="1226">
          <cell r="A1226" t="str">
            <v>BOTON TIMBRE BEIGE LINEA GALICA</v>
          </cell>
          <cell r="B1226">
            <v>104721</v>
          </cell>
          <cell r="C1226" t="str">
            <v>UNI</v>
          </cell>
          <cell r="D1226">
            <v>4914</v>
          </cell>
          <cell r="E1226">
            <v>0</v>
          </cell>
          <cell r="F1226">
            <v>42219</v>
          </cell>
          <cell r="G1226">
            <v>4028</v>
          </cell>
          <cell r="H1226">
            <v>1.22</v>
          </cell>
          <cell r="I1226">
            <v>43465</v>
          </cell>
        </row>
        <row r="1227">
          <cell r="A1227" t="str">
            <v>BOTON TIMBRE FOSF AVE</v>
          </cell>
          <cell r="B1227">
            <v>3022</v>
          </cell>
          <cell r="C1227" t="str">
            <v>UNI</v>
          </cell>
          <cell r="D1227">
            <v>6001</v>
          </cell>
          <cell r="E1227">
            <v>9905</v>
          </cell>
          <cell r="F1227">
            <v>40400</v>
          </cell>
          <cell r="G1227">
            <v>4380</v>
          </cell>
          <cell r="H1227">
            <v>1.37</v>
          </cell>
          <cell r="I1227">
            <v>43465</v>
          </cell>
        </row>
        <row r="1228">
          <cell r="A1228" t="str">
            <v>BOTON TIMBRE VOLARE</v>
          </cell>
          <cell r="B1228">
            <v>3203</v>
          </cell>
          <cell r="C1228" t="str">
            <v>UNI</v>
          </cell>
          <cell r="D1228">
            <v>7151</v>
          </cell>
          <cell r="E1228">
            <v>1005</v>
          </cell>
          <cell r="F1228">
            <v>40400</v>
          </cell>
          <cell r="G1228">
            <v>5220</v>
          </cell>
          <cell r="H1228">
            <v>1.37</v>
          </cell>
          <cell r="I1228">
            <v>43465</v>
          </cell>
        </row>
        <row r="1229">
          <cell r="A1229" t="str">
            <v>BOVEDA CIRCULAR No.1 120x155</v>
          </cell>
          <cell r="B1229">
            <v>190</v>
          </cell>
          <cell r="C1229" t="str">
            <v>UNI</v>
          </cell>
          <cell r="D1229">
            <v>375380</v>
          </cell>
          <cell r="E1229">
            <v>13165</v>
          </cell>
          <cell r="F1229">
            <v>40324</v>
          </cell>
          <cell r="G1229">
            <v>274000</v>
          </cell>
          <cell r="H1229">
            <v>1.37</v>
          </cell>
          <cell r="I1229">
            <v>43465</v>
          </cell>
        </row>
        <row r="1230">
          <cell r="A1230" t="str">
            <v>BOVEDA CIRCULAR No.2 159x110</v>
          </cell>
          <cell r="B1230">
            <v>2271</v>
          </cell>
          <cell r="C1230" t="str">
            <v>UNI</v>
          </cell>
          <cell r="D1230">
            <v>441798</v>
          </cell>
          <cell r="E1230">
            <v>13190</v>
          </cell>
          <cell r="F1230">
            <v>40324</v>
          </cell>
          <cell r="G1230">
            <v>322480</v>
          </cell>
          <cell r="H1230">
            <v>1.37</v>
          </cell>
          <cell r="I1230">
            <v>43465</v>
          </cell>
        </row>
        <row r="1231">
          <cell r="A1231" t="str">
            <v>BOVEDA CIRCULAR No.3 245x155</v>
          </cell>
          <cell r="B1231">
            <v>2272</v>
          </cell>
          <cell r="C1231" t="str">
            <v>UNI</v>
          </cell>
          <cell r="D1231">
            <v>720620</v>
          </cell>
          <cell r="E1231">
            <v>13163</v>
          </cell>
          <cell r="F1231">
            <v>40324</v>
          </cell>
          <cell r="G1231">
            <v>526000</v>
          </cell>
          <cell r="H1231">
            <v>1.37</v>
          </cell>
          <cell r="I1231">
            <v>43465</v>
          </cell>
        </row>
        <row r="1232">
          <cell r="A1232" t="str">
            <v>BOVEDA CIRCULAR No.4 275x164</v>
          </cell>
          <cell r="B1232">
            <v>2273</v>
          </cell>
          <cell r="C1232" t="str">
            <v>UNI</v>
          </cell>
          <cell r="D1232">
            <v>953520</v>
          </cell>
          <cell r="E1232">
            <v>13173</v>
          </cell>
          <cell r="F1232">
            <v>40324</v>
          </cell>
          <cell r="G1232">
            <v>696000</v>
          </cell>
          <cell r="H1232">
            <v>1.37</v>
          </cell>
          <cell r="I1232">
            <v>43465</v>
          </cell>
        </row>
        <row r="1233">
          <cell r="A1233" t="str">
            <v>BOVEDA CIRCULAR No.5 190x150</v>
          </cell>
          <cell r="B1233">
            <v>9422</v>
          </cell>
          <cell r="C1233" t="str">
            <v>UNI</v>
          </cell>
          <cell r="D1233">
            <v>773952</v>
          </cell>
          <cell r="E1233">
            <v>13193</v>
          </cell>
          <cell r="F1233">
            <v>40122</v>
          </cell>
          <cell r="G1233">
            <v>556800</v>
          </cell>
          <cell r="H1233">
            <v>1.39</v>
          </cell>
          <cell r="I1233">
            <v>43465</v>
          </cell>
        </row>
        <row r="1234">
          <cell r="A1234" t="str">
            <v>Boxus h =0.6m</v>
          </cell>
          <cell r="B1234">
            <v>100580</v>
          </cell>
          <cell r="C1234" t="str">
            <v>UNI</v>
          </cell>
          <cell r="D1234">
            <v>23625</v>
          </cell>
          <cell r="E1234" t="str">
            <v>TAPETE</v>
          </cell>
          <cell r="F1234">
            <v>43167</v>
          </cell>
          <cell r="G1234">
            <v>22500</v>
          </cell>
          <cell r="H1234">
            <v>1.05</v>
          </cell>
          <cell r="I1234">
            <v>43465</v>
          </cell>
        </row>
        <row r="1235">
          <cell r="A1235" t="str">
            <v>BRAZO HIDRAULICO</v>
          </cell>
          <cell r="B1235">
            <v>102719</v>
          </cell>
          <cell r="C1235" t="str">
            <v>UNI</v>
          </cell>
          <cell r="D1235">
            <v>56571</v>
          </cell>
          <cell r="E1235" t="str">
            <v>SierraPuerta</v>
          </cell>
          <cell r="F1235">
            <v>42999</v>
          </cell>
          <cell r="G1235">
            <v>51900</v>
          </cell>
          <cell r="H1235">
            <v>1.0900000000000001</v>
          </cell>
          <cell r="I1235">
            <v>43465</v>
          </cell>
        </row>
        <row r="1236">
          <cell r="A1236" t="str">
            <v>BRAZO LUMINARIA 1 1/2"</v>
          </cell>
          <cell r="B1236">
            <v>104388</v>
          </cell>
          <cell r="C1236" t="str">
            <v>UNI</v>
          </cell>
          <cell r="D1236">
            <v>97500</v>
          </cell>
          <cell r="E1236">
            <v>0</v>
          </cell>
          <cell r="F1236">
            <v>41081</v>
          </cell>
          <cell r="G1236">
            <v>75000</v>
          </cell>
          <cell r="H1236">
            <v>1.3</v>
          </cell>
          <cell r="I1236">
            <v>43465</v>
          </cell>
        </row>
        <row r="1237">
          <cell r="A1237" t="str">
            <v>BRAZO RETENEDOR DORMA No. 2</v>
          </cell>
          <cell r="B1237">
            <v>1204</v>
          </cell>
          <cell r="C1237" t="str">
            <v>UNI</v>
          </cell>
          <cell r="D1237">
            <v>133016</v>
          </cell>
          <cell r="E1237" t="str">
            <v>SierraPuerta</v>
          </cell>
          <cell r="F1237">
            <v>40360</v>
          </cell>
          <cell r="G1237">
            <v>97092</v>
          </cell>
          <cell r="H1237">
            <v>1.37</v>
          </cell>
          <cell r="I1237">
            <v>43465</v>
          </cell>
        </row>
        <row r="1238">
          <cell r="A1238" t="str">
            <v>BRAZO SENCILLO GALVANIZADO 1 1/2" X 1.5M,</v>
          </cell>
          <cell r="B1238">
            <v>105545</v>
          </cell>
          <cell r="C1238" t="str">
            <v>UNI</v>
          </cell>
          <cell r="D1238">
            <v>72581</v>
          </cell>
          <cell r="E1238">
            <v>0</v>
          </cell>
          <cell r="F1238">
            <v>43213</v>
          </cell>
          <cell r="G1238">
            <v>69125</v>
          </cell>
          <cell r="H1238">
            <v>1.05</v>
          </cell>
          <cell r="I1238">
            <v>43465</v>
          </cell>
        </row>
        <row r="1239">
          <cell r="A1239" t="str">
            <v>BrazoAcero Inox Platina 2"x1/2"(silla parque)</v>
          </cell>
          <cell r="B1239">
            <v>105900</v>
          </cell>
          <cell r="C1239" t="str">
            <v>UNI</v>
          </cell>
          <cell r="D1239">
            <v>210772</v>
          </cell>
          <cell r="E1239">
            <v>0</v>
          </cell>
          <cell r="F1239">
            <v>42615</v>
          </cell>
          <cell r="G1239">
            <v>183280</v>
          </cell>
          <cell r="H1239">
            <v>1.1499999999999999</v>
          </cell>
          <cell r="I1239">
            <v>43465</v>
          </cell>
        </row>
        <row r="1240">
          <cell r="A1240" t="str">
            <v>BrazoØ3/4"LuminariaL=1.50m+(2)collarines1"sal4</v>
          </cell>
          <cell r="B1240">
            <v>3612</v>
          </cell>
          <cell r="C1240" t="str">
            <v>UNI</v>
          </cell>
          <cell r="D1240">
            <v>88185</v>
          </cell>
          <cell r="E1240" t="str">
            <v>1.00m X1½"</v>
          </cell>
          <cell r="F1240">
            <v>42619</v>
          </cell>
          <cell r="G1240">
            <v>76683</v>
          </cell>
          <cell r="H1240">
            <v>1.1499999999999999</v>
          </cell>
          <cell r="I1240">
            <v>43465</v>
          </cell>
        </row>
        <row r="1241">
          <cell r="A1241" t="str">
            <v>BREAKER 300 AMP LG</v>
          </cell>
          <cell r="B1241">
            <v>103535</v>
          </cell>
          <cell r="C1241" t="str">
            <v>UNI</v>
          </cell>
          <cell r="D1241">
            <v>816849</v>
          </cell>
          <cell r="E1241">
            <v>0</v>
          </cell>
          <cell r="F1241">
            <v>40519</v>
          </cell>
          <cell r="G1241">
            <v>596240</v>
          </cell>
          <cell r="H1241">
            <v>1.37</v>
          </cell>
          <cell r="I1241">
            <v>43465</v>
          </cell>
        </row>
        <row r="1242">
          <cell r="A1242" t="str">
            <v>BREAKER 3X(70-100AMP)LUMINEX</v>
          </cell>
          <cell r="B1242">
            <v>104434</v>
          </cell>
          <cell r="C1242" t="str">
            <v>UNI</v>
          </cell>
          <cell r="D1242">
            <v>168950</v>
          </cell>
          <cell r="E1242">
            <v>0</v>
          </cell>
          <cell r="F1242">
            <v>42850</v>
          </cell>
          <cell r="G1242">
            <v>155000</v>
          </cell>
          <cell r="H1242">
            <v>1.0900000000000001</v>
          </cell>
          <cell r="I1242">
            <v>43465</v>
          </cell>
        </row>
        <row r="1243">
          <cell r="A1243" t="str">
            <v>Breaker ATORN. 1X30Amp</v>
          </cell>
          <cell r="B1243">
            <v>2990</v>
          </cell>
          <cell r="C1243" t="str">
            <v>UNI</v>
          </cell>
          <cell r="D1243">
            <v>17745</v>
          </cell>
          <cell r="E1243" t="str">
            <v>DSA-1030</v>
          </cell>
          <cell r="F1243">
            <v>43172</v>
          </cell>
          <cell r="G1243">
            <v>16900</v>
          </cell>
          <cell r="H1243">
            <v>1.05</v>
          </cell>
          <cell r="I1243">
            <v>43465</v>
          </cell>
        </row>
        <row r="1244">
          <cell r="A1244" t="str">
            <v>BREAKER ATORN.1x20A</v>
          </cell>
          <cell r="B1244">
            <v>2989</v>
          </cell>
          <cell r="C1244" t="str">
            <v>UNI</v>
          </cell>
          <cell r="D1244">
            <v>10355</v>
          </cell>
          <cell r="E1244" t="str">
            <v>DSA-1020</v>
          </cell>
          <cell r="F1244">
            <v>42857</v>
          </cell>
          <cell r="G1244">
            <v>9500</v>
          </cell>
          <cell r="H1244">
            <v>1.0900000000000001</v>
          </cell>
          <cell r="I1244">
            <v>43465</v>
          </cell>
        </row>
        <row r="1245">
          <cell r="A1245" t="str">
            <v>Breaker Ench 1x20A</v>
          </cell>
          <cell r="B1245">
            <v>103855</v>
          </cell>
          <cell r="C1245" t="str">
            <v>UNI</v>
          </cell>
          <cell r="D1245">
            <v>9977</v>
          </cell>
          <cell r="E1245">
            <v>0</v>
          </cell>
          <cell r="F1245">
            <v>43199</v>
          </cell>
          <cell r="G1245">
            <v>9502</v>
          </cell>
          <cell r="H1245">
            <v>1.05</v>
          </cell>
          <cell r="I1245">
            <v>43465</v>
          </cell>
        </row>
        <row r="1246">
          <cell r="A1246" t="str">
            <v>Breaker Ench 2X20/30/40Amp (10KA)</v>
          </cell>
          <cell r="B1246">
            <v>103188</v>
          </cell>
          <cell r="C1246" t="str">
            <v>UNI</v>
          </cell>
          <cell r="D1246">
            <v>18341</v>
          </cell>
          <cell r="E1246">
            <v>0</v>
          </cell>
          <cell r="F1246">
            <v>43172</v>
          </cell>
          <cell r="G1246">
            <v>17468</v>
          </cell>
          <cell r="H1246">
            <v>1.05</v>
          </cell>
          <cell r="I1246">
            <v>43465</v>
          </cell>
        </row>
        <row r="1247">
          <cell r="A1247" t="str">
            <v>Breaker Ench. 1 x40A LMX</v>
          </cell>
          <cell r="B1247">
            <v>103852</v>
          </cell>
          <cell r="C1247" t="str">
            <v>UNI</v>
          </cell>
          <cell r="D1247">
            <v>8419</v>
          </cell>
          <cell r="E1247">
            <v>0</v>
          </cell>
          <cell r="F1247">
            <v>43182</v>
          </cell>
          <cell r="G1247">
            <v>8018</v>
          </cell>
          <cell r="H1247">
            <v>1.05</v>
          </cell>
          <cell r="I1247">
            <v>43465</v>
          </cell>
        </row>
        <row r="1248">
          <cell r="A1248" t="str">
            <v>Breaker Ench. 1X15/20/30A (10KA)</v>
          </cell>
          <cell r="B1248">
            <v>103146</v>
          </cell>
          <cell r="C1248" t="str">
            <v>UNI</v>
          </cell>
          <cell r="D1248">
            <v>8419</v>
          </cell>
          <cell r="E1248">
            <v>0</v>
          </cell>
          <cell r="F1248">
            <v>43210</v>
          </cell>
          <cell r="G1248">
            <v>8018</v>
          </cell>
          <cell r="H1248">
            <v>1.05</v>
          </cell>
          <cell r="I1248">
            <v>43465</v>
          </cell>
        </row>
        <row r="1249">
          <cell r="A1249" t="str">
            <v>Breaker Ench. 1X30A (NO USAR)</v>
          </cell>
          <cell r="B1249">
            <v>102520</v>
          </cell>
          <cell r="C1249" t="str">
            <v>UNI</v>
          </cell>
          <cell r="D1249">
            <v>10689</v>
          </cell>
          <cell r="E1249">
            <v>0</v>
          </cell>
          <cell r="F1249">
            <v>40226</v>
          </cell>
          <cell r="G1249">
            <v>7802</v>
          </cell>
          <cell r="H1249">
            <v>1.37</v>
          </cell>
          <cell r="I1249">
            <v>43465</v>
          </cell>
        </row>
        <row r="1250">
          <cell r="A1250" t="str">
            <v>Breaker Ench. 1x30A LMX</v>
          </cell>
          <cell r="B1250">
            <v>104651</v>
          </cell>
          <cell r="C1250" t="str">
            <v>UNI</v>
          </cell>
          <cell r="D1250">
            <v>33441</v>
          </cell>
          <cell r="E1250">
            <v>0</v>
          </cell>
          <cell r="F1250">
            <v>41072</v>
          </cell>
          <cell r="G1250">
            <v>25724</v>
          </cell>
          <cell r="H1250">
            <v>1.3</v>
          </cell>
          <cell r="I1250">
            <v>43465</v>
          </cell>
        </row>
        <row r="1251">
          <cell r="A1251" t="str">
            <v>Breaker Ench. 1X30A LMX (NO USAR)</v>
          </cell>
          <cell r="B1251">
            <v>104652</v>
          </cell>
          <cell r="C1251" t="str">
            <v>UNI</v>
          </cell>
          <cell r="D1251">
            <v>10756</v>
          </cell>
          <cell r="E1251">
            <v>0</v>
          </cell>
          <cell r="F1251">
            <v>41178</v>
          </cell>
          <cell r="G1251">
            <v>8274</v>
          </cell>
          <cell r="H1251">
            <v>1.3</v>
          </cell>
          <cell r="I1251">
            <v>43465</v>
          </cell>
        </row>
        <row r="1252">
          <cell r="A1252" t="str">
            <v>Breaker Ench. 1x50A LMX</v>
          </cell>
          <cell r="B1252">
            <v>103851</v>
          </cell>
          <cell r="C1252" t="str">
            <v>UNI</v>
          </cell>
          <cell r="D1252">
            <v>9608</v>
          </cell>
          <cell r="E1252">
            <v>0</v>
          </cell>
          <cell r="F1252">
            <v>43196</v>
          </cell>
          <cell r="G1252">
            <v>9150</v>
          </cell>
          <cell r="H1252">
            <v>1.05</v>
          </cell>
          <cell r="I1252">
            <v>43465</v>
          </cell>
        </row>
        <row r="1253">
          <cell r="A1253" t="str">
            <v>Breaker Ench. 2x20A</v>
          </cell>
          <cell r="B1253">
            <v>103433</v>
          </cell>
          <cell r="C1253" t="str">
            <v>UNI</v>
          </cell>
          <cell r="D1253">
            <v>18341</v>
          </cell>
          <cell r="E1253">
            <v>0</v>
          </cell>
          <cell r="F1253">
            <v>43294</v>
          </cell>
          <cell r="G1253">
            <v>17468</v>
          </cell>
          <cell r="H1253">
            <v>1.05</v>
          </cell>
          <cell r="I1253">
            <v>43465</v>
          </cell>
        </row>
        <row r="1254">
          <cell r="A1254" t="str">
            <v>Breaker Ench. 2x30A LMX (10KA)</v>
          </cell>
          <cell r="B1254">
            <v>103850</v>
          </cell>
          <cell r="C1254" t="str">
            <v>UNI</v>
          </cell>
          <cell r="D1254">
            <v>32590</v>
          </cell>
          <cell r="E1254">
            <v>0</v>
          </cell>
          <cell r="F1254">
            <v>43199</v>
          </cell>
          <cell r="G1254">
            <v>31038</v>
          </cell>
          <cell r="H1254">
            <v>1.05</v>
          </cell>
          <cell r="I1254">
            <v>43465</v>
          </cell>
        </row>
        <row r="1255">
          <cell r="A1255" t="str">
            <v>Breaker Ench. 2X50A</v>
          </cell>
          <cell r="B1255">
            <v>104650</v>
          </cell>
          <cell r="C1255" t="str">
            <v>UNI</v>
          </cell>
          <cell r="D1255">
            <v>26250</v>
          </cell>
          <cell r="E1255">
            <v>0</v>
          </cell>
          <cell r="F1255">
            <v>43210</v>
          </cell>
          <cell r="G1255">
            <v>25000</v>
          </cell>
          <cell r="H1255">
            <v>1.05</v>
          </cell>
          <cell r="I1255">
            <v>43465</v>
          </cell>
        </row>
        <row r="1256">
          <cell r="A1256" t="str">
            <v>Breaker Ench. 3 x30Amp</v>
          </cell>
          <cell r="B1256">
            <v>103849</v>
          </cell>
          <cell r="C1256" t="str">
            <v>UNI</v>
          </cell>
          <cell r="D1256">
            <v>43148</v>
          </cell>
          <cell r="E1256">
            <v>0</v>
          </cell>
          <cell r="F1256">
            <v>43180</v>
          </cell>
          <cell r="G1256">
            <v>41093.26</v>
          </cell>
          <cell r="H1256">
            <v>1.05</v>
          </cell>
          <cell r="I1256">
            <v>43465</v>
          </cell>
        </row>
        <row r="1257">
          <cell r="A1257" t="str">
            <v>Breaker Ench. 3X20A/30A/40A (10KA)</v>
          </cell>
          <cell r="B1257">
            <v>103148</v>
          </cell>
          <cell r="C1257" t="str">
            <v>UNI</v>
          </cell>
          <cell r="D1257">
            <v>45893</v>
          </cell>
          <cell r="E1257">
            <v>0</v>
          </cell>
          <cell r="F1257">
            <v>43172</v>
          </cell>
          <cell r="G1257">
            <v>43707.51</v>
          </cell>
          <cell r="H1257">
            <v>1.05</v>
          </cell>
          <cell r="I1257">
            <v>43465</v>
          </cell>
        </row>
        <row r="1258">
          <cell r="A1258" t="str">
            <v>Breaker Ench. 3x40A LMX</v>
          </cell>
          <cell r="B1258">
            <v>103848</v>
          </cell>
          <cell r="C1258" t="str">
            <v>UNI</v>
          </cell>
          <cell r="D1258">
            <v>71085</v>
          </cell>
          <cell r="E1258">
            <v>0</v>
          </cell>
          <cell r="F1258">
            <v>43210</v>
          </cell>
          <cell r="G1258">
            <v>67700</v>
          </cell>
          <cell r="H1258">
            <v>1.05</v>
          </cell>
          <cell r="I1258">
            <v>43465</v>
          </cell>
        </row>
        <row r="1259">
          <cell r="A1259" t="str">
            <v>Breaker Ench. 3x50A L/nex</v>
          </cell>
          <cell r="B1259">
            <v>103608</v>
          </cell>
          <cell r="C1259" t="str">
            <v>UNI</v>
          </cell>
          <cell r="D1259">
            <v>39900</v>
          </cell>
          <cell r="E1259">
            <v>0</v>
          </cell>
          <cell r="F1259">
            <v>43196</v>
          </cell>
          <cell r="G1259">
            <v>38000</v>
          </cell>
          <cell r="H1259">
            <v>1.05</v>
          </cell>
          <cell r="I1259">
            <v>43465</v>
          </cell>
        </row>
        <row r="1260">
          <cell r="A1260" t="str">
            <v>Breaker Ench. 3x60A</v>
          </cell>
          <cell r="B1260">
            <v>104171</v>
          </cell>
          <cell r="C1260" t="str">
            <v>UNI</v>
          </cell>
          <cell r="D1260">
            <v>155440</v>
          </cell>
          <cell r="E1260">
            <v>0</v>
          </cell>
          <cell r="F1260">
            <v>40778</v>
          </cell>
          <cell r="G1260">
            <v>116000</v>
          </cell>
          <cell r="H1260">
            <v>1.34</v>
          </cell>
          <cell r="I1260">
            <v>43465</v>
          </cell>
        </row>
        <row r="1261">
          <cell r="A1261" t="str">
            <v>Breaker Enchufable 1x15A</v>
          </cell>
          <cell r="B1261">
            <v>103432</v>
          </cell>
          <cell r="C1261" t="str">
            <v>UNI</v>
          </cell>
          <cell r="D1261">
            <v>11135</v>
          </cell>
          <cell r="E1261">
            <v>0</v>
          </cell>
          <cell r="F1261">
            <v>40883</v>
          </cell>
          <cell r="G1261">
            <v>8310</v>
          </cell>
          <cell r="H1261">
            <v>1.34</v>
          </cell>
          <cell r="I1261">
            <v>43465</v>
          </cell>
        </row>
        <row r="1262">
          <cell r="A1262" t="str">
            <v>Breaker Ind 3x40 AMP (25 KA)</v>
          </cell>
          <cell r="B1262">
            <v>104717</v>
          </cell>
          <cell r="C1262" t="str">
            <v>UNI</v>
          </cell>
          <cell r="D1262">
            <v>122555</v>
          </cell>
          <cell r="E1262">
            <v>0</v>
          </cell>
          <cell r="F1262">
            <v>43210</v>
          </cell>
          <cell r="G1262">
            <v>116719</v>
          </cell>
          <cell r="H1262">
            <v>1.05</v>
          </cell>
          <cell r="I1262">
            <v>43465</v>
          </cell>
        </row>
        <row r="1263">
          <cell r="A1263" t="str">
            <v>BREAKER IND. GRADUABLE 50 KA-125A</v>
          </cell>
          <cell r="B1263">
            <v>104957</v>
          </cell>
          <cell r="C1263" t="str">
            <v>UNI</v>
          </cell>
          <cell r="D1263">
            <v>354227</v>
          </cell>
          <cell r="E1263">
            <v>0</v>
          </cell>
          <cell r="F1263">
            <v>43213</v>
          </cell>
          <cell r="G1263">
            <v>337359</v>
          </cell>
          <cell r="H1263">
            <v>1.05</v>
          </cell>
          <cell r="I1263">
            <v>43465</v>
          </cell>
        </row>
        <row r="1264">
          <cell r="A1264" t="str">
            <v>Breaker Ind.(3x100Amp)25KA-Regulable 70-100</v>
          </cell>
          <cell r="B1264">
            <v>106751</v>
          </cell>
          <cell r="C1264" t="str">
            <v>UNI</v>
          </cell>
          <cell r="D1264">
            <v>159936</v>
          </cell>
          <cell r="E1264">
            <v>0</v>
          </cell>
          <cell r="F1264">
            <v>43180</v>
          </cell>
          <cell r="G1264">
            <v>152320</v>
          </cell>
          <cell r="H1264">
            <v>1.05</v>
          </cell>
          <cell r="I1264">
            <v>43465</v>
          </cell>
        </row>
        <row r="1265">
          <cell r="A1265" t="str">
            <v>Breaker Ind.(3x250Amp)25KA-Regulable 160-250</v>
          </cell>
          <cell r="B1265">
            <v>106750</v>
          </cell>
          <cell r="C1265" t="str">
            <v>UNI</v>
          </cell>
          <cell r="D1265">
            <v>576020</v>
          </cell>
          <cell r="E1265">
            <v>0</v>
          </cell>
          <cell r="F1265">
            <v>43180</v>
          </cell>
          <cell r="G1265">
            <v>548590</v>
          </cell>
          <cell r="H1265">
            <v>1.05</v>
          </cell>
          <cell r="I1265">
            <v>43465</v>
          </cell>
        </row>
        <row r="1266">
          <cell r="A1266" t="str">
            <v>Breaker Ind.(3x25Amp)25KA-Regulable 18-25 Amp</v>
          </cell>
          <cell r="B1266">
            <v>106752</v>
          </cell>
          <cell r="C1266" t="str">
            <v>UNI</v>
          </cell>
          <cell r="D1266">
            <v>139141</v>
          </cell>
          <cell r="E1266">
            <v>0</v>
          </cell>
          <cell r="F1266">
            <v>43180</v>
          </cell>
          <cell r="G1266">
            <v>132515</v>
          </cell>
          <cell r="H1266">
            <v>1.05</v>
          </cell>
          <cell r="I1266">
            <v>43465</v>
          </cell>
        </row>
        <row r="1267">
          <cell r="A1267" t="str">
            <v>BREAKER IND.(3X30AMP)25KA</v>
          </cell>
          <cell r="B1267">
            <v>104828</v>
          </cell>
          <cell r="C1267" t="str">
            <v>UNI</v>
          </cell>
          <cell r="D1267">
            <v>132615</v>
          </cell>
          <cell r="E1267">
            <v>0</v>
          </cell>
          <cell r="F1267">
            <v>43199</v>
          </cell>
          <cell r="G1267">
            <v>126300</v>
          </cell>
          <cell r="H1267">
            <v>1.05</v>
          </cell>
          <cell r="I1267">
            <v>43465</v>
          </cell>
        </row>
        <row r="1268">
          <cell r="A1268" t="str">
            <v>BREAKER IND.(3X40AMP)25KA</v>
          </cell>
          <cell r="B1268">
            <v>104829</v>
          </cell>
          <cell r="C1268" t="str">
            <v>UNI</v>
          </cell>
          <cell r="D1268">
            <v>122555</v>
          </cell>
          <cell r="E1268">
            <v>0</v>
          </cell>
          <cell r="F1268">
            <v>43301</v>
          </cell>
          <cell r="G1268">
            <v>116719</v>
          </cell>
          <cell r="H1268">
            <v>1.05</v>
          </cell>
          <cell r="I1268">
            <v>43465</v>
          </cell>
        </row>
        <row r="1269">
          <cell r="A1269" t="str">
            <v>Breaker Ind.(3x40Amp)25KA-Regulable 28-40 Amp</v>
          </cell>
          <cell r="B1269">
            <v>106753</v>
          </cell>
          <cell r="C1269" t="str">
            <v>UNI</v>
          </cell>
          <cell r="D1269">
            <v>150093</v>
          </cell>
          <cell r="E1269">
            <v>0</v>
          </cell>
          <cell r="F1269">
            <v>43180</v>
          </cell>
          <cell r="G1269">
            <v>142946</v>
          </cell>
          <cell r="H1269">
            <v>1.05</v>
          </cell>
          <cell r="I1269">
            <v>43465</v>
          </cell>
        </row>
        <row r="1270">
          <cell r="A1270" t="str">
            <v>BREAKER IND.(3X50AMP)25KA</v>
          </cell>
          <cell r="B1270">
            <v>104830</v>
          </cell>
          <cell r="C1270" t="str">
            <v>UNI</v>
          </cell>
          <cell r="D1270">
            <v>117152</v>
          </cell>
          <cell r="E1270">
            <v>0</v>
          </cell>
          <cell r="F1270">
            <v>43199</v>
          </cell>
          <cell r="G1270">
            <v>111573</v>
          </cell>
          <cell r="H1270">
            <v>1.05</v>
          </cell>
          <cell r="I1270">
            <v>43465</v>
          </cell>
        </row>
        <row r="1271">
          <cell r="A1271" t="str">
            <v>BREAKER IND.(3X60AMP)25KA</v>
          </cell>
          <cell r="B1271">
            <v>105627</v>
          </cell>
          <cell r="C1271" t="str">
            <v>UNI</v>
          </cell>
          <cell r="D1271">
            <v>132615</v>
          </cell>
          <cell r="E1271">
            <v>0</v>
          </cell>
          <cell r="F1271">
            <v>43199</v>
          </cell>
          <cell r="G1271">
            <v>126300</v>
          </cell>
          <cell r="H1271">
            <v>1.05</v>
          </cell>
          <cell r="I1271">
            <v>43465</v>
          </cell>
        </row>
        <row r="1272">
          <cell r="A1272" t="str">
            <v>BREAKER INDUSTRIAL (LUMINEX) 3X150AMP</v>
          </cell>
          <cell r="B1272">
            <v>104056</v>
          </cell>
          <cell r="C1272" t="str">
            <v>UNI</v>
          </cell>
          <cell r="D1272">
            <v>290212</v>
          </cell>
          <cell r="E1272">
            <v>0</v>
          </cell>
          <cell r="F1272">
            <v>43298</v>
          </cell>
          <cell r="G1272">
            <v>276392</v>
          </cell>
          <cell r="H1272">
            <v>1.05</v>
          </cell>
          <cell r="I1272">
            <v>43465</v>
          </cell>
        </row>
        <row r="1273">
          <cell r="A1273" t="str">
            <v>BREAKER INDUSTRIAL 1X1A</v>
          </cell>
          <cell r="B1273">
            <v>107400</v>
          </cell>
          <cell r="C1273" t="str">
            <v>UNI</v>
          </cell>
          <cell r="D1273">
            <v>12810</v>
          </cell>
          <cell r="E1273">
            <v>0</v>
          </cell>
          <cell r="F1273">
            <v>43298</v>
          </cell>
          <cell r="G1273">
            <v>12200</v>
          </cell>
          <cell r="H1273">
            <v>1.05</v>
          </cell>
          <cell r="I1273">
            <v>43465</v>
          </cell>
        </row>
        <row r="1274">
          <cell r="A1274" t="str">
            <v>BREAKER INDUSTRIAL 1X3A</v>
          </cell>
          <cell r="B1274">
            <v>107402</v>
          </cell>
          <cell r="C1274" t="str">
            <v>UNI</v>
          </cell>
          <cell r="D1274">
            <v>17955</v>
          </cell>
          <cell r="E1274">
            <v>0</v>
          </cell>
          <cell r="F1274">
            <v>43298</v>
          </cell>
          <cell r="G1274">
            <v>17100</v>
          </cell>
          <cell r="H1274">
            <v>1.05</v>
          </cell>
          <cell r="I1274">
            <v>43465</v>
          </cell>
        </row>
        <row r="1275">
          <cell r="A1275" t="str">
            <v>BREAKER INDUSTRIAL 1X5A</v>
          </cell>
          <cell r="B1275">
            <v>107403</v>
          </cell>
          <cell r="C1275" t="str">
            <v>UNI</v>
          </cell>
          <cell r="D1275">
            <v>21788</v>
          </cell>
          <cell r="E1275">
            <v>0</v>
          </cell>
          <cell r="F1275">
            <v>43298</v>
          </cell>
          <cell r="G1275">
            <v>20750</v>
          </cell>
          <cell r="H1275">
            <v>1.05</v>
          </cell>
          <cell r="I1275">
            <v>43465</v>
          </cell>
        </row>
        <row r="1276">
          <cell r="A1276" t="str">
            <v>BREAKER INDUSTRIAL 3X100AMP</v>
          </cell>
          <cell r="B1276">
            <v>104055</v>
          </cell>
          <cell r="C1276" t="str">
            <v>UNI</v>
          </cell>
          <cell r="D1276">
            <v>121525</v>
          </cell>
          <cell r="E1276">
            <v>0</v>
          </cell>
          <cell r="F1276">
            <v>43172</v>
          </cell>
          <cell r="G1276">
            <v>115738</v>
          </cell>
          <cell r="H1276">
            <v>1.05</v>
          </cell>
          <cell r="I1276">
            <v>43465</v>
          </cell>
        </row>
        <row r="1277">
          <cell r="A1277" t="str">
            <v>BREAKER INDUSTRIAL 3x102 a 160A Ajustable</v>
          </cell>
          <cell r="B1277">
            <v>105570</v>
          </cell>
          <cell r="C1277" t="str">
            <v>UNI</v>
          </cell>
          <cell r="D1277">
            <v>359900</v>
          </cell>
          <cell r="E1277">
            <v>0</v>
          </cell>
          <cell r="F1277">
            <v>42110</v>
          </cell>
          <cell r="G1277">
            <v>295000</v>
          </cell>
          <cell r="H1277">
            <v>1.22</v>
          </cell>
          <cell r="I1277">
            <v>43465</v>
          </cell>
        </row>
        <row r="1278">
          <cell r="A1278" t="str">
            <v>BREAKER INDUSTRIAL 3X10A</v>
          </cell>
          <cell r="B1278">
            <v>107405</v>
          </cell>
          <cell r="C1278" t="str">
            <v>UNI</v>
          </cell>
          <cell r="D1278">
            <v>94448</v>
          </cell>
          <cell r="E1278">
            <v>0</v>
          </cell>
          <cell r="F1278">
            <v>43298</v>
          </cell>
          <cell r="G1278">
            <v>89950</v>
          </cell>
          <cell r="H1278">
            <v>1.05</v>
          </cell>
          <cell r="I1278">
            <v>43465</v>
          </cell>
        </row>
        <row r="1279">
          <cell r="A1279" t="str">
            <v>BREAKER INDUSTRIAL 3x12 a 16A Ajustable</v>
          </cell>
          <cell r="B1279">
            <v>105574</v>
          </cell>
          <cell r="C1279" t="str">
            <v>UNI</v>
          </cell>
          <cell r="D1279">
            <v>146450</v>
          </cell>
          <cell r="E1279">
            <v>0</v>
          </cell>
          <cell r="F1279">
            <v>43329</v>
          </cell>
          <cell r="G1279">
            <v>139476</v>
          </cell>
          <cell r="H1279">
            <v>1.05</v>
          </cell>
          <cell r="I1279">
            <v>43465</v>
          </cell>
        </row>
        <row r="1280">
          <cell r="A1280" t="str">
            <v>BREAKER INDUSTRIAL 3X15A</v>
          </cell>
          <cell r="B1280">
            <v>107406</v>
          </cell>
          <cell r="C1280" t="str">
            <v>UNI</v>
          </cell>
          <cell r="D1280">
            <v>97440</v>
          </cell>
          <cell r="E1280">
            <v>0</v>
          </cell>
          <cell r="F1280">
            <v>43298</v>
          </cell>
          <cell r="G1280">
            <v>92800</v>
          </cell>
          <cell r="H1280">
            <v>1.05</v>
          </cell>
          <cell r="I1280">
            <v>43465</v>
          </cell>
        </row>
        <row r="1281">
          <cell r="A1281" t="str">
            <v>BREAKER INDUSTRIAL 3x18 a 25A Ajustable</v>
          </cell>
          <cell r="B1281">
            <v>105572</v>
          </cell>
          <cell r="C1281" t="str">
            <v>UNI</v>
          </cell>
          <cell r="D1281">
            <v>148418</v>
          </cell>
          <cell r="E1281">
            <v>0</v>
          </cell>
          <cell r="F1281">
            <v>43287</v>
          </cell>
          <cell r="G1281">
            <v>141350</v>
          </cell>
          <cell r="H1281">
            <v>1.05</v>
          </cell>
          <cell r="I1281">
            <v>43465</v>
          </cell>
        </row>
        <row r="1282">
          <cell r="A1282" t="str">
            <v>BREAKER INDUSTRIAL 3X1A</v>
          </cell>
          <cell r="B1282">
            <v>107404</v>
          </cell>
          <cell r="C1282" t="str">
            <v>UNI</v>
          </cell>
          <cell r="D1282">
            <v>26565</v>
          </cell>
          <cell r="E1282">
            <v>0</v>
          </cell>
          <cell r="F1282">
            <v>43298</v>
          </cell>
          <cell r="G1282">
            <v>25300</v>
          </cell>
          <cell r="H1282">
            <v>1.05</v>
          </cell>
          <cell r="I1282">
            <v>43465</v>
          </cell>
        </row>
        <row r="1283">
          <cell r="A1283" t="str">
            <v>BREAKER INDUSTRIAL 3x28 a 40A Ajustable</v>
          </cell>
          <cell r="B1283">
            <v>105567</v>
          </cell>
          <cell r="C1283" t="str">
            <v>UNI</v>
          </cell>
          <cell r="D1283">
            <v>134952</v>
          </cell>
          <cell r="E1283">
            <v>0</v>
          </cell>
          <cell r="F1283">
            <v>43214</v>
          </cell>
          <cell r="G1283">
            <v>128526</v>
          </cell>
          <cell r="H1283">
            <v>1.05</v>
          </cell>
          <cell r="I1283">
            <v>43465</v>
          </cell>
        </row>
        <row r="1284">
          <cell r="A1284" t="str">
            <v>BREAKER INDUSTRIAL 3X30A L.G.</v>
          </cell>
          <cell r="B1284">
            <v>103263</v>
          </cell>
          <cell r="C1284" t="str">
            <v>UNI</v>
          </cell>
          <cell r="D1284">
            <v>138690</v>
          </cell>
          <cell r="E1284">
            <v>0</v>
          </cell>
          <cell r="F1284">
            <v>42219</v>
          </cell>
          <cell r="G1284">
            <v>113680</v>
          </cell>
          <cell r="H1284">
            <v>1.22</v>
          </cell>
          <cell r="I1284">
            <v>43465</v>
          </cell>
        </row>
        <row r="1285">
          <cell r="A1285" t="str">
            <v>BREAKER INDUSTRIAL 3x44 a 63A Ajustable</v>
          </cell>
          <cell r="B1285">
            <v>105565</v>
          </cell>
          <cell r="C1285" t="str">
            <v>UNI</v>
          </cell>
          <cell r="D1285">
            <v>127241</v>
          </cell>
          <cell r="E1285">
            <v>0</v>
          </cell>
          <cell r="F1285">
            <v>43214</v>
          </cell>
          <cell r="G1285">
            <v>121182</v>
          </cell>
          <cell r="H1285">
            <v>1.05</v>
          </cell>
          <cell r="I1285">
            <v>43465</v>
          </cell>
        </row>
        <row r="1286">
          <cell r="A1286" t="str">
            <v>Breaker industrial 3x50/60 AMP (25 KA)</v>
          </cell>
          <cell r="B1286">
            <v>104716</v>
          </cell>
          <cell r="C1286" t="str">
            <v>UNI</v>
          </cell>
          <cell r="D1286">
            <v>124058</v>
          </cell>
          <cell r="E1286">
            <v>0</v>
          </cell>
          <cell r="F1286">
            <v>43362</v>
          </cell>
          <cell r="G1286">
            <v>118150</v>
          </cell>
          <cell r="H1286">
            <v>1.05</v>
          </cell>
          <cell r="I1286">
            <v>43465</v>
          </cell>
        </row>
        <row r="1287">
          <cell r="A1287" t="str">
            <v>BREAKER INDUSTRIAL 3X50A</v>
          </cell>
          <cell r="B1287">
            <v>104437</v>
          </cell>
          <cell r="C1287" t="str">
            <v>UNI</v>
          </cell>
          <cell r="D1287">
            <v>117152</v>
          </cell>
          <cell r="E1287">
            <v>0</v>
          </cell>
          <cell r="F1287">
            <v>43298</v>
          </cell>
          <cell r="G1287">
            <v>111573</v>
          </cell>
          <cell r="H1287">
            <v>1.05</v>
          </cell>
          <cell r="I1287">
            <v>43465</v>
          </cell>
        </row>
        <row r="1288">
          <cell r="A1288" t="str">
            <v>BREAKER INDUSTRIAL 3x70 a 100A Ajustable</v>
          </cell>
          <cell r="B1288">
            <v>105566</v>
          </cell>
          <cell r="C1288" t="str">
            <v>UNI</v>
          </cell>
          <cell r="D1288">
            <v>148412</v>
          </cell>
          <cell r="E1288">
            <v>0</v>
          </cell>
          <cell r="F1288">
            <v>43210</v>
          </cell>
          <cell r="G1288">
            <v>141345</v>
          </cell>
          <cell r="H1288">
            <v>1.05</v>
          </cell>
          <cell r="I1288">
            <v>43465</v>
          </cell>
        </row>
        <row r="1289">
          <cell r="A1289" t="str">
            <v>BREAKER INDUSTRIAL 3X70 AMP</v>
          </cell>
          <cell r="B1289">
            <v>105116</v>
          </cell>
          <cell r="C1289" t="str">
            <v>UNI</v>
          </cell>
          <cell r="D1289">
            <v>168683</v>
          </cell>
          <cell r="E1289">
            <v>0</v>
          </cell>
          <cell r="F1289">
            <v>43172</v>
          </cell>
          <cell r="G1289">
            <v>160650</v>
          </cell>
          <cell r="H1289">
            <v>1.05</v>
          </cell>
          <cell r="I1289">
            <v>43465</v>
          </cell>
        </row>
        <row r="1290">
          <cell r="A1290" t="str">
            <v>BREAKER INDUSTRIAL 3X70-100AMP</v>
          </cell>
          <cell r="B1290">
            <v>102090</v>
          </cell>
          <cell r="C1290" t="str">
            <v>UNI</v>
          </cell>
          <cell r="D1290">
            <v>155672</v>
          </cell>
          <cell r="E1290">
            <v>0</v>
          </cell>
          <cell r="F1290">
            <v>42198</v>
          </cell>
          <cell r="G1290">
            <v>127600</v>
          </cell>
          <cell r="H1290">
            <v>1.22</v>
          </cell>
          <cell r="I1290">
            <v>43465</v>
          </cell>
        </row>
        <row r="1291">
          <cell r="A1291" t="str">
            <v>BREAKER INDUSTRIAL 3X80 AMP</v>
          </cell>
          <cell r="B1291">
            <v>105117</v>
          </cell>
          <cell r="C1291" t="str">
            <v>UNI</v>
          </cell>
          <cell r="D1291">
            <v>114930</v>
          </cell>
          <cell r="E1291">
            <v>0</v>
          </cell>
          <cell r="F1291">
            <v>43172</v>
          </cell>
          <cell r="G1291">
            <v>109457</v>
          </cell>
          <cell r="H1291">
            <v>1.05</v>
          </cell>
          <cell r="I1291">
            <v>43465</v>
          </cell>
        </row>
        <row r="1292">
          <cell r="A1292" t="str">
            <v>BREAKER INDUSTRIAL 87.5a125A-GRADUABLE</v>
          </cell>
          <cell r="B1292">
            <v>105571</v>
          </cell>
          <cell r="C1292" t="str">
            <v>UNI</v>
          </cell>
          <cell r="D1292">
            <v>330368</v>
          </cell>
          <cell r="E1292">
            <v>0</v>
          </cell>
          <cell r="F1292">
            <v>43199</v>
          </cell>
          <cell r="G1292">
            <v>314636</v>
          </cell>
          <cell r="H1292">
            <v>1.05</v>
          </cell>
          <cell r="I1292">
            <v>43465</v>
          </cell>
        </row>
        <row r="1293">
          <cell r="A1293" t="str">
            <v>Breaker Industrial Regulable (3x28 a 40 AMP)</v>
          </cell>
          <cell r="B1293">
            <v>105549</v>
          </cell>
          <cell r="C1293" t="str">
            <v>UNI</v>
          </cell>
          <cell r="D1293">
            <v>135941</v>
          </cell>
          <cell r="E1293">
            <v>0</v>
          </cell>
          <cell r="F1293">
            <v>43251</v>
          </cell>
          <cell r="G1293">
            <v>129468</v>
          </cell>
          <cell r="H1293">
            <v>1.05</v>
          </cell>
          <cell r="I1293">
            <v>43465</v>
          </cell>
        </row>
        <row r="1294">
          <cell r="A1294" t="str">
            <v>BREAKER Interruptor atornillable de 3x30 A</v>
          </cell>
          <cell r="B1294">
            <v>101590</v>
          </cell>
          <cell r="C1294" t="str">
            <v>UNI</v>
          </cell>
          <cell r="D1294">
            <v>135828</v>
          </cell>
          <cell r="E1294" t="str">
            <v>TWC-12M</v>
          </cell>
          <cell r="F1294">
            <v>41837</v>
          </cell>
          <cell r="G1294">
            <v>107800</v>
          </cell>
          <cell r="H1294">
            <v>1.26</v>
          </cell>
          <cell r="I1294">
            <v>43465</v>
          </cell>
        </row>
        <row r="1295">
          <cell r="A1295" t="str">
            <v>BREAKER Interruptor Industrial 3x30 A</v>
          </cell>
          <cell r="B1295">
            <v>101679</v>
          </cell>
          <cell r="C1295" t="str">
            <v>UNI</v>
          </cell>
          <cell r="D1295">
            <v>136902</v>
          </cell>
          <cell r="E1295" t="str">
            <v>TWC-12M</v>
          </cell>
          <cell r="F1295">
            <v>42837</v>
          </cell>
          <cell r="G1295">
            <v>125598.55</v>
          </cell>
          <cell r="H1295">
            <v>1.0900000000000001</v>
          </cell>
          <cell r="I1295">
            <v>43465</v>
          </cell>
        </row>
        <row r="1296">
          <cell r="A1296" t="str">
            <v>BREAKER TACO ENCHUF. 2X15**</v>
          </cell>
          <cell r="B1296">
            <v>103884</v>
          </cell>
          <cell r="C1296" t="str">
            <v>UNI</v>
          </cell>
          <cell r="D1296">
            <v>29158</v>
          </cell>
          <cell r="E1296">
            <v>0</v>
          </cell>
          <cell r="F1296">
            <v>42114</v>
          </cell>
          <cell r="G1296">
            <v>23900</v>
          </cell>
          <cell r="H1296">
            <v>1.22</v>
          </cell>
          <cell r="I1296">
            <v>43465</v>
          </cell>
        </row>
        <row r="1297">
          <cell r="A1297" t="str">
            <v>BREAKER TOTALIZADOR 1000AMP - 1250AMP</v>
          </cell>
          <cell r="B1297">
            <v>104025</v>
          </cell>
          <cell r="C1297" t="str">
            <v>UNI</v>
          </cell>
          <cell r="D1297">
            <v>4900444</v>
          </cell>
          <cell r="E1297">
            <v>0</v>
          </cell>
          <cell r="F1297">
            <v>42775</v>
          </cell>
          <cell r="G1297">
            <v>4495820</v>
          </cell>
          <cell r="H1297">
            <v>1.0900000000000001</v>
          </cell>
          <cell r="I1297">
            <v>43465</v>
          </cell>
        </row>
        <row r="1298">
          <cell r="A1298" t="str">
            <v>BREAKER Totalizador industrial 3x30A Merlin Yerin</v>
          </cell>
          <cell r="B1298">
            <v>102474</v>
          </cell>
          <cell r="C1298" t="str">
            <v>UNI</v>
          </cell>
          <cell r="D1298">
            <v>135828</v>
          </cell>
          <cell r="E1298" t="str">
            <v>TWC-12M</v>
          </cell>
          <cell r="F1298">
            <v>41837</v>
          </cell>
          <cell r="G1298">
            <v>107800</v>
          </cell>
          <cell r="H1298">
            <v>1.26</v>
          </cell>
          <cell r="I1298">
            <v>43465</v>
          </cell>
        </row>
        <row r="1299">
          <cell r="A1299" t="str">
            <v>BREAKER(3X200AMP)</v>
          </cell>
          <cell r="B1299">
            <v>104433</v>
          </cell>
          <cell r="C1299" t="str">
            <v>UNI</v>
          </cell>
          <cell r="D1299">
            <v>374355</v>
          </cell>
          <cell r="E1299">
            <v>0</v>
          </cell>
          <cell r="F1299">
            <v>42837</v>
          </cell>
          <cell r="G1299">
            <v>343444.71</v>
          </cell>
          <cell r="H1299">
            <v>1.0900000000000001</v>
          </cell>
          <cell r="I1299">
            <v>43465</v>
          </cell>
        </row>
        <row r="1300">
          <cell r="A1300" t="str">
            <v>BreakerIndGraduable ABB-Schneider 224 - 320A</v>
          </cell>
          <cell r="B1300">
            <v>105122</v>
          </cell>
          <cell r="C1300" t="str">
            <v>UNI</v>
          </cell>
          <cell r="D1300">
            <v>638378</v>
          </cell>
          <cell r="E1300">
            <v>0</v>
          </cell>
          <cell r="F1300">
            <v>43172</v>
          </cell>
          <cell r="G1300">
            <v>607979</v>
          </cell>
          <cell r="H1300">
            <v>1.05</v>
          </cell>
          <cell r="I1300">
            <v>43465</v>
          </cell>
        </row>
        <row r="1301">
          <cell r="A1301" t="str">
            <v>Brida acero 300Lb d=21/2" **</v>
          </cell>
          <cell r="B1301">
            <v>101082</v>
          </cell>
          <cell r="C1301" t="str">
            <v>UNI</v>
          </cell>
          <cell r="D1301">
            <v>63348</v>
          </cell>
          <cell r="E1301" t="str">
            <v>C6430 Gris</v>
          </cell>
          <cell r="F1301">
            <v>40148</v>
          </cell>
          <cell r="G1301">
            <v>45574</v>
          </cell>
          <cell r="H1301">
            <v>1.39</v>
          </cell>
          <cell r="I1301">
            <v>43465</v>
          </cell>
        </row>
        <row r="1302">
          <cell r="A1302" t="str">
            <v>Brida acero d=2" para roscar **</v>
          </cell>
          <cell r="B1302">
            <v>100518</v>
          </cell>
          <cell r="C1302" t="str">
            <v>UNI</v>
          </cell>
          <cell r="D1302">
            <v>40310</v>
          </cell>
          <cell r="E1302" t="str">
            <v>C6430 Gris</v>
          </cell>
          <cell r="F1302">
            <v>40169</v>
          </cell>
          <cell r="G1302">
            <v>29000</v>
          </cell>
          <cell r="H1302">
            <v>1.39</v>
          </cell>
          <cell r="I1302">
            <v>43465</v>
          </cell>
        </row>
        <row r="1303">
          <cell r="A1303" t="str">
            <v>Brida acero d=2" para soldar **</v>
          </cell>
          <cell r="B1303">
            <v>100056</v>
          </cell>
          <cell r="C1303" t="str">
            <v>UNI</v>
          </cell>
          <cell r="D1303">
            <v>35473</v>
          </cell>
          <cell r="E1303" t="str">
            <v>C6430 Gris</v>
          </cell>
          <cell r="F1303">
            <v>40148</v>
          </cell>
          <cell r="G1303">
            <v>25520</v>
          </cell>
          <cell r="H1303">
            <v>1.39</v>
          </cell>
          <cell r="I1303">
            <v>43465</v>
          </cell>
        </row>
        <row r="1304">
          <cell r="A1304" t="str">
            <v>Brida acero d=3" para soldar **</v>
          </cell>
          <cell r="B1304">
            <v>100058</v>
          </cell>
          <cell r="C1304" t="str">
            <v>UNI</v>
          </cell>
          <cell r="D1304">
            <v>40826</v>
          </cell>
          <cell r="E1304" t="str">
            <v>C6430 Gris</v>
          </cell>
          <cell r="F1304">
            <v>40169</v>
          </cell>
          <cell r="G1304">
            <v>29371</v>
          </cell>
          <cell r="H1304">
            <v>1.39</v>
          </cell>
          <cell r="I1304">
            <v>43465</v>
          </cell>
        </row>
        <row r="1305">
          <cell r="A1305" t="str">
            <v>Brida acero d=4" para soldar **</v>
          </cell>
          <cell r="B1305">
            <v>100059</v>
          </cell>
          <cell r="C1305" t="str">
            <v>UNI</v>
          </cell>
          <cell r="D1305">
            <v>80879</v>
          </cell>
          <cell r="E1305" t="str">
            <v>C6430 Gris</v>
          </cell>
          <cell r="F1305">
            <v>40169</v>
          </cell>
          <cell r="G1305">
            <v>58186</v>
          </cell>
          <cell r="H1305">
            <v>1.39</v>
          </cell>
          <cell r="I1305">
            <v>43465</v>
          </cell>
        </row>
        <row r="1306">
          <cell r="A1306" t="str">
            <v>Brida acero d=6" para soldar **</v>
          </cell>
          <cell r="B1306">
            <v>100039</v>
          </cell>
          <cell r="C1306" t="str">
            <v>UNI</v>
          </cell>
          <cell r="D1306">
            <v>137054</v>
          </cell>
          <cell r="E1306" t="str">
            <v>C6430 Gris</v>
          </cell>
          <cell r="F1306">
            <v>40169</v>
          </cell>
          <cell r="G1306">
            <v>98600</v>
          </cell>
          <cell r="H1306">
            <v>1.39</v>
          </cell>
          <cell r="I1306">
            <v>43465</v>
          </cell>
        </row>
        <row r="1307">
          <cell r="A1307" t="str">
            <v>Brida acero Slip on d=8" **</v>
          </cell>
          <cell r="B1307">
            <v>100219</v>
          </cell>
          <cell r="C1307" t="str">
            <v>UNI</v>
          </cell>
          <cell r="D1307">
            <v>238635</v>
          </cell>
          <cell r="E1307" t="str">
            <v>C6430 Gris</v>
          </cell>
          <cell r="F1307">
            <v>40148</v>
          </cell>
          <cell r="G1307">
            <v>171680</v>
          </cell>
          <cell r="H1307">
            <v>1.39</v>
          </cell>
          <cell r="I1307">
            <v>43465</v>
          </cell>
        </row>
        <row r="1308">
          <cell r="A1308" t="str">
            <v>Brida CPVC d=6" Sch 80 **</v>
          </cell>
          <cell r="B1308">
            <v>100501</v>
          </cell>
          <cell r="C1308" t="str">
            <v>UNI</v>
          </cell>
          <cell r="D1308">
            <v>120930</v>
          </cell>
          <cell r="E1308" t="str">
            <v>C6430 Gris</v>
          </cell>
          <cell r="F1308">
            <v>40177</v>
          </cell>
          <cell r="G1308">
            <v>87000</v>
          </cell>
          <cell r="H1308">
            <v>1.39</v>
          </cell>
          <cell r="I1308">
            <v>43465</v>
          </cell>
        </row>
        <row r="1309">
          <cell r="A1309" t="str">
            <v>BRIDA CPVC LISA Ø4"(Agua Caliente) S/NORMA</v>
          </cell>
          <cell r="B1309">
            <v>105468</v>
          </cell>
          <cell r="C1309" t="str">
            <v>UNI</v>
          </cell>
          <cell r="D1309">
            <v>43468</v>
          </cell>
          <cell r="E1309">
            <v>0</v>
          </cell>
          <cell r="F1309">
            <v>43266</v>
          </cell>
          <cell r="G1309">
            <v>41398</v>
          </cell>
          <cell r="H1309">
            <v>1.05</v>
          </cell>
          <cell r="I1309">
            <v>43465</v>
          </cell>
        </row>
        <row r="1310">
          <cell r="A1310" t="str">
            <v>BRIDA METALICA Ø 1/2"- TIPO SLIPON</v>
          </cell>
          <cell r="B1310">
            <v>106326</v>
          </cell>
          <cell r="C1310" t="str">
            <v>UNI</v>
          </cell>
          <cell r="D1310">
            <v>4992</v>
          </cell>
          <cell r="E1310">
            <v>0</v>
          </cell>
          <cell r="F1310">
            <v>43371</v>
          </cell>
          <cell r="G1310">
            <v>4754</v>
          </cell>
          <cell r="H1310">
            <v>1.05</v>
          </cell>
          <cell r="I1310">
            <v>43465</v>
          </cell>
        </row>
        <row r="1311">
          <cell r="A1311" t="str">
            <v>BRIDA METALICA Ø 3/4"- TIPO SLIPON</v>
          </cell>
          <cell r="B1311">
            <v>106327</v>
          </cell>
          <cell r="C1311" t="str">
            <v>UNI</v>
          </cell>
          <cell r="D1311">
            <v>10507</v>
          </cell>
          <cell r="E1311">
            <v>0</v>
          </cell>
          <cell r="F1311">
            <v>43271</v>
          </cell>
          <cell r="G1311">
            <v>10007</v>
          </cell>
          <cell r="H1311">
            <v>1.05</v>
          </cell>
          <cell r="I1311">
            <v>43465</v>
          </cell>
        </row>
        <row r="1312">
          <cell r="A1312" t="str">
            <v>BRIDA -PVC LISA Ø 4" S/NORMA ICONTEC</v>
          </cell>
          <cell r="B1312">
            <v>104970</v>
          </cell>
          <cell r="C1312" t="str">
            <v>UNI</v>
          </cell>
          <cell r="D1312">
            <v>55412</v>
          </cell>
          <cell r="E1312">
            <v>0</v>
          </cell>
          <cell r="F1312">
            <v>42081</v>
          </cell>
          <cell r="G1312">
            <v>45420</v>
          </cell>
          <cell r="H1312">
            <v>1.22</v>
          </cell>
          <cell r="I1312">
            <v>43465</v>
          </cell>
        </row>
        <row r="1313">
          <cell r="A1313" t="str">
            <v>BRIDA RANURADA HIERRO DUCTIL -2”</v>
          </cell>
          <cell r="B1313">
            <v>106248</v>
          </cell>
          <cell r="C1313" t="str">
            <v>UNI</v>
          </cell>
          <cell r="D1313">
            <v>18814</v>
          </cell>
          <cell r="E1313">
            <v>0</v>
          </cell>
          <cell r="F1313">
            <v>43276</v>
          </cell>
          <cell r="G1313">
            <v>17918</v>
          </cell>
          <cell r="H1313">
            <v>1.05</v>
          </cell>
          <cell r="I1313">
            <v>43465</v>
          </cell>
        </row>
        <row r="1314">
          <cell r="A1314" t="str">
            <v>BRIDA RANURADA HIERRO DUCTIL -6”</v>
          </cell>
          <cell r="B1314">
            <v>106249</v>
          </cell>
          <cell r="C1314" t="str">
            <v>UNI</v>
          </cell>
          <cell r="D1314">
            <v>57602</v>
          </cell>
          <cell r="E1314">
            <v>0</v>
          </cell>
          <cell r="F1314">
            <v>42849</v>
          </cell>
          <cell r="G1314">
            <v>52846</v>
          </cell>
          <cell r="H1314">
            <v>1.0900000000000001</v>
          </cell>
          <cell r="I1314">
            <v>43465</v>
          </cell>
        </row>
        <row r="1315">
          <cell r="A1315" t="str">
            <v>BRIDA ROSCADA D=4" ACERO</v>
          </cell>
          <cell r="B1315">
            <v>105394</v>
          </cell>
          <cell r="C1315" t="str">
            <v>UNI</v>
          </cell>
          <cell r="D1315">
            <v>58752</v>
          </cell>
          <cell r="E1315">
            <v>0</v>
          </cell>
          <cell r="F1315">
            <v>42128</v>
          </cell>
          <cell r="G1315">
            <v>48157</v>
          </cell>
          <cell r="H1315">
            <v>1.22</v>
          </cell>
          <cell r="I1315">
            <v>43465</v>
          </cell>
        </row>
        <row r="1316">
          <cell r="A1316" t="str">
            <v>BRIDA ROSCADA DE ACERO Ø3”-150 lb</v>
          </cell>
          <cell r="B1316">
            <v>106303</v>
          </cell>
          <cell r="C1316" t="str">
            <v>UNI</v>
          </cell>
          <cell r="D1316">
            <v>31390</v>
          </cell>
          <cell r="E1316">
            <v>0</v>
          </cell>
          <cell r="F1316">
            <v>43371</v>
          </cell>
          <cell r="G1316">
            <v>29895</v>
          </cell>
          <cell r="H1316">
            <v>1.05</v>
          </cell>
          <cell r="I1316">
            <v>43465</v>
          </cell>
        </row>
        <row r="1317">
          <cell r="A1317" t="str">
            <v>BRIDA ROSCADA DE ACERO Ø4”-150 lb</v>
          </cell>
          <cell r="B1317">
            <v>106304</v>
          </cell>
          <cell r="C1317" t="str">
            <v>UNI</v>
          </cell>
          <cell r="D1317">
            <v>44691</v>
          </cell>
          <cell r="E1317">
            <v>0</v>
          </cell>
          <cell r="F1317">
            <v>43371</v>
          </cell>
          <cell r="G1317">
            <v>42563</v>
          </cell>
          <cell r="H1317">
            <v>1.05</v>
          </cell>
          <cell r="I1317">
            <v>43465</v>
          </cell>
        </row>
        <row r="1318">
          <cell r="A1318" t="str">
            <v>BRIDA ROSCADA DE ACERO Ø6” -150 lb</v>
          </cell>
          <cell r="B1318">
            <v>106305</v>
          </cell>
          <cell r="C1318" t="str">
            <v>UNI</v>
          </cell>
          <cell r="D1318">
            <v>72293</v>
          </cell>
          <cell r="E1318">
            <v>0</v>
          </cell>
          <cell r="F1318">
            <v>43371</v>
          </cell>
          <cell r="G1318">
            <v>68850</v>
          </cell>
          <cell r="H1318">
            <v>1.05</v>
          </cell>
          <cell r="I1318">
            <v>43465</v>
          </cell>
        </row>
        <row r="1319">
          <cell r="A1319" t="str">
            <v>BRIDA SANITARIA 3"</v>
          </cell>
          <cell r="B1319">
            <v>105626</v>
          </cell>
          <cell r="C1319" t="str">
            <v>UNI</v>
          </cell>
          <cell r="D1319">
            <v>38041</v>
          </cell>
          <cell r="E1319">
            <v>0</v>
          </cell>
          <cell r="F1319">
            <v>42853</v>
          </cell>
          <cell r="G1319">
            <v>34900</v>
          </cell>
          <cell r="H1319">
            <v>1.0900000000000001</v>
          </cell>
          <cell r="I1319">
            <v>43465</v>
          </cell>
        </row>
        <row r="1320">
          <cell r="A1320" t="str">
            <v>Brida/FlancAcerCarbónTipoSliponSoldableØ=10"</v>
          </cell>
          <cell r="B1320">
            <v>100077</v>
          </cell>
          <cell r="C1320" t="str">
            <v>UNI</v>
          </cell>
          <cell r="D1320">
            <v>188613</v>
          </cell>
          <cell r="E1320" t="str">
            <v>C6430 Gris</v>
          </cell>
          <cell r="F1320">
            <v>43272</v>
          </cell>
          <cell r="G1320">
            <v>179631</v>
          </cell>
          <cell r="H1320">
            <v>1.05</v>
          </cell>
          <cell r="I1320">
            <v>43465</v>
          </cell>
        </row>
        <row r="1321">
          <cell r="A1321" t="str">
            <v>BRIGADA DE ASEO MANEJO AMBIENTAL</v>
          </cell>
          <cell r="B1321">
            <v>100822</v>
          </cell>
          <cell r="C1321" t="str">
            <v>DD</v>
          </cell>
          <cell r="D1321">
            <v>28139</v>
          </cell>
          <cell r="E1321">
            <v>0</v>
          </cell>
          <cell r="F1321">
            <v>39927</v>
          </cell>
          <cell r="G1321">
            <v>20244</v>
          </cell>
          <cell r="H1321">
            <v>1.39</v>
          </cell>
          <cell r="I1321">
            <v>43465</v>
          </cell>
        </row>
        <row r="1322">
          <cell r="A1322" t="str">
            <v>BROCA 1/2"</v>
          </cell>
          <cell r="B1322">
            <v>103066</v>
          </cell>
          <cell r="C1322" t="str">
            <v>UNI</v>
          </cell>
          <cell r="D1322">
            <v>3973</v>
          </cell>
          <cell r="E1322">
            <v>0</v>
          </cell>
          <cell r="F1322">
            <v>40389</v>
          </cell>
          <cell r="G1322">
            <v>2900</v>
          </cell>
          <cell r="H1322">
            <v>1.37</v>
          </cell>
          <cell r="I1322">
            <v>43465</v>
          </cell>
        </row>
        <row r="1323">
          <cell r="A1323" t="str">
            <v>BROCA 3/8" x 5" (Para muro)</v>
          </cell>
          <cell r="B1323">
            <v>1230</v>
          </cell>
          <cell r="C1323" t="str">
            <v>UNI</v>
          </cell>
          <cell r="D1323">
            <v>3988</v>
          </cell>
          <cell r="E1323">
            <v>0</v>
          </cell>
          <cell r="F1323">
            <v>43195</v>
          </cell>
          <cell r="G1323">
            <v>3798</v>
          </cell>
          <cell r="H1323">
            <v>1.05</v>
          </cell>
          <cell r="I1323">
            <v>43465</v>
          </cell>
        </row>
        <row r="1324">
          <cell r="A1324" t="str">
            <v>BROCA 5/8" (L=12") MUROS</v>
          </cell>
          <cell r="B1324">
            <v>104483</v>
          </cell>
          <cell r="C1324" t="str">
            <v>UNI</v>
          </cell>
          <cell r="D1324">
            <v>233740</v>
          </cell>
          <cell r="E1324">
            <v>0</v>
          </cell>
          <cell r="F1324">
            <v>41136</v>
          </cell>
          <cell r="G1324">
            <v>179800</v>
          </cell>
          <cell r="H1324">
            <v>1.3</v>
          </cell>
          <cell r="I1324">
            <v>43465</v>
          </cell>
        </row>
        <row r="1325">
          <cell r="A1325" t="str">
            <v>BROCA ACERO HSS DE 5/16</v>
          </cell>
          <cell r="B1325">
            <v>103058</v>
          </cell>
          <cell r="C1325" t="str">
            <v>UNI</v>
          </cell>
          <cell r="D1325">
            <v>7445</v>
          </cell>
          <cell r="E1325">
            <v>0</v>
          </cell>
          <cell r="F1325">
            <v>43195</v>
          </cell>
          <cell r="G1325">
            <v>7090</v>
          </cell>
          <cell r="H1325">
            <v>1.05</v>
          </cell>
          <cell r="I1325">
            <v>43465</v>
          </cell>
        </row>
        <row r="1326">
          <cell r="A1326" t="str">
            <v>Broca de tungsteno de 1/2"X4"</v>
          </cell>
          <cell r="B1326">
            <v>104801</v>
          </cell>
          <cell r="C1326" t="str">
            <v>UNI</v>
          </cell>
          <cell r="D1326">
            <v>7686</v>
          </cell>
          <cell r="E1326">
            <v>0</v>
          </cell>
          <cell r="F1326">
            <v>42199</v>
          </cell>
          <cell r="G1326">
            <v>6300</v>
          </cell>
          <cell r="H1326">
            <v>1.22</v>
          </cell>
          <cell r="I1326">
            <v>43465</v>
          </cell>
        </row>
        <row r="1327">
          <cell r="A1327" t="str">
            <v>BROCA HSS ¼" (Para metal)</v>
          </cell>
          <cell r="B1327">
            <v>476</v>
          </cell>
          <cell r="C1327" t="str">
            <v>UNI</v>
          </cell>
          <cell r="D1327">
            <v>4190</v>
          </cell>
          <cell r="E1327">
            <v>206635</v>
          </cell>
          <cell r="F1327">
            <v>43195</v>
          </cell>
          <cell r="G1327">
            <v>3990</v>
          </cell>
          <cell r="H1327">
            <v>1.05</v>
          </cell>
          <cell r="I1327">
            <v>43465</v>
          </cell>
        </row>
        <row r="1328">
          <cell r="A1328" t="str">
            <v>BROCA HSS 1/2" (Para metal) (NO USAR)</v>
          </cell>
          <cell r="B1328">
            <v>102952</v>
          </cell>
          <cell r="C1328" t="str">
            <v>UNI</v>
          </cell>
          <cell r="D1328">
            <v>19511</v>
          </cell>
          <cell r="E1328">
            <v>206635</v>
          </cell>
          <cell r="F1328">
            <v>42775</v>
          </cell>
          <cell r="G1328">
            <v>17900</v>
          </cell>
          <cell r="H1328">
            <v>1.0900000000000001</v>
          </cell>
          <cell r="I1328">
            <v>43465</v>
          </cell>
        </row>
        <row r="1329">
          <cell r="A1329" t="str">
            <v>BROCA HSS 3/16" (Para metal)</v>
          </cell>
          <cell r="B1329">
            <v>102934</v>
          </cell>
          <cell r="C1329" t="str">
            <v>UNI</v>
          </cell>
          <cell r="D1329">
            <v>3081</v>
          </cell>
          <cell r="E1329">
            <v>206635</v>
          </cell>
          <cell r="F1329">
            <v>43194</v>
          </cell>
          <cell r="G1329">
            <v>2934</v>
          </cell>
          <cell r="H1329">
            <v>1.05</v>
          </cell>
          <cell r="I1329">
            <v>43465</v>
          </cell>
        </row>
        <row r="1330">
          <cell r="A1330" t="str">
            <v>BROCA HSS 3/4" (Para metal)</v>
          </cell>
          <cell r="B1330">
            <v>102974</v>
          </cell>
          <cell r="C1330" t="str">
            <v>UNI</v>
          </cell>
          <cell r="D1330">
            <v>64029</v>
          </cell>
          <cell r="E1330">
            <v>206635</v>
          </cell>
          <cell r="F1330">
            <v>43220</v>
          </cell>
          <cell r="G1330">
            <v>60980</v>
          </cell>
          <cell r="H1330">
            <v>1.05</v>
          </cell>
          <cell r="I1330">
            <v>43465</v>
          </cell>
        </row>
        <row r="1331">
          <cell r="A1331" t="str">
            <v>BROCA HSS DE 1/2" (Para metal)</v>
          </cell>
          <cell r="B1331">
            <v>1185</v>
          </cell>
          <cell r="C1331" t="str">
            <v>UNI</v>
          </cell>
          <cell r="D1331">
            <v>19484</v>
          </cell>
          <cell r="E1331">
            <v>0</v>
          </cell>
          <cell r="F1331">
            <v>43220</v>
          </cell>
          <cell r="G1331">
            <v>18556</v>
          </cell>
          <cell r="H1331">
            <v>1.05</v>
          </cell>
          <cell r="I1331">
            <v>43465</v>
          </cell>
        </row>
        <row r="1332">
          <cell r="A1332" t="str">
            <v>BROCA HSS DE 1/8</v>
          </cell>
          <cell r="B1332">
            <v>1221</v>
          </cell>
          <cell r="C1332" t="str">
            <v>UNI</v>
          </cell>
          <cell r="D1332">
            <v>1852</v>
          </cell>
          <cell r="E1332">
            <v>0</v>
          </cell>
          <cell r="F1332">
            <v>43195</v>
          </cell>
          <cell r="G1332">
            <v>1764</v>
          </cell>
          <cell r="H1332">
            <v>1.05</v>
          </cell>
          <cell r="I1332">
            <v>43465</v>
          </cell>
        </row>
        <row r="1333">
          <cell r="A1333" t="str">
            <v>BROCA PARA MURO DE 3/16 X 31/2</v>
          </cell>
          <cell r="B1333">
            <v>1231</v>
          </cell>
          <cell r="C1333" t="str">
            <v>UNI</v>
          </cell>
          <cell r="D1333">
            <v>2853</v>
          </cell>
          <cell r="E1333">
            <v>0</v>
          </cell>
          <cell r="F1333">
            <v>43195</v>
          </cell>
          <cell r="G1333">
            <v>2717</v>
          </cell>
          <cell r="H1333">
            <v>1.05</v>
          </cell>
          <cell r="I1333">
            <v>43465</v>
          </cell>
        </row>
        <row r="1334">
          <cell r="A1334" t="str">
            <v>Broca SDS 5/8" x 6" x 8" (Para muro) Dewalt o</v>
          </cell>
          <cell r="B1334">
            <v>101313</v>
          </cell>
          <cell r="C1334" t="str">
            <v>UNI</v>
          </cell>
          <cell r="D1334">
            <v>10121</v>
          </cell>
          <cell r="E1334">
            <v>206635</v>
          </cell>
          <cell r="F1334">
            <v>43213</v>
          </cell>
          <cell r="G1334">
            <v>9639</v>
          </cell>
          <cell r="H1334">
            <v>1.05</v>
          </cell>
          <cell r="I1334">
            <v>43465</v>
          </cell>
        </row>
        <row r="1335">
          <cell r="A1335" t="str">
            <v>BROCA SDS MAX 1.1/4" x 10-3/4" x 18" GALAXY</v>
          </cell>
          <cell r="B1335">
            <v>104945</v>
          </cell>
          <cell r="C1335" t="str">
            <v>UNI</v>
          </cell>
          <cell r="D1335">
            <v>319043</v>
          </cell>
          <cell r="E1335">
            <v>0</v>
          </cell>
          <cell r="F1335">
            <v>42856</v>
          </cell>
          <cell r="G1335">
            <v>292700</v>
          </cell>
          <cell r="H1335">
            <v>1.0900000000000001</v>
          </cell>
          <cell r="I1335">
            <v>43465</v>
          </cell>
        </row>
        <row r="1336">
          <cell r="A1336" t="str">
            <v>BROCA SDS PLUS 1" x 10-3/4" x 8"</v>
          </cell>
          <cell r="B1336">
            <v>104944</v>
          </cell>
          <cell r="C1336" t="str">
            <v>UNI</v>
          </cell>
          <cell r="D1336">
            <v>102242</v>
          </cell>
          <cell r="E1336">
            <v>0</v>
          </cell>
          <cell r="F1336">
            <v>42856</v>
          </cell>
          <cell r="G1336">
            <v>93800</v>
          </cell>
          <cell r="H1336">
            <v>1.0900000000000001</v>
          </cell>
          <cell r="I1336">
            <v>43465</v>
          </cell>
        </row>
        <row r="1337">
          <cell r="A1337" t="str">
            <v>BROCA SDS PLUS 1/2" x6-5/8" x 4" GALAXY</v>
          </cell>
          <cell r="B1337">
            <v>105157</v>
          </cell>
          <cell r="C1337" t="str">
            <v>UNI</v>
          </cell>
          <cell r="D1337">
            <v>19585</v>
          </cell>
          <cell r="E1337">
            <v>0</v>
          </cell>
          <cell r="F1337">
            <v>41649</v>
          </cell>
          <cell r="G1337">
            <v>15544</v>
          </cell>
          <cell r="H1337">
            <v>1.26</v>
          </cell>
          <cell r="I1337">
            <v>43465</v>
          </cell>
        </row>
        <row r="1338">
          <cell r="A1338" t="str">
            <v>BROCA SDS PLUS 3/4" x 9-3/4" x 7" GALAXY</v>
          </cell>
          <cell r="B1338">
            <v>104941</v>
          </cell>
          <cell r="C1338" t="str">
            <v>UNID</v>
          </cell>
          <cell r="D1338">
            <v>43164</v>
          </cell>
          <cell r="E1338">
            <v>0</v>
          </cell>
          <cell r="F1338">
            <v>42856</v>
          </cell>
          <cell r="G1338">
            <v>39600</v>
          </cell>
          <cell r="H1338">
            <v>1.0900000000000001</v>
          </cell>
          <cell r="I1338">
            <v>43465</v>
          </cell>
        </row>
        <row r="1339">
          <cell r="A1339" t="str">
            <v>BROCA SDS PLUS 5/8" x 9-3/4" x 7" GALAXY</v>
          </cell>
          <cell r="B1339">
            <v>104942</v>
          </cell>
          <cell r="C1339" t="str">
            <v>UNID</v>
          </cell>
          <cell r="D1339">
            <v>47981</v>
          </cell>
          <cell r="E1339">
            <v>0</v>
          </cell>
          <cell r="F1339">
            <v>43251</v>
          </cell>
          <cell r="G1339">
            <v>45696</v>
          </cell>
          <cell r="H1339">
            <v>1.05</v>
          </cell>
          <cell r="I1339">
            <v>43465</v>
          </cell>
        </row>
        <row r="1340">
          <cell r="A1340" t="str">
            <v>BROCA SDS PLUS 7/8" x 12-3/4" x 10" GALAXY</v>
          </cell>
          <cell r="B1340">
            <v>104943</v>
          </cell>
          <cell r="C1340" t="str">
            <v>UNI</v>
          </cell>
          <cell r="D1340">
            <v>66024</v>
          </cell>
          <cell r="E1340">
            <v>0</v>
          </cell>
          <cell r="F1340">
            <v>43327</v>
          </cell>
          <cell r="G1340">
            <v>62880</v>
          </cell>
          <cell r="H1340">
            <v>1.05</v>
          </cell>
          <cell r="I1340">
            <v>43465</v>
          </cell>
        </row>
        <row r="1341">
          <cell r="A1341" t="str">
            <v>BROCA TUGSTENO 5/16 X 4" DEWALT</v>
          </cell>
          <cell r="B1341">
            <v>103680</v>
          </cell>
          <cell r="C1341" t="str">
            <v>UNI</v>
          </cell>
          <cell r="D1341">
            <v>9230</v>
          </cell>
          <cell r="E1341">
            <v>0</v>
          </cell>
          <cell r="F1341">
            <v>43195</v>
          </cell>
          <cell r="G1341">
            <v>8790</v>
          </cell>
          <cell r="H1341">
            <v>1.05</v>
          </cell>
          <cell r="I1341">
            <v>43465</v>
          </cell>
        </row>
        <row r="1342">
          <cell r="A1342" t="str">
            <v>BROCA TUNGSTENO 1/4X4" (Para muro)</v>
          </cell>
          <cell r="B1342">
            <v>104886</v>
          </cell>
          <cell r="C1342" t="str">
            <v>UNI</v>
          </cell>
          <cell r="D1342">
            <v>2754</v>
          </cell>
          <cell r="E1342">
            <v>0</v>
          </cell>
          <cell r="F1342">
            <v>43195</v>
          </cell>
          <cell r="G1342">
            <v>2623</v>
          </cell>
          <cell r="H1342">
            <v>1.05</v>
          </cell>
          <cell r="I1342">
            <v>43465</v>
          </cell>
        </row>
        <row r="1343">
          <cell r="A1343" t="str">
            <v>BROCAS AR 1.5mm A 6.5mm CALID. IND.</v>
          </cell>
          <cell r="B1343">
            <v>102988</v>
          </cell>
          <cell r="C1343" t="str">
            <v>JUNIEGO</v>
          </cell>
          <cell r="D1343">
            <v>27537</v>
          </cell>
          <cell r="E1343" t="str">
            <v>M-2 STEEL</v>
          </cell>
          <cell r="F1343">
            <v>40359</v>
          </cell>
          <cell r="G1343">
            <v>20100</v>
          </cell>
          <cell r="H1343">
            <v>1.37</v>
          </cell>
          <cell r="I1343">
            <v>43465</v>
          </cell>
        </row>
        <row r="1344">
          <cell r="A1344" t="str">
            <v>BROCAS CON PUNTA EN TUNGSTENO 8 PZS</v>
          </cell>
          <cell r="B1344">
            <v>102983</v>
          </cell>
          <cell r="C1344" t="str">
            <v>JUNIEGO</v>
          </cell>
          <cell r="D1344">
            <v>18200</v>
          </cell>
          <cell r="E1344" t="str">
            <v>2608 590 091</v>
          </cell>
          <cell r="F1344">
            <v>41208</v>
          </cell>
          <cell r="G1344">
            <v>14000</v>
          </cell>
          <cell r="H1344">
            <v>1.3</v>
          </cell>
          <cell r="I1344">
            <v>43465</v>
          </cell>
        </row>
        <row r="1345">
          <cell r="A1345" t="str">
            <v>BROCAS DE FIQUE (NO USAR)</v>
          </cell>
          <cell r="B1345">
            <v>1232</v>
          </cell>
          <cell r="C1345" t="str">
            <v>UNI</v>
          </cell>
          <cell r="D1345">
            <v>15817</v>
          </cell>
          <cell r="E1345">
            <v>0</v>
          </cell>
          <cell r="F1345">
            <v>39871</v>
          </cell>
          <cell r="G1345">
            <v>11379</v>
          </cell>
          <cell r="H1345">
            <v>1.39</v>
          </cell>
          <cell r="I1345">
            <v>43465</v>
          </cell>
        </row>
        <row r="1346">
          <cell r="A1346" t="str">
            <v>BROCAS HSS DE 3/16 (N0 USAR)</v>
          </cell>
          <cell r="B1346">
            <v>1223</v>
          </cell>
          <cell r="C1346" t="str">
            <v>UNI</v>
          </cell>
          <cell r="D1346">
            <v>2331</v>
          </cell>
          <cell r="E1346">
            <v>0</v>
          </cell>
          <cell r="F1346">
            <v>39870</v>
          </cell>
          <cell r="G1346">
            <v>1677</v>
          </cell>
          <cell r="H1346">
            <v>1.39</v>
          </cell>
          <cell r="I1346">
            <v>43465</v>
          </cell>
        </row>
        <row r="1347">
          <cell r="A1347" t="str">
            <v>BROCAS HSS DE1/4</v>
          </cell>
          <cell r="B1347">
            <v>1210</v>
          </cell>
          <cell r="C1347" t="str">
            <v>UNI</v>
          </cell>
          <cell r="D1347">
            <v>48650</v>
          </cell>
          <cell r="E1347">
            <v>0</v>
          </cell>
          <cell r="F1347">
            <v>39872</v>
          </cell>
          <cell r="G1347">
            <v>35000</v>
          </cell>
          <cell r="H1347">
            <v>1.39</v>
          </cell>
          <cell r="I1347">
            <v>43465</v>
          </cell>
        </row>
        <row r="1348">
          <cell r="A1348" t="str">
            <v>BROCAS HSS JUEGO 15Pzs 1/16 A 3/8</v>
          </cell>
          <cell r="B1348">
            <v>1091</v>
          </cell>
          <cell r="C1348" t="str">
            <v>JG</v>
          </cell>
          <cell r="D1348">
            <v>31286</v>
          </cell>
          <cell r="E1348">
            <v>31972</v>
          </cell>
          <cell r="F1348">
            <v>43164</v>
          </cell>
          <cell r="G1348">
            <v>29796</v>
          </cell>
          <cell r="H1348">
            <v>1.05</v>
          </cell>
          <cell r="I1348">
            <v>43465</v>
          </cell>
        </row>
        <row r="1349">
          <cell r="A1349" t="str">
            <v>BROCAS PARA MURO DE 1/16</v>
          </cell>
          <cell r="B1349">
            <v>1229</v>
          </cell>
          <cell r="C1349" t="str">
            <v>UNI</v>
          </cell>
          <cell r="D1349">
            <v>2763</v>
          </cell>
          <cell r="E1349">
            <v>0</v>
          </cell>
          <cell r="F1349">
            <v>39871</v>
          </cell>
          <cell r="G1349">
            <v>1988</v>
          </cell>
          <cell r="H1349">
            <v>1.39</v>
          </cell>
          <cell r="I1349">
            <v>43465</v>
          </cell>
        </row>
        <row r="1350">
          <cell r="A1350" t="str">
            <v>BROCAS PARA MURO DE 1/2 X6"</v>
          </cell>
          <cell r="B1350">
            <v>1226</v>
          </cell>
          <cell r="C1350" t="str">
            <v>UNI</v>
          </cell>
          <cell r="D1350">
            <v>8066</v>
          </cell>
          <cell r="E1350">
            <v>0</v>
          </cell>
          <cell r="F1350">
            <v>43195</v>
          </cell>
          <cell r="G1350">
            <v>7682</v>
          </cell>
          <cell r="H1350">
            <v>1.05</v>
          </cell>
          <cell r="I1350">
            <v>43465</v>
          </cell>
        </row>
        <row r="1351">
          <cell r="A1351" t="str">
            <v>BROCAS PARA MURO DE 1/4</v>
          </cell>
          <cell r="B1351">
            <v>1227</v>
          </cell>
          <cell r="C1351" t="str">
            <v>UNI</v>
          </cell>
          <cell r="D1351">
            <v>5756</v>
          </cell>
          <cell r="E1351">
            <v>0</v>
          </cell>
          <cell r="F1351">
            <v>39871</v>
          </cell>
          <cell r="G1351">
            <v>4141</v>
          </cell>
          <cell r="H1351">
            <v>1.39</v>
          </cell>
          <cell r="I1351">
            <v>43465</v>
          </cell>
        </row>
        <row r="1352">
          <cell r="A1352" t="str">
            <v>BROCAS PARA MURO DE 1/8</v>
          </cell>
          <cell r="B1352">
            <v>1228</v>
          </cell>
          <cell r="C1352" t="str">
            <v>UNI</v>
          </cell>
          <cell r="D1352">
            <v>2074</v>
          </cell>
          <cell r="E1352">
            <v>0</v>
          </cell>
          <cell r="F1352">
            <v>42279</v>
          </cell>
          <cell r="G1352">
            <v>1700</v>
          </cell>
          <cell r="H1352">
            <v>1.22</v>
          </cell>
          <cell r="I1352">
            <v>43465</v>
          </cell>
        </row>
        <row r="1353">
          <cell r="A1353" t="str">
            <v>BROCAS TUNGSTENO (1.2-2.0MM)JUEGO</v>
          </cell>
          <cell r="B1353">
            <v>1092</v>
          </cell>
          <cell r="C1353" t="str">
            <v>JG</v>
          </cell>
          <cell r="D1353">
            <v>51870</v>
          </cell>
          <cell r="E1353">
            <v>11558</v>
          </cell>
          <cell r="F1353">
            <v>40962</v>
          </cell>
          <cell r="G1353">
            <v>39900</v>
          </cell>
          <cell r="H1353">
            <v>1.3</v>
          </cell>
          <cell r="I1353">
            <v>43465</v>
          </cell>
        </row>
        <row r="1354">
          <cell r="A1354" t="str">
            <v>BROCHA 2" CERDA NATURAL mango plástico</v>
          </cell>
          <cell r="B1354">
            <v>2439</v>
          </cell>
          <cell r="C1354" t="str">
            <v>UNI</v>
          </cell>
          <cell r="D1354">
            <v>4783</v>
          </cell>
          <cell r="E1354">
            <v>0</v>
          </cell>
          <cell r="F1354">
            <v>43202</v>
          </cell>
          <cell r="G1354">
            <v>4555</v>
          </cell>
          <cell r="H1354">
            <v>1.05</v>
          </cell>
          <cell r="I1354">
            <v>43465</v>
          </cell>
        </row>
        <row r="1355">
          <cell r="A1355" t="str">
            <v>BROCHA 3" CERDA NATURAL mango plastico</v>
          </cell>
          <cell r="B1355">
            <v>2441</v>
          </cell>
          <cell r="C1355" t="str">
            <v>UNI</v>
          </cell>
          <cell r="D1355">
            <v>5471</v>
          </cell>
          <cell r="E1355">
            <v>0</v>
          </cell>
          <cell r="F1355">
            <v>43202</v>
          </cell>
          <cell r="G1355">
            <v>5210</v>
          </cell>
          <cell r="H1355">
            <v>1.05</v>
          </cell>
          <cell r="I1355">
            <v>43465</v>
          </cell>
        </row>
        <row r="1356">
          <cell r="A1356" t="str">
            <v>BROCHA 4" CERDA NATURAL</v>
          </cell>
          <cell r="B1356">
            <v>478</v>
          </cell>
          <cell r="C1356" t="str">
            <v>UNI</v>
          </cell>
          <cell r="D1356">
            <v>12600</v>
          </cell>
          <cell r="E1356">
            <v>0</v>
          </cell>
          <cell r="F1356">
            <v>43223</v>
          </cell>
          <cell r="G1356">
            <v>12000</v>
          </cell>
          <cell r="H1356">
            <v>1.05</v>
          </cell>
          <cell r="I1356">
            <v>43465</v>
          </cell>
        </row>
        <row r="1357">
          <cell r="A1357" t="str">
            <v>BROCHA DE CERDA ½"</v>
          </cell>
          <cell r="B1357">
            <v>479</v>
          </cell>
          <cell r="C1357" t="str">
            <v>UNI</v>
          </cell>
          <cell r="D1357">
            <v>2144</v>
          </cell>
          <cell r="E1357">
            <v>0</v>
          </cell>
          <cell r="F1357">
            <v>40792</v>
          </cell>
          <cell r="G1357">
            <v>1600</v>
          </cell>
          <cell r="H1357">
            <v>1.34</v>
          </cell>
          <cell r="I1357">
            <v>43465</v>
          </cell>
        </row>
        <row r="1358">
          <cell r="A1358" t="str">
            <v>BROCHA DE CERDA 1 ½"</v>
          </cell>
          <cell r="B1358">
            <v>2438</v>
          </cell>
          <cell r="C1358" t="str">
            <v>UNI</v>
          </cell>
          <cell r="D1358">
            <v>4068</v>
          </cell>
          <cell r="E1358">
            <v>0</v>
          </cell>
          <cell r="F1358">
            <v>40339</v>
          </cell>
          <cell r="G1358">
            <v>2969</v>
          </cell>
          <cell r="H1358">
            <v>1.37</v>
          </cell>
          <cell r="I1358">
            <v>43465</v>
          </cell>
        </row>
        <row r="1359">
          <cell r="A1359" t="str">
            <v>BROCHA DE CERDA 1" JAMACA</v>
          </cell>
          <cell r="B1359">
            <v>2437</v>
          </cell>
          <cell r="C1359" t="str">
            <v>UNI</v>
          </cell>
          <cell r="D1359">
            <v>3099</v>
          </cell>
          <cell r="E1359">
            <v>0</v>
          </cell>
          <cell r="F1359">
            <v>40339</v>
          </cell>
          <cell r="G1359">
            <v>2262</v>
          </cell>
          <cell r="H1359">
            <v>1.37</v>
          </cell>
          <cell r="I1359">
            <v>43465</v>
          </cell>
        </row>
        <row r="1360">
          <cell r="A1360" t="str">
            <v>BROCHA DE CERDA 2 ½"</v>
          </cell>
          <cell r="B1360">
            <v>2440</v>
          </cell>
          <cell r="C1360" t="str">
            <v>UNI</v>
          </cell>
          <cell r="D1360">
            <v>7549</v>
          </cell>
          <cell r="E1360">
            <v>0</v>
          </cell>
          <cell r="F1360">
            <v>40339</v>
          </cell>
          <cell r="G1360">
            <v>5510</v>
          </cell>
          <cell r="H1360">
            <v>1.37</v>
          </cell>
          <cell r="I1360">
            <v>43465</v>
          </cell>
        </row>
        <row r="1361">
          <cell r="A1361" t="str">
            <v>BROCHA DE CERDA 5"</v>
          </cell>
          <cell r="B1361">
            <v>2442</v>
          </cell>
          <cell r="C1361" t="str">
            <v>UNI</v>
          </cell>
          <cell r="D1361">
            <v>18118</v>
          </cell>
          <cell r="E1361">
            <v>0</v>
          </cell>
          <cell r="F1361">
            <v>40339</v>
          </cell>
          <cell r="G1361">
            <v>13225</v>
          </cell>
          <cell r="H1361">
            <v>1.37</v>
          </cell>
          <cell r="I1361">
            <v>43465</v>
          </cell>
        </row>
        <row r="1362">
          <cell r="A1362" t="str">
            <v>BROCHA DE FIQUE(NO USAR)</v>
          </cell>
          <cell r="B1362">
            <v>1233</v>
          </cell>
          <cell r="C1362" t="str">
            <v>UNI</v>
          </cell>
          <cell r="D1362">
            <v>1726</v>
          </cell>
          <cell r="E1362">
            <v>0</v>
          </cell>
          <cell r="F1362">
            <v>39871</v>
          </cell>
          <cell r="G1362">
            <v>1242</v>
          </cell>
          <cell r="H1362">
            <v>1.39</v>
          </cell>
          <cell r="I1362">
            <v>43465</v>
          </cell>
        </row>
        <row r="1363">
          <cell r="A1363" t="str">
            <v>BROCHA DE NYLON 2'' PROFESIONAL</v>
          </cell>
          <cell r="B1363">
            <v>1234</v>
          </cell>
          <cell r="C1363" t="str">
            <v>UNI</v>
          </cell>
          <cell r="D1363">
            <v>5493</v>
          </cell>
          <cell r="E1363">
            <v>0</v>
          </cell>
          <cell r="F1363">
            <v>43196</v>
          </cell>
          <cell r="G1363">
            <v>5231</v>
          </cell>
          <cell r="H1363">
            <v>1.05</v>
          </cell>
          <cell r="I1363">
            <v>43465</v>
          </cell>
        </row>
        <row r="1364">
          <cell r="A1364" t="str">
            <v>BROCHA DE NYLON 3" PROFESIONAL</v>
          </cell>
          <cell r="B1364">
            <v>103247</v>
          </cell>
          <cell r="C1364" t="str">
            <v>UNI</v>
          </cell>
          <cell r="D1364">
            <v>5555</v>
          </cell>
          <cell r="E1364">
            <v>0</v>
          </cell>
          <cell r="F1364">
            <v>43194</v>
          </cell>
          <cell r="G1364">
            <v>5290</v>
          </cell>
          <cell r="H1364">
            <v>1.05</v>
          </cell>
          <cell r="I1364">
            <v>43465</v>
          </cell>
        </row>
        <row r="1365">
          <cell r="A1365" t="str">
            <v>BROCHA DE NYLON 4" PROFESIONAL</v>
          </cell>
          <cell r="B1365">
            <v>103249</v>
          </cell>
          <cell r="C1365" t="str">
            <v>UNI</v>
          </cell>
          <cell r="D1365">
            <v>10479</v>
          </cell>
          <cell r="E1365">
            <v>0</v>
          </cell>
          <cell r="F1365">
            <v>43195</v>
          </cell>
          <cell r="G1365">
            <v>9980</v>
          </cell>
          <cell r="H1365">
            <v>1.05</v>
          </cell>
          <cell r="I1365">
            <v>43465</v>
          </cell>
        </row>
        <row r="1366">
          <cell r="A1366" t="str">
            <v>BROCHA DE NYLON 5" PROFESIONAL</v>
          </cell>
          <cell r="B1366">
            <v>106477</v>
          </cell>
          <cell r="C1366" t="str">
            <v>UNI</v>
          </cell>
          <cell r="D1366">
            <v>13577</v>
          </cell>
          <cell r="E1366">
            <v>0</v>
          </cell>
          <cell r="F1366">
            <v>43195</v>
          </cell>
          <cell r="G1366">
            <v>12930</v>
          </cell>
          <cell r="H1366">
            <v>1.05</v>
          </cell>
          <cell r="I1366">
            <v>43465</v>
          </cell>
        </row>
        <row r="1367">
          <cell r="A1367" t="str">
            <v>Broche Aseguramiento con Pasador</v>
          </cell>
          <cell r="B1367">
            <v>103008</v>
          </cell>
          <cell r="C1367" t="str">
            <v>UNI</v>
          </cell>
          <cell r="D1367">
            <v>5478</v>
          </cell>
          <cell r="E1367">
            <v>0</v>
          </cell>
          <cell r="F1367">
            <v>43230</v>
          </cell>
          <cell r="G1367">
            <v>5217</v>
          </cell>
          <cell r="H1367">
            <v>1.05</v>
          </cell>
          <cell r="I1367">
            <v>43465</v>
          </cell>
        </row>
        <row r="1368">
          <cell r="A1368" t="str">
            <v>Buje 1 1/2" x 1 1/4" Sch80 PAVCO **</v>
          </cell>
          <cell r="B1368">
            <v>100514</v>
          </cell>
          <cell r="C1368" t="str">
            <v>UNI</v>
          </cell>
          <cell r="D1368">
            <v>20155</v>
          </cell>
          <cell r="E1368">
            <v>1531713111</v>
          </cell>
          <cell r="F1368">
            <v>40169</v>
          </cell>
          <cell r="G1368">
            <v>14500</v>
          </cell>
          <cell r="H1368">
            <v>1.39</v>
          </cell>
          <cell r="I1368">
            <v>43465</v>
          </cell>
        </row>
        <row r="1369">
          <cell r="A1369" t="str">
            <v>Buje 1" x 1/2" Sch80 PAVCO **</v>
          </cell>
          <cell r="B1369">
            <v>100515</v>
          </cell>
          <cell r="C1369" t="str">
            <v>UNI</v>
          </cell>
          <cell r="D1369">
            <v>10635</v>
          </cell>
          <cell r="E1369">
            <v>1531713111</v>
          </cell>
          <cell r="F1369">
            <v>39660</v>
          </cell>
          <cell r="G1369">
            <v>7234.5</v>
          </cell>
          <cell r="H1369">
            <v>1.47</v>
          </cell>
          <cell r="I1369">
            <v>43465</v>
          </cell>
        </row>
        <row r="1370">
          <cell r="A1370" t="str">
            <v>Buje 2 1/2" x 2" Sch80 PAVCO **</v>
          </cell>
          <cell r="B1370">
            <v>100512</v>
          </cell>
          <cell r="C1370" t="str">
            <v>UNI</v>
          </cell>
          <cell r="D1370">
            <v>36279</v>
          </cell>
          <cell r="E1370">
            <v>1531713111</v>
          </cell>
          <cell r="F1370">
            <v>40169</v>
          </cell>
          <cell r="G1370">
            <v>26100</v>
          </cell>
          <cell r="H1370">
            <v>1.39</v>
          </cell>
          <cell r="I1370">
            <v>43465</v>
          </cell>
        </row>
        <row r="1371">
          <cell r="A1371" t="str">
            <v>Buje 2" x 1 1/4" Sch80 PAVCO **</v>
          </cell>
          <cell r="B1371">
            <v>100513</v>
          </cell>
          <cell r="C1371" t="str">
            <v>UNI</v>
          </cell>
          <cell r="D1371">
            <v>28217</v>
          </cell>
          <cell r="E1371">
            <v>1531713111</v>
          </cell>
          <cell r="F1371">
            <v>40169</v>
          </cell>
          <cell r="G1371">
            <v>20300</v>
          </cell>
          <cell r="H1371">
            <v>1.39</v>
          </cell>
          <cell r="I1371">
            <v>43465</v>
          </cell>
        </row>
        <row r="1372">
          <cell r="A1372" t="str">
            <v>Buje 3" x 2 1/2" Sch80 PAVCO **</v>
          </cell>
          <cell r="B1372">
            <v>100511</v>
          </cell>
          <cell r="C1372" t="str">
            <v>UNI</v>
          </cell>
          <cell r="D1372">
            <v>58800</v>
          </cell>
          <cell r="E1372">
            <v>1531713111</v>
          </cell>
          <cell r="F1372">
            <v>40241</v>
          </cell>
          <cell r="G1372">
            <v>42920</v>
          </cell>
          <cell r="H1372">
            <v>1.37</v>
          </cell>
          <cell r="I1372">
            <v>43465</v>
          </cell>
        </row>
        <row r="1373">
          <cell r="A1373" t="str">
            <v>Buje 4" x 2" Sch80 PAVCO **</v>
          </cell>
          <cell r="B1373">
            <v>100510</v>
          </cell>
          <cell r="C1373" t="str">
            <v>UNI</v>
          </cell>
          <cell r="D1373">
            <v>46310</v>
          </cell>
          <cell r="E1373">
            <v>1531713111</v>
          </cell>
          <cell r="F1373">
            <v>43327</v>
          </cell>
          <cell r="G1373">
            <v>44105</v>
          </cell>
          <cell r="H1373">
            <v>1.05</v>
          </cell>
          <cell r="I1373">
            <v>43465</v>
          </cell>
        </row>
        <row r="1374">
          <cell r="A1374" t="str">
            <v>Buje 4" x 3" Sch80 PAVCO **</v>
          </cell>
          <cell r="B1374">
            <v>100509</v>
          </cell>
          <cell r="C1374" t="str">
            <v>UNI</v>
          </cell>
          <cell r="D1374">
            <v>80255</v>
          </cell>
          <cell r="E1374">
            <v>1531713111</v>
          </cell>
          <cell r="F1374">
            <v>40241</v>
          </cell>
          <cell r="G1374">
            <v>58580</v>
          </cell>
          <cell r="H1374">
            <v>1.37</v>
          </cell>
          <cell r="I1374">
            <v>43465</v>
          </cell>
        </row>
        <row r="1375">
          <cell r="A1375" t="str">
            <v>BUJE CPVC soldado 3/4x 1/2" **</v>
          </cell>
          <cell r="B1375">
            <v>103127</v>
          </cell>
          <cell r="C1375" t="str">
            <v>UNI</v>
          </cell>
          <cell r="D1375">
            <v>1230</v>
          </cell>
          <cell r="E1375">
            <v>1531004106</v>
          </cell>
          <cell r="F1375">
            <v>40681</v>
          </cell>
          <cell r="G1375">
            <v>918</v>
          </cell>
          <cell r="H1375">
            <v>1.34</v>
          </cell>
          <cell r="I1375">
            <v>43465</v>
          </cell>
        </row>
        <row r="1376">
          <cell r="A1376" t="str">
            <v>Buje de 21/2" a 11/2" PVC</v>
          </cell>
          <cell r="B1376">
            <v>103306</v>
          </cell>
          <cell r="C1376" t="str">
            <v>UNI</v>
          </cell>
          <cell r="D1376">
            <v>4799</v>
          </cell>
          <cell r="E1376">
            <v>0</v>
          </cell>
          <cell r="F1376">
            <v>42612</v>
          </cell>
          <cell r="G1376">
            <v>4173</v>
          </cell>
          <cell r="H1376">
            <v>1.1499999999999999</v>
          </cell>
          <cell r="I1376">
            <v>43465</v>
          </cell>
        </row>
        <row r="1377">
          <cell r="A1377" t="str">
            <v>Buje para Balancin Metalico D=11/2"(Sum) sin</v>
          </cell>
          <cell r="B1377">
            <v>106460</v>
          </cell>
          <cell r="C1377" t="str">
            <v>UNI</v>
          </cell>
          <cell r="D1377">
            <v>131223</v>
          </cell>
          <cell r="E1377">
            <v>0</v>
          </cell>
          <cell r="F1377">
            <v>43285</v>
          </cell>
          <cell r="G1377">
            <v>124974</v>
          </cell>
          <cell r="H1377">
            <v>1.05</v>
          </cell>
          <cell r="I1377">
            <v>43465</v>
          </cell>
        </row>
        <row r="1378">
          <cell r="A1378" t="str">
            <v>BUJE PRESION PVC SOLD. 2 x1" S/NORMA</v>
          </cell>
          <cell r="B1378">
            <v>2046</v>
          </cell>
          <cell r="C1378" t="str">
            <v>UNI</v>
          </cell>
          <cell r="D1378">
            <v>2799</v>
          </cell>
          <cell r="E1378">
            <v>10476</v>
          </cell>
          <cell r="F1378">
            <v>43167</v>
          </cell>
          <cell r="G1378">
            <v>2666</v>
          </cell>
          <cell r="H1378">
            <v>1.05</v>
          </cell>
          <cell r="I1378">
            <v>43465</v>
          </cell>
        </row>
        <row r="1379">
          <cell r="A1379" t="str">
            <v>BUJE PRESION ROSC. 2x1" S/NORMA</v>
          </cell>
          <cell r="B1379">
            <v>2049</v>
          </cell>
          <cell r="C1379" t="str">
            <v>UNI</v>
          </cell>
          <cell r="D1379">
            <v>3825</v>
          </cell>
          <cell r="E1379">
            <v>10472</v>
          </cell>
          <cell r="F1379">
            <v>43369</v>
          </cell>
          <cell r="G1379">
            <v>3643</v>
          </cell>
          <cell r="H1379">
            <v>1.05</v>
          </cell>
          <cell r="I1379">
            <v>43465</v>
          </cell>
        </row>
        <row r="1380">
          <cell r="A1380" t="str">
            <v>Buje Presión Roscado PVC - 2"x1/2"</v>
          </cell>
          <cell r="B1380">
            <v>106954</v>
          </cell>
          <cell r="C1380" t="str">
            <v>UNI</v>
          </cell>
          <cell r="D1380">
            <v>4073</v>
          </cell>
          <cell r="E1380">
            <v>0</v>
          </cell>
          <cell r="F1380">
            <v>43337</v>
          </cell>
          <cell r="G1380">
            <v>3879</v>
          </cell>
          <cell r="H1380">
            <v>1.05</v>
          </cell>
          <cell r="I1380">
            <v>43465</v>
          </cell>
        </row>
        <row r="1381">
          <cell r="A1381" t="str">
            <v>BUJE PRESION SOLD.PVC 3x2" S/NORMA</v>
          </cell>
          <cell r="B1381">
            <v>2047</v>
          </cell>
          <cell r="C1381" t="str">
            <v>UNI</v>
          </cell>
          <cell r="D1381">
            <v>10082</v>
          </cell>
          <cell r="E1381">
            <v>10527</v>
          </cell>
          <cell r="F1381">
            <v>43167</v>
          </cell>
          <cell r="G1381">
            <v>9602</v>
          </cell>
          <cell r="H1381">
            <v>1.05</v>
          </cell>
          <cell r="I1381">
            <v>43465</v>
          </cell>
        </row>
        <row r="1382">
          <cell r="A1382" t="str">
            <v>BUJE PRESION SOLDADO 4X3" S/NORMA</v>
          </cell>
          <cell r="B1382">
            <v>105708</v>
          </cell>
          <cell r="C1382" t="str">
            <v>UNI</v>
          </cell>
          <cell r="D1382">
            <v>15900</v>
          </cell>
          <cell r="E1382">
            <v>0</v>
          </cell>
          <cell r="F1382">
            <v>43327</v>
          </cell>
          <cell r="G1382">
            <v>15143</v>
          </cell>
          <cell r="H1382">
            <v>1.05</v>
          </cell>
          <cell r="I1382">
            <v>43465</v>
          </cell>
        </row>
        <row r="1383">
          <cell r="A1383" t="str">
            <v>BUJE PRESION SOLDADO 6X4" S/NORMA</v>
          </cell>
          <cell r="B1383">
            <v>105707</v>
          </cell>
          <cell r="C1383" t="str">
            <v>UNI</v>
          </cell>
          <cell r="D1383">
            <v>54974</v>
          </cell>
          <cell r="E1383">
            <v>0</v>
          </cell>
          <cell r="F1383">
            <v>43040</v>
          </cell>
          <cell r="G1383">
            <v>50435</v>
          </cell>
          <cell r="H1383">
            <v>1.0900000000000001</v>
          </cell>
          <cell r="I1383">
            <v>43465</v>
          </cell>
        </row>
        <row r="1384">
          <cell r="A1384" t="str">
            <v>Buje Presión Soldado PVC - 2"x1/2"</v>
          </cell>
          <cell r="B1384">
            <v>106955</v>
          </cell>
          <cell r="C1384" t="str">
            <v>UNI</v>
          </cell>
          <cell r="D1384">
            <v>2814</v>
          </cell>
          <cell r="E1384">
            <v>0</v>
          </cell>
          <cell r="F1384">
            <v>43337</v>
          </cell>
          <cell r="G1384">
            <v>2680</v>
          </cell>
          <cell r="H1384">
            <v>1.05</v>
          </cell>
          <cell r="I1384">
            <v>43465</v>
          </cell>
        </row>
        <row r="1385">
          <cell r="A1385" t="str">
            <v>Buje PVCSØ 3" PAVCO **</v>
          </cell>
          <cell r="B1385">
            <v>102827</v>
          </cell>
          <cell r="C1385" t="str">
            <v>UNI</v>
          </cell>
          <cell r="D1385">
            <v>4798</v>
          </cell>
          <cell r="E1385">
            <v>1531713111</v>
          </cell>
          <cell r="F1385">
            <v>40330</v>
          </cell>
          <cell r="G1385">
            <v>3502</v>
          </cell>
          <cell r="H1385">
            <v>1.37</v>
          </cell>
          <cell r="I1385">
            <v>43465</v>
          </cell>
        </row>
        <row r="1386">
          <cell r="A1386" t="str">
            <v>BUJE SANITARIO SOLDADO 4X3"</v>
          </cell>
          <cell r="B1386">
            <v>103677</v>
          </cell>
          <cell r="C1386" t="str">
            <v>UNI</v>
          </cell>
          <cell r="D1386">
            <v>8608</v>
          </cell>
          <cell r="E1386">
            <v>0</v>
          </cell>
          <cell r="F1386">
            <v>40596</v>
          </cell>
          <cell r="G1386">
            <v>6424</v>
          </cell>
          <cell r="H1386">
            <v>1.34</v>
          </cell>
          <cell r="I1386">
            <v>43465</v>
          </cell>
        </row>
        <row r="1387">
          <cell r="A1387" t="str">
            <v>BUJE SANITARIO SOLDADO 6X4" PVC</v>
          </cell>
          <cell r="B1387">
            <v>103676</v>
          </cell>
          <cell r="C1387" t="str">
            <v>UNI</v>
          </cell>
          <cell r="D1387">
            <v>25498</v>
          </cell>
          <cell r="E1387">
            <v>0</v>
          </cell>
          <cell r="F1387">
            <v>42090</v>
          </cell>
          <cell r="G1387">
            <v>20900</v>
          </cell>
          <cell r="H1387">
            <v>1.22</v>
          </cell>
          <cell r="I1387">
            <v>43465</v>
          </cell>
        </row>
        <row r="1388">
          <cell r="A1388" t="str">
            <v>Buje Soldado PVCS- Ø 2"X11/2" S/NORMA</v>
          </cell>
          <cell r="B1388">
            <v>102828</v>
          </cell>
          <cell r="C1388" t="str">
            <v>UNI</v>
          </cell>
          <cell r="D1388">
            <v>1323</v>
          </cell>
          <cell r="E1388">
            <v>1531713111</v>
          </cell>
          <cell r="F1388">
            <v>43369</v>
          </cell>
          <cell r="G1388">
            <v>1260</v>
          </cell>
          <cell r="H1388">
            <v>1.05</v>
          </cell>
          <cell r="I1388">
            <v>43465</v>
          </cell>
        </row>
        <row r="1389">
          <cell r="A1389" t="str">
            <v>BULLDOZER D-6 CATERPILLAR</v>
          </cell>
          <cell r="B1389">
            <v>372</v>
          </cell>
          <cell r="C1389" t="str">
            <v>DD</v>
          </cell>
          <cell r="D1389">
            <v>1299480</v>
          </cell>
          <cell r="E1389">
            <v>0</v>
          </cell>
          <cell r="F1389">
            <v>43203</v>
          </cell>
          <cell r="G1389">
            <v>1237600</v>
          </cell>
          <cell r="H1389">
            <v>1.05</v>
          </cell>
          <cell r="I1389">
            <v>43465</v>
          </cell>
        </row>
        <row r="1390">
          <cell r="A1390" t="str">
            <v>BULLDOZER D-6D CAT. O SIMILAR(Oper+Comb)</v>
          </cell>
          <cell r="B1390">
            <v>101259</v>
          </cell>
          <cell r="C1390" t="str">
            <v>DD</v>
          </cell>
          <cell r="D1390">
            <v>1648685</v>
          </cell>
          <cell r="E1390">
            <v>0</v>
          </cell>
          <cell r="F1390">
            <v>41866</v>
          </cell>
          <cell r="G1390">
            <v>1308480</v>
          </cell>
          <cell r="H1390">
            <v>1.26</v>
          </cell>
          <cell r="I1390">
            <v>43465</v>
          </cell>
        </row>
        <row r="1391">
          <cell r="A1391" t="str">
            <v>BULLDOZER D-6D CATERPILLAR(Oper+Comb)</v>
          </cell>
          <cell r="B1391">
            <v>101260</v>
          </cell>
          <cell r="C1391" t="str">
            <v>HR</v>
          </cell>
          <cell r="D1391">
            <v>200100</v>
          </cell>
          <cell r="E1391">
            <v>0</v>
          </cell>
          <cell r="F1391">
            <v>42580</v>
          </cell>
          <cell r="G1391">
            <v>174000</v>
          </cell>
          <cell r="H1391">
            <v>1.1499999999999999</v>
          </cell>
          <cell r="I1391">
            <v>43465</v>
          </cell>
        </row>
        <row r="1392">
          <cell r="A1392" t="str">
            <v>BULLDOZER NUEVO D-6M</v>
          </cell>
          <cell r="B1392">
            <v>100937</v>
          </cell>
          <cell r="C1392" t="str">
            <v>HR</v>
          </cell>
          <cell r="D1392">
            <v>162435</v>
          </cell>
          <cell r="E1392">
            <v>0</v>
          </cell>
          <cell r="F1392">
            <v>43203</v>
          </cell>
          <cell r="G1392">
            <v>154700</v>
          </cell>
          <cell r="H1392">
            <v>1.05</v>
          </cell>
          <cell r="I1392">
            <v>43465</v>
          </cell>
        </row>
        <row r="1393">
          <cell r="A1393" t="str">
            <v>CABALLETE 4% C43 ETERNIT</v>
          </cell>
          <cell r="B1393">
            <v>2349</v>
          </cell>
          <cell r="C1393" t="str">
            <v>UNI</v>
          </cell>
          <cell r="D1393">
            <v>21035</v>
          </cell>
          <cell r="E1393">
            <v>23023000</v>
          </cell>
          <cell r="F1393">
            <v>40849</v>
          </cell>
          <cell r="G1393">
            <v>15698</v>
          </cell>
          <cell r="H1393">
            <v>1.34</v>
          </cell>
          <cell r="I1393">
            <v>43465</v>
          </cell>
        </row>
        <row r="1394">
          <cell r="A1394" t="str">
            <v>CABALLETE ART SUP TEJA ESPAÑOLA</v>
          </cell>
          <cell r="B1394">
            <v>193</v>
          </cell>
          <cell r="C1394" t="str">
            <v>UNI</v>
          </cell>
          <cell r="D1394">
            <v>29340</v>
          </cell>
          <cell r="E1394">
            <v>14020010</v>
          </cell>
          <cell r="F1394">
            <v>40324</v>
          </cell>
          <cell r="G1394">
            <v>21416</v>
          </cell>
          <cell r="H1394">
            <v>1.37</v>
          </cell>
          <cell r="I1394">
            <v>43465</v>
          </cell>
        </row>
        <row r="1395">
          <cell r="A1395" t="str">
            <v>CABALLETE CUBIERTA ARQUITECTONICA</v>
          </cell>
          <cell r="B1395">
            <v>2959</v>
          </cell>
          <cell r="C1395" t="str">
            <v>UNI</v>
          </cell>
          <cell r="D1395">
            <v>35815</v>
          </cell>
          <cell r="E1395" t="str">
            <v>TZL.60x2m-26</v>
          </cell>
          <cell r="F1395">
            <v>41173</v>
          </cell>
          <cell r="G1395">
            <v>27550</v>
          </cell>
          <cell r="H1395">
            <v>1.3</v>
          </cell>
          <cell r="I1395">
            <v>43465</v>
          </cell>
        </row>
        <row r="1396">
          <cell r="A1396" t="str">
            <v>CABALLETE FIJO T.ONDULADA ETERNIT</v>
          </cell>
          <cell r="B1396">
            <v>192</v>
          </cell>
          <cell r="C1396" t="str">
            <v>UNI</v>
          </cell>
          <cell r="D1396">
            <v>33420</v>
          </cell>
          <cell r="E1396">
            <v>2020000</v>
          </cell>
          <cell r="F1396">
            <v>43220</v>
          </cell>
          <cell r="G1396">
            <v>31829</v>
          </cell>
          <cell r="H1396">
            <v>1.05</v>
          </cell>
          <cell r="I1396">
            <v>43465</v>
          </cell>
        </row>
        <row r="1397">
          <cell r="A1397" t="str">
            <v>CABALLETE LISO Galv. ACESCO</v>
          </cell>
          <cell r="B1397">
            <v>1820</v>
          </cell>
          <cell r="C1397" t="str">
            <v>UNI</v>
          </cell>
          <cell r="D1397">
            <v>37026</v>
          </cell>
          <cell r="E1397" t="str">
            <v>TZL-2.0-26</v>
          </cell>
          <cell r="F1397">
            <v>40324</v>
          </cell>
          <cell r="G1397">
            <v>27026</v>
          </cell>
          <cell r="H1397">
            <v>1.37</v>
          </cell>
          <cell r="I1397">
            <v>43465</v>
          </cell>
        </row>
        <row r="1398">
          <cell r="A1398" t="str">
            <v>CABALLETE NATURAL Artic. MOORE</v>
          </cell>
          <cell r="B1398">
            <v>1934</v>
          </cell>
          <cell r="C1398" t="str">
            <v>UNI</v>
          </cell>
          <cell r="D1398">
            <v>4450</v>
          </cell>
          <cell r="E1398">
            <v>6011301</v>
          </cell>
          <cell r="F1398">
            <v>40324</v>
          </cell>
          <cell r="G1398">
            <v>3248</v>
          </cell>
          <cell r="H1398">
            <v>1.37</v>
          </cell>
          <cell r="I1398">
            <v>43465</v>
          </cell>
        </row>
        <row r="1399">
          <cell r="A1399" t="str">
            <v>CABALLETE ONDULADO 50 x 112</v>
          </cell>
          <cell r="B1399">
            <v>2300</v>
          </cell>
          <cell r="C1399" t="str">
            <v>UNI</v>
          </cell>
          <cell r="D1399">
            <v>136830</v>
          </cell>
          <cell r="E1399">
            <v>13107</v>
          </cell>
          <cell r="F1399">
            <v>40324</v>
          </cell>
          <cell r="G1399">
            <v>99876</v>
          </cell>
          <cell r="H1399">
            <v>1.37</v>
          </cell>
          <cell r="I1399">
            <v>43465</v>
          </cell>
        </row>
        <row r="1400">
          <cell r="A1400" t="str">
            <v>CABALLETE ONDULIT ARTICULADO ETERNIT</v>
          </cell>
          <cell r="B1400">
            <v>194</v>
          </cell>
          <cell r="C1400" t="str">
            <v>UNI</v>
          </cell>
          <cell r="D1400">
            <v>35624</v>
          </cell>
          <cell r="E1400">
            <v>9044000</v>
          </cell>
          <cell r="F1400">
            <v>40324</v>
          </cell>
          <cell r="G1400">
            <v>26003</v>
          </cell>
          <cell r="H1400">
            <v>1.37</v>
          </cell>
          <cell r="I1400">
            <v>43465</v>
          </cell>
        </row>
        <row r="1401">
          <cell r="A1401" t="str">
            <v>CABALLETE ONDULIT FIJO ETERNIT</v>
          </cell>
          <cell r="B1401">
            <v>2263</v>
          </cell>
          <cell r="C1401" t="str">
            <v>UNI</v>
          </cell>
          <cell r="D1401">
            <v>30181</v>
          </cell>
          <cell r="E1401">
            <v>9010000</v>
          </cell>
          <cell r="F1401">
            <v>40095</v>
          </cell>
          <cell r="G1401">
            <v>21713</v>
          </cell>
          <cell r="H1401">
            <v>1.39</v>
          </cell>
          <cell r="I1401">
            <v>43465</v>
          </cell>
        </row>
        <row r="1402">
          <cell r="A1402" t="str">
            <v>CABALLETE ONDULIT UNIVERSAL ETERNIT</v>
          </cell>
          <cell r="B1402">
            <v>2264</v>
          </cell>
          <cell r="C1402" t="str">
            <v>UNI</v>
          </cell>
          <cell r="D1402">
            <v>44204</v>
          </cell>
          <cell r="E1402">
            <v>9065000</v>
          </cell>
          <cell r="F1402">
            <v>40324</v>
          </cell>
          <cell r="G1402">
            <v>32266</v>
          </cell>
          <cell r="H1402">
            <v>1.37</v>
          </cell>
          <cell r="I1402">
            <v>43465</v>
          </cell>
        </row>
        <row r="1403">
          <cell r="A1403" t="str">
            <v>CABALLETE TRIPLANO 52x107 3mm.</v>
          </cell>
          <cell r="B1403">
            <v>2305</v>
          </cell>
          <cell r="C1403" t="str">
            <v>UNI</v>
          </cell>
          <cell r="D1403">
            <v>190227</v>
          </cell>
          <cell r="E1403">
            <v>13106</v>
          </cell>
          <cell r="F1403">
            <v>40324</v>
          </cell>
          <cell r="G1403">
            <v>138852</v>
          </cell>
          <cell r="H1403">
            <v>1.37</v>
          </cell>
          <cell r="I1403">
            <v>43465</v>
          </cell>
        </row>
        <row r="1404">
          <cell r="A1404" t="str">
            <v>CABALLETE vitrif Artic. MOORE</v>
          </cell>
          <cell r="B1404">
            <v>1933</v>
          </cell>
          <cell r="C1404" t="str">
            <v>UNI</v>
          </cell>
          <cell r="D1404">
            <v>12952</v>
          </cell>
          <cell r="E1404">
            <v>6061301</v>
          </cell>
          <cell r="F1404">
            <v>40324</v>
          </cell>
          <cell r="G1404">
            <v>9454</v>
          </cell>
          <cell r="H1404">
            <v>1.37</v>
          </cell>
          <cell r="I1404">
            <v>43465</v>
          </cell>
        </row>
        <row r="1405">
          <cell r="A1405" t="str">
            <v>CABINA INSONORA(PINT.</v>
          </cell>
          <cell r="B1405">
            <v>105008</v>
          </cell>
          <cell r="C1405" t="str">
            <v>UNI</v>
          </cell>
          <cell r="D1405">
            <v>11343640</v>
          </cell>
          <cell r="E1405">
            <v>0</v>
          </cell>
          <cell r="F1405">
            <v>41506</v>
          </cell>
          <cell r="G1405">
            <v>8932000</v>
          </cell>
          <cell r="H1405">
            <v>1.27</v>
          </cell>
          <cell r="I1405">
            <v>43465</v>
          </cell>
        </row>
        <row r="1406">
          <cell r="A1406" t="str">
            <v>CABL COBRE AISLADO # 250 MCM- KCM</v>
          </cell>
          <cell r="B1406">
            <v>106664</v>
          </cell>
          <cell r="C1406" t="str">
            <v>ML</v>
          </cell>
          <cell r="D1406">
            <v>45399</v>
          </cell>
          <cell r="E1406">
            <v>0</v>
          </cell>
          <cell r="F1406">
            <v>43084</v>
          </cell>
          <cell r="G1406">
            <v>41650</v>
          </cell>
          <cell r="H1406">
            <v>1.0900000000000001</v>
          </cell>
          <cell r="I1406">
            <v>43465</v>
          </cell>
        </row>
        <row r="1407">
          <cell r="A1407" t="str">
            <v>Cable 1/0 Cu PE LS-HF-FR</v>
          </cell>
          <cell r="B1407">
            <v>107197</v>
          </cell>
          <cell r="C1407" t="str">
            <v>ML</v>
          </cell>
          <cell r="D1407">
            <v>15530</v>
          </cell>
          <cell r="E1407">
            <v>0</v>
          </cell>
          <cell r="F1407">
            <v>43410</v>
          </cell>
          <cell r="G1407">
            <v>14790</v>
          </cell>
          <cell r="H1407">
            <v>1.05</v>
          </cell>
          <cell r="I1407">
            <v>43465</v>
          </cell>
        </row>
        <row r="1408">
          <cell r="A1408" t="str">
            <v>CABLE 1/0 Cu-19 Hilos</v>
          </cell>
          <cell r="B1408">
            <v>106584</v>
          </cell>
          <cell r="C1408" t="str">
            <v>ML</v>
          </cell>
          <cell r="D1408">
            <v>15805</v>
          </cell>
          <cell r="E1408">
            <v>0</v>
          </cell>
          <cell r="F1408">
            <v>43000</v>
          </cell>
          <cell r="G1408">
            <v>14500</v>
          </cell>
          <cell r="H1408">
            <v>1.0900000000000001</v>
          </cell>
          <cell r="I1408">
            <v>43465</v>
          </cell>
        </row>
        <row r="1409">
          <cell r="A1409" t="str">
            <v>Cable 10 Cu PE LS-HF-FR</v>
          </cell>
          <cell r="B1409">
            <v>107344</v>
          </cell>
          <cell r="C1409" t="str">
            <v>ML</v>
          </cell>
          <cell r="D1409">
            <v>2412</v>
          </cell>
          <cell r="E1409">
            <v>0</v>
          </cell>
          <cell r="F1409">
            <v>43413</v>
          </cell>
          <cell r="G1409">
            <v>2297</v>
          </cell>
          <cell r="H1409">
            <v>1.05</v>
          </cell>
          <cell r="I1409">
            <v>43465</v>
          </cell>
        </row>
        <row r="1410">
          <cell r="A1410" t="str">
            <v>Cable 2 Cu PE LS-HF-FR</v>
          </cell>
          <cell r="B1410">
            <v>107201</v>
          </cell>
          <cell r="C1410" t="str">
            <v>ML</v>
          </cell>
          <cell r="D1410">
            <v>9496</v>
          </cell>
          <cell r="E1410">
            <v>0</v>
          </cell>
          <cell r="F1410">
            <v>43410</v>
          </cell>
          <cell r="G1410">
            <v>9044</v>
          </cell>
          <cell r="H1410">
            <v>1.05</v>
          </cell>
          <cell r="I1410">
            <v>43465</v>
          </cell>
        </row>
        <row r="1411">
          <cell r="A1411" t="str">
            <v>Cable 2/0 Cu PE LS-HF-FR</v>
          </cell>
          <cell r="B1411">
            <v>107204</v>
          </cell>
          <cell r="C1411" t="str">
            <v>ML</v>
          </cell>
          <cell r="D1411">
            <v>19421</v>
          </cell>
          <cell r="E1411">
            <v>0</v>
          </cell>
          <cell r="F1411">
            <v>43410</v>
          </cell>
          <cell r="G1411">
            <v>18496</v>
          </cell>
          <cell r="H1411">
            <v>1.05</v>
          </cell>
          <cell r="I1411">
            <v>43465</v>
          </cell>
        </row>
        <row r="1412">
          <cell r="A1412" t="str">
            <v>CABLE 20 PARES SILICONADO</v>
          </cell>
          <cell r="B1412">
            <v>102361</v>
          </cell>
          <cell r="C1412" t="str">
            <v>ML</v>
          </cell>
          <cell r="D1412">
            <v>7004</v>
          </cell>
          <cell r="E1412">
            <v>0</v>
          </cell>
          <cell r="F1412">
            <v>42775</v>
          </cell>
          <cell r="G1412">
            <v>6426</v>
          </cell>
          <cell r="H1412">
            <v>1.0900000000000001</v>
          </cell>
          <cell r="I1412">
            <v>43465</v>
          </cell>
        </row>
        <row r="1413">
          <cell r="A1413" t="str">
            <v>Cable 250 Cu PE LS-HF-FR</v>
          </cell>
          <cell r="B1413">
            <v>107346</v>
          </cell>
          <cell r="C1413" t="str">
            <v>ML</v>
          </cell>
          <cell r="D1413">
            <v>36771</v>
          </cell>
          <cell r="E1413">
            <v>0</v>
          </cell>
          <cell r="F1413">
            <v>43413</v>
          </cell>
          <cell r="G1413">
            <v>35020</v>
          </cell>
          <cell r="H1413">
            <v>1.05</v>
          </cell>
          <cell r="I1413">
            <v>43465</v>
          </cell>
        </row>
        <row r="1414">
          <cell r="A1414" t="str">
            <v>CABLE 3#2/0 cobre AWG 15Kv XLPE</v>
          </cell>
          <cell r="B1414">
            <v>103159</v>
          </cell>
          <cell r="C1414" t="str">
            <v>ML</v>
          </cell>
          <cell r="D1414">
            <v>138233</v>
          </cell>
          <cell r="E1414">
            <v>0</v>
          </cell>
          <cell r="F1414">
            <v>40417</v>
          </cell>
          <cell r="G1414">
            <v>100900</v>
          </cell>
          <cell r="H1414">
            <v>1.37</v>
          </cell>
          <cell r="I1414">
            <v>43465</v>
          </cell>
        </row>
        <row r="1415">
          <cell r="A1415" t="str">
            <v>Cable 3X12 Cu Trenzado</v>
          </cell>
          <cell r="B1415">
            <v>102647</v>
          </cell>
          <cell r="C1415" t="str">
            <v>ML</v>
          </cell>
          <cell r="D1415">
            <v>5244</v>
          </cell>
          <cell r="E1415">
            <v>200305</v>
          </cell>
          <cell r="F1415">
            <v>40268</v>
          </cell>
          <cell r="G1415">
            <v>3828</v>
          </cell>
          <cell r="H1415">
            <v>1.37</v>
          </cell>
          <cell r="I1415">
            <v>43465</v>
          </cell>
        </row>
        <row r="1416">
          <cell r="A1416" t="str">
            <v>Cable 4 Cu PE LS-HF-FR</v>
          </cell>
          <cell r="B1416">
            <v>107207</v>
          </cell>
          <cell r="C1416" t="str">
            <v>ML</v>
          </cell>
          <cell r="D1416">
            <v>6105</v>
          </cell>
          <cell r="E1416">
            <v>0</v>
          </cell>
          <cell r="F1416">
            <v>43410</v>
          </cell>
          <cell r="G1416">
            <v>5814</v>
          </cell>
          <cell r="H1416">
            <v>1.05</v>
          </cell>
          <cell r="I1416">
            <v>43465</v>
          </cell>
        </row>
        <row r="1417">
          <cell r="A1417" t="str">
            <v>Cable 4 Cu-Blanco 7 Hilos</v>
          </cell>
          <cell r="B1417">
            <v>106586</v>
          </cell>
          <cell r="C1417" t="str">
            <v>ML</v>
          </cell>
          <cell r="D1417">
            <v>6446</v>
          </cell>
          <cell r="E1417">
            <v>0</v>
          </cell>
          <cell r="F1417">
            <v>43000</v>
          </cell>
          <cell r="G1417">
            <v>5914</v>
          </cell>
          <cell r="H1417">
            <v>1.0900000000000001</v>
          </cell>
          <cell r="I1417">
            <v>43465</v>
          </cell>
        </row>
        <row r="1418">
          <cell r="A1418" t="str">
            <v>Cable 4/0 Cu PE LS-HF-FR</v>
          </cell>
          <cell r="B1418">
            <v>107317</v>
          </cell>
          <cell r="C1418" t="str">
            <v>ML</v>
          </cell>
          <cell r="D1418">
            <v>30416</v>
          </cell>
          <cell r="E1418">
            <v>0</v>
          </cell>
          <cell r="F1418">
            <v>43412</v>
          </cell>
          <cell r="G1418">
            <v>28968</v>
          </cell>
          <cell r="H1418">
            <v>1.05</v>
          </cell>
          <cell r="I1418">
            <v>43465</v>
          </cell>
        </row>
        <row r="1419">
          <cell r="A1419" t="str">
            <v>Cable 4X10 Cu aisl termoplástico 75 °C 600 V</v>
          </cell>
          <cell r="B1419">
            <v>101791</v>
          </cell>
          <cell r="C1419" t="str">
            <v>ML</v>
          </cell>
          <cell r="D1419">
            <v>14550</v>
          </cell>
          <cell r="E1419">
            <v>200305</v>
          </cell>
          <cell r="F1419">
            <v>43391</v>
          </cell>
          <cell r="G1419">
            <v>13857</v>
          </cell>
          <cell r="H1419">
            <v>1.05</v>
          </cell>
          <cell r="I1419">
            <v>43465</v>
          </cell>
        </row>
        <row r="1420">
          <cell r="A1420" t="str">
            <v>Cable 4X10 Encauchetado**</v>
          </cell>
          <cell r="B1420">
            <v>101817</v>
          </cell>
          <cell r="C1420" t="str">
            <v>ML</v>
          </cell>
          <cell r="D1420">
            <v>8741</v>
          </cell>
          <cell r="E1420">
            <v>200305</v>
          </cell>
          <cell r="F1420">
            <v>40182</v>
          </cell>
          <cell r="G1420">
            <v>6380</v>
          </cell>
          <cell r="H1420">
            <v>1.37</v>
          </cell>
          <cell r="I1420">
            <v>43465</v>
          </cell>
        </row>
        <row r="1421">
          <cell r="A1421" t="str">
            <v>Cable 4x12AWG MULTIFLEX PVC/NY600V90CTC</v>
          </cell>
          <cell r="B1421">
            <v>106722</v>
          </cell>
          <cell r="C1421" t="str">
            <v>ML</v>
          </cell>
          <cell r="D1421">
            <v>7613</v>
          </cell>
          <cell r="E1421">
            <v>0</v>
          </cell>
          <cell r="F1421">
            <v>43167</v>
          </cell>
          <cell r="G1421">
            <v>7250</v>
          </cell>
          <cell r="H1421">
            <v>1.05</v>
          </cell>
          <cell r="I1421">
            <v>43465</v>
          </cell>
        </row>
        <row r="1422">
          <cell r="A1422" t="str">
            <v>Cable 4X8 Cu aisl termoplástico 75 °C 600 V</v>
          </cell>
          <cell r="B1422">
            <v>101792</v>
          </cell>
          <cell r="C1422" t="str">
            <v>ML</v>
          </cell>
          <cell r="D1422">
            <v>14550</v>
          </cell>
          <cell r="E1422">
            <v>200305</v>
          </cell>
          <cell r="F1422">
            <v>43391</v>
          </cell>
          <cell r="G1422">
            <v>13857</v>
          </cell>
          <cell r="H1422">
            <v>1.05</v>
          </cell>
          <cell r="I1422">
            <v>43465</v>
          </cell>
        </row>
        <row r="1423">
          <cell r="A1423" t="str">
            <v>Cable 6 Cu PE LS-HF-FR</v>
          </cell>
          <cell r="B1423">
            <v>107203</v>
          </cell>
          <cell r="C1423" t="str">
            <v>ML</v>
          </cell>
          <cell r="D1423">
            <v>3945</v>
          </cell>
          <cell r="E1423">
            <v>0</v>
          </cell>
          <cell r="F1423">
            <v>43410</v>
          </cell>
          <cell r="G1423">
            <v>3757</v>
          </cell>
          <cell r="H1423">
            <v>1.05</v>
          </cell>
          <cell r="I1423">
            <v>43465</v>
          </cell>
        </row>
        <row r="1424">
          <cell r="A1424" t="str">
            <v>Cable 6 Cu-Verde 7 Hilos</v>
          </cell>
          <cell r="B1424">
            <v>106587</v>
          </cell>
          <cell r="C1424" t="str">
            <v>ML</v>
          </cell>
          <cell r="D1424">
            <v>4086</v>
          </cell>
          <cell r="E1424">
            <v>0</v>
          </cell>
          <cell r="F1424">
            <v>43000</v>
          </cell>
          <cell r="G1424">
            <v>3749</v>
          </cell>
          <cell r="H1424">
            <v>1.0900000000000001</v>
          </cell>
          <cell r="I1424">
            <v>43465</v>
          </cell>
        </row>
        <row r="1425">
          <cell r="A1425" t="str">
            <v>Cable 8 Cu PE LS-HF-FR</v>
          </cell>
          <cell r="B1425">
            <v>107206</v>
          </cell>
          <cell r="C1425" t="str">
            <v>ML</v>
          </cell>
          <cell r="D1425">
            <v>2556</v>
          </cell>
          <cell r="E1425">
            <v>0</v>
          </cell>
          <cell r="F1425">
            <v>43410</v>
          </cell>
          <cell r="G1425">
            <v>2434</v>
          </cell>
          <cell r="H1425">
            <v>1.05</v>
          </cell>
          <cell r="I1425">
            <v>43465</v>
          </cell>
        </row>
        <row r="1426">
          <cell r="A1426" t="str">
            <v>Cable 8 Cu-Negro 7 Hilos</v>
          </cell>
          <cell r="B1426">
            <v>106588</v>
          </cell>
          <cell r="C1426" t="str">
            <v>ML</v>
          </cell>
          <cell r="D1426">
            <v>2633</v>
          </cell>
          <cell r="E1426">
            <v>0</v>
          </cell>
          <cell r="F1426">
            <v>43000</v>
          </cell>
          <cell r="G1426">
            <v>2416</v>
          </cell>
          <cell r="H1426">
            <v>1.0900000000000001</v>
          </cell>
          <cell r="I1426">
            <v>43465</v>
          </cell>
        </row>
        <row r="1427">
          <cell r="A1427" t="str">
            <v>Cable Acero galvanizado 3/16"**</v>
          </cell>
          <cell r="B1427">
            <v>103501</v>
          </cell>
          <cell r="C1427" t="str">
            <v>ML</v>
          </cell>
          <cell r="D1427">
            <v>2036</v>
          </cell>
          <cell r="E1427">
            <v>0</v>
          </cell>
          <cell r="F1427">
            <v>41058</v>
          </cell>
          <cell r="G1427">
            <v>1566</v>
          </cell>
          <cell r="H1427">
            <v>1.3</v>
          </cell>
          <cell r="I1427">
            <v>43465</v>
          </cell>
        </row>
        <row r="1428">
          <cell r="A1428" t="str">
            <v>Cable Acero galvanizado 5/16" (Alma de acero)</v>
          </cell>
          <cell r="B1428">
            <v>104024</v>
          </cell>
          <cell r="C1428" t="str">
            <v>ML</v>
          </cell>
          <cell r="D1428">
            <v>2270</v>
          </cell>
          <cell r="E1428">
            <v>0</v>
          </cell>
          <cell r="F1428">
            <v>42934</v>
          </cell>
          <cell r="G1428">
            <v>2083</v>
          </cell>
          <cell r="H1428">
            <v>1.0900000000000001</v>
          </cell>
          <cell r="I1428">
            <v>43465</v>
          </cell>
        </row>
        <row r="1429">
          <cell r="A1429" t="str">
            <v>CABLE ALMA ACERO 1/4</v>
          </cell>
          <cell r="B1429">
            <v>1235</v>
          </cell>
          <cell r="C1429" t="str">
            <v>ML</v>
          </cell>
          <cell r="D1429">
            <v>3547</v>
          </cell>
          <cell r="E1429">
            <v>0</v>
          </cell>
          <cell r="F1429">
            <v>39871</v>
          </cell>
          <cell r="G1429">
            <v>2552</v>
          </cell>
          <cell r="H1429">
            <v>1.39</v>
          </cell>
          <cell r="I1429">
            <v>43465</v>
          </cell>
        </row>
        <row r="1430">
          <cell r="A1430" t="str">
            <v>CABLE ALMA ACERO 3/8 (NO USAR)</v>
          </cell>
          <cell r="B1430">
            <v>1236</v>
          </cell>
          <cell r="C1430" t="str">
            <v>ML</v>
          </cell>
          <cell r="D1430">
            <v>3886</v>
          </cell>
          <cell r="E1430">
            <v>0</v>
          </cell>
          <cell r="F1430">
            <v>40786</v>
          </cell>
          <cell r="G1430">
            <v>2900</v>
          </cell>
          <cell r="H1430">
            <v>1.34</v>
          </cell>
          <cell r="I1430">
            <v>43465</v>
          </cell>
        </row>
        <row r="1431">
          <cell r="A1431" t="str">
            <v>CABLE ALMA ACERO 3/8" (6X19)</v>
          </cell>
          <cell r="B1431">
            <v>12</v>
          </cell>
          <cell r="C1431" t="str">
            <v>ML</v>
          </cell>
          <cell r="D1431">
            <v>3045</v>
          </cell>
          <cell r="E1431">
            <v>0</v>
          </cell>
          <cell r="F1431">
            <v>43377</v>
          </cell>
          <cell r="G1431">
            <v>2900</v>
          </cell>
          <cell r="H1431">
            <v>1.05</v>
          </cell>
          <cell r="I1431">
            <v>43465</v>
          </cell>
        </row>
        <row r="1432">
          <cell r="A1432" t="str">
            <v>CABLE ALMA FIBRA 3/8" (6x19)</v>
          </cell>
          <cell r="B1432">
            <v>13</v>
          </cell>
          <cell r="C1432" t="str">
            <v>ML</v>
          </cell>
          <cell r="D1432">
            <v>2673</v>
          </cell>
          <cell r="E1432">
            <v>0</v>
          </cell>
          <cell r="F1432">
            <v>43377</v>
          </cell>
          <cell r="G1432">
            <v>2546</v>
          </cell>
          <cell r="H1432">
            <v>1.05</v>
          </cell>
          <cell r="I1432">
            <v>43465</v>
          </cell>
        </row>
        <row r="1433">
          <cell r="A1433" t="str">
            <v>CABLE Alum. Aisl. 1/0 THW</v>
          </cell>
          <cell r="B1433">
            <v>2876</v>
          </cell>
          <cell r="C1433" t="str">
            <v>ML</v>
          </cell>
          <cell r="D1433">
            <v>4143</v>
          </cell>
          <cell r="E1433" t="str">
            <v>26CA1/0</v>
          </cell>
          <cell r="F1433">
            <v>43173</v>
          </cell>
          <cell r="G1433">
            <v>3946</v>
          </cell>
          <cell r="H1433">
            <v>1.05</v>
          </cell>
          <cell r="I1433">
            <v>43465</v>
          </cell>
        </row>
        <row r="1434">
          <cell r="A1434" t="str">
            <v>CABLE Alum. Aisl. 2 THW</v>
          </cell>
          <cell r="B1434">
            <v>834</v>
          </cell>
          <cell r="C1434" t="str">
            <v>ML</v>
          </cell>
          <cell r="D1434">
            <v>2803</v>
          </cell>
          <cell r="E1434" t="str">
            <v>26CA02</v>
          </cell>
          <cell r="F1434">
            <v>40974</v>
          </cell>
          <cell r="G1434">
            <v>2156</v>
          </cell>
          <cell r="H1434">
            <v>1.3</v>
          </cell>
          <cell r="I1434">
            <v>43465</v>
          </cell>
        </row>
        <row r="1435">
          <cell r="A1435" t="str">
            <v>CABLE Alum. Aisl. 2/0 THW</v>
          </cell>
          <cell r="B1435">
            <v>2877</v>
          </cell>
          <cell r="C1435" t="str">
            <v>ML</v>
          </cell>
          <cell r="D1435">
            <v>5611</v>
          </cell>
          <cell r="E1435" t="str">
            <v>26CA2/0</v>
          </cell>
          <cell r="F1435">
            <v>43173</v>
          </cell>
          <cell r="G1435">
            <v>5344</v>
          </cell>
          <cell r="H1435">
            <v>1.05</v>
          </cell>
          <cell r="I1435">
            <v>43465</v>
          </cell>
        </row>
        <row r="1436">
          <cell r="A1436" t="str">
            <v>CABLE Alum. Aisl. 4/0 THW</v>
          </cell>
          <cell r="B1436">
            <v>2161</v>
          </cell>
          <cell r="C1436" t="str">
            <v>ML</v>
          </cell>
          <cell r="D1436">
            <v>6540</v>
          </cell>
          <cell r="E1436" t="str">
            <v>26CA4/0</v>
          </cell>
          <cell r="F1436">
            <v>42902</v>
          </cell>
          <cell r="G1436">
            <v>6000</v>
          </cell>
          <cell r="H1436">
            <v>1.0900000000000001</v>
          </cell>
          <cell r="I1436">
            <v>43465</v>
          </cell>
        </row>
        <row r="1437">
          <cell r="A1437" t="str">
            <v>CABLE Alum. Aisl. 6 THW</v>
          </cell>
          <cell r="B1437">
            <v>100924</v>
          </cell>
          <cell r="C1437" t="str">
            <v>ML</v>
          </cell>
          <cell r="D1437">
            <v>1313</v>
          </cell>
          <cell r="E1437">
            <v>0</v>
          </cell>
          <cell r="F1437">
            <v>43354</v>
          </cell>
          <cell r="G1437">
            <v>1250</v>
          </cell>
          <cell r="H1437">
            <v>1.05</v>
          </cell>
          <cell r="I1437">
            <v>43465</v>
          </cell>
        </row>
        <row r="1438">
          <cell r="A1438" t="str">
            <v>CABLE ALUMINIO 2/0 THNN-600V</v>
          </cell>
          <cell r="B1438">
            <v>105037</v>
          </cell>
          <cell r="C1438" t="str">
            <v>ML</v>
          </cell>
          <cell r="D1438">
            <v>6374</v>
          </cell>
          <cell r="E1438">
            <v>0</v>
          </cell>
          <cell r="F1438">
            <v>43175</v>
          </cell>
          <cell r="G1438">
            <v>6070</v>
          </cell>
          <cell r="H1438">
            <v>1.05</v>
          </cell>
          <cell r="I1438">
            <v>43465</v>
          </cell>
        </row>
        <row r="1439">
          <cell r="A1439" t="str">
            <v>Cable Aluminio 350 (MCM) THHW</v>
          </cell>
          <cell r="B1439">
            <v>106356</v>
          </cell>
          <cell r="C1439" t="str">
            <v>ML</v>
          </cell>
          <cell r="D1439">
            <v>11674</v>
          </cell>
          <cell r="E1439">
            <v>0</v>
          </cell>
          <cell r="F1439">
            <v>42865</v>
          </cell>
          <cell r="G1439">
            <v>10710</v>
          </cell>
          <cell r="H1439">
            <v>1.0900000000000001</v>
          </cell>
          <cell r="I1439">
            <v>43465</v>
          </cell>
        </row>
        <row r="1440">
          <cell r="A1440" t="str">
            <v>CABLE ALUMINIO ACSR( 2/0)DESNUDO AWG</v>
          </cell>
          <cell r="B1440">
            <v>105038</v>
          </cell>
          <cell r="C1440" t="str">
            <v>ML</v>
          </cell>
          <cell r="D1440">
            <v>3319</v>
          </cell>
          <cell r="E1440">
            <v>0</v>
          </cell>
          <cell r="F1440">
            <v>43173</v>
          </cell>
          <cell r="G1440">
            <v>3161</v>
          </cell>
          <cell r="H1440">
            <v>1.05</v>
          </cell>
          <cell r="I1440">
            <v>43465</v>
          </cell>
        </row>
        <row r="1441">
          <cell r="A1441" t="str">
            <v>CABLE ALUMINIO N° 4 THHN-AWG(SERIE</v>
          </cell>
          <cell r="B1441">
            <v>613</v>
          </cell>
          <cell r="C1441" t="str">
            <v>ML</v>
          </cell>
          <cell r="D1441">
            <v>1866</v>
          </cell>
          <cell r="E1441" t="str">
            <v>26CA04</v>
          </cell>
          <cell r="F1441">
            <v>43182</v>
          </cell>
          <cell r="G1441">
            <v>1777</v>
          </cell>
          <cell r="H1441">
            <v>1.05</v>
          </cell>
          <cell r="I1441">
            <v>43465</v>
          </cell>
        </row>
        <row r="1442">
          <cell r="A1442" t="str">
            <v>Cable Aluminio N°1/0 AWG 600 V 75°C</v>
          </cell>
          <cell r="B1442">
            <v>101542</v>
          </cell>
          <cell r="C1442" t="str">
            <v>ML</v>
          </cell>
          <cell r="D1442">
            <v>4143</v>
          </cell>
          <cell r="E1442" t="str">
            <v>26CA02</v>
          </cell>
          <cell r="F1442">
            <v>43182</v>
          </cell>
          <cell r="G1442">
            <v>3946</v>
          </cell>
          <cell r="H1442">
            <v>1.05</v>
          </cell>
          <cell r="I1442">
            <v>43465</v>
          </cell>
        </row>
        <row r="1443">
          <cell r="A1443" t="str">
            <v>CABLE ALUMINIO N°2 - THHN-AWG-600V 75°</v>
          </cell>
          <cell r="B1443">
            <v>105548</v>
          </cell>
          <cell r="C1443" t="str">
            <v>ML</v>
          </cell>
          <cell r="D1443">
            <v>2520</v>
          </cell>
          <cell r="E1443">
            <v>0</v>
          </cell>
          <cell r="F1443">
            <v>43334</v>
          </cell>
          <cell r="G1443">
            <v>2400</v>
          </cell>
          <cell r="H1443">
            <v>1.05</v>
          </cell>
          <cell r="I1443">
            <v>43465</v>
          </cell>
        </row>
        <row r="1444">
          <cell r="A1444" t="str">
            <v>Cable Aluminio N°2 AWG 600 V 75°C</v>
          </cell>
          <cell r="B1444">
            <v>101541</v>
          </cell>
          <cell r="C1444" t="str">
            <v>ML</v>
          </cell>
          <cell r="D1444">
            <v>2520</v>
          </cell>
          <cell r="E1444" t="str">
            <v>26CA02</v>
          </cell>
          <cell r="F1444">
            <v>43334</v>
          </cell>
          <cell r="G1444">
            <v>2400</v>
          </cell>
          <cell r="H1444">
            <v>1.05</v>
          </cell>
          <cell r="I1444">
            <v>43465</v>
          </cell>
        </row>
        <row r="1445">
          <cell r="A1445" t="str">
            <v>Cable Aluminio N°2 serie 8.000</v>
          </cell>
          <cell r="B1445">
            <v>106834</v>
          </cell>
          <cell r="C1445" t="str">
            <v>ML</v>
          </cell>
          <cell r="D1445">
            <v>2515</v>
          </cell>
          <cell r="E1445">
            <v>0</v>
          </cell>
          <cell r="F1445">
            <v>43244</v>
          </cell>
          <cell r="G1445">
            <v>2395</v>
          </cell>
          <cell r="H1445">
            <v>1.05</v>
          </cell>
          <cell r="I1445">
            <v>43465</v>
          </cell>
        </row>
        <row r="1446">
          <cell r="A1446" t="str">
            <v>Cable Aluminio N°2/0 AWG 600 V 75°C</v>
          </cell>
          <cell r="B1446">
            <v>101539</v>
          </cell>
          <cell r="C1446" t="str">
            <v>ML</v>
          </cell>
          <cell r="D1446">
            <v>4839</v>
          </cell>
          <cell r="E1446" t="str">
            <v>26CA02</v>
          </cell>
          <cell r="F1446">
            <v>40400</v>
          </cell>
          <cell r="G1446">
            <v>3532</v>
          </cell>
          <cell r="H1446">
            <v>1.37</v>
          </cell>
          <cell r="I1446">
            <v>43465</v>
          </cell>
        </row>
        <row r="1447">
          <cell r="A1447" t="str">
            <v>Cable Aluminio N°4 THHN-AWG 600 V</v>
          </cell>
          <cell r="B1447">
            <v>101538</v>
          </cell>
          <cell r="C1447" t="str">
            <v>ML</v>
          </cell>
          <cell r="D1447">
            <v>1866</v>
          </cell>
          <cell r="E1447" t="str">
            <v>26CA02</v>
          </cell>
          <cell r="F1447">
            <v>43173</v>
          </cell>
          <cell r="G1447">
            <v>1777</v>
          </cell>
          <cell r="H1447">
            <v>1.05</v>
          </cell>
          <cell r="I1447">
            <v>43465</v>
          </cell>
        </row>
        <row r="1448">
          <cell r="A1448" t="str">
            <v>Cable Aluminio N°4/0 AWG 600 V 75°C</v>
          </cell>
          <cell r="B1448">
            <v>101540</v>
          </cell>
          <cell r="C1448" t="str">
            <v>ML</v>
          </cell>
          <cell r="D1448">
            <v>6248</v>
          </cell>
          <cell r="E1448" t="str">
            <v>26CA02</v>
          </cell>
          <cell r="F1448">
            <v>43229</v>
          </cell>
          <cell r="G1448">
            <v>5950</v>
          </cell>
          <cell r="H1448">
            <v>1.05</v>
          </cell>
          <cell r="I1448">
            <v>43465</v>
          </cell>
        </row>
        <row r="1449">
          <cell r="A1449" t="str">
            <v>CABLE ALUMINIO N°4/0 AWG SERIE 8000</v>
          </cell>
          <cell r="B1449">
            <v>106668</v>
          </cell>
          <cell r="C1449" t="str">
            <v>ML</v>
          </cell>
          <cell r="D1449">
            <v>6248</v>
          </cell>
          <cell r="E1449" t="str">
            <v>26CA02</v>
          </cell>
          <cell r="F1449">
            <v>43271</v>
          </cell>
          <cell r="G1449">
            <v>5950</v>
          </cell>
          <cell r="H1449">
            <v>1.05</v>
          </cell>
          <cell r="I1449">
            <v>43465</v>
          </cell>
        </row>
        <row r="1450">
          <cell r="A1450" t="str">
            <v>Cable Aluminio N°6 AWG 600 V 75°C</v>
          </cell>
          <cell r="B1450">
            <v>101536</v>
          </cell>
          <cell r="C1450" t="str">
            <v>ML</v>
          </cell>
          <cell r="D1450">
            <v>1313</v>
          </cell>
          <cell r="E1450" t="str">
            <v>26CA02</v>
          </cell>
          <cell r="F1450">
            <v>43334</v>
          </cell>
          <cell r="G1450">
            <v>1250</v>
          </cell>
          <cell r="H1450">
            <v>1.05</v>
          </cell>
          <cell r="I1450">
            <v>43465</v>
          </cell>
        </row>
        <row r="1451">
          <cell r="A1451" t="str">
            <v>Cable Aluminio XLPE - 15 KV - N°2/0 - 90°C Aislam</v>
          </cell>
          <cell r="B1451">
            <v>105103</v>
          </cell>
          <cell r="C1451" t="str">
            <v>ML</v>
          </cell>
          <cell r="D1451">
            <v>24463</v>
          </cell>
          <cell r="E1451">
            <v>0</v>
          </cell>
          <cell r="F1451">
            <v>43175</v>
          </cell>
          <cell r="G1451">
            <v>23298</v>
          </cell>
          <cell r="H1451">
            <v>1.05</v>
          </cell>
          <cell r="I1451">
            <v>43465</v>
          </cell>
        </row>
        <row r="1452">
          <cell r="A1452" t="str">
            <v>CABLE AMP UTP 25P POWERSUM CAT 5</v>
          </cell>
          <cell r="B1452">
            <v>3416</v>
          </cell>
          <cell r="C1452" t="str">
            <v>CAJA</v>
          </cell>
          <cell r="D1452">
            <v>261600</v>
          </cell>
          <cell r="E1452" t="str">
            <v>0-0057814-X</v>
          </cell>
          <cell r="F1452">
            <v>42998</v>
          </cell>
          <cell r="G1452">
            <v>240000</v>
          </cell>
          <cell r="H1452">
            <v>1.0900000000000001</v>
          </cell>
          <cell r="I1452">
            <v>43465</v>
          </cell>
        </row>
        <row r="1453">
          <cell r="A1453" t="str">
            <v>CABLE AMP UTP 4 PARES- CAT6</v>
          </cell>
          <cell r="B1453">
            <v>9806</v>
          </cell>
          <cell r="C1453" t="str">
            <v>ML</v>
          </cell>
          <cell r="D1453">
            <v>1260</v>
          </cell>
          <cell r="E1453">
            <v>0</v>
          </cell>
          <cell r="F1453">
            <v>43279</v>
          </cell>
          <cell r="G1453">
            <v>1200</v>
          </cell>
          <cell r="H1453">
            <v>1.05</v>
          </cell>
          <cell r="I1453">
            <v>43465</v>
          </cell>
        </row>
        <row r="1454">
          <cell r="A1454" t="str">
            <v>CABLE AMP UTP 4P CAT 5E</v>
          </cell>
          <cell r="B1454">
            <v>102943</v>
          </cell>
          <cell r="C1454" t="str">
            <v>ML</v>
          </cell>
          <cell r="D1454">
            <v>756</v>
          </cell>
          <cell r="E1454" t="str">
            <v>0-0057826-X</v>
          </cell>
          <cell r="F1454">
            <v>43321</v>
          </cell>
          <cell r="G1454">
            <v>720</v>
          </cell>
          <cell r="H1454">
            <v>1.05</v>
          </cell>
          <cell r="I1454">
            <v>43465</v>
          </cell>
        </row>
        <row r="1455">
          <cell r="A1455" t="str">
            <v>CABLE AMP UTP 4P CAT 5E (NO USAR)</v>
          </cell>
          <cell r="B1455">
            <v>3414</v>
          </cell>
          <cell r="C1455" t="str">
            <v>CAJA</v>
          </cell>
          <cell r="D1455">
            <v>294002</v>
          </cell>
          <cell r="E1455" t="str">
            <v>0-0057826-X</v>
          </cell>
          <cell r="F1455">
            <v>40500</v>
          </cell>
          <cell r="G1455">
            <v>214600</v>
          </cell>
          <cell r="H1455">
            <v>1.37</v>
          </cell>
          <cell r="I1455">
            <v>43465</v>
          </cell>
        </row>
        <row r="1456">
          <cell r="A1456" t="str">
            <v>CABLE AMP UTP 4P QUANTUM (CAT6)</v>
          </cell>
          <cell r="B1456">
            <v>3415</v>
          </cell>
          <cell r="C1456" t="str">
            <v>CAJA</v>
          </cell>
          <cell r="D1456">
            <v>451333</v>
          </cell>
          <cell r="E1456" t="str">
            <v>0-0057543-X</v>
          </cell>
          <cell r="F1456">
            <v>40500</v>
          </cell>
          <cell r="G1456">
            <v>329440</v>
          </cell>
          <cell r="H1456">
            <v>1.37</v>
          </cell>
          <cell r="I1456">
            <v>43465</v>
          </cell>
        </row>
        <row r="1457">
          <cell r="A1457" t="str">
            <v>CABLE CITOFONO 10 PARES</v>
          </cell>
          <cell r="B1457">
            <v>1577</v>
          </cell>
          <cell r="C1457" t="str">
            <v>ML</v>
          </cell>
          <cell r="D1457">
            <v>2192</v>
          </cell>
          <cell r="E1457">
            <v>0</v>
          </cell>
          <cell r="F1457">
            <v>40400</v>
          </cell>
          <cell r="G1457">
            <v>1600</v>
          </cell>
          <cell r="H1457">
            <v>1.37</v>
          </cell>
          <cell r="I1457">
            <v>43465</v>
          </cell>
        </row>
        <row r="1458">
          <cell r="A1458" t="str">
            <v>cable coaxial RG59 al 60%</v>
          </cell>
          <cell r="B1458">
            <v>103844</v>
          </cell>
          <cell r="C1458" t="str">
            <v>ML</v>
          </cell>
          <cell r="D1458">
            <v>981</v>
          </cell>
          <cell r="E1458">
            <v>0</v>
          </cell>
          <cell r="F1458">
            <v>42865</v>
          </cell>
          <cell r="G1458">
            <v>900</v>
          </cell>
          <cell r="H1458">
            <v>1.0900000000000001</v>
          </cell>
          <cell r="I1458">
            <v>43465</v>
          </cell>
        </row>
        <row r="1459">
          <cell r="A1459" t="str">
            <v>CABLE COAXIAL RG-6 CERTIFICADO</v>
          </cell>
          <cell r="B1459">
            <v>106541</v>
          </cell>
          <cell r="C1459" t="str">
            <v>ML</v>
          </cell>
          <cell r="D1459">
            <v>683</v>
          </cell>
          <cell r="E1459">
            <v>0</v>
          </cell>
          <cell r="F1459">
            <v>43199</v>
          </cell>
          <cell r="G1459">
            <v>650</v>
          </cell>
          <cell r="H1459">
            <v>1.05</v>
          </cell>
          <cell r="I1459">
            <v>43465</v>
          </cell>
        </row>
        <row r="1460">
          <cell r="A1460" t="str">
            <v>CABLE cobre #8 THHN 90 - 600V-AWG **</v>
          </cell>
          <cell r="B1460">
            <v>90009</v>
          </cell>
          <cell r="C1460" t="str">
            <v>ML</v>
          </cell>
          <cell r="D1460">
            <v>2607</v>
          </cell>
          <cell r="E1460">
            <v>0</v>
          </cell>
          <cell r="F1460">
            <v>43322</v>
          </cell>
          <cell r="G1460">
            <v>2483</v>
          </cell>
          <cell r="H1460">
            <v>1.05</v>
          </cell>
          <cell r="I1460">
            <v>43465</v>
          </cell>
        </row>
        <row r="1461">
          <cell r="A1461" t="str">
            <v>cable cobre 12 AWG THHN</v>
          </cell>
          <cell r="B1461">
            <v>103838</v>
          </cell>
          <cell r="C1461" t="str">
            <v>ML</v>
          </cell>
          <cell r="D1461">
            <v>1603</v>
          </cell>
          <cell r="E1461">
            <v>0</v>
          </cell>
          <cell r="F1461">
            <v>43173</v>
          </cell>
          <cell r="G1461">
            <v>1527</v>
          </cell>
          <cell r="H1461">
            <v>1.05</v>
          </cell>
          <cell r="I1461">
            <v>43465</v>
          </cell>
        </row>
        <row r="1462">
          <cell r="A1462" t="str">
            <v>CABLE cobre 1X250 KCM THHN - 90 C 600V</v>
          </cell>
          <cell r="B1462">
            <v>102278</v>
          </cell>
          <cell r="C1462" t="str">
            <v>ML</v>
          </cell>
          <cell r="D1462">
            <v>75534</v>
          </cell>
          <cell r="E1462" t="str">
            <v>FACOMEC</v>
          </cell>
          <cell r="F1462">
            <v>40113</v>
          </cell>
          <cell r="G1462">
            <v>54341</v>
          </cell>
          <cell r="H1462">
            <v>1.39</v>
          </cell>
          <cell r="I1462">
            <v>43465</v>
          </cell>
        </row>
        <row r="1463">
          <cell r="A1463" t="str">
            <v>Cable Cobre 4/0 AWG-THHN</v>
          </cell>
          <cell r="B1463">
            <v>103830</v>
          </cell>
          <cell r="C1463" t="str">
            <v>ML</v>
          </cell>
          <cell r="D1463">
            <v>36173</v>
          </cell>
          <cell r="E1463">
            <v>0</v>
          </cell>
          <cell r="F1463">
            <v>43173</v>
          </cell>
          <cell r="G1463">
            <v>34450</v>
          </cell>
          <cell r="H1463">
            <v>1.05</v>
          </cell>
          <cell r="I1463">
            <v>43465</v>
          </cell>
        </row>
        <row r="1464">
          <cell r="A1464" t="str">
            <v>CABLE cobre 8 THH - 90 C 600V -DESNUDO</v>
          </cell>
          <cell r="B1464">
            <v>101423</v>
          </cell>
          <cell r="C1464" t="str">
            <v>ML</v>
          </cell>
          <cell r="D1464">
            <v>2607</v>
          </cell>
          <cell r="E1464" t="str">
            <v>FACOMEC</v>
          </cell>
          <cell r="F1464">
            <v>43322</v>
          </cell>
          <cell r="G1464">
            <v>2483</v>
          </cell>
          <cell r="H1464">
            <v>1.05</v>
          </cell>
          <cell r="I1464">
            <v>43465</v>
          </cell>
        </row>
        <row r="1465">
          <cell r="A1465" t="str">
            <v>CABLE cobre Aisl. 1/0 THW - 75 C 600V</v>
          </cell>
          <cell r="B1465">
            <v>741</v>
          </cell>
          <cell r="C1465" t="str">
            <v>ML</v>
          </cell>
          <cell r="D1465">
            <v>30721</v>
          </cell>
          <cell r="E1465">
            <v>200082</v>
          </cell>
          <cell r="F1465">
            <v>40400</v>
          </cell>
          <cell r="G1465">
            <v>22424</v>
          </cell>
          <cell r="H1465">
            <v>1.37</v>
          </cell>
          <cell r="I1465">
            <v>43465</v>
          </cell>
        </row>
        <row r="1466">
          <cell r="A1466" t="str">
            <v>CABLE cobre Aisl. 12 THW - 90 C 600V(NO</v>
          </cell>
          <cell r="B1466">
            <v>2840</v>
          </cell>
          <cell r="C1466" t="str">
            <v>ML</v>
          </cell>
          <cell r="D1466">
            <v>1254</v>
          </cell>
          <cell r="E1466" t="str">
            <v>FACOMEC</v>
          </cell>
          <cell r="F1466">
            <v>42794</v>
          </cell>
          <cell r="G1466">
            <v>1150</v>
          </cell>
          <cell r="H1466">
            <v>1.0900000000000001</v>
          </cell>
          <cell r="I1466">
            <v>43465</v>
          </cell>
        </row>
        <row r="1467">
          <cell r="A1467" t="str">
            <v>CABLE cobre Aisl. 14 THW - 90 C 600V</v>
          </cell>
          <cell r="B1467">
            <v>2833</v>
          </cell>
          <cell r="C1467" t="str">
            <v>ML</v>
          </cell>
          <cell r="D1467">
            <v>927</v>
          </cell>
          <cell r="E1467" t="str">
            <v>FACOMEC</v>
          </cell>
          <cell r="F1467">
            <v>42774</v>
          </cell>
          <cell r="G1467">
            <v>850</v>
          </cell>
          <cell r="H1467">
            <v>1.0900000000000001</v>
          </cell>
          <cell r="I1467">
            <v>43465</v>
          </cell>
        </row>
        <row r="1468">
          <cell r="A1468" t="str">
            <v>CABLE cobre Aisl. 2/0 THW - 75 C 600V</v>
          </cell>
          <cell r="B1468">
            <v>742</v>
          </cell>
          <cell r="C1468" t="str">
            <v>ML</v>
          </cell>
          <cell r="D1468">
            <v>38411</v>
          </cell>
          <cell r="E1468">
            <v>200084</v>
          </cell>
          <cell r="F1468">
            <v>40400</v>
          </cell>
          <cell r="G1468">
            <v>28037</v>
          </cell>
          <cell r="H1468">
            <v>1.37</v>
          </cell>
          <cell r="I1468">
            <v>43465</v>
          </cell>
        </row>
        <row r="1469">
          <cell r="A1469" t="str">
            <v>CABLE cobre Aisl. 250 MCM THW - 90 C 600V</v>
          </cell>
          <cell r="B1469">
            <v>101234</v>
          </cell>
          <cell r="C1469" t="str">
            <v>ML</v>
          </cell>
          <cell r="D1469">
            <v>39021</v>
          </cell>
          <cell r="E1469" t="str">
            <v>FACOMEC</v>
          </cell>
          <cell r="F1469">
            <v>43340</v>
          </cell>
          <cell r="G1469">
            <v>37163</v>
          </cell>
          <cell r="H1469">
            <v>1.05</v>
          </cell>
          <cell r="I1469">
            <v>43465</v>
          </cell>
        </row>
        <row r="1470">
          <cell r="A1470" t="str">
            <v>CABLE cobre Aisl. 300 MCM THW - 90 C 600V</v>
          </cell>
          <cell r="B1470">
            <v>105099</v>
          </cell>
          <cell r="C1470" t="str">
            <v>ML</v>
          </cell>
          <cell r="D1470">
            <v>49242</v>
          </cell>
          <cell r="E1470">
            <v>0</v>
          </cell>
          <cell r="F1470">
            <v>43266</v>
          </cell>
          <cell r="G1470">
            <v>46897</v>
          </cell>
          <cell r="H1470">
            <v>1.05</v>
          </cell>
          <cell r="I1470">
            <v>43465</v>
          </cell>
        </row>
        <row r="1471">
          <cell r="A1471" t="str">
            <v>CABLE cobre Aisl. 350 MCM THW - 90 C 600V</v>
          </cell>
          <cell r="B1471">
            <v>101233</v>
          </cell>
          <cell r="C1471" t="str">
            <v>ML</v>
          </cell>
          <cell r="D1471">
            <v>54810</v>
          </cell>
          <cell r="E1471" t="str">
            <v>FACOMEC</v>
          </cell>
          <cell r="F1471">
            <v>43340</v>
          </cell>
          <cell r="G1471">
            <v>52200</v>
          </cell>
          <cell r="H1471">
            <v>1.05</v>
          </cell>
          <cell r="I1471">
            <v>43465</v>
          </cell>
        </row>
        <row r="1472">
          <cell r="A1472" t="str">
            <v>CABLE cobre Aisl. 3U0 THW - 90 C 600V</v>
          </cell>
          <cell r="B1472">
            <v>2755</v>
          </cell>
          <cell r="C1472" t="str">
            <v>ML</v>
          </cell>
          <cell r="D1472">
            <v>48199</v>
          </cell>
          <cell r="E1472" t="str">
            <v>FACOMEC</v>
          </cell>
          <cell r="F1472">
            <v>40400</v>
          </cell>
          <cell r="G1472">
            <v>35182</v>
          </cell>
          <cell r="H1472">
            <v>1.37</v>
          </cell>
          <cell r="I1472">
            <v>43465</v>
          </cell>
        </row>
        <row r="1473">
          <cell r="A1473" t="str">
            <v>CABLE cobre Aisl. 400 MCM THW - 90 C 600V</v>
          </cell>
          <cell r="B1473">
            <v>101723</v>
          </cell>
          <cell r="C1473" t="str">
            <v>ML</v>
          </cell>
          <cell r="D1473">
            <v>70236</v>
          </cell>
          <cell r="E1473">
            <v>200413</v>
          </cell>
          <cell r="F1473">
            <v>43266</v>
          </cell>
          <cell r="G1473">
            <v>66891</v>
          </cell>
          <cell r="H1473">
            <v>1.05</v>
          </cell>
          <cell r="I1473">
            <v>43465</v>
          </cell>
        </row>
        <row r="1474">
          <cell r="A1474" t="str">
            <v>CABLE cobre Aisl. 4U0 THW - 75 C 600V</v>
          </cell>
          <cell r="B1474">
            <v>2756</v>
          </cell>
          <cell r="C1474" t="str">
            <v>ML</v>
          </cell>
          <cell r="D1474">
            <v>60203</v>
          </cell>
          <cell r="E1474">
            <v>200087</v>
          </cell>
          <cell r="F1474">
            <v>40428</v>
          </cell>
          <cell r="G1474">
            <v>43944</v>
          </cell>
          <cell r="H1474">
            <v>1.37</v>
          </cell>
          <cell r="I1474">
            <v>43465</v>
          </cell>
        </row>
        <row r="1475">
          <cell r="A1475" t="str">
            <v>Cable Cobre Aisl. 8 THW - 90 C 600V</v>
          </cell>
          <cell r="B1475">
            <v>103836</v>
          </cell>
          <cell r="C1475" t="str">
            <v>ML</v>
          </cell>
          <cell r="D1475">
            <v>3035</v>
          </cell>
          <cell r="E1475">
            <v>0</v>
          </cell>
          <cell r="F1475">
            <v>43212</v>
          </cell>
          <cell r="G1475">
            <v>2890</v>
          </cell>
          <cell r="H1475">
            <v>1.05</v>
          </cell>
          <cell r="I1475">
            <v>43465</v>
          </cell>
        </row>
        <row r="1476">
          <cell r="A1476" t="str">
            <v>CABLE cobre Aisl. 8 THW - 90 C 600V (NO</v>
          </cell>
          <cell r="B1476">
            <v>2842</v>
          </cell>
          <cell r="C1476" t="str">
            <v>ML</v>
          </cell>
          <cell r="D1476">
            <v>2760</v>
          </cell>
          <cell r="E1476" t="str">
            <v>FACOMEC</v>
          </cell>
          <cell r="F1476">
            <v>42775</v>
          </cell>
          <cell r="G1476">
            <v>2532</v>
          </cell>
          <cell r="H1476">
            <v>1.0900000000000001</v>
          </cell>
          <cell r="I1476">
            <v>43465</v>
          </cell>
        </row>
        <row r="1477">
          <cell r="A1477" t="str">
            <v>CABLE cobre Aisl. 8 THW - 90 C 600V (NO</v>
          </cell>
          <cell r="B1477">
            <v>103896</v>
          </cell>
          <cell r="C1477" t="str">
            <v>ML</v>
          </cell>
          <cell r="D1477">
            <v>2760</v>
          </cell>
          <cell r="E1477">
            <v>0</v>
          </cell>
          <cell r="F1477">
            <v>42775</v>
          </cell>
          <cell r="G1477">
            <v>2532</v>
          </cell>
          <cell r="H1477">
            <v>1.0900000000000001</v>
          </cell>
          <cell r="I1477">
            <v>43465</v>
          </cell>
        </row>
        <row r="1478">
          <cell r="A1478" t="str">
            <v>CABLE cobre Aisl. HFFR # 12</v>
          </cell>
          <cell r="B1478">
            <v>106398</v>
          </cell>
          <cell r="C1478" t="str">
            <v>ML</v>
          </cell>
          <cell r="D1478">
            <v>1874</v>
          </cell>
          <cell r="E1478">
            <v>0</v>
          </cell>
          <cell r="F1478">
            <v>43173</v>
          </cell>
          <cell r="G1478">
            <v>1785</v>
          </cell>
          <cell r="H1478">
            <v>1.05</v>
          </cell>
          <cell r="I1478">
            <v>43465</v>
          </cell>
        </row>
        <row r="1479">
          <cell r="A1479" t="str">
            <v>CABLE COBRE AISLADO 500 MCM THW - 90 C</v>
          </cell>
          <cell r="B1479">
            <v>105914</v>
          </cell>
          <cell r="C1479" t="str">
            <v>ML</v>
          </cell>
          <cell r="D1479">
            <v>70508</v>
          </cell>
          <cell r="E1479">
            <v>0</v>
          </cell>
          <cell r="F1479">
            <v>42636</v>
          </cell>
          <cell r="G1479">
            <v>61311</v>
          </cell>
          <cell r="H1479">
            <v>1.1499999999999999</v>
          </cell>
          <cell r="I1479">
            <v>43465</v>
          </cell>
        </row>
        <row r="1480">
          <cell r="A1480" t="str">
            <v>Cable Cobre Aislado N°2/0 AWG THHN</v>
          </cell>
          <cell r="B1480">
            <v>103831</v>
          </cell>
          <cell r="C1480" t="str">
            <v>ML</v>
          </cell>
          <cell r="D1480">
            <v>22670</v>
          </cell>
          <cell r="E1480">
            <v>0</v>
          </cell>
          <cell r="F1480">
            <v>43214</v>
          </cell>
          <cell r="G1480">
            <v>21590</v>
          </cell>
          <cell r="H1480">
            <v>1.05</v>
          </cell>
          <cell r="I1480">
            <v>43465</v>
          </cell>
        </row>
        <row r="1481">
          <cell r="A1481" t="str">
            <v>CABLE cobre desnudo AWG 1/0</v>
          </cell>
          <cell r="B1481">
            <v>3734</v>
          </cell>
          <cell r="C1481" t="str">
            <v>ML</v>
          </cell>
          <cell r="D1481">
            <v>18772</v>
          </cell>
          <cell r="E1481">
            <v>2000887</v>
          </cell>
          <cell r="F1481">
            <v>43173</v>
          </cell>
          <cell r="G1481">
            <v>17878</v>
          </cell>
          <cell r="H1481">
            <v>1.05</v>
          </cell>
          <cell r="I1481">
            <v>43465</v>
          </cell>
        </row>
        <row r="1482">
          <cell r="A1482" t="str">
            <v>CABLE cobre desnudo AWG 1/0</v>
          </cell>
          <cell r="B1482">
            <v>103158</v>
          </cell>
          <cell r="C1482" t="str">
            <v>ML</v>
          </cell>
          <cell r="D1482">
            <v>15200</v>
          </cell>
          <cell r="E1482">
            <v>2000887</v>
          </cell>
          <cell r="F1482">
            <v>42144</v>
          </cell>
          <cell r="G1482">
            <v>12459</v>
          </cell>
          <cell r="H1482">
            <v>1.22</v>
          </cell>
          <cell r="I1482">
            <v>43465</v>
          </cell>
        </row>
        <row r="1483">
          <cell r="A1483" t="str">
            <v>Cable Cobre desnudo N°4</v>
          </cell>
          <cell r="B1483">
            <v>103436</v>
          </cell>
          <cell r="C1483" t="str">
            <v>ML</v>
          </cell>
          <cell r="D1483">
            <v>6595</v>
          </cell>
          <cell r="E1483">
            <v>0</v>
          </cell>
          <cell r="F1483">
            <v>42775</v>
          </cell>
          <cell r="G1483">
            <v>6050</v>
          </cell>
          <cell r="H1483">
            <v>1.0900000000000001</v>
          </cell>
          <cell r="I1483">
            <v>43465</v>
          </cell>
        </row>
        <row r="1484">
          <cell r="A1484" t="str">
            <v>Cable Cobre desnudo N°6</v>
          </cell>
          <cell r="B1484">
            <v>107024</v>
          </cell>
          <cell r="C1484" t="str">
            <v>ML</v>
          </cell>
          <cell r="D1484">
            <v>4620</v>
          </cell>
          <cell r="E1484">
            <v>0</v>
          </cell>
          <cell r="F1484">
            <v>43363</v>
          </cell>
          <cell r="G1484">
            <v>4400</v>
          </cell>
          <cell r="H1484">
            <v>1.05</v>
          </cell>
          <cell r="I1484">
            <v>43465</v>
          </cell>
        </row>
        <row r="1485">
          <cell r="A1485" t="str">
            <v>CABLE COBRE DESNUDO No. 2/0 AWG 19hilos</v>
          </cell>
          <cell r="B1485">
            <v>102510</v>
          </cell>
          <cell r="C1485" t="str">
            <v>ML</v>
          </cell>
          <cell r="D1485">
            <v>23436</v>
          </cell>
          <cell r="E1485">
            <v>0</v>
          </cell>
          <cell r="F1485">
            <v>43173</v>
          </cell>
          <cell r="G1485">
            <v>22320</v>
          </cell>
          <cell r="H1485">
            <v>1.05</v>
          </cell>
          <cell r="I1485">
            <v>43465</v>
          </cell>
        </row>
        <row r="1486">
          <cell r="A1486" t="str">
            <v>CABLE cobre RG59 AMERICANO</v>
          </cell>
          <cell r="B1486">
            <v>103162</v>
          </cell>
          <cell r="C1486" t="str">
            <v>ML</v>
          </cell>
          <cell r="D1486">
            <v>427</v>
          </cell>
          <cell r="E1486" t="str">
            <v>FACOMEC</v>
          </cell>
          <cell r="F1486">
            <v>40418</v>
          </cell>
          <cell r="G1486">
            <v>312</v>
          </cell>
          <cell r="H1486">
            <v>1.37</v>
          </cell>
          <cell r="I1486">
            <v>43465</v>
          </cell>
        </row>
        <row r="1487">
          <cell r="A1487" t="str">
            <v>CABLE cobre THHN 90 - 600V 1/0 AWG</v>
          </cell>
          <cell r="B1487">
            <v>101724</v>
          </cell>
          <cell r="C1487" t="str">
            <v>ML</v>
          </cell>
          <cell r="D1487">
            <v>18062</v>
          </cell>
          <cell r="E1487">
            <v>0</v>
          </cell>
          <cell r="F1487">
            <v>43180</v>
          </cell>
          <cell r="G1487">
            <v>17202</v>
          </cell>
          <cell r="H1487">
            <v>1.05</v>
          </cell>
          <cell r="I1487">
            <v>43465</v>
          </cell>
        </row>
        <row r="1488">
          <cell r="A1488" t="str">
            <v>CABLE cobre THHN 90 - 600V 1/0 AWG (NO</v>
          </cell>
          <cell r="B1488">
            <v>90003</v>
          </cell>
          <cell r="C1488" t="str">
            <v>ML</v>
          </cell>
          <cell r="D1488">
            <v>16950</v>
          </cell>
          <cell r="E1488">
            <v>0</v>
          </cell>
          <cell r="F1488">
            <v>42835</v>
          </cell>
          <cell r="G1488">
            <v>15550</v>
          </cell>
          <cell r="H1488">
            <v>1.0900000000000001</v>
          </cell>
          <cell r="I1488">
            <v>43465</v>
          </cell>
        </row>
        <row r="1489">
          <cell r="A1489" t="str">
            <v>CABLE cobre THHN 90 - 600V 10 AWG (NO</v>
          </cell>
          <cell r="B1489">
            <v>101732</v>
          </cell>
          <cell r="C1489" t="str">
            <v>ML</v>
          </cell>
          <cell r="D1489">
            <v>1855</v>
          </cell>
          <cell r="E1489">
            <v>0</v>
          </cell>
          <cell r="F1489">
            <v>42774</v>
          </cell>
          <cell r="G1489">
            <v>1702</v>
          </cell>
          <cell r="H1489">
            <v>1.0900000000000001</v>
          </cell>
          <cell r="I1489">
            <v>43465</v>
          </cell>
        </row>
        <row r="1490">
          <cell r="A1490" t="str">
            <v>CABLE cobre THHN 90 - 600V 10 AWG (NO</v>
          </cell>
          <cell r="B1490">
            <v>103837</v>
          </cell>
          <cell r="C1490" t="str">
            <v>ML</v>
          </cell>
          <cell r="D1490">
            <v>1855</v>
          </cell>
          <cell r="E1490">
            <v>0</v>
          </cell>
          <cell r="F1490">
            <v>42774</v>
          </cell>
          <cell r="G1490">
            <v>1702</v>
          </cell>
          <cell r="H1490">
            <v>1.0900000000000001</v>
          </cell>
          <cell r="I1490">
            <v>43465</v>
          </cell>
        </row>
        <row r="1491">
          <cell r="A1491" t="str">
            <v>CABLE cobre THHN 90 - 600V 10 AWG **</v>
          </cell>
          <cell r="B1491">
            <v>2841</v>
          </cell>
          <cell r="C1491" t="str">
            <v>ML</v>
          </cell>
          <cell r="D1491">
            <v>2203</v>
          </cell>
          <cell r="E1491" t="str">
            <v>FACOMEC</v>
          </cell>
          <cell r="F1491">
            <v>42860</v>
          </cell>
          <cell r="G1491">
            <v>2021</v>
          </cell>
          <cell r="H1491">
            <v>1.0900000000000001</v>
          </cell>
          <cell r="I1491">
            <v>43465</v>
          </cell>
        </row>
        <row r="1492">
          <cell r="A1492" t="str">
            <v>CABLE cobre THHN 90 - 600V 10 AWG **</v>
          </cell>
          <cell r="B1492">
            <v>90011</v>
          </cell>
          <cell r="C1492" t="str">
            <v>ML</v>
          </cell>
          <cell r="D1492">
            <v>1966</v>
          </cell>
          <cell r="E1492">
            <v>0</v>
          </cell>
          <cell r="F1492">
            <v>43214</v>
          </cell>
          <cell r="G1492">
            <v>1872</v>
          </cell>
          <cell r="H1492">
            <v>1.05</v>
          </cell>
          <cell r="I1492">
            <v>43465</v>
          </cell>
        </row>
        <row r="1493">
          <cell r="A1493" t="str">
            <v>CABLE cobre THHN 90 - 600V 10 AWG **</v>
          </cell>
          <cell r="B1493">
            <v>101793</v>
          </cell>
          <cell r="C1493" t="str">
            <v>ML</v>
          </cell>
          <cell r="D1493">
            <v>1799</v>
          </cell>
          <cell r="E1493">
            <v>200305</v>
          </cell>
          <cell r="F1493">
            <v>43019</v>
          </cell>
          <cell r="G1493">
            <v>1650</v>
          </cell>
          <cell r="H1493">
            <v>1.0900000000000001</v>
          </cell>
          <cell r="I1493">
            <v>43465</v>
          </cell>
        </row>
        <row r="1494">
          <cell r="A1494" t="str">
            <v>CABLE cobre THHN 90 - 600V 10 AWG **</v>
          </cell>
          <cell r="B1494">
            <v>103897</v>
          </cell>
          <cell r="C1494" t="str">
            <v>ML</v>
          </cell>
          <cell r="D1494">
            <v>1855</v>
          </cell>
          <cell r="E1494">
            <v>0</v>
          </cell>
          <cell r="F1494">
            <v>42774</v>
          </cell>
          <cell r="G1494">
            <v>1702</v>
          </cell>
          <cell r="H1494">
            <v>1.0900000000000001</v>
          </cell>
          <cell r="I1494">
            <v>43465</v>
          </cell>
        </row>
        <row r="1495">
          <cell r="A1495" t="str">
            <v>CABLE cobre THHN 90 - 600V 12 AWG(NO</v>
          </cell>
          <cell r="B1495">
            <v>105260</v>
          </cell>
          <cell r="C1495" t="str">
            <v>ML</v>
          </cell>
          <cell r="D1495">
            <v>1523</v>
          </cell>
          <cell r="E1495">
            <v>0</v>
          </cell>
          <cell r="F1495">
            <v>42835</v>
          </cell>
          <cell r="G1495">
            <v>1397</v>
          </cell>
          <cell r="H1495">
            <v>1.0900000000000001</v>
          </cell>
          <cell r="I1495">
            <v>43465</v>
          </cell>
        </row>
        <row r="1496">
          <cell r="A1496" t="str">
            <v>CABLE cobre THHN 90 - 600V 2 AWG</v>
          </cell>
          <cell r="B1496">
            <v>90007</v>
          </cell>
          <cell r="C1496" t="str">
            <v>ML</v>
          </cell>
          <cell r="D1496">
            <v>11267</v>
          </cell>
          <cell r="E1496">
            <v>0</v>
          </cell>
          <cell r="F1496">
            <v>43214</v>
          </cell>
          <cell r="G1496">
            <v>10730</v>
          </cell>
          <cell r="H1496">
            <v>1.05</v>
          </cell>
          <cell r="I1496">
            <v>43465</v>
          </cell>
        </row>
        <row r="1497">
          <cell r="A1497" t="str">
            <v>CABLE cobre THHN 90 - 600V 2 AWG (NO</v>
          </cell>
          <cell r="B1497">
            <v>2846</v>
          </cell>
          <cell r="C1497" t="str">
            <v>ML</v>
          </cell>
          <cell r="D1497">
            <v>10900</v>
          </cell>
          <cell r="E1497">
            <v>200079</v>
          </cell>
          <cell r="F1497">
            <v>43089</v>
          </cell>
          <cell r="G1497">
            <v>10000</v>
          </cell>
          <cell r="H1497">
            <v>1.0900000000000001</v>
          </cell>
          <cell r="I1497">
            <v>43465</v>
          </cell>
        </row>
        <row r="1498">
          <cell r="A1498" t="str">
            <v>CABLE cobre THHN 90 - 600V 2 AWG (NO</v>
          </cell>
          <cell r="B1498">
            <v>103833</v>
          </cell>
          <cell r="C1498" t="str">
            <v>ML</v>
          </cell>
          <cell r="D1498">
            <v>10355</v>
          </cell>
          <cell r="E1498">
            <v>0</v>
          </cell>
          <cell r="F1498">
            <v>42807</v>
          </cell>
          <cell r="G1498">
            <v>9500</v>
          </cell>
          <cell r="H1498">
            <v>1.0900000000000001</v>
          </cell>
          <cell r="I1498">
            <v>43465</v>
          </cell>
        </row>
        <row r="1499">
          <cell r="A1499" t="str">
            <v>CABLE cobre THHN 90 - 600V 2 AWG (NO</v>
          </cell>
          <cell r="B1499">
            <v>103893</v>
          </cell>
          <cell r="C1499" t="str">
            <v>ML</v>
          </cell>
          <cell r="D1499">
            <v>10355</v>
          </cell>
          <cell r="E1499">
            <v>0</v>
          </cell>
          <cell r="F1499">
            <v>42807</v>
          </cell>
          <cell r="G1499">
            <v>9500</v>
          </cell>
          <cell r="H1499">
            <v>1.0900000000000001</v>
          </cell>
          <cell r="I1499">
            <v>43465</v>
          </cell>
        </row>
        <row r="1500">
          <cell r="A1500" t="str">
            <v>CABLE cobre THHN 90 - 600V 2/0 AWG **</v>
          </cell>
          <cell r="B1500">
            <v>101726</v>
          </cell>
          <cell r="C1500" t="str">
            <v>ML</v>
          </cell>
          <cell r="D1500">
            <v>23990</v>
          </cell>
          <cell r="E1500">
            <v>0</v>
          </cell>
          <cell r="F1500">
            <v>43245</v>
          </cell>
          <cell r="G1500">
            <v>22848</v>
          </cell>
          <cell r="H1500">
            <v>1.05</v>
          </cell>
          <cell r="I1500">
            <v>43465</v>
          </cell>
        </row>
        <row r="1501">
          <cell r="A1501" t="str">
            <v>CABLE cobre THHN 90 - 600V 4 AWG</v>
          </cell>
          <cell r="B1501">
            <v>90004</v>
          </cell>
          <cell r="C1501" t="str">
            <v>ML</v>
          </cell>
          <cell r="D1501">
            <v>7161</v>
          </cell>
          <cell r="E1501">
            <v>0</v>
          </cell>
          <cell r="F1501">
            <v>43214</v>
          </cell>
          <cell r="G1501">
            <v>6820</v>
          </cell>
          <cell r="H1501">
            <v>1.05</v>
          </cell>
          <cell r="I1501">
            <v>43465</v>
          </cell>
        </row>
        <row r="1502">
          <cell r="A1502" t="str">
            <v>CABLE cobre THHN 90 - 600V 4 AWG (NO</v>
          </cell>
          <cell r="B1502">
            <v>2845</v>
          </cell>
          <cell r="C1502" t="str">
            <v>ML</v>
          </cell>
          <cell r="D1502">
            <v>6976</v>
          </cell>
          <cell r="E1502">
            <v>200078</v>
          </cell>
          <cell r="F1502">
            <v>42933</v>
          </cell>
          <cell r="G1502">
            <v>6400</v>
          </cell>
          <cell r="H1502">
            <v>1.0900000000000001</v>
          </cell>
          <cell r="I1502">
            <v>43465</v>
          </cell>
        </row>
        <row r="1503">
          <cell r="A1503" t="str">
            <v>CABLE cobre THHN 90 - 600V 4 AWG (NO</v>
          </cell>
          <cell r="B1503">
            <v>101412</v>
          </cell>
          <cell r="C1503" t="str">
            <v>ML</v>
          </cell>
          <cell r="D1503">
            <v>6976</v>
          </cell>
          <cell r="E1503" t="str">
            <v>26CA02</v>
          </cell>
          <cell r="F1503">
            <v>42933</v>
          </cell>
          <cell r="G1503">
            <v>6400</v>
          </cell>
          <cell r="H1503">
            <v>1.0900000000000001</v>
          </cell>
          <cell r="I1503">
            <v>43465</v>
          </cell>
        </row>
        <row r="1504">
          <cell r="A1504" t="str">
            <v>CABLE cobre THHN 90 - 600V 4 AWG (NO</v>
          </cell>
          <cell r="B1504">
            <v>101725</v>
          </cell>
          <cell r="C1504" t="str">
            <v>ML</v>
          </cell>
          <cell r="D1504">
            <v>6976</v>
          </cell>
          <cell r="E1504">
            <v>0</v>
          </cell>
          <cell r="F1504">
            <v>42860</v>
          </cell>
          <cell r="G1504">
            <v>6400</v>
          </cell>
          <cell r="H1504">
            <v>1.0900000000000001</v>
          </cell>
          <cell r="I1504">
            <v>43465</v>
          </cell>
        </row>
        <row r="1505">
          <cell r="A1505" t="str">
            <v>CABLE cobre THHN 90 - 600V 4 AWG (NO</v>
          </cell>
          <cell r="B1505">
            <v>103834</v>
          </cell>
          <cell r="C1505" t="str">
            <v>ML</v>
          </cell>
          <cell r="D1505">
            <v>6976</v>
          </cell>
          <cell r="E1505">
            <v>0</v>
          </cell>
          <cell r="F1505">
            <v>42851</v>
          </cell>
          <cell r="G1505">
            <v>6400</v>
          </cell>
          <cell r="H1505">
            <v>1.0900000000000001</v>
          </cell>
          <cell r="I1505">
            <v>43465</v>
          </cell>
        </row>
        <row r="1506">
          <cell r="A1506" t="str">
            <v>CABLE cobre THHN 90 - 600V 4 AWG (NO</v>
          </cell>
          <cell r="B1506">
            <v>103894</v>
          </cell>
          <cell r="C1506" t="str">
            <v>ML</v>
          </cell>
          <cell r="D1506">
            <v>6976</v>
          </cell>
          <cell r="E1506">
            <v>0</v>
          </cell>
          <cell r="F1506">
            <v>42860</v>
          </cell>
          <cell r="G1506">
            <v>6400</v>
          </cell>
          <cell r="H1506">
            <v>1.0900000000000001</v>
          </cell>
          <cell r="I1506">
            <v>43465</v>
          </cell>
        </row>
        <row r="1507">
          <cell r="A1507" t="str">
            <v>CABLE cobre THHN 90 - 600V 4/0 AWG **</v>
          </cell>
          <cell r="B1507">
            <v>90006</v>
          </cell>
          <cell r="C1507" t="str">
            <v>ML</v>
          </cell>
          <cell r="D1507">
            <v>35197</v>
          </cell>
          <cell r="E1507">
            <v>0</v>
          </cell>
          <cell r="F1507">
            <v>42338</v>
          </cell>
          <cell r="G1507">
            <v>28850</v>
          </cell>
          <cell r="H1507">
            <v>1.22</v>
          </cell>
          <cell r="I1507">
            <v>43465</v>
          </cell>
        </row>
        <row r="1508">
          <cell r="A1508" t="str">
            <v>CABLE cobre THHN 90 - 600V 4/0 AWG **</v>
          </cell>
          <cell r="B1508">
            <v>101727</v>
          </cell>
          <cell r="C1508" t="str">
            <v>ML</v>
          </cell>
          <cell r="D1508">
            <v>36173</v>
          </cell>
          <cell r="E1508">
            <v>0</v>
          </cell>
          <cell r="F1508">
            <v>43265</v>
          </cell>
          <cell r="G1508">
            <v>34450</v>
          </cell>
          <cell r="H1508">
            <v>1.05</v>
          </cell>
          <cell r="I1508">
            <v>43465</v>
          </cell>
        </row>
        <row r="1509">
          <cell r="A1509" t="str">
            <v>CABLE cobre THHN 90 - 600V 6 AWG</v>
          </cell>
          <cell r="B1509">
            <v>103895</v>
          </cell>
          <cell r="C1509" t="str">
            <v>ML</v>
          </cell>
          <cell r="D1509">
            <v>4627</v>
          </cell>
          <cell r="E1509">
            <v>0</v>
          </cell>
          <cell r="F1509">
            <v>43180</v>
          </cell>
          <cell r="G1509">
            <v>4407</v>
          </cell>
          <cell r="H1509">
            <v>1.05</v>
          </cell>
          <cell r="I1509">
            <v>43465</v>
          </cell>
        </row>
        <row r="1510">
          <cell r="A1510" t="str">
            <v>CABLE cobre THHN 90 - 600V 6 AWG (NO</v>
          </cell>
          <cell r="B1510">
            <v>2844</v>
          </cell>
          <cell r="C1510" t="str">
            <v>ML</v>
          </cell>
          <cell r="D1510">
            <v>4197</v>
          </cell>
          <cell r="E1510">
            <v>200077</v>
          </cell>
          <cell r="F1510">
            <v>42933</v>
          </cell>
          <cell r="G1510">
            <v>3850</v>
          </cell>
          <cell r="H1510">
            <v>1.0900000000000001</v>
          </cell>
          <cell r="I1510">
            <v>43465</v>
          </cell>
        </row>
        <row r="1511">
          <cell r="A1511" t="str">
            <v>CABLE cobre THHN 90 - 600V 6 AWG (NO</v>
          </cell>
          <cell r="B1511">
            <v>90010</v>
          </cell>
          <cell r="C1511" t="str">
            <v>ML</v>
          </cell>
          <cell r="D1511">
            <v>4197</v>
          </cell>
          <cell r="E1511">
            <v>0</v>
          </cell>
          <cell r="F1511">
            <v>42933</v>
          </cell>
          <cell r="G1511">
            <v>3850</v>
          </cell>
          <cell r="H1511">
            <v>1.0900000000000001</v>
          </cell>
          <cell r="I1511">
            <v>43465</v>
          </cell>
        </row>
        <row r="1512">
          <cell r="A1512" t="str">
            <v>CABLE cobre THHN 90 - 600V 6 AWG (NO</v>
          </cell>
          <cell r="B1512">
            <v>101425</v>
          </cell>
          <cell r="C1512" t="str">
            <v>ML</v>
          </cell>
          <cell r="D1512">
            <v>4197</v>
          </cell>
          <cell r="E1512" t="str">
            <v>FACOMEC</v>
          </cell>
          <cell r="F1512">
            <v>42933</v>
          </cell>
          <cell r="G1512">
            <v>3850</v>
          </cell>
          <cell r="H1512">
            <v>1.0900000000000001</v>
          </cell>
          <cell r="I1512">
            <v>43465</v>
          </cell>
        </row>
        <row r="1513">
          <cell r="A1513" t="str">
            <v>CABLE cobre THHN 90 - 600V 6 AWG (NO</v>
          </cell>
          <cell r="B1513">
            <v>101731</v>
          </cell>
          <cell r="C1513" t="str">
            <v>ML</v>
          </cell>
          <cell r="D1513">
            <v>4197</v>
          </cell>
          <cell r="E1513">
            <v>0</v>
          </cell>
          <cell r="F1513">
            <v>42933</v>
          </cell>
          <cell r="G1513">
            <v>3850</v>
          </cell>
          <cell r="H1513">
            <v>1.0900000000000001</v>
          </cell>
          <cell r="I1513">
            <v>43465</v>
          </cell>
        </row>
        <row r="1514">
          <cell r="A1514" t="str">
            <v>CABLE cobre THHN 90 - 600V 6 AWG (NO</v>
          </cell>
          <cell r="B1514">
            <v>103835</v>
          </cell>
          <cell r="C1514" t="str">
            <v>ML</v>
          </cell>
          <cell r="D1514">
            <v>4197</v>
          </cell>
          <cell r="E1514">
            <v>0</v>
          </cell>
          <cell r="F1514">
            <v>42933</v>
          </cell>
          <cell r="G1514">
            <v>3850</v>
          </cell>
          <cell r="H1514">
            <v>1.0900000000000001</v>
          </cell>
          <cell r="I1514">
            <v>43465</v>
          </cell>
        </row>
        <row r="1515">
          <cell r="A1515" t="str">
            <v>CABLE cobre THHN 90 - 600V 8 AWG **</v>
          </cell>
          <cell r="B1515">
            <v>101730</v>
          </cell>
          <cell r="C1515" t="str">
            <v>ML</v>
          </cell>
          <cell r="D1515">
            <v>2783</v>
          </cell>
          <cell r="E1515">
            <v>0</v>
          </cell>
          <cell r="F1515">
            <v>43321</v>
          </cell>
          <cell r="G1515">
            <v>2650</v>
          </cell>
          <cell r="H1515">
            <v>1.05</v>
          </cell>
          <cell r="I1515">
            <v>43465</v>
          </cell>
        </row>
        <row r="1516">
          <cell r="A1516" t="str">
            <v>CABLE cobre THHN 90-600V 3/0 AWG</v>
          </cell>
          <cell r="B1516">
            <v>102275</v>
          </cell>
          <cell r="C1516" t="str">
            <v>ML</v>
          </cell>
          <cell r="D1516">
            <v>30650</v>
          </cell>
          <cell r="E1516">
            <v>0</v>
          </cell>
          <cell r="F1516">
            <v>43266</v>
          </cell>
          <cell r="G1516">
            <v>29190</v>
          </cell>
          <cell r="H1516">
            <v>1.05</v>
          </cell>
          <cell r="I1516">
            <v>43465</v>
          </cell>
        </row>
        <row r="1517">
          <cell r="A1517" t="str">
            <v>Cable cobre THHN 90-600V-2 AWG (NO USAR)</v>
          </cell>
          <cell r="B1517">
            <v>101728</v>
          </cell>
          <cell r="C1517" t="str">
            <v>ML</v>
          </cell>
          <cell r="D1517">
            <v>9205</v>
          </cell>
          <cell r="E1517">
            <v>0</v>
          </cell>
          <cell r="F1517">
            <v>42618</v>
          </cell>
          <cell r="G1517">
            <v>8004</v>
          </cell>
          <cell r="H1517">
            <v>1.1499999999999999</v>
          </cell>
          <cell r="I1517">
            <v>43465</v>
          </cell>
        </row>
        <row r="1518">
          <cell r="A1518" t="str">
            <v>CABLE Cu 15 KV ,XLPE AWG 3#2 apantallado</v>
          </cell>
          <cell r="B1518">
            <v>101600</v>
          </cell>
          <cell r="C1518" t="str">
            <v>ML</v>
          </cell>
          <cell r="D1518">
            <v>89459</v>
          </cell>
          <cell r="E1518">
            <v>0</v>
          </cell>
          <cell r="F1518">
            <v>43362</v>
          </cell>
          <cell r="G1518">
            <v>85199</v>
          </cell>
          <cell r="H1518">
            <v>1.05</v>
          </cell>
          <cell r="I1518">
            <v>43465</v>
          </cell>
        </row>
        <row r="1519">
          <cell r="A1519" t="str">
            <v>Cable Cu 15 KV, Nº 2 XLPE 90°C aislamiento 100</v>
          </cell>
          <cell r="B1519">
            <v>101512</v>
          </cell>
          <cell r="C1519" t="str">
            <v>ML</v>
          </cell>
          <cell r="D1519">
            <v>28777</v>
          </cell>
          <cell r="E1519" t="str">
            <v>26CA1/0</v>
          </cell>
          <cell r="F1519">
            <v>41759</v>
          </cell>
          <cell r="G1519">
            <v>22839</v>
          </cell>
          <cell r="H1519">
            <v>1.26</v>
          </cell>
          <cell r="I1519">
            <v>43465</v>
          </cell>
        </row>
        <row r="1520">
          <cell r="A1520" t="str">
            <v>Cable Cu 15 KV,3 # 2/0 XLPE 90°C aislameinto 100</v>
          </cell>
          <cell r="B1520">
            <v>101511</v>
          </cell>
          <cell r="C1520" t="str">
            <v>ML</v>
          </cell>
          <cell r="D1520">
            <v>41160</v>
          </cell>
          <cell r="E1520" t="str">
            <v>26CA1/0</v>
          </cell>
          <cell r="F1520">
            <v>40428</v>
          </cell>
          <cell r="G1520">
            <v>30044</v>
          </cell>
          <cell r="H1520">
            <v>1.37</v>
          </cell>
          <cell r="I1520">
            <v>43465</v>
          </cell>
        </row>
        <row r="1521">
          <cell r="A1521" t="str">
            <v>Cable Cu Aislado N°12 AWG-600V -LSZH</v>
          </cell>
          <cell r="B1521">
            <v>106839</v>
          </cell>
          <cell r="C1521" t="str">
            <v>ML</v>
          </cell>
          <cell r="D1521">
            <v>1484</v>
          </cell>
          <cell r="E1521">
            <v>0</v>
          </cell>
          <cell r="F1521">
            <v>43251</v>
          </cell>
          <cell r="G1521">
            <v>1413</v>
          </cell>
          <cell r="H1521">
            <v>1.05</v>
          </cell>
          <cell r="I1521">
            <v>43465</v>
          </cell>
        </row>
        <row r="1522">
          <cell r="A1522" t="str">
            <v>CABLE Cu THW N°2 (NO USAR)</v>
          </cell>
          <cell r="B1522">
            <v>101411</v>
          </cell>
          <cell r="C1522" t="str">
            <v>ML</v>
          </cell>
          <cell r="D1522">
            <v>9072</v>
          </cell>
          <cell r="E1522" t="str">
            <v>26CA02</v>
          </cell>
          <cell r="F1522">
            <v>41801</v>
          </cell>
          <cell r="G1522">
            <v>7200</v>
          </cell>
          <cell r="H1522">
            <v>1.26</v>
          </cell>
          <cell r="I1522">
            <v>43465</v>
          </cell>
        </row>
        <row r="1523">
          <cell r="A1523" t="str">
            <v>CABLE Cu(2/0)XLPE - 15 KV M.T.</v>
          </cell>
          <cell r="B1523">
            <v>105108</v>
          </cell>
          <cell r="C1523" t="str">
            <v>ML</v>
          </cell>
          <cell r="D1523">
            <v>44981</v>
          </cell>
          <cell r="E1523">
            <v>0</v>
          </cell>
          <cell r="F1523">
            <v>43179</v>
          </cell>
          <cell r="G1523">
            <v>42839</v>
          </cell>
          <cell r="H1523">
            <v>1.05</v>
          </cell>
          <cell r="I1523">
            <v>43465</v>
          </cell>
        </row>
        <row r="1524">
          <cell r="A1524" t="str">
            <v>Cable de aluminio desnudo calibre #2AWG</v>
          </cell>
          <cell r="B1524">
            <v>105620</v>
          </cell>
          <cell r="C1524" t="str">
            <v>ML</v>
          </cell>
          <cell r="D1524">
            <v>1464</v>
          </cell>
          <cell r="E1524">
            <v>0</v>
          </cell>
          <cell r="F1524">
            <v>43322</v>
          </cell>
          <cell r="G1524">
            <v>1394</v>
          </cell>
          <cell r="H1524">
            <v>1.05</v>
          </cell>
          <cell r="I1524">
            <v>43465</v>
          </cell>
        </row>
        <row r="1525">
          <cell r="A1525" t="str">
            <v>Cable de Belden 1 par</v>
          </cell>
          <cell r="B1525">
            <v>102360</v>
          </cell>
          <cell r="C1525" t="str">
            <v>ML</v>
          </cell>
          <cell r="D1525">
            <v>2085</v>
          </cell>
          <cell r="E1525" t="str">
            <v>26CA02</v>
          </cell>
          <cell r="F1525">
            <v>40130</v>
          </cell>
          <cell r="G1525">
            <v>1500</v>
          </cell>
          <cell r="H1525">
            <v>1.39</v>
          </cell>
          <cell r="I1525">
            <v>43465</v>
          </cell>
        </row>
        <row r="1526">
          <cell r="A1526" t="str">
            <v>Cable de cobre desnudo # 10 (sum+transp+inst)</v>
          </cell>
          <cell r="B1526">
            <v>102323</v>
          </cell>
          <cell r="C1526" t="str">
            <v>ML</v>
          </cell>
          <cell r="D1526">
            <v>4487</v>
          </cell>
          <cell r="E1526" t="str">
            <v>26CA1/0</v>
          </cell>
          <cell r="F1526">
            <v>40430</v>
          </cell>
          <cell r="G1526">
            <v>3275</v>
          </cell>
          <cell r="H1526">
            <v>1.37</v>
          </cell>
          <cell r="I1526">
            <v>43465</v>
          </cell>
        </row>
        <row r="1527">
          <cell r="A1527" t="str">
            <v>Cable de cobre desnudo # 2 (suministro)</v>
          </cell>
          <cell r="B1527">
            <v>101484</v>
          </cell>
          <cell r="C1527" t="str">
            <v>ML</v>
          </cell>
          <cell r="D1527">
            <v>12044</v>
          </cell>
          <cell r="E1527" t="str">
            <v>26CA1/0</v>
          </cell>
          <cell r="F1527">
            <v>43173</v>
          </cell>
          <cell r="G1527">
            <v>11470</v>
          </cell>
          <cell r="H1527">
            <v>1.05</v>
          </cell>
          <cell r="I1527">
            <v>43465</v>
          </cell>
        </row>
        <row r="1528">
          <cell r="A1528" t="str">
            <v>CABLE DE COBRE DESNUDO N°10</v>
          </cell>
          <cell r="B1528">
            <v>104978</v>
          </cell>
          <cell r="C1528" t="str">
            <v>ML</v>
          </cell>
          <cell r="D1528">
            <v>1881</v>
          </cell>
          <cell r="E1528">
            <v>0</v>
          </cell>
          <cell r="F1528">
            <v>42775</v>
          </cell>
          <cell r="G1528">
            <v>1725.5</v>
          </cell>
          <cell r="H1528">
            <v>1.0900000000000001</v>
          </cell>
          <cell r="I1528">
            <v>43465</v>
          </cell>
        </row>
        <row r="1529">
          <cell r="A1529" t="str">
            <v>CABLE DE COBRE DESNUDO N°8</v>
          </cell>
          <cell r="B1529">
            <v>104977</v>
          </cell>
          <cell r="C1529" t="str">
            <v>ML</v>
          </cell>
          <cell r="D1529">
            <v>2607</v>
          </cell>
          <cell r="E1529">
            <v>0</v>
          </cell>
          <cell r="F1529">
            <v>43322</v>
          </cell>
          <cell r="G1529">
            <v>2483</v>
          </cell>
          <cell r="H1529">
            <v>1.05</v>
          </cell>
          <cell r="I1529">
            <v>43465</v>
          </cell>
        </row>
        <row r="1530">
          <cell r="A1530" t="str">
            <v>Cable de control AWG 3X18</v>
          </cell>
          <cell r="B1530">
            <v>104251</v>
          </cell>
          <cell r="C1530" t="str">
            <v>ML</v>
          </cell>
          <cell r="D1530">
            <v>4373</v>
          </cell>
          <cell r="E1530">
            <v>0</v>
          </cell>
          <cell r="F1530">
            <v>43256</v>
          </cell>
          <cell r="G1530">
            <v>4165</v>
          </cell>
          <cell r="H1530">
            <v>1.05</v>
          </cell>
          <cell r="I1530">
            <v>43465</v>
          </cell>
        </row>
        <row r="1531">
          <cell r="A1531" t="str">
            <v>CABLE DE Cu DESNUDO N°12</v>
          </cell>
          <cell r="B1531">
            <v>105114</v>
          </cell>
          <cell r="C1531" t="str">
            <v>ML</v>
          </cell>
          <cell r="D1531">
            <v>903</v>
          </cell>
          <cell r="E1531">
            <v>0</v>
          </cell>
          <cell r="F1531">
            <v>42262</v>
          </cell>
          <cell r="G1531">
            <v>740</v>
          </cell>
          <cell r="H1531">
            <v>1.22</v>
          </cell>
          <cell r="I1531">
            <v>43465</v>
          </cell>
        </row>
        <row r="1532">
          <cell r="A1532" t="str">
            <v>CABLE DE NEOPRENO 2X18 TELEFONICA</v>
          </cell>
          <cell r="B1532">
            <v>103256</v>
          </cell>
          <cell r="C1532" t="str">
            <v>ML</v>
          </cell>
          <cell r="D1532">
            <v>815</v>
          </cell>
          <cell r="E1532">
            <v>0</v>
          </cell>
          <cell r="F1532">
            <v>40431</v>
          </cell>
          <cell r="G1532">
            <v>595</v>
          </cell>
          <cell r="H1532">
            <v>1.37</v>
          </cell>
          <cell r="I1532">
            <v>43465</v>
          </cell>
        </row>
        <row r="1533">
          <cell r="A1533" t="str">
            <v>Cable desnudo # 2 AWG instalaciones internas</v>
          </cell>
          <cell r="B1533">
            <v>101473</v>
          </cell>
          <cell r="C1533" t="str">
            <v>ML</v>
          </cell>
          <cell r="D1533">
            <v>9699</v>
          </cell>
          <cell r="E1533" t="str">
            <v>26CA1/0</v>
          </cell>
          <cell r="F1533">
            <v>42248</v>
          </cell>
          <cell r="G1533">
            <v>7950</v>
          </cell>
          <cell r="H1533">
            <v>1.22</v>
          </cell>
          <cell r="I1533">
            <v>43465</v>
          </cell>
        </row>
        <row r="1534">
          <cell r="A1534" t="str">
            <v>Cable desnudo # 2/0 enterrado</v>
          </cell>
          <cell r="B1534">
            <v>101475</v>
          </cell>
          <cell r="C1534" t="str">
            <v>ML</v>
          </cell>
          <cell r="D1534">
            <v>20080</v>
          </cell>
          <cell r="E1534" t="str">
            <v>26CA1/0</v>
          </cell>
          <cell r="F1534">
            <v>42837</v>
          </cell>
          <cell r="G1534">
            <v>18422.29</v>
          </cell>
          <cell r="H1534">
            <v>1.0900000000000001</v>
          </cell>
          <cell r="I1534">
            <v>43465</v>
          </cell>
        </row>
        <row r="1535">
          <cell r="A1535" t="str">
            <v>CABLE DESNUDO Nº14 **</v>
          </cell>
          <cell r="B1535">
            <v>103883</v>
          </cell>
          <cell r="C1535" t="str">
            <v>ML</v>
          </cell>
          <cell r="D1535">
            <v>610</v>
          </cell>
          <cell r="E1535">
            <v>0</v>
          </cell>
          <cell r="F1535">
            <v>42114</v>
          </cell>
          <cell r="G1535">
            <v>500</v>
          </cell>
          <cell r="H1535">
            <v>1.22</v>
          </cell>
          <cell r="I1535">
            <v>43465</v>
          </cell>
        </row>
        <row r="1536">
          <cell r="A1536" t="str">
            <v>CABLE DUPLEX 2 X 18 AWG 18, 600V 100%</v>
          </cell>
          <cell r="B1536">
            <v>106595</v>
          </cell>
          <cell r="C1536" t="str">
            <v>ML</v>
          </cell>
          <cell r="D1536">
            <v>973</v>
          </cell>
          <cell r="E1536">
            <v>0</v>
          </cell>
          <cell r="F1536">
            <v>43004</v>
          </cell>
          <cell r="G1536">
            <v>893</v>
          </cell>
          <cell r="H1536">
            <v>1.0900000000000001</v>
          </cell>
          <cell r="I1536">
            <v>43465</v>
          </cell>
        </row>
        <row r="1537">
          <cell r="A1537" t="str">
            <v>cable duplex 2 x14</v>
          </cell>
          <cell r="B1537">
            <v>103845</v>
          </cell>
          <cell r="C1537" t="str">
            <v>ML</v>
          </cell>
          <cell r="D1537">
            <v>1890</v>
          </cell>
          <cell r="E1537">
            <v>0</v>
          </cell>
          <cell r="F1537">
            <v>43199</v>
          </cell>
          <cell r="G1537">
            <v>1800</v>
          </cell>
          <cell r="H1537">
            <v>1.05</v>
          </cell>
          <cell r="I1537">
            <v>43465</v>
          </cell>
        </row>
        <row r="1538">
          <cell r="A1538" t="str">
            <v>CABLE DUPLEX 2X10 AWG</v>
          </cell>
          <cell r="B1538">
            <v>104097</v>
          </cell>
          <cell r="C1538" t="str">
            <v>ML</v>
          </cell>
          <cell r="D1538">
            <v>5195</v>
          </cell>
          <cell r="E1538">
            <v>0</v>
          </cell>
          <cell r="F1538">
            <v>43174</v>
          </cell>
          <cell r="G1538">
            <v>4948</v>
          </cell>
          <cell r="H1538">
            <v>1.05</v>
          </cell>
          <cell r="I1538">
            <v>43465</v>
          </cell>
        </row>
        <row r="1539">
          <cell r="A1539" t="str">
            <v>CABLE DUPLEX 2X12 (ROLLO X 100 Mts)</v>
          </cell>
          <cell r="B1539">
            <v>106542</v>
          </cell>
          <cell r="C1539" t="str">
            <v>ML</v>
          </cell>
          <cell r="D1539">
            <v>2625</v>
          </cell>
          <cell r="E1539">
            <v>0</v>
          </cell>
          <cell r="F1539">
            <v>43196</v>
          </cell>
          <cell r="G1539">
            <v>2500</v>
          </cell>
          <cell r="H1539">
            <v>1.05</v>
          </cell>
          <cell r="I1539">
            <v>43465</v>
          </cell>
        </row>
        <row r="1540">
          <cell r="A1540" t="str">
            <v>CABLE DUPLEX 2X20 (GRIS)</v>
          </cell>
          <cell r="B1540">
            <v>105196</v>
          </cell>
          <cell r="C1540" t="str">
            <v>ML</v>
          </cell>
          <cell r="D1540">
            <v>520</v>
          </cell>
          <cell r="E1540">
            <v>0</v>
          </cell>
          <cell r="F1540">
            <v>41808</v>
          </cell>
          <cell r="G1540">
            <v>413</v>
          </cell>
          <cell r="H1540">
            <v>1.26</v>
          </cell>
          <cell r="I1540">
            <v>43465</v>
          </cell>
        </row>
        <row r="1541">
          <cell r="A1541" t="str">
            <v>CABLE DUPLEX Cu N°12</v>
          </cell>
          <cell r="B1541">
            <v>102671</v>
          </cell>
          <cell r="C1541" t="str">
            <v>ML</v>
          </cell>
          <cell r="D1541">
            <v>2329</v>
          </cell>
          <cell r="E1541" t="str">
            <v>26CA1/0</v>
          </cell>
          <cell r="F1541">
            <v>40280</v>
          </cell>
          <cell r="G1541">
            <v>1700</v>
          </cell>
          <cell r="H1541">
            <v>1.37</v>
          </cell>
          <cell r="I1541">
            <v>43465</v>
          </cell>
        </row>
        <row r="1542">
          <cell r="A1542" t="str">
            <v>CABLE EN ACERO GALVANIZADO Ø1/8"(7X7)</v>
          </cell>
          <cell r="B1542">
            <v>105641</v>
          </cell>
          <cell r="C1542" t="str">
            <v>ML</v>
          </cell>
          <cell r="D1542">
            <v>654</v>
          </cell>
          <cell r="E1542">
            <v>0</v>
          </cell>
          <cell r="F1542">
            <v>42828</v>
          </cell>
          <cell r="G1542">
            <v>600</v>
          </cell>
          <cell r="H1542">
            <v>1.0900000000000001</v>
          </cell>
          <cell r="I1542">
            <v>43465</v>
          </cell>
        </row>
        <row r="1543">
          <cell r="A1543" t="str">
            <v>CABLE ENCAUCHETADO 2 x 12 SPT - 60 C 300V</v>
          </cell>
          <cell r="B1543">
            <v>2758</v>
          </cell>
          <cell r="C1543" t="str">
            <v>ML</v>
          </cell>
          <cell r="D1543">
            <v>3935</v>
          </cell>
          <cell r="E1543" t="str">
            <v>0461061A</v>
          </cell>
          <cell r="F1543">
            <v>43182</v>
          </cell>
          <cell r="G1543">
            <v>3748</v>
          </cell>
          <cell r="H1543">
            <v>1.05</v>
          </cell>
          <cell r="I1543">
            <v>43465</v>
          </cell>
        </row>
        <row r="1544">
          <cell r="A1544" t="str">
            <v>CABLE ENCAUCHETADO 2 x 16 SPT - 60 C 300V</v>
          </cell>
          <cell r="B1544">
            <v>2759</v>
          </cell>
          <cell r="C1544" t="str">
            <v>ML</v>
          </cell>
          <cell r="D1544">
            <v>1690</v>
          </cell>
          <cell r="E1544" t="str">
            <v>FACOMEC</v>
          </cell>
          <cell r="F1544">
            <v>42775</v>
          </cell>
          <cell r="G1544">
            <v>1550</v>
          </cell>
          <cell r="H1544">
            <v>1.0900000000000001</v>
          </cell>
          <cell r="I1544">
            <v>43465</v>
          </cell>
        </row>
        <row r="1545">
          <cell r="A1545" t="str">
            <v>CABLE ENCAUCHETADO 2 x 8 ST</v>
          </cell>
          <cell r="B1545">
            <v>2757</v>
          </cell>
          <cell r="C1545" t="str">
            <v>ML</v>
          </cell>
          <cell r="D1545">
            <v>8839</v>
          </cell>
          <cell r="E1545">
            <v>2.6E+209</v>
          </cell>
          <cell r="F1545">
            <v>40428</v>
          </cell>
          <cell r="G1545">
            <v>6452</v>
          </cell>
          <cell r="H1545">
            <v>1.37</v>
          </cell>
          <cell r="I1545">
            <v>43465</v>
          </cell>
        </row>
        <row r="1546">
          <cell r="A1546" t="str">
            <v>CABLE ENCAUCHETADO 2 x12 SPT - 60 C 300V</v>
          </cell>
          <cell r="B1546">
            <v>102587</v>
          </cell>
          <cell r="C1546" t="str">
            <v>ML</v>
          </cell>
          <cell r="D1546">
            <v>3935</v>
          </cell>
          <cell r="E1546" t="str">
            <v>0461061A</v>
          </cell>
          <cell r="F1546">
            <v>43182</v>
          </cell>
          <cell r="G1546">
            <v>3748</v>
          </cell>
          <cell r="H1546">
            <v>1.05</v>
          </cell>
          <cell r="I1546">
            <v>43465</v>
          </cell>
        </row>
        <row r="1547">
          <cell r="A1547" t="str">
            <v>cable encauchetado 2 x18</v>
          </cell>
          <cell r="B1547">
            <v>103839</v>
          </cell>
          <cell r="C1547" t="str">
            <v>ML</v>
          </cell>
          <cell r="D1547">
            <v>1334</v>
          </cell>
          <cell r="E1547">
            <v>0</v>
          </cell>
          <cell r="F1547">
            <v>43214</v>
          </cell>
          <cell r="G1547">
            <v>1270</v>
          </cell>
          <cell r="H1547">
            <v>1.05</v>
          </cell>
          <cell r="I1547">
            <v>43465</v>
          </cell>
        </row>
        <row r="1548">
          <cell r="A1548" t="str">
            <v>CABLE ENCAUCHETADO 2x8</v>
          </cell>
          <cell r="B1548">
            <v>103212</v>
          </cell>
          <cell r="C1548" t="str">
            <v>ML</v>
          </cell>
          <cell r="D1548">
            <v>5206</v>
          </cell>
          <cell r="E1548" t="str">
            <v>26E308</v>
          </cell>
          <cell r="F1548">
            <v>40428</v>
          </cell>
          <cell r="G1548">
            <v>3800</v>
          </cell>
          <cell r="H1548">
            <v>1.37</v>
          </cell>
          <cell r="I1548">
            <v>43465</v>
          </cell>
        </row>
        <row r="1549">
          <cell r="A1549" t="str">
            <v>CABLE ENCAUCHETADO 3 x 8 ST</v>
          </cell>
          <cell r="B1549">
            <v>758</v>
          </cell>
          <cell r="C1549" t="str">
            <v>ML</v>
          </cell>
          <cell r="D1549">
            <v>12639</v>
          </cell>
          <cell r="E1549" t="str">
            <v>26E308</v>
          </cell>
          <cell r="F1549">
            <v>43173</v>
          </cell>
          <cell r="G1549">
            <v>12037</v>
          </cell>
          <cell r="H1549">
            <v>1.05</v>
          </cell>
          <cell r="I1549">
            <v>43465</v>
          </cell>
        </row>
        <row r="1550">
          <cell r="A1550" t="str">
            <v>CABLE ENCAUCHETADO 3 x12</v>
          </cell>
          <cell r="B1550">
            <v>103100</v>
          </cell>
          <cell r="C1550" t="str">
            <v>ML</v>
          </cell>
          <cell r="D1550">
            <v>4591</v>
          </cell>
          <cell r="E1550" t="str">
            <v>26E308</v>
          </cell>
          <cell r="F1550">
            <v>42857</v>
          </cell>
          <cell r="G1550">
            <v>4212</v>
          </cell>
          <cell r="H1550">
            <v>1.0900000000000001</v>
          </cell>
          <cell r="I1550">
            <v>43465</v>
          </cell>
        </row>
        <row r="1551">
          <cell r="A1551" t="str">
            <v>Cable Encauchetado 3 x12</v>
          </cell>
          <cell r="B1551">
            <v>103841</v>
          </cell>
          <cell r="C1551" t="str">
            <v>ML</v>
          </cell>
          <cell r="D1551">
            <v>4604</v>
          </cell>
          <cell r="E1551">
            <v>0</v>
          </cell>
          <cell r="F1551">
            <v>43244</v>
          </cell>
          <cell r="G1551">
            <v>4385</v>
          </cell>
          <cell r="H1551">
            <v>1.05</v>
          </cell>
          <cell r="I1551">
            <v>43465</v>
          </cell>
        </row>
        <row r="1552">
          <cell r="A1552" t="str">
            <v>CABLE ENCAUCHETADO 3 x14 (600V)</v>
          </cell>
          <cell r="B1552">
            <v>103840</v>
          </cell>
          <cell r="C1552" t="str">
            <v>ML</v>
          </cell>
          <cell r="D1552">
            <v>3518</v>
          </cell>
          <cell r="E1552">
            <v>0</v>
          </cell>
          <cell r="F1552">
            <v>43214</v>
          </cell>
          <cell r="G1552">
            <v>3350</v>
          </cell>
          <cell r="H1552">
            <v>1.05</v>
          </cell>
          <cell r="I1552">
            <v>43465</v>
          </cell>
        </row>
        <row r="1553">
          <cell r="A1553" t="str">
            <v>CABLE ENCAUCHETADO 3X10</v>
          </cell>
          <cell r="B1553">
            <v>1237</v>
          </cell>
          <cell r="C1553" t="str">
            <v>ML</v>
          </cell>
          <cell r="D1553">
            <v>10117</v>
          </cell>
          <cell r="E1553">
            <v>0</v>
          </cell>
          <cell r="F1553">
            <v>40795</v>
          </cell>
          <cell r="G1553">
            <v>7550</v>
          </cell>
          <cell r="H1553">
            <v>1.34</v>
          </cell>
          <cell r="I1553">
            <v>43465</v>
          </cell>
        </row>
        <row r="1554">
          <cell r="A1554" t="str">
            <v>cable encauchetado 3x10</v>
          </cell>
          <cell r="B1554">
            <v>103842</v>
          </cell>
          <cell r="C1554" t="str">
            <v>ML</v>
          </cell>
          <cell r="D1554">
            <v>5980</v>
          </cell>
          <cell r="E1554">
            <v>0</v>
          </cell>
          <cell r="F1554">
            <v>42485</v>
          </cell>
          <cell r="G1554">
            <v>5200</v>
          </cell>
          <cell r="H1554">
            <v>1.1499999999999999</v>
          </cell>
          <cell r="I1554">
            <v>43465</v>
          </cell>
        </row>
        <row r="1555">
          <cell r="A1555" t="str">
            <v>Cable Encauchetado 3X12 Cu THHN/THWN 600</v>
          </cell>
          <cell r="B1555">
            <v>102272</v>
          </cell>
          <cell r="C1555" t="str">
            <v>ML</v>
          </cell>
          <cell r="D1555">
            <v>4537</v>
          </cell>
          <cell r="E1555">
            <v>200305</v>
          </cell>
          <cell r="F1555">
            <v>42250</v>
          </cell>
          <cell r="G1555">
            <v>3719</v>
          </cell>
          <cell r="H1555">
            <v>1.22</v>
          </cell>
          <cell r="I1555">
            <v>43465</v>
          </cell>
        </row>
        <row r="1556">
          <cell r="A1556" t="str">
            <v>CABLE ENCAUCHETADO 3X16 AWG</v>
          </cell>
          <cell r="B1556">
            <v>106098</v>
          </cell>
          <cell r="C1556" t="str">
            <v>ML</v>
          </cell>
          <cell r="D1556">
            <v>2048</v>
          </cell>
          <cell r="E1556">
            <v>0</v>
          </cell>
          <cell r="F1556">
            <v>43362</v>
          </cell>
          <cell r="G1556">
            <v>1950</v>
          </cell>
          <cell r="H1556">
            <v>1.05</v>
          </cell>
          <cell r="I1556">
            <v>43465</v>
          </cell>
        </row>
        <row r="1557">
          <cell r="A1557" t="str">
            <v>CABLE ENCAUCHETADO DE 3 X 12 **</v>
          </cell>
          <cell r="B1557">
            <v>103072</v>
          </cell>
          <cell r="C1557" t="str">
            <v>ML</v>
          </cell>
          <cell r="D1557">
            <v>4674</v>
          </cell>
          <cell r="E1557">
            <v>0</v>
          </cell>
          <cell r="F1557">
            <v>43199</v>
          </cell>
          <cell r="G1557">
            <v>4451.79</v>
          </cell>
          <cell r="H1557">
            <v>1.05</v>
          </cell>
          <cell r="I1557">
            <v>43465</v>
          </cell>
        </row>
        <row r="1558">
          <cell r="A1558" t="str">
            <v>CABLE ENCAUCHETADO DE 4 X 8</v>
          </cell>
          <cell r="B1558">
            <v>106471</v>
          </cell>
          <cell r="C1558" t="str">
            <v>ML</v>
          </cell>
          <cell r="D1558">
            <v>15112</v>
          </cell>
          <cell r="E1558">
            <v>0</v>
          </cell>
          <cell r="F1558">
            <v>42986</v>
          </cell>
          <cell r="G1558">
            <v>13864</v>
          </cell>
          <cell r="H1558">
            <v>1.0900000000000001</v>
          </cell>
          <cell r="I1558">
            <v>43465</v>
          </cell>
        </row>
        <row r="1559">
          <cell r="A1559" t="str">
            <v>Cable FTP categoría 6A blindado.</v>
          </cell>
          <cell r="B1559">
            <v>107246</v>
          </cell>
          <cell r="C1559" t="str">
            <v>UNI</v>
          </cell>
          <cell r="D1559">
            <v>1890</v>
          </cell>
          <cell r="E1559">
            <v>0</v>
          </cell>
          <cell r="F1559">
            <v>43411</v>
          </cell>
          <cell r="G1559">
            <v>1800</v>
          </cell>
          <cell r="H1559">
            <v>1.05</v>
          </cell>
          <cell r="I1559">
            <v>43465</v>
          </cell>
        </row>
        <row r="1560">
          <cell r="A1560" t="str">
            <v>Cable Guaya de acero 1/4"Cerram-Fortinet **</v>
          </cell>
          <cell r="B1560">
            <v>100458</v>
          </cell>
          <cell r="C1560" t="str">
            <v>ML</v>
          </cell>
          <cell r="D1560">
            <v>1553</v>
          </cell>
          <cell r="E1560">
            <v>0</v>
          </cell>
          <cell r="F1560">
            <v>43203</v>
          </cell>
          <cell r="G1560">
            <v>1479</v>
          </cell>
          <cell r="H1560">
            <v>1.05</v>
          </cell>
          <cell r="I1560">
            <v>43465</v>
          </cell>
        </row>
        <row r="1561">
          <cell r="A1561" t="str">
            <v>Cable HDMI 4K 15m</v>
          </cell>
          <cell r="B1561">
            <v>107238</v>
          </cell>
          <cell r="C1561" t="str">
            <v>UNI</v>
          </cell>
          <cell r="D1561">
            <v>29400</v>
          </cell>
          <cell r="E1561">
            <v>0</v>
          </cell>
          <cell r="F1561">
            <v>43411</v>
          </cell>
          <cell r="G1561">
            <v>28000</v>
          </cell>
          <cell r="H1561">
            <v>1.05</v>
          </cell>
          <cell r="I1561">
            <v>43465</v>
          </cell>
        </row>
        <row r="1562">
          <cell r="A1562" t="str">
            <v>CABLE LS #10</v>
          </cell>
          <cell r="B1562">
            <v>106856</v>
          </cell>
          <cell r="C1562" t="str">
            <v>ML</v>
          </cell>
          <cell r="D1562">
            <v>2007</v>
          </cell>
          <cell r="E1562">
            <v>0</v>
          </cell>
          <cell r="F1562">
            <v>43276</v>
          </cell>
          <cell r="G1562">
            <v>1911</v>
          </cell>
          <cell r="H1562">
            <v>1.05</v>
          </cell>
          <cell r="I1562">
            <v>43465</v>
          </cell>
        </row>
        <row r="1563">
          <cell r="A1563" t="str">
            <v>CABLE MULTIPAR N°6</v>
          </cell>
          <cell r="B1563">
            <v>106161</v>
          </cell>
          <cell r="C1563" t="str">
            <v>ML</v>
          </cell>
          <cell r="D1563">
            <v>5837</v>
          </cell>
          <cell r="E1563">
            <v>0</v>
          </cell>
          <cell r="F1563">
            <v>42833</v>
          </cell>
          <cell r="G1563">
            <v>5355</v>
          </cell>
          <cell r="H1563">
            <v>1.0900000000000001</v>
          </cell>
          <cell r="I1563">
            <v>43465</v>
          </cell>
        </row>
        <row r="1564">
          <cell r="A1564" t="str">
            <v>CABLE MULTIPAR TELEFONICO 50 PARES</v>
          </cell>
          <cell r="B1564">
            <v>104764</v>
          </cell>
          <cell r="C1564" t="str">
            <v>UNI</v>
          </cell>
          <cell r="D1564">
            <v>9623</v>
          </cell>
          <cell r="E1564">
            <v>0</v>
          </cell>
          <cell r="F1564">
            <v>42198</v>
          </cell>
          <cell r="G1564">
            <v>7888</v>
          </cell>
          <cell r="H1564">
            <v>1.22</v>
          </cell>
          <cell r="I1564">
            <v>43465</v>
          </cell>
        </row>
        <row r="1565">
          <cell r="A1565" t="str">
            <v>CABLE SILICONADO NO. 12</v>
          </cell>
          <cell r="B1565">
            <v>106543</v>
          </cell>
          <cell r="C1565" t="str">
            <v>ML</v>
          </cell>
          <cell r="D1565">
            <v>2103</v>
          </cell>
          <cell r="E1565">
            <v>0</v>
          </cell>
          <cell r="F1565">
            <v>43199</v>
          </cell>
          <cell r="G1565">
            <v>2003</v>
          </cell>
          <cell r="H1565">
            <v>1.05</v>
          </cell>
          <cell r="I1565">
            <v>43465</v>
          </cell>
        </row>
        <row r="1566">
          <cell r="A1566" t="str">
            <v>CABLE SOLIDO CAT.E CM ENHANCED</v>
          </cell>
          <cell r="B1566">
            <v>9794</v>
          </cell>
          <cell r="C1566" t="str">
            <v>UNI</v>
          </cell>
          <cell r="D1566">
            <v>244627</v>
          </cell>
          <cell r="E1566">
            <v>0</v>
          </cell>
          <cell r="F1566">
            <v>40500</v>
          </cell>
          <cell r="G1566">
            <v>178560</v>
          </cell>
          <cell r="H1566">
            <v>1.37</v>
          </cell>
          <cell r="I1566">
            <v>43465</v>
          </cell>
        </row>
        <row r="1567">
          <cell r="A1567" t="str">
            <v>CABLE TELEFONICO 10 PARES EXTERIOR</v>
          </cell>
          <cell r="B1567">
            <v>104036</v>
          </cell>
          <cell r="C1567" t="str">
            <v>ML</v>
          </cell>
          <cell r="D1567">
            <v>3953</v>
          </cell>
          <cell r="E1567">
            <v>0</v>
          </cell>
          <cell r="F1567">
            <v>40646</v>
          </cell>
          <cell r="G1567">
            <v>2950</v>
          </cell>
          <cell r="H1567">
            <v>1.34</v>
          </cell>
          <cell r="I1567">
            <v>43465</v>
          </cell>
        </row>
        <row r="1568">
          <cell r="A1568" t="str">
            <v>CABLE TELEFONICO 10 PARES INTERIOR</v>
          </cell>
          <cell r="B1568">
            <v>104035</v>
          </cell>
          <cell r="C1568" t="str">
            <v>ML</v>
          </cell>
          <cell r="D1568">
            <v>2310</v>
          </cell>
          <cell r="E1568">
            <v>0</v>
          </cell>
          <cell r="F1568">
            <v>43196</v>
          </cell>
          <cell r="G1568">
            <v>2200</v>
          </cell>
          <cell r="H1568">
            <v>1.05</v>
          </cell>
          <cell r="I1568">
            <v>43465</v>
          </cell>
        </row>
        <row r="1569">
          <cell r="A1569" t="str">
            <v>Cable telefónico de 2 pares</v>
          </cell>
          <cell r="B1569">
            <v>102357</v>
          </cell>
          <cell r="C1569" t="str">
            <v>ML</v>
          </cell>
          <cell r="D1569">
            <v>420</v>
          </cell>
          <cell r="E1569" t="str">
            <v>26CA02</v>
          </cell>
          <cell r="F1569">
            <v>43194</v>
          </cell>
          <cell r="G1569">
            <v>400</v>
          </cell>
          <cell r="H1569">
            <v>1.05</v>
          </cell>
          <cell r="I1569">
            <v>43465</v>
          </cell>
        </row>
        <row r="1570">
          <cell r="A1570" t="str">
            <v>CABLE TELEFONICO DE 50- PARES</v>
          </cell>
          <cell r="B1570">
            <v>106156</v>
          </cell>
          <cell r="C1570" t="str">
            <v>ML</v>
          </cell>
          <cell r="D1570">
            <v>10054</v>
          </cell>
          <cell r="E1570">
            <v>0</v>
          </cell>
          <cell r="F1570">
            <v>42833</v>
          </cell>
          <cell r="G1570">
            <v>9224</v>
          </cell>
          <cell r="H1570">
            <v>1.0900000000000001</v>
          </cell>
          <cell r="I1570">
            <v>43465</v>
          </cell>
        </row>
        <row r="1571">
          <cell r="A1571" t="str">
            <v>Cable telefónico uso exterior relleno 10x2x0.4mm</v>
          </cell>
          <cell r="B1571">
            <v>101543</v>
          </cell>
          <cell r="C1571" t="str">
            <v>ML</v>
          </cell>
          <cell r="D1571">
            <v>3866</v>
          </cell>
          <cell r="E1571" t="str">
            <v>26CA02</v>
          </cell>
          <cell r="F1571">
            <v>40428</v>
          </cell>
          <cell r="G1571">
            <v>2822</v>
          </cell>
          <cell r="H1571">
            <v>1.37</v>
          </cell>
          <cell r="I1571">
            <v>43465</v>
          </cell>
        </row>
        <row r="1572">
          <cell r="A1572" t="str">
            <v>CABLE TRIPLEX 3X2/0 XLPE MV-90 15kV **</v>
          </cell>
          <cell r="B1572">
            <v>101722</v>
          </cell>
          <cell r="C1572" t="str">
            <v>ML</v>
          </cell>
          <cell r="D1572">
            <v>242157</v>
          </cell>
          <cell r="E1572">
            <v>201705</v>
          </cell>
          <cell r="F1572">
            <v>40499</v>
          </cell>
          <cell r="G1572">
            <v>176757</v>
          </cell>
          <cell r="H1572">
            <v>1.37</v>
          </cell>
          <cell r="I1572">
            <v>43465</v>
          </cell>
        </row>
        <row r="1573">
          <cell r="A1573" t="str">
            <v>CABLE UTP CAT 5E SIEMON</v>
          </cell>
          <cell r="B1573">
            <v>104175</v>
          </cell>
          <cell r="C1573" t="str">
            <v>ML</v>
          </cell>
          <cell r="D1573">
            <v>1253</v>
          </cell>
          <cell r="E1573">
            <v>0</v>
          </cell>
          <cell r="F1573">
            <v>40780</v>
          </cell>
          <cell r="G1573">
            <v>935</v>
          </cell>
          <cell r="H1573">
            <v>1.34</v>
          </cell>
          <cell r="I1573">
            <v>43465</v>
          </cell>
        </row>
        <row r="1574">
          <cell r="A1574" t="str">
            <v>CABLE UTP CATEGORIA 6 S/N CERTIFICADO –</v>
          </cell>
          <cell r="B1574">
            <v>106544</v>
          </cell>
          <cell r="C1574" t="str">
            <v>RLL</v>
          </cell>
          <cell r="D1574">
            <v>350296</v>
          </cell>
          <cell r="E1574">
            <v>0</v>
          </cell>
          <cell r="F1574">
            <v>43194</v>
          </cell>
          <cell r="G1574">
            <v>333615</v>
          </cell>
          <cell r="H1574">
            <v>1.05</v>
          </cell>
          <cell r="I1574">
            <v>43465</v>
          </cell>
        </row>
        <row r="1575">
          <cell r="A1575" t="str">
            <v>CABLE UTP CATEGORIA 6 S/N CERTIFICADO –</v>
          </cell>
          <cell r="B1575">
            <v>106850</v>
          </cell>
          <cell r="C1575" t="str">
            <v>ML</v>
          </cell>
          <cell r="D1575">
            <v>1149</v>
          </cell>
          <cell r="E1575">
            <v>0</v>
          </cell>
          <cell r="F1575">
            <v>43194</v>
          </cell>
          <cell r="G1575">
            <v>1094</v>
          </cell>
          <cell r="H1575">
            <v>1.05</v>
          </cell>
          <cell r="I1575">
            <v>43465</v>
          </cell>
        </row>
        <row r="1576">
          <cell r="A1576" t="str">
            <v>Cable UTP tel Cat 3 10 pares 24 AWG (NO USAR)</v>
          </cell>
          <cell r="B1576">
            <v>101502</v>
          </cell>
          <cell r="C1576" t="str">
            <v>ML</v>
          </cell>
          <cell r="D1576">
            <v>2714</v>
          </cell>
          <cell r="E1576">
            <v>0</v>
          </cell>
          <cell r="F1576">
            <v>41173</v>
          </cell>
          <cell r="G1576">
            <v>2088</v>
          </cell>
          <cell r="H1576">
            <v>1.3</v>
          </cell>
          <cell r="I1576">
            <v>43465</v>
          </cell>
        </row>
        <row r="1577">
          <cell r="A1577" t="str">
            <v>CABLE VEHICULAR Nº16</v>
          </cell>
          <cell r="B1577">
            <v>104722</v>
          </cell>
          <cell r="C1577" t="str">
            <v>ML</v>
          </cell>
          <cell r="D1577">
            <v>557</v>
          </cell>
          <cell r="E1577">
            <v>0</v>
          </cell>
          <cell r="F1577">
            <v>43362</v>
          </cell>
          <cell r="G1577">
            <v>530</v>
          </cell>
          <cell r="H1577">
            <v>1.05</v>
          </cell>
          <cell r="I1577">
            <v>43465</v>
          </cell>
        </row>
        <row r="1578">
          <cell r="A1578" t="str">
            <v>CABLE XLPE 2/0 15KV 100% CINTA 120 mm</v>
          </cell>
          <cell r="B1578">
            <v>105602</v>
          </cell>
          <cell r="C1578" t="str">
            <v>ML</v>
          </cell>
          <cell r="D1578">
            <v>37360</v>
          </cell>
          <cell r="E1578">
            <v>0</v>
          </cell>
          <cell r="F1578">
            <v>43322</v>
          </cell>
          <cell r="G1578">
            <v>35581</v>
          </cell>
          <cell r="H1578">
            <v>1.05</v>
          </cell>
          <cell r="I1578">
            <v>43465</v>
          </cell>
        </row>
        <row r="1579">
          <cell r="A1579" t="str">
            <v>CABLE XLPE 4/0 15 KVA HILOS</v>
          </cell>
          <cell r="B1579">
            <v>105915</v>
          </cell>
          <cell r="C1579" t="str">
            <v>ML</v>
          </cell>
          <cell r="D1579">
            <v>26117</v>
          </cell>
          <cell r="E1579">
            <v>0</v>
          </cell>
          <cell r="F1579">
            <v>42970</v>
          </cell>
          <cell r="G1579">
            <v>23961</v>
          </cell>
          <cell r="H1579">
            <v>1.0900000000000001</v>
          </cell>
          <cell r="I1579">
            <v>43465</v>
          </cell>
        </row>
        <row r="1580">
          <cell r="A1580" t="str">
            <v>CABLEADO ESTRUCTURADO</v>
          </cell>
          <cell r="B1580">
            <v>48</v>
          </cell>
          <cell r="C1580">
            <v>0</v>
          </cell>
          <cell r="D1580" t="e">
            <v>#DIV/0!</v>
          </cell>
          <cell r="E1580">
            <v>0</v>
          </cell>
          <cell r="F1580">
            <v>0</v>
          </cell>
          <cell r="G1580">
            <v>0</v>
          </cell>
          <cell r="H1580" t="e">
            <v>#DIV/0!</v>
          </cell>
          <cell r="I1580">
            <v>43465</v>
          </cell>
        </row>
        <row r="1581">
          <cell r="A1581" t="str">
            <v>CableAluminio#4-AWG-THHN-600V(Ser-8.000)7.</v>
          </cell>
          <cell r="B1581">
            <v>106713</v>
          </cell>
          <cell r="C1581" t="str">
            <v>ML</v>
          </cell>
          <cell r="D1581">
            <v>1628</v>
          </cell>
          <cell r="E1581">
            <v>0</v>
          </cell>
          <cell r="F1581">
            <v>43152</v>
          </cell>
          <cell r="G1581">
            <v>1550</v>
          </cell>
          <cell r="H1581">
            <v>1.05</v>
          </cell>
          <cell r="I1581">
            <v>43465</v>
          </cell>
        </row>
        <row r="1582">
          <cell r="A1582" t="str">
            <v>CableFibraOptica2x12HilosMuitimodo50/125 HDPE</v>
          </cell>
          <cell r="B1582">
            <v>104098</v>
          </cell>
          <cell r="C1582" t="str">
            <v>ML</v>
          </cell>
          <cell r="D1582">
            <v>12762</v>
          </cell>
          <cell r="E1582">
            <v>0</v>
          </cell>
          <cell r="F1582">
            <v>40688</v>
          </cell>
          <cell r="G1582">
            <v>9524</v>
          </cell>
          <cell r="H1582">
            <v>1.34</v>
          </cell>
          <cell r="I1582">
            <v>43465</v>
          </cell>
        </row>
        <row r="1583">
          <cell r="A1583" t="str">
            <v>CABO PARA PALA EN MADERA 1,20mt (FINO)</v>
          </cell>
          <cell r="B1583">
            <v>1974</v>
          </cell>
          <cell r="C1583" t="str">
            <v>UNI</v>
          </cell>
          <cell r="D1583">
            <v>4638</v>
          </cell>
          <cell r="E1583">
            <v>0</v>
          </cell>
          <cell r="F1583">
            <v>42996</v>
          </cell>
          <cell r="G1583">
            <v>4255</v>
          </cell>
          <cell r="H1583">
            <v>1.0900000000000001</v>
          </cell>
          <cell r="I1583">
            <v>43465</v>
          </cell>
        </row>
        <row r="1584">
          <cell r="A1584" t="str">
            <v>CABO PARA PICA MADERA (DIAMET 39mm LAR</v>
          </cell>
          <cell r="B1584">
            <v>1975</v>
          </cell>
          <cell r="C1584" t="str">
            <v>UNI</v>
          </cell>
          <cell r="D1584">
            <v>4847</v>
          </cell>
          <cell r="E1584">
            <v>0</v>
          </cell>
          <cell r="F1584">
            <v>42996</v>
          </cell>
          <cell r="G1584">
            <v>4447</v>
          </cell>
          <cell r="H1584">
            <v>1.0900000000000001</v>
          </cell>
          <cell r="I1584">
            <v>43465</v>
          </cell>
        </row>
        <row r="1585">
          <cell r="A1585" t="str">
            <v>CADENA ESLABONADA GALVANIZADA 3/16”</v>
          </cell>
          <cell r="B1585">
            <v>105488</v>
          </cell>
          <cell r="C1585" t="str">
            <v>ML</v>
          </cell>
          <cell r="D1585">
            <v>5339</v>
          </cell>
          <cell r="E1585">
            <v>0</v>
          </cell>
          <cell r="F1585">
            <v>43193</v>
          </cell>
          <cell r="G1585">
            <v>5085</v>
          </cell>
          <cell r="H1585">
            <v>1.05</v>
          </cell>
          <cell r="I1585">
            <v>43465</v>
          </cell>
        </row>
        <row r="1586">
          <cell r="A1586" t="str">
            <v>CADENA GALVANIZADA</v>
          </cell>
          <cell r="B1586">
            <v>103810</v>
          </cell>
          <cell r="C1586" t="str">
            <v>UNI</v>
          </cell>
          <cell r="D1586">
            <v>30046</v>
          </cell>
          <cell r="E1586">
            <v>0</v>
          </cell>
          <cell r="F1586">
            <v>43207</v>
          </cell>
          <cell r="G1586">
            <v>28615</v>
          </cell>
          <cell r="H1586">
            <v>1.05</v>
          </cell>
          <cell r="I1586">
            <v>43465</v>
          </cell>
        </row>
        <row r="1587">
          <cell r="A1587" t="str">
            <v>Cadena galvanizada 1/4" (Sumin) **(1.5-2.00 MT)</v>
          </cell>
          <cell r="B1587">
            <v>103021</v>
          </cell>
          <cell r="C1587" t="str">
            <v>UNI</v>
          </cell>
          <cell r="D1587">
            <v>14149</v>
          </cell>
          <cell r="E1587">
            <v>0</v>
          </cell>
          <cell r="F1587">
            <v>43220</v>
          </cell>
          <cell r="G1587">
            <v>13475</v>
          </cell>
          <cell r="H1587">
            <v>1.05</v>
          </cell>
          <cell r="I1587">
            <v>43465</v>
          </cell>
        </row>
        <row r="1588">
          <cell r="A1588" t="str">
            <v>CADENA GALVANIZADA ESLABONADA Ø 3/8"</v>
          </cell>
          <cell r="B1588">
            <v>105167</v>
          </cell>
          <cell r="C1588" t="str">
            <v>ML</v>
          </cell>
          <cell r="D1588">
            <v>18774</v>
          </cell>
          <cell r="E1588">
            <v>0</v>
          </cell>
          <cell r="F1588">
            <v>41765</v>
          </cell>
          <cell r="G1588">
            <v>14900</v>
          </cell>
          <cell r="H1588">
            <v>1.26</v>
          </cell>
          <cell r="I1588">
            <v>43465</v>
          </cell>
        </row>
        <row r="1589">
          <cell r="A1589" t="str">
            <v>Cadena galvanizada juegos infant 1/4" (Sumin) **</v>
          </cell>
          <cell r="B1589">
            <v>100459</v>
          </cell>
          <cell r="C1589" t="str">
            <v>UNI</v>
          </cell>
          <cell r="D1589">
            <v>30636</v>
          </cell>
          <cell r="E1589">
            <v>0</v>
          </cell>
          <cell r="F1589">
            <v>40108</v>
          </cell>
          <cell r="G1589">
            <v>22040</v>
          </cell>
          <cell r="H1589">
            <v>1.39</v>
          </cell>
          <cell r="I1589">
            <v>43465</v>
          </cell>
        </row>
        <row r="1590">
          <cell r="A1590" t="str">
            <v>Cadenas de 3/8" Zincada (Sumin) **</v>
          </cell>
          <cell r="B1590">
            <v>102495</v>
          </cell>
          <cell r="C1590" t="str">
            <v>ML</v>
          </cell>
          <cell r="D1590">
            <v>7075</v>
          </cell>
          <cell r="E1590">
            <v>0</v>
          </cell>
          <cell r="F1590">
            <v>40158</v>
          </cell>
          <cell r="G1590">
            <v>5090</v>
          </cell>
          <cell r="H1590">
            <v>1.39</v>
          </cell>
          <cell r="I1590">
            <v>43465</v>
          </cell>
        </row>
        <row r="1591">
          <cell r="A1591" t="str">
            <v>Cadenas para columpio Modulo 5 (Sumin e Inst)</v>
          </cell>
          <cell r="B1591">
            <v>100429</v>
          </cell>
          <cell r="C1591" t="str">
            <v>UNI</v>
          </cell>
          <cell r="D1591">
            <v>63358</v>
          </cell>
          <cell r="E1591">
            <v>0</v>
          </cell>
          <cell r="F1591">
            <v>40606</v>
          </cell>
          <cell r="G1591">
            <v>47282</v>
          </cell>
          <cell r="H1591">
            <v>1.34</v>
          </cell>
          <cell r="I1591">
            <v>43465</v>
          </cell>
        </row>
        <row r="1592">
          <cell r="A1592" t="str">
            <v>Cadenas para columpio Modulo 5 (Sumin) **</v>
          </cell>
          <cell r="B1592">
            <v>102494</v>
          </cell>
          <cell r="C1592" t="str">
            <v>UNI</v>
          </cell>
          <cell r="D1592">
            <v>18084</v>
          </cell>
          <cell r="E1592">
            <v>0</v>
          </cell>
          <cell r="F1592">
            <v>40219</v>
          </cell>
          <cell r="G1592">
            <v>13200</v>
          </cell>
          <cell r="H1592">
            <v>1.37</v>
          </cell>
          <cell r="I1592">
            <v>43465</v>
          </cell>
        </row>
        <row r="1593">
          <cell r="A1593" t="str">
            <v>CADENERO 1 + PREST.</v>
          </cell>
          <cell r="B1593">
            <v>101114</v>
          </cell>
          <cell r="C1593" t="str">
            <v>JR</v>
          </cell>
          <cell r="D1593">
            <v>77219</v>
          </cell>
          <cell r="E1593">
            <v>0</v>
          </cell>
          <cell r="F1593">
            <v>42080</v>
          </cell>
          <cell r="G1593">
            <v>63294</v>
          </cell>
          <cell r="H1593">
            <v>1.22</v>
          </cell>
          <cell r="I1593">
            <v>43465</v>
          </cell>
        </row>
        <row r="1594">
          <cell r="A1594" t="str">
            <v>CADENERO 1 + PRESTACIONES</v>
          </cell>
          <cell r="B1594">
            <v>3768</v>
          </cell>
          <cell r="C1594" t="str">
            <v>MES</v>
          </cell>
          <cell r="D1594">
            <v>2344416</v>
          </cell>
          <cell r="E1594">
            <v>0</v>
          </cell>
          <cell r="F1594">
            <v>43153</v>
          </cell>
          <cell r="G1594">
            <v>2232777</v>
          </cell>
          <cell r="H1594">
            <v>1.05</v>
          </cell>
          <cell r="I1594">
            <v>43465</v>
          </cell>
        </row>
        <row r="1595">
          <cell r="A1595" t="str">
            <v>CADENERO 1 Sin prestaciones</v>
          </cell>
          <cell r="B1595">
            <v>642</v>
          </cell>
          <cell r="C1595" t="str">
            <v>MES</v>
          </cell>
          <cell r="D1595">
            <v>1528669</v>
          </cell>
          <cell r="E1595">
            <v>0</v>
          </cell>
          <cell r="F1595">
            <v>42790</v>
          </cell>
          <cell r="G1595">
            <v>1402449</v>
          </cell>
          <cell r="H1595">
            <v>1.0900000000000001</v>
          </cell>
          <cell r="I1595">
            <v>43465</v>
          </cell>
        </row>
        <row r="1596">
          <cell r="A1596" t="str">
            <v>CADENERO 2 + PREST.</v>
          </cell>
          <cell r="B1596">
            <v>101115</v>
          </cell>
          <cell r="C1596" t="str">
            <v>JR</v>
          </cell>
          <cell r="D1596">
            <v>49401</v>
          </cell>
          <cell r="E1596">
            <v>0</v>
          </cell>
          <cell r="F1596">
            <v>39896</v>
          </cell>
          <cell r="G1596">
            <v>35540</v>
          </cell>
          <cell r="H1596">
            <v>1.39</v>
          </cell>
          <cell r="I1596">
            <v>43465</v>
          </cell>
        </row>
        <row r="1597">
          <cell r="A1597" t="str">
            <v>CADENERO 2 + PREST.</v>
          </cell>
          <cell r="B1597">
            <v>101115</v>
          </cell>
          <cell r="C1597" t="str">
            <v>JR</v>
          </cell>
          <cell r="D1597">
            <v>69321</v>
          </cell>
          <cell r="E1597">
            <v>0</v>
          </cell>
          <cell r="F1597">
            <v>41715</v>
          </cell>
          <cell r="G1597">
            <v>55017</v>
          </cell>
          <cell r="H1597">
            <v>1.26</v>
          </cell>
          <cell r="I1597">
            <v>43465</v>
          </cell>
        </row>
        <row r="1598">
          <cell r="A1598" t="str">
            <v>CADENERO 2 + PRESTACIONES</v>
          </cell>
          <cell r="B1598">
            <v>3769</v>
          </cell>
          <cell r="C1598" t="str">
            <v>MES</v>
          </cell>
          <cell r="D1598">
            <v>1981242</v>
          </cell>
          <cell r="E1598">
            <v>0</v>
          </cell>
          <cell r="F1598">
            <v>43153</v>
          </cell>
          <cell r="G1598">
            <v>1886897</v>
          </cell>
          <cell r="H1598">
            <v>1.05</v>
          </cell>
          <cell r="I1598">
            <v>43465</v>
          </cell>
        </row>
        <row r="1599">
          <cell r="A1599" t="str">
            <v>CADENERO 2 Sin prestaciones</v>
          </cell>
          <cell r="B1599">
            <v>714</v>
          </cell>
          <cell r="C1599" t="str">
            <v>MES</v>
          </cell>
          <cell r="D1599">
            <v>1291863</v>
          </cell>
          <cell r="E1599">
            <v>0</v>
          </cell>
          <cell r="F1599">
            <v>42790</v>
          </cell>
          <cell r="G1599">
            <v>1185195</v>
          </cell>
          <cell r="H1599">
            <v>1.0900000000000001</v>
          </cell>
          <cell r="I1599">
            <v>43465</v>
          </cell>
        </row>
        <row r="1600">
          <cell r="A1600" t="str">
            <v>CADMIO</v>
          </cell>
          <cell r="B1600">
            <v>105523</v>
          </cell>
          <cell r="C1600" t="str">
            <v>UNI</v>
          </cell>
          <cell r="D1600">
            <v>40859</v>
          </cell>
          <cell r="E1600">
            <v>0</v>
          </cell>
          <cell r="F1600">
            <v>42810</v>
          </cell>
          <cell r="G1600">
            <v>37485</v>
          </cell>
          <cell r="H1600">
            <v>1.0900000000000001</v>
          </cell>
          <cell r="I1600">
            <v>43465</v>
          </cell>
        </row>
        <row r="1601">
          <cell r="A1601" t="str">
            <v>CAJA 20x20x15 PASO TAPA BISAGRA</v>
          </cell>
          <cell r="B1601">
            <v>102383</v>
          </cell>
          <cell r="C1601" t="str">
            <v>UNI</v>
          </cell>
          <cell r="D1601">
            <v>28140</v>
          </cell>
          <cell r="E1601" t="str">
            <v>27P6060E</v>
          </cell>
          <cell r="F1601">
            <v>40647</v>
          </cell>
          <cell r="G1601">
            <v>21000</v>
          </cell>
          <cell r="H1601">
            <v>1.34</v>
          </cell>
          <cell r="I1601">
            <v>43465</v>
          </cell>
        </row>
        <row r="1602">
          <cell r="A1602" t="str">
            <v>CAJA 2400 GALV CG-100 CAL-20</v>
          </cell>
          <cell r="B1602">
            <v>748</v>
          </cell>
          <cell r="C1602" t="str">
            <v>UNI</v>
          </cell>
          <cell r="D1602">
            <v>2363</v>
          </cell>
          <cell r="E1602" t="str">
            <v>66CG100</v>
          </cell>
          <cell r="F1602">
            <v>43256</v>
          </cell>
          <cell r="G1602">
            <v>2250</v>
          </cell>
          <cell r="H1602">
            <v>1.05</v>
          </cell>
          <cell r="I1602">
            <v>43465</v>
          </cell>
        </row>
        <row r="1603">
          <cell r="A1603" t="str">
            <v>CAJA 30x30x15 STRIP P/CHAPA EPM</v>
          </cell>
          <cell r="B1603">
            <v>744</v>
          </cell>
          <cell r="C1603" t="str">
            <v>UNI</v>
          </cell>
          <cell r="D1603">
            <v>35990</v>
          </cell>
          <cell r="E1603" t="str">
            <v>36S3030H</v>
          </cell>
          <cell r="F1603">
            <v>42219</v>
          </cell>
          <cell r="G1603">
            <v>29500</v>
          </cell>
          <cell r="H1603">
            <v>1.22</v>
          </cell>
          <cell r="I1603">
            <v>43465</v>
          </cell>
        </row>
        <row r="1604">
          <cell r="A1604" t="str">
            <v>CAJA 60x60x12 sTRIP P/CHAPA EPM</v>
          </cell>
          <cell r="B1604">
            <v>102362</v>
          </cell>
          <cell r="C1604" t="str">
            <v>UNI</v>
          </cell>
          <cell r="D1604">
            <v>100210</v>
          </cell>
          <cell r="E1604" t="str">
            <v>27P6060E</v>
          </cell>
          <cell r="F1604">
            <v>43362</v>
          </cell>
          <cell r="G1604">
            <v>95438</v>
          </cell>
          <cell r="H1604">
            <v>1.05</v>
          </cell>
          <cell r="I1604">
            <v>43465</v>
          </cell>
        </row>
        <row r="1605">
          <cell r="A1605" t="str">
            <v>CAJA 60x60x15 PASO</v>
          </cell>
          <cell r="B1605">
            <v>747</v>
          </cell>
          <cell r="C1605" t="str">
            <v>UNI</v>
          </cell>
          <cell r="D1605">
            <v>159015</v>
          </cell>
          <cell r="E1605" t="str">
            <v>27P6060E</v>
          </cell>
          <cell r="F1605">
            <v>40886</v>
          </cell>
          <cell r="G1605">
            <v>118668</v>
          </cell>
          <cell r="H1605">
            <v>1.34</v>
          </cell>
          <cell r="I1605">
            <v>43465</v>
          </cell>
        </row>
        <row r="1606">
          <cell r="A1606" t="str">
            <v>CAJA AE-303 - CODENSA--MEDIDOR</v>
          </cell>
          <cell r="B1606">
            <v>106726</v>
          </cell>
          <cell r="C1606" t="str">
            <v>UNI</v>
          </cell>
          <cell r="D1606">
            <v>153312</v>
          </cell>
          <cell r="E1606">
            <v>0</v>
          </cell>
          <cell r="F1606">
            <v>43171</v>
          </cell>
          <cell r="G1606">
            <v>146011</v>
          </cell>
          <cell r="H1606">
            <v>1.05</v>
          </cell>
          <cell r="I1606">
            <v>43465</v>
          </cell>
        </row>
        <row r="1607">
          <cell r="A1607" t="str">
            <v>CAJA AE-308 - CODENSA--MEDIDOR</v>
          </cell>
          <cell r="B1607">
            <v>106944</v>
          </cell>
          <cell r="C1607" t="str">
            <v>UNI</v>
          </cell>
          <cell r="D1607">
            <v>290588</v>
          </cell>
          <cell r="E1607">
            <v>0</v>
          </cell>
          <cell r="F1607">
            <v>43335</v>
          </cell>
          <cell r="G1607">
            <v>276750</v>
          </cell>
          <cell r="H1607">
            <v>1.05</v>
          </cell>
          <cell r="I1607">
            <v>43465</v>
          </cell>
        </row>
        <row r="1608">
          <cell r="A1608" t="str">
            <v>CAJA BREAKER 2Circ. Monof L/NEX</v>
          </cell>
          <cell r="B1608">
            <v>2961</v>
          </cell>
          <cell r="C1608" t="str">
            <v>UNI</v>
          </cell>
          <cell r="D1608">
            <v>23460</v>
          </cell>
          <cell r="E1608" t="str">
            <v>CT-2</v>
          </cell>
          <cell r="F1608">
            <v>40428</v>
          </cell>
          <cell r="G1608">
            <v>17124</v>
          </cell>
          <cell r="H1608">
            <v>1.37</v>
          </cell>
          <cell r="I1608">
            <v>43465</v>
          </cell>
        </row>
        <row r="1609">
          <cell r="A1609" t="str">
            <v>CAJA BREAKER 4Circ. Monofasica</v>
          </cell>
          <cell r="B1609">
            <v>746</v>
          </cell>
          <cell r="C1609" t="str">
            <v>UNI</v>
          </cell>
          <cell r="D1609">
            <v>20286</v>
          </cell>
          <cell r="E1609" t="str">
            <v>CT-4</v>
          </cell>
          <cell r="F1609">
            <v>43172</v>
          </cell>
          <cell r="G1609">
            <v>19320</v>
          </cell>
          <cell r="H1609">
            <v>1.05</v>
          </cell>
          <cell r="I1609">
            <v>43465</v>
          </cell>
        </row>
        <row r="1610">
          <cell r="A1610" t="str">
            <v>CAJA BREAKER 6Circ. Monof L/NEX</v>
          </cell>
          <cell r="B1610">
            <v>2962</v>
          </cell>
          <cell r="C1610" t="str">
            <v>UNI</v>
          </cell>
          <cell r="D1610">
            <v>31435</v>
          </cell>
          <cell r="E1610" t="str">
            <v>CT-6</v>
          </cell>
          <cell r="F1610">
            <v>41178</v>
          </cell>
          <cell r="G1610">
            <v>24181</v>
          </cell>
          <cell r="H1610">
            <v>1.3</v>
          </cell>
          <cell r="I1610">
            <v>43465</v>
          </cell>
        </row>
        <row r="1611">
          <cell r="A1611" t="str">
            <v>CAJA BREAKER 8Circ. Monof L/NEX</v>
          </cell>
          <cell r="B1611">
            <v>2963</v>
          </cell>
          <cell r="C1611" t="str">
            <v>UNI</v>
          </cell>
          <cell r="D1611">
            <v>65555</v>
          </cell>
          <cell r="E1611" t="str">
            <v>CT-8</v>
          </cell>
          <cell r="F1611">
            <v>40428</v>
          </cell>
          <cell r="G1611">
            <v>47850</v>
          </cell>
          <cell r="H1611">
            <v>1.37</v>
          </cell>
          <cell r="I1611">
            <v>43465</v>
          </cell>
        </row>
        <row r="1612">
          <cell r="A1612" t="str">
            <v>CAJA BREAKER 9Circ. Monof L/NEX</v>
          </cell>
          <cell r="B1612">
            <v>2964</v>
          </cell>
          <cell r="C1612" t="str">
            <v>UNI</v>
          </cell>
          <cell r="D1612">
            <v>90842</v>
          </cell>
          <cell r="E1612" t="str">
            <v>CT-9</v>
          </cell>
          <cell r="F1612">
            <v>40428</v>
          </cell>
          <cell r="G1612">
            <v>66308</v>
          </cell>
          <cell r="H1612">
            <v>1.37</v>
          </cell>
          <cell r="I1612">
            <v>43465</v>
          </cell>
        </row>
        <row r="1613">
          <cell r="A1613" t="str">
            <v>CAJA BREAKER 9Circ. Monof L/NEX</v>
          </cell>
          <cell r="B1613">
            <v>103183</v>
          </cell>
          <cell r="C1613" t="str">
            <v>UNI</v>
          </cell>
          <cell r="D1613">
            <v>89472</v>
          </cell>
          <cell r="E1613" t="str">
            <v>CT-9</v>
          </cell>
          <cell r="F1613">
            <v>40207</v>
          </cell>
          <cell r="G1613">
            <v>65308</v>
          </cell>
          <cell r="H1613">
            <v>1.37</v>
          </cell>
          <cell r="I1613">
            <v>43465</v>
          </cell>
        </row>
        <row r="1614">
          <cell r="A1614" t="str">
            <v>CAJA CUADRADA 2 PERFORACIONES DE 1"</v>
          </cell>
          <cell r="B1614">
            <v>101321</v>
          </cell>
          <cell r="C1614" t="str">
            <v>UNI</v>
          </cell>
          <cell r="D1614">
            <v>36949</v>
          </cell>
          <cell r="E1614" t="str">
            <v>60CP5</v>
          </cell>
          <cell r="F1614">
            <v>40428</v>
          </cell>
          <cell r="G1614">
            <v>26970</v>
          </cell>
          <cell r="H1614">
            <v>1.37</v>
          </cell>
          <cell r="I1614">
            <v>43465</v>
          </cell>
        </row>
        <row r="1615">
          <cell r="A1615" t="str">
            <v>CAJA CUADRADA 2 PERFORACIONES DE 3/4"</v>
          </cell>
          <cell r="B1615">
            <v>101320</v>
          </cell>
          <cell r="C1615" t="str">
            <v>UNI</v>
          </cell>
          <cell r="D1615">
            <v>8968</v>
          </cell>
          <cell r="E1615" t="str">
            <v>60CP5</v>
          </cell>
          <cell r="F1615">
            <v>43325</v>
          </cell>
          <cell r="G1615">
            <v>8541</v>
          </cell>
          <cell r="H1615">
            <v>1.05</v>
          </cell>
          <cell r="I1615">
            <v>43465</v>
          </cell>
        </row>
        <row r="1616">
          <cell r="A1616" t="str">
            <v>CAJA CUADRADA 2 PERFORACIONES DE1"</v>
          </cell>
          <cell r="B1616">
            <v>101326</v>
          </cell>
          <cell r="C1616" t="str">
            <v>UNI</v>
          </cell>
          <cell r="D1616">
            <v>19425</v>
          </cell>
          <cell r="E1616" t="str">
            <v>60CP5</v>
          </cell>
          <cell r="F1616">
            <v>43329</v>
          </cell>
          <cell r="G1616">
            <v>18500</v>
          </cell>
          <cell r="H1616">
            <v>1.05</v>
          </cell>
          <cell r="I1616">
            <v>43465</v>
          </cell>
        </row>
        <row r="1617">
          <cell r="A1617" t="str">
            <v>CAJA CUADRADADA 10.5x10.5x55mm</v>
          </cell>
          <cell r="B1617">
            <v>3576</v>
          </cell>
          <cell r="C1617" t="str">
            <v>UNI</v>
          </cell>
          <cell r="D1617">
            <v>3185</v>
          </cell>
          <cell r="E1617" t="str">
            <v>27P92138</v>
          </cell>
          <cell r="F1617">
            <v>41242</v>
          </cell>
          <cell r="G1617">
            <v>2450</v>
          </cell>
          <cell r="H1617">
            <v>1.3</v>
          </cell>
          <cell r="I1617">
            <v>43465</v>
          </cell>
        </row>
        <row r="1618">
          <cell r="A1618" t="str">
            <v>CAJA D/PASO 15X15X10cm</v>
          </cell>
          <cell r="B1618">
            <v>103107</v>
          </cell>
          <cell r="C1618" t="str">
            <v>UNI</v>
          </cell>
          <cell r="D1618">
            <v>12600</v>
          </cell>
          <cell r="E1618" t="str">
            <v>27P1520</v>
          </cell>
          <cell r="F1618">
            <v>43230</v>
          </cell>
          <cell r="G1618">
            <v>12000</v>
          </cell>
          <cell r="H1618">
            <v>1.05</v>
          </cell>
          <cell r="I1618">
            <v>43465</v>
          </cell>
        </row>
        <row r="1619">
          <cell r="A1619" t="str">
            <v>CAJA D/PASO 15X20X10cm LUMINEX</v>
          </cell>
          <cell r="B1619">
            <v>3329</v>
          </cell>
          <cell r="C1619" t="str">
            <v>UNI</v>
          </cell>
          <cell r="D1619">
            <v>31369</v>
          </cell>
          <cell r="E1619" t="str">
            <v>27P1520</v>
          </cell>
          <cell r="F1619">
            <v>40681</v>
          </cell>
          <cell r="G1619">
            <v>23410</v>
          </cell>
          <cell r="H1619">
            <v>1.34</v>
          </cell>
          <cell r="I1619">
            <v>43465</v>
          </cell>
        </row>
        <row r="1620">
          <cell r="A1620" t="str">
            <v>CAJA D/PASO 20X25 LUMINEX **</v>
          </cell>
          <cell r="B1620">
            <v>103286</v>
          </cell>
          <cell r="C1620" t="str">
            <v>UNI</v>
          </cell>
          <cell r="D1620">
            <v>47145</v>
          </cell>
          <cell r="E1620">
            <v>0</v>
          </cell>
          <cell r="F1620">
            <v>43270</v>
          </cell>
          <cell r="G1620">
            <v>44900</v>
          </cell>
          <cell r="H1620">
            <v>1.05</v>
          </cell>
          <cell r="I1620">
            <v>43465</v>
          </cell>
        </row>
        <row r="1621">
          <cell r="A1621" t="str">
            <v>CAJA D/PASO 28X28X15cm LUMINEX</v>
          </cell>
          <cell r="B1621">
            <v>103366</v>
          </cell>
          <cell r="C1621" t="str">
            <v>UNI</v>
          </cell>
          <cell r="D1621">
            <v>72082</v>
          </cell>
          <cell r="E1621">
            <v>0</v>
          </cell>
          <cell r="F1621">
            <v>41172</v>
          </cell>
          <cell r="G1621">
            <v>55448</v>
          </cell>
          <cell r="H1621">
            <v>1.3</v>
          </cell>
          <cell r="I1621">
            <v>43465</v>
          </cell>
        </row>
        <row r="1622">
          <cell r="A1622" t="str">
            <v>CAJA D/PASO 40X40X20 METALICA pint</v>
          </cell>
          <cell r="B1622">
            <v>105554</v>
          </cell>
          <cell r="C1622" t="str">
            <v>UNI</v>
          </cell>
          <cell r="D1622">
            <v>74366</v>
          </cell>
          <cell r="E1622">
            <v>0</v>
          </cell>
          <cell r="F1622">
            <v>43329</v>
          </cell>
          <cell r="G1622">
            <v>70825</v>
          </cell>
          <cell r="H1622">
            <v>1.05</v>
          </cell>
          <cell r="I1622">
            <v>43465</v>
          </cell>
        </row>
        <row r="1623">
          <cell r="A1623" t="str">
            <v>CAJA D/PASO 40X40X25cm</v>
          </cell>
          <cell r="B1623">
            <v>104069</v>
          </cell>
          <cell r="C1623" t="str">
            <v>UNI</v>
          </cell>
          <cell r="D1623">
            <v>846880</v>
          </cell>
          <cell r="E1623">
            <v>0</v>
          </cell>
          <cell r="F1623">
            <v>40668</v>
          </cell>
          <cell r="G1623">
            <v>632000</v>
          </cell>
          <cell r="H1623">
            <v>1.34</v>
          </cell>
          <cell r="I1623">
            <v>43465</v>
          </cell>
        </row>
        <row r="1624">
          <cell r="A1624" t="str">
            <v>CAJA DE GRIFOS Lavadora FRIAFIRPLAK</v>
          </cell>
          <cell r="B1624">
            <v>4010</v>
          </cell>
          <cell r="C1624" t="str">
            <v>UNI</v>
          </cell>
          <cell r="D1624">
            <v>83845</v>
          </cell>
          <cell r="E1624" t="str">
            <v>1 050091</v>
          </cell>
          <cell r="F1624">
            <v>40126</v>
          </cell>
          <cell r="G1624">
            <v>60320</v>
          </cell>
          <cell r="H1624">
            <v>1.39</v>
          </cell>
          <cell r="I1624">
            <v>43465</v>
          </cell>
        </row>
        <row r="1625">
          <cell r="A1625" t="str">
            <v>CAJA DE PASO ELECTRICA 30X30X15</v>
          </cell>
          <cell r="B1625">
            <v>102471</v>
          </cell>
          <cell r="C1625" t="str">
            <v>UNI</v>
          </cell>
          <cell r="D1625">
            <v>33893</v>
          </cell>
          <cell r="E1625">
            <v>607</v>
          </cell>
          <cell r="F1625">
            <v>43276</v>
          </cell>
          <cell r="G1625">
            <v>32279</v>
          </cell>
          <cell r="H1625">
            <v>1.05</v>
          </cell>
          <cell r="I1625">
            <v>43465</v>
          </cell>
        </row>
        <row r="1626">
          <cell r="A1626" t="str">
            <v>CAJA DOBLE PAVCO</v>
          </cell>
          <cell r="B1626">
            <v>3520</v>
          </cell>
          <cell r="C1626" t="str">
            <v>UNI</v>
          </cell>
          <cell r="D1626">
            <v>945</v>
          </cell>
          <cell r="E1626" t="str">
            <v>ROF</v>
          </cell>
          <cell r="F1626">
            <v>43300</v>
          </cell>
          <cell r="G1626">
            <v>900</v>
          </cell>
          <cell r="H1626">
            <v>1.05</v>
          </cell>
          <cell r="I1626">
            <v>43465</v>
          </cell>
        </row>
        <row r="1627">
          <cell r="A1627" t="str">
            <v>CAJA ELECTR.10x10x10 - GALVANIZADA</v>
          </cell>
          <cell r="B1627">
            <v>102384</v>
          </cell>
          <cell r="C1627" t="str">
            <v>UNI</v>
          </cell>
          <cell r="D1627">
            <v>2468</v>
          </cell>
          <cell r="E1627" t="str">
            <v>27P6060E</v>
          </cell>
          <cell r="F1627">
            <v>43325</v>
          </cell>
          <cell r="G1627">
            <v>2350</v>
          </cell>
          <cell r="H1627">
            <v>1.05</v>
          </cell>
          <cell r="I1627">
            <v>43465</v>
          </cell>
        </row>
        <row r="1628">
          <cell r="A1628" t="str">
            <v>Caja en fundic. de AI IP 55 para breaker 50x40x20</v>
          </cell>
          <cell r="B1628">
            <v>101620</v>
          </cell>
          <cell r="C1628" t="str">
            <v>UNI</v>
          </cell>
          <cell r="D1628">
            <v>490523</v>
          </cell>
          <cell r="E1628" t="str">
            <v>TWC-12M</v>
          </cell>
          <cell r="F1628">
            <v>40428</v>
          </cell>
          <cell r="G1628">
            <v>358046</v>
          </cell>
          <cell r="H1628">
            <v>1.37</v>
          </cell>
          <cell r="I1628">
            <v>43465</v>
          </cell>
        </row>
        <row r="1629">
          <cell r="A1629" t="str">
            <v>Caja en PVC Rectang.(15"X9.5"X10")control</v>
          </cell>
          <cell r="B1629">
            <v>102565</v>
          </cell>
          <cell r="C1629" t="str">
            <v>UNI</v>
          </cell>
          <cell r="D1629">
            <v>104049</v>
          </cell>
          <cell r="E1629">
            <v>511</v>
          </cell>
          <cell r="F1629">
            <v>43185</v>
          </cell>
          <cell r="G1629">
            <v>99094</v>
          </cell>
          <cell r="H1629">
            <v>1.05</v>
          </cell>
          <cell r="I1629">
            <v>43465</v>
          </cell>
        </row>
        <row r="1630">
          <cell r="A1630" t="str">
            <v>CAJA GALVANIZADA 4"X4" (10X10CM) Doble</v>
          </cell>
          <cell r="B1630">
            <v>103118</v>
          </cell>
          <cell r="C1630" t="str">
            <v>UNI</v>
          </cell>
          <cell r="D1630">
            <v>2429</v>
          </cell>
          <cell r="E1630">
            <v>0</v>
          </cell>
          <cell r="F1630">
            <v>43172</v>
          </cell>
          <cell r="G1630">
            <v>2313</v>
          </cell>
          <cell r="H1630">
            <v>1.05</v>
          </cell>
          <cell r="I1630">
            <v>43465</v>
          </cell>
        </row>
        <row r="1631">
          <cell r="A1631" t="str">
            <v>CAJA GALVANIZADA OCTOGONAL</v>
          </cell>
          <cell r="B1631">
            <v>103424</v>
          </cell>
          <cell r="C1631" t="str">
            <v>UNI</v>
          </cell>
          <cell r="D1631">
            <v>1272</v>
          </cell>
          <cell r="E1631">
            <v>0</v>
          </cell>
          <cell r="F1631">
            <v>43172</v>
          </cell>
          <cell r="G1631">
            <v>1211</v>
          </cell>
          <cell r="H1631">
            <v>1.05</v>
          </cell>
          <cell r="I1631">
            <v>43465</v>
          </cell>
        </row>
        <row r="1632">
          <cell r="A1632" t="str">
            <v>CAJA GALVANIZADA REF 5800</v>
          </cell>
          <cell r="B1632">
            <v>745</v>
          </cell>
          <cell r="C1632" t="str">
            <v>UNI</v>
          </cell>
          <cell r="D1632">
            <v>1297</v>
          </cell>
          <cell r="E1632" t="str">
            <v>60CP5</v>
          </cell>
          <cell r="F1632">
            <v>43172</v>
          </cell>
          <cell r="G1632">
            <v>1235</v>
          </cell>
          <cell r="H1632">
            <v>1.05</v>
          </cell>
          <cell r="I1632">
            <v>43465</v>
          </cell>
        </row>
        <row r="1633">
          <cell r="A1633" t="str">
            <v>CAJA GALVANIZADA REF 5800 (NO USAR)</v>
          </cell>
          <cell r="B1633">
            <v>104123</v>
          </cell>
          <cell r="C1633" t="str">
            <v>UNI</v>
          </cell>
          <cell r="D1633">
            <v>1390</v>
          </cell>
          <cell r="E1633" t="str">
            <v>66CG100</v>
          </cell>
          <cell r="F1633">
            <v>42860</v>
          </cell>
          <cell r="G1633">
            <v>1275</v>
          </cell>
          <cell r="H1633">
            <v>1.0900000000000001</v>
          </cell>
          <cell r="I1633">
            <v>43465</v>
          </cell>
        </row>
        <row r="1634">
          <cell r="A1634" t="str">
            <v>CAJA INSPECCION h=30 cm FIBRIT</v>
          </cell>
          <cell r="B1634">
            <v>2132</v>
          </cell>
          <cell r="C1634" t="str">
            <v>UNI</v>
          </cell>
          <cell r="D1634">
            <v>51173</v>
          </cell>
          <cell r="E1634" t="str">
            <v>CIT30F</v>
          </cell>
          <cell r="F1634">
            <v>40148</v>
          </cell>
          <cell r="G1634">
            <v>36815</v>
          </cell>
          <cell r="H1634">
            <v>1.39</v>
          </cell>
          <cell r="I1634">
            <v>43465</v>
          </cell>
        </row>
        <row r="1635">
          <cell r="A1635" t="str">
            <v>CAJA INSPECCION h=65 cm FIBRIT</v>
          </cell>
          <cell r="B1635">
            <v>1106</v>
          </cell>
          <cell r="C1635" t="str">
            <v>UNI</v>
          </cell>
          <cell r="D1635">
            <v>156104</v>
          </cell>
          <cell r="E1635" t="str">
            <v>CAI65F</v>
          </cell>
          <cell r="F1635">
            <v>40148</v>
          </cell>
          <cell r="G1635">
            <v>112305</v>
          </cell>
          <cell r="H1635">
            <v>1.39</v>
          </cell>
          <cell r="I1635">
            <v>43465</v>
          </cell>
        </row>
        <row r="1636">
          <cell r="A1636" t="str">
            <v>CAJA INSPECCION Sin Tapa h=30 FIBRIT</v>
          </cell>
          <cell r="B1636">
            <v>1105</v>
          </cell>
          <cell r="C1636" t="str">
            <v>UNI</v>
          </cell>
          <cell r="D1636">
            <v>51173</v>
          </cell>
          <cell r="E1636" t="str">
            <v>CIT-30F</v>
          </cell>
          <cell r="F1636">
            <v>40148</v>
          </cell>
          <cell r="G1636">
            <v>36815</v>
          </cell>
          <cell r="H1636">
            <v>1.39</v>
          </cell>
          <cell r="I1636">
            <v>43465</v>
          </cell>
        </row>
        <row r="1637">
          <cell r="A1637" t="str">
            <v>CAJA INSPECCION Sin Tapa h=50</v>
          </cell>
          <cell r="B1637">
            <v>2836</v>
          </cell>
          <cell r="C1637" t="str">
            <v>UNI</v>
          </cell>
          <cell r="D1637">
            <v>75880</v>
          </cell>
          <cell r="E1637" t="str">
            <v>CAI-97F</v>
          </cell>
          <cell r="F1637">
            <v>43083</v>
          </cell>
          <cell r="G1637">
            <v>69615</v>
          </cell>
          <cell r="H1637">
            <v>1.0900000000000001</v>
          </cell>
          <cell r="I1637">
            <v>43465</v>
          </cell>
        </row>
        <row r="1638">
          <cell r="A1638" t="str">
            <v>CAJA LAMINA PARA CONTROLADOR RIEGO</v>
          </cell>
          <cell r="B1638">
            <v>102586</v>
          </cell>
          <cell r="C1638" t="str">
            <v>UNI</v>
          </cell>
          <cell r="D1638">
            <v>166738</v>
          </cell>
          <cell r="E1638">
            <v>0</v>
          </cell>
          <cell r="F1638">
            <v>43185</v>
          </cell>
          <cell r="G1638">
            <v>158798</v>
          </cell>
          <cell r="H1638">
            <v>1.05</v>
          </cell>
          <cell r="I1638">
            <v>43465</v>
          </cell>
        </row>
        <row r="1639">
          <cell r="A1639" t="str">
            <v>CAJA LAMINA PARA REGISTRO ACUEDUCTO</v>
          </cell>
          <cell r="B1639">
            <v>102214</v>
          </cell>
          <cell r="C1639" t="str">
            <v>UNI</v>
          </cell>
          <cell r="D1639">
            <v>113980</v>
          </cell>
          <cell r="E1639">
            <v>0</v>
          </cell>
          <cell r="F1639">
            <v>40070</v>
          </cell>
          <cell r="G1639">
            <v>82000</v>
          </cell>
          <cell r="H1639">
            <v>1.39</v>
          </cell>
          <cell r="I1639">
            <v>43465</v>
          </cell>
        </row>
        <row r="1640">
          <cell r="A1640" t="str">
            <v>Caja maniobras 3 vías, 200 A, 15 KV (sum+ins)</v>
          </cell>
          <cell r="B1640">
            <v>101691</v>
          </cell>
          <cell r="C1640" t="str">
            <v>UNI</v>
          </cell>
          <cell r="D1640">
            <v>18626000</v>
          </cell>
          <cell r="E1640">
            <v>0</v>
          </cell>
          <cell r="F1640">
            <v>39965</v>
          </cell>
          <cell r="G1640">
            <v>13400000</v>
          </cell>
          <cell r="H1640">
            <v>1.39</v>
          </cell>
          <cell r="I1640">
            <v>43465</v>
          </cell>
        </row>
        <row r="1641">
          <cell r="A1641" t="str">
            <v>Caja maniobras 4 vías, 200 A, 15 KV (sum+ins)</v>
          </cell>
          <cell r="B1641">
            <v>101690</v>
          </cell>
          <cell r="C1641" t="str">
            <v>UNI</v>
          </cell>
          <cell r="D1641">
            <v>24383519</v>
          </cell>
          <cell r="E1641">
            <v>0</v>
          </cell>
          <cell r="F1641">
            <v>39965</v>
          </cell>
          <cell r="G1641">
            <v>17542100</v>
          </cell>
          <cell r="H1641">
            <v>1.39</v>
          </cell>
          <cell r="I1641">
            <v>43465</v>
          </cell>
        </row>
        <row r="1642">
          <cell r="A1642" t="str">
            <v>CAJA METAL P/DEKO 2VENT L/NEX</v>
          </cell>
          <cell r="B1642">
            <v>1762</v>
          </cell>
          <cell r="C1642" t="str">
            <v>UNI</v>
          </cell>
          <cell r="D1642">
            <v>14621</v>
          </cell>
          <cell r="E1642" t="str">
            <v>CDK-2</v>
          </cell>
          <cell r="F1642">
            <v>40207</v>
          </cell>
          <cell r="G1642">
            <v>10672</v>
          </cell>
          <cell r="H1642">
            <v>1.37</v>
          </cell>
          <cell r="I1642">
            <v>43465</v>
          </cell>
        </row>
        <row r="1643">
          <cell r="A1643" t="str">
            <v>CAJA METAL P/DEKO 3VENT L/NEX</v>
          </cell>
          <cell r="B1643">
            <v>1768</v>
          </cell>
          <cell r="C1643" t="str">
            <v>UNI</v>
          </cell>
          <cell r="D1643">
            <v>17481</v>
          </cell>
          <cell r="E1643" t="str">
            <v>CDK-3</v>
          </cell>
          <cell r="F1643">
            <v>40207</v>
          </cell>
          <cell r="G1643">
            <v>12760</v>
          </cell>
          <cell r="H1643">
            <v>1.37</v>
          </cell>
          <cell r="I1643">
            <v>43465</v>
          </cell>
        </row>
        <row r="1644">
          <cell r="A1644" t="str">
            <v>CAJA METALIC.(20X20X15CM)</v>
          </cell>
          <cell r="B1644">
            <v>104538</v>
          </cell>
          <cell r="C1644" t="str">
            <v>UNI</v>
          </cell>
          <cell r="D1644">
            <v>21054</v>
          </cell>
          <cell r="E1644">
            <v>0</v>
          </cell>
          <cell r="F1644">
            <v>43325</v>
          </cell>
          <cell r="G1644">
            <v>20051</v>
          </cell>
          <cell r="H1644">
            <v>1.05</v>
          </cell>
          <cell r="I1644">
            <v>43465</v>
          </cell>
        </row>
        <row r="1645">
          <cell r="A1645" t="str">
            <v>CAJA METALIC.(20X20X20CM)</v>
          </cell>
          <cell r="B1645">
            <v>105097</v>
          </cell>
          <cell r="C1645" t="str">
            <v>UNI</v>
          </cell>
          <cell r="D1645">
            <v>23348</v>
          </cell>
          <cell r="E1645">
            <v>0</v>
          </cell>
          <cell r="F1645">
            <v>42825</v>
          </cell>
          <cell r="G1645">
            <v>21420</v>
          </cell>
          <cell r="H1645">
            <v>1.0900000000000001</v>
          </cell>
          <cell r="I1645">
            <v>43465</v>
          </cell>
        </row>
        <row r="1646">
          <cell r="A1646" t="str">
            <v>CAJA METALICA</v>
          </cell>
          <cell r="B1646">
            <v>103460</v>
          </cell>
          <cell r="C1646" t="str">
            <v>UNI</v>
          </cell>
          <cell r="D1646">
            <v>23975</v>
          </cell>
          <cell r="E1646">
            <v>0</v>
          </cell>
          <cell r="F1646">
            <v>40478</v>
          </cell>
          <cell r="G1646">
            <v>17500</v>
          </cell>
          <cell r="H1646">
            <v>1.37</v>
          </cell>
          <cell r="I1646">
            <v>43465</v>
          </cell>
        </row>
        <row r="1647">
          <cell r="A1647" t="str">
            <v>CAJA METALICA 30X20X12CM</v>
          </cell>
          <cell r="B1647">
            <v>104735</v>
          </cell>
          <cell r="C1647" t="str">
            <v>UNI</v>
          </cell>
          <cell r="D1647">
            <v>44444</v>
          </cell>
          <cell r="E1647">
            <v>0</v>
          </cell>
          <cell r="F1647">
            <v>43325</v>
          </cell>
          <cell r="G1647">
            <v>42328</v>
          </cell>
          <cell r="H1647">
            <v>1.05</v>
          </cell>
          <cell r="I1647">
            <v>43465</v>
          </cell>
        </row>
        <row r="1648">
          <cell r="A1648" t="str">
            <v>Caja metálica tipo intemperie de tomas 1*3F y 3*1F</v>
          </cell>
          <cell r="B1648">
            <v>101621</v>
          </cell>
          <cell r="C1648" t="str">
            <v>UNI</v>
          </cell>
          <cell r="D1648">
            <v>157550</v>
          </cell>
          <cell r="E1648">
            <v>0</v>
          </cell>
          <cell r="F1648">
            <v>40487</v>
          </cell>
          <cell r="G1648">
            <v>115000</v>
          </cell>
          <cell r="H1648">
            <v>1.37</v>
          </cell>
          <cell r="I1648">
            <v>43465</v>
          </cell>
        </row>
        <row r="1649">
          <cell r="A1649" t="str">
            <v>CAJA MONOFASICA SEIS CIRCUITOS BARRAJE</v>
          </cell>
          <cell r="B1649">
            <v>105198</v>
          </cell>
          <cell r="C1649" t="str">
            <v>UNI</v>
          </cell>
          <cell r="D1649">
            <v>48233</v>
          </cell>
          <cell r="E1649">
            <v>0</v>
          </cell>
          <cell r="F1649">
            <v>41809</v>
          </cell>
          <cell r="G1649">
            <v>38280</v>
          </cell>
          <cell r="H1649">
            <v>1.26</v>
          </cell>
          <cell r="I1649">
            <v>43465</v>
          </cell>
        </row>
        <row r="1650">
          <cell r="A1650" t="str">
            <v>CAJA MONOFASICA TRES CIRCUITOS</v>
          </cell>
          <cell r="B1650">
            <v>105197</v>
          </cell>
          <cell r="C1650" t="str">
            <v>UNI</v>
          </cell>
          <cell r="D1650">
            <v>19607</v>
          </cell>
          <cell r="E1650">
            <v>0</v>
          </cell>
          <cell r="F1650">
            <v>41809</v>
          </cell>
          <cell r="G1650">
            <v>15561</v>
          </cell>
          <cell r="H1650">
            <v>1.26</v>
          </cell>
          <cell r="I1650">
            <v>43465</v>
          </cell>
        </row>
        <row r="1651">
          <cell r="A1651" t="str">
            <v>CAJA OCTAG GALV OG-100 CAL-20</v>
          </cell>
          <cell r="B1651">
            <v>750</v>
          </cell>
          <cell r="C1651" t="str">
            <v>UNI</v>
          </cell>
          <cell r="D1651">
            <v>1403</v>
          </cell>
          <cell r="E1651" t="str">
            <v>C24</v>
          </cell>
          <cell r="F1651">
            <v>42220</v>
          </cell>
          <cell r="G1651">
            <v>1150</v>
          </cell>
          <cell r="H1651">
            <v>1.22</v>
          </cell>
          <cell r="I1651">
            <v>43465</v>
          </cell>
        </row>
        <row r="1652">
          <cell r="A1652" t="str">
            <v>CAJA PARA BREAKER INDUSTRIAL</v>
          </cell>
          <cell r="B1652">
            <v>104785</v>
          </cell>
          <cell r="C1652" t="str">
            <v>UNI</v>
          </cell>
          <cell r="D1652">
            <v>35796</v>
          </cell>
          <cell r="E1652">
            <v>0</v>
          </cell>
          <cell r="F1652">
            <v>42198</v>
          </cell>
          <cell r="G1652">
            <v>29341</v>
          </cell>
          <cell r="H1652">
            <v>1.22</v>
          </cell>
          <cell r="I1652">
            <v>43465</v>
          </cell>
        </row>
        <row r="1653">
          <cell r="A1653" t="str">
            <v>CAJA PARA HERRAMIENTAS 18" NEGRO **</v>
          </cell>
          <cell r="B1653">
            <v>102984</v>
          </cell>
          <cell r="C1653" t="str">
            <v>UNI</v>
          </cell>
          <cell r="D1653">
            <v>33366</v>
          </cell>
          <cell r="E1653">
            <v>4573</v>
          </cell>
          <cell r="F1653">
            <v>40795</v>
          </cell>
          <cell r="G1653">
            <v>24900</v>
          </cell>
          <cell r="H1653">
            <v>1.34</v>
          </cell>
          <cell r="I1653">
            <v>43465</v>
          </cell>
        </row>
        <row r="1654">
          <cell r="A1654" t="str">
            <v>CAJA PARA MEDIDOR TRIFA.CARGA30 KVA</v>
          </cell>
          <cell r="B1654">
            <v>104568</v>
          </cell>
          <cell r="C1654" t="str">
            <v>UNI</v>
          </cell>
          <cell r="D1654">
            <v>137667</v>
          </cell>
          <cell r="E1654">
            <v>0</v>
          </cell>
          <cell r="F1654">
            <v>43089</v>
          </cell>
          <cell r="G1654">
            <v>126300</v>
          </cell>
          <cell r="H1654">
            <v>1.0900000000000001</v>
          </cell>
          <cell r="I1654">
            <v>43465</v>
          </cell>
        </row>
        <row r="1655">
          <cell r="A1655" t="str">
            <v>CAJA PARA MEDIDOR TRIFASICO DE 150 AMP</v>
          </cell>
          <cell r="B1655">
            <v>105199</v>
          </cell>
          <cell r="C1655" t="str">
            <v>UNI</v>
          </cell>
          <cell r="D1655">
            <v>170040</v>
          </cell>
          <cell r="E1655">
            <v>0</v>
          </cell>
          <cell r="F1655">
            <v>42773</v>
          </cell>
          <cell r="G1655">
            <v>156000</v>
          </cell>
          <cell r="H1655">
            <v>1.0900000000000001</v>
          </cell>
          <cell r="I1655">
            <v>43465</v>
          </cell>
        </row>
        <row r="1656">
          <cell r="A1656" t="str">
            <v>CAJA PARA MEDIDOR TRIFASICO DE 150 norma</v>
          </cell>
          <cell r="B1656">
            <v>105617</v>
          </cell>
          <cell r="C1656" t="str">
            <v>UNI</v>
          </cell>
          <cell r="D1656">
            <v>137012</v>
          </cell>
          <cell r="E1656">
            <v>0</v>
          </cell>
          <cell r="F1656">
            <v>43174</v>
          </cell>
          <cell r="G1656">
            <v>130488</v>
          </cell>
          <cell r="H1656">
            <v>1.05</v>
          </cell>
          <cell r="I1656">
            <v>43465</v>
          </cell>
        </row>
        <row r="1657">
          <cell r="A1657" t="str">
            <v>CAJA PARA REGISTRO CORTE DE GAS</v>
          </cell>
          <cell r="B1657">
            <v>9435</v>
          </cell>
          <cell r="C1657" t="str">
            <v>UNI</v>
          </cell>
          <cell r="D1657">
            <v>4005</v>
          </cell>
          <cell r="E1657">
            <v>518</v>
          </cell>
          <cell r="F1657">
            <v>40400</v>
          </cell>
          <cell r="G1657">
            <v>2923</v>
          </cell>
          <cell r="H1657">
            <v>1.37</v>
          </cell>
          <cell r="I1657">
            <v>43465</v>
          </cell>
        </row>
        <row r="1658">
          <cell r="A1658" t="str">
            <v>CAJA PLASTICA 2.400</v>
          </cell>
          <cell r="B1658">
            <v>104585</v>
          </cell>
          <cell r="C1658" t="str">
            <v>UNI</v>
          </cell>
          <cell r="D1658">
            <v>857</v>
          </cell>
          <cell r="E1658">
            <v>0</v>
          </cell>
          <cell r="F1658">
            <v>43194</v>
          </cell>
          <cell r="G1658">
            <v>816</v>
          </cell>
          <cell r="H1658">
            <v>1.05</v>
          </cell>
          <cell r="I1658">
            <v>43465</v>
          </cell>
        </row>
        <row r="1659">
          <cell r="A1659" t="str">
            <v>CAJA PLASTICA 5800 PVC</v>
          </cell>
          <cell r="B1659">
            <v>104236</v>
          </cell>
          <cell r="C1659" t="str">
            <v>UNI</v>
          </cell>
          <cell r="D1659">
            <v>718</v>
          </cell>
          <cell r="E1659">
            <v>0</v>
          </cell>
          <cell r="F1659">
            <v>43185</v>
          </cell>
          <cell r="G1659">
            <v>684</v>
          </cell>
          <cell r="H1659">
            <v>1.05</v>
          </cell>
          <cell r="I1659">
            <v>43465</v>
          </cell>
        </row>
        <row r="1660">
          <cell r="A1660" t="str">
            <v>CAJA PLASTICA CONDUIT DOBLE FONDO REF</v>
          </cell>
          <cell r="B1660">
            <v>103668</v>
          </cell>
          <cell r="C1660" t="str">
            <v>UNI</v>
          </cell>
          <cell r="D1660">
            <v>3752</v>
          </cell>
          <cell r="E1660">
            <v>0</v>
          </cell>
          <cell r="F1660">
            <v>40591</v>
          </cell>
          <cell r="G1660">
            <v>2800</v>
          </cell>
          <cell r="H1660">
            <v>1.34</v>
          </cell>
          <cell r="I1660">
            <v>43465</v>
          </cell>
        </row>
        <row r="1661">
          <cell r="A1661" t="str">
            <v>CAJA PORTA HERRAMIENTAS 24" PLASTICO</v>
          </cell>
          <cell r="B1661">
            <v>106481</v>
          </cell>
          <cell r="C1661" t="str">
            <v>UNI</v>
          </cell>
          <cell r="D1661">
            <v>69248</v>
          </cell>
          <cell r="E1661">
            <v>0</v>
          </cell>
          <cell r="F1661">
            <v>43434</v>
          </cell>
          <cell r="G1661">
            <v>65950</v>
          </cell>
          <cell r="H1661">
            <v>1.05</v>
          </cell>
          <cell r="I1661">
            <v>43465</v>
          </cell>
        </row>
        <row r="1662">
          <cell r="A1662" t="str">
            <v>CAJA PREFABRIC.DE PISO PARA MED.DE</v>
          </cell>
          <cell r="B1662">
            <v>102215</v>
          </cell>
          <cell r="C1662" t="str">
            <v>UNI</v>
          </cell>
          <cell r="D1662">
            <v>133946</v>
          </cell>
          <cell r="E1662">
            <v>0</v>
          </cell>
          <cell r="F1662">
            <v>43327</v>
          </cell>
          <cell r="G1662">
            <v>127568</v>
          </cell>
          <cell r="H1662">
            <v>1.05</v>
          </cell>
          <cell r="I1662">
            <v>43465</v>
          </cell>
        </row>
        <row r="1663">
          <cell r="A1663" t="str">
            <v>CAJA RAWELT 4 SALIDAS 3/4"-2.400 (4X4)</v>
          </cell>
          <cell r="B1663">
            <v>105057</v>
          </cell>
          <cell r="C1663" t="str">
            <v>UNI</v>
          </cell>
          <cell r="D1663">
            <v>18584</v>
          </cell>
          <cell r="E1663">
            <v>0</v>
          </cell>
          <cell r="F1663">
            <v>43321</v>
          </cell>
          <cell r="G1663">
            <v>17699</v>
          </cell>
          <cell r="H1663">
            <v>1.05</v>
          </cell>
          <cell r="I1663">
            <v>43465</v>
          </cell>
        </row>
        <row r="1664">
          <cell r="A1664" t="str">
            <v>CAJA RECTANGULAR PARA VALVULAS</v>
          </cell>
          <cell r="B1664">
            <v>105947</v>
          </cell>
          <cell r="C1664" t="str">
            <v>UNI</v>
          </cell>
          <cell r="D1664">
            <v>151761</v>
          </cell>
          <cell r="E1664">
            <v>0</v>
          </cell>
          <cell r="F1664">
            <v>42828</v>
          </cell>
          <cell r="G1664">
            <v>139230</v>
          </cell>
          <cell r="H1664">
            <v>1.0900000000000001</v>
          </cell>
          <cell r="I1664">
            <v>43465</v>
          </cell>
        </row>
        <row r="1665">
          <cell r="A1665" t="str">
            <v>CAJA SENCILLA PAVCO</v>
          </cell>
          <cell r="B1665">
            <v>3563</v>
          </cell>
          <cell r="C1665" t="str">
            <v>UNI</v>
          </cell>
          <cell r="D1665">
            <v>819</v>
          </cell>
          <cell r="E1665" t="str">
            <v>ROF</v>
          </cell>
          <cell r="F1665">
            <v>41240</v>
          </cell>
          <cell r="G1665">
            <v>630</v>
          </cell>
          <cell r="H1665">
            <v>1.3</v>
          </cell>
          <cell r="I1665">
            <v>43465</v>
          </cell>
        </row>
        <row r="1666">
          <cell r="A1666" t="str">
            <v>CAJA TIPO EB **</v>
          </cell>
          <cell r="B1666">
            <v>102089</v>
          </cell>
          <cell r="C1666" t="str">
            <v>UNI</v>
          </cell>
          <cell r="D1666">
            <v>56434</v>
          </cell>
          <cell r="E1666">
            <v>0</v>
          </cell>
          <cell r="F1666">
            <v>40059</v>
          </cell>
          <cell r="G1666">
            <v>40600</v>
          </cell>
          <cell r="H1666">
            <v>1.39</v>
          </cell>
          <cell r="I1666">
            <v>43465</v>
          </cell>
        </row>
        <row r="1667">
          <cell r="A1667" t="str">
            <v>CAJA TOTALIZADOR (40X40X10CM)Pint.</v>
          </cell>
          <cell r="B1667">
            <v>106592</v>
          </cell>
          <cell r="C1667" t="str">
            <v>UNI</v>
          </cell>
          <cell r="D1667">
            <v>59537</v>
          </cell>
          <cell r="E1667">
            <v>0</v>
          </cell>
          <cell r="F1667">
            <v>43003</v>
          </cell>
          <cell r="G1667">
            <v>54621</v>
          </cell>
          <cell r="H1667">
            <v>1.0900000000000001</v>
          </cell>
          <cell r="I1667">
            <v>43465</v>
          </cell>
        </row>
        <row r="1668">
          <cell r="A1668" t="str">
            <v>CajaInspecciónPolimeroPistaAtletismo(Sum+Inst)</v>
          </cell>
          <cell r="B1668">
            <v>105980</v>
          </cell>
          <cell r="C1668" t="str">
            <v>UNI</v>
          </cell>
          <cell r="D1668">
            <v>719137</v>
          </cell>
          <cell r="E1668">
            <v>0</v>
          </cell>
          <cell r="F1668">
            <v>42829</v>
          </cell>
          <cell r="G1668">
            <v>659759</v>
          </cell>
          <cell r="H1668">
            <v>1.0900000000000001</v>
          </cell>
          <cell r="I1668">
            <v>43465</v>
          </cell>
        </row>
        <row r="1669">
          <cell r="A1669" t="str">
            <v>CajaManiobras4VíasEntr:600A-Deriv:200A(15Kv)</v>
          </cell>
          <cell r="B1669">
            <v>106824</v>
          </cell>
          <cell r="C1669" t="str">
            <v>UNI</v>
          </cell>
          <cell r="D1669">
            <v>37947000</v>
          </cell>
          <cell r="E1669">
            <v>0</v>
          </cell>
          <cell r="F1669">
            <v>43242</v>
          </cell>
          <cell r="G1669">
            <v>36140000</v>
          </cell>
          <cell r="H1669">
            <v>1.05</v>
          </cell>
          <cell r="I1669">
            <v>43465</v>
          </cell>
        </row>
        <row r="1670">
          <cell r="A1670" t="str">
            <v>CajetinAcero+Tapa+Saltometro+Zona de</v>
          </cell>
          <cell r="B1670">
            <v>105987</v>
          </cell>
          <cell r="C1670" t="str">
            <v>UNI</v>
          </cell>
          <cell r="D1670">
            <v>134070000</v>
          </cell>
          <cell r="E1670">
            <v>0</v>
          </cell>
          <cell r="F1670">
            <v>42829</v>
          </cell>
          <cell r="G1670">
            <v>123000000</v>
          </cell>
          <cell r="H1670">
            <v>1.0900000000000001</v>
          </cell>
          <cell r="I1670">
            <v>43465</v>
          </cell>
        </row>
        <row r="1671">
          <cell r="A1671" t="str">
            <v>CAJILLA 3 MEDIDORES</v>
          </cell>
          <cell r="B1671">
            <v>107095</v>
          </cell>
          <cell r="C1671" t="str">
            <v>UNI</v>
          </cell>
          <cell r="D1671">
            <v>182802</v>
          </cell>
          <cell r="E1671">
            <v>0</v>
          </cell>
          <cell r="F1671">
            <v>43395</v>
          </cell>
          <cell r="G1671">
            <v>174097</v>
          </cell>
          <cell r="H1671">
            <v>1.05</v>
          </cell>
          <cell r="I1671">
            <v>43465</v>
          </cell>
        </row>
        <row r="1672">
          <cell r="A1672" t="str">
            <v>CAJILLA MEDIDOR ELECTRICO</v>
          </cell>
          <cell r="B1672">
            <v>101416</v>
          </cell>
          <cell r="C1672" t="str">
            <v>UNI</v>
          </cell>
          <cell r="D1672">
            <v>48372</v>
          </cell>
          <cell r="E1672" t="str">
            <v>CIMA-530</v>
          </cell>
          <cell r="F1672">
            <v>40150</v>
          </cell>
          <cell r="G1672">
            <v>34800</v>
          </cell>
          <cell r="H1672">
            <v>1.39</v>
          </cell>
          <cell r="I1672">
            <v>43465</v>
          </cell>
        </row>
        <row r="1673">
          <cell r="A1673" t="str">
            <v>CAJILLA MEDIDOR ELECTRICO TRIFASICO</v>
          </cell>
          <cell r="B1673">
            <v>101417</v>
          </cell>
          <cell r="C1673" t="str">
            <v>UNI</v>
          </cell>
          <cell r="D1673">
            <v>88682</v>
          </cell>
          <cell r="E1673" t="str">
            <v>CIMA-530</v>
          </cell>
          <cell r="F1673">
            <v>40150</v>
          </cell>
          <cell r="G1673">
            <v>63800</v>
          </cell>
          <cell r="H1673">
            <v>1.39</v>
          </cell>
          <cell r="I1673">
            <v>43465</v>
          </cell>
        </row>
        <row r="1674">
          <cell r="A1674" t="str">
            <v>CAJILLA MEDIDORES ACUEDUCTO(FIBRIT)</v>
          </cell>
          <cell r="B1674">
            <v>1104</v>
          </cell>
          <cell r="C1674" t="str">
            <v>UNI</v>
          </cell>
          <cell r="D1674">
            <v>104849</v>
          </cell>
          <cell r="E1674" t="str">
            <v>CIMA-530</v>
          </cell>
          <cell r="F1674">
            <v>43172</v>
          </cell>
          <cell r="G1674">
            <v>99856</v>
          </cell>
          <cell r="H1674">
            <v>1.05</v>
          </cell>
          <cell r="I1674">
            <v>43465</v>
          </cell>
        </row>
        <row r="1675">
          <cell r="A1675" t="str">
            <v>CAL HIDRATADA</v>
          </cell>
          <cell r="B1675">
            <v>105496</v>
          </cell>
          <cell r="C1675" t="str">
            <v>KG</v>
          </cell>
          <cell r="D1675">
            <v>972</v>
          </cell>
          <cell r="E1675">
            <v>0</v>
          </cell>
          <cell r="F1675">
            <v>42809</v>
          </cell>
          <cell r="G1675">
            <v>892</v>
          </cell>
          <cell r="H1675">
            <v>1.0900000000000001</v>
          </cell>
          <cell r="I1675">
            <v>43465</v>
          </cell>
        </row>
        <row r="1676">
          <cell r="A1676" t="str">
            <v>CAL PROMICAL</v>
          </cell>
          <cell r="B1676">
            <v>1032</v>
          </cell>
          <cell r="C1676" t="str">
            <v>KG</v>
          </cell>
          <cell r="D1676">
            <v>854</v>
          </cell>
          <cell r="E1676">
            <v>0</v>
          </cell>
          <cell r="F1676">
            <v>43174</v>
          </cell>
          <cell r="G1676">
            <v>813</v>
          </cell>
          <cell r="H1676">
            <v>1.05</v>
          </cell>
          <cell r="I1676">
            <v>43465</v>
          </cell>
        </row>
        <row r="1677">
          <cell r="A1677" t="str">
            <v>CALADORA</v>
          </cell>
          <cell r="B1677">
            <v>104235</v>
          </cell>
          <cell r="C1677" t="str">
            <v>DD</v>
          </cell>
          <cell r="D1677">
            <v>13400</v>
          </cell>
          <cell r="E1677">
            <v>0</v>
          </cell>
          <cell r="F1677">
            <v>40873</v>
          </cell>
          <cell r="G1677">
            <v>10000</v>
          </cell>
          <cell r="H1677">
            <v>1.34</v>
          </cell>
          <cell r="I1677">
            <v>43465</v>
          </cell>
        </row>
        <row r="1678">
          <cell r="A1678" t="str">
            <v>CALADORA 3.7 Amp MAKITA</v>
          </cell>
          <cell r="B1678">
            <v>1124</v>
          </cell>
          <cell r="C1678" t="str">
            <v>UNI</v>
          </cell>
          <cell r="D1678">
            <v>921736</v>
          </cell>
          <cell r="E1678">
            <v>62604</v>
          </cell>
          <cell r="F1678">
            <v>40339</v>
          </cell>
          <cell r="G1678">
            <v>672800</v>
          </cell>
          <cell r="H1678">
            <v>1.37</v>
          </cell>
          <cell r="I1678">
            <v>43465</v>
          </cell>
        </row>
        <row r="1679">
          <cell r="A1679" t="str">
            <v>CALDERA DE 40 BHP</v>
          </cell>
          <cell r="B1679">
            <v>106000</v>
          </cell>
          <cell r="C1679" t="str">
            <v>UNI</v>
          </cell>
          <cell r="D1679">
            <v>93780</v>
          </cell>
          <cell r="E1679">
            <v>0</v>
          </cell>
          <cell r="F1679">
            <v>42671</v>
          </cell>
          <cell r="G1679">
            <v>81548</v>
          </cell>
          <cell r="H1679">
            <v>1.1499999999999999</v>
          </cell>
          <cell r="I1679">
            <v>43465</v>
          </cell>
        </row>
        <row r="1680">
          <cell r="A1680" t="str">
            <v>Calderin 500GPH-157W-Acero Inox. Cal.12</v>
          </cell>
          <cell r="B1680">
            <v>106348</v>
          </cell>
          <cell r="C1680" t="str">
            <v>UNI</v>
          </cell>
          <cell r="D1680">
            <v>16023000</v>
          </cell>
          <cell r="E1680">
            <v>0</v>
          </cell>
          <cell r="F1680">
            <v>42854</v>
          </cell>
          <cell r="G1680">
            <v>14700000</v>
          </cell>
          <cell r="H1680">
            <v>1.0900000000000001</v>
          </cell>
          <cell r="I1680">
            <v>43465</v>
          </cell>
        </row>
        <row r="1681">
          <cell r="A1681" t="str">
            <v>CALENTADOR 100 GN.GAS Indus. CIMSA</v>
          </cell>
          <cell r="B1681">
            <v>405</v>
          </cell>
          <cell r="C1681" t="str">
            <v>UNI</v>
          </cell>
          <cell r="D1681">
            <v>2653882</v>
          </cell>
          <cell r="E1681" t="str">
            <v>G-100</v>
          </cell>
          <cell r="F1681">
            <v>40812</v>
          </cell>
          <cell r="G1681">
            <v>1980509</v>
          </cell>
          <cell r="H1681">
            <v>1.34</v>
          </cell>
          <cell r="I1681">
            <v>43465</v>
          </cell>
        </row>
        <row r="1682">
          <cell r="A1682" t="str">
            <v>CALENTADOR 120 GN.Elec/Indus CIMSA</v>
          </cell>
          <cell r="B1682">
            <v>548</v>
          </cell>
          <cell r="C1682" t="str">
            <v>UNI</v>
          </cell>
          <cell r="D1682">
            <v>2869171</v>
          </cell>
          <cell r="E1682" t="str">
            <v>E-120</v>
          </cell>
          <cell r="F1682">
            <v>39884</v>
          </cell>
          <cell r="G1682">
            <v>2064152</v>
          </cell>
          <cell r="H1682">
            <v>1.39</v>
          </cell>
          <cell r="I1682">
            <v>43465</v>
          </cell>
        </row>
        <row r="1683">
          <cell r="A1683" t="str">
            <v>CALENTADOR 120 GN.Mixt.Indus CIMSA</v>
          </cell>
          <cell r="B1683">
            <v>413</v>
          </cell>
          <cell r="C1683" t="str">
            <v>UNI</v>
          </cell>
          <cell r="D1683">
            <v>5976840</v>
          </cell>
          <cell r="E1683" t="str">
            <v>M-120</v>
          </cell>
          <cell r="F1683">
            <v>40812</v>
          </cell>
          <cell r="G1683">
            <v>4460328</v>
          </cell>
          <cell r="H1683">
            <v>1.34</v>
          </cell>
          <cell r="I1683">
            <v>43465</v>
          </cell>
        </row>
        <row r="1684">
          <cell r="A1684" t="str">
            <v>CALENTADOR 15 GN HACEB</v>
          </cell>
          <cell r="B1684">
            <v>545</v>
          </cell>
          <cell r="C1684" t="str">
            <v>UNI</v>
          </cell>
          <cell r="D1684">
            <v>756032</v>
          </cell>
          <cell r="E1684" t="str">
            <v>71CR15</v>
          </cell>
          <cell r="F1684">
            <v>39892</v>
          </cell>
          <cell r="G1684">
            <v>543908</v>
          </cell>
          <cell r="H1684">
            <v>1.39</v>
          </cell>
          <cell r="I1684">
            <v>43465</v>
          </cell>
        </row>
        <row r="1685">
          <cell r="A1685" t="str">
            <v>CALENTADOR 15 GN.Elec/Domes CIMSA</v>
          </cell>
          <cell r="B1685">
            <v>377</v>
          </cell>
          <cell r="C1685" t="str">
            <v>UNI</v>
          </cell>
          <cell r="D1685">
            <v>680565</v>
          </cell>
          <cell r="E1685" t="str">
            <v>E-15</v>
          </cell>
          <cell r="F1685">
            <v>40812</v>
          </cell>
          <cell r="G1685">
            <v>507884</v>
          </cell>
          <cell r="H1685">
            <v>1.34</v>
          </cell>
          <cell r="I1685">
            <v>43465</v>
          </cell>
        </row>
        <row r="1686">
          <cell r="A1686" t="str">
            <v>CALENTADOR 20 GN GAS HACEB(NO USAR)</v>
          </cell>
          <cell r="B1686">
            <v>547</v>
          </cell>
          <cell r="C1686" t="str">
            <v>UNI</v>
          </cell>
          <cell r="D1686">
            <v>640997</v>
          </cell>
          <cell r="E1686" t="str">
            <v>ACOMULACI</v>
          </cell>
          <cell r="F1686">
            <v>39892</v>
          </cell>
          <cell r="G1686">
            <v>461149</v>
          </cell>
          <cell r="H1686">
            <v>1.39</v>
          </cell>
          <cell r="I1686">
            <v>43465</v>
          </cell>
        </row>
        <row r="1687">
          <cell r="A1687" t="str">
            <v>CALENTADOR 20 GN HACEB</v>
          </cell>
          <cell r="B1687">
            <v>546</v>
          </cell>
          <cell r="C1687" t="str">
            <v>UNI</v>
          </cell>
          <cell r="D1687">
            <v>640997</v>
          </cell>
          <cell r="E1687" t="str">
            <v>71CR201</v>
          </cell>
          <cell r="F1687">
            <v>39892</v>
          </cell>
          <cell r="G1687">
            <v>461149</v>
          </cell>
          <cell r="H1687">
            <v>1.39</v>
          </cell>
          <cell r="I1687">
            <v>43465</v>
          </cell>
        </row>
        <row r="1688">
          <cell r="A1688" t="str">
            <v>CALENTADOR 20 GN.Elec/Domes CIMSA</v>
          </cell>
          <cell r="B1688">
            <v>541</v>
          </cell>
          <cell r="C1688" t="str">
            <v>UNI</v>
          </cell>
          <cell r="D1688">
            <v>797687</v>
          </cell>
          <cell r="E1688" t="str">
            <v>E-20</v>
          </cell>
          <cell r="F1688">
            <v>39672</v>
          </cell>
          <cell r="G1688">
            <v>542644</v>
          </cell>
          <cell r="H1688">
            <v>1.47</v>
          </cell>
          <cell r="I1688">
            <v>43465</v>
          </cell>
        </row>
        <row r="1689">
          <cell r="A1689" t="str">
            <v>CALENTADOR 20 GN.GAS Domes CIMSA</v>
          </cell>
          <cell r="B1689">
            <v>542</v>
          </cell>
          <cell r="C1689" t="str">
            <v>UNI</v>
          </cell>
          <cell r="D1689">
            <v>1230969</v>
          </cell>
          <cell r="E1689" t="str">
            <v>G-20</v>
          </cell>
          <cell r="F1689">
            <v>39884</v>
          </cell>
          <cell r="G1689">
            <v>885589</v>
          </cell>
          <cell r="H1689">
            <v>1.39</v>
          </cell>
          <cell r="I1689">
            <v>43465</v>
          </cell>
        </row>
        <row r="1690">
          <cell r="A1690" t="str">
            <v>CALENTADOR 3,000,000 BTU condensacion gas</v>
          </cell>
          <cell r="B1690">
            <v>107144</v>
          </cell>
          <cell r="C1690" t="str">
            <v>UNI</v>
          </cell>
          <cell r="D1690">
            <v>342145606</v>
          </cell>
          <cell r="E1690">
            <v>0</v>
          </cell>
          <cell r="F1690">
            <v>43396</v>
          </cell>
          <cell r="G1690">
            <v>325852958</v>
          </cell>
          <cell r="H1690">
            <v>1.05</v>
          </cell>
          <cell r="I1690">
            <v>43465</v>
          </cell>
        </row>
        <row r="1691">
          <cell r="A1691" t="str">
            <v>CALENTADOR 30 GN.Elec.Integral CIMSA</v>
          </cell>
          <cell r="B1691">
            <v>379</v>
          </cell>
          <cell r="C1691" t="str">
            <v>UNI</v>
          </cell>
          <cell r="D1691">
            <v>991466</v>
          </cell>
          <cell r="E1691" t="str">
            <v>E-30I</v>
          </cell>
          <cell r="F1691">
            <v>40812</v>
          </cell>
          <cell r="G1691">
            <v>739900</v>
          </cell>
          <cell r="H1691">
            <v>1.34</v>
          </cell>
          <cell r="I1691">
            <v>43465</v>
          </cell>
        </row>
        <row r="1692">
          <cell r="A1692" t="str">
            <v>CALENTADOR 30 GN.Elec/Domes CIMSA</v>
          </cell>
          <cell r="B1692">
            <v>544</v>
          </cell>
          <cell r="C1692" t="str">
            <v>UNI</v>
          </cell>
          <cell r="D1692">
            <v>1142347</v>
          </cell>
          <cell r="E1692" t="str">
            <v>E-30</v>
          </cell>
          <cell r="F1692">
            <v>39672</v>
          </cell>
          <cell r="G1692">
            <v>777107</v>
          </cell>
          <cell r="H1692">
            <v>1.47</v>
          </cell>
          <cell r="I1692">
            <v>43465</v>
          </cell>
        </row>
        <row r="1693">
          <cell r="A1693" t="str">
            <v>CALENTADOR 30 GN.GAS Domes CIMSA</v>
          </cell>
          <cell r="B1693">
            <v>387</v>
          </cell>
          <cell r="C1693" t="str">
            <v>UNI</v>
          </cell>
          <cell r="D1693">
            <v>1124260</v>
          </cell>
          <cell r="E1693" t="str">
            <v>G-30</v>
          </cell>
          <cell r="F1693">
            <v>40812</v>
          </cell>
          <cell r="G1693">
            <v>839000</v>
          </cell>
          <cell r="H1693">
            <v>1.34</v>
          </cell>
          <cell r="I1693">
            <v>43465</v>
          </cell>
        </row>
        <row r="1694">
          <cell r="A1694" t="str">
            <v>CALENTADOR 30 GN.Mix.Domes. CIMSA</v>
          </cell>
          <cell r="B1694">
            <v>399</v>
          </cell>
          <cell r="C1694" t="str">
            <v>UNI</v>
          </cell>
          <cell r="D1694">
            <v>1393851</v>
          </cell>
          <cell r="E1694" t="str">
            <v>M-30</v>
          </cell>
          <cell r="F1694">
            <v>40812</v>
          </cell>
          <cell r="G1694">
            <v>1040187</v>
          </cell>
          <cell r="H1694">
            <v>1.34</v>
          </cell>
          <cell r="I1694">
            <v>43465</v>
          </cell>
        </row>
        <row r="1695">
          <cell r="A1695" t="str">
            <v>CALENTADOR 60 GN.Elec/Indus (BIFASICO)</v>
          </cell>
          <cell r="B1695">
            <v>104537</v>
          </cell>
          <cell r="C1695" t="str">
            <v>UNI</v>
          </cell>
          <cell r="D1695">
            <v>2257000</v>
          </cell>
          <cell r="E1695" t="str">
            <v>E-80</v>
          </cell>
          <cell r="F1695">
            <v>42198</v>
          </cell>
          <cell r="G1695">
            <v>1850000</v>
          </cell>
          <cell r="H1695">
            <v>1.22</v>
          </cell>
          <cell r="I1695">
            <v>43465</v>
          </cell>
        </row>
        <row r="1696">
          <cell r="A1696" t="str">
            <v>CALENTADOR 80 GN.Elec/Indus CIMSA</v>
          </cell>
          <cell r="B1696">
            <v>549</v>
          </cell>
          <cell r="C1696" t="str">
            <v>UNI</v>
          </cell>
          <cell r="D1696">
            <v>2725921</v>
          </cell>
          <cell r="E1696" t="str">
            <v>E-80</v>
          </cell>
          <cell r="F1696">
            <v>39884</v>
          </cell>
          <cell r="G1696">
            <v>1961094</v>
          </cell>
          <cell r="H1696">
            <v>1.39</v>
          </cell>
          <cell r="I1696">
            <v>43465</v>
          </cell>
        </row>
        <row r="1697">
          <cell r="A1697" t="str">
            <v>CALENTADOR DE PASO 11 LT CIMSA</v>
          </cell>
          <cell r="B1697">
            <v>543</v>
          </cell>
          <cell r="C1697" t="str">
            <v>UNI</v>
          </cell>
          <cell r="D1697">
            <v>875561</v>
          </cell>
          <cell r="E1697" t="str">
            <v>CPHO11</v>
          </cell>
          <cell r="F1697">
            <v>39884</v>
          </cell>
          <cell r="G1697">
            <v>629900</v>
          </cell>
          <cell r="H1697">
            <v>1.39</v>
          </cell>
          <cell r="I1697">
            <v>43465</v>
          </cell>
        </row>
        <row r="1698">
          <cell r="A1698" t="str">
            <v>CALENTADOR DE PASO BIFASICO (13 LTS/MIN)</v>
          </cell>
          <cell r="B1698">
            <v>104552</v>
          </cell>
          <cell r="C1698" t="str">
            <v>UNI</v>
          </cell>
          <cell r="D1698">
            <v>845000</v>
          </cell>
          <cell r="E1698">
            <v>0</v>
          </cell>
          <cell r="F1698">
            <v>41165</v>
          </cell>
          <cell r="G1698">
            <v>650000</v>
          </cell>
          <cell r="H1698">
            <v>1.3</v>
          </cell>
          <cell r="I1698">
            <v>43465</v>
          </cell>
        </row>
        <row r="1699">
          <cell r="A1699" t="str">
            <v>CALENTADOR ELECT.TRIFASICO SM 700</v>
          </cell>
          <cell r="B1699">
            <v>103684</v>
          </cell>
          <cell r="C1699" t="str">
            <v>UNI</v>
          </cell>
          <cell r="D1699">
            <v>779870</v>
          </cell>
          <cell r="E1699">
            <v>0</v>
          </cell>
          <cell r="F1699">
            <v>40940</v>
          </cell>
          <cell r="G1699">
            <v>599900</v>
          </cell>
          <cell r="H1699">
            <v>1.3</v>
          </cell>
          <cell r="I1699">
            <v>43465</v>
          </cell>
        </row>
        <row r="1700">
          <cell r="A1700" t="str">
            <v>CALENTADOR PASO GAS 11lt. CHLLG.</v>
          </cell>
          <cell r="B1700">
            <v>1732</v>
          </cell>
          <cell r="C1700" t="str">
            <v>UNI</v>
          </cell>
          <cell r="D1700">
            <v>1204675</v>
          </cell>
          <cell r="E1700" t="str">
            <v>WH7110nat.</v>
          </cell>
          <cell r="F1700">
            <v>39892</v>
          </cell>
          <cell r="G1700">
            <v>866673</v>
          </cell>
          <cell r="H1700">
            <v>1.39</v>
          </cell>
          <cell r="I1700">
            <v>43465</v>
          </cell>
        </row>
        <row r="1701">
          <cell r="A1701" t="str">
            <v>CALIBRACION CONT. ENERGIA E-3 trifßsica</v>
          </cell>
          <cell r="B1701">
            <v>2546</v>
          </cell>
          <cell r="C1701" t="str">
            <v>UNI</v>
          </cell>
          <cell r="D1701">
            <v>42927</v>
          </cell>
          <cell r="E1701">
            <v>0</v>
          </cell>
          <cell r="F1701">
            <v>39892</v>
          </cell>
          <cell r="G1701">
            <v>30883</v>
          </cell>
          <cell r="H1701">
            <v>1.39</v>
          </cell>
          <cell r="I1701">
            <v>43465</v>
          </cell>
        </row>
        <row r="1702">
          <cell r="A1702" t="str">
            <v>CALIBRACION CONT. ENERGIA E-4 trifßsica</v>
          </cell>
          <cell r="B1702">
            <v>2551</v>
          </cell>
          <cell r="C1702" t="str">
            <v>UNI</v>
          </cell>
          <cell r="D1702">
            <v>42927</v>
          </cell>
          <cell r="E1702">
            <v>0</v>
          </cell>
          <cell r="F1702">
            <v>39892</v>
          </cell>
          <cell r="G1702">
            <v>30883</v>
          </cell>
          <cell r="H1702">
            <v>1.39</v>
          </cell>
          <cell r="I1702">
            <v>43465</v>
          </cell>
        </row>
        <row r="1703">
          <cell r="A1703" t="str">
            <v>CALIBRACION CONT. ENERGIA E-5 bifßsica</v>
          </cell>
          <cell r="B1703">
            <v>556</v>
          </cell>
          <cell r="C1703" t="str">
            <v>UNI</v>
          </cell>
          <cell r="D1703">
            <v>42927</v>
          </cell>
          <cell r="E1703">
            <v>0</v>
          </cell>
          <cell r="F1703">
            <v>39892</v>
          </cell>
          <cell r="G1703">
            <v>30883</v>
          </cell>
          <cell r="H1703">
            <v>1.39</v>
          </cell>
          <cell r="I1703">
            <v>43465</v>
          </cell>
        </row>
        <row r="1704">
          <cell r="A1704" t="str">
            <v>CALIBRACION CONT. ENERGIA E-5 trifßsica</v>
          </cell>
          <cell r="B1704">
            <v>2552</v>
          </cell>
          <cell r="C1704" t="str">
            <v>UNI</v>
          </cell>
          <cell r="D1704">
            <v>42927</v>
          </cell>
          <cell r="E1704">
            <v>0</v>
          </cell>
          <cell r="F1704">
            <v>39892</v>
          </cell>
          <cell r="G1704">
            <v>30883</v>
          </cell>
          <cell r="H1704">
            <v>1.39</v>
          </cell>
          <cell r="I1704">
            <v>43465</v>
          </cell>
        </row>
        <row r="1705">
          <cell r="A1705" t="str">
            <v>CALIBRACION DE MEDIDOR</v>
          </cell>
          <cell r="B1705">
            <v>183</v>
          </cell>
          <cell r="C1705" t="str">
            <v>UNI</v>
          </cell>
          <cell r="D1705">
            <v>13124</v>
          </cell>
          <cell r="E1705">
            <v>0</v>
          </cell>
          <cell r="F1705">
            <v>40045</v>
          </cell>
          <cell r="G1705">
            <v>9442</v>
          </cell>
          <cell r="H1705">
            <v>1.39</v>
          </cell>
          <cell r="I1705">
            <v>43465</v>
          </cell>
        </row>
        <row r="1706">
          <cell r="A1706" t="str">
            <v>CALIBRACION DE MEDIDOR</v>
          </cell>
          <cell r="B1706">
            <v>2540</v>
          </cell>
          <cell r="C1706" t="str">
            <v>UNI</v>
          </cell>
          <cell r="D1706">
            <v>45974</v>
          </cell>
          <cell r="E1706">
            <v>0</v>
          </cell>
          <cell r="F1706">
            <v>39660</v>
          </cell>
          <cell r="G1706">
            <v>31275</v>
          </cell>
          <cell r="H1706">
            <v>1.47</v>
          </cell>
          <cell r="I1706">
            <v>43465</v>
          </cell>
        </row>
        <row r="1707">
          <cell r="A1707" t="str">
            <v>CALIBRACION DE MEDIDOR ELECTRONICO</v>
          </cell>
          <cell r="B1707">
            <v>185</v>
          </cell>
          <cell r="C1707" t="str">
            <v>UNI</v>
          </cell>
          <cell r="D1707">
            <v>13124</v>
          </cell>
          <cell r="E1707">
            <v>0</v>
          </cell>
          <cell r="F1707">
            <v>40045</v>
          </cell>
          <cell r="G1707">
            <v>9442</v>
          </cell>
          <cell r="H1707">
            <v>1.39</v>
          </cell>
          <cell r="I1707">
            <v>43465</v>
          </cell>
        </row>
        <row r="1708">
          <cell r="A1708" t="str">
            <v>CALIBRACION DE MEDIDOR ELECTRONICO</v>
          </cell>
          <cell r="B1708">
            <v>2553</v>
          </cell>
          <cell r="C1708" t="str">
            <v>UNI</v>
          </cell>
          <cell r="D1708">
            <v>638014</v>
          </cell>
          <cell r="E1708">
            <v>0</v>
          </cell>
          <cell r="F1708">
            <v>39660</v>
          </cell>
          <cell r="G1708">
            <v>434023</v>
          </cell>
          <cell r="H1708">
            <v>1.47</v>
          </cell>
          <cell r="I1708">
            <v>43465</v>
          </cell>
        </row>
        <row r="1709">
          <cell r="A1709" t="str">
            <v>CALIBRACION DE MEDIDOR ELECTRONICO</v>
          </cell>
          <cell r="B1709">
            <v>566</v>
          </cell>
          <cell r="C1709" t="str">
            <v>UNI</v>
          </cell>
          <cell r="D1709">
            <v>341487</v>
          </cell>
          <cell r="E1709">
            <v>0</v>
          </cell>
          <cell r="F1709">
            <v>39892</v>
          </cell>
          <cell r="G1709">
            <v>245674</v>
          </cell>
          <cell r="H1709">
            <v>1.39</v>
          </cell>
          <cell r="I1709">
            <v>43465</v>
          </cell>
        </row>
        <row r="1710">
          <cell r="A1710" t="str">
            <v>CALIBRACION MEDIDOR DE AGUA ½"</v>
          </cell>
          <cell r="B1710">
            <v>1008</v>
          </cell>
          <cell r="C1710" t="str">
            <v>UNI</v>
          </cell>
          <cell r="D1710">
            <v>13524</v>
          </cell>
          <cell r="E1710">
            <v>0</v>
          </cell>
          <cell r="F1710">
            <v>39662</v>
          </cell>
          <cell r="G1710">
            <v>9200</v>
          </cell>
          <cell r="H1710">
            <v>1.47</v>
          </cell>
          <cell r="I1710">
            <v>43465</v>
          </cell>
        </row>
        <row r="1711">
          <cell r="A1711" t="str">
            <v>Cámara Segurid AHD 1080P antiv varifocal</v>
          </cell>
          <cell r="B1711">
            <v>107058</v>
          </cell>
          <cell r="C1711" t="str">
            <v>UNI</v>
          </cell>
          <cell r="D1711">
            <v>580391</v>
          </cell>
          <cell r="E1711">
            <v>0</v>
          </cell>
          <cell r="F1711">
            <v>43375</v>
          </cell>
          <cell r="G1711">
            <v>552753</v>
          </cell>
          <cell r="H1711">
            <v>1.05</v>
          </cell>
          <cell r="I1711">
            <v>43465</v>
          </cell>
        </row>
        <row r="1712">
          <cell r="A1712" t="str">
            <v>Cambiador de pañal en polipropileno</v>
          </cell>
          <cell r="B1712">
            <v>107176</v>
          </cell>
          <cell r="C1712" t="str">
            <v>UNI</v>
          </cell>
          <cell r="D1712">
            <v>1438175</v>
          </cell>
          <cell r="E1712">
            <v>0</v>
          </cell>
          <cell r="F1712">
            <v>43396</v>
          </cell>
          <cell r="G1712">
            <v>1369690</v>
          </cell>
          <cell r="H1712">
            <v>1.05</v>
          </cell>
          <cell r="I1712">
            <v>43465</v>
          </cell>
        </row>
        <row r="1713">
          <cell r="A1713" t="str">
            <v>CAMBIO AUTOMATICO 12HP (Motor</v>
          </cell>
          <cell r="B1713">
            <v>105726</v>
          </cell>
          <cell r="C1713" t="str">
            <v>UNI</v>
          </cell>
          <cell r="D1713">
            <v>29900</v>
          </cell>
          <cell r="E1713">
            <v>0</v>
          </cell>
          <cell r="F1713">
            <v>42397</v>
          </cell>
          <cell r="G1713">
            <v>26000</v>
          </cell>
          <cell r="H1713">
            <v>1.1499999999999999</v>
          </cell>
          <cell r="I1713">
            <v>43465</v>
          </cell>
        </row>
        <row r="1714">
          <cell r="A1714" t="str">
            <v>CAMBIO AUTOMATICO 2.4 A 5.0HP (Motor</v>
          </cell>
          <cell r="B1714">
            <v>105724</v>
          </cell>
          <cell r="C1714" t="str">
            <v>UNI</v>
          </cell>
          <cell r="D1714">
            <v>15985</v>
          </cell>
          <cell r="E1714">
            <v>0</v>
          </cell>
          <cell r="F1714">
            <v>42397</v>
          </cell>
          <cell r="G1714">
            <v>13900</v>
          </cell>
          <cell r="H1714">
            <v>1.1499999999999999</v>
          </cell>
          <cell r="I1714">
            <v>43465</v>
          </cell>
        </row>
        <row r="1715">
          <cell r="A1715" t="str">
            <v>CAMBIO AUTOMATICO 7.5HP (Motor</v>
          </cell>
          <cell r="B1715">
            <v>105725</v>
          </cell>
          <cell r="C1715" t="str">
            <v>UNI</v>
          </cell>
          <cell r="D1715">
            <v>25691</v>
          </cell>
          <cell r="E1715">
            <v>0</v>
          </cell>
          <cell r="F1715">
            <v>42397</v>
          </cell>
          <cell r="G1715">
            <v>22340</v>
          </cell>
          <cell r="H1715">
            <v>1.1499999999999999</v>
          </cell>
          <cell r="I1715">
            <v>43465</v>
          </cell>
        </row>
        <row r="1716">
          <cell r="A1716" t="str">
            <v>CAMBIO RETENEDORES 12HP (Motor</v>
          </cell>
          <cell r="B1716">
            <v>105722</v>
          </cell>
          <cell r="C1716" t="str">
            <v>UNI</v>
          </cell>
          <cell r="D1716">
            <v>43068</v>
          </cell>
          <cell r="E1716">
            <v>0</v>
          </cell>
          <cell r="F1716">
            <v>42397</v>
          </cell>
          <cell r="G1716">
            <v>37450</v>
          </cell>
          <cell r="H1716">
            <v>1.1499999999999999</v>
          </cell>
          <cell r="I1716">
            <v>43465</v>
          </cell>
        </row>
        <row r="1717">
          <cell r="A1717" t="str">
            <v>CAMBIO RETENEDORES 2.4 A 5.0HP (Motor</v>
          </cell>
          <cell r="B1717">
            <v>105720</v>
          </cell>
          <cell r="C1717" t="str">
            <v>UNI</v>
          </cell>
          <cell r="D1717">
            <v>19286</v>
          </cell>
          <cell r="E1717">
            <v>0</v>
          </cell>
          <cell r="F1717">
            <v>42397</v>
          </cell>
          <cell r="G1717">
            <v>16770</v>
          </cell>
          <cell r="H1717">
            <v>1.1499999999999999</v>
          </cell>
          <cell r="I1717">
            <v>43465</v>
          </cell>
        </row>
        <row r="1718">
          <cell r="A1718" t="str">
            <v>CAMBIO RETENEDORES 20HP (Motor</v>
          </cell>
          <cell r="B1718">
            <v>105723</v>
          </cell>
          <cell r="C1718" t="str">
            <v>UNI</v>
          </cell>
          <cell r="D1718">
            <v>43068</v>
          </cell>
          <cell r="E1718">
            <v>0</v>
          </cell>
          <cell r="F1718">
            <v>42397</v>
          </cell>
          <cell r="G1718">
            <v>37450</v>
          </cell>
          <cell r="H1718">
            <v>1.1499999999999999</v>
          </cell>
          <cell r="I1718">
            <v>43465</v>
          </cell>
        </row>
        <row r="1719">
          <cell r="A1719" t="str">
            <v>CAMBIO RETENEDORES 7.5HP (Motor</v>
          </cell>
          <cell r="B1719">
            <v>105721</v>
          </cell>
          <cell r="C1719" t="str">
            <v>UNI</v>
          </cell>
          <cell r="D1719">
            <v>25875</v>
          </cell>
          <cell r="E1719">
            <v>0</v>
          </cell>
          <cell r="F1719">
            <v>42397</v>
          </cell>
          <cell r="G1719">
            <v>22500</v>
          </cell>
          <cell r="H1719">
            <v>1.1499999999999999</v>
          </cell>
          <cell r="I1719">
            <v>43465</v>
          </cell>
        </row>
        <row r="1720">
          <cell r="A1720" t="str">
            <v>CAMBIO SELLOS (Motor Electrico2.4 a 5.0 HP</v>
          </cell>
          <cell r="B1720">
            <v>105710</v>
          </cell>
          <cell r="C1720" t="str">
            <v>UNI</v>
          </cell>
          <cell r="D1720">
            <v>40312</v>
          </cell>
          <cell r="E1720">
            <v>0</v>
          </cell>
          <cell r="F1720">
            <v>42396</v>
          </cell>
          <cell r="G1720">
            <v>35054</v>
          </cell>
          <cell r="H1720">
            <v>1.1499999999999999</v>
          </cell>
          <cell r="I1720">
            <v>43465</v>
          </cell>
        </row>
        <row r="1721">
          <cell r="A1721" t="str">
            <v>CAMBIO SELLOS 7.2 HP (Motor Electrico 3.600</v>
          </cell>
          <cell r="B1721">
            <v>105711</v>
          </cell>
          <cell r="C1721" t="str">
            <v>UNI</v>
          </cell>
          <cell r="D1721">
            <v>60030</v>
          </cell>
          <cell r="E1721">
            <v>0</v>
          </cell>
          <cell r="F1721">
            <v>42396</v>
          </cell>
          <cell r="G1721">
            <v>52200</v>
          </cell>
          <cell r="H1721">
            <v>1.1499999999999999</v>
          </cell>
          <cell r="I1721">
            <v>43465</v>
          </cell>
        </row>
        <row r="1722">
          <cell r="A1722" t="str">
            <v>camilla 140*40 Maderplast **</v>
          </cell>
          <cell r="B1722">
            <v>103419</v>
          </cell>
          <cell r="C1722" t="str">
            <v>UNI</v>
          </cell>
          <cell r="D1722">
            <v>253477</v>
          </cell>
          <cell r="E1722" t="str">
            <v>R-25-C</v>
          </cell>
          <cell r="F1722">
            <v>40470</v>
          </cell>
          <cell r="G1722">
            <v>185020</v>
          </cell>
          <cell r="H1722">
            <v>1.37</v>
          </cell>
          <cell r="I1722">
            <v>43465</v>
          </cell>
        </row>
        <row r="1723">
          <cell r="A1723" t="str">
            <v>Camilla con Movilizador de Cuello y Arnes</v>
          </cell>
          <cell r="B1723">
            <v>107103</v>
          </cell>
          <cell r="C1723" t="str">
            <v>UNI</v>
          </cell>
          <cell r="D1723">
            <v>249900</v>
          </cell>
          <cell r="E1723">
            <v>0</v>
          </cell>
          <cell r="F1723">
            <v>43395</v>
          </cell>
          <cell r="G1723">
            <v>238000</v>
          </cell>
          <cell r="H1723">
            <v>1.05</v>
          </cell>
          <cell r="I1723">
            <v>43465</v>
          </cell>
        </row>
        <row r="1724">
          <cell r="A1724" t="str">
            <v>CAMILLA EN MADERA DE (1.40X0.70M)</v>
          </cell>
          <cell r="B1724">
            <v>104453</v>
          </cell>
          <cell r="C1724" t="str">
            <v>DIA /M2</v>
          </cell>
          <cell r="D1724">
            <v>116</v>
          </cell>
          <cell r="E1724">
            <v>0</v>
          </cell>
          <cell r="F1724">
            <v>43241</v>
          </cell>
          <cell r="G1724">
            <v>110</v>
          </cell>
          <cell r="H1724">
            <v>1.05</v>
          </cell>
          <cell r="I1724">
            <v>43465</v>
          </cell>
        </row>
        <row r="1725">
          <cell r="A1725" t="str">
            <v>CAMILLA EN MADERA PARA FORMALETA (UN)</v>
          </cell>
          <cell r="B1725">
            <v>104415</v>
          </cell>
          <cell r="C1725" t="str">
            <v>SEM</v>
          </cell>
          <cell r="D1725">
            <v>1300</v>
          </cell>
          <cell r="E1725">
            <v>0</v>
          </cell>
          <cell r="F1725">
            <v>41097</v>
          </cell>
          <cell r="G1725">
            <v>1000</v>
          </cell>
          <cell r="H1725">
            <v>1.3</v>
          </cell>
          <cell r="I1725">
            <v>43465</v>
          </cell>
        </row>
        <row r="1726">
          <cell r="A1726" t="str">
            <v>CAMINADOR BIOSALUDABLES</v>
          </cell>
          <cell r="B1726">
            <v>104126</v>
          </cell>
          <cell r="C1726" t="str">
            <v>UNI</v>
          </cell>
          <cell r="D1726">
            <v>2374050</v>
          </cell>
          <cell r="E1726">
            <v>0</v>
          </cell>
          <cell r="F1726">
            <v>43185</v>
          </cell>
          <cell r="G1726">
            <v>2261000</v>
          </cell>
          <cell r="H1726">
            <v>1.05</v>
          </cell>
          <cell r="I1726">
            <v>43465</v>
          </cell>
        </row>
        <row r="1727">
          <cell r="A1727" t="str">
            <v>CAMION 3 TONELADAS REDES</v>
          </cell>
          <cell r="B1727">
            <v>3706</v>
          </cell>
          <cell r="C1727" t="str">
            <v>DD</v>
          </cell>
          <cell r="D1727">
            <v>329456</v>
          </cell>
          <cell r="E1727">
            <v>0</v>
          </cell>
          <cell r="F1727">
            <v>43209</v>
          </cell>
          <cell r="G1727">
            <v>313768</v>
          </cell>
          <cell r="H1727">
            <v>1.05</v>
          </cell>
          <cell r="I1727">
            <v>43465</v>
          </cell>
        </row>
        <row r="1728">
          <cell r="A1728" t="str">
            <v>CAMION CAPACIDAD 6 TONELADAS DENTRO</v>
          </cell>
          <cell r="B1728">
            <v>106756</v>
          </cell>
          <cell r="C1728" t="str">
            <v>VJ</v>
          </cell>
          <cell r="D1728">
            <v>173250</v>
          </cell>
          <cell r="E1728">
            <v>0</v>
          </cell>
          <cell r="F1728">
            <v>43181</v>
          </cell>
          <cell r="G1728">
            <v>165000</v>
          </cell>
          <cell r="H1728">
            <v>1.05</v>
          </cell>
          <cell r="I1728">
            <v>43465</v>
          </cell>
        </row>
        <row r="1729">
          <cell r="A1729" t="str">
            <v>CAMION CARPADO DE 10 TON DENTRO DE</v>
          </cell>
          <cell r="B1729">
            <v>105877</v>
          </cell>
          <cell r="C1729" t="str">
            <v>VJ</v>
          </cell>
          <cell r="D1729">
            <v>345000</v>
          </cell>
          <cell r="E1729">
            <v>0</v>
          </cell>
          <cell r="F1729">
            <v>42599</v>
          </cell>
          <cell r="G1729">
            <v>300000</v>
          </cell>
          <cell r="H1729">
            <v>1.1499999999999999</v>
          </cell>
          <cell r="I1729">
            <v>43465</v>
          </cell>
        </row>
        <row r="1730">
          <cell r="A1730" t="str">
            <v>CAMION DE 4.5 TONELADAS</v>
          </cell>
          <cell r="B1730">
            <v>2447</v>
          </cell>
          <cell r="C1730" t="str">
            <v>VJ</v>
          </cell>
          <cell r="D1730">
            <v>176992</v>
          </cell>
          <cell r="E1730">
            <v>0</v>
          </cell>
          <cell r="F1730">
            <v>43244</v>
          </cell>
          <cell r="G1730">
            <v>168564</v>
          </cell>
          <cell r="H1730">
            <v>1.05</v>
          </cell>
          <cell r="I1730">
            <v>43465</v>
          </cell>
        </row>
        <row r="1731">
          <cell r="A1731" t="str">
            <v>CAMION DE 9.0 TONELADAS</v>
          </cell>
          <cell r="B1731">
            <v>2446</v>
          </cell>
          <cell r="C1731" t="str">
            <v>VJ</v>
          </cell>
          <cell r="D1731">
            <v>206168</v>
          </cell>
          <cell r="E1731">
            <v>0</v>
          </cell>
          <cell r="F1731">
            <v>43322</v>
          </cell>
          <cell r="G1731">
            <v>196350</v>
          </cell>
          <cell r="H1731">
            <v>1.05</v>
          </cell>
          <cell r="I1731">
            <v>43465</v>
          </cell>
        </row>
        <row r="1732">
          <cell r="A1732" t="str">
            <v>CAMION GRUA BRAZO O TELESCOPICA (22-25</v>
          </cell>
          <cell r="B1732">
            <v>106023</v>
          </cell>
          <cell r="C1732" t="str">
            <v>DD</v>
          </cell>
          <cell r="D1732">
            <v>2943243</v>
          </cell>
          <cell r="E1732">
            <v>0</v>
          </cell>
          <cell r="F1732">
            <v>43343</v>
          </cell>
          <cell r="G1732">
            <v>2803089</v>
          </cell>
          <cell r="H1732">
            <v>1.05</v>
          </cell>
          <cell r="I1732">
            <v>43465</v>
          </cell>
        </row>
        <row r="1733">
          <cell r="A1733" t="str">
            <v>Camión Grua Planchon (Ida y Vuelta) NO USAR</v>
          </cell>
          <cell r="B1733">
            <v>102577</v>
          </cell>
          <cell r="C1733" t="str">
            <v>UNI</v>
          </cell>
          <cell r="D1733">
            <v>345803</v>
          </cell>
          <cell r="E1733" t="str">
            <v>hyundai 200</v>
          </cell>
          <cell r="F1733">
            <v>42857</v>
          </cell>
          <cell r="G1733">
            <v>317250</v>
          </cell>
          <cell r="H1733">
            <v>1.0900000000000001</v>
          </cell>
          <cell r="I1733">
            <v>43465</v>
          </cell>
        </row>
        <row r="1734">
          <cell r="A1734" t="str">
            <v>CAMION18</v>
          </cell>
          <cell r="B1734">
            <v>102223</v>
          </cell>
          <cell r="C1734" t="str">
            <v>TON</v>
          </cell>
          <cell r="D1734">
            <v>119494</v>
          </cell>
          <cell r="E1734">
            <v>0</v>
          </cell>
          <cell r="F1734">
            <v>40288</v>
          </cell>
          <cell r="G1734">
            <v>87222</v>
          </cell>
          <cell r="H1734">
            <v>1.37</v>
          </cell>
          <cell r="I1734">
            <v>43465</v>
          </cell>
        </row>
        <row r="1735">
          <cell r="A1735" t="str">
            <v>CAMIONETA PICKUP</v>
          </cell>
          <cell r="B1735">
            <v>100943</v>
          </cell>
          <cell r="C1735" t="str">
            <v>DD</v>
          </cell>
          <cell r="D1735">
            <v>128714</v>
          </cell>
          <cell r="E1735">
            <v>0</v>
          </cell>
          <cell r="F1735">
            <v>43145</v>
          </cell>
          <cell r="G1735">
            <v>122585</v>
          </cell>
          <cell r="H1735">
            <v>1.05</v>
          </cell>
          <cell r="I1735">
            <v>43465</v>
          </cell>
        </row>
        <row r="1736">
          <cell r="A1736" t="str">
            <v>CAMPANA EXTRAC. a/inox 60 CIMSA</v>
          </cell>
          <cell r="B1736">
            <v>416</v>
          </cell>
          <cell r="C1736" t="str">
            <v>UNI</v>
          </cell>
          <cell r="D1736">
            <v>204216</v>
          </cell>
          <cell r="E1736" t="str">
            <v>CA-60</v>
          </cell>
          <cell r="F1736">
            <v>40812</v>
          </cell>
          <cell r="G1736">
            <v>152400</v>
          </cell>
          <cell r="H1736">
            <v>1.34</v>
          </cell>
          <cell r="I1736">
            <v>43465</v>
          </cell>
        </row>
        <row r="1737">
          <cell r="A1737" t="str">
            <v>CAMPANA EXTRAC. a/inox. CIMSA</v>
          </cell>
          <cell r="B1737">
            <v>424</v>
          </cell>
          <cell r="C1737" t="str">
            <v>UNI</v>
          </cell>
          <cell r="D1737">
            <v>204216</v>
          </cell>
          <cell r="E1737" t="str">
            <v>CA-76</v>
          </cell>
          <cell r="F1737">
            <v>40812</v>
          </cell>
          <cell r="G1737">
            <v>152400</v>
          </cell>
          <cell r="H1737">
            <v>1.34</v>
          </cell>
          <cell r="I1737">
            <v>43465</v>
          </cell>
        </row>
        <row r="1738">
          <cell r="A1738" t="str">
            <v>CAMPANA EXTRAC.44cm. AMERICAN</v>
          </cell>
          <cell r="B1738">
            <v>88</v>
          </cell>
          <cell r="C1738" t="str">
            <v>UNI</v>
          </cell>
          <cell r="D1738">
            <v>175766</v>
          </cell>
          <cell r="E1738" t="str">
            <v>AX44</v>
          </cell>
          <cell r="F1738">
            <v>40026</v>
          </cell>
          <cell r="G1738">
            <v>126450</v>
          </cell>
          <cell r="H1738">
            <v>1.39</v>
          </cell>
          <cell r="I1738">
            <v>43465</v>
          </cell>
        </row>
        <row r="1739">
          <cell r="A1739" t="str">
            <v>CAMPANA EXTRAC.57cm. AMERICAN</v>
          </cell>
          <cell r="B1739">
            <v>415</v>
          </cell>
          <cell r="C1739" t="str">
            <v>UNI</v>
          </cell>
          <cell r="D1739">
            <v>169443</v>
          </cell>
          <cell r="E1739" t="str">
            <v>PX22</v>
          </cell>
          <cell r="F1739">
            <v>40812</v>
          </cell>
          <cell r="G1739">
            <v>126450</v>
          </cell>
          <cell r="H1739">
            <v>1.34</v>
          </cell>
          <cell r="I1739">
            <v>43465</v>
          </cell>
        </row>
        <row r="1740">
          <cell r="A1740" t="str">
            <v>CAMPANA EXTRAC.extra plana de 60 cm CHLLG</v>
          </cell>
          <cell r="B1740">
            <v>988</v>
          </cell>
          <cell r="C1740" t="str">
            <v>UNI</v>
          </cell>
          <cell r="D1740">
            <v>500080</v>
          </cell>
          <cell r="E1740" t="str">
            <v>CX 4100</v>
          </cell>
          <cell r="F1740">
            <v>39892</v>
          </cell>
          <cell r="G1740">
            <v>359770</v>
          </cell>
          <cell r="H1740">
            <v>1.39</v>
          </cell>
          <cell r="I1740">
            <v>43465</v>
          </cell>
        </row>
        <row r="1741">
          <cell r="A1741" t="str">
            <v>CAMPANA EXTRAC.horiz.90cm CHLLG</v>
          </cell>
          <cell r="B1741">
            <v>1007</v>
          </cell>
          <cell r="C1741" t="str">
            <v>UNI</v>
          </cell>
          <cell r="D1741">
            <v>878095</v>
          </cell>
          <cell r="E1741" t="str">
            <v>CX 4900</v>
          </cell>
          <cell r="F1741">
            <v>39864</v>
          </cell>
          <cell r="G1741">
            <v>631723.24</v>
          </cell>
          <cell r="H1741">
            <v>1.39</v>
          </cell>
          <cell r="I1741">
            <v>43465</v>
          </cell>
        </row>
        <row r="1742">
          <cell r="A1742" t="str">
            <v>CAMPANA EXTRAC.horiz.acero 60cm CHLLG</v>
          </cell>
          <cell r="B1742">
            <v>2774</v>
          </cell>
          <cell r="C1742" t="str">
            <v>UNI</v>
          </cell>
          <cell r="D1742">
            <v>403609</v>
          </cell>
          <cell r="E1742" t="str">
            <v>CX 4500</v>
          </cell>
          <cell r="F1742">
            <v>39892</v>
          </cell>
          <cell r="G1742">
            <v>290366</v>
          </cell>
          <cell r="H1742">
            <v>1.39</v>
          </cell>
          <cell r="I1742">
            <v>43465</v>
          </cell>
        </row>
        <row r="1743">
          <cell r="A1743" t="str">
            <v>CAMPANA EXTRAC.horiz.pint.60cm CHLLG</v>
          </cell>
          <cell r="B1743">
            <v>2773</v>
          </cell>
          <cell r="C1743" t="str">
            <v>UNI</v>
          </cell>
          <cell r="D1743">
            <v>505742</v>
          </cell>
          <cell r="E1743" t="str">
            <v>CX 4600</v>
          </cell>
          <cell r="F1743">
            <v>39892</v>
          </cell>
          <cell r="G1743">
            <v>363843.28</v>
          </cell>
          <cell r="H1743">
            <v>1.39</v>
          </cell>
          <cell r="I1743">
            <v>43465</v>
          </cell>
        </row>
        <row r="1744">
          <cell r="A1744" t="str">
            <v>CAMPANA EXTRAC.PINTURA HORNEABLE</v>
          </cell>
          <cell r="B1744">
            <v>414</v>
          </cell>
          <cell r="C1744" t="str">
            <v>UNI</v>
          </cell>
          <cell r="D1744">
            <v>187466</v>
          </cell>
          <cell r="E1744" t="str">
            <v>CH-76</v>
          </cell>
          <cell r="F1744">
            <v>40723</v>
          </cell>
          <cell r="G1744">
            <v>139900</v>
          </cell>
          <cell r="H1744">
            <v>1.34</v>
          </cell>
          <cell r="I1744">
            <v>43465</v>
          </cell>
        </row>
        <row r="1745">
          <cell r="A1745" t="str">
            <v>CAMPANA EXTRACCION 2x1mt.</v>
          </cell>
          <cell r="B1745">
            <v>2350</v>
          </cell>
          <cell r="C1745" t="str">
            <v>UNI</v>
          </cell>
          <cell r="D1745">
            <v>4353480</v>
          </cell>
          <cell r="E1745">
            <v>0</v>
          </cell>
          <cell r="F1745">
            <v>40024</v>
          </cell>
          <cell r="G1745">
            <v>3132000</v>
          </cell>
          <cell r="H1745">
            <v>1.39</v>
          </cell>
          <cell r="I1745">
            <v>43465</v>
          </cell>
        </row>
        <row r="1746">
          <cell r="A1746" t="str">
            <v>CAMPANA EXTRACTORA TIPO CAJON DL</v>
          </cell>
          <cell r="B1746">
            <v>3655</v>
          </cell>
          <cell r="C1746" t="str">
            <v>UNI</v>
          </cell>
          <cell r="D1746">
            <v>2960700</v>
          </cell>
          <cell r="E1746">
            <v>0</v>
          </cell>
          <cell r="F1746">
            <v>40026</v>
          </cell>
          <cell r="G1746">
            <v>2130000</v>
          </cell>
          <cell r="H1746">
            <v>1.39</v>
          </cell>
          <cell r="I1746">
            <v>43465</v>
          </cell>
        </row>
        <row r="1747">
          <cell r="A1747" t="str">
            <v>CAMPANA REDU/BAJA/ACR ETERNI</v>
          </cell>
          <cell r="B1747">
            <v>1107</v>
          </cell>
          <cell r="C1747" t="str">
            <v>UNI</v>
          </cell>
          <cell r="D1747">
            <v>6343</v>
          </cell>
          <cell r="E1747">
            <v>602340000</v>
          </cell>
          <cell r="F1747">
            <v>40147</v>
          </cell>
          <cell r="G1747">
            <v>4563</v>
          </cell>
          <cell r="H1747">
            <v>1.39</v>
          </cell>
          <cell r="I1747">
            <v>43465</v>
          </cell>
        </row>
        <row r="1748">
          <cell r="A1748" t="str">
            <v>CAMPANA REDUC/BAJ/ABR ETERNIT</v>
          </cell>
          <cell r="B1748">
            <v>2248</v>
          </cell>
          <cell r="C1748" t="str">
            <v>UNI</v>
          </cell>
          <cell r="D1748">
            <v>6345</v>
          </cell>
          <cell r="E1748">
            <v>602330000</v>
          </cell>
          <cell r="F1748">
            <v>40147</v>
          </cell>
          <cell r="G1748">
            <v>4565</v>
          </cell>
          <cell r="H1748">
            <v>1.39</v>
          </cell>
          <cell r="I1748">
            <v>43465</v>
          </cell>
        </row>
        <row r="1749">
          <cell r="A1749" t="str">
            <v>CAMPANA REDUC/BAJ/BCR ETERNIT</v>
          </cell>
          <cell r="B1749">
            <v>2247</v>
          </cell>
          <cell r="C1749" t="str">
            <v>UNI</v>
          </cell>
          <cell r="D1749">
            <v>4966</v>
          </cell>
          <cell r="E1749">
            <v>602350000</v>
          </cell>
          <cell r="F1749">
            <v>40147</v>
          </cell>
          <cell r="G1749">
            <v>3573</v>
          </cell>
          <cell r="H1749">
            <v>1.39</v>
          </cell>
          <cell r="I1749">
            <v>43465</v>
          </cell>
        </row>
        <row r="1750">
          <cell r="A1750" t="str">
            <v>CAMPANA SIMPLE BAJ/AR ETERNIT</v>
          </cell>
          <cell r="B1750">
            <v>2249</v>
          </cell>
          <cell r="C1750" t="str">
            <v>UNI</v>
          </cell>
          <cell r="D1750">
            <v>5892</v>
          </cell>
          <cell r="E1750">
            <v>602200000</v>
          </cell>
          <cell r="F1750">
            <v>40147</v>
          </cell>
          <cell r="G1750">
            <v>4239</v>
          </cell>
          <cell r="H1750">
            <v>1.39</v>
          </cell>
          <cell r="I1750">
            <v>43465</v>
          </cell>
        </row>
        <row r="1751">
          <cell r="A1751" t="str">
            <v>CAMPANA SIMPLE BAJ/BR ETERNIT</v>
          </cell>
          <cell r="B1751">
            <v>2250</v>
          </cell>
          <cell r="C1751" t="str">
            <v>UNI</v>
          </cell>
          <cell r="D1751">
            <v>4968</v>
          </cell>
          <cell r="E1751">
            <v>602210000</v>
          </cell>
          <cell r="F1751">
            <v>40147</v>
          </cell>
          <cell r="G1751">
            <v>3574</v>
          </cell>
          <cell r="H1751">
            <v>1.39</v>
          </cell>
          <cell r="I1751">
            <v>43465</v>
          </cell>
        </row>
        <row r="1752">
          <cell r="A1752" t="str">
            <v>CAMPANA SIMPLE BAJ/CR ETERNIT</v>
          </cell>
          <cell r="B1752">
            <v>2251</v>
          </cell>
          <cell r="C1752" t="str">
            <v>UNI</v>
          </cell>
          <cell r="D1752">
            <v>3488</v>
          </cell>
          <cell r="E1752">
            <v>602220000</v>
          </cell>
          <cell r="F1752">
            <v>40147</v>
          </cell>
          <cell r="G1752">
            <v>2509</v>
          </cell>
          <cell r="H1752">
            <v>1.39</v>
          </cell>
          <cell r="I1752">
            <v>43465</v>
          </cell>
        </row>
        <row r="1753">
          <cell r="A1753" t="str">
            <v>CAMPERO</v>
          </cell>
          <cell r="B1753">
            <v>3745</v>
          </cell>
          <cell r="C1753" t="str">
            <v>HR</v>
          </cell>
          <cell r="D1753">
            <v>34810</v>
          </cell>
          <cell r="E1753">
            <v>0</v>
          </cell>
          <cell r="F1753">
            <v>39892</v>
          </cell>
          <cell r="G1753">
            <v>25043</v>
          </cell>
          <cell r="H1753">
            <v>1.39</v>
          </cell>
          <cell r="I1753">
            <v>43465</v>
          </cell>
        </row>
        <row r="1754">
          <cell r="A1754" t="str">
            <v>CAMPERO PASAJEROS</v>
          </cell>
          <cell r="B1754">
            <v>101254</v>
          </cell>
          <cell r="C1754" t="str">
            <v>HR</v>
          </cell>
          <cell r="D1754">
            <v>23317</v>
          </cell>
          <cell r="E1754">
            <v>0</v>
          </cell>
          <cell r="F1754">
            <v>39857</v>
          </cell>
          <cell r="G1754">
            <v>16775</v>
          </cell>
          <cell r="H1754">
            <v>1.39</v>
          </cell>
          <cell r="I1754">
            <v>43465</v>
          </cell>
        </row>
        <row r="1755">
          <cell r="A1755" t="str">
            <v>CANAL "U" (3/8"X1/2") ALUMINIO CRUDO</v>
          </cell>
          <cell r="B1755">
            <v>105063</v>
          </cell>
          <cell r="C1755" t="str">
            <v>ML</v>
          </cell>
          <cell r="D1755">
            <v>1428</v>
          </cell>
          <cell r="E1755">
            <v>0</v>
          </cell>
          <cell r="F1755">
            <v>41766</v>
          </cell>
          <cell r="G1755">
            <v>1133</v>
          </cell>
          <cell r="H1755">
            <v>1.26</v>
          </cell>
          <cell r="I1755">
            <v>43465</v>
          </cell>
        </row>
        <row r="1756">
          <cell r="A1756" t="str">
            <v>CANAL "U" DE 4" LIVIANO (NO USAR)</v>
          </cell>
          <cell r="B1756">
            <v>102254</v>
          </cell>
          <cell r="C1756" t="str">
            <v>UNI</v>
          </cell>
          <cell r="D1756">
            <v>156435</v>
          </cell>
          <cell r="E1756">
            <v>0</v>
          </cell>
          <cell r="F1756">
            <v>40026</v>
          </cell>
          <cell r="G1756">
            <v>112543</v>
          </cell>
          <cell r="H1756">
            <v>1.39</v>
          </cell>
          <cell r="I1756">
            <v>43465</v>
          </cell>
        </row>
        <row r="1757">
          <cell r="A1757" t="str">
            <v>CANAL 92MM 3X5/8" LONG 2.44M CAL 20</v>
          </cell>
          <cell r="B1757">
            <v>103049</v>
          </cell>
          <cell r="C1757" t="str">
            <v>UNI</v>
          </cell>
          <cell r="D1757">
            <v>20276</v>
          </cell>
          <cell r="E1757">
            <v>0</v>
          </cell>
          <cell r="F1757">
            <v>40387</v>
          </cell>
          <cell r="G1757">
            <v>14800</v>
          </cell>
          <cell r="H1757">
            <v>1.37</v>
          </cell>
          <cell r="I1757">
            <v>43465</v>
          </cell>
        </row>
        <row r="1758">
          <cell r="A1758" t="str">
            <v>CANAL BASE 6 CAL.24</v>
          </cell>
          <cell r="B1758">
            <v>104084</v>
          </cell>
          <cell r="C1758" t="str">
            <v>ML</v>
          </cell>
          <cell r="D1758">
            <v>2856</v>
          </cell>
          <cell r="E1758">
            <v>0</v>
          </cell>
          <cell r="F1758">
            <v>40675</v>
          </cell>
          <cell r="G1758">
            <v>2131</v>
          </cell>
          <cell r="H1758">
            <v>1.34</v>
          </cell>
          <cell r="I1758">
            <v>43465</v>
          </cell>
        </row>
        <row r="1759">
          <cell r="A1759" t="str">
            <v>CANAL BASE 9 CAL.24</v>
          </cell>
          <cell r="B1759">
            <v>104083</v>
          </cell>
          <cell r="C1759" t="str">
            <v>ML</v>
          </cell>
          <cell r="D1759">
            <v>3824</v>
          </cell>
          <cell r="E1759">
            <v>0</v>
          </cell>
          <cell r="F1759">
            <v>42929</v>
          </cell>
          <cell r="G1759">
            <v>3508</v>
          </cell>
          <cell r="H1759">
            <v>1.0900000000000001</v>
          </cell>
          <cell r="I1759">
            <v>43465</v>
          </cell>
        </row>
        <row r="1760">
          <cell r="A1760" t="str">
            <v>CANAL BASE 9 CAL.26 (L=2.44m)</v>
          </cell>
          <cell r="B1760">
            <v>104082</v>
          </cell>
          <cell r="C1760" t="str">
            <v>UNI</v>
          </cell>
          <cell r="D1760">
            <v>4984</v>
          </cell>
          <cell r="E1760">
            <v>0</v>
          </cell>
          <cell r="F1760">
            <v>43213</v>
          </cell>
          <cell r="G1760">
            <v>4747</v>
          </cell>
          <cell r="H1760">
            <v>1.05</v>
          </cell>
          <cell r="I1760">
            <v>43465</v>
          </cell>
        </row>
        <row r="1761">
          <cell r="A1761" t="str">
            <v>canal desarrollo 1.22m lam galv cal 18 (sum+inst)</v>
          </cell>
          <cell r="B1761">
            <v>103663</v>
          </cell>
          <cell r="C1761" t="str">
            <v>ML</v>
          </cell>
          <cell r="D1761">
            <v>100500</v>
          </cell>
          <cell r="E1761">
            <v>0</v>
          </cell>
          <cell r="F1761">
            <v>40590</v>
          </cell>
          <cell r="G1761">
            <v>75000</v>
          </cell>
          <cell r="H1761">
            <v>1.34</v>
          </cell>
          <cell r="I1761">
            <v>43465</v>
          </cell>
        </row>
        <row r="1762">
          <cell r="A1762" t="str">
            <v>Canal Lám.Galv. Cal.16 (D=0.50m)Sin</v>
          </cell>
          <cell r="B1762">
            <v>104889</v>
          </cell>
          <cell r="C1762" t="str">
            <v>ML</v>
          </cell>
          <cell r="D1762">
            <v>48271</v>
          </cell>
          <cell r="E1762">
            <v>0</v>
          </cell>
          <cell r="F1762">
            <v>43297</v>
          </cell>
          <cell r="G1762">
            <v>45972</v>
          </cell>
          <cell r="H1762">
            <v>1.05</v>
          </cell>
          <cell r="I1762">
            <v>43465</v>
          </cell>
        </row>
        <row r="1763">
          <cell r="A1763" t="str">
            <v>Canal Lám.Galv. Cal.16 (D=1.10m)Sin</v>
          </cell>
          <cell r="B1763">
            <v>104890</v>
          </cell>
          <cell r="C1763" t="str">
            <v>ML</v>
          </cell>
          <cell r="D1763">
            <v>69000</v>
          </cell>
          <cell r="E1763">
            <v>0</v>
          </cell>
          <cell r="F1763">
            <v>42627</v>
          </cell>
          <cell r="G1763">
            <v>60000</v>
          </cell>
          <cell r="H1763">
            <v>1.1499999999999999</v>
          </cell>
          <cell r="I1763">
            <v>43465</v>
          </cell>
        </row>
        <row r="1764">
          <cell r="A1764" t="str">
            <v>Canal Lám.Galv. Cal.16 (D=1.20m)Sin</v>
          </cell>
          <cell r="B1764">
            <v>104891</v>
          </cell>
          <cell r="C1764" t="str">
            <v>ML</v>
          </cell>
          <cell r="D1764">
            <v>136500</v>
          </cell>
          <cell r="E1764">
            <v>0</v>
          </cell>
          <cell r="F1764">
            <v>41260</v>
          </cell>
          <cell r="G1764">
            <v>105000</v>
          </cell>
          <cell r="H1764">
            <v>1.3</v>
          </cell>
          <cell r="I1764">
            <v>43465</v>
          </cell>
        </row>
        <row r="1765">
          <cell r="A1765" t="str">
            <v>Canal Lám.Galv. Cal.16 (D=1.50m)Sin</v>
          </cell>
          <cell r="B1765">
            <v>104893</v>
          </cell>
          <cell r="C1765" t="str">
            <v>ML</v>
          </cell>
          <cell r="D1765">
            <v>162500</v>
          </cell>
          <cell r="E1765">
            <v>0</v>
          </cell>
          <cell r="F1765">
            <v>41260</v>
          </cell>
          <cell r="G1765">
            <v>125000</v>
          </cell>
          <cell r="H1765">
            <v>1.3</v>
          </cell>
          <cell r="I1765">
            <v>43465</v>
          </cell>
        </row>
        <row r="1766">
          <cell r="A1766" t="str">
            <v>Canal Lám.Galv. Cal.16 (D=2.44m)Sin</v>
          </cell>
          <cell r="B1766">
            <v>104892</v>
          </cell>
          <cell r="C1766" t="str">
            <v>ML</v>
          </cell>
          <cell r="D1766">
            <v>234000</v>
          </cell>
          <cell r="E1766">
            <v>0</v>
          </cell>
          <cell r="F1766">
            <v>41260</v>
          </cell>
          <cell r="G1766">
            <v>180000</v>
          </cell>
          <cell r="H1766">
            <v>1.3</v>
          </cell>
          <cell r="I1766">
            <v>43465</v>
          </cell>
        </row>
        <row r="1767">
          <cell r="A1767" t="str">
            <v>Canal Lám.Galv. Cal.18 (D=1.00m)Sin</v>
          </cell>
          <cell r="B1767">
            <v>104894</v>
          </cell>
          <cell r="C1767" t="str">
            <v>ML</v>
          </cell>
          <cell r="D1767">
            <v>65000</v>
          </cell>
          <cell r="E1767">
            <v>0</v>
          </cell>
          <cell r="F1767">
            <v>41260</v>
          </cell>
          <cell r="G1767">
            <v>50000</v>
          </cell>
          <cell r="H1767">
            <v>1.3</v>
          </cell>
          <cell r="I1767">
            <v>43465</v>
          </cell>
        </row>
        <row r="1768">
          <cell r="A1768" t="str">
            <v>Canal Lám.Galv. Cal.18 (D=1.22m)Sin</v>
          </cell>
          <cell r="B1768">
            <v>104895</v>
          </cell>
          <cell r="C1768" t="str">
            <v>ML</v>
          </cell>
          <cell r="D1768">
            <v>93600</v>
          </cell>
          <cell r="E1768">
            <v>0</v>
          </cell>
          <cell r="F1768">
            <v>41260</v>
          </cell>
          <cell r="G1768">
            <v>72000</v>
          </cell>
          <cell r="H1768">
            <v>1.3</v>
          </cell>
          <cell r="I1768">
            <v>43465</v>
          </cell>
        </row>
        <row r="1769">
          <cell r="A1769" t="str">
            <v>Canal Lám.Galv. Cal.20 (D=1.22m)Sin</v>
          </cell>
          <cell r="B1769">
            <v>104896</v>
          </cell>
          <cell r="C1769" t="str">
            <v>ML</v>
          </cell>
          <cell r="D1769">
            <v>78000</v>
          </cell>
          <cell r="E1769">
            <v>0</v>
          </cell>
          <cell r="F1769">
            <v>41260</v>
          </cell>
          <cell r="G1769">
            <v>60000</v>
          </cell>
          <cell r="H1769">
            <v>1.3</v>
          </cell>
          <cell r="I1769">
            <v>43465</v>
          </cell>
        </row>
        <row r="1770">
          <cell r="A1770" t="str">
            <v>Canal Lám.Galv. Cal.22 (D=0.50m)Sin</v>
          </cell>
          <cell r="B1770">
            <v>104897</v>
          </cell>
          <cell r="C1770" t="str">
            <v>ML</v>
          </cell>
          <cell r="D1770">
            <v>18530</v>
          </cell>
          <cell r="E1770">
            <v>0</v>
          </cell>
          <cell r="F1770">
            <v>42856</v>
          </cell>
          <cell r="G1770">
            <v>17000</v>
          </cell>
          <cell r="H1770">
            <v>1.0900000000000001</v>
          </cell>
          <cell r="I1770">
            <v>43465</v>
          </cell>
        </row>
        <row r="1771">
          <cell r="A1771" t="str">
            <v>CANAL METALICO CAL.20 (10 X10) (Suministro)</v>
          </cell>
          <cell r="B1771">
            <v>102872</v>
          </cell>
          <cell r="C1771" t="str">
            <v>ML</v>
          </cell>
          <cell r="D1771">
            <v>98640</v>
          </cell>
          <cell r="E1771">
            <v>0</v>
          </cell>
          <cell r="F1771">
            <v>40336</v>
          </cell>
          <cell r="G1771">
            <v>72000</v>
          </cell>
          <cell r="H1771">
            <v>1.37</v>
          </cell>
          <cell r="I1771">
            <v>43465</v>
          </cell>
        </row>
        <row r="1772">
          <cell r="A1772" t="str">
            <v>CANAL OMEGA MA-340 7/8x3.05 Fglas</v>
          </cell>
          <cell r="B1772">
            <v>3049</v>
          </cell>
          <cell r="C1772" t="str">
            <v>UNI</v>
          </cell>
          <cell r="D1772">
            <v>8905</v>
          </cell>
          <cell r="E1772">
            <v>23072</v>
          </cell>
          <cell r="F1772">
            <v>40337</v>
          </cell>
          <cell r="G1772">
            <v>6500</v>
          </cell>
          <cell r="H1772">
            <v>1.37</v>
          </cell>
          <cell r="I1772">
            <v>43465</v>
          </cell>
        </row>
        <row r="1773">
          <cell r="A1773" t="str">
            <v>CANAL PVC (RAINGO)</v>
          </cell>
          <cell r="B1773">
            <v>195</v>
          </cell>
          <cell r="C1773" t="str">
            <v>ML</v>
          </cell>
          <cell r="D1773">
            <v>14969</v>
          </cell>
          <cell r="E1773">
            <v>12445</v>
          </cell>
          <cell r="F1773">
            <v>42846</v>
          </cell>
          <cell r="G1773">
            <v>13733</v>
          </cell>
          <cell r="H1773">
            <v>1.0900000000000001</v>
          </cell>
          <cell r="I1773">
            <v>43465</v>
          </cell>
        </row>
        <row r="1774">
          <cell r="A1774" t="str">
            <v>CANAL S/Circ. AS x250m ETERNIT</v>
          </cell>
          <cell r="B1774">
            <v>2241</v>
          </cell>
          <cell r="C1774" t="str">
            <v>ML</v>
          </cell>
          <cell r="D1774">
            <v>26559</v>
          </cell>
          <cell r="E1774">
            <v>601001000</v>
          </cell>
          <cell r="F1774">
            <v>40148</v>
          </cell>
          <cell r="G1774">
            <v>19107</v>
          </cell>
          <cell r="H1774">
            <v>1.39</v>
          </cell>
          <cell r="I1774">
            <v>43465</v>
          </cell>
        </row>
        <row r="1775">
          <cell r="A1775" t="str">
            <v>CANAL S/Circ. CS x250m ETERNIT</v>
          </cell>
          <cell r="B1775">
            <v>2242</v>
          </cell>
          <cell r="C1775" t="str">
            <v>ML</v>
          </cell>
          <cell r="D1775">
            <v>14307</v>
          </cell>
          <cell r="E1775">
            <v>601003000</v>
          </cell>
          <cell r="F1775">
            <v>40148</v>
          </cell>
          <cell r="G1775">
            <v>10293</v>
          </cell>
          <cell r="H1775">
            <v>1.39</v>
          </cell>
          <cell r="I1775">
            <v>43465</v>
          </cell>
        </row>
        <row r="1776">
          <cell r="A1776" t="str">
            <v>CANAL S/Circ.BSx250m ETERNIT</v>
          </cell>
          <cell r="B1776">
            <v>196</v>
          </cell>
          <cell r="C1776" t="str">
            <v>ML</v>
          </cell>
          <cell r="D1776">
            <v>20839</v>
          </cell>
          <cell r="E1776">
            <v>601002000</v>
          </cell>
          <cell r="F1776">
            <v>40148</v>
          </cell>
          <cell r="G1776">
            <v>14992</v>
          </cell>
          <cell r="H1776">
            <v>1.39</v>
          </cell>
          <cell r="I1776">
            <v>43465</v>
          </cell>
        </row>
        <row r="1777">
          <cell r="A1777" t="str">
            <v>CANAL S/PORTE PVC (RAINGO)</v>
          </cell>
          <cell r="B1777">
            <v>216</v>
          </cell>
          <cell r="C1777" t="str">
            <v>UNI</v>
          </cell>
          <cell r="D1777">
            <v>2017</v>
          </cell>
          <cell r="E1777">
            <v>11774</v>
          </cell>
          <cell r="F1777">
            <v>42846</v>
          </cell>
          <cell r="G1777">
            <v>1850</v>
          </cell>
          <cell r="H1777">
            <v>1.0900000000000001</v>
          </cell>
          <cell r="I1777">
            <v>43465</v>
          </cell>
        </row>
        <row r="1778">
          <cell r="A1778" t="str">
            <v>CANAL TAPA EXTERNA PVC(RAINGO)</v>
          </cell>
          <cell r="B1778">
            <v>217</v>
          </cell>
          <cell r="C1778" t="str">
            <v>UNI</v>
          </cell>
          <cell r="D1778">
            <v>6468</v>
          </cell>
          <cell r="E1778">
            <v>11781</v>
          </cell>
          <cell r="F1778">
            <v>40121</v>
          </cell>
          <cell r="G1778">
            <v>4653</v>
          </cell>
          <cell r="H1778">
            <v>1.39</v>
          </cell>
          <cell r="I1778">
            <v>43465</v>
          </cell>
        </row>
        <row r="1779">
          <cell r="A1779" t="str">
            <v>Canal U 4" x 6m **</v>
          </cell>
          <cell r="B1779">
            <v>103010</v>
          </cell>
          <cell r="C1779" t="str">
            <v>UNI</v>
          </cell>
          <cell r="D1779">
            <v>162734</v>
          </cell>
          <cell r="E1779">
            <v>0</v>
          </cell>
          <cell r="F1779">
            <v>40365</v>
          </cell>
          <cell r="G1779">
            <v>118784</v>
          </cell>
          <cell r="H1779">
            <v>1.37</v>
          </cell>
          <cell r="I1779">
            <v>43465</v>
          </cell>
        </row>
        <row r="1780">
          <cell r="A1780" t="str">
            <v>CANAL U DE 4" LIVIANO</v>
          </cell>
          <cell r="B1780">
            <v>14</v>
          </cell>
          <cell r="C1780" t="str">
            <v>UNI</v>
          </cell>
          <cell r="D1780">
            <v>172726</v>
          </cell>
          <cell r="E1780">
            <v>0</v>
          </cell>
          <cell r="F1780">
            <v>40784</v>
          </cell>
          <cell r="G1780">
            <v>128900</v>
          </cell>
          <cell r="H1780">
            <v>1.34</v>
          </cell>
          <cell r="I1780">
            <v>43465</v>
          </cell>
        </row>
        <row r="1781">
          <cell r="A1781" t="str">
            <v>CANAL UNION PVC (RAINGO)</v>
          </cell>
          <cell r="B1781">
            <v>245</v>
          </cell>
          <cell r="C1781" t="str">
            <v>UNI</v>
          </cell>
          <cell r="D1781">
            <v>7074</v>
          </cell>
          <cell r="E1781">
            <v>12825</v>
          </cell>
          <cell r="F1781">
            <v>42846</v>
          </cell>
          <cell r="G1781">
            <v>6490</v>
          </cell>
          <cell r="H1781">
            <v>1.0900000000000001</v>
          </cell>
          <cell r="I1781">
            <v>43465</v>
          </cell>
        </row>
        <row r="1782">
          <cell r="A1782" t="str">
            <v>Canal(Riel)RoladoGrafiladoBase9Cal.24(2.44m)***</v>
          </cell>
          <cell r="B1782">
            <v>102875</v>
          </cell>
          <cell r="C1782" t="str">
            <v>UNI</v>
          </cell>
          <cell r="D1782">
            <v>6168</v>
          </cell>
          <cell r="E1782">
            <v>0</v>
          </cell>
          <cell r="F1782">
            <v>41785</v>
          </cell>
          <cell r="G1782">
            <v>4895</v>
          </cell>
          <cell r="H1782">
            <v>1.26</v>
          </cell>
          <cell r="I1782">
            <v>43465</v>
          </cell>
        </row>
        <row r="1783">
          <cell r="A1783" t="str">
            <v>CANALETA 20X20MM 2M ND</v>
          </cell>
          <cell r="B1783">
            <v>103182</v>
          </cell>
          <cell r="C1783" t="str">
            <v>UNI</v>
          </cell>
          <cell r="D1783">
            <v>6516</v>
          </cell>
          <cell r="E1783">
            <v>0</v>
          </cell>
          <cell r="F1783">
            <v>40420</v>
          </cell>
          <cell r="G1783">
            <v>4756</v>
          </cell>
          <cell r="H1783">
            <v>1.37</v>
          </cell>
          <cell r="I1783">
            <v>43465</v>
          </cell>
        </row>
        <row r="1784">
          <cell r="A1784" t="str">
            <v>CANALETA 43 METALICA CAL.26 X 4.0M</v>
          </cell>
          <cell r="B1784">
            <v>106826</v>
          </cell>
          <cell r="C1784" t="str">
            <v>UNI</v>
          </cell>
          <cell r="D1784">
            <v>168000</v>
          </cell>
          <cell r="E1784">
            <v>0</v>
          </cell>
          <cell r="F1784">
            <v>43220</v>
          </cell>
          <cell r="G1784">
            <v>160000</v>
          </cell>
          <cell r="H1784">
            <v>1.05</v>
          </cell>
          <cell r="I1784">
            <v>43465</v>
          </cell>
        </row>
        <row r="1785">
          <cell r="A1785" t="str">
            <v>CANALETA 43 x 3.50 ETERNIT</v>
          </cell>
          <cell r="B1785">
            <v>197</v>
          </cell>
          <cell r="C1785" t="str">
            <v>UNI</v>
          </cell>
          <cell r="D1785">
            <v>108969</v>
          </cell>
          <cell r="E1785">
            <v>22012000</v>
          </cell>
          <cell r="F1785">
            <v>40849</v>
          </cell>
          <cell r="G1785">
            <v>81320</v>
          </cell>
          <cell r="H1785">
            <v>1.34</v>
          </cell>
          <cell r="I1785">
            <v>43465</v>
          </cell>
        </row>
        <row r="1786">
          <cell r="A1786" t="str">
            <v>CANALETA 43 x 4.00 ETERNIT (descontinuada)</v>
          </cell>
          <cell r="B1786">
            <v>198</v>
          </cell>
          <cell r="C1786" t="str">
            <v>UNI</v>
          </cell>
          <cell r="D1786">
            <v>185300</v>
          </cell>
          <cell r="E1786">
            <v>22032000</v>
          </cell>
          <cell r="F1786">
            <v>42857</v>
          </cell>
          <cell r="G1786">
            <v>170000</v>
          </cell>
          <cell r="H1786">
            <v>1.0900000000000001</v>
          </cell>
          <cell r="I1786">
            <v>43465</v>
          </cell>
        </row>
        <row r="1787">
          <cell r="A1787" t="str">
            <v>CANALETA 43 x 4.50 ETERNIT</v>
          </cell>
          <cell r="B1787">
            <v>1945</v>
          </cell>
          <cell r="C1787" t="str">
            <v>UNI</v>
          </cell>
          <cell r="D1787">
            <v>135855</v>
          </cell>
          <cell r="E1787">
            <v>0</v>
          </cell>
          <cell r="F1787">
            <v>40849</v>
          </cell>
          <cell r="G1787">
            <v>101384</v>
          </cell>
          <cell r="H1787">
            <v>1.34</v>
          </cell>
          <cell r="I1787">
            <v>43465</v>
          </cell>
        </row>
        <row r="1788">
          <cell r="A1788" t="str">
            <v>CANALETA 43 x 5.00 ETERNIT</v>
          </cell>
          <cell r="B1788">
            <v>1946</v>
          </cell>
          <cell r="C1788" t="str">
            <v>UNI</v>
          </cell>
          <cell r="D1788">
            <v>141454</v>
          </cell>
          <cell r="E1788">
            <v>0</v>
          </cell>
          <cell r="F1788">
            <v>41057</v>
          </cell>
          <cell r="G1788">
            <v>108811</v>
          </cell>
          <cell r="H1788">
            <v>1.3</v>
          </cell>
          <cell r="I1788">
            <v>43465</v>
          </cell>
        </row>
        <row r="1789">
          <cell r="A1789" t="str">
            <v>CANALETA 43 x 5.50 ETERNIT</v>
          </cell>
          <cell r="B1789">
            <v>201</v>
          </cell>
          <cell r="C1789" t="str">
            <v>UNI</v>
          </cell>
          <cell r="D1789">
            <v>158190</v>
          </cell>
          <cell r="E1789">
            <v>0</v>
          </cell>
          <cell r="F1789">
            <v>40849</v>
          </cell>
          <cell r="G1789">
            <v>118052</v>
          </cell>
          <cell r="H1789">
            <v>1.34</v>
          </cell>
          <cell r="I1789">
            <v>43465</v>
          </cell>
        </row>
        <row r="1790">
          <cell r="A1790" t="str">
            <v>CANALETA 43 x 6.00 ETERNIT</v>
          </cell>
          <cell r="B1790">
            <v>202</v>
          </cell>
          <cell r="C1790" t="str">
            <v>UNI</v>
          </cell>
          <cell r="D1790">
            <v>172186</v>
          </cell>
          <cell r="E1790">
            <v>0</v>
          </cell>
          <cell r="F1790">
            <v>40849</v>
          </cell>
          <cell r="G1790">
            <v>128497</v>
          </cell>
          <cell r="H1790">
            <v>1.34</v>
          </cell>
          <cell r="I1790">
            <v>43465</v>
          </cell>
        </row>
        <row r="1791">
          <cell r="A1791" t="str">
            <v>CANALETA 43 x 7.50 ETERNIT</v>
          </cell>
          <cell r="B1791">
            <v>1947</v>
          </cell>
          <cell r="C1791" t="str">
            <v>UNI</v>
          </cell>
          <cell r="D1791">
            <v>197126</v>
          </cell>
          <cell r="E1791">
            <v>0</v>
          </cell>
          <cell r="F1791">
            <v>40849</v>
          </cell>
          <cell r="G1791">
            <v>147109</v>
          </cell>
          <cell r="H1791">
            <v>1.34</v>
          </cell>
          <cell r="I1791">
            <v>43465</v>
          </cell>
        </row>
        <row r="1792">
          <cell r="A1792" t="str">
            <v>CANALETA 90 FV ANTIGRANIZO</v>
          </cell>
          <cell r="B1792">
            <v>101545</v>
          </cell>
          <cell r="C1792" t="str">
            <v>UNI</v>
          </cell>
          <cell r="D1792">
            <v>670335</v>
          </cell>
          <cell r="E1792">
            <v>0</v>
          </cell>
          <cell r="F1792">
            <v>42382</v>
          </cell>
          <cell r="G1792">
            <v>582900</v>
          </cell>
          <cell r="H1792">
            <v>1.1499999999999999</v>
          </cell>
          <cell r="I1792">
            <v>43465</v>
          </cell>
        </row>
        <row r="1793">
          <cell r="A1793" t="str">
            <v>CANALETA 90 x 3.75 ETERNIT</v>
          </cell>
          <cell r="B1793">
            <v>2352</v>
          </cell>
          <cell r="C1793" t="str">
            <v>UNI</v>
          </cell>
          <cell r="D1793">
            <v>139576</v>
          </cell>
          <cell r="E1793">
            <v>0</v>
          </cell>
          <cell r="F1793">
            <v>40849</v>
          </cell>
          <cell r="G1793">
            <v>104161</v>
          </cell>
          <cell r="H1793">
            <v>1.34</v>
          </cell>
          <cell r="I1793">
            <v>43465</v>
          </cell>
        </row>
        <row r="1794">
          <cell r="A1794" t="str">
            <v>CANALETA 90 x 4.50 ETERNIT</v>
          </cell>
          <cell r="B1794">
            <v>1948</v>
          </cell>
          <cell r="C1794" t="str">
            <v>UNI</v>
          </cell>
          <cell r="D1794">
            <v>167500</v>
          </cell>
          <cell r="E1794">
            <v>0</v>
          </cell>
          <cell r="F1794">
            <v>40849</v>
          </cell>
          <cell r="G1794">
            <v>125000</v>
          </cell>
          <cell r="H1794">
            <v>1.34</v>
          </cell>
          <cell r="I1794">
            <v>43465</v>
          </cell>
        </row>
        <row r="1795">
          <cell r="A1795" t="str">
            <v>CANALETA 90 x 5.25 ETERNIT</v>
          </cell>
          <cell r="B1795">
            <v>205</v>
          </cell>
          <cell r="C1795" t="str">
            <v>UNI</v>
          </cell>
          <cell r="D1795">
            <v>294400</v>
          </cell>
          <cell r="E1795">
            <v>0</v>
          </cell>
          <cell r="F1795">
            <v>42702</v>
          </cell>
          <cell r="G1795">
            <v>256000</v>
          </cell>
          <cell r="H1795">
            <v>1.1499999999999999</v>
          </cell>
          <cell r="I1795">
            <v>43465</v>
          </cell>
        </row>
        <row r="1796">
          <cell r="A1796" t="str">
            <v>CANALETA 90 x 6.00 ETERNIT</v>
          </cell>
          <cell r="B1796">
            <v>206</v>
          </cell>
          <cell r="C1796" t="str">
            <v>UNI</v>
          </cell>
          <cell r="D1796">
            <v>384100</v>
          </cell>
          <cell r="E1796">
            <v>0</v>
          </cell>
          <cell r="F1796">
            <v>42702</v>
          </cell>
          <cell r="G1796">
            <v>334000</v>
          </cell>
          <cell r="H1796">
            <v>1.1499999999999999</v>
          </cell>
          <cell r="I1796">
            <v>43465</v>
          </cell>
        </row>
        <row r="1797">
          <cell r="A1797" t="str">
            <v>CANALETA 90 x 7.50 FIBROCEMENTO</v>
          </cell>
          <cell r="B1797">
            <v>207</v>
          </cell>
          <cell r="C1797" t="str">
            <v>UNI</v>
          </cell>
          <cell r="D1797">
            <v>442980</v>
          </cell>
          <cell r="E1797">
            <v>0</v>
          </cell>
          <cell r="F1797">
            <v>42702</v>
          </cell>
          <cell r="G1797">
            <v>385200</v>
          </cell>
          <cell r="H1797">
            <v>1.1499999999999999</v>
          </cell>
          <cell r="I1797">
            <v>43465</v>
          </cell>
        </row>
        <row r="1798">
          <cell r="A1798" t="str">
            <v>CANALETA 90 x 9.00 ETERNIT</v>
          </cell>
          <cell r="B1798">
            <v>208</v>
          </cell>
          <cell r="C1798" t="str">
            <v>UNI</v>
          </cell>
          <cell r="D1798">
            <v>555335</v>
          </cell>
          <cell r="E1798">
            <v>0</v>
          </cell>
          <cell r="F1798">
            <v>42702</v>
          </cell>
          <cell r="G1798">
            <v>482900</v>
          </cell>
          <cell r="H1798">
            <v>1.1499999999999999</v>
          </cell>
          <cell r="I1798">
            <v>43465</v>
          </cell>
        </row>
        <row r="1799">
          <cell r="A1799" t="str">
            <v>CANALETA 90 x 9.00 ETERNIT</v>
          </cell>
          <cell r="B1799">
            <v>103566</v>
          </cell>
          <cell r="C1799" t="str">
            <v>UNI</v>
          </cell>
          <cell r="D1799">
            <v>335736</v>
          </cell>
          <cell r="E1799">
            <v>0</v>
          </cell>
          <cell r="F1799">
            <v>40849</v>
          </cell>
          <cell r="G1799">
            <v>250549</v>
          </cell>
          <cell r="H1799">
            <v>1.34</v>
          </cell>
          <cell r="I1799">
            <v>43465</v>
          </cell>
        </row>
        <row r="1800">
          <cell r="A1800" t="str">
            <v>CANALETA 90 x 9.00 ETERNIT</v>
          </cell>
          <cell r="B1800">
            <v>103567</v>
          </cell>
          <cell r="C1800" t="str">
            <v>M2</v>
          </cell>
          <cell r="D1800">
            <v>49965</v>
          </cell>
          <cell r="E1800">
            <v>0</v>
          </cell>
          <cell r="F1800">
            <v>41764</v>
          </cell>
          <cell r="G1800">
            <v>39655</v>
          </cell>
          <cell r="H1800">
            <v>1.26</v>
          </cell>
          <cell r="I1800">
            <v>43465</v>
          </cell>
        </row>
        <row r="1801">
          <cell r="A1801" t="str">
            <v>CANALETA 90-240x100 ACRILICA</v>
          </cell>
          <cell r="B1801">
            <v>209</v>
          </cell>
          <cell r="C1801" t="str">
            <v>UNI</v>
          </cell>
          <cell r="D1801">
            <v>235840</v>
          </cell>
          <cell r="E1801">
            <v>13111</v>
          </cell>
          <cell r="F1801">
            <v>40868</v>
          </cell>
          <cell r="G1801">
            <v>176000</v>
          </cell>
          <cell r="H1801">
            <v>1.34</v>
          </cell>
          <cell r="I1801">
            <v>43465</v>
          </cell>
        </row>
        <row r="1802">
          <cell r="A1802" t="str">
            <v>CANALETA 90-292x100 ACRILICA</v>
          </cell>
          <cell r="B1802">
            <v>2065</v>
          </cell>
          <cell r="C1802" t="str">
            <v>UNI</v>
          </cell>
          <cell r="D1802">
            <v>285420</v>
          </cell>
          <cell r="E1802">
            <v>13155</v>
          </cell>
          <cell r="F1802">
            <v>40868</v>
          </cell>
          <cell r="G1802">
            <v>213000</v>
          </cell>
          <cell r="H1802">
            <v>1.34</v>
          </cell>
          <cell r="I1802">
            <v>43465</v>
          </cell>
        </row>
        <row r="1803">
          <cell r="A1803" t="str">
            <v>CANALETA BLANCA 20X12-L 2M. NORMA</v>
          </cell>
          <cell r="B1803">
            <v>106575</v>
          </cell>
          <cell r="C1803" t="str">
            <v>UNI</v>
          </cell>
          <cell r="D1803">
            <v>3780</v>
          </cell>
          <cell r="E1803">
            <v>0</v>
          </cell>
          <cell r="F1803">
            <v>43260</v>
          </cell>
          <cell r="G1803">
            <v>3600</v>
          </cell>
          <cell r="H1803">
            <v>1.05</v>
          </cell>
          <cell r="I1803">
            <v>43465</v>
          </cell>
        </row>
        <row r="1804">
          <cell r="A1804" t="str">
            <v>CANALETA BLANCA 25X25 LARGO 2M</v>
          </cell>
          <cell r="B1804">
            <v>106574</v>
          </cell>
          <cell r="C1804" t="str">
            <v>UNI</v>
          </cell>
          <cell r="D1804">
            <v>6551</v>
          </cell>
          <cell r="E1804">
            <v>0</v>
          </cell>
          <cell r="F1804">
            <v>43199</v>
          </cell>
          <cell r="G1804">
            <v>6239</v>
          </cell>
          <cell r="H1804">
            <v>1.05</v>
          </cell>
          <cell r="I1804">
            <v>43465</v>
          </cell>
        </row>
        <row r="1805">
          <cell r="A1805" t="str">
            <v>CANALETA Galv. 4.50 ACESCO</v>
          </cell>
          <cell r="B1805">
            <v>210</v>
          </cell>
          <cell r="C1805" t="str">
            <v>UNI</v>
          </cell>
          <cell r="D1805">
            <v>133464</v>
          </cell>
          <cell r="E1805" t="str">
            <v>TZC90x4.5-24</v>
          </cell>
          <cell r="F1805">
            <v>40849</v>
          </cell>
          <cell r="G1805">
            <v>99600</v>
          </cell>
          <cell r="H1805">
            <v>1.34</v>
          </cell>
          <cell r="I1805">
            <v>43465</v>
          </cell>
        </row>
        <row r="1806">
          <cell r="A1806" t="str">
            <v>CANALETA Galv. 4.50 ACESCO</v>
          </cell>
          <cell r="B1806">
            <v>1600</v>
          </cell>
          <cell r="C1806" t="str">
            <v>ML</v>
          </cell>
          <cell r="D1806">
            <v>29658</v>
          </cell>
          <cell r="E1806" t="str">
            <v>TZC90x4.5-24</v>
          </cell>
          <cell r="F1806">
            <v>40849</v>
          </cell>
          <cell r="G1806">
            <v>22133</v>
          </cell>
          <cell r="H1806">
            <v>1.34</v>
          </cell>
          <cell r="I1806">
            <v>43465</v>
          </cell>
        </row>
        <row r="1807">
          <cell r="A1807" t="str">
            <v>CANALETA Galv. 6.00 ACESCO</v>
          </cell>
          <cell r="B1807">
            <v>1818</v>
          </cell>
          <cell r="C1807" t="str">
            <v>UNI</v>
          </cell>
          <cell r="D1807">
            <v>178086</v>
          </cell>
          <cell r="E1807" t="str">
            <v>TZC90x6-24</v>
          </cell>
          <cell r="F1807">
            <v>40849</v>
          </cell>
          <cell r="G1807">
            <v>132900</v>
          </cell>
          <cell r="H1807">
            <v>1.34</v>
          </cell>
          <cell r="I1807">
            <v>43465</v>
          </cell>
        </row>
        <row r="1808">
          <cell r="A1808" t="str">
            <v>CANALETA Galv. 8.00 ACESCO</v>
          </cell>
          <cell r="B1808">
            <v>1819</v>
          </cell>
          <cell r="C1808" t="str">
            <v>UNI</v>
          </cell>
          <cell r="D1808">
            <v>237582</v>
          </cell>
          <cell r="E1808" t="str">
            <v>TZC90x8-24</v>
          </cell>
          <cell r="F1808">
            <v>40849</v>
          </cell>
          <cell r="G1808">
            <v>177300</v>
          </cell>
          <cell r="H1808">
            <v>1.34</v>
          </cell>
          <cell r="I1808">
            <v>43465</v>
          </cell>
        </row>
        <row r="1809">
          <cell r="A1809" t="str">
            <v>Canaleta Galv.TapaTornillo (4x8)L=2.40m+División</v>
          </cell>
          <cell r="B1809">
            <v>106099</v>
          </cell>
          <cell r="C1809" t="str">
            <v>ML</v>
          </cell>
          <cell r="D1809">
            <v>16625</v>
          </cell>
          <cell r="E1809">
            <v>0</v>
          </cell>
          <cell r="F1809">
            <v>43245</v>
          </cell>
          <cell r="G1809">
            <v>15833</v>
          </cell>
          <cell r="H1809">
            <v>1.05</v>
          </cell>
          <cell r="I1809">
            <v>43465</v>
          </cell>
        </row>
        <row r="1810">
          <cell r="A1810" t="str">
            <v>Canaleta met. cal 22 pint. electrost. 15x4 (2.4m)</v>
          </cell>
          <cell r="B1810">
            <v>103336</v>
          </cell>
          <cell r="C1810" t="str">
            <v>UNI</v>
          </cell>
          <cell r="D1810">
            <v>68336</v>
          </cell>
          <cell r="E1810">
            <v>0</v>
          </cell>
          <cell r="F1810">
            <v>40450</v>
          </cell>
          <cell r="G1810">
            <v>49880</v>
          </cell>
          <cell r="H1810">
            <v>1.37</v>
          </cell>
          <cell r="I1810">
            <v>43465</v>
          </cell>
        </row>
        <row r="1811">
          <cell r="A1811" t="str">
            <v>CANALETA METAL .12 X6 BLANCA</v>
          </cell>
          <cell r="B1811">
            <v>102946</v>
          </cell>
          <cell r="C1811" t="str">
            <v>ML</v>
          </cell>
          <cell r="D1811">
            <v>47950</v>
          </cell>
          <cell r="E1811">
            <v>0</v>
          </cell>
          <cell r="F1811">
            <v>40353</v>
          </cell>
          <cell r="G1811">
            <v>35000</v>
          </cell>
          <cell r="H1811">
            <v>1.37</v>
          </cell>
          <cell r="I1811">
            <v>43465</v>
          </cell>
        </row>
        <row r="1812">
          <cell r="A1812" t="str">
            <v>CANALETA METAL 15 X15 CAL.16 (Suministro)</v>
          </cell>
          <cell r="B1812">
            <v>102382</v>
          </cell>
          <cell r="C1812" t="str">
            <v>ML</v>
          </cell>
          <cell r="D1812">
            <v>48186</v>
          </cell>
          <cell r="E1812">
            <v>0</v>
          </cell>
          <cell r="F1812">
            <v>40871</v>
          </cell>
          <cell r="G1812">
            <v>35960</v>
          </cell>
          <cell r="H1812">
            <v>1.34</v>
          </cell>
          <cell r="I1812">
            <v>43465</v>
          </cell>
        </row>
        <row r="1813">
          <cell r="A1813" t="str">
            <v>CANALETA METAL 15 X5 Cal.16 (Suministro)</v>
          </cell>
          <cell r="B1813">
            <v>102672</v>
          </cell>
          <cell r="C1813" t="str">
            <v>ML</v>
          </cell>
          <cell r="D1813">
            <v>54687</v>
          </cell>
          <cell r="E1813">
            <v>0</v>
          </cell>
          <cell r="F1813">
            <v>43270</v>
          </cell>
          <cell r="G1813">
            <v>52083</v>
          </cell>
          <cell r="H1813">
            <v>1.05</v>
          </cell>
          <cell r="I1813">
            <v>43465</v>
          </cell>
        </row>
        <row r="1814">
          <cell r="A1814" t="str">
            <v>CANALETA METAL C/DIVIS .10 X4 (2.40m)</v>
          </cell>
          <cell r="B1814">
            <v>102263</v>
          </cell>
          <cell r="C1814" t="str">
            <v>UNI</v>
          </cell>
          <cell r="D1814">
            <v>45240</v>
          </cell>
          <cell r="E1814">
            <v>0</v>
          </cell>
          <cell r="F1814">
            <v>41073</v>
          </cell>
          <cell r="G1814">
            <v>34800</v>
          </cell>
          <cell r="H1814">
            <v>1.3</v>
          </cell>
          <cell r="I1814">
            <v>43465</v>
          </cell>
        </row>
        <row r="1815">
          <cell r="A1815" t="str">
            <v>CANALETA METAL C/DIVIS .10 X4 2.40</v>
          </cell>
          <cell r="B1815">
            <v>3735</v>
          </cell>
          <cell r="C1815" t="str">
            <v>UNI</v>
          </cell>
          <cell r="D1815">
            <v>32714</v>
          </cell>
          <cell r="E1815">
            <v>0</v>
          </cell>
          <cell r="F1815">
            <v>43229</v>
          </cell>
          <cell r="G1815">
            <v>31156</v>
          </cell>
          <cell r="H1815">
            <v>1.05</v>
          </cell>
          <cell r="I1815">
            <v>43465</v>
          </cell>
        </row>
        <row r="1816">
          <cell r="A1816" t="str">
            <v>CANALETA METAL. 20X12,5X2,10 SEPARADOR</v>
          </cell>
          <cell r="B1816">
            <v>101483</v>
          </cell>
          <cell r="C1816" t="str">
            <v>UNI</v>
          </cell>
          <cell r="D1816">
            <v>5191</v>
          </cell>
          <cell r="E1816">
            <v>0</v>
          </cell>
          <cell r="F1816">
            <v>40428</v>
          </cell>
          <cell r="G1816">
            <v>3789</v>
          </cell>
          <cell r="H1816">
            <v>1.37</v>
          </cell>
          <cell r="I1816">
            <v>43465</v>
          </cell>
        </row>
        <row r="1817">
          <cell r="A1817" t="str">
            <v>CANALETA METALICA pintura electros.12x5cm</v>
          </cell>
          <cell r="B1817">
            <v>103904</v>
          </cell>
          <cell r="C1817" t="str">
            <v>UNI</v>
          </cell>
          <cell r="D1817">
            <v>41697</v>
          </cell>
          <cell r="E1817">
            <v>0</v>
          </cell>
          <cell r="F1817">
            <v>43299</v>
          </cell>
          <cell r="G1817">
            <v>39711</v>
          </cell>
          <cell r="H1817">
            <v>1.05</v>
          </cell>
          <cell r="I1817">
            <v>43465</v>
          </cell>
        </row>
        <row r="1818">
          <cell r="A1818" t="str">
            <v>CANALETA PARA PISO 60X13 LARGO 2M.</v>
          </cell>
          <cell r="B1818">
            <v>106573</v>
          </cell>
          <cell r="C1818" t="str">
            <v>UNI</v>
          </cell>
          <cell r="D1818">
            <v>26775</v>
          </cell>
          <cell r="E1818">
            <v>0</v>
          </cell>
          <cell r="F1818">
            <v>43199</v>
          </cell>
          <cell r="G1818">
            <v>25500</v>
          </cell>
          <cell r="H1818">
            <v>1.05</v>
          </cell>
          <cell r="I1818">
            <v>43465</v>
          </cell>
        </row>
        <row r="1819">
          <cell r="A1819" t="str">
            <v>CANALETA PLASTICA 20X20MM (2 METROS</v>
          </cell>
          <cell r="B1819">
            <v>106554</v>
          </cell>
          <cell r="C1819" t="str">
            <v>UNI</v>
          </cell>
          <cell r="D1819">
            <v>5565</v>
          </cell>
          <cell r="E1819">
            <v>0</v>
          </cell>
          <cell r="F1819">
            <v>43199</v>
          </cell>
          <cell r="G1819">
            <v>5300</v>
          </cell>
          <cell r="H1819">
            <v>1.05</v>
          </cell>
          <cell r="I1819">
            <v>43465</v>
          </cell>
        </row>
        <row r="1820">
          <cell r="A1820" t="str">
            <v>CANALETA PLASTICA 20X20MM (2M ND)</v>
          </cell>
          <cell r="B1820">
            <v>103251</v>
          </cell>
          <cell r="C1820" t="str">
            <v>UNI</v>
          </cell>
          <cell r="D1820">
            <v>5617</v>
          </cell>
          <cell r="E1820">
            <v>0</v>
          </cell>
          <cell r="F1820">
            <v>40431</v>
          </cell>
          <cell r="G1820">
            <v>4100</v>
          </cell>
          <cell r="H1820">
            <v>1.37</v>
          </cell>
          <cell r="I1820">
            <v>43465</v>
          </cell>
        </row>
        <row r="1821">
          <cell r="A1821" t="str">
            <v>CANALETA PLASTICA 32X12 POR 2m</v>
          </cell>
          <cell r="B1821">
            <v>104258</v>
          </cell>
          <cell r="C1821" t="str">
            <v>UNI</v>
          </cell>
          <cell r="D1821">
            <v>9660</v>
          </cell>
          <cell r="E1821">
            <v>0</v>
          </cell>
          <cell r="F1821">
            <v>43300</v>
          </cell>
          <cell r="G1821">
            <v>9200</v>
          </cell>
          <cell r="H1821">
            <v>1.05</v>
          </cell>
          <cell r="I1821">
            <v>43465</v>
          </cell>
        </row>
        <row r="1822">
          <cell r="A1822" t="str">
            <v>CANALETA PLASTICA AJOVER 10</v>
          </cell>
          <cell r="B1822">
            <v>3790</v>
          </cell>
          <cell r="C1822" t="str">
            <v>ML</v>
          </cell>
          <cell r="D1822">
            <v>27470</v>
          </cell>
          <cell r="E1822">
            <v>0</v>
          </cell>
          <cell r="F1822">
            <v>40849</v>
          </cell>
          <cell r="G1822">
            <v>20500</v>
          </cell>
          <cell r="H1822">
            <v>1.34</v>
          </cell>
          <cell r="I1822">
            <v>43465</v>
          </cell>
        </row>
        <row r="1823">
          <cell r="A1823" t="str">
            <v>CanaletaPolimeroPistaAtletismo(Sum+Inst)Norma</v>
          </cell>
          <cell r="B1823">
            <v>105979</v>
          </cell>
          <cell r="C1823" t="str">
            <v>ML</v>
          </cell>
          <cell r="D1823">
            <v>321780</v>
          </cell>
          <cell r="E1823">
            <v>0</v>
          </cell>
          <cell r="F1823">
            <v>42829</v>
          </cell>
          <cell r="G1823">
            <v>295211</v>
          </cell>
          <cell r="H1823">
            <v>1.0900000000000001</v>
          </cell>
          <cell r="I1823">
            <v>43465</v>
          </cell>
        </row>
        <row r="1824">
          <cell r="A1824" t="str">
            <v>CANASTILLA L/P ITALIANA 4" Plast GRICOL</v>
          </cell>
          <cell r="B1824">
            <v>2092</v>
          </cell>
          <cell r="C1824" t="str">
            <v>UNI</v>
          </cell>
          <cell r="D1824">
            <v>14111</v>
          </cell>
          <cell r="E1824" t="str">
            <v>01-195311</v>
          </cell>
          <cell r="F1824">
            <v>40400</v>
          </cell>
          <cell r="G1824">
            <v>10300</v>
          </cell>
          <cell r="H1824">
            <v>1.37</v>
          </cell>
          <cell r="I1824">
            <v>43465</v>
          </cell>
        </row>
        <row r="1825">
          <cell r="A1825" t="str">
            <v>Cancha de Rugby("H")</v>
          </cell>
          <cell r="B1825">
            <v>105818</v>
          </cell>
          <cell r="C1825" t="str">
            <v>JGO</v>
          </cell>
          <cell r="D1825">
            <v>6587209</v>
          </cell>
          <cell r="E1825">
            <v>0</v>
          </cell>
          <cell r="F1825">
            <v>43237</v>
          </cell>
          <cell r="G1825">
            <v>6273532</v>
          </cell>
          <cell r="H1825">
            <v>1.05</v>
          </cell>
          <cell r="I1825">
            <v>43465</v>
          </cell>
        </row>
        <row r="1826">
          <cell r="A1826" t="str">
            <v>CANCHA MULTIPLE BALONCESTO Y</v>
          </cell>
          <cell r="B1826">
            <v>101375</v>
          </cell>
          <cell r="C1826" t="str">
            <v>UNI</v>
          </cell>
          <cell r="D1826">
            <v>4373200</v>
          </cell>
          <cell r="E1826">
            <v>0</v>
          </cell>
          <cell r="F1826">
            <v>40998</v>
          </cell>
          <cell r="G1826">
            <v>3364000</v>
          </cell>
          <cell r="H1826">
            <v>1.3</v>
          </cell>
          <cell r="I1826">
            <v>43465</v>
          </cell>
        </row>
        <row r="1827">
          <cell r="A1827" t="str">
            <v>CANCHA MULTIPLE ILUMINACION RECREATIVA</v>
          </cell>
          <cell r="B1827">
            <v>3284</v>
          </cell>
          <cell r="C1827" t="str">
            <v>GL</v>
          </cell>
          <cell r="D1827">
            <v>12637324</v>
          </cell>
          <cell r="E1827">
            <v>0</v>
          </cell>
          <cell r="F1827">
            <v>40026</v>
          </cell>
          <cell r="G1827">
            <v>9091600</v>
          </cell>
          <cell r="H1827">
            <v>1.39</v>
          </cell>
          <cell r="I1827">
            <v>43465</v>
          </cell>
        </row>
        <row r="1828">
          <cell r="A1828" t="str">
            <v>CANCHA MULTIPLE OBRA CIVIL</v>
          </cell>
          <cell r="B1828">
            <v>3490</v>
          </cell>
          <cell r="C1828" t="str">
            <v>M2</v>
          </cell>
          <cell r="D1828">
            <v>26730</v>
          </cell>
          <cell r="E1828">
            <v>0</v>
          </cell>
          <cell r="F1828">
            <v>40478</v>
          </cell>
          <cell r="G1828">
            <v>19511</v>
          </cell>
          <cell r="H1828">
            <v>1.37</v>
          </cell>
          <cell r="I1828">
            <v>43465</v>
          </cell>
        </row>
        <row r="1829">
          <cell r="A1829" t="str">
            <v>CANCHA MULTIPLE RECUBR. SINT. DECOART</v>
          </cell>
          <cell r="B1829">
            <v>3282</v>
          </cell>
          <cell r="C1829" t="str">
            <v>M2</v>
          </cell>
          <cell r="D1829">
            <v>29054</v>
          </cell>
          <cell r="E1829" t="str">
            <v>TIPO A</v>
          </cell>
          <cell r="F1829">
            <v>40026</v>
          </cell>
          <cell r="G1829">
            <v>20902</v>
          </cell>
          <cell r="H1829">
            <v>1.39</v>
          </cell>
          <cell r="I1829">
            <v>43465</v>
          </cell>
        </row>
        <row r="1830">
          <cell r="A1830" t="str">
            <v>CANCHA MULTIPLE, TORRES</v>
          </cell>
          <cell r="B1830">
            <v>3283</v>
          </cell>
          <cell r="C1830" t="str">
            <v>GL</v>
          </cell>
          <cell r="D1830">
            <v>5159680</v>
          </cell>
          <cell r="E1830">
            <v>0</v>
          </cell>
          <cell r="F1830">
            <v>40108</v>
          </cell>
          <cell r="G1830">
            <v>3712000</v>
          </cell>
          <cell r="H1830">
            <v>1.39</v>
          </cell>
          <cell r="I1830">
            <v>43465</v>
          </cell>
        </row>
        <row r="1831">
          <cell r="A1831" t="str">
            <v>Candado aleman yale 850 ( X 45)</v>
          </cell>
          <cell r="B1831">
            <v>1243</v>
          </cell>
          <cell r="C1831" t="str">
            <v>UNI</v>
          </cell>
          <cell r="D1831">
            <v>43317</v>
          </cell>
          <cell r="E1831">
            <v>0</v>
          </cell>
          <cell r="F1831">
            <v>43432</v>
          </cell>
          <cell r="G1831">
            <v>41254</v>
          </cell>
          <cell r="H1831">
            <v>1.05</v>
          </cell>
          <cell r="I1831">
            <v>43465</v>
          </cell>
        </row>
        <row r="1832">
          <cell r="A1832" t="str">
            <v>CANDADO DE 40 mm EGRETT</v>
          </cell>
          <cell r="B1832">
            <v>1238</v>
          </cell>
          <cell r="C1832" t="str">
            <v>UNI</v>
          </cell>
          <cell r="D1832">
            <v>7080</v>
          </cell>
          <cell r="E1832">
            <v>0</v>
          </cell>
          <cell r="F1832">
            <v>39884</v>
          </cell>
          <cell r="G1832">
            <v>5093.5600000000004</v>
          </cell>
          <cell r="H1832">
            <v>1.39</v>
          </cell>
          <cell r="I1832">
            <v>43465</v>
          </cell>
        </row>
        <row r="1833">
          <cell r="A1833" t="str">
            <v>CANDADO DE 40 mm TIPO ITALIANO</v>
          </cell>
          <cell r="B1833">
            <v>106475</v>
          </cell>
          <cell r="C1833" t="str">
            <v>UNI</v>
          </cell>
          <cell r="D1833">
            <v>26051</v>
          </cell>
          <cell r="E1833">
            <v>0</v>
          </cell>
          <cell r="F1833">
            <v>42996</v>
          </cell>
          <cell r="G1833">
            <v>23900</v>
          </cell>
          <cell r="H1833">
            <v>1.0900000000000001</v>
          </cell>
          <cell r="I1833">
            <v>43465</v>
          </cell>
        </row>
        <row r="1834">
          <cell r="A1834" t="str">
            <v>CANDADO DE 60 mm EGRET o similar</v>
          </cell>
          <cell r="B1834">
            <v>1239</v>
          </cell>
          <cell r="C1834" t="str">
            <v>UNI</v>
          </cell>
          <cell r="D1834">
            <v>35258</v>
          </cell>
          <cell r="E1834">
            <v>0</v>
          </cell>
          <cell r="F1834">
            <v>42012</v>
          </cell>
          <cell r="G1834">
            <v>28900</v>
          </cell>
          <cell r="H1834">
            <v>1.22</v>
          </cell>
          <cell r="I1834">
            <v>43465</v>
          </cell>
        </row>
        <row r="1835">
          <cell r="A1835" t="str">
            <v>Candado Intemperie 71mm CubiertoYale</v>
          </cell>
          <cell r="B1835">
            <v>106441</v>
          </cell>
          <cell r="C1835" t="str">
            <v>UNI</v>
          </cell>
          <cell r="D1835">
            <v>60795</v>
          </cell>
          <cell r="E1835">
            <v>0</v>
          </cell>
          <cell r="F1835">
            <v>43432</v>
          </cell>
          <cell r="G1835">
            <v>57900</v>
          </cell>
          <cell r="H1835">
            <v>1.05</v>
          </cell>
          <cell r="I1835">
            <v>43465</v>
          </cell>
        </row>
        <row r="1836">
          <cell r="A1836" t="str">
            <v>CANDADO T.alem. 5,5x7,8cm YALE</v>
          </cell>
          <cell r="B1836">
            <v>2147</v>
          </cell>
          <cell r="C1836" t="str">
            <v>UNI</v>
          </cell>
          <cell r="D1836">
            <v>56576</v>
          </cell>
          <cell r="E1836">
            <v>850</v>
          </cell>
          <cell r="F1836">
            <v>40339</v>
          </cell>
          <cell r="G1836">
            <v>41296</v>
          </cell>
          <cell r="H1836">
            <v>1.37</v>
          </cell>
          <cell r="I1836">
            <v>43465</v>
          </cell>
        </row>
        <row r="1837">
          <cell r="A1837" t="str">
            <v>CANDADO T.alem. 6,5x9,1cm YALE</v>
          </cell>
          <cell r="B1837">
            <v>2154</v>
          </cell>
          <cell r="C1837" t="str">
            <v>UNI</v>
          </cell>
          <cell r="D1837">
            <v>60166</v>
          </cell>
          <cell r="E1837">
            <v>870</v>
          </cell>
          <cell r="F1837">
            <v>40795</v>
          </cell>
          <cell r="G1837">
            <v>44900</v>
          </cell>
          <cell r="H1837">
            <v>1.34</v>
          </cell>
          <cell r="I1837">
            <v>43465</v>
          </cell>
        </row>
        <row r="1838">
          <cell r="A1838" t="str">
            <v>CANDADO T.italiano 4x6,2cm YALE</v>
          </cell>
          <cell r="B1838">
            <v>2146</v>
          </cell>
          <cell r="C1838" t="str">
            <v>UNI</v>
          </cell>
          <cell r="D1838">
            <v>33691</v>
          </cell>
          <cell r="E1838" t="str">
            <v>110-40</v>
          </cell>
          <cell r="F1838">
            <v>40339</v>
          </cell>
          <cell r="G1838">
            <v>24592</v>
          </cell>
          <cell r="H1838">
            <v>1.37</v>
          </cell>
          <cell r="I1838">
            <v>43465</v>
          </cell>
        </row>
        <row r="1839">
          <cell r="A1839" t="str">
            <v>CANDADO T.italiano 5x7,8cm YALE</v>
          </cell>
          <cell r="B1839">
            <v>2142</v>
          </cell>
          <cell r="C1839" t="str">
            <v>UNI</v>
          </cell>
          <cell r="D1839">
            <v>46722</v>
          </cell>
          <cell r="E1839" t="str">
            <v>110-50</v>
          </cell>
          <cell r="F1839">
            <v>40339</v>
          </cell>
          <cell r="G1839">
            <v>34104</v>
          </cell>
          <cell r="H1839">
            <v>1.37</v>
          </cell>
          <cell r="I1839">
            <v>43465</v>
          </cell>
        </row>
        <row r="1840">
          <cell r="A1840" t="str">
            <v>Candado tipo alemán 40mm Ref. 840 Yale</v>
          </cell>
          <cell r="B1840">
            <v>105487</v>
          </cell>
          <cell r="C1840" t="str">
            <v>UNI</v>
          </cell>
          <cell r="D1840">
            <v>38745</v>
          </cell>
          <cell r="E1840">
            <v>0</v>
          </cell>
          <cell r="F1840">
            <v>43432</v>
          </cell>
          <cell r="G1840">
            <v>36900</v>
          </cell>
          <cell r="H1840">
            <v>1.05</v>
          </cell>
          <cell r="I1840">
            <v>43465</v>
          </cell>
        </row>
        <row r="1841">
          <cell r="A1841" t="str">
            <v>CANDADO TIPO ALEMAN DE 40 mm</v>
          </cell>
          <cell r="B1841">
            <v>106576</v>
          </cell>
          <cell r="C1841" t="str">
            <v>UNI</v>
          </cell>
          <cell r="D1841">
            <v>31065</v>
          </cell>
          <cell r="E1841">
            <v>0</v>
          </cell>
          <cell r="F1841">
            <v>42999</v>
          </cell>
          <cell r="G1841">
            <v>28500</v>
          </cell>
          <cell r="H1841">
            <v>1.0900000000000001</v>
          </cell>
          <cell r="I1841">
            <v>43465</v>
          </cell>
        </row>
        <row r="1842">
          <cell r="A1842" t="str">
            <v>CANDADO TIPO ALEMAN DE 70 mm</v>
          </cell>
          <cell r="B1842">
            <v>106577</v>
          </cell>
          <cell r="C1842" t="str">
            <v>UNI</v>
          </cell>
          <cell r="D1842">
            <v>57661</v>
          </cell>
          <cell r="E1842">
            <v>0</v>
          </cell>
          <cell r="F1842">
            <v>42999</v>
          </cell>
          <cell r="G1842">
            <v>52900</v>
          </cell>
          <cell r="H1842">
            <v>1.0900000000000001</v>
          </cell>
          <cell r="I1842">
            <v>43465</v>
          </cell>
        </row>
        <row r="1843">
          <cell r="A1843" t="str">
            <v>CANDADO YALE 110-40</v>
          </cell>
          <cell r="B1843">
            <v>1240</v>
          </cell>
          <cell r="C1843" t="str">
            <v>UNI</v>
          </cell>
          <cell r="D1843">
            <v>29604</v>
          </cell>
          <cell r="E1843">
            <v>0</v>
          </cell>
          <cell r="F1843">
            <v>39882</v>
          </cell>
          <cell r="G1843">
            <v>21297.599999999999</v>
          </cell>
          <cell r="H1843">
            <v>1.39</v>
          </cell>
          <cell r="I1843">
            <v>43465</v>
          </cell>
        </row>
        <row r="1844">
          <cell r="A1844" t="str">
            <v>CANDADO YALE 110-50</v>
          </cell>
          <cell r="B1844">
            <v>1241</v>
          </cell>
          <cell r="C1844" t="str">
            <v>UNI</v>
          </cell>
          <cell r="D1844">
            <v>40632</v>
          </cell>
          <cell r="E1844">
            <v>0</v>
          </cell>
          <cell r="F1844">
            <v>39884</v>
          </cell>
          <cell r="G1844">
            <v>29232</v>
          </cell>
          <cell r="H1844">
            <v>1.39</v>
          </cell>
          <cell r="I1844">
            <v>43465</v>
          </cell>
        </row>
        <row r="1845">
          <cell r="A1845" t="str">
            <v>CANDADO YALE 870</v>
          </cell>
          <cell r="B1845">
            <v>1242</v>
          </cell>
          <cell r="C1845" t="str">
            <v>UNI</v>
          </cell>
          <cell r="D1845">
            <v>63932</v>
          </cell>
          <cell r="E1845">
            <v>0</v>
          </cell>
          <cell r="F1845">
            <v>39884</v>
          </cell>
          <cell r="G1845">
            <v>45994</v>
          </cell>
          <cell r="H1845">
            <v>1.39</v>
          </cell>
          <cell r="I1845">
            <v>43465</v>
          </cell>
        </row>
        <row r="1846">
          <cell r="A1846" t="str">
            <v>CANECA 55 GL. METALICA</v>
          </cell>
          <cell r="B1846">
            <v>480</v>
          </cell>
          <cell r="C1846" t="str">
            <v>UNI</v>
          </cell>
          <cell r="D1846">
            <v>41319</v>
          </cell>
          <cell r="E1846">
            <v>0</v>
          </cell>
          <cell r="F1846">
            <v>40339</v>
          </cell>
          <cell r="G1846">
            <v>30160</v>
          </cell>
          <cell r="H1846">
            <v>1.37</v>
          </cell>
          <cell r="I1846">
            <v>43465</v>
          </cell>
        </row>
        <row r="1847">
          <cell r="A1847" t="str">
            <v>Caneca basura tipo Bobrick acero .46x.36x.15 **</v>
          </cell>
          <cell r="B1847">
            <v>100103</v>
          </cell>
          <cell r="C1847" t="str">
            <v>UNI</v>
          </cell>
          <cell r="D1847">
            <v>236621</v>
          </cell>
          <cell r="E1847" t="str">
            <v>2200EA</v>
          </cell>
          <cell r="F1847">
            <v>39671</v>
          </cell>
          <cell r="G1847">
            <v>160967</v>
          </cell>
          <cell r="H1847">
            <v>1.47</v>
          </cell>
          <cell r="I1847">
            <v>43465</v>
          </cell>
        </row>
        <row r="1848">
          <cell r="A1848" t="str">
            <v>Caneca basura tipo Bobrick acero .4x.3x.12 **</v>
          </cell>
          <cell r="B1848">
            <v>100101</v>
          </cell>
          <cell r="C1848" t="str">
            <v>UNI</v>
          </cell>
          <cell r="D1848">
            <v>184860</v>
          </cell>
          <cell r="E1848" t="str">
            <v>2200EA</v>
          </cell>
          <cell r="F1848">
            <v>39671</v>
          </cell>
          <cell r="G1848">
            <v>125755</v>
          </cell>
          <cell r="H1848">
            <v>1.47</v>
          </cell>
          <cell r="I1848">
            <v>43465</v>
          </cell>
        </row>
        <row r="1849">
          <cell r="A1849" t="str">
            <v>Caneca basura tipo Bobrick acero .58x03x.2 **</v>
          </cell>
          <cell r="B1849">
            <v>100102</v>
          </cell>
          <cell r="C1849" t="str">
            <v>UNI</v>
          </cell>
          <cell r="D1849">
            <v>347537</v>
          </cell>
          <cell r="E1849" t="str">
            <v>2200EA</v>
          </cell>
          <cell r="F1849">
            <v>39671</v>
          </cell>
          <cell r="G1849">
            <v>236420</v>
          </cell>
          <cell r="H1849">
            <v>1.47</v>
          </cell>
          <cell r="I1849">
            <v>43465</v>
          </cell>
        </row>
        <row r="1850">
          <cell r="A1850" t="str">
            <v>Caneca M-120 Malla Metal.(Sum)**</v>
          </cell>
          <cell r="B1850">
            <v>101363</v>
          </cell>
          <cell r="C1850" t="str">
            <v>UNI</v>
          </cell>
          <cell r="D1850">
            <v>269548</v>
          </cell>
          <cell r="E1850">
            <v>0</v>
          </cell>
          <cell r="F1850">
            <v>43217</v>
          </cell>
          <cell r="G1850">
            <v>256712</v>
          </cell>
          <cell r="H1850">
            <v>1.05</v>
          </cell>
          <cell r="I1850">
            <v>43465</v>
          </cell>
        </row>
        <row r="1851">
          <cell r="A1851" t="str">
            <v>CANECA TANKPLAST 150 LT.</v>
          </cell>
          <cell r="B1851">
            <v>3916</v>
          </cell>
          <cell r="C1851" t="str">
            <v>UNI</v>
          </cell>
          <cell r="D1851">
            <v>99007</v>
          </cell>
          <cell r="E1851">
            <v>0</v>
          </cell>
          <cell r="F1851">
            <v>40400</v>
          </cell>
          <cell r="G1851">
            <v>72268</v>
          </cell>
          <cell r="H1851">
            <v>1.37</v>
          </cell>
          <cell r="I1851">
            <v>43465</v>
          </cell>
        </row>
        <row r="1852">
          <cell r="A1852" t="str">
            <v>CANECA TANKPLAST 75 LT.</v>
          </cell>
          <cell r="B1852">
            <v>3915</v>
          </cell>
          <cell r="C1852" t="str">
            <v>UNI</v>
          </cell>
          <cell r="D1852">
            <v>88290</v>
          </cell>
          <cell r="E1852">
            <v>0</v>
          </cell>
          <cell r="F1852">
            <v>42872</v>
          </cell>
          <cell r="G1852">
            <v>81000</v>
          </cell>
          <cell r="H1852">
            <v>1.0900000000000001</v>
          </cell>
          <cell r="I1852">
            <v>43465</v>
          </cell>
        </row>
        <row r="1853">
          <cell r="A1853" t="str">
            <v>CANECA VACIA DE 55 GALONES</v>
          </cell>
          <cell r="B1853">
            <v>477</v>
          </cell>
          <cell r="C1853" t="str">
            <v>UNI</v>
          </cell>
          <cell r="D1853">
            <v>33366</v>
          </cell>
          <cell r="E1853">
            <v>0</v>
          </cell>
          <cell r="F1853">
            <v>40792</v>
          </cell>
          <cell r="G1853">
            <v>24900</v>
          </cell>
          <cell r="H1853">
            <v>1.34</v>
          </cell>
          <cell r="I1853">
            <v>43465</v>
          </cell>
        </row>
        <row r="1854">
          <cell r="A1854" t="str">
            <v>CanecaAcero InoxidableMobiliario</v>
          </cell>
          <cell r="B1854">
            <v>100403</v>
          </cell>
          <cell r="C1854" t="str">
            <v>UNI</v>
          </cell>
          <cell r="D1854">
            <v>603509</v>
          </cell>
          <cell r="E1854">
            <v>0</v>
          </cell>
          <cell r="F1854">
            <v>43174</v>
          </cell>
          <cell r="G1854">
            <v>574770</v>
          </cell>
          <cell r="H1854">
            <v>1.05</v>
          </cell>
          <cell r="I1854">
            <v>43465</v>
          </cell>
        </row>
        <row r="1855">
          <cell r="A1855" t="str">
            <v>CanecaAceroInoxidable Mobiliario</v>
          </cell>
          <cell r="B1855">
            <v>103312</v>
          </cell>
          <cell r="C1855" t="str">
            <v>UNI</v>
          </cell>
          <cell r="D1855">
            <v>678600</v>
          </cell>
          <cell r="E1855">
            <v>0</v>
          </cell>
          <cell r="F1855">
            <v>40997</v>
          </cell>
          <cell r="G1855">
            <v>522000</v>
          </cell>
          <cell r="H1855">
            <v>1.3</v>
          </cell>
          <cell r="I1855">
            <v>43465</v>
          </cell>
        </row>
        <row r="1856">
          <cell r="A1856" t="str">
            <v>CanecaPedalConTapa(5</v>
          </cell>
          <cell r="B1856">
            <v>106029</v>
          </cell>
          <cell r="C1856" t="str">
            <v>UNI</v>
          </cell>
          <cell r="D1856">
            <v>93914</v>
          </cell>
          <cell r="E1856">
            <v>0</v>
          </cell>
          <cell r="F1856">
            <v>42699</v>
          </cell>
          <cell r="G1856">
            <v>81664</v>
          </cell>
          <cell r="H1856">
            <v>1.1499999999999999</v>
          </cell>
          <cell r="I1856">
            <v>43465</v>
          </cell>
        </row>
        <row r="1857">
          <cell r="A1857" t="str">
            <v>CanecaZonaCaninaAceroInox.304cal.16+Dispen</v>
          </cell>
          <cell r="B1857">
            <v>105786</v>
          </cell>
          <cell r="C1857" t="str">
            <v>UNI</v>
          </cell>
          <cell r="D1857">
            <v>1320660</v>
          </cell>
          <cell r="E1857">
            <v>0</v>
          </cell>
          <cell r="F1857">
            <v>42503</v>
          </cell>
          <cell r="G1857">
            <v>1148400</v>
          </cell>
          <cell r="H1857">
            <v>1.1499999999999999</v>
          </cell>
          <cell r="I1857">
            <v>43465</v>
          </cell>
        </row>
        <row r="1858">
          <cell r="A1858" t="str">
            <v>CanecaZonaCaninaAceroInox.304cal.18+Disp</v>
          </cell>
          <cell r="B1858">
            <v>105788</v>
          </cell>
          <cell r="C1858" t="str">
            <v>UNI</v>
          </cell>
          <cell r="D1858">
            <v>0</v>
          </cell>
          <cell r="E1858">
            <v>0</v>
          </cell>
          <cell r="F1858">
            <v>42503</v>
          </cell>
          <cell r="G1858">
            <v>0</v>
          </cell>
          <cell r="H1858">
            <v>1.1499999999999999</v>
          </cell>
          <cell r="I1858">
            <v>43465</v>
          </cell>
        </row>
        <row r="1859">
          <cell r="A1859" t="str">
            <v>Canto rigido de 22 mm</v>
          </cell>
          <cell r="B1859">
            <v>107200</v>
          </cell>
          <cell r="C1859" t="str">
            <v>ML</v>
          </cell>
          <cell r="D1859">
            <v>2100</v>
          </cell>
          <cell r="E1859">
            <v>0</v>
          </cell>
          <cell r="F1859">
            <v>43410</v>
          </cell>
          <cell r="G1859">
            <v>2000</v>
          </cell>
          <cell r="H1859">
            <v>1.05</v>
          </cell>
          <cell r="I1859">
            <v>43465</v>
          </cell>
        </row>
        <row r="1860">
          <cell r="A1860" t="str">
            <v>CANTONERA ELECTRICA AUTA</v>
          </cell>
          <cell r="B1860">
            <v>115</v>
          </cell>
          <cell r="C1860" t="str">
            <v>UNI</v>
          </cell>
          <cell r="D1860">
            <v>130698</v>
          </cell>
          <cell r="E1860">
            <v>0</v>
          </cell>
          <cell r="F1860">
            <v>40360</v>
          </cell>
          <cell r="G1860">
            <v>95400</v>
          </cell>
          <cell r="H1860">
            <v>1.37</v>
          </cell>
          <cell r="I1860">
            <v>43465</v>
          </cell>
        </row>
        <row r="1861">
          <cell r="A1861" t="str">
            <v>CANTONERA ELECTRICA CHEMAR</v>
          </cell>
          <cell r="B1861">
            <v>274</v>
          </cell>
          <cell r="C1861" t="str">
            <v>UNI</v>
          </cell>
          <cell r="D1861">
            <v>93800</v>
          </cell>
          <cell r="E1861">
            <v>0</v>
          </cell>
          <cell r="F1861">
            <v>40807</v>
          </cell>
          <cell r="G1861">
            <v>70000</v>
          </cell>
          <cell r="H1861">
            <v>1.34</v>
          </cell>
          <cell r="I1861">
            <v>43465</v>
          </cell>
        </row>
        <row r="1862">
          <cell r="A1862" t="str">
            <v>CANTONERA ELECTRICA DE 110 V</v>
          </cell>
          <cell r="B1862">
            <v>31907</v>
          </cell>
          <cell r="C1862" t="str">
            <v>UNI</v>
          </cell>
          <cell r="D1862">
            <v>53466</v>
          </cell>
          <cell r="E1862">
            <v>0</v>
          </cell>
          <cell r="F1862">
            <v>40795</v>
          </cell>
          <cell r="G1862">
            <v>39900</v>
          </cell>
          <cell r="H1862">
            <v>1.34</v>
          </cell>
          <cell r="I1862">
            <v>43465</v>
          </cell>
        </row>
        <row r="1863">
          <cell r="A1863" t="str">
            <v>CANTONERA ELECTRICA DE 110V DORCA</v>
          </cell>
          <cell r="B1863">
            <v>31901</v>
          </cell>
          <cell r="C1863" t="str">
            <v>UNI</v>
          </cell>
          <cell r="D1863">
            <v>82008</v>
          </cell>
          <cell r="E1863">
            <v>0</v>
          </cell>
          <cell r="F1863">
            <v>40795</v>
          </cell>
          <cell r="G1863">
            <v>61200</v>
          </cell>
          <cell r="H1863">
            <v>1.34</v>
          </cell>
          <cell r="I1863">
            <v>43465</v>
          </cell>
        </row>
        <row r="1864">
          <cell r="A1864" t="str">
            <v>CANTONERA ELECTRICA DE 110V PLATINA</v>
          </cell>
          <cell r="B1864">
            <v>31906</v>
          </cell>
          <cell r="C1864" t="str">
            <v>UNI</v>
          </cell>
          <cell r="D1864">
            <v>37401</v>
          </cell>
          <cell r="E1864">
            <v>0</v>
          </cell>
          <cell r="F1864">
            <v>40360</v>
          </cell>
          <cell r="G1864">
            <v>27300</v>
          </cell>
          <cell r="H1864">
            <v>1.37</v>
          </cell>
          <cell r="I1864">
            <v>43465</v>
          </cell>
        </row>
        <row r="1865">
          <cell r="A1865" t="str">
            <v>CANTONERA ELECTRICA DE 12 V VIRO</v>
          </cell>
          <cell r="B1865">
            <v>31902</v>
          </cell>
          <cell r="C1865" t="str">
            <v>UNI</v>
          </cell>
          <cell r="D1865">
            <v>84263</v>
          </cell>
          <cell r="E1865">
            <v>0</v>
          </cell>
          <cell r="F1865">
            <v>43196</v>
          </cell>
          <cell r="G1865">
            <v>80250</v>
          </cell>
          <cell r="H1865">
            <v>1.05</v>
          </cell>
          <cell r="I1865">
            <v>43465</v>
          </cell>
        </row>
        <row r="1866">
          <cell r="A1866" t="str">
            <v>CANTONERA ELECTRICA ESPAÑOLA</v>
          </cell>
          <cell r="B1866">
            <v>117</v>
          </cell>
          <cell r="C1866" t="str">
            <v>UNI</v>
          </cell>
          <cell r="D1866">
            <v>68900</v>
          </cell>
          <cell r="E1866">
            <v>0</v>
          </cell>
          <cell r="F1866">
            <v>41094</v>
          </cell>
          <cell r="G1866">
            <v>53000</v>
          </cell>
          <cell r="H1866">
            <v>1.3</v>
          </cell>
          <cell r="I1866">
            <v>43465</v>
          </cell>
        </row>
        <row r="1867">
          <cell r="A1867" t="str">
            <v>CANTONERA ELECTRICA GATO</v>
          </cell>
          <cell r="B1867">
            <v>121</v>
          </cell>
          <cell r="C1867" t="str">
            <v>UNI</v>
          </cell>
          <cell r="D1867">
            <v>65760</v>
          </cell>
          <cell r="E1867">
            <v>731</v>
          </cell>
          <cell r="F1867">
            <v>40360</v>
          </cell>
          <cell r="G1867">
            <v>48000</v>
          </cell>
          <cell r="H1867">
            <v>1.37</v>
          </cell>
          <cell r="I1867">
            <v>43465</v>
          </cell>
        </row>
        <row r="1868">
          <cell r="A1868" t="str">
            <v>CANTONERA ELECTRICA GEBE ESPAÑOL</v>
          </cell>
          <cell r="B1868">
            <v>427</v>
          </cell>
          <cell r="C1868" t="str">
            <v>UNI</v>
          </cell>
          <cell r="D1868">
            <v>123300</v>
          </cell>
          <cell r="E1868" t="str">
            <v>GEBE</v>
          </cell>
          <cell r="F1868">
            <v>40360</v>
          </cell>
          <cell r="G1868">
            <v>90000</v>
          </cell>
          <cell r="H1868">
            <v>1.37</v>
          </cell>
          <cell r="I1868">
            <v>43465</v>
          </cell>
        </row>
        <row r="1869">
          <cell r="A1869" t="str">
            <v>CANTONERA INAFER C-333 CORRIENTE</v>
          </cell>
          <cell r="B1869">
            <v>3895</v>
          </cell>
          <cell r="C1869" t="str">
            <v>UNI</v>
          </cell>
          <cell r="D1869">
            <v>89050</v>
          </cell>
          <cell r="E1869">
            <v>0</v>
          </cell>
          <cell r="F1869">
            <v>40360</v>
          </cell>
          <cell r="G1869">
            <v>65000</v>
          </cell>
          <cell r="H1869">
            <v>1.37</v>
          </cell>
          <cell r="I1869">
            <v>43465</v>
          </cell>
        </row>
        <row r="1870">
          <cell r="A1870" t="str">
            <v>CAÑAMO (SEDAL) VER DESCRIPCION</v>
          </cell>
          <cell r="B1870">
            <v>105534</v>
          </cell>
          <cell r="C1870" t="str">
            <v>ML</v>
          </cell>
          <cell r="D1870">
            <v>755</v>
          </cell>
          <cell r="E1870">
            <v>0</v>
          </cell>
          <cell r="F1870">
            <v>42872</v>
          </cell>
          <cell r="G1870">
            <v>693</v>
          </cell>
          <cell r="H1870">
            <v>1.0900000000000001</v>
          </cell>
          <cell r="I1870">
            <v>43465</v>
          </cell>
        </row>
        <row r="1871">
          <cell r="A1871" t="str">
            <v>CAÑUELA (59 X 21.50cm)</v>
          </cell>
          <cell r="B1871">
            <v>2205</v>
          </cell>
          <cell r="C1871" t="str">
            <v>UNI</v>
          </cell>
          <cell r="D1871">
            <v>29715</v>
          </cell>
          <cell r="E1871" t="str">
            <v>CAÑ-A</v>
          </cell>
          <cell r="F1871">
            <v>40105</v>
          </cell>
          <cell r="G1871">
            <v>21378</v>
          </cell>
          <cell r="H1871">
            <v>1.39</v>
          </cell>
          <cell r="I1871">
            <v>43465</v>
          </cell>
        </row>
        <row r="1872">
          <cell r="A1872" t="str">
            <v>CAÑUELA (ANCHO 30cm)</v>
          </cell>
          <cell r="B1872">
            <v>2206</v>
          </cell>
          <cell r="C1872" t="str">
            <v>UNI</v>
          </cell>
          <cell r="D1872">
            <v>20342</v>
          </cell>
          <cell r="E1872" t="str">
            <v>CU004</v>
          </cell>
          <cell r="F1872">
            <v>40326</v>
          </cell>
          <cell r="G1872">
            <v>14848</v>
          </cell>
          <cell r="H1872">
            <v>1.37</v>
          </cell>
          <cell r="I1872">
            <v>43465</v>
          </cell>
        </row>
        <row r="1873">
          <cell r="A1873" t="str">
            <v>CAÑUELA (ANCHO 40cm)</v>
          </cell>
          <cell r="B1873">
            <v>2172</v>
          </cell>
          <cell r="C1873" t="str">
            <v>UNI</v>
          </cell>
          <cell r="D1873">
            <v>35473</v>
          </cell>
          <cell r="E1873" t="str">
            <v>CAÑ-A</v>
          </cell>
          <cell r="F1873">
            <v>40105</v>
          </cell>
          <cell r="G1873">
            <v>25520</v>
          </cell>
          <cell r="H1873">
            <v>1.39</v>
          </cell>
          <cell r="I1873">
            <v>43465</v>
          </cell>
        </row>
        <row r="1874">
          <cell r="A1874" t="str">
            <v>CAÑUELA CUNETA TIPO MEDIO TUBO (Titan)</v>
          </cell>
          <cell r="B1874">
            <v>104739</v>
          </cell>
          <cell r="C1874" t="str">
            <v>UNI</v>
          </cell>
          <cell r="D1874">
            <v>39681</v>
          </cell>
          <cell r="E1874">
            <v>0</v>
          </cell>
          <cell r="F1874">
            <v>41200</v>
          </cell>
          <cell r="G1874">
            <v>30524</v>
          </cell>
          <cell r="H1874">
            <v>1.3</v>
          </cell>
          <cell r="I1874">
            <v>43465</v>
          </cell>
        </row>
        <row r="1875">
          <cell r="A1875" t="str">
            <v>CAÑUELA POLIETILENO (1") E=1 1/2" FOIL</v>
          </cell>
          <cell r="B1875">
            <v>106338</v>
          </cell>
          <cell r="C1875" t="str">
            <v>ML</v>
          </cell>
          <cell r="D1875">
            <v>20856</v>
          </cell>
          <cell r="E1875">
            <v>0</v>
          </cell>
          <cell r="F1875">
            <v>42854</v>
          </cell>
          <cell r="G1875">
            <v>19134</v>
          </cell>
          <cell r="H1875">
            <v>1.0900000000000001</v>
          </cell>
          <cell r="I1875">
            <v>43465</v>
          </cell>
        </row>
        <row r="1876">
          <cell r="A1876" t="str">
            <v>CAÑUELA POLIETILENO (1") E=1" FOIL</v>
          </cell>
          <cell r="B1876">
            <v>106342</v>
          </cell>
          <cell r="C1876" t="str">
            <v>ML</v>
          </cell>
          <cell r="D1876">
            <v>18186</v>
          </cell>
          <cell r="E1876">
            <v>0</v>
          </cell>
          <cell r="F1876">
            <v>43276</v>
          </cell>
          <cell r="G1876">
            <v>17320</v>
          </cell>
          <cell r="H1876">
            <v>1.05</v>
          </cell>
          <cell r="I1876">
            <v>43465</v>
          </cell>
        </row>
        <row r="1877">
          <cell r="A1877" t="str">
            <v>CAÑUELA POLIETILENO (1") E=2" FOIL</v>
          </cell>
          <cell r="B1877">
            <v>106346</v>
          </cell>
          <cell r="C1877" t="str">
            <v>ML</v>
          </cell>
          <cell r="D1877">
            <v>32204</v>
          </cell>
          <cell r="E1877">
            <v>0</v>
          </cell>
          <cell r="F1877">
            <v>43371</v>
          </cell>
          <cell r="G1877">
            <v>30670</v>
          </cell>
          <cell r="H1877">
            <v>1.05</v>
          </cell>
          <cell r="I1877">
            <v>43465</v>
          </cell>
        </row>
        <row r="1878">
          <cell r="A1878" t="str">
            <v>CAÑUELA POLIETILENO (1/2") E=1 1/2" FOIL</v>
          </cell>
          <cell r="B1878">
            <v>106337</v>
          </cell>
          <cell r="C1878" t="str">
            <v>ML</v>
          </cell>
          <cell r="D1878">
            <v>19991</v>
          </cell>
          <cell r="E1878">
            <v>0</v>
          </cell>
          <cell r="F1878">
            <v>42854</v>
          </cell>
          <cell r="G1878">
            <v>18340</v>
          </cell>
          <cell r="H1878">
            <v>1.0900000000000001</v>
          </cell>
          <cell r="I1878">
            <v>43465</v>
          </cell>
        </row>
        <row r="1879">
          <cell r="A1879" t="str">
            <v>CAÑUELA POLIETILENO (1/2") E=1" FOIL</v>
          </cell>
          <cell r="B1879">
            <v>106341</v>
          </cell>
          <cell r="C1879" t="str">
            <v>ML</v>
          </cell>
          <cell r="D1879">
            <v>16405</v>
          </cell>
          <cell r="E1879">
            <v>0</v>
          </cell>
          <cell r="F1879">
            <v>42854</v>
          </cell>
          <cell r="G1879">
            <v>15050</v>
          </cell>
          <cell r="H1879">
            <v>1.0900000000000001</v>
          </cell>
          <cell r="I1879">
            <v>43465</v>
          </cell>
        </row>
        <row r="1880">
          <cell r="A1880" t="str">
            <v>CAÑUELA POLIETILENO (1/2") E=2" FOIL</v>
          </cell>
          <cell r="B1880">
            <v>106345</v>
          </cell>
          <cell r="C1880" t="str">
            <v>ML</v>
          </cell>
          <cell r="D1880">
            <v>31790</v>
          </cell>
          <cell r="E1880">
            <v>0</v>
          </cell>
          <cell r="F1880">
            <v>43371</v>
          </cell>
          <cell r="G1880">
            <v>30276</v>
          </cell>
          <cell r="H1880">
            <v>1.05</v>
          </cell>
          <cell r="I1880">
            <v>43465</v>
          </cell>
        </row>
        <row r="1881">
          <cell r="A1881" t="str">
            <v>CAÑUELA POLIETILENO (2 1/2") E=1" FOIL</v>
          </cell>
          <cell r="B1881">
            <v>106344</v>
          </cell>
          <cell r="C1881" t="str">
            <v>ML</v>
          </cell>
          <cell r="D1881">
            <v>23511</v>
          </cell>
          <cell r="E1881">
            <v>0</v>
          </cell>
          <cell r="F1881">
            <v>42854</v>
          </cell>
          <cell r="G1881">
            <v>21570</v>
          </cell>
          <cell r="H1881">
            <v>1.0900000000000001</v>
          </cell>
          <cell r="I1881">
            <v>43465</v>
          </cell>
        </row>
        <row r="1882">
          <cell r="A1882" t="str">
            <v>CAÑUELA POLIETILENO (2") E=1 1/2" FOIL</v>
          </cell>
          <cell r="B1882">
            <v>106339</v>
          </cell>
          <cell r="C1882" t="str">
            <v>ML</v>
          </cell>
          <cell r="D1882">
            <v>25637</v>
          </cell>
          <cell r="E1882">
            <v>0</v>
          </cell>
          <cell r="F1882">
            <v>42854</v>
          </cell>
          <cell r="G1882">
            <v>23520</v>
          </cell>
          <cell r="H1882">
            <v>1.0900000000000001</v>
          </cell>
          <cell r="I1882">
            <v>43465</v>
          </cell>
        </row>
        <row r="1883">
          <cell r="A1883" t="str">
            <v>CAÑUELA POLIETILENO (2") E=1" FOIL</v>
          </cell>
          <cell r="B1883">
            <v>106343</v>
          </cell>
          <cell r="C1883" t="str">
            <v>ML</v>
          </cell>
          <cell r="D1883">
            <v>19507</v>
          </cell>
          <cell r="E1883">
            <v>0</v>
          </cell>
          <cell r="F1883">
            <v>43276</v>
          </cell>
          <cell r="G1883">
            <v>18578</v>
          </cell>
          <cell r="H1883">
            <v>1.05</v>
          </cell>
          <cell r="I1883">
            <v>43465</v>
          </cell>
        </row>
        <row r="1884">
          <cell r="A1884" t="str">
            <v>CAÑUELA POLIETILENO (2") E=2" FOIL</v>
          </cell>
          <cell r="B1884">
            <v>106347</v>
          </cell>
          <cell r="C1884" t="str">
            <v>ML</v>
          </cell>
          <cell r="D1884">
            <v>37632</v>
          </cell>
          <cell r="E1884">
            <v>0</v>
          </cell>
          <cell r="F1884">
            <v>43371</v>
          </cell>
          <cell r="G1884">
            <v>35840</v>
          </cell>
          <cell r="H1884">
            <v>1.05</v>
          </cell>
          <cell r="I1884">
            <v>43465</v>
          </cell>
        </row>
        <row r="1885">
          <cell r="A1885" t="str">
            <v>CAÑUELA POLIETILENO (21/2") E=1 1/2" FOIL</v>
          </cell>
          <cell r="B1885">
            <v>106340</v>
          </cell>
          <cell r="C1885" t="str">
            <v>ML</v>
          </cell>
          <cell r="D1885">
            <v>32351</v>
          </cell>
          <cell r="E1885">
            <v>0</v>
          </cell>
          <cell r="F1885">
            <v>42854</v>
          </cell>
          <cell r="G1885">
            <v>29680</v>
          </cell>
          <cell r="H1885">
            <v>1.0900000000000001</v>
          </cell>
          <cell r="I1885">
            <v>43465</v>
          </cell>
        </row>
        <row r="1886">
          <cell r="A1886" t="str">
            <v>CAÑUELA POLIURETANO E=1" RECUB. PAPEL</v>
          </cell>
          <cell r="B1886">
            <v>107341</v>
          </cell>
          <cell r="C1886" t="str">
            <v>ML</v>
          </cell>
          <cell r="D1886">
            <v>17441</v>
          </cell>
          <cell r="E1886">
            <v>0</v>
          </cell>
          <cell r="F1886">
            <v>43413</v>
          </cell>
          <cell r="G1886">
            <v>16610</v>
          </cell>
          <cell r="H1886">
            <v>1.05</v>
          </cell>
          <cell r="I1886">
            <v>43465</v>
          </cell>
        </row>
        <row r="1887">
          <cell r="A1887" t="str">
            <v>CAÑUELA POLIURETANO E=1" RECUB. PAPEL</v>
          </cell>
          <cell r="B1887">
            <v>107345</v>
          </cell>
          <cell r="C1887" t="str">
            <v>ML</v>
          </cell>
          <cell r="D1887">
            <v>18507</v>
          </cell>
          <cell r="E1887">
            <v>0</v>
          </cell>
          <cell r="F1887">
            <v>43413</v>
          </cell>
          <cell r="G1887">
            <v>17626</v>
          </cell>
          <cell r="H1887">
            <v>1.05</v>
          </cell>
          <cell r="I1887">
            <v>43465</v>
          </cell>
        </row>
        <row r="1888">
          <cell r="A1888" t="str">
            <v>CAÑUELA POLIURETANO e=1" RECUBR. PAPEL</v>
          </cell>
          <cell r="B1888">
            <v>107327</v>
          </cell>
          <cell r="C1888" t="str">
            <v>ML</v>
          </cell>
          <cell r="D1888">
            <v>16856</v>
          </cell>
          <cell r="E1888">
            <v>0</v>
          </cell>
          <cell r="F1888">
            <v>43412</v>
          </cell>
          <cell r="G1888">
            <v>16053</v>
          </cell>
          <cell r="H1888">
            <v>1.05</v>
          </cell>
          <cell r="I1888">
            <v>43465</v>
          </cell>
        </row>
        <row r="1889">
          <cell r="A1889" t="str">
            <v>Cañuela pref (A-120)En V; H=22.5,B=30,L=0.80m</v>
          </cell>
          <cell r="B1889">
            <v>100423</v>
          </cell>
          <cell r="C1889" t="str">
            <v>UNI</v>
          </cell>
          <cell r="D1889">
            <v>23100</v>
          </cell>
          <cell r="E1889">
            <v>0</v>
          </cell>
          <cell r="F1889">
            <v>43167</v>
          </cell>
          <cell r="G1889">
            <v>22000</v>
          </cell>
          <cell r="H1889">
            <v>1.05</v>
          </cell>
          <cell r="I1889">
            <v>43465</v>
          </cell>
        </row>
        <row r="1890">
          <cell r="A1890" t="str">
            <v>CAÑUELA T-B PREFA- 80*18*100 REDONDEADA</v>
          </cell>
          <cell r="B1890">
            <v>106111</v>
          </cell>
          <cell r="C1890" t="str">
            <v>ML</v>
          </cell>
          <cell r="D1890">
            <v>21800</v>
          </cell>
          <cell r="E1890">
            <v>0</v>
          </cell>
          <cell r="F1890">
            <v>42776</v>
          </cell>
          <cell r="G1890">
            <v>20000</v>
          </cell>
          <cell r="H1890">
            <v>1.0900000000000001</v>
          </cell>
          <cell r="I1890">
            <v>43465</v>
          </cell>
        </row>
        <row r="1891">
          <cell r="A1891" t="str">
            <v>CañuelaPref.A-125(0.80x0.40x0.225)</v>
          </cell>
          <cell r="B1891">
            <v>105885</v>
          </cell>
          <cell r="C1891" t="str">
            <v>UNI</v>
          </cell>
          <cell r="D1891">
            <v>33954</v>
          </cell>
          <cell r="E1891">
            <v>0</v>
          </cell>
          <cell r="F1891">
            <v>43182</v>
          </cell>
          <cell r="G1891">
            <v>32337</v>
          </cell>
          <cell r="H1891">
            <v>1.05</v>
          </cell>
          <cell r="I1891">
            <v>43465</v>
          </cell>
        </row>
        <row r="1892">
          <cell r="A1892" t="str">
            <v>CAOBA AFRICANO</v>
          </cell>
          <cell r="B1892">
            <v>31915</v>
          </cell>
          <cell r="C1892" t="str">
            <v>UNI</v>
          </cell>
          <cell r="D1892">
            <v>56434</v>
          </cell>
          <cell r="E1892" t="str">
            <v>TIPO B</v>
          </cell>
          <cell r="F1892">
            <v>40102</v>
          </cell>
          <cell r="G1892">
            <v>40600</v>
          </cell>
          <cell r="H1892">
            <v>1.39</v>
          </cell>
          <cell r="I1892">
            <v>43465</v>
          </cell>
        </row>
        <row r="1893">
          <cell r="A1893" t="str">
            <v>CAOLIN IMPALPABLE (saco de 25 Kg)</v>
          </cell>
          <cell r="B1893">
            <v>1031</v>
          </cell>
          <cell r="C1893" t="str">
            <v>BULTO</v>
          </cell>
          <cell r="D1893">
            <v>10500</v>
          </cell>
          <cell r="E1893">
            <v>0</v>
          </cell>
          <cell r="F1893">
            <v>43206</v>
          </cell>
          <cell r="G1893">
            <v>10000</v>
          </cell>
          <cell r="H1893">
            <v>1.05</v>
          </cell>
          <cell r="I1893">
            <v>43465</v>
          </cell>
        </row>
        <row r="1894">
          <cell r="A1894" t="str">
            <v>CAPACETE EN ALUMINIO DE 1 "</v>
          </cell>
          <cell r="B1894">
            <v>104566</v>
          </cell>
          <cell r="C1894" t="str">
            <v>UNI</v>
          </cell>
          <cell r="D1894">
            <v>3632</v>
          </cell>
          <cell r="E1894">
            <v>0</v>
          </cell>
          <cell r="F1894">
            <v>43088</v>
          </cell>
          <cell r="G1894">
            <v>3332</v>
          </cell>
          <cell r="H1894">
            <v>1.0900000000000001</v>
          </cell>
          <cell r="I1894">
            <v>43465</v>
          </cell>
        </row>
        <row r="1895">
          <cell r="A1895" t="str">
            <v>Capacete liso en Aluminio 1 1/2"</v>
          </cell>
          <cell r="B1895">
            <v>101208</v>
          </cell>
          <cell r="C1895" t="str">
            <v>UNI</v>
          </cell>
          <cell r="D1895">
            <v>4540</v>
          </cell>
          <cell r="E1895" t="str">
            <v>14CM150</v>
          </cell>
          <cell r="F1895">
            <v>42789</v>
          </cell>
          <cell r="G1895">
            <v>4165</v>
          </cell>
          <cell r="H1895">
            <v>1.0900000000000001</v>
          </cell>
          <cell r="I1895">
            <v>43465</v>
          </cell>
        </row>
        <row r="1896">
          <cell r="A1896" t="str">
            <v>CAPACETE PARA Ø2" EMT</v>
          </cell>
          <cell r="B1896">
            <v>102329</v>
          </cell>
          <cell r="C1896" t="str">
            <v>UNI</v>
          </cell>
          <cell r="D1896">
            <v>8925</v>
          </cell>
          <cell r="E1896" t="str">
            <v>14CM150</v>
          </cell>
          <cell r="F1896">
            <v>43266</v>
          </cell>
          <cell r="G1896">
            <v>8500</v>
          </cell>
          <cell r="H1896">
            <v>1.05</v>
          </cell>
          <cell r="I1896">
            <v>43465</v>
          </cell>
        </row>
        <row r="1897">
          <cell r="A1897" t="str">
            <v>CAPACETE PARA Ø2" EMT (NO USAR)</v>
          </cell>
          <cell r="B1897">
            <v>105331</v>
          </cell>
          <cell r="C1897" t="str">
            <v>UNI</v>
          </cell>
          <cell r="D1897">
            <v>8357</v>
          </cell>
          <cell r="E1897">
            <v>0</v>
          </cell>
          <cell r="F1897">
            <v>42340</v>
          </cell>
          <cell r="G1897">
            <v>6850</v>
          </cell>
          <cell r="H1897">
            <v>1.22</v>
          </cell>
          <cell r="I1897">
            <v>43465</v>
          </cell>
        </row>
        <row r="1898">
          <cell r="A1898" t="str">
            <v>CAPATAZ (Prestac:60.15%)</v>
          </cell>
          <cell r="B1898">
            <v>104088</v>
          </cell>
          <cell r="C1898" t="str">
            <v>DD</v>
          </cell>
          <cell r="D1898">
            <v>118031</v>
          </cell>
          <cell r="E1898">
            <v>0</v>
          </cell>
          <cell r="F1898">
            <v>40679</v>
          </cell>
          <cell r="G1898">
            <v>88083</v>
          </cell>
          <cell r="H1898">
            <v>1.34</v>
          </cell>
          <cell r="I1898">
            <v>43465</v>
          </cell>
        </row>
        <row r="1899">
          <cell r="A1899" t="str">
            <v>CARAPLAST claro</v>
          </cell>
          <cell r="B1899">
            <v>1066</v>
          </cell>
          <cell r="C1899" t="str">
            <v>M2</v>
          </cell>
          <cell r="D1899">
            <v>2643</v>
          </cell>
          <cell r="E1899" t="str">
            <v>Col. claro</v>
          </cell>
          <cell r="F1899">
            <v>41088</v>
          </cell>
          <cell r="G1899">
            <v>2033</v>
          </cell>
          <cell r="H1899">
            <v>1.3</v>
          </cell>
          <cell r="I1899">
            <v>43465</v>
          </cell>
        </row>
        <row r="1900">
          <cell r="A1900" t="str">
            <v>CARAPLAST CLARO INSTALADO</v>
          </cell>
          <cell r="B1900">
            <v>102389</v>
          </cell>
          <cell r="C1900" t="str">
            <v>M2</v>
          </cell>
          <cell r="D1900">
            <v>11645</v>
          </cell>
          <cell r="E1900" t="str">
            <v>Col. claro</v>
          </cell>
          <cell r="F1900">
            <v>41054</v>
          </cell>
          <cell r="G1900">
            <v>8958</v>
          </cell>
          <cell r="H1900">
            <v>1.3</v>
          </cell>
          <cell r="I1900">
            <v>43465</v>
          </cell>
        </row>
        <row r="1901">
          <cell r="A1901" t="str">
            <v>CARAPLAST OSCURO INSTALADO</v>
          </cell>
          <cell r="B1901">
            <v>102390</v>
          </cell>
          <cell r="C1901" t="str">
            <v>M2</v>
          </cell>
          <cell r="D1901">
            <v>15504</v>
          </cell>
          <cell r="E1901" t="str">
            <v>Col. claro</v>
          </cell>
          <cell r="F1901">
            <v>40792</v>
          </cell>
          <cell r="G1901">
            <v>11570</v>
          </cell>
          <cell r="H1901">
            <v>1.34</v>
          </cell>
          <cell r="I1901">
            <v>43465</v>
          </cell>
        </row>
        <row r="1902">
          <cell r="A1902" t="str">
            <v>CARAPLAST oscuros</v>
          </cell>
          <cell r="B1902">
            <v>2564</v>
          </cell>
          <cell r="C1902" t="str">
            <v>M2</v>
          </cell>
          <cell r="D1902">
            <v>4020</v>
          </cell>
          <cell r="E1902" t="str">
            <v>Col. Oscuro</v>
          </cell>
          <cell r="F1902">
            <v>40792</v>
          </cell>
          <cell r="G1902">
            <v>3000</v>
          </cell>
          <cell r="H1902">
            <v>1.34</v>
          </cell>
          <cell r="I1902">
            <v>43465</v>
          </cell>
        </row>
        <row r="1903">
          <cell r="A1903" t="str">
            <v>CARBONILLA ESCORIA</v>
          </cell>
          <cell r="B1903">
            <v>102219</v>
          </cell>
          <cell r="C1903" t="str">
            <v>M3</v>
          </cell>
          <cell r="D1903">
            <v>163500</v>
          </cell>
          <cell r="E1903">
            <v>0</v>
          </cell>
          <cell r="F1903">
            <v>42864</v>
          </cell>
          <cell r="G1903">
            <v>150000</v>
          </cell>
          <cell r="H1903">
            <v>1.0900000000000001</v>
          </cell>
          <cell r="I1903">
            <v>43465</v>
          </cell>
        </row>
        <row r="1904">
          <cell r="A1904" t="str">
            <v>CARBONILLA ESCORIA CON TRANSPORTE</v>
          </cell>
          <cell r="B1904">
            <v>101150</v>
          </cell>
          <cell r="C1904" t="str">
            <v>M3</v>
          </cell>
          <cell r="D1904">
            <v>126000</v>
          </cell>
          <cell r="E1904">
            <v>0</v>
          </cell>
          <cell r="F1904">
            <v>43179</v>
          </cell>
          <cell r="G1904">
            <v>120000</v>
          </cell>
          <cell r="H1904">
            <v>1.05</v>
          </cell>
          <cell r="I1904">
            <v>43465</v>
          </cell>
        </row>
        <row r="1905">
          <cell r="A1905" t="str">
            <v>CARBONILLA(ESCORIA</v>
          </cell>
          <cell r="B1905">
            <v>104228</v>
          </cell>
          <cell r="C1905" t="str">
            <v>M3</v>
          </cell>
          <cell r="D1905">
            <v>163500</v>
          </cell>
          <cell r="E1905">
            <v>0</v>
          </cell>
          <cell r="F1905">
            <v>42864</v>
          </cell>
          <cell r="G1905">
            <v>150000</v>
          </cell>
          <cell r="H1905">
            <v>1.0900000000000001</v>
          </cell>
          <cell r="I1905">
            <v>43465</v>
          </cell>
        </row>
        <row r="1906">
          <cell r="A1906" t="str">
            <v>CARBONILLA(ESCORIA FINA+TIERRA</v>
          </cell>
          <cell r="B1906">
            <v>104226</v>
          </cell>
          <cell r="C1906" t="str">
            <v>M3</v>
          </cell>
          <cell r="D1906">
            <v>163500</v>
          </cell>
          <cell r="E1906">
            <v>0</v>
          </cell>
          <cell r="F1906">
            <v>42864</v>
          </cell>
          <cell r="G1906">
            <v>150000</v>
          </cell>
          <cell r="H1906">
            <v>1.0900000000000001</v>
          </cell>
          <cell r="I1906">
            <v>43465</v>
          </cell>
        </row>
        <row r="1907">
          <cell r="A1907" t="str">
            <v>CARBONILLA(ESCORIA GRUESA) - SIN</v>
          </cell>
          <cell r="B1907">
            <v>104227</v>
          </cell>
          <cell r="C1907" t="str">
            <v>M3</v>
          </cell>
          <cell r="D1907">
            <v>163500</v>
          </cell>
          <cell r="E1907">
            <v>0</v>
          </cell>
          <cell r="F1907">
            <v>42864</v>
          </cell>
          <cell r="G1907">
            <v>150000</v>
          </cell>
          <cell r="H1907">
            <v>1.0900000000000001</v>
          </cell>
          <cell r="I1907">
            <v>43465</v>
          </cell>
        </row>
        <row r="1908">
          <cell r="A1908" t="str">
            <v>CARBONILLA:60%+TIERRA:20%+ARENA:20%</v>
          </cell>
          <cell r="B1908">
            <v>105049</v>
          </cell>
          <cell r="C1908" t="str">
            <v>M3</v>
          </cell>
          <cell r="D1908">
            <v>117600</v>
          </cell>
          <cell r="E1908">
            <v>0</v>
          </cell>
          <cell r="F1908">
            <v>43206</v>
          </cell>
          <cell r="G1908">
            <v>112000</v>
          </cell>
          <cell r="H1908">
            <v>1.05</v>
          </cell>
          <cell r="I1908">
            <v>43465</v>
          </cell>
        </row>
        <row r="1909">
          <cell r="A1909" t="str">
            <v>CARBONILLA:80%+TIERRA:20%</v>
          </cell>
          <cell r="B1909">
            <v>105048</v>
          </cell>
          <cell r="C1909" t="str">
            <v>M3</v>
          </cell>
          <cell r="D1909">
            <v>163500</v>
          </cell>
          <cell r="E1909">
            <v>0</v>
          </cell>
          <cell r="F1909">
            <v>42864</v>
          </cell>
          <cell r="G1909">
            <v>150000</v>
          </cell>
          <cell r="H1909">
            <v>1.0900000000000001</v>
          </cell>
          <cell r="I1909">
            <v>43465</v>
          </cell>
        </row>
        <row r="1910">
          <cell r="A1910" t="str">
            <v>CARCAMO H.F.</v>
          </cell>
          <cell r="B1910">
            <v>552</v>
          </cell>
          <cell r="C1910" t="str">
            <v>UNI</v>
          </cell>
          <cell r="D1910">
            <v>1308607</v>
          </cell>
          <cell r="E1910" t="str">
            <v>CAR40x100 cm</v>
          </cell>
          <cell r="F1910">
            <v>40147</v>
          </cell>
          <cell r="G1910">
            <v>941444</v>
          </cell>
          <cell r="H1910">
            <v>1.39</v>
          </cell>
          <cell r="I1910">
            <v>43465</v>
          </cell>
        </row>
        <row r="1911">
          <cell r="A1911" t="str">
            <v>CarcamoPref.(4.000)(Trf.Veh.Liv)H=35cm;A=40c</v>
          </cell>
          <cell r="B1911">
            <v>105273</v>
          </cell>
          <cell r="C1911" t="str">
            <v>UNI</v>
          </cell>
          <cell r="D1911">
            <v>63000</v>
          </cell>
          <cell r="E1911">
            <v>0</v>
          </cell>
          <cell r="F1911">
            <v>41894</v>
          </cell>
          <cell r="G1911">
            <v>50000</v>
          </cell>
          <cell r="H1911">
            <v>1.26</v>
          </cell>
          <cell r="I1911">
            <v>43465</v>
          </cell>
        </row>
        <row r="1912">
          <cell r="A1912" t="str">
            <v>CARETA PROTECTORA FACIAL VISOR CLARO</v>
          </cell>
          <cell r="B1912">
            <v>2394</v>
          </cell>
          <cell r="C1912" t="str">
            <v>UNI</v>
          </cell>
          <cell r="D1912">
            <v>24150</v>
          </cell>
          <cell r="E1912" t="str">
            <v>Ref.5150</v>
          </cell>
          <cell r="F1912">
            <v>43220</v>
          </cell>
          <cell r="G1912">
            <v>23000</v>
          </cell>
          <cell r="H1912">
            <v>1.05</v>
          </cell>
          <cell r="I1912">
            <v>43465</v>
          </cell>
        </row>
        <row r="1913">
          <cell r="A1913" t="str">
            <v>CARGA AMARILLA 4RS27M</v>
          </cell>
          <cell r="B1913">
            <v>4050</v>
          </cell>
          <cell r="C1913" t="str">
            <v>UNI</v>
          </cell>
          <cell r="D1913">
            <v>950</v>
          </cell>
          <cell r="E1913" t="str">
            <v>4RS27M</v>
          </cell>
          <cell r="F1913">
            <v>41759</v>
          </cell>
          <cell r="G1913">
            <v>754</v>
          </cell>
          <cell r="H1913">
            <v>1.26</v>
          </cell>
          <cell r="I1913">
            <v>43465</v>
          </cell>
        </row>
        <row r="1914">
          <cell r="A1914" t="str">
            <v>CARGA AMARILLA FUERTE B.V.</v>
          </cell>
          <cell r="B1914">
            <v>4048</v>
          </cell>
          <cell r="C1914" t="str">
            <v>UNI</v>
          </cell>
          <cell r="D1914">
            <v>312</v>
          </cell>
          <cell r="E1914" t="str">
            <v>42CW</v>
          </cell>
          <cell r="F1914">
            <v>42851</v>
          </cell>
          <cell r="G1914">
            <v>286</v>
          </cell>
          <cell r="H1914">
            <v>1.0900000000000001</v>
          </cell>
          <cell r="I1914">
            <v>43465</v>
          </cell>
        </row>
        <row r="1915">
          <cell r="A1915" t="str">
            <v>CARGA AMERICANA PARA TIRO-VERDE</v>
          </cell>
          <cell r="B1915">
            <v>104703</v>
          </cell>
          <cell r="C1915" t="str">
            <v>UNI</v>
          </cell>
          <cell r="D1915">
            <v>312</v>
          </cell>
          <cell r="E1915">
            <v>0</v>
          </cell>
          <cell r="F1915">
            <v>42857</v>
          </cell>
          <cell r="G1915">
            <v>286</v>
          </cell>
          <cell r="H1915">
            <v>1.0900000000000001</v>
          </cell>
          <cell r="I1915">
            <v>43465</v>
          </cell>
        </row>
        <row r="1916">
          <cell r="A1916" t="str">
            <v>CARGA CON PERNO** VERDE MEDIA TIRO A</v>
          </cell>
          <cell r="B1916">
            <v>103264</v>
          </cell>
          <cell r="C1916" t="str">
            <v>UNI</v>
          </cell>
          <cell r="D1916">
            <v>278</v>
          </cell>
          <cell r="E1916" t="str">
            <v>22LRSC5</v>
          </cell>
          <cell r="F1916">
            <v>43213</v>
          </cell>
          <cell r="G1916">
            <v>265</v>
          </cell>
          <cell r="H1916">
            <v>1.05</v>
          </cell>
          <cell r="I1916">
            <v>43465</v>
          </cell>
        </row>
        <row r="1917">
          <cell r="A1917" t="str">
            <v>CARGA DISCO AMARILLA FUERTE</v>
          </cell>
          <cell r="B1917">
            <v>4051</v>
          </cell>
          <cell r="C1917" t="str">
            <v>UNI</v>
          </cell>
          <cell r="D1917">
            <v>381</v>
          </cell>
          <cell r="E1917" t="str">
            <v>4D60</v>
          </cell>
          <cell r="F1917">
            <v>40428</v>
          </cell>
          <cell r="G1917">
            <v>278</v>
          </cell>
          <cell r="H1917">
            <v>1.37</v>
          </cell>
          <cell r="I1917">
            <v>43465</v>
          </cell>
        </row>
        <row r="1918">
          <cell r="A1918" t="str">
            <v>CARGA DISCO VERDE MEDIA</v>
          </cell>
          <cell r="B1918">
            <v>4052</v>
          </cell>
          <cell r="C1918" t="str">
            <v>UNI</v>
          </cell>
          <cell r="D1918">
            <v>335</v>
          </cell>
          <cell r="E1918" t="str">
            <v>3D60</v>
          </cell>
          <cell r="F1918">
            <v>41093</v>
          </cell>
          <cell r="G1918">
            <v>258</v>
          </cell>
          <cell r="H1918">
            <v>1.3</v>
          </cell>
          <cell r="I1918">
            <v>43465</v>
          </cell>
        </row>
        <row r="1919">
          <cell r="A1919" t="str">
            <v>CARGA FULMINANTE FUERTE CAL.22</v>
          </cell>
          <cell r="B1919">
            <v>3687</v>
          </cell>
          <cell r="C1919" t="str">
            <v>UNI</v>
          </cell>
          <cell r="D1919">
            <v>286</v>
          </cell>
          <cell r="E1919" t="str">
            <v>22LRSC5</v>
          </cell>
          <cell r="F1919">
            <v>43088</v>
          </cell>
          <cell r="G1919">
            <v>262</v>
          </cell>
          <cell r="H1919">
            <v>1.0900000000000001</v>
          </cell>
          <cell r="I1919">
            <v>43465</v>
          </cell>
        </row>
        <row r="1920">
          <cell r="A1920" t="str">
            <v>CARGA PARA TIRO-AMARILLA 42CW</v>
          </cell>
          <cell r="B1920">
            <v>104702</v>
          </cell>
          <cell r="C1920" t="str">
            <v>UNI</v>
          </cell>
          <cell r="D1920">
            <v>263</v>
          </cell>
          <cell r="E1920">
            <v>0</v>
          </cell>
          <cell r="F1920">
            <v>43168</v>
          </cell>
          <cell r="G1920">
            <v>250</v>
          </cell>
          <cell r="H1920">
            <v>1.05</v>
          </cell>
          <cell r="I1920">
            <v>43465</v>
          </cell>
        </row>
        <row r="1921">
          <cell r="A1921" t="str">
            <v>Carga Ramset tiro a Tiro verdes***</v>
          </cell>
          <cell r="B1921">
            <v>102876</v>
          </cell>
          <cell r="C1921" t="str">
            <v>UNI</v>
          </cell>
          <cell r="D1921">
            <v>312</v>
          </cell>
          <cell r="E1921">
            <v>0</v>
          </cell>
          <cell r="F1921">
            <v>43060</v>
          </cell>
          <cell r="G1921">
            <v>286</v>
          </cell>
          <cell r="H1921">
            <v>1.0900000000000001</v>
          </cell>
          <cell r="I1921">
            <v>43465</v>
          </cell>
        </row>
        <row r="1922">
          <cell r="A1922" t="str">
            <v>CARGA VERDE 3RS27M</v>
          </cell>
          <cell r="B1922">
            <v>4049</v>
          </cell>
          <cell r="C1922" t="str">
            <v>UNI</v>
          </cell>
          <cell r="D1922">
            <v>336</v>
          </cell>
          <cell r="E1922" t="str">
            <v>3RS27M</v>
          </cell>
          <cell r="F1922">
            <v>40430</v>
          </cell>
          <cell r="G1922">
            <v>245</v>
          </cell>
          <cell r="H1922">
            <v>1.37</v>
          </cell>
          <cell r="I1922">
            <v>43465</v>
          </cell>
        </row>
        <row r="1923">
          <cell r="A1923" t="str">
            <v>CARGA VERDE MEDIA B.V.</v>
          </cell>
          <cell r="B1923">
            <v>4047</v>
          </cell>
          <cell r="C1923" t="str">
            <v>UNI</v>
          </cell>
          <cell r="D1923">
            <v>230</v>
          </cell>
          <cell r="E1923" t="str">
            <v>32CW</v>
          </cell>
          <cell r="F1923">
            <v>40428</v>
          </cell>
          <cell r="G1923">
            <v>168</v>
          </cell>
          <cell r="H1923">
            <v>1.37</v>
          </cell>
          <cell r="I1923">
            <v>43465</v>
          </cell>
        </row>
        <row r="1924">
          <cell r="A1924" t="str">
            <v>CARGADOR .40 M3 SOBRE LLANTAS</v>
          </cell>
          <cell r="B1924">
            <v>373</v>
          </cell>
          <cell r="C1924" t="str">
            <v>MES</v>
          </cell>
          <cell r="D1924">
            <v>6749762</v>
          </cell>
          <cell r="E1924" t="str">
            <v>CASE 430</v>
          </cell>
          <cell r="F1924">
            <v>43250</v>
          </cell>
          <cell r="G1924">
            <v>6428345</v>
          </cell>
          <cell r="H1924">
            <v>1.05</v>
          </cell>
          <cell r="I1924">
            <v>43465</v>
          </cell>
        </row>
        <row r="1925">
          <cell r="A1925" t="str">
            <v>CARGADOR BOBCAT+Oper. 853</v>
          </cell>
          <cell r="B1925">
            <v>105</v>
          </cell>
          <cell r="C1925" t="str">
            <v>HR</v>
          </cell>
          <cell r="D1925">
            <v>60320</v>
          </cell>
          <cell r="E1925">
            <v>853</v>
          </cell>
          <cell r="F1925">
            <v>41155</v>
          </cell>
          <cell r="G1925">
            <v>46400</v>
          </cell>
          <cell r="H1925">
            <v>1.3</v>
          </cell>
          <cell r="I1925">
            <v>43465</v>
          </cell>
        </row>
        <row r="1926">
          <cell r="A1926" t="str">
            <v>CARGADOR DE BATERIAS DE 12 VOLTIOS</v>
          </cell>
          <cell r="B1926">
            <v>105017</v>
          </cell>
          <cell r="C1926" t="str">
            <v>UNI</v>
          </cell>
          <cell r="D1926">
            <v>413110</v>
          </cell>
          <cell r="E1926">
            <v>0</v>
          </cell>
          <cell r="F1926">
            <v>42775</v>
          </cell>
          <cell r="G1926">
            <v>379000</v>
          </cell>
          <cell r="H1926">
            <v>1.0900000000000001</v>
          </cell>
          <cell r="I1926">
            <v>43465</v>
          </cell>
        </row>
        <row r="1927">
          <cell r="A1927" t="str">
            <v>CARGADOR FRONTAL 930(1.7M3)Min 15 dias</v>
          </cell>
          <cell r="B1927">
            <v>101015</v>
          </cell>
          <cell r="C1927" t="str">
            <v>DD</v>
          </cell>
          <cell r="D1927">
            <v>1243520</v>
          </cell>
          <cell r="E1927" t="str">
            <v>CASE 430</v>
          </cell>
          <cell r="F1927">
            <v>40884</v>
          </cell>
          <cell r="G1927">
            <v>928000</v>
          </cell>
          <cell r="H1927">
            <v>1.34</v>
          </cell>
          <cell r="I1927">
            <v>43465</v>
          </cell>
        </row>
        <row r="1928">
          <cell r="A1928" t="str">
            <v>CARGADOR PARA PILAS AAA-AA (4 PUESTOS)</v>
          </cell>
          <cell r="B1928">
            <v>106572</v>
          </cell>
          <cell r="C1928" t="str">
            <v>UNI</v>
          </cell>
          <cell r="D1928">
            <v>32689</v>
          </cell>
          <cell r="E1928">
            <v>0</v>
          </cell>
          <cell r="F1928">
            <v>42999</v>
          </cell>
          <cell r="G1928">
            <v>29990</v>
          </cell>
          <cell r="H1928">
            <v>1.0900000000000001</v>
          </cell>
          <cell r="I1928">
            <v>43465</v>
          </cell>
        </row>
        <row r="1929">
          <cell r="A1929" t="str">
            <v>CARPINTERIA METALICA</v>
          </cell>
          <cell r="B1929">
            <v>322</v>
          </cell>
          <cell r="C1929">
            <v>0</v>
          </cell>
          <cell r="D1929" t="e">
            <v>#DIV/0!</v>
          </cell>
          <cell r="E1929">
            <v>0</v>
          </cell>
          <cell r="F1929">
            <v>0</v>
          </cell>
          <cell r="G1929">
            <v>0</v>
          </cell>
          <cell r="H1929" t="e">
            <v>#DIV/0!</v>
          </cell>
          <cell r="I1929">
            <v>43465</v>
          </cell>
        </row>
        <row r="1930">
          <cell r="A1930" t="str">
            <v>CARRETILLA BOOGY RUEDA MACIZA PLATON</v>
          </cell>
          <cell r="B1930">
            <v>1244</v>
          </cell>
          <cell r="C1930" t="str">
            <v>UNI</v>
          </cell>
          <cell r="D1930">
            <v>128611</v>
          </cell>
          <cell r="E1930">
            <v>0</v>
          </cell>
          <cell r="F1930">
            <v>39884</v>
          </cell>
          <cell r="G1930">
            <v>92526.24</v>
          </cell>
          <cell r="H1930">
            <v>1.39</v>
          </cell>
          <cell r="I1930">
            <v>43465</v>
          </cell>
        </row>
        <row r="1931">
          <cell r="A1931" t="str">
            <v>CARRETILLA COCHE R/MACIZA BOGOY</v>
          </cell>
          <cell r="B1931">
            <v>65</v>
          </cell>
          <cell r="C1931" t="str">
            <v>UNI</v>
          </cell>
          <cell r="D1931">
            <v>155742</v>
          </cell>
          <cell r="E1931">
            <v>0</v>
          </cell>
          <cell r="F1931">
            <v>40339</v>
          </cell>
          <cell r="G1931">
            <v>113680</v>
          </cell>
          <cell r="H1931">
            <v>1.37</v>
          </cell>
          <cell r="I1931">
            <v>43465</v>
          </cell>
        </row>
        <row r="1932">
          <cell r="A1932" t="str">
            <v>CARRETILLA Cte. R/CAUCHO</v>
          </cell>
          <cell r="B1932">
            <v>1977</v>
          </cell>
          <cell r="C1932" t="str">
            <v>UNI</v>
          </cell>
          <cell r="D1932">
            <v>151915</v>
          </cell>
          <cell r="E1932">
            <v>0</v>
          </cell>
          <cell r="F1932">
            <v>40331</v>
          </cell>
          <cell r="G1932">
            <v>110887</v>
          </cell>
          <cell r="H1932">
            <v>1.37</v>
          </cell>
          <cell r="I1932">
            <v>43465</v>
          </cell>
        </row>
        <row r="1933">
          <cell r="A1933" t="str">
            <v>CARRETILLA PLATON 6</v>
          </cell>
          <cell r="B1933">
            <v>1976</v>
          </cell>
          <cell r="C1933" t="str">
            <v>UNI</v>
          </cell>
          <cell r="D1933">
            <v>135345</v>
          </cell>
          <cell r="E1933">
            <v>0</v>
          </cell>
          <cell r="F1933">
            <v>43168</v>
          </cell>
          <cell r="G1933">
            <v>128900</v>
          </cell>
          <cell r="H1933">
            <v>1.05</v>
          </cell>
          <cell r="I1933">
            <v>43465</v>
          </cell>
        </row>
        <row r="1934">
          <cell r="A1934" t="str">
            <v>CARROTANQUE DE AGUA 6000galones 24M3</v>
          </cell>
          <cell r="B1934">
            <v>9471</v>
          </cell>
          <cell r="C1934" t="str">
            <v>VJ</v>
          </cell>
          <cell r="D1934">
            <v>336000</v>
          </cell>
          <cell r="E1934" t="str">
            <v>11.000 Lt</v>
          </cell>
          <cell r="F1934">
            <v>43208</v>
          </cell>
          <cell r="G1934">
            <v>320000</v>
          </cell>
          <cell r="H1934">
            <v>1.05</v>
          </cell>
          <cell r="I1934">
            <v>43465</v>
          </cell>
        </row>
        <row r="1935">
          <cell r="A1935" t="str">
            <v>CARROTANQUE DE AGUA FORD-600</v>
          </cell>
          <cell r="B1935">
            <v>101249</v>
          </cell>
          <cell r="C1935" t="str">
            <v>HR</v>
          </cell>
          <cell r="D1935">
            <v>52595</v>
          </cell>
          <cell r="E1935" t="str">
            <v>11.000 Lt</v>
          </cell>
          <cell r="F1935">
            <v>40872</v>
          </cell>
          <cell r="G1935">
            <v>39250</v>
          </cell>
          <cell r="H1935">
            <v>1.34</v>
          </cell>
          <cell r="I1935">
            <v>43465</v>
          </cell>
        </row>
        <row r="1936">
          <cell r="A1936" t="str">
            <v>CARTELERA INFORMATIVA ALUMINIO (2X1</v>
          </cell>
          <cell r="B1936">
            <v>105729</v>
          </cell>
          <cell r="C1936" t="str">
            <v>UNI</v>
          </cell>
          <cell r="D1936">
            <v>664332</v>
          </cell>
          <cell r="E1936">
            <v>0</v>
          </cell>
          <cell r="F1936">
            <v>42409</v>
          </cell>
          <cell r="G1936">
            <v>577680</v>
          </cell>
          <cell r="H1936">
            <v>1.1499999999999999</v>
          </cell>
          <cell r="I1936">
            <v>43465</v>
          </cell>
        </row>
        <row r="1937">
          <cell r="A1937" t="str">
            <v>CASCO ARSEG 10096R</v>
          </cell>
          <cell r="B1937">
            <v>1245</v>
          </cell>
          <cell r="C1937" t="str">
            <v>UNI</v>
          </cell>
          <cell r="D1937">
            <v>31490</v>
          </cell>
          <cell r="E1937">
            <v>0</v>
          </cell>
          <cell r="F1937">
            <v>40883</v>
          </cell>
          <cell r="G1937">
            <v>23500</v>
          </cell>
          <cell r="H1937">
            <v>1.34</v>
          </cell>
          <cell r="I1937">
            <v>43465</v>
          </cell>
        </row>
        <row r="1938">
          <cell r="A1938" t="str">
            <v>CASCO ARSEG TIPO CAPITAN</v>
          </cell>
          <cell r="B1938">
            <v>1246</v>
          </cell>
          <cell r="C1938" t="str">
            <v>UNI</v>
          </cell>
          <cell r="D1938">
            <v>14901</v>
          </cell>
          <cell r="E1938">
            <v>0</v>
          </cell>
          <cell r="F1938">
            <v>40609</v>
          </cell>
          <cell r="G1938">
            <v>11120</v>
          </cell>
          <cell r="H1938">
            <v>1.34</v>
          </cell>
          <cell r="I1938">
            <v>43465</v>
          </cell>
        </row>
        <row r="1939">
          <cell r="A1939" t="str">
            <v>CASCO DE SEGURIDAD DIELECTRICO CON</v>
          </cell>
          <cell r="B1939">
            <v>2117</v>
          </cell>
          <cell r="C1939" t="str">
            <v>UNI</v>
          </cell>
          <cell r="D1939">
            <v>25103</v>
          </cell>
          <cell r="E1939" t="str">
            <v>Ref.10096</v>
          </cell>
          <cell r="F1939">
            <v>43273</v>
          </cell>
          <cell r="G1939">
            <v>23908</v>
          </cell>
          <cell r="H1939">
            <v>1.05</v>
          </cell>
          <cell r="I1939">
            <v>43465</v>
          </cell>
        </row>
        <row r="1940">
          <cell r="A1940" t="str">
            <v>CASCO VENEZOLANO</v>
          </cell>
          <cell r="B1940">
            <v>1247</v>
          </cell>
          <cell r="C1940" t="str">
            <v>UNI</v>
          </cell>
          <cell r="D1940">
            <v>11545</v>
          </cell>
          <cell r="E1940">
            <v>0</v>
          </cell>
          <cell r="F1940">
            <v>39884</v>
          </cell>
          <cell r="G1940">
            <v>8305.6</v>
          </cell>
          <cell r="H1940">
            <v>1.39</v>
          </cell>
          <cell r="I1940">
            <v>43465</v>
          </cell>
        </row>
        <row r="1941">
          <cell r="A1941" t="str">
            <v>CASEINA PINTUCO</v>
          </cell>
          <cell r="B1941">
            <v>1798</v>
          </cell>
          <cell r="C1941" t="str">
            <v>GN</v>
          </cell>
          <cell r="D1941">
            <v>40200</v>
          </cell>
          <cell r="E1941">
            <v>0</v>
          </cell>
          <cell r="F1941">
            <v>40787</v>
          </cell>
          <cell r="G1941">
            <v>30000</v>
          </cell>
          <cell r="H1941">
            <v>1.34</v>
          </cell>
          <cell r="I1941">
            <v>43465</v>
          </cell>
        </row>
        <row r="1942">
          <cell r="A1942" t="str">
            <v>CASETEX Aligerante textil estr</v>
          </cell>
          <cell r="B1942">
            <v>22</v>
          </cell>
          <cell r="C1942" t="str">
            <v>M2</v>
          </cell>
          <cell r="D1942">
            <v>3193</v>
          </cell>
          <cell r="E1942">
            <v>12199</v>
          </cell>
          <cell r="F1942">
            <v>40821</v>
          </cell>
          <cell r="G1942">
            <v>2383</v>
          </cell>
          <cell r="H1942">
            <v>1.34</v>
          </cell>
          <cell r="I1942">
            <v>43465</v>
          </cell>
        </row>
        <row r="1943">
          <cell r="A1943" t="str">
            <v>CASETON DE ICOPOR PERDIDO (DENS: 8- 10</v>
          </cell>
          <cell r="B1943">
            <v>101488</v>
          </cell>
          <cell r="C1943" t="str">
            <v>M3</v>
          </cell>
          <cell r="D1943">
            <v>91214</v>
          </cell>
          <cell r="E1943">
            <v>0</v>
          </cell>
          <cell r="F1943">
            <v>43181</v>
          </cell>
          <cell r="G1943">
            <v>86870</v>
          </cell>
          <cell r="H1943">
            <v>1.05</v>
          </cell>
          <cell r="I1943">
            <v>43465</v>
          </cell>
        </row>
        <row r="1944">
          <cell r="A1944" t="str">
            <v>CASETON DE ICOPOR RECUPERABLE (DENS:</v>
          </cell>
          <cell r="B1944">
            <v>107330</v>
          </cell>
          <cell r="C1944" t="str">
            <v>M2</v>
          </cell>
          <cell r="D1944">
            <v>175651</v>
          </cell>
          <cell r="E1944">
            <v>0</v>
          </cell>
          <cell r="F1944">
            <v>43412</v>
          </cell>
          <cell r="G1944">
            <v>167287</v>
          </cell>
          <cell r="H1944">
            <v>1.05</v>
          </cell>
          <cell r="I1944">
            <v>43465</v>
          </cell>
        </row>
        <row r="1945">
          <cell r="A1945" t="str">
            <v>CASETON EN LONA 0.35m***</v>
          </cell>
          <cell r="B1945">
            <v>100617</v>
          </cell>
          <cell r="C1945" t="str">
            <v>M2</v>
          </cell>
          <cell r="D1945">
            <v>20024</v>
          </cell>
          <cell r="E1945">
            <v>0</v>
          </cell>
          <cell r="F1945">
            <v>40339</v>
          </cell>
          <cell r="G1945">
            <v>14616</v>
          </cell>
          <cell r="H1945">
            <v>1.37</v>
          </cell>
          <cell r="I1945">
            <v>43465</v>
          </cell>
        </row>
        <row r="1946">
          <cell r="A1946" t="str">
            <v>CASETON EN LONA 0.39 m</v>
          </cell>
          <cell r="B1946">
            <v>104878</v>
          </cell>
          <cell r="C1946" t="str">
            <v>M2</v>
          </cell>
          <cell r="D1946">
            <v>15805</v>
          </cell>
          <cell r="E1946">
            <v>0</v>
          </cell>
          <cell r="F1946">
            <v>42856</v>
          </cell>
          <cell r="G1946">
            <v>14500</v>
          </cell>
          <cell r="H1946">
            <v>1.0900000000000001</v>
          </cell>
          <cell r="I1946">
            <v>43465</v>
          </cell>
        </row>
        <row r="1947">
          <cell r="A1947" t="str">
            <v>CASETON EN LONA 0.52 m***</v>
          </cell>
          <cell r="B1947">
            <v>100733</v>
          </cell>
          <cell r="C1947" t="str">
            <v>M2</v>
          </cell>
          <cell r="D1947">
            <v>22726</v>
          </cell>
          <cell r="E1947">
            <v>0</v>
          </cell>
          <cell r="F1947">
            <v>40339</v>
          </cell>
          <cell r="G1947">
            <v>16588</v>
          </cell>
          <cell r="H1947">
            <v>1.37</v>
          </cell>
          <cell r="I1947">
            <v>43465</v>
          </cell>
        </row>
        <row r="1948">
          <cell r="A1948" t="str">
            <v>CATALIZADOR PARA PINTURA EPOXICA Pintuco</v>
          </cell>
          <cell r="B1948">
            <v>104738</v>
          </cell>
          <cell r="C1948" t="str">
            <v>GLN</v>
          </cell>
          <cell r="D1948">
            <v>208000</v>
          </cell>
          <cell r="E1948">
            <v>0</v>
          </cell>
          <cell r="F1948">
            <v>41200</v>
          </cell>
          <cell r="G1948">
            <v>160000</v>
          </cell>
          <cell r="H1948">
            <v>1.3</v>
          </cell>
          <cell r="I1948">
            <v>43465</v>
          </cell>
        </row>
        <row r="1949">
          <cell r="A1949" t="str">
            <v>CATALIZADOR PINTURA POLIURETANO (1/8</v>
          </cell>
          <cell r="B1949">
            <v>104562</v>
          </cell>
          <cell r="C1949" t="str">
            <v>GL</v>
          </cell>
          <cell r="D1949">
            <v>41600</v>
          </cell>
          <cell r="E1949">
            <v>0</v>
          </cell>
          <cell r="F1949">
            <v>41169</v>
          </cell>
          <cell r="G1949">
            <v>32000</v>
          </cell>
          <cell r="H1949">
            <v>1.3</v>
          </cell>
          <cell r="I1949">
            <v>43465</v>
          </cell>
        </row>
        <row r="1950">
          <cell r="A1950" t="str">
            <v>CAUCHO GRANULADO</v>
          </cell>
          <cell r="B1950">
            <v>104649</v>
          </cell>
          <cell r="C1950" t="str">
            <v>KG</v>
          </cell>
          <cell r="D1950">
            <v>1186</v>
          </cell>
          <cell r="E1950">
            <v>0</v>
          </cell>
          <cell r="F1950">
            <v>41178</v>
          </cell>
          <cell r="G1950">
            <v>912</v>
          </cell>
          <cell r="H1950">
            <v>1.3</v>
          </cell>
          <cell r="I1950">
            <v>43465</v>
          </cell>
        </row>
        <row r="1951">
          <cell r="A1951" t="str">
            <v>CAUTIN ELECTRICO TIPO LAPIZ 25 A 50 W</v>
          </cell>
          <cell r="B1951">
            <v>106571</v>
          </cell>
          <cell r="C1951" t="str">
            <v>UNI</v>
          </cell>
          <cell r="D1951">
            <v>25109</v>
          </cell>
          <cell r="E1951">
            <v>0</v>
          </cell>
          <cell r="F1951">
            <v>43195</v>
          </cell>
          <cell r="G1951">
            <v>23913</v>
          </cell>
          <cell r="H1951">
            <v>1.05</v>
          </cell>
          <cell r="I1951">
            <v>43465</v>
          </cell>
        </row>
        <row r="1952">
          <cell r="A1952" t="str">
            <v>CBR en Campo</v>
          </cell>
          <cell r="B1952">
            <v>100832</v>
          </cell>
          <cell r="C1952" t="str">
            <v>UNI</v>
          </cell>
          <cell r="D1952">
            <v>226200</v>
          </cell>
          <cell r="E1952">
            <v>0</v>
          </cell>
          <cell r="F1952">
            <v>40971</v>
          </cell>
          <cell r="G1952">
            <v>174000</v>
          </cell>
          <cell r="H1952">
            <v>1.3</v>
          </cell>
          <cell r="I1952">
            <v>43465</v>
          </cell>
        </row>
        <row r="1953">
          <cell r="A1953" t="str">
            <v>CEDRO PUERTO ASIS</v>
          </cell>
          <cell r="B1953">
            <v>31916</v>
          </cell>
          <cell r="C1953" t="str">
            <v>UNI</v>
          </cell>
          <cell r="D1953">
            <v>79814</v>
          </cell>
          <cell r="E1953" t="str">
            <v>TIPO B</v>
          </cell>
          <cell r="F1953">
            <v>40102</v>
          </cell>
          <cell r="G1953">
            <v>57420</v>
          </cell>
          <cell r="H1953">
            <v>1.39</v>
          </cell>
          <cell r="I1953">
            <v>43465</v>
          </cell>
        </row>
        <row r="1954">
          <cell r="A1954" t="str">
            <v>CELADOR (CON VIVIENDA)</v>
          </cell>
          <cell r="B1954">
            <v>1551</v>
          </cell>
          <cell r="C1954" t="str">
            <v>MES</v>
          </cell>
          <cell r="D1954">
            <v>1606074</v>
          </cell>
          <cell r="E1954">
            <v>0</v>
          </cell>
          <cell r="F1954">
            <v>39892</v>
          </cell>
          <cell r="G1954">
            <v>1155449</v>
          </cell>
          <cell r="H1954">
            <v>1.39</v>
          </cell>
          <cell r="I1954">
            <v>43465</v>
          </cell>
        </row>
        <row r="1955">
          <cell r="A1955" t="str">
            <v>CELADOR + PRESTACIONES</v>
          </cell>
          <cell r="B1955">
            <v>3770</v>
          </cell>
          <cell r="C1955" t="str">
            <v>MES</v>
          </cell>
          <cell r="D1955">
            <v>1739614</v>
          </cell>
          <cell r="E1955">
            <v>0</v>
          </cell>
          <cell r="F1955">
            <v>43110</v>
          </cell>
          <cell r="G1955">
            <v>1656775</v>
          </cell>
          <cell r="H1955">
            <v>1.05</v>
          </cell>
          <cell r="I1955">
            <v>43465</v>
          </cell>
        </row>
        <row r="1956">
          <cell r="A1956" t="str">
            <v>Celda</v>
          </cell>
          <cell r="B1956">
            <v>106770</v>
          </cell>
          <cell r="C1956" t="str">
            <v>UNI</v>
          </cell>
          <cell r="D1956">
            <v>3006530</v>
          </cell>
          <cell r="E1956">
            <v>0</v>
          </cell>
          <cell r="F1956">
            <v>43185</v>
          </cell>
          <cell r="G1956">
            <v>2863362</v>
          </cell>
          <cell r="H1956">
            <v>1.05</v>
          </cell>
          <cell r="I1956">
            <v>43465</v>
          </cell>
        </row>
        <row r="1957">
          <cell r="A1957" t="str">
            <v>Celda</v>
          </cell>
          <cell r="B1957">
            <v>106768</v>
          </cell>
          <cell r="C1957" t="str">
            <v>UNI</v>
          </cell>
          <cell r="D1957">
            <v>3109861</v>
          </cell>
          <cell r="E1957">
            <v>0</v>
          </cell>
          <cell r="F1957">
            <v>43182</v>
          </cell>
          <cell r="G1957">
            <v>2961772</v>
          </cell>
          <cell r="H1957">
            <v>1.05</v>
          </cell>
          <cell r="I1957">
            <v>43465</v>
          </cell>
        </row>
        <row r="1958">
          <cell r="A1958" t="str">
            <v>CELDA AQUACELL RD CON KIT (Celda</v>
          </cell>
          <cell r="B1958">
            <v>105681</v>
          </cell>
          <cell r="C1958" t="str">
            <v>UNI</v>
          </cell>
          <cell r="D1958">
            <v>174486</v>
          </cell>
          <cell r="E1958">
            <v>0</v>
          </cell>
          <cell r="F1958">
            <v>42642</v>
          </cell>
          <cell r="G1958">
            <v>151727</v>
          </cell>
          <cell r="H1958">
            <v>1.1499999999999999</v>
          </cell>
          <cell r="I1958">
            <v>43465</v>
          </cell>
        </row>
        <row r="1959">
          <cell r="A1959" t="str">
            <v>CELDA B.T.MEDIDA CR EQUIPÁDA(Bajo techo</v>
          </cell>
          <cell r="B1959">
            <v>106772</v>
          </cell>
          <cell r="C1959" t="str">
            <v>UNI</v>
          </cell>
          <cell r="D1959">
            <v>5441757</v>
          </cell>
          <cell r="E1959">
            <v>0</v>
          </cell>
          <cell r="F1959">
            <v>43185</v>
          </cell>
          <cell r="G1959">
            <v>5182626</v>
          </cell>
          <cell r="H1959">
            <v>1.05</v>
          </cell>
          <cell r="I1959">
            <v>43465</v>
          </cell>
        </row>
        <row r="1960">
          <cell r="A1960" t="str">
            <v>CELDA DE MEDIDA INDIRECTA EN MEDIA</v>
          </cell>
          <cell r="B1960">
            <v>105611</v>
          </cell>
          <cell r="C1960" t="str">
            <v>UNI</v>
          </cell>
          <cell r="D1960">
            <v>20173338</v>
          </cell>
          <cell r="E1960">
            <v>0</v>
          </cell>
          <cell r="F1960">
            <v>43168</v>
          </cell>
          <cell r="G1960">
            <v>19212703</v>
          </cell>
          <cell r="H1960">
            <v>1.05</v>
          </cell>
          <cell r="I1960">
            <v>43465</v>
          </cell>
        </row>
        <row r="1961">
          <cell r="A1961" t="str">
            <v>CELDA DUPLEX DE M.T. (ENTRADA-SALIDA),</v>
          </cell>
          <cell r="B1961">
            <v>105606</v>
          </cell>
          <cell r="C1961" t="str">
            <v>UNI</v>
          </cell>
          <cell r="D1961">
            <v>10314247</v>
          </cell>
          <cell r="E1961">
            <v>0</v>
          </cell>
          <cell r="F1961">
            <v>43168</v>
          </cell>
          <cell r="G1961">
            <v>9823092</v>
          </cell>
          <cell r="H1961">
            <v>1.05</v>
          </cell>
          <cell r="I1961">
            <v>43465</v>
          </cell>
        </row>
        <row r="1962">
          <cell r="A1962" t="str">
            <v>Celda Duplex Seccionadores Entrada y Salida-15</v>
          </cell>
          <cell r="B1962">
            <v>106769</v>
          </cell>
          <cell r="C1962" t="str">
            <v>UNI</v>
          </cell>
          <cell r="D1962">
            <v>9419171</v>
          </cell>
          <cell r="E1962">
            <v>0</v>
          </cell>
          <cell r="F1962">
            <v>43182</v>
          </cell>
          <cell r="G1962">
            <v>8970639</v>
          </cell>
          <cell r="H1962">
            <v>1.05</v>
          </cell>
          <cell r="I1962">
            <v>43465</v>
          </cell>
        </row>
        <row r="1963">
          <cell r="A1963" t="str">
            <v>Celda medida en MT, medidor electrónico, PT y CT</v>
          </cell>
          <cell r="B1963">
            <v>101566</v>
          </cell>
          <cell r="C1963" t="str">
            <v>UNI</v>
          </cell>
          <cell r="D1963">
            <v>18712830</v>
          </cell>
          <cell r="E1963">
            <v>0</v>
          </cell>
          <cell r="F1963">
            <v>40428</v>
          </cell>
          <cell r="G1963">
            <v>13659000</v>
          </cell>
          <cell r="H1963">
            <v>1.37</v>
          </cell>
          <cell r="I1963">
            <v>43465</v>
          </cell>
        </row>
        <row r="1964">
          <cell r="A1964" t="str">
            <v>Celda para</v>
          </cell>
          <cell r="B1964">
            <v>106831</v>
          </cell>
          <cell r="C1964" t="str">
            <v>UNI</v>
          </cell>
          <cell r="D1964">
            <v>2984286</v>
          </cell>
          <cell r="E1964">
            <v>0</v>
          </cell>
          <cell r="F1964">
            <v>43242</v>
          </cell>
          <cell r="G1964">
            <v>2842177</v>
          </cell>
          <cell r="H1964">
            <v>1.05</v>
          </cell>
          <cell r="I1964">
            <v>43465</v>
          </cell>
        </row>
        <row r="1965">
          <cell r="A1965" t="str">
            <v>CELDA PARA TRANSFORMADORTRIFÁSIC</v>
          </cell>
          <cell r="B1965">
            <v>105608</v>
          </cell>
          <cell r="C1965" t="str">
            <v>UNI</v>
          </cell>
          <cell r="D1965">
            <v>3667740</v>
          </cell>
          <cell r="E1965">
            <v>0</v>
          </cell>
          <cell r="F1965">
            <v>43168</v>
          </cell>
          <cell r="G1965">
            <v>3493086</v>
          </cell>
          <cell r="H1965">
            <v>1.05</v>
          </cell>
          <cell r="I1965">
            <v>43465</v>
          </cell>
        </row>
        <row r="1966">
          <cell r="A1966" t="str">
            <v>Celda Protección+Seccionador en Aire+Fusibles</v>
          </cell>
          <cell r="B1966">
            <v>106784</v>
          </cell>
          <cell r="C1966" t="str">
            <v>UNI</v>
          </cell>
          <cell r="D1966">
            <v>10183425</v>
          </cell>
          <cell r="E1966">
            <v>0</v>
          </cell>
          <cell r="F1966">
            <v>43192</v>
          </cell>
          <cell r="G1966">
            <v>9698500</v>
          </cell>
          <cell r="H1966">
            <v>1.05</v>
          </cell>
          <cell r="I1966">
            <v>43465</v>
          </cell>
        </row>
        <row r="1967">
          <cell r="A1967" t="str">
            <v>CELDA TRIPLEX M.T.</v>
          </cell>
          <cell r="B1967">
            <v>105607</v>
          </cell>
          <cell r="C1967" t="str">
            <v>UNI</v>
          </cell>
          <cell r="D1967">
            <v>14994000</v>
          </cell>
          <cell r="E1967">
            <v>0</v>
          </cell>
          <cell r="F1967">
            <v>43279</v>
          </cell>
          <cell r="G1967">
            <v>14280000</v>
          </cell>
          <cell r="H1967">
            <v>1.05</v>
          </cell>
          <cell r="I1967">
            <v>43465</v>
          </cell>
        </row>
        <row r="1968">
          <cell r="A1968" t="str">
            <v>Celoscreen liso Paso 120 Aluzinc</v>
          </cell>
          <cell r="B1968">
            <v>101129</v>
          </cell>
          <cell r="C1968" t="str">
            <v>M2</v>
          </cell>
          <cell r="D1968">
            <v>167180</v>
          </cell>
          <cell r="E1968">
            <v>0</v>
          </cell>
          <cell r="F1968">
            <v>40347</v>
          </cell>
          <cell r="G1968">
            <v>122029</v>
          </cell>
          <cell r="H1968">
            <v>1.37</v>
          </cell>
          <cell r="I1968">
            <v>43465</v>
          </cell>
        </row>
        <row r="1969">
          <cell r="A1969" t="str">
            <v>CELOSIA ALUMINIO .60 x 1.00 M.</v>
          </cell>
          <cell r="B1969">
            <v>990</v>
          </cell>
          <cell r="C1969" t="str">
            <v>ML</v>
          </cell>
          <cell r="D1969">
            <v>238380</v>
          </cell>
          <cell r="E1969">
            <v>0</v>
          </cell>
          <cell r="F1969">
            <v>40478</v>
          </cell>
          <cell r="G1969">
            <v>174000</v>
          </cell>
          <cell r="H1969">
            <v>1.37</v>
          </cell>
          <cell r="I1969">
            <v>43465</v>
          </cell>
        </row>
        <row r="1970">
          <cell r="A1970" t="str">
            <v>CELOSIA L 90</v>
          </cell>
          <cell r="B1970">
            <v>107277</v>
          </cell>
          <cell r="C1970" t="str">
            <v>UNI</v>
          </cell>
          <cell r="D1970">
            <v>13495</v>
          </cell>
          <cell r="E1970">
            <v>0</v>
          </cell>
          <cell r="F1970">
            <v>43286</v>
          </cell>
          <cell r="G1970">
            <v>12852</v>
          </cell>
          <cell r="H1970">
            <v>1.05</v>
          </cell>
          <cell r="I1970">
            <v>43465</v>
          </cell>
        </row>
        <row r="1971">
          <cell r="A1971" t="str">
            <v>CELOSIA NATURAL PISO MOORE</v>
          </cell>
          <cell r="B1971">
            <v>1896</v>
          </cell>
          <cell r="C1971" t="str">
            <v>UNI</v>
          </cell>
          <cell r="D1971">
            <v>836</v>
          </cell>
          <cell r="E1971">
            <v>0</v>
          </cell>
          <cell r="F1971">
            <v>40347</v>
          </cell>
          <cell r="G1971">
            <v>610</v>
          </cell>
          <cell r="H1971">
            <v>1.37</v>
          </cell>
          <cell r="I1971">
            <v>43465</v>
          </cell>
        </row>
        <row r="1972">
          <cell r="A1972" t="str">
            <v>CELOSIA VITRIFICADO PISO MOORE</v>
          </cell>
          <cell r="B1972">
            <v>1895</v>
          </cell>
          <cell r="C1972" t="str">
            <v>UNI</v>
          </cell>
          <cell r="D1972">
            <v>1644</v>
          </cell>
          <cell r="E1972">
            <v>0</v>
          </cell>
          <cell r="F1972">
            <v>40347</v>
          </cell>
          <cell r="G1972">
            <v>1200</v>
          </cell>
          <cell r="H1972">
            <v>1.37</v>
          </cell>
          <cell r="I1972">
            <v>43465</v>
          </cell>
        </row>
        <row r="1973">
          <cell r="A1973" t="str">
            <v>CEMENTO ARGOS (Saco de 50 Kg) (NO</v>
          </cell>
          <cell r="B1973">
            <v>101270</v>
          </cell>
          <cell r="C1973" t="str">
            <v>UNI</v>
          </cell>
          <cell r="D1973">
            <v>31200</v>
          </cell>
          <cell r="E1973">
            <v>0</v>
          </cell>
          <cell r="F1973">
            <v>41068</v>
          </cell>
          <cell r="G1973">
            <v>24000</v>
          </cell>
          <cell r="H1973">
            <v>1.3</v>
          </cell>
          <cell r="I1973">
            <v>43465</v>
          </cell>
        </row>
        <row r="1974">
          <cell r="A1974" t="str">
            <v>CEMENTO BLANCO 40 Kg</v>
          </cell>
          <cell r="B1974">
            <v>70</v>
          </cell>
          <cell r="C1974" t="str">
            <v>KG</v>
          </cell>
          <cell r="D1974">
            <v>1167</v>
          </cell>
          <cell r="E1974">
            <v>0</v>
          </cell>
          <cell r="F1974">
            <v>43195</v>
          </cell>
          <cell r="G1974">
            <v>1111</v>
          </cell>
          <cell r="H1974">
            <v>1.05</v>
          </cell>
          <cell r="I1974">
            <v>43465</v>
          </cell>
        </row>
        <row r="1975">
          <cell r="A1975" t="str">
            <v>CEMENTO DIAMANTE Const (NO USAR)</v>
          </cell>
          <cell r="B1975">
            <v>612</v>
          </cell>
          <cell r="C1975" t="str">
            <v>BULTO</v>
          </cell>
          <cell r="D1975">
            <v>31200</v>
          </cell>
          <cell r="E1975">
            <v>0</v>
          </cell>
          <cell r="F1975">
            <v>40926</v>
          </cell>
          <cell r="G1975">
            <v>24000</v>
          </cell>
          <cell r="H1975">
            <v>1.3</v>
          </cell>
          <cell r="I1975">
            <v>43465</v>
          </cell>
        </row>
        <row r="1976">
          <cell r="A1976" t="str">
            <v>CEMENTO GRIS (APUS)</v>
          </cell>
          <cell r="B1976">
            <v>581</v>
          </cell>
          <cell r="C1976" t="str">
            <v>KG</v>
          </cell>
          <cell r="D1976">
            <v>419</v>
          </cell>
          <cell r="E1976">
            <v>0</v>
          </cell>
          <cell r="F1976">
            <v>43167</v>
          </cell>
          <cell r="G1976">
            <v>399</v>
          </cell>
          <cell r="H1976">
            <v>1.05</v>
          </cell>
          <cell r="I1976">
            <v>43465</v>
          </cell>
        </row>
        <row r="1977">
          <cell r="A1977" t="str">
            <v>CEMENTO GRIS (Tn Const) (NO USAR)</v>
          </cell>
          <cell r="B1977">
            <v>579</v>
          </cell>
          <cell r="C1977" t="str">
            <v>TON</v>
          </cell>
          <cell r="D1977">
            <v>598000</v>
          </cell>
          <cell r="E1977">
            <v>0</v>
          </cell>
          <cell r="F1977">
            <v>41072</v>
          </cell>
          <cell r="G1977">
            <v>460000</v>
          </cell>
          <cell r="H1977">
            <v>1.3</v>
          </cell>
          <cell r="I1977">
            <v>43465</v>
          </cell>
        </row>
        <row r="1978">
          <cell r="A1978" t="str">
            <v>CEMENTO GRIS BOYACA (Kg Depós) (NO</v>
          </cell>
          <cell r="B1978">
            <v>71</v>
          </cell>
          <cell r="C1978" t="str">
            <v>KG</v>
          </cell>
          <cell r="D1978">
            <v>637</v>
          </cell>
          <cell r="E1978">
            <v>0</v>
          </cell>
          <cell r="F1978">
            <v>41068</v>
          </cell>
          <cell r="G1978">
            <v>490</v>
          </cell>
          <cell r="H1978">
            <v>1.3</v>
          </cell>
          <cell r="I1978">
            <v>43465</v>
          </cell>
        </row>
        <row r="1979">
          <cell r="A1979" t="str">
            <v>CEMENTO GRIS BOYACA(Tn Depos) (NO</v>
          </cell>
          <cell r="B1979">
            <v>751</v>
          </cell>
          <cell r="C1979" t="str">
            <v>TON</v>
          </cell>
          <cell r="D1979">
            <v>598000</v>
          </cell>
          <cell r="E1979" t="str">
            <v>Diamante</v>
          </cell>
          <cell r="F1979">
            <v>41072</v>
          </cell>
          <cell r="G1979">
            <v>460000</v>
          </cell>
          <cell r="H1979">
            <v>1.3</v>
          </cell>
          <cell r="I1979">
            <v>43465</v>
          </cell>
        </row>
        <row r="1980">
          <cell r="A1980" t="str">
            <v>CEMENTO GRIS Bulto Depos (APUS)</v>
          </cell>
          <cell r="B1980">
            <v>673</v>
          </cell>
          <cell r="C1980" t="str">
            <v>BULTO</v>
          </cell>
          <cell r="D1980">
            <v>20948</v>
          </cell>
          <cell r="E1980" t="str">
            <v>Diamante</v>
          </cell>
          <cell r="F1980">
            <v>43363</v>
          </cell>
          <cell r="G1980">
            <v>19950</v>
          </cell>
          <cell r="H1980">
            <v>1.05</v>
          </cell>
          <cell r="I1980">
            <v>43465</v>
          </cell>
        </row>
        <row r="1981">
          <cell r="A1981" t="str">
            <v>CEMENTO MARINO DENSO CANECA-180</v>
          </cell>
          <cell r="B1981">
            <v>2182</v>
          </cell>
          <cell r="C1981" t="str">
            <v>KG</v>
          </cell>
          <cell r="D1981">
            <v>12027</v>
          </cell>
          <cell r="E1981">
            <v>0</v>
          </cell>
          <cell r="F1981">
            <v>40705</v>
          </cell>
          <cell r="G1981">
            <v>8975</v>
          </cell>
          <cell r="H1981">
            <v>1.34</v>
          </cell>
          <cell r="I1981">
            <v>43465</v>
          </cell>
        </row>
        <row r="1982">
          <cell r="A1982" t="str">
            <v>CEMENTO MARINO LIQUIDO</v>
          </cell>
          <cell r="B1982">
            <v>659</v>
          </cell>
          <cell r="C1982" t="str">
            <v>GLN</v>
          </cell>
          <cell r="D1982">
            <v>47838</v>
          </cell>
          <cell r="E1982">
            <v>0</v>
          </cell>
          <cell r="F1982">
            <v>40705</v>
          </cell>
          <cell r="G1982">
            <v>35700</v>
          </cell>
          <cell r="H1982">
            <v>1.34</v>
          </cell>
          <cell r="I1982">
            <v>43465</v>
          </cell>
        </row>
        <row r="1983">
          <cell r="A1983" t="str">
            <v>CEMENTO MARINO PLASTICO 4 Kg</v>
          </cell>
          <cell r="B1983">
            <v>660</v>
          </cell>
          <cell r="C1983" t="str">
            <v>KG</v>
          </cell>
          <cell r="D1983">
            <v>10955</v>
          </cell>
          <cell r="E1983">
            <v>0</v>
          </cell>
          <cell r="F1983">
            <v>40705</v>
          </cell>
          <cell r="G1983">
            <v>8175</v>
          </cell>
          <cell r="H1983">
            <v>1.34</v>
          </cell>
          <cell r="I1983">
            <v>43465</v>
          </cell>
        </row>
        <row r="1984">
          <cell r="A1984" t="str">
            <v>CEMENTO PAZ DEL RIO (N0 USAR)</v>
          </cell>
          <cell r="B1984">
            <v>2619</v>
          </cell>
          <cell r="C1984" t="str">
            <v>BULTO</v>
          </cell>
          <cell r="D1984">
            <v>28810</v>
          </cell>
          <cell r="E1984">
            <v>0</v>
          </cell>
          <cell r="F1984">
            <v>40815</v>
          </cell>
          <cell r="G1984">
            <v>21500</v>
          </cell>
          <cell r="H1984">
            <v>1.34</v>
          </cell>
          <cell r="I1984">
            <v>43465</v>
          </cell>
        </row>
        <row r="1985">
          <cell r="A1985" t="str">
            <v>CEMENTO PLAST TAPAGOTERA TEXSA</v>
          </cell>
          <cell r="B1985">
            <v>640</v>
          </cell>
          <cell r="C1985" t="str">
            <v>GN</v>
          </cell>
          <cell r="D1985">
            <v>35963</v>
          </cell>
          <cell r="E1985">
            <v>0</v>
          </cell>
          <cell r="F1985">
            <v>40228</v>
          </cell>
          <cell r="G1985">
            <v>26250</v>
          </cell>
          <cell r="H1985">
            <v>1.37</v>
          </cell>
          <cell r="I1985">
            <v>43465</v>
          </cell>
        </row>
        <row r="1986">
          <cell r="A1986" t="str">
            <v>CEMENTO PLASTICO</v>
          </cell>
          <cell r="B1986">
            <v>1957</v>
          </cell>
          <cell r="C1986" t="str">
            <v>GN</v>
          </cell>
          <cell r="D1986">
            <v>34333</v>
          </cell>
          <cell r="E1986">
            <v>0</v>
          </cell>
          <cell r="F1986">
            <v>40079</v>
          </cell>
          <cell r="G1986">
            <v>24700</v>
          </cell>
          <cell r="H1986">
            <v>1.39</v>
          </cell>
          <cell r="I1986">
            <v>43465</v>
          </cell>
        </row>
        <row r="1987">
          <cell r="A1987" t="str">
            <v>CENEFA EN ZAPAN DE a= 0,16(suministro)</v>
          </cell>
          <cell r="B1987">
            <v>104610</v>
          </cell>
          <cell r="C1987" t="str">
            <v>ML</v>
          </cell>
          <cell r="D1987">
            <v>20509</v>
          </cell>
          <cell r="E1987">
            <v>0</v>
          </cell>
          <cell r="F1987">
            <v>41176</v>
          </cell>
          <cell r="G1987">
            <v>15776</v>
          </cell>
          <cell r="H1987">
            <v>1.3</v>
          </cell>
          <cell r="I1987">
            <v>43465</v>
          </cell>
        </row>
        <row r="1988">
          <cell r="A1988" t="str">
            <v>CENEFA MARMOL Y VIDRIO MALLA</v>
          </cell>
          <cell r="B1988">
            <v>103650</v>
          </cell>
          <cell r="C1988" t="str">
            <v>UNI</v>
          </cell>
          <cell r="D1988">
            <v>32940</v>
          </cell>
          <cell r="E1988">
            <v>0</v>
          </cell>
          <cell r="F1988">
            <v>42200</v>
          </cell>
          <cell r="G1988">
            <v>27000</v>
          </cell>
          <cell r="H1988">
            <v>1.22</v>
          </cell>
          <cell r="I1988">
            <v>43465</v>
          </cell>
        </row>
        <row r="1989">
          <cell r="A1989" t="str">
            <v>CENIZA + TRANSPORTE</v>
          </cell>
          <cell r="B1989">
            <v>104269</v>
          </cell>
          <cell r="C1989" t="str">
            <v>M3</v>
          </cell>
          <cell r="D1989">
            <v>57304</v>
          </cell>
          <cell r="E1989">
            <v>0</v>
          </cell>
          <cell r="F1989">
            <v>40910</v>
          </cell>
          <cell r="G1989">
            <v>44080</v>
          </cell>
          <cell r="H1989">
            <v>1.3</v>
          </cell>
          <cell r="I1989">
            <v>43465</v>
          </cell>
        </row>
        <row r="1990">
          <cell r="A1990" t="str">
            <v>CENTRAL DE CONSERJERIA 10 PTOS</v>
          </cell>
          <cell r="B1990">
            <v>412</v>
          </cell>
          <cell r="C1990" t="str">
            <v>UNI</v>
          </cell>
          <cell r="D1990">
            <v>806200</v>
          </cell>
          <cell r="E1990" t="str">
            <v>Visual-Sonor</v>
          </cell>
          <cell r="F1990">
            <v>40024</v>
          </cell>
          <cell r="G1990">
            <v>580000</v>
          </cell>
          <cell r="H1990">
            <v>1.39</v>
          </cell>
          <cell r="I1990">
            <v>43465</v>
          </cell>
        </row>
        <row r="1991">
          <cell r="A1991" t="str">
            <v>CENTRAL DECONSERJERIA 10 PTOS</v>
          </cell>
          <cell r="B1991">
            <v>9447</v>
          </cell>
          <cell r="C1991" t="str">
            <v>UNI</v>
          </cell>
          <cell r="D1991">
            <v>806200</v>
          </cell>
          <cell r="E1991">
            <v>0</v>
          </cell>
          <cell r="F1991">
            <v>40024</v>
          </cell>
          <cell r="G1991">
            <v>580000</v>
          </cell>
          <cell r="H1991">
            <v>1.39</v>
          </cell>
          <cell r="I1991">
            <v>43465</v>
          </cell>
        </row>
        <row r="1992">
          <cell r="A1992" t="str">
            <v>CENTRAL TELEFONICA 824 6 LINEAS- 16 EXT.</v>
          </cell>
          <cell r="B1992">
            <v>102429</v>
          </cell>
          <cell r="C1992" t="str">
            <v>UNI</v>
          </cell>
          <cell r="D1992">
            <v>3475000</v>
          </cell>
          <cell r="E1992" t="str">
            <v>27TP18</v>
          </cell>
          <cell r="F1992">
            <v>40170</v>
          </cell>
          <cell r="G1992">
            <v>2500000</v>
          </cell>
          <cell r="H1992">
            <v>1.39</v>
          </cell>
          <cell r="I1992">
            <v>43465</v>
          </cell>
        </row>
        <row r="1993">
          <cell r="A1993" t="str">
            <v>CEPILLO CARPINTERO 3C STANLEY</v>
          </cell>
          <cell r="B1993">
            <v>482</v>
          </cell>
          <cell r="C1993" t="str">
            <v>UNI</v>
          </cell>
          <cell r="D1993">
            <v>65526</v>
          </cell>
          <cell r="E1993">
            <v>296164</v>
          </cell>
          <cell r="F1993">
            <v>40795</v>
          </cell>
          <cell r="G1993">
            <v>48900</v>
          </cell>
          <cell r="H1993">
            <v>1.34</v>
          </cell>
          <cell r="I1993">
            <v>43465</v>
          </cell>
        </row>
        <row r="1994">
          <cell r="A1994" t="str">
            <v>Cepillo cerdas de nylon de 18"</v>
          </cell>
          <cell r="B1994">
            <v>105136</v>
          </cell>
          <cell r="C1994" t="str">
            <v>UNI</v>
          </cell>
          <cell r="D1994">
            <v>38913</v>
          </cell>
          <cell r="E1994">
            <v>0</v>
          </cell>
          <cell r="F1994">
            <v>42873</v>
          </cell>
          <cell r="G1994">
            <v>35700</v>
          </cell>
          <cell r="H1994">
            <v>1.0900000000000001</v>
          </cell>
          <cell r="I1994">
            <v>43465</v>
          </cell>
        </row>
        <row r="1995">
          <cell r="A1995" t="str">
            <v>Cepillo con cerdas acero inoxidable</v>
          </cell>
          <cell r="B1995">
            <v>105137</v>
          </cell>
          <cell r="C1995" t="str">
            <v>UNI</v>
          </cell>
          <cell r="D1995">
            <v>45399</v>
          </cell>
          <cell r="E1995">
            <v>0</v>
          </cell>
          <cell r="F1995">
            <v>42873</v>
          </cell>
          <cell r="G1995">
            <v>41650</v>
          </cell>
          <cell r="H1995">
            <v>1.0900000000000001</v>
          </cell>
          <cell r="I1995">
            <v>43465</v>
          </cell>
        </row>
        <row r="1996">
          <cell r="A1996" t="str">
            <v>CEPILLO NYLON EDIS GRANDE</v>
          </cell>
          <cell r="B1996">
            <v>1249</v>
          </cell>
          <cell r="C1996" t="str">
            <v>UNI</v>
          </cell>
          <cell r="D1996">
            <v>4595</v>
          </cell>
          <cell r="E1996">
            <v>0</v>
          </cell>
          <cell r="F1996">
            <v>39899</v>
          </cell>
          <cell r="G1996">
            <v>3306</v>
          </cell>
          <cell r="H1996">
            <v>1.39</v>
          </cell>
          <cell r="I1996">
            <v>43465</v>
          </cell>
        </row>
        <row r="1997">
          <cell r="A1997" t="str">
            <v>CERAMICA BLANCA 20x35CM</v>
          </cell>
          <cell r="B1997">
            <v>102409</v>
          </cell>
          <cell r="C1997" t="str">
            <v>M2</v>
          </cell>
          <cell r="D1997">
            <v>18270</v>
          </cell>
          <cell r="E1997">
            <v>0</v>
          </cell>
          <cell r="F1997">
            <v>43206</v>
          </cell>
          <cell r="G1997">
            <v>17400.18</v>
          </cell>
          <cell r="H1997">
            <v>1.05</v>
          </cell>
          <cell r="I1997">
            <v>43465</v>
          </cell>
        </row>
        <row r="1998">
          <cell r="A1998" t="str">
            <v>Cerámica importada antártica 33x60 **</v>
          </cell>
          <cell r="B1998">
            <v>102318</v>
          </cell>
          <cell r="C1998" t="str">
            <v>M2</v>
          </cell>
          <cell r="D1998">
            <v>38325</v>
          </cell>
          <cell r="E1998" t="str">
            <v>G001172</v>
          </cell>
          <cell r="F1998">
            <v>43350</v>
          </cell>
          <cell r="G1998">
            <v>36500</v>
          </cell>
          <cell r="H1998">
            <v>1.05</v>
          </cell>
          <cell r="I1998">
            <v>43465</v>
          </cell>
        </row>
        <row r="1999">
          <cell r="A1999" t="str">
            <v>CERAMICA PARA PISCINA PARQUE PATIO</v>
          </cell>
          <cell r="B1999">
            <v>105459</v>
          </cell>
          <cell r="C1999" t="str">
            <v>M2</v>
          </cell>
          <cell r="D1999">
            <v>18666</v>
          </cell>
          <cell r="E1999">
            <v>0</v>
          </cell>
          <cell r="F1999">
            <v>42024</v>
          </cell>
          <cell r="G1999">
            <v>15300</v>
          </cell>
          <cell r="H1999">
            <v>1.22</v>
          </cell>
          <cell r="I1999">
            <v>43465</v>
          </cell>
        </row>
        <row r="2000">
          <cell r="A2000" t="str">
            <v>CERCHA METALICA DE 3MT</v>
          </cell>
          <cell r="B2000">
            <v>326</v>
          </cell>
          <cell r="C2000" t="str">
            <v>SM</v>
          </cell>
          <cell r="D2000">
            <v>5599</v>
          </cell>
          <cell r="E2000">
            <v>0</v>
          </cell>
          <cell r="F2000">
            <v>40872</v>
          </cell>
          <cell r="G2000">
            <v>4178</v>
          </cell>
          <cell r="H2000">
            <v>1.34</v>
          </cell>
          <cell r="I2000">
            <v>43465</v>
          </cell>
        </row>
        <row r="2001">
          <cell r="A2001" t="str">
            <v>CERCHAS METALICAS (3 METROS)</v>
          </cell>
          <cell r="B2001">
            <v>959</v>
          </cell>
          <cell r="C2001" t="str">
            <v>DIA</v>
          </cell>
          <cell r="D2001">
            <v>87</v>
          </cell>
          <cell r="E2001">
            <v>0</v>
          </cell>
          <cell r="F2001">
            <v>43182</v>
          </cell>
          <cell r="G2001">
            <v>83</v>
          </cell>
          <cell r="H2001">
            <v>1.05</v>
          </cell>
          <cell r="I2001">
            <v>43465</v>
          </cell>
        </row>
        <row r="2002">
          <cell r="A2002" t="str">
            <v>Cerco 8x.8x.1 polipropileno alto impacto**</v>
          </cell>
          <cell r="B2002">
            <v>100597</v>
          </cell>
          <cell r="C2002" t="str">
            <v>ML</v>
          </cell>
          <cell r="D2002">
            <v>31963</v>
          </cell>
          <cell r="E2002">
            <v>0</v>
          </cell>
          <cell r="F2002">
            <v>40094</v>
          </cell>
          <cell r="G2002">
            <v>22995</v>
          </cell>
          <cell r="H2002">
            <v>1.39</v>
          </cell>
          <cell r="I2002">
            <v>43465</v>
          </cell>
        </row>
        <row r="2003">
          <cell r="A2003" t="str">
            <v>Cerco 8x.8x.1 polipropileno bajo impacto DUROK</v>
          </cell>
          <cell r="B2003">
            <v>100601</v>
          </cell>
          <cell r="C2003" t="str">
            <v>ML</v>
          </cell>
          <cell r="D2003">
            <v>92648</v>
          </cell>
          <cell r="E2003">
            <v>0</v>
          </cell>
          <cell r="F2003">
            <v>40094</v>
          </cell>
          <cell r="G2003">
            <v>66653</v>
          </cell>
          <cell r="H2003">
            <v>1.39</v>
          </cell>
          <cell r="I2003">
            <v>43465</v>
          </cell>
        </row>
        <row r="2004">
          <cell r="A2004" t="str">
            <v>Cerco 8x.8x.1 polipropileno mediano impacto **</v>
          </cell>
          <cell r="B2004">
            <v>100600</v>
          </cell>
          <cell r="C2004" t="str">
            <v>ML</v>
          </cell>
          <cell r="D2004">
            <v>115812</v>
          </cell>
          <cell r="E2004">
            <v>0</v>
          </cell>
          <cell r="F2004">
            <v>40094</v>
          </cell>
          <cell r="G2004">
            <v>83318</v>
          </cell>
          <cell r="H2004">
            <v>1.39</v>
          </cell>
          <cell r="I2004">
            <v>43465</v>
          </cell>
        </row>
        <row r="2005">
          <cell r="A2005" t="str">
            <v>CERCO ABARCO CEPILLADO(8X8CM) L=4M</v>
          </cell>
          <cell r="B2005">
            <v>104454</v>
          </cell>
          <cell r="C2005" t="str">
            <v>UNI</v>
          </cell>
          <cell r="D2005">
            <v>137982</v>
          </cell>
          <cell r="E2005">
            <v>0</v>
          </cell>
          <cell r="F2005">
            <v>42081</v>
          </cell>
          <cell r="G2005">
            <v>113100</v>
          </cell>
          <cell r="H2005">
            <v>1.22</v>
          </cell>
          <cell r="I2005">
            <v>43465</v>
          </cell>
        </row>
        <row r="2006">
          <cell r="A2006" t="str">
            <v>CERCO ORDINARIO (10X10CM) L=3M</v>
          </cell>
          <cell r="B2006">
            <v>104169</v>
          </cell>
          <cell r="C2006" t="str">
            <v>ML</v>
          </cell>
          <cell r="D2006">
            <v>6368</v>
          </cell>
          <cell r="E2006">
            <v>0</v>
          </cell>
          <cell r="F2006">
            <v>42081</v>
          </cell>
          <cell r="G2006">
            <v>5220</v>
          </cell>
          <cell r="H2006">
            <v>1.22</v>
          </cell>
          <cell r="I2006">
            <v>43465</v>
          </cell>
        </row>
        <row r="2007">
          <cell r="A2007" t="str">
            <v>CERCO ORDINARIO (10X10CM) L=4M</v>
          </cell>
          <cell r="B2007">
            <v>104170</v>
          </cell>
          <cell r="C2007" t="str">
            <v>ML</v>
          </cell>
          <cell r="D2007">
            <v>8491</v>
          </cell>
          <cell r="E2007">
            <v>0</v>
          </cell>
          <cell r="F2007">
            <v>42081</v>
          </cell>
          <cell r="G2007">
            <v>6960</v>
          </cell>
          <cell r="H2007">
            <v>1.22</v>
          </cell>
          <cell r="I2007">
            <v>43465</v>
          </cell>
        </row>
        <row r="2008">
          <cell r="A2008" t="str">
            <v>CERCO ORDINARIO (8cmx8cm) L=3M</v>
          </cell>
          <cell r="B2008">
            <v>885</v>
          </cell>
          <cell r="C2008" t="str">
            <v>ML</v>
          </cell>
          <cell r="D2008">
            <v>6519</v>
          </cell>
          <cell r="E2008">
            <v>0</v>
          </cell>
          <cell r="F2008">
            <v>43206</v>
          </cell>
          <cell r="G2008">
            <v>6209</v>
          </cell>
          <cell r="H2008">
            <v>1.05</v>
          </cell>
          <cell r="I2008">
            <v>43465</v>
          </cell>
        </row>
        <row r="2009">
          <cell r="A2009" t="str">
            <v>CERCO ORDINARIO (8cmx8cm) L=3M</v>
          </cell>
          <cell r="B2009">
            <v>2106</v>
          </cell>
          <cell r="C2009" t="str">
            <v>UNI</v>
          </cell>
          <cell r="D2009">
            <v>19567</v>
          </cell>
          <cell r="E2009">
            <v>0</v>
          </cell>
          <cell r="F2009">
            <v>43162</v>
          </cell>
          <cell r="G2009">
            <v>18635</v>
          </cell>
          <cell r="H2009">
            <v>1.05</v>
          </cell>
          <cell r="I2009">
            <v>43465</v>
          </cell>
        </row>
        <row r="2010">
          <cell r="A2010" t="str">
            <v>CERCO ORDINARIO (8cmx8cm) L=4M</v>
          </cell>
          <cell r="B2010">
            <v>101285</v>
          </cell>
          <cell r="C2010" t="str">
            <v>ML</v>
          </cell>
          <cell r="D2010">
            <v>7810</v>
          </cell>
          <cell r="E2010">
            <v>0</v>
          </cell>
          <cell r="F2010">
            <v>43244</v>
          </cell>
          <cell r="G2010">
            <v>7438</v>
          </cell>
          <cell r="H2010">
            <v>1.05</v>
          </cell>
          <cell r="I2010">
            <v>43465</v>
          </cell>
        </row>
        <row r="2011">
          <cell r="A2011" t="str">
            <v>CERCO ORDINARIO INMUNIZ. X</v>
          </cell>
          <cell r="B2011">
            <v>102418</v>
          </cell>
          <cell r="C2011" t="str">
            <v>UNI</v>
          </cell>
          <cell r="D2011">
            <v>15594</v>
          </cell>
          <cell r="E2011">
            <v>0</v>
          </cell>
          <cell r="F2011">
            <v>43206</v>
          </cell>
          <cell r="G2011">
            <v>14851</v>
          </cell>
          <cell r="H2011">
            <v>1.05</v>
          </cell>
          <cell r="I2011">
            <v>43465</v>
          </cell>
        </row>
        <row r="2012">
          <cell r="A2012" t="str">
            <v>Cerradura 3610 60mm Llave Multipunto Yale</v>
          </cell>
          <cell r="B2012">
            <v>100543</v>
          </cell>
          <cell r="C2012" t="str">
            <v>UNI</v>
          </cell>
          <cell r="D2012">
            <v>115395</v>
          </cell>
          <cell r="E2012">
            <v>0</v>
          </cell>
          <cell r="F2012">
            <v>43432</v>
          </cell>
          <cell r="G2012">
            <v>109900</v>
          </cell>
          <cell r="H2012">
            <v>1.05</v>
          </cell>
          <cell r="I2012">
            <v>43465</v>
          </cell>
        </row>
        <row r="2013">
          <cell r="A2013" t="str">
            <v>CERRADURA ALC CON LLAVES aluminio o</v>
          </cell>
          <cell r="B2013">
            <v>1175</v>
          </cell>
          <cell r="C2013" t="str">
            <v>UNI</v>
          </cell>
          <cell r="D2013">
            <v>26077</v>
          </cell>
          <cell r="E2013">
            <v>1141</v>
          </cell>
          <cell r="F2013">
            <v>43213</v>
          </cell>
          <cell r="G2013">
            <v>24835</v>
          </cell>
          <cell r="H2013">
            <v>1.05</v>
          </cell>
          <cell r="I2013">
            <v>43465</v>
          </cell>
        </row>
        <row r="2014">
          <cell r="A2014" t="str">
            <v>CERRADURA ANTIPANICO SENCILLA</v>
          </cell>
          <cell r="B2014">
            <v>3335</v>
          </cell>
          <cell r="C2014" t="str">
            <v>UNI</v>
          </cell>
          <cell r="D2014">
            <v>606040</v>
          </cell>
          <cell r="E2014" t="str">
            <v>494 Y 502</v>
          </cell>
          <cell r="F2014">
            <v>43164</v>
          </cell>
          <cell r="G2014">
            <v>577181</v>
          </cell>
          <cell r="H2014">
            <v>1.05</v>
          </cell>
          <cell r="I2014">
            <v>43465</v>
          </cell>
        </row>
        <row r="2015">
          <cell r="A2015" t="str">
            <v>CERRADURA ANTIPANICO VERT. TIPO PUSH</v>
          </cell>
          <cell r="B2015">
            <v>104600</v>
          </cell>
          <cell r="C2015" t="str">
            <v>UNI</v>
          </cell>
          <cell r="D2015">
            <v>1014000</v>
          </cell>
          <cell r="E2015">
            <v>0</v>
          </cell>
          <cell r="F2015">
            <v>41173</v>
          </cell>
          <cell r="G2015">
            <v>780000</v>
          </cell>
          <cell r="H2015">
            <v>1.3</v>
          </cell>
          <cell r="I2015">
            <v>43465</v>
          </cell>
        </row>
        <row r="2016">
          <cell r="A2016" t="str">
            <v>CERRADURA CARTELERA CORREDERA mueble</v>
          </cell>
          <cell r="B2016">
            <v>106482</v>
          </cell>
          <cell r="C2016" t="str">
            <v>UNI</v>
          </cell>
          <cell r="D2016">
            <v>6356</v>
          </cell>
          <cell r="E2016">
            <v>0</v>
          </cell>
          <cell r="F2016">
            <v>42996</v>
          </cell>
          <cell r="G2016">
            <v>5831</v>
          </cell>
          <cell r="H2016">
            <v>1.0900000000000001</v>
          </cell>
          <cell r="I2016">
            <v>43465</v>
          </cell>
        </row>
        <row r="2017">
          <cell r="A2017" t="str">
            <v>Cerradura Cilíndrica Alcoba US3 Dublín Yale</v>
          </cell>
          <cell r="B2017">
            <v>100546</v>
          </cell>
          <cell r="C2017" t="str">
            <v>UNI</v>
          </cell>
          <cell r="D2017">
            <v>38840</v>
          </cell>
          <cell r="E2017">
            <v>0</v>
          </cell>
          <cell r="F2017">
            <v>43432</v>
          </cell>
          <cell r="G2017">
            <v>36990</v>
          </cell>
          <cell r="H2017">
            <v>1.05</v>
          </cell>
          <cell r="I2017">
            <v>43465</v>
          </cell>
        </row>
        <row r="2018">
          <cell r="A2018" t="str">
            <v>Cerradura de embutir Pico Loro Yale Ref 854</v>
          </cell>
          <cell r="B2018">
            <v>106484</v>
          </cell>
          <cell r="C2018" t="str">
            <v>UNI</v>
          </cell>
          <cell r="D2018">
            <v>61845</v>
          </cell>
          <cell r="E2018">
            <v>0</v>
          </cell>
          <cell r="F2018">
            <v>43432</v>
          </cell>
          <cell r="G2018">
            <v>58900</v>
          </cell>
          <cell r="H2018">
            <v>1.05</v>
          </cell>
          <cell r="I2018">
            <v>43465</v>
          </cell>
        </row>
        <row r="2019">
          <cell r="A2019" t="str">
            <v>CERRADURA DE SEGURIDAD PARA</v>
          </cell>
          <cell r="B2019">
            <v>102718</v>
          </cell>
          <cell r="C2019" t="str">
            <v>UNI</v>
          </cell>
          <cell r="D2019">
            <v>65000</v>
          </cell>
          <cell r="E2019">
            <v>1153</v>
          </cell>
          <cell r="F2019">
            <v>41094</v>
          </cell>
          <cell r="G2019">
            <v>50000</v>
          </cell>
          <cell r="H2019">
            <v>1.3</v>
          </cell>
          <cell r="I2019">
            <v>43465</v>
          </cell>
        </row>
        <row r="2020">
          <cell r="A2020" t="str">
            <v>Cerradura de sobreponer Yale (987) ¼" Backset</v>
          </cell>
          <cell r="B2020">
            <v>1203</v>
          </cell>
          <cell r="C2020" t="str">
            <v>UNI</v>
          </cell>
          <cell r="D2020">
            <v>82845</v>
          </cell>
          <cell r="E2020" t="str">
            <v>987 ...1/4</v>
          </cell>
          <cell r="F2020">
            <v>43171</v>
          </cell>
          <cell r="G2020">
            <v>78900</v>
          </cell>
          <cell r="H2020">
            <v>1.05</v>
          </cell>
          <cell r="I2020">
            <v>43465</v>
          </cell>
        </row>
        <row r="2021">
          <cell r="A2021" t="str">
            <v>CERRADURA DOBLE CILINDRO</v>
          </cell>
          <cell r="B2021">
            <v>104603</v>
          </cell>
          <cell r="C2021" t="str">
            <v>UNI</v>
          </cell>
          <cell r="D2021">
            <v>74918</v>
          </cell>
          <cell r="E2021">
            <v>0</v>
          </cell>
          <cell r="F2021">
            <v>43284</v>
          </cell>
          <cell r="G2021">
            <v>71350</v>
          </cell>
          <cell r="H2021">
            <v>1.05</v>
          </cell>
          <cell r="I2021">
            <v>43465</v>
          </cell>
        </row>
        <row r="2022">
          <cell r="A2022" t="str">
            <v>CERRADURA INAFER C-1000</v>
          </cell>
          <cell r="B2022">
            <v>3890</v>
          </cell>
          <cell r="C2022" t="str">
            <v>UNI</v>
          </cell>
          <cell r="D2022">
            <v>110684</v>
          </cell>
          <cell r="E2022" t="str">
            <v>C-1000</v>
          </cell>
          <cell r="F2022">
            <v>40795</v>
          </cell>
          <cell r="G2022">
            <v>82600</v>
          </cell>
          <cell r="H2022">
            <v>1.34</v>
          </cell>
          <cell r="I2022">
            <v>43465</v>
          </cell>
        </row>
        <row r="2023">
          <cell r="A2023" t="str">
            <v>CERRADURA INAFER C-333 CORRIENTE</v>
          </cell>
          <cell r="B2023">
            <v>3894</v>
          </cell>
          <cell r="C2023" t="str">
            <v>UNI</v>
          </cell>
          <cell r="D2023">
            <v>32058</v>
          </cell>
          <cell r="E2023">
            <v>0</v>
          </cell>
          <cell r="F2023">
            <v>40359</v>
          </cell>
          <cell r="G2023">
            <v>23400</v>
          </cell>
          <cell r="H2023">
            <v>1.37</v>
          </cell>
          <cell r="I2023">
            <v>43465</v>
          </cell>
        </row>
        <row r="2024">
          <cell r="A2024" t="str">
            <v>CERRADURA INAFER C-333 DE PERFIL</v>
          </cell>
          <cell r="B2024">
            <v>3893</v>
          </cell>
          <cell r="C2024" t="str">
            <v>UNI</v>
          </cell>
          <cell r="D2024">
            <v>39571</v>
          </cell>
          <cell r="E2024">
            <v>0</v>
          </cell>
          <cell r="F2024">
            <v>40360</v>
          </cell>
          <cell r="G2024">
            <v>28884</v>
          </cell>
          <cell r="H2024">
            <v>1.37</v>
          </cell>
          <cell r="I2024">
            <v>43465</v>
          </cell>
        </row>
        <row r="2025">
          <cell r="A2025" t="str">
            <v>CERRADURA INAFER C-999</v>
          </cell>
          <cell r="B2025">
            <v>3891</v>
          </cell>
          <cell r="C2025" t="str">
            <v>UNI</v>
          </cell>
          <cell r="D2025">
            <v>71500</v>
          </cell>
          <cell r="E2025">
            <v>0</v>
          </cell>
          <cell r="F2025">
            <v>41148</v>
          </cell>
          <cell r="G2025">
            <v>55000</v>
          </cell>
          <cell r="H2025">
            <v>1.3</v>
          </cell>
          <cell r="I2025">
            <v>43465</v>
          </cell>
        </row>
        <row r="2026">
          <cell r="A2026" t="str">
            <v>CERRADURA INAFER MEGA</v>
          </cell>
          <cell r="B2026">
            <v>3892</v>
          </cell>
          <cell r="C2026" t="str">
            <v>UNI</v>
          </cell>
          <cell r="D2026">
            <v>38360</v>
          </cell>
          <cell r="E2026">
            <v>0</v>
          </cell>
          <cell r="F2026">
            <v>40359</v>
          </cell>
          <cell r="G2026">
            <v>28000</v>
          </cell>
          <cell r="H2026">
            <v>1.37</v>
          </cell>
          <cell r="I2026">
            <v>43465</v>
          </cell>
        </row>
        <row r="2027">
          <cell r="A2027" t="str">
            <v>CERRADURA MANIJA SATINADO</v>
          </cell>
          <cell r="B2027">
            <v>104602</v>
          </cell>
          <cell r="C2027" t="str">
            <v>UNI</v>
          </cell>
          <cell r="D2027">
            <v>26000</v>
          </cell>
          <cell r="E2027">
            <v>0</v>
          </cell>
          <cell r="F2027">
            <v>41176</v>
          </cell>
          <cell r="G2027">
            <v>20000</v>
          </cell>
          <cell r="H2027">
            <v>1.3</v>
          </cell>
          <cell r="I2027">
            <v>43465</v>
          </cell>
        </row>
        <row r="2028">
          <cell r="A2028" t="str">
            <v>Cerradura Mueble Pestillo Horizontal 2045.</v>
          </cell>
          <cell r="B2028">
            <v>106492</v>
          </cell>
          <cell r="C2028" t="str">
            <v>UNI</v>
          </cell>
          <cell r="D2028">
            <v>21872</v>
          </cell>
          <cell r="E2028">
            <v>0</v>
          </cell>
          <cell r="F2028">
            <v>42996</v>
          </cell>
          <cell r="G2028">
            <v>20066</v>
          </cell>
          <cell r="H2028">
            <v>1.0900000000000001</v>
          </cell>
          <cell r="I2028">
            <v>43465</v>
          </cell>
        </row>
        <row r="2029">
          <cell r="A2029" t="str">
            <v>Cerradura mueble pestillo Yale Ref 2044/2045</v>
          </cell>
          <cell r="B2029">
            <v>106489</v>
          </cell>
          <cell r="C2029" t="str">
            <v>UNI</v>
          </cell>
          <cell r="D2029">
            <v>21294</v>
          </cell>
          <cell r="E2029">
            <v>0</v>
          </cell>
          <cell r="F2029">
            <v>43432</v>
          </cell>
          <cell r="G2029">
            <v>20280</v>
          </cell>
          <cell r="H2029">
            <v>1.05</v>
          </cell>
          <cell r="I2029">
            <v>43465</v>
          </cell>
        </row>
        <row r="2030">
          <cell r="A2030" t="str">
            <v>CERRADURA O BARRA ANTIPANICO</v>
          </cell>
          <cell r="B2030">
            <v>104839</v>
          </cell>
          <cell r="C2030" t="str">
            <v>UNI</v>
          </cell>
          <cell r="D2030">
            <v>632480</v>
          </cell>
          <cell r="E2030">
            <v>0</v>
          </cell>
          <cell r="F2030">
            <v>42199</v>
          </cell>
          <cell r="G2030">
            <v>518426</v>
          </cell>
          <cell r="H2030">
            <v>1.22</v>
          </cell>
          <cell r="I2030">
            <v>43465</v>
          </cell>
        </row>
        <row r="2031">
          <cell r="A2031" t="str">
            <v>CERRADURA O BARRA ANTIPANICO VERTICAL</v>
          </cell>
          <cell r="B2031">
            <v>104840</v>
          </cell>
          <cell r="C2031" t="str">
            <v>UNI</v>
          </cell>
          <cell r="D2031">
            <v>1014274</v>
          </cell>
          <cell r="E2031">
            <v>0</v>
          </cell>
          <cell r="F2031">
            <v>42199</v>
          </cell>
          <cell r="G2031">
            <v>831372</v>
          </cell>
          <cell r="H2031">
            <v>1.22</v>
          </cell>
          <cell r="I2031">
            <v>43465</v>
          </cell>
        </row>
        <row r="2032">
          <cell r="A2032" t="str">
            <v>CERRADURA PARA BARRA ANTIPANICO</v>
          </cell>
          <cell r="B2032">
            <v>104842</v>
          </cell>
          <cell r="C2032" t="str">
            <v>UNI</v>
          </cell>
          <cell r="D2032">
            <v>351677</v>
          </cell>
          <cell r="E2032">
            <v>0</v>
          </cell>
          <cell r="F2032">
            <v>42199</v>
          </cell>
          <cell r="G2032">
            <v>288260</v>
          </cell>
          <cell r="H2032">
            <v>1.22</v>
          </cell>
          <cell r="I2032">
            <v>43465</v>
          </cell>
        </row>
        <row r="2033">
          <cell r="A2033" t="str">
            <v>Cerradura Pomo Satín Alcoba Carolina Yale</v>
          </cell>
          <cell r="B2033">
            <v>100545</v>
          </cell>
          <cell r="C2033" t="str">
            <v>UNI</v>
          </cell>
          <cell r="D2033">
            <v>41895</v>
          </cell>
          <cell r="E2033">
            <v>0</v>
          </cell>
          <cell r="F2033">
            <v>43432</v>
          </cell>
          <cell r="G2033">
            <v>39900</v>
          </cell>
          <cell r="H2033">
            <v>1.05</v>
          </cell>
          <cell r="I2033">
            <v>43465</v>
          </cell>
        </row>
        <row r="2034">
          <cell r="A2034" t="str">
            <v>CERRADURA SAFE ALC.141A CLASIC ST</v>
          </cell>
          <cell r="B2034">
            <v>1174</v>
          </cell>
          <cell r="C2034" t="str">
            <v>UNI</v>
          </cell>
          <cell r="D2034">
            <v>34250</v>
          </cell>
          <cell r="E2034" t="str">
            <v>1141A</v>
          </cell>
          <cell r="F2034">
            <v>40359</v>
          </cell>
          <cell r="G2034">
            <v>25000</v>
          </cell>
          <cell r="H2034">
            <v>1.37</v>
          </cell>
          <cell r="I2034">
            <v>43465</v>
          </cell>
        </row>
        <row r="2035">
          <cell r="A2035" t="str">
            <v>CERRADURA SAFE BAÑO 152 CLASIC ST</v>
          </cell>
          <cell r="B2035">
            <v>1177</v>
          </cell>
          <cell r="C2035" t="str">
            <v>UNI</v>
          </cell>
          <cell r="D2035">
            <v>19845</v>
          </cell>
          <cell r="E2035">
            <v>1152</v>
          </cell>
          <cell r="F2035">
            <v>43346</v>
          </cell>
          <cell r="G2035">
            <v>18900</v>
          </cell>
          <cell r="H2035">
            <v>1.05</v>
          </cell>
          <cell r="I2035">
            <v>43465</v>
          </cell>
        </row>
        <row r="2036">
          <cell r="A2036" t="str">
            <v>CERRADURA SAFE Closet 145 CLAS ST</v>
          </cell>
          <cell r="B2036">
            <v>1178</v>
          </cell>
          <cell r="C2036" t="str">
            <v>UNI</v>
          </cell>
          <cell r="D2036">
            <v>28907</v>
          </cell>
          <cell r="E2036">
            <v>1145</v>
          </cell>
          <cell r="F2036">
            <v>40359</v>
          </cell>
          <cell r="G2036">
            <v>21100</v>
          </cell>
          <cell r="H2036">
            <v>1.37</v>
          </cell>
          <cell r="I2036">
            <v>43465</v>
          </cell>
        </row>
        <row r="2037">
          <cell r="A2037" t="str">
            <v>CERRADURA SAFE Dep.SEG 140A CLAS ST</v>
          </cell>
          <cell r="B2037">
            <v>2130</v>
          </cell>
          <cell r="C2037" t="str">
            <v>UNI</v>
          </cell>
          <cell r="D2037">
            <v>30003</v>
          </cell>
          <cell r="E2037">
            <v>1140</v>
          </cell>
          <cell r="F2037">
            <v>40360</v>
          </cell>
          <cell r="G2037">
            <v>21900</v>
          </cell>
          <cell r="H2037">
            <v>1.37</v>
          </cell>
          <cell r="I2037">
            <v>43465</v>
          </cell>
        </row>
        <row r="2038">
          <cell r="A2038" t="str">
            <v>CERRADURA SAFE Entrad. 142A CLAS ST</v>
          </cell>
          <cell r="B2038">
            <v>1180</v>
          </cell>
          <cell r="C2038" t="str">
            <v>UNI</v>
          </cell>
          <cell r="D2038">
            <v>35620</v>
          </cell>
          <cell r="E2038">
            <v>1142</v>
          </cell>
          <cell r="F2038">
            <v>40359</v>
          </cell>
          <cell r="G2038">
            <v>26000</v>
          </cell>
          <cell r="H2038">
            <v>1.37</v>
          </cell>
          <cell r="I2038">
            <v>43465</v>
          </cell>
        </row>
        <row r="2039">
          <cell r="A2039" t="str">
            <v>CERRADURA SAFE Entrad.2CIL. 143A ST</v>
          </cell>
          <cell r="B2039">
            <v>1183</v>
          </cell>
          <cell r="C2039" t="str">
            <v>UNI</v>
          </cell>
          <cell r="D2039">
            <v>61650</v>
          </cell>
          <cell r="E2039" t="str">
            <v>1143A</v>
          </cell>
          <cell r="F2039">
            <v>40360</v>
          </cell>
          <cell r="G2039">
            <v>45000</v>
          </cell>
          <cell r="H2039">
            <v>1.37</v>
          </cell>
          <cell r="I2039">
            <v>43465</v>
          </cell>
        </row>
        <row r="2040">
          <cell r="A2040" t="str">
            <v>CERRADURA SAFE HOTEL 5129 MONTEC CR</v>
          </cell>
          <cell r="B2040">
            <v>1202</v>
          </cell>
          <cell r="C2040" t="str">
            <v>UNI</v>
          </cell>
          <cell r="D2040">
            <v>82063</v>
          </cell>
          <cell r="E2040">
            <v>0</v>
          </cell>
          <cell r="F2040">
            <v>40360</v>
          </cell>
          <cell r="G2040">
            <v>59900</v>
          </cell>
          <cell r="H2040">
            <v>1.37</v>
          </cell>
          <cell r="I2040">
            <v>43465</v>
          </cell>
        </row>
        <row r="2041">
          <cell r="A2041" t="str">
            <v>CERRADURA SAFE Libre 153 CLAS ST</v>
          </cell>
          <cell r="B2041">
            <v>1712</v>
          </cell>
          <cell r="C2041" t="str">
            <v>UNI</v>
          </cell>
          <cell r="D2041">
            <v>19317</v>
          </cell>
          <cell r="E2041">
            <v>1153</v>
          </cell>
          <cell r="F2041">
            <v>40360</v>
          </cell>
          <cell r="G2041">
            <v>14100</v>
          </cell>
          <cell r="H2041">
            <v>1.37</v>
          </cell>
          <cell r="I2041">
            <v>43465</v>
          </cell>
        </row>
        <row r="2042">
          <cell r="A2042" t="str">
            <v>CERRADURA SAFE Patio 149 CLAS ST</v>
          </cell>
          <cell r="B2042">
            <v>1184</v>
          </cell>
          <cell r="C2042" t="str">
            <v>UNI</v>
          </cell>
          <cell r="D2042">
            <v>34168</v>
          </cell>
          <cell r="E2042">
            <v>1149</v>
          </cell>
          <cell r="F2042">
            <v>40360</v>
          </cell>
          <cell r="G2042">
            <v>24940</v>
          </cell>
          <cell r="H2042">
            <v>1.37</v>
          </cell>
          <cell r="I2042">
            <v>43465</v>
          </cell>
        </row>
        <row r="2043">
          <cell r="A2043" t="str">
            <v>CERRADURA SCHLAGE ALC. GOLD GEORGIA</v>
          </cell>
          <cell r="B2043">
            <v>1186</v>
          </cell>
          <cell r="C2043" t="str">
            <v>UNI</v>
          </cell>
          <cell r="D2043">
            <v>46405</v>
          </cell>
          <cell r="E2043" t="str">
            <v>A50WS</v>
          </cell>
          <cell r="F2043">
            <v>40360</v>
          </cell>
          <cell r="G2043">
            <v>33872</v>
          </cell>
          <cell r="H2043">
            <v>1.37</v>
          </cell>
          <cell r="I2043">
            <v>43465</v>
          </cell>
        </row>
        <row r="2044">
          <cell r="A2044" t="str">
            <v>CERRADURA SCHLAGE BAÑO ALUM NVO.GEO</v>
          </cell>
          <cell r="B2044">
            <v>1187</v>
          </cell>
          <cell r="C2044" t="str">
            <v>UNI</v>
          </cell>
          <cell r="D2044">
            <v>36990</v>
          </cell>
          <cell r="E2044" t="str">
            <v>A40S</v>
          </cell>
          <cell r="F2044">
            <v>40359</v>
          </cell>
          <cell r="G2044">
            <v>27000</v>
          </cell>
          <cell r="H2044">
            <v>1.37</v>
          </cell>
          <cell r="I2044">
            <v>43465</v>
          </cell>
        </row>
        <row r="2045">
          <cell r="A2045" t="str">
            <v>CERRADURA SCHLAGE BAÑO GOLD GEORGIA</v>
          </cell>
          <cell r="B2045">
            <v>1188</v>
          </cell>
          <cell r="C2045" t="str">
            <v>UNI</v>
          </cell>
          <cell r="D2045">
            <v>35979</v>
          </cell>
          <cell r="E2045" t="str">
            <v>A40S</v>
          </cell>
          <cell r="F2045">
            <v>40359</v>
          </cell>
          <cell r="G2045">
            <v>26262</v>
          </cell>
          <cell r="H2045">
            <v>1.37</v>
          </cell>
          <cell r="I2045">
            <v>43465</v>
          </cell>
        </row>
        <row r="2046">
          <cell r="A2046" t="str">
            <v>CERRADURA SCHLAGE CERROJ/B360 Cromo</v>
          </cell>
          <cell r="B2046">
            <v>2023</v>
          </cell>
          <cell r="C2046" t="str">
            <v>UNI</v>
          </cell>
          <cell r="D2046">
            <v>69162</v>
          </cell>
          <cell r="E2046" t="str">
            <v>B360</v>
          </cell>
          <cell r="F2046">
            <v>40359</v>
          </cell>
          <cell r="G2046">
            <v>50483</v>
          </cell>
          <cell r="H2046">
            <v>1.37</v>
          </cell>
          <cell r="I2046">
            <v>43465</v>
          </cell>
        </row>
        <row r="2047">
          <cell r="A2047" t="str">
            <v>CERRADURA SCHLAGE CERROJ/B362 Cromo</v>
          </cell>
          <cell r="B2047">
            <v>2022</v>
          </cell>
          <cell r="C2047" t="str">
            <v>UNI</v>
          </cell>
          <cell r="D2047">
            <v>69162</v>
          </cell>
          <cell r="E2047" t="str">
            <v>B362</v>
          </cell>
          <cell r="F2047">
            <v>40359</v>
          </cell>
          <cell r="G2047">
            <v>50483</v>
          </cell>
          <cell r="H2047">
            <v>1.37</v>
          </cell>
          <cell r="I2047">
            <v>43465</v>
          </cell>
        </row>
        <row r="2048">
          <cell r="A2048" t="str">
            <v>CERRADURA SCHLAGE CERROJ/B362 Dorado</v>
          </cell>
          <cell r="B2048">
            <v>1191</v>
          </cell>
          <cell r="C2048" t="str">
            <v>UNI</v>
          </cell>
          <cell r="D2048">
            <v>69162</v>
          </cell>
          <cell r="E2048" t="str">
            <v>B362</v>
          </cell>
          <cell r="F2048">
            <v>40359</v>
          </cell>
          <cell r="G2048">
            <v>50483</v>
          </cell>
          <cell r="H2048">
            <v>1.37</v>
          </cell>
          <cell r="I2048">
            <v>43465</v>
          </cell>
        </row>
        <row r="2049">
          <cell r="A2049" t="str">
            <v>CERRADURA SCHLAGE CL. ALUM N/GEORG.</v>
          </cell>
          <cell r="B2049">
            <v>1189</v>
          </cell>
          <cell r="C2049" t="str">
            <v>UNI</v>
          </cell>
          <cell r="D2049">
            <v>34524</v>
          </cell>
          <cell r="E2049" t="str">
            <v>A71WS</v>
          </cell>
          <cell r="F2049">
            <v>40359</v>
          </cell>
          <cell r="G2049">
            <v>25200</v>
          </cell>
          <cell r="H2049">
            <v>1.37</v>
          </cell>
          <cell r="I2049">
            <v>43465</v>
          </cell>
        </row>
        <row r="2050">
          <cell r="A2050" t="str">
            <v>CERRADURA SCHLAGE Dep. ALUM N/GEORG</v>
          </cell>
          <cell r="B2050">
            <v>2020</v>
          </cell>
          <cell r="C2050" t="str">
            <v>UNI</v>
          </cell>
          <cell r="D2050">
            <v>46087</v>
          </cell>
          <cell r="E2050" t="str">
            <v>A80WD</v>
          </cell>
          <cell r="F2050">
            <v>40360</v>
          </cell>
          <cell r="G2050">
            <v>33640</v>
          </cell>
          <cell r="H2050">
            <v>1.37</v>
          </cell>
          <cell r="I2050">
            <v>43465</v>
          </cell>
        </row>
        <row r="2051">
          <cell r="A2051" t="str">
            <v>CERRADURA SCHLAGE Dep. GOLD GEORGIA</v>
          </cell>
          <cell r="B2051">
            <v>1192</v>
          </cell>
          <cell r="C2051" t="str">
            <v>UNI</v>
          </cell>
          <cell r="D2051">
            <v>55600</v>
          </cell>
          <cell r="E2051" t="str">
            <v>A80WD</v>
          </cell>
          <cell r="F2051">
            <v>40113</v>
          </cell>
          <cell r="G2051">
            <v>40000</v>
          </cell>
          <cell r="H2051">
            <v>1.39</v>
          </cell>
          <cell r="I2051">
            <v>43465</v>
          </cell>
        </row>
        <row r="2052">
          <cell r="A2052" t="str">
            <v>CERRADURA SCHLAGE ENTR. CROMADO</v>
          </cell>
          <cell r="B2052">
            <v>1193</v>
          </cell>
          <cell r="C2052" t="str">
            <v>UNI</v>
          </cell>
          <cell r="D2052">
            <v>68343</v>
          </cell>
          <cell r="E2052" t="str">
            <v>A80PD</v>
          </cell>
          <cell r="F2052">
            <v>43213</v>
          </cell>
          <cell r="G2052">
            <v>65089</v>
          </cell>
          <cell r="H2052">
            <v>1.05</v>
          </cell>
          <cell r="I2052">
            <v>43465</v>
          </cell>
        </row>
        <row r="2053">
          <cell r="A2053" t="str">
            <v>CERRADURA SCHLAGE ENTR.ALUM N/GEORG</v>
          </cell>
          <cell r="B2053">
            <v>1194</v>
          </cell>
          <cell r="C2053" t="str">
            <v>UNI</v>
          </cell>
          <cell r="D2053">
            <v>61979</v>
          </cell>
          <cell r="E2053" t="str">
            <v>A80PD</v>
          </cell>
          <cell r="F2053">
            <v>40360</v>
          </cell>
          <cell r="G2053">
            <v>45240</v>
          </cell>
          <cell r="H2053">
            <v>1.37</v>
          </cell>
          <cell r="I2053">
            <v>43465</v>
          </cell>
        </row>
        <row r="2054">
          <cell r="A2054" t="str">
            <v>CERRADURA SCHLAGE JUPITER ANTICADO</v>
          </cell>
          <cell r="B2054">
            <v>104773</v>
          </cell>
          <cell r="C2054" t="str">
            <v>UNI</v>
          </cell>
          <cell r="D2054">
            <v>63360</v>
          </cell>
          <cell r="E2054">
            <v>0</v>
          </cell>
          <cell r="F2054">
            <v>43273</v>
          </cell>
          <cell r="G2054">
            <v>60343</v>
          </cell>
          <cell r="H2054">
            <v>1.05</v>
          </cell>
          <cell r="I2054">
            <v>43465</v>
          </cell>
        </row>
        <row r="2055">
          <cell r="A2055" t="str">
            <v>CERRADURA SCHLAGE OFIC.ALUM N/GEOR</v>
          </cell>
          <cell r="B2055">
            <v>2019</v>
          </cell>
          <cell r="C2055" t="str">
            <v>UNI</v>
          </cell>
          <cell r="D2055">
            <v>53874</v>
          </cell>
          <cell r="E2055" t="str">
            <v>A50PD</v>
          </cell>
          <cell r="F2055">
            <v>40360</v>
          </cell>
          <cell r="G2055">
            <v>39324</v>
          </cell>
          <cell r="H2055">
            <v>1.37</v>
          </cell>
          <cell r="I2055">
            <v>43465</v>
          </cell>
        </row>
        <row r="2056">
          <cell r="A2056" t="str">
            <v>CERRADURA SCHLAGE OFIC.GOLD GEORGIA</v>
          </cell>
          <cell r="B2056">
            <v>1195</v>
          </cell>
          <cell r="C2056" t="str">
            <v>UNI</v>
          </cell>
          <cell r="D2056">
            <v>54800</v>
          </cell>
          <cell r="E2056" t="str">
            <v>A50PD</v>
          </cell>
          <cell r="F2056">
            <v>40360</v>
          </cell>
          <cell r="G2056">
            <v>40000</v>
          </cell>
          <cell r="H2056">
            <v>1.37</v>
          </cell>
          <cell r="I2056">
            <v>43465</v>
          </cell>
        </row>
        <row r="2057">
          <cell r="A2057" t="str">
            <v>CERRADURA SCHLAGE ORBIT COBRE H380</v>
          </cell>
          <cell r="B2057">
            <v>2027</v>
          </cell>
          <cell r="C2057" t="str">
            <v>UNI</v>
          </cell>
          <cell r="D2057">
            <v>219200</v>
          </cell>
          <cell r="E2057" t="str">
            <v>H380</v>
          </cell>
          <cell r="F2057">
            <v>40359</v>
          </cell>
          <cell r="G2057">
            <v>160000</v>
          </cell>
          <cell r="H2057">
            <v>1.37</v>
          </cell>
          <cell r="I2057">
            <v>43465</v>
          </cell>
        </row>
        <row r="2058">
          <cell r="A2058" t="str">
            <v>CERRADURA SCHLAGE ORBIT COBRE H387</v>
          </cell>
          <cell r="B2058">
            <v>2029</v>
          </cell>
          <cell r="C2058" t="str">
            <v>UNI</v>
          </cell>
          <cell r="D2058">
            <v>226050</v>
          </cell>
          <cell r="E2058" t="str">
            <v>H387</v>
          </cell>
          <cell r="F2058">
            <v>40359</v>
          </cell>
          <cell r="G2058">
            <v>165000</v>
          </cell>
          <cell r="H2058">
            <v>1.37</v>
          </cell>
          <cell r="I2058">
            <v>43465</v>
          </cell>
        </row>
        <row r="2059">
          <cell r="A2059" t="str">
            <v>CERRADURA SCHLAGE PASO ALUM.N/GEOR.</v>
          </cell>
          <cell r="B2059">
            <v>1197</v>
          </cell>
          <cell r="C2059" t="str">
            <v>UNI</v>
          </cell>
          <cell r="D2059">
            <v>50964</v>
          </cell>
          <cell r="E2059" t="str">
            <v>A10S</v>
          </cell>
          <cell r="F2059">
            <v>40359</v>
          </cell>
          <cell r="G2059">
            <v>37200</v>
          </cell>
          <cell r="H2059">
            <v>1.37</v>
          </cell>
          <cell r="I2059">
            <v>43465</v>
          </cell>
        </row>
        <row r="2060">
          <cell r="A2060" t="str">
            <v>CERRADURA SCHLAGE PASO GOLD GEORGIA</v>
          </cell>
          <cell r="B2060">
            <v>1196</v>
          </cell>
          <cell r="C2060" t="str">
            <v>UNI</v>
          </cell>
          <cell r="D2060">
            <v>39730</v>
          </cell>
          <cell r="E2060" t="str">
            <v>A10S</v>
          </cell>
          <cell r="F2060">
            <v>40359</v>
          </cell>
          <cell r="G2060">
            <v>29000</v>
          </cell>
          <cell r="H2060">
            <v>1.37</v>
          </cell>
          <cell r="I2060">
            <v>43465</v>
          </cell>
        </row>
        <row r="2061">
          <cell r="A2061" t="str">
            <v>CERRADURA SCHLAGE TERRAZA GOLD</v>
          </cell>
          <cell r="B2061">
            <v>1198</v>
          </cell>
          <cell r="C2061" t="str">
            <v>UNI</v>
          </cell>
          <cell r="D2061">
            <v>39730</v>
          </cell>
          <cell r="E2061" t="str">
            <v>A30D</v>
          </cell>
          <cell r="F2061">
            <v>40359</v>
          </cell>
          <cell r="G2061">
            <v>29000</v>
          </cell>
          <cell r="H2061">
            <v>1.37</v>
          </cell>
          <cell r="I2061">
            <v>43465</v>
          </cell>
        </row>
        <row r="2062">
          <cell r="A2062" t="str">
            <v>CERRADURA SCHLAGE TULIP - WOOD</v>
          </cell>
          <cell r="B2062">
            <v>2026</v>
          </cell>
          <cell r="C2062" t="str">
            <v>UNI</v>
          </cell>
          <cell r="D2062">
            <v>226050</v>
          </cell>
          <cell r="E2062" t="str">
            <v>H380</v>
          </cell>
          <cell r="F2062">
            <v>40360</v>
          </cell>
          <cell r="G2062">
            <v>165000</v>
          </cell>
          <cell r="H2062">
            <v>1.37</v>
          </cell>
          <cell r="I2062">
            <v>43465</v>
          </cell>
        </row>
        <row r="2063">
          <cell r="A2063" t="str">
            <v>CERRADURA SCHLAGE TULIP - WOOD</v>
          </cell>
          <cell r="B2063">
            <v>2028</v>
          </cell>
          <cell r="C2063" t="str">
            <v>UNI</v>
          </cell>
          <cell r="D2063">
            <v>226050</v>
          </cell>
          <cell r="E2063" t="str">
            <v>H387</v>
          </cell>
          <cell r="F2063">
            <v>40210</v>
          </cell>
          <cell r="G2063">
            <v>165000</v>
          </cell>
          <cell r="H2063">
            <v>1.37</v>
          </cell>
          <cell r="I2063">
            <v>43465</v>
          </cell>
        </row>
        <row r="2064">
          <cell r="A2064" t="str">
            <v>CERRADURA SCHLAGE-FLAIR (IZQ.DER)</v>
          </cell>
          <cell r="B2064">
            <v>3332</v>
          </cell>
          <cell r="C2064" t="str">
            <v>UNI</v>
          </cell>
          <cell r="D2064">
            <v>52060</v>
          </cell>
          <cell r="E2064" t="str">
            <v>A- 40S</v>
          </cell>
          <cell r="F2064">
            <v>40359</v>
          </cell>
          <cell r="G2064">
            <v>38000</v>
          </cell>
          <cell r="H2064">
            <v>1.37</v>
          </cell>
          <cell r="I2064">
            <v>43465</v>
          </cell>
        </row>
        <row r="2065">
          <cell r="A2065" t="str">
            <v>CERRADURA TIPO POMO INTERIOR</v>
          </cell>
          <cell r="B2065">
            <v>106486</v>
          </cell>
          <cell r="C2065" t="str">
            <v>UNI</v>
          </cell>
          <cell r="D2065">
            <v>20601</v>
          </cell>
          <cell r="E2065">
            <v>0</v>
          </cell>
          <cell r="F2065">
            <v>42996</v>
          </cell>
          <cell r="G2065">
            <v>18900</v>
          </cell>
          <cell r="H2065">
            <v>1.0900000000000001</v>
          </cell>
          <cell r="I2065">
            <v>43465</v>
          </cell>
        </row>
        <row r="2066">
          <cell r="A2066" t="str">
            <v>CERRADURA TIPO POMO MADERA EXTERIOR</v>
          </cell>
          <cell r="B2066">
            <v>106485</v>
          </cell>
          <cell r="C2066" t="str">
            <v>UNI</v>
          </cell>
          <cell r="D2066">
            <v>21691</v>
          </cell>
          <cell r="E2066">
            <v>0</v>
          </cell>
          <cell r="F2066">
            <v>42996</v>
          </cell>
          <cell r="G2066">
            <v>19900</v>
          </cell>
          <cell r="H2066">
            <v>1.0900000000000001</v>
          </cell>
          <cell r="I2066">
            <v>43465</v>
          </cell>
        </row>
        <row r="2067">
          <cell r="A2067" t="str">
            <v>CERRADURA YALE BAÑO BRANDYWINE MADE</v>
          </cell>
          <cell r="B2067">
            <v>1199</v>
          </cell>
          <cell r="C2067" t="str">
            <v>UNI</v>
          </cell>
          <cell r="D2067">
            <v>43840</v>
          </cell>
          <cell r="E2067">
            <v>5302</v>
          </cell>
          <cell r="F2067">
            <v>40359</v>
          </cell>
          <cell r="G2067">
            <v>32000</v>
          </cell>
          <cell r="H2067">
            <v>1.37</v>
          </cell>
          <cell r="I2067">
            <v>43465</v>
          </cell>
        </row>
        <row r="2068">
          <cell r="A2068" t="str">
            <v>CERRADURA YALE INCRUSTAR N.D.P</v>
          </cell>
          <cell r="B2068">
            <v>1200</v>
          </cell>
          <cell r="C2068" t="str">
            <v>UNI</v>
          </cell>
          <cell r="D2068">
            <v>86180</v>
          </cell>
          <cell r="E2068" t="str">
            <v>L370</v>
          </cell>
          <cell r="F2068">
            <v>40113</v>
          </cell>
          <cell r="G2068">
            <v>62000</v>
          </cell>
          <cell r="H2068">
            <v>1.39</v>
          </cell>
          <cell r="I2068">
            <v>43465</v>
          </cell>
        </row>
        <row r="2069">
          <cell r="A2069" t="str">
            <v>CERRADURA YALE MUEBLES (larga)</v>
          </cell>
          <cell r="B2069">
            <v>1201</v>
          </cell>
          <cell r="C2069" t="str">
            <v>UNI</v>
          </cell>
          <cell r="D2069">
            <v>22605</v>
          </cell>
          <cell r="E2069" t="str">
            <v>2044-40</v>
          </cell>
          <cell r="F2069">
            <v>40359</v>
          </cell>
          <cell r="G2069">
            <v>16500</v>
          </cell>
          <cell r="H2069">
            <v>1.37</v>
          </cell>
          <cell r="I2069">
            <v>43465</v>
          </cell>
        </row>
        <row r="2070">
          <cell r="A2070" t="str">
            <v>CERRADURACISA(ITALI ANTIPANDOBLE(NO</v>
          </cell>
          <cell r="B2070">
            <v>3336</v>
          </cell>
          <cell r="C2070" t="str">
            <v>UNI</v>
          </cell>
          <cell r="D2070">
            <v>1507000</v>
          </cell>
          <cell r="E2070" t="str">
            <v>494/502/3257</v>
          </cell>
          <cell r="F2070">
            <v>40359</v>
          </cell>
          <cell r="G2070">
            <v>1100000</v>
          </cell>
          <cell r="H2070">
            <v>1.37</v>
          </cell>
          <cell r="I2070">
            <v>43465</v>
          </cell>
        </row>
        <row r="2071">
          <cell r="A2071" t="str">
            <v>CERRADURAS Y HERRAJES</v>
          </cell>
          <cell r="B2071">
            <v>321</v>
          </cell>
          <cell r="C2071">
            <v>0</v>
          </cell>
          <cell r="D2071" t="e">
            <v>#DIV/0!</v>
          </cell>
          <cell r="E2071">
            <v>0</v>
          </cell>
          <cell r="F2071">
            <v>0</v>
          </cell>
          <cell r="G2071">
            <v>0</v>
          </cell>
          <cell r="H2071" t="e">
            <v>#DIV/0!</v>
          </cell>
          <cell r="I2071">
            <v>43465</v>
          </cell>
        </row>
        <row r="2072">
          <cell r="A2072" t="str">
            <v>Cerram. M-70 (Tubo 1x1".)S/Dis M.U.(Sum+Inst) **</v>
          </cell>
          <cell r="B2072">
            <v>101211</v>
          </cell>
          <cell r="C2072" t="str">
            <v>ML</v>
          </cell>
          <cell r="D2072">
            <v>322072</v>
          </cell>
          <cell r="E2072">
            <v>0</v>
          </cell>
          <cell r="F2072">
            <v>40882</v>
          </cell>
          <cell r="G2072">
            <v>240352</v>
          </cell>
          <cell r="H2072">
            <v>1.34</v>
          </cell>
          <cell r="I2072">
            <v>43465</v>
          </cell>
        </row>
        <row r="2073">
          <cell r="A2073" t="str">
            <v>CERRAMIENTO REJA PEQUEÑA</v>
          </cell>
          <cell r="B2073">
            <v>103812</v>
          </cell>
          <cell r="C2073" t="str">
            <v>ML</v>
          </cell>
          <cell r="D2073">
            <v>163803</v>
          </cell>
          <cell r="E2073">
            <v>0</v>
          </cell>
          <cell r="F2073">
            <v>43325</v>
          </cell>
          <cell r="G2073">
            <v>156003</v>
          </cell>
          <cell r="H2073">
            <v>1.05</v>
          </cell>
          <cell r="I2073">
            <v>43465</v>
          </cell>
        </row>
        <row r="2074">
          <cell r="A2074" t="str">
            <v>CERROJO DOBLE LLAVE ALTA SEGURIDAD</v>
          </cell>
          <cell r="B2074">
            <v>104601</v>
          </cell>
          <cell r="C2074" t="str">
            <v>UNI</v>
          </cell>
          <cell r="D2074">
            <v>97234</v>
          </cell>
          <cell r="E2074">
            <v>0</v>
          </cell>
          <cell r="F2074">
            <v>42200</v>
          </cell>
          <cell r="G2074">
            <v>79700</v>
          </cell>
          <cell r="H2074">
            <v>1.22</v>
          </cell>
          <cell r="I2074">
            <v>43465</v>
          </cell>
        </row>
        <row r="2075">
          <cell r="A2075" t="str">
            <v>CERROJO DOBLE SATINADO</v>
          </cell>
          <cell r="B2075">
            <v>106425</v>
          </cell>
          <cell r="C2075" t="str">
            <v>UNI</v>
          </cell>
          <cell r="D2075">
            <v>28558</v>
          </cell>
          <cell r="E2075">
            <v>0</v>
          </cell>
          <cell r="F2075">
            <v>42965</v>
          </cell>
          <cell r="G2075">
            <v>26200</v>
          </cell>
          <cell r="H2075">
            <v>1.0900000000000001</v>
          </cell>
          <cell r="I2075">
            <v>43465</v>
          </cell>
        </row>
        <row r="2076">
          <cell r="A2076" t="str">
            <v>CERRRADURA SCHLAGE CL. GOLD GEORGIA</v>
          </cell>
          <cell r="B2076">
            <v>1190</v>
          </cell>
          <cell r="C2076" t="str">
            <v>UNI</v>
          </cell>
          <cell r="D2076">
            <v>39968</v>
          </cell>
          <cell r="E2076" t="str">
            <v>A71WS</v>
          </cell>
          <cell r="F2076">
            <v>40360</v>
          </cell>
          <cell r="G2076">
            <v>29174</v>
          </cell>
          <cell r="H2076">
            <v>1.37</v>
          </cell>
          <cell r="I2076">
            <v>43465</v>
          </cell>
        </row>
        <row r="2077">
          <cell r="A2077" t="str">
            <v>CERRRADURA SCHLAGE TERRAZA ALUM N/G</v>
          </cell>
          <cell r="B2077">
            <v>2018</v>
          </cell>
          <cell r="C2077" t="str">
            <v>UNI</v>
          </cell>
          <cell r="D2077">
            <v>40763</v>
          </cell>
          <cell r="E2077" t="str">
            <v>A30D</v>
          </cell>
          <cell r="F2077">
            <v>40371</v>
          </cell>
          <cell r="G2077">
            <v>29754</v>
          </cell>
          <cell r="H2077">
            <v>1.37</v>
          </cell>
          <cell r="I2077">
            <v>43465</v>
          </cell>
        </row>
        <row r="2078">
          <cell r="A2078" t="str">
            <v>Certif.Parque Infantil Norma NTC-5.600 y NTC</v>
          </cell>
          <cell r="B2078">
            <v>106789</v>
          </cell>
          <cell r="C2078" t="str">
            <v>UNI</v>
          </cell>
          <cell r="D2078">
            <v>5622750</v>
          </cell>
          <cell r="E2078">
            <v>0</v>
          </cell>
          <cell r="F2078">
            <v>43193</v>
          </cell>
          <cell r="G2078">
            <v>5355000</v>
          </cell>
          <cell r="H2078">
            <v>1.05</v>
          </cell>
          <cell r="I2078">
            <v>43465</v>
          </cell>
        </row>
        <row r="2079">
          <cell r="A2079" t="str">
            <v>CERTIFICAC.DE PUNTO CAT-5</v>
          </cell>
          <cell r="B2079">
            <v>100954</v>
          </cell>
          <cell r="C2079" t="str">
            <v>UNI</v>
          </cell>
          <cell r="D2079">
            <v>24934</v>
          </cell>
          <cell r="E2079" t="str">
            <v>.</v>
          </cell>
          <cell r="F2079">
            <v>40353</v>
          </cell>
          <cell r="G2079">
            <v>18200</v>
          </cell>
          <cell r="H2079">
            <v>1.37</v>
          </cell>
          <cell r="I2079">
            <v>43465</v>
          </cell>
        </row>
        <row r="2080">
          <cell r="A2080" t="str">
            <v>Certificación EIA/TIA 568 y rotulación rack y toma</v>
          </cell>
          <cell r="B2080">
            <v>102303</v>
          </cell>
          <cell r="C2080" t="str">
            <v>UNI</v>
          </cell>
          <cell r="D2080">
            <v>11926</v>
          </cell>
          <cell r="E2080">
            <v>0</v>
          </cell>
          <cell r="F2080">
            <v>40785</v>
          </cell>
          <cell r="G2080">
            <v>8900</v>
          </cell>
          <cell r="H2080">
            <v>1.34</v>
          </cell>
          <cell r="I2080">
            <v>43465</v>
          </cell>
        </row>
        <row r="2081">
          <cell r="A2081" t="str">
            <v>CERTIFICACION FIFA - CANCHA GRAMA SINT.</v>
          </cell>
          <cell r="B2081">
            <v>105036</v>
          </cell>
          <cell r="C2081" t="str">
            <v>UNI</v>
          </cell>
          <cell r="D2081">
            <v>22371236</v>
          </cell>
          <cell r="E2081">
            <v>0</v>
          </cell>
          <cell r="F2081">
            <v>42762</v>
          </cell>
          <cell r="G2081">
            <v>20524070</v>
          </cell>
          <cell r="H2081">
            <v>1.0900000000000001</v>
          </cell>
          <cell r="I2081">
            <v>43465</v>
          </cell>
        </row>
        <row r="2082">
          <cell r="A2082" t="str">
            <v>Certificación Retie Parque Tercer</v>
          </cell>
          <cell r="B2082">
            <v>107002</v>
          </cell>
          <cell r="C2082" t="str">
            <v>GLbs</v>
          </cell>
          <cell r="D2082">
            <v>5497800</v>
          </cell>
          <cell r="E2082">
            <v>0</v>
          </cell>
          <cell r="F2082">
            <v>43350</v>
          </cell>
          <cell r="G2082">
            <v>5236000</v>
          </cell>
          <cell r="H2082">
            <v>1.05</v>
          </cell>
          <cell r="I2082">
            <v>43465</v>
          </cell>
        </row>
        <row r="2083">
          <cell r="A2083" t="str">
            <v>Certificación Retie Parque-Zona Franca</v>
          </cell>
          <cell r="B2083">
            <v>106779</v>
          </cell>
          <cell r="C2083" t="str">
            <v>UNI</v>
          </cell>
          <cell r="D2083">
            <v>3498600</v>
          </cell>
          <cell r="E2083">
            <v>0</v>
          </cell>
          <cell r="F2083">
            <v>43186</v>
          </cell>
          <cell r="G2083">
            <v>3332000</v>
          </cell>
          <cell r="H2083">
            <v>1.05</v>
          </cell>
          <cell r="I2083">
            <v>43465</v>
          </cell>
        </row>
        <row r="2084">
          <cell r="A2084" t="str">
            <v>CERTIFICACION RETIE RETILAP PARQUE DE</v>
          </cell>
          <cell r="B2084">
            <v>106851</v>
          </cell>
          <cell r="C2084" t="str">
            <v>UNI</v>
          </cell>
          <cell r="D2084">
            <v>3123750</v>
          </cell>
          <cell r="E2084">
            <v>0</v>
          </cell>
          <cell r="F2084">
            <v>43270</v>
          </cell>
          <cell r="G2084">
            <v>2975000</v>
          </cell>
          <cell r="H2084">
            <v>1.05</v>
          </cell>
          <cell r="I2084">
            <v>43465</v>
          </cell>
        </row>
        <row r="2085">
          <cell r="A2085" t="str">
            <v>Certificación RETIE RETILAP parquevecinal</v>
          </cell>
          <cell r="B2085">
            <v>106748</v>
          </cell>
          <cell r="C2085" t="str">
            <v>GL</v>
          </cell>
          <cell r="D2085">
            <v>6247500</v>
          </cell>
          <cell r="E2085">
            <v>0</v>
          </cell>
          <cell r="F2085">
            <v>43180</v>
          </cell>
          <cell r="G2085">
            <v>5950000</v>
          </cell>
          <cell r="H2085">
            <v>1.05</v>
          </cell>
          <cell r="I2085">
            <v>43465</v>
          </cell>
        </row>
        <row r="2086">
          <cell r="A2086" t="str">
            <v>Certificación RETIE RETILAP parquevecinal 8.736</v>
          </cell>
          <cell r="B2086">
            <v>106749</v>
          </cell>
          <cell r="C2086" t="str">
            <v>GL</v>
          </cell>
          <cell r="D2086">
            <v>7247100</v>
          </cell>
          <cell r="E2086">
            <v>0</v>
          </cell>
          <cell r="F2086">
            <v>43180</v>
          </cell>
          <cell r="G2086">
            <v>6902000</v>
          </cell>
          <cell r="H2086">
            <v>1.05</v>
          </cell>
          <cell r="I2086">
            <v>43465</v>
          </cell>
        </row>
        <row r="2087">
          <cell r="A2087" t="str">
            <v>Certificación Retilap Parque Tercer milenio150.000</v>
          </cell>
          <cell r="B2087">
            <v>107003</v>
          </cell>
          <cell r="C2087" t="str">
            <v>GLbs</v>
          </cell>
          <cell r="D2087">
            <v>7497000</v>
          </cell>
          <cell r="E2087">
            <v>0</v>
          </cell>
          <cell r="F2087">
            <v>43350</v>
          </cell>
          <cell r="G2087">
            <v>7140000</v>
          </cell>
          <cell r="H2087">
            <v>1.05</v>
          </cell>
          <cell r="I2087">
            <v>43465</v>
          </cell>
        </row>
        <row r="2088">
          <cell r="A2088" t="str">
            <v>Certificación Retilap Parque -Zona</v>
          </cell>
          <cell r="B2088">
            <v>106780</v>
          </cell>
          <cell r="C2088" t="str">
            <v>UNI</v>
          </cell>
          <cell r="D2088">
            <v>4373250</v>
          </cell>
          <cell r="E2088">
            <v>0</v>
          </cell>
          <cell r="F2088">
            <v>43186</v>
          </cell>
          <cell r="G2088">
            <v>4165000</v>
          </cell>
          <cell r="H2088">
            <v>1.05</v>
          </cell>
          <cell r="I2088">
            <v>43465</v>
          </cell>
        </row>
        <row r="2089">
          <cell r="A2089" t="str">
            <v>Certificación tipo (B) IAAF-Pista Atletismo.</v>
          </cell>
          <cell r="B2089">
            <v>105994</v>
          </cell>
          <cell r="C2089" t="str">
            <v>UNI</v>
          </cell>
          <cell r="D2089">
            <v>35617667</v>
          </cell>
          <cell r="E2089">
            <v>0</v>
          </cell>
          <cell r="F2089">
            <v>42829</v>
          </cell>
          <cell r="G2089">
            <v>32676759</v>
          </cell>
          <cell r="H2089">
            <v>1.0900000000000001</v>
          </cell>
          <cell r="I2089">
            <v>43465</v>
          </cell>
        </row>
        <row r="2090">
          <cell r="A2090" t="str">
            <v>CERTIFICACIÓN VOZ O DATOS CAT 5 - 6*</v>
          </cell>
          <cell r="B2090">
            <v>103112</v>
          </cell>
          <cell r="C2090" t="str">
            <v>UNI</v>
          </cell>
          <cell r="D2090">
            <v>17680</v>
          </cell>
          <cell r="E2090">
            <v>0</v>
          </cell>
          <cell r="F2090">
            <v>41079</v>
          </cell>
          <cell r="G2090">
            <v>13600</v>
          </cell>
          <cell r="H2090">
            <v>1.3</v>
          </cell>
          <cell r="I2090">
            <v>43465</v>
          </cell>
        </row>
        <row r="2091">
          <cell r="A2091" t="str">
            <v>Certificacionparque infantNTC 5600-NTC</v>
          </cell>
          <cell r="B2091">
            <v>106776</v>
          </cell>
          <cell r="C2091" t="str">
            <v>GL</v>
          </cell>
          <cell r="D2091">
            <v>5622750</v>
          </cell>
          <cell r="E2091">
            <v>0</v>
          </cell>
          <cell r="F2091">
            <v>43185</v>
          </cell>
          <cell r="G2091">
            <v>5355000</v>
          </cell>
          <cell r="H2091">
            <v>1.05</v>
          </cell>
          <cell r="I2091">
            <v>43465</v>
          </cell>
        </row>
        <row r="2092">
          <cell r="A2092" t="str">
            <v>Cespedon de Pasto Kikuyo+transp **</v>
          </cell>
          <cell r="B2092">
            <v>100419</v>
          </cell>
          <cell r="C2092" t="str">
            <v>M2</v>
          </cell>
          <cell r="D2092">
            <v>3990</v>
          </cell>
          <cell r="E2092" t="str">
            <v>TAPETE</v>
          </cell>
          <cell r="F2092">
            <v>43179</v>
          </cell>
          <cell r="G2092">
            <v>3800</v>
          </cell>
          <cell r="H2092">
            <v>1.05</v>
          </cell>
          <cell r="I2092">
            <v>43465</v>
          </cell>
        </row>
        <row r="2093">
          <cell r="A2093" t="str">
            <v>CHALECO EN DRIL DOTACION</v>
          </cell>
          <cell r="B2093">
            <v>106631</v>
          </cell>
          <cell r="C2093" t="str">
            <v>UNI</v>
          </cell>
          <cell r="D2093">
            <v>30411</v>
          </cell>
          <cell r="E2093">
            <v>0</v>
          </cell>
          <cell r="F2093">
            <v>43042</v>
          </cell>
          <cell r="G2093">
            <v>27900</v>
          </cell>
          <cell r="H2093">
            <v>1.0900000000000001</v>
          </cell>
          <cell r="I2093">
            <v>43465</v>
          </cell>
        </row>
        <row r="2094">
          <cell r="A2094" t="str">
            <v>CHALECO REFLECTIVO</v>
          </cell>
          <cell r="B2094">
            <v>1256</v>
          </cell>
          <cell r="C2094" t="str">
            <v>UNI</v>
          </cell>
          <cell r="D2094">
            <v>20961</v>
          </cell>
          <cell r="E2094">
            <v>0</v>
          </cell>
          <cell r="F2094">
            <v>40023</v>
          </cell>
          <cell r="G2094">
            <v>15080</v>
          </cell>
          <cell r="H2094">
            <v>1.39</v>
          </cell>
          <cell r="I2094">
            <v>43465</v>
          </cell>
        </row>
        <row r="2095">
          <cell r="A2095" t="str">
            <v>CHALECO REFLECTIVO DE ALTA VISIBILIDAD</v>
          </cell>
          <cell r="B2095">
            <v>3794</v>
          </cell>
          <cell r="C2095" t="str">
            <v>UNI</v>
          </cell>
          <cell r="D2095">
            <v>13704</v>
          </cell>
          <cell r="E2095">
            <v>0</v>
          </cell>
          <cell r="F2095">
            <v>43273</v>
          </cell>
          <cell r="G2095">
            <v>13051</v>
          </cell>
          <cell r="H2095">
            <v>1.05</v>
          </cell>
          <cell r="I2095">
            <v>43465</v>
          </cell>
        </row>
        <row r="2096">
          <cell r="A2096" t="str">
            <v>CHALECO SALVAVIDAS</v>
          </cell>
          <cell r="B2096">
            <v>105737</v>
          </cell>
          <cell r="C2096" t="str">
            <v>UNI</v>
          </cell>
          <cell r="D2096">
            <v>63250</v>
          </cell>
          <cell r="E2096">
            <v>0</v>
          </cell>
          <cell r="F2096">
            <v>42410</v>
          </cell>
          <cell r="G2096">
            <v>55000</v>
          </cell>
          <cell r="H2096">
            <v>1.1499999999999999</v>
          </cell>
          <cell r="I2096">
            <v>43465</v>
          </cell>
        </row>
        <row r="2097">
          <cell r="A2097" t="str">
            <v>CHALECOS SALVAVIDAS REFLECTIVOS</v>
          </cell>
          <cell r="B2097">
            <v>105495</v>
          </cell>
          <cell r="C2097" t="str">
            <v>UNI</v>
          </cell>
          <cell r="D2097">
            <v>59950</v>
          </cell>
          <cell r="E2097">
            <v>0</v>
          </cell>
          <cell r="F2097">
            <v>42872</v>
          </cell>
          <cell r="G2097">
            <v>55000</v>
          </cell>
          <cell r="H2097">
            <v>1.0900000000000001</v>
          </cell>
          <cell r="I2097">
            <v>43465</v>
          </cell>
        </row>
        <row r="2098">
          <cell r="A2098" t="str">
            <v>CHAPA ESCRITORIO mueble cajón 20 - 25 mm</v>
          </cell>
          <cell r="B2098">
            <v>106487</v>
          </cell>
          <cell r="C2098" t="str">
            <v>UNI</v>
          </cell>
          <cell r="D2098">
            <v>10028</v>
          </cell>
          <cell r="E2098">
            <v>0</v>
          </cell>
          <cell r="F2098">
            <v>42996</v>
          </cell>
          <cell r="G2098">
            <v>9200</v>
          </cell>
          <cell r="H2098">
            <v>1.0900000000000001</v>
          </cell>
          <cell r="I2098">
            <v>43465</v>
          </cell>
        </row>
        <row r="2099">
          <cell r="A2099" t="str">
            <v>Chapetas ( para barras de giro)0.08x0.06m) **</v>
          </cell>
          <cell r="B2099">
            <v>102635</v>
          </cell>
          <cell r="C2099" t="str">
            <v>UNI</v>
          </cell>
          <cell r="D2099">
            <v>4795</v>
          </cell>
          <cell r="E2099" t="str">
            <v>T-117</v>
          </cell>
          <cell r="F2099">
            <v>40266</v>
          </cell>
          <cell r="G2099">
            <v>3500</v>
          </cell>
          <cell r="H2099">
            <v>1.37</v>
          </cell>
          <cell r="I2099">
            <v>43465</v>
          </cell>
        </row>
        <row r="2100">
          <cell r="A2100" t="str">
            <v>Chapetas para reja**</v>
          </cell>
          <cell r="B2100">
            <v>102636</v>
          </cell>
          <cell r="C2100" t="str">
            <v>UNI</v>
          </cell>
          <cell r="D2100">
            <v>4110</v>
          </cell>
          <cell r="E2100" t="str">
            <v>T-117</v>
          </cell>
          <cell r="F2100">
            <v>40267</v>
          </cell>
          <cell r="G2100">
            <v>3000</v>
          </cell>
          <cell r="H2100">
            <v>1.37</v>
          </cell>
          <cell r="I2100">
            <v>43465</v>
          </cell>
        </row>
        <row r="2101">
          <cell r="A2101" t="str">
            <v>CHAPETONES PARA ESCALERA Piscina</v>
          </cell>
          <cell r="B2101">
            <v>107126</v>
          </cell>
          <cell r="C2101" t="str">
            <v>UNI</v>
          </cell>
          <cell r="D2101">
            <v>58116</v>
          </cell>
          <cell r="E2101">
            <v>0</v>
          </cell>
          <cell r="F2101">
            <v>43396</v>
          </cell>
          <cell r="G2101">
            <v>55349</v>
          </cell>
          <cell r="H2101">
            <v>1.05</v>
          </cell>
          <cell r="I2101">
            <v>43465</v>
          </cell>
        </row>
        <row r="2102">
          <cell r="A2102" t="str">
            <v>CHAQUE GLOBO Ø1" (125-200psi)</v>
          </cell>
          <cell r="B2102">
            <v>106300</v>
          </cell>
          <cell r="C2102" t="str">
            <v>UNI</v>
          </cell>
          <cell r="D2102">
            <v>99488</v>
          </cell>
          <cell r="E2102">
            <v>0</v>
          </cell>
          <cell r="F2102">
            <v>42851</v>
          </cell>
          <cell r="G2102">
            <v>91273</v>
          </cell>
          <cell r="H2102">
            <v>1.0900000000000001</v>
          </cell>
          <cell r="I2102">
            <v>43465</v>
          </cell>
        </row>
        <row r="2103">
          <cell r="A2103" t="str">
            <v>CHASIS PARA ENSAMBLADORAS 2 x 17 -</v>
          </cell>
          <cell r="B2103">
            <v>9468</v>
          </cell>
          <cell r="C2103" t="str">
            <v>UNI</v>
          </cell>
          <cell r="D2103">
            <v>138260</v>
          </cell>
          <cell r="E2103" t="str">
            <v>2 x 17</v>
          </cell>
          <cell r="F2103">
            <v>40428</v>
          </cell>
          <cell r="G2103">
            <v>100920</v>
          </cell>
          <cell r="H2103">
            <v>1.37</v>
          </cell>
          <cell r="I2103">
            <v>43465</v>
          </cell>
        </row>
        <row r="2104">
          <cell r="A2104" t="str">
            <v>CHASIS PARA ENSAMBLADORAS 2 x 17 -</v>
          </cell>
          <cell r="B2104">
            <v>9465</v>
          </cell>
          <cell r="C2104" t="str">
            <v>UNI</v>
          </cell>
          <cell r="D2104">
            <v>154152</v>
          </cell>
          <cell r="E2104" t="str">
            <v>2 x 17</v>
          </cell>
          <cell r="F2104">
            <v>40428</v>
          </cell>
          <cell r="G2104">
            <v>112520</v>
          </cell>
          <cell r="H2104">
            <v>1.37</v>
          </cell>
          <cell r="I2104">
            <v>43465</v>
          </cell>
        </row>
        <row r="2105">
          <cell r="A2105" t="str">
            <v>CHASIS PARA ENSAMBLADORAS 2 x 32 -</v>
          </cell>
          <cell r="B2105">
            <v>9469</v>
          </cell>
          <cell r="C2105" t="str">
            <v>UNI</v>
          </cell>
          <cell r="D2105">
            <v>124117</v>
          </cell>
          <cell r="E2105" t="str">
            <v>2 x 32</v>
          </cell>
          <cell r="F2105">
            <v>40428</v>
          </cell>
          <cell r="G2105">
            <v>90596</v>
          </cell>
          <cell r="H2105">
            <v>1.37</v>
          </cell>
          <cell r="I2105">
            <v>43465</v>
          </cell>
        </row>
        <row r="2106">
          <cell r="A2106" t="str">
            <v>CHASIS PARA ENSAMBLADORAS 2 x 32 -</v>
          </cell>
          <cell r="B2106">
            <v>9466</v>
          </cell>
          <cell r="C2106" t="str">
            <v>UNI</v>
          </cell>
          <cell r="D2106">
            <v>189115</v>
          </cell>
          <cell r="E2106" t="str">
            <v>2 x 32</v>
          </cell>
          <cell r="F2106">
            <v>40428</v>
          </cell>
          <cell r="G2106">
            <v>138040</v>
          </cell>
          <cell r="H2106">
            <v>1.37</v>
          </cell>
          <cell r="I2106">
            <v>43465</v>
          </cell>
        </row>
        <row r="2107">
          <cell r="A2107" t="str">
            <v>CHASIS PARA ENSAMBLADORAS 2 x 96 -</v>
          </cell>
          <cell r="B2107">
            <v>9470</v>
          </cell>
          <cell r="C2107" t="str">
            <v>UNI</v>
          </cell>
          <cell r="D2107">
            <v>263040</v>
          </cell>
          <cell r="E2107" t="str">
            <v>2 x 96</v>
          </cell>
          <cell r="F2107">
            <v>40428</v>
          </cell>
          <cell r="G2107">
            <v>192000</v>
          </cell>
          <cell r="H2107">
            <v>1.37</v>
          </cell>
          <cell r="I2107">
            <v>43465</v>
          </cell>
        </row>
        <row r="2108">
          <cell r="A2108" t="str">
            <v>CHASIS PARA ENSAMBLADORAS 2 x 96 -</v>
          </cell>
          <cell r="B2108">
            <v>9467</v>
          </cell>
          <cell r="C2108" t="str">
            <v>UNI</v>
          </cell>
          <cell r="D2108">
            <v>359625</v>
          </cell>
          <cell r="E2108" t="str">
            <v>2 x 96</v>
          </cell>
          <cell r="F2108">
            <v>40428</v>
          </cell>
          <cell r="G2108">
            <v>262500</v>
          </cell>
          <cell r="H2108">
            <v>1.37</v>
          </cell>
          <cell r="I2108">
            <v>43465</v>
          </cell>
        </row>
        <row r="2109">
          <cell r="A2109" t="str">
            <v>CHAZO COLAPSIBLE PLASTIC+TORNILLO</v>
          </cell>
          <cell r="B2109">
            <v>104290</v>
          </cell>
          <cell r="C2109" t="str">
            <v>UNI</v>
          </cell>
          <cell r="D2109">
            <v>325</v>
          </cell>
          <cell r="E2109">
            <v>0</v>
          </cell>
          <cell r="F2109">
            <v>40940</v>
          </cell>
          <cell r="G2109">
            <v>250</v>
          </cell>
          <cell r="H2109">
            <v>1.3</v>
          </cell>
          <cell r="I2109">
            <v>43465</v>
          </cell>
        </row>
        <row r="2110">
          <cell r="A2110" t="str">
            <v>CHAZO COLAPSIBLE PLASTIC+TORNILLO</v>
          </cell>
          <cell r="B2110">
            <v>104294</v>
          </cell>
          <cell r="C2110" t="str">
            <v>UNI</v>
          </cell>
          <cell r="D2110">
            <v>425</v>
          </cell>
          <cell r="E2110">
            <v>0</v>
          </cell>
          <cell r="F2110">
            <v>43378</v>
          </cell>
          <cell r="G2110">
            <v>405</v>
          </cell>
          <cell r="H2110">
            <v>1.05</v>
          </cell>
          <cell r="I2110">
            <v>43465</v>
          </cell>
        </row>
        <row r="2111">
          <cell r="A2111" t="str">
            <v>CHAZO DE 1/4 COLAPS+TORNILLO"**</v>
          </cell>
          <cell r="B2111">
            <v>103101</v>
          </cell>
          <cell r="C2111" t="str">
            <v>UNI</v>
          </cell>
          <cell r="D2111">
            <v>116</v>
          </cell>
          <cell r="E2111" t="str">
            <v>Caja de 100</v>
          </cell>
          <cell r="F2111">
            <v>43266</v>
          </cell>
          <cell r="G2111">
            <v>110</v>
          </cell>
          <cell r="H2111">
            <v>1.05</v>
          </cell>
          <cell r="I2111">
            <v>43465</v>
          </cell>
        </row>
        <row r="2112">
          <cell r="A2112" t="str">
            <v>CHAZO EXPANSIVO 21/2"X3/8"</v>
          </cell>
          <cell r="B2112">
            <v>102921</v>
          </cell>
          <cell r="C2112" t="str">
            <v>UNI</v>
          </cell>
          <cell r="D2112">
            <v>411</v>
          </cell>
          <cell r="E2112">
            <v>318070</v>
          </cell>
          <cell r="F2112">
            <v>43299</v>
          </cell>
          <cell r="G2112">
            <v>391</v>
          </cell>
          <cell r="H2112">
            <v>1.05</v>
          </cell>
          <cell r="I2112">
            <v>43465</v>
          </cell>
        </row>
        <row r="2113">
          <cell r="A2113" t="str">
            <v>CHAZO PLASTICO 3/8"</v>
          </cell>
          <cell r="B2113">
            <v>103255</v>
          </cell>
          <cell r="C2113" t="str">
            <v>DOCEN</v>
          </cell>
          <cell r="D2113">
            <v>140</v>
          </cell>
          <cell r="E2113">
            <v>0</v>
          </cell>
          <cell r="F2113">
            <v>43196</v>
          </cell>
          <cell r="G2113">
            <v>133</v>
          </cell>
          <cell r="H2113">
            <v>1.05</v>
          </cell>
          <cell r="I2113">
            <v>43465</v>
          </cell>
        </row>
        <row r="2114">
          <cell r="A2114" t="str">
            <v>CHAZO PLASTICO 3/8"X2"</v>
          </cell>
          <cell r="B2114">
            <v>105241</v>
          </cell>
          <cell r="C2114" t="str">
            <v>UNI</v>
          </cell>
          <cell r="D2114">
            <v>14</v>
          </cell>
          <cell r="E2114">
            <v>0</v>
          </cell>
          <cell r="F2114">
            <v>43080</v>
          </cell>
          <cell r="G2114">
            <v>12.5</v>
          </cell>
          <cell r="H2114">
            <v>1.0900000000000001</v>
          </cell>
          <cell r="I2114">
            <v>43465</v>
          </cell>
        </row>
        <row r="2115">
          <cell r="A2115" t="str">
            <v>CHAZO PLASTICO NEGRO ESTRIADO 5/16</v>
          </cell>
          <cell r="B2115">
            <v>106493</v>
          </cell>
          <cell r="C2115" t="str">
            <v>UNI</v>
          </cell>
          <cell r="D2115">
            <v>35</v>
          </cell>
          <cell r="E2115">
            <v>0</v>
          </cell>
          <cell r="F2115">
            <v>43193</v>
          </cell>
          <cell r="G2115">
            <v>33</v>
          </cell>
          <cell r="H2115">
            <v>1.05</v>
          </cell>
          <cell r="I2115">
            <v>43465</v>
          </cell>
        </row>
        <row r="2116">
          <cell r="A2116" t="str">
            <v>CHAZO PUNTILLA 2 7/8" X 1/4"</v>
          </cell>
          <cell r="B2116">
            <v>104869</v>
          </cell>
          <cell r="C2116" t="str">
            <v>UNI</v>
          </cell>
          <cell r="D2116">
            <v>129</v>
          </cell>
          <cell r="E2116">
            <v>0</v>
          </cell>
          <cell r="F2116">
            <v>43391</v>
          </cell>
          <cell r="G2116">
            <v>123</v>
          </cell>
          <cell r="H2116">
            <v>1.05</v>
          </cell>
          <cell r="I2116">
            <v>43465</v>
          </cell>
        </row>
        <row r="2117">
          <cell r="A2117" t="str">
            <v>Chazo puntilla de 1/4"+Torn. puntilla de 3 1/2</v>
          </cell>
          <cell r="B2117">
            <v>104812</v>
          </cell>
          <cell r="C2117" t="str">
            <v>UNI</v>
          </cell>
          <cell r="D2117">
            <v>276</v>
          </cell>
          <cell r="E2117">
            <v>0</v>
          </cell>
          <cell r="F2117">
            <v>43167</v>
          </cell>
          <cell r="G2117">
            <v>263</v>
          </cell>
          <cell r="H2117">
            <v>1.05</v>
          </cell>
          <cell r="I2117">
            <v>43465</v>
          </cell>
        </row>
        <row r="2118">
          <cell r="A2118" t="str">
            <v>CHAZO PUNTILLA DE 1/4X11/4"</v>
          </cell>
          <cell r="B2118">
            <v>104303</v>
          </cell>
          <cell r="C2118" t="str">
            <v>UNI</v>
          </cell>
          <cell r="D2118">
            <v>106</v>
          </cell>
          <cell r="E2118">
            <v>0</v>
          </cell>
          <cell r="F2118">
            <v>43213</v>
          </cell>
          <cell r="G2118">
            <v>101</v>
          </cell>
          <cell r="H2118">
            <v>1.05</v>
          </cell>
          <cell r="I2118">
            <v>43465</v>
          </cell>
        </row>
        <row r="2119">
          <cell r="A2119" t="str">
            <v>CHAZO+TORNILLO MULTIUSO 1/4"</v>
          </cell>
          <cell r="B2119">
            <v>103117</v>
          </cell>
          <cell r="C2119" t="str">
            <v>UNI</v>
          </cell>
          <cell r="D2119">
            <v>105</v>
          </cell>
          <cell r="E2119">
            <v>0</v>
          </cell>
          <cell r="F2119">
            <v>43180</v>
          </cell>
          <cell r="G2119">
            <v>100</v>
          </cell>
          <cell r="H2119">
            <v>1.05</v>
          </cell>
          <cell r="I2119">
            <v>43465</v>
          </cell>
        </row>
        <row r="2120">
          <cell r="A2120" t="str">
            <v>CHAZOS DE MADERA (NO USAR)</v>
          </cell>
          <cell r="B2120">
            <v>3287</v>
          </cell>
          <cell r="C2120" t="str">
            <v>UNI</v>
          </cell>
          <cell r="D2120">
            <v>938</v>
          </cell>
          <cell r="E2120">
            <v>0</v>
          </cell>
          <cell r="F2120">
            <v>40588</v>
          </cell>
          <cell r="G2120">
            <v>700</v>
          </cell>
          <cell r="H2120">
            <v>1.34</v>
          </cell>
          <cell r="I2120">
            <v>43465</v>
          </cell>
        </row>
        <row r="2121">
          <cell r="A2121" t="str">
            <v>CHAZOS PLASTICO 1/4x3 1/2 " impacto concreto</v>
          </cell>
          <cell r="B2121">
            <v>483</v>
          </cell>
          <cell r="C2121" t="str">
            <v>UNI</v>
          </cell>
          <cell r="D2121">
            <v>242</v>
          </cell>
          <cell r="E2121">
            <v>318070</v>
          </cell>
          <cell r="F2121">
            <v>43222</v>
          </cell>
          <cell r="G2121">
            <v>230</v>
          </cell>
          <cell r="H2121">
            <v>1.05</v>
          </cell>
          <cell r="I2121">
            <v>43465</v>
          </cell>
        </row>
        <row r="2122">
          <cell r="A2122" t="str">
            <v>CHEQUE 1/2"</v>
          </cell>
          <cell r="B2122">
            <v>103686</v>
          </cell>
          <cell r="C2122" t="str">
            <v>UNI</v>
          </cell>
          <cell r="D2122">
            <v>71020</v>
          </cell>
          <cell r="E2122">
            <v>0</v>
          </cell>
          <cell r="F2122">
            <v>40598</v>
          </cell>
          <cell r="G2122">
            <v>53000</v>
          </cell>
          <cell r="H2122">
            <v>1.34</v>
          </cell>
          <cell r="I2122">
            <v>43465</v>
          </cell>
        </row>
        <row r="2123">
          <cell r="A2123" t="str">
            <v>CHEQUE AMORTIGUADO EXTREMO</v>
          </cell>
          <cell r="B2123">
            <v>103526</v>
          </cell>
          <cell r="C2123" t="str">
            <v>UNI</v>
          </cell>
          <cell r="D2123">
            <v>127116</v>
          </cell>
          <cell r="E2123">
            <v>0</v>
          </cell>
          <cell r="F2123">
            <v>43040</v>
          </cell>
          <cell r="G2123">
            <v>116620</v>
          </cell>
          <cell r="H2123">
            <v>1.0900000000000001</v>
          </cell>
          <cell r="I2123">
            <v>43465</v>
          </cell>
        </row>
        <row r="2124">
          <cell r="A2124" t="str">
            <v>CHEQUE AMORTIGUADO EXTREMO</v>
          </cell>
          <cell r="B2124">
            <v>103525</v>
          </cell>
          <cell r="C2124" t="str">
            <v>UNI</v>
          </cell>
          <cell r="D2124">
            <v>350736</v>
          </cell>
          <cell r="E2124">
            <v>0</v>
          </cell>
          <cell r="F2124">
            <v>42851</v>
          </cell>
          <cell r="G2124">
            <v>321776</v>
          </cell>
          <cell r="H2124">
            <v>1.0900000000000001</v>
          </cell>
          <cell r="I2124">
            <v>43465</v>
          </cell>
        </row>
        <row r="2125">
          <cell r="A2125" t="str">
            <v>CHEQUE AMORTIGUADO EXTREMO</v>
          </cell>
          <cell r="B2125">
            <v>106273</v>
          </cell>
          <cell r="C2125" t="str">
            <v>UNI</v>
          </cell>
          <cell r="D2125">
            <v>316246</v>
          </cell>
          <cell r="E2125">
            <v>0</v>
          </cell>
          <cell r="F2125">
            <v>43276</v>
          </cell>
          <cell r="G2125">
            <v>301187</v>
          </cell>
          <cell r="H2125">
            <v>1.05</v>
          </cell>
          <cell r="I2125">
            <v>43465</v>
          </cell>
        </row>
        <row r="2126">
          <cell r="A2126" t="str">
            <v>CHEQUE AMORTIGUADO EXTREMO</v>
          </cell>
          <cell r="B2126">
            <v>106272</v>
          </cell>
          <cell r="C2126" t="str">
            <v>UNI</v>
          </cell>
          <cell r="D2126">
            <v>262445</v>
          </cell>
          <cell r="E2126">
            <v>0</v>
          </cell>
          <cell r="F2126">
            <v>43276</v>
          </cell>
          <cell r="G2126">
            <v>249948</v>
          </cell>
          <cell r="H2126">
            <v>1.05</v>
          </cell>
          <cell r="I2126">
            <v>43465</v>
          </cell>
        </row>
        <row r="2127">
          <cell r="A2127" t="str">
            <v>CHEQUE AMORTIGUADO EXTREMO</v>
          </cell>
          <cell r="B2127">
            <v>106274</v>
          </cell>
          <cell r="C2127" t="str">
            <v>UNI</v>
          </cell>
          <cell r="D2127">
            <v>350736</v>
          </cell>
          <cell r="E2127">
            <v>0</v>
          </cell>
          <cell r="F2127">
            <v>42849</v>
          </cell>
          <cell r="G2127">
            <v>321776</v>
          </cell>
          <cell r="H2127">
            <v>1.0900000000000001</v>
          </cell>
          <cell r="I2127">
            <v>43465</v>
          </cell>
        </row>
        <row r="2128">
          <cell r="A2128" t="str">
            <v>CHEQUE AMORTIGUADO EXTREMO</v>
          </cell>
          <cell r="B2128">
            <v>106275</v>
          </cell>
          <cell r="C2128" t="str">
            <v>UNI</v>
          </cell>
          <cell r="D2128">
            <v>756947</v>
          </cell>
          <cell r="E2128">
            <v>0</v>
          </cell>
          <cell r="F2128">
            <v>43276</v>
          </cell>
          <cell r="G2128">
            <v>720902</v>
          </cell>
          <cell r="H2128">
            <v>1.05</v>
          </cell>
          <cell r="I2128">
            <v>43465</v>
          </cell>
        </row>
        <row r="2129">
          <cell r="A2129" t="str">
            <v>Cheque bridado acero al carbon d=2" **</v>
          </cell>
          <cell r="B2129">
            <v>100055</v>
          </cell>
          <cell r="C2129" t="str">
            <v>UNI</v>
          </cell>
          <cell r="D2129">
            <v>343267</v>
          </cell>
          <cell r="E2129" t="str">
            <v>CHEC 02</v>
          </cell>
          <cell r="F2129">
            <v>40241</v>
          </cell>
          <cell r="G2129">
            <v>250560</v>
          </cell>
          <cell r="H2129">
            <v>1.37</v>
          </cell>
          <cell r="I2129">
            <v>43465</v>
          </cell>
        </row>
        <row r="2130">
          <cell r="A2130" t="str">
            <v>Cheque bridado acero al carbon d=3" **</v>
          </cell>
          <cell r="B2130">
            <v>100057</v>
          </cell>
          <cell r="C2130" t="str">
            <v>UNI</v>
          </cell>
          <cell r="D2130">
            <v>874060</v>
          </cell>
          <cell r="E2130" t="str">
            <v>CHEC 02</v>
          </cell>
          <cell r="F2130">
            <v>40241</v>
          </cell>
          <cell r="G2130">
            <v>638000</v>
          </cell>
          <cell r="H2130">
            <v>1.37</v>
          </cell>
          <cell r="I2130">
            <v>43465</v>
          </cell>
        </row>
        <row r="2131">
          <cell r="A2131" t="str">
            <v>Cheque bridado acero al carbon d=4" **</v>
          </cell>
          <cell r="B2131">
            <v>100060</v>
          </cell>
          <cell r="C2131" t="str">
            <v>UNI</v>
          </cell>
          <cell r="D2131">
            <v>1125432</v>
          </cell>
          <cell r="E2131" t="str">
            <v>CHEC 02</v>
          </cell>
          <cell r="F2131">
            <v>39664</v>
          </cell>
          <cell r="G2131">
            <v>765600</v>
          </cell>
          <cell r="H2131">
            <v>1.47</v>
          </cell>
          <cell r="I2131">
            <v>43465</v>
          </cell>
        </row>
        <row r="2132">
          <cell r="A2132" t="str">
            <v>CHEQUE CORTINA HORIZONTAL TIPO HI ½"</v>
          </cell>
          <cell r="B2132">
            <v>2015</v>
          </cell>
          <cell r="C2132" t="str">
            <v>UNI</v>
          </cell>
          <cell r="D2132">
            <v>36146</v>
          </cell>
          <cell r="E2132" t="str">
            <v>CHEC 02</v>
          </cell>
          <cell r="F2132">
            <v>43363</v>
          </cell>
          <cell r="G2132">
            <v>34425</v>
          </cell>
          <cell r="H2132">
            <v>1.05</v>
          </cell>
          <cell r="I2132">
            <v>43465</v>
          </cell>
        </row>
        <row r="2133">
          <cell r="A2133" t="str">
            <v>CHEQUE CORTINA HORIZONTAL TIPO HI 1½"</v>
          </cell>
          <cell r="B2133">
            <v>815</v>
          </cell>
          <cell r="C2133" t="str">
            <v>UNI</v>
          </cell>
          <cell r="D2133">
            <v>153048</v>
          </cell>
          <cell r="E2133" t="str">
            <v>CHEC 10</v>
          </cell>
          <cell r="F2133">
            <v>43172</v>
          </cell>
          <cell r="G2133">
            <v>145760</v>
          </cell>
          <cell r="H2133">
            <v>1.05</v>
          </cell>
          <cell r="I2133">
            <v>43465</v>
          </cell>
        </row>
        <row r="2134">
          <cell r="A2134" t="str">
            <v>CHEQUE CORTINA HORIZONTAL TIPO HI 3/4"</v>
          </cell>
          <cell r="B2134">
            <v>2016</v>
          </cell>
          <cell r="C2134" t="str">
            <v>UNI</v>
          </cell>
          <cell r="D2134">
            <v>238380</v>
          </cell>
          <cell r="E2134" t="str">
            <v>CHEC 04</v>
          </cell>
          <cell r="F2134">
            <v>40241</v>
          </cell>
          <cell r="G2134">
            <v>174000</v>
          </cell>
          <cell r="H2134">
            <v>1.37</v>
          </cell>
          <cell r="I2134">
            <v>43465</v>
          </cell>
        </row>
        <row r="2135">
          <cell r="A2135" t="str">
            <v>CHEQUE CORTINA Ø 1"(125-200PSI)SELLO</v>
          </cell>
          <cell r="B2135">
            <v>105460</v>
          </cell>
          <cell r="C2135" t="str">
            <v>UNI</v>
          </cell>
          <cell r="D2135">
            <v>83160</v>
          </cell>
          <cell r="E2135" t="str">
            <v>CHEC 02</v>
          </cell>
          <cell r="F2135">
            <v>43326</v>
          </cell>
          <cell r="G2135">
            <v>79199.600000000006</v>
          </cell>
          <cell r="H2135">
            <v>1.05</v>
          </cell>
          <cell r="I2135">
            <v>43465</v>
          </cell>
        </row>
        <row r="2136">
          <cell r="A2136" t="str">
            <v>CHEQUE CORTINA Ø 11/2"(125-200PSI)SELLO</v>
          </cell>
          <cell r="B2136">
            <v>105462</v>
          </cell>
          <cell r="C2136" t="str">
            <v>UNI</v>
          </cell>
          <cell r="D2136">
            <v>155458</v>
          </cell>
          <cell r="E2136" t="str">
            <v>CHEC 02</v>
          </cell>
          <cell r="F2136">
            <v>42509</v>
          </cell>
          <cell r="G2136">
            <v>135181</v>
          </cell>
          <cell r="H2136">
            <v>1.1499999999999999</v>
          </cell>
          <cell r="I2136">
            <v>43465</v>
          </cell>
        </row>
        <row r="2137">
          <cell r="A2137" t="str">
            <v>CHEQUE CORTINA Ø 11/4"(125-200PSI)SELLO</v>
          </cell>
          <cell r="B2137">
            <v>105461</v>
          </cell>
          <cell r="C2137" t="str">
            <v>UNI</v>
          </cell>
          <cell r="D2137">
            <v>122767</v>
          </cell>
          <cell r="E2137" t="str">
            <v>CHEC 02</v>
          </cell>
          <cell r="F2137">
            <v>42509</v>
          </cell>
          <cell r="G2137">
            <v>106754</v>
          </cell>
          <cell r="H2137">
            <v>1.1499999999999999</v>
          </cell>
          <cell r="I2137">
            <v>43465</v>
          </cell>
        </row>
        <row r="2138">
          <cell r="A2138" t="str">
            <v>CHEQUE CORTINA Ø 2"(125-200PSI)SELLO</v>
          </cell>
          <cell r="B2138">
            <v>105463</v>
          </cell>
          <cell r="C2138" t="str">
            <v>UNI</v>
          </cell>
          <cell r="D2138">
            <v>213287</v>
          </cell>
          <cell r="E2138" t="str">
            <v>CHEC 02</v>
          </cell>
          <cell r="F2138">
            <v>42509</v>
          </cell>
          <cell r="G2138">
            <v>185467</v>
          </cell>
          <cell r="H2138">
            <v>1.1499999999999999</v>
          </cell>
          <cell r="I2138">
            <v>43465</v>
          </cell>
        </row>
        <row r="2139">
          <cell r="A2139" t="str">
            <v>CHEQUE CORTINA RW DE 4"</v>
          </cell>
          <cell r="B2139">
            <v>105464</v>
          </cell>
          <cell r="C2139" t="str">
            <v>UNI</v>
          </cell>
          <cell r="D2139">
            <v>1357242</v>
          </cell>
          <cell r="E2139">
            <v>0</v>
          </cell>
          <cell r="F2139">
            <v>41932</v>
          </cell>
          <cell r="G2139">
            <v>1077176</v>
          </cell>
          <cell r="H2139">
            <v>1.26</v>
          </cell>
          <cell r="I2139">
            <v>43465</v>
          </cell>
        </row>
        <row r="2140">
          <cell r="A2140" t="str">
            <v>CHEQUE DE BOLA BRONCE 1 1/2"</v>
          </cell>
          <cell r="B2140">
            <v>107248</v>
          </cell>
          <cell r="C2140" t="str">
            <v>UNI</v>
          </cell>
          <cell r="D2140">
            <v>289884</v>
          </cell>
          <cell r="E2140">
            <v>0</v>
          </cell>
          <cell r="F2140">
            <v>43411</v>
          </cell>
          <cell r="G2140">
            <v>276080</v>
          </cell>
          <cell r="H2140">
            <v>1.05</v>
          </cell>
          <cell r="I2140">
            <v>43465</v>
          </cell>
        </row>
        <row r="2141">
          <cell r="A2141" t="str">
            <v>CHEQUE DE BOLA BRONCE 11/2"</v>
          </cell>
          <cell r="B2141">
            <v>107021</v>
          </cell>
          <cell r="C2141" t="str">
            <v>UNI</v>
          </cell>
          <cell r="D2141">
            <v>289884</v>
          </cell>
          <cell r="E2141">
            <v>0</v>
          </cell>
          <cell r="F2141">
            <v>43357</v>
          </cell>
          <cell r="G2141">
            <v>276080</v>
          </cell>
          <cell r="H2141">
            <v>1.05</v>
          </cell>
          <cell r="I2141">
            <v>43465</v>
          </cell>
        </row>
        <row r="2142">
          <cell r="A2142" t="str">
            <v>CHEQUE DE BOLA BRONCE 3"</v>
          </cell>
          <cell r="B2142">
            <v>107250</v>
          </cell>
          <cell r="C2142" t="str">
            <v>UNI</v>
          </cell>
          <cell r="D2142">
            <v>754698</v>
          </cell>
          <cell r="E2142">
            <v>0</v>
          </cell>
          <cell r="F2142">
            <v>43411</v>
          </cell>
          <cell r="G2142">
            <v>718760</v>
          </cell>
          <cell r="H2142">
            <v>1.05</v>
          </cell>
          <cell r="I2142">
            <v>43465</v>
          </cell>
        </row>
        <row r="2143">
          <cell r="A2143" t="str">
            <v>CHEQUE DE BOLA BRONCE 3"</v>
          </cell>
          <cell r="B2143">
            <v>107178</v>
          </cell>
          <cell r="C2143" t="str">
            <v>UNI</v>
          </cell>
          <cell r="D2143">
            <v>754698</v>
          </cell>
          <cell r="E2143">
            <v>0</v>
          </cell>
          <cell r="F2143">
            <v>43395</v>
          </cell>
          <cell r="G2143">
            <v>718760</v>
          </cell>
          <cell r="H2143">
            <v>1.05</v>
          </cell>
          <cell r="I2143">
            <v>43465</v>
          </cell>
        </row>
        <row r="2144">
          <cell r="A2144" t="str">
            <v>CHEQUE DE BOLA BRONCE 4"</v>
          </cell>
          <cell r="B2144">
            <v>107180</v>
          </cell>
          <cell r="C2144" t="str">
            <v>UNI</v>
          </cell>
          <cell r="D2144">
            <v>1362955</v>
          </cell>
          <cell r="E2144">
            <v>0</v>
          </cell>
          <cell r="F2144">
            <v>43395</v>
          </cell>
          <cell r="G2144">
            <v>1298052</v>
          </cell>
          <cell r="H2144">
            <v>1.05</v>
          </cell>
          <cell r="I2144">
            <v>43465</v>
          </cell>
        </row>
        <row r="2145">
          <cell r="A2145" t="str">
            <v>CHEQUE GLOBO 1/2”-200PSI</v>
          </cell>
          <cell r="B2145">
            <v>106329</v>
          </cell>
          <cell r="C2145" t="str">
            <v>UNI</v>
          </cell>
          <cell r="D2145">
            <v>51169</v>
          </cell>
          <cell r="E2145">
            <v>0</v>
          </cell>
          <cell r="F2145">
            <v>43371</v>
          </cell>
          <cell r="G2145">
            <v>48732</v>
          </cell>
          <cell r="H2145">
            <v>1.05</v>
          </cell>
          <cell r="I2145">
            <v>43465</v>
          </cell>
        </row>
        <row r="2146">
          <cell r="A2146" t="str">
            <v>CHEQUE GLOBO Ø2 1/2"(125/200)</v>
          </cell>
          <cell r="B2146">
            <v>106319</v>
          </cell>
          <cell r="C2146" t="str">
            <v>UNI</v>
          </cell>
          <cell r="D2146">
            <v>416783</v>
          </cell>
          <cell r="E2146">
            <v>0</v>
          </cell>
          <cell r="F2146">
            <v>42853</v>
          </cell>
          <cell r="G2146">
            <v>382370</v>
          </cell>
          <cell r="H2146">
            <v>1.0900000000000001</v>
          </cell>
          <cell r="I2146">
            <v>43465</v>
          </cell>
        </row>
        <row r="2147">
          <cell r="A2147" t="str">
            <v>CHEQUE GLOBO Ø2" (125-200psi)</v>
          </cell>
          <cell r="B2147">
            <v>106299</v>
          </cell>
          <cell r="C2147" t="str">
            <v>UNI</v>
          </cell>
          <cell r="D2147">
            <v>391335</v>
          </cell>
          <cell r="E2147">
            <v>0</v>
          </cell>
          <cell r="F2147">
            <v>42851</v>
          </cell>
          <cell r="G2147">
            <v>359023</v>
          </cell>
          <cell r="H2147">
            <v>1.0900000000000001</v>
          </cell>
          <cell r="I2147">
            <v>43465</v>
          </cell>
        </row>
        <row r="2148">
          <cell r="A2148" t="str">
            <v>CHEQUE HIDRO 3" PARA SISTEMA. EYECTOR</v>
          </cell>
          <cell r="B2148">
            <v>104451</v>
          </cell>
          <cell r="C2148" t="str">
            <v>UNI</v>
          </cell>
          <cell r="D2148">
            <v>408291</v>
          </cell>
          <cell r="E2148">
            <v>0</v>
          </cell>
          <cell r="F2148">
            <v>41121</v>
          </cell>
          <cell r="G2148">
            <v>314070</v>
          </cell>
          <cell r="H2148">
            <v>1.3</v>
          </cell>
          <cell r="I2148">
            <v>43465</v>
          </cell>
        </row>
        <row r="2149">
          <cell r="A2149" t="str">
            <v>CHEQUE HIDRO 3" PARA SISTEMA. EYECTOR</v>
          </cell>
          <cell r="B2149">
            <v>106318</v>
          </cell>
          <cell r="C2149" t="str">
            <v>UNI</v>
          </cell>
          <cell r="D2149">
            <v>529995</v>
          </cell>
          <cell r="E2149">
            <v>0</v>
          </cell>
          <cell r="F2149">
            <v>42853</v>
          </cell>
          <cell r="G2149">
            <v>486234</v>
          </cell>
          <cell r="H2149">
            <v>1.0900000000000001</v>
          </cell>
          <cell r="I2149">
            <v>43465</v>
          </cell>
        </row>
        <row r="2150">
          <cell r="A2150" t="str">
            <v>CHEQUE HIDRO BRIDADO Ø3”-300PSI</v>
          </cell>
          <cell r="B2150">
            <v>106317</v>
          </cell>
          <cell r="C2150" t="str">
            <v>UNI</v>
          </cell>
          <cell r="D2150">
            <v>529995</v>
          </cell>
          <cell r="E2150">
            <v>0</v>
          </cell>
          <cell r="F2150">
            <v>42853</v>
          </cell>
          <cell r="G2150">
            <v>486234</v>
          </cell>
          <cell r="H2150">
            <v>1.0900000000000001</v>
          </cell>
          <cell r="I2150">
            <v>43465</v>
          </cell>
        </row>
        <row r="2151">
          <cell r="A2151" t="str">
            <v>CHEQUE HIDRO Ø 3/4” VERTICAL (150-200</v>
          </cell>
          <cell r="B2151">
            <v>106388</v>
          </cell>
          <cell r="C2151" t="str">
            <v>UNI</v>
          </cell>
          <cell r="D2151">
            <v>39535</v>
          </cell>
          <cell r="E2151">
            <v>0</v>
          </cell>
          <cell r="F2151">
            <v>42877</v>
          </cell>
          <cell r="G2151">
            <v>36271</v>
          </cell>
          <cell r="H2151">
            <v>1.0900000000000001</v>
          </cell>
          <cell r="I2151">
            <v>43465</v>
          </cell>
        </row>
        <row r="2152">
          <cell r="A2152" t="str">
            <v>CHEQUE HIDRO ROSCADO 1 1/2"</v>
          </cell>
          <cell r="B2152">
            <v>107215</v>
          </cell>
          <cell r="C2152" t="str">
            <v>UNI</v>
          </cell>
          <cell r="D2152">
            <v>118952</v>
          </cell>
          <cell r="E2152">
            <v>0</v>
          </cell>
          <cell r="F2152">
            <v>43410</v>
          </cell>
          <cell r="G2152">
            <v>113288</v>
          </cell>
          <cell r="H2152">
            <v>1.05</v>
          </cell>
          <cell r="I2152">
            <v>43465</v>
          </cell>
        </row>
        <row r="2153">
          <cell r="A2153" t="str">
            <v>CHEQUE HIDRO ROSCADO 1 1/2"</v>
          </cell>
          <cell r="B2153">
            <v>107168</v>
          </cell>
          <cell r="C2153" t="str">
            <v>UNI</v>
          </cell>
          <cell r="D2153">
            <v>118952</v>
          </cell>
          <cell r="E2153">
            <v>0</v>
          </cell>
          <cell r="F2153">
            <v>43395</v>
          </cell>
          <cell r="G2153">
            <v>113288</v>
          </cell>
          <cell r="H2153">
            <v>1.05</v>
          </cell>
          <cell r="I2153">
            <v>43465</v>
          </cell>
        </row>
        <row r="2154">
          <cell r="A2154" t="str">
            <v>CHEQUE HIDRO ROSCADO 2"</v>
          </cell>
          <cell r="B2154">
            <v>107220</v>
          </cell>
          <cell r="C2154" t="str">
            <v>UNI</v>
          </cell>
          <cell r="D2154">
            <v>170294</v>
          </cell>
          <cell r="E2154">
            <v>0</v>
          </cell>
          <cell r="F2154">
            <v>43410</v>
          </cell>
          <cell r="G2154">
            <v>162185</v>
          </cell>
          <cell r="H2154">
            <v>1.05</v>
          </cell>
          <cell r="I2154">
            <v>43465</v>
          </cell>
        </row>
        <row r="2155">
          <cell r="A2155" t="str">
            <v>CHEQUE HIDRO ROSCADO 2"</v>
          </cell>
          <cell r="B2155">
            <v>107170</v>
          </cell>
          <cell r="C2155" t="str">
            <v>UNI</v>
          </cell>
          <cell r="D2155">
            <v>170294</v>
          </cell>
          <cell r="E2155">
            <v>0</v>
          </cell>
          <cell r="F2155">
            <v>43395</v>
          </cell>
          <cell r="G2155">
            <v>162185</v>
          </cell>
          <cell r="H2155">
            <v>1.05</v>
          </cell>
          <cell r="I2155">
            <v>43465</v>
          </cell>
        </row>
        <row r="2156">
          <cell r="A2156" t="str">
            <v>CHEQUE HIDROBRIDADO Ø6”-300PSI -ACERO</v>
          </cell>
          <cell r="B2156">
            <v>106332</v>
          </cell>
          <cell r="C2156" t="str">
            <v>UNI</v>
          </cell>
          <cell r="D2156">
            <v>1372325</v>
          </cell>
          <cell r="E2156">
            <v>0</v>
          </cell>
          <cell r="F2156">
            <v>43369</v>
          </cell>
          <cell r="G2156">
            <v>1306976</v>
          </cell>
          <cell r="H2156">
            <v>1.05</v>
          </cell>
          <cell r="I2156">
            <v>43465</v>
          </cell>
        </row>
        <row r="2157">
          <cell r="A2157" t="str">
            <v>CHEQUE VERTICAL 1/2" HELBERT</v>
          </cell>
          <cell r="B2157">
            <v>104292</v>
          </cell>
          <cell r="C2157" t="str">
            <v>UNI</v>
          </cell>
          <cell r="D2157">
            <v>29770</v>
          </cell>
          <cell r="E2157">
            <v>0</v>
          </cell>
          <cell r="F2157">
            <v>40940</v>
          </cell>
          <cell r="G2157">
            <v>22900</v>
          </cell>
          <cell r="H2157">
            <v>1.3</v>
          </cell>
          <cell r="I2157">
            <v>43465</v>
          </cell>
        </row>
        <row r="2158">
          <cell r="A2158" t="str">
            <v>CHEQUE VERTICAL HYDRO DE 1/2"</v>
          </cell>
          <cell r="B2158">
            <v>104548</v>
          </cell>
          <cell r="C2158" t="str">
            <v>UNI</v>
          </cell>
          <cell r="D2158">
            <v>10270</v>
          </cell>
          <cell r="E2158">
            <v>0</v>
          </cell>
          <cell r="F2158">
            <v>41162</v>
          </cell>
          <cell r="G2158">
            <v>7900</v>
          </cell>
          <cell r="H2158">
            <v>1.3</v>
          </cell>
          <cell r="I2158">
            <v>43465</v>
          </cell>
        </row>
        <row r="2159">
          <cell r="A2159" t="str">
            <v>CICATRIZANTE HORMONAL (FRASCO DE</v>
          </cell>
          <cell r="B2159">
            <v>102467</v>
          </cell>
          <cell r="C2159" t="str">
            <v>UNI</v>
          </cell>
          <cell r="D2159">
            <v>27739</v>
          </cell>
          <cell r="E2159">
            <v>0</v>
          </cell>
          <cell r="F2159">
            <v>43230</v>
          </cell>
          <cell r="G2159">
            <v>26418</v>
          </cell>
          <cell r="H2159">
            <v>1.05</v>
          </cell>
          <cell r="I2159">
            <v>43465</v>
          </cell>
        </row>
        <row r="2160">
          <cell r="A2160" t="str">
            <v>CICATRIZANTE HORMONAL PARA PODAS</v>
          </cell>
          <cell r="B2160">
            <v>104617</v>
          </cell>
          <cell r="C2160" t="str">
            <v>UNI</v>
          </cell>
          <cell r="D2160">
            <v>28600</v>
          </cell>
          <cell r="E2160">
            <v>0</v>
          </cell>
          <cell r="F2160">
            <v>41176</v>
          </cell>
          <cell r="G2160">
            <v>22000</v>
          </cell>
          <cell r="H2160">
            <v>1.3</v>
          </cell>
          <cell r="I2160">
            <v>43465</v>
          </cell>
        </row>
        <row r="2161">
          <cell r="A2161" t="str">
            <v>Cicloparqueadero M-101 Para 11 bicicletas</v>
          </cell>
          <cell r="B2161">
            <v>101362</v>
          </cell>
          <cell r="C2161" t="str">
            <v>UNI</v>
          </cell>
          <cell r="D2161">
            <v>499800</v>
          </cell>
          <cell r="E2161" t="str">
            <v>11A-07</v>
          </cell>
          <cell r="F2161">
            <v>43381</v>
          </cell>
          <cell r="G2161">
            <v>476000</v>
          </cell>
          <cell r="H2161">
            <v>1.05</v>
          </cell>
          <cell r="I2161">
            <v>43465</v>
          </cell>
        </row>
        <row r="2162">
          <cell r="A2162" t="str">
            <v>Cicloparqueadero modulo M-100 (sumin) **</v>
          </cell>
          <cell r="B2162">
            <v>100456</v>
          </cell>
          <cell r="C2162" t="str">
            <v>UNI</v>
          </cell>
          <cell r="D2162">
            <v>374850</v>
          </cell>
          <cell r="E2162" t="str">
            <v>11A-07</v>
          </cell>
          <cell r="F2162">
            <v>43186</v>
          </cell>
          <cell r="G2162">
            <v>357000</v>
          </cell>
          <cell r="H2162">
            <v>1.05</v>
          </cell>
          <cell r="I2162">
            <v>43465</v>
          </cell>
        </row>
        <row r="2163">
          <cell r="A2163" t="str">
            <v>CIELO RASO FUTURA- HUNTER-FIBRA</v>
          </cell>
          <cell r="B2163">
            <v>100776</v>
          </cell>
          <cell r="C2163" t="str">
            <v>M2</v>
          </cell>
          <cell r="D2163">
            <v>70574</v>
          </cell>
          <cell r="E2163">
            <v>0</v>
          </cell>
          <cell r="F2163">
            <v>43214</v>
          </cell>
          <cell r="G2163">
            <v>67213</v>
          </cell>
          <cell r="H2163">
            <v>1.05</v>
          </cell>
          <cell r="I2163">
            <v>43465</v>
          </cell>
        </row>
        <row r="2164">
          <cell r="A2164" t="str">
            <v>CIELO RASO MODULAR.0.60X0.60</v>
          </cell>
          <cell r="B2164">
            <v>102693</v>
          </cell>
          <cell r="C2164" t="str">
            <v>M2</v>
          </cell>
          <cell r="D2164">
            <v>24156</v>
          </cell>
          <cell r="E2164">
            <v>0</v>
          </cell>
          <cell r="F2164">
            <v>43194</v>
          </cell>
          <cell r="G2164">
            <v>23006</v>
          </cell>
          <cell r="H2164">
            <v>1.05</v>
          </cell>
          <cell r="I2164">
            <v>43465</v>
          </cell>
        </row>
        <row r="2165">
          <cell r="A2165" t="str">
            <v>CIELO RASO OWA-FUT- HUNTER-FIBRA</v>
          </cell>
          <cell r="B2165">
            <v>100770</v>
          </cell>
          <cell r="C2165" t="str">
            <v>M2</v>
          </cell>
          <cell r="D2165">
            <v>46580</v>
          </cell>
          <cell r="E2165">
            <v>0</v>
          </cell>
          <cell r="F2165">
            <v>40479</v>
          </cell>
          <cell r="G2165">
            <v>34000</v>
          </cell>
          <cell r="H2165">
            <v>1.37</v>
          </cell>
          <cell r="I2165">
            <v>43465</v>
          </cell>
        </row>
        <row r="2166">
          <cell r="A2166" t="str">
            <v>CIELO RASO PVC BLANCO BRILLANTE</v>
          </cell>
          <cell r="B2166">
            <v>105663</v>
          </cell>
          <cell r="C2166" t="str">
            <v>UNI</v>
          </cell>
          <cell r="D2166">
            <v>34361</v>
          </cell>
          <cell r="E2166">
            <v>0</v>
          </cell>
          <cell r="F2166">
            <v>43441</v>
          </cell>
          <cell r="G2166">
            <v>32725</v>
          </cell>
          <cell r="H2166">
            <v>1.05</v>
          </cell>
          <cell r="I2166">
            <v>43465</v>
          </cell>
        </row>
        <row r="2167">
          <cell r="A2167" t="str">
            <v>CIELO RASO-LAM DRY WALL</v>
          </cell>
          <cell r="B2167">
            <v>100773</v>
          </cell>
          <cell r="C2167" t="str">
            <v>M2</v>
          </cell>
          <cell r="D2167">
            <v>25981</v>
          </cell>
          <cell r="E2167">
            <v>0</v>
          </cell>
          <cell r="F2167">
            <v>40310</v>
          </cell>
          <cell r="G2167">
            <v>18964</v>
          </cell>
          <cell r="H2167">
            <v>1.37</v>
          </cell>
          <cell r="I2167">
            <v>43465</v>
          </cell>
        </row>
        <row r="2168">
          <cell r="A2168" t="str">
            <v>CIELO RASO-LAM DRY WALL</v>
          </cell>
          <cell r="B2168">
            <v>100772</v>
          </cell>
          <cell r="C2168" t="str">
            <v>M2</v>
          </cell>
          <cell r="D2168">
            <v>25981</v>
          </cell>
          <cell r="E2168">
            <v>0</v>
          </cell>
          <cell r="F2168">
            <v>40310</v>
          </cell>
          <cell r="G2168">
            <v>18964</v>
          </cell>
          <cell r="H2168">
            <v>1.37</v>
          </cell>
          <cell r="I2168">
            <v>43465</v>
          </cell>
        </row>
        <row r="2169">
          <cell r="A2169" t="str">
            <v>CIELO RASO-LAM DRY WALL</v>
          </cell>
          <cell r="B2169">
            <v>100774</v>
          </cell>
          <cell r="C2169" t="str">
            <v>M2</v>
          </cell>
          <cell r="D2169">
            <v>25981</v>
          </cell>
          <cell r="E2169">
            <v>0</v>
          </cell>
          <cell r="F2169">
            <v>40310</v>
          </cell>
          <cell r="G2169">
            <v>18964</v>
          </cell>
          <cell r="H2169">
            <v>1.37</v>
          </cell>
          <cell r="I2169">
            <v>43465</v>
          </cell>
        </row>
        <row r="2170">
          <cell r="A2170" t="str">
            <v>CIELO RASOS</v>
          </cell>
          <cell r="B2170">
            <v>4</v>
          </cell>
          <cell r="C2170">
            <v>0</v>
          </cell>
          <cell r="D2170" t="e">
            <v>#DIV/0!</v>
          </cell>
          <cell r="E2170">
            <v>0</v>
          </cell>
          <cell r="F2170">
            <v>0</v>
          </cell>
          <cell r="G2170">
            <v>0</v>
          </cell>
          <cell r="H2170" t="e">
            <v>#DIV/0!</v>
          </cell>
          <cell r="I2170">
            <v>43465</v>
          </cell>
        </row>
        <row r="2171">
          <cell r="A2171" t="str">
            <v>CieloFalsoStrech Metal Aluzinc hd10 Hunter</v>
          </cell>
          <cell r="B2171">
            <v>107219</v>
          </cell>
          <cell r="C2171" t="str">
            <v>M2</v>
          </cell>
          <cell r="D2171">
            <v>154798</v>
          </cell>
          <cell r="E2171">
            <v>0</v>
          </cell>
          <cell r="F2171">
            <v>43410</v>
          </cell>
          <cell r="G2171">
            <v>147427</v>
          </cell>
          <cell r="H2171">
            <v>1.05</v>
          </cell>
          <cell r="I2171">
            <v>43465</v>
          </cell>
        </row>
        <row r="2172">
          <cell r="A2172" t="str">
            <v>CieloRasoFalso</v>
          </cell>
          <cell r="B2172">
            <v>107224</v>
          </cell>
          <cell r="C2172" t="str">
            <v>M2</v>
          </cell>
          <cell r="D2172">
            <v>126000</v>
          </cell>
          <cell r="E2172">
            <v>0</v>
          </cell>
          <cell r="F2172">
            <v>43410</v>
          </cell>
          <cell r="G2172">
            <v>120000</v>
          </cell>
          <cell r="H2172">
            <v>1.05</v>
          </cell>
          <cell r="I2172">
            <v>43465</v>
          </cell>
        </row>
        <row r="2173">
          <cell r="A2173" t="str">
            <v>CieloRasoFalsoAluminioMiniwaveMicroperf.Pint.po</v>
          </cell>
          <cell r="B2173">
            <v>107227</v>
          </cell>
          <cell r="C2173" t="str">
            <v>M2</v>
          </cell>
          <cell r="D2173">
            <v>189000</v>
          </cell>
          <cell r="E2173">
            <v>0</v>
          </cell>
          <cell r="F2173">
            <v>43410</v>
          </cell>
          <cell r="G2173">
            <v>180000</v>
          </cell>
          <cell r="H2173">
            <v>1.05</v>
          </cell>
          <cell r="I2173">
            <v>43465</v>
          </cell>
        </row>
        <row r="2174">
          <cell r="A2174" t="str">
            <v>CieloRasoFalsoAluzinBaffle100+RelleFibraVidrio+p</v>
          </cell>
          <cell r="B2174">
            <v>107231</v>
          </cell>
          <cell r="C2174" t="str">
            <v>M2</v>
          </cell>
          <cell r="D2174">
            <v>360668</v>
          </cell>
          <cell r="E2174">
            <v>0</v>
          </cell>
          <cell r="F2174">
            <v>43410</v>
          </cell>
          <cell r="G2174">
            <v>343493</v>
          </cell>
          <cell r="H2174">
            <v>1.05</v>
          </cell>
          <cell r="I2174">
            <v>43465</v>
          </cell>
        </row>
        <row r="2175">
          <cell r="A2175" t="str">
            <v>CieloRasoFalsoPanelAbsorbenteTipoPerforado+F</v>
          </cell>
          <cell r="B2175">
            <v>107232</v>
          </cell>
          <cell r="C2175" t="str">
            <v>M2</v>
          </cell>
          <cell r="D2175">
            <v>389574</v>
          </cell>
          <cell r="E2175">
            <v>0</v>
          </cell>
          <cell r="F2175">
            <v>43410</v>
          </cell>
          <cell r="G2175">
            <v>371023</v>
          </cell>
          <cell r="H2175">
            <v>1.05</v>
          </cell>
          <cell r="I2175">
            <v>43465</v>
          </cell>
        </row>
        <row r="2176">
          <cell r="A2176" t="str">
            <v>CieloRasoTipoBandejaTile lisaSistemaClip</v>
          </cell>
          <cell r="B2176">
            <v>101452</v>
          </cell>
          <cell r="C2176" t="str">
            <v>M2</v>
          </cell>
          <cell r="D2176">
            <v>126000</v>
          </cell>
          <cell r="E2176">
            <v>20022</v>
          </cell>
          <cell r="F2176">
            <v>43272</v>
          </cell>
          <cell r="G2176">
            <v>120000</v>
          </cell>
          <cell r="H2176">
            <v>1.05</v>
          </cell>
          <cell r="I2176">
            <v>43465</v>
          </cell>
        </row>
        <row r="2177">
          <cell r="A2177" t="str">
            <v>CIERR EMPALME 10-100 PARES</v>
          </cell>
          <cell r="B2177">
            <v>2419</v>
          </cell>
          <cell r="C2177" t="str">
            <v>UNI</v>
          </cell>
          <cell r="D2177">
            <v>78000</v>
          </cell>
          <cell r="E2177">
            <v>0</v>
          </cell>
          <cell r="F2177">
            <v>41087</v>
          </cell>
          <cell r="G2177">
            <v>60000</v>
          </cell>
          <cell r="H2177">
            <v>1.3</v>
          </cell>
          <cell r="I2177">
            <v>43465</v>
          </cell>
        </row>
        <row r="2178">
          <cell r="A2178" t="str">
            <v>CIERR EMPALME TUBULAR ESTANDAR 700</v>
          </cell>
          <cell r="B2178">
            <v>2426</v>
          </cell>
          <cell r="C2178" t="str">
            <v>UNI</v>
          </cell>
          <cell r="D2178">
            <v>41948</v>
          </cell>
          <cell r="E2178">
            <v>0</v>
          </cell>
          <cell r="F2178">
            <v>40428</v>
          </cell>
          <cell r="G2178">
            <v>30619</v>
          </cell>
          <cell r="H2178">
            <v>1.37</v>
          </cell>
          <cell r="I2178">
            <v>43465</v>
          </cell>
        </row>
        <row r="2179">
          <cell r="A2179" t="str">
            <v>Cierrapuerta Hidráulico Ajustable 80 Kg</v>
          </cell>
          <cell r="B2179">
            <v>107194</v>
          </cell>
          <cell r="C2179" t="str">
            <v>UNI</v>
          </cell>
          <cell r="D2179">
            <v>114345</v>
          </cell>
          <cell r="E2179">
            <v>0</v>
          </cell>
          <cell r="F2179">
            <v>43410</v>
          </cell>
          <cell r="G2179">
            <v>108900</v>
          </cell>
          <cell r="H2179">
            <v>1.05</v>
          </cell>
          <cell r="I2179">
            <v>43465</v>
          </cell>
        </row>
        <row r="2180">
          <cell r="A2180" t="str">
            <v>Cilindro completo M-120 (sumin.) **</v>
          </cell>
          <cell r="B2180">
            <v>103030</v>
          </cell>
          <cell r="C2180" t="str">
            <v>UNI</v>
          </cell>
          <cell r="D2180">
            <v>249900</v>
          </cell>
          <cell r="E2180">
            <v>0</v>
          </cell>
          <cell r="F2180">
            <v>43222</v>
          </cell>
          <cell r="G2180">
            <v>238000</v>
          </cell>
          <cell r="H2180">
            <v>1.05</v>
          </cell>
          <cell r="I2180">
            <v>43465</v>
          </cell>
        </row>
        <row r="2181">
          <cell r="A2181" t="str">
            <v>CILINDRO GALION (NO USAR CAMBIAR POR</v>
          </cell>
          <cell r="B2181">
            <v>101248</v>
          </cell>
          <cell r="C2181" t="str">
            <v>HR</v>
          </cell>
          <cell r="D2181">
            <v>88566</v>
          </cell>
          <cell r="E2181" t="str">
            <v>DIMAPACK</v>
          </cell>
          <cell r="F2181">
            <v>42598</v>
          </cell>
          <cell r="G2181">
            <v>77014</v>
          </cell>
          <cell r="H2181">
            <v>1.1499999999999999</v>
          </cell>
          <cell r="I2181">
            <v>43465</v>
          </cell>
        </row>
        <row r="2182">
          <cell r="A2182" t="str">
            <v>CILINDRO PIPETA MEZCLA ARGON/CO2(7.0m3)</v>
          </cell>
          <cell r="B2182">
            <v>105639</v>
          </cell>
          <cell r="C2182" t="str">
            <v>UNI</v>
          </cell>
          <cell r="D2182">
            <v>183000</v>
          </cell>
          <cell r="E2182">
            <v>0</v>
          </cell>
          <cell r="F2182">
            <v>42215</v>
          </cell>
          <cell r="G2182">
            <v>150000</v>
          </cell>
          <cell r="H2182">
            <v>1.22</v>
          </cell>
          <cell r="I2182">
            <v>43465</v>
          </cell>
        </row>
        <row r="2183">
          <cell r="A2183" t="str">
            <v>CILINDRO PRUEBA CONCRETO (Alq)</v>
          </cell>
          <cell r="B2183">
            <v>1656</v>
          </cell>
          <cell r="C2183" t="str">
            <v>MES</v>
          </cell>
          <cell r="D2183">
            <v>23838</v>
          </cell>
          <cell r="E2183" t="str">
            <v>H100</v>
          </cell>
          <cell r="F2183">
            <v>40366</v>
          </cell>
          <cell r="G2183">
            <v>17400</v>
          </cell>
          <cell r="H2183">
            <v>1.37</v>
          </cell>
          <cell r="I2183">
            <v>43465</v>
          </cell>
        </row>
        <row r="2184">
          <cell r="A2184" t="str">
            <v>CINCEL PLANOHEXAGONAL DE 5/8" X 7"</v>
          </cell>
          <cell r="B2184">
            <v>484</v>
          </cell>
          <cell r="C2184" t="str">
            <v>UNI</v>
          </cell>
          <cell r="D2184">
            <v>13802</v>
          </cell>
          <cell r="E2184">
            <v>331292</v>
          </cell>
          <cell r="F2184">
            <v>40795</v>
          </cell>
          <cell r="G2184">
            <v>10300</v>
          </cell>
          <cell r="H2184">
            <v>1.34</v>
          </cell>
          <cell r="I2184">
            <v>43465</v>
          </cell>
        </row>
        <row r="2185">
          <cell r="A2185" t="str">
            <v>Cinta</v>
          </cell>
          <cell r="B2185">
            <v>102920</v>
          </cell>
          <cell r="C2185" t="str">
            <v>Rollo</v>
          </cell>
          <cell r="D2185">
            <v>102460</v>
          </cell>
          <cell r="E2185" t="str">
            <v>76CT1/0</v>
          </cell>
          <cell r="F2185">
            <v>42976</v>
          </cell>
          <cell r="G2185">
            <v>94000</v>
          </cell>
          <cell r="H2185">
            <v>1.0900000000000001</v>
          </cell>
          <cell r="I2185">
            <v>43465</v>
          </cell>
        </row>
        <row r="2186">
          <cell r="A2186" t="str">
            <v>CINTA ACERO INOX. 5/8" BAND-IT</v>
          </cell>
          <cell r="B2186">
            <v>104564</v>
          </cell>
          <cell r="C2186" t="str">
            <v>ML</v>
          </cell>
          <cell r="D2186">
            <v>1833</v>
          </cell>
          <cell r="E2186">
            <v>0</v>
          </cell>
          <cell r="F2186">
            <v>43182</v>
          </cell>
          <cell r="G2186">
            <v>1746</v>
          </cell>
          <cell r="H2186">
            <v>1.05</v>
          </cell>
          <cell r="I2186">
            <v>43465</v>
          </cell>
        </row>
        <row r="2187">
          <cell r="A2187" t="str">
            <v>Cinta aislante 3M temflex (18mm)</v>
          </cell>
          <cell r="B2187">
            <v>103537</v>
          </cell>
          <cell r="C2187" t="str">
            <v>ROLLO</v>
          </cell>
          <cell r="D2187">
            <v>3640</v>
          </cell>
          <cell r="E2187">
            <v>0</v>
          </cell>
          <cell r="F2187">
            <v>41207</v>
          </cell>
          <cell r="G2187">
            <v>2800</v>
          </cell>
          <cell r="H2187">
            <v>1.3</v>
          </cell>
          <cell r="I2187">
            <v>43465</v>
          </cell>
        </row>
        <row r="2188">
          <cell r="A2188" t="str">
            <v>CINTA AISLANTE COLOR NEGRO-19MM POR</v>
          </cell>
          <cell r="B2188">
            <v>104541</v>
          </cell>
          <cell r="C2188" t="str">
            <v>UNI</v>
          </cell>
          <cell r="D2188">
            <v>2153</v>
          </cell>
          <cell r="E2188">
            <v>0</v>
          </cell>
          <cell r="F2188">
            <v>43180</v>
          </cell>
          <cell r="G2188">
            <v>2050</v>
          </cell>
          <cell r="H2188">
            <v>1.05</v>
          </cell>
          <cell r="I2188">
            <v>43465</v>
          </cell>
        </row>
        <row r="2189">
          <cell r="A2189" t="str">
            <v>CINTA AISLANTE GRANDE ECONOMICA</v>
          </cell>
          <cell r="B2189">
            <v>1250</v>
          </cell>
          <cell r="C2189" t="str">
            <v>ROLLO</v>
          </cell>
          <cell r="D2189">
            <v>2715</v>
          </cell>
          <cell r="E2189">
            <v>0</v>
          </cell>
          <cell r="F2189">
            <v>41876</v>
          </cell>
          <cell r="G2189">
            <v>2155</v>
          </cell>
          <cell r="H2189">
            <v>1.26</v>
          </cell>
          <cell r="I2189">
            <v>43465</v>
          </cell>
        </row>
        <row r="2190">
          <cell r="A2190" t="str">
            <v>Cinta Aislante Super33 19mm x 20mt 3M</v>
          </cell>
          <cell r="B2190">
            <v>106570</v>
          </cell>
          <cell r="C2190" t="str">
            <v>RLL</v>
          </cell>
          <cell r="D2190">
            <v>13545</v>
          </cell>
          <cell r="E2190">
            <v>0</v>
          </cell>
          <cell r="F2190">
            <v>43432</v>
          </cell>
          <cell r="G2190">
            <v>12900</v>
          </cell>
          <cell r="H2190">
            <v>1.05</v>
          </cell>
          <cell r="I2190">
            <v>43465</v>
          </cell>
        </row>
        <row r="2191">
          <cell r="A2191" t="str">
            <v>Cinta Antideslizante 2 cm negra</v>
          </cell>
          <cell r="B2191">
            <v>103539</v>
          </cell>
          <cell r="C2191" t="str">
            <v>ML</v>
          </cell>
          <cell r="D2191">
            <v>4603</v>
          </cell>
          <cell r="E2191">
            <v>0</v>
          </cell>
          <cell r="F2191">
            <v>40519</v>
          </cell>
          <cell r="G2191">
            <v>3360</v>
          </cell>
          <cell r="H2191">
            <v>1.37</v>
          </cell>
          <cell r="I2191">
            <v>43465</v>
          </cell>
        </row>
        <row r="2192">
          <cell r="A2192" t="str">
            <v>CINTA ANTIDESLIZANTE MINERAL FUNDIDO</v>
          </cell>
          <cell r="B2192">
            <v>103144</v>
          </cell>
          <cell r="C2192" t="str">
            <v>ML</v>
          </cell>
          <cell r="D2192">
            <v>16158</v>
          </cell>
          <cell r="E2192">
            <v>0</v>
          </cell>
          <cell r="F2192">
            <v>43213</v>
          </cell>
          <cell r="G2192">
            <v>15389</v>
          </cell>
          <cell r="H2192">
            <v>1.05</v>
          </cell>
          <cell r="I2192">
            <v>43465</v>
          </cell>
        </row>
        <row r="2193">
          <cell r="A2193" t="str">
            <v>CINTA ANTIDESLIZANTE NEGRA 2" rollo 20m **</v>
          </cell>
          <cell r="B2193">
            <v>103533</v>
          </cell>
          <cell r="C2193" t="str">
            <v>ML</v>
          </cell>
          <cell r="D2193">
            <v>5727</v>
          </cell>
          <cell r="E2193">
            <v>201896</v>
          </cell>
          <cell r="F2193">
            <v>42626</v>
          </cell>
          <cell r="G2193">
            <v>4980</v>
          </cell>
          <cell r="H2193">
            <v>1.1499999999999999</v>
          </cell>
          <cell r="I2193">
            <v>43465</v>
          </cell>
        </row>
        <row r="2194">
          <cell r="A2194" t="str">
            <v>CINTA ANTIDESLIZANTE NEGRA 25mm 4.5m **</v>
          </cell>
          <cell r="B2194">
            <v>103301</v>
          </cell>
          <cell r="C2194" t="str">
            <v>UNI</v>
          </cell>
          <cell r="D2194">
            <v>14472</v>
          </cell>
          <cell r="E2194">
            <v>5192</v>
          </cell>
          <cell r="F2194">
            <v>40795</v>
          </cell>
          <cell r="G2194">
            <v>10800</v>
          </cell>
          <cell r="H2194">
            <v>1.34</v>
          </cell>
          <cell r="I2194">
            <v>43465</v>
          </cell>
        </row>
        <row r="2195">
          <cell r="A2195" t="str">
            <v>CINTA AUTO ADHESIVA DOBLE FAZ (</v>
          </cell>
          <cell r="B2195">
            <v>106583</v>
          </cell>
          <cell r="C2195" t="str">
            <v>UNI</v>
          </cell>
          <cell r="D2195">
            <v>3616</v>
          </cell>
          <cell r="E2195">
            <v>0</v>
          </cell>
          <cell r="F2195">
            <v>42999</v>
          </cell>
          <cell r="G2195">
            <v>3317</v>
          </cell>
          <cell r="H2195">
            <v>1.0900000000000001</v>
          </cell>
          <cell r="I2195">
            <v>43465</v>
          </cell>
        </row>
        <row r="2196">
          <cell r="A2196" t="str">
            <v>CINTA AUTOFUNDENTE</v>
          </cell>
          <cell r="B2196">
            <v>104000</v>
          </cell>
          <cell r="C2196" t="str">
            <v>ROLLO</v>
          </cell>
          <cell r="D2196">
            <v>22853</v>
          </cell>
          <cell r="E2196">
            <v>0</v>
          </cell>
          <cell r="F2196">
            <v>43172</v>
          </cell>
          <cell r="G2196">
            <v>21765</v>
          </cell>
          <cell r="H2196">
            <v>1.05</v>
          </cell>
          <cell r="I2196">
            <v>43465</v>
          </cell>
        </row>
        <row r="2197">
          <cell r="A2197" t="str">
            <v>Cinta Bandit 1/2" Acero Inoxidable</v>
          </cell>
          <cell r="B2197">
            <v>104100</v>
          </cell>
          <cell r="C2197" t="str">
            <v>ML</v>
          </cell>
          <cell r="D2197">
            <v>1574</v>
          </cell>
          <cell r="E2197">
            <v>0</v>
          </cell>
          <cell r="F2197">
            <v>43172</v>
          </cell>
          <cell r="G2197">
            <v>1499</v>
          </cell>
          <cell r="H2197">
            <v>1.05</v>
          </cell>
          <cell r="I2197">
            <v>43465</v>
          </cell>
        </row>
        <row r="2198">
          <cell r="A2198" t="str">
            <v>Cinta Bandit 1/2"***</v>
          </cell>
          <cell r="B2198">
            <v>102961</v>
          </cell>
          <cell r="C2198" t="str">
            <v>ML</v>
          </cell>
          <cell r="D2198">
            <v>1574</v>
          </cell>
          <cell r="E2198">
            <v>0</v>
          </cell>
          <cell r="F2198">
            <v>43271</v>
          </cell>
          <cell r="G2198">
            <v>1499</v>
          </cell>
          <cell r="H2198">
            <v>1.05</v>
          </cell>
          <cell r="I2198">
            <v>43465</v>
          </cell>
        </row>
        <row r="2199">
          <cell r="A2199" t="str">
            <v>CINTA BANDIT 5/8"</v>
          </cell>
          <cell r="B2199">
            <v>105672</v>
          </cell>
          <cell r="C2199" t="str">
            <v>UNI</v>
          </cell>
          <cell r="D2199">
            <v>1833</v>
          </cell>
          <cell r="E2199">
            <v>0</v>
          </cell>
          <cell r="F2199">
            <v>43181</v>
          </cell>
          <cell r="G2199">
            <v>1746</v>
          </cell>
          <cell r="H2199">
            <v>1.05</v>
          </cell>
          <cell r="I2199">
            <v>43465</v>
          </cell>
        </row>
        <row r="2200">
          <cell r="A2200" t="str">
            <v>Cinta Bandit 5/8"***</v>
          </cell>
          <cell r="B2200">
            <v>102962</v>
          </cell>
          <cell r="C2200" t="str">
            <v>ML</v>
          </cell>
          <cell r="D2200">
            <v>1833</v>
          </cell>
          <cell r="E2200">
            <v>0</v>
          </cell>
          <cell r="F2200">
            <v>43270</v>
          </cell>
          <cell r="G2200">
            <v>1746</v>
          </cell>
          <cell r="H2200">
            <v>1.05</v>
          </cell>
          <cell r="I2200">
            <v>43465</v>
          </cell>
        </row>
        <row r="2201">
          <cell r="A2201" t="str">
            <v>Cinta Bandit de 5/8"</v>
          </cell>
          <cell r="B2201">
            <v>105106</v>
          </cell>
          <cell r="C2201" t="str">
            <v>ML</v>
          </cell>
          <cell r="D2201">
            <v>1833</v>
          </cell>
          <cell r="E2201">
            <v>0</v>
          </cell>
          <cell r="F2201">
            <v>43172</v>
          </cell>
          <cell r="G2201">
            <v>1746</v>
          </cell>
          <cell r="H2201">
            <v>1.05</v>
          </cell>
          <cell r="I2201">
            <v>43465</v>
          </cell>
        </row>
        <row r="2202">
          <cell r="A2202" t="str">
            <v>CINTA BANDIT Ø3/4" (ROLLO DE 30ML)</v>
          </cell>
          <cell r="B2202">
            <v>106709</v>
          </cell>
          <cell r="C2202" t="str">
            <v>ML</v>
          </cell>
          <cell r="D2202">
            <v>3000</v>
          </cell>
          <cell r="E2202">
            <v>0</v>
          </cell>
          <cell r="F2202">
            <v>43150</v>
          </cell>
          <cell r="G2202">
            <v>2857</v>
          </cell>
          <cell r="H2202">
            <v>1.05</v>
          </cell>
          <cell r="I2202">
            <v>43465</v>
          </cell>
        </row>
        <row r="2203">
          <cell r="A2203" t="str">
            <v>CINTA DE ENMASCARAR DE 2" (ROLLO X 40</v>
          </cell>
          <cell r="B2203">
            <v>106555</v>
          </cell>
          <cell r="C2203" t="str">
            <v>UNI</v>
          </cell>
          <cell r="D2203">
            <v>12214</v>
          </cell>
          <cell r="E2203">
            <v>0</v>
          </cell>
          <cell r="F2203">
            <v>43455</v>
          </cell>
          <cell r="G2203">
            <v>11632</v>
          </cell>
          <cell r="H2203">
            <v>1.05</v>
          </cell>
          <cell r="I2203">
            <v>43465</v>
          </cell>
        </row>
        <row r="2204">
          <cell r="A2204" t="str">
            <v>CINTA DE SEÑALIZACION - A=4"x 500m CAL.2.5</v>
          </cell>
          <cell r="B2204">
            <v>1251</v>
          </cell>
          <cell r="C2204" t="str">
            <v>ROLLO</v>
          </cell>
          <cell r="D2204">
            <v>20257</v>
          </cell>
          <cell r="E2204">
            <v>0</v>
          </cell>
          <cell r="F2204">
            <v>43180</v>
          </cell>
          <cell r="G2204">
            <v>19292</v>
          </cell>
          <cell r="H2204">
            <v>1.05</v>
          </cell>
          <cell r="I2204">
            <v>43465</v>
          </cell>
        </row>
        <row r="2205">
          <cell r="A2205" t="str">
            <v>CINTA DE SEÑALIZACION DE 4" POR 500</v>
          </cell>
          <cell r="B2205">
            <v>103562</v>
          </cell>
          <cell r="C2205" t="str">
            <v>ROLLO</v>
          </cell>
          <cell r="D2205">
            <v>20257</v>
          </cell>
          <cell r="E2205">
            <v>0</v>
          </cell>
          <cell r="F2205">
            <v>43180</v>
          </cell>
          <cell r="G2205">
            <v>19292</v>
          </cell>
          <cell r="H2205">
            <v>1.05</v>
          </cell>
          <cell r="I2205">
            <v>43465</v>
          </cell>
        </row>
        <row r="2206">
          <cell r="A2206" t="str">
            <v>CINTA EN FIBRA DE VIDRIO TOPEX</v>
          </cell>
          <cell r="B2206">
            <v>103062</v>
          </cell>
          <cell r="C2206" t="str">
            <v>UNI</v>
          </cell>
          <cell r="D2206">
            <v>11645</v>
          </cell>
          <cell r="E2206">
            <v>0</v>
          </cell>
          <cell r="F2206">
            <v>40388</v>
          </cell>
          <cell r="G2206">
            <v>8500</v>
          </cell>
          <cell r="H2206">
            <v>1.37</v>
          </cell>
          <cell r="I2206">
            <v>43465</v>
          </cell>
        </row>
        <row r="2207">
          <cell r="A2207" t="str">
            <v>CINTA ENMASCARAR 1" X 40 MTS</v>
          </cell>
          <cell r="B2207">
            <v>104661</v>
          </cell>
          <cell r="C2207" t="str">
            <v>UNI</v>
          </cell>
          <cell r="D2207">
            <v>2429</v>
          </cell>
          <cell r="E2207">
            <v>0</v>
          </cell>
          <cell r="F2207">
            <v>43434</v>
          </cell>
          <cell r="G2207">
            <v>2313</v>
          </cell>
          <cell r="H2207">
            <v>1.05</v>
          </cell>
          <cell r="I2207">
            <v>43465</v>
          </cell>
        </row>
        <row r="2208">
          <cell r="A2208" t="str">
            <v>CINTA ENMASCARAR 1/2 X 40MTS</v>
          </cell>
          <cell r="B2208">
            <v>103088</v>
          </cell>
          <cell r="C2208" t="str">
            <v>UNI</v>
          </cell>
          <cell r="D2208">
            <v>2625</v>
          </cell>
          <cell r="E2208">
            <v>0</v>
          </cell>
          <cell r="F2208">
            <v>43173</v>
          </cell>
          <cell r="G2208">
            <v>2500</v>
          </cell>
          <cell r="H2208">
            <v>1.05</v>
          </cell>
          <cell r="I2208">
            <v>43465</v>
          </cell>
        </row>
        <row r="2209">
          <cell r="A2209" t="str">
            <v>CINTA ENMASCARAR 18MM X 55M - Scoth Blue</v>
          </cell>
          <cell r="B2209">
            <v>104674</v>
          </cell>
          <cell r="C2209" t="str">
            <v>UNI</v>
          </cell>
          <cell r="D2209">
            <v>6370</v>
          </cell>
          <cell r="E2209">
            <v>0</v>
          </cell>
          <cell r="F2209">
            <v>41183</v>
          </cell>
          <cell r="G2209">
            <v>4900</v>
          </cell>
          <cell r="H2209">
            <v>1.3</v>
          </cell>
          <cell r="I2209">
            <v>43465</v>
          </cell>
        </row>
        <row r="2210">
          <cell r="A2210" t="str">
            <v>CINTA FIJA DEMARC. CANCHA</v>
          </cell>
          <cell r="B2210">
            <v>101755</v>
          </cell>
          <cell r="C2210" t="str">
            <v>UNI</v>
          </cell>
          <cell r="D2210">
            <v>4077905</v>
          </cell>
          <cell r="E2210">
            <v>0</v>
          </cell>
          <cell r="F2210">
            <v>43250</v>
          </cell>
          <cell r="G2210">
            <v>3883719</v>
          </cell>
          <cell r="H2210">
            <v>1.05</v>
          </cell>
          <cell r="I2210">
            <v>43465</v>
          </cell>
        </row>
        <row r="2211">
          <cell r="A2211" t="str">
            <v>CINTA FILO METALICA ESPESOR DE 50 mm</v>
          </cell>
          <cell r="B2211">
            <v>106404</v>
          </cell>
          <cell r="C2211" t="str">
            <v>ML</v>
          </cell>
          <cell r="D2211">
            <v>764</v>
          </cell>
          <cell r="E2211">
            <v>0</v>
          </cell>
          <cell r="F2211">
            <v>43299</v>
          </cell>
          <cell r="G2211">
            <v>728</v>
          </cell>
          <cell r="H2211">
            <v>1.05</v>
          </cell>
          <cell r="I2211">
            <v>43465</v>
          </cell>
        </row>
        <row r="2212">
          <cell r="A2212" t="str">
            <v>CINTA LED 14.4 W X 5 MTS CON ADAPTADOR</v>
          </cell>
          <cell r="B2212">
            <v>106402</v>
          </cell>
          <cell r="C2212" t="str">
            <v>UNI</v>
          </cell>
          <cell r="D2212">
            <v>208495</v>
          </cell>
          <cell r="E2212">
            <v>0</v>
          </cell>
          <cell r="F2212">
            <v>42513</v>
          </cell>
          <cell r="G2212">
            <v>181300</v>
          </cell>
          <cell r="H2212">
            <v>1.1499999999999999</v>
          </cell>
          <cell r="I2212">
            <v>43465</v>
          </cell>
        </row>
        <row r="2213">
          <cell r="A2213" t="str">
            <v>CINTA MALLA X (90 MTS)</v>
          </cell>
          <cell r="B2213">
            <v>103232</v>
          </cell>
          <cell r="C2213" t="str">
            <v>UNI</v>
          </cell>
          <cell r="D2213">
            <v>96</v>
          </cell>
          <cell r="E2213">
            <v>0</v>
          </cell>
          <cell r="F2213">
            <v>43266</v>
          </cell>
          <cell r="G2213">
            <v>91</v>
          </cell>
          <cell r="H2213">
            <v>1.05</v>
          </cell>
          <cell r="I2213">
            <v>43465</v>
          </cell>
        </row>
        <row r="2214">
          <cell r="A2214" t="str">
            <v>Cinta Malla x Rollo 300" (91m)***</v>
          </cell>
          <cell r="B2214">
            <v>102877</v>
          </cell>
          <cell r="C2214" t="str">
            <v>UNI</v>
          </cell>
          <cell r="D2214">
            <v>8855</v>
          </cell>
          <cell r="E2214">
            <v>0</v>
          </cell>
          <cell r="F2214">
            <v>42699</v>
          </cell>
          <cell r="G2214">
            <v>7700</v>
          </cell>
          <cell r="H2214">
            <v>1.1499999999999999</v>
          </cell>
          <cell r="I2214">
            <v>43465</v>
          </cell>
        </row>
        <row r="2215">
          <cell r="A2215" t="str">
            <v>CINTA P.V.C. A-10 20 ML</v>
          </cell>
          <cell r="B2215">
            <v>2183</v>
          </cell>
          <cell r="C2215" t="str">
            <v>ML</v>
          </cell>
          <cell r="D2215">
            <v>14145</v>
          </cell>
          <cell r="E2215">
            <v>0</v>
          </cell>
          <cell r="F2215">
            <v>40686</v>
          </cell>
          <cell r="G2215">
            <v>10556</v>
          </cell>
          <cell r="H2215">
            <v>1.34</v>
          </cell>
          <cell r="I2215">
            <v>43465</v>
          </cell>
        </row>
        <row r="2216">
          <cell r="A2216" t="str">
            <v>CINTA P.V.C. A-15 30 ML</v>
          </cell>
          <cell r="B2216">
            <v>2184</v>
          </cell>
          <cell r="C2216" t="str">
            <v>ML</v>
          </cell>
          <cell r="D2216">
            <v>25259</v>
          </cell>
          <cell r="E2216">
            <v>0</v>
          </cell>
          <cell r="F2216">
            <v>40686</v>
          </cell>
          <cell r="G2216">
            <v>18850</v>
          </cell>
          <cell r="H2216">
            <v>1.34</v>
          </cell>
          <cell r="I2216">
            <v>43465</v>
          </cell>
        </row>
        <row r="2217">
          <cell r="A2217" t="str">
            <v>CINTA P.V.C. A-22 15 ML</v>
          </cell>
          <cell r="B2217">
            <v>2185</v>
          </cell>
          <cell r="C2217" t="str">
            <v>ML</v>
          </cell>
          <cell r="D2217">
            <v>32885</v>
          </cell>
          <cell r="E2217">
            <v>0</v>
          </cell>
          <cell r="F2217">
            <v>42746</v>
          </cell>
          <cell r="G2217">
            <v>30170</v>
          </cell>
          <cell r="H2217">
            <v>1.0900000000000001</v>
          </cell>
          <cell r="I2217">
            <v>43465</v>
          </cell>
        </row>
        <row r="2218">
          <cell r="A2218" t="str">
            <v>CINTA PAPEL 5CMX75M**</v>
          </cell>
          <cell r="B2218">
            <v>103265</v>
          </cell>
          <cell r="C2218" t="str">
            <v>ROLLO</v>
          </cell>
          <cell r="D2218">
            <v>5906</v>
          </cell>
          <cell r="E2218" t="str">
            <v>22LRSC5</v>
          </cell>
          <cell r="F2218">
            <v>43213</v>
          </cell>
          <cell r="G2218">
            <v>5625</v>
          </cell>
          <cell r="H2218">
            <v>1.05</v>
          </cell>
          <cell r="I2218">
            <v>43465</v>
          </cell>
        </row>
        <row r="2219">
          <cell r="A2219" t="str">
            <v>CINTA PROTECTORA /SEGURIDAD (500M)</v>
          </cell>
          <cell r="B2219">
            <v>3795</v>
          </cell>
          <cell r="C2219" t="str">
            <v>ROLLO</v>
          </cell>
          <cell r="D2219">
            <v>26373</v>
          </cell>
          <cell r="E2219" t="str">
            <v>CD500</v>
          </cell>
          <cell r="F2219">
            <v>43273</v>
          </cell>
          <cell r="G2219">
            <v>25117</v>
          </cell>
          <cell r="H2219">
            <v>1.05</v>
          </cell>
          <cell r="I2219">
            <v>43465</v>
          </cell>
        </row>
        <row r="2220">
          <cell r="A2220" t="str">
            <v>Cinta selladora microperforada /33</v>
          </cell>
          <cell r="B2220">
            <v>104834</v>
          </cell>
          <cell r="C2220" t="str">
            <v>ML</v>
          </cell>
          <cell r="D2220">
            <v>2971</v>
          </cell>
          <cell r="E2220">
            <v>0</v>
          </cell>
          <cell r="F2220">
            <v>41211</v>
          </cell>
          <cell r="G2220">
            <v>2285</v>
          </cell>
          <cell r="H2220">
            <v>1.3</v>
          </cell>
          <cell r="I2220">
            <v>43465</v>
          </cell>
        </row>
        <row r="2221">
          <cell r="A2221" t="str">
            <v>CINTA SEÑALIZAC</v>
          </cell>
          <cell r="B2221">
            <v>100940</v>
          </cell>
          <cell r="C2221" t="str">
            <v>ML</v>
          </cell>
          <cell r="D2221">
            <v>32</v>
          </cell>
          <cell r="E2221">
            <v>0</v>
          </cell>
          <cell r="F2221">
            <v>43173</v>
          </cell>
          <cell r="G2221">
            <v>30</v>
          </cell>
          <cell r="H2221">
            <v>1.05</v>
          </cell>
          <cell r="I2221">
            <v>43465</v>
          </cell>
        </row>
        <row r="2222">
          <cell r="A2222" t="str">
            <v>CINTA SIKA PVC O-22</v>
          </cell>
          <cell r="B2222">
            <v>126</v>
          </cell>
          <cell r="C2222" t="str">
            <v>ML</v>
          </cell>
          <cell r="D2222">
            <v>31026</v>
          </cell>
          <cell r="E2222">
            <v>421295</v>
          </cell>
          <cell r="F2222">
            <v>43266</v>
          </cell>
          <cell r="G2222">
            <v>29549</v>
          </cell>
          <cell r="H2222">
            <v>1.05</v>
          </cell>
          <cell r="I2222">
            <v>43465</v>
          </cell>
        </row>
        <row r="2223">
          <cell r="A2223" t="str">
            <v>CINTA SIKA PVC V-10 30 Mts.</v>
          </cell>
          <cell r="B2223">
            <v>2743</v>
          </cell>
          <cell r="C2223" t="str">
            <v>ML</v>
          </cell>
          <cell r="D2223">
            <v>11033</v>
          </cell>
          <cell r="E2223">
            <v>421095</v>
          </cell>
          <cell r="F2223">
            <v>42828</v>
          </cell>
          <cell r="G2223">
            <v>10122</v>
          </cell>
          <cell r="H2223">
            <v>1.0900000000000001</v>
          </cell>
          <cell r="I2223">
            <v>43465</v>
          </cell>
        </row>
        <row r="2224">
          <cell r="A2224" t="str">
            <v>CINTA SIKA PVC V-15</v>
          </cell>
          <cell r="B2224">
            <v>3331</v>
          </cell>
          <cell r="C2224" t="str">
            <v>ML</v>
          </cell>
          <cell r="D2224">
            <v>17823</v>
          </cell>
          <cell r="E2224" t="str">
            <v>V-15 421195</v>
          </cell>
          <cell r="F2224">
            <v>43266</v>
          </cell>
          <cell r="G2224">
            <v>16974</v>
          </cell>
          <cell r="H2224">
            <v>1.05</v>
          </cell>
          <cell r="I2224">
            <v>43465</v>
          </cell>
        </row>
        <row r="2225">
          <cell r="A2225" t="str">
            <v>CINTA TEFLON INDUST.AGUA-ROLLO</v>
          </cell>
          <cell r="B2225">
            <v>101001</v>
          </cell>
          <cell r="C2225" t="str">
            <v>UNI</v>
          </cell>
          <cell r="D2225">
            <v>1050</v>
          </cell>
          <cell r="E2225">
            <v>0</v>
          </cell>
          <cell r="F2225">
            <v>43168</v>
          </cell>
          <cell r="G2225">
            <v>1000</v>
          </cell>
          <cell r="H2225">
            <v>1.05</v>
          </cell>
          <cell r="I2225">
            <v>43465</v>
          </cell>
        </row>
        <row r="2226">
          <cell r="A2226" t="str">
            <v>CINTA TEFLON INDUSTRIAL-ROLLO(3/4")X15M</v>
          </cell>
          <cell r="B2226">
            <v>100865</v>
          </cell>
          <cell r="C2226" t="str">
            <v>UNI</v>
          </cell>
          <cell r="D2226">
            <v>4095</v>
          </cell>
          <cell r="E2226">
            <v>0</v>
          </cell>
          <cell r="F2226">
            <v>43213</v>
          </cell>
          <cell r="G2226">
            <v>3900</v>
          </cell>
          <cell r="H2226">
            <v>1.05</v>
          </cell>
          <cell r="I2226">
            <v>43465</v>
          </cell>
        </row>
        <row r="2227">
          <cell r="A2227" t="str">
            <v>CintaAntideslizanteA=50mmNegra-TraficoPeaton.</v>
          </cell>
          <cell r="B2227">
            <v>105974</v>
          </cell>
          <cell r="C2227" t="str">
            <v>ML</v>
          </cell>
          <cell r="D2227">
            <v>10434</v>
          </cell>
          <cell r="E2227">
            <v>0</v>
          </cell>
          <cell r="F2227">
            <v>42663</v>
          </cell>
          <cell r="G2227">
            <v>9073</v>
          </cell>
          <cell r="H2227">
            <v>1.1499999999999999</v>
          </cell>
          <cell r="I2227">
            <v>43465</v>
          </cell>
        </row>
        <row r="2228">
          <cell r="A2228" t="str">
            <v>CINTURON DE Seg. FAJA ANCHA</v>
          </cell>
          <cell r="B2228">
            <v>2391</v>
          </cell>
          <cell r="C2228" t="str">
            <v>UNI</v>
          </cell>
          <cell r="D2228">
            <v>27732</v>
          </cell>
          <cell r="E2228">
            <v>90170</v>
          </cell>
          <cell r="F2228">
            <v>40331</v>
          </cell>
          <cell r="G2228">
            <v>20242</v>
          </cell>
          <cell r="H2228">
            <v>1.37</v>
          </cell>
          <cell r="I2228">
            <v>43465</v>
          </cell>
        </row>
        <row r="2229">
          <cell r="A2229" t="str">
            <v>CINTURON DE Seg. FAJA ANGOSTA</v>
          </cell>
          <cell r="B2229">
            <v>2390</v>
          </cell>
          <cell r="C2229" t="str">
            <v>UNI</v>
          </cell>
          <cell r="D2229">
            <v>24315</v>
          </cell>
          <cell r="E2229" t="str">
            <v>9017A</v>
          </cell>
          <cell r="F2229">
            <v>40331</v>
          </cell>
          <cell r="G2229">
            <v>17748</v>
          </cell>
          <cell r="H2229">
            <v>1.37</v>
          </cell>
          <cell r="I2229">
            <v>43465</v>
          </cell>
        </row>
        <row r="2230">
          <cell r="A2230" t="str">
            <v>CINTURON DE SEGURIDAD</v>
          </cell>
          <cell r="B2230">
            <v>949</v>
          </cell>
          <cell r="C2230" t="str">
            <v>DD</v>
          </cell>
          <cell r="D2230">
            <v>5797</v>
          </cell>
          <cell r="E2230">
            <v>0</v>
          </cell>
          <cell r="F2230">
            <v>43266</v>
          </cell>
          <cell r="G2230">
            <v>5520.94</v>
          </cell>
          <cell r="H2230">
            <v>1.05</v>
          </cell>
          <cell r="I2230">
            <v>43465</v>
          </cell>
        </row>
        <row r="2231">
          <cell r="A2231" t="str">
            <v>CINTURON P/HERRAMIENTA.</v>
          </cell>
          <cell r="B2231">
            <v>2393</v>
          </cell>
          <cell r="C2231" t="str">
            <v>UNI</v>
          </cell>
          <cell r="D2231">
            <v>79270</v>
          </cell>
          <cell r="E2231" t="str">
            <v>Ref90178</v>
          </cell>
          <cell r="F2231">
            <v>40331</v>
          </cell>
          <cell r="G2231">
            <v>57861</v>
          </cell>
          <cell r="H2231">
            <v>1.37</v>
          </cell>
          <cell r="I2231">
            <v>43465</v>
          </cell>
        </row>
        <row r="2232">
          <cell r="A2232" t="str">
            <v>CIRCUITO CERRADO DE T.V.</v>
          </cell>
          <cell r="B2232">
            <v>2465</v>
          </cell>
          <cell r="C2232" t="str">
            <v>UNI</v>
          </cell>
          <cell r="D2232">
            <v>4611464</v>
          </cell>
          <cell r="E2232" t="str">
            <v>A Color</v>
          </cell>
          <cell r="F2232">
            <v>40026</v>
          </cell>
          <cell r="G2232">
            <v>3317600</v>
          </cell>
          <cell r="H2232">
            <v>1.39</v>
          </cell>
          <cell r="I2232">
            <v>43465</v>
          </cell>
        </row>
        <row r="2233">
          <cell r="A2233" t="str">
            <v>CIRCUITO IMPRESO CALENTADOR A GAS</v>
          </cell>
          <cell r="B2233">
            <v>106393</v>
          </cell>
          <cell r="C2233" t="str">
            <v>UNI</v>
          </cell>
          <cell r="D2233">
            <v>62784</v>
          </cell>
          <cell r="E2233">
            <v>0</v>
          </cell>
          <cell r="F2233">
            <v>42877</v>
          </cell>
          <cell r="G2233">
            <v>57600</v>
          </cell>
          <cell r="H2233">
            <v>1.0900000000000001</v>
          </cell>
          <cell r="I2233">
            <v>43465</v>
          </cell>
        </row>
        <row r="2234">
          <cell r="A2234" t="str">
            <v>CírculoLanzamientoPesoMartillo (Sum+Instal) IAAF</v>
          </cell>
          <cell r="B2234">
            <v>105991</v>
          </cell>
          <cell r="C2234" t="str">
            <v>UNI</v>
          </cell>
          <cell r="D2234">
            <v>2374512</v>
          </cell>
          <cell r="E2234">
            <v>0</v>
          </cell>
          <cell r="F2234">
            <v>42829</v>
          </cell>
          <cell r="G2234">
            <v>2178451</v>
          </cell>
          <cell r="H2234">
            <v>1.0900000000000001</v>
          </cell>
          <cell r="I2234">
            <v>43465</v>
          </cell>
        </row>
        <row r="2235">
          <cell r="A2235" t="str">
            <v>CírculosConcentricosLanzamientoDiscoyMartillo-</v>
          </cell>
          <cell r="B2235">
            <v>105993</v>
          </cell>
          <cell r="C2235" t="str">
            <v>UNI</v>
          </cell>
          <cell r="D2235">
            <v>2765112</v>
          </cell>
          <cell r="E2235">
            <v>0</v>
          </cell>
          <cell r="F2235">
            <v>42829</v>
          </cell>
          <cell r="G2235">
            <v>2536800</v>
          </cell>
          <cell r="H2235">
            <v>1.0900000000000001</v>
          </cell>
          <cell r="I2235">
            <v>43465</v>
          </cell>
        </row>
        <row r="2236">
          <cell r="A2236" t="str">
            <v>CITOFONOS TERRANEO</v>
          </cell>
          <cell r="B2236">
            <v>9446</v>
          </cell>
          <cell r="C2236" t="str">
            <v>UNI</v>
          </cell>
          <cell r="D2236">
            <v>56434</v>
          </cell>
          <cell r="E2236" t="str">
            <v>600W-S</v>
          </cell>
          <cell r="F2236">
            <v>40024</v>
          </cell>
          <cell r="G2236">
            <v>40600</v>
          </cell>
          <cell r="H2236">
            <v>1.39</v>
          </cell>
          <cell r="I2236">
            <v>43465</v>
          </cell>
        </row>
        <row r="2237">
          <cell r="A2237" t="str">
            <v>CITOFONOS TERRANEO BASICO</v>
          </cell>
          <cell r="B2237">
            <v>418</v>
          </cell>
          <cell r="C2237" t="str">
            <v>UNI</v>
          </cell>
          <cell r="D2237">
            <v>51597</v>
          </cell>
          <cell r="E2237">
            <v>334602</v>
          </cell>
          <cell r="F2237">
            <v>40024</v>
          </cell>
          <cell r="G2237">
            <v>37120</v>
          </cell>
          <cell r="H2237">
            <v>1.39</v>
          </cell>
          <cell r="I2237">
            <v>43465</v>
          </cell>
        </row>
        <row r="2238">
          <cell r="A2238" t="str">
            <v>CIZALLA (Alquiler)</v>
          </cell>
          <cell r="B2238">
            <v>102479</v>
          </cell>
          <cell r="C2238" t="str">
            <v>DIA</v>
          </cell>
          <cell r="D2238">
            <v>109093</v>
          </cell>
          <cell r="E2238">
            <v>0</v>
          </cell>
          <cell r="F2238">
            <v>41451</v>
          </cell>
          <cell r="G2238">
            <v>85900</v>
          </cell>
          <cell r="H2238">
            <v>1.27</v>
          </cell>
          <cell r="I2238">
            <v>43465</v>
          </cell>
        </row>
        <row r="2239">
          <cell r="A2239" t="str">
            <v>CIZALLA MANO 36"</v>
          </cell>
          <cell r="B2239">
            <v>485</v>
          </cell>
          <cell r="C2239" t="str">
            <v>UNI</v>
          </cell>
          <cell r="D2239">
            <v>294240</v>
          </cell>
          <cell r="E2239">
            <v>0</v>
          </cell>
          <cell r="F2239">
            <v>40339</v>
          </cell>
          <cell r="G2239">
            <v>214774</v>
          </cell>
          <cell r="H2239">
            <v>1.37</v>
          </cell>
          <cell r="I2239">
            <v>43465</v>
          </cell>
        </row>
        <row r="2240">
          <cell r="A2240" t="str">
            <v>CIZALLA TIJERA DE 18 STANLEY</v>
          </cell>
          <cell r="B2240">
            <v>1252</v>
          </cell>
          <cell r="C2240" t="str">
            <v>UNI</v>
          </cell>
          <cell r="D2240">
            <v>117221</v>
          </cell>
          <cell r="E2240">
            <v>0</v>
          </cell>
          <cell r="F2240">
            <v>39884</v>
          </cell>
          <cell r="G2240">
            <v>84332</v>
          </cell>
          <cell r="H2240">
            <v>1.39</v>
          </cell>
          <cell r="I2240">
            <v>43465</v>
          </cell>
        </row>
        <row r="2241">
          <cell r="A2241" t="str">
            <v>CIZALLA TIJERA DE 24'' STANLEY</v>
          </cell>
          <cell r="B2241">
            <v>1253</v>
          </cell>
          <cell r="C2241" t="str">
            <v>UNI</v>
          </cell>
          <cell r="D2241">
            <v>152694</v>
          </cell>
          <cell r="E2241">
            <v>0</v>
          </cell>
          <cell r="F2241">
            <v>39884</v>
          </cell>
          <cell r="G2241">
            <v>109852</v>
          </cell>
          <cell r="H2241">
            <v>1.39</v>
          </cell>
          <cell r="I2241">
            <v>43465</v>
          </cell>
        </row>
        <row r="2242">
          <cell r="A2242" t="str">
            <v>CIZALLA TIJERA DE 30'' STANLEY</v>
          </cell>
          <cell r="B2242">
            <v>1254</v>
          </cell>
          <cell r="C2242" t="str">
            <v>UNI</v>
          </cell>
          <cell r="D2242">
            <v>209290</v>
          </cell>
          <cell r="E2242">
            <v>0</v>
          </cell>
          <cell r="F2242">
            <v>40117</v>
          </cell>
          <cell r="G2242">
            <v>150568</v>
          </cell>
          <cell r="H2242">
            <v>1.39</v>
          </cell>
          <cell r="I2242">
            <v>43465</v>
          </cell>
        </row>
        <row r="2243">
          <cell r="A2243" t="str">
            <v>CIZALLA TIJERA DE 36'' STANLEY</v>
          </cell>
          <cell r="B2243">
            <v>1255</v>
          </cell>
          <cell r="C2243" t="str">
            <v>UNI</v>
          </cell>
          <cell r="D2243">
            <v>230045</v>
          </cell>
          <cell r="E2243">
            <v>0</v>
          </cell>
          <cell r="F2243">
            <v>39884</v>
          </cell>
          <cell r="G2243">
            <v>165500</v>
          </cell>
          <cell r="H2243">
            <v>1.39</v>
          </cell>
          <cell r="I2243">
            <v>43465</v>
          </cell>
        </row>
        <row r="2244">
          <cell r="A2244" t="str">
            <v>CLARABOYA Color 4+ganchos ETERNIT</v>
          </cell>
          <cell r="B2244">
            <v>2261</v>
          </cell>
          <cell r="C2244" t="str">
            <v>UNI</v>
          </cell>
          <cell r="D2244">
            <v>63020</v>
          </cell>
          <cell r="E2244">
            <v>0</v>
          </cell>
          <cell r="F2244">
            <v>40324</v>
          </cell>
          <cell r="G2244">
            <v>46000</v>
          </cell>
          <cell r="H2244">
            <v>1.37</v>
          </cell>
          <cell r="I2244">
            <v>43465</v>
          </cell>
        </row>
        <row r="2245">
          <cell r="A2245" t="str">
            <v>CLARABOYA Color 6+ganchos ETERNIT</v>
          </cell>
          <cell r="B2245">
            <v>2262</v>
          </cell>
          <cell r="C2245" t="str">
            <v>UNI</v>
          </cell>
          <cell r="D2245">
            <v>94530</v>
          </cell>
          <cell r="E2245">
            <v>0</v>
          </cell>
          <cell r="F2245">
            <v>40324</v>
          </cell>
          <cell r="G2245">
            <v>69000</v>
          </cell>
          <cell r="H2245">
            <v>1.37</v>
          </cell>
          <cell r="I2245">
            <v>43465</v>
          </cell>
        </row>
        <row r="2246">
          <cell r="A2246" t="str">
            <v>CLARABOYA ONDULIT 4+ganchos ETERNIT</v>
          </cell>
          <cell r="B2246">
            <v>2265</v>
          </cell>
          <cell r="C2246" t="str">
            <v>UNI</v>
          </cell>
          <cell r="D2246">
            <v>67130</v>
          </cell>
          <cell r="E2246">
            <v>0</v>
          </cell>
          <cell r="F2246">
            <v>40324</v>
          </cell>
          <cell r="G2246">
            <v>49000</v>
          </cell>
          <cell r="H2246">
            <v>1.37</v>
          </cell>
          <cell r="I2246">
            <v>43465</v>
          </cell>
        </row>
        <row r="2247">
          <cell r="A2247" t="str">
            <v>CLARABOYA ONDULIT 6+ganchos ETERNIT</v>
          </cell>
          <cell r="B2247">
            <v>2266</v>
          </cell>
          <cell r="C2247" t="str">
            <v>UNI</v>
          </cell>
          <cell r="D2247">
            <v>109600</v>
          </cell>
          <cell r="E2247">
            <v>0</v>
          </cell>
          <cell r="F2247">
            <v>40324</v>
          </cell>
          <cell r="G2247">
            <v>80000</v>
          </cell>
          <cell r="H2247">
            <v>1.37</v>
          </cell>
          <cell r="I2247">
            <v>43465</v>
          </cell>
        </row>
        <row r="2248">
          <cell r="A2248" t="str">
            <v>Clarificador</v>
          </cell>
          <cell r="B2248">
            <v>105148</v>
          </cell>
          <cell r="C2248" t="str">
            <v>gln</v>
          </cell>
          <cell r="D2248">
            <v>42840</v>
          </cell>
          <cell r="E2248">
            <v>0</v>
          </cell>
          <cell r="F2248">
            <v>41647</v>
          </cell>
          <cell r="G2248">
            <v>34000</v>
          </cell>
          <cell r="H2248">
            <v>1.26</v>
          </cell>
          <cell r="I2248">
            <v>43465</v>
          </cell>
        </row>
        <row r="2249">
          <cell r="A2249" t="str">
            <v>CLAVIJA BIPOLAR 20 AMP. MARFIL AVE</v>
          </cell>
          <cell r="B2249">
            <v>754</v>
          </cell>
          <cell r="C2249" t="str">
            <v>UNI</v>
          </cell>
          <cell r="D2249">
            <v>3014</v>
          </cell>
          <cell r="E2249" t="str">
            <v>0020-C</v>
          </cell>
          <cell r="F2249">
            <v>40428</v>
          </cell>
          <cell r="G2249">
            <v>2200</v>
          </cell>
          <cell r="H2249">
            <v>1.37</v>
          </cell>
          <cell r="I2249">
            <v>43465</v>
          </cell>
        </row>
        <row r="2250">
          <cell r="A2250" t="str">
            <v>CLAVIJA CAUCHO TIPO INDUST.15AMP</v>
          </cell>
          <cell r="B2250">
            <v>104708</v>
          </cell>
          <cell r="C2250" t="str">
            <v>UNI</v>
          </cell>
          <cell r="D2250">
            <v>3136</v>
          </cell>
          <cell r="E2250">
            <v>0</v>
          </cell>
          <cell r="F2250">
            <v>42857</v>
          </cell>
          <cell r="G2250">
            <v>2877</v>
          </cell>
          <cell r="H2250">
            <v>1.0900000000000001</v>
          </cell>
          <cell r="I2250">
            <v>43465</v>
          </cell>
        </row>
        <row r="2251">
          <cell r="A2251" t="str">
            <v>CLAVIJA DE PATA PLANA AVE</v>
          </cell>
          <cell r="B2251">
            <v>3017</v>
          </cell>
          <cell r="C2251" t="str">
            <v>UNI</v>
          </cell>
          <cell r="D2251">
            <v>551</v>
          </cell>
          <cell r="E2251" t="str">
            <v>0092P</v>
          </cell>
          <cell r="F2251">
            <v>40428</v>
          </cell>
          <cell r="G2251">
            <v>402</v>
          </cell>
          <cell r="H2251">
            <v>1.37</v>
          </cell>
          <cell r="I2251">
            <v>43465</v>
          </cell>
        </row>
        <row r="2252">
          <cell r="A2252" t="str">
            <v>CLAVIJA DE PATA REDONDA AVE</v>
          </cell>
          <cell r="B2252">
            <v>3015</v>
          </cell>
          <cell r="C2252" t="str">
            <v>UNI</v>
          </cell>
          <cell r="D2252">
            <v>13988</v>
          </cell>
          <cell r="E2252">
            <v>69</v>
          </cell>
          <cell r="F2252">
            <v>40428</v>
          </cell>
          <cell r="G2252">
            <v>10210</v>
          </cell>
          <cell r="H2252">
            <v>1.37</v>
          </cell>
          <cell r="I2252">
            <v>43465</v>
          </cell>
        </row>
        <row r="2253">
          <cell r="A2253" t="str">
            <v>CLAVIJA Ind.Sobrep.250V,16A(2P+T)IP44</v>
          </cell>
          <cell r="B2253">
            <v>101444</v>
          </cell>
          <cell r="C2253" t="str">
            <v>UNI</v>
          </cell>
          <cell r="D2253">
            <v>25441</v>
          </cell>
          <cell r="E2253" t="str">
            <v>0020-C</v>
          </cell>
          <cell r="F2253">
            <v>40428</v>
          </cell>
          <cell r="G2253">
            <v>18570</v>
          </cell>
          <cell r="H2253">
            <v>1.37</v>
          </cell>
          <cell r="I2253">
            <v>43465</v>
          </cell>
        </row>
        <row r="2254">
          <cell r="A2254" t="str">
            <v>CLAVIJA Ind.Sobrep.250V,16A(3P+T+N)IP67</v>
          </cell>
          <cell r="B2254">
            <v>101443</v>
          </cell>
          <cell r="C2254" t="str">
            <v>UNI</v>
          </cell>
          <cell r="D2254">
            <v>67404</v>
          </cell>
          <cell r="E2254" t="str">
            <v>0020-C</v>
          </cell>
          <cell r="F2254">
            <v>40428</v>
          </cell>
          <cell r="G2254">
            <v>49200</v>
          </cell>
          <cell r="H2254">
            <v>1.37</v>
          </cell>
          <cell r="I2254">
            <v>43465</v>
          </cell>
        </row>
        <row r="2255">
          <cell r="A2255" t="str">
            <v>CLAVIJA LEVINTON L6-20</v>
          </cell>
          <cell r="B2255">
            <v>104477</v>
          </cell>
          <cell r="C2255" t="str">
            <v>UNI</v>
          </cell>
          <cell r="D2255">
            <v>24580</v>
          </cell>
          <cell r="E2255">
            <v>0</v>
          </cell>
          <cell r="F2255">
            <v>41135</v>
          </cell>
          <cell r="G2255">
            <v>18908</v>
          </cell>
          <cell r="H2255">
            <v>1.3</v>
          </cell>
          <cell r="I2255">
            <v>43465</v>
          </cell>
        </row>
        <row r="2256">
          <cell r="A2256" t="str">
            <v>CLAVIJA POLO A TIERRA 15A 125V **</v>
          </cell>
          <cell r="B2256">
            <v>103071</v>
          </cell>
          <cell r="C2256" t="str">
            <v>UNI</v>
          </cell>
          <cell r="D2256">
            <v>3597</v>
          </cell>
          <cell r="E2256">
            <v>0</v>
          </cell>
          <cell r="F2256">
            <v>43199</v>
          </cell>
          <cell r="G2256">
            <v>3426</v>
          </cell>
          <cell r="H2256">
            <v>1.05</v>
          </cell>
          <cell r="I2256">
            <v>43465</v>
          </cell>
        </row>
        <row r="2257">
          <cell r="A2257" t="str">
            <v>CLAVIJA TRIPOLAR 20 AMP. MARFIL AVE</v>
          </cell>
          <cell r="B2257">
            <v>3011</v>
          </cell>
          <cell r="C2257" t="str">
            <v>UNI</v>
          </cell>
          <cell r="D2257">
            <v>4720</v>
          </cell>
          <cell r="E2257" t="str">
            <v>0020-C3</v>
          </cell>
          <cell r="F2257">
            <v>40428</v>
          </cell>
          <cell r="G2257">
            <v>3445</v>
          </cell>
          <cell r="H2257">
            <v>1.37</v>
          </cell>
          <cell r="I2257">
            <v>43465</v>
          </cell>
        </row>
        <row r="2258">
          <cell r="A2258" t="str">
            <v>CLAVO 5/16 X 1" BAJA VELOCIDAD</v>
          </cell>
          <cell r="B2258">
            <v>4045</v>
          </cell>
          <cell r="C2258" t="str">
            <v>UNI</v>
          </cell>
          <cell r="D2258">
            <v>147</v>
          </cell>
          <cell r="E2258">
            <v>1508</v>
          </cell>
          <cell r="F2258">
            <v>40428</v>
          </cell>
          <cell r="G2258">
            <v>107</v>
          </cell>
          <cell r="H2258">
            <v>1.37</v>
          </cell>
          <cell r="I2258">
            <v>43465</v>
          </cell>
        </row>
        <row r="2259">
          <cell r="A2259" t="str">
            <v>CLAVO 5/16 X 1/4 " BAJA VELOCIDAD</v>
          </cell>
          <cell r="B2259">
            <v>4046</v>
          </cell>
          <cell r="C2259" t="str">
            <v>UNI</v>
          </cell>
          <cell r="D2259">
            <v>147</v>
          </cell>
          <cell r="E2259">
            <v>1510</v>
          </cell>
          <cell r="F2259">
            <v>40428</v>
          </cell>
          <cell r="G2259">
            <v>107</v>
          </cell>
          <cell r="H2259">
            <v>1.37</v>
          </cell>
          <cell r="I2259">
            <v>43465</v>
          </cell>
        </row>
        <row r="2260">
          <cell r="A2260" t="str">
            <v>CLAVO ACERO LISO DE 3/4" X 500GR</v>
          </cell>
          <cell r="B2260">
            <v>106522</v>
          </cell>
          <cell r="C2260" t="str">
            <v>CAJA</v>
          </cell>
          <cell r="D2260">
            <v>4457</v>
          </cell>
          <cell r="E2260">
            <v>0</v>
          </cell>
          <cell r="F2260">
            <v>43193</v>
          </cell>
          <cell r="G2260">
            <v>4245</v>
          </cell>
          <cell r="H2260">
            <v>1.05</v>
          </cell>
          <cell r="I2260">
            <v>43465</v>
          </cell>
        </row>
        <row r="2261">
          <cell r="A2261" t="str">
            <v>CLAVO ALTA VELOCIDAD 1" x 1/4"</v>
          </cell>
          <cell r="B2261">
            <v>3736</v>
          </cell>
          <cell r="C2261" t="str">
            <v>UNI</v>
          </cell>
          <cell r="D2261">
            <v>180</v>
          </cell>
          <cell r="E2261" t="str">
            <v>H62</v>
          </cell>
          <cell r="F2261">
            <v>42849</v>
          </cell>
          <cell r="G2261">
            <v>165.41</v>
          </cell>
          <cell r="H2261">
            <v>1.0900000000000001</v>
          </cell>
          <cell r="I2261">
            <v>43465</v>
          </cell>
        </row>
        <row r="2262">
          <cell r="A2262" t="str">
            <v>CLAVO CONCRETO ACERO DE 1" CON</v>
          </cell>
          <cell r="B2262">
            <v>106520</v>
          </cell>
          <cell r="C2262" t="str">
            <v>CAJA</v>
          </cell>
          <cell r="D2262">
            <v>4605</v>
          </cell>
          <cell r="E2262">
            <v>0</v>
          </cell>
          <cell r="F2262">
            <v>43195</v>
          </cell>
          <cell r="G2262">
            <v>4386</v>
          </cell>
          <cell r="H2262">
            <v>1.05</v>
          </cell>
          <cell r="I2262">
            <v>43465</v>
          </cell>
        </row>
        <row r="2263">
          <cell r="A2263" t="str">
            <v>CLAVO CONCRETO ACERO DE 2" CON</v>
          </cell>
          <cell r="B2263">
            <v>106521</v>
          </cell>
          <cell r="C2263" t="str">
            <v>CAJA</v>
          </cell>
          <cell r="D2263">
            <v>4605</v>
          </cell>
          <cell r="E2263">
            <v>0</v>
          </cell>
          <cell r="F2263">
            <v>43195</v>
          </cell>
          <cell r="G2263">
            <v>4386</v>
          </cell>
          <cell r="H2263">
            <v>1.05</v>
          </cell>
          <cell r="I2263">
            <v>43465</v>
          </cell>
        </row>
        <row r="2264">
          <cell r="A2264" t="str">
            <v>Clavo Ramset 5/16" x 1"***</v>
          </cell>
          <cell r="B2264">
            <v>102878</v>
          </cell>
          <cell r="C2264" t="str">
            <v>UNI</v>
          </cell>
          <cell r="D2264">
            <v>62</v>
          </cell>
          <cell r="E2264">
            <v>0</v>
          </cell>
          <cell r="F2264">
            <v>41785</v>
          </cell>
          <cell r="G2264">
            <v>49</v>
          </cell>
          <cell r="H2264">
            <v>1.26</v>
          </cell>
          <cell r="I2264">
            <v>43465</v>
          </cell>
        </row>
        <row r="2265">
          <cell r="A2265" t="str">
            <v>Clip Marcación Cable UTP</v>
          </cell>
          <cell r="B2265">
            <v>100955</v>
          </cell>
          <cell r="C2265" t="str">
            <v>UNI</v>
          </cell>
          <cell r="D2265">
            <v>274</v>
          </cell>
          <cell r="E2265">
            <v>0</v>
          </cell>
          <cell r="F2265">
            <v>40506</v>
          </cell>
          <cell r="G2265">
            <v>200</v>
          </cell>
          <cell r="H2265">
            <v>1.37</v>
          </cell>
          <cell r="I2265">
            <v>43465</v>
          </cell>
        </row>
        <row r="2266">
          <cell r="A2266" t="str">
            <v>CLIPS DE FIJACION PARA FORTIMALLA</v>
          </cell>
          <cell r="B2266">
            <v>101177</v>
          </cell>
          <cell r="C2266" t="str">
            <v>UNI</v>
          </cell>
          <cell r="D2266">
            <v>643</v>
          </cell>
          <cell r="E2266">
            <v>8010</v>
          </cell>
          <cell r="F2266">
            <v>43203</v>
          </cell>
          <cell r="G2266">
            <v>612</v>
          </cell>
          <cell r="H2266">
            <v>1.05</v>
          </cell>
          <cell r="I2266">
            <v>43465</v>
          </cell>
        </row>
        <row r="2267">
          <cell r="A2267" t="str">
            <v>Cloro tambor Kg</v>
          </cell>
          <cell r="B2267">
            <v>105147</v>
          </cell>
          <cell r="C2267" t="str">
            <v>KG</v>
          </cell>
          <cell r="D2267">
            <v>15740</v>
          </cell>
          <cell r="E2267">
            <v>0</v>
          </cell>
          <cell r="F2267">
            <v>43225</v>
          </cell>
          <cell r="G2267">
            <v>14990</v>
          </cell>
          <cell r="H2267">
            <v>1.05</v>
          </cell>
          <cell r="I2267">
            <v>43465</v>
          </cell>
        </row>
        <row r="2268">
          <cell r="A2268" t="str">
            <v>CLORURO DE METILENO</v>
          </cell>
          <cell r="B2268">
            <v>104203</v>
          </cell>
          <cell r="C2268" t="str">
            <v>lt</v>
          </cell>
          <cell r="D2268">
            <v>6451</v>
          </cell>
          <cell r="E2268">
            <v>0</v>
          </cell>
          <cell r="F2268">
            <v>40807</v>
          </cell>
          <cell r="G2268">
            <v>4814</v>
          </cell>
          <cell r="H2268">
            <v>1.34</v>
          </cell>
          <cell r="I2268">
            <v>43465</v>
          </cell>
        </row>
        <row r="2269">
          <cell r="A2269" t="str">
            <v>CLOSET CEDRO 2.20x1.20 (materiales)</v>
          </cell>
          <cell r="B2269">
            <v>3900</v>
          </cell>
          <cell r="C2269" t="str">
            <v>UNI</v>
          </cell>
          <cell r="D2269">
            <v>806200</v>
          </cell>
          <cell r="E2269">
            <v>0</v>
          </cell>
          <cell r="F2269">
            <v>40026</v>
          </cell>
          <cell r="G2269">
            <v>580000</v>
          </cell>
          <cell r="H2269">
            <v>1.39</v>
          </cell>
          <cell r="I2269">
            <v>43465</v>
          </cell>
        </row>
        <row r="2270">
          <cell r="A2270" t="str">
            <v>CLOSET TRIPLEX 2.20x1.20 (materiales)</v>
          </cell>
          <cell r="B2270">
            <v>3997</v>
          </cell>
          <cell r="C2270" t="str">
            <v>UNI</v>
          </cell>
          <cell r="D2270">
            <v>747936</v>
          </cell>
          <cell r="E2270">
            <v>0</v>
          </cell>
          <cell r="F2270">
            <v>39660</v>
          </cell>
          <cell r="G2270">
            <v>508800</v>
          </cell>
          <cell r="H2270">
            <v>1.47</v>
          </cell>
          <cell r="I2270">
            <v>43465</v>
          </cell>
        </row>
        <row r="2271">
          <cell r="A2271" t="str">
            <v>CLOUDS sin/inst. Fglas</v>
          </cell>
          <cell r="B2271">
            <v>2505</v>
          </cell>
          <cell r="C2271" t="str">
            <v>M2</v>
          </cell>
          <cell r="D2271">
            <v>25030</v>
          </cell>
          <cell r="E2271">
            <v>24600</v>
          </cell>
          <cell r="F2271">
            <v>40337</v>
          </cell>
          <cell r="G2271">
            <v>18270</v>
          </cell>
          <cell r="H2271">
            <v>1.37</v>
          </cell>
          <cell r="I2271">
            <v>43465</v>
          </cell>
        </row>
        <row r="2272">
          <cell r="A2272" t="str">
            <v>COBRE</v>
          </cell>
          <cell r="B2272">
            <v>105524</v>
          </cell>
          <cell r="C2272" t="str">
            <v>UNI</v>
          </cell>
          <cell r="D2272">
            <v>35420</v>
          </cell>
          <cell r="E2272">
            <v>0</v>
          </cell>
          <cell r="F2272">
            <v>42810</v>
          </cell>
          <cell r="G2272">
            <v>32495</v>
          </cell>
          <cell r="H2272">
            <v>1.0900000000000001</v>
          </cell>
          <cell r="I2272">
            <v>43465</v>
          </cell>
        </row>
        <row r="2273">
          <cell r="A2273" t="str">
            <v>COBRE Análisis Aguas Superficiales Piscina</v>
          </cell>
          <cell r="B2273">
            <v>105132</v>
          </cell>
          <cell r="C2273" t="str">
            <v>UNI</v>
          </cell>
          <cell r="D2273">
            <v>42688</v>
          </cell>
          <cell r="E2273">
            <v>0</v>
          </cell>
          <cell r="F2273">
            <v>42412</v>
          </cell>
          <cell r="G2273">
            <v>37120</v>
          </cell>
          <cell r="H2273">
            <v>1.1499999999999999</v>
          </cell>
          <cell r="I2273">
            <v>43465</v>
          </cell>
        </row>
        <row r="2274">
          <cell r="A2274" t="str">
            <v>COCINA ERA 21. 51x171 AMERICAN</v>
          </cell>
          <cell r="B2274">
            <v>453</v>
          </cell>
          <cell r="C2274" t="str">
            <v>UNI</v>
          </cell>
          <cell r="D2274">
            <v>1620045</v>
          </cell>
          <cell r="E2274" t="str">
            <v>era 21 U-171</v>
          </cell>
          <cell r="F2274">
            <v>40026</v>
          </cell>
          <cell r="G2274">
            <v>1165500</v>
          </cell>
          <cell r="H2274">
            <v>1.39</v>
          </cell>
          <cell r="I2274">
            <v>43465</v>
          </cell>
        </row>
        <row r="2275">
          <cell r="A2275" t="str">
            <v>COCINA ERA 21. 51x209 AMERICAN</v>
          </cell>
          <cell r="B2275">
            <v>442</v>
          </cell>
          <cell r="C2275" t="str">
            <v>UNI</v>
          </cell>
          <cell r="D2275">
            <v>2440284</v>
          </cell>
          <cell r="E2275" t="str">
            <v>ERA 21.U-209</v>
          </cell>
          <cell r="F2275">
            <v>40026</v>
          </cell>
          <cell r="G2275">
            <v>1755600</v>
          </cell>
          <cell r="H2275">
            <v>1.39</v>
          </cell>
          <cell r="I2275">
            <v>43465</v>
          </cell>
        </row>
        <row r="2276">
          <cell r="A2276" t="str">
            <v>COCINA EUROSEL.51x171 AMERICAN</v>
          </cell>
          <cell r="B2276">
            <v>441</v>
          </cell>
          <cell r="C2276" t="str">
            <v>UNI</v>
          </cell>
          <cell r="D2276">
            <v>1211385</v>
          </cell>
          <cell r="E2276" t="str">
            <v>U-171</v>
          </cell>
          <cell r="F2276">
            <v>40026</v>
          </cell>
          <cell r="G2276">
            <v>871500</v>
          </cell>
          <cell r="H2276">
            <v>1.39</v>
          </cell>
          <cell r="I2276">
            <v>43465</v>
          </cell>
        </row>
        <row r="2277">
          <cell r="A2277" t="str">
            <v>COCINA EUROSEL.51x209 AMERICAN</v>
          </cell>
          <cell r="B2277">
            <v>561</v>
          </cell>
          <cell r="C2277" t="str">
            <v>UNI</v>
          </cell>
          <cell r="D2277">
            <v>1647192</v>
          </cell>
          <cell r="E2277" t="str">
            <v>U-209</v>
          </cell>
          <cell r="F2277">
            <v>40026</v>
          </cell>
          <cell r="G2277">
            <v>1185030</v>
          </cell>
          <cell r="H2277">
            <v>1.39</v>
          </cell>
          <cell r="I2277">
            <v>43465</v>
          </cell>
        </row>
        <row r="2278">
          <cell r="A2278" t="str">
            <v>COCINA Int.1.50 Salento V.I.S. CHLLG</v>
          </cell>
          <cell r="B2278">
            <v>3262</v>
          </cell>
          <cell r="C2278" t="str">
            <v>UNI</v>
          </cell>
          <cell r="D2278">
            <v>1423742</v>
          </cell>
          <cell r="E2278" t="str">
            <v>V.I.S.</v>
          </cell>
          <cell r="F2278">
            <v>39892</v>
          </cell>
          <cell r="G2278">
            <v>1024275</v>
          </cell>
          <cell r="H2278">
            <v>1.39</v>
          </cell>
          <cell r="I2278">
            <v>43465</v>
          </cell>
        </row>
        <row r="2279">
          <cell r="A2279" t="str">
            <v>COCINA Int.1.60 Milano CHLLG</v>
          </cell>
          <cell r="B2279">
            <v>989</v>
          </cell>
          <cell r="C2279" t="str">
            <v>UNI</v>
          </cell>
          <cell r="D2279">
            <v>1797270</v>
          </cell>
          <cell r="E2279" t="str">
            <v>755050/51</v>
          </cell>
          <cell r="F2279">
            <v>39892</v>
          </cell>
          <cell r="G2279">
            <v>1293000</v>
          </cell>
          <cell r="H2279">
            <v>1.39</v>
          </cell>
          <cell r="I2279">
            <v>43465</v>
          </cell>
        </row>
        <row r="2280">
          <cell r="A2280" t="str">
            <v>COCINA Int.1.65 Milano CHLLG</v>
          </cell>
          <cell r="B2280">
            <v>1731</v>
          </cell>
          <cell r="C2280" t="str">
            <v>UNI</v>
          </cell>
          <cell r="D2280">
            <v>1416445</v>
          </cell>
          <cell r="E2280" t="str">
            <v>75165/66</v>
          </cell>
          <cell r="F2280">
            <v>39892</v>
          </cell>
          <cell r="G2280">
            <v>1019025</v>
          </cell>
          <cell r="H2280">
            <v>1.39</v>
          </cell>
          <cell r="I2280">
            <v>43465</v>
          </cell>
        </row>
        <row r="2281">
          <cell r="A2281" t="str">
            <v>COCINA Int.1.65 Salento V.I.S. CHLLG</v>
          </cell>
          <cell r="B2281">
            <v>3263</v>
          </cell>
          <cell r="C2281" t="str">
            <v>UNI</v>
          </cell>
          <cell r="D2281">
            <v>1512034</v>
          </cell>
          <cell r="E2281" t="str">
            <v>V.I.S.</v>
          </cell>
          <cell r="F2281">
            <v>39892</v>
          </cell>
          <cell r="G2281">
            <v>1087794</v>
          </cell>
          <cell r="H2281">
            <v>1.39</v>
          </cell>
          <cell r="I2281">
            <v>43465</v>
          </cell>
        </row>
        <row r="2282">
          <cell r="A2282" t="str">
            <v>COCINA Int.1.80 Milano CHLLG</v>
          </cell>
          <cell r="B2282">
            <v>2770</v>
          </cell>
          <cell r="C2282" t="str">
            <v>UNI</v>
          </cell>
          <cell r="D2282">
            <v>1961290</v>
          </cell>
          <cell r="E2282" t="str">
            <v>75180/81</v>
          </cell>
          <cell r="F2282">
            <v>39892</v>
          </cell>
          <cell r="G2282">
            <v>1411000</v>
          </cell>
          <cell r="H2282">
            <v>1.39</v>
          </cell>
          <cell r="I2282">
            <v>43465</v>
          </cell>
        </row>
        <row r="2283">
          <cell r="A2283" t="str">
            <v>COCINA Int.1.80 Salento V.I.S. CHLLG</v>
          </cell>
          <cell r="B2283">
            <v>3264</v>
          </cell>
          <cell r="C2283" t="str">
            <v>UNI</v>
          </cell>
          <cell r="D2283">
            <v>1416445</v>
          </cell>
          <cell r="E2283" t="str">
            <v>V.I.S.</v>
          </cell>
          <cell r="F2283">
            <v>39892</v>
          </cell>
          <cell r="G2283">
            <v>1019025</v>
          </cell>
          <cell r="H2283">
            <v>1.39</v>
          </cell>
          <cell r="I2283">
            <v>43465</v>
          </cell>
        </row>
        <row r="2284">
          <cell r="A2284" t="str">
            <v>COCINA Int.1.95 Milano CHLLG</v>
          </cell>
          <cell r="B2284">
            <v>2778</v>
          </cell>
          <cell r="C2284" t="str">
            <v>UNI</v>
          </cell>
          <cell r="D2284">
            <v>2121140</v>
          </cell>
          <cell r="E2284" t="str">
            <v>75195/96</v>
          </cell>
          <cell r="F2284">
            <v>39892</v>
          </cell>
          <cell r="G2284">
            <v>1526000</v>
          </cell>
          <cell r="H2284">
            <v>1.39</v>
          </cell>
          <cell r="I2284">
            <v>43465</v>
          </cell>
        </row>
        <row r="2285">
          <cell r="A2285" t="str">
            <v>COCINA Int.2.20 Milano CHLLG</v>
          </cell>
          <cell r="B2285">
            <v>3261</v>
          </cell>
          <cell r="C2285" t="str">
            <v>UNI</v>
          </cell>
          <cell r="D2285">
            <v>2121140</v>
          </cell>
          <cell r="E2285" t="str">
            <v>75210/11</v>
          </cell>
          <cell r="F2285">
            <v>39892</v>
          </cell>
          <cell r="G2285">
            <v>1526000</v>
          </cell>
          <cell r="H2285">
            <v>1.39</v>
          </cell>
          <cell r="I2285">
            <v>43465</v>
          </cell>
        </row>
        <row r="2286">
          <cell r="A2286" t="str">
            <v>COCINA SIST.1 51x150 AMERICAN</v>
          </cell>
          <cell r="B2286">
            <v>87</v>
          </cell>
          <cell r="C2286" t="str">
            <v>UNI</v>
          </cell>
          <cell r="D2286">
            <v>10167</v>
          </cell>
          <cell r="E2286" t="str">
            <v>A-150-3c gas</v>
          </cell>
          <cell r="F2286">
            <v>40450</v>
          </cell>
          <cell r="G2286">
            <v>7421</v>
          </cell>
          <cell r="H2286">
            <v>1.37</v>
          </cell>
          <cell r="I2286">
            <v>43465</v>
          </cell>
        </row>
        <row r="2287">
          <cell r="A2287" t="str">
            <v>Codo 11 1/4° Mec. 6" Fontanar **</v>
          </cell>
          <cell r="B2287">
            <v>101738</v>
          </cell>
          <cell r="C2287" t="str">
            <v>UNI</v>
          </cell>
          <cell r="D2287">
            <v>176491</v>
          </cell>
          <cell r="E2287">
            <v>10635</v>
          </cell>
          <cell r="F2287">
            <v>40121</v>
          </cell>
          <cell r="G2287">
            <v>126972</v>
          </cell>
          <cell r="H2287">
            <v>1.39</v>
          </cell>
          <cell r="I2287">
            <v>43465</v>
          </cell>
        </row>
        <row r="2288">
          <cell r="A2288" t="str">
            <v>CODO 11 1/4° PVC 3" PAVCO</v>
          </cell>
          <cell r="B2288">
            <v>101764</v>
          </cell>
          <cell r="C2288" t="str">
            <v>ML</v>
          </cell>
          <cell r="D2288">
            <v>41723</v>
          </cell>
          <cell r="E2288">
            <v>10630</v>
          </cell>
          <cell r="F2288">
            <v>40470</v>
          </cell>
          <cell r="G2288">
            <v>30455</v>
          </cell>
          <cell r="H2288">
            <v>1.37</v>
          </cell>
          <cell r="I2288">
            <v>43465</v>
          </cell>
        </row>
        <row r="2289">
          <cell r="A2289" t="str">
            <v>Codo 22 1/2° PVC Unión Mec. 6" **</v>
          </cell>
          <cell r="B2289">
            <v>100987</v>
          </cell>
          <cell r="C2289" t="str">
            <v>UNI</v>
          </cell>
          <cell r="D2289">
            <v>197379</v>
          </cell>
          <cell r="E2289">
            <v>10652</v>
          </cell>
          <cell r="F2289">
            <v>40121</v>
          </cell>
          <cell r="G2289">
            <v>141999</v>
          </cell>
          <cell r="H2289">
            <v>1.39</v>
          </cell>
          <cell r="I2289">
            <v>43465</v>
          </cell>
        </row>
        <row r="2290">
          <cell r="A2290" t="str">
            <v>CODO 3/8" AG</v>
          </cell>
          <cell r="B2290">
            <v>3765</v>
          </cell>
          <cell r="C2290" t="str">
            <v>UNI</v>
          </cell>
          <cell r="D2290">
            <v>2809</v>
          </cell>
          <cell r="E2290">
            <v>0</v>
          </cell>
          <cell r="F2290">
            <v>40121</v>
          </cell>
          <cell r="G2290">
            <v>2021</v>
          </cell>
          <cell r="H2290">
            <v>1.39</v>
          </cell>
          <cell r="I2290">
            <v>43465</v>
          </cell>
        </row>
        <row r="2291">
          <cell r="A2291" t="str">
            <v>CODO 45 CXE PVC-S 2"</v>
          </cell>
          <cell r="B2291">
            <v>107349</v>
          </cell>
          <cell r="C2291" t="str">
            <v>UNI</v>
          </cell>
          <cell r="D2291">
            <v>2315</v>
          </cell>
          <cell r="E2291">
            <v>0</v>
          </cell>
          <cell r="F2291">
            <v>43413</v>
          </cell>
          <cell r="G2291">
            <v>2205</v>
          </cell>
          <cell r="H2291">
            <v>1.05</v>
          </cell>
          <cell r="I2291">
            <v>43465</v>
          </cell>
        </row>
        <row r="2292">
          <cell r="A2292" t="str">
            <v>CODO 45 CXE PVC-S 2" CDRC 3</v>
          </cell>
          <cell r="B2292">
            <v>107157</v>
          </cell>
          <cell r="C2292" t="str">
            <v>UNI</v>
          </cell>
          <cell r="D2292">
            <v>2315</v>
          </cell>
          <cell r="E2292">
            <v>0</v>
          </cell>
          <cell r="F2292">
            <v>43285</v>
          </cell>
          <cell r="G2292">
            <v>2205</v>
          </cell>
          <cell r="H2292">
            <v>1.05</v>
          </cell>
          <cell r="I2292">
            <v>43465</v>
          </cell>
        </row>
        <row r="2293">
          <cell r="A2293" t="str">
            <v>CODO 45° ALCANT NOVAFORT 110MM PAVCO</v>
          </cell>
          <cell r="B2293">
            <v>3537</v>
          </cell>
          <cell r="C2293" t="str">
            <v>UNI</v>
          </cell>
          <cell r="D2293">
            <v>16571</v>
          </cell>
          <cell r="E2293">
            <v>10698</v>
          </cell>
          <cell r="F2293">
            <v>41036</v>
          </cell>
          <cell r="G2293">
            <v>12747</v>
          </cell>
          <cell r="H2293">
            <v>1.3</v>
          </cell>
          <cell r="I2293">
            <v>43465</v>
          </cell>
        </row>
        <row r="2294">
          <cell r="A2294" t="str">
            <v>CODO 45° ALCANT NOVAFORT 160MM</v>
          </cell>
          <cell r="B2294">
            <v>3538</v>
          </cell>
          <cell r="C2294" t="str">
            <v>UNI</v>
          </cell>
          <cell r="D2294">
            <v>38942</v>
          </cell>
          <cell r="E2294">
            <v>10699</v>
          </cell>
          <cell r="F2294">
            <v>42305</v>
          </cell>
          <cell r="G2294">
            <v>31920</v>
          </cell>
          <cell r="H2294">
            <v>1.22</v>
          </cell>
          <cell r="I2294">
            <v>43465</v>
          </cell>
        </row>
        <row r="2295">
          <cell r="A2295" t="str">
            <v>CODO 45° CALIENTE 3/4" ULTRATEMP PAVCO</v>
          </cell>
          <cell r="B2295">
            <v>102447</v>
          </cell>
          <cell r="C2295" t="str">
            <v>UNI</v>
          </cell>
          <cell r="D2295">
            <v>1831</v>
          </cell>
          <cell r="E2295">
            <v>10827</v>
          </cell>
          <cell r="F2295">
            <v>40009</v>
          </cell>
          <cell r="G2295">
            <v>1317</v>
          </cell>
          <cell r="H2295">
            <v>1.39</v>
          </cell>
          <cell r="I2295">
            <v>43465</v>
          </cell>
        </row>
        <row r="2296">
          <cell r="A2296" t="str">
            <v>CODO 45° CALIENTE 3/4" ULTRATEMP PAVCO</v>
          </cell>
          <cell r="B2296">
            <v>101818</v>
          </cell>
          <cell r="C2296" t="str">
            <v>UNI</v>
          </cell>
          <cell r="D2296">
            <v>1831</v>
          </cell>
          <cell r="E2296">
            <v>10827</v>
          </cell>
          <cell r="F2296">
            <v>40009</v>
          </cell>
          <cell r="G2296">
            <v>1317</v>
          </cell>
          <cell r="H2296">
            <v>1.39</v>
          </cell>
          <cell r="I2296">
            <v>43465</v>
          </cell>
        </row>
        <row r="2297">
          <cell r="A2297" t="str">
            <v>CODO 45° CPVC 3/4" S/NORMA ICONTEC</v>
          </cell>
          <cell r="B2297">
            <v>827</v>
          </cell>
          <cell r="C2297" t="str">
            <v>UNI</v>
          </cell>
          <cell r="D2297">
            <v>1082</v>
          </cell>
          <cell r="E2297">
            <v>10827</v>
          </cell>
          <cell r="F2297">
            <v>43269</v>
          </cell>
          <cell r="G2297">
            <v>1030</v>
          </cell>
          <cell r="H2297">
            <v>1.05</v>
          </cell>
          <cell r="I2297">
            <v>43465</v>
          </cell>
        </row>
        <row r="2298">
          <cell r="A2298" t="str">
            <v>Codo 45° CXE PVC-S 2"</v>
          </cell>
          <cell r="B2298">
            <v>107015</v>
          </cell>
          <cell r="C2298" t="str">
            <v>UNI</v>
          </cell>
          <cell r="D2298">
            <v>2315</v>
          </cell>
          <cell r="E2298">
            <v>1531004106</v>
          </cell>
          <cell r="F2298">
            <v>43357</v>
          </cell>
          <cell r="G2298">
            <v>2205</v>
          </cell>
          <cell r="H2298">
            <v>1.05</v>
          </cell>
          <cell r="I2298">
            <v>43465</v>
          </cell>
        </row>
        <row r="2299">
          <cell r="A2299" t="str">
            <v>CODO 45° PRESION ½" S/NORMA ICONTEC</v>
          </cell>
          <cell r="B2299">
            <v>825</v>
          </cell>
          <cell r="C2299" t="str">
            <v>UNI</v>
          </cell>
          <cell r="D2299">
            <v>480</v>
          </cell>
          <cell r="E2299">
            <v>10806</v>
          </cell>
          <cell r="F2299">
            <v>43166</v>
          </cell>
          <cell r="G2299">
            <v>457</v>
          </cell>
          <cell r="H2299">
            <v>1.05</v>
          </cell>
          <cell r="I2299">
            <v>43465</v>
          </cell>
        </row>
        <row r="2300">
          <cell r="A2300" t="str">
            <v>CODO 45° PRESION 1" S/NORMA ICONTEC</v>
          </cell>
          <cell r="B2300">
            <v>823</v>
          </cell>
          <cell r="C2300" t="str">
            <v>UNI</v>
          </cell>
          <cell r="D2300">
            <v>1594</v>
          </cell>
          <cell r="E2300">
            <v>10796</v>
          </cell>
          <cell r="F2300">
            <v>43182</v>
          </cell>
          <cell r="G2300">
            <v>1518</v>
          </cell>
          <cell r="H2300">
            <v>1.05</v>
          </cell>
          <cell r="I2300">
            <v>43465</v>
          </cell>
        </row>
        <row r="2301">
          <cell r="A2301" t="str">
            <v>CODO 45° PRESION 3"S/NORMA ICONTEC</v>
          </cell>
          <cell r="B2301">
            <v>830</v>
          </cell>
          <cell r="C2301" t="str">
            <v>UNI</v>
          </cell>
          <cell r="D2301">
            <v>19165</v>
          </cell>
          <cell r="E2301">
            <v>10822</v>
          </cell>
          <cell r="F2301">
            <v>42481</v>
          </cell>
          <cell r="G2301">
            <v>16665</v>
          </cell>
          <cell r="H2301">
            <v>1.1499999999999999</v>
          </cell>
          <cell r="I2301">
            <v>43465</v>
          </cell>
        </row>
        <row r="2302">
          <cell r="A2302" t="str">
            <v>CODO 45° PRESION Ø2" PVC S/NORMA</v>
          </cell>
          <cell r="B2302">
            <v>104912</v>
          </cell>
          <cell r="C2302" t="str">
            <v>UNI</v>
          </cell>
          <cell r="D2302">
            <v>6252</v>
          </cell>
          <cell r="E2302">
            <v>0</v>
          </cell>
          <cell r="F2302">
            <v>43179</v>
          </cell>
          <cell r="G2302">
            <v>5954</v>
          </cell>
          <cell r="H2302">
            <v>1.05</v>
          </cell>
          <cell r="I2302">
            <v>43465</v>
          </cell>
        </row>
        <row r="2303">
          <cell r="A2303" t="str">
            <v>CODO 45° PRESION PVC 3/4" S/NORMA</v>
          </cell>
          <cell r="B2303">
            <v>826</v>
          </cell>
          <cell r="C2303" t="str">
            <v>UNI</v>
          </cell>
          <cell r="D2303">
            <v>768</v>
          </cell>
          <cell r="E2303">
            <v>10828</v>
          </cell>
          <cell r="F2303">
            <v>43166</v>
          </cell>
          <cell r="G2303">
            <v>731</v>
          </cell>
          <cell r="H2303">
            <v>1.05</v>
          </cell>
          <cell r="I2303">
            <v>43465</v>
          </cell>
        </row>
        <row r="2304">
          <cell r="A2304" t="str">
            <v>Codo 45° PVCP 2" SCH40 **</v>
          </cell>
          <cell r="B2304">
            <v>100496</v>
          </cell>
          <cell r="C2304" t="str">
            <v>UNI</v>
          </cell>
          <cell r="D2304">
            <v>11382</v>
          </cell>
          <cell r="E2304">
            <v>1531004106</v>
          </cell>
          <cell r="F2304">
            <v>40681</v>
          </cell>
          <cell r="G2304">
            <v>8494</v>
          </cell>
          <cell r="H2304">
            <v>1.34</v>
          </cell>
          <cell r="I2304">
            <v>43465</v>
          </cell>
        </row>
        <row r="2305">
          <cell r="A2305" t="str">
            <v>CODO 45° PVCP Ø 4" S/NORMA ICONTEC*</v>
          </cell>
          <cell r="B2305">
            <v>100495</v>
          </cell>
          <cell r="C2305" t="str">
            <v>UNI</v>
          </cell>
          <cell r="D2305">
            <v>52632</v>
          </cell>
          <cell r="E2305">
            <v>1531004106</v>
          </cell>
          <cell r="F2305">
            <v>43327</v>
          </cell>
          <cell r="G2305">
            <v>50126</v>
          </cell>
          <cell r="H2305">
            <v>1.05</v>
          </cell>
          <cell r="I2305">
            <v>43465</v>
          </cell>
        </row>
        <row r="2306">
          <cell r="A2306" t="str">
            <v>CODO 45° SANITARIO 3" C x C PAVCO</v>
          </cell>
          <cell r="B2306">
            <v>101715</v>
          </cell>
          <cell r="C2306" t="str">
            <v>UNI</v>
          </cell>
          <cell r="D2306">
            <v>4239</v>
          </cell>
          <cell r="E2306">
            <v>10920</v>
          </cell>
          <cell r="F2306">
            <v>43209</v>
          </cell>
          <cell r="G2306">
            <v>4037</v>
          </cell>
          <cell r="H2306">
            <v>1.05</v>
          </cell>
          <cell r="I2306">
            <v>43465</v>
          </cell>
        </row>
        <row r="2307">
          <cell r="A2307" t="str">
            <v>CODO 45° SANITARIO 3" CxC PAVCO</v>
          </cell>
          <cell r="B2307">
            <v>101297</v>
          </cell>
          <cell r="C2307" t="str">
            <v>UNI</v>
          </cell>
          <cell r="D2307">
            <v>4262</v>
          </cell>
          <cell r="E2307">
            <v>10922</v>
          </cell>
          <cell r="F2307">
            <v>43297</v>
          </cell>
          <cell r="G2307">
            <v>4059</v>
          </cell>
          <cell r="H2307">
            <v>1.05</v>
          </cell>
          <cell r="I2307">
            <v>43465</v>
          </cell>
        </row>
        <row r="2308">
          <cell r="A2308" t="str">
            <v>CODO 45° SANITARIO 4" C x C 1/8 PAVCO</v>
          </cell>
          <cell r="B2308">
            <v>101844</v>
          </cell>
          <cell r="C2308" t="str">
            <v>UNI</v>
          </cell>
          <cell r="D2308">
            <v>13037</v>
          </cell>
          <cell r="E2308">
            <v>10924</v>
          </cell>
          <cell r="F2308">
            <v>40681</v>
          </cell>
          <cell r="G2308">
            <v>9729</v>
          </cell>
          <cell r="H2308">
            <v>1.34</v>
          </cell>
          <cell r="I2308">
            <v>43465</v>
          </cell>
        </row>
        <row r="2309">
          <cell r="A2309" t="str">
            <v>CODO 45° SANITARIO 4" C x C S/NORMA</v>
          </cell>
          <cell r="B2309">
            <v>101716</v>
          </cell>
          <cell r="C2309" t="str">
            <v>UNI</v>
          </cell>
          <cell r="D2309">
            <v>6647</v>
          </cell>
          <cell r="E2309">
            <v>10924</v>
          </cell>
          <cell r="F2309">
            <v>42789</v>
          </cell>
          <cell r="G2309">
            <v>6098</v>
          </cell>
          <cell r="H2309">
            <v>1.0900000000000001</v>
          </cell>
          <cell r="I2309">
            <v>43465</v>
          </cell>
        </row>
        <row r="2310">
          <cell r="A2310" t="str">
            <v>CODO 45° SANITARIO 4" C x E 1/8 PAVCO</v>
          </cell>
          <cell r="B2310">
            <v>101845</v>
          </cell>
          <cell r="C2310" t="str">
            <v>UNI</v>
          </cell>
          <cell r="D2310">
            <v>7397</v>
          </cell>
          <cell r="E2310">
            <v>10924</v>
          </cell>
          <cell r="F2310">
            <v>43297</v>
          </cell>
          <cell r="G2310">
            <v>7045</v>
          </cell>
          <cell r="H2310">
            <v>1.05</v>
          </cell>
          <cell r="I2310">
            <v>43465</v>
          </cell>
        </row>
        <row r="2311">
          <cell r="A2311" t="str">
            <v>CODO 45° SANITARIO 4" CxE 1/8 PAVCO</v>
          </cell>
          <cell r="B2311">
            <v>107017</v>
          </cell>
          <cell r="C2311" t="str">
            <v>UNI</v>
          </cell>
          <cell r="D2311">
            <v>7397</v>
          </cell>
          <cell r="E2311">
            <v>10922</v>
          </cell>
          <cell r="F2311">
            <v>43357</v>
          </cell>
          <cell r="G2311">
            <v>7045</v>
          </cell>
          <cell r="H2311">
            <v>1.05</v>
          </cell>
          <cell r="I2311">
            <v>43465</v>
          </cell>
        </row>
        <row r="2312">
          <cell r="A2312" t="str">
            <v>Codo 45°HG 1" **</v>
          </cell>
          <cell r="B2312">
            <v>101650</v>
          </cell>
          <cell r="C2312" t="str">
            <v>UNI</v>
          </cell>
          <cell r="D2312">
            <v>2902</v>
          </cell>
          <cell r="E2312">
            <v>1530248118</v>
          </cell>
          <cell r="F2312">
            <v>40428</v>
          </cell>
          <cell r="G2312">
            <v>2118</v>
          </cell>
          <cell r="H2312">
            <v>1.37</v>
          </cell>
          <cell r="I2312">
            <v>43465</v>
          </cell>
        </row>
        <row r="2313">
          <cell r="A2313" t="str">
            <v>Codo 45°HG 1/ 2" **</v>
          </cell>
          <cell r="B2313">
            <v>101648</v>
          </cell>
          <cell r="C2313" t="str">
            <v>UNI</v>
          </cell>
          <cell r="D2313">
            <v>1409</v>
          </cell>
          <cell r="E2313">
            <v>1530248118</v>
          </cell>
          <cell r="F2313">
            <v>43276</v>
          </cell>
          <cell r="G2313">
            <v>1342</v>
          </cell>
          <cell r="H2313">
            <v>1.05</v>
          </cell>
          <cell r="I2313">
            <v>43465</v>
          </cell>
        </row>
        <row r="2314">
          <cell r="A2314" t="str">
            <v>Codo 45°HG 11/2" **</v>
          </cell>
          <cell r="B2314">
            <v>101652</v>
          </cell>
          <cell r="C2314" t="str">
            <v>UNI</v>
          </cell>
          <cell r="D2314">
            <v>7035</v>
          </cell>
          <cell r="E2314">
            <v>1530248118</v>
          </cell>
          <cell r="F2314">
            <v>40428</v>
          </cell>
          <cell r="G2314">
            <v>5135</v>
          </cell>
          <cell r="H2314">
            <v>1.37</v>
          </cell>
          <cell r="I2314">
            <v>43465</v>
          </cell>
        </row>
        <row r="2315">
          <cell r="A2315" t="str">
            <v>Codo 45°HG 2" **</v>
          </cell>
          <cell r="B2315">
            <v>101653</v>
          </cell>
          <cell r="C2315" t="str">
            <v>UNI</v>
          </cell>
          <cell r="D2315">
            <v>11637</v>
          </cell>
          <cell r="E2315">
            <v>1530248118</v>
          </cell>
          <cell r="F2315">
            <v>40428</v>
          </cell>
          <cell r="G2315">
            <v>8494</v>
          </cell>
          <cell r="H2315">
            <v>1.37</v>
          </cell>
          <cell r="I2315">
            <v>43465</v>
          </cell>
        </row>
        <row r="2316">
          <cell r="A2316" t="str">
            <v>Codo 45°HG 3" **</v>
          </cell>
          <cell r="B2316">
            <v>101655</v>
          </cell>
          <cell r="C2316" t="str">
            <v>UNI</v>
          </cell>
          <cell r="D2316">
            <v>37461</v>
          </cell>
          <cell r="E2316">
            <v>1530248118</v>
          </cell>
          <cell r="F2316">
            <v>40428</v>
          </cell>
          <cell r="G2316">
            <v>27344</v>
          </cell>
          <cell r="H2316">
            <v>1.37</v>
          </cell>
          <cell r="I2316">
            <v>43465</v>
          </cell>
        </row>
        <row r="2317">
          <cell r="A2317" t="str">
            <v>Codo 45°HG 3/4" **</v>
          </cell>
          <cell r="B2317">
            <v>101649</v>
          </cell>
          <cell r="C2317" t="str">
            <v>UNI</v>
          </cell>
          <cell r="D2317">
            <v>1857</v>
          </cell>
          <cell r="E2317">
            <v>1530248118</v>
          </cell>
          <cell r="F2317">
            <v>43269</v>
          </cell>
          <cell r="G2317">
            <v>1769</v>
          </cell>
          <cell r="H2317">
            <v>1.05</v>
          </cell>
          <cell r="I2317">
            <v>43465</v>
          </cell>
        </row>
        <row r="2318">
          <cell r="A2318" t="str">
            <v>CODO 45°PVCP Ø6" S/NORMA ICONTEC</v>
          </cell>
          <cell r="B2318">
            <v>105705</v>
          </cell>
          <cell r="C2318" t="str">
            <v>UNI</v>
          </cell>
          <cell r="D2318">
            <v>99432</v>
          </cell>
          <cell r="E2318">
            <v>0</v>
          </cell>
          <cell r="F2318">
            <v>43040</v>
          </cell>
          <cell r="G2318">
            <v>91222</v>
          </cell>
          <cell r="H2318">
            <v>1.0900000000000001</v>
          </cell>
          <cell r="I2318">
            <v>43465</v>
          </cell>
        </row>
        <row r="2319">
          <cell r="A2319" t="str">
            <v>CODO 45ª PVCS 6" CXE 1/8</v>
          </cell>
          <cell r="B2319">
            <v>103409</v>
          </cell>
          <cell r="C2319" t="str">
            <v>UNI</v>
          </cell>
          <cell r="D2319">
            <v>48969</v>
          </cell>
          <cell r="E2319">
            <v>0</v>
          </cell>
          <cell r="F2319">
            <v>40466</v>
          </cell>
          <cell r="G2319">
            <v>35744</v>
          </cell>
          <cell r="H2319">
            <v>1.37</v>
          </cell>
          <cell r="I2319">
            <v>43465</v>
          </cell>
        </row>
        <row r="2320">
          <cell r="A2320" t="str">
            <v>Codo 45º PVCP 1 1/2" SCH80 **</v>
          </cell>
          <cell r="B2320">
            <v>100508</v>
          </cell>
          <cell r="C2320" t="str">
            <v>UNI</v>
          </cell>
          <cell r="D2320">
            <v>39730</v>
          </cell>
          <cell r="E2320">
            <v>1531004106</v>
          </cell>
          <cell r="F2320">
            <v>40434</v>
          </cell>
          <cell r="G2320">
            <v>29000</v>
          </cell>
          <cell r="H2320">
            <v>1.37</v>
          </cell>
          <cell r="I2320">
            <v>43465</v>
          </cell>
        </row>
        <row r="2321">
          <cell r="A2321" t="str">
            <v>Codo 45º PVCP 1 1/2"S/N0RMA ICONTEC*</v>
          </cell>
          <cell r="B2321">
            <v>100310</v>
          </cell>
          <cell r="C2321" t="str">
            <v>UNI</v>
          </cell>
          <cell r="D2321">
            <v>3926</v>
          </cell>
          <cell r="E2321">
            <v>1531004106</v>
          </cell>
          <cell r="F2321">
            <v>43182</v>
          </cell>
          <cell r="G2321">
            <v>3739</v>
          </cell>
          <cell r="H2321">
            <v>1.05</v>
          </cell>
          <cell r="I2321">
            <v>43465</v>
          </cell>
        </row>
        <row r="2322">
          <cell r="A2322" t="str">
            <v>Codo 45º PVCP 1 1/4"</v>
          </cell>
          <cell r="B2322">
            <v>100309</v>
          </cell>
          <cell r="C2322" t="str">
            <v>UNI</v>
          </cell>
          <cell r="D2322">
            <v>2927</v>
          </cell>
          <cell r="E2322">
            <v>1531004106</v>
          </cell>
          <cell r="F2322">
            <v>43166</v>
          </cell>
          <cell r="G2322">
            <v>2788</v>
          </cell>
          <cell r="H2322">
            <v>1.05</v>
          </cell>
          <cell r="I2322">
            <v>43465</v>
          </cell>
        </row>
        <row r="2323">
          <cell r="A2323" t="str">
            <v>Codo 45º PVCP 1 1/4" SCH80 **</v>
          </cell>
          <cell r="B2323">
            <v>100507</v>
          </cell>
          <cell r="C2323" t="str">
            <v>UNI</v>
          </cell>
          <cell r="D2323">
            <v>34962</v>
          </cell>
          <cell r="E2323">
            <v>1531004106</v>
          </cell>
          <cell r="F2323">
            <v>40434</v>
          </cell>
          <cell r="G2323">
            <v>25520</v>
          </cell>
          <cell r="H2323">
            <v>1.37</v>
          </cell>
          <cell r="I2323">
            <v>43465</v>
          </cell>
        </row>
        <row r="2324">
          <cell r="A2324" t="str">
            <v>Codo 45º PVCP 2" SCH80 **</v>
          </cell>
          <cell r="B2324">
            <v>100506</v>
          </cell>
          <cell r="C2324" t="str">
            <v>UNI</v>
          </cell>
          <cell r="D2324">
            <v>53620</v>
          </cell>
          <cell r="E2324">
            <v>1531004106</v>
          </cell>
          <cell r="F2324">
            <v>39660</v>
          </cell>
          <cell r="G2324">
            <v>36476</v>
          </cell>
          <cell r="H2324">
            <v>1.47</v>
          </cell>
          <cell r="I2324">
            <v>43465</v>
          </cell>
        </row>
        <row r="2325">
          <cell r="A2325" t="str">
            <v>Codo 45º PVCP 6" SCH40 **</v>
          </cell>
          <cell r="B2325">
            <v>100494</v>
          </cell>
          <cell r="C2325" t="str">
            <v>UNI</v>
          </cell>
          <cell r="D2325">
            <v>371494</v>
          </cell>
          <cell r="E2325">
            <v>1531004106</v>
          </cell>
          <cell r="F2325">
            <v>40148</v>
          </cell>
          <cell r="G2325">
            <v>267262</v>
          </cell>
          <cell r="H2325">
            <v>1.39</v>
          </cell>
          <cell r="I2325">
            <v>43465</v>
          </cell>
        </row>
        <row r="2326">
          <cell r="A2326" t="str">
            <v>Codo 45º SW PVCP 1" SCH40 (NO USAR)</v>
          </cell>
          <cell r="B2326">
            <v>100308</v>
          </cell>
          <cell r="C2326" t="str">
            <v>UNI</v>
          </cell>
          <cell r="D2326">
            <v>6042</v>
          </cell>
          <cell r="E2326">
            <v>1531004106</v>
          </cell>
          <cell r="F2326">
            <v>39668</v>
          </cell>
          <cell r="G2326">
            <v>4110</v>
          </cell>
          <cell r="H2326">
            <v>1.47</v>
          </cell>
          <cell r="I2326">
            <v>43465</v>
          </cell>
        </row>
        <row r="2327">
          <cell r="A2327" t="str">
            <v>Codo 45º SW PVCP 1/2" SCH40 (NO USAR)*</v>
          </cell>
          <cell r="B2327">
            <v>100306</v>
          </cell>
          <cell r="C2327" t="str">
            <v>UNI</v>
          </cell>
          <cell r="D2327">
            <v>748</v>
          </cell>
          <cell r="E2327">
            <v>1531004106</v>
          </cell>
          <cell r="F2327">
            <v>40147</v>
          </cell>
          <cell r="G2327">
            <v>538</v>
          </cell>
          <cell r="H2327">
            <v>1.39</v>
          </cell>
          <cell r="I2327">
            <v>43465</v>
          </cell>
        </row>
        <row r="2328">
          <cell r="A2328" t="str">
            <v>Codo 45º SW PVCP 10" SCH40 (NO USAR)</v>
          </cell>
          <cell r="B2328">
            <v>100318</v>
          </cell>
          <cell r="C2328" t="str">
            <v>UNI</v>
          </cell>
          <cell r="D2328">
            <v>1149290</v>
          </cell>
          <cell r="E2328">
            <v>1531004106</v>
          </cell>
          <cell r="F2328">
            <v>40144</v>
          </cell>
          <cell r="G2328">
            <v>826827</v>
          </cell>
          <cell r="H2328">
            <v>1.39</v>
          </cell>
          <cell r="I2328">
            <v>43465</v>
          </cell>
        </row>
        <row r="2329">
          <cell r="A2329" t="str">
            <v>Codo 45º SW PVCP 12" SCH40 (NO USAR)</v>
          </cell>
          <cell r="B2329">
            <v>100319</v>
          </cell>
          <cell r="C2329" t="str">
            <v>UNI</v>
          </cell>
          <cell r="D2329">
            <v>1613267</v>
          </cell>
          <cell r="E2329">
            <v>1531004106</v>
          </cell>
          <cell r="F2329">
            <v>40144</v>
          </cell>
          <cell r="G2329">
            <v>1160624</v>
          </cell>
          <cell r="H2329">
            <v>1.39</v>
          </cell>
          <cell r="I2329">
            <v>43465</v>
          </cell>
        </row>
        <row r="2330">
          <cell r="A2330" t="str">
            <v>Codo 45º SW PVCP 2 1/2" SCH40 (NO USAR)</v>
          </cell>
          <cell r="B2330">
            <v>100312</v>
          </cell>
          <cell r="C2330" t="str">
            <v>UNI</v>
          </cell>
          <cell r="D2330">
            <v>25855</v>
          </cell>
          <cell r="E2330">
            <v>1531004106</v>
          </cell>
          <cell r="F2330">
            <v>40147</v>
          </cell>
          <cell r="G2330">
            <v>18601</v>
          </cell>
          <cell r="H2330">
            <v>1.39</v>
          </cell>
          <cell r="I2330">
            <v>43465</v>
          </cell>
        </row>
        <row r="2331">
          <cell r="A2331" t="str">
            <v>Codo 45º SW PVCP 2" SCH40 (NO USAR)</v>
          </cell>
          <cell r="B2331">
            <v>100311</v>
          </cell>
          <cell r="C2331" t="str">
            <v>UNI</v>
          </cell>
          <cell r="D2331">
            <v>24610</v>
          </cell>
          <cell r="E2331">
            <v>1531004106</v>
          </cell>
          <cell r="F2331">
            <v>40147</v>
          </cell>
          <cell r="G2331">
            <v>17705</v>
          </cell>
          <cell r="H2331">
            <v>1.39</v>
          </cell>
          <cell r="I2331">
            <v>43465</v>
          </cell>
        </row>
        <row r="2332">
          <cell r="A2332" t="str">
            <v>Codo 45º SW PVCP 3" SCH40 (NO USAR)</v>
          </cell>
          <cell r="B2332">
            <v>100313</v>
          </cell>
          <cell r="C2332" t="str">
            <v>UNI</v>
          </cell>
          <cell r="D2332">
            <v>44533</v>
          </cell>
          <cell r="E2332">
            <v>1531004106</v>
          </cell>
          <cell r="F2332">
            <v>40147</v>
          </cell>
          <cell r="G2332">
            <v>32038</v>
          </cell>
          <cell r="H2332">
            <v>1.39</v>
          </cell>
          <cell r="I2332">
            <v>43465</v>
          </cell>
        </row>
        <row r="2333">
          <cell r="A2333" t="str">
            <v>Codo 45º SW PVCP 3/4" SCH40 (NO USAR)</v>
          </cell>
          <cell r="B2333">
            <v>100307</v>
          </cell>
          <cell r="C2333" t="str">
            <v>UNI</v>
          </cell>
          <cell r="D2333">
            <v>1188</v>
          </cell>
          <cell r="E2333">
            <v>1531004106</v>
          </cell>
          <cell r="F2333">
            <v>40144</v>
          </cell>
          <cell r="G2333">
            <v>855</v>
          </cell>
          <cell r="H2333">
            <v>1.39</v>
          </cell>
          <cell r="I2333">
            <v>43465</v>
          </cell>
        </row>
        <row r="2334">
          <cell r="A2334" t="str">
            <v>Codo 45º SW PVCP 4" SCH40 **</v>
          </cell>
          <cell r="B2334">
            <v>100314</v>
          </cell>
          <cell r="C2334" t="str">
            <v>UNI</v>
          </cell>
          <cell r="D2334">
            <v>89704</v>
          </cell>
          <cell r="E2334">
            <v>1531004106</v>
          </cell>
          <cell r="F2334">
            <v>40144</v>
          </cell>
          <cell r="G2334">
            <v>64535</v>
          </cell>
          <cell r="H2334">
            <v>1.39</v>
          </cell>
          <cell r="I2334">
            <v>43465</v>
          </cell>
        </row>
        <row r="2335">
          <cell r="A2335" t="str">
            <v>Codo 45º SW PVCP 5" SCH40 (NO USAR)</v>
          </cell>
          <cell r="B2335">
            <v>100315</v>
          </cell>
          <cell r="C2335" t="str">
            <v>UNI</v>
          </cell>
          <cell r="D2335">
            <v>160476</v>
          </cell>
          <cell r="E2335">
            <v>1531004106</v>
          </cell>
          <cell r="F2335">
            <v>40150</v>
          </cell>
          <cell r="G2335">
            <v>115450</v>
          </cell>
          <cell r="H2335">
            <v>1.39</v>
          </cell>
          <cell r="I2335">
            <v>43465</v>
          </cell>
        </row>
        <row r="2336">
          <cell r="A2336" t="str">
            <v>Codo 45º SW PVCP 6" SCH40 (NO USAR)</v>
          </cell>
          <cell r="B2336">
            <v>100316</v>
          </cell>
          <cell r="C2336" t="str">
            <v>UNI</v>
          </cell>
          <cell r="D2336">
            <v>247152</v>
          </cell>
          <cell r="E2336">
            <v>1531004106</v>
          </cell>
          <cell r="F2336">
            <v>40144</v>
          </cell>
          <cell r="G2336">
            <v>177807</v>
          </cell>
          <cell r="H2336">
            <v>1.39</v>
          </cell>
          <cell r="I2336">
            <v>43465</v>
          </cell>
        </row>
        <row r="2337">
          <cell r="A2337" t="str">
            <v>Codo 45º SW PVCP 8" SCH40 (NO USAR)</v>
          </cell>
          <cell r="B2337">
            <v>100317</v>
          </cell>
          <cell r="C2337" t="str">
            <v>UNI</v>
          </cell>
          <cell r="D2337">
            <v>536651</v>
          </cell>
          <cell r="E2337">
            <v>1531004106</v>
          </cell>
          <cell r="F2337">
            <v>40144</v>
          </cell>
          <cell r="G2337">
            <v>386080</v>
          </cell>
          <cell r="H2337">
            <v>1.39</v>
          </cell>
          <cell r="I2337">
            <v>43465</v>
          </cell>
        </row>
        <row r="2338">
          <cell r="A2338" t="str">
            <v>CODO 90 °GALVANIZADO Ø4"</v>
          </cell>
          <cell r="B2338">
            <v>104449</v>
          </cell>
          <cell r="C2338" t="str">
            <v>UNI</v>
          </cell>
          <cell r="D2338">
            <v>45204</v>
          </cell>
          <cell r="E2338">
            <v>0</v>
          </cell>
          <cell r="F2338">
            <v>42821</v>
          </cell>
          <cell r="G2338">
            <v>41472</v>
          </cell>
          <cell r="H2338">
            <v>1.0900000000000001</v>
          </cell>
          <cell r="I2338">
            <v>43465</v>
          </cell>
        </row>
        <row r="2339">
          <cell r="A2339" t="str">
            <v>CODO 90 A. INOX 150L 2" ROSCAR</v>
          </cell>
          <cell r="B2339">
            <v>107093</v>
          </cell>
          <cell r="C2339" t="str">
            <v>UNI</v>
          </cell>
          <cell r="D2339">
            <v>23132</v>
          </cell>
          <cell r="E2339">
            <v>0</v>
          </cell>
          <cell r="F2339">
            <v>43395</v>
          </cell>
          <cell r="G2339">
            <v>22030</v>
          </cell>
          <cell r="H2339">
            <v>1.05</v>
          </cell>
          <cell r="I2339">
            <v>43465</v>
          </cell>
        </row>
        <row r="2340">
          <cell r="A2340" t="str">
            <v>CODO 90 A. INOX 150L 4" ROSCAR</v>
          </cell>
          <cell r="B2340">
            <v>107208</v>
          </cell>
          <cell r="C2340" t="str">
            <v>UNI</v>
          </cell>
          <cell r="D2340">
            <v>113230</v>
          </cell>
          <cell r="E2340">
            <v>0</v>
          </cell>
          <cell r="F2340">
            <v>43410</v>
          </cell>
          <cell r="G2340">
            <v>107838</v>
          </cell>
          <cell r="H2340">
            <v>1.05</v>
          </cell>
          <cell r="I2340">
            <v>43465</v>
          </cell>
        </row>
        <row r="2341">
          <cell r="A2341" t="str">
            <v>CODO 90 A. INOX 150L 4" ROSCAR</v>
          </cell>
          <cell r="B2341">
            <v>107159</v>
          </cell>
          <cell r="C2341" t="str">
            <v>UNI</v>
          </cell>
          <cell r="D2341">
            <v>113229</v>
          </cell>
          <cell r="E2341">
            <v>0</v>
          </cell>
          <cell r="F2341">
            <v>43395</v>
          </cell>
          <cell r="G2341">
            <v>107837.5</v>
          </cell>
          <cell r="H2341">
            <v>1.05</v>
          </cell>
          <cell r="I2341">
            <v>43465</v>
          </cell>
        </row>
        <row r="2342">
          <cell r="A2342" t="str">
            <v>CODO 90 CXC PVC-S 8"</v>
          </cell>
          <cell r="B2342">
            <v>107161</v>
          </cell>
          <cell r="C2342" t="str">
            <v>UNI</v>
          </cell>
          <cell r="D2342">
            <v>116506</v>
          </cell>
          <cell r="E2342">
            <v>0</v>
          </cell>
          <cell r="F2342">
            <v>43396</v>
          </cell>
          <cell r="G2342">
            <v>110958</v>
          </cell>
          <cell r="H2342">
            <v>1.05</v>
          </cell>
          <cell r="I2342">
            <v>43465</v>
          </cell>
        </row>
        <row r="2343">
          <cell r="A2343" t="str">
            <v>CODO 90 HIERRO FUNDIDO NH 4 2"</v>
          </cell>
          <cell r="B2343">
            <v>107300</v>
          </cell>
          <cell r="C2343" t="str">
            <v>UNI</v>
          </cell>
          <cell r="D2343">
            <v>41546</v>
          </cell>
          <cell r="E2343">
            <v>0</v>
          </cell>
          <cell r="F2343">
            <v>43412</v>
          </cell>
          <cell r="G2343">
            <v>39568</v>
          </cell>
          <cell r="H2343">
            <v>1.05</v>
          </cell>
          <cell r="I2343">
            <v>43465</v>
          </cell>
        </row>
        <row r="2344">
          <cell r="A2344" t="str">
            <v>CODO 90 HIERRO FUNDIDO NH 4 3"</v>
          </cell>
          <cell r="B2344">
            <v>107357</v>
          </cell>
          <cell r="C2344" t="str">
            <v>UNI</v>
          </cell>
          <cell r="D2344">
            <v>57352</v>
          </cell>
          <cell r="E2344">
            <v>0</v>
          </cell>
          <cell r="F2344">
            <v>43413</v>
          </cell>
          <cell r="G2344">
            <v>54621</v>
          </cell>
          <cell r="H2344">
            <v>1.05</v>
          </cell>
          <cell r="I2344">
            <v>43465</v>
          </cell>
        </row>
        <row r="2345">
          <cell r="A2345" t="str">
            <v>CODO 90 HIERRO FUNDIDO NH 4 4"</v>
          </cell>
          <cell r="B2345">
            <v>107362</v>
          </cell>
          <cell r="C2345" t="str">
            <v>UNI</v>
          </cell>
          <cell r="D2345">
            <v>82592</v>
          </cell>
          <cell r="E2345">
            <v>0</v>
          </cell>
          <cell r="F2345">
            <v>43413</v>
          </cell>
          <cell r="G2345">
            <v>78659</v>
          </cell>
          <cell r="H2345">
            <v>1.05</v>
          </cell>
          <cell r="I2345">
            <v>43465</v>
          </cell>
        </row>
        <row r="2346">
          <cell r="A2346" t="str">
            <v>CODO 90 PVC-P SCH 80 2 1/2"</v>
          </cell>
          <cell r="B2346">
            <v>107260</v>
          </cell>
          <cell r="C2346" t="str">
            <v>UNI</v>
          </cell>
          <cell r="D2346">
            <v>17810</v>
          </cell>
          <cell r="E2346">
            <v>0</v>
          </cell>
          <cell r="F2346">
            <v>43410</v>
          </cell>
          <cell r="G2346">
            <v>16962</v>
          </cell>
          <cell r="H2346">
            <v>1.05</v>
          </cell>
          <cell r="I2346">
            <v>43465</v>
          </cell>
        </row>
        <row r="2347">
          <cell r="A2347" t="str">
            <v>CODO 90 PVC-P SCH 80 2"</v>
          </cell>
          <cell r="B2347">
            <v>107186</v>
          </cell>
          <cell r="C2347" t="str">
            <v>UNI</v>
          </cell>
          <cell r="D2347">
            <v>7610</v>
          </cell>
          <cell r="E2347">
            <v>0</v>
          </cell>
          <cell r="F2347">
            <v>43397</v>
          </cell>
          <cell r="G2347">
            <v>7247.5</v>
          </cell>
          <cell r="H2347">
            <v>1.05</v>
          </cell>
          <cell r="I2347">
            <v>43465</v>
          </cell>
        </row>
        <row r="2348">
          <cell r="A2348" t="str">
            <v>CODO 90 PVC-P SCH 80 2"</v>
          </cell>
          <cell r="B2348">
            <v>107256</v>
          </cell>
          <cell r="C2348" t="str">
            <v>UNI</v>
          </cell>
          <cell r="D2348">
            <v>7610</v>
          </cell>
          <cell r="E2348">
            <v>0</v>
          </cell>
          <cell r="F2348">
            <v>43410</v>
          </cell>
          <cell r="G2348">
            <v>7248</v>
          </cell>
          <cell r="H2348">
            <v>1.05</v>
          </cell>
          <cell r="I2348">
            <v>43465</v>
          </cell>
        </row>
        <row r="2349">
          <cell r="A2349" t="str">
            <v>Codo 90 PVC-P SCH 80 3"</v>
          </cell>
          <cell r="B2349">
            <v>107006</v>
          </cell>
          <cell r="C2349" t="str">
            <v>UNI</v>
          </cell>
          <cell r="D2349">
            <v>20018</v>
          </cell>
          <cell r="E2349">
            <v>1531004106</v>
          </cell>
          <cell r="F2349">
            <v>43357</v>
          </cell>
          <cell r="G2349">
            <v>19065</v>
          </cell>
          <cell r="H2349">
            <v>1.05</v>
          </cell>
          <cell r="I2349">
            <v>43465</v>
          </cell>
        </row>
        <row r="2350">
          <cell r="A2350" t="str">
            <v>CODO 90 PVC-P SCH 80 3"</v>
          </cell>
          <cell r="B2350">
            <v>107264</v>
          </cell>
          <cell r="C2350" t="str">
            <v>UNI</v>
          </cell>
          <cell r="D2350">
            <v>20018</v>
          </cell>
          <cell r="E2350">
            <v>0</v>
          </cell>
          <cell r="F2350">
            <v>43410</v>
          </cell>
          <cell r="G2350">
            <v>19065</v>
          </cell>
          <cell r="H2350">
            <v>1.05</v>
          </cell>
          <cell r="I2350">
            <v>43465</v>
          </cell>
        </row>
        <row r="2351">
          <cell r="A2351" t="str">
            <v>CODO 90 PVC-P SCH 80 4"</v>
          </cell>
          <cell r="B2351">
            <v>107191</v>
          </cell>
          <cell r="C2351" t="str">
            <v>UNI</v>
          </cell>
          <cell r="D2351">
            <v>30445</v>
          </cell>
          <cell r="E2351">
            <v>0</v>
          </cell>
          <cell r="F2351">
            <v>43410</v>
          </cell>
          <cell r="G2351">
            <v>28995</v>
          </cell>
          <cell r="H2351">
            <v>1.05</v>
          </cell>
          <cell r="I2351">
            <v>43465</v>
          </cell>
        </row>
        <row r="2352">
          <cell r="A2352" t="str">
            <v>Codo 90 PVC-P SCH 80 6"</v>
          </cell>
          <cell r="B2352">
            <v>107011</v>
          </cell>
          <cell r="C2352" t="str">
            <v>UNI</v>
          </cell>
          <cell r="D2352">
            <v>86633</v>
          </cell>
          <cell r="E2352">
            <v>1531004106</v>
          </cell>
          <cell r="F2352">
            <v>43357</v>
          </cell>
          <cell r="G2352">
            <v>82507.5</v>
          </cell>
          <cell r="H2352">
            <v>1.05</v>
          </cell>
          <cell r="I2352">
            <v>43465</v>
          </cell>
        </row>
        <row r="2353">
          <cell r="A2353" t="str">
            <v>CODO 90 PVC-P SCH 80 6"</v>
          </cell>
          <cell r="B2353">
            <v>107196</v>
          </cell>
          <cell r="C2353" t="str">
            <v>UNI</v>
          </cell>
          <cell r="D2353">
            <v>86632</v>
          </cell>
          <cell r="E2353">
            <v>0</v>
          </cell>
          <cell r="F2353">
            <v>43410</v>
          </cell>
          <cell r="G2353">
            <v>82507</v>
          </cell>
          <cell r="H2353">
            <v>1.05</v>
          </cell>
          <cell r="I2353">
            <v>43465</v>
          </cell>
        </row>
        <row r="2354">
          <cell r="A2354" t="str">
            <v>CODO 90 PVCS 3" CXC S/NORMA ICONTEC</v>
          </cell>
          <cell r="B2354">
            <v>103600</v>
          </cell>
          <cell r="C2354" t="str">
            <v>UNI</v>
          </cell>
          <cell r="D2354">
            <v>3465</v>
          </cell>
          <cell r="E2354">
            <v>0</v>
          </cell>
          <cell r="F2354">
            <v>43166</v>
          </cell>
          <cell r="G2354">
            <v>3300</v>
          </cell>
          <cell r="H2354">
            <v>1.05</v>
          </cell>
          <cell r="I2354">
            <v>43465</v>
          </cell>
        </row>
        <row r="2355">
          <cell r="A2355" t="str">
            <v>CODO 90° AGUA CALIENTE 3/4" PAVCO O</v>
          </cell>
          <cell r="B2355">
            <v>100717</v>
          </cell>
          <cell r="C2355" t="str">
            <v>UNI</v>
          </cell>
          <cell r="D2355">
            <v>2204</v>
          </cell>
          <cell r="E2355">
            <v>10876</v>
          </cell>
          <cell r="F2355">
            <v>41086</v>
          </cell>
          <cell r="G2355">
            <v>1695</v>
          </cell>
          <cell r="H2355">
            <v>1.3</v>
          </cell>
          <cell r="I2355">
            <v>43465</v>
          </cell>
        </row>
        <row r="2356">
          <cell r="A2356" t="str">
            <v>CODO 90° ALCANT NOVAFORT 110MM PAVCO</v>
          </cell>
          <cell r="B2356">
            <v>3535</v>
          </cell>
          <cell r="C2356" t="str">
            <v>UNI</v>
          </cell>
          <cell r="D2356">
            <v>32856</v>
          </cell>
          <cell r="E2356">
            <v>10708</v>
          </cell>
          <cell r="F2356">
            <v>41036</v>
          </cell>
          <cell r="G2356">
            <v>25274</v>
          </cell>
          <cell r="H2356">
            <v>1.3</v>
          </cell>
          <cell r="I2356">
            <v>43465</v>
          </cell>
        </row>
        <row r="2357">
          <cell r="A2357" t="str">
            <v>CODO 90° ALCANT NOVAFORT 160MM PAVCO</v>
          </cell>
          <cell r="B2357">
            <v>3536</v>
          </cell>
          <cell r="C2357" t="str">
            <v>UNI</v>
          </cell>
          <cell r="D2357">
            <v>76245</v>
          </cell>
          <cell r="E2357">
            <v>10709</v>
          </cell>
          <cell r="F2357">
            <v>41036</v>
          </cell>
          <cell r="G2357">
            <v>58650</v>
          </cell>
          <cell r="H2357">
            <v>1.3</v>
          </cell>
          <cell r="I2357">
            <v>43465</v>
          </cell>
        </row>
        <row r="2358">
          <cell r="A2358" t="str">
            <v>CODO 90° CALIENTE ½" ULTRATEMP PAVCO</v>
          </cell>
          <cell r="B2358">
            <v>1033</v>
          </cell>
          <cell r="C2358" t="str">
            <v>UNI</v>
          </cell>
          <cell r="D2358">
            <v>1284</v>
          </cell>
          <cell r="E2358">
            <v>10853</v>
          </cell>
          <cell r="F2358">
            <v>40428</v>
          </cell>
          <cell r="G2358">
            <v>937</v>
          </cell>
          <cell r="H2358">
            <v>1.37</v>
          </cell>
          <cell r="I2358">
            <v>43465</v>
          </cell>
        </row>
        <row r="2359">
          <cell r="A2359" t="str">
            <v>CODO 90° COBRE Ø 1 1/2"</v>
          </cell>
          <cell r="B2359">
            <v>106372</v>
          </cell>
          <cell r="C2359" t="str">
            <v>UNI</v>
          </cell>
          <cell r="D2359">
            <v>13125</v>
          </cell>
          <cell r="E2359">
            <v>0</v>
          </cell>
          <cell r="F2359">
            <v>43279</v>
          </cell>
          <cell r="G2359">
            <v>12500</v>
          </cell>
          <cell r="H2359">
            <v>1.05</v>
          </cell>
          <cell r="I2359">
            <v>43465</v>
          </cell>
        </row>
        <row r="2360">
          <cell r="A2360" t="str">
            <v>CODO 90° COBRE Ø 1 1/4"</v>
          </cell>
          <cell r="B2360">
            <v>106373</v>
          </cell>
          <cell r="C2360" t="str">
            <v>UNI</v>
          </cell>
          <cell r="D2360">
            <v>9188</v>
          </cell>
          <cell r="E2360">
            <v>0</v>
          </cell>
          <cell r="F2360">
            <v>43279</v>
          </cell>
          <cell r="G2360">
            <v>8750</v>
          </cell>
          <cell r="H2360">
            <v>1.05</v>
          </cell>
          <cell r="I2360">
            <v>43465</v>
          </cell>
        </row>
        <row r="2361">
          <cell r="A2361" t="str">
            <v>CODO 90° COBRE Ø 1/2"</v>
          </cell>
          <cell r="B2361">
            <v>106375</v>
          </cell>
          <cell r="C2361" t="str">
            <v>UNI</v>
          </cell>
          <cell r="D2361">
            <v>940</v>
          </cell>
          <cell r="E2361">
            <v>0</v>
          </cell>
          <cell r="F2361">
            <v>43182</v>
          </cell>
          <cell r="G2361">
            <v>895</v>
          </cell>
          <cell r="H2361">
            <v>1.05</v>
          </cell>
          <cell r="I2361">
            <v>43465</v>
          </cell>
        </row>
        <row r="2362">
          <cell r="A2362" t="str">
            <v>CODO 90° COBRE Ø 3/4"</v>
          </cell>
          <cell r="B2362">
            <v>106374</v>
          </cell>
          <cell r="C2362" t="str">
            <v>UNI</v>
          </cell>
          <cell r="D2362">
            <v>2652</v>
          </cell>
          <cell r="E2362">
            <v>0</v>
          </cell>
          <cell r="F2362">
            <v>43361</v>
          </cell>
          <cell r="G2362">
            <v>2526</v>
          </cell>
          <cell r="H2362">
            <v>1.05</v>
          </cell>
          <cell r="I2362">
            <v>43465</v>
          </cell>
        </row>
        <row r="2363">
          <cell r="A2363" t="str">
            <v>CODO 90° CPVC 1 1/2" **</v>
          </cell>
          <cell r="B2363">
            <v>101618</v>
          </cell>
          <cell r="C2363" t="str">
            <v>UNI</v>
          </cell>
          <cell r="D2363">
            <v>14898</v>
          </cell>
          <cell r="E2363">
            <v>12926</v>
          </cell>
          <cell r="F2363">
            <v>43271</v>
          </cell>
          <cell r="G2363">
            <v>14189</v>
          </cell>
          <cell r="H2363">
            <v>1.05</v>
          </cell>
          <cell r="I2363">
            <v>43465</v>
          </cell>
        </row>
        <row r="2364">
          <cell r="A2364" t="str">
            <v>CODO 90° CPVC 1" **</v>
          </cell>
          <cell r="B2364">
            <v>101617</v>
          </cell>
          <cell r="C2364" t="str">
            <v>UNI</v>
          </cell>
          <cell r="D2364">
            <v>4167</v>
          </cell>
          <cell r="E2364">
            <v>12926</v>
          </cell>
          <cell r="F2364">
            <v>43271</v>
          </cell>
          <cell r="G2364">
            <v>3969</v>
          </cell>
          <cell r="H2364">
            <v>1.05</v>
          </cell>
          <cell r="I2364">
            <v>43465</v>
          </cell>
        </row>
        <row r="2365">
          <cell r="A2365" t="str">
            <v>CODO 90° CPVC 1/2" S/NORMA ICONTEC*</v>
          </cell>
          <cell r="B2365">
            <v>101615</v>
          </cell>
          <cell r="C2365" t="str">
            <v>UNI</v>
          </cell>
          <cell r="D2365">
            <v>811</v>
          </cell>
          <cell r="E2365">
            <v>12926</v>
          </cell>
          <cell r="F2365">
            <v>43209</v>
          </cell>
          <cell r="G2365">
            <v>772</v>
          </cell>
          <cell r="H2365">
            <v>1.05</v>
          </cell>
          <cell r="I2365">
            <v>43465</v>
          </cell>
        </row>
        <row r="2366">
          <cell r="A2366" t="str">
            <v>CODO 90° CPVC 2" **</v>
          </cell>
          <cell r="B2366">
            <v>101619</v>
          </cell>
          <cell r="C2366" t="str">
            <v>UNI</v>
          </cell>
          <cell r="D2366">
            <v>37569</v>
          </cell>
          <cell r="E2366">
            <v>12926</v>
          </cell>
          <cell r="F2366">
            <v>40121</v>
          </cell>
          <cell r="G2366">
            <v>27028</v>
          </cell>
          <cell r="H2366">
            <v>1.39</v>
          </cell>
          <cell r="I2366">
            <v>43465</v>
          </cell>
        </row>
        <row r="2367">
          <cell r="A2367" t="str">
            <v>CODO 90° CPVC 2" S/NORMA ICONTEC</v>
          </cell>
          <cell r="B2367">
            <v>101614</v>
          </cell>
          <cell r="C2367" t="str">
            <v>UNI</v>
          </cell>
          <cell r="D2367">
            <v>27032</v>
          </cell>
          <cell r="E2367">
            <v>12926</v>
          </cell>
          <cell r="F2367">
            <v>43214</v>
          </cell>
          <cell r="G2367">
            <v>25745</v>
          </cell>
          <cell r="H2367">
            <v>1.05</v>
          </cell>
          <cell r="I2367">
            <v>43465</v>
          </cell>
        </row>
        <row r="2368">
          <cell r="A2368" t="str">
            <v>CODO 90° CPVC 3/4" S/NORMA ICONTEC</v>
          </cell>
          <cell r="B2368">
            <v>1036</v>
          </cell>
          <cell r="C2368" t="str">
            <v>UNI</v>
          </cell>
          <cell r="D2368">
            <v>1420</v>
          </cell>
          <cell r="E2368">
            <v>10876</v>
          </cell>
          <cell r="F2368">
            <v>43271</v>
          </cell>
          <cell r="G2368">
            <v>1352</v>
          </cell>
          <cell r="H2368">
            <v>1.05</v>
          </cell>
          <cell r="I2368">
            <v>43465</v>
          </cell>
        </row>
        <row r="2369">
          <cell r="A2369" t="str">
            <v>CODO 90° CPVC 3/4"S/NORMA ICONTEC</v>
          </cell>
          <cell r="B2369">
            <v>101616</v>
          </cell>
          <cell r="C2369" t="str">
            <v>UNI</v>
          </cell>
          <cell r="D2369">
            <v>1273</v>
          </cell>
          <cell r="E2369">
            <v>12926</v>
          </cell>
          <cell r="F2369">
            <v>42852</v>
          </cell>
          <cell r="G2369">
            <v>1168</v>
          </cell>
          <cell r="H2369">
            <v>1.0900000000000001</v>
          </cell>
          <cell r="I2369">
            <v>43465</v>
          </cell>
        </row>
        <row r="2370">
          <cell r="A2370" t="str">
            <v>CODO 90° GALVANIZADO Ø 1"</v>
          </cell>
          <cell r="B2370">
            <v>818</v>
          </cell>
          <cell r="C2370" t="str">
            <v>UNI</v>
          </cell>
          <cell r="D2370">
            <v>3014</v>
          </cell>
          <cell r="E2370" t="str">
            <v>32030G</v>
          </cell>
          <cell r="F2370">
            <v>43279</v>
          </cell>
          <cell r="G2370">
            <v>2870</v>
          </cell>
          <cell r="H2370">
            <v>1.05</v>
          </cell>
          <cell r="I2370">
            <v>43465</v>
          </cell>
        </row>
        <row r="2371">
          <cell r="A2371" t="str">
            <v>CODO 90° GAS ½" PAVCO</v>
          </cell>
          <cell r="B2371">
            <v>1017</v>
          </cell>
          <cell r="C2371" t="str">
            <v>UNI</v>
          </cell>
          <cell r="D2371">
            <v>23722</v>
          </cell>
          <cell r="E2371">
            <v>10729</v>
          </cell>
          <cell r="F2371">
            <v>40121</v>
          </cell>
          <cell r="G2371">
            <v>17066</v>
          </cell>
          <cell r="H2371">
            <v>1.39</v>
          </cell>
          <cell r="I2371">
            <v>43465</v>
          </cell>
        </row>
        <row r="2372">
          <cell r="A2372" t="str">
            <v>CODO 90° GAS 1" PAVCO</v>
          </cell>
          <cell r="B2372">
            <v>2158</v>
          </cell>
          <cell r="C2372" t="str">
            <v>UNI</v>
          </cell>
          <cell r="D2372">
            <v>32083</v>
          </cell>
          <cell r="E2372">
            <v>10728</v>
          </cell>
          <cell r="F2372">
            <v>40121</v>
          </cell>
          <cell r="G2372">
            <v>23081</v>
          </cell>
          <cell r="H2372">
            <v>1.39</v>
          </cell>
          <cell r="I2372">
            <v>43465</v>
          </cell>
        </row>
        <row r="2373">
          <cell r="A2373" t="str">
            <v>CODO 90° GAS 3/4" PAVCO</v>
          </cell>
          <cell r="B2373">
            <v>2000</v>
          </cell>
          <cell r="C2373" t="str">
            <v>UNI</v>
          </cell>
          <cell r="D2373">
            <v>24838</v>
          </cell>
          <cell r="E2373">
            <v>10732</v>
          </cell>
          <cell r="F2373">
            <v>40121</v>
          </cell>
          <cell r="G2373">
            <v>17869</v>
          </cell>
          <cell r="H2373">
            <v>1.39</v>
          </cell>
          <cell r="I2373">
            <v>43465</v>
          </cell>
        </row>
        <row r="2374">
          <cell r="A2374" t="str">
            <v>CODO 90° POLIETILENO 1" PAVCO</v>
          </cell>
          <cell r="B2374">
            <v>2052</v>
          </cell>
          <cell r="C2374" t="str">
            <v>UNI</v>
          </cell>
          <cell r="D2374">
            <v>32078</v>
          </cell>
          <cell r="E2374">
            <v>2040422109</v>
          </cell>
          <cell r="F2374">
            <v>40147</v>
          </cell>
          <cell r="G2374">
            <v>23078</v>
          </cell>
          <cell r="H2374">
            <v>1.39</v>
          </cell>
          <cell r="I2374">
            <v>43465</v>
          </cell>
        </row>
        <row r="2375">
          <cell r="A2375" t="str">
            <v>CODO 90° POLIPROPILENO Ø 1/2” (20MM)</v>
          </cell>
          <cell r="B2375">
            <v>106143</v>
          </cell>
          <cell r="C2375" t="str">
            <v>UNI</v>
          </cell>
          <cell r="D2375">
            <v>1115</v>
          </cell>
          <cell r="E2375">
            <v>0</v>
          </cell>
          <cell r="F2375">
            <v>42831</v>
          </cell>
          <cell r="G2375">
            <v>1023</v>
          </cell>
          <cell r="H2375">
            <v>1.0900000000000001</v>
          </cell>
          <cell r="I2375">
            <v>43465</v>
          </cell>
        </row>
        <row r="2376">
          <cell r="A2376" t="str">
            <v>CODO 90° POLIPROPILENO Ø 1” (32MM)</v>
          </cell>
          <cell r="B2376">
            <v>106145</v>
          </cell>
          <cell r="C2376" t="str">
            <v>UNI</v>
          </cell>
          <cell r="D2376">
            <v>3658</v>
          </cell>
          <cell r="E2376">
            <v>0</v>
          </cell>
          <cell r="F2376">
            <v>42831</v>
          </cell>
          <cell r="G2376">
            <v>3356</v>
          </cell>
          <cell r="H2376">
            <v>1.0900000000000001</v>
          </cell>
          <cell r="I2376">
            <v>43465</v>
          </cell>
        </row>
        <row r="2377">
          <cell r="A2377" t="str">
            <v>CODO 90° POLIPROPILENO Ø 11/2” (50MM)</v>
          </cell>
          <cell r="B2377">
            <v>106147</v>
          </cell>
          <cell r="C2377" t="str">
            <v>UNI</v>
          </cell>
          <cell r="D2377">
            <v>11544</v>
          </cell>
          <cell r="E2377">
            <v>0</v>
          </cell>
          <cell r="F2377">
            <v>42831</v>
          </cell>
          <cell r="G2377">
            <v>10591</v>
          </cell>
          <cell r="H2377">
            <v>1.0900000000000001</v>
          </cell>
          <cell r="I2377">
            <v>43465</v>
          </cell>
        </row>
        <row r="2378">
          <cell r="A2378" t="str">
            <v>CODO 90° POLIPROPILENO Ø 11/4” (40MM)</v>
          </cell>
          <cell r="B2378">
            <v>106146</v>
          </cell>
          <cell r="C2378" t="str">
            <v>UNI</v>
          </cell>
          <cell r="D2378">
            <v>7199</v>
          </cell>
          <cell r="E2378">
            <v>0</v>
          </cell>
          <cell r="F2378">
            <v>42831</v>
          </cell>
          <cell r="G2378">
            <v>6605</v>
          </cell>
          <cell r="H2378">
            <v>1.0900000000000001</v>
          </cell>
          <cell r="I2378">
            <v>43465</v>
          </cell>
        </row>
        <row r="2379">
          <cell r="A2379" t="str">
            <v>CODO 90° POLIPROPILENO Ø 2” (63MM)</v>
          </cell>
          <cell r="B2379">
            <v>106148</v>
          </cell>
          <cell r="C2379" t="str">
            <v>UNI</v>
          </cell>
          <cell r="D2379">
            <v>21078</v>
          </cell>
          <cell r="E2379">
            <v>0</v>
          </cell>
          <cell r="F2379">
            <v>42831</v>
          </cell>
          <cell r="G2379">
            <v>19338</v>
          </cell>
          <cell r="H2379">
            <v>1.0900000000000001</v>
          </cell>
          <cell r="I2379">
            <v>43465</v>
          </cell>
        </row>
        <row r="2380">
          <cell r="A2380" t="str">
            <v>CODO 90° POLIPROPILENO Ø 3/4” (25MM)</v>
          </cell>
          <cell r="B2380">
            <v>106144</v>
          </cell>
          <cell r="C2380" t="str">
            <v>UNI</v>
          </cell>
          <cell r="D2380">
            <v>2141</v>
          </cell>
          <cell r="E2380">
            <v>0</v>
          </cell>
          <cell r="F2380">
            <v>42831</v>
          </cell>
          <cell r="G2380">
            <v>1964</v>
          </cell>
          <cell r="H2380">
            <v>1.0900000000000001</v>
          </cell>
          <cell r="I2380">
            <v>43465</v>
          </cell>
        </row>
        <row r="2381">
          <cell r="A2381" t="str">
            <v>CODO 90° POLIPROPILENO Ø 4”</v>
          </cell>
          <cell r="B2381">
            <v>106310</v>
          </cell>
          <cell r="C2381" t="str">
            <v>UNI</v>
          </cell>
          <cell r="D2381">
            <v>149426</v>
          </cell>
          <cell r="E2381">
            <v>0</v>
          </cell>
          <cell r="F2381">
            <v>42852</v>
          </cell>
          <cell r="G2381">
            <v>137088</v>
          </cell>
          <cell r="H2381">
            <v>1.0900000000000001</v>
          </cell>
          <cell r="I2381">
            <v>43465</v>
          </cell>
        </row>
        <row r="2382">
          <cell r="A2382" t="str">
            <v>CODO 90° PRESION ½" PVC S/NORMA</v>
          </cell>
          <cell r="B2382">
            <v>421</v>
          </cell>
          <cell r="C2382" t="str">
            <v>UNI</v>
          </cell>
          <cell r="D2382">
            <v>309</v>
          </cell>
          <cell r="E2382">
            <v>10806</v>
          </cell>
          <cell r="F2382">
            <v>43166</v>
          </cell>
          <cell r="G2382">
            <v>294</v>
          </cell>
          <cell r="H2382">
            <v>1.05</v>
          </cell>
          <cell r="I2382">
            <v>43465</v>
          </cell>
        </row>
        <row r="2383">
          <cell r="A2383" t="str">
            <v>CODO 90° PRESION 2" PVC S/NORMA</v>
          </cell>
          <cell r="B2383">
            <v>824</v>
          </cell>
          <cell r="C2383" t="str">
            <v>UNI</v>
          </cell>
          <cell r="D2383">
            <v>5694</v>
          </cell>
          <cell r="E2383">
            <v>10860</v>
          </cell>
          <cell r="F2383">
            <v>43166</v>
          </cell>
          <cell r="G2383">
            <v>5423</v>
          </cell>
          <cell r="H2383">
            <v>1.05</v>
          </cell>
          <cell r="I2383">
            <v>43465</v>
          </cell>
        </row>
        <row r="2384">
          <cell r="A2384" t="str">
            <v>CODO 90° PRESION 3"PVC S/NORMA ICONTEC</v>
          </cell>
          <cell r="B2384">
            <v>456</v>
          </cell>
          <cell r="C2384" t="str">
            <v>UNI</v>
          </cell>
          <cell r="D2384">
            <v>21224</v>
          </cell>
          <cell r="E2384">
            <v>10870</v>
          </cell>
          <cell r="F2384">
            <v>43166</v>
          </cell>
          <cell r="G2384">
            <v>20213</v>
          </cell>
          <cell r="H2384">
            <v>1.05</v>
          </cell>
          <cell r="I2384">
            <v>43465</v>
          </cell>
        </row>
        <row r="2385">
          <cell r="A2385" t="str">
            <v>CODO 90° PRESION 4" PVC S/NORMA</v>
          </cell>
          <cell r="B2385">
            <v>457</v>
          </cell>
          <cell r="C2385" t="str">
            <v>UNI</v>
          </cell>
          <cell r="D2385">
            <v>47652</v>
          </cell>
          <cell r="E2385">
            <v>10882</v>
          </cell>
          <cell r="F2385">
            <v>43266</v>
          </cell>
          <cell r="G2385">
            <v>45383</v>
          </cell>
          <cell r="H2385">
            <v>1.05</v>
          </cell>
          <cell r="I2385">
            <v>43465</v>
          </cell>
        </row>
        <row r="2386">
          <cell r="A2386" t="str">
            <v>CODO 90° PRESION PVC 1 1/4" S/NORMA</v>
          </cell>
          <cell r="B2386">
            <v>102822</v>
          </cell>
          <cell r="C2386" t="str">
            <v>UNI</v>
          </cell>
          <cell r="D2386">
            <v>1861</v>
          </cell>
          <cell r="E2386">
            <v>10843</v>
          </cell>
          <cell r="F2386">
            <v>43166</v>
          </cell>
          <cell r="G2386">
            <v>1772</v>
          </cell>
          <cell r="H2386">
            <v>1.05</v>
          </cell>
          <cell r="I2386">
            <v>43465</v>
          </cell>
        </row>
        <row r="2387">
          <cell r="A2387" t="str">
            <v>CODO 90° PRESION PVC 1" S/NORMA</v>
          </cell>
          <cell r="B2387">
            <v>423</v>
          </cell>
          <cell r="C2387" t="str">
            <v>UNI</v>
          </cell>
          <cell r="D2387">
            <v>968</v>
          </cell>
          <cell r="E2387">
            <v>10838</v>
          </cell>
          <cell r="F2387">
            <v>43166</v>
          </cell>
          <cell r="G2387">
            <v>922</v>
          </cell>
          <cell r="H2387">
            <v>1.05</v>
          </cell>
          <cell r="I2387">
            <v>43465</v>
          </cell>
        </row>
        <row r="2388">
          <cell r="A2388" t="str">
            <v>CODO 90° PRESION PVC 1½" S/NORMA</v>
          </cell>
          <cell r="B2388">
            <v>829</v>
          </cell>
          <cell r="C2388" t="str">
            <v>UNI</v>
          </cell>
          <cell r="D2388">
            <v>3474</v>
          </cell>
          <cell r="E2388">
            <v>10843</v>
          </cell>
          <cell r="F2388">
            <v>43166</v>
          </cell>
          <cell r="G2388">
            <v>3309</v>
          </cell>
          <cell r="H2388">
            <v>1.05</v>
          </cell>
          <cell r="I2388">
            <v>43465</v>
          </cell>
        </row>
        <row r="2389">
          <cell r="A2389" t="str">
            <v>CODO 90° PRESION PVC 3/4" S/NORMA</v>
          </cell>
          <cell r="B2389">
            <v>422</v>
          </cell>
          <cell r="C2389" t="str">
            <v>UNI</v>
          </cell>
          <cell r="D2389">
            <v>496</v>
          </cell>
          <cell r="E2389">
            <v>10828</v>
          </cell>
          <cell r="F2389">
            <v>43166</v>
          </cell>
          <cell r="G2389">
            <v>472</v>
          </cell>
          <cell r="H2389">
            <v>1.05</v>
          </cell>
          <cell r="I2389">
            <v>43465</v>
          </cell>
        </row>
        <row r="2390">
          <cell r="A2390" t="str">
            <v>CODO 90° PVC PRESION Ø 2 1/2" S/NORMA</v>
          </cell>
          <cell r="B2390">
            <v>100701</v>
          </cell>
          <cell r="C2390" t="str">
            <v>UNI</v>
          </cell>
          <cell r="D2390">
            <v>16400</v>
          </cell>
          <cell r="E2390">
            <v>10865</v>
          </cell>
          <cell r="F2390">
            <v>43166</v>
          </cell>
          <cell r="G2390">
            <v>15619</v>
          </cell>
          <cell r="H2390">
            <v>1.05</v>
          </cell>
          <cell r="I2390">
            <v>43465</v>
          </cell>
        </row>
        <row r="2391">
          <cell r="A2391" t="str">
            <v>CODO 90° PVC SANITARIO 6" CXC.</v>
          </cell>
          <cell r="B2391">
            <v>100988</v>
          </cell>
          <cell r="C2391" t="str">
            <v>UNI</v>
          </cell>
          <cell r="D2391">
            <v>51781</v>
          </cell>
          <cell r="E2391">
            <v>10962</v>
          </cell>
          <cell r="F2391">
            <v>42481</v>
          </cell>
          <cell r="G2391">
            <v>45027</v>
          </cell>
          <cell r="H2391">
            <v>1.1499999999999999</v>
          </cell>
          <cell r="I2391">
            <v>43465</v>
          </cell>
        </row>
        <row r="2392">
          <cell r="A2392" t="str">
            <v>CODO 90° PVC.P 6" S/NOMA INCONTEC</v>
          </cell>
          <cell r="B2392">
            <v>105700</v>
          </cell>
          <cell r="C2392" t="str">
            <v>UNI</v>
          </cell>
          <cell r="D2392">
            <v>125512</v>
          </cell>
          <cell r="E2392">
            <v>0</v>
          </cell>
          <cell r="F2392">
            <v>42319</v>
          </cell>
          <cell r="G2392">
            <v>102879</v>
          </cell>
          <cell r="H2392">
            <v>1.22</v>
          </cell>
          <cell r="I2392">
            <v>43465</v>
          </cell>
        </row>
        <row r="2393">
          <cell r="A2393" t="str">
            <v>CODO 90° SANITARIO 10" PAVCO **</v>
          </cell>
          <cell r="B2393">
            <v>100738</v>
          </cell>
          <cell r="C2393" t="str">
            <v>UNI</v>
          </cell>
          <cell r="D2393">
            <v>242472</v>
          </cell>
          <cell r="E2393">
            <v>0</v>
          </cell>
          <cell r="F2393">
            <v>40144</v>
          </cell>
          <cell r="G2393">
            <v>174440</v>
          </cell>
          <cell r="H2393">
            <v>1.39</v>
          </cell>
          <cell r="I2393">
            <v>43465</v>
          </cell>
        </row>
        <row r="2394">
          <cell r="A2394" t="str">
            <v>CODO 90° SANITARIO 2" C x C S/NORMA</v>
          </cell>
          <cell r="B2394">
            <v>101703</v>
          </cell>
          <cell r="C2394" t="str">
            <v>UNI</v>
          </cell>
          <cell r="D2394">
            <v>1425</v>
          </cell>
          <cell r="E2394">
            <v>10949</v>
          </cell>
          <cell r="F2394">
            <v>43209</v>
          </cell>
          <cell r="G2394">
            <v>1357</v>
          </cell>
          <cell r="H2394">
            <v>1.05</v>
          </cell>
          <cell r="I2394">
            <v>43465</v>
          </cell>
        </row>
        <row r="2395">
          <cell r="A2395" t="str">
            <v>CODO 90° SANITARIO 2"CxC S/NORMA</v>
          </cell>
          <cell r="B2395">
            <v>1099</v>
          </cell>
          <cell r="C2395" t="str">
            <v>UNI</v>
          </cell>
          <cell r="D2395">
            <v>1592</v>
          </cell>
          <cell r="E2395">
            <v>10950</v>
          </cell>
          <cell r="F2395">
            <v>43166</v>
          </cell>
          <cell r="G2395">
            <v>1516</v>
          </cell>
          <cell r="H2395">
            <v>1.05</v>
          </cell>
          <cell r="I2395">
            <v>43465</v>
          </cell>
        </row>
        <row r="2396">
          <cell r="A2396" t="str">
            <v>CODO 90° SANITARIO 3" CxC S/NORMA</v>
          </cell>
          <cell r="B2396">
            <v>1101</v>
          </cell>
          <cell r="C2396" t="str">
            <v>UNI</v>
          </cell>
          <cell r="D2396">
            <v>3688</v>
          </cell>
          <cell r="E2396">
            <v>10954</v>
          </cell>
          <cell r="F2396">
            <v>43166</v>
          </cell>
          <cell r="G2396">
            <v>3512</v>
          </cell>
          <cell r="H2396">
            <v>1.05</v>
          </cell>
          <cell r="I2396">
            <v>43465</v>
          </cell>
        </row>
        <row r="2397">
          <cell r="A2397" t="str">
            <v>CODO 90° SANITARIO 4" CxE S/NORMA</v>
          </cell>
          <cell r="B2397">
            <v>831</v>
          </cell>
          <cell r="C2397" t="str">
            <v>UNI</v>
          </cell>
          <cell r="D2397">
            <v>7683</v>
          </cell>
          <cell r="E2397">
            <v>10958</v>
          </cell>
          <cell r="F2397">
            <v>43166</v>
          </cell>
          <cell r="G2397">
            <v>7317</v>
          </cell>
          <cell r="H2397">
            <v>1.05</v>
          </cell>
          <cell r="I2397">
            <v>43465</v>
          </cell>
        </row>
        <row r="2398">
          <cell r="A2398" t="str">
            <v>CODO 90° SANITARIO 6"1/4 CXE S/NORMA</v>
          </cell>
          <cell r="B2398">
            <v>832</v>
          </cell>
          <cell r="C2398" t="str">
            <v>UNI</v>
          </cell>
          <cell r="D2398">
            <v>54270</v>
          </cell>
          <cell r="E2398">
            <v>10962</v>
          </cell>
          <cell r="F2398">
            <v>43266</v>
          </cell>
          <cell r="G2398">
            <v>51686</v>
          </cell>
          <cell r="H2398">
            <v>1.05</v>
          </cell>
          <cell r="I2398">
            <v>43465</v>
          </cell>
        </row>
        <row r="2399">
          <cell r="A2399" t="str">
            <v>CODO 90° SANITARIO 8" PAVCO O SIMILAR **</v>
          </cell>
          <cell r="B2399">
            <v>100736</v>
          </cell>
          <cell r="C2399" t="str">
            <v>UNI</v>
          </cell>
          <cell r="D2399">
            <v>148894</v>
          </cell>
          <cell r="E2399">
            <v>10962</v>
          </cell>
          <cell r="F2399">
            <v>40144</v>
          </cell>
          <cell r="G2399">
            <v>107118</v>
          </cell>
          <cell r="H2399">
            <v>1.39</v>
          </cell>
          <cell r="I2399">
            <v>43465</v>
          </cell>
        </row>
        <row r="2400">
          <cell r="A2400" t="str">
            <v>CODO 90°CALIENTE 1/2"CPVC PAVCO O</v>
          </cell>
          <cell r="B2400">
            <v>101393</v>
          </cell>
          <cell r="C2400" t="str">
            <v>UNI</v>
          </cell>
          <cell r="D2400">
            <v>715</v>
          </cell>
          <cell r="E2400">
            <v>10853</v>
          </cell>
          <cell r="F2400">
            <v>41082</v>
          </cell>
          <cell r="G2400">
            <v>550</v>
          </cell>
          <cell r="H2400">
            <v>1.3</v>
          </cell>
          <cell r="I2400">
            <v>43465</v>
          </cell>
        </row>
        <row r="2401">
          <cell r="A2401" t="str">
            <v>CODO 90°GALVANIZADO Ø 2"</v>
          </cell>
          <cell r="B2401">
            <v>819</v>
          </cell>
          <cell r="C2401" t="str">
            <v>UNI</v>
          </cell>
          <cell r="D2401">
            <v>10559</v>
          </cell>
          <cell r="E2401" t="str">
            <v>32060G</v>
          </cell>
          <cell r="F2401">
            <v>43266</v>
          </cell>
          <cell r="G2401">
            <v>10056</v>
          </cell>
          <cell r="H2401">
            <v>1.05</v>
          </cell>
          <cell r="I2401">
            <v>43465</v>
          </cell>
        </row>
        <row r="2402">
          <cell r="A2402" t="str">
            <v>Codo 90°HG 1" **</v>
          </cell>
          <cell r="B2402">
            <v>101645</v>
          </cell>
          <cell r="C2402" t="str">
            <v>UNI</v>
          </cell>
          <cell r="D2402">
            <v>3014</v>
          </cell>
          <cell r="E2402">
            <v>1530248118</v>
          </cell>
          <cell r="F2402">
            <v>43308</v>
          </cell>
          <cell r="G2402">
            <v>2870</v>
          </cell>
          <cell r="H2402">
            <v>1.05</v>
          </cell>
          <cell r="I2402">
            <v>43465</v>
          </cell>
        </row>
        <row r="2403">
          <cell r="A2403" t="str">
            <v>Codo 90°HG 1/2" **</v>
          </cell>
          <cell r="B2403">
            <v>100651</v>
          </cell>
          <cell r="C2403" t="str">
            <v>UNI</v>
          </cell>
          <cell r="D2403">
            <v>1031</v>
          </cell>
          <cell r="E2403">
            <v>1530248118</v>
          </cell>
          <cell r="F2403">
            <v>43269</v>
          </cell>
          <cell r="G2403">
            <v>982</v>
          </cell>
          <cell r="H2403">
            <v>1.05</v>
          </cell>
          <cell r="I2403">
            <v>43465</v>
          </cell>
        </row>
        <row r="2404">
          <cell r="A2404" t="str">
            <v>Codo 90°HG 11/2" **</v>
          </cell>
          <cell r="B2404">
            <v>101646</v>
          </cell>
          <cell r="C2404" t="str">
            <v>UNI</v>
          </cell>
          <cell r="D2404">
            <v>6533</v>
          </cell>
          <cell r="E2404">
            <v>1530248118</v>
          </cell>
          <cell r="F2404">
            <v>43308</v>
          </cell>
          <cell r="G2404">
            <v>6222</v>
          </cell>
          <cell r="H2404">
            <v>1.05</v>
          </cell>
          <cell r="I2404">
            <v>43465</v>
          </cell>
        </row>
        <row r="2405">
          <cell r="A2405" t="str">
            <v>Codo 90°HG 2" **</v>
          </cell>
          <cell r="B2405">
            <v>101647</v>
          </cell>
          <cell r="C2405" t="str">
            <v>UNI</v>
          </cell>
          <cell r="D2405">
            <v>10559</v>
          </cell>
          <cell r="E2405">
            <v>1530248118</v>
          </cell>
          <cell r="F2405">
            <v>43308</v>
          </cell>
          <cell r="G2405">
            <v>10056</v>
          </cell>
          <cell r="H2405">
            <v>1.05</v>
          </cell>
          <cell r="I2405">
            <v>43465</v>
          </cell>
        </row>
        <row r="2406">
          <cell r="A2406" t="str">
            <v>Codo 90°HG 3/4" **</v>
          </cell>
          <cell r="B2406">
            <v>101644</v>
          </cell>
          <cell r="C2406" t="str">
            <v>UNI</v>
          </cell>
          <cell r="D2406">
            <v>1787</v>
          </cell>
          <cell r="E2406">
            <v>1530248118</v>
          </cell>
          <cell r="F2406">
            <v>43308</v>
          </cell>
          <cell r="G2406">
            <v>1702</v>
          </cell>
          <cell r="H2406">
            <v>1.05</v>
          </cell>
          <cell r="I2406">
            <v>43465</v>
          </cell>
        </row>
        <row r="2407">
          <cell r="A2407" t="str">
            <v>Codo 90°HG Ø 2 1/2"</v>
          </cell>
          <cell r="B2407">
            <v>104742</v>
          </cell>
          <cell r="C2407" t="str">
            <v>UNI</v>
          </cell>
          <cell r="D2407">
            <v>21272</v>
          </cell>
          <cell r="E2407">
            <v>1530248118</v>
          </cell>
          <cell r="F2407">
            <v>42857</v>
          </cell>
          <cell r="G2407">
            <v>19516</v>
          </cell>
          <cell r="H2407">
            <v>1.0900000000000001</v>
          </cell>
          <cell r="I2407">
            <v>43465</v>
          </cell>
        </row>
        <row r="2408">
          <cell r="A2408" t="str">
            <v>Codo 90°HG Ø 3" **</v>
          </cell>
          <cell r="B2408">
            <v>101702</v>
          </cell>
          <cell r="C2408" t="str">
            <v>UNI</v>
          </cell>
          <cell r="D2408">
            <v>21966</v>
          </cell>
          <cell r="E2408">
            <v>1530248118</v>
          </cell>
          <cell r="F2408">
            <v>43266</v>
          </cell>
          <cell r="G2408">
            <v>20920</v>
          </cell>
          <cell r="H2408">
            <v>1.05</v>
          </cell>
          <cell r="I2408">
            <v>43465</v>
          </cell>
        </row>
        <row r="2409">
          <cell r="A2409" t="str">
            <v>Codo 90°HG Ø4"</v>
          </cell>
          <cell r="B2409">
            <v>104709</v>
          </cell>
          <cell r="C2409" t="str">
            <v>UNI</v>
          </cell>
          <cell r="D2409">
            <v>38267</v>
          </cell>
          <cell r="E2409">
            <v>0</v>
          </cell>
          <cell r="F2409">
            <v>42128</v>
          </cell>
          <cell r="G2409">
            <v>31366</v>
          </cell>
          <cell r="H2409">
            <v>1.22</v>
          </cell>
          <cell r="I2409">
            <v>43465</v>
          </cell>
        </row>
        <row r="2410">
          <cell r="A2410" t="str">
            <v>Codo 90°HG Ø6"</v>
          </cell>
          <cell r="B2410">
            <v>104746</v>
          </cell>
          <cell r="C2410" t="str">
            <v>UNI</v>
          </cell>
          <cell r="D2410">
            <v>185745</v>
          </cell>
          <cell r="E2410">
            <v>0</v>
          </cell>
          <cell r="F2410">
            <v>42828</v>
          </cell>
          <cell r="G2410">
            <v>170408</v>
          </cell>
          <cell r="H2410">
            <v>1.0900000000000001</v>
          </cell>
          <cell r="I2410">
            <v>43465</v>
          </cell>
        </row>
        <row r="2411">
          <cell r="A2411" t="str">
            <v>Codo 90º acero al carbón Sch40 d= 1 1/2 " **</v>
          </cell>
          <cell r="B2411">
            <v>100032</v>
          </cell>
          <cell r="C2411" t="str">
            <v>UNI</v>
          </cell>
          <cell r="D2411">
            <v>4732</v>
          </cell>
          <cell r="E2411" t="str">
            <v>T-117</v>
          </cell>
          <cell r="F2411">
            <v>39660</v>
          </cell>
          <cell r="G2411">
            <v>3219</v>
          </cell>
          <cell r="H2411">
            <v>1.47</v>
          </cell>
          <cell r="I2411">
            <v>43465</v>
          </cell>
        </row>
        <row r="2412">
          <cell r="A2412" t="str">
            <v>Codo 90º acero al carbón Sch40 d= 2 " **</v>
          </cell>
          <cell r="B2412">
            <v>100067</v>
          </cell>
          <cell r="C2412" t="str">
            <v>UNI</v>
          </cell>
          <cell r="D2412">
            <v>13377</v>
          </cell>
          <cell r="E2412" t="str">
            <v>T-117</v>
          </cell>
          <cell r="F2412">
            <v>39511</v>
          </cell>
          <cell r="G2412">
            <v>9100</v>
          </cell>
          <cell r="H2412">
            <v>1.47</v>
          </cell>
          <cell r="I2412">
            <v>43465</v>
          </cell>
        </row>
        <row r="2413">
          <cell r="A2413" t="str">
            <v>Codo 90º acero al carbón Sch40 d= 2 1/2 " **</v>
          </cell>
          <cell r="B2413">
            <v>100034</v>
          </cell>
          <cell r="C2413" t="str">
            <v>UNI</v>
          </cell>
          <cell r="D2413">
            <v>15320</v>
          </cell>
          <cell r="E2413" t="str">
            <v>T-117</v>
          </cell>
          <cell r="F2413">
            <v>39660</v>
          </cell>
          <cell r="G2413">
            <v>10422</v>
          </cell>
          <cell r="H2413">
            <v>1.47</v>
          </cell>
          <cell r="I2413">
            <v>43465</v>
          </cell>
        </row>
        <row r="2414">
          <cell r="A2414" t="str">
            <v>Codo 90º acero al carbón Sch40 d= 3 " **</v>
          </cell>
          <cell r="B2414">
            <v>100163</v>
          </cell>
          <cell r="C2414" t="str">
            <v>UNI</v>
          </cell>
          <cell r="D2414">
            <v>21242</v>
          </cell>
          <cell r="E2414" t="str">
            <v>T-117</v>
          </cell>
          <cell r="F2414">
            <v>39671</v>
          </cell>
          <cell r="G2414">
            <v>14450</v>
          </cell>
          <cell r="H2414">
            <v>1.47</v>
          </cell>
          <cell r="I2414">
            <v>43465</v>
          </cell>
        </row>
        <row r="2415">
          <cell r="A2415" t="str">
            <v>Codo 90º acero al carbón Sch40 d= 4 " **</v>
          </cell>
          <cell r="B2415">
            <v>100519</v>
          </cell>
          <cell r="C2415" t="str">
            <v>UNI</v>
          </cell>
          <cell r="D2415">
            <v>41476</v>
          </cell>
          <cell r="E2415" t="str">
            <v>T-117</v>
          </cell>
          <cell r="F2415">
            <v>39660</v>
          </cell>
          <cell r="G2415">
            <v>28215</v>
          </cell>
          <cell r="H2415">
            <v>1.47</v>
          </cell>
          <cell r="I2415">
            <v>43465</v>
          </cell>
        </row>
        <row r="2416">
          <cell r="A2416" t="str">
            <v>Codo 90º PVCP 1 1/4" **</v>
          </cell>
          <cell r="B2416">
            <v>103393</v>
          </cell>
          <cell r="C2416" t="str">
            <v>UNI</v>
          </cell>
          <cell r="D2416">
            <v>1691</v>
          </cell>
          <cell r="E2416">
            <v>1531004106</v>
          </cell>
          <cell r="F2416">
            <v>43269</v>
          </cell>
          <cell r="G2416">
            <v>1610</v>
          </cell>
          <cell r="H2416">
            <v>1.05</v>
          </cell>
          <cell r="I2416">
            <v>43465</v>
          </cell>
        </row>
        <row r="2417">
          <cell r="A2417" t="str">
            <v>Codo 90º PVCP 1/2"S/NORMA ICONTEC</v>
          </cell>
          <cell r="B2417">
            <v>100293</v>
          </cell>
          <cell r="C2417" t="str">
            <v>UNI</v>
          </cell>
          <cell r="D2417">
            <v>309</v>
          </cell>
          <cell r="E2417">
            <v>1531004106</v>
          </cell>
          <cell r="F2417">
            <v>43166</v>
          </cell>
          <cell r="G2417">
            <v>294</v>
          </cell>
          <cell r="H2417">
            <v>1.05</v>
          </cell>
          <cell r="I2417">
            <v>43465</v>
          </cell>
        </row>
        <row r="2418">
          <cell r="A2418" t="str">
            <v>Codo 90º PVCP 3" S/NORMA ICONTEC</v>
          </cell>
          <cell r="B2418">
            <v>100300</v>
          </cell>
          <cell r="C2418" t="str">
            <v>UNI</v>
          </cell>
          <cell r="D2418">
            <v>21966</v>
          </cell>
          <cell r="E2418">
            <v>1531004106</v>
          </cell>
          <cell r="F2418">
            <v>43327</v>
          </cell>
          <cell r="G2418">
            <v>20920</v>
          </cell>
          <cell r="H2418">
            <v>1.05</v>
          </cell>
          <cell r="I2418">
            <v>43465</v>
          </cell>
        </row>
        <row r="2419">
          <cell r="A2419" t="str">
            <v>CODO 90º PVCP 6" S/NORMA ICONTEC</v>
          </cell>
          <cell r="B2419">
            <v>100493</v>
          </cell>
          <cell r="C2419" t="str">
            <v>UNI</v>
          </cell>
          <cell r="D2419">
            <v>120958</v>
          </cell>
          <cell r="E2419">
            <v>1531004106</v>
          </cell>
          <cell r="F2419">
            <v>43266</v>
          </cell>
          <cell r="G2419">
            <v>115198</v>
          </cell>
          <cell r="H2419">
            <v>1.05</v>
          </cell>
          <cell r="I2419">
            <v>43465</v>
          </cell>
        </row>
        <row r="2420">
          <cell r="A2420" t="str">
            <v>CODO 90º SANITARIO PVC Ø 3"CXE</v>
          </cell>
          <cell r="B2420">
            <v>104516</v>
          </cell>
          <cell r="C2420" t="str">
            <v>UNI</v>
          </cell>
          <cell r="D2420">
            <v>4187</v>
          </cell>
          <cell r="E2420">
            <v>0</v>
          </cell>
          <cell r="F2420">
            <v>43209</v>
          </cell>
          <cell r="G2420">
            <v>3988</v>
          </cell>
          <cell r="H2420">
            <v>1.05</v>
          </cell>
          <cell r="I2420">
            <v>43465</v>
          </cell>
        </row>
        <row r="2421">
          <cell r="A2421" t="str">
            <v>Codo 90º SW PVCP 1 1/2" SCH40 **</v>
          </cell>
          <cell r="B2421">
            <v>100297</v>
          </cell>
          <cell r="C2421" t="str">
            <v>UNI</v>
          </cell>
          <cell r="D2421">
            <v>6337</v>
          </cell>
          <cell r="E2421">
            <v>1531004106</v>
          </cell>
          <cell r="F2421">
            <v>40791</v>
          </cell>
          <cell r="G2421">
            <v>4729</v>
          </cell>
          <cell r="H2421">
            <v>1.34</v>
          </cell>
          <cell r="I2421">
            <v>43465</v>
          </cell>
        </row>
        <row r="2422">
          <cell r="A2422" t="str">
            <v>Codo 90º SW PVCP 10" SCH40 **</v>
          </cell>
          <cell r="B2422">
            <v>100304</v>
          </cell>
          <cell r="C2422" t="str">
            <v>UNI</v>
          </cell>
          <cell r="D2422">
            <v>1756807</v>
          </cell>
          <cell r="E2422">
            <v>1531004106</v>
          </cell>
          <cell r="F2422">
            <v>40148</v>
          </cell>
          <cell r="G2422">
            <v>1263890</v>
          </cell>
          <cell r="H2422">
            <v>1.39</v>
          </cell>
          <cell r="I2422">
            <v>43465</v>
          </cell>
        </row>
        <row r="2423">
          <cell r="A2423" t="str">
            <v>Codo 90º SW PVCP 12" SCH40 **</v>
          </cell>
          <cell r="B2423">
            <v>100305</v>
          </cell>
          <cell r="C2423" t="str">
            <v>UNI</v>
          </cell>
          <cell r="D2423">
            <v>2384313</v>
          </cell>
          <cell r="E2423">
            <v>1531004106</v>
          </cell>
          <cell r="F2423">
            <v>40148</v>
          </cell>
          <cell r="G2423">
            <v>1715333</v>
          </cell>
          <cell r="H2423">
            <v>1.39</v>
          </cell>
          <cell r="I2423">
            <v>43465</v>
          </cell>
        </row>
        <row r="2424">
          <cell r="A2424" t="str">
            <v>Codo 90º SW PVCP 2 1/2" SCH40 **</v>
          </cell>
          <cell r="B2424">
            <v>100299</v>
          </cell>
          <cell r="C2424" t="str">
            <v>UNI</v>
          </cell>
          <cell r="D2424">
            <v>36675</v>
          </cell>
          <cell r="E2424">
            <v>1531004106</v>
          </cell>
          <cell r="F2424">
            <v>40148</v>
          </cell>
          <cell r="G2424">
            <v>26385</v>
          </cell>
          <cell r="H2424">
            <v>1.39</v>
          </cell>
          <cell r="I2424">
            <v>43465</v>
          </cell>
        </row>
        <row r="2425">
          <cell r="A2425" t="str">
            <v>Codo 90º SW PVCP 2" SCH40 **</v>
          </cell>
          <cell r="B2425">
            <v>100298</v>
          </cell>
          <cell r="C2425" t="str">
            <v>UNI</v>
          </cell>
          <cell r="D2425">
            <v>9407</v>
          </cell>
          <cell r="E2425">
            <v>1531004106</v>
          </cell>
          <cell r="F2425">
            <v>43327</v>
          </cell>
          <cell r="G2425">
            <v>8959</v>
          </cell>
          <cell r="H2425">
            <v>1.05</v>
          </cell>
          <cell r="I2425">
            <v>43465</v>
          </cell>
        </row>
        <row r="2426">
          <cell r="A2426" t="str">
            <v>Codo 90º SW PVCP 3/4" SCH40 **</v>
          </cell>
          <cell r="B2426">
            <v>100294</v>
          </cell>
          <cell r="C2426" t="str">
            <v>UNI</v>
          </cell>
          <cell r="D2426">
            <v>536</v>
          </cell>
          <cell r="E2426">
            <v>1531004106</v>
          </cell>
          <cell r="F2426">
            <v>40627</v>
          </cell>
          <cell r="G2426">
            <v>400</v>
          </cell>
          <cell r="H2426">
            <v>1.34</v>
          </cell>
          <cell r="I2426">
            <v>43465</v>
          </cell>
        </row>
        <row r="2427">
          <cell r="A2427" t="str">
            <v>Codo 90º SW PVCP 3/8" SCH40 **</v>
          </cell>
          <cell r="B2427">
            <v>100292</v>
          </cell>
          <cell r="C2427" t="str">
            <v>UNI</v>
          </cell>
          <cell r="D2427">
            <v>528</v>
          </cell>
          <cell r="E2427">
            <v>1531004106</v>
          </cell>
          <cell r="F2427">
            <v>40150</v>
          </cell>
          <cell r="G2427">
            <v>380</v>
          </cell>
          <cell r="H2427">
            <v>1.39</v>
          </cell>
          <cell r="I2427">
            <v>43465</v>
          </cell>
        </row>
        <row r="2428">
          <cell r="A2428" t="str">
            <v>Codo 90º SW PVCP 4" SCH40 **</v>
          </cell>
          <cell r="B2428">
            <v>100301</v>
          </cell>
          <cell r="C2428" t="str">
            <v>UNI</v>
          </cell>
          <cell r="D2428">
            <v>76041</v>
          </cell>
          <cell r="E2428">
            <v>1531004106</v>
          </cell>
          <cell r="F2428">
            <v>43327</v>
          </cell>
          <cell r="G2428">
            <v>72420</v>
          </cell>
          <cell r="H2428">
            <v>1.05</v>
          </cell>
          <cell r="I2428">
            <v>43465</v>
          </cell>
        </row>
        <row r="2429">
          <cell r="A2429" t="str">
            <v>Codo 90º SW PVCP 5" SCH40 **</v>
          </cell>
          <cell r="B2429">
            <v>100302</v>
          </cell>
          <cell r="C2429" t="str">
            <v>UNI</v>
          </cell>
          <cell r="D2429">
            <v>158599</v>
          </cell>
          <cell r="E2429">
            <v>1531004106</v>
          </cell>
          <cell r="F2429">
            <v>40150</v>
          </cell>
          <cell r="G2429">
            <v>114100</v>
          </cell>
          <cell r="H2429">
            <v>1.39</v>
          </cell>
          <cell r="I2429">
            <v>43465</v>
          </cell>
        </row>
        <row r="2430">
          <cell r="A2430" t="str">
            <v>Codo 90º SW PVCP 6" SCH40 **</v>
          </cell>
          <cell r="B2430">
            <v>100296</v>
          </cell>
          <cell r="C2430" t="str">
            <v>UNI</v>
          </cell>
          <cell r="D2430">
            <v>339670</v>
          </cell>
          <cell r="E2430">
            <v>1531004106</v>
          </cell>
          <cell r="F2430">
            <v>40148</v>
          </cell>
          <cell r="G2430">
            <v>244367</v>
          </cell>
          <cell r="H2430">
            <v>1.39</v>
          </cell>
          <cell r="I2430">
            <v>43465</v>
          </cell>
        </row>
        <row r="2431">
          <cell r="A2431" t="str">
            <v>Codo 90º SW PVCP 8" SCH40 **</v>
          </cell>
          <cell r="B2431">
            <v>100303</v>
          </cell>
          <cell r="C2431" t="str">
            <v>UNI</v>
          </cell>
          <cell r="D2431">
            <v>696332</v>
          </cell>
          <cell r="E2431">
            <v>1531004106</v>
          </cell>
          <cell r="F2431">
            <v>40147</v>
          </cell>
          <cell r="G2431">
            <v>500958</v>
          </cell>
          <cell r="H2431">
            <v>1.39</v>
          </cell>
          <cell r="I2431">
            <v>43465</v>
          </cell>
        </row>
        <row r="2432">
          <cell r="A2432" t="str">
            <v>CODO 90º2-1/2"</v>
          </cell>
          <cell r="B2432">
            <v>104696</v>
          </cell>
          <cell r="C2432" t="str">
            <v>UNI</v>
          </cell>
          <cell r="D2432">
            <v>15600</v>
          </cell>
          <cell r="E2432">
            <v>0</v>
          </cell>
          <cell r="F2432">
            <v>41187</v>
          </cell>
          <cell r="G2432">
            <v>12000</v>
          </cell>
          <cell r="H2432">
            <v>1.3</v>
          </cell>
          <cell r="I2432">
            <v>43465</v>
          </cell>
        </row>
        <row r="2433">
          <cell r="A2433" t="str">
            <v>Codo acero al carbón Sch40 d= 10 " **</v>
          </cell>
          <cell r="B2433">
            <v>100070</v>
          </cell>
          <cell r="C2433" t="str">
            <v>UNI</v>
          </cell>
          <cell r="D2433">
            <v>592819</v>
          </cell>
          <cell r="E2433" t="str">
            <v>T-117</v>
          </cell>
          <cell r="F2433">
            <v>39511</v>
          </cell>
          <cell r="G2433">
            <v>403278</v>
          </cell>
          <cell r="H2433">
            <v>1.47</v>
          </cell>
          <cell r="I2433">
            <v>43465</v>
          </cell>
        </row>
        <row r="2434">
          <cell r="A2434" t="str">
            <v>Codo acero al carbón Sch40 d= 6 " **</v>
          </cell>
          <cell r="B2434">
            <v>100068</v>
          </cell>
          <cell r="C2434" t="str">
            <v>UNI</v>
          </cell>
          <cell r="D2434">
            <v>118282</v>
          </cell>
          <cell r="E2434" t="str">
            <v>T-117</v>
          </cell>
          <cell r="F2434">
            <v>39511</v>
          </cell>
          <cell r="G2434">
            <v>80464</v>
          </cell>
          <cell r="H2434">
            <v>1.47</v>
          </cell>
          <cell r="I2434">
            <v>43465</v>
          </cell>
        </row>
        <row r="2435">
          <cell r="A2435" t="str">
            <v>Codo acero al carbón Sch40 d= 8 " **</v>
          </cell>
          <cell r="B2435">
            <v>100069</v>
          </cell>
          <cell r="C2435" t="str">
            <v>UNI</v>
          </cell>
          <cell r="D2435">
            <v>316131</v>
          </cell>
          <cell r="E2435" t="str">
            <v>T-117</v>
          </cell>
          <cell r="F2435">
            <v>39511</v>
          </cell>
          <cell r="G2435">
            <v>215055</v>
          </cell>
          <cell r="H2435">
            <v>1.47</v>
          </cell>
          <cell r="I2435">
            <v>43465</v>
          </cell>
        </row>
        <row r="2436">
          <cell r="A2436" t="str">
            <v>CODO ACERO NEGRO ROSCADO 150 S.C.I. -</v>
          </cell>
          <cell r="B2436">
            <v>106236</v>
          </cell>
          <cell r="C2436" t="str">
            <v>UNI</v>
          </cell>
          <cell r="D2436">
            <v>5706</v>
          </cell>
          <cell r="E2436">
            <v>0</v>
          </cell>
          <cell r="F2436">
            <v>43276</v>
          </cell>
          <cell r="G2436">
            <v>5434</v>
          </cell>
          <cell r="H2436">
            <v>1.05</v>
          </cell>
          <cell r="I2436">
            <v>43465</v>
          </cell>
        </row>
        <row r="2437">
          <cell r="A2437" t="str">
            <v>CODO ACERO NEGRO ROSCADO 150 S.C.I. - 1</v>
          </cell>
          <cell r="B2437">
            <v>106235</v>
          </cell>
          <cell r="C2437" t="str">
            <v>UNI</v>
          </cell>
          <cell r="D2437">
            <v>3762</v>
          </cell>
          <cell r="E2437">
            <v>0</v>
          </cell>
          <cell r="F2437">
            <v>43276</v>
          </cell>
          <cell r="G2437">
            <v>3583</v>
          </cell>
          <cell r="H2437">
            <v>1.05</v>
          </cell>
          <cell r="I2437">
            <v>43465</v>
          </cell>
        </row>
        <row r="2438">
          <cell r="A2438" t="str">
            <v>CODO ALCANT 90° CxE 4" PAVCO</v>
          </cell>
          <cell r="B2438">
            <v>1100</v>
          </cell>
          <cell r="C2438" t="str">
            <v>UNI</v>
          </cell>
          <cell r="D2438">
            <v>14607</v>
          </cell>
          <cell r="E2438">
            <v>10714</v>
          </cell>
          <cell r="F2438">
            <v>40470</v>
          </cell>
          <cell r="G2438">
            <v>10662</v>
          </cell>
          <cell r="H2438">
            <v>1.37</v>
          </cell>
          <cell r="I2438">
            <v>43465</v>
          </cell>
        </row>
        <row r="2439">
          <cell r="A2439" t="str">
            <v>CODO ALCANT 90° CxE 6" PVC S/NROMA</v>
          </cell>
          <cell r="B2439">
            <v>1774</v>
          </cell>
          <cell r="C2439" t="str">
            <v>UNI</v>
          </cell>
          <cell r="D2439">
            <v>56167</v>
          </cell>
          <cell r="E2439">
            <v>10719</v>
          </cell>
          <cell r="F2439">
            <v>43266</v>
          </cell>
          <cell r="G2439">
            <v>53492</v>
          </cell>
          <cell r="H2439">
            <v>1.05</v>
          </cell>
          <cell r="I2439">
            <v>43465</v>
          </cell>
        </row>
        <row r="2440">
          <cell r="A2440" t="str">
            <v>CODO BAJANTE AR x 90 ETERNIT</v>
          </cell>
          <cell r="B2440">
            <v>2243</v>
          </cell>
          <cell r="C2440" t="str">
            <v>UNI</v>
          </cell>
          <cell r="D2440">
            <v>17914</v>
          </cell>
          <cell r="E2440">
            <v>0</v>
          </cell>
          <cell r="F2440">
            <v>40435</v>
          </cell>
          <cell r="G2440">
            <v>13076</v>
          </cell>
          <cell r="H2440">
            <v>1.37</v>
          </cell>
          <cell r="I2440">
            <v>43465</v>
          </cell>
        </row>
        <row r="2441">
          <cell r="A2441" t="str">
            <v>CODO BAJANTE BR x 90 ETERNIT</v>
          </cell>
          <cell r="B2441">
            <v>211</v>
          </cell>
          <cell r="C2441" t="str">
            <v>UNI</v>
          </cell>
          <cell r="D2441">
            <v>9659</v>
          </cell>
          <cell r="E2441">
            <v>0</v>
          </cell>
          <cell r="F2441">
            <v>40435</v>
          </cell>
          <cell r="G2441">
            <v>7050</v>
          </cell>
          <cell r="H2441">
            <v>1.37</v>
          </cell>
          <cell r="I2441">
            <v>43465</v>
          </cell>
        </row>
        <row r="2442">
          <cell r="A2442" t="str">
            <v>CODO BAJANTE CR x90 ETERNIT</v>
          </cell>
          <cell r="B2442">
            <v>2246</v>
          </cell>
          <cell r="C2442" t="str">
            <v>UNI</v>
          </cell>
          <cell r="D2442">
            <v>6132</v>
          </cell>
          <cell r="E2442">
            <v>0</v>
          </cell>
          <cell r="F2442">
            <v>40435</v>
          </cell>
          <cell r="G2442">
            <v>4476</v>
          </cell>
          <cell r="H2442">
            <v>1.37</v>
          </cell>
          <cell r="I2442">
            <v>43465</v>
          </cell>
        </row>
        <row r="2443">
          <cell r="A2443" t="str">
            <v>Codo calle galvanizado ½"</v>
          </cell>
          <cell r="B2443">
            <v>101066</v>
          </cell>
          <cell r="C2443" t="str">
            <v>UNI</v>
          </cell>
          <cell r="D2443">
            <v>1608</v>
          </cell>
          <cell r="E2443" t="str">
            <v>32010G</v>
          </cell>
          <cell r="F2443">
            <v>40802</v>
          </cell>
          <cell r="G2443">
            <v>1200</v>
          </cell>
          <cell r="H2443">
            <v>1.34</v>
          </cell>
          <cell r="I2443">
            <v>43465</v>
          </cell>
        </row>
        <row r="2444">
          <cell r="A2444" t="str">
            <v>CODO COBRE ½" 90°</v>
          </cell>
          <cell r="B2444">
            <v>816</v>
          </cell>
          <cell r="C2444" t="str">
            <v>UNI</v>
          </cell>
          <cell r="D2444">
            <v>940</v>
          </cell>
          <cell r="E2444">
            <v>0</v>
          </cell>
          <cell r="F2444">
            <v>43182</v>
          </cell>
          <cell r="G2444">
            <v>895</v>
          </cell>
          <cell r="H2444">
            <v>1.05</v>
          </cell>
          <cell r="I2444">
            <v>43465</v>
          </cell>
        </row>
        <row r="2445">
          <cell r="A2445" t="str">
            <v>CODO COBRE 1" **</v>
          </cell>
          <cell r="B2445">
            <v>103632</v>
          </cell>
          <cell r="C2445" t="str">
            <v>UNI</v>
          </cell>
          <cell r="D2445">
            <v>5030</v>
          </cell>
          <cell r="E2445">
            <v>0</v>
          </cell>
          <cell r="F2445">
            <v>43279</v>
          </cell>
          <cell r="G2445">
            <v>4790</v>
          </cell>
          <cell r="H2445">
            <v>1.05</v>
          </cell>
          <cell r="I2445">
            <v>43465</v>
          </cell>
        </row>
        <row r="2446">
          <cell r="A2446" t="str">
            <v>CODO COBRE 2 1/2"</v>
          </cell>
          <cell r="B2446">
            <v>106286</v>
          </cell>
          <cell r="C2446" t="str">
            <v>UNI</v>
          </cell>
          <cell r="D2446">
            <v>52218</v>
          </cell>
          <cell r="E2446">
            <v>0</v>
          </cell>
          <cell r="F2446">
            <v>42850</v>
          </cell>
          <cell r="G2446">
            <v>47906</v>
          </cell>
          <cell r="H2446">
            <v>1.0900000000000001</v>
          </cell>
          <cell r="I2446">
            <v>43465</v>
          </cell>
        </row>
        <row r="2447">
          <cell r="A2447" t="str">
            <v>CODO COBRE 3/8"</v>
          </cell>
          <cell r="B2447">
            <v>817</v>
          </cell>
          <cell r="C2447" t="str">
            <v>UNI</v>
          </cell>
          <cell r="D2447">
            <v>3064</v>
          </cell>
          <cell r="E2447">
            <v>0</v>
          </cell>
          <cell r="F2447">
            <v>40144</v>
          </cell>
          <cell r="G2447">
            <v>2204</v>
          </cell>
          <cell r="H2447">
            <v>1.39</v>
          </cell>
          <cell r="I2447">
            <v>43465</v>
          </cell>
        </row>
        <row r="2448">
          <cell r="A2448" t="str">
            <v>Codo cobre Cu 2"</v>
          </cell>
          <cell r="B2448">
            <v>100083</v>
          </cell>
          <cell r="C2448" t="str">
            <v>UNI</v>
          </cell>
          <cell r="D2448">
            <v>30580</v>
          </cell>
          <cell r="E2448">
            <v>0</v>
          </cell>
          <cell r="F2448">
            <v>40144</v>
          </cell>
          <cell r="G2448">
            <v>22000</v>
          </cell>
          <cell r="H2448">
            <v>1.39</v>
          </cell>
          <cell r="I2448">
            <v>43465</v>
          </cell>
        </row>
        <row r="2449">
          <cell r="A2449" t="str">
            <v>CODO COBRE Ø2"</v>
          </cell>
          <cell r="B2449">
            <v>106285</v>
          </cell>
          <cell r="C2449" t="str">
            <v>UNI</v>
          </cell>
          <cell r="D2449">
            <v>30450</v>
          </cell>
          <cell r="E2449">
            <v>0</v>
          </cell>
          <cell r="F2449">
            <v>43279</v>
          </cell>
          <cell r="G2449">
            <v>29000</v>
          </cell>
          <cell r="H2449">
            <v>1.05</v>
          </cell>
          <cell r="I2449">
            <v>43465</v>
          </cell>
        </row>
        <row r="2450">
          <cell r="A2450" t="str">
            <v>CODO COBRE3/4**</v>
          </cell>
          <cell r="B2450">
            <v>100743</v>
          </cell>
          <cell r="C2450" t="str">
            <v>UNI</v>
          </cell>
          <cell r="D2450">
            <v>2499</v>
          </cell>
          <cell r="E2450">
            <v>0</v>
          </cell>
          <cell r="F2450">
            <v>40144</v>
          </cell>
          <cell r="G2450">
            <v>1798</v>
          </cell>
          <cell r="H2450">
            <v>1.39</v>
          </cell>
          <cell r="I2450">
            <v>43465</v>
          </cell>
        </row>
        <row r="2451">
          <cell r="A2451" t="str">
            <v>CODO CPVC - 90°Ø 1 1/4"</v>
          </cell>
          <cell r="B2451">
            <v>106378</v>
          </cell>
          <cell r="C2451" t="str">
            <v>UNI</v>
          </cell>
          <cell r="D2451">
            <v>8459</v>
          </cell>
          <cell r="E2451">
            <v>0</v>
          </cell>
          <cell r="F2451">
            <v>43271</v>
          </cell>
          <cell r="G2451">
            <v>8056</v>
          </cell>
          <cell r="H2451">
            <v>1.05</v>
          </cell>
          <cell r="I2451">
            <v>43465</v>
          </cell>
        </row>
        <row r="2452">
          <cell r="A2452" t="str">
            <v>CODO CPVC - 90°Ø 2 1/2"</v>
          </cell>
          <cell r="B2452">
            <v>106377</v>
          </cell>
          <cell r="C2452" t="str">
            <v>UNI</v>
          </cell>
          <cell r="D2452">
            <v>32037</v>
          </cell>
          <cell r="E2452">
            <v>0</v>
          </cell>
          <cell r="F2452">
            <v>43361</v>
          </cell>
          <cell r="G2452">
            <v>30511</v>
          </cell>
          <cell r="H2452">
            <v>1.05</v>
          </cell>
          <cell r="I2452">
            <v>43465</v>
          </cell>
        </row>
        <row r="2453">
          <cell r="A2453" t="str">
            <v>CODO CU 90° DE ½</v>
          </cell>
          <cell r="B2453">
            <v>727</v>
          </cell>
          <cell r="C2453" t="str">
            <v>UNI</v>
          </cell>
          <cell r="D2453">
            <v>1017</v>
          </cell>
          <cell r="E2453">
            <v>0</v>
          </cell>
          <cell r="F2453">
            <v>40121</v>
          </cell>
          <cell r="G2453">
            <v>732</v>
          </cell>
          <cell r="H2453">
            <v>1.39</v>
          </cell>
          <cell r="I2453">
            <v>43465</v>
          </cell>
        </row>
        <row r="2454">
          <cell r="A2454" t="str">
            <v>Codo de 90 L: 1,20m en fibra de vidrio (Diametro 6</v>
          </cell>
          <cell r="B2454">
            <v>105248</v>
          </cell>
          <cell r="C2454" t="str">
            <v>UNI</v>
          </cell>
          <cell r="D2454">
            <v>453096</v>
          </cell>
          <cell r="E2454">
            <v>0</v>
          </cell>
          <cell r="F2454">
            <v>41859</v>
          </cell>
          <cell r="G2454">
            <v>359600</v>
          </cell>
          <cell r="H2454">
            <v>1.26</v>
          </cell>
          <cell r="I2454">
            <v>43465</v>
          </cell>
        </row>
        <row r="2455">
          <cell r="A2455" t="str">
            <v>CODO G.RAD. PVC U.M. NORMA NTC 382 90°</v>
          </cell>
          <cell r="B2455">
            <v>106982</v>
          </cell>
          <cell r="C2455" t="str">
            <v>UNI</v>
          </cell>
          <cell r="D2455">
            <v>94401</v>
          </cell>
          <cell r="E2455">
            <v>0</v>
          </cell>
          <cell r="F2455">
            <v>43343</v>
          </cell>
          <cell r="G2455">
            <v>89906</v>
          </cell>
          <cell r="H2455">
            <v>1.05</v>
          </cell>
          <cell r="I2455">
            <v>43465</v>
          </cell>
        </row>
        <row r="2456">
          <cell r="A2456" t="str">
            <v>Codo G.Rad.PVC90°Tipo U.M.Ø2"</v>
          </cell>
          <cell r="B2456">
            <v>106991</v>
          </cell>
          <cell r="C2456" t="str">
            <v>UNI</v>
          </cell>
          <cell r="D2456">
            <v>24425</v>
          </cell>
          <cell r="E2456">
            <v>0</v>
          </cell>
          <cell r="F2456">
            <v>43343</v>
          </cell>
          <cell r="G2456">
            <v>23262</v>
          </cell>
          <cell r="H2456">
            <v>1.05</v>
          </cell>
          <cell r="I2456">
            <v>43465</v>
          </cell>
        </row>
        <row r="2457">
          <cell r="A2457" t="str">
            <v>Codo G.Rad.PVC90°Tipo U.M.Ø3"</v>
          </cell>
          <cell r="B2457">
            <v>106993</v>
          </cell>
          <cell r="C2457" t="str">
            <v>UNI</v>
          </cell>
          <cell r="D2457">
            <v>56959</v>
          </cell>
          <cell r="E2457">
            <v>0</v>
          </cell>
          <cell r="F2457">
            <v>43343</v>
          </cell>
          <cell r="G2457">
            <v>54247</v>
          </cell>
          <cell r="H2457">
            <v>1.05</v>
          </cell>
          <cell r="I2457">
            <v>43465</v>
          </cell>
        </row>
        <row r="2458">
          <cell r="A2458" t="str">
            <v>CODO GALVANIZADO 90 ° ½"</v>
          </cell>
          <cell r="B2458">
            <v>820</v>
          </cell>
          <cell r="C2458" t="str">
            <v>UNI</v>
          </cell>
          <cell r="D2458">
            <v>1057</v>
          </cell>
          <cell r="E2458" t="str">
            <v>32010G</v>
          </cell>
          <cell r="F2458">
            <v>43207</v>
          </cell>
          <cell r="G2458">
            <v>1007</v>
          </cell>
          <cell r="H2458">
            <v>1.05</v>
          </cell>
          <cell r="I2458">
            <v>43465</v>
          </cell>
        </row>
        <row r="2459">
          <cell r="A2459" t="str">
            <v>CODO GALVANIZADO 90° - 1½"</v>
          </cell>
          <cell r="B2459">
            <v>822</v>
          </cell>
          <cell r="C2459" t="str">
            <v>UNI</v>
          </cell>
          <cell r="D2459">
            <v>6533</v>
          </cell>
          <cell r="E2459" t="str">
            <v>32050G</v>
          </cell>
          <cell r="F2459">
            <v>43279</v>
          </cell>
          <cell r="G2459">
            <v>6222</v>
          </cell>
          <cell r="H2459">
            <v>1.05</v>
          </cell>
          <cell r="I2459">
            <v>43465</v>
          </cell>
        </row>
        <row r="2460">
          <cell r="A2460" t="str">
            <v>CODO GALVANIZADO 90° - Ø 3"</v>
          </cell>
          <cell r="B2460">
            <v>100652</v>
          </cell>
          <cell r="C2460" t="str">
            <v>UNI</v>
          </cell>
          <cell r="D2460">
            <v>28571</v>
          </cell>
          <cell r="E2460" t="str">
            <v>32060G</v>
          </cell>
          <cell r="F2460">
            <v>43279</v>
          </cell>
          <cell r="G2460">
            <v>27210</v>
          </cell>
          <cell r="H2460">
            <v>1.05</v>
          </cell>
          <cell r="I2460">
            <v>43465</v>
          </cell>
        </row>
        <row r="2461">
          <cell r="A2461" t="str">
            <v>CODO GALVANIZADO 90°-Ø 2 1/2"</v>
          </cell>
          <cell r="B2461">
            <v>104750</v>
          </cell>
          <cell r="C2461" t="str">
            <v>UNI</v>
          </cell>
          <cell r="D2461">
            <v>16588</v>
          </cell>
          <cell r="E2461" t="str">
            <v>32060G</v>
          </cell>
          <cell r="F2461">
            <v>41201</v>
          </cell>
          <cell r="G2461">
            <v>12760</v>
          </cell>
          <cell r="H2461">
            <v>1.3</v>
          </cell>
          <cell r="I2461">
            <v>43465</v>
          </cell>
        </row>
        <row r="2462">
          <cell r="A2462" t="str">
            <v>CODO GALVANIZADO 90°-Ø6"</v>
          </cell>
          <cell r="B2462">
            <v>104448</v>
          </cell>
          <cell r="C2462" t="str">
            <v>UNI</v>
          </cell>
          <cell r="D2462">
            <v>196300</v>
          </cell>
          <cell r="E2462">
            <v>0</v>
          </cell>
          <cell r="F2462">
            <v>41121</v>
          </cell>
          <cell r="G2462">
            <v>151000</v>
          </cell>
          <cell r="H2462">
            <v>1.3</v>
          </cell>
          <cell r="I2462">
            <v>43465</v>
          </cell>
        </row>
        <row r="2463">
          <cell r="A2463" t="str">
            <v>CODO GRAN RADIO (90°) PVC UNION MEC</v>
          </cell>
          <cell r="B2463">
            <v>106968</v>
          </cell>
          <cell r="C2463" t="str">
            <v>UNI</v>
          </cell>
          <cell r="D2463">
            <v>30408</v>
          </cell>
          <cell r="E2463">
            <v>0</v>
          </cell>
          <cell r="F2463">
            <v>43343</v>
          </cell>
          <cell r="G2463">
            <v>28960</v>
          </cell>
          <cell r="H2463">
            <v>1.05</v>
          </cell>
          <cell r="I2463">
            <v>43465</v>
          </cell>
        </row>
        <row r="2464">
          <cell r="A2464" t="str">
            <v>CODO metalico 1 1/2"</v>
          </cell>
          <cell r="B2464">
            <v>285</v>
          </cell>
          <cell r="C2464" t="str">
            <v>UNI</v>
          </cell>
          <cell r="D2464">
            <v>7370</v>
          </cell>
          <cell r="E2464" t="str">
            <v>14CM150</v>
          </cell>
          <cell r="F2464">
            <v>40798</v>
          </cell>
          <cell r="G2464">
            <v>5500</v>
          </cell>
          <cell r="H2464">
            <v>1.34</v>
          </cell>
          <cell r="I2464">
            <v>43465</v>
          </cell>
        </row>
        <row r="2465">
          <cell r="A2465" t="str">
            <v>CODO metalico 1"</v>
          </cell>
          <cell r="B2465">
            <v>133</v>
          </cell>
          <cell r="C2465" t="str">
            <v>UNI</v>
          </cell>
          <cell r="D2465">
            <v>3699</v>
          </cell>
          <cell r="E2465" t="str">
            <v>14CM100</v>
          </cell>
          <cell r="F2465">
            <v>40207</v>
          </cell>
          <cell r="G2465">
            <v>2700</v>
          </cell>
          <cell r="H2465">
            <v>1.37</v>
          </cell>
          <cell r="I2465">
            <v>43465</v>
          </cell>
        </row>
        <row r="2466">
          <cell r="A2466" t="str">
            <v>CODO metalico 1/2"</v>
          </cell>
          <cell r="B2466">
            <v>284</v>
          </cell>
          <cell r="C2466" t="str">
            <v>UNI</v>
          </cell>
          <cell r="D2466">
            <v>1865</v>
          </cell>
          <cell r="E2466" t="str">
            <v>14CM050</v>
          </cell>
          <cell r="F2466">
            <v>40798</v>
          </cell>
          <cell r="G2466">
            <v>1392</v>
          </cell>
          <cell r="H2466">
            <v>1.34</v>
          </cell>
          <cell r="I2466">
            <v>43465</v>
          </cell>
        </row>
        <row r="2467">
          <cell r="A2467" t="str">
            <v>CODO metalico 2"</v>
          </cell>
          <cell r="B2467">
            <v>755</v>
          </cell>
          <cell r="C2467" t="str">
            <v>UNI</v>
          </cell>
          <cell r="D2467">
            <v>22537</v>
          </cell>
          <cell r="E2467" t="str">
            <v>14CM200</v>
          </cell>
          <cell r="F2467">
            <v>40428</v>
          </cell>
          <cell r="G2467">
            <v>16450</v>
          </cell>
          <cell r="H2467">
            <v>1.37</v>
          </cell>
          <cell r="I2467">
            <v>43465</v>
          </cell>
        </row>
        <row r="2468">
          <cell r="A2468" t="str">
            <v>CODO metalico 3/4" EMT</v>
          </cell>
          <cell r="B2468">
            <v>283</v>
          </cell>
          <cell r="C2468" t="str">
            <v>UNI</v>
          </cell>
          <cell r="D2468">
            <v>1523</v>
          </cell>
          <cell r="E2468" t="str">
            <v>14CM075</v>
          </cell>
          <cell r="F2468">
            <v>43308</v>
          </cell>
          <cell r="G2468">
            <v>1450</v>
          </cell>
          <cell r="H2468">
            <v>1.05</v>
          </cell>
          <cell r="I2468">
            <v>43465</v>
          </cell>
        </row>
        <row r="2469">
          <cell r="A2469" t="str">
            <v>codo polietileno d=1" para gas</v>
          </cell>
          <cell r="B2469">
            <v>100206</v>
          </cell>
          <cell r="C2469" t="str">
            <v>UNI</v>
          </cell>
          <cell r="D2469">
            <v>32083</v>
          </cell>
          <cell r="E2469">
            <v>240408001</v>
          </cell>
          <cell r="F2469">
            <v>40121</v>
          </cell>
          <cell r="G2469">
            <v>23081</v>
          </cell>
          <cell r="H2469">
            <v>1.39</v>
          </cell>
          <cell r="I2469">
            <v>43465</v>
          </cell>
        </row>
        <row r="2470">
          <cell r="A2470" t="str">
            <v>codo polietileno d=1/2" para gas</v>
          </cell>
          <cell r="B2470">
            <v>100204</v>
          </cell>
          <cell r="C2470" t="str">
            <v>UNI</v>
          </cell>
          <cell r="D2470">
            <v>23722</v>
          </cell>
          <cell r="E2470">
            <v>240408001</v>
          </cell>
          <cell r="F2470">
            <v>40121</v>
          </cell>
          <cell r="G2470">
            <v>17066</v>
          </cell>
          <cell r="H2470">
            <v>1.39</v>
          </cell>
          <cell r="I2470">
            <v>43465</v>
          </cell>
        </row>
        <row r="2471">
          <cell r="A2471" t="str">
            <v>codo polietileno d=2" para gas</v>
          </cell>
          <cell r="B2471">
            <v>100207</v>
          </cell>
          <cell r="C2471" t="str">
            <v>UNI</v>
          </cell>
          <cell r="D2471">
            <v>72612</v>
          </cell>
          <cell r="E2471">
            <v>240408001</v>
          </cell>
          <cell r="F2471">
            <v>40121</v>
          </cell>
          <cell r="G2471">
            <v>52239</v>
          </cell>
          <cell r="H2471">
            <v>1.39</v>
          </cell>
          <cell r="I2471">
            <v>43465</v>
          </cell>
        </row>
        <row r="2472">
          <cell r="A2472" t="str">
            <v>codo polietileno d=3" para gas</v>
          </cell>
          <cell r="B2472">
            <v>100028</v>
          </cell>
          <cell r="C2472" t="str">
            <v>UNI</v>
          </cell>
          <cell r="D2472">
            <v>155619</v>
          </cell>
          <cell r="E2472">
            <v>240408001</v>
          </cell>
          <cell r="F2472">
            <v>40121</v>
          </cell>
          <cell r="G2472">
            <v>111956</v>
          </cell>
          <cell r="H2472">
            <v>1.39</v>
          </cell>
          <cell r="I2472">
            <v>43465</v>
          </cell>
        </row>
        <row r="2473">
          <cell r="A2473" t="str">
            <v>codo polietileno d=3/4" para gas</v>
          </cell>
          <cell r="B2473">
            <v>100205</v>
          </cell>
          <cell r="C2473" t="str">
            <v>UNI</v>
          </cell>
          <cell r="D2473">
            <v>24838</v>
          </cell>
          <cell r="E2473">
            <v>240408001</v>
          </cell>
          <cell r="F2473">
            <v>40121</v>
          </cell>
          <cell r="G2473">
            <v>17869</v>
          </cell>
          <cell r="H2473">
            <v>1.39</v>
          </cell>
          <cell r="I2473">
            <v>43465</v>
          </cell>
        </row>
        <row r="2474">
          <cell r="A2474" t="str">
            <v>codo polietileno d=4" para gas</v>
          </cell>
          <cell r="B2474">
            <v>100208</v>
          </cell>
          <cell r="C2474" t="str">
            <v>UNI</v>
          </cell>
          <cell r="D2474">
            <v>295183</v>
          </cell>
          <cell r="E2474">
            <v>240408001</v>
          </cell>
          <cell r="F2474">
            <v>40121</v>
          </cell>
          <cell r="G2474">
            <v>212362</v>
          </cell>
          <cell r="H2474">
            <v>1.39</v>
          </cell>
          <cell r="I2474">
            <v>43465</v>
          </cell>
        </row>
        <row r="2475">
          <cell r="A2475" t="str">
            <v>codo polietileno d=6" para gas</v>
          </cell>
          <cell r="B2475">
            <v>100209</v>
          </cell>
          <cell r="C2475" t="str">
            <v>UNI</v>
          </cell>
          <cell r="D2475">
            <v>522187</v>
          </cell>
          <cell r="E2475">
            <v>240408001</v>
          </cell>
          <cell r="F2475">
            <v>40121</v>
          </cell>
          <cell r="G2475">
            <v>375674</v>
          </cell>
          <cell r="H2475">
            <v>1.39</v>
          </cell>
          <cell r="I2475">
            <v>43465</v>
          </cell>
        </row>
        <row r="2476">
          <cell r="A2476" t="str">
            <v>CODO PRESIÓN 90º PVC Ø 1" S/NORMA</v>
          </cell>
          <cell r="B2476">
            <v>100295</v>
          </cell>
          <cell r="C2476" t="str">
            <v>UNI</v>
          </cell>
          <cell r="D2476">
            <v>968</v>
          </cell>
          <cell r="E2476">
            <v>1531004106</v>
          </cell>
          <cell r="F2476">
            <v>43166</v>
          </cell>
          <cell r="G2476">
            <v>922</v>
          </cell>
          <cell r="H2476">
            <v>1.05</v>
          </cell>
          <cell r="I2476">
            <v>43465</v>
          </cell>
        </row>
        <row r="2477">
          <cell r="A2477" t="str">
            <v>CODO PVC-P SCH-80 2 1/2" CDRC 3</v>
          </cell>
          <cell r="B2477">
            <v>107139</v>
          </cell>
          <cell r="C2477" t="str">
            <v>UNI</v>
          </cell>
          <cell r="D2477">
            <v>17811</v>
          </cell>
          <cell r="E2477">
            <v>0</v>
          </cell>
          <cell r="F2477">
            <v>43284</v>
          </cell>
          <cell r="G2477">
            <v>16962.5</v>
          </cell>
          <cell r="H2477">
            <v>1.05</v>
          </cell>
          <cell r="I2477">
            <v>43465</v>
          </cell>
        </row>
        <row r="2478">
          <cell r="A2478" t="str">
            <v>CODO PVC-P SCH-80 2 1/2" CDRC 3</v>
          </cell>
          <cell r="B2478">
            <v>107149</v>
          </cell>
          <cell r="C2478" t="str">
            <v>UNI</v>
          </cell>
          <cell r="D2478">
            <v>17811</v>
          </cell>
          <cell r="E2478">
            <v>0</v>
          </cell>
          <cell r="F2478">
            <v>43284</v>
          </cell>
          <cell r="G2478">
            <v>16962.5</v>
          </cell>
          <cell r="H2478">
            <v>1.05</v>
          </cell>
          <cell r="I2478">
            <v>43465</v>
          </cell>
        </row>
        <row r="2479">
          <cell r="A2479" t="str">
            <v>CODO PVC-P SCH-80 4" CDRC 3</v>
          </cell>
          <cell r="B2479">
            <v>107150</v>
          </cell>
          <cell r="C2479" t="str">
            <v>UNI</v>
          </cell>
          <cell r="D2479">
            <v>30445</v>
          </cell>
          <cell r="E2479">
            <v>0</v>
          </cell>
          <cell r="F2479">
            <v>43284</v>
          </cell>
          <cell r="G2479">
            <v>28995</v>
          </cell>
          <cell r="H2479">
            <v>1.05</v>
          </cell>
          <cell r="I2479">
            <v>43465</v>
          </cell>
        </row>
        <row r="2480">
          <cell r="A2480" t="str">
            <v>CODO RANURADO HIERRO DUCTIL- 1 1/2"</v>
          </cell>
          <cell r="B2480">
            <v>106229</v>
          </cell>
          <cell r="C2480" t="str">
            <v>UNI</v>
          </cell>
          <cell r="D2480">
            <v>5465</v>
          </cell>
          <cell r="E2480">
            <v>0</v>
          </cell>
          <cell r="F2480">
            <v>43272</v>
          </cell>
          <cell r="G2480">
            <v>5205</v>
          </cell>
          <cell r="H2480">
            <v>1.05</v>
          </cell>
          <cell r="I2480">
            <v>43465</v>
          </cell>
        </row>
        <row r="2481">
          <cell r="A2481" t="str">
            <v>CODO RANURADO HIERRO DUCTIL- 2 1/2"</v>
          </cell>
          <cell r="B2481">
            <v>106231</v>
          </cell>
          <cell r="C2481" t="str">
            <v>UNI</v>
          </cell>
          <cell r="D2481">
            <v>11005</v>
          </cell>
          <cell r="E2481">
            <v>0</v>
          </cell>
          <cell r="F2481">
            <v>43272</v>
          </cell>
          <cell r="G2481">
            <v>10481</v>
          </cell>
          <cell r="H2481">
            <v>1.05</v>
          </cell>
          <cell r="I2481">
            <v>43465</v>
          </cell>
        </row>
        <row r="2482">
          <cell r="A2482" t="str">
            <v>CODO RANURADO HIERRO DUCTIL- 2"</v>
          </cell>
          <cell r="B2482">
            <v>106230</v>
          </cell>
          <cell r="C2482" t="str">
            <v>UNI</v>
          </cell>
          <cell r="D2482">
            <v>7901</v>
          </cell>
          <cell r="E2482">
            <v>0</v>
          </cell>
          <cell r="F2482">
            <v>43272</v>
          </cell>
          <cell r="G2482">
            <v>7525</v>
          </cell>
          <cell r="H2482">
            <v>1.05</v>
          </cell>
          <cell r="I2482">
            <v>43465</v>
          </cell>
        </row>
        <row r="2483">
          <cell r="A2483" t="str">
            <v>CODO RANURADO HIERRO DUCTIL- 3"</v>
          </cell>
          <cell r="B2483">
            <v>106232</v>
          </cell>
          <cell r="C2483" t="str">
            <v>UNI</v>
          </cell>
          <cell r="D2483">
            <v>13574</v>
          </cell>
          <cell r="E2483">
            <v>0</v>
          </cell>
          <cell r="F2483">
            <v>43272</v>
          </cell>
          <cell r="G2483">
            <v>12928</v>
          </cell>
          <cell r="H2483">
            <v>1.05</v>
          </cell>
          <cell r="I2483">
            <v>43465</v>
          </cell>
        </row>
        <row r="2484">
          <cell r="A2484" t="str">
            <v>CODO RANURADO HIERRO DUCTIL- 4"</v>
          </cell>
          <cell r="B2484">
            <v>106233</v>
          </cell>
          <cell r="C2484" t="str">
            <v>UNI</v>
          </cell>
          <cell r="D2484">
            <v>21651</v>
          </cell>
          <cell r="E2484">
            <v>0</v>
          </cell>
          <cell r="F2484">
            <v>43272</v>
          </cell>
          <cell r="G2484">
            <v>20620</v>
          </cell>
          <cell r="H2484">
            <v>1.05</v>
          </cell>
          <cell r="I2484">
            <v>43465</v>
          </cell>
        </row>
        <row r="2485">
          <cell r="A2485" t="str">
            <v>CODO RANURADO HIERRO DUCTIL- 6"</v>
          </cell>
          <cell r="B2485">
            <v>106234</v>
          </cell>
          <cell r="C2485" t="str">
            <v>UNI</v>
          </cell>
          <cell r="D2485">
            <v>46535</v>
          </cell>
          <cell r="E2485">
            <v>0</v>
          </cell>
          <cell r="F2485">
            <v>43272</v>
          </cell>
          <cell r="G2485">
            <v>44319</v>
          </cell>
          <cell r="H2485">
            <v>1.05</v>
          </cell>
          <cell r="I2485">
            <v>43465</v>
          </cell>
        </row>
        <row r="2486">
          <cell r="A2486" t="str">
            <v>CODO RECTO DE GRES 4" MOORE</v>
          </cell>
          <cell r="B2486">
            <v>1112</v>
          </cell>
          <cell r="C2486" t="str">
            <v>UNI</v>
          </cell>
          <cell r="D2486">
            <v>28241</v>
          </cell>
          <cell r="E2486">
            <v>282</v>
          </cell>
          <cell r="F2486">
            <v>40156</v>
          </cell>
          <cell r="G2486">
            <v>20317</v>
          </cell>
          <cell r="H2486">
            <v>1.39</v>
          </cell>
          <cell r="I2486">
            <v>43465</v>
          </cell>
        </row>
        <row r="2487">
          <cell r="A2487" t="str">
            <v>CODO RECTO DE GRES 6" MOORE</v>
          </cell>
          <cell r="B2487">
            <v>1113</v>
          </cell>
          <cell r="C2487" t="str">
            <v>UNI</v>
          </cell>
          <cell r="D2487">
            <v>35291</v>
          </cell>
          <cell r="E2487">
            <v>283</v>
          </cell>
          <cell r="F2487">
            <v>40156</v>
          </cell>
          <cell r="G2487">
            <v>25389</v>
          </cell>
          <cell r="H2487">
            <v>1.39</v>
          </cell>
          <cell r="I2487">
            <v>43465</v>
          </cell>
        </row>
        <row r="2488">
          <cell r="A2488" t="str">
            <v>CODO RECTO DE GRES 8" MOORE</v>
          </cell>
          <cell r="B2488">
            <v>2484</v>
          </cell>
          <cell r="C2488" t="str">
            <v>UNI</v>
          </cell>
          <cell r="D2488">
            <v>70581</v>
          </cell>
          <cell r="E2488">
            <v>284</v>
          </cell>
          <cell r="F2488">
            <v>39889</v>
          </cell>
          <cell r="G2488">
            <v>50778</v>
          </cell>
          <cell r="H2488">
            <v>1.39</v>
          </cell>
          <cell r="I2488">
            <v>43465</v>
          </cell>
        </row>
        <row r="2489">
          <cell r="A2489" t="str">
            <v>CODO ROSCA SOLDADO CU 90° DE ½ C x F</v>
          </cell>
          <cell r="B2489">
            <v>730</v>
          </cell>
          <cell r="C2489" t="str">
            <v>UNI</v>
          </cell>
          <cell r="D2489">
            <v>4587</v>
          </cell>
          <cell r="E2489">
            <v>0</v>
          </cell>
          <cell r="F2489">
            <v>40121</v>
          </cell>
          <cell r="G2489">
            <v>3300</v>
          </cell>
          <cell r="H2489">
            <v>1.39</v>
          </cell>
          <cell r="I2489">
            <v>43465</v>
          </cell>
        </row>
        <row r="2490">
          <cell r="A2490" t="str">
            <v>CODO UNION Z 90° 3"PVC PAVCO</v>
          </cell>
          <cell r="B2490">
            <v>1114</v>
          </cell>
          <cell r="C2490" t="str">
            <v>UNI</v>
          </cell>
          <cell r="D2490">
            <v>137286</v>
          </cell>
          <cell r="E2490">
            <v>13458</v>
          </cell>
          <cell r="F2490">
            <v>40135</v>
          </cell>
          <cell r="G2490">
            <v>98767</v>
          </cell>
          <cell r="H2490">
            <v>1.39</v>
          </cell>
          <cell r="I2490">
            <v>43465</v>
          </cell>
        </row>
        <row r="2491">
          <cell r="A2491" t="str">
            <v>CODO UNION Z 90° 4" PAVCO</v>
          </cell>
          <cell r="B2491">
            <v>1115</v>
          </cell>
          <cell r="C2491" t="str">
            <v>ML</v>
          </cell>
          <cell r="D2491">
            <v>234671</v>
          </cell>
          <cell r="E2491">
            <v>13457</v>
          </cell>
          <cell r="F2491">
            <v>40135</v>
          </cell>
          <cell r="G2491">
            <v>168828</v>
          </cell>
          <cell r="H2491">
            <v>1.39</v>
          </cell>
          <cell r="I2491">
            <v>43465</v>
          </cell>
        </row>
        <row r="2492">
          <cell r="A2492" t="str">
            <v>CODO90 CPVC 1½" PAVCO**</v>
          </cell>
          <cell r="B2492">
            <v>101563</v>
          </cell>
          <cell r="C2492" t="str">
            <v>UNI</v>
          </cell>
          <cell r="D2492">
            <v>19942</v>
          </cell>
          <cell r="E2492">
            <v>44191</v>
          </cell>
          <cell r="F2492">
            <v>40431</v>
          </cell>
          <cell r="G2492">
            <v>14556</v>
          </cell>
          <cell r="H2492">
            <v>1.37</v>
          </cell>
          <cell r="I2492">
            <v>43465</v>
          </cell>
        </row>
        <row r="2493">
          <cell r="A2493" t="str">
            <v>Codo90°Polipropileno(1/2")Fusión PN-16</v>
          </cell>
          <cell r="B2493">
            <v>106078</v>
          </cell>
          <cell r="C2493" t="str">
            <v>UNI</v>
          </cell>
          <cell r="D2493">
            <v>593</v>
          </cell>
          <cell r="E2493">
            <v>0</v>
          </cell>
          <cell r="F2493">
            <v>42725</v>
          </cell>
          <cell r="G2493">
            <v>516</v>
          </cell>
          <cell r="H2493">
            <v>1.1499999999999999</v>
          </cell>
          <cell r="I2493">
            <v>43465</v>
          </cell>
        </row>
        <row r="2494">
          <cell r="A2494" t="str">
            <v>Cofre Al fundido IP 65,barraje 3F,5H y accesorios</v>
          </cell>
          <cell r="B2494">
            <v>101574</v>
          </cell>
          <cell r="C2494" t="str">
            <v>UNI</v>
          </cell>
          <cell r="D2494">
            <v>575400</v>
          </cell>
          <cell r="E2494" t="str">
            <v>TWC-12M</v>
          </cell>
          <cell r="F2494">
            <v>40428</v>
          </cell>
          <cell r="G2494">
            <v>420000</v>
          </cell>
          <cell r="H2494">
            <v>1.37</v>
          </cell>
          <cell r="I2494">
            <v>43465</v>
          </cell>
        </row>
        <row r="2495">
          <cell r="A2495" t="str">
            <v>cofre metálico-para tablero general</v>
          </cell>
          <cell r="B2495">
            <v>104041</v>
          </cell>
          <cell r="C2495" t="str">
            <v>UNI</v>
          </cell>
          <cell r="D2495">
            <v>643200</v>
          </cell>
          <cell r="E2495">
            <v>0</v>
          </cell>
          <cell r="F2495">
            <v>40648</v>
          </cell>
          <cell r="G2495">
            <v>480000</v>
          </cell>
          <cell r="H2495">
            <v>1.34</v>
          </cell>
          <cell r="I2495">
            <v>43465</v>
          </cell>
        </row>
        <row r="2496">
          <cell r="A2496" t="str">
            <v>Cofre Met-Tablero Gral.</v>
          </cell>
          <cell r="B2496">
            <v>105118</v>
          </cell>
          <cell r="C2496" t="str">
            <v>UNI</v>
          </cell>
          <cell r="D2496">
            <v>3311175</v>
          </cell>
          <cell r="E2496">
            <v>0</v>
          </cell>
          <cell r="F2496">
            <v>43171</v>
          </cell>
          <cell r="G2496">
            <v>3153500</v>
          </cell>
          <cell r="H2496">
            <v>1.05</v>
          </cell>
          <cell r="I2496">
            <v>43465</v>
          </cell>
        </row>
        <row r="2497">
          <cell r="A2497" t="str">
            <v>COFRE PARA CONTADOR TRIFÁSICO</v>
          </cell>
          <cell r="B2497">
            <v>104777</v>
          </cell>
          <cell r="C2497" t="str">
            <v>UNI</v>
          </cell>
          <cell r="D2497">
            <v>75852</v>
          </cell>
          <cell r="E2497">
            <v>0</v>
          </cell>
          <cell r="F2497">
            <v>41206</v>
          </cell>
          <cell r="G2497">
            <v>58348</v>
          </cell>
          <cell r="H2497">
            <v>1.3</v>
          </cell>
          <cell r="I2497">
            <v>43465</v>
          </cell>
        </row>
        <row r="2498">
          <cell r="A2498" t="str">
            <v>COLBON MR 60</v>
          </cell>
          <cell r="B2498">
            <v>103992</v>
          </cell>
          <cell r="C2498" t="str">
            <v>KG</v>
          </cell>
          <cell r="D2498">
            <v>10854</v>
          </cell>
          <cell r="E2498">
            <v>0</v>
          </cell>
          <cell r="F2498">
            <v>40634</v>
          </cell>
          <cell r="G2498">
            <v>8100</v>
          </cell>
          <cell r="H2498">
            <v>1.34</v>
          </cell>
          <cell r="I2498">
            <v>43465</v>
          </cell>
        </row>
        <row r="2499">
          <cell r="A2499" t="str">
            <v>Colchonetas espuma rosada, forro</v>
          </cell>
          <cell r="B2499">
            <v>103003</v>
          </cell>
          <cell r="C2499" t="str">
            <v>UNI</v>
          </cell>
          <cell r="D2499">
            <v>95900</v>
          </cell>
          <cell r="E2499">
            <v>0</v>
          </cell>
          <cell r="F2499">
            <v>40360</v>
          </cell>
          <cell r="G2499">
            <v>70000</v>
          </cell>
          <cell r="H2499">
            <v>1.37</v>
          </cell>
          <cell r="I2499">
            <v>43465</v>
          </cell>
        </row>
        <row r="2500">
          <cell r="A2500" t="str">
            <v>COLIFORMES FECALES</v>
          </cell>
          <cell r="B2500">
            <v>105500</v>
          </cell>
          <cell r="C2500" t="str">
            <v>UNI</v>
          </cell>
          <cell r="D2500">
            <v>38015</v>
          </cell>
          <cell r="E2500">
            <v>0</v>
          </cell>
          <cell r="F2500">
            <v>42809</v>
          </cell>
          <cell r="G2500">
            <v>34876.35</v>
          </cell>
          <cell r="H2500">
            <v>1.0900000000000001</v>
          </cell>
          <cell r="I2500">
            <v>43465</v>
          </cell>
        </row>
        <row r="2501">
          <cell r="A2501" t="str">
            <v>COLIFORMES TERMOTOLERANTES Análisis</v>
          </cell>
          <cell r="B2501">
            <v>105154</v>
          </cell>
          <cell r="C2501" t="str">
            <v>UNI</v>
          </cell>
          <cell r="D2501">
            <v>38783</v>
          </cell>
          <cell r="E2501">
            <v>0</v>
          </cell>
          <cell r="F2501">
            <v>42809</v>
          </cell>
          <cell r="G2501">
            <v>35581</v>
          </cell>
          <cell r="H2501">
            <v>1.0900000000000001</v>
          </cell>
          <cell r="I2501">
            <v>43465</v>
          </cell>
        </row>
        <row r="2502">
          <cell r="A2502" t="str">
            <v>COLLARÍN TRANSFORMADOR 8" - 9" T3</v>
          </cell>
          <cell r="B2502">
            <v>105000</v>
          </cell>
          <cell r="C2502" t="str">
            <v>UNI</v>
          </cell>
          <cell r="D2502">
            <v>17955</v>
          </cell>
          <cell r="E2502">
            <v>0</v>
          </cell>
          <cell r="F2502">
            <v>43182</v>
          </cell>
          <cell r="G2502">
            <v>17100</v>
          </cell>
          <cell r="H2502">
            <v>1.05</v>
          </cell>
          <cell r="I2502">
            <v>43465</v>
          </cell>
        </row>
        <row r="2503">
          <cell r="A2503" t="str">
            <v>COLLARIN UNA SALIDA 5-6"</v>
          </cell>
          <cell r="B2503">
            <v>3700</v>
          </cell>
          <cell r="C2503" t="str">
            <v>UNI</v>
          </cell>
          <cell r="D2503">
            <v>12208</v>
          </cell>
          <cell r="E2503" t="str">
            <v>50C10506</v>
          </cell>
          <cell r="F2503">
            <v>42902</v>
          </cell>
          <cell r="G2503">
            <v>11200</v>
          </cell>
          <cell r="H2503">
            <v>1.0900000000000001</v>
          </cell>
          <cell r="I2503">
            <v>43465</v>
          </cell>
        </row>
        <row r="2504">
          <cell r="A2504" t="str">
            <v>COLOR</v>
          </cell>
          <cell r="B2504">
            <v>105520</v>
          </cell>
          <cell r="C2504" t="str">
            <v>UNI</v>
          </cell>
          <cell r="D2504">
            <v>7817</v>
          </cell>
          <cell r="E2504">
            <v>0</v>
          </cell>
          <cell r="F2504">
            <v>42810</v>
          </cell>
          <cell r="G2504">
            <v>7171.97</v>
          </cell>
          <cell r="H2504">
            <v>1.0900000000000001</v>
          </cell>
          <cell r="I2504">
            <v>43465</v>
          </cell>
        </row>
        <row r="2505">
          <cell r="A2505" t="str">
            <v>Color base acrylic **</v>
          </cell>
          <cell r="B2505">
            <v>102630</v>
          </cell>
          <cell r="C2505" t="str">
            <v>GL</v>
          </cell>
          <cell r="D2505">
            <v>69850</v>
          </cell>
          <cell r="E2505">
            <v>650663</v>
          </cell>
          <cell r="F2505">
            <v>41491</v>
          </cell>
          <cell r="G2505">
            <v>55000</v>
          </cell>
          <cell r="H2505">
            <v>1.27</v>
          </cell>
          <cell r="I2505">
            <v>43465</v>
          </cell>
        </row>
        <row r="2506">
          <cell r="A2506" t="str">
            <v>COLOR GLAS BLANCO(SIN ARENA)</v>
          </cell>
          <cell r="B2506">
            <v>103649</v>
          </cell>
          <cell r="C2506" t="str">
            <v>KG</v>
          </cell>
          <cell r="D2506">
            <v>6658</v>
          </cell>
          <cell r="E2506">
            <v>0</v>
          </cell>
          <cell r="F2506">
            <v>40574</v>
          </cell>
          <cell r="G2506">
            <v>4969</v>
          </cell>
          <cell r="H2506">
            <v>1.34</v>
          </cell>
          <cell r="I2506">
            <v>43465</v>
          </cell>
        </row>
        <row r="2507">
          <cell r="A2507" t="str">
            <v>COLUMNA EN ABARCO DE 18 X 18/h=3,9</v>
          </cell>
          <cell r="B2507">
            <v>104567</v>
          </cell>
          <cell r="C2507" t="str">
            <v>UNI</v>
          </cell>
          <cell r="D2507">
            <v>859560</v>
          </cell>
          <cell r="E2507">
            <v>0</v>
          </cell>
          <cell r="F2507">
            <v>41169</v>
          </cell>
          <cell r="G2507">
            <v>661200</v>
          </cell>
          <cell r="H2507">
            <v>1.3</v>
          </cell>
          <cell r="I2507">
            <v>43465</v>
          </cell>
        </row>
        <row r="2508">
          <cell r="A2508" t="str">
            <v>Columpio en Madera (3 Puestos)</v>
          </cell>
          <cell r="B2508">
            <v>103792</v>
          </cell>
          <cell r="C2508" t="str">
            <v>UNI</v>
          </cell>
          <cell r="D2508">
            <v>924630</v>
          </cell>
          <cell r="E2508">
            <v>0</v>
          </cell>
          <cell r="F2508">
            <v>43222</v>
          </cell>
          <cell r="G2508">
            <v>880600</v>
          </cell>
          <cell r="H2508">
            <v>1.05</v>
          </cell>
          <cell r="I2508">
            <v>43465</v>
          </cell>
        </row>
        <row r="2509">
          <cell r="A2509" t="str">
            <v>COMBO BAÑO ACUARIO **</v>
          </cell>
          <cell r="B2509">
            <v>103288</v>
          </cell>
          <cell r="C2509" t="str">
            <v>UNI</v>
          </cell>
          <cell r="D2509">
            <v>280850</v>
          </cell>
          <cell r="E2509">
            <v>0</v>
          </cell>
          <cell r="F2509">
            <v>40435</v>
          </cell>
          <cell r="G2509">
            <v>205000</v>
          </cell>
          <cell r="H2509">
            <v>1.37</v>
          </cell>
          <cell r="I2509">
            <v>43465</v>
          </cell>
        </row>
        <row r="2510">
          <cell r="A2510" t="str">
            <v>COMBUSTIBLES</v>
          </cell>
          <cell r="B2510">
            <v>310</v>
          </cell>
          <cell r="C2510">
            <v>0</v>
          </cell>
          <cell r="D2510" t="e">
            <v>#DIV/0!</v>
          </cell>
          <cell r="E2510">
            <v>0</v>
          </cell>
          <cell r="F2510">
            <v>0</v>
          </cell>
          <cell r="G2510">
            <v>0</v>
          </cell>
          <cell r="H2510" t="e">
            <v>#DIV/0!</v>
          </cell>
          <cell r="I2510">
            <v>43465</v>
          </cell>
        </row>
        <row r="2511">
          <cell r="A2511" t="str">
            <v>COMPACTADOR DINAPAC 1 TON (Oper+Comb)</v>
          </cell>
          <cell r="B2511">
            <v>104239</v>
          </cell>
          <cell r="C2511" t="str">
            <v>DD</v>
          </cell>
          <cell r="D2511">
            <v>226200</v>
          </cell>
          <cell r="E2511">
            <v>0</v>
          </cell>
          <cell r="F2511">
            <v>41199</v>
          </cell>
          <cell r="G2511">
            <v>174000</v>
          </cell>
          <cell r="H2511">
            <v>1.3</v>
          </cell>
          <cell r="I2511">
            <v>43465</v>
          </cell>
        </row>
        <row r="2512">
          <cell r="A2512" t="str">
            <v>COMPACTADOR DINAPAC 1/2 TON</v>
          </cell>
          <cell r="B2512">
            <v>104240</v>
          </cell>
          <cell r="C2512" t="str">
            <v>DD</v>
          </cell>
          <cell r="D2512">
            <v>165880</v>
          </cell>
          <cell r="E2512">
            <v>0</v>
          </cell>
          <cell r="F2512">
            <v>41199</v>
          </cell>
          <cell r="G2512">
            <v>127600</v>
          </cell>
          <cell r="H2512">
            <v>1.3</v>
          </cell>
          <cell r="I2512">
            <v>43465</v>
          </cell>
        </row>
        <row r="2513">
          <cell r="A2513" t="str">
            <v>COMPACTADOR DINAPAC 2 TON (Oper+Comb)</v>
          </cell>
          <cell r="B2513">
            <v>104238</v>
          </cell>
          <cell r="C2513" t="str">
            <v>DD</v>
          </cell>
          <cell r="D2513">
            <v>286520</v>
          </cell>
          <cell r="E2513">
            <v>0</v>
          </cell>
          <cell r="F2513">
            <v>41199</v>
          </cell>
          <cell r="G2513">
            <v>220400</v>
          </cell>
          <cell r="H2513">
            <v>1.3</v>
          </cell>
          <cell r="I2513">
            <v>43465</v>
          </cell>
        </row>
        <row r="2514">
          <cell r="A2514" t="str">
            <v>COMPRESOR 1.5 HP CON TANQUE 2 GAL.</v>
          </cell>
          <cell r="B2514">
            <v>1737</v>
          </cell>
          <cell r="C2514" t="str">
            <v>UNI</v>
          </cell>
          <cell r="D2514">
            <v>937866</v>
          </cell>
          <cell r="E2514">
            <v>98105</v>
          </cell>
          <cell r="F2514">
            <v>40802</v>
          </cell>
          <cell r="G2514">
            <v>699900</v>
          </cell>
          <cell r="H2514">
            <v>1.34</v>
          </cell>
          <cell r="I2514">
            <v>43465</v>
          </cell>
        </row>
        <row r="2515">
          <cell r="A2515" t="str">
            <v>COMPRESOR 2 MARTILLOS 185</v>
          </cell>
          <cell r="B2515">
            <v>376</v>
          </cell>
          <cell r="C2515" t="str">
            <v>HR</v>
          </cell>
          <cell r="D2515">
            <v>49547</v>
          </cell>
          <cell r="E2515">
            <v>0</v>
          </cell>
          <cell r="F2515">
            <v>43167</v>
          </cell>
          <cell r="G2515">
            <v>47188</v>
          </cell>
          <cell r="H2515">
            <v>1.05</v>
          </cell>
          <cell r="I2515">
            <v>43465</v>
          </cell>
        </row>
        <row r="2516">
          <cell r="A2516" t="str">
            <v>COMPRESOR 2 MARTILLOS 185</v>
          </cell>
          <cell r="B2516">
            <v>102498</v>
          </cell>
          <cell r="C2516" t="str">
            <v>HR</v>
          </cell>
          <cell r="D2516">
            <v>46690</v>
          </cell>
          <cell r="E2516">
            <v>0</v>
          </cell>
          <cell r="F2516">
            <v>42622</v>
          </cell>
          <cell r="G2516">
            <v>40600</v>
          </cell>
          <cell r="H2516">
            <v>1.1499999999999999</v>
          </cell>
          <cell r="I2516">
            <v>43465</v>
          </cell>
        </row>
        <row r="2517">
          <cell r="A2517" t="str">
            <v>COMPRESOR 2 MARTILLOS 185</v>
          </cell>
          <cell r="B2517">
            <v>2837</v>
          </cell>
          <cell r="C2517" t="str">
            <v>DD</v>
          </cell>
          <cell r="D2517">
            <v>355461</v>
          </cell>
          <cell r="E2517">
            <v>0</v>
          </cell>
          <cell r="F2517">
            <v>43266</v>
          </cell>
          <cell r="G2517">
            <v>338534.48</v>
          </cell>
          <cell r="H2517">
            <v>1.05</v>
          </cell>
          <cell r="I2517">
            <v>43465</v>
          </cell>
        </row>
        <row r="2518">
          <cell r="A2518" t="str">
            <v>COMPRESOR 250 PCM</v>
          </cell>
          <cell r="B2518">
            <v>2468</v>
          </cell>
          <cell r="C2518" t="str">
            <v>HR</v>
          </cell>
          <cell r="D2518">
            <v>43864</v>
          </cell>
          <cell r="E2518">
            <v>0</v>
          </cell>
          <cell r="F2518">
            <v>43199</v>
          </cell>
          <cell r="G2518">
            <v>41775</v>
          </cell>
          <cell r="H2518">
            <v>1.05</v>
          </cell>
          <cell r="I2518">
            <v>43465</v>
          </cell>
        </row>
        <row r="2519">
          <cell r="A2519" t="str">
            <v>COMPRESOR 2HP TANQUE 24 LT -116psi</v>
          </cell>
          <cell r="B2519">
            <v>1691</v>
          </cell>
          <cell r="C2519" t="str">
            <v>UNI</v>
          </cell>
          <cell r="D2519">
            <v>419895</v>
          </cell>
          <cell r="E2519">
            <v>40377</v>
          </cell>
          <cell r="F2519">
            <v>43167</v>
          </cell>
          <cell r="G2519">
            <v>399900</v>
          </cell>
          <cell r="H2519">
            <v>1.05</v>
          </cell>
          <cell r="I2519">
            <v>43465</v>
          </cell>
        </row>
        <row r="2520">
          <cell r="A2520" t="str">
            <v>COMPRESOR 2HP TANQUE 25 LT</v>
          </cell>
          <cell r="B2520">
            <v>100624</v>
          </cell>
          <cell r="C2520" t="str">
            <v>DD</v>
          </cell>
          <cell r="D2520">
            <v>36597</v>
          </cell>
          <cell r="E2520">
            <v>40377</v>
          </cell>
          <cell r="F2520">
            <v>43250</v>
          </cell>
          <cell r="G2520">
            <v>34854</v>
          </cell>
          <cell r="H2520">
            <v>1.05</v>
          </cell>
          <cell r="I2520">
            <v>43465</v>
          </cell>
        </row>
        <row r="2521">
          <cell r="A2521" t="str">
            <v>COMPRESOR DE 185 CFM (+ transporte.)</v>
          </cell>
          <cell r="B2521">
            <v>3233</v>
          </cell>
          <cell r="C2521" t="str">
            <v>DIA</v>
          </cell>
          <cell r="D2521">
            <v>350910</v>
          </cell>
          <cell r="E2521">
            <v>0</v>
          </cell>
          <cell r="F2521">
            <v>43199</v>
          </cell>
          <cell r="G2521">
            <v>334200</v>
          </cell>
          <cell r="H2521">
            <v>1.05</v>
          </cell>
          <cell r="I2521">
            <v>43465</v>
          </cell>
        </row>
        <row r="2522">
          <cell r="A2522" t="str">
            <v>COMPRESOR DE 750 CPM S/C</v>
          </cell>
          <cell r="B2522">
            <v>3235</v>
          </cell>
          <cell r="C2522" t="str">
            <v>MES</v>
          </cell>
          <cell r="D2522">
            <v>1000800</v>
          </cell>
          <cell r="E2522">
            <v>0</v>
          </cell>
          <cell r="F2522">
            <v>40092</v>
          </cell>
          <cell r="G2522">
            <v>720000</v>
          </cell>
          <cell r="H2522">
            <v>1.39</v>
          </cell>
          <cell r="I2522">
            <v>43465</v>
          </cell>
        </row>
        <row r="2523">
          <cell r="A2523" t="str">
            <v>COMPRESOR DE AIRE</v>
          </cell>
          <cell r="B2523">
            <v>100843</v>
          </cell>
          <cell r="C2523" t="str">
            <v>HR</v>
          </cell>
          <cell r="D2523">
            <v>3570</v>
          </cell>
          <cell r="E2523">
            <v>0</v>
          </cell>
          <cell r="F2523">
            <v>43167</v>
          </cell>
          <cell r="G2523">
            <v>3400</v>
          </cell>
          <cell r="H2523">
            <v>1.05</v>
          </cell>
          <cell r="I2523">
            <v>43465</v>
          </cell>
        </row>
        <row r="2524">
          <cell r="A2524" t="str">
            <v>COMPRESOR DE AIRE 1 HP +pistola para pintura</v>
          </cell>
          <cell r="B2524">
            <v>100971</v>
          </cell>
          <cell r="C2524" t="str">
            <v>DIA</v>
          </cell>
          <cell r="D2524">
            <v>35280</v>
          </cell>
          <cell r="E2524">
            <v>0</v>
          </cell>
          <cell r="F2524">
            <v>43167</v>
          </cell>
          <cell r="G2524">
            <v>33600</v>
          </cell>
          <cell r="H2524">
            <v>1.05</v>
          </cell>
          <cell r="I2524">
            <v>43465</v>
          </cell>
        </row>
        <row r="2525">
          <cell r="A2525" t="str">
            <v>COMPRESOR Oper. sin Combustible</v>
          </cell>
          <cell r="B2525">
            <v>1650</v>
          </cell>
          <cell r="C2525" t="str">
            <v>HR</v>
          </cell>
          <cell r="D2525">
            <v>52850</v>
          </cell>
          <cell r="E2525" t="str">
            <v>P185-WJD</v>
          </cell>
          <cell r="F2525">
            <v>40876</v>
          </cell>
          <cell r="G2525">
            <v>39440</v>
          </cell>
          <cell r="H2525">
            <v>1.34</v>
          </cell>
          <cell r="I2525">
            <v>43465</v>
          </cell>
        </row>
        <row r="2526">
          <cell r="A2526" t="str">
            <v>COMPRESOR Oper.+Comb</v>
          </cell>
          <cell r="B2526">
            <v>1659</v>
          </cell>
          <cell r="C2526" t="str">
            <v>MS</v>
          </cell>
          <cell r="D2526">
            <v>9725904</v>
          </cell>
          <cell r="E2526" t="str">
            <v>P185-WJD</v>
          </cell>
          <cell r="F2526">
            <v>40253</v>
          </cell>
          <cell r="G2526">
            <v>7099200</v>
          </cell>
          <cell r="H2526">
            <v>1.37</v>
          </cell>
          <cell r="I2526">
            <v>43465</v>
          </cell>
        </row>
        <row r="2527">
          <cell r="A2527" t="str">
            <v>COMPRESOR Oper.sin Combustible</v>
          </cell>
          <cell r="B2527">
            <v>1658</v>
          </cell>
          <cell r="C2527" t="str">
            <v>DD</v>
          </cell>
          <cell r="D2527">
            <v>432262</v>
          </cell>
          <cell r="E2527" t="str">
            <v>P185-WJD</v>
          </cell>
          <cell r="F2527">
            <v>40253</v>
          </cell>
          <cell r="G2527">
            <v>315520</v>
          </cell>
          <cell r="H2527">
            <v>1.37</v>
          </cell>
          <cell r="I2527">
            <v>43465</v>
          </cell>
        </row>
        <row r="2528">
          <cell r="A2528" t="str">
            <v>COMPRESOR PORTATIL 3/4 CABALLOS DE</v>
          </cell>
          <cell r="B2528">
            <v>2630</v>
          </cell>
          <cell r="C2528" t="str">
            <v>UNI</v>
          </cell>
          <cell r="D2528">
            <v>731032</v>
          </cell>
          <cell r="E2528">
            <v>59535</v>
          </cell>
          <cell r="F2528">
            <v>40339</v>
          </cell>
          <cell r="G2528">
            <v>533600</v>
          </cell>
          <cell r="H2528">
            <v>1.37</v>
          </cell>
          <cell r="I2528">
            <v>43465</v>
          </cell>
        </row>
        <row r="2529">
          <cell r="A2529" t="str">
            <v>Computador Alquiler con Software Autocad</v>
          </cell>
          <cell r="B2529">
            <v>102542</v>
          </cell>
          <cell r="C2529" t="str">
            <v>MES</v>
          </cell>
          <cell r="D2529">
            <v>161662</v>
          </cell>
          <cell r="E2529">
            <v>0</v>
          </cell>
          <cell r="F2529">
            <v>43167</v>
          </cell>
          <cell r="G2529">
            <v>153964</v>
          </cell>
          <cell r="H2529">
            <v>1.05</v>
          </cell>
          <cell r="I2529">
            <v>43465</v>
          </cell>
        </row>
        <row r="2530">
          <cell r="A2530" t="str">
            <v>CONCEPTUALIZACION GEOTECNICA</v>
          </cell>
          <cell r="B2530">
            <v>105783</v>
          </cell>
          <cell r="C2530" t="str">
            <v>UNI</v>
          </cell>
          <cell r="D2530">
            <v>3964050</v>
          </cell>
          <cell r="E2530">
            <v>0</v>
          </cell>
          <cell r="F2530">
            <v>42478</v>
          </cell>
          <cell r="G2530">
            <v>3447000</v>
          </cell>
          <cell r="H2530">
            <v>1.1499999999999999</v>
          </cell>
          <cell r="I2530">
            <v>43465</v>
          </cell>
        </row>
        <row r="2531">
          <cell r="A2531" t="str">
            <v>concertina 18" (Sencilla)acero inox**</v>
          </cell>
          <cell r="B2531">
            <v>100605</v>
          </cell>
          <cell r="C2531" t="str">
            <v>ML</v>
          </cell>
          <cell r="D2531">
            <v>15215</v>
          </cell>
          <cell r="E2531">
            <v>0</v>
          </cell>
          <cell r="F2531">
            <v>40402</v>
          </cell>
          <cell r="G2531">
            <v>11106</v>
          </cell>
          <cell r="H2531">
            <v>1.37</v>
          </cell>
          <cell r="I2531">
            <v>43465</v>
          </cell>
        </row>
        <row r="2532">
          <cell r="A2532" t="str">
            <v>CONCRETO 1500 PSI (105N) Gr=1"</v>
          </cell>
          <cell r="B2532">
            <v>2651</v>
          </cell>
          <cell r="C2532" t="str">
            <v>M3</v>
          </cell>
          <cell r="D2532">
            <v>331801</v>
          </cell>
          <cell r="E2532">
            <v>0</v>
          </cell>
          <cell r="F2532">
            <v>43182</v>
          </cell>
          <cell r="G2532">
            <v>316001.05</v>
          </cell>
          <cell r="H2532">
            <v>1.05</v>
          </cell>
          <cell r="I2532">
            <v>43465</v>
          </cell>
        </row>
        <row r="2533">
          <cell r="A2533" t="str">
            <v>CONCRETO 1500 PSI (105N) gravilla fina</v>
          </cell>
          <cell r="B2533">
            <v>100657</v>
          </cell>
          <cell r="C2533" t="str">
            <v>M3</v>
          </cell>
          <cell r="D2533">
            <v>356058</v>
          </cell>
          <cell r="E2533">
            <v>0</v>
          </cell>
          <cell r="F2533">
            <v>40932</v>
          </cell>
          <cell r="G2533">
            <v>273891</v>
          </cell>
          <cell r="H2533">
            <v>1.3</v>
          </cell>
          <cell r="I2533">
            <v>43465</v>
          </cell>
        </row>
        <row r="2534">
          <cell r="A2534" t="str">
            <v>CONCRETO 1500 PSI Imperm.Gr=1"</v>
          </cell>
          <cell r="B2534">
            <v>2817</v>
          </cell>
          <cell r="C2534" t="str">
            <v>M3</v>
          </cell>
          <cell r="D2534">
            <v>349276</v>
          </cell>
          <cell r="E2534" t="str">
            <v>GRAVA FINA</v>
          </cell>
          <cell r="F2534">
            <v>40932</v>
          </cell>
          <cell r="G2534">
            <v>268674</v>
          </cell>
          <cell r="H2534">
            <v>1.3</v>
          </cell>
          <cell r="I2534">
            <v>43465</v>
          </cell>
        </row>
        <row r="2535">
          <cell r="A2535" t="str">
            <v>CONCRETO 1500 PSI Imperm.Gr=1/2"</v>
          </cell>
          <cell r="B2535">
            <v>102420</v>
          </cell>
          <cell r="C2535" t="str">
            <v>M3</v>
          </cell>
          <cell r="D2535">
            <v>347155</v>
          </cell>
          <cell r="E2535" t="str">
            <v>GRAVA FINA</v>
          </cell>
          <cell r="F2535">
            <v>43203</v>
          </cell>
          <cell r="G2535">
            <v>330624</v>
          </cell>
          <cell r="H2535">
            <v>1.05</v>
          </cell>
          <cell r="I2535">
            <v>43465</v>
          </cell>
        </row>
        <row r="2536">
          <cell r="A2536" t="str">
            <v>CONCRETO 1500 PSI RAPIDO PLANTA Gr=1"</v>
          </cell>
          <cell r="B2536">
            <v>2685</v>
          </cell>
          <cell r="C2536" t="str">
            <v>M3</v>
          </cell>
          <cell r="D2536">
            <v>330242</v>
          </cell>
          <cell r="E2536">
            <v>0</v>
          </cell>
          <cell r="F2536">
            <v>42846</v>
          </cell>
          <cell r="G2536">
            <v>302974</v>
          </cell>
          <cell r="H2536">
            <v>1.0900000000000001</v>
          </cell>
          <cell r="I2536">
            <v>43465</v>
          </cell>
        </row>
        <row r="2537">
          <cell r="A2537" t="str">
            <v>CONCRETO 2000 PSI (140N) COMUN Gr=1</v>
          </cell>
          <cell r="B2537">
            <v>2652</v>
          </cell>
          <cell r="C2537" t="str">
            <v>M3</v>
          </cell>
          <cell r="D2537">
            <v>370075</v>
          </cell>
          <cell r="E2537">
            <v>0</v>
          </cell>
          <cell r="F2537">
            <v>42075</v>
          </cell>
          <cell r="G2537">
            <v>303340</v>
          </cell>
          <cell r="H2537">
            <v>1.22</v>
          </cell>
          <cell r="I2537">
            <v>43465</v>
          </cell>
        </row>
        <row r="2538">
          <cell r="A2538" t="str">
            <v>CONCRETO 2000 PSI (140N) COMUN Gr=1"</v>
          </cell>
          <cell r="B2538">
            <v>101819</v>
          </cell>
          <cell r="C2538" t="str">
            <v>M3</v>
          </cell>
          <cell r="D2538">
            <v>357247</v>
          </cell>
          <cell r="E2538">
            <v>0</v>
          </cell>
          <cell r="F2538">
            <v>41072</v>
          </cell>
          <cell r="G2538">
            <v>274805</v>
          </cell>
          <cell r="H2538">
            <v>1.3</v>
          </cell>
          <cell r="I2538">
            <v>43465</v>
          </cell>
        </row>
        <row r="2539">
          <cell r="A2539" t="str">
            <v>CONCRETO 2000 PSI (140N) Gravilla Fina</v>
          </cell>
          <cell r="B2539">
            <v>100658</v>
          </cell>
          <cell r="C2539" t="str">
            <v>M3</v>
          </cell>
          <cell r="D2539">
            <v>350308</v>
          </cell>
          <cell r="E2539">
            <v>0</v>
          </cell>
          <cell r="F2539">
            <v>41072</v>
          </cell>
          <cell r="G2539">
            <v>269468</v>
          </cell>
          <cell r="H2539">
            <v>1.3</v>
          </cell>
          <cell r="I2539">
            <v>43465</v>
          </cell>
        </row>
        <row r="2540">
          <cell r="A2540" t="str">
            <v>CONCRETO 2000 PSI COMUN Imperm.Gr=1"</v>
          </cell>
          <cell r="B2540">
            <v>2818</v>
          </cell>
          <cell r="C2540" t="str">
            <v>M3</v>
          </cell>
          <cell r="D2540">
            <v>368441</v>
          </cell>
          <cell r="E2540">
            <v>0</v>
          </cell>
          <cell r="F2540">
            <v>42962</v>
          </cell>
          <cell r="G2540">
            <v>338019.5</v>
          </cell>
          <cell r="H2540">
            <v>1.0900000000000001</v>
          </cell>
          <cell r="I2540">
            <v>43465</v>
          </cell>
        </row>
        <row r="2541">
          <cell r="A2541" t="str">
            <v>CONCRETO 2000 PSI COMUN RAPIDO PLANTA</v>
          </cell>
          <cell r="B2541">
            <v>2686</v>
          </cell>
          <cell r="C2541" t="str">
            <v>M3</v>
          </cell>
          <cell r="D2541">
            <v>357848</v>
          </cell>
          <cell r="E2541">
            <v>0</v>
          </cell>
          <cell r="F2541">
            <v>40928</v>
          </cell>
          <cell r="G2541">
            <v>275268</v>
          </cell>
          <cell r="H2541">
            <v>1.3</v>
          </cell>
          <cell r="I2541">
            <v>43465</v>
          </cell>
        </row>
        <row r="2542">
          <cell r="A2542" t="str">
            <v>CONCRETO 2500 PSI (175N) gravilla fina</v>
          </cell>
          <cell r="B2542">
            <v>100659</v>
          </cell>
          <cell r="C2542" t="str">
            <v>M3</v>
          </cell>
          <cell r="D2542">
            <v>366807</v>
          </cell>
          <cell r="E2542">
            <v>0</v>
          </cell>
          <cell r="F2542">
            <v>43223</v>
          </cell>
          <cell r="G2542">
            <v>349340</v>
          </cell>
          <cell r="H2542">
            <v>1.05</v>
          </cell>
          <cell r="I2542">
            <v>43465</v>
          </cell>
        </row>
        <row r="2543">
          <cell r="A2543" t="str">
            <v>CONCRETO 2500 PSI (175N) Ocre GF ***</v>
          </cell>
          <cell r="B2543">
            <v>105923</v>
          </cell>
          <cell r="C2543" t="str">
            <v>M3</v>
          </cell>
          <cell r="D2543">
            <v>611824</v>
          </cell>
          <cell r="E2543">
            <v>0</v>
          </cell>
          <cell r="F2543">
            <v>43244</v>
          </cell>
          <cell r="G2543">
            <v>582689.22</v>
          </cell>
          <cell r="H2543">
            <v>1.05</v>
          </cell>
          <cell r="I2543">
            <v>43465</v>
          </cell>
        </row>
        <row r="2544">
          <cell r="A2544" t="str">
            <v>CONCRETO 2500 PSI (175N) OUTINORD</v>
          </cell>
          <cell r="B2544">
            <v>3606</v>
          </cell>
          <cell r="C2544" t="str">
            <v>M3</v>
          </cell>
          <cell r="D2544">
            <v>416955</v>
          </cell>
          <cell r="E2544">
            <v>0</v>
          </cell>
          <cell r="F2544">
            <v>41897</v>
          </cell>
          <cell r="G2544">
            <v>330917</v>
          </cell>
          <cell r="H2544">
            <v>1.26</v>
          </cell>
          <cell r="I2544">
            <v>43465</v>
          </cell>
        </row>
        <row r="2545">
          <cell r="A2545" t="str">
            <v>CONCRETO 2500 PSI (175N) TREMIE Gr=1/2"</v>
          </cell>
          <cell r="B2545">
            <v>6023</v>
          </cell>
          <cell r="C2545" t="str">
            <v>M3</v>
          </cell>
          <cell r="D2545">
            <v>448905</v>
          </cell>
          <cell r="E2545">
            <v>0</v>
          </cell>
          <cell r="F2545">
            <v>41897</v>
          </cell>
          <cell r="G2545">
            <v>356274</v>
          </cell>
          <cell r="H2545">
            <v>1.26</v>
          </cell>
          <cell r="I2545">
            <v>43465</v>
          </cell>
        </row>
        <row r="2546">
          <cell r="A2546" t="str">
            <v>CONCRETO 2500 PSI COMUN C/Prem Gr=1" **</v>
          </cell>
          <cell r="B2546">
            <v>100489</v>
          </cell>
          <cell r="C2546" t="str">
            <v>M3</v>
          </cell>
          <cell r="D2546">
            <v>369331</v>
          </cell>
          <cell r="E2546">
            <v>0</v>
          </cell>
          <cell r="F2546">
            <v>43167</v>
          </cell>
          <cell r="G2546">
            <v>351744</v>
          </cell>
          <cell r="H2546">
            <v>1.05</v>
          </cell>
          <cell r="I2546">
            <v>43465</v>
          </cell>
        </row>
        <row r="2547">
          <cell r="A2547" t="str">
            <v>CONCRETO 2500 PSI COMUN Gr=1/2"(No usar)</v>
          </cell>
          <cell r="B2547">
            <v>104209</v>
          </cell>
          <cell r="C2547" t="str">
            <v>M3</v>
          </cell>
          <cell r="D2547">
            <v>409276</v>
          </cell>
          <cell r="E2547">
            <v>0</v>
          </cell>
          <cell r="F2547">
            <v>42075</v>
          </cell>
          <cell r="G2547">
            <v>335472</v>
          </cell>
          <cell r="H2547">
            <v>1.22</v>
          </cell>
          <cell r="I2547">
            <v>43465</v>
          </cell>
        </row>
        <row r="2548">
          <cell r="A2548" t="str">
            <v>CONCRETO 2500 PSICOMUN Imperm.Gr=1"</v>
          </cell>
          <cell r="B2548">
            <v>2819</v>
          </cell>
          <cell r="C2548" t="str">
            <v>M3</v>
          </cell>
          <cell r="D2548">
            <v>413145</v>
          </cell>
          <cell r="E2548">
            <v>0</v>
          </cell>
          <cell r="F2548">
            <v>43181</v>
          </cell>
          <cell r="G2548">
            <v>393471.5</v>
          </cell>
          <cell r="H2548">
            <v>1.05</v>
          </cell>
          <cell r="I2548">
            <v>43465</v>
          </cell>
        </row>
        <row r="2549">
          <cell r="A2549" t="str">
            <v>CONCRETO 3000 PSI (210N) COMUN Gr=1"</v>
          </cell>
          <cell r="B2549">
            <v>2654</v>
          </cell>
          <cell r="C2549" t="str">
            <v>M3</v>
          </cell>
          <cell r="D2549">
            <v>383148</v>
          </cell>
          <cell r="E2549">
            <v>0</v>
          </cell>
          <cell r="F2549">
            <v>43167</v>
          </cell>
          <cell r="G2549">
            <v>364903</v>
          </cell>
          <cell r="H2549">
            <v>1.05</v>
          </cell>
          <cell r="I2549">
            <v>43465</v>
          </cell>
        </row>
        <row r="2550">
          <cell r="A2550" t="str">
            <v>CONCRETO 3000 PSI (210N) COMUN Gr=1"</v>
          </cell>
          <cell r="B2550">
            <v>101820</v>
          </cell>
          <cell r="C2550" t="str">
            <v>M3</v>
          </cell>
          <cell r="D2550">
            <v>425372</v>
          </cell>
          <cell r="E2550">
            <v>0</v>
          </cell>
          <cell r="F2550">
            <v>42447</v>
          </cell>
          <cell r="G2550">
            <v>369889</v>
          </cell>
          <cell r="H2550">
            <v>1.1499999999999999</v>
          </cell>
          <cell r="I2550">
            <v>43465</v>
          </cell>
        </row>
        <row r="2551">
          <cell r="A2551" t="str">
            <v>CONCRETO 3000 PSI (210N) G.F. OUTINOURD</v>
          </cell>
          <cell r="B2551">
            <v>3607</v>
          </cell>
          <cell r="C2551" t="str">
            <v>M3</v>
          </cell>
          <cell r="D2551">
            <v>405501</v>
          </cell>
          <cell r="E2551">
            <v>0</v>
          </cell>
          <cell r="F2551">
            <v>43363</v>
          </cell>
          <cell r="G2551">
            <v>386191</v>
          </cell>
          <cell r="H2551">
            <v>1.05</v>
          </cell>
          <cell r="I2551">
            <v>43465</v>
          </cell>
        </row>
        <row r="2552">
          <cell r="A2552" t="str">
            <v>CONCRETO 3000 PSI (210N) gravilla fina 1/2" ***</v>
          </cell>
          <cell r="B2552">
            <v>100660</v>
          </cell>
          <cell r="C2552" t="str">
            <v>M3</v>
          </cell>
          <cell r="D2552">
            <v>386913</v>
          </cell>
          <cell r="E2552">
            <v>0</v>
          </cell>
          <cell r="F2552">
            <v>43181</v>
          </cell>
          <cell r="G2552">
            <v>368489</v>
          </cell>
          <cell r="H2552">
            <v>1.05</v>
          </cell>
          <cell r="I2552">
            <v>43465</v>
          </cell>
        </row>
        <row r="2553">
          <cell r="A2553" t="str">
            <v>CONCRETO 3000 PSI (210N) Ocre GC ***</v>
          </cell>
          <cell r="B2553">
            <v>100722</v>
          </cell>
          <cell r="C2553" t="str">
            <v>M3</v>
          </cell>
          <cell r="D2553">
            <v>578654</v>
          </cell>
          <cell r="E2553">
            <v>0</v>
          </cell>
          <cell r="F2553">
            <v>41897</v>
          </cell>
          <cell r="G2553">
            <v>459249</v>
          </cell>
          <cell r="H2553">
            <v>1.26</v>
          </cell>
          <cell r="I2553">
            <v>43465</v>
          </cell>
        </row>
        <row r="2554">
          <cell r="A2554" t="str">
            <v>CONCRETO 3000 PSI (210N) Ocre GF ***</v>
          </cell>
          <cell r="B2554">
            <v>100723</v>
          </cell>
          <cell r="C2554" t="str">
            <v>M3</v>
          </cell>
          <cell r="D2554">
            <v>560132</v>
          </cell>
          <cell r="E2554">
            <v>0</v>
          </cell>
          <cell r="F2554">
            <v>41897</v>
          </cell>
          <cell r="G2554">
            <v>444549</v>
          </cell>
          <cell r="H2554">
            <v>1.26</v>
          </cell>
          <cell r="I2554">
            <v>43465</v>
          </cell>
        </row>
        <row r="2555">
          <cell r="A2555" t="str">
            <v>CONCRETO 3000 PSI (210N) TREMIE 19mm</v>
          </cell>
          <cell r="B2555">
            <v>3603</v>
          </cell>
          <cell r="C2555" t="str">
            <v>M3</v>
          </cell>
          <cell r="D2555">
            <v>424608</v>
          </cell>
          <cell r="E2555">
            <v>0</v>
          </cell>
          <cell r="F2555">
            <v>43238</v>
          </cell>
          <cell r="G2555">
            <v>404389</v>
          </cell>
          <cell r="H2555">
            <v>1.05</v>
          </cell>
          <cell r="I2555">
            <v>43465</v>
          </cell>
        </row>
        <row r="2556">
          <cell r="A2556" t="str">
            <v>CONCRETO 3000 PSI (210N) Tremie tornillo cont</v>
          </cell>
          <cell r="B2556">
            <v>100732</v>
          </cell>
          <cell r="C2556" t="str">
            <v>M3</v>
          </cell>
          <cell r="D2556">
            <v>464186</v>
          </cell>
          <cell r="E2556">
            <v>0</v>
          </cell>
          <cell r="F2556">
            <v>42075</v>
          </cell>
          <cell r="G2556">
            <v>380480</v>
          </cell>
          <cell r="H2556">
            <v>1.22</v>
          </cell>
          <cell r="I2556">
            <v>43465</v>
          </cell>
        </row>
        <row r="2557">
          <cell r="A2557" t="str">
            <v>CONCRETO 3000 PSI gravilla comun Gr=1"baja</v>
          </cell>
          <cell r="B2557">
            <v>100661</v>
          </cell>
          <cell r="C2557" t="str">
            <v>M3</v>
          </cell>
          <cell r="D2557">
            <v>400923</v>
          </cell>
          <cell r="E2557">
            <v>0</v>
          </cell>
          <cell r="F2557">
            <v>43308</v>
          </cell>
          <cell r="G2557">
            <v>381831</v>
          </cell>
          <cell r="H2557">
            <v>1.05</v>
          </cell>
          <cell r="I2557">
            <v>43465</v>
          </cell>
        </row>
        <row r="2558">
          <cell r="A2558" t="str">
            <v>CONCRETO 3000 PSI Imperm. Gr=1/2"</v>
          </cell>
          <cell r="B2558">
            <v>2820</v>
          </cell>
          <cell r="C2558" t="str">
            <v>M3</v>
          </cell>
          <cell r="D2558">
            <v>442715</v>
          </cell>
          <cell r="E2558">
            <v>0</v>
          </cell>
          <cell r="F2558">
            <v>43215</v>
          </cell>
          <cell r="G2558">
            <v>421633</v>
          </cell>
          <cell r="H2558">
            <v>1.05</v>
          </cell>
          <cell r="I2558">
            <v>43465</v>
          </cell>
        </row>
        <row r="2559">
          <cell r="A2559" t="str">
            <v>CONCRETO 3000 PSI Lanzado (Inc. Bomba)</v>
          </cell>
          <cell r="B2559">
            <v>101143</v>
          </cell>
          <cell r="C2559" t="str">
            <v>M3</v>
          </cell>
          <cell r="D2559">
            <v>529119</v>
          </cell>
          <cell r="E2559">
            <v>0</v>
          </cell>
          <cell r="F2559">
            <v>43250</v>
          </cell>
          <cell r="G2559">
            <v>503923</v>
          </cell>
          <cell r="H2559">
            <v>1.05</v>
          </cell>
          <cell r="I2559">
            <v>43465</v>
          </cell>
        </row>
        <row r="2560">
          <cell r="A2560" t="str">
            <v>CONCRETO 3000 PSITRADICIONAL C/Prem</v>
          </cell>
          <cell r="B2560">
            <v>2688</v>
          </cell>
          <cell r="C2560" t="str">
            <v>M3</v>
          </cell>
          <cell r="D2560">
            <v>426453</v>
          </cell>
          <cell r="E2560">
            <v>0</v>
          </cell>
          <cell r="F2560">
            <v>42447</v>
          </cell>
          <cell r="G2560">
            <v>370829</v>
          </cell>
          <cell r="H2560">
            <v>1.1499999999999999</v>
          </cell>
          <cell r="I2560">
            <v>43465</v>
          </cell>
        </row>
        <row r="2561">
          <cell r="A2561" t="str">
            <v>CONCRETO 3500 PSI (245N) COMUN Gr=1"(No</v>
          </cell>
          <cell r="B2561">
            <v>2655</v>
          </cell>
          <cell r="C2561" t="str">
            <v>M3</v>
          </cell>
          <cell r="D2561">
            <v>436448</v>
          </cell>
          <cell r="E2561">
            <v>0</v>
          </cell>
          <cell r="F2561">
            <v>42075</v>
          </cell>
          <cell r="G2561">
            <v>357744</v>
          </cell>
          <cell r="H2561">
            <v>1.22</v>
          </cell>
          <cell r="I2561">
            <v>43465</v>
          </cell>
        </row>
        <row r="2562">
          <cell r="A2562" t="str">
            <v>CONCRETO 3500 PSI (245N) gravilla fina1/2" **</v>
          </cell>
          <cell r="B2562">
            <v>100662</v>
          </cell>
          <cell r="C2562" t="str">
            <v>M3</v>
          </cell>
          <cell r="D2562">
            <v>400506</v>
          </cell>
          <cell r="E2562">
            <v>0</v>
          </cell>
          <cell r="F2562">
            <v>43238</v>
          </cell>
          <cell r="G2562">
            <v>381434</v>
          </cell>
          <cell r="H2562">
            <v>1.05</v>
          </cell>
          <cell r="I2562">
            <v>43465</v>
          </cell>
        </row>
        <row r="2563">
          <cell r="A2563" t="str">
            <v>CONCRETO 3500 PSI (245N) Ocre GC ***</v>
          </cell>
          <cell r="B2563">
            <v>100724</v>
          </cell>
          <cell r="C2563" t="str">
            <v>M3</v>
          </cell>
          <cell r="D2563">
            <v>587072</v>
          </cell>
          <cell r="E2563">
            <v>0</v>
          </cell>
          <cell r="F2563">
            <v>41897</v>
          </cell>
          <cell r="G2563">
            <v>465930</v>
          </cell>
          <cell r="H2563">
            <v>1.26</v>
          </cell>
          <cell r="I2563">
            <v>43465</v>
          </cell>
        </row>
        <row r="2564">
          <cell r="A2564" t="str">
            <v>CONCRETO 3500 PSI (245N) Ocre GF ***</v>
          </cell>
          <cell r="B2564">
            <v>100725</v>
          </cell>
          <cell r="C2564" t="str">
            <v>M3</v>
          </cell>
          <cell r="D2564">
            <v>600428</v>
          </cell>
          <cell r="E2564">
            <v>0</v>
          </cell>
          <cell r="F2564">
            <v>42947</v>
          </cell>
          <cell r="G2564">
            <v>550851</v>
          </cell>
          <cell r="H2564">
            <v>1.0900000000000001</v>
          </cell>
          <cell r="I2564">
            <v>43465</v>
          </cell>
        </row>
        <row r="2565">
          <cell r="A2565" t="str">
            <v>CONCRETO 3500 PSI COMUN Gr=1"(No usar)</v>
          </cell>
          <cell r="B2565">
            <v>2689</v>
          </cell>
          <cell r="C2565" t="str">
            <v>M3</v>
          </cell>
          <cell r="D2565">
            <v>436448</v>
          </cell>
          <cell r="E2565">
            <v>0</v>
          </cell>
          <cell r="F2565">
            <v>42075</v>
          </cell>
          <cell r="G2565">
            <v>357744</v>
          </cell>
          <cell r="H2565">
            <v>1.22</v>
          </cell>
          <cell r="I2565">
            <v>43465</v>
          </cell>
        </row>
        <row r="2566">
          <cell r="A2566" t="str">
            <v>CONCRETO 3500 PSI COMUN Imperm.Gr=1"</v>
          </cell>
          <cell r="B2566">
            <v>2821</v>
          </cell>
          <cell r="C2566" t="str">
            <v>M3</v>
          </cell>
          <cell r="D2566">
            <v>443453</v>
          </cell>
          <cell r="E2566">
            <v>0</v>
          </cell>
          <cell r="F2566">
            <v>42075</v>
          </cell>
          <cell r="G2566">
            <v>363486</v>
          </cell>
          <cell r="H2566">
            <v>1.22</v>
          </cell>
          <cell r="I2566">
            <v>43465</v>
          </cell>
        </row>
        <row r="2567">
          <cell r="A2567" t="str">
            <v>CONCRETO 3500PSI (245N) COMUN Gr=1"</v>
          </cell>
          <cell r="B2567">
            <v>3600</v>
          </cell>
          <cell r="C2567" t="str">
            <v>M3</v>
          </cell>
          <cell r="D2567">
            <v>402074</v>
          </cell>
          <cell r="E2567">
            <v>0</v>
          </cell>
          <cell r="F2567">
            <v>43215</v>
          </cell>
          <cell r="G2567">
            <v>382928</v>
          </cell>
          <cell r="H2567">
            <v>1.05</v>
          </cell>
          <cell r="I2567">
            <v>43465</v>
          </cell>
        </row>
        <row r="2568">
          <cell r="A2568" t="str">
            <v>CONCRETO 3500PSI (245N) OUTINOURD</v>
          </cell>
          <cell r="B2568">
            <v>3608</v>
          </cell>
          <cell r="C2568" t="str">
            <v>M3</v>
          </cell>
          <cell r="D2568">
            <v>461072</v>
          </cell>
          <cell r="E2568">
            <v>0</v>
          </cell>
          <cell r="F2568">
            <v>42075</v>
          </cell>
          <cell r="G2568">
            <v>377928</v>
          </cell>
          <cell r="H2568">
            <v>1.22</v>
          </cell>
          <cell r="I2568">
            <v>43465</v>
          </cell>
        </row>
        <row r="2569">
          <cell r="A2569" t="str">
            <v>CONCRETO 3500PSI (245N) TREMIE 19mm</v>
          </cell>
          <cell r="B2569">
            <v>3604</v>
          </cell>
          <cell r="C2569" t="str">
            <v>M3</v>
          </cell>
          <cell r="D2569">
            <v>457676</v>
          </cell>
          <cell r="E2569">
            <v>0</v>
          </cell>
          <cell r="F2569">
            <v>42075</v>
          </cell>
          <cell r="G2569">
            <v>375144</v>
          </cell>
          <cell r="H2569">
            <v>1.22</v>
          </cell>
          <cell r="I2569">
            <v>43465</v>
          </cell>
        </row>
        <row r="2570">
          <cell r="A2570" t="str">
            <v>CONCRETO 4000 PSI (280N) COMUN Gr=1"</v>
          </cell>
          <cell r="B2570">
            <v>2656</v>
          </cell>
          <cell r="C2570" t="str">
            <v>M3</v>
          </cell>
          <cell r="D2570">
            <v>414589</v>
          </cell>
          <cell r="E2570">
            <v>0</v>
          </cell>
          <cell r="F2570">
            <v>43208</v>
          </cell>
          <cell r="G2570">
            <v>394847</v>
          </cell>
          <cell r="H2570">
            <v>1.05</v>
          </cell>
          <cell r="I2570">
            <v>43465</v>
          </cell>
        </row>
        <row r="2571">
          <cell r="A2571" t="str">
            <v>CONCRETO 4000 PSI (280N) COMUN Gr=1"(No</v>
          </cell>
          <cell r="B2571">
            <v>3601</v>
          </cell>
          <cell r="C2571" t="str">
            <v>M3</v>
          </cell>
          <cell r="D2571">
            <v>452066</v>
          </cell>
          <cell r="E2571">
            <v>0</v>
          </cell>
          <cell r="F2571">
            <v>42495</v>
          </cell>
          <cell r="G2571">
            <v>393101</v>
          </cell>
          <cell r="H2571">
            <v>1.1499999999999999</v>
          </cell>
          <cell r="I2571">
            <v>43465</v>
          </cell>
        </row>
        <row r="2572">
          <cell r="A2572" t="str">
            <v>CONCRETO 4000 PSI (280N) gravilla fina 1/2"</v>
          </cell>
          <cell r="B2572">
            <v>100663</v>
          </cell>
          <cell r="C2572" t="str">
            <v>M3</v>
          </cell>
          <cell r="D2572">
            <v>448727</v>
          </cell>
          <cell r="E2572">
            <v>0</v>
          </cell>
          <cell r="F2572">
            <v>43242</v>
          </cell>
          <cell r="G2572">
            <v>427359</v>
          </cell>
          <cell r="H2572">
            <v>1.05</v>
          </cell>
          <cell r="I2572">
            <v>43465</v>
          </cell>
        </row>
        <row r="2573">
          <cell r="A2573" t="str">
            <v>CONCRETO 4000 PSI (280N) Ocre GC ***</v>
          </cell>
          <cell r="B2573">
            <v>100727</v>
          </cell>
          <cell r="C2573" t="str">
            <v>M3</v>
          </cell>
          <cell r="D2573">
            <v>604471</v>
          </cell>
          <cell r="E2573">
            <v>0</v>
          </cell>
          <cell r="F2573">
            <v>41897</v>
          </cell>
          <cell r="G2573">
            <v>479739</v>
          </cell>
          <cell r="H2573">
            <v>1.26</v>
          </cell>
          <cell r="I2573">
            <v>43465</v>
          </cell>
        </row>
        <row r="2574">
          <cell r="A2574" t="str">
            <v>CONCRETO 4000 PSI (280N) Ocre GF ***</v>
          </cell>
          <cell r="B2574">
            <v>100726</v>
          </cell>
          <cell r="C2574" t="str">
            <v>M3</v>
          </cell>
          <cell r="D2574">
            <v>615696</v>
          </cell>
          <cell r="E2574">
            <v>0</v>
          </cell>
          <cell r="F2574">
            <v>41897</v>
          </cell>
          <cell r="G2574">
            <v>488648</v>
          </cell>
          <cell r="H2574">
            <v>1.26</v>
          </cell>
          <cell r="I2574">
            <v>43465</v>
          </cell>
        </row>
        <row r="2575">
          <cell r="A2575" t="str">
            <v>CONCRETO 4000 PSI (280N) OUTINOURD</v>
          </cell>
          <cell r="B2575">
            <v>3609</v>
          </cell>
          <cell r="C2575" t="str">
            <v>M3</v>
          </cell>
          <cell r="D2575">
            <v>470471</v>
          </cell>
          <cell r="E2575">
            <v>0</v>
          </cell>
          <cell r="F2575">
            <v>42856</v>
          </cell>
          <cell r="G2575">
            <v>431625</v>
          </cell>
          <cell r="H2575">
            <v>1.0900000000000001</v>
          </cell>
          <cell r="I2575">
            <v>43465</v>
          </cell>
        </row>
        <row r="2576">
          <cell r="A2576" t="str">
            <v>CONCRETO 4000 PSI (280N) TREMIE 19mm</v>
          </cell>
          <cell r="B2576">
            <v>3605</v>
          </cell>
          <cell r="C2576" t="str">
            <v>M3</v>
          </cell>
          <cell r="D2576">
            <v>448727</v>
          </cell>
          <cell r="E2576">
            <v>0</v>
          </cell>
          <cell r="F2576">
            <v>43347</v>
          </cell>
          <cell r="G2576">
            <v>427359</v>
          </cell>
          <cell r="H2576">
            <v>1.05</v>
          </cell>
          <cell r="I2576">
            <v>43465</v>
          </cell>
        </row>
        <row r="2577">
          <cell r="A2577" t="str">
            <v>CONCRETO 4000 PSI COMUN Gr=1"(No usar)</v>
          </cell>
          <cell r="B2577">
            <v>2690</v>
          </cell>
          <cell r="C2577" t="str">
            <v>M3</v>
          </cell>
          <cell r="D2577">
            <v>452066</v>
          </cell>
          <cell r="E2577">
            <v>0</v>
          </cell>
          <cell r="F2577">
            <v>42495</v>
          </cell>
          <cell r="G2577">
            <v>393101</v>
          </cell>
          <cell r="H2577">
            <v>1.1499999999999999</v>
          </cell>
          <cell r="I2577">
            <v>43465</v>
          </cell>
        </row>
        <row r="2578">
          <cell r="A2578" t="str">
            <v>CONCRETO 4000 PSI COMUN Imperm.Gr=1"</v>
          </cell>
          <cell r="B2578">
            <v>2822</v>
          </cell>
          <cell r="C2578" t="str">
            <v>M3</v>
          </cell>
          <cell r="D2578">
            <v>439323</v>
          </cell>
          <cell r="E2578">
            <v>0</v>
          </cell>
          <cell r="F2578">
            <v>43167</v>
          </cell>
          <cell r="G2578">
            <v>418403</v>
          </cell>
          <cell r="H2578">
            <v>1.05</v>
          </cell>
          <cell r="I2578">
            <v>43465</v>
          </cell>
        </row>
        <row r="2579">
          <cell r="A2579" t="str">
            <v>CONCRETO 4000 PSI COMUN Inclusor de aire</v>
          </cell>
          <cell r="B2579">
            <v>107312</v>
          </cell>
          <cell r="C2579" t="str">
            <v>M3</v>
          </cell>
          <cell r="D2579">
            <v>439323</v>
          </cell>
          <cell r="E2579">
            <v>0</v>
          </cell>
          <cell r="F2579">
            <v>43167</v>
          </cell>
          <cell r="G2579">
            <v>418403</v>
          </cell>
          <cell r="H2579">
            <v>1.05</v>
          </cell>
          <cell r="I2579">
            <v>43465</v>
          </cell>
        </row>
        <row r="2580">
          <cell r="A2580" t="str">
            <v>CONCRETO 4500 PSI (315N) COMUN Gr=1"</v>
          </cell>
          <cell r="B2580">
            <v>2657</v>
          </cell>
          <cell r="C2580" t="str">
            <v>M3</v>
          </cell>
          <cell r="D2580">
            <v>488102</v>
          </cell>
          <cell r="E2580">
            <v>0</v>
          </cell>
          <cell r="F2580">
            <v>42075</v>
          </cell>
          <cell r="G2580">
            <v>400084</v>
          </cell>
          <cell r="H2580">
            <v>1.22</v>
          </cell>
          <cell r="I2580">
            <v>43465</v>
          </cell>
        </row>
        <row r="2581">
          <cell r="A2581" t="str">
            <v>CONCRETO 4500 PSI (315N) gravilla fina 1/2" **</v>
          </cell>
          <cell r="B2581">
            <v>100664</v>
          </cell>
          <cell r="C2581" t="str">
            <v>M3</v>
          </cell>
          <cell r="D2581">
            <v>499424</v>
          </cell>
          <cell r="E2581">
            <v>0</v>
          </cell>
          <cell r="F2581">
            <v>42075</v>
          </cell>
          <cell r="G2581">
            <v>409364</v>
          </cell>
          <cell r="H2581">
            <v>1.22</v>
          </cell>
          <cell r="I2581">
            <v>43465</v>
          </cell>
        </row>
        <row r="2582">
          <cell r="A2582" t="str">
            <v>CONCRETO 4500 PSI (315N) Ocre GC ***</v>
          </cell>
          <cell r="B2582">
            <v>100728</v>
          </cell>
          <cell r="C2582" t="str">
            <v>M3</v>
          </cell>
          <cell r="D2582">
            <v>638287</v>
          </cell>
          <cell r="E2582">
            <v>0</v>
          </cell>
          <cell r="F2582">
            <v>41897</v>
          </cell>
          <cell r="G2582">
            <v>506577</v>
          </cell>
          <cell r="H2582">
            <v>1.26</v>
          </cell>
          <cell r="I2582">
            <v>43465</v>
          </cell>
        </row>
        <row r="2583">
          <cell r="A2583" t="str">
            <v>CONCRETO 4500 PSI (315N) Ocre GF ***</v>
          </cell>
          <cell r="B2583">
            <v>100729</v>
          </cell>
          <cell r="C2583" t="str">
            <v>M3</v>
          </cell>
          <cell r="D2583">
            <v>649511</v>
          </cell>
          <cell r="E2583">
            <v>0</v>
          </cell>
          <cell r="F2583">
            <v>41897</v>
          </cell>
          <cell r="G2583">
            <v>515485</v>
          </cell>
          <cell r="H2583">
            <v>1.26</v>
          </cell>
          <cell r="I2583">
            <v>43465</v>
          </cell>
        </row>
        <row r="2584">
          <cell r="A2584" t="str">
            <v>CONCRETO 4500 PSI (315N) Outinord ***</v>
          </cell>
          <cell r="B2584">
            <v>101081</v>
          </cell>
          <cell r="C2584" t="str">
            <v>M3</v>
          </cell>
          <cell r="D2584">
            <v>532823</v>
          </cell>
          <cell r="E2584">
            <v>0</v>
          </cell>
          <cell r="F2584">
            <v>42075</v>
          </cell>
          <cell r="G2584">
            <v>436740</v>
          </cell>
          <cell r="H2584">
            <v>1.22</v>
          </cell>
          <cell r="I2584">
            <v>43465</v>
          </cell>
        </row>
        <row r="2585">
          <cell r="A2585" t="str">
            <v>CONCRETO 4500 PSI C/Prem Gr=1"</v>
          </cell>
          <cell r="B2585">
            <v>2691</v>
          </cell>
          <cell r="C2585" t="str">
            <v>M3</v>
          </cell>
          <cell r="D2585">
            <v>488102</v>
          </cell>
          <cell r="E2585">
            <v>0</v>
          </cell>
          <cell r="F2585">
            <v>42075</v>
          </cell>
          <cell r="G2585">
            <v>400084</v>
          </cell>
          <cell r="H2585">
            <v>1.22</v>
          </cell>
          <cell r="I2585">
            <v>43465</v>
          </cell>
        </row>
        <row r="2586">
          <cell r="A2586" t="str">
            <v>CONCRETO 4500 PSI COMUN Imperm.Gr=1"</v>
          </cell>
          <cell r="B2586">
            <v>2823</v>
          </cell>
          <cell r="C2586" t="str">
            <v>M3</v>
          </cell>
          <cell r="D2586">
            <v>418032</v>
          </cell>
          <cell r="E2586">
            <v>0</v>
          </cell>
          <cell r="F2586">
            <v>43328</v>
          </cell>
          <cell r="G2586">
            <v>398126</v>
          </cell>
          <cell r="H2586">
            <v>1.05</v>
          </cell>
          <cell r="I2586">
            <v>43465</v>
          </cell>
        </row>
        <row r="2587">
          <cell r="A2587" t="str">
            <v>CONCRETO 5000 PSI (350N) Blanco GF ***</v>
          </cell>
          <cell r="B2587">
            <v>101065</v>
          </cell>
          <cell r="C2587" t="str">
            <v>M3</v>
          </cell>
          <cell r="D2587">
            <v>572385</v>
          </cell>
          <cell r="E2587">
            <v>0</v>
          </cell>
          <cell r="F2587">
            <v>43308</v>
          </cell>
          <cell r="G2587">
            <v>545129</v>
          </cell>
          <cell r="H2587">
            <v>1.05</v>
          </cell>
          <cell r="I2587">
            <v>43465</v>
          </cell>
        </row>
        <row r="2588">
          <cell r="A2588" t="str">
            <v>CONCRETO 5000 PSI (350N) COMUN Gr=1"</v>
          </cell>
          <cell r="B2588">
            <v>2658</v>
          </cell>
          <cell r="C2588" t="str">
            <v>M3</v>
          </cell>
          <cell r="D2588">
            <v>457155</v>
          </cell>
          <cell r="E2588">
            <v>0</v>
          </cell>
          <cell r="F2588">
            <v>43308</v>
          </cell>
          <cell r="G2588">
            <v>435386</v>
          </cell>
          <cell r="H2588">
            <v>1.05</v>
          </cell>
          <cell r="I2588">
            <v>43465</v>
          </cell>
        </row>
        <row r="2589">
          <cell r="A2589" t="str">
            <v>CONCRETO 5000 PSI (350N) gravilla fina</v>
          </cell>
          <cell r="B2589">
            <v>100665</v>
          </cell>
          <cell r="C2589" t="str">
            <v>M3</v>
          </cell>
          <cell r="D2589">
            <v>536078</v>
          </cell>
          <cell r="E2589">
            <v>0</v>
          </cell>
          <cell r="F2589">
            <v>42075</v>
          </cell>
          <cell r="G2589">
            <v>439408</v>
          </cell>
          <cell r="H2589">
            <v>1.22</v>
          </cell>
          <cell r="I2589">
            <v>43465</v>
          </cell>
        </row>
        <row r="2590">
          <cell r="A2590" t="str">
            <v>CONCRETO 5000 PSI (350N) Ocre GC ***</v>
          </cell>
          <cell r="B2590">
            <v>100731</v>
          </cell>
          <cell r="C2590" t="str">
            <v>M3</v>
          </cell>
          <cell r="D2590">
            <v>674628</v>
          </cell>
          <cell r="E2590">
            <v>0</v>
          </cell>
          <cell r="F2590">
            <v>41897</v>
          </cell>
          <cell r="G2590">
            <v>535419</v>
          </cell>
          <cell r="H2590">
            <v>1.26</v>
          </cell>
          <cell r="I2590">
            <v>43465</v>
          </cell>
        </row>
        <row r="2591">
          <cell r="A2591" t="str">
            <v>CONCRETO 5000 PSI (350N) Ocre GF ***</v>
          </cell>
          <cell r="B2591">
            <v>100730</v>
          </cell>
          <cell r="C2591" t="str">
            <v>M3</v>
          </cell>
          <cell r="D2591">
            <v>685853</v>
          </cell>
          <cell r="E2591">
            <v>0</v>
          </cell>
          <cell r="F2591">
            <v>41897</v>
          </cell>
          <cell r="G2591">
            <v>544328</v>
          </cell>
          <cell r="H2591">
            <v>1.26</v>
          </cell>
          <cell r="I2591">
            <v>43465</v>
          </cell>
        </row>
        <row r="2592">
          <cell r="A2592" t="str">
            <v>CONCRETO 5000 PSI C/Prem Gr=1"</v>
          </cell>
          <cell r="B2592">
            <v>2692</v>
          </cell>
          <cell r="C2592" t="str">
            <v>M3</v>
          </cell>
          <cell r="D2592">
            <v>524756</v>
          </cell>
          <cell r="E2592">
            <v>0</v>
          </cell>
          <cell r="F2592">
            <v>42075</v>
          </cell>
          <cell r="G2592">
            <v>430128</v>
          </cell>
          <cell r="H2592">
            <v>1.22</v>
          </cell>
          <cell r="I2592">
            <v>43465</v>
          </cell>
        </row>
        <row r="2593">
          <cell r="A2593" t="str">
            <v>CONCRETO 5000 PSI COMUN Imperm.Gr=1"</v>
          </cell>
          <cell r="B2593">
            <v>2824</v>
          </cell>
          <cell r="C2593" t="str">
            <v>M3</v>
          </cell>
          <cell r="D2593">
            <v>473671</v>
          </cell>
          <cell r="E2593">
            <v>0</v>
          </cell>
          <cell r="F2593">
            <v>43377</v>
          </cell>
          <cell r="G2593">
            <v>451115</v>
          </cell>
          <cell r="H2593">
            <v>1.05</v>
          </cell>
          <cell r="I2593">
            <v>43465</v>
          </cell>
        </row>
        <row r="2594">
          <cell r="A2594" t="str">
            <v>CONCRETO 6000 PSI (420N)</v>
          </cell>
          <cell r="B2594">
            <v>2659</v>
          </cell>
          <cell r="C2594" t="str">
            <v>M3</v>
          </cell>
          <cell r="D2594">
            <v>559290</v>
          </cell>
          <cell r="E2594">
            <v>0</v>
          </cell>
          <cell r="F2594">
            <v>41897</v>
          </cell>
          <cell r="G2594">
            <v>443881</v>
          </cell>
          <cell r="H2594">
            <v>1.26</v>
          </cell>
          <cell r="I2594">
            <v>43465</v>
          </cell>
        </row>
        <row r="2595">
          <cell r="A2595" t="str">
            <v>CONCRETO 6000 PSI (420N) gravilla fina **</v>
          </cell>
          <cell r="B2595">
            <v>100666</v>
          </cell>
          <cell r="C2595" t="str">
            <v>M3</v>
          </cell>
          <cell r="D2595">
            <v>614153</v>
          </cell>
          <cell r="E2595">
            <v>0</v>
          </cell>
          <cell r="F2595">
            <v>41897</v>
          </cell>
          <cell r="G2595">
            <v>487423</v>
          </cell>
          <cell r="H2595">
            <v>1.26</v>
          </cell>
          <cell r="I2595">
            <v>43465</v>
          </cell>
        </row>
        <row r="2596">
          <cell r="A2596" t="str">
            <v>CONCRETO 6000 PSI Imperm.</v>
          </cell>
          <cell r="B2596">
            <v>2825</v>
          </cell>
          <cell r="C2596" t="str">
            <v>M3</v>
          </cell>
          <cell r="D2596">
            <v>451205</v>
          </cell>
          <cell r="E2596">
            <v>0</v>
          </cell>
          <cell r="F2596">
            <v>40913</v>
          </cell>
          <cell r="G2596">
            <v>347081</v>
          </cell>
          <cell r="H2596">
            <v>1.3</v>
          </cell>
          <cell r="I2596">
            <v>43465</v>
          </cell>
        </row>
        <row r="2597">
          <cell r="A2597" t="str">
            <v>CONCRETO AUTOCOMPACTANTE 4000 PSI</v>
          </cell>
          <cell r="B2597">
            <v>100699</v>
          </cell>
          <cell r="C2597" t="str">
            <v>M3</v>
          </cell>
          <cell r="D2597">
            <v>515968</v>
          </cell>
          <cell r="E2597">
            <v>0</v>
          </cell>
          <cell r="F2597">
            <v>40130</v>
          </cell>
          <cell r="G2597">
            <v>371200</v>
          </cell>
          <cell r="H2597">
            <v>1.39</v>
          </cell>
          <cell r="I2597">
            <v>43465</v>
          </cell>
        </row>
        <row r="2598">
          <cell r="A2598" t="str">
            <v>CONCRETO FLUIDO 2500 psi Gr=1"</v>
          </cell>
          <cell r="B2598">
            <v>102112</v>
          </cell>
          <cell r="C2598" t="str">
            <v>M3</v>
          </cell>
          <cell r="D2598">
            <v>347725</v>
          </cell>
          <cell r="E2598">
            <v>0</v>
          </cell>
          <cell r="F2598">
            <v>40814</v>
          </cell>
          <cell r="G2598">
            <v>259496</v>
          </cell>
          <cell r="H2598">
            <v>1.34</v>
          </cell>
          <cell r="I2598">
            <v>43465</v>
          </cell>
        </row>
        <row r="2599">
          <cell r="A2599" t="str">
            <v>CONCRETO FLUIDO 3000 psi Gr=1"</v>
          </cell>
          <cell r="B2599">
            <v>82</v>
          </cell>
          <cell r="C2599" t="str">
            <v>M3</v>
          </cell>
          <cell r="D2599">
            <v>362281</v>
          </cell>
          <cell r="E2599">
            <v>0</v>
          </cell>
          <cell r="F2599">
            <v>40814</v>
          </cell>
          <cell r="G2599">
            <v>270359</v>
          </cell>
          <cell r="H2599">
            <v>1.34</v>
          </cell>
          <cell r="I2599">
            <v>43465</v>
          </cell>
        </row>
        <row r="2600">
          <cell r="A2600" t="str">
            <v>CONCRETO PAVIMENTO MR-36</v>
          </cell>
          <cell r="B2600">
            <v>2660</v>
          </cell>
          <cell r="C2600" t="str">
            <v>M3</v>
          </cell>
          <cell r="D2600">
            <v>347890</v>
          </cell>
          <cell r="E2600">
            <v>0</v>
          </cell>
          <cell r="F2600">
            <v>40227</v>
          </cell>
          <cell r="G2600">
            <v>253934</v>
          </cell>
          <cell r="H2600">
            <v>1.37</v>
          </cell>
          <cell r="I2600">
            <v>43465</v>
          </cell>
        </row>
        <row r="2601">
          <cell r="A2601" t="str">
            <v>CONCRETO PAVIMENTO MR-36 (&gt;500 M3)</v>
          </cell>
          <cell r="B2601">
            <v>105873</v>
          </cell>
          <cell r="C2601" t="str">
            <v>M3</v>
          </cell>
          <cell r="D2601">
            <v>391269</v>
          </cell>
          <cell r="E2601">
            <v>0</v>
          </cell>
          <cell r="F2601">
            <v>43278</v>
          </cell>
          <cell r="G2601">
            <v>372637</v>
          </cell>
          <cell r="H2601">
            <v>1.05</v>
          </cell>
          <cell r="I2601">
            <v>43465</v>
          </cell>
        </row>
        <row r="2602">
          <cell r="A2602" t="str">
            <v>CONCRETO PAVIMENTO MR-39</v>
          </cell>
          <cell r="B2602">
            <v>2661</v>
          </cell>
          <cell r="C2602" t="str">
            <v>M3</v>
          </cell>
          <cell r="D2602">
            <v>409494</v>
          </cell>
          <cell r="E2602">
            <v>0</v>
          </cell>
          <cell r="F2602">
            <v>42775</v>
          </cell>
          <cell r="G2602">
            <v>375683</v>
          </cell>
          <cell r="H2602">
            <v>1.0900000000000001</v>
          </cell>
          <cell r="I2602">
            <v>43465</v>
          </cell>
        </row>
        <row r="2603">
          <cell r="A2603" t="str">
            <v>CONCRETO PAVIMENTO MR-41</v>
          </cell>
          <cell r="B2603">
            <v>2662</v>
          </cell>
          <cell r="C2603" t="str">
            <v>M3</v>
          </cell>
          <cell r="D2603">
            <v>369106</v>
          </cell>
          <cell r="E2603">
            <v>0</v>
          </cell>
          <cell r="F2603">
            <v>40814</v>
          </cell>
          <cell r="G2603">
            <v>275452</v>
          </cell>
          <cell r="H2603">
            <v>1.34</v>
          </cell>
          <cell r="I2603">
            <v>43465</v>
          </cell>
        </row>
        <row r="2604">
          <cell r="A2604" t="str">
            <v>CONCRETO PAVIMENTO MR-43</v>
          </cell>
          <cell r="B2604">
            <v>2663</v>
          </cell>
          <cell r="C2604" t="str">
            <v>M3</v>
          </cell>
          <cell r="D2604">
            <v>382419</v>
          </cell>
          <cell r="E2604">
            <v>0</v>
          </cell>
          <cell r="F2604">
            <v>40814</v>
          </cell>
          <cell r="G2604">
            <v>285387</v>
          </cell>
          <cell r="H2604">
            <v>1.34</v>
          </cell>
          <cell r="I2604">
            <v>43465</v>
          </cell>
        </row>
        <row r="2605">
          <cell r="A2605" t="str">
            <v>CONCRETO PAVIMENTO MR-45</v>
          </cell>
          <cell r="B2605">
            <v>2664</v>
          </cell>
          <cell r="C2605" t="str">
            <v>M3</v>
          </cell>
          <cell r="D2605">
            <v>503908</v>
          </cell>
          <cell r="E2605">
            <v>0</v>
          </cell>
          <cell r="F2605">
            <v>43208</v>
          </cell>
          <cell r="G2605">
            <v>479912</v>
          </cell>
          <cell r="H2605">
            <v>1.05</v>
          </cell>
          <cell r="I2605">
            <v>43465</v>
          </cell>
        </row>
        <row r="2606">
          <cell r="A2606" t="str">
            <v>CONCRETO PAVIMENTO MR-46</v>
          </cell>
          <cell r="B2606">
            <v>3318</v>
          </cell>
          <cell r="C2606" t="str">
            <v>M3</v>
          </cell>
          <cell r="D2606">
            <v>536923</v>
          </cell>
          <cell r="E2606">
            <v>0</v>
          </cell>
          <cell r="F2606">
            <v>43403</v>
          </cell>
          <cell r="G2606">
            <v>511355</v>
          </cell>
          <cell r="H2606">
            <v>1.05</v>
          </cell>
          <cell r="I2606">
            <v>43465</v>
          </cell>
        </row>
        <row r="2607">
          <cell r="A2607" t="str">
            <v>CONCRETO PAVIMENTO MR-47</v>
          </cell>
          <cell r="B2607">
            <v>100491</v>
          </cell>
          <cell r="C2607" t="str">
            <v>M3</v>
          </cell>
          <cell r="D2607">
            <v>377213</v>
          </cell>
          <cell r="E2607">
            <v>0</v>
          </cell>
          <cell r="F2607">
            <v>40227</v>
          </cell>
          <cell r="G2607">
            <v>275338</v>
          </cell>
          <cell r="H2607">
            <v>1.37</v>
          </cell>
          <cell r="I2607">
            <v>43465</v>
          </cell>
        </row>
        <row r="2608">
          <cell r="A2608" t="str">
            <v>CONCRETO PAVIMENTO MR-50</v>
          </cell>
          <cell r="B2608">
            <v>4025</v>
          </cell>
          <cell r="C2608" t="str">
            <v>M3</v>
          </cell>
          <cell r="D2608">
            <v>441931</v>
          </cell>
          <cell r="E2608">
            <v>0</v>
          </cell>
          <cell r="F2608">
            <v>40814</v>
          </cell>
          <cell r="G2608">
            <v>329799</v>
          </cell>
          <cell r="H2608">
            <v>1.34</v>
          </cell>
          <cell r="I2608">
            <v>43465</v>
          </cell>
        </row>
        <row r="2609">
          <cell r="A2609" t="str">
            <v>CONCRETO PAVIMENTO MR-53</v>
          </cell>
          <cell r="B2609">
            <v>100492</v>
          </cell>
          <cell r="C2609" t="str">
            <v>M3</v>
          </cell>
          <cell r="D2609">
            <v>619807</v>
          </cell>
          <cell r="E2609">
            <v>0</v>
          </cell>
          <cell r="F2609">
            <v>40130</v>
          </cell>
          <cell r="G2609">
            <v>445904</v>
          </cell>
          <cell r="H2609">
            <v>1.39</v>
          </cell>
          <cell r="I2609">
            <v>43465</v>
          </cell>
        </row>
        <row r="2610">
          <cell r="A2610" t="str">
            <v>CONCRETO PROFESIONAL</v>
          </cell>
          <cell r="B2610">
            <v>3192</v>
          </cell>
          <cell r="C2610" t="str">
            <v>M3</v>
          </cell>
          <cell r="D2610">
            <v>515968</v>
          </cell>
          <cell r="E2610" t="str">
            <v>4000PSI</v>
          </cell>
          <cell r="F2610">
            <v>40134</v>
          </cell>
          <cell r="G2610">
            <v>371200</v>
          </cell>
          <cell r="H2610">
            <v>1.39</v>
          </cell>
          <cell r="I2610">
            <v>43465</v>
          </cell>
        </row>
        <row r="2611">
          <cell r="A2611" t="str">
            <v>CONCRETO PROFESIONAL ANTIBACTERIANO</v>
          </cell>
          <cell r="B2611">
            <v>3188</v>
          </cell>
          <cell r="C2611" t="str">
            <v>M3</v>
          </cell>
          <cell r="D2611">
            <v>475575</v>
          </cell>
          <cell r="E2611" t="str">
            <v>3500PSI</v>
          </cell>
          <cell r="F2611">
            <v>40135</v>
          </cell>
          <cell r="G2611">
            <v>342140</v>
          </cell>
          <cell r="H2611">
            <v>1.39</v>
          </cell>
          <cell r="I2611">
            <v>43465</v>
          </cell>
        </row>
        <row r="2612">
          <cell r="A2612" t="str">
            <v>CONCRETO PROFESIONAL DURACREP GC</v>
          </cell>
          <cell r="B2612">
            <v>3200</v>
          </cell>
          <cell r="C2612" t="str">
            <v>M3</v>
          </cell>
          <cell r="D2612">
            <v>501227</v>
          </cell>
          <cell r="E2612" t="str">
            <v>3500PSI</v>
          </cell>
          <cell r="F2612">
            <v>40135</v>
          </cell>
          <cell r="G2612">
            <v>360595</v>
          </cell>
          <cell r="H2612">
            <v>1.39</v>
          </cell>
          <cell r="I2612">
            <v>43465</v>
          </cell>
        </row>
        <row r="2613">
          <cell r="A2613" t="str">
            <v>CONDUCTIVIDAD Análisis Aguas Superficiales</v>
          </cell>
          <cell r="B2613">
            <v>105128</v>
          </cell>
          <cell r="C2613" t="str">
            <v>UNI</v>
          </cell>
          <cell r="D2613">
            <v>6810</v>
          </cell>
          <cell r="E2613">
            <v>0</v>
          </cell>
          <cell r="F2613">
            <v>42810</v>
          </cell>
          <cell r="G2613">
            <v>6247.5</v>
          </cell>
          <cell r="H2613">
            <v>1.0900000000000001</v>
          </cell>
          <cell r="I2613">
            <v>43465</v>
          </cell>
        </row>
        <row r="2614">
          <cell r="A2614" t="str">
            <v>CONDUCTOR ALUMINIO AWG 4/0</v>
          </cell>
          <cell r="B2614">
            <v>3692</v>
          </cell>
          <cell r="C2614" t="str">
            <v>ML</v>
          </cell>
          <cell r="D2614">
            <v>6516</v>
          </cell>
          <cell r="E2614">
            <v>0</v>
          </cell>
          <cell r="F2614">
            <v>41246</v>
          </cell>
          <cell r="G2614">
            <v>5012</v>
          </cell>
          <cell r="H2614">
            <v>1.3</v>
          </cell>
          <cell r="I2614">
            <v>43465</v>
          </cell>
        </row>
        <row r="2615">
          <cell r="A2615" t="str">
            <v>CONDUCTOS LAMINA GALV. CAL.22</v>
          </cell>
          <cell r="B2615">
            <v>2335</v>
          </cell>
          <cell r="C2615" t="str">
            <v>M2</v>
          </cell>
          <cell r="D2615">
            <v>107225</v>
          </cell>
          <cell r="E2615">
            <v>0</v>
          </cell>
          <cell r="F2615">
            <v>40024</v>
          </cell>
          <cell r="G2615">
            <v>77140</v>
          </cell>
          <cell r="H2615">
            <v>1.39</v>
          </cell>
          <cell r="I2615">
            <v>43465</v>
          </cell>
        </row>
        <row r="2616">
          <cell r="A2616" t="str">
            <v>CONDUCTOS LAMINA GALV. CAL.24</v>
          </cell>
          <cell r="B2616">
            <v>2258</v>
          </cell>
          <cell r="C2616" t="str">
            <v>M2</v>
          </cell>
          <cell r="D2616">
            <v>82232</v>
          </cell>
          <cell r="E2616">
            <v>0</v>
          </cell>
          <cell r="F2616">
            <v>40024</v>
          </cell>
          <cell r="G2616">
            <v>59160</v>
          </cell>
          <cell r="H2616">
            <v>1.39</v>
          </cell>
          <cell r="I2616">
            <v>43465</v>
          </cell>
        </row>
        <row r="2617">
          <cell r="A2617" t="str">
            <v>CONDULETA EN "T" Ø 2-EMT</v>
          </cell>
          <cell r="B2617">
            <v>105335</v>
          </cell>
          <cell r="C2617" t="str">
            <v>UNI</v>
          </cell>
          <cell r="D2617">
            <v>21339</v>
          </cell>
          <cell r="E2617">
            <v>0</v>
          </cell>
          <cell r="F2617">
            <v>41955</v>
          </cell>
          <cell r="G2617">
            <v>16936</v>
          </cell>
          <cell r="H2617">
            <v>1.26</v>
          </cell>
          <cell r="I2617">
            <v>43465</v>
          </cell>
        </row>
        <row r="2618">
          <cell r="A2618" t="str">
            <v>CONDULETA Ø 1" EN T CON ROSCA</v>
          </cell>
          <cell r="B2618">
            <v>105055</v>
          </cell>
          <cell r="C2618" t="str">
            <v>UNI</v>
          </cell>
          <cell r="D2618">
            <v>8568</v>
          </cell>
          <cell r="E2618">
            <v>0</v>
          </cell>
          <cell r="F2618">
            <v>41974</v>
          </cell>
          <cell r="G2618">
            <v>6800</v>
          </cell>
          <cell r="H2618">
            <v>1.26</v>
          </cell>
          <cell r="I2618">
            <v>43465</v>
          </cell>
        </row>
        <row r="2619">
          <cell r="A2619" t="str">
            <v>CONDULETA Ø 3/4" EN T CON ROSCA</v>
          </cell>
          <cell r="B2619">
            <v>105056</v>
          </cell>
          <cell r="C2619" t="str">
            <v>UNI</v>
          </cell>
          <cell r="D2619">
            <v>5040</v>
          </cell>
          <cell r="E2619">
            <v>0</v>
          </cell>
          <cell r="F2619">
            <v>41974</v>
          </cell>
          <cell r="G2619">
            <v>4000</v>
          </cell>
          <cell r="H2619">
            <v>1.26</v>
          </cell>
          <cell r="I2619">
            <v>43465</v>
          </cell>
        </row>
        <row r="2620">
          <cell r="A2620" t="str">
            <v>CONECTING BLOCK DE 4 PARES</v>
          </cell>
          <cell r="B2620">
            <v>9819</v>
          </cell>
          <cell r="C2620" t="str">
            <v>UNI</v>
          </cell>
          <cell r="D2620">
            <v>2225</v>
          </cell>
          <cell r="E2620">
            <v>0</v>
          </cell>
          <cell r="F2620">
            <v>40500</v>
          </cell>
          <cell r="G2620">
            <v>1624</v>
          </cell>
          <cell r="H2620">
            <v>1.37</v>
          </cell>
          <cell r="I2620">
            <v>43465</v>
          </cell>
        </row>
        <row r="2621">
          <cell r="A2621" t="str">
            <v>CONECTOR BASE DE ALUMINIO (6M)</v>
          </cell>
          <cell r="B2621">
            <v>103337</v>
          </cell>
          <cell r="C2621" t="str">
            <v>UNI</v>
          </cell>
          <cell r="D2621">
            <v>114682</v>
          </cell>
          <cell r="E2621">
            <v>0</v>
          </cell>
          <cell r="F2621">
            <v>43278</v>
          </cell>
          <cell r="G2621">
            <v>109221</v>
          </cell>
          <cell r="H2621">
            <v>1.05</v>
          </cell>
          <cell r="I2621">
            <v>43465</v>
          </cell>
        </row>
        <row r="2622">
          <cell r="A2622" t="str">
            <v>Conector bimetalico transicion de aluminio a cobre</v>
          </cell>
          <cell r="B2622">
            <v>107241</v>
          </cell>
          <cell r="C2622" t="str">
            <v>UNI</v>
          </cell>
          <cell r="D2622">
            <v>55654</v>
          </cell>
          <cell r="E2622">
            <v>0</v>
          </cell>
          <cell r="F2622">
            <v>43411</v>
          </cell>
          <cell r="G2622">
            <v>53004</v>
          </cell>
          <cell r="H2622">
            <v>1.05</v>
          </cell>
          <cell r="I2622">
            <v>43465</v>
          </cell>
        </row>
        <row r="2623">
          <cell r="A2623" t="str">
            <v>CONECTOR COBRE PARA VARILLA CW 5/8"</v>
          </cell>
          <cell r="B2623">
            <v>738</v>
          </cell>
          <cell r="C2623" t="str">
            <v>UNI</v>
          </cell>
          <cell r="D2623">
            <v>5623</v>
          </cell>
          <cell r="E2623">
            <v>0</v>
          </cell>
          <cell r="F2623">
            <v>43172</v>
          </cell>
          <cell r="G2623">
            <v>5355</v>
          </cell>
          <cell r="H2623">
            <v>1.05</v>
          </cell>
          <cell r="I2623">
            <v>43465</v>
          </cell>
        </row>
        <row r="2624">
          <cell r="A2624" t="str">
            <v>CONECTOR COBRE PARA VARILLA CW 5/8"</v>
          </cell>
          <cell r="B2624">
            <v>104111</v>
          </cell>
          <cell r="C2624" t="str">
            <v>UNI</v>
          </cell>
          <cell r="D2624">
            <v>5169</v>
          </cell>
          <cell r="E2624">
            <v>0</v>
          </cell>
          <cell r="F2624">
            <v>42459</v>
          </cell>
          <cell r="G2624">
            <v>4495</v>
          </cell>
          <cell r="H2624">
            <v>1.1499999999999999</v>
          </cell>
          <cell r="I2624">
            <v>43465</v>
          </cell>
        </row>
        <row r="2625">
          <cell r="A2625" t="str">
            <v>CONECTOR CUÑA CON ESTRIBO 4/0 - 2 AWG</v>
          </cell>
          <cell r="B2625">
            <v>105015</v>
          </cell>
          <cell r="C2625" t="str">
            <v>UNI</v>
          </cell>
          <cell r="D2625">
            <v>12878</v>
          </cell>
          <cell r="E2625">
            <v>0</v>
          </cell>
          <cell r="F2625">
            <v>43172</v>
          </cell>
          <cell r="G2625">
            <v>12265</v>
          </cell>
          <cell r="H2625">
            <v>1.05</v>
          </cell>
          <cell r="I2625">
            <v>43465</v>
          </cell>
        </row>
        <row r="2626">
          <cell r="A2626" t="str">
            <v>CONECTOR DE COMPRESIÓN RANURAS</v>
          </cell>
          <cell r="B2626">
            <v>105013</v>
          </cell>
          <cell r="C2626" t="str">
            <v>UNI</v>
          </cell>
          <cell r="D2626">
            <v>3686</v>
          </cell>
          <cell r="E2626">
            <v>0</v>
          </cell>
          <cell r="F2626">
            <v>43172</v>
          </cell>
          <cell r="G2626">
            <v>3510.5</v>
          </cell>
          <cell r="H2626">
            <v>1.05</v>
          </cell>
          <cell r="I2626">
            <v>43465</v>
          </cell>
        </row>
        <row r="2627">
          <cell r="A2627" t="str">
            <v>CONECTOR DE CORAZA RECTO 11/2"</v>
          </cell>
          <cell r="B2627">
            <v>106182</v>
          </cell>
          <cell r="C2627" t="str">
            <v>UNI</v>
          </cell>
          <cell r="D2627">
            <v>9320</v>
          </cell>
          <cell r="E2627">
            <v>0</v>
          </cell>
          <cell r="F2627">
            <v>42842</v>
          </cell>
          <cell r="G2627">
            <v>8550</v>
          </cell>
          <cell r="H2627">
            <v>1.0900000000000001</v>
          </cell>
          <cell r="I2627">
            <v>43465</v>
          </cell>
        </row>
        <row r="2628">
          <cell r="A2628" t="str">
            <v>CONECTOR DE PERFORACIÓN</v>
          </cell>
          <cell r="B2628">
            <v>106112</v>
          </cell>
          <cell r="C2628" t="str">
            <v>UNI</v>
          </cell>
          <cell r="D2628">
            <v>8174</v>
          </cell>
          <cell r="E2628">
            <v>0</v>
          </cell>
          <cell r="F2628">
            <v>42776</v>
          </cell>
          <cell r="G2628">
            <v>7499.4</v>
          </cell>
          <cell r="H2628">
            <v>1.0900000000000001</v>
          </cell>
          <cell r="I2628">
            <v>43465</v>
          </cell>
        </row>
        <row r="2629">
          <cell r="A2629" t="str">
            <v>Conector de Resorte y rosca empalme</v>
          </cell>
          <cell r="B2629">
            <v>105337</v>
          </cell>
          <cell r="C2629" t="str">
            <v>UNI</v>
          </cell>
          <cell r="D2629">
            <v>631</v>
          </cell>
          <cell r="E2629">
            <v>0</v>
          </cell>
          <cell r="F2629">
            <v>43245</v>
          </cell>
          <cell r="G2629">
            <v>601</v>
          </cell>
          <cell r="H2629">
            <v>1.05</v>
          </cell>
          <cell r="I2629">
            <v>43465</v>
          </cell>
        </row>
        <row r="2630">
          <cell r="A2630" t="str">
            <v>CONECTOR DE ROSCA PARA EMPALME DE</v>
          </cell>
          <cell r="B2630">
            <v>104699</v>
          </cell>
          <cell r="C2630" t="str">
            <v>UNI</v>
          </cell>
          <cell r="D2630">
            <v>156</v>
          </cell>
          <cell r="E2630">
            <v>0</v>
          </cell>
          <cell r="F2630">
            <v>43181</v>
          </cell>
          <cell r="G2630">
            <v>149</v>
          </cell>
          <cell r="H2630">
            <v>1.05</v>
          </cell>
          <cell r="I2630">
            <v>43465</v>
          </cell>
        </row>
        <row r="2631">
          <cell r="A2631" t="str">
            <v>CONECTOR PARA CORAZA 3/4"</v>
          </cell>
          <cell r="B2631">
            <v>104104</v>
          </cell>
          <cell r="C2631" t="str">
            <v>UNI</v>
          </cell>
          <cell r="D2631">
            <v>3367</v>
          </cell>
          <cell r="E2631">
            <v>0</v>
          </cell>
          <cell r="F2631">
            <v>43279</v>
          </cell>
          <cell r="G2631">
            <v>3207</v>
          </cell>
          <cell r="H2631">
            <v>1.05</v>
          </cell>
          <cell r="I2631">
            <v>43465</v>
          </cell>
        </row>
        <row r="2632">
          <cell r="A2632" t="str">
            <v>CONECTOR PARA CORAZA 3/4"RECTO</v>
          </cell>
          <cell r="B2632">
            <v>104173</v>
          </cell>
          <cell r="C2632" t="str">
            <v>UNI</v>
          </cell>
          <cell r="D2632">
            <v>2948</v>
          </cell>
          <cell r="E2632">
            <v>0</v>
          </cell>
          <cell r="F2632">
            <v>40778</v>
          </cell>
          <cell r="G2632">
            <v>2200</v>
          </cell>
          <cell r="H2632">
            <v>1.34</v>
          </cell>
          <cell r="I2632">
            <v>43465</v>
          </cell>
        </row>
        <row r="2633">
          <cell r="A2633" t="str">
            <v>CONECTOR PARA CORAZA LIQUID TAPE 3/4"</v>
          </cell>
          <cell r="B2633">
            <v>104176</v>
          </cell>
          <cell r="C2633" t="str">
            <v>UNI</v>
          </cell>
          <cell r="D2633">
            <v>3662</v>
          </cell>
          <cell r="E2633">
            <v>0</v>
          </cell>
          <cell r="F2633">
            <v>40780</v>
          </cell>
          <cell r="G2633">
            <v>2733</v>
          </cell>
          <cell r="H2633">
            <v>1.34</v>
          </cell>
          <cell r="I2633">
            <v>43465</v>
          </cell>
        </row>
        <row r="2634">
          <cell r="A2634" t="str">
            <v>CONECTOR PARA POLICARBONATO (12M)</v>
          </cell>
          <cell r="B2634">
            <v>103338</v>
          </cell>
          <cell r="C2634" t="str">
            <v>UNI</v>
          </cell>
          <cell r="D2634">
            <v>129011</v>
          </cell>
          <cell r="E2634">
            <v>0</v>
          </cell>
          <cell r="F2634">
            <v>43278</v>
          </cell>
          <cell r="G2634">
            <v>122868</v>
          </cell>
          <cell r="H2634">
            <v>1.05</v>
          </cell>
          <cell r="I2634">
            <v>43465</v>
          </cell>
        </row>
        <row r="2635">
          <cell r="A2635" t="str">
            <v>CONECTOR RESORTE AZUL ECO</v>
          </cell>
          <cell r="B2635">
            <v>3562</v>
          </cell>
          <cell r="C2635" t="str">
            <v>UNI</v>
          </cell>
          <cell r="D2635">
            <v>2303</v>
          </cell>
          <cell r="E2635" t="str">
            <v>99NK30</v>
          </cell>
          <cell r="F2635">
            <v>40428</v>
          </cell>
          <cell r="G2635">
            <v>1681</v>
          </cell>
          <cell r="H2635">
            <v>1.37</v>
          </cell>
          <cell r="I2635">
            <v>43465</v>
          </cell>
        </row>
        <row r="2636">
          <cell r="A2636" t="str">
            <v>CONECTOR SC AMP MM LIGHT CRIMP</v>
          </cell>
          <cell r="B2636">
            <v>3444</v>
          </cell>
          <cell r="C2636" t="str">
            <v>UNI</v>
          </cell>
          <cell r="D2636">
            <v>61171</v>
          </cell>
          <cell r="E2636" t="str">
            <v>0-0503692-1</v>
          </cell>
          <cell r="F2636">
            <v>40499</v>
          </cell>
          <cell r="G2636">
            <v>44650</v>
          </cell>
          <cell r="H2636">
            <v>1.37</v>
          </cell>
          <cell r="I2636">
            <v>43465</v>
          </cell>
        </row>
        <row r="2637">
          <cell r="A2637" t="str">
            <v>CONECTOR SC AMP MM LIGHT CRIMP PLUS</v>
          </cell>
          <cell r="B2637">
            <v>3445</v>
          </cell>
          <cell r="C2637" t="str">
            <v>UNI</v>
          </cell>
          <cell r="D2637">
            <v>61561</v>
          </cell>
          <cell r="E2637" t="str">
            <v>0-0492643-1</v>
          </cell>
          <cell r="F2637">
            <v>40500</v>
          </cell>
          <cell r="G2637">
            <v>44935</v>
          </cell>
          <cell r="H2637">
            <v>1.37</v>
          </cell>
          <cell r="I2637">
            <v>43465</v>
          </cell>
        </row>
        <row r="2638">
          <cell r="A2638" t="str">
            <v>CONECTOR ST AMP INSERT PARA FACE PLATE</v>
          </cell>
          <cell r="B2638">
            <v>3442</v>
          </cell>
          <cell r="C2638" t="str">
            <v>UNI</v>
          </cell>
          <cell r="D2638">
            <v>24111</v>
          </cell>
          <cell r="E2638" t="str">
            <v>0-0406343-X</v>
          </cell>
          <cell r="F2638">
            <v>40500</v>
          </cell>
          <cell r="G2638">
            <v>17599</v>
          </cell>
          <cell r="H2638">
            <v>1.37</v>
          </cell>
          <cell r="I2638">
            <v>43465</v>
          </cell>
        </row>
        <row r="2639">
          <cell r="A2639" t="str">
            <v>CONECTOR ST AMP MM EPOXI</v>
          </cell>
          <cell r="B2639">
            <v>3441</v>
          </cell>
          <cell r="C2639" t="str">
            <v>UNI</v>
          </cell>
          <cell r="D2639">
            <v>53248</v>
          </cell>
          <cell r="E2639" t="str">
            <v>0-0501380</v>
          </cell>
          <cell r="F2639">
            <v>40500</v>
          </cell>
          <cell r="G2639">
            <v>38867</v>
          </cell>
          <cell r="H2639">
            <v>1.37</v>
          </cell>
          <cell r="I2639">
            <v>43465</v>
          </cell>
        </row>
        <row r="2640">
          <cell r="A2640" t="str">
            <v>CONECTOR ST AMP MM LIGHT CRIMP</v>
          </cell>
          <cell r="B2640">
            <v>3443</v>
          </cell>
          <cell r="C2640" t="str">
            <v>UNI</v>
          </cell>
          <cell r="D2640">
            <v>45210</v>
          </cell>
          <cell r="E2640" t="str">
            <v>0-0492168-1</v>
          </cell>
          <cell r="F2640">
            <v>40500</v>
          </cell>
          <cell r="G2640">
            <v>33000</v>
          </cell>
          <cell r="H2640">
            <v>1.37</v>
          </cell>
          <cell r="I2640">
            <v>43465</v>
          </cell>
        </row>
        <row r="2641">
          <cell r="A2641" t="str">
            <v>CONECTOR TERMINAL COMPRE. TIPO PALA 2</v>
          </cell>
          <cell r="B2641">
            <v>105011</v>
          </cell>
          <cell r="C2641" t="str">
            <v>UNI</v>
          </cell>
          <cell r="D2641">
            <v>5465</v>
          </cell>
          <cell r="E2641">
            <v>0</v>
          </cell>
          <cell r="F2641">
            <v>43185</v>
          </cell>
          <cell r="G2641">
            <v>5205</v>
          </cell>
          <cell r="H2641">
            <v>1.05</v>
          </cell>
          <cell r="I2641">
            <v>43465</v>
          </cell>
        </row>
        <row r="2642">
          <cell r="A2642" t="str">
            <v>CONECTOR TIPO BASTAGO SERIE SC</v>
          </cell>
          <cell r="B2642">
            <v>104030</v>
          </cell>
          <cell r="C2642" t="str">
            <v>UNI</v>
          </cell>
          <cell r="D2642">
            <v>29212</v>
          </cell>
          <cell r="E2642">
            <v>0</v>
          </cell>
          <cell r="F2642">
            <v>42902</v>
          </cell>
          <cell r="G2642">
            <v>26800</v>
          </cell>
          <cell r="H2642">
            <v>1.0900000000000001</v>
          </cell>
          <cell r="I2642">
            <v>43465</v>
          </cell>
        </row>
        <row r="2643">
          <cell r="A2643" t="str">
            <v>CONECTOR TIPO TORNILLO PUESTA A</v>
          </cell>
          <cell r="B2643">
            <v>105014</v>
          </cell>
          <cell r="C2643" t="str">
            <v>UNI</v>
          </cell>
          <cell r="D2643">
            <v>5382</v>
          </cell>
          <cell r="E2643">
            <v>0</v>
          </cell>
          <cell r="F2643">
            <v>43181</v>
          </cell>
          <cell r="G2643">
            <v>5126</v>
          </cell>
          <cell r="H2643">
            <v>1.05</v>
          </cell>
          <cell r="I2643">
            <v>43465</v>
          </cell>
        </row>
        <row r="2644">
          <cell r="A2644" t="str">
            <v>CONECTOR TUBULAR 1/0</v>
          </cell>
          <cell r="B2644">
            <v>3733</v>
          </cell>
          <cell r="C2644" t="str">
            <v>UNI</v>
          </cell>
          <cell r="D2644">
            <v>2940</v>
          </cell>
          <cell r="E2644" t="str">
            <v>76CT1/0</v>
          </cell>
          <cell r="F2644">
            <v>43367</v>
          </cell>
          <cell r="G2644">
            <v>2800</v>
          </cell>
          <cell r="H2644">
            <v>1.05</v>
          </cell>
          <cell r="I2644">
            <v>43465</v>
          </cell>
        </row>
        <row r="2645">
          <cell r="A2645" t="str">
            <v>CONECTOR UNITARIO RELLENO</v>
          </cell>
          <cell r="B2645">
            <v>3392</v>
          </cell>
          <cell r="C2645" t="str">
            <v>UNI</v>
          </cell>
          <cell r="D2645">
            <v>481</v>
          </cell>
          <cell r="E2645">
            <v>0</v>
          </cell>
          <cell r="F2645">
            <v>43230</v>
          </cell>
          <cell r="G2645">
            <v>458</v>
          </cell>
          <cell r="H2645">
            <v>1.05</v>
          </cell>
          <cell r="I2645">
            <v>43465</v>
          </cell>
        </row>
        <row r="2646">
          <cell r="A2646" t="str">
            <v>CONECTOR UNITARIO RELLENO 200 PARES</v>
          </cell>
          <cell r="B2646">
            <v>3552</v>
          </cell>
          <cell r="C2646" t="str">
            <v>UNI</v>
          </cell>
          <cell r="D2646">
            <v>76282</v>
          </cell>
          <cell r="E2646">
            <v>0</v>
          </cell>
          <cell r="F2646">
            <v>40428</v>
          </cell>
          <cell r="G2646">
            <v>55680</v>
          </cell>
          <cell r="H2646">
            <v>1.37</v>
          </cell>
          <cell r="I2646">
            <v>43465</v>
          </cell>
        </row>
        <row r="2647">
          <cell r="A2647" t="str">
            <v>CONECTOR x 5.90 MARQUESINAS LAMINA</v>
          </cell>
          <cell r="B2647">
            <v>102917</v>
          </cell>
          <cell r="C2647" t="str">
            <v>UNI</v>
          </cell>
          <cell r="D2647">
            <v>91560</v>
          </cell>
          <cell r="E2647" t="str">
            <v>76CT1/0</v>
          </cell>
          <cell r="F2647">
            <v>42976</v>
          </cell>
          <cell r="G2647">
            <v>84000</v>
          </cell>
          <cell r="H2647">
            <v>1.0900000000000001</v>
          </cell>
          <cell r="I2647">
            <v>43465</v>
          </cell>
        </row>
        <row r="2648">
          <cell r="A2648" t="str">
            <v>CONECTORRESORTADO</v>
          </cell>
          <cell r="B2648">
            <v>103218</v>
          </cell>
          <cell r="C2648" t="str">
            <v>UNI</v>
          </cell>
          <cell r="D2648">
            <v>555</v>
          </cell>
          <cell r="E2648">
            <v>0</v>
          </cell>
          <cell r="F2648">
            <v>43230</v>
          </cell>
          <cell r="G2648">
            <v>529</v>
          </cell>
          <cell r="H2648">
            <v>1.05</v>
          </cell>
          <cell r="I2648">
            <v>43465</v>
          </cell>
        </row>
        <row r="2649">
          <cell r="A2649" t="str">
            <v>ConectorTerminal de Compresión Tipo vastago</v>
          </cell>
          <cell r="B2649">
            <v>106762</v>
          </cell>
          <cell r="C2649" t="str">
            <v>UNI</v>
          </cell>
          <cell r="D2649">
            <v>52851</v>
          </cell>
          <cell r="E2649">
            <v>0</v>
          </cell>
          <cell r="F2649">
            <v>43182</v>
          </cell>
          <cell r="G2649">
            <v>50334</v>
          </cell>
          <cell r="H2649">
            <v>1.05</v>
          </cell>
          <cell r="I2649">
            <v>43465</v>
          </cell>
        </row>
        <row r="2650">
          <cell r="A2650" t="str">
            <v>CONEX. NO Res.A/DUCTO+Acom.½ "</v>
          </cell>
          <cell r="B2650">
            <v>2214</v>
          </cell>
          <cell r="C2650" t="str">
            <v>UNI</v>
          </cell>
          <cell r="D2650">
            <v>128686</v>
          </cell>
          <cell r="E2650" t="str">
            <v>Desde nicho</v>
          </cell>
          <cell r="F2650">
            <v>39892</v>
          </cell>
          <cell r="G2650">
            <v>92580</v>
          </cell>
          <cell r="H2650">
            <v>1.39</v>
          </cell>
          <cell r="I2650">
            <v>43465</v>
          </cell>
        </row>
        <row r="2651">
          <cell r="A2651" t="str">
            <v>CONEXION ACOMETIDA</v>
          </cell>
          <cell r="B2651">
            <v>425</v>
          </cell>
          <cell r="C2651" t="str">
            <v>UNI</v>
          </cell>
          <cell r="D2651">
            <v>115026</v>
          </cell>
          <cell r="E2651">
            <v>0</v>
          </cell>
          <cell r="F2651">
            <v>40812</v>
          </cell>
          <cell r="G2651">
            <v>85840</v>
          </cell>
          <cell r="H2651">
            <v>1.34</v>
          </cell>
          <cell r="I2651">
            <v>43465</v>
          </cell>
        </row>
        <row r="2652">
          <cell r="A2652" t="str">
            <v>CONEXION DE DESCARGA</v>
          </cell>
          <cell r="B2652">
            <v>105940</v>
          </cell>
          <cell r="C2652" t="str">
            <v>GL</v>
          </cell>
          <cell r="D2652">
            <v>269667</v>
          </cell>
          <cell r="E2652">
            <v>0</v>
          </cell>
          <cell r="F2652">
            <v>42828</v>
          </cell>
          <cell r="G2652">
            <v>247401</v>
          </cell>
          <cell r="H2652">
            <v>1.0900000000000001</v>
          </cell>
          <cell r="I2652">
            <v>43465</v>
          </cell>
        </row>
        <row r="2653">
          <cell r="A2653" t="str">
            <v>CONEXION DE SUCCION</v>
          </cell>
          <cell r="B2653">
            <v>105939</v>
          </cell>
          <cell r="C2653" t="str">
            <v>GL</v>
          </cell>
          <cell r="D2653">
            <v>963097</v>
          </cell>
          <cell r="E2653">
            <v>0</v>
          </cell>
          <cell r="F2653">
            <v>42828</v>
          </cell>
          <cell r="G2653">
            <v>883575</v>
          </cell>
          <cell r="H2653">
            <v>1.0900000000000001</v>
          </cell>
          <cell r="I2653">
            <v>43465</v>
          </cell>
        </row>
        <row r="2654">
          <cell r="A2654" t="str">
            <v>CONEXION GASODOMESTICO</v>
          </cell>
          <cell r="B2654">
            <v>3826</v>
          </cell>
          <cell r="C2654" t="str">
            <v>ML</v>
          </cell>
          <cell r="D2654">
            <v>41700</v>
          </cell>
          <cell r="E2654" t="str">
            <v>Acero Flexom</v>
          </cell>
          <cell r="F2654">
            <v>40121</v>
          </cell>
          <cell r="G2654">
            <v>30000</v>
          </cell>
          <cell r="H2654">
            <v>1.39</v>
          </cell>
          <cell r="I2654">
            <v>43465</v>
          </cell>
        </row>
        <row r="2655">
          <cell r="A2655" t="str">
            <v>CONEXION MOTOBOMBA</v>
          </cell>
          <cell r="B2655">
            <v>105954</v>
          </cell>
          <cell r="C2655" t="str">
            <v>GL</v>
          </cell>
          <cell r="D2655">
            <v>429833</v>
          </cell>
          <cell r="E2655">
            <v>0</v>
          </cell>
          <cell r="F2655">
            <v>42828</v>
          </cell>
          <cell r="G2655">
            <v>394342</v>
          </cell>
          <cell r="H2655">
            <v>1.0900000000000001</v>
          </cell>
          <cell r="I2655">
            <v>43465</v>
          </cell>
        </row>
        <row r="2656">
          <cell r="A2656" t="str">
            <v>CONEXION NO RESIDENCIAL</v>
          </cell>
          <cell r="B2656">
            <v>1595</v>
          </cell>
          <cell r="C2656" t="str">
            <v>UNI</v>
          </cell>
          <cell r="D2656">
            <v>126185</v>
          </cell>
          <cell r="E2656">
            <v>0</v>
          </cell>
          <cell r="F2656">
            <v>39511</v>
          </cell>
          <cell r="G2656">
            <v>85840</v>
          </cell>
          <cell r="H2656">
            <v>1.47</v>
          </cell>
          <cell r="I2656">
            <v>43465</v>
          </cell>
        </row>
        <row r="2657">
          <cell r="A2657" t="str">
            <v>CONEXION Res. E-1</v>
          </cell>
          <cell r="B2657">
            <v>1596</v>
          </cell>
          <cell r="C2657" t="str">
            <v>UNI</v>
          </cell>
          <cell r="D2657">
            <v>126185</v>
          </cell>
          <cell r="E2657">
            <v>0</v>
          </cell>
          <cell r="F2657">
            <v>39511</v>
          </cell>
          <cell r="G2657">
            <v>85840</v>
          </cell>
          <cell r="H2657">
            <v>1.47</v>
          </cell>
          <cell r="I2657">
            <v>43465</v>
          </cell>
        </row>
        <row r="2658">
          <cell r="A2658" t="str">
            <v>CONEXION Res. E-2</v>
          </cell>
          <cell r="B2658">
            <v>1597</v>
          </cell>
          <cell r="C2658" t="str">
            <v>UNI</v>
          </cell>
          <cell r="D2658">
            <v>126185</v>
          </cell>
          <cell r="E2658">
            <v>0</v>
          </cell>
          <cell r="F2658">
            <v>39511</v>
          </cell>
          <cell r="G2658">
            <v>85840</v>
          </cell>
          <cell r="H2658">
            <v>1.47</v>
          </cell>
          <cell r="I2658">
            <v>43465</v>
          </cell>
        </row>
        <row r="2659">
          <cell r="A2659" t="str">
            <v>CONEXION Res. E-3</v>
          </cell>
          <cell r="B2659">
            <v>1598</v>
          </cell>
          <cell r="C2659" t="str">
            <v>UNI</v>
          </cell>
          <cell r="D2659">
            <v>126185</v>
          </cell>
          <cell r="E2659">
            <v>0</v>
          </cell>
          <cell r="F2659">
            <v>39511</v>
          </cell>
          <cell r="G2659">
            <v>85840</v>
          </cell>
          <cell r="H2659">
            <v>1.47</v>
          </cell>
          <cell r="I2659">
            <v>43465</v>
          </cell>
        </row>
        <row r="2660">
          <cell r="A2660" t="str">
            <v>CONEXION Res. E-4</v>
          </cell>
          <cell r="B2660">
            <v>1599</v>
          </cell>
          <cell r="C2660" t="str">
            <v>UNI</v>
          </cell>
          <cell r="D2660">
            <v>125717</v>
          </cell>
          <cell r="E2660">
            <v>0</v>
          </cell>
          <cell r="F2660">
            <v>39511</v>
          </cell>
          <cell r="G2660">
            <v>85522</v>
          </cell>
          <cell r="H2660">
            <v>1.47</v>
          </cell>
          <cell r="I2660">
            <v>43465</v>
          </cell>
        </row>
        <row r="2661">
          <cell r="A2661" t="str">
            <v>CONEXION Res. E-5</v>
          </cell>
          <cell r="B2661">
            <v>3571</v>
          </cell>
          <cell r="C2661" t="str">
            <v>UNI</v>
          </cell>
          <cell r="D2661">
            <v>122777</v>
          </cell>
          <cell r="E2661">
            <v>0</v>
          </cell>
          <cell r="F2661">
            <v>39659</v>
          </cell>
          <cell r="G2661">
            <v>83522</v>
          </cell>
          <cell r="H2661">
            <v>1.47</v>
          </cell>
          <cell r="I2661">
            <v>43465</v>
          </cell>
        </row>
        <row r="2662">
          <cell r="A2662" t="str">
            <v>CONEXION Res. E-6</v>
          </cell>
          <cell r="B2662">
            <v>1601</v>
          </cell>
          <cell r="C2662" t="str">
            <v>UNI</v>
          </cell>
          <cell r="D2662">
            <v>122777</v>
          </cell>
          <cell r="E2662">
            <v>0</v>
          </cell>
          <cell r="F2662">
            <v>39511</v>
          </cell>
          <cell r="G2662">
            <v>83522</v>
          </cell>
          <cell r="H2662">
            <v>1.47</v>
          </cell>
          <cell r="I2662">
            <v>43465</v>
          </cell>
        </row>
        <row r="2663">
          <cell r="A2663" t="str">
            <v>CONJUNTO BOQUILLA CHORRO Piscina</v>
          </cell>
          <cell r="B2663">
            <v>107147</v>
          </cell>
          <cell r="C2663" t="str">
            <v>UNI</v>
          </cell>
          <cell r="D2663">
            <v>909011</v>
          </cell>
          <cell r="E2663">
            <v>0</v>
          </cell>
          <cell r="F2663">
            <v>43396</v>
          </cell>
          <cell r="G2663">
            <v>865725</v>
          </cell>
          <cell r="H2663">
            <v>1.05</v>
          </cell>
          <cell r="I2663">
            <v>43465</v>
          </cell>
        </row>
        <row r="2664">
          <cell r="A2664" t="str">
            <v>CONMUTABLE AVE</v>
          </cell>
          <cell r="B2664">
            <v>763</v>
          </cell>
          <cell r="C2664" t="str">
            <v>UNI</v>
          </cell>
          <cell r="D2664">
            <v>6901</v>
          </cell>
          <cell r="E2664">
            <v>402</v>
          </cell>
          <cell r="F2664">
            <v>40177</v>
          </cell>
          <cell r="G2664">
            <v>4965</v>
          </cell>
          <cell r="H2664">
            <v>1.39</v>
          </cell>
          <cell r="I2664">
            <v>43465</v>
          </cell>
        </row>
        <row r="2665">
          <cell r="A2665" t="str">
            <v>CONMUTABLE DOBLE Pil. Clas.C L/NEX</v>
          </cell>
          <cell r="B2665">
            <v>1738</v>
          </cell>
          <cell r="C2665" t="str">
            <v>UNI</v>
          </cell>
          <cell r="D2665">
            <v>46246</v>
          </cell>
          <cell r="E2665" t="str">
            <v>LX-202CL</v>
          </cell>
          <cell r="F2665">
            <v>40428</v>
          </cell>
          <cell r="G2665">
            <v>33756</v>
          </cell>
          <cell r="H2665">
            <v>1.37</v>
          </cell>
          <cell r="I2665">
            <v>43465</v>
          </cell>
        </row>
        <row r="2666">
          <cell r="A2666" t="str">
            <v>CONMUTABLE LUZ PILOTO DEKO L/NEX</v>
          </cell>
          <cell r="B2666">
            <v>1727</v>
          </cell>
          <cell r="C2666" t="str">
            <v>UNI</v>
          </cell>
          <cell r="D2666">
            <v>37949</v>
          </cell>
          <cell r="E2666" t="str">
            <v>DK2BL+DKT2B</v>
          </cell>
          <cell r="F2666">
            <v>40428</v>
          </cell>
          <cell r="G2666">
            <v>27700</v>
          </cell>
          <cell r="H2666">
            <v>1.37</v>
          </cell>
          <cell r="I2666">
            <v>43465</v>
          </cell>
        </row>
        <row r="2667">
          <cell r="A2667" t="str">
            <v>CONMUTABLE Senc. Blc.DEKO L/NEX</v>
          </cell>
          <cell r="B2667">
            <v>1702</v>
          </cell>
          <cell r="C2667" t="str">
            <v>UNI</v>
          </cell>
          <cell r="D2667">
            <v>25901</v>
          </cell>
          <cell r="E2667" t="str">
            <v>DK-2B+DKT2B</v>
          </cell>
          <cell r="F2667">
            <v>40428</v>
          </cell>
          <cell r="G2667">
            <v>18906</v>
          </cell>
          <cell r="H2667">
            <v>1.37</v>
          </cell>
          <cell r="I2667">
            <v>43465</v>
          </cell>
        </row>
        <row r="2668">
          <cell r="A2668" t="str">
            <v>CONMUTABLE Senc. Clas.C L/NEX</v>
          </cell>
          <cell r="B2668">
            <v>1640</v>
          </cell>
          <cell r="C2668" t="str">
            <v>UNI</v>
          </cell>
          <cell r="D2668">
            <v>10171</v>
          </cell>
          <cell r="E2668" t="str">
            <v>LX-020C</v>
          </cell>
          <cell r="F2668">
            <v>40428</v>
          </cell>
          <cell r="G2668">
            <v>7424</v>
          </cell>
          <cell r="H2668">
            <v>1.37</v>
          </cell>
          <cell r="I2668">
            <v>43465</v>
          </cell>
        </row>
        <row r="2669">
          <cell r="A2669" t="str">
            <v>CONMUTABLE Senc. Pil.Clas. L/NEX</v>
          </cell>
          <cell r="B2669">
            <v>1644</v>
          </cell>
          <cell r="C2669" t="str">
            <v>UNI</v>
          </cell>
          <cell r="D2669">
            <v>19007</v>
          </cell>
          <cell r="E2669" t="str">
            <v>LX-020CL</v>
          </cell>
          <cell r="F2669">
            <v>40428</v>
          </cell>
          <cell r="G2669">
            <v>13874</v>
          </cell>
          <cell r="H2669">
            <v>1.37</v>
          </cell>
          <cell r="I2669">
            <v>43465</v>
          </cell>
        </row>
        <row r="2670">
          <cell r="A2670" t="str">
            <v>CONMUTABLE Triple Pil. ABITARE AVE</v>
          </cell>
          <cell r="B2670">
            <v>1769</v>
          </cell>
          <cell r="C2670" t="str">
            <v>UNI</v>
          </cell>
          <cell r="D2670">
            <v>25490</v>
          </cell>
          <cell r="E2670" t="str">
            <v>923LP</v>
          </cell>
          <cell r="F2670">
            <v>40428</v>
          </cell>
          <cell r="G2670">
            <v>18606</v>
          </cell>
          <cell r="H2670">
            <v>1.37</v>
          </cell>
          <cell r="I2670">
            <v>43465</v>
          </cell>
        </row>
        <row r="2671">
          <cell r="A2671" t="str">
            <v>CONMUTABLE Triple Pil.Clas.C L/NEX</v>
          </cell>
          <cell r="B2671">
            <v>1739</v>
          </cell>
          <cell r="C2671" t="str">
            <v>UNI</v>
          </cell>
          <cell r="D2671">
            <v>46405</v>
          </cell>
          <cell r="E2671" t="str">
            <v>LX-222CL</v>
          </cell>
          <cell r="F2671">
            <v>40428</v>
          </cell>
          <cell r="G2671">
            <v>33872</v>
          </cell>
          <cell r="H2671">
            <v>1.37</v>
          </cell>
          <cell r="I2671">
            <v>43465</v>
          </cell>
        </row>
        <row r="2672">
          <cell r="A2672" t="str">
            <v>Cono Camara I-1000 Concentrico</v>
          </cell>
          <cell r="B2672">
            <v>106950</v>
          </cell>
          <cell r="C2672" t="str">
            <v>UNI</v>
          </cell>
          <cell r="D2672">
            <v>959102</v>
          </cell>
          <cell r="E2672">
            <v>0</v>
          </cell>
          <cell r="F2672">
            <v>43337</v>
          </cell>
          <cell r="G2672">
            <v>913430</v>
          </cell>
          <cell r="H2672">
            <v>1.05</v>
          </cell>
          <cell r="I2672">
            <v>43465</v>
          </cell>
        </row>
        <row r="2673">
          <cell r="A2673" t="str">
            <v>Cono concentrico pozo 1.2*0.6 h=0.75 prefab **</v>
          </cell>
          <cell r="B2673">
            <v>106980</v>
          </cell>
          <cell r="C2673" t="str">
            <v>UNI</v>
          </cell>
          <cell r="D2673">
            <v>569647</v>
          </cell>
          <cell r="E2673">
            <v>0</v>
          </cell>
          <cell r="F2673">
            <v>43343</v>
          </cell>
          <cell r="G2673">
            <v>542521</v>
          </cell>
          <cell r="H2673">
            <v>1.05</v>
          </cell>
          <cell r="I2673">
            <v>43465</v>
          </cell>
        </row>
        <row r="2674">
          <cell r="A2674" t="str">
            <v>CONO DE ABRAHAMS (SLUM Concr)</v>
          </cell>
          <cell r="B2674">
            <v>2628</v>
          </cell>
          <cell r="C2674" t="str">
            <v>SM</v>
          </cell>
          <cell r="D2674">
            <v>7336</v>
          </cell>
          <cell r="E2674">
            <v>0</v>
          </cell>
          <cell r="F2674">
            <v>40150</v>
          </cell>
          <cell r="G2674">
            <v>5278</v>
          </cell>
          <cell r="H2674">
            <v>1.39</v>
          </cell>
          <cell r="I2674">
            <v>43465</v>
          </cell>
        </row>
        <row r="2675">
          <cell r="A2675" t="str">
            <v>CONO DE ABRAMS (Alquiler)</v>
          </cell>
          <cell r="B2675">
            <v>2137</v>
          </cell>
          <cell r="C2675" t="str">
            <v>DD</v>
          </cell>
          <cell r="D2675">
            <v>919</v>
          </cell>
          <cell r="E2675">
            <v>0</v>
          </cell>
          <cell r="F2675">
            <v>43172</v>
          </cell>
          <cell r="G2675">
            <v>875</v>
          </cell>
          <cell r="H2675">
            <v>1.05</v>
          </cell>
          <cell r="I2675">
            <v>43465</v>
          </cell>
        </row>
        <row r="2676">
          <cell r="A2676" t="str">
            <v>Cono excentrico pozo 1.2*0.6 h=0.75 prefab **</v>
          </cell>
          <cell r="B2676">
            <v>100644</v>
          </cell>
          <cell r="C2676" t="str">
            <v>UNI</v>
          </cell>
          <cell r="D2676">
            <v>264115</v>
          </cell>
          <cell r="E2676" t="str">
            <v>MTPA-60</v>
          </cell>
          <cell r="F2676">
            <v>39665</v>
          </cell>
          <cell r="G2676">
            <v>179670</v>
          </cell>
          <cell r="H2676">
            <v>1.47</v>
          </cell>
          <cell r="I2676">
            <v>43465</v>
          </cell>
        </row>
        <row r="2677">
          <cell r="A2677" t="str">
            <v>CONO SEÑALIZACION H = 0.90 ML</v>
          </cell>
          <cell r="B2677">
            <v>3805</v>
          </cell>
          <cell r="C2677" t="str">
            <v>UNI</v>
          </cell>
          <cell r="D2677">
            <v>63210</v>
          </cell>
          <cell r="E2677" t="str">
            <v>.70</v>
          </cell>
          <cell r="F2677">
            <v>43266</v>
          </cell>
          <cell r="G2677">
            <v>60200</v>
          </cell>
          <cell r="H2677">
            <v>1.05</v>
          </cell>
          <cell r="I2677">
            <v>43465</v>
          </cell>
        </row>
        <row r="2678">
          <cell r="A2678" t="str">
            <v>CONSOLIDATION POINT AMP PARA CABLEADO</v>
          </cell>
          <cell r="B2678">
            <v>3432</v>
          </cell>
          <cell r="C2678" t="str">
            <v>UNI</v>
          </cell>
          <cell r="D2678">
            <v>1011398</v>
          </cell>
          <cell r="E2678" t="str">
            <v>0-0406771-1</v>
          </cell>
          <cell r="F2678">
            <v>40499</v>
          </cell>
          <cell r="G2678">
            <v>738247</v>
          </cell>
          <cell r="H2678">
            <v>1.37</v>
          </cell>
          <cell r="I2678">
            <v>43465</v>
          </cell>
        </row>
        <row r="2679">
          <cell r="A2679" t="str">
            <v>CONTACTOR 100044618 3RT 1025-1AN24</v>
          </cell>
          <cell r="B2679">
            <v>101678</v>
          </cell>
          <cell r="C2679" t="str">
            <v>UNI</v>
          </cell>
          <cell r="D2679">
            <v>195672</v>
          </cell>
          <cell r="E2679">
            <v>0</v>
          </cell>
          <cell r="F2679">
            <v>43362</v>
          </cell>
          <cell r="G2679">
            <v>186354</v>
          </cell>
          <cell r="H2679">
            <v>1.05</v>
          </cell>
          <cell r="I2679">
            <v>43465</v>
          </cell>
        </row>
        <row r="2680">
          <cell r="A2680" t="str">
            <v>CONTACTOR TRIPOLAR 32A AC BOBINA 220</v>
          </cell>
          <cell r="B2680">
            <v>104253</v>
          </cell>
          <cell r="C2680" t="str">
            <v>UNI</v>
          </cell>
          <cell r="D2680">
            <v>228648</v>
          </cell>
          <cell r="E2680">
            <v>0</v>
          </cell>
          <cell r="F2680">
            <v>43322</v>
          </cell>
          <cell r="G2680">
            <v>217760</v>
          </cell>
          <cell r="H2680">
            <v>1.05</v>
          </cell>
          <cell r="I2680">
            <v>43465</v>
          </cell>
        </row>
        <row r="2681">
          <cell r="A2681" t="str">
            <v>Contactor3x70Ampx220V CHINT-Tripolar</v>
          </cell>
          <cell r="B2681">
            <v>104058</v>
          </cell>
          <cell r="C2681" t="str">
            <v>UNI</v>
          </cell>
          <cell r="D2681">
            <v>248704</v>
          </cell>
          <cell r="E2681">
            <v>0</v>
          </cell>
          <cell r="F2681">
            <v>40666</v>
          </cell>
          <cell r="G2681">
            <v>185600</v>
          </cell>
          <cell r="H2681">
            <v>1.34</v>
          </cell>
          <cell r="I2681">
            <v>43465</v>
          </cell>
        </row>
        <row r="2682">
          <cell r="A2682" t="str">
            <v>Contactor3x70Ampx220V Telemecanic</v>
          </cell>
          <cell r="B2682">
            <v>104044</v>
          </cell>
          <cell r="C2682" t="str">
            <v>UNI</v>
          </cell>
          <cell r="D2682">
            <v>652848</v>
          </cell>
          <cell r="E2682">
            <v>0</v>
          </cell>
          <cell r="F2682">
            <v>40648</v>
          </cell>
          <cell r="G2682">
            <v>487200</v>
          </cell>
          <cell r="H2682">
            <v>1.34</v>
          </cell>
          <cell r="I2682">
            <v>43465</v>
          </cell>
        </row>
        <row r="2683">
          <cell r="A2683" t="str">
            <v>Contactor3x70Ampx220V Telemecanic</v>
          </cell>
          <cell r="B2683">
            <v>104057</v>
          </cell>
          <cell r="C2683" t="str">
            <v>UNI</v>
          </cell>
          <cell r="D2683">
            <v>652848</v>
          </cell>
          <cell r="E2683">
            <v>0</v>
          </cell>
          <cell r="F2683">
            <v>40648</v>
          </cell>
          <cell r="G2683">
            <v>487200</v>
          </cell>
          <cell r="H2683">
            <v>1.34</v>
          </cell>
          <cell r="I2683">
            <v>43465</v>
          </cell>
        </row>
        <row r="2684">
          <cell r="A2684" t="str">
            <v>ContenedorLanzamientoPeso(Sum+Instal) IAAF</v>
          </cell>
          <cell r="B2684">
            <v>105992</v>
          </cell>
          <cell r="C2684" t="str">
            <v>UNI</v>
          </cell>
          <cell r="D2684">
            <v>2125500</v>
          </cell>
          <cell r="E2684">
            <v>0</v>
          </cell>
          <cell r="F2684">
            <v>42829</v>
          </cell>
          <cell r="G2684">
            <v>1950000</v>
          </cell>
          <cell r="H2684">
            <v>1.0900000000000001</v>
          </cell>
          <cell r="I2684">
            <v>43465</v>
          </cell>
        </row>
        <row r="2685">
          <cell r="A2685" t="str">
            <v>CONTRAHUELLA EN LAMINA</v>
          </cell>
          <cell r="B2685">
            <v>103736</v>
          </cell>
          <cell r="C2685" t="str">
            <v>UNI</v>
          </cell>
          <cell r="D2685">
            <v>41364</v>
          </cell>
          <cell r="E2685">
            <v>0</v>
          </cell>
          <cell r="F2685">
            <v>43235</v>
          </cell>
          <cell r="G2685">
            <v>39394</v>
          </cell>
          <cell r="H2685">
            <v>1.05</v>
          </cell>
          <cell r="I2685">
            <v>43465</v>
          </cell>
        </row>
        <row r="2686">
          <cell r="A2686" t="str">
            <v>CONTRAMAESTRO (SIN PRESTACION) NO</v>
          </cell>
          <cell r="B2686">
            <v>1552</v>
          </cell>
          <cell r="C2686" t="str">
            <v>MS</v>
          </cell>
          <cell r="D2686">
            <v>1417800</v>
          </cell>
          <cell r="E2686">
            <v>0</v>
          </cell>
          <cell r="F2686">
            <v>40106</v>
          </cell>
          <cell r="G2686">
            <v>1020000</v>
          </cell>
          <cell r="H2686">
            <v>1.39</v>
          </cell>
          <cell r="I2686">
            <v>43465</v>
          </cell>
        </row>
        <row r="2687">
          <cell r="A2687" t="str">
            <v>CONTRAMAESTRO + PREST.60.15% (NO</v>
          </cell>
          <cell r="B2687">
            <v>3771</v>
          </cell>
          <cell r="C2687" t="str">
            <v>MS</v>
          </cell>
          <cell r="D2687">
            <v>2270607</v>
          </cell>
          <cell r="E2687">
            <v>0</v>
          </cell>
          <cell r="F2687">
            <v>40131</v>
          </cell>
          <cell r="G2687">
            <v>1633530</v>
          </cell>
          <cell r="H2687">
            <v>1.39</v>
          </cell>
          <cell r="I2687">
            <v>43465</v>
          </cell>
        </row>
        <row r="2688">
          <cell r="A2688" t="str">
            <v>CONTRAPASOS ESCALERA Vinisol .Inst PAVCO</v>
          </cell>
          <cell r="B2688">
            <v>302</v>
          </cell>
          <cell r="C2688" t="str">
            <v>ML</v>
          </cell>
          <cell r="D2688">
            <v>18436</v>
          </cell>
          <cell r="E2688">
            <v>0</v>
          </cell>
          <cell r="F2688">
            <v>40798</v>
          </cell>
          <cell r="G2688">
            <v>13758</v>
          </cell>
          <cell r="H2688">
            <v>1.34</v>
          </cell>
          <cell r="I2688">
            <v>43465</v>
          </cell>
        </row>
        <row r="2689">
          <cell r="A2689" t="str">
            <v>Control de Alumbrado (S/Diagrama</v>
          </cell>
          <cell r="B2689">
            <v>104001</v>
          </cell>
          <cell r="C2689" t="str">
            <v>UNI</v>
          </cell>
          <cell r="D2689">
            <v>3601933</v>
          </cell>
          <cell r="E2689">
            <v>0</v>
          </cell>
          <cell r="F2689">
            <v>40635</v>
          </cell>
          <cell r="G2689">
            <v>2688010</v>
          </cell>
          <cell r="H2689">
            <v>1.34</v>
          </cell>
          <cell r="I2689">
            <v>43465</v>
          </cell>
        </row>
        <row r="2690">
          <cell r="A2690" t="str">
            <v>Control Roedores(1servicio)Rodenticida</v>
          </cell>
          <cell r="B2690">
            <v>100959</v>
          </cell>
          <cell r="C2690" t="str">
            <v>UNI</v>
          </cell>
          <cell r="D2690">
            <v>79460</v>
          </cell>
          <cell r="E2690">
            <v>0</v>
          </cell>
          <cell r="F2690">
            <v>40494</v>
          </cell>
          <cell r="G2690">
            <v>58000</v>
          </cell>
          <cell r="H2690">
            <v>1.37</v>
          </cell>
          <cell r="I2690">
            <v>43465</v>
          </cell>
        </row>
        <row r="2691">
          <cell r="A2691" t="str">
            <v>CONTROLADOR DE 4 ESTACIONES (rain bird)</v>
          </cell>
          <cell r="B2691">
            <v>105943</v>
          </cell>
          <cell r="C2691" t="str">
            <v>UNI</v>
          </cell>
          <cell r="D2691">
            <v>431934</v>
          </cell>
          <cell r="E2691">
            <v>0</v>
          </cell>
          <cell r="F2691">
            <v>42774</v>
          </cell>
          <cell r="G2691">
            <v>396270</v>
          </cell>
          <cell r="H2691">
            <v>1.0900000000000001</v>
          </cell>
          <cell r="I2691">
            <v>43465</v>
          </cell>
        </row>
        <row r="2692">
          <cell r="A2692" t="str">
            <v>Controlador Electrónico(para</v>
          </cell>
          <cell r="B2692">
            <v>102584</v>
          </cell>
          <cell r="C2692" t="str">
            <v>UNI</v>
          </cell>
          <cell r="D2692">
            <v>1747540</v>
          </cell>
          <cell r="E2692">
            <v>0</v>
          </cell>
          <cell r="F2692">
            <v>42426</v>
          </cell>
          <cell r="G2692">
            <v>1519600</v>
          </cell>
          <cell r="H2692">
            <v>1.1499999999999999</v>
          </cell>
          <cell r="I2692">
            <v>43465</v>
          </cell>
        </row>
        <row r="2693">
          <cell r="A2693" t="str">
            <v>CONTROLADOR PRINCIPAL 16UI/16UO</v>
          </cell>
          <cell r="B2693">
            <v>107412</v>
          </cell>
          <cell r="C2693" t="str">
            <v>UNI</v>
          </cell>
          <cell r="D2693">
            <v>9450000</v>
          </cell>
          <cell r="E2693">
            <v>0</v>
          </cell>
          <cell r="F2693">
            <v>43298</v>
          </cell>
          <cell r="G2693">
            <v>9000000</v>
          </cell>
          <cell r="H2693">
            <v>1.05</v>
          </cell>
          <cell r="I2693">
            <v>43465</v>
          </cell>
        </row>
        <row r="2694">
          <cell r="A2694" t="str">
            <v>Copa acero al carbón Sch40 d= 10 "x3" **</v>
          </cell>
          <cell r="B2694">
            <v>100066</v>
          </cell>
          <cell r="C2694" t="str">
            <v>UNI</v>
          </cell>
          <cell r="D2694">
            <v>178648</v>
          </cell>
          <cell r="E2694" t="str">
            <v>T-117</v>
          </cell>
          <cell r="F2694">
            <v>39511</v>
          </cell>
          <cell r="G2694">
            <v>121529</v>
          </cell>
          <cell r="H2694">
            <v>1.47</v>
          </cell>
          <cell r="I2694">
            <v>43465</v>
          </cell>
        </row>
        <row r="2695">
          <cell r="A2695" t="str">
            <v>Copa acero al carbón Sch40 d= 2 "x1 1/2" **</v>
          </cell>
          <cell r="B2695">
            <v>100159</v>
          </cell>
          <cell r="C2695" t="str">
            <v>UNI</v>
          </cell>
          <cell r="D2695">
            <v>18437</v>
          </cell>
          <cell r="E2695" t="str">
            <v>T-117</v>
          </cell>
          <cell r="F2695">
            <v>39671</v>
          </cell>
          <cell r="G2695">
            <v>12542</v>
          </cell>
          <cell r="H2695">
            <v>1.47</v>
          </cell>
          <cell r="I2695">
            <v>43465</v>
          </cell>
        </row>
        <row r="2696">
          <cell r="A2696" t="str">
            <v>Copa acero al carbón Sch40 d= 3 "x2" **</v>
          </cell>
          <cell r="B2696">
            <v>100079</v>
          </cell>
          <cell r="C2696" t="str">
            <v>UNI</v>
          </cell>
          <cell r="D2696">
            <v>83331</v>
          </cell>
          <cell r="E2696" t="str">
            <v>T-117</v>
          </cell>
          <cell r="F2696">
            <v>39511</v>
          </cell>
          <cell r="G2696">
            <v>56688</v>
          </cell>
          <cell r="H2696">
            <v>1.47</v>
          </cell>
          <cell r="I2696">
            <v>43465</v>
          </cell>
        </row>
        <row r="2697">
          <cell r="A2697" t="str">
            <v>Copa acero al carbón Sch40 d= 6 "x2" **</v>
          </cell>
          <cell r="B2697">
            <v>100041</v>
          </cell>
          <cell r="C2697" t="str">
            <v>UNI</v>
          </cell>
          <cell r="D2697">
            <v>170658</v>
          </cell>
          <cell r="E2697" t="str">
            <v>T-117</v>
          </cell>
          <cell r="F2697">
            <v>39660</v>
          </cell>
          <cell r="G2697">
            <v>116094</v>
          </cell>
          <cell r="H2697">
            <v>1.47</v>
          </cell>
          <cell r="I2697">
            <v>43465</v>
          </cell>
        </row>
        <row r="2698">
          <cell r="A2698" t="str">
            <v>Copa acero al carbón Sch40 d= 6 "x4" **</v>
          </cell>
          <cell r="B2698">
            <v>100158</v>
          </cell>
          <cell r="C2698" t="str">
            <v>UNI</v>
          </cell>
          <cell r="D2698">
            <v>18437</v>
          </cell>
          <cell r="E2698" t="str">
            <v>T-117</v>
          </cell>
          <cell r="F2698">
            <v>39671</v>
          </cell>
          <cell r="G2698">
            <v>12542</v>
          </cell>
          <cell r="H2698">
            <v>1.47</v>
          </cell>
          <cell r="I2698">
            <v>43465</v>
          </cell>
        </row>
        <row r="2699">
          <cell r="A2699" t="str">
            <v>Copa acero al carbón Sch80 d= 3 "x2" **</v>
          </cell>
          <cell r="B2699">
            <v>100080</v>
          </cell>
          <cell r="C2699" t="str">
            <v>UNI</v>
          </cell>
          <cell r="D2699">
            <v>28227</v>
          </cell>
          <cell r="E2699" t="str">
            <v>T-117</v>
          </cell>
          <cell r="F2699">
            <v>39511</v>
          </cell>
          <cell r="G2699">
            <v>19202</v>
          </cell>
          <cell r="H2699">
            <v>1.47</v>
          </cell>
          <cell r="I2699">
            <v>43465</v>
          </cell>
        </row>
        <row r="2700">
          <cell r="A2700" t="str">
            <v>Copa acero al carbón Sch80 d= 8 "x3" **</v>
          </cell>
          <cell r="B2700">
            <v>100081</v>
          </cell>
          <cell r="C2700" t="str">
            <v>UNI</v>
          </cell>
          <cell r="D2700">
            <v>183750</v>
          </cell>
          <cell r="E2700" t="str">
            <v>T-117</v>
          </cell>
          <cell r="F2700">
            <v>39511</v>
          </cell>
          <cell r="G2700">
            <v>125000</v>
          </cell>
          <cell r="H2700">
            <v>1.47</v>
          </cell>
          <cell r="I2700">
            <v>43465</v>
          </cell>
        </row>
        <row r="2701">
          <cell r="A2701" t="str">
            <v>Copa cobre d= 2" **</v>
          </cell>
          <cell r="B2701">
            <v>100044</v>
          </cell>
          <cell r="C2701" t="str">
            <v>UNI</v>
          </cell>
          <cell r="D2701">
            <v>33560</v>
          </cell>
          <cell r="E2701" t="str">
            <v>T-117</v>
          </cell>
          <cell r="F2701">
            <v>39660</v>
          </cell>
          <cell r="G2701">
            <v>22830</v>
          </cell>
          <cell r="H2701">
            <v>1.47</v>
          </cell>
          <cell r="I2701">
            <v>43465</v>
          </cell>
        </row>
        <row r="2702">
          <cell r="A2702" t="str">
            <v>COPA CONCENTRICA ACERO CARBON</v>
          </cell>
          <cell r="B2702">
            <v>106333</v>
          </cell>
          <cell r="C2702" t="str">
            <v>UNI</v>
          </cell>
          <cell r="D2702">
            <v>16718</v>
          </cell>
          <cell r="E2702">
            <v>0</v>
          </cell>
          <cell r="F2702">
            <v>43308</v>
          </cell>
          <cell r="G2702">
            <v>15922</v>
          </cell>
          <cell r="H2702">
            <v>1.05</v>
          </cell>
          <cell r="I2702">
            <v>43465</v>
          </cell>
        </row>
        <row r="2703">
          <cell r="A2703" t="str">
            <v>COPA CONCENTRICA ACERO NEGRO</v>
          </cell>
          <cell r="B2703">
            <v>106241</v>
          </cell>
          <cell r="C2703" t="str">
            <v>UNI</v>
          </cell>
          <cell r="D2703">
            <v>6641</v>
          </cell>
          <cell r="E2703">
            <v>0</v>
          </cell>
          <cell r="F2703">
            <v>42849</v>
          </cell>
          <cell r="G2703">
            <v>6093</v>
          </cell>
          <cell r="H2703">
            <v>1.0900000000000001</v>
          </cell>
          <cell r="I2703">
            <v>43465</v>
          </cell>
        </row>
        <row r="2704">
          <cell r="A2704" t="str">
            <v>COPA CONCENTRICA ACERO NEGRO SOLDAR</v>
          </cell>
          <cell r="B2704">
            <v>106242</v>
          </cell>
          <cell r="C2704" t="str">
            <v>UNI</v>
          </cell>
          <cell r="D2704">
            <v>13577</v>
          </cell>
          <cell r="E2704">
            <v>0</v>
          </cell>
          <cell r="F2704">
            <v>42849</v>
          </cell>
          <cell r="G2704">
            <v>12456</v>
          </cell>
          <cell r="H2704">
            <v>1.0900000000000001</v>
          </cell>
          <cell r="I2704">
            <v>43465</v>
          </cell>
        </row>
        <row r="2705">
          <cell r="A2705" t="str">
            <v>COPA EXCENTRICA ACERO NEGRO ROSCAR</v>
          </cell>
          <cell r="B2705">
            <v>106243</v>
          </cell>
          <cell r="C2705" t="str">
            <v>UNI</v>
          </cell>
          <cell r="D2705">
            <v>29589</v>
          </cell>
          <cell r="E2705">
            <v>0</v>
          </cell>
          <cell r="F2705">
            <v>43325</v>
          </cell>
          <cell r="G2705">
            <v>28180</v>
          </cell>
          <cell r="H2705">
            <v>1.05</v>
          </cell>
          <cell r="I2705">
            <v>43465</v>
          </cell>
        </row>
        <row r="2706">
          <cell r="A2706" t="str">
            <v>CORAZA AMERICANA 3/4"</v>
          </cell>
          <cell r="B2706">
            <v>104103</v>
          </cell>
          <cell r="C2706" t="str">
            <v>ML</v>
          </cell>
          <cell r="D2706">
            <v>3124</v>
          </cell>
          <cell r="E2706">
            <v>0</v>
          </cell>
          <cell r="F2706">
            <v>43279</v>
          </cell>
          <cell r="G2706">
            <v>2975</v>
          </cell>
          <cell r="H2706">
            <v>1.05</v>
          </cell>
          <cell r="I2706">
            <v>43465</v>
          </cell>
        </row>
        <row r="2707">
          <cell r="A2707" t="str">
            <v>CORAZA DE 2"</v>
          </cell>
          <cell r="B2707">
            <v>102644</v>
          </cell>
          <cell r="C2707" t="str">
            <v>ML</v>
          </cell>
          <cell r="D2707">
            <v>28290</v>
          </cell>
          <cell r="E2707" t="str">
            <v>66CM200U</v>
          </cell>
          <cell r="F2707">
            <v>40689</v>
          </cell>
          <cell r="G2707">
            <v>21112</v>
          </cell>
          <cell r="H2707">
            <v>1.34</v>
          </cell>
          <cell r="I2707">
            <v>43465</v>
          </cell>
        </row>
        <row r="2708">
          <cell r="A2708" t="str">
            <v>CORAZA LIQUID TAPE 3/4"</v>
          </cell>
          <cell r="B2708">
            <v>104174</v>
          </cell>
          <cell r="C2708" t="str">
            <v>ML</v>
          </cell>
          <cell r="D2708">
            <v>6411</v>
          </cell>
          <cell r="E2708">
            <v>0</v>
          </cell>
          <cell r="F2708">
            <v>40780</v>
          </cell>
          <cell r="G2708">
            <v>4784</v>
          </cell>
          <cell r="H2708">
            <v>1.34</v>
          </cell>
          <cell r="I2708">
            <v>43465</v>
          </cell>
        </row>
        <row r="2709">
          <cell r="A2709" t="str">
            <v>CORAZA METALICA DE 2"</v>
          </cell>
          <cell r="B2709">
            <v>1897</v>
          </cell>
          <cell r="C2709" t="str">
            <v>ML</v>
          </cell>
          <cell r="D2709">
            <v>8053</v>
          </cell>
          <cell r="E2709" t="str">
            <v>66CM200U</v>
          </cell>
          <cell r="F2709">
            <v>40428</v>
          </cell>
          <cell r="G2709">
            <v>5878</v>
          </cell>
          <cell r="H2709">
            <v>1.37</v>
          </cell>
          <cell r="I2709">
            <v>43465</v>
          </cell>
        </row>
        <row r="2710">
          <cell r="A2710" t="str">
            <v>CORAZA TIPO AMERICANA Ø 11/2"</v>
          </cell>
          <cell r="B2710">
            <v>106157</v>
          </cell>
          <cell r="C2710" t="str">
            <v>ML</v>
          </cell>
          <cell r="D2710">
            <v>10069</v>
          </cell>
          <cell r="E2710">
            <v>0</v>
          </cell>
          <cell r="F2710">
            <v>42833</v>
          </cell>
          <cell r="G2710">
            <v>9238</v>
          </cell>
          <cell r="H2710">
            <v>1.0900000000000001</v>
          </cell>
          <cell r="I2710">
            <v>43465</v>
          </cell>
        </row>
        <row r="2711">
          <cell r="A2711" t="str">
            <v>CORAZA Y NEUMATICO DE 4 LONAS PARA</v>
          </cell>
          <cell r="B2711">
            <v>105466</v>
          </cell>
          <cell r="C2711" t="str">
            <v>UNI</v>
          </cell>
          <cell r="D2711">
            <v>15561</v>
          </cell>
          <cell r="E2711">
            <v>0</v>
          </cell>
          <cell r="F2711">
            <v>42872</v>
          </cell>
          <cell r="G2711">
            <v>14276</v>
          </cell>
          <cell r="H2711">
            <v>1.0900000000000001</v>
          </cell>
          <cell r="I2711">
            <v>43465</v>
          </cell>
        </row>
        <row r="2712">
          <cell r="A2712" t="str">
            <v>CORDEL PARA COMPETENCIA 25m piscina</v>
          </cell>
          <cell r="B2712">
            <v>107124</v>
          </cell>
          <cell r="C2712" t="str">
            <v>UNI</v>
          </cell>
          <cell r="D2712">
            <v>4329900</v>
          </cell>
          <cell r="E2712">
            <v>0</v>
          </cell>
          <cell r="F2712">
            <v>43395</v>
          </cell>
          <cell r="G2712">
            <v>4123714</v>
          </cell>
          <cell r="H2712">
            <v>1.05</v>
          </cell>
          <cell r="I2712">
            <v>43465</v>
          </cell>
        </row>
        <row r="2713">
          <cell r="A2713" t="str">
            <v>CORDEL PARA COMPETENCIA 50m piscina</v>
          </cell>
          <cell r="B2713">
            <v>107087</v>
          </cell>
          <cell r="C2713" t="str">
            <v>UNI</v>
          </cell>
          <cell r="D2713">
            <v>9439223</v>
          </cell>
          <cell r="E2713">
            <v>0</v>
          </cell>
          <cell r="F2713">
            <v>43395</v>
          </cell>
          <cell r="G2713">
            <v>8989736</v>
          </cell>
          <cell r="H2713">
            <v>1.05</v>
          </cell>
          <cell r="I2713">
            <v>43465</v>
          </cell>
        </row>
        <row r="2714">
          <cell r="A2714" t="str">
            <v>CORNISA DECORADA</v>
          </cell>
          <cell r="B2714">
            <v>3182</v>
          </cell>
          <cell r="C2714" t="str">
            <v>ML</v>
          </cell>
          <cell r="D2714">
            <v>12555</v>
          </cell>
          <cell r="E2714" t="str">
            <v>CD3</v>
          </cell>
          <cell r="F2714">
            <v>40337</v>
          </cell>
          <cell r="G2714">
            <v>9164</v>
          </cell>
          <cell r="H2714">
            <v>1.37</v>
          </cell>
          <cell r="I2714">
            <v>43465</v>
          </cell>
        </row>
        <row r="2715">
          <cell r="A2715" t="str">
            <v>CORNISA MEDIACANA ATENAS</v>
          </cell>
          <cell r="B2715">
            <v>3181</v>
          </cell>
          <cell r="C2715" t="str">
            <v>ML</v>
          </cell>
          <cell r="D2715">
            <v>13414</v>
          </cell>
          <cell r="E2715" t="str">
            <v>MC2</v>
          </cell>
          <cell r="F2715">
            <v>40122</v>
          </cell>
          <cell r="G2715">
            <v>9650</v>
          </cell>
          <cell r="H2715">
            <v>1.39</v>
          </cell>
          <cell r="I2715">
            <v>43465</v>
          </cell>
        </row>
        <row r="2716">
          <cell r="A2716" t="str">
            <v>CORNISA PECHO DE PALOMA</v>
          </cell>
          <cell r="B2716">
            <v>3183</v>
          </cell>
          <cell r="C2716" t="str">
            <v>ML</v>
          </cell>
          <cell r="D2716">
            <v>13221</v>
          </cell>
          <cell r="E2716" t="str">
            <v>PP1</v>
          </cell>
          <cell r="F2716">
            <v>40337</v>
          </cell>
          <cell r="G2716">
            <v>9650</v>
          </cell>
          <cell r="H2716">
            <v>1.37</v>
          </cell>
          <cell r="I2716">
            <v>43465</v>
          </cell>
        </row>
        <row r="2717">
          <cell r="A2717" t="str">
            <v>CORONA ANTIESCALATORIA DE SEGURIDAD</v>
          </cell>
          <cell r="B2717">
            <v>104110</v>
          </cell>
          <cell r="C2717" t="str">
            <v>UNI</v>
          </cell>
          <cell r="D2717">
            <v>116204</v>
          </cell>
          <cell r="E2717">
            <v>0</v>
          </cell>
          <cell r="F2717">
            <v>43447</v>
          </cell>
          <cell r="G2717">
            <v>110670</v>
          </cell>
          <cell r="H2717">
            <v>1.05</v>
          </cell>
          <cell r="I2717">
            <v>43465</v>
          </cell>
        </row>
        <row r="2718">
          <cell r="A2718" t="str">
            <v>CORREDERA METALICA (ZINC ) CAJON X</v>
          </cell>
          <cell r="B2718">
            <v>106519</v>
          </cell>
          <cell r="C2718" t="str">
            <v>UNI</v>
          </cell>
          <cell r="D2718">
            <v>20942</v>
          </cell>
          <cell r="E2718">
            <v>0</v>
          </cell>
          <cell r="F2718">
            <v>43195</v>
          </cell>
          <cell r="G2718">
            <v>19945</v>
          </cell>
          <cell r="H2718">
            <v>1.05</v>
          </cell>
          <cell r="I2718">
            <v>43465</v>
          </cell>
        </row>
        <row r="2719">
          <cell r="A2719" t="str">
            <v>CORTA CIRCUIT IND.TRIP.AUT 25</v>
          </cell>
          <cell r="B2719">
            <v>101437</v>
          </cell>
          <cell r="C2719" t="str">
            <v>UNI</v>
          </cell>
          <cell r="D2719">
            <v>200549</v>
          </cell>
          <cell r="E2719" t="str">
            <v>50CT15K</v>
          </cell>
          <cell r="F2719">
            <v>42857</v>
          </cell>
          <cell r="G2719">
            <v>183989.47</v>
          </cell>
          <cell r="H2719">
            <v>1.0900000000000001</v>
          </cell>
          <cell r="I2719">
            <v>43465</v>
          </cell>
        </row>
        <row r="2720">
          <cell r="A2720" t="str">
            <v>CORTA CIRCUIT. IND.TRIP.AUT25</v>
          </cell>
          <cell r="B2720">
            <v>101436</v>
          </cell>
          <cell r="C2720" t="str">
            <v>UNI</v>
          </cell>
          <cell r="D2720">
            <v>355290</v>
          </cell>
          <cell r="E2720" t="str">
            <v>50CT15K</v>
          </cell>
          <cell r="F2720">
            <v>40177</v>
          </cell>
          <cell r="G2720">
            <v>255604</v>
          </cell>
          <cell r="H2720">
            <v>1.39</v>
          </cell>
          <cell r="I2720">
            <v>43465</v>
          </cell>
        </row>
        <row r="2721">
          <cell r="A2721" t="str">
            <v>CORTA CIRCUITO IND. 15 kv 100A</v>
          </cell>
          <cell r="B2721">
            <v>1172</v>
          </cell>
          <cell r="C2721" t="str">
            <v>UNI</v>
          </cell>
          <cell r="D2721">
            <v>140280</v>
          </cell>
          <cell r="E2721" t="str">
            <v>50CT15K</v>
          </cell>
          <cell r="F2721">
            <v>43329</v>
          </cell>
          <cell r="G2721">
            <v>133600</v>
          </cell>
          <cell r="H2721">
            <v>1.05</v>
          </cell>
          <cell r="I2721">
            <v>43465</v>
          </cell>
        </row>
        <row r="2722">
          <cell r="A2722" t="str">
            <v>CORTA CIRCUITO IND.TRIP AUT.10</v>
          </cell>
          <cell r="B2722">
            <v>101440</v>
          </cell>
          <cell r="C2722" t="str">
            <v>UNI</v>
          </cell>
          <cell r="D2722">
            <v>174812</v>
          </cell>
          <cell r="E2722" t="str">
            <v>50CT15K</v>
          </cell>
          <cell r="F2722">
            <v>40429</v>
          </cell>
          <cell r="G2722">
            <v>127600</v>
          </cell>
          <cell r="H2722">
            <v>1.37</v>
          </cell>
          <cell r="I2722">
            <v>43465</v>
          </cell>
        </row>
        <row r="2723">
          <cell r="A2723" t="str">
            <v>CORTA CIRCUITO IND.TRIP AUT.10</v>
          </cell>
          <cell r="B2723">
            <v>101439</v>
          </cell>
          <cell r="C2723" t="str">
            <v>UNI</v>
          </cell>
          <cell r="D2723">
            <v>188512</v>
          </cell>
          <cell r="E2723" t="str">
            <v>50CT15K</v>
          </cell>
          <cell r="F2723">
            <v>40429</v>
          </cell>
          <cell r="G2723">
            <v>137600</v>
          </cell>
          <cell r="H2723">
            <v>1.37</v>
          </cell>
          <cell r="I2723">
            <v>43465</v>
          </cell>
        </row>
        <row r="2724">
          <cell r="A2724" t="str">
            <v>CORTA CIRCUITO IND.TRIP AUT25</v>
          </cell>
          <cell r="B2724">
            <v>101438</v>
          </cell>
          <cell r="C2724" t="str">
            <v>UNI</v>
          </cell>
          <cell r="D2724">
            <v>204942</v>
          </cell>
          <cell r="E2724" t="str">
            <v>50CT15K</v>
          </cell>
          <cell r="F2724">
            <v>42857</v>
          </cell>
          <cell r="G2724">
            <v>188020</v>
          </cell>
          <cell r="H2724">
            <v>1.0900000000000001</v>
          </cell>
          <cell r="I2724">
            <v>43465</v>
          </cell>
        </row>
        <row r="2725">
          <cell r="A2725" t="str">
            <v>CORTA CIRCUITO MONOPOLAR. AUT.10</v>
          </cell>
          <cell r="B2725">
            <v>101441</v>
          </cell>
          <cell r="C2725" t="str">
            <v>UNI</v>
          </cell>
          <cell r="D2725">
            <v>25975</v>
          </cell>
          <cell r="E2725" t="str">
            <v>50CT15K</v>
          </cell>
          <cell r="F2725">
            <v>40429</v>
          </cell>
          <cell r="G2725">
            <v>18960</v>
          </cell>
          <cell r="H2725">
            <v>1.37</v>
          </cell>
          <cell r="I2725">
            <v>43465</v>
          </cell>
        </row>
        <row r="2726">
          <cell r="A2726" t="str">
            <v>CORTABALDOSA 400 MM</v>
          </cell>
          <cell r="B2726">
            <v>3333</v>
          </cell>
          <cell r="C2726" t="str">
            <v>DD</v>
          </cell>
          <cell r="D2726">
            <v>17810</v>
          </cell>
          <cell r="E2726">
            <v>0</v>
          </cell>
          <cell r="F2726">
            <v>40494</v>
          </cell>
          <cell r="G2726">
            <v>13000</v>
          </cell>
          <cell r="H2726">
            <v>1.37</v>
          </cell>
          <cell r="I2726">
            <v>43465</v>
          </cell>
        </row>
        <row r="2727">
          <cell r="A2727" t="str">
            <v>CORTACIRCUITO ATORN.1POL 20AMP AVE</v>
          </cell>
          <cell r="B2727">
            <v>739</v>
          </cell>
          <cell r="C2727" t="str">
            <v>UNI</v>
          </cell>
          <cell r="D2727">
            <v>16221</v>
          </cell>
          <cell r="E2727" t="str">
            <v>2220/S1</v>
          </cell>
          <cell r="F2727">
            <v>40429</v>
          </cell>
          <cell r="G2727">
            <v>11840</v>
          </cell>
          <cell r="H2727">
            <v>1.37</v>
          </cell>
          <cell r="I2727">
            <v>43465</v>
          </cell>
        </row>
        <row r="2728">
          <cell r="A2728" t="str">
            <v>CORTACIRCUITO ATORN.1POL 50AMP L/NEX</v>
          </cell>
          <cell r="B2728">
            <v>2991</v>
          </cell>
          <cell r="C2728" t="str">
            <v>UNI</v>
          </cell>
          <cell r="D2728">
            <v>35916</v>
          </cell>
          <cell r="E2728" t="str">
            <v>DSA-1050</v>
          </cell>
          <cell r="F2728">
            <v>40429</v>
          </cell>
          <cell r="G2728">
            <v>26216</v>
          </cell>
          <cell r="H2728">
            <v>1.37</v>
          </cell>
          <cell r="I2728">
            <v>43465</v>
          </cell>
        </row>
        <row r="2729">
          <cell r="A2729" t="str">
            <v>CORTACIRCUITO ATORN.2POL 20AMP L/NEX</v>
          </cell>
          <cell r="B2729">
            <v>2992</v>
          </cell>
          <cell r="C2729" t="str">
            <v>UNI</v>
          </cell>
          <cell r="D2729">
            <v>38255</v>
          </cell>
          <cell r="E2729" t="str">
            <v>DSA-2020</v>
          </cell>
          <cell r="F2729">
            <v>40429</v>
          </cell>
          <cell r="G2729">
            <v>27923</v>
          </cell>
          <cell r="H2729">
            <v>1.37</v>
          </cell>
          <cell r="I2729">
            <v>43465</v>
          </cell>
        </row>
        <row r="2730">
          <cell r="A2730" t="str">
            <v>CORTACIRCUITO ATORN.2POL 50AMP L/NEX</v>
          </cell>
          <cell r="B2730">
            <v>2994</v>
          </cell>
          <cell r="C2730" t="str">
            <v>UNI</v>
          </cell>
          <cell r="D2730">
            <v>60866</v>
          </cell>
          <cell r="E2730" t="str">
            <v>DSA-2050</v>
          </cell>
          <cell r="F2730">
            <v>40429</v>
          </cell>
          <cell r="G2730">
            <v>44428</v>
          </cell>
          <cell r="H2730">
            <v>1.37</v>
          </cell>
          <cell r="I2730">
            <v>43465</v>
          </cell>
        </row>
        <row r="2731">
          <cell r="A2731" t="str">
            <v>CORTACIRCUITO ATORN.3POL 20AMP L/NEX</v>
          </cell>
          <cell r="B2731">
            <v>2995</v>
          </cell>
          <cell r="C2731" t="str">
            <v>UNI</v>
          </cell>
          <cell r="D2731">
            <v>139373</v>
          </cell>
          <cell r="E2731" t="str">
            <v>DSA-3020</v>
          </cell>
          <cell r="F2731">
            <v>40429</v>
          </cell>
          <cell r="G2731">
            <v>101732</v>
          </cell>
          <cell r="H2731">
            <v>1.37</v>
          </cell>
          <cell r="I2731">
            <v>43465</v>
          </cell>
        </row>
        <row r="2732">
          <cell r="A2732" t="str">
            <v>CORTACIRCUITO ATORN.3POL 30AMP L/NEX</v>
          </cell>
          <cell r="B2732">
            <v>2996</v>
          </cell>
          <cell r="C2732" t="str">
            <v>UNI</v>
          </cell>
          <cell r="D2732">
            <v>139373</v>
          </cell>
          <cell r="E2732" t="str">
            <v>DSA-3030</v>
          </cell>
          <cell r="F2732">
            <v>40429</v>
          </cell>
          <cell r="G2732">
            <v>101732</v>
          </cell>
          <cell r="H2732">
            <v>1.37</v>
          </cell>
          <cell r="I2732">
            <v>43465</v>
          </cell>
        </row>
        <row r="2733">
          <cell r="A2733" t="str">
            <v>CORTACIRCUITO ATORN.3POL 50AMP L/NEX</v>
          </cell>
          <cell r="B2733">
            <v>2997</v>
          </cell>
          <cell r="C2733" t="str">
            <v>UNI</v>
          </cell>
          <cell r="D2733">
            <v>139373</v>
          </cell>
          <cell r="E2733" t="str">
            <v>DSA-3050</v>
          </cell>
          <cell r="F2733">
            <v>40429</v>
          </cell>
          <cell r="G2733">
            <v>101732</v>
          </cell>
          <cell r="H2733">
            <v>1.37</v>
          </cell>
          <cell r="I2733">
            <v>43465</v>
          </cell>
        </row>
        <row r="2734">
          <cell r="A2734" t="str">
            <v>CORTACIRCUITO ENCH. 1POL 20AMP L/NEX</v>
          </cell>
          <cell r="B2734">
            <v>2980</v>
          </cell>
          <cell r="C2734" t="str">
            <v>UNI</v>
          </cell>
          <cell r="D2734">
            <v>10689</v>
          </cell>
          <cell r="E2734" t="str">
            <v>DSE-1020</v>
          </cell>
          <cell r="F2734">
            <v>40429</v>
          </cell>
          <cell r="G2734">
            <v>7802</v>
          </cell>
          <cell r="H2734">
            <v>1.37</v>
          </cell>
          <cell r="I2734">
            <v>43465</v>
          </cell>
        </row>
        <row r="2735">
          <cell r="A2735" t="str">
            <v>CORTACIRCUITO ENCH. 1POL 30AMP L/NEX</v>
          </cell>
          <cell r="B2735">
            <v>2981</v>
          </cell>
          <cell r="C2735" t="str">
            <v>UNI</v>
          </cell>
          <cell r="D2735">
            <v>10312</v>
          </cell>
          <cell r="E2735" t="str">
            <v>DSE-1030</v>
          </cell>
          <cell r="F2735">
            <v>41537</v>
          </cell>
          <cell r="G2735">
            <v>8120</v>
          </cell>
          <cell r="H2735">
            <v>1.27</v>
          </cell>
          <cell r="I2735">
            <v>43465</v>
          </cell>
        </row>
        <row r="2736">
          <cell r="A2736" t="str">
            <v>CORTACIRCUITO ENCH. 1POL 50AMP L/NEX</v>
          </cell>
          <cell r="B2736">
            <v>2982</v>
          </cell>
          <cell r="C2736" t="str">
            <v>UNI</v>
          </cell>
          <cell r="D2736">
            <v>10689</v>
          </cell>
          <cell r="E2736" t="str">
            <v>DSE-1050</v>
          </cell>
          <cell r="F2736">
            <v>40429</v>
          </cell>
          <cell r="G2736">
            <v>7802</v>
          </cell>
          <cell r="H2736">
            <v>1.37</v>
          </cell>
          <cell r="I2736">
            <v>43465</v>
          </cell>
        </row>
        <row r="2737">
          <cell r="A2737" t="str">
            <v>CORTACIRCUITO ENCH. 2POL 20AMP L/NEX</v>
          </cell>
          <cell r="B2737">
            <v>2983</v>
          </cell>
          <cell r="C2737" t="str">
            <v>UNI</v>
          </cell>
          <cell r="D2737">
            <v>54192</v>
          </cell>
          <cell r="E2737" t="str">
            <v>DSE-2020</v>
          </cell>
          <cell r="F2737">
            <v>40429</v>
          </cell>
          <cell r="G2737">
            <v>39556</v>
          </cell>
          <cell r="H2737">
            <v>1.37</v>
          </cell>
          <cell r="I2737">
            <v>43465</v>
          </cell>
        </row>
        <row r="2738">
          <cell r="A2738" t="str">
            <v>CORTACIRCUITO ENCH. 2POL 30AMP L/NEX</v>
          </cell>
          <cell r="B2738">
            <v>2984</v>
          </cell>
          <cell r="C2738" t="str">
            <v>UNI</v>
          </cell>
          <cell r="D2738">
            <v>64839</v>
          </cell>
          <cell r="E2738" t="str">
            <v>DSE-2030</v>
          </cell>
          <cell r="F2738">
            <v>40429</v>
          </cell>
          <cell r="G2738">
            <v>47328</v>
          </cell>
          <cell r="H2738">
            <v>1.37</v>
          </cell>
          <cell r="I2738">
            <v>43465</v>
          </cell>
        </row>
        <row r="2739">
          <cell r="A2739" t="str">
            <v>CORTACIRCUITO ENCH. 2POL 50AMP L/NEX</v>
          </cell>
          <cell r="B2739">
            <v>2985</v>
          </cell>
          <cell r="C2739" t="str">
            <v>UNI</v>
          </cell>
          <cell r="D2739">
            <v>60866</v>
          </cell>
          <cell r="E2739" t="str">
            <v>DSE-2050</v>
          </cell>
          <cell r="F2739">
            <v>40429</v>
          </cell>
          <cell r="G2739">
            <v>44428</v>
          </cell>
          <cell r="H2739">
            <v>1.37</v>
          </cell>
          <cell r="I2739">
            <v>43465</v>
          </cell>
        </row>
        <row r="2740">
          <cell r="A2740" t="str">
            <v>CORTACIRCUITO ENCH. 3POL 20AMP L/NEX</v>
          </cell>
          <cell r="B2740">
            <v>2986</v>
          </cell>
          <cell r="C2740" t="str">
            <v>UNI</v>
          </cell>
          <cell r="D2740">
            <v>120461</v>
          </cell>
          <cell r="E2740" t="str">
            <v>DSE-3020</v>
          </cell>
          <cell r="F2740">
            <v>40429</v>
          </cell>
          <cell r="G2740">
            <v>87928</v>
          </cell>
          <cell r="H2740">
            <v>1.37</v>
          </cell>
          <cell r="I2740">
            <v>43465</v>
          </cell>
        </row>
        <row r="2741">
          <cell r="A2741" t="str">
            <v>CORTACIRCUITO ENCH. 3POL 30AMP L/NEX</v>
          </cell>
          <cell r="B2741">
            <v>2987</v>
          </cell>
          <cell r="C2741" t="str">
            <v>UNI</v>
          </cell>
          <cell r="D2741">
            <v>122220</v>
          </cell>
          <cell r="E2741" t="str">
            <v>DSE-3030</v>
          </cell>
          <cell r="F2741">
            <v>40177</v>
          </cell>
          <cell r="G2741">
            <v>87928</v>
          </cell>
          <cell r="H2741">
            <v>1.39</v>
          </cell>
          <cell r="I2741">
            <v>43465</v>
          </cell>
        </row>
        <row r="2742">
          <cell r="A2742" t="str">
            <v>CORTACIRCUITO ENCH. 3POL 50AMP L/NEX</v>
          </cell>
          <cell r="B2742">
            <v>2988</v>
          </cell>
          <cell r="C2742" t="str">
            <v>UNI</v>
          </cell>
          <cell r="D2742">
            <v>120461</v>
          </cell>
          <cell r="E2742" t="str">
            <v>DSE-3050</v>
          </cell>
          <cell r="F2742">
            <v>40429</v>
          </cell>
          <cell r="G2742">
            <v>87928</v>
          </cell>
          <cell r="H2742">
            <v>1.37</v>
          </cell>
          <cell r="I2742">
            <v>43465</v>
          </cell>
        </row>
        <row r="2743">
          <cell r="A2743" t="str">
            <v>CORTACIRCUITO IND. 2POL 30AMP L/NEX</v>
          </cell>
          <cell r="B2743">
            <v>626</v>
          </cell>
          <cell r="C2743" t="str">
            <v>UNI</v>
          </cell>
          <cell r="D2743">
            <v>509914</v>
          </cell>
          <cell r="E2743" t="str">
            <v>DPX-U 527111</v>
          </cell>
          <cell r="F2743">
            <v>40429</v>
          </cell>
          <cell r="G2743">
            <v>372200</v>
          </cell>
          <cell r="H2743">
            <v>1.37</v>
          </cell>
          <cell r="I2743">
            <v>43465</v>
          </cell>
        </row>
        <row r="2744">
          <cell r="A2744" t="str">
            <v>CORTACIRCUITO IND. 2POL 40AMP L/NEX</v>
          </cell>
          <cell r="B2744">
            <v>447</v>
          </cell>
          <cell r="C2744" t="str">
            <v>UNI</v>
          </cell>
          <cell r="D2744">
            <v>476102</v>
          </cell>
          <cell r="E2744" t="str">
            <v>DPX-U 527112</v>
          </cell>
          <cell r="F2744">
            <v>40798</v>
          </cell>
          <cell r="G2744">
            <v>355300</v>
          </cell>
          <cell r="H2744">
            <v>1.34</v>
          </cell>
          <cell r="I2744">
            <v>43465</v>
          </cell>
        </row>
        <row r="2745">
          <cell r="A2745" t="str">
            <v>CORTACIRCUITO IND. 3POL 25AMP L/NEX</v>
          </cell>
          <cell r="B2745">
            <v>855</v>
          </cell>
          <cell r="C2745" t="str">
            <v>UNI</v>
          </cell>
          <cell r="D2745">
            <v>489525</v>
          </cell>
          <cell r="E2745" t="str">
            <v>DPX-U 527211</v>
          </cell>
          <cell r="F2745">
            <v>40177</v>
          </cell>
          <cell r="G2745">
            <v>352176</v>
          </cell>
          <cell r="H2745">
            <v>1.39</v>
          </cell>
          <cell r="I2745">
            <v>43465</v>
          </cell>
        </row>
        <row r="2746">
          <cell r="A2746" t="str">
            <v>CORTACIRCUITO IND. 3POL 40AMP L/NEX</v>
          </cell>
          <cell r="B2746">
            <v>648</v>
          </cell>
          <cell r="C2746" t="str">
            <v>UNI</v>
          </cell>
          <cell r="D2746">
            <v>428130</v>
          </cell>
          <cell r="E2746" t="str">
            <v>DPXU 527212</v>
          </cell>
          <cell r="F2746">
            <v>40429</v>
          </cell>
          <cell r="G2746">
            <v>312504</v>
          </cell>
          <cell r="H2746">
            <v>1.37</v>
          </cell>
          <cell r="I2746">
            <v>43465</v>
          </cell>
        </row>
        <row r="2747">
          <cell r="A2747" t="str">
            <v>Cortacircuitos 15 KV-100A</v>
          </cell>
          <cell r="B2747">
            <v>101699</v>
          </cell>
          <cell r="C2747" t="str">
            <v>UNI</v>
          </cell>
          <cell r="D2747">
            <v>125625</v>
          </cell>
          <cell r="E2747" t="str">
            <v>AP</v>
          </cell>
          <cell r="F2747">
            <v>43238</v>
          </cell>
          <cell r="G2747">
            <v>119643</v>
          </cell>
          <cell r="H2747">
            <v>1.05</v>
          </cell>
          <cell r="I2747">
            <v>43465</v>
          </cell>
        </row>
        <row r="2748">
          <cell r="A2748" t="str">
            <v>Cortacircuitos 15 KV-100A+fusibles+tierra</v>
          </cell>
          <cell r="B2748">
            <v>101695</v>
          </cell>
          <cell r="C2748" t="str">
            <v>UNI</v>
          </cell>
          <cell r="D2748">
            <v>1918200</v>
          </cell>
          <cell r="E2748" t="str">
            <v>AP</v>
          </cell>
          <cell r="F2748">
            <v>39965</v>
          </cell>
          <cell r="G2748">
            <v>1380000</v>
          </cell>
          <cell r="H2748">
            <v>1.39</v>
          </cell>
          <cell r="I2748">
            <v>43465</v>
          </cell>
        </row>
        <row r="2749">
          <cell r="A2749" t="str">
            <v>CORTACIRCUTO ATORN.2POL 30AMP L/NEX</v>
          </cell>
          <cell r="B2749">
            <v>2993</v>
          </cell>
          <cell r="C2749" t="str">
            <v>UNI</v>
          </cell>
          <cell r="D2749">
            <v>60866</v>
          </cell>
          <cell r="E2749" t="str">
            <v>DSA-2030</v>
          </cell>
          <cell r="F2749">
            <v>40429</v>
          </cell>
          <cell r="G2749">
            <v>44428</v>
          </cell>
          <cell r="H2749">
            <v>1.37</v>
          </cell>
          <cell r="I2749">
            <v>43465</v>
          </cell>
        </row>
        <row r="2750">
          <cell r="A2750" t="str">
            <v>CORTADORA CERAMICA KROM</v>
          </cell>
          <cell r="B2750">
            <v>498</v>
          </cell>
          <cell r="C2750" t="str">
            <v>UNI</v>
          </cell>
          <cell r="D2750">
            <v>602663</v>
          </cell>
          <cell r="E2750">
            <v>0</v>
          </cell>
          <cell r="F2750">
            <v>40339</v>
          </cell>
          <cell r="G2750">
            <v>439900</v>
          </cell>
          <cell r="H2750">
            <v>1.37</v>
          </cell>
          <cell r="I2750">
            <v>43465</v>
          </cell>
        </row>
        <row r="2751">
          <cell r="A2751" t="str">
            <v>CORTADORA CIRCULAR</v>
          </cell>
          <cell r="B2751">
            <v>103057</v>
          </cell>
          <cell r="C2751" t="str">
            <v>DD</v>
          </cell>
          <cell r="D2751">
            <v>13700</v>
          </cell>
          <cell r="E2751">
            <v>0</v>
          </cell>
          <cell r="F2751">
            <v>40388</v>
          </cell>
          <cell r="G2751">
            <v>10000</v>
          </cell>
          <cell r="H2751">
            <v>1.37</v>
          </cell>
          <cell r="I2751">
            <v>43465</v>
          </cell>
        </row>
        <row r="2752">
          <cell r="A2752" t="str">
            <v>CORTADORA CONCRETO SIN DISCO</v>
          </cell>
          <cell r="B2752">
            <v>3239</v>
          </cell>
          <cell r="C2752" t="str">
            <v>DD</v>
          </cell>
          <cell r="D2752">
            <v>49741</v>
          </cell>
          <cell r="E2752">
            <v>0</v>
          </cell>
          <cell r="F2752">
            <v>40868</v>
          </cell>
          <cell r="G2752">
            <v>37120</v>
          </cell>
          <cell r="H2752">
            <v>1.34</v>
          </cell>
          <cell r="I2752">
            <v>43465</v>
          </cell>
        </row>
        <row r="2753">
          <cell r="A2753" t="str">
            <v>CORTADORA CONCRETO SIN DISCO</v>
          </cell>
          <cell r="B2753">
            <v>3240</v>
          </cell>
          <cell r="C2753" t="str">
            <v>MES</v>
          </cell>
          <cell r="D2753">
            <v>606216</v>
          </cell>
          <cell r="E2753">
            <v>0</v>
          </cell>
          <cell r="F2753">
            <v>40868</v>
          </cell>
          <cell r="G2753">
            <v>452400</v>
          </cell>
          <cell r="H2753">
            <v>1.34</v>
          </cell>
          <cell r="I2753">
            <v>43465</v>
          </cell>
        </row>
        <row r="2754">
          <cell r="A2754" t="str">
            <v>CORTADORA DE LADRILLO GASOLINA (sin</v>
          </cell>
          <cell r="B2754">
            <v>378</v>
          </cell>
          <cell r="C2754" t="str">
            <v>DIA</v>
          </cell>
          <cell r="D2754">
            <v>24990</v>
          </cell>
          <cell r="E2754" t="str">
            <v>Trifasica</v>
          </cell>
          <cell r="F2754">
            <v>43167</v>
          </cell>
          <cell r="G2754">
            <v>23800</v>
          </cell>
          <cell r="H2754">
            <v>1.05</v>
          </cell>
          <cell r="I2754">
            <v>43465</v>
          </cell>
        </row>
        <row r="2755">
          <cell r="A2755" t="str">
            <v>CORTADORA DE LADRILLO MOTOR</v>
          </cell>
          <cell r="B2755">
            <v>1694</v>
          </cell>
          <cell r="C2755" t="str">
            <v>MES</v>
          </cell>
          <cell r="D2755">
            <v>450776</v>
          </cell>
          <cell r="E2755">
            <v>0</v>
          </cell>
          <cell r="F2755">
            <v>40868</v>
          </cell>
          <cell r="G2755">
            <v>336400</v>
          </cell>
          <cell r="H2755">
            <v>1.34</v>
          </cell>
          <cell r="I2755">
            <v>43465</v>
          </cell>
        </row>
        <row r="2756">
          <cell r="A2756" t="str">
            <v>CORTADORA DE LADRILLO MOTOR</v>
          </cell>
          <cell r="B2756">
            <v>1672</v>
          </cell>
          <cell r="C2756" t="str">
            <v>DD</v>
          </cell>
          <cell r="D2756">
            <v>24990</v>
          </cell>
          <cell r="E2756">
            <v>0</v>
          </cell>
          <cell r="F2756">
            <v>43182</v>
          </cell>
          <cell r="G2756">
            <v>23800</v>
          </cell>
          <cell r="H2756">
            <v>1.05</v>
          </cell>
          <cell r="I2756">
            <v>43465</v>
          </cell>
        </row>
        <row r="2757">
          <cell r="A2757" t="str">
            <v>CORTADORA DE LAMINA</v>
          </cell>
          <cell r="B2757">
            <v>103679</v>
          </cell>
          <cell r="C2757" t="str">
            <v>DIA</v>
          </cell>
          <cell r="D2757">
            <v>34505</v>
          </cell>
          <cell r="E2757">
            <v>0</v>
          </cell>
          <cell r="F2757">
            <v>40596</v>
          </cell>
          <cell r="G2757">
            <v>25750</v>
          </cell>
          <cell r="H2757">
            <v>1.34</v>
          </cell>
          <cell r="I2757">
            <v>43465</v>
          </cell>
        </row>
        <row r="2758">
          <cell r="A2758" t="str">
            <v>CORTADORA LADRILLO (SIN DISCO) (NO</v>
          </cell>
          <cell r="B2758">
            <v>1035</v>
          </cell>
          <cell r="C2758" t="str">
            <v>MES</v>
          </cell>
          <cell r="D2758">
            <v>452400</v>
          </cell>
          <cell r="E2758">
            <v>0</v>
          </cell>
          <cell r="F2758">
            <v>41180</v>
          </cell>
          <cell r="G2758">
            <v>348000</v>
          </cell>
          <cell r="H2758">
            <v>1.3</v>
          </cell>
          <cell r="I2758">
            <v>43465</v>
          </cell>
        </row>
        <row r="2759">
          <cell r="A2759" t="str">
            <v>CORTADORA LADRILLO GASOLINA (sin disco)</v>
          </cell>
          <cell r="B2759">
            <v>101239</v>
          </cell>
          <cell r="C2759" t="str">
            <v>DD</v>
          </cell>
          <cell r="D2759">
            <v>17342</v>
          </cell>
          <cell r="E2759">
            <v>0</v>
          </cell>
          <cell r="F2759">
            <v>42579</v>
          </cell>
          <cell r="G2759">
            <v>15080</v>
          </cell>
          <cell r="H2759">
            <v>1.1499999999999999</v>
          </cell>
          <cell r="I2759">
            <v>43465</v>
          </cell>
        </row>
        <row r="2760">
          <cell r="A2760" t="str">
            <v>CORTADORA PAV. CONCRETO-Gasolina(sin</v>
          </cell>
          <cell r="B2760">
            <v>100936</v>
          </cell>
          <cell r="C2760" t="str">
            <v>DD</v>
          </cell>
          <cell r="D2760">
            <v>34111</v>
          </cell>
          <cell r="E2760" t="str">
            <v>Trifasica</v>
          </cell>
          <cell r="F2760">
            <v>43180</v>
          </cell>
          <cell r="G2760">
            <v>32487</v>
          </cell>
          <cell r="H2760">
            <v>1.05</v>
          </cell>
          <cell r="I2760">
            <v>43465</v>
          </cell>
        </row>
        <row r="2761">
          <cell r="A2761" t="str">
            <v>CORTADORA PAV. CONCRETO-Gasolina(sin</v>
          </cell>
          <cell r="B2761">
            <v>101241</v>
          </cell>
          <cell r="C2761" t="str">
            <v>MES</v>
          </cell>
          <cell r="D2761">
            <v>579072</v>
          </cell>
          <cell r="E2761" t="str">
            <v>Trifasica</v>
          </cell>
          <cell r="F2761">
            <v>41207</v>
          </cell>
          <cell r="G2761">
            <v>445440</v>
          </cell>
          <cell r="H2761">
            <v>1.3</v>
          </cell>
          <cell r="I2761">
            <v>43465</v>
          </cell>
        </row>
        <row r="2762">
          <cell r="A2762" t="str">
            <v>Cortasol Aerobrise 100 (Separac. 175mm) en</v>
          </cell>
          <cell r="B2762">
            <v>101447</v>
          </cell>
          <cell r="C2762" t="str">
            <v>M2</v>
          </cell>
          <cell r="D2762">
            <v>381500</v>
          </cell>
          <cell r="E2762">
            <v>0</v>
          </cell>
          <cell r="F2762">
            <v>42857</v>
          </cell>
          <cell r="G2762">
            <v>350000</v>
          </cell>
          <cell r="H2762">
            <v>1.0900000000000001</v>
          </cell>
          <cell r="I2762">
            <v>43465</v>
          </cell>
        </row>
        <row r="2763">
          <cell r="A2763" t="str">
            <v>Cortasol CeloscreenPanel Liso(Separ.120mm)</v>
          </cell>
          <cell r="B2763">
            <v>101448</v>
          </cell>
          <cell r="C2763" t="str">
            <v>M2</v>
          </cell>
          <cell r="D2763">
            <v>166866</v>
          </cell>
          <cell r="E2763">
            <v>0</v>
          </cell>
          <cell r="F2763">
            <v>40324</v>
          </cell>
          <cell r="G2763">
            <v>121800</v>
          </cell>
          <cell r="H2763">
            <v>1.37</v>
          </cell>
          <cell r="I2763">
            <v>43465</v>
          </cell>
        </row>
        <row r="2764">
          <cell r="A2764" t="str">
            <v>Cortasol Termobrise 150 Hunter Douglas**</v>
          </cell>
          <cell r="B2764">
            <v>103410</v>
          </cell>
          <cell r="C2764" t="str">
            <v>M2</v>
          </cell>
          <cell r="D2764">
            <v>619781</v>
          </cell>
          <cell r="E2764">
            <v>0</v>
          </cell>
          <cell r="F2764">
            <v>40467</v>
          </cell>
          <cell r="G2764">
            <v>452395</v>
          </cell>
          <cell r="H2764">
            <v>1.37</v>
          </cell>
          <cell r="I2764">
            <v>43465</v>
          </cell>
        </row>
        <row r="2765">
          <cell r="A2765" t="str">
            <v>Cortassol Termobraise -150 + Estructura</v>
          </cell>
          <cell r="B2765">
            <v>106470</v>
          </cell>
          <cell r="C2765" t="str">
            <v>M2</v>
          </cell>
          <cell r="D2765">
            <v>1225241</v>
          </cell>
          <cell r="E2765">
            <v>0</v>
          </cell>
          <cell r="F2765">
            <v>42976</v>
          </cell>
          <cell r="G2765">
            <v>1124074</v>
          </cell>
          <cell r="H2765">
            <v>1.0900000000000001</v>
          </cell>
          <cell r="I2765">
            <v>43465</v>
          </cell>
        </row>
        <row r="2766">
          <cell r="A2766" t="str">
            <v>CORTE DE LAMINA POLICARBONATO CON</v>
          </cell>
          <cell r="B2766">
            <v>104207</v>
          </cell>
          <cell r="C2766" t="str">
            <v>ML</v>
          </cell>
          <cell r="D2766">
            <v>4270</v>
          </cell>
          <cell r="E2766">
            <v>0</v>
          </cell>
          <cell r="F2766">
            <v>42271</v>
          </cell>
          <cell r="G2766">
            <v>3500</v>
          </cell>
          <cell r="H2766">
            <v>1.22</v>
          </cell>
          <cell r="I2766">
            <v>43465</v>
          </cell>
        </row>
        <row r="2767">
          <cell r="A2767" t="str">
            <v>CORTE DE NUCLEOS DE CONCRETO</v>
          </cell>
          <cell r="B2767">
            <v>9477</v>
          </cell>
          <cell r="C2767" t="str">
            <v>UNI</v>
          </cell>
          <cell r="D2767">
            <v>25610</v>
          </cell>
          <cell r="E2767">
            <v>0</v>
          </cell>
          <cell r="F2767">
            <v>41155</v>
          </cell>
          <cell r="G2767">
            <v>19700</v>
          </cell>
          <cell r="H2767">
            <v>1.3</v>
          </cell>
          <cell r="I2767">
            <v>43465</v>
          </cell>
        </row>
        <row r="2768">
          <cell r="A2768" t="str">
            <v>CORTE DE PISO CORTADORA 1.0X0.30M</v>
          </cell>
          <cell r="B2768">
            <v>102704</v>
          </cell>
          <cell r="C2768" t="str">
            <v>UNI</v>
          </cell>
          <cell r="D2768">
            <v>219200</v>
          </cell>
          <cell r="E2768" t="str">
            <v>41820 ARENA</v>
          </cell>
          <cell r="F2768">
            <v>40282</v>
          </cell>
          <cell r="G2768">
            <v>160000</v>
          </cell>
          <cell r="H2768">
            <v>1.37</v>
          </cell>
          <cell r="I2768">
            <v>43465</v>
          </cell>
        </row>
        <row r="2769">
          <cell r="A2769" t="str">
            <v>CORTE DE PLATINA (100X50CM)</v>
          </cell>
          <cell r="B2769">
            <v>102462</v>
          </cell>
          <cell r="C2769" t="str">
            <v>UNI</v>
          </cell>
          <cell r="D2769">
            <v>23838</v>
          </cell>
          <cell r="E2769">
            <v>0</v>
          </cell>
          <cell r="F2769">
            <v>40211</v>
          </cell>
          <cell r="G2769">
            <v>17400</v>
          </cell>
          <cell r="H2769">
            <v>1.37</v>
          </cell>
          <cell r="I2769">
            <v>43465</v>
          </cell>
        </row>
        <row r="2770">
          <cell r="A2770" t="str">
            <v>CORTE DE PLATINA (10X10CM)</v>
          </cell>
          <cell r="B2770">
            <v>102465</v>
          </cell>
          <cell r="C2770" t="str">
            <v>UNI</v>
          </cell>
          <cell r="D2770">
            <v>4768</v>
          </cell>
          <cell r="E2770">
            <v>0</v>
          </cell>
          <cell r="F2770">
            <v>40211</v>
          </cell>
          <cell r="G2770">
            <v>3480</v>
          </cell>
          <cell r="H2770">
            <v>1.37</v>
          </cell>
          <cell r="I2770">
            <v>43465</v>
          </cell>
        </row>
        <row r="2771">
          <cell r="A2771" t="str">
            <v>CORTE DE PLATINA (10X60CM)</v>
          </cell>
          <cell r="B2771">
            <v>102464</v>
          </cell>
          <cell r="C2771" t="str">
            <v>UNI</v>
          </cell>
          <cell r="D2771">
            <v>14303</v>
          </cell>
          <cell r="E2771">
            <v>0</v>
          </cell>
          <cell r="F2771">
            <v>40211</v>
          </cell>
          <cell r="G2771">
            <v>10440</v>
          </cell>
          <cell r="H2771">
            <v>1.37</v>
          </cell>
          <cell r="I2771">
            <v>43465</v>
          </cell>
        </row>
        <row r="2772">
          <cell r="A2772" t="str">
            <v>CORTE DE PLATINA (30X64CM)</v>
          </cell>
          <cell r="B2772">
            <v>102463</v>
          </cell>
          <cell r="C2772" t="str">
            <v>UNI</v>
          </cell>
          <cell r="D2772">
            <v>14303</v>
          </cell>
          <cell r="E2772">
            <v>0</v>
          </cell>
          <cell r="F2772">
            <v>40211</v>
          </cell>
          <cell r="G2772">
            <v>10440</v>
          </cell>
          <cell r="H2772">
            <v>1.37</v>
          </cell>
          <cell r="I2772">
            <v>43465</v>
          </cell>
        </row>
        <row r="2773">
          <cell r="A2773" t="str">
            <v>CORTE DE VARILLA LISA</v>
          </cell>
          <cell r="B2773">
            <v>101271</v>
          </cell>
          <cell r="C2773" t="str">
            <v>KG</v>
          </cell>
          <cell r="D2773">
            <v>403</v>
          </cell>
          <cell r="E2773">
            <v>0</v>
          </cell>
          <cell r="F2773">
            <v>39864</v>
          </cell>
          <cell r="G2773">
            <v>290</v>
          </cell>
          <cell r="H2773">
            <v>1.39</v>
          </cell>
          <cell r="I2773">
            <v>43465</v>
          </cell>
        </row>
        <row r="2774">
          <cell r="A2774" t="str">
            <v>CORTE EN CONCRETO(CORTAD.MANUAL</v>
          </cell>
          <cell r="B2774">
            <v>103490</v>
          </cell>
          <cell r="C2774" t="str">
            <v>CM</v>
          </cell>
          <cell r="D2774">
            <v>4384</v>
          </cell>
          <cell r="E2774">
            <v>0</v>
          </cell>
          <cell r="F2774">
            <v>40493</v>
          </cell>
          <cell r="G2774">
            <v>3200</v>
          </cell>
          <cell r="H2774">
            <v>1.37</v>
          </cell>
          <cell r="I2774">
            <v>43465</v>
          </cell>
        </row>
        <row r="2775">
          <cell r="A2775" t="str">
            <v>CORTE Y BISELADO PARA GUARDAESCOBA</v>
          </cell>
          <cell r="B2775">
            <v>103418</v>
          </cell>
          <cell r="C2775" t="str">
            <v>UNI</v>
          </cell>
          <cell r="D2775">
            <v>3425</v>
          </cell>
          <cell r="E2775">
            <v>0</v>
          </cell>
          <cell r="F2775">
            <v>40470</v>
          </cell>
          <cell r="G2775">
            <v>2500</v>
          </cell>
          <cell r="H2775">
            <v>1.37</v>
          </cell>
          <cell r="I2775">
            <v>43465</v>
          </cell>
        </row>
        <row r="2776">
          <cell r="A2776" t="str">
            <v>CORTE Y ENSAYO DE NUCLEOS</v>
          </cell>
          <cell r="B2776">
            <v>3587</v>
          </cell>
          <cell r="C2776" t="str">
            <v>UNI</v>
          </cell>
          <cell r="D2776">
            <v>29510</v>
          </cell>
          <cell r="E2776" t="str">
            <v>E130</v>
          </cell>
          <cell r="F2776">
            <v>41155</v>
          </cell>
          <cell r="G2776">
            <v>22700</v>
          </cell>
          <cell r="H2776">
            <v>1.3</v>
          </cell>
          <cell r="I2776">
            <v>43465</v>
          </cell>
        </row>
        <row r="2777">
          <cell r="A2777" t="str">
            <v>Cortina enrollable 2,10x2,50Coliseo Primero de</v>
          </cell>
          <cell r="B2777">
            <v>104856</v>
          </cell>
          <cell r="C2777" t="str">
            <v>UNI</v>
          </cell>
          <cell r="D2777">
            <v>1809600</v>
          </cell>
          <cell r="E2777">
            <v>0</v>
          </cell>
          <cell r="F2777">
            <v>41215</v>
          </cell>
          <cell r="G2777">
            <v>1392000</v>
          </cell>
          <cell r="H2777">
            <v>1.3</v>
          </cell>
          <cell r="I2777">
            <v>43465</v>
          </cell>
        </row>
        <row r="2778">
          <cell r="A2778" t="str">
            <v>Cortina Enrollable Black out blanco 100% polieste</v>
          </cell>
          <cell r="B2778">
            <v>106654</v>
          </cell>
          <cell r="C2778" t="str">
            <v>M2</v>
          </cell>
          <cell r="D2778">
            <v>62261</v>
          </cell>
          <cell r="E2778">
            <v>0</v>
          </cell>
          <cell r="F2778">
            <v>43063</v>
          </cell>
          <cell r="G2778">
            <v>57120</v>
          </cell>
          <cell r="H2778">
            <v>1.0900000000000001</v>
          </cell>
          <cell r="I2778">
            <v>43465</v>
          </cell>
        </row>
        <row r="2779">
          <cell r="A2779" t="str">
            <v>COUPLING ACERO RANURADO FLEXIBLE 1"</v>
          </cell>
          <cell r="B2779">
            <v>106251</v>
          </cell>
          <cell r="C2779" t="str">
            <v>UNI</v>
          </cell>
          <cell r="D2779">
            <v>7935</v>
          </cell>
          <cell r="E2779">
            <v>0</v>
          </cell>
          <cell r="F2779">
            <v>43272</v>
          </cell>
          <cell r="G2779">
            <v>7557</v>
          </cell>
          <cell r="H2779">
            <v>1.05</v>
          </cell>
          <cell r="I2779">
            <v>43465</v>
          </cell>
        </row>
        <row r="2780">
          <cell r="A2780" t="str">
            <v>COUPLING ACERO RANURADO FLEXIBLE 3"</v>
          </cell>
          <cell r="B2780">
            <v>106252</v>
          </cell>
          <cell r="C2780" t="str">
            <v>UNI</v>
          </cell>
          <cell r="D2780">
            <v>14787</v>
          </cell>
          <cell r="E2780">
            <v>0</v>
          </cell>
          <cell r="F2780">
            <v>42849</v>
          </cell>
          <cell r="G2780">
            <v>13566</v>
          </cell>
          <cell r="H2780">
            <v>1.0900000000000001</v>
          </cell>
          <cell r="I2780">
            <v>43465</v>
          </cell>
        </row>
        <row r="2781">
          <cell r="A2781" t="str">
            <v>COUPLING ACERO RANURADO REGIDO 1 ½"</v>
          </cell>
          <cell r="B2781">
            <v>106253</v>
          </cell>
          <cell r="C2781" t="str">
            <v>UNI</v>
          </cell>
          <cell r="D2781">
            <v>7368</v>
          </cell>
          <cell r="E2781">
            <v>0</v>
          </cell>
          <cell r="F2781">
            <v>43272</v>
          </cell>
          <cell r="G2781">
            <v>7017</v>
          </cell>
          <cell r="H2781">
            <v>1.05</v>
          </cell>
          <cell r="I2781">
            <v>43465</v>
          </cell>
        </row>
        <row r="2782">
          <cell r="A2782" t="str">
            <v>COUPLING ACERO RANURADO RIGIDO 2 "</v>
          </cell>
          <cell r="B2782">
            <v>106254</v>
          </cell>
          <cell r="C2782" t="str">
            <v>UNI</v>
          </cell>
          <cell r="D2782">
            <v>8208</v>
          </cell>
          <cell r="E2782">
            <v>0</v>
          </cell>
          <cell r="F2782">
            <v>43272</v>
          </cell>
          <cell r="G2782">
            <v>7817</v>
          </cell>
          <cell r="H2782">
            <v>1.05</v>
          </cell>
          <cell r="I2782">
            <v>43465</v>
          </cell>
        </row>
        <row r="2783">
          <cell r="A2783" t="str">
            <v>COUPLING ACERO RANURADO RIGIDO 2 ½"</v>
          </cell>
          <cell r="B2783">
            <v>106255</v>
          </cell>
          <cell r="C2783" t="str">
            <v>UNI</v>
          </cell>
          <cell r="D2783">
            <v>10156</v>
          </cell>
          <cell r="E2783">
            <v>0</v>
          </cell>
          <cell r="F2783">
            <v>43272</v>
          </cell>
          <cell r="G2783">
            <v>9672</v>
          </cell>
          <cell r="H2783">
            <v>1.05</v>
          </cell>
          <cell r="I2783">
            <v>43465</v>
          </cell>
        </row>
        <row r="2784">
          <cell r="A2784" t="str">
            <v>COUPLING ACERO RANURADO RIGIDO 3"</v>
          </cell>
          <cell r="B2784">
            <v>106180</v>
          </cell>
          <cell r="C2784" t="str">
            <v>UNI</v>
          </cell>
          <cell r="D2784">
            <v>11173</v>
          </cell>
          <cell r="E2784">
            <v>0</v>
          </cell>
          <cell r="F2784">
            <v>43272</v>
          </cell>
          <cell r="G2784">
            <v>10641</v>
          </cell>
          <cell r="H2784">
            <v>1.05</v>
          </cell>
          <cell r="I2784">
            <v>43465</v>
          </cell>
        </row>
        <row r="2785">
          <cell r="A2785" t="str">
            <v>COUPLING ACERO RANURADO RIGIDO 4"</v>
          </cell>
          <cell r="B2785">
            <v>106178</v>
          </cell>
          <cell r="C2785" t="str">
            <v>UNI</v>
          </cell>
          <cell r="D2785">
            <v>13614</v>
          </cell>
          <cell r="E2785">
            <v>0</v>
          </cell>
          <cell r="F2785">
            <v>43272</v>
          </cell>
          <cell r="G2785">
            <v>12966</v>
          </cell>
          <cell r="H2785">
            <v>1.05</v>
          </cell>
          <cell r="I2785">
            <v>43465</v>
          </cell>
        </row>
        <row r="2786">
          <cell r="A2786" t="str">
            <v>COUPLING ACERO RANURADO RIGIDO 6"</v>
          </cell>
          <cell r="B2786">
            <v>106176</v>
          </cell>
          <cell r="C2786" t="str">
            <v>UNI</v>
          </cell>
          <cell r="D2786">
            <v>24553</v>
          </cell>
          <cell r="E2786">
            <v>0</v>
          </cell>
          <cell r="F2786">
            <v>43272</v>
          </cell>
          <cell r="G2786">
            <v>23384</v>
          </cell>
          <cell r="H2786">
            <v>1.05</v>
          </cell>
          <cell r="I2786">
            <v>43465</v>
          </cell>
        </row>
        <row r="2787">
          <cell r="A2787" t="str">
            <v>COUPLING HIERRO FUNDIDO NH 1 2"</v>
          </cell>
          <cell r="B2787">
            <v>107305</v>
          </cell>
          <cell r="C2787" t="str">
            <v>UNI</v>
          </cell>
          <cell r="D2787">
            <v>21242</v>
          </cell>
          <cell r="E2787">
            <v>0</v>
          </cell>
          <cell r="F2787">
            <v>43412</v>
          </cell>
          <cell r="G2787">
            <v>20230</v>
          </cell>
          <cell r="H2787">
            <v>1.05</v>
          </cell>
          <cell r="I2787">
            <v>43465</v>
          </cell>
        </row>
        <row r="2788">
          <cell r="A2788" t="str">
            <v>COUPLING HIERRO FUNDIDO NH 1 3"</v>
          </cell>
          <cell r="B2788">
            <v>107360</v>
          </cell>
          <cell r="C2788" t="str">
            <v>UNI</v>
          </cell>
          <cell r="D2788">
            <v>25115</v>
          </cell>
          <cell r="E2788">
            <v>0</v>
          </cell>
          <cell r="F2788">
            <v>43413</v>
          </cell>
          <cell r="G2788">
            <v>23919</v>
          </cell>
          <cell r="H2788">
            <v>1.05</v>
          </cell>
          <cell r="I2788">
            <v>43465</v>
          </cell>
        </row>
        <row r="2789">
          <cell r="A2789" t="str">
            <v>COUPLING HIERRO FUNDIDO NH 1 4"</v>
          </cell>
          <cell r="B2789">
            <v>107366</v>
          </cell>
          <cell r="C2789" t="str">
            <v>UNI</v>
          </cell>
          <cell r="D2789">
            <v>29738</v>
          </cell>
          <cell r="E2789">
            <v>0</v>
          </cell>
          <cell r="F2789">
            <v>43413</v>
          </cell>
          <cell r="G2789">
            <v>28322</v>
          </cell>
          <cell r="H2789">
            <v>1.05</v>
          </cell>
          <cell r="I2789">
            <v>43465</v>
          </cell>
        </row>
        <row r="2790">
          <cell r="A2790" t="str">
            <v>CRISTAL MULTILAMINADO/NIVEL 1</v>
          </cell>
          <cell r="B2790">
            <v>2648</v>
          </cell>
          <cell r="C2790" t="str">
            <v>M2</v>
          </cell>
          <cell r="D2790">
            <v>261209</v>
          </cell>
          <cell r="E2790">
            <v>0</v>
          </cell>
          <cell r="F2790">
            <v>40026</v>
          </cell>
          <cell r="G2790">
            <v>187920</v>
          </cell>
          <cell r="H2790">
            <v>1.39</v>
          </cell>
          <cell r="I2790">
            <v>43465</v>
          </cell>
        </row>
        <row r="2791">
          <cell r="A2791" t="str">
            <v>CROMO TOTAL</v>
          </cell>
          <cell r="B2791">
            <v>105529</v>
          </cell>
          <cell r="C2791" t="str">
            <v>UNI</v>
          </cell>
          <cell r="D2791">
            <v>40859</v>
          </cell>
          <cell r="E2791">
            <v>0</v>
          </cell>
          <cell r="F2791">
            <v>42810</v>
          </cell>
          <cell r="G2791">
            <v>37485</v>
          </cell>
          <cell r="H2791">
            <v>1.0900000000000001</v>
          </cell>
          <cell r="I2791">
            <v>43465</v>
          </cell>
        </row>
        <row r="2792">
          <cell r="A2792" t="str">
            <v>Cruceta de 2.40m con abrazadera para 4</v>
          </cell>
          <cell r="B2792">
            <v>106705</v>
          </cell>
          <cell r="C2792" t="str">
            <v>UNI</v>
          </cell>
          <cell r="D2792">
            <v>112455</v>
          </cell>
          <cell r="E2792">
            <v>0</v>
          </cell>
          <cell r="F2792">
            <v>43140</v>
          </cell>
          <cell r="G2792">
            <v>107100</v>
          </cell>
          <cell r="H2792">
            <v>1.05</v>
          </cell>
          <cell r="I2792">
            <v>43465</v>
          </cell>
        </row>
        <row r="2793">
          <cell r="A2793" t="str">
            <v>CRUCETA DE MADERA DE 2 ML para</v>
          </cell>
          <cell r="B2793">
            <v>104999</v>
          </cell>
          <cell r="C2793" t="str">
            <v>UNI</v>
          </cell>
          <cell r="D2793">
            <v>117050</v>
          </cell>
          <cell r="E2793">
            <v>0</v>
          </cell>
          <cell r="F2793">
            <v>43171</v>
          </cell>
          <cell r="G2793">
            <v>111476</v>
          </cell>
          <cell r="H2793">
            <v>1.05</v>
          </cell>
          <cell r="I2793">
            <v>43465</v>
          </cell>
        </row>
        <row r="2794">
          <cell r="A2794" t="str">
            <v>CRUCETA MADERA INMUNIZ. 2.5</v>
          </cell>
          <cell r="B2794">
            <v>3698</v>
          </cell>
          <cell r="C2794" t="str">
            <v>UNI</v>
          </cell>
          <cell r="D2794">
            <v>110625</v>
          </cell>
          <cell r="E2794">
            <v>0</v>
          </cell>
          <cell r="F2794">
            <v>43182</v>
          </cell>
          <cell r="G2794">
            <v>105357</v>
          </cell>
          <cell r="H2794">
            <v>1.05</v>
          </cell>
          <cell r="I2794">
            <v>43465</v>
          </cell>
        </row>
        <row r="2795">
          <cell r="A2795" t="str">
            <v>CRUCETAS CORTAS</v>
          </cell>
          <cell r="B2795">
            <v>329</v>
          </cell>
          <cell r="C2795" t="str">
            <v>SM</v>
          </cell>
          <cell r="D2795">
            <v>364</v>
          </cell>
          <cell r="E2795">
            <v>0</v>
          </cell>
          <cell r="F2795">
            <v>41064</v>
          </cell>
          <cell r="G2795">
            <v>280</v>
          </cell>
          <cell r="H2795">
            <v>1.3</v>
          </cell>
          <cell r="I2795">
            <v>43465</v>
          </cell>
        </row>
        <row r="2796">
          <cell r="A2796" t="str">
            <v>CRUCETAS CORTAS</v>
          </cell>
          <cell r="B2796">
            <v>31918</v>
          </cell>
          <cell r="C2796" t="str">
            <v>DIA</v>
          </cell>
          <cell r="D2796">
            <v>38</v>
          </cell>
          <cell r="E2796">
            <v>0</v>
          </cell>
          <cell r="F2796">
            <v>43266</v>
          </cell>
          <cell r="G2796">
            <v>36</v>
          </cell>
          <cell r="H2796">
            <v>1.05</v>
          </cell>
          <cell r="I2796">
            <v>43465</v>
          </cell>
        </row>
        <row r="2797">
          <cell r="A2797" t="str">
            <v>CRUCETAS LARGAS</v>
          </cell>
          <cell r="B2797">
            <v>384</v>
          </cell>
          <cell r="C2797" t="str">
            <v>DIA</v>
          </cell>
          <cell r="D2797">
            <v>40</v>
          </cell>
          <cell r="E2797">
            <v>0</v>
          </cell>
          <cell r="F2797">
            <v>43167</v>
          </cell>
          <cell r="G2797">
            <v>38</v>
          </cell>
          <cell r="H2797">
            <v>1.05</v>
          </cell>
          <cell r="I2797">
            <v>43465</v>
          </cell>
        </row>
        <row r="2798">
          <cell r="A2798" t="str">
            <v>CRUCETAS LARGAS (NO USAR)</v>
          </cell>
          <cell r="B2798">
            <v>346</v>
          </cell>
          <cell r="C2798" t="str">
            <v>SM</v>
          </cell>
          <cell r="D2798">
            <v>364</v>
          </cell>
          <cell r="E2798">
            <v>0</v>
          </cell>
          <cell r="F2798">
            <v>41064</v>
          </cell>
          <cell r="G2798">
            <v>280</v>
          </cell>
          <cell r="H2798">
            <v>1.3</v>
          </cell>
          <cell r="I2798">
            <v>43465</v>
          </cell>
        </row>
        <row r="2799">
          <cell r="A2799" t="str">
            <v>CRYPTOSPORIDIUM PARVUM Análisis Aguas</v>
          </cell>
          <cell r="B2799">
            <v>105143</v>
          </cell>
          <cell r="C2799" t="str">
            <v>UNI</v>
          </cell>
          <cell r="D2799">
            <v>2075360</v>
          </cell>
          <cell r="E2799">
            <v>0</v>
          </cell>
          <cell r="F2799">
            <v>42810</v>
          </cell>
          <cell r="G2799">
            <v>1904000</v>
          </cell>
          <cell r="H2799">
            <v>1.0900000000000001</v>
          </cell>
          <cell r="I2799">
            <v>43465</v>
          </cell>
        </row>
        <row r="2800">
          <cell r="A2800" t="str">
            <v>CUADRILLA (OFIC+2 AYUDANT)GENER+</v>
          </cell>
          <cell r="B2800">
            <v>2116</v>
          </cell>
          <cell r="C2800" t="str">
            <v>JR</v>
          </cell>
          <cell r="D2800">
            <v>188648</v>
          </cell>
          <cell r="E2800">
            <v>0</v>
          </cell>
          <cell r="F2800">
            <v>42751</v>
          </cell>
          <cell r="G2800">
            <v>173071.74</v>
          </cell>
          <cell r="H2800">
            <v>1.0900000000000001</v>
          </cell>
          <cell r="I2800">
            <v>43465</v>
          </cell>
        </row>
        <row r="2801">
          <cell r="A2801" t="str">
            <v>CUADRILLA (OFICIAL+ AY ELECTRICO) +</v>
          </cell>
          <cell r="B2801">
            <v>101474</v>
          </cell>
          <cell r="C2801" t="str">
            <v>HR</v>
          </cell>
          <cell r="D2801">
            <v>17833</v>
          </cell>
          <cell r="E2801">
            <v>0</v>
          </cell>
          <cell r="F2801">
            <v>43110</v>
          </cell>
          <cell r="G2801">
            <v>16984</v>
          </cell>
          <cell r="H2801">
            <v>1.05</v>
          </cell>
          <cell r="I2801">
            <v>43465</v>
          </cell>
        </row>
        <row r="2802">
          <cell r="A2802" t="str">
            <v>CUADRILLA METALICA (TEC. SOLDADOR +</v>
          </cell>
          <cell r="B2802">
            <v>3972</v>
          </cell>
          <cell r="C2802" t="str">
            <v>JR</v>
          </cell>
          <cell r="D2802">
            <v>154548</v>
          </cell>
          <cell r="E2802">
            <v>0</v>
          </cell>
          <cell r="F2802">
            <v>43110</v>
          </cell>
          <cell r="G2802">
            <v>147189</v>
          </cell>
          <cell r="H2802">
            <v>1.05</v>
          </cell>
          <cell r="I2802">
            <v>43465</v>
          </cell>
        </row>
        <row r="2803">
          <cell r="A2803" t="str">
            <v>Cuarto 10 m X 5 m a prueba de fuego x 3 horas</v>
          </cell>
          <cell r="B2803">
            <v>101684</v>
          </cell>
          <cell r="C2803" t="str">
            <v>UNI</v>
          </cell>
          <cell r="D2803">
            <v>23632500</v>
          </cell>
          <cell r="E2803">
            <v>0</v>
          </cell>
          <cell r="F2803">
            <v>40429</v>
          </cell>
          <cell r="G2803">
            <v>17250000</v>
          </cell>
          <cell r="H2803">
            <v>1.37</v>
          </cell>
          <cell r="I2803">
            <v>43465</v>
          </cell>
        </row>
        <row r="2804">
          <cell r="A2804" t="str">
            <v>CUARTOBOCEL MEDIA CAÑA 2 x 2 x 2.80</v>
          </cell>
          <cell r="B2804">
            <v>883</v>
          </cell>
          <cell r="C2804" t="str">
            <v>ML</v>
          </cell>
          <cell r="D2804">
            <v>1223</v>
          </cell>
          <cell r="E2804">
            <v>0</v>
          </cell>
          <cell r="F2804">
            <v>39662</v>
          </cell>
          <cell r="G2804">
            <v>832</v>
          </cell>
          <cell r="H2804">
            <v>1.47</v>
          </cell>
          <cell r="I2804">
            <v>43465</v>
          </cell>
        </row>
        <row r="2805">
          <cell r="A2805" t="str">
            <v>CUARTON / DURMIENTE EN FLORMORADO</v>
          </cell>
          <cell r="B2805">
            <v>2416</v>
          </cell>
          <cell r="C2805" t="str">
            <v>UNI</v>
          </cell>
          <cell r="D2805">
            <v>10556</v>
          </cell>
          <cell r="E2805">
            <v>0</v>
          </cell>
          <cell r="F2805">
            <v>41121</v>
          </cell>
          <cell r="G2805">
            <v>8120</v>
          </cell>
          <cell r="H2805">
            <v>1.3</v>
          </cell>
          <cell r="I2805">
            <v>43465</v>
          </cell>
        </row>
        <row r="2806">
          <cell r="A2806" t="str">
            <v>CUARTON /DURMIENTE EN AMARILLO</v>
          </cell>
          <cell r="B2806">
            <v>2413</v>
          </cell>
          <cell r="C2806" t="str">
            <v>UNI</v>
          </cell>
          <cell r="D2806">
            <v>9048</v>
          </cell>
          <cell r="E2806">
            <v>0</v>
          </cell>
          <cell r="F2806">
            <v>41121</v>
          </cell>
          <cell r="G2806">
            <v>6960</v>
          </cell>
          <cell r="H2806">
            <v>1.3</v>
          </cell>
          <cell r="I2806">
            <v>43465</v>
          </cell>
        </row>
        <row r="2807">
          <cell r="A2807" t="str">
            <v>CUARTON /DURMIENTE EN ORDINARIO</v>
          </cell>
          <cell r="B2807">
            <v>104425</v>
          </cell>
          <cell r="C2807" t="str">
            <v>UNI</v>
          </cell>
          <cell r="D2807">
            <v>4826</v>
          </cell>
          <cell r="E2807">
            <v>0</v>
          </cell>
          <cell r="F2807">
            <v>41121</v>
          </cell>
          <cell r="G2807">
            <v>3712</v>
          </cell>
          <cell r="H2807">
            <v>1.3</v>
          </cell>
          <cell r="I2807">
            <v>43465</v>
          </cell>
        </row>
        <row r="2808">
          <cell r="A2808" t="str">
            <v>CUARTON OTOBO 4 x 2 x 3.00</v>
          </cell>
          <cell r="B2808">
            <v>3746</v>
          </cell>
          <cell r="C2808" t="str">
            <v>UNI</v>
          </cell>
          <cell r="D2808">
            <v>3896</v>
          </cell>
          <cell r="E2808">
            <v>0</v>
          </cell>
          <cell r="F2808">
            <v>39659</v>
          </cell>
          <cell r="G2808">
            <v>2650</v>
          </cell>
          <cell r="H2808">
            <v>1.47</v>
          </cell>
          <cell r="I2808">
            <v>43465</v>
          </cell>
        </row>
        <row r="2809">
          <cell r="A2809" t="str">
            <v>CUARTON OTOBO 4 x 3 x 3m</v>
          </cell>
          <cell r="B2809">
            <v>2420</v>
          </cell>
          <cell r="C2809" t="str">
            <v>UNI</v>
          </cell>
          <cell r="D2809">
            <v>3896</v>
          </cell>
          <cell r="E2809">
            <v>0</v>
          </cell>
          <cell r="F2809">
            <v>39659</v>
          </cell>
          <cell r="G2809">
            <v>2650</v>
          </cell>
          <cell r="H2809">
            <v>1.47</v>
          </cell>
          <cell r="I2809">
            <v>43465</v>
          </cell>
        </row>
        <row r="2810">
          <cell r="A2810" t="str">
            <v>CUARTON/DUEMIENTE EN SAJO (4X4X3M)</v>
          </cell>
          <cell r="B2810">
            <v>2422</v>
          </cell>
          <cell r="C2810" t="str">
            <v>UNI</v>
          </cell>
          <cell r="D2810">
            <v>6334</v>
          </cell>
          <cell r="E2810">
            <v>0</v>
          </cell>
          <cell r="F2810">
            <v>41121</v>
          </cell>
          <cell r="G2810">
            <v>4872</v>
          </cell>
          <cell r="H2810">
            <v>1.3</v>
          </cell>
          <cell r="I2810">
            <v>43465</v>
          </cell>
        </row>
        <row r="2811">
          <cell r="A2811" t="str">
            <v>CUARTON/DURMIENTE EN ABARCO (4X4X3M)</v>
          </cell>
          <cell r="B2811">
            <v>2412</v>
          </cell>
          <cell r="C2811" t="str">
            <v>UNI</v>
          </cell>
          <cell r="D2811">
            <v>22620</v>
          </cell>
          <cell r="E2811">
            <v>0</v>
          </cell>
          <cell r="F2811">
            <v>41121</v>
          </cell>
          <cell r="G2811">
            <v>17400</v>
          </cell>
          <cell r="H2811">
            <v>1.3</v>
          </cell>
          <cell r="I2811">
            <v>43465</v>
          </cell>
        </row>
        <row r="2812">
          <cell r="A2812" t="str">
            <v>Cub.Sand.Deck333CBand.lisaAisl.Polui30MM-Pin</v>
          </cell>
          <cell r="B2812">
            <v>100993</v>
          </cell>
          <cell r="C2812" t="str">
            <v>M2</v>
          </cell>
          <cell r="D2812">
            <v>146671</v>
          </cell>
          <cell r="E2812">
            <v>0</v>
          </cell>
          <cell r="F2812">
            <v>40324</v>
          </cell>
          <cell r="G2812">
            <v>107059</v>
          </cell>
          <cell r="H2812">
            <v>1.37</v>
          </cell>
          <cell r="I2812">
            <v>43465</v>
          </cell>
        </row>
        <row r="2813">
          <cell r="A2813" t="str">
            <v>Cub.Sencilla.Deck333CAlumin-Pintura2Caras</v>
          </cell>
          <cell r="B2813">
            <v>101451</v>
          </cell>
          <cell r="C2813" t="str">
            <v>M2</v>
          </cell>
          <cell r="D2813">
            <v>125445</v>
          </cell>
          <cell r="E2813">
            <v>0</v>
          </cell>
          <cell r="F2813">
            <v>40324</v>
          </cell>
          <cell r="G2813">
            <v>91566</v>
          </cell>
          <cell r="H2813">
            <v>1.37</v>
          </cell>
          <cell r="I2813">
            <v>43465</v>
          </cell>
        </row>
        <row r="2814">
          <cell r="A2814" t="str">
            <v>CUBEIRT SANDW 2 LAM CAL 26 FIBR VDR</v>
          </cell>
          <cell r="B2814">
            <v>103704</v>
          </cell>
          <cell r="C2814" t="str">
            <v>M2</v>
          </cell>
          <cell r="D2814">
            <v>127914</v>
          </cell>
          <cell r="E2814">
            <v>0</v>
          </cell>
          <cell r="F2814">
            <v>42836</v>
          </cell>
          <cell r="G2814">
            <v>117352</v>
          </cell>
          <cell r="H2814">
            <v>1.0900000000000001</v>
          </cell>
          <cell r="I2814">
            <v>43465</v>
          </cell>
        </row>
        <row r="2815">
          <cell r="A2815" t="str">
            <v>CUBIERT.POLICARB.ALVEOLAR10mm+CONEC</v>
          </cell>
          <cell r="B2815">
            <v>101707</v>
          </cell>
          <cell r="C2815" t="str">
            <v>M2</v>
          </cell>
          <cell r="D2815">
            <v>57519</v>
          </cell>
          <cell r="E2815">
            <v>0</v>
          </cell>
          <cell r="F2815">
            <v>40494</v>
          </cell>
          <cell r="G2815">
            <v>41985</v>
          </cell>
          <cell r="H2815">
            <v>1.37</v>
          </cell>
          <cell r="I2815">
            <v>43465</v>
          </cell>
        </row>
        <row r="2816">
          <cell r="A2816" t="str">
            <v>CUBIERTA Arq. Galv. 3.05</v>
          </cell>
          <cell r="B2816">
            <v>104596</v>
          </cell>
          <cell r="C2816" t="str">
            <v>UNI</v>
          </cell>
          <cell r="D2816">
            <v>33176</v>
          </cell>
          <cell r="E2816">
            <v>0</v>
          </cell>
          <cell r="F2816">
            <v>41172</v>
          </cell>
          <cell r="G2816">
            <v>25520</v>
          </cell>
          <cell r="H2816">
            <v>1.3</v>
          </cell>
          <cell r="I2816">
            <v>43465</v>
          </cell>
        </row>
        <row r="2817">
          <cell r="A2817" t="str">
            <v>CUBIERTA Arq. Galv.3.05 color</v>
          </cell>
          <cell r="B2817">
            <v>99</v>
          </cell>
          <cell r="C2817" t="str">
            <v>UNI</v>
          </cell>
          <cell r="D2817">
            <v>80892</v>
          </cell>
          <cell r="E2817" t="str">
            <v>TZA73x305-30</v>
          </cell>
          <cell r="F2817">
            <v>41764</v>
          </cell>
          <cell r="G2817">
            <v>64200</v>
          </cell>
          <cell r="H2817">
            <v>1.26</v>
          </cell>
          <cell r="I2817">
            <v>43465</v>
          </cell>
        </row>
        <row r="2818">
          <cell r="A2818" t="str">
            <v>CUBIERTA Arq. Galv.3.66 ACESCO</v>
          </cell>
          <cell r="B2818">
            <v>159</v>
          </cell>
          <cell r="C2818" t="str">
            <v>UNI</v>
          </cell>
          <cell r="D2818">
            <v>41234</v>
          </cell>
          <cell r="E2818" t="str">
            <v>TZA73x366-30</v>
          </cell>
          <cell r="F2818">
            <v>43220</v>
          </cell>
          <cell r="G2818">
            <v>39270</v>
          </cell>
          <cell r="H2818">
            <v>1.05</v>
          </cell>
          <cell r="I2818">
            <v>43465</v>
          </cell>
        </row>
        <row r="2819">
          <cell r="A2819" t="str">
            <v>CUBIERTA ROYALCO</v>
          </cell>
          <cell r="B2819">
            <v>3483</v>
          </cell>
          <cell r="C2819" t="str">
            <v>M2</v>
          </cell>
          <cell r="D2819">
            <v>100663</v>
          </cell>
          <cell r="E2819">
            <v>0</v>
          </cell>
          <cell r="F2819">
            <v>40325</v>
          </cell>
          <cell r="G2819">
            <v>73477</v>
          </cell>
          <cell r="H2819">
            <v>1.37</v>
          </cell>
          <cell r="I2819">
            <v>43465</v>
          </cell>
        </row>
        <row r="2820">
          <cell r="A2820" t="str">
            <v>CUBIERTA SANDWICH FIBRA Aluzinc. Cal 26</v>
          </cell>
          <cell r="B2820">
            <v>104783</v>
          </cell>
          <cell r="C2820" t="str">
            <v>M2</v>
          </cell>
          <cell r="D2820">
            <v>137445</v>
          </cell>
          <cell r="E2820">
            <v>0</v>
          </cell>
          <cell r="F2820">
            <v>43220</v>
          </cell>
          <cell r="G2820">
            <v>130900</v>
          </cell>
          <cell r="H2820">
            <v>1.05</v>
          </cell>
          <cell r="I2820">
            <v>43465</v>
          </cell>
        </row>
        <row r="2821">
          <cell r="A2821" t="str">
            <v>CUBIERTA SANDWICH FIBRA Aluzinc. Cal 26</v>
          </cell>
          <cell r="B2821">
            <v>105652</v>
          </cell>
          <cell r="C2821" t="str">
            <v>M2</v>
          </cell>
          <cell r="D2821">
            <v>119298</v>
          </cell>
          <cell r="E2821">
            <v>0</v>
          </cell>
          <cell r="F2821">
            <v>42220</v>
          </cell>
          <cell r="G2821">
            <v>97785</v>
          </cell>
          <cell r="H2821">
            <v>1.22</v>
          </cell>
          <cell r="I2821">
            <v>43465</v>
          </cell>
        </row>
        <row r="2822">
          <cell r="A2822" t="str">
            <v>CUBIERTA SANDWICH FIBRA GALV. cal.28</v>
          </cell>
          <cell r="B2822">
            <v>3898</v>
          </cell>
          <cell r="C2822" t="str">
            <v>M2</v>
          </cell>
          <cell r="D2822">
            <v>127136</v>
          </cell>
          <cell r="E2822" t="str">
            <v>250c</v>
          </cell>
          <cell r="F2822">
            <v>40324</v>
          </cell>
          <cell r="G2822">
            <v>92800</v>
          </cell>
          <cell r="H2822">
            <v>1.37</v>
          </cell>
          <cell r="I2822">
            <v>43465</v>
          </cell>
        </row>
        <row r="2823">
          <cell r="A2823" t="str">
            <v>CUBIERTA SANDWICH ICOPOR ALUZINC cal.28</v>
          </cell>
          <cell r="B2823">
            <v>3187</v>
          </cell>
          <cell r="C2823" t="str">
            <v>M2</v>
          </cell>
          <cell r="D2823">
            <v>119190</v>
          </cell>
          <cell r="E2823" t="str">
            <v>250c</v>
          </cell>
          <cell r="F2823">
            <v>40324</v>
          </cell>
          <cell r="G2823">
            <v>87000</v>
          </cell>
          <cell r="H2823">
            <v>1.37</v>
          </cell>
          <cell r="I2823">
            <v>43465</v>
          </cell>
        </row>
        <row r="2824">
          <cell r="A2824" t="str">
            <v>CUBIERTA SANDWICH ICOPOR GALV. cal.28</v>
          </cell>
          <cell r="B2824">
            <v>3897</v>
          </cell>
          <cell r="C2824" t="str">
            <v>M2</v>
          </cell>
          <cell r="D2824">
            <v>132439</v>
          </cell>
          <cell r="E2824" t="str">
            <v>250c</v>
          </cell>
          <cell r="F2824">
            <v>40324</v>
          </cell>
          <cell r="G2824">
            <v>96671</v>
          </cell>
          <cell r="H2824">
            <v>1.37</v>
          </cell>
          <cell r="I2824">
            <v>43465</v>
          </cell>
        </row>
        <row r="2825">
          <cell r="A2825" t="str">
            <v>CUBIERTA SANDWICH POLIURET. ALUZINC</v>
          </cell>
          <cell r="B2825">
            <v>3903</v>
          </cell>
          <cell r="C2825" t="str">
            <v>M2</v>
          </cell>
          <cell r="D2825">
            <v>153099</v>
          </cell>
          <cell r="E2825" t="str">
            <v>250c</v>
          </cell>
          <cell r="F2825">
            <v>40324</v>
          </cell>
          <cell r="G2825">
            <v>111751</v>
          </cell>
          <cell r="H2825">
            <v>1.37</v>
          </cell>
          <cell r="I2825">
            <v>43465</v>
          </cell>
        </row>
        <row r="2826">
          <cell r="A2826" t="str">
            <v>CUBIERTA SANDWICH POLIURET. GALV. cal.28</v>
          </cell>
          <cell r="B2826">
            <v>3902</v>
          </cell>
          <cell r="C2826" t="str">
            <v>M2</v>
          </cell>
          <cell r="D2826">
            <v>149330</v>
          </cell>
          <cell r="E2826" t="str">
            <v>250c</v>
          </cell>
          <cell r="F2826">
            <v>40324</v>
          </cell>
          <cell r="G2826">
            <v>109000</v>
          </cell>
          <cell r="H2826">
            <v>1.37</v>
          </cell>
          <cell r="I2826">
            <v>43465</v>
          </cell>
        </row>
        <row r="2827">
          <cell r="A2827" t="str">
            <v>CUBIERTA SENCILLA ALUZINC cal.28 2.5m</v>
          </cell>
          <cell r="B2827">
            <v>3904</v>
          </cell>
          <cell r="C2827" t="str">
            <v>M2</v>
          </cell>
          <cell r="D2827">
            <v>79940</v>
          </cell>
          <cell r="E2827" t="str">
            <v>250c</v>
          </cell>
          <cell r="F2827">
            <v>40325</v>
          </cell>
          <cell r="G2827">
            <v>58350</v>
          </cell>
          <cell r="H2827">
            <v>1.37</v>
          </cell>
          <cell r="I2827">
            <v>43465</v>
          </cell>
        </row>
        <row r="2828">
          <cell r="A2828" t="str">
            <v>CUBIERTA SENCILLA ALUZINC cal.28 3.5m</v>
          </cell>
          <cell r="B2828">
            <v>3907</v>
          </cell>
          <cell r="C2828" t="str">
            <v>M2</v>
          </cell>
          <cell r="D2828">
            <v>79940</v>
          </cell>
          <cell r="E2828" t="str">
            <v>350c</v>
          </cell>
          <cell r="F2828">
            <v>40324</v>
          </cell>
          <cell r="G2828">
            <v>58350</v>
          </cell>
          <cell r="H2828">
            <v>1.37</v>
          </cell>
          <cell r="I2828">
            <v>43465</v>
          </cell>
        </row>
        <row r="2829">
          <cell r="A2829" t="str">
            <v>CUBIERTA SENCILLA GALV. cal.28 2.5m</v>
          </cell>
          <cell r="B2829">
            <v>3905</v>
          </cell>
          <cell r="C2829" t="str">
            <v>M2</v>
          </cell>
          <cell r="D2829">
            <v>52195</v>
          </cell>
          <cell r="E2829" t="str">
            <v>250c</v>
          </cell>
          <cell r="F2829">
            <v>40100</v>
          </cell>
          <cell r="G2829">
            <v>37550</v>
          </cell>
          <cell r="H2829">
            <v>1.39</v>
          </cell>
          <cell r="I2829">
            <v>43465</v>
          </cell>
        </row>
        <row r="2830">
          <cell r="A2830" t="str">
            <v>CUBIERTA SENCILLA GALV. cal.28 3.5m</v>
          </cell>
          <cell r="B2830">
            <v>3906</v>
          </cell>
          <cell r="C2830" t="str">
            <v>M2</v>
          </cell>
          <cell r="D2830">
            <v>46881</v>
          </cell>
          <cell r="E2830" t="str">
            <v>350c</v>
          </cell>
          <cell r="F2830">
            <v>40325</v>
          </cell>
          <cell r="G2830">
            <v>34220</v>
          </cell>
          <cell r="H2830">
            <v>1.37</v>
          </cell>
          <cell r="I2830">
            <v>43465</v>
          </cell>
        </row>
        <row r="2831">
          <cell r="A2831" t="str">
            <v>CUBIERTA TEJA ACESCO CAL.26</v>
          </cell>
          <cell r="B2831">
            <v>102871</v>
          </cell>
          <cell r="C2831" t="str">
            <v>M2</v>
          </cell>
          <cell r="D2831">
            <v>63842</v>
          </cell>
          <cell r="E2831" t="str">
            <v>TZA73x305-30</v>
          </cell>
          <cell r="F2831">
            <v>40336</v>
          </cell>
          <cell r="G2831">
            <v>46600</v>
          </cell>
          <cell r="H2831">
            <v>1.37</v>
          </cell>
          <cell r="I2831">
            <v>43465</v>
          </cell>
        </row>
        <row r="2832">
          <cell r="A2832" t="str">
            <v>CubiertaBastidorFosoAguaPistaAtlet(Sum+Inst)IA</v>
          </cell>
          <cell r="B2832">
            <v>105984</v>
          </cell>
          <cell r="C2832" t="str">
            <v>UNI</v>
          </cell>
          <cell r="D2832">
            <v>33712743</v>
          </cell>
          <cell r="E2832">
            <v>0</v>
          </cell>
          <cell r="F2832">
            <v>42829</v>
          </cell>
          <cell r="G2832">
            <v>30929122</v>
          </cell>
          <cell r="H2832">
            <v>1.0900000000000001</v>
          </cell>
          <cell r="I2832">
            <v>43465</v>
          </cell>
        </row>
        <row r="2833">
          <cell r="A2833" t="str">
            <v>CUBIERTAS Y ACCESORIOS</v>
          </cell>
          <cell r="B2833">
            <v>5</v>
          </cell>
          <cell r="C2833">
            <v>0</v>
          </cell>
          <cell r="D2833" t="e">
            <v>#DIV/0!</v>
          </cell>
          <cell r="E2833">
            <v>0</v>
          </cell>
          <cell r="F2833">
            <v>0</v>
          </cell>
          <cell r="G2833">
            <v>0</v>
          </cell>
          <cell r="H2833" t="e">
            <v>#DIV/0!</v>
          </cell>
          <cell r="I2833">
            <v>43465</v>
          </cell>
        </row>
        <row r="2834">
          <cell r="A2834" t="str">
            <v>CubiertaStandingSeamSandwichCal.26-38mmcolo</v>
          </cell>
          <cell r="B2834">
            <v>105820</v>
          </cell>
          <cell r="C2834" t="str">
            <v>M2</v>
          </cell>
          <cell r="D2834">
            <v>162156</v>
          </cell>
          <cell r="E2834">
            <v>0</v>
          </cell>
          <cell r="F2834">
            <v>43229</v>
          </cell>
          <cell r="G2834">
            <v>154434</v>
          </cell>
          <cell r="H2834">
            <v>1.05</v>
          </cell>
          <cell r="I2834">
            <v>43465</v>
          </cell>
        </row>
        <row r="2835">
          <cell r="A2835" t="str">
            <v>Cuchara de salida para tunel, en fibra de vidrio</v>
          </cell>
          <cell r="B2835">
            <v>105250</v>
          </cell>
          <cell r="C2835" t="str">
            <v>UNI</v>
          </cell>
          <cell r="D2835">
            <v>526176</v>
          </cell>
          <cell r="E2835">
            <v>0</v>
          </cell>
          <cell r="F2835">
            <v>41859</v>
          </cell>
          <cell r="G2835">
            <v>417600</v>
          </cell>
          <cell r="H2835">
            <v>1.26</v>
          </cell>
          <cell r="I2835">
            <v>43465</v>
          </cell>
        </row>
        <row r="2836">
          <cell r="A2836" t="str">
            <v>CUCHILLA MONOP. 400 A 15K</v>
          </cell>
          <cell r="B2836">
            <v>1044</v>
          </cell>
          <cell r="C2836" t="str">
            <v>UNI</v>
          </cell>
          <cell r="D2836">
            <v>169195</v>
          </cell>
          <cell r="E2836">
            <v>0</v>
          </cell>
          <cell r="F2836">
            <v>40429</v>
          </cell>
          <cell r="G2836">
            <v>123500</v>
          </cell>
          <cell r="H2836">
            <v>1.37</v>
          </cell>
          <cell r="I2836">
            <v>43465</v>
          </cell>
        </row>
        <row r="2837">
          <cell r="A2837" t="str">
            <v>CUCHILLA PARA GUADAÑADORA DE 1” PARA</v>
          </cell>
          <cell r="B2837">
            <v>105519</v>
          </cell>
          <cell r="C2837" t="str">
            <v>UNI</v>
          </cell>
          <cell r="D2837">
            <v>6540</v>
          </cell>
          <cell r="E2837">
            <v>0</v>
          </cell>
          <cell r="F2837">
            <v>42872</v>
          </cell>
          <cell r="G2837">
            <v>6000</v>
          </cell>
          <cell r="H2837">
            <v>1.0900000000000001</v>
          </cell>
          <cell r="I2837">
            <v>43465</v>
          </cell>
        </row>
        <row r="2838">
          <cell r="A2838" t="str">
            <v>CUELLO CISNE 3” EN ACERO</v>
          </cell>
          <cell r="B2838">
            <v>105950</v>
          </cell>
          <cell r="C2838" t="str">
            <v>UNI</v>
          </cell>
          <cell r="D2838">
            <v>275504</v>
          </cell>
          <cell r="E2838">
            <v>0</v>
          </cell>
          <cell r="F2838">
            <v>42828</v>
          </cell>
          <cell r="G2838">
            <v>252756</v>
          </cell>
          <cell r="H2838">
            <v>1.0900000000000001</v>
          </cell>
          <cell r="I2838">
            <v>43465</v>
          </cell>
        </row>
        <row r="2839">
          <cell r="A2839" t="str">
            <v>CUERDA PARA IZAJE BOMBAS</v>
          </cell>
          <cell r="B2839">
            <v>107182</v>
          </cell>
          <cell r="C2839" t="str">
            <v>UNI</v>
          </cell>
          <cell r="D2839">
            <v>9582</v>
          </cell>
          <cell r="E2839">
            <v>0</v>
          </cell>
          <cell r="F2839">
            <v>43374</v>
          </cell>
          <cell r="G2839">
            <v>9125.4599999999991</v>
          </cell>
          <cell r="H2839">
            <v>1.05</v>
          </cell>
          <cell r="I2839">
            <v>43465</v>
          </cell>
        </row>
        <row r="2840">
          <cell r="A2840" t="str">
            <v>CUERPO DIFUSOR TAPA (Mant. Equip)</v>
          </cell>
          <cell r="B2840">
            <v>105442</v>
          </cell>
          <cell r="C2840" t="str">
            <v>UNI</v>
          </cell>
          <cell r="D2840">
            <v>79472</v>
          </cell>
          <cell r="E2840">
            <v>0</v>
          </cell>
          <cell r="F2840">
            <v>42207</v>
          </cell>
          <cell r="G2840">
            <v>65141</v>
          </cell>
          <cell r="H2840">
            <v>1.22</v>
          </cell>
          <cell r="I2840">
            <v>43465</v>
          </cell>
        </row>
        <row r="2841">
          <cell r="A2841" t="str">
            <v>CUMBRERA No. 1 220x90 3mm.</v>
          </cell>
          <cell r="B2841">
            <v>2280</v>
          </cell>
          <cell r="C2841" t="str">
            <v>UNI</v>
          </cell>
          <cell r="D2841">
            <v>548274</v>
          </cell>
          <cell r="E2841">
            <v>13175</v>
          </cell>
          <cell r="F2841">
            <v>40325</v>
          </cell>
          <cell r="G2841">
            <v>400200</v>
          </cell>
          <cell r="H2841">
            <v>1.37</v>
          </cell>
          <cell r="I2841">
            <v>43465</v>
          </cell>
        </row>
        <row r="2842">
          <cell r="A2842" t="str">
            <v>CUMBRERA No. 2 150x204 3mm.</v>
          </cell>
          <cell r="B2842">
            <v>2281</v>
          </cell>
          <cell r="C2842" t="str">
            <v>UNI</v>
          </cell>
          <cell r="D2842">
            <v>841865</v>
          </cell>
          <cell r="E2842">
            <v>13177</v>
          </cell>
          <cell r="F2842">
            <v>40325</v>
          </cell>
          <cell r="G2842">
            <v>614500</v>
          </cell>
          <cell r="H2842">
            <v>1.37</v>
          </cell>
          <cell r="I2842">
            <v>43465</v>
          </cell>
        </row>
        <row r="2843">
          <cell r="A2843" t="str">
            <v>CUNETA PARA VIAS L= 1.00</v>
          </cell>
          <cell r="B2843">
            <v>1117</v>
          </cell>
          <cell r="C2843" t="str">
            <v>UNI</v>
          </cell>
          <cell r="D2843">
            <v>31072</v>
          </cell>
          <cell r="E2843" t="str">
            <v>CU-30-10</v>
          </cell>
          <cell r="F2843">
            <v>40143</v>
          </cell>
          <cell r="G2843">
            <v>22354</v>
          </cell>
          <cell r="H2843">
            <v>1.39</v>
          </cell>
          <cell r="I2843">
            <v>43465</v>
          </cell>
        </row>
        <row r="2844">
          <cell r="A2844" t="str">
            <v>Cuneta Prefabricada</v>
          </cell>
          <cell r="B2844">
            <v>101387</v>
          </cell>
          <cell r="C2844" t="str">
            <v>UNI</v>
          </cell>
          <cell r="D2844">
            <v>49655</v>
          </cell>
          <cell r="E2844" t="str">
            <v>CU-30-10</v>
          </cell>
          <cell r="F2844">
            <v>42079</v>
          </cell>
          <cell r="G2844">
            <v>40701</v>
          </cell>
          <cell r="H2844">
            <v>1.22</v>
          </cell>
          <cell r="I2844">
            <v>43465</v>
          </cell>
        </row>
        <row r="2845">
          <cell r="A2845" t="str">
            <v>CUPULA CONCENTRICA 5"x3" Br.</v>
          </cell>
          <cell r="B2845">
            <v>136</v>
          </cell>
          <cell r="C2845" t="str">
            <v>UNI</v>
          </cell>
          <cell r="D2845">
            <v>128072</v>
          </cell>
          <cell r="E2845" t="str">
            <v>CC5"x3"</v>
          </cell>
          <cell r="F2845">
            <v>40142</v>
          </cell>
          <cell r="G2845">
            <v>92138</v>
          </cell>
          <cell r="H2845">
            <v>1.39</v>
          </cell>
          <cell r="I2845">
            <v>43465</v>
          </cell>
        </row>
        <row r="2846">
          <cell r="A2846" t="str">
            <v>CÚPULA CONCÉNTRICA EN ALUMINIO 8 x 4"</v>
          </cell>
          <cell r="B2846">
            <v>107270</v>
          </cell>
          <cell r="C2846" t="str">
            <v>UNI</v>
          </cell>
          <cell r="D2846">
            <v>60304</v>
          </cell>
          <cell r="E2846">
            <v>0</v>
          </cell>
          <cell r="F2846">
            <v>43286</v>
          </cell>
          <cell r="G2846">
            <v>57432</v>
          </cell>
          <cell r="H2846">
            <v>1.05</v>
          </cell>
          <cell r="I2846">
            <v>43465</v>
          </cell>
        </row>
        <row r="2847">
          <cell r="A2847" t="str">
            <v>CUPULA No.1 158x114 3mm.</v>
          </cell>
          <cell r="B2847">
            <v>2284</v>
          </cell>
          <cell r="C2847" t="str">
            <v>UNI</v>
          </cell>
          <cell r="D2847">
            <v>397300</v>
          </cell>
          <cell r="E2847">
            <v>13150</v>
          </cell>
          <cell r="F2847">
            <v>40325</v>
          </cell>
          <cell r="G2847">
            <v>290000</v>
          </cell>
          <cell r="H2847">
            <v>1.37</v>
          </cell>
          <cell r="I2847">
            <v>43465</v>
          </cell>
        </row>
        <row r="2848">
          <cell r="A2848" t="str">
            <v>CUPULA No.2 158x140 3mm.</v>
          </cell>
          <cell r="B2848">
            <v>2285</v>
          </cell>
          <cell r="C2848" t="str">
            <v>UNI</v>
          </cell>
          <cell r="D2848">
            <v>397300</v>
          </cell>
          <cell r="E2848">
            <v>13151</v>
          </cell>
          <cell r="F2848">
            <v>40325</v>
          </cell>
          <cell r="G2848">
            <v>290000</v>
          </cell>
          <cell r="H2848">
            <v>1.37</v>
          </cell>
          <cell r="I2848">
            <v>43465</v>
          </cell>
        </row>
        <row r="2849">
          <cell r="A2849" t="str">
            <v>CUPULA No.3 158x230 3mm.</v>
          </cell>
          <cell r="B2849">
            <v>2286</v>
          </cell>
          <cell r="C2849" t="str">
            <v>UNI</v>
          </cell>
          <cell r="D2849">
            <v>626090</v>
          </cell>
          <cell r="E2849">
            <v>13152</v>
          </cell>
          <cell r="F2849">
            <v>40325</v>
          </cell>
          <cell r="G2849">
            <v>457000</v>
          </cell>
          <cell r="H2849">
            <v>1.37</v>
          </cell>
          <cell r="I2849">
            <v>43465</v>
          </cell>
        </row>
        <row r="2850">
          <cell r="A2850" t="str">
            <v>CUPULA TRADICIONAL C-4"x2" Aluminio.</v>
          </cell>
          <cell r="B2850">
            <v>1118</v>
          </cell>
          <cell r="C2850" t="str">
            <v>UNI</v>
          </cell>
          <cell r="D2850">
            <v>8113</v>
          </cell>
          <cell r="E2850" t="str">
            <v>C4"X2"</v>
          </cell>
          <cell r="F2850">
            <v>43372</v>
          </cell>
          <cell r="G2850">
            <v>7727</v>
          </cell>
          <cell r="H2850">
            <v>1.05</v>
          </cell>
          <cell r="I2850">
            <v>43465</v>
          </cell>
        </row>
        <row r="2851">
          <cell r="A2851" t="str">
            <v>CURASEAL BLANCO 20 KILOS</v>
          </cell>
          <cell r="B2851">
            <v>645</v>
          </cell>
          <cell r="C2851" t="str">
            <v>KG</v>
          </cell>
          <cell r="D2851">
            <v>8316</v>
          </cell>
          <cell r="E2851">
            <v>0</v>
          </cell>
          <cell r="F2851">
            <v>40688</v>
          </cell>
          <cell r="G2851">
            <v>6206</v>
          </cell>
          <cell r="H2851">
            <v>1.34</v>
          </cell>
          <cell r="I2851">
            <v>43465</v>
          </cell>
        </row>
        <row r="2852">
          <cell r="A2852" t="str">
            <v>CURASEAL Blanco 20Kg **</v>
          </cell>
          <cell r="B2852">
            <v>100678</v>
          </cell>
          <cell r="C2852" t="str">
            <v>KG</v>
          </cell>
          <cell r="D2852">
            <v>8316</v>
          </cell>
          <cell r="E2852">
            <v>0</v>
          </cell>
          <cell r="F2852">
            <v>40688</v>
          </cell>
          <cell r="G2852">
            <v>6206</v>
          </cell>
          <cell r="H2852">
            <v>1.34</v>
          </cell>
          <cell r="I2852">
            <v>43465</v>
          </cell>
        </row>
        <row r="2853">
          <cell r="A2853" t="str">
            <v>CURASEAL TRANSPARENTE 20 Kg</v>
          </cell>
          <cell r="B2853">
            <v>646</v>
          </cell>
          <cell r="C2853" t="str">
            <v>KG</v>
          </cell>
          <cell r="D2853">
            <v>13739</v>
          </cell>
          <cell r="E2853">
            <v>0</v>
          </cell>
          <cell r="F2853">
            <v>41835</v>
          </cell>
          <cell r="G2853">
            <v>10904</v>
          </cell>
          <cell r="H2853">
            <v>1.26</v>
          </cell>
          <cell r="I2853">
            <v>43465</v>
          </cell>
        </row>
        <row r="2854">
          <cell r="A2854" t="str">
            <v>CURVA 90° EMT 3/4"</v>
          </cell>
          <cell r="B2854">
            <v>106838</v>
          </cell>
          <cell r="C2854" t="str">
            <v>UNI</v>
          </cell>
          <cell r="D2854">
            <v>1575</v>
          </cell>
          <cell r="E2854">
            <v>0</v>
          </cell>
          <cell r="F2854">
            <v>43251</v>
          </cell>
          <cell r="G2854">
            <v>1500</v>
          </cell>
          <cell r="H2854">
            <v>1.05</v>
          </cell>
          <cell r="I2854">
            <v>43465</v>
          </cell>
        </row>
        <row r="2855">
          <cell r="A2855" t="str">
            <v>CURVA 90° Ø 4" EN ACERO</v>
          </cell>
          <cell r="B2855">
            <v>106764</v>
          </cell>
          <cell r="C2855" t="str">
            <v>UNI</v>
          </cell>
          <cell r="D2855">
            <v>114726</v>
          </cell>
          <cell r="E2855">
            <v>0</v>
          </cell>
          <cell r="F2855">
            <v>43182</v>
          </cell>
          <cell r="G2855">
            <v>109263</v>
          </cell>
          <cell r="H2855">
            <v>1.05</v>
          </cell>
          <cell r="I2855">
            <v>43465</v>
          </cell>
        </row>
        <row r="2856">
          <cell r="A2856" t="str">
            <v>CURVA 90° PVC 1"</v>
          </cell>
          <cell r="B2856">
            <v>103119</v>
          </cell>
          <cell r="C2856" t="str">
            <v>UNI</v>
          </cell>
          <cell r="D2856">
            <v>645</v>
          </cell>
          <cell r="E2856">
            <v>11076</v>
          </cell>
          <cell r="F2856">
            <v>40416</v>
          </cell>
          <cell r="G2856">
            <v>471</v>
          </cell>
          <cell r="H2856">
            <v>1.37</v>
          </cell>
          <cell r="I2856">
            <v>43465</v>
          </cell>
        </row>
        <row r="2857">
          <cell r="A2857" t="str">
            <v>CURVA CONDUIT 90° PVC 1 1/2"</v>
          </cell>
          <cell r="B2857">
            <v>100749</v>
          </cell>
          <cell r="C2857" t="str">
            <v>UNI</v>
          </cell>
          <cell r="D2857">
            <v>1551</v>
          </cell>
          <cell r="E2857">
            <v>11076</v>
          </cell>
          <cell r="F2857">
            <v>43172</v>
          </cell>
          <cell r="G2857">
            <v>1477</v>
          </cell>
          <cell r="H2857">
            <v>1.05</v>
          </cell>
          <cell r="I2857">
            <v>43465</v>
          </cell>
        </row>
        <row r="2858">
          <cell r="A2858" t="str">
            <v>CURVA CONDUIT 90° PVC 1"</v>
          </cell>
          <cell r="B2858">
            <v>103185</v>
          </cell>
          <cell r="C2858" t="str">
            <v>UNI</v>
          </cell>
          <cell r="D2858">
            <v>526</v>
          </cell>
          <cell r="E2858">
            <v>0</v>
          </cell>
          <cell r="F2858">
            <v>43172</v>
          </cell>
          <cell r="G2858">
            <v>501</v>
          </cell>
          <cell r="H2858">
            <v>1.05</v>
          </cell>
          <cell r="I2858">
            <v>43465</v>
          </cell>
        </row>
        <row r="2859">
          <cell r="A2859" t="str">
            <v>CURVA CONDUIT 90° PVC 1/2"CE**</v>
          </cell>
          <cell r="B2859">
            <v>103213</v>
          </cell>
          <cell r="C2859" t="str">
            <v>UNI</v>
          </cell>
          <cell r="D2859">
            <v>260</v>
          </cell>
          <cell r="E2859">
            <v>0</v>
          </cell>
          <cell r="F2859">
            <v>41172</v>
          </cell>
          <cell r="G2859">
            <v>200</v>
          </cell>
          <cell r="H2859">
            <v>1.3</v>
          </cell>
          <cell r="I2859">
            <v>43465</v>
          </cell>
        </row>
        <row r="2860">
          <cell r="A2860" t="str">
            <v>CURVA CONDUIT 90° PVC 2"</v>
          </cell>
          <cell r="B2860">
            <v>756</v>
          </cell>
          <cell r="C2860" t="str">
            <v>UNI</v>
          </cell>
          <cell r="D2860">
            <v>2624</v>
          </cell>
          <cell r="E2860">
            <v>11076</v>
          </cell>
          <cell r="F2860">
            <v>43172</v>
          </cell>
          <cell r="G2860">
            <v>2499</v>
          </cell>
          <cell r="H2860">
            <v>1.05</v>
          </cell>
          <cell r="I2860">
            <v>43465</v>
          </cell>
        </row>
        <row r="2861">
          <cell r="A2861" t="str">
            <v>CURVA CONDUIT 90º PVC 1 1/4"</v>
          </cell>
          <cell r="B2861">
            <v>104353</v>
          </cell>
          <cell r="C2861" t="str">
            <v>UNI</v>
          </cell>
          <cell r="D2861">
            <v>3185</v>
          </cell>
          <cell r="E2861">
            <v>0</v>
          </cell>
          <cell r="F2861">
            <v>41072</v>
          </cell>
          <cell r="G2861">
            <v>2450</v>
          </cell>
          <cell r="H2861">
            <v>1.3</v>
          </cell>
          <cell r="I2861">
            <v>43465</v>
          </cell>
        </row>
        <row r="2862">
          <cell r="A2862" t="str">
            <v>CURVA CONDUIT 90º PVC 1/2"</v>
          </cell>
          <cell r="B2862">
            <v>104355</v>
          </cell>
          <cell r="C2862" t="str">
            <v>UNI</v>
          </cell>
          <cell r="D2862">
            <v>297</v>
          </cell>
          <cell r="E2862">
            <v>0</v>
          </cell>
          <cell r="F2862">
            <v>43213</v>
          </cell>
          <cell r="G2862">
            <v>283</v>
          </cell>
          <cell r="H2862">
            <v>1.05</v>
          </cell>
          <cell r="I2862">
            <v>43465</v>
          </cell>
        </row>
        <row r="2863">
          <cell r="A2863" t="str">
            <v>CURVA CONDUIT 90º PVC 3/4"</v>
          </cell>
          <cell r="B2863">
            <v>104354</v>
          </cell>
          <cell r="C2863" t="str">
            <v>UNI</v>
          </cell>
          <cell r="D2863">
            <v>572</v>
          </cell>
          <cell r="E2863">
            <v>0</v>
          </cell>
          <cell r="F2863">
            <v>43213</v>
          </cell>
          <cell r="G2863">
            <v>545</v>
          </cell>
          <cell r="H2863">
            <v>1.05</v>
          </cell>
          <cell r="I2863">
            <v>43465</v>
          </cell>
        </row>
        <row r="2864">
          <cell r="A2864" t="str">
            <v>CURVA EMT 1"</v>
          </cell>
          <cell r="B2864">
            <v>103122</v>
          </cell>
          <cell r="C2864" t="str">
            <v>UNI</v>
          </cell>
          <cell r="D2864">
            <v>2943</v>
          </cell>
          <cell r="E2864">
            <v>12856</v>
          </cell>
          <cell r="F2864">
            <v>43362</v>
          </cell>
          <cell r="G2864">
            <v>2803</v>
          </cell>
          <cell r="H2864">
            <v>1.05</v>
          </cell>
          <cell r="I2864">
            <v>43465</v>
          </cell>
        </row>
        <row r="2865">
          <cell r="A2865" t="str">
            <v>CURVA EMT 1/2"</v>
          </cell>
          <cell r="B2865">
            <v>105193</v>
          </cell>
          <cell r="C2865" t="str">
            <v>UNI</v>
          </cell>
          <cell r="D2865">
            <v>1105</v>
          </cell>
          <cell r="E2865">
            <v>0</v>
          </cell>
          <cell r="F2865">
            <v>41806</v>
          </cell>
          <cell r="G2865">
            <v>877</v>
          </cell>
          <cell r="H2865">
            <v>1.26</v>
          </cell>
          <cell r="I2865">
            <v>43465</v>
          </cell>
        </row>
        <row r="2866">
          <cell r="A2866" t="str">
            <v>CURVA EMT 2"</v>
          </cell>
          <cell r="B2866">
            <v>105334</v>
          </cell>
          <cell r="C2866" t="str">
            <v>UNI</v>
          </cell>
          <cell r="D2866">
            <v>10791</v>
          </cell>
          <cell r="E2866">
            <v>0</v>
          </cell>
          <cell r="F2866">
            <v>43000</v>
          </cell>
          <cell r="G2866">
            <v>9900</v>
          </cell>
          <cell r="H2866">
            <v>1.0900000000000001</v>
          </cell>
          <cell r="I2866">
            <v>43465</v>
          </cell>
        </row>
        <row r="2867">
          <cell r="A2867" t="str">
            <v>CURVA EMT 3"</v>
          </cell>
          <cell r="B2867">
            <v>102470</v>
          </cell>
          <cell r="C2867" t="str">
            <v>UNI</v>
          </cell>
          <cell r="D2867">
            <v>45413</v>
          </cell>
          <cell r="E2867" t="str">
            <v>14CM150</v>
          </cell>
          <cell r="F2867">
            <v>43235</v>
          </cell>
          <cell r="G2867">
            <v>43250</v>
          </cell>
          <cell r="H2867">
            <v>1.05</v>
          </cell>
          <cell r="I2867">
            <v>43465</v>
          </cell>
        </row>
        <row r="2868">
          <cell r="A2868" t="str">
            <v>CURVA EMT 4"</v>
          </cell>
          <cell r="B2868">
            <v>106467</v>
          </cell>
          <cell r="C2868" t="str">
            <v>UNI</v>
          </cell>
          <cell r="D2868">
            <v>49980</v>
          </cell>
          <cell r="E2868">
            <v>0</v>
          </cell>
          <cell r="F2868">
            <v>43172</v>
          </cell>
          <cell r="G2868">
            <v>47600</v>
          </cell>
          <cell r="H2868">
            <v>1.05</v>
          </cell>
          <cell r="I2868">
            <v>43465</v>
          </cell>
        </row>
        <row r="2869">
          <cell r="A2869" t="str">
            <v>CURVA GALV IMC 1 1/2"</v>
          </cell>
          <cell r="B2869">
            <v>104357</v>
          </cell>
          <cell r="C2869" t="str">
            <v>UNI</v>
          </cell>
          <cell r="D2869">
            <v>10621</v>
          </cell>
          <cell r="E2869">
            <v>0</v>
          </cell>
          <cell r="F2869">
            <v>43214</v>
          </cell>
          <cell r="G2869">
            <v>10115</v>
          </cell>
          <cell r="H2869">
            <v>1.05</v>
          </cell>
          <cell r="I2869">
            <v>43465</v>
          </cell>
        </row>
        <row r="2870">
          <cell r="A2870" t="str">
            <v>CURVA GALV IMC 1 1/4"</v>
          </cell>
          <cell r="B2870">
            <v>104362</v>
          </cell>
          <cell r="C2870" t="str">
            <v>UNI</v>
          </cell>
          <cell r="D2870">
            <v>18556</v>
          </cell>
          <cell r="E2870">
            <v>0</v>
          </cell>
          <cell r="F2870">
            <v>41073</v>
          </cell>
          <cell r="G2870">
            <v>14274</v>
          </cell>
          <cell r="H2870">
            <v>1.3</v>
          </cell>
          <cell r="I2870">
            <v>43465</v>
          </cell>
        </row>
        <row r="2871">
          <cell r="A2871" t="str">
            <v>CURVA GALV IMC 1"</v>
          </cell>
          <cell r="B2871">
            <v>104363</v>
          </cell>
          <cell r="C2871" t="str">
            <v>UNI</v>
          </cell>
          <cell r="D2871">
            <v>7687</v>
          </cell>
          <cell r="E2871">
            <v>0</v>
          </cell>
          <cell r="F2871">
            <v>41554</v>
          </cell>
          <cell r="G2871">
            <v>6053</v>
          </cell>
          <cell r="H2871">
            <v>1.27</v>
          </cell>
          <cell r="I2871">
            <v>43465</v>
          </cell>
        </row>
        <row r="2872">
          <cell r="A2872" t="str">
            <v>CURVA GALV IMC 1/2"</v>
          </cell>
          <cell r="B2872">
            <v>104369</v>
          </cell>
          <cell r="C2872" t="str">
            <v>UNI</v>
          </cell>
          <cell r="D2872">
            <v>5884</v>
          </cell>
          <cell r="E2872">
            <v>0</v>
          </cell>
          <cell r="F2872">
            <v>41073</v>
          </cell>
          <cell r="G2872">
            <v>4526</v>
          </cell>
          <cell r="H2872">
            <v>1.3</v>
          </cell>
          <cell r="I2872">
            <v>43465</v>
          </cell>
        </row>
        <row r="2873">
          <cell r="A2873" t="str">
            <v>CURVA GALV IMC 2"</v>
          </cell>
          <cell r="B2873">
            <v>104096</v>
          </cell>
          <cell r="C2873" t="str">
            <v>UNI</v>
          </cell>
          <cell r="D2873">
            <v>20228</v>
          </cell>
          <cell r="E2873">
            <v>0</v>
          </cell>
          <cell r="F2873">
            <v>43180</v>
          </cell>
          <cell r="G2873">
            <v>19265</v>
          </cell>
          <cell r="H2873">
            <v>1.05</v>
          </cell>
          <cell r="I2873">
            <v>43465</v>
          </cell>
        </row>
        <row r="2874">
          <cell r="A2874" t="str">
            <v>CURVA GALV IMC 3"</v>
          </cell>
          <cell r="B2874">
            <v>104068</v>
          </cell>
          <cell r="C2874" t="str">
            <v>UNI</v>
          </cell>
          <cell r="D2874">
            <v>140184</v>
          </cell>
          <cell r="E2874">
            <v>0</v>
          </cell>
          <cell r="F2874">
            <v>41072</v>
          </cell>
          <cell r="G2874">
            <v>107834</v>
          </cell>
          <cell r="H2874">
            <v>1.3</v>
          </cell>
          <cell r="I2874">
            <v>43465</v>
          </cell>
        </row>
        <row r="2875">
          <cell r="A2875" t="str">
            <v>CURVA GALV IMC 3/4"</v>
          </cell>
          <cell r="B2875">
            <v>104366</v>
          </cell>
          <cell r="C2875" t="str">
            <v>UNI</v>
          </cell>
          <cell r="D2875">
            <v>5725</v>
          </cell>
          <cell r="E2875">
            <v>0</v>
          </cell>
          <cell r="F2875">
            <v>41554</v>
          </cell>
          <cell r="G2875">
            <v>4508</v>
          </cell>
          <cell r="H2875">
            <v>1.27</v>
          </cell>
          <cell r="I2875">
            <v>43465</v>
          </cell>
        </row>
        <row r="2876">
          <cell r="A2876" t="str">
            <v>CURVA IMC - GALVANIZADA- Ø 6"</v>
          </cell>
          <cell r="B2876">
            <v>106785</v>
          </cell>
          <cell r="C2876" t="str">
            <v>UNI</v>
          </cell>
          <cell r="D2876">
            <v>678510</v>
          </cell>
          <cell r="E2876">
            <v>0</v>
          </cell>
          <cell r="F2876">
            <v>43192</v>
          </cell>
          <cell r="G2876">
            <v>646200</v>
          </cell>
          <cell r="H2876">
            <v>1.05</v>
          </cell>
          <cell r="I2876">
            <v>43465</v>
          </cell>
        </row>
        <row r="2877">
          <cell r="A2877" t="str">
            <v>CURVA PVC CONDUIT CXE 45º 3/4" **</v>
          </cell>
          <cell r="B2877">
            <v>103252</v>
          </cell>
          <cell r="C2877" t="str">
            <v>UNI</v>
          </cell>
          <cell r="D2877">
            <v>436</v>
          </cell>
          <cell r="E2877">
            <v>36802520</v>
          </cell>
          <cell r="F2877">
            <v>42865</v>
          </cell>
          <cell r="G2877">
            <v>400</v>
          </cell>
          <cell r="H2877">
            <v>1.0900000000000001</v>
          </cell>
          <cell r="I2877">
            <v>43465</v>
          </cell>
        </row>
        <row r="2878">
          <cell r="A2878" t="str">
            <v>CURVO DE GRES 4" MOORE</v>
          </cell>
          <cell r="B2878">
            <v>1109</v>
          </cell>
          <cell r="C2878" t="str">
            <v>UNI</v>
          </cell>
          <cell r="D2878">
            <v>28241</v>
          </cell>
          <cell r="E2878" t="str">
            <v>SEGUNDAS</v>
          </cell>
          <cell r="F2878">
            <v>40136</v>
          </cell>
          <cell r="G2878">
            <v>20317</v>
          </cell>
          <cell r="H2878">
            <v>1.39</v>
          </cell>
          <cell r="I2878">
            <v>43465</v>
          </cell>
        </row>
        <row r="2879">
          <cell r="A2879" t="str">
            <v>CURVO DE GRES 6" MOORE</v>
          </cell>
          <cell r="B2879">
            <v>1110</v>
          </cell>
          <cell r="C2879" t="str">
            <v>UNI</v>
          </cell>
          <cell r="D2879">
            <v>35291</v>
          </cell>
          <cell r="E2879">
            <v>273</v>
          </cell>
          <cell r="F2879">
            <v>40136</v>
          </cell>
          <cell r="G2879">
            <v>25389</v>
          </cell>
          <cell r="H2879">
            <v>1.39</v>
          </cell>
          <cell r="I2879">
            <v>43465</v>
          </cell>
        </row>
        <row r="2880">
          <cell r="A2880" t="str">
            <v>DBO (Demanda bioquimica de oxigeno)</v>
          </cell>
          <cell r="B2880">
            <v>105497</v>
          </cell>
          <cell r="C2880" t="str">
            <v>UNI</v>
          </cell>
          <cell r="D2880">
            <v>45399</v>
          </cell>
          <cell r="E2880">
            <v>0</v>
          </cell>
          <cell r="F2880">
            <v>42809</v>
          </cell>
          <cell r="G2880">
            <v>41650</v>
          </cell>
          <cell r="H2880">
            <v>1.0900000000000001</v>
          </cell>
          <cell r="I2880">
            <v>43465</v>
          </cell>
        </row>
        <row r="2881">
          <cell r="A2881" t="str">
            <v>DECAMETRO STANLEY 30 MTS</v>
          </cell>
          <cell r="B2881">
            <v>487</v>
          </cell>
          <cell r="C2881" t="str">
            <v>UNI</v>
          </cell>
          <cell r="D2881">
            <v>48106</v>
          </cell>
          <cell r="E2881">
            <v>400010</v>
          </cell>
          <cell r="F2881">
            <v>40802</v>
          </cell>
          <cell r="G2881">
            <v>35900</v>
          </cell>
          <cell r="H2881">
            <v>1.34</v>
          </cell>
          <cell r="I2881">
            <v>43465</v>
          </cell>
        </row>
        <row r="2882">
          <cell r="A2882" t="str">
            <v>Decapar (limpieza mecanica abrasiva)</v>
          </cell>
          <cell r="B2882">
            <v>105651</v>
          </cell>
          <cell r="C2882" t="str">
            <v>M2</v>
          </cell>
          <cell r="D2882">
            <v>14152</v>
          </cell>
          <cell r="E2882">
            <v>0</v>
          </cell>
          <cell r="F2882">
            <v>42219</v>
          </cell>
          <cell r="G2882">
            <v>11600</v>
          </cell>
          <cell r="H2882">
            <v>1.22</v>
          </cell>
          <cell r="I2882">
            <v>43465</v>
          </cell>
        </row>
        <row r="2883">
          <cell r="A2883" t="str">
            <v>Deck</v>
          </cell>
          <cell r="B2883">
            <v>106120</v>
          </cell>
          <cell r="C2883" t="str">
            <v>M2</v>
          </cell>
          <cell r="D2883">
            <v>451566</v>
          </cell>
          <cell r="E2883">
            <v>0</v>
          </cell>
          <cell r="F2883">
            <v>43244</v>
          </cell>
          <cell r="G2883">
            <v>430063</v>
          </cell>
          <cell r="H2883">
            <v>1.05</v>
          </cell>
          <cell r="I2883">
            <v>43465</v>
          </cell>
        </row>
        <row r="2884">
          <cell r="A2884" t="str">
            <v>Deck Liston WPC Macizo A=16cm ; E=2cm , L=3m</v>
          </cell>
          <cell r="B2884">
            <v>106797</v>
          </cell>
          <cell r="C2884" t="str">
            <v>UNI</v>
          </cell>
          <cell r="D2884">
            <v>88788</v>
          </cell>
          <cell r="E2884">
            <v>0</v>
          </cell>
          <cell r="F2884">
            <v>43200</v>
          </cell>
          <cell r="G2884">
            <v>84560</v>
          </cell>
          <cell r="H2884">
            <v>1.05</v>
          </cell>
          <cell r="I2884">
            <v>43465</v>
          </cell>
        </row>
        <row r="2885">
          <cell r="A2885" t="str">
            <v>DECK PLASTICO 40%</v>
          </cell>
          <cell r="B2885">
            <v>104200</v>
          </cell>
          <cell r="C2885" t="str">
            <v>M2</v>
          </cell>
          <cell r="D2885">
            <v>331118</v>
          </cell>
          <cell r="E2885">
            <v>0</v>
          </cell>
          <cell r="F2885">
            <v>43327</v>
          </cell>
          <cell r="G2885">
            <v>315350</v>
          </cell>
          <cell r="H2885">
            <v>1.05</v>
          </cell>
          <cell r="I2885">
            <v>43465</v>
          </cell>
        </row>
        <row r="2886">
          <cell r="A2886" t="str">
            <v>DECORAMA TIPO 2 PHILAAC 1201</v>
          </cell>
          <cell r="B2886">
            <v>1744</v>
          </cell>
          <cell r="C2886" t="str">
            <v>GLN</v>
          </cell>
          <cell r="D2886">
            <v>38860</v>
          </cell>
          <cell r="E2886">
            <v>1201</v>
          </cell>
          <cell r="F2886">
            <v>40798</v>
          </cell>
          <cell r="G2886">
            <v>29000</v>
          </cell>
          <cell r="H2886">
            <v>1.34</v>
          </cell>
          <cell r="I2886">
            <v>43465</v>
          </cell>
        </row>
        <row r="2887">
          <cell r="A2887" t="str">
            <v>DelimitadorAluminMovilPistaAtletismo(Sum+Ins)IA</v>
          </cell>
          <cell r="B2887">
            <v>105981</v>
          </cell>
          <cell r="C2887" t="str">
            <v>ML</v>
          </cell>
          <cell r="D2887">
            <v>67606</v>
          </cell>
          <cell r="E2887">
            <v>0</v>
          </cell>
          <cell r="F2887">
            <v>42829</v>
          </cell>
          <cell r="G2887">
            <v>62024</v>
          </cell>
          <cell r="H2887">
            <v>1.0900000000000001</v>
          </cell>
          <cell r="I2887">
            <v>43465</v>
          </cell>
        </row>
        <row r="2888">
          <cell r="A2888" t="str">
            <v>DEMARCACION BALONCESTO -</v>
          </cell>
          <cell r="B2888">
            <v>9788</v>
          </cell>
          <cell r="C2888" t="str">
            <v>UNI</v>
          </cell>
          <cell r="D2888">
            <v>492652</v>
          </cell>
          <cell r="E2888">
            <v>0</v>
          </cell>
          <cell r="F2888">
            <v>40491</v>
          </cell>
          <cell r="G2888">
            <v>359600</v>
          </cell>
          <cell r="H2888">
            <v>1.37</v>
          </cell>
          <cell r="I2888">
            <v>43465</v>
          </cell>
        </row>
        <row r="2889">
          <cell r="A2889" t="str">
            <v>DEMARCACION EN DECO-SPORT BLANCO</v>
          </cell>
          <cell r="B2889">
            <v>101790</v>
          </cell>
          <cell r="C2889" t="str">
            <v>M2</v>
          </cell>
          <cell r="D2889">
            <v>914</v>
          </cell>
          <cell r="E2889">
            <v>0</v>
          </cell>
          <cell r="F2889">
            <v>43314</v>
          </cell>
          <cell r="G2889">
            <v>870</v>
          </cell>
          <cell r="H2889">
            <v>1.05</v>
          </cell>
          <cell r="I2889">
            <v>43465</v>
          </cell>
        </row>
        <row r="2890">
          <cell r="A2890" t="str">
            <v>DEMARCACION SOBRE PAVIMENTO FLEXIBLE</v>
          </cell>
          <cell r="B2890">
            <v>9489</v>
          </cell>
          <cell r="C2890" t="str">
            <v>UNI</v>
          </cell>
          <cell r="D2890">
            <v>460868</v>
          </cell>
          <cell r="E2890">
            <v>0</v>
          </cell>
          <cell r="F2890">
            <v>40491</v>
          </cell>
          <cell r="G2890">
            <v>336400</v>
          </cell>
          <cell r="H2890">
            <v>1.37</v>
          </cell>
          <cell r="I2890">
            <v>43465</v>
          </cell>
        </row>
        <row r="2891">
          <cell r="A2891" t="str">
            <v>Densidad del terreno con Densímetro nuclear</v>
          </cell>
          <cell r="B2891">
            <v>100829</v>
          </cell>
          <cell r="C2891" t="str">
            <v>UNI</v>
          </cell>
          <cell r="D2891">
            <v>55041</v>
          </cell>
          <cell r="E2891">
            <v>0</v>
          </cell>
          <cell r="F2891">
            <v>43168</v>
          </cell>
          <cell r="G2891">
            <v>52420</v>
          </cell>
          <cell r="H2891">
            <v>1.05</v>
          </cell>
          <cell r="I2891">
            <v>43465</v>
          </cell>
        </row>
        <row r="2892">
          <cell r="A2892" t="str">
            <v>DESAGUE AUTOMATICO GRIVAL</v>
          </cell>
          <cell r="B2892">
            <v>550</v>
          </cell>
          <cell r="C2892" t="str">
            <v>UNI</v>
          </cell>
          <cell r="D2892">
            <v>18701</v>
          </cell>
          <cell r="E2892" t="str">
            <v>93100Cromo</v>
          </cell>
          <cell r="F2892">
            <v>40400</v>
          </cell>
          <cell r="G2892">
            <v>13650</v>
          </cell>
          <cell r="H2892">
            <v>1.37</v>
          </cell>
          <cell r="I2892">
            <v>43465</v>
          </cell>
        </row>
        <row r="2893">
          <cell r="A2893" t="str">
            <v>Desague con rejilla lavamanos Ref. 62-AA-210</v>
          </cell>
          <cell r="B2893">
            <v>104502</v>
          </cell>
          <cell r="C2893" t="str">
            <v>UNI</v>
          </cell>
          <cell r="D2893">
            <v>56608</v>
          </cell>
          <cell r="E2893" t="str">
            <v>62-AA-101044</v>
          </cell>
          <cell r="F2893">
            <v>42320</v>
          </cell>
          <cell r="G2893">
            <v>46400</v>
          </cell>
          <cell r="H2893">
            <v>1.22</v>
          </cell>
          <cell r="I2893">
            <v>43465</v>
          </cell>
        </row>
        <row r="2894">
          <cell r="A2894" t="str">
            <v>DESAGUE ITALIANA Senc.Cr-Gris GRICOL</v>
          </cell>
          <cell r="B2894">
            <v>2095</v>
          </cell>
          <cell r="C2894" t="str">
            <v>UNI</v>
          </cell>
          <cell r="D2894">
            <v>10138</v>
          </cell>
          <cell r="E2894" t="str">
            <v>01-193304</v>
          </cell>
          <cell r="F2894">
            <v>40400</v>
          </cell>
          <cell r="G2894">
            <v>7400</v>
          </cell>
          <cell r="H2894">
            <v>1.37</v>
          </cell>
          <cell r="I2894">
            <v>43465</v>
          </cell>
        </row>
        <row r="2895">
          <cell r="A2895" t="str">
            <v>DESAGUE ORINAL</v>
          </cell>
          <cell r="B2895">
            <v>101840</v>
          </cell>
          <cell r="C2895" t="str">
            <v>UNI</v>
          </cell>
          <cell r="D2895">
            <v>13015</v>
          </cell>
          <cell r="E2895" t="str">
            <v>93110Neutro</v>
          </cell>
          <cell r="F2895">
            <v>40400</v>
          </cell>
          <cell r="G2895">
            <v>9500</v>
          </cell>
          <cell r="H2895">
            <v>1.37</v>
          </cell>
          <cell r="I2895">
            <v>43465</v>
          </cell>
        </row>
        <row r="2896">
          <cell r="A2896" t="str">
            <v>DESAGUE PUSH PLÁSTICO SIN REBOSE</v>
          </cell>
          <cell r="B2896">
            <v>105053</v>
          </cell>
          <cell r="C2896" t="str">
            <v>UNI</v>
          </cell>
          <cell r="D2896">
            <v>36478</v>
          </cell>
          <cell r="E2896">
            <v>0</v>
          </cell>
          <cell r="F2896">
            <v>42144</v>
          </cell>
          <cell r="G2896">
            <v>29900</v>
          </cell>
          <cell r="H2896">
            <v>1.22</v>
          </cell>
          <cell r="I2896">
            <v>43465</v>
          </cell>
        </row>
        <row r="2897">
          <cell r="A2897" t="str">
            <v>DESAGUE SENCILLO INTEGRAL rebose</v>
          </cell>
          <cell r="B2897">
            <v>551</v>
          </cell>
          <cell r="C2897" t="str">
            <v>UNI</v>
          </cell>
          <cell r="D2897">
            <v>9314</v>
          </cell>
          <cell r="E2897" t="str">
            <v>93110Neutro</v>
          </cell>
          <cell r="F2897">
            <v>43167</v>
          </cell>
          <cell r="G2897">
            <v>8870</v>
          </cell>
          <cell r="H2897">
            <v>1.05</v>
          </cell>
          <cell r="I2897">
            <v>43465</v>
          </cell>
        </row>
        <row r="2898">
          <cell r="A2898" t="str">
            <v>DESARMADO DE TORRE GRUA</v>
          </cell>
          <cell r="B2898">
            <v>101123</v>
          </cell>
          <cell r="C2898" t="str">
            <v>UNI</v>
          </cell>
          <cell r="D2898">
            <v>1029000</v>
          </cell>
          <cell r="E2898">
            <v>0</v>
          </cell>
          <cell r="F2898">
            <v>39672</v>
          </cell>
          <cell r="G2898">
            <v>700000</v>
          </cell>
          <cell r="H2898">
            <v>1.47</v>
          </cell>
          <cell r="I2898">
            <v>43465</v>
          </cell>
        </row>
        <row r="2899">
          <cell r="A2899" t="str">
            <v>DESCARGADOR DE SOBRETENSIÓN 12KV -</v>
          </cell>
          <cell r="B2899">
            <v>104997</v>
          </cell>
          <cell r="C2899" t="str">
            <v>UNI</v>
          </cell>
          <cell r="D2899">
            <v>111177</v>
          </cell>
          <cell r="E2899">
            <v>0</v>
          </cell>
          <cell r="F2899">
            <v>43171</v>
          </cell>
          <cell r="G2899">
            <v>105883</v>
          </cell>
          <cell r="H2899">
            <v>1.05</v>
          </cell>
          <cell r="I2899">
            <v>43465</v>
          </cell>
        </row>
        <row r="2900">
          <cell r="A2900" t="str">
            <v>DESCARGADOR DE SOBRETENSIÓN TIPO</v>
          </cell>
          <cell r="B2900">
            <v>105609</v>
          </cell>
          <cell r="C2900" t="str">
            <v>UNI</v>
          </cell>
          <cell r="D2900">
            <v>162716</v>
          </cell>
          <cell r="E2900">
            <v>0</v>
          </cell>
          <cell r="F2900">
            <v>43279</v>
          </cell>
          <cell r="G2900">
            <v>154968</v>
          </cell>
          <cell r="H2900">
            <v>1.05</v>
          </cell>
          <cell r="I2900">
            <v>43465</v>
          </cell>
        </row>
        <row r="2901">
          <cell r="A2901" t="str">
            <v>DESEMBUCHADORES</v>
          </cell>
          <cell r="B2901">
            <v>105531</v>
          </cell>
          <cell r="C2901" t="str">
            <v>UNI</v>
          </cell>
          <cell r="D2901">
            <v>126794</v>
          </cell>
          <cell r="E2901">
            <v>0</v>
          </cell>
          <cell r="F2901">
            <v>42872</v>
          </cell>
          <cell r="G2901">
            <v>116325</v>
          </cell>
          <cell r="H2901">
            <v>1.0900000000000001</v>
          </cell>
          <cell r="I2901">
            <v>43465</v>
          </cell>
        </row>
        <row r="2902">
          <cell r="A2902" t="str">
            <v>DESENGRASANTE HODROSOLVENTE</v>
          </cell>
          <cell r="B2902">
            <v>104888</v>
          </cell>
          <cell r="C2902" t="str">
            <v>GAL</v>
          </cell>
          <cell r="D2902">
            <v>18242</v>
          </cell>
          <cell r="E2902">
            <v>0</v>
          </cell>
          <cell r="F2902">
            <v>43245</v>
          </cell>
          <cell r="G2902">
            <v>17373</v>
          </cell>
          <cell r="H2902">
            <v>1.05</v>
          </cell>
          <cell r="I2902">
            <v>43465</v>
          </cell>
        </row>
        <row r="2903">
          <cell r="A2903" t="str">
            <v>Desengrasante industrial</v>
          </cell>
          <cell r="B2903">
            <v>105152</v>
          </cell>
          <cell r="C2903" t="str">
            <v>gln</v>
          </cell>
          <cell r="D2903">
            <v>26149</v>
          </cell>
          <cell r="E2903">
            <v>0</v>
          </cell>
          <cell r="F2903">
            <v>42810</v>
          </cell>
          <cell r="G2903">
            <v>23990</v>
          </cell>
          <cell r="H2903">
            <v>1.0900000000000001</v>
          </cell>
          <cell r="I2903">
            <v>43465</v>
          </cell>
        </row>
        <row r="2904">
          <cell r="A2904" t="str">
            <v>DESENGRASANTE IXELL-COLPISA</v>
          </cell>
          <cell r="B2904">
            <v>104191</v>
          </cell>
          <cell r="C2904" t="str">
            <v>gln</v>
          </cell>
          <cell r="D2904">
            <v>29610</v>
          </cell>
          <cell r="E2904">
            <v>0</v>
          </cell>
          <cell r="F2904">
            <v>41787</v>
          </cell>
          <cell r="G2904">
            <v>23500</v>
          </cell>
          <cell r="H2904">
            <v>1.26</v>
          </cell>
          <cell r="I2904">
            <v>43465</v>
          </cell>
        </row>
        <row r="2905">
          <cell r="A2905" t="str">
            <v>DESENRAIZADO DE ARBOLES ver descripcion</v>
          </cell>
          <cell r="B2905">
            <v>105430</v>
          </cell>
          <cell r="C2905" t="str">
            <v>UNI</v>
          </cell>
          <cell r="D2905">
            <v>441000</v>
          </cell>
          <cell r="E2905">
            <v>0</v>
          </cell>
          <cell r="F2905">
            <v>42003</v>
          </cell>
          <cell r="G2905">
            <v>350000</v>
          </cell>
          <cell r="H2905">
            <v>1.26</v>
          </cell>
          <cell r="I2905">
            <v>43465</v>
          </cell>
        </row>
        <row r="2906">
          <cell r="A2906" t="str">
            <v>DESENRAIZADO DE ARBOLES ver descripcion</v>
          </cell>
          <cell r="B2906">
            <v>105431</v>
          </cell>
          <cell r="C2906" t="str">
            <v>UNI</v>
          </cell>
          <cell r="D2906">
            <v>756000</v>
          </cell>
          <cell r="E2906">
            <v>0</v>
          </cell>
          <cell r="F2906">
            <v>42003</v>
          </cell>
          <cell r="G2906">
            <v>600000</v>
          </cell>
          <cell r="H2906">
            <v>1.26</v>
          </cell>
          <cell r="I2906">
            <v>43465</v>
          </cell>
        </row>
        <row r="2907">
          <cell r="A2907" t="str">
            <v>DESENRAIZADO DE ARBOLES ver descripcion</v>
          </cell>
          <cell r="B2907">
            <v>105432</v>
          </cell>
          <cell r="C2907" t="str">
            <v>UNI</v>
          </cell>
          <cell r="D2907">
            <v>1386000</v>
          </cell>
          <cell r="E2907">
            <v>0</v>
          </cell>
          <cell r="F2907">
            <v>42003</v>
          </cell>
          <cell r="G2907">
            <v>1100000</v>
          </cell>
          <cell r="H2907">
            <v>1.26</v>
          </cell>
          <cell r="I2907">
            <v>43465</v>
          </cell>
        </row>
        <row r="2908">
          <cell r="A2908" t="str">
            <v>Desgaste en la Máquina de los Angeles con trit.</v>
          </cell>
          <cell r="B2908">
            <v>100828</v>
          </cell>
          <cell r="C2908" t="str">
            <v>UNI</v>
          </cell>
          <cell r="D2908">
            <v>135298</v>
          </cell>
          <cell r="E2908">
            <v>0</v>
          </cell>
          <cell r="F2908">
            <v>43167</v>
          </cell>
          <cell r="G2908">
            <v>128855</v>
          </cell>
          <cell r="H2908">
            <v>1.05</v>
          </cell>
          <cell r="I2908">
            <v>43465</v>
          </cell>
        </row>
        <row r="2909">
          <cell r="A2909" t="str">
            <v>Deslizadero en Fibra de Vidrio 2.40m.***</v>
          </cell>
          <cell r="B2909">
            <v>102994</v>
          </cell>
          <cell r="C2909" t="str">
            <v>UNI</v>
          </cell>
          <cell r="D2909">
            <v>399840</v>
          </cell>
          <cell r="E2909">
            <v>0</v>
          </cell>
          <cell r="F2909">
            <v>43222</v>
          </cell>
          <cell r="G2909">
            <v>380800</v>
          </cell>
          <cell r="H2909">
            <v>1.05</v>
          </cell>
          <cell r="I2909">
            <v>43465</v>
          </cell>
        </row>
        <row r="2910">
          <cell r="A2910" t="str">
            <v>Deslizadero en Fibra de Vidrio 4mts. **</v>
          </cell>
          <cell r="B2910">
            <v>102978</v>
          </cell>
          <cell r="C2910" t="str">
            <v>UNI</v>
          </cell>
          <cell r="D2910">
            <v>769155</v>
          </cell>
          <cell r="E2910">
            <v>0</v>
          </cell>
          <cell r="F2910">
            <v>43222</v>
          </cell>
          <cell r="G2910">
            <v>732529</v>
          </cell>
          <cell r="H2910">
            <v>1.05</v>
          </cell>
          <cell r="I2910">
            <v>43465</v>
          </cell>
        </row>
        <row r="2911">
          <cell r="A2911" t="str">
            <v>Deslizadero en Fibra de Vidrio 5Mts (Inc. Transp)</v>
          </cell>
          <cell r="B2911">
            <v>104265</v>
          </cell>
          <cell r="C2911" t="str">
            <v>UNI</v>
          </cell>
          <cell r="D2911">
            <v>1942749</v>
          </cell>
          <cell r="E2911">
            <v>0</v>
          </cell>
          <cell r="F2911">
            <v>43228</v>
          </cell>
          <cell r="G2911">
            <v>1850237</v>
          </cell>
          <cell r="H2911">
            <v>1.05</v>
          </cell>
          <cell r="I2911">
            <v>43465</v>
          </cell>
        </row>
        <row r="2912">
          <cell r="A2912" t="str">
            <v>Deslizadero en Fibra de vidrio Recorrido=3.00m</v>
          </cell>
          <cell r="B2912">
            <v>103560</v>
          </cell>
          <cell r="C2912" t="str">
            <v>UNI</v>
          </cell>
          <cell r="D2912">
            <v>562275</v>
          </cell>
          <cell r="E2912">
            <v>0</v>
          </cell>
          <cell r="F2912">
            <v>43222</v>
          </cell>
          <cell r="G2912">
            <v>535500</v>
          </cell>
          <cell r="H2912">
            <v>1.05</v>
          </cell>
          <cell r="I2912">
            <v>43465</v>
          </cell>
        </row>
        <row r="2913">
          <cell r="A2913" t="str">
            <v>DESMOLDATOC 16 KILOS</v>
          </cell>
          <cell r="B2913">
            <v>647</v>
          </cell>
          <cell r="C2913" t="str">
            <v>KG</v>
          </cell>
          <cell r="D2913">
            <v>17919</v>
          </cell>
          <cell r="E2913">
            <v>0</v>
          </cell>
          <cell r="F2913">
            <v>43273</v>
          </cell>
          <cell r="G2913">
            <v>17066</v>
          </cell>
          <cell r="H2913">
            <v>1.05</v>
          </cell>
          <cell r="I2913">
            <v>43465</v>
          </cell>
        </row>
        <row r="2914">
          <cell r="A2914" t="str">
            <v>DESMONT.MUROS DRY-WALLCON RETIRO.(A</v>
          </cell>
          <cell r="B2914">
            <v>102695</v>
          </cell>
          <cell r="C2914" t="str">
            <v>M2</v>
          </cell>
          <cell r="D2914">
            <v>33154</v>
          </cell>
          <cell r="E2914">
            <v>0</v>
          </cell>
          <cell r="F2914">
            <v>40281</v>
          </cell>
          <cell r="G2914">
            <v>24200</v>
          </cell>
          <cell r="H2914">
            <v>1.37</v>
          </cell>
          <cell r="I2914">
            <v>43465</v>
          </cell>
        </row>
        <row r="2915">
          <cell r="A2915" t="str">
            <v>DESMONTE ACOPLE</v>
          </cell>
          <cell r="B2915">
            <v>103721</v>
          </cell>
          <cell r="C2915" t="str">
            <v>UNI</v>
          </cell>
          <cell r="D2915">
            <v>17172</v>
          </cell>
          <cell r="E2915">
            <v>0</v>
          </cell>
          <cell r="F2915">
            <v>40617</v>
          </cell>
          <cell r="G2915">
            <v>12815</v>
          </cell>
          <cell r="H2915">
            <v>1.34</v>
          </cell>
          <cell r="I2915">
            <v>43465</v>
          </cell>
        </row>
        <row r="2916">
          <cell r="A2916" t="str">
            <v>Desmonte de Silla Estadio</v>
          </cell>
          <cell r="B2916">
            <v>103321</v>
          </cell>
          <cell r="C2916" t="str">
            <v>UNI</v>
          </cell>
          <cell r="D2916">
            <v>9039</v>
          </cell>
          <cell r="E2916">
            <v>0</v>
          </cell>
          <cell r="F2916">
            <v>41060</v>
          </cell>
          <cell r="G2916">
            <v>6953</v>
          </cell>
          <cell r="H2916">
            <v>1.3</v>
          </cell>
          <cell r="I2916">
            <v>43465</v>
          </cell>
        </row>
        <row r="2917">
          <cell r="A2917" t="str">
            <v>DESMONTE E INSTALACIÒN PUERTAS VIDRIO</v>
          </cell>
          <cell r="B2917">
            <v>103688</v>
          </cell>
          <cell r="C2917" t="str">
            <v>UNI</v>
          </cell>
          <cell r="D2917">
            <v>149222</v>
          </cell>
          <cell r="E2917">
            <v>0</v>
          </cell>
          <cell r="F2917">
            <v>40599</v>
          </cell>
          <cell r="G2917">
            <v>111360</v>
          </cell>
          <cell r="H2917">
            <v>1.34</v>
          </cell>
          <cell r="I2917">
            <v>43465</v>
          </cell>
        </row>
        <row r="2918">
          <cell r="A2918" t="str">
            <v>Desmonte Puerta Batient.Aluminio.</v>
          </cell>
          <cell r="B2918">
            <v>102680</v>
          </cell>
          <cell r="C2918" t="str">
            <v>UNI</v>
          </cell>
          <cell r="D2918">
            <v>91208</v>
          </cell>
          <cell r="E2918">
            <v>0</v>
          </cell>
          <cell r="F2918">
            <v>43270</v>
          </cell>
          <cell r="G2918">
            <v>86864.54</v>
          </cell>
          <cell r="H2918">
            <v>1.05</v>
          </cell>
          <cell r="I2918">
            <v>43465</v>
          </cell>
        </row>
        <row r="2919">
          <cell r="A2919" t="str">
            <v>Desmonte,reubic,</v>
          </cell>
          <cell r="B2919">
            <v>102679</v>
          </cell>
          <cell r="C2919" t="str">
            <v>UNI</v>
          </cell>
          <cell r="D2919">
            <v>1024760</v>
          </cell>
          <cell r="E2919">
            <v>0</v>
          </cell>
          <cell r="F2919">
            <v>40283</v>
          </cell>
          <cell r="G2919">
            <v>748000</v>
          </cell>
          <cell r="H2919">
            <v>1.37</v>
          </cell>
          <cell r="I2919">
            <v>43465</v>
          </cell>
        </row>
        <row r="2920">
          <cell r="A2920" t="str">
            <v>Desmonte,reubic,</v>
          </cell>
          <cell r="B2920">
            <v>102678</v>
          </cell>
          <cell r="C2920" t="str">
            <v>UNI</v>
          </cell>
          <cell r="D2920">
            <v>1808400</v>
          </cell>
          <cell r="E2920">
            <v>0</v>
          </cell>
          <cell r="F2920">
            <v>40283</v>
          </cell>
          <cell r="G2920">
            <v>1320000</v>
          </cell>
          <cell r="H2920">
            <v>1.37</v>
          </cell>
          <cell r="I2920">
            <v>43465</v>
          </cell>
        </row>
        <row r="2921">
          <cell r="A2921" t="str">
            <v>Desmonte.Mod.divis.Med. Altura+paño2caras(S+I)</v>
          </cell>
          <cell r="B2921">
            <v>102661</v>
          </cell>
          <cell r="C2921" t="str">
            <v>M2</v>
          </cell>
          <cell r="D2921">
            <v>97955</v>
          </cell>
          <cell r="E2921" t="str">
            <v>DA-17ANOL</v>
          </cell>
          <cell r="F2921">
            <v>40283</v>
          </cell>
          <cell r="G2921">
            <v>71500</v>
          </cell>
          <cell r="H2921">
            <v>1.37</v>
          </cell>
          <cell r="I2921">
            <v>43465</v>
          </cell>
        </row>
        <row r="2922">
          <cell r="A2922" t="str">
            <v>DESNATADOR DE PISCINA 2"</v>
          </cell>
          <cell r="B2922">
            <v>104924</v>
          </cell>
          <cell r="C2922" t="str">
            <v>UNI</v>
          </cell>
          <cell r="D2922">
            <v>119700</v>
          </cell>
          <cell r="E2922">
            <v>0</v>
          </cell>
          <cell r="F2922">
            <v>41750</v>
          </cell>
          <cell r="G2922">
            <v>95000</v>
          </cell>
          <cell r="H2922">
            <v>1.26</v>
          </cell>
          <cell r="I2922">
            <v>43465</v>
          </cell>
        </row>
        <row r="2923">
          <cell r="A2923" t="str">
            <v>Desperdicio elementos no ejecutados (NO USAR)</v>
          </cell>
          <cell r="B2923">
            <v>100539</v>
          </cell>
          <cell r="C2923" t="str">
            <v>%</v>
          </cell>
          <cell r="D2923">
            <v>0</v>
          </cell>
          <cell r="E2923">
            <v>0</v>
          </cell>
          <cell r="F2923">
            <v>38050</v>
          </cell>
          <cell r="G2923">
            <v>0</v>
          </cell>
          <cell r="H2923">
            <v>1.67</v>
          </cell>
          <cell r="I2923">
            <v>43465</v>
          </cell>
        </row>
        <row r="2924">
          <cell r="A2924" t="str">
            <v>DESTORNILLADOR DE PALA,ESTRELLA</v>
          </cell>
          <cell r="B2924">
            <v>1257</v>
          </cell>
          <cell r="C2924" t="str">
            <v>UNI</v>
          </cell>
          <cell r="D2924">
            <v>4934</v>
          </cell>
          <cell r="E2924">
            <v>0</v>
          </cell>
          <cell r="F2924">
            <v>39884</v>
          </cell>
          <cell r="G2924">
            <v>3549.6</v>
          </cell>
          <cell r="H2924">
            <v>1.39</v>
          </cell>
          <cell r="I2924">
            <v>43465</v>
          </cell>
        </row>
        <row r="2925">
          <cell r="A2925" t="str">
            <v>DESTORNILLADOR ESTRELLA 1/4" X 4"</v>
          </cell>
          <cell r="B2925">
            <v>106582</v>
          </cell>
          <cell r="C2925" t="str">
            <v>UNI</v>
          </cell>
          <cell r="D2925">
            <v>5623</v>
          </cell>
          <cell r="E2925">
            <v>0</v>
          </cell>
          <cell r="F2925">
            <v>43455</v>
          </cell>
          <cell r="G2925">
            <v>5355</v>
          </cell>
          <cell r="H2925">
            <v>1.05</v>
          </cell>
          <cell r="I2925">
            <v>43465</v>
          </cell>
        </row>
        <row r="2926">
          <cell r="A2926" t="str">
            <v>DESTORNILLADOR ESTRELLA 6" X ¼ (LARGO</v>
          </cell>
          <cell r="B2926">
            <v>106581</v>
          </cell>
          <cell r="C2926" t="str">
            <v>UNI</v>
          </cell>
          <cell r="D2926">
            <v>8122</v>
          </cell>
          <cell r="E2926">
            <v>0</v>
          </cell>
          <cell r="F2926">
            <v>43455</v>
          </cell>
          <cell r="G2926">
            <v>7735</v>
          </cell>
          <cell r="H2926">
            <v>1.05</v>
          </cell>
          <cell r="I2926">
            <v>43465</v>
          </cell>
        </row>
        <row r="2927">
          <cell r="A2927" t="str">
            <v>DESTORNILLADOR PALA 1/4" X 6" STANLEY O</v>
          </cell>
          <cell r="B2927">
            <v>488</v>
          </cell>
          <cell r="C2927" t="str">
            <v>UNI</v>
          </cell>
          <cell r="D2927">
            <v>10290</v>
          </cell>
          <cell r="E2927">
            <v>425905</v>
          </cell>
          <cell r="F2927">
            <v>43455</v>
          </cell>
          <cell r="G2927">
            <v>9800</v>
          </cell>
          <cell r="H2927">
            <v>1.05</v>
          </cell>
          <cell r="I2927">
            <v>43465</v>
          </cell>
        </row>
        <row r="2928">
          <cell r="A2928" t="str">
            <v>DESTORNILLADORES X 6 PIEZAS PALA Y</v>
          </cell>
          <cell r="B2928">
            <v>102979</v>
          </cell>
          <cell r="C2928" t="str">
            <v>JUNIEGO</v>
          </cell>
          <cell r="D2928">
            <v>30509</v>
          </cell>
          <cell r="E2928" t="str">
            <v>60-060</v>
          </cell>
          <cell r="F2928">
            <v>42872</v>
          </cell>
          <cell r="G2928">
            <v>27990</v>
          </cell>
          <cell r="H2928">
            <v>1.0900000000000001</v>
          </cell>
          <cell r="I2928">
            <v>43465</v>
          </cell>
        </row>
        <row r="2929">
          <cell r="A2929" t="str">
            <v>DESTRONCADO-PULIDA Y BRILLADO DE</v>
          </cell>
          <cell r="B2929">
            <v>104824</v>
          </cell>
          <cell r="C2929" t="str">
            <v>M2</v>
          </cell>
          <cell r="D2929">
            <v>16447</v>
          </cell>
          <cell r="E2929">
            <v>0</v>
          </cell>
          <cell r="F2929">
            <v>41464</v>
          </cell>
          <cell r="G2929">
            <v>12950</v>
          </cell>
          <cell r="H2929">
            <v>1.27</v>
          </cell>
          <cell r="I2929">
            <v>43465</v>
          </cell>
        </row>
        <row r="2930">
          <cell r="A2930" t="str">
            <v>Destronque, pulida y brillada piso granito cancha</v>
          </cell>
          <cell r="B2930">
            <v>103348</v>
          </cell>
          <cell r="C2930" t="str">
            <v>M2</v>
          </cell>
          <cell r="D2930">
            <v>18769</v>
          </cell>
          <cell r="E2930">
            <v>0</v>
          </cell>
          <cell r="F2930">
            <v>40359</v>
          </cell>
          <cell r="G2930">
            <v>13700</v>
          </cell>
          <cell r="H2930">
            <v>1.37</v>
          </cell>
          <cell r="I2930">
            <v>43465</v>
          </cell>
        </row>
        <row r="2931">
          <cell r="A2931" t="str">
            <v>Diafragma MallaTriple</v>
          </cell>
          <cell r="B2931">
            <v>105696</v>
          </cell>
          <cell r="C2931" t="str">
            <v>M2</v>
          </cell>
          <cell r="D2931">
            <v>8052</v>
          </cell>
          <cell r="E2931">
            <v>0</v>
          </cell>
          <cell r="F2931">
            <v>42311</v>
          </cell>
          <cell r="G2931">
            <v>6600</v>
          </cell>
          <cell r="H2931">
            <v>1.22</v>
          </cell>
          <cell r="I2931">
            <v>43465</v>
          </cell>
        </row>
        <row r="2932">
          <cell r="A2932" t="str">
            <v>Diagnóstico,Mtto, suministro y MdeO EyV archivo</v>
          </cell>
          <cell r="B2932">
            <v>102262</v>
          </cell>
          <cell r="C2932" t="str">
            <v>UNI</v>
          </cell>
          <cell r="D2932">
            <v>30580000</v>
          </cell>
          <cell r="E2932" t="str">
            <v>DK1B+DKT2B</v>
          </cell>
          <cell r="F2932">
            <v>40113</v>
          </cell>
          <cell r="G2932">
            <v>22000000</v>
          </cell>
          <cell r="H2932">
            <v>1.39</v>
          </cell>
          <cell r="I2932">
            <v>43465</v>
          </cell>
        </row>
        <row r="2933">
          <cell r="A2933" t="str">
            <v>DIAGONAL ANGULO RECTO 1 1/2" x 3/16 x 1.40.</v>
          </cell>
          <cell r="B2933">
            <v>3699</v>
          </cell>
          <cell r="C2933" t="str">
            <v>UNI</v>
          </cell>
          <cell r="D2933">
            <v>31442</v>
          </cell>
          <cell r="E2933">
            <v>0</v>
          </cell>
          <cell r="F2933">
            <v>39892</v>
          </cell>
          <cell r="G2933">
            <v>22620</v>
          </cell>
          <cell r="H2933">
            <v>1.39</v>
          </cell>
          <cell r="I2933">
            <v>43465</v>
          </cell>
        </row>
        <row r="2934">
          <cell r="A2934" t="str">
            <v>DIAGONAL METALICA VARILLA T1 - Galv.</v>
          </cell>
          <cell r="B2934">
            <v>105002</v>
          </cell>
          <cell r="C2934" t="str">
            <v>UNI</v>
          </cell>
          <cell r="D2934">
            <v>9039</v>
          </cell>
          <cell r="E2934">
            <v>0</v>
          </cell>
          <cell r="F2934">
            <v>43171</v>
          </cell>
          <cell r="G2934">
            <v>8609</v>
          </cell>
          <cell r="H2934">
            <v>1.05</v>
          </cell>
          <cell r="I2934">
            <v>43465</v>
          </cell>
        </row>
        <row r="2935">
          <cell r="A2935" t="str">
            <v>DIAGONAL VARILLA 77CM</v>
          </cell>
          <cell r="B2935">
            <v>3705</v>
          </cell>
          <cell r="C2935" t="str">
            <v>UNI</v>
          </cell>
          <cell r="D2935">
            <v>12645</v>
          </cell>
          <cell r="E2935" t="str">
            <v>50DV077</v>
          </cell>
          <cell r="F2935">
            <v>40242</v>
          </cell>
          <cell r="G2935">
            <v>9230</v>
          </cell>
          <cell r="H2935">
            <v>1.37</v>
          </cell>
          <cell r="I2935">
            <v>43465</v>
          </cell>
        </row>
        <row r="2936">
          <cell r="A2936" t="str">
            <v>DIFUSOR DE SUMINISTRO 12x12</v>
          </cell>
          <cell r="B2936">
            <v>2336</v>
          </cell>
          <cell r="C2936" t="str">
            <v>UNI</v>
          </cell>
          <cell r="D2936">
            <v>162046</v>
          </cell>
          <cell r="E2936">
            <v>0</v>
          </cell>
          <cell r="F2936">
            <v>40024</v>
          </cell>
          <cell r="G2936">
            <v>116580</v>
          </cell>
          <cell r="H2936">
            <v>1.39</v>
          </cell>
          <cell r="I2936">
            <v>43465</v>
          </cell>
        </row>
        <row r="2937">
          <cell r="A2937" t="str">
            <v>DIFUSOR DE SUMINISTRO 9x9</v>
          </cell>
          <cell r="B2937">
            <v>2337</v>
          </cell>
          <cell r="C2937" t="str">
            <v>UNI</v>
          </cell>
          <cell r="D2937">
            <v>130604</v>
          </cell>
          <cell r="E2937">
            <v>0</v>
          </cell>
          <cell r="F2937">
            <v>40024</v>
          </cell>
          <cell r="G2937">
            <v>93960</v>
          </cell>
          <cell r="H2937">
            <v>1.39</v>
          </cell>
          <cell r="I2937">
            <v>43465</v>
          </cell>
        </row>
        <row r="2938">
          <cell r="A2938" t="str">
            <v>DILATACION BRONCE ML</v>
          </cell>
          <cell r="B2938">
            <v>489</v>
          </cell>
          <cell r="C2938" t="str">
            <v>ML</v>
          </cell>
          <cell r="D2938">
            <v>8529</v>
          </cell>
          <cell r="E2938" t="str">
            <v>Fundiciòn</v>
          </cell>
          <cell r="F2938">
            <v>43203</v>
          </cell>
          <cell r="G2938">
            <v>8123</v>
          </cell>
          <cell r="H2938">
            <v>1.05</v>
          </cell>
          <cell r="I2938">
            <v>43465</v>
          </cell>
        </row>
        <row r="2939">
          <cell r="A2939" t="str">
            <v>DILATACION EN COBRE</v>
          </cell>
          <cell r="B2939">
            <v>103124</v>
          </cell>
          <cell r="C2939" t="str">
            <v>ML</v>
          </cell>
          <cell r="D2939">
            <v>12330</v>
          </cell>
          <cell r="E2939" t="str">
            <v>Fundiciòn</v>
          </cell>
          <cell r="F2939">
            <v>40411</v>
          </cell>
          <cell r="G2939">
            <v>9000</v>
          </cell>
          <cell r="H2939">
            <v>1.37</v>
          </cell>
          <cell r="I2939">
            <v>43465</v>
          </cell>
        </row>
        <row r="2940">
          <cell r="A2940" t="str">
            <v>DILATACION EN Z 12MM PLASTICA 3.00 MTS</v>
          </cell>
          <cell r="B2940">
            <v>103228</v>
          </cell>
          <cell r="C2940" t="str">
            <v>UNI</v>
          </cell>
          <cell r="D2940">
            <v>2749</v>
          </cell>
          <cell r="E2940">
            <v>0</v>
          </cell>
          <cell r="F2940">
            <v>43273</v>
          </cell>
          <cell r="G2940">
            <v>2618</v>
          </cell>
          <cell r="H2940">
            <v>1.05</v>
          </cell>
          <cell r="I2940">
            <v>43465</v>
          </cell>
        </row>
        <row r="2941">
          <cell r="A2941" t="str">
            <v>Dilatación Plástica 5mm L=2m** (NO USAR)</v>
          </cell>
          <cell r="B2941">
            <v>103595</v>
          </cell>
          <cell r="C2941" t="str">
            <v>UNI</v>
          </cell>
          <cell r="D2941">
            <v>3538</v>
          </cell>
          <cell r="E2941">
            <v>0</v>
          </cell>
          <cell r="F2941">
            <v>42320</v>
          </cell>
          <cell r="G2941">
            <v>2900</v>
          </cell>
          <cell r="H2941">
            <v>1.22</v>
          </cell>
          <cell r="I2941">
            <v>43465</v>
          </cell>
        </row>
        <row r="2942">
          <cell r="A2942" t="str">
            <v>Dilatación Plástica A=2.4cm;E=.51cm L=2m</v>
          </cell>
          <cell r="B2942">
            <v>105046</v>
          </cell>
          <cell r="C2942" t="str">
            <v>UNI</v>
          </cell>
          <cell r="D2942">
            <v>3130</v>
          </cell>
          <cell r="E2942">
            <v>0</v>
          </cell>
          <cell r="F2942">
            <v>43206</v>
          </cell>
          <cell r="G2942">
            <v>2981</v>
          </cell>
          <cell r="H2942">
            <v>1.05</v>
          </cell>
          <cell r="I2942">
            <v>43465</v>
          </cell>
        </row>
        <row r="2943">
          <cell r="A2943" t="str">
            <v>DIMMER 500 W - 110V ABITARE AVE</v>
          </cell>
          <cell r="B2943">
            <v>775</v>
          </cell>
          <cell r="C2943" t="str">
            <v>UNI</v>
          </cell>
          <cell r="D2943">
            <v>25057</v>
          </cell>
          <cell r="E2943">
            <v>918</v>
          </cell>
          <cell r="F2943">
            <v>40429</v>
          </cell>
          <cell r="G2943">
            <v>18290</v>
          </cell>
          <cell r="H2943">
            <v>1.37</v>
          </cell>
          <cell r="I2943">
            <v>43465</v>
          </cell>
        </row>
        <row r="2944">
          <cell r="A2944" t="str">
            <v>DIMMER 500 W - 110V VOLARE</v>
          </cell>
          <cell r="B2944">
            <v>3211</v>
          </cell>
          <cell r="C2944" t="str">
            <v>UNI</v>
          </cell>
          <cell r="D2944">
            <v>40348</v>
          </cell>
          <cell r="E2944">
            <v>1018</v>
          </cell>
          <cell r="F2944">
            <v>40429</v>
          </cell>
          <cell r="G2944">
            <v>29451</v>
          </cell>
          <cell r="H2944">
            <v>1.37</v>
          </cell>
          <cell r="I2944">
            <v>43465</v>
          </cell>
        </row>
        <row r="2945">
          <cell r="A2945" t="str">
            <v>DIMMER DE TOQUE SENC O CONM LUZ PIL</v>
          </cell>
          <cell r="B2945">
            <v>3339</v>
          </cell>
          <cell r="C2945" t="str">
            <v>UNI</v>
          </cell>
          <cell r="D2945">
            <v>72887</v>
          </cell>
          <cell r="E2945" t="str">
            <v>XMC-7D3L</v>
          </cell>
          <cell r="F2945">
            <v>40429</v>
          </cell>
          <cell r="G2945">
            <v>53202</v>
          </cell>
          <cell r="H2945">
            <v>1.37</v>
          </cell>
          <cell r="I2945">
            <v>43465</v>
          </cell>
        </row>
        <row r="2946">
          <cell r="A2946" t="str">
            <v>DIMMER DESL SENC 120V+TAPA MAX L/NEX</v>
          </cell>
          <cell r="B2946">
            <v>3068</v>
          </cell>
          <cell r="C2946" t="str">
            <v>UNI</v>
          </cell>
          <cell r="D2946">
            <v>95768</v>
          </cell>
          <cell r="E2946" t="str">
            <v>XMC-7L</v>
          </cell>
          <cell r="F2946">
            <v>40429</v>
          </cell>
          <cell r="G2946">
            <v>69904</v>
          </cell>
          <cell r="H2946">
            <v>1.37</v>
          </cell>
          <cell r="I2946">
            <v>43465</v>
          </cell>
        </row>
        <row r="2947">
          <cell r="A2947" t="str">
            <v>DIMMER GIRATORIO DOBLE L/NEX</v>
          </cell>
          <cell r="B2947">
            <v>1950</v>
          </cell>
          <cell r="C2947" t="str">
            <v>UNI</v>
          </cell>
          <cell r="D2947">
            <v>78090</v>
          </cell>
          <cell r="E2947" t="str">
            <v>LX-707C3</v>
          </cell>
          <cell r="F2947">
            <v>40429</v>
          </cell>
          <cell r="G2947">
            <v>57000</v>
          </cell>
          <cell r="H2947">
            <v>1.37</v>
          </cell>
          <cell r="I2947">
            <v>43465</v>
          </cell>
        </row>
        <row r="2948">
          <cell r="A2948" t="str">
            <v>DIMMER GIRATORIO SENCILLO L/NEX</v>
          </cell>
          <cell r="B2948">
            <v>1963</v>
          </cell>
          <cell r="C2948" t="str">
            <v>UNI</v>
          </cell>
          <cell r="D2948">
            <v>50964</v>
          </cell>
          <cell r="E2948" t="str">
            <v>LX-070C3</v>
          </cell>
          <cell r="F2948">
            <v>40429</v>
          </cell>
          <cell r="G2948">
            <v>37200</v>
          </cell>
          <cell r="H2948">
            <v>1.37</v>
          </cell>
          <cell r="I2948">
            <v>43465</v>
          </cell>
        </row>
        <row r="2949">
          <cell r="A2949" t="str">
            <v>DIMMERS DESLIZ SENC 120V KORA L/NEX</v>
          </cell>
          <cell r="B2949">
            <v>3363</v>
          </cell>
          <cell r="C2949" t="str">
            <v>UNI</v>
          </cell>
          <cell r="D2949">
            <v>63839</v>
          </cell>
          <cell r="E2949" t="str">
            <v>KR7BDL</v>
          </cell>
          <cell r="F2949">
            <v>40177</v>
          </cell>
          <cell r="G2949">
            <v>45927</v>
          </cell>
          <cell r="H2949">
            <v>1.39</v>
          </cell>
          <cell r="I2949">
            <v>43465</v>
          </cell>
        </row>
        <row r="2950">
          <cell r="A2950" t="str">
            <v>DIMMERS TOQUE SENC O CONM LUZ PIL</v>
          </cell>
          <cell r="B2950">
            <v>3364</v>
          </cell>
          <cell r="C2950" t="str">
            <v>UNI</v>
          </cell>
          <cell r="D2950">
            <v>58006</v>
          </cell>
          <cell r="E2950" t="str">
            <v>KR7BD3L</v>
          </cell>
          <cell r="F2950">
            <v>40429</v>
          </cell>
          <cell r="G2950">
            <v>42340</v>
          </cell>
          <cell r="H2950">
            <v>1.37</v>
          </cell>
          <cell r="I2950">
            <v>43465</v>
          </cell>
        </row>
        <row r="2951">
          <cell r="A2951" t="str">
            <v>Director de Proyecto + Prestac..50.81% Cat.-5**</v>
          </cell>
          <cell r="B2951">
            <v>102543</v>
          </cell>
          <cell r="C2951" t="str">
            <v>MS</v>
          </cell>
          <cell r="D2951">
            <v>7071042</v>
          </cell>
          <cell r="E2951">
            <v>0</v>
          </cell>
          <cell r="F2951">
            <v>43368</v>
          </cell>
          <cell r="G2951">
            <v>6734326</v>
          </cell>
          <cell r="H2951">
            <v>1.05</v>
          </cell>
          <cell r="I2951">
            <v>43465</v>
          </cell>
        </row>
        <row r="2952">
          <cell r="A2952" t="str">
            <v>DISCO 9"X1/8" para corte de metal</v>
          </cell>
          <cell r="B2952">
            <v>104018</v>
          </cell>
          <cell r="C2952" t="str">
            <v>UNI</v>
          </cell>
          <cell r="D2952">
            <v>13990</v>
          </cell>
          <cell r="E2952">
            <v>0</v>
          </cell>
          <cell r="F2952">
            <v>40639</v>
          </cell>
          <cell r="G2952">
            <v>10440</v>
          </cell>
          <cell r="H2952">
            <v>1.34</v>
          </cell>
          <cell r="I2952">
            <v>43465</v>
          </cell>
        </row>
        <row r="2953">
          <cell r="A2953" t="str">
            <v>DISCO CORTALADRILLO-ASF PTA. DIAMANTE</v>
          </cell>
          <cell r="B2953">
            <v>3372</v>
          </cell>
          <cell r="C2953" t="str">
            <v>UNI</v>
          </cell>
          <cell r="D2953">
            <v>120750</v>
          </cell>
          <cell r="E2953">
            <v>0</v>
          </cell>
          <cell r="F2953">
            <v>43167</v>
          </cell>
          <cell r="G2953">
            <v>115000</v>
          </cell>
          <cell r="H2953">
            <v>1.05</v>
          </cell>
          <cell r="I2953">
            <v>43465</v>
          </cell>
        </row>
        <row r="2954">
          <cell r="A2954" t="str">
            <v>DISCO CORTE METAL 12" X 1/8"</v>
          </cell>
          <cell r="B2954">
            <v>101786</v>
          </cell>
          <cell r="C2954" t="str">
            <v>UNI</v>
          </cell>
          <cell r="D2954">
            <v>18200</v>
          </cell>
          <cell r="E2954">
            <v>0</v>
          </cell>
          <cell r="F2954">
            <v>41227</v>
          </cell>
          <cell r="G2954">
            <v>14000</v>
          </cell>
          <cell r="H2954">
            <v>1.3</v>
          </cell>
          <cell r="I2954">
            <v>43465</v>
          </cell>
        </row>
        <row r="2955">
          <cell r="A2955" t="str">
            <v>DISCO DE CORTE 41/2"</v>
          </cell>
          <cell r="B2955">
            <v>103067</v>
          </cell>
          <cell r="C2955" t="str">
            <v>UNI</v>
          </cell>
          <cell r="D2955">
            <v>18070</v>
          </cell>
          <cell r="E2955">
            <v>0</v>
          </cell>
          <cell r="F2955">
            <v>41179</v>
          </cell>
          <cell r="G2955">
            <v>13900</v>
          </cell>
          <cell r="H2955">
            <v>1.3</v>
          </cell>
          <cell r="I2955">
            <v>43465</v>
          </cell>
        </row>
        <row r="2956">
          <cell r="A2956" t="str">
            <v>DISCO DE CORTE 7" (DISCOS PARA CORTAR</v>
          </cell>
          <cell r="B2956">
            <v>103068</v>
          </cell>
          <cell r="C2956" t="str">
            <v>UNI</v>
          </cell>
          <cell r="D2956">
            <v>5376</v>
          </cell>
          <cell r="E2956">
            <v>0</v>
          </cell>
          <cell r="F2956">
            <v>43266</v>
          </cell>
          <cell r="G2956">
            <v>5120</v>
          </cell>
          <cell r="H2956">
            <v>1.05</v>
          </cell>
          <cell r="I2956">
            <v>43465</v>
          </cell>
        </row>
        <row r="2957">
          <cell r="A2957" t="str">
            <v>DISCO DE CORTE 9"</v>
          </cell>
          <cell r="B2957">
            <v>103154</v>
          </cell>
          <cell r="C2957" t="str">
            <v>UNI</v>
          </cell>
          <cell r="D2957">
            <v>92873</v>
          </cell>
          <cell r="E2957">
            <v>0</v>
          </cell>
          <cell r="F2957">
            <v>43181</v>
          </cell>
          <cell r="G2957">
            <v>88450</v>
          </cell>
          <cell r="H2957">
            <v>1.05</v>
          </cell>
          <cell r="I2957">
            <v>43465</v>
          </cell>
        </row>
        <row r="2958">
          <cell r="A2958" t="str">
            <v>DISCO DIAMANT.14"CONCRETO</v>
          </cell>
          <cell r="B2958">
            <v>101251</v>
          </cell>
          <cell r="C2958" t="str">
            <v>UNI</v>
          </cell>
          <cell r="D2958">
            <v>482370</v>
          </cell>
          <cell r="E2958">
            <v>0</v>
          </cell>
          <cell r="F2958">
            <v>43213</v>
          </cell>
          <cell r="G2958">
            <v>459400</v>
          </cell>
          <cell r="H2958">
            <v>1.05</v>
          </cell>
          <cell r="I2958">
            <v>43465</v>
          </cell>
        </row>
        <row r="2959">
          <cell r="A2959" t="str">
            <v>DISCO DIAMANT.14"CONCRETO (NO USAR)</v>
          </cell>
          <cell r="B2959">
            <v>103484</v>
          </cell>
          <cell r="C2959" t="str">
            <v>UNI</v>
          </cell>
          <cell r="D2959">
            <v>555791</v>
          </cell>
          <cell r="E2959">
            <v>0</v>
          </cell>
          <cell r="F2959">
            <v>42851</v>
          </cell>
          <cell r="G2959">
            <v>509900</v>
          </cell>
          <cell r="H2959">
            <v>1.0900000000000001</v>
          </cell>
          <cell r="I2959">
            <v>43465</v>
          </cell>
        </row>
        <row r="2960">
          <cell r="A2960" t="str">
            <v>DISCO DIAMANT.14"CORTE ASFALTO</v>
          </cell>
          <cell r="B2960">
            <v>101250</v>
          </cell>
          <cell r="C2960" t="str">
            <v>UNI</v>
          </cell>
          <cell r="D2960">
            <v>660623</v>
          </cell>
          <cell r="E2960">
            <v>0</v>
          </cell>
          <cell r="F2960">
            <v>43182</v>
          </cell>
          <cell r="G2960">
            <v>629165</v>
          </cell>
          <cell r="H2960">
            <v>1.05</v>
          </cell>
          <cell r="I2960">
            <v>43465</v>
          </cell>
        </row>
        <row r="2961">
          <cell r="A2961" t="str">
            <v>DISCO DIAMANTADO 14'' PARA CORTADORA</v>
          </cell>
          <cell r="B2961">
            <v>1259</v>
          </cell>
          <cell r="C2961" t="str">
            <v>UNI</v>
          </cell>
          <cell r="D2961">
            <v>427245</v>
          </cell>
          <cell r="E2961">
            <v>0</v>
          </cell>
          <cell r="F2961">
            <v>43167</v>
          </cell>
          <cell r="G2961">
            <v>406900</v>
          </cell>
          <cell r="H2961">
            <v>1.05</v>
          </cell>
          <cell r="I2961">
            <v>43465</v>
          </cell>
        </row>
        <row r="2962">
          <cell r="A2962" t="str">
            <v>DISCO DIAMANTADO 4 1/2" SEGMENTADO</v>
          </cell>
          <cell r="B2962">
            <v>100969</v>
          </cell>
          <cell r="C2962" t="str">
            <v>UNI</v>
          </cell>
          <cell r="D2962">
            <v>14061</v>
          </cell>
          <cell r="E2962">
            <v>0</v>
          </cell>
          <cell r="F2962">
            <v>42993</v>
          </cell>
          <cell r="G2962">
            <v>12900</v>
          </cell>
          <cell r="H2962">
            <v>1.0900000000000001</v>
          </cell>
          <cell r="I2962">
            <v>43465</v>
          </cell>
        </row>
        <row r="2963">
          <cell r="A2963" t="str">
            <v>DISCO DIAMANTADO 9'' PARA PULIDORA</v>
          </cell>
          <cell r="B2963">
            <v>1260</v>
          </cell>
          <cell r="C2963" t="str">
            <v>UNI</v>
          </cell>
          <cell r="D2963">
            <v>47125</v>
          </cell>
          <cell r="E2963">
            <v>0</v>
          </cell>
          <cell r="F2963">
            <v>41233</v>
          </cell>
          <cell r="G2963">
            <v>36250</v>
          </cell>
          <cell r="H2963">
            <v>1.3</v>
          </cell>
          <cell r="I2963">
            <v>43465</v>
          </cell>
        </row>
        <row r="2964">
          <cell r="A2964" t="str">
            <v>DISCO DIAMANTADO 9" ASFALTO</v>
          </cell>
          <cell r="B2964">
            <v>104732</v>
          </cell>
          <cell r="C2964" t="str">
            <v>UNI</v>
          </cell>
          <cell r="D2964">
            <v>474500</v>
          </cell>
          <cell r="E2964">
            <v>0</v>
          </cell>
          <cell r="F2964">
            <v>41199</v>
          </cell>
          <cell r="G2964">
            <v>365000</v>
          </cell>
          <cell r="H2964">
            <v>1.3</v>
          </cell>
          <cell r="I2964">
            <v>43465</v>
          </cell>
        </row>
        <row r="2965">
          <cell r="A2965" t="str">
            <v>DISCO DIAMANTADO 9" DIAMOND(Utilizar</v>
          </cell>
          <cell r="B2965">
            <v>490</v>
          </cell>
          <cell r="C2965" t="str">
            <v>UNI</v>
          </cell>
          <cell r="D2965">
            <v>121878</v>
          </cell>
          <cell r="E2965">
            <v>0</v>
          </cell>
          <cell r="F2965">
            <v>42264</v>
          </cell>
          <cell r="G2965">
            <v>99900</v>
          </cell>
          <cell r="H2965">
            <v>1.22</v>
          </cell>
          <cell r="I2965">
            <v>43465</v>
          </cell>
        </row>
        <row r="2966">
          <cell r="A2966" t="str">
            <v>DISCO DIAMANTADO SEGMENTADO 7pg</v>
          </cell>
          <cell r="B2966">
            <v>103186</v>
          </cell>
          <cell r="C2966" t="str">
            <v>UNI</v>
          </cell>
          <cell r="D2966">
            <v>90870</v>
          </cell>
          <cell r="E2966">
            <v>0</v>
          </cell>
          <cell r="F2966">
            <v>41206</v>
          </cell>
          <cell r="G2966">
            <v>69900</v>
          </cell>
          <cell r="H2966">
            <v>1.3</v>
          </cell>
          <cell r="I2966">
            <v>43465</v>
          </cell>
        </row>
        <row r="2967">
          <cell r="A2967" t="str">
            <v>DISCO MULTIPROPÓSITO-9"(CONC/ASFALTO)</v>
          </cell>
          <cell r="B2967">
            <v>104731</v>
          </cell>
          <cell r="C2967" t="str">
            <v>UNI</v>
          </cell>
          <cell r="D2967">
            <v>234000</v>
          </cell>
          <cell r="E2967">
            <v>0</v>
          </cell>
          <cell r="F2967">
            <v>41199</v>
          </cell>
          <cell r="G2967">
            <v>180000</v>
          </cell>
          <cell r="H2967">
            <v>1.3</v>
          </cell>
          <cell r="I2967">
            <v>43465</v>
          </cell>
        </row>
        <row r="2968">
          <cell r="A2968" t="str">
            <v>DISCO PARA METAL DE 9'' dewualt</v>
          </cell>
          <cell r="B2968">
            <v>1258</v>
          </cell>
          <cell r="C2968" t="str">
            <v>UNI</v>
          </cell>
          <cell r="D2968">
            <v>10980</v>
          </cell>
          <cell r="E2968">
            <v>0</v>
          </cell>
          <cell r="F2968">
            <v>43325</v>
          </cell>
          <cell r="G2968">
            <v>10457</v>
          </cell>
          <cell r="H2968">
            <v>1.05</v>
          </cell>
          <cell r="I2968">
            <v>43465</v>
          </cell>
        </row>
        <row r="2969">
          <cell r="A2969" t="str">
            <v>DISCO PARA PULILIR MADERA VELCRO 5"</v>
          </cell>
          <cell r="B2969">
            <v>104002</v>
          </cell>
          <cell r="C2969" t="str">
            <v>UNI</v>
          </cell>
          <cell r="D2969">
            <v>2278</v>
          </cell>
          <cell r="E2969">
            <v>0</v>
          </cell>
          <cell r="F2969">
            <v>40637</v>
          </cell>
          <cell r="G2969">
            <v>1700</v>
          </cell>
          <cell r="H2969">
            <v>1.34</v>
          </cell>
          <cell r="I2969">
            <v>43465</v>
          </cell>
        </row>
        <row r="2970">
          <cell r="A2970" t="str">
            <v>DISCO PARA PULIR METAL 7X1/4 DEWALT</v>
          </cell>
          <cell r="B2970">
            <v>1262</v>
          </cell>
          <cell r="C2970" t="str">
            <v>UNI</v>
          </cell>
          <cell r="D2970">
            <v>18626</v>
          </cell>
          <cell r="E2970">
            <v>0</v>
          </cell>
          <cell r="F2970">
            <v>40826</v>
          </cell>
          <cell r="G2970">
            <v>13900</v>
          </cell>
          <cell r="H2970">
            <v>1.34</v>
          </cell>
          <cell r="I2970">
            <v>43465</v>
          </cell>
        </row>
        <row r="2971">
          <cell r="A2971" t="str">
            <v>DISCO PARA SIERRA 10" 80 DIENTES</v>
          </cell>
          <cell r="B2971">
            <v>103988</v>
          </cell>
          <cell r="C2971" t="str">
            <v>UNI</v>
          </cell>
          <cell r="D2971">
            <v>120466</v>
          </cell>
          <cell r="E2971" t="str">
            <v>32018-73187</v>
          </cell>
          <cell r="F2971">
            <v>40634</v>
          </cell>
          <cell r="G2971">
            <v>89900</v>
          </cell>
          <cell r="H2971">
            <v>1.34</v>
          </cell>
          <cell r="I2971">
            <v>43465</v>
          </cell>
        </row>
        <row r="2972">
          <cell r="A2972" t="str">
            <v>DISCO PARA SIERRA 24 dientes 7 1/4 BAUKER</v>
          </cell>
          <cell r="B2972">
            <v>1553</v>
          </cell>
          <cell r="C2972" t="str">
            <v>UNI</v>
          </cell>
          <cell r="D2972">
            <v>43703</v>
          </cell>
          <cell r="E2972" t="str">
            <v>32018-73187</v>
          </cell>
          <cell r="F2972">
            <v>40340</v>
          </cell>
          <cell r="G2972">
            <v>31900</v>
          </cell>
          <cell r="H2972">
            <v>1.37</v>
          </cell>
          <cell r="I2972">
            <v>43465</v>
          </cell>
        </row>
        <row r="2973">
          <cell r="A2973" t="str">
            <v>DISCO PARA TROSADORA DE 14''</v>
          </cell>
          <cell r="B2973">
            <v>1263</v>
          </cell>
          <cell r="C2973" t="str">
            <v>UNI</v>
          </cell>
          <cell r="D2973">
            <v>14931</v>
          </cell>
          <cell r="E2973">
            <v>0</v>
          </cell>
          <cell r="F2973">
            <v>39888</v>
          </cell>
          <cell r="G2973">
            <v>10742</v>
          </cell>
          <cell r="H2973">
            <v>1.39</v>
          </cell>
          <cell r="I2973">
            <v>43465</v>
          </cell>
        </row>
        <row r="2974">
          <cell r="A2974" t="str">
            <v>DISCO REFRACTARIO T-1 9"x 1/8"</v>
          </cell>
          <cell r="B2974">
            <v>491</v>
          </cell>
          <cell r="C2974" t="str">
            <v>UNI</v>
          </cell>
          <cell r="D2974">
            <v>17481</v>
          </cell>
          <cell r="E2974">
            <v>434203</v>
          </cell>
          <cell r="F2974">
            <v>40340</v>
          </cell>
          <cell r="G2974">
            <v>12760</v>
          </cell>
          <cell r="H2974">
            <v>1.37</v>
          </cell>
          <cell r="I2974">
            <v>43465</v>
          </cell>
        </row>
        <row r="2975">
          <cell r="A2975" t="str">
            <v>Disco Secchi (Piscinas)</v>
          </cell>
          <cell r="B2975">
            <v>105156</v>
          </cell>
          <cell r="C2975" t="str">
            <v>UNI</v>
          </cell>
          <cell r="D2975">
            <v>214505</v>
          </cell>
          <cell r="E2975">
            <v>0</v>
          </cell>
          <cell r="F2975">
            <v>42872</v>
          </cell>
          <cell r="G2975">
            <v>196794</v>
          </cell>
          <cell r="H2975">
            <v>1.0900000000000001</v>
          </cell>
          <cell r="I2975">
            <v>43465</v>
          </cell>
        </row>
        <row r="2976">
          <cell r="A2976" t="str">
            <v>DISCO ZIRCONIO CORTE METAL 9'' DEWALT</v>
          </cell>
          <cell r="B2976">
            <v>1261</v>
          </cell>
          <cell r="C2976" t="str">
            <v>UNI</v>
          </cell>
          <cell r="D2976">
            <v>45073</v>
          </cell>
          <cell r="E2976" t="str">
            <v>DW8828</v>
          </cell>
          <cell r="F2976">
            <v>40458</v>
          </cell>
          <cell r="G2976">
            <v>32900</v>
          </cell>
          <cell r="H2976">
            <v>1.37</v>
          </cell>
          <cell r="I2976">
            <v>43465</v>
          </cell>
        </row>
        <row r="2977">
          <cell r="A2977" t="str">
            <v>DISEÑO ARQUITECT. PARQUE</v>
          </cell>
          <cell r="B2977">
            <v>104861</v>
          </cell>
          <cell r="C2977" t="str">
            <v>PARQ</v>
          </cell>
          <cell r="D2977">
            <v>38591675</v>
          </cell>
          <cell r="E2977">
            <v>0</v>
          </cell>
          <cell r="F2977">
            <v>41220</v>
          </cell>
          <cell r="G2977">
            <v>29685904</v>
          </cell>
          <cell r="H2977">
            <v>1.3</v>
          </cell>
          <cell r="I2977">
            <v>43465</v>
          </cell>
        </row>
        <row r="2978">
          <cell r="A2978" t="str">
            <v>DISEÑO ARQUITECT. PARQUE</v>
          </cell>
          <cell r="B2978">
            <v>104860</v>
          </cell>
          <cell r="C2978" t="str">
            <v>PARQ</v>
          </cell>
          <cell r="D2978">
            <v>34442034</v>
          </cell>
          <cell r="E2978">
            <v>0</v>
          </cell>
          <cell r="F2978">
            <v>41220</v>
          </cell>
          <cell r="G2978">
            <v>26493872</v>
          </cell>
          <cell r="H2978">
            <v>1.3</v>
          </cell>
          <cell r="I2978">
            <v>43465</v>
          </cell>
        </row>
        <row r="2979">
          <cell r="A2979" t="str">
            <v>DISEÑO ARQUITECT. PARQUE</v>
          </cell>
          <cell r="B2979">
            <v>104862</v>
          </cell>
          <cell r="C2979" t="str">
            <v>PARQ</v>
          </cell>
          <cell r="D2979">
            <v>41496425</v>
          </cell>
          <cell r="E2979">
            <v>0</v>
          </cell>
          <cell r="F2979">
            <v>41220</v>
          </cell>
          <cell r="G2979">
            <v>31920327</v>
          </cell>
          <cell r="H2979">
            <v>1.3</v>
          </cell>
          <cell r="I2979">
            <v>43465</v>
          </cell>
        </row>
        <row r="2980">
          <cell r="A2980" t="str">
            <v>DISEÑO ARQUITECT. PARQUE</v>
          </cell>
          <cell r="B2980">
            <v>101402</v>
          </cell>
          <cell r="C2980" t="str">
            <v>M2</v>
          </cell>
          <cell r="D2980">
            <v>1738</v>
          </cell>
          <cell r="E2980">
            <v>0</v>
          </cell>
          <cell r="F2980">
            <v>41220</v>
          </cell>
          <cell r="G2980">
            <v>1337</v>
          </cell>
          <cell r="H2980">
            <v>1.3</v>
          </cell>
          <cell r="I2980">
            <v>43465</v>
          </cell>
        </row>
        <row r="2981">
          <cell r="A2981" t="str">
            <v>DISEÑO ARQUITECT. PARQUE</v>
          </cell>
          <cell r="B2981">
            <v>104859</v>
          </cell>
          <cell r="C2981" t="str">
            <v>PARQ</v>
          </cell>
          <cell r="D2981">
            <v>26070821</v>
          </cell>
          <cell r="E2981">
            <v>0</v>
          </cell>
          <cell r="F2981">
            <v>41220</v>
          </cell>
          <cell r="G2981">
            <v>20054478</v>
          </cell>
          <cell r="H2981">
            <v>1.3</v>
          </cell>
          <cell r="I2981">
            <v>43465</v>
          </cell>
        </row>
        <row r="2982">
          <cell r="A2982" t="str">
            <v>DISEÑO ARQUITECT. PARQUE</v>
          </cell>
          <cell r="B2982">
            <v>101401</v>
          </cell>
          <cell r="C2982" t="str">
            <v>PARQ</v>
          </cell>
          <cell r="D2982">
            <v>17900217</v>
          </cell>
          <cell r="E2982">
            <v>0</v>
          </cell>
          <cell r="F2982">
            <v>41220</v>
          </cell>
          <cell r="G2982">
            <v>13769398</v>
          </cell>
          <cell r="H2982">
            <v>1.3</v>
          </cell>
          <cell r="I2982">
            <v>43465</v>
          </cell>
        </row>
        <row r="2983">
          <cell r="A2983" t="str">
            <v>DISEÑO ARQUITECT. PARQUE (&lt;8000M2)</v>
          </cell>
          <cell r="B2983">
            <v>101400</v>
          </cell>
          <cell r="C2983" t="str">
            <v>PARQ</v>
          </cell>
          <cell r="D2983">
            <v>14238637</v>
          </cell>
          <cell r="E2983">
            <v>0</v>
          </cell>
          <cell r="F2983">
            <v>41220</v>
          </cell>
          <cell r="G2983">
            <v>10952798</v>
          </cell>
          <cell r="H2983">
            <v>1.3</v>
          </cell>
          <cell r="I2983">
            <v>43465</v>
          </cell>
        </row>
        <row r="2984">
          <cell r="A2984" t="str">
            <v>DISEÑO ARQUITECTONICO PARA PARQUE DE</v>
          </cell>
          <cell r="B2984">
            <v>101062</v>
          </cell>
          <cell r="C2984" t="str">
            <v>M2</v>
          </cell>
          <cell r="D2984">
            <v>935</v>
          </cell>
          <cell r="E2984">
            <v>0</v>
          </cell>
          <cell r="F2984">
            <v>39636</v>
          </cell>
          <cell r="G2984">
            <v>636</v>
          </cell>
          <cell r="H2984">
            <v>1.47</v>
          </cell>
          <cell r="I2984">
            <v>43465</v>
          </cell>
        </row>
        <row r="2985">
          <cell r="A2985" t="str">
            <v>DISEÑO DE MEZCLA ASFALTICA, MÉTODO</v>
          </cell>
          <cell r="B2985">
            <v>9474</v>
          </cell>
          <cell r="C2985" t="str">
            <v>UNI</v>
          </cell>
          <cell r="D2985">
            <v>745290</v>
          </cell>
          <cell r="E2985">
            <v>0</v>
          </cell>
          <cell r="F2985">
            <v>41155</v>
          </cell>
          <cell r="G2985">
            <v>573300</v>
          </cell>
          <cell r="H2985">
            <v>1.3</v>
          </cell>
          <cell r="I2985">
            <v>43465</v>
          </cell>
        </row>
        <row r="2986">
          <cell r="A2986" t="str">
            <v>DISEÑO DE MEZCLAS ASFALTICAS, Mét.</v>
          </cell>
          <cell r="B2986">
            <v>100894</v>
          </cell>
          <cell r="C2986" t="str">
            <v>UNI</v>
          </cell>
          <cell r="D2986">
            <v>1221830</v>
          </cell>
          <cell r="E2986">
            <v>0</v>
          </cell>
          <cell r="F2986">
            <v>42286</v>
          </cell>
          <cell r="G2986">
            <v>1001500</v>
          </cell>
          <cell r="H2986">
            <v>1.22</v>
          </cell>
          <cell r="I2986">
            <v>43465</v>
          </cell>
        </row>
        <row r="2987">
          <cell r="A2987" t="str">
            <v>DISEÑO DE MEZCLAS DE CONCRETO</v>
          </cell>
          <cell r="B2987">
            <v>100911</v>
          </cell>
          <cell r="C2987" t="str">
            <v>UNI</v>
          </cell>
          <cell r="D2987">
            <v>522311</v>
          </cell>
          <cell r="E2987">
            <v>0</v>
          </cell>
          <cell r="F2987">
            <v>43172</v>
          </cell>
          <cell r="G2987">
            <v>497439</v>
          </cell>
          <cell r="H2987">
            <v>1.05</v>
          </cell>
          <cell r="I2987">
            <v>43465</v>
          </cell>
        </row>
        <row r="2988">
          <cell r="A2988" t="str">
            <v>Diseño de mezclas de mortero (1 agregado)</v>
          </cell>
          <cell r="B2988">
            <v>100912</v>
          </cell>
          <cell r="C2988" t="str">
            <v>UNI</v>
          </cell>
          <cell r="D2988">
            <v>285574</v>
          </cell>
          <cell r="E2988">
            <v>0</v>
          </cell>
          <cell r="F2988">
            <v>43378</v>
          </cell>
          <cell r="G2988">
            <v>271975</v>
          </cell>
          <cell r="H2988">
            <v>1.05</v>
          </cell>
          <cell r="I2988">
            <v>43465</v>
          </cell>
        </row>
        <row r="2989">
          <cell r="A2989" t="str">
            <v>DISEÑO DE MEZCLAS DE MORTERO. (CON 1</v>
          </cell>
          <cell r="B2989">
            <v>9475</v>
          </cell>
          <cell r="C2989" t="str">
            <v>UNI</v>
          </cell>
          <cell r="D2989">
            <v>467480</v>
          </cell>
          <cell r="E2989">
            <v>0</v>
          </cell>
          <cell r="F2989">
            <v>41155</v>
          </cell>
          <cell r="G2989">
            <v>359600</v>
          </cell>
          <cell r="H2989">
            <v>1.3</v>
          </cell>
          <cell r="I2989">
            <v>43465</v>
          </cell>
        </row>
        <row r="2990">
          <cell r="A2990" t="str">
            <v>DISEÑO DE UNA MEZCLA DE HORMIGON</v>
          </cell>
          <cell r="B2990">
            <v>9476</v>
          </cell>
          <cell r="C2990" t="str">
            <v>UNI</v>
          </cell>
          <cell r="D2990">
            <v>689390</v>
          </cell>
          <cell r="E2990">
            <v>0</v>
          </cell>
          <cell r="F2990">
            <v>41155</v>
          </cell>
          <cell r="G2990">
            <v>530300</v>
          </cell>
          <cell r="H2990">
            <v>1.3</v>
          </cell>
          <cell r="I2990">
            <v>43465</v>
          </cell>
        </row>
        <row r="2991">
          <cell r="A2991" t="str">
            <v>DISEÑO ELECTRICO PARA PARQUE DE</v>
          </cell>
          <cell r="B2991">
            <v>101060</v>
          </cell>
          <cell r="C2991" t="str">
            <v>PARQ</v>
          </cell>
          <cell r="D2991">
            <v>1066151</v>
          </cell>
          <cell r="E2991">
            <v>0</v>
          </cell>
          <cell r="F2991">
            <v>41491</v>
          </cell>
          <cell r="G2991">
            <v>839489</v>
          </cell>
          <cell r="H2991">
            <v>1.27</v>
          </cell>
          <cell r="I2991">
            <v>43465</v>
          </cell>
        </row>
        <row r="2992">
          <cell r="A2992" t="str">
            <v>DISEÑO ESTRUCT. OBRAS DE CONTENC.</v>
          </cell>
          <cell r="B2992">
            <v>101059</v>
          </cell>
          <cell r="C2992" t="str">
            <v>UNI</v>
          </cell>
          <cell r="D2992">
            <v>1816649</v>
          </cell>
          <cell r="E2992">
            <v>0</v>
          </cell>
          <cell r="F2992">
            <v>41260</v>
          </cell>
          <cell r="G2992">
            <v>1397422</v>
          </cell>
          <cell r="H2992">
            <v>1.3</v>
          </cell>
          <cell r="I2992">
            <v>43465</v>
          </cell>
        </row>
        <row r="2993">
          <cell r="A2993" t="str">
            <v>DISEÑO ESTRUCTURAL PARA PARQUE DE</v>
          </cell>
          <cell r="B2993">
            <v>101398</v>
          </cell>
          <cell r="C2993" t="str">
            <v>PARQ</v>
          </cell>
          <cell r="D2993">
            <v>1277997</v>
          </cell>
          <cell r="E2993">
            <v>0</v>
          </cell>
          <cell r="F2993">
            <v>39918</v>
          </cell>
          <cell r="G2993">
            <v>919422</v>
          </cell>
          <cell r="H2993">
            <v>1.39</v>
          </cell>
          <cell r="I2993">
            <v>43465</v>
          </cell>
        </row>
        <row r="2994">
          <cell r="A2994" t="str">
            <v>DISEÑO HIDRAULICO PARA PARQUE DE</v>
          </cell>
          <cell r="B2994">
            <v>101061</v>
          </cell>
          <cell r="C2994" t="str">
            <v>PARQ</v>
          </cell>
          <cell r="D2994">
            <v>2130344</v>
          </cell>
          <cell r="E2994">
            <v>0</v>
          </cell>
          <cell r="F2994">
            <v>43179</v>
          </cell>
          <cell r="G2994">
            <v>2028899</v>
          </cell>
          <cell r="H2994">
            <v>1.05</v>
          </cell>
          <cell r="I2994">
            <v>43465</v>
          </cell>
        </row>
        <row r="2995">
          <cell r="A2995" t="str">
            <v>DISOLVENTE D-20</v>
          </cell>
          <cell r="B2995">
            <v>104217</v>
          </cell>
          <cell r="C2995" t="str">
            <v>GLN</v>
          </cell>
          <cell r="D2995">
            <v>40698</v>
          </cell>
          <cell r="E2995">
            <v>0</v>
          </cell>
          <cell r="F2995">
            <v>41787</v>
          </cell>
          <cell r="G2995">
            <v>32300</v>
          </cell>
          <cell r="H2995">
            <v>1.26</v>
          </cell>
          <cell r="I2995">
            <v>43465</v>
          </cell>
        </row>
        <row r="2996">
          <cell r="A2996" t="str">
            <v>DISOLVENTE LENTO O RAPIDO (IXELL PLUS) **</v>
          </cell>
          <cell r="B2996">
            <v>104220</v>
          </cell>
          <cell r="C2996" t="str">
            <v>GL</v>
          </cell>
          <cell r="D2996">
            <v>63102</v>
          </cell>
          <cell r="E2996">
            <v>0</v>
          </cell>
          <cell r="F2996">
            <v>40842</v>
          </cell>
          <cell r="G2996">
            <v>47091</v>
          </cell>
          <cell r="H2996">
            <v>1.34</v>
          </cell>
          <cell r="I2996">
            <v>43465</v>
          </cell>
        </row>
        <row r="2997">
          <cell r="A2997" t="str">
            <v>DISOLVENTE PINTURA EPOXICA</v>
          </cell>
          <cell r="B2997">
            <v>1034</v>
          </cell>
          <cell r="C2997" t="str">
            <v>GN</v>
          </cell>
          <cell r="D2997">
            <v>26775</v>
          </cell>
          <cell r="E2997">
            <v>121009</v>
          </cell>
          <cell r="F2997">
            <v>43162</v>
          </cell>
          <cell r="G2997">
            <v>25500</v>
          </cell>
          <cell r="H2997">
            <v>1.05</v>
          </cell>
          <cell r="I2997">
            <v>43465</v>
          </cell>
        </row>
        <row r="2998">
          <cell r="A2998" t="str">
            <v>DISOLVENTE PINTURA POLIURETANO</v>
          </cell>
          <cell r="B2998">
            <v>104563</v>
          </cell>
          <cell r="C2998" t="str">
            <v>GL</v>
          </cell>
          <cell r="D2998">
            <v>36911</v>
          </cell>
          <cell r="E2998">
            <v>0</v>
          </cell>
          <cell r="F2998">
            <v>42802</v>
          </cell>
          <cell r="G2998">
            <v>33863</v>
          </cell>
          <cell r="H2998">
            <v>1.0900000000000001</v>
          </cell>
          <cell r="I2998">
            <v>43465</v>
          </cell>
        </row>
        <row r="2999">
          <cell r="A2999" t="str">
            <v>DISOLVENTE THINNER</v>
          </cell>
          <cell r="B2999">
            <v>103059</v>
          </cell>
          <cell r="C2999" t="str">
            <v>GL</v>
          </cell>
          <cell r="D2999">
            <v>17325</v>
          </cell>
          <cell r="E2999">
            <v>0</v>
          </cell>
          <cell r="F2999">
            <v>43181</v>
          </cell>
          <cell r="G2999">
            <v>16500</v>
          </cell>
          <cell r="H2999">
            <v>1.05</v>
          </cell>
          <cell r="I2999">
            <v>43465</v>
          </cell>
        </row>
        <row r="3000">
          <cell r="A3000" t="str">
            <v>DISOLVENTE VARSOL (No utilizar mas)</v>
          </cell>
          <cell r="B3000">
            <v>103559</v>
          </cell>
          <cell r="C3000" t="str">
            <v>gln</v>
          </cell>
          <cell r="D3000">
            <v>16380</v>
          </cell>
          <cell r="E3000">
            <v>0</v>
          </cell>
          <cell r="F3000">
            <v>41759</v>
          </cell>
          <cell r="G3000">
            <v>13000</v>
          </cell>
          <cell r="H3000">
            <v>1.26</v>
          </cell>
          <cell r="I3000">
            <v>43465</v>
          </cell>
        </row>
        <row r="3001">
          <cell r="A3001" t="str">
            <v>Dispensad jabon Empotr Import 950cc Acer-In</v>
          </cell>
          <cell r="B3001">
            <v>100099</v>
          </cell>
          <cell r="C3001" t="str">
            <v>UNI</v>
          </cell>
          <cell r="D3001">
            <v>119333</v>
          </cell>
          <cell r="E3001" t="str">
            <v>2200EA</v>
          </cell>
          <cell r="F3001">
            <v>42856</v>
          </cell>
          <cell r="G3001">
            <v>109480</v>
          </cell>
          <cell r="H3001">
            <v>1.0900000000000001</v>
          </cell>
          <cell r="I3001">
            <v>43465</v>
          </cell>
        </row>
        <row r="3002">
          <cell r="A3002" t="str">
            <v>Dispensador jabon 1000 cc acero inoxidable **</v>
          </cell>
          <cell r="B3002">
            <v>100092</v>
          </cell>
          <cell r="C3002" t="str">
            <v>UNI</v>
          </cell>
          <cell r="D3002">
            <v>204624</v>
          </cell>
          <cell r="E3002" t="str">
            <v>2200EA</v>
          </cell>
          <cell r="F3002">
            <v>39669</v>
          </cell>
          <cell r="G3002">
            <v>139200</v>
          </cell>
          <cell r="H3002">
            <v>1.47</v>
          </cell>
          <cell r="I3002">
            <v>43465</v>
          </cell>
        </row>
        <row r="3003">
          <cell r="A3003" t="str">
            <v>Dispensador jabon 750 cc acero inoxidable **</v>
          </cell>
          <cell r="B3003">
            <v>100093</v>
          </cell>
          <cell r="C3003" t="str">
            <v>UNI</v>
          </cell>
          <cell r="D3003">
            <v>191835</v>
          </cell>
          <cell r="E3003" t="str">
            <v>2200EA</v>
          </cell>
          <cell r="F3003">
            <v>39669</v>
          </cell>
          <cell r="G3003">
            <v>130500</v>
          </cell>
          <cell r="H3003">
            <v>1.47</v>
          </cell>
          <cell r="I3003">
            <v>43465</v>
          </cell>
        </row>
        <row r="3004">
          <cell r="A3004" t="str">
            <v>Dispensador jabon de empotrar ABS 900cc **</v>
          </cell>
          <cell r="B3004">
            <v>100098</v>
          </cell>
          <cell r="C3004" t="str">
            <v>UNI</v>
          </cell>
          <cell r="D3004">
            <v>92081</v>
          </cell>
          <cell r="E3004" t="str">
            <v>2200EA</v>
          </cell>
          <cell r="F3004">
            <v>39671</v>
          </cell>
          <cell r="G3004">
            <v>62640</v>
          </cell>
          <cell r="H3004">
            <v>1.47</v>
          </cell>
          <cell r="I3004">
            <v>43465</v>
          </cell>
        </row>
        <row r="3005">
          <cell r="A3005" t="str">
            <v>Dispensador jabon de empotrar acero inox 1200cc</v>
          </cell>
          <cell r="B3005">
            <v>100096</v>
          </cell>
          <cell r="C3005" t="str">
            <v>UNI</v>
          </cell>
          <cell r="D3005">
            <v>117392</v>
          </cell>
          <cell r="E3005" t="str">
            <v>2200EA</v>
          </cell>
          <cell r="F3005">
            <v>42699</v>
          </cell>
          <cell r="G3005">
            <v>102080</v>
          </cell>
          <cell r="H3005">
            <v>1.1499999999999999</v>
          </cell>
          <cell r="I3005">
            <v>43465</v>
          </cell>
        </row>
        <row r="3006">
          <cell r="A3006" t="str">
            <v>Dispensador jabon de empotrar acero inox 700cc</v>
          </cell>
          <cell r="B3006">
            <v>100097</v>
          </cell>
          <cell r="C3006" t="str">
            <v>UNI</v>
          </cell>
          <cell r="D3006">
            <v>102912</v>
          </cell>
          <cell r="E3006" t="str">
            <v>2200EA</v>
          </cell>
          <cell r="F3006">
            <v>40494</v>
          </cell>
          <cell r="G3006">
            <v>75118</v>
          </cell>
          <cell r="H3006">
            <v>1.37</v>
          </cell>
          <cell r="I3006">
            <v>43465</v>
          </cell>
        </row>
        <row r="3007">
          <cell r="A3007" t="str">
            <v>Dispensador jabon de empotrar Polimero 950cc **</v>
          </cell>
          <cell r="B3007">
            <v>100100</v>
          </cell>
          <cell r="C3007" t="str">
            <v>UNI</v>
          </cell>
          <cell r="D3007">
            <v>184860</v>
          </cell>
          <cell r="E3007" t="str">
            <v>2200EA</v>
          </cell>
          <cell r="F3007">
            <v>39671</v>
          </cell>
          <cell r="G3007">
            <v>125755</v>
          </cell>
          <cell r="H3007">
            <v>1.47</v>
          </cell>
          <cell r="I3007">
            <v>43465</v>
          </cell>
        </row>
        <row r="3008">
          <cell r="A3008" t="str">
            <v>Dispensador jabon empotrar acero cromado</v>
          </cell>
          <cell r="B3008">
            <v>100216</v>
          </cell>
          <cell r="C3008" t="str">
            <v>UNI</v>
          </cell>
          <cell r="D3008">
            <v>202861</v>
          </cell>
          <cell r="E3008" t="str">
            <v>2200EA</v>
          </cell>
          <cell r="F3008">
            <v>39668</v>
          </cell>
          <cell r="G3008">
            <v>138001</v>
          </cell>
          <cell r="H3008">
            <v>1.47</v>
          </cell>
          <cell r="I3008">
            <v>43465</v>
          </cell>
        </row>
        <row r="3009">
          <cell r="A3009" t="str">
            <v>Dispensador jabon en acero inoxidable RE</v>
          </cell>
          <cell r="B3009">
            <v>107107</v>
          </cell>
          <cell r="C3009" t="str">
            <v>UNI</v>
          </cell>
          <cell r="D3009">
            <v>243390</v>
          </cell>
          <cell r="E3009" t="str">
            <v>2200EA</v>
          </cell>
          <cell r="F3009">
            <v>43395</v>
          </cell>
          <cell r="G3009">
            <v>231800</v>
          </cell>
          <cell r="H3009">
            <v>1.05</v>
          </cell>
          <cell r="I3009">
            <v>43465</v>
          </cell>
        </row>
        <row r="3010">
          <cell r="A3010" t="str">
            <v>Dispensador jabon horizontal acero inox 1000cc **</v>
          </cell>
          <cell r="B3010">
            <v>100095</v>
          </cell>
          <cell r="C3010" t="str">
            <v>UNI</v>
          </cell>
          <cell r="D3010">
            <v>207044</v>
          </cell>
          <cell r="E3010" t="str">
            <v>2200EA</v>
          </cell>
          <cell r="F3010">
            <v>39671</v>
          </cell>
          <cell r="G3010">
            <v>140846</v>
          </cell>
          <cell r="H3010">
            <v>1.47</v>
          </cell>
          <cell r="I3010">
            <v>43465</v>
          </cell>
        </row>
        <row r="3011">
          <cell r="A3011" t="str">
            <v>DISPENSADOR JABON MANOS LIB. 1-AA-RSD</v>
          </cell>
          <cell r="B3011">
            <v>102427</v>
          </cell>
          <cell r="C3011" t="str">
            <v>UNI</v>
          </cell>
          <cell r="D3011">
            <v>465650</v>
          </cell>
          <cell r="E3011" t="str">
            <v>Cromo</v>
          </cell>
          <cell r="F3011">
            <v>40168</v>
          </cell>
          <cell r="G3011">
            <v>335000</v>
          </cell>
          <cell r="H3011">
            <v>1.39</v>
          </cell>
          <cell r="I3011">
            <v>43465</v>
          </cell>
        </row>
        <row r="3012">
          <cell r="A3012" t="str">
            <v>Dispensador jabon sobreMeson acero inox 1000cc</v>
          </cell>
          <cell r="B3012">
            <v>100094</v>
          </cell>
          <cell r="C3012" t="str">
            <v>UNI</v>
          </cell>
          <cell r="D3012">
            <v>139388</v>
          </cell>
          <cell r="E3012" t="str">
            <v>2200EA</v>
          </cell>
          <cell r="F3012">
            <v>39671</v>
          </cell>
          <cell r="G3012">
            <v>94822</v>
          </cell>
          <cell r="H3012">
            <v>1.47</v>
          </cell>
          <cell r="I3012">
            <v>43465</v>
          </cell>
        </row>
        <row r="3013">
          <cell r="A3013" t="str">
            <v>Dispensador jabon sobreMeson acero inox 750cc</v>
          </cell>
          <cell r="B3013">
            <v>100246</v>
          </cell>
          <cell r="C3013" t="str">
            <v>UNI</v>
          </cell>
          <cell r="D3013">
            <v>191835</v>
          </cell>
          <cell r="E3013" t="str">
            <v>2200EA</v>
          </cell>
          <cell r="F3013">
            <v>39668</v>
          </cell>
          <cell r="G3013">
            <v>130500</v>
          </cell>
          <cell r="H3013">
            <v>1.47</v>
          </cell>
          <cell r="I3013">
            <v>43465</v>
          </cell>
        </row>
        <row r="3014">
          <cell r="A3014" t="str">
            <v>Dispensador jabon Vertical **</v>
          </cell>
          <cell r="B3014">
            <v>102717</v>
          </cell>
          <cell r="C3014" t="str">
            <v>UNI</v>
          </cell>
          <cell r="D3014">
            <v>141836</v>
          </cell>
          <cell r="E3014" t="str">
            <v>2200EA</v>
          </cell>
          <cell r="F3014">
            <v>40288</v>
          </cell>
          <cell r="G3014">
            <v>103530</v>
          </cell>
          <cell r="H3014">
            <v>1.37</v>
          </cell>
          <cell r="I3014">
            <v>43465</v>
          </cell>
        </row>
        <row r="3015">
          <cell r="A3015" t="str">
            <v>Dispensador papel acero inoxidableAA-845 **</v>
          </cell>
          <cell r="B3015">
            <v>100247</v>
          </cell>
          <cell r="C3015" t="str">
            <v>UNI</v>
          </cell>
          <cell r="D3015">
            <v>126764</v>
          </cell>
          <cell r="E3015" t="str">
            <v>2200EA</v>
          </cell>
          <cell r="F3015">
            <v>43270</v>
          </cell>
          <cell r="G3015">
            <v>120728</v>
          </cell>
          <cell r="H3015">
            <v>1.05</v>
          </cell>
          <cell r="I3015">
            <v>43465</v>
          </cell>
        </row>
        <row r="3016">
          <cell r="A3016" t="str">
            <v>Dispensador papel higienico 400 m cal 304 **</v>
          </cell>
          <cell r="B3016">
            <v>100215</v>
          </cell>
          <cell r="C3016" t="str">
            <v>UNI</v>
          </cell>
          <cell r="D3016">
            <v>134951</v>
          </cell>
          <cell r="E3016" t="str">
            <v>2200EA</v>
          </cell>
          <cell r="F3016">
            <v>42856</v>
          </cell>
          <cell r="G3016">
            <v>123808</v>
          </cell>
          <cell r="H3016">
            <v>1.0900000000000001</v>
          </cell>
          <cell r="I3016">
            <v>43465</v>
          </cell>
        </row>
        <row r="3017">
          <cell r="A3017" t="str">
            <v>DispensadorAntiBact.BlancoBocherini(1 Botella)</v>
          </cell>
          <cell r="B3017">
            <v>104311</v>
          </cell>
          <cell r="C3017" t="str">
            <v>UNI</v>
          </cell>
          <cell r="D3017">
            <v>59670</v>
          </cell>
          <cell r="E3017">
            <v>0</v>
          </cell>
          <cell r="F3017">
            <v>40952</v>
          </cell>
          <cell r="G3017">
            <v>45900</v>
          </cell>
          <cell r="H3017">
            <v>1.3</v>
          </cell>
          <cell r="I3017">
            <v>43465</v>
          </cell>
        </row>
        <row r="3018">
          <cell r="A3018" t="str">
            <v>DispensadorPapel higienico200/400m con llave</v>
          </cell>
          <cell r="B3018">
            <v>100214</v>
          </cell>
          <cell r="C3018" t="str">
            <v>UNI</v>
          </cell>
          <cell r="D3018">
            <v>135450</v>
          </cell>
          <cell r="E3018" t="str">
            <v>8-AA-845</v>
          </cell>
          <cell r="F3018">
            <v>43270</v>
          </cell>
          <cell r="G3018">
            <v>129000</v>
          </cell>
          <cell r="H3018">
            <v>1.05</v>
          </cell>
          <cell r="I3018">
            <v>43465</v>
          </cell>
        </row>
        <row r="3019">
          <cell r="A3019" t="str">
            <v>DISPOSICION DE RESIDUOS LODOS POZOS</v>
          </cell>
          <cell r="B3019">
            <v>105781</v>
          </cell>
          <cell r="C3019" t="str">
            <v>KG</v>
          </cell>
          <cell r="D3019">
            <v>2220</v>
          </cell>
          <cell r="E3019">
            <v>0</v>
          </cell>
          <cell r="F3019">
            <v>43214</v>
          </cell>
          <cell r="G3019">
            <v>2114</v>
          </cell>
          <cell r="H3019">
            <v>1.05</v>
          </cell>
          <cell r="I3019">
            <v>43465</v>
          </cell>
        </row>
        <row r="3020">
          <cell r="A3020" t="str">
            <v>DISPOSITIVO PARA PROTECCION</v>
          </cell>
          <cell r="B3020">
            <v>105575</v>
          </cell>
          <cell r="C3020" t="str">
            <v>UNI</v>
          </cell>
          <cell r="D3020">
            <v>1085816</v>
          </cell>
          <cell r="E3020">
            <v>0</v>
          </cell>
          <cell r="F3020">
            <v>43214</v>
          </cell>
          <cell r="G3020">
            <v>1034110</v>
          </cell>
          <cell r="H3020">
            <v>1.05</v>
          </cell>
          <cell r="I3020">
            <v>43465</v>
          </cell>
        </row>
        <row r="3021">
          <cell r="A3021" t="str">
            <v>DISPOSITIVO PARA PROTECCION</v>
          </cell>
          <cell r="B3021">
            <v>105569</v>
          </cell>
          <cell r="C3021" t="str">
            <v>UNI</v>
          </cell>
          <cell r="D3021">
            <v>1083336</v>
          </cell>
          <cell r="E3021">
            <v>0</v>
          </cell>
          <cell r="F3021">
            <v>43329</v>
          </cell>
          <cell r="G3021">
            <v>1031749</v>
          </cell>
          <cell r="H3021">
            <v>1.05</v>
          </cell>
          <cell r="I3021">
            <v>43465</v>
          </cell>
        </row>
        <row r="3022">
          <cell r="A3022" t="str">
            <v>DISTANCIADOR DOBLE 1"X3.5CM INC.</v>
          </cell>
          <cell r="B3022">
            <v>103654</v>
          </cell>
          <cell r="C3022" t="str">
            <v>UNI</v>
          </cell>
          <cell r="D3022">
            <v>59944</v>
          </cell>
          <cell r="E3022">
            <v>0</v>
          </cell>
          <cell r="F3022">
            <v>41564</v>
          </cell>
          <cell r="G3022">
            <v>47200</v>
          </cell>
          <cell r="H3022">
            <v>1.27</v>
          </cell>
          <cell r="I3022">
            <v>43465</v>
          </cell>
        </row>
        <row r="3023">
          <cell r="A3023" t="str">
            <v>Distanciometro</v>
          </cell>
          <cell r="B3023">
            <v>100848</v>
          </cell>
          <cell r="C3023" t="str">
            <v>MES</v>
          </cell>
          <cell r="D3023">
            <v>3763981</v>
          </cell>
          <cell r="E3023">
            <v>0</v>
          </cell>
          <cell r="F3023">
            <v>41157</v>
          </cell>
          <cell r="G3023">
            <v>2895370.2</v>
          </cell>
          <cell r="H3023">
            <v>1.3</v>
          </cell>
          <cell r="I3023">
            <v>43465</v>
          </cell>
        </row>
        <row r="3024">
          <cell r="A3024" t="str">
            <v>DIVAN TAPIZADO</v>
          </cell>
          <cell r="B3024">
            <v>103750</v>
          </cell>
          <cell r="C3024" t="str">
            <v>UNI</v>
          </cell>
          <cell r="D3024">
            <v>317489</v>
          </cell>
          <cell r="E3024">
            <v>0</v>
          </cell>
          <cell r="F3024">
            <v>41052</v>
          </cell>
          <cell r="G3024">
            <v>244222</v>
          </cell>
          <cell r="H3024">
            <v>1.3</v>
          </cell>
          <cell r="I3024">
            <v>43465</v>
          </cell>
        </row>
        <row r="3025">
          <cell r="A3025" t="str">
            <v>Divis.Mod.MixtaPañoCol+Vidrio4mmH=2.2+Sanbl</v>
          </cell>
          <cell r="B3025">
            <v>102660</v>
          </cell>
          <cell r="C3025" t="str">
            <v>M2</v>
          </cell>
          <cell r="D3025">
            <v>384285</v>
          </cell>
          <cell r="E3025" t="str">
            <v>DA-17ANOL</v>
          </cell>
          <cell r="F3025">
            <v>40283</v>
          </cell>
          <cell r="G3025">
            <v>280500</v>
          </cell>
          <cell r="H3025">
            <v>1.37</v>
          </cell>
          <cell r="I3025">
            <v>43465</v>
          </cell>
        </row>
        <row r="3026">
          <cell r="A3026" t="str">
            <v>Divisi.Modul.PisoTecho.lMixto+VidrioSanblast(S+I)</v>
          </cell>
          <cell r="B3026">
            <v>102665</v>
          </cell>
          <cell r="C3026" t="str">
            <v>M2</v>
          </cell>
          <cell r="D3026">
            <v>384285</v>
          </cell>
          <cell r="E3026" t="str">
            <v>DA-17ANOL</v>
          </cell>
          <cell r="F3026">
            <v>40283</v>
          </cell>
          <cell r="G3026">
            <v>280500</v>
          </cell>
          <cell r="H3026">
            <v>1.37</v>
          </cell>
          <cell r="I3026">
            <v>43465</v>
          </cell>
        </row>
        <row r="3027">
          <cell r="A3027" t="str">
            <v>DIVISION ALUMINIO</v>
          </cell>
          <cell r="B3027">
            <v>102677</v>
          </cell>
          <cell r="C3027" t="str">
            <v>M2</v>
          </cell>
          <cell r="D3027">
            <v>497310</v>
          </cell>
          <cell r="E3027">
            <v>0</v>
          </cell>
          <cell r="F3027">
            <v>40283</v>
          </cell>
          <cell r="G3027">
            <v>363000</v>
          </cell>
          <cell r="H3027">
            <v>1.37</v>
          </cell>
          <cell r="I3027">
            <v>43465</v>
          </cell>
        </row>
        <row r="3028">
          <cell r="A3028" t="str">
            <v>DIVISION ALUMINIO VIDRIO TEMPLADO</v>
          </cell>
          <cell r="B3028">
            <v>993</v>
          </cell>
          <cell r="C3028" t="str">
            <v>M2</v>
          </cell>
          <cell r="D3028">
            <v>594429</v>
          </cell>
          <cell r="E3028">
            <v>0</v>
          </cell>
          <cell r="F3028">
            <v>42641</v>
          </cell>
          <cell r="G3028">
            <v>516894.84</v>
          </cell>
          <cell r="H3028">
            <v>1.1499999999999999</v>
          </cell>
          <cell r="I3028">
            <v>43465</v>
          </cell>
        </row>
        <row r="3029">
          <cell r="A3029" t="str">
            <v>DIVISION BAÑO AL. LAMINA PLAST(ACRILICA)</v>
          </cell>
          <cell r="B3029">
            <v>991</v>
          </cell>
          <cell r="C3029" t="str">
            <v>M2</v>
          </cell>
          <cell r="D3029">
            <v>270250</v>
          </cell>
          <cell r="E3029">
            <v>0</v>
          </cell>
          <cell r="F3029">
            <v>42612</v>
          </cell>
          <cell r="G3029">
            <v>235000</v>
          </cell>
          <cell r="H3029">
            <v>1.1499999999999999</v>
          </cell>
          <cell r="I3029">
            <v>43465</v>
          </cell>
        </row>
        <row r="3030">
          <cell r="A3030" t="str">
            <v>DIVISION BAÑO VIDRIO TEMPL. 2 FIJOS 2</v>
          </cell>
          <cell r="B3030">
            <v>103299</v>
          </cell>
          <cell r="C3030" t="str">
            <v>UNI</v>
          </cell>
          <cell r="D3030">
            <v>4916985</v>
          </cell>
          <cell r="E3030">
            <v>0</v>
          </cell>
          <cell r="F3030">
            <v>40435</v>
          </cell>
          <cell r="G3030">
            <v>3589040</v>
          </cell>
          <cell r="H3030">
            <v>1.37</v>
          </cell>
          <cell r="I3030">
            <v>43465</v>
          </cell>
        </row>
        <row r="3031">
          <cell r="A3031" t="str">
            <v>DIVISION BAÑO VIDRIO TEMPL. 5 FIJOS 3</v>
          </cell>
          <cell r="B3031">
            <v>103294</v>
          </cell>
          <cell r="C3031" t="str">
            <v>UNI</v>
          </cell>
          <cell r="D3031">
            <v>8487917</v>
          </cell>
          <cell r="E3031">
            <v>0</v>
          </cell>
          <cell r="F3031">
            <v>40435</v>
          </cell>
          <cell r="G3031">
            <v>6195560</v>
          </cell>
          <cell r="H3031">
            <v>1.37</v>
          </cell>
          <cell r="I3031">
            <v>43465</v>
          </cell>
        </row>
        <row r="3032">
          <cell r="A3032" t="str">
            <v>DIVISION EN ACERO INOX.PARA BAÑO</v>
          </cell>
          <cell r="B3032">
            <v>103497</v>
          </cell>
          <cell r="C3032" t="str">
            <v>M2</v>
          </cell>
          <cell r="D3032">
            <v>599500</v>
          </cell>
          <cell r="E3032">
            <v>0</v>
          </cell>
          <cell r="F3032">
            <v>42850</v>
          </cell>
          <cell r="G3032">
            <v>550000</v>
          </cell>
          <cell r="H3032">
            <v>1.0900000000000001</v>
          </cell>
          <cell r="I3032">
            <v>43465</v>
          </cell>
        </row>
        <row r="3033">
          <cell r="A3033" t="str">
            <v>División media alt. mixta (paño vidrio) h=1.65 **</v>
          </cell>
          <cell r="B3033">
            <v>103313</v>
          </cell>
          <cell r="C3033" t="str">
            <v>M2</v>
          </cell>
          <cell r="D3033">
            <v>381408</v>
          </cell>
          <cell r="E3033">
            <v>0</v>
          </cell>
          <cell r="F3033">
            <v>40444</v>
          </cell>
          <cell r="G3033">
            <v>278400</v>
          </cell>
          <cell r="H3033">
            <v>1.37</v>
          </cell>
          <cell r="I3033">
            <v>43465</v>
          </cell>
        </row>
        <row r="3034">
          <cell r="A3034" t="str">
            <v>DIVISION MEDIA ALT.H=1.20M PAÑO</v>
          </cell>
          <cell r="B3034">
            <v>102657</v>
          </cell>
          <cell r="C3034" t="str">
            <v>M2</v>
          </cell>
          <cell r="D3034">
            <v>331540</v>
          </cell>
          <cell r="E3034" t="str">
            <v>DA-17ANOL</v>
          </cell>
          <cell r="F3034">
            <v>40283</v>
          </cell>
          <cell r="G3034">
            <v>242000</v>
          </cell>
          <cell r="H3034">
            <v>1.37</v>
          </cell>
          <cell r="I3034">
            <v>43465</v>
          </cell>
        </row>
        <row r="3035">
          <cell r="A3035" t="str">
            <v>DIVISION MEDIA ALTURA PAÑO</v>
          </cell>
          <cell r="B3035">
            <v>102266</v>
          </cell>
          <cell r="C3035" t="str">
            <v>M2</v>
          </cell>
          <cell r="D3035">
            <v>227102</v>
          </cell>
          <cell r="E3035" t="str">
            <v>DA-17ANOL</v>
          </cell>
          <cell r="F3035">
            <v>40541</v>
          </cell>
          <cell r="G3035">
            <v>165768</v>
          </cell>
          <cell r="H3035">
            <v>1.37</v>
          </cell>
          <cell r="I3035">
            <v>43465</v>
          </cell>
        </row>
        <row r="3036">
          <cell r="A3036" t="str">
            <v>División Mod.Mixta</v>
          </cell>
          <cell r="B3036">
            <v>102658</v>
          </cell>
          <cell r="C3036" t="str">
            <v>M2</v>
          </cell>
          <cell r="D3036">
            <v>331540</v>
          </cell>
          <cell r="E3036" t="str">
            <v>DA-17ANOL</v>
          </cell>
          <cell r="F3036">
            <v>40283</v>
          </cell>
          <cell r="G3036">
            <v>242000</v>
          </cell>
          <cell r="H3036">
            <v>1.37</v>
          </cell>
          <cell r="I3036">
            <v>43465</v>
          </cell>
        </row>
        <row r="3037">
          <cell r="A3037" t="str">
            <v>DIVISION ORINAL BAÑO VIDRIO TEMPLADO</v>
          </cell>
          <cell r="B3037">
            <v>103295</v>
          </cell>
          <cell r="C3037" t="str">
            <v>UNI</v>
          </cell>
          <cell r="D3037">
            <v>317840</v>
          </cell>
          <cell r="E3037">
            <v>0</v>
          </cell>
          <cell r="F3037">
            <v>40435</v>
          </cell>
          <cell r="G3037">
            <v>232000</v>
          </cell>
          <cell r="H3037">
            <v>1.37</v>
          </cell>
          <cell r="I3037">
            <v>43465</v>
          </cell>
        </row>
        <row r="3038">
          <cell r="A3038" t="str">
            <v>DIVISION PISOTECHOVIDRIO-PAÑO(Sum+Inst)</v>
          </cell>
          <cell r="B3038">
            <v>102265</v>
          </cell>
          <cell r="C3038" t="str">
            <v>M2</v>
          </cell>
          <cell r="D3038">
            <v>216661</v>
          </cell>
          <cell r="E3038" t="str">
            <v>DA-17ANOL</v>
          </cell>
          <cell r="F3038">
            <v>40113</v>
          </cell>
          <cell r="G3038">
            <v>155871</v>
          </cell>
          <cell r="H3038">
            <v>1.39</v>
          </cell>
          <cell r="I3038">
            <v>43465</v>
          </cell>
        </row>
        <row r="3039">
          <cell r="A3039" t="str">
            <v>División vidrio 8mm sandbl. 1mont 3 fijos 1 puerta</v>
          </cell>
          <cell r="B3039">
            <v>103334</v>
          </cell>
          <cell r="C3039" t="str">
            <v>UNI</v>
          </cell>
          <cell r="D3039">
            <v>9606714</v>
          </cell>
          <cell r="E3039">
            <v>0</v>
          </cell>
          <cell r="F3039">
            <v>40448</v>
          </cell>
          <cell r="G3039">
            <v>7012200</v>
          </cell>
          <cell r="H3039">
            <v>1.37</v>
          </cell>
          <cell r="I3039">
            <v>43465</v>
          </cell>
        </row>
        <row r="3040">
          <cell r="A3040" t="str">
            <v>Divisiones acero inox.Cal20cantilever</v>
          </cell>
          <cell r="B3040">
            <v>103104</v>
          </cell>
          <cell r="C3040" t="str">
            <v>M2</v>
          </cell>
          <cell r="D3040">
            <v>515570</v>
          </cell>
          <cell r="E3040">
            <v>0</v>
          </cell>
          <cell r="F3040">
            <v>42857</v>
          </cell>
          <cell r="G3040">
            <v>473000</v>
          </cell>
          <cell r="H3040">
            <v>1.0900000000000001</v>
          </cell>
          <cell r="I3040">
            <v>43465</v>
          </cell>
        </row>
        <row r="3041">
          <cell r="A3041" t="str">
            <v>DOBLADORA (Alquiler)</v>
          </cell>
          <cell r="B3041">
            <v>102488</v>
          </cell>
          <cell r="C3041" t="str">
            <v>DD</v>
          </cell>
          <cell r="D3041">
            <v>148761</v>
          </cell>
          <cell r="E3041">
            <v>0</v>
          </cell>
          <cell r="F3041">
            <v>43367</v>
          </cell>
          <cell r="G3041">
            <v>141677</v>
          </cell>
          <cell r="H3041">
            <v>1.05</v>
          </cell>
          <cell r="I3041">
            <v>43465</v>
          </cell>
        </row>
        <row r="3042">
          <cell r="A3042" t="str">
            <v>DOBLADORA (Alquiler) (NO USAR)</v>
          </cell>
          <cell r="B3042">
            <v>103325</v>
          </cell>
          <cell r="C3042" t="str">
            <v>DD</v>
          </cell>
          <cell r="D3042">
            <v>137000</v>
          </cell>
          <cell r="E3042">
            <v>0</v>
          </cell>
          <cell r="F3042">
            <v>40519</v>
          </cell>
          <cell r="G3042">
            <v>100000</v>
          </cell>
          <cell r="H3042">
            <v>1.37</v>
          </cell>
          <cell r="I3042">
            <v>43465</v>
          </cell>
        </row>
        <row r="3043">
          <cell r="A3043" t="str">
            <v>DOBLADORA (Alquiler) (NO USAR)</v>
          </cell>
          <cell r="B3043">
            <v>103549</v>
          </cell>
          <cell r="C3043" t="str">
            <v>DD</v>
          </cell>
          <cell r="D3043">
            <v>137000</v>
          </cell>
          <cell r="E3043">
            <v>0</v>
          </cell>
          <cell r="F3043">
            <v>40519</v>
          </cell>
          <cell r="G3043">
            <v>100000</v>
          </cell>
          <cell r="H3043">
            <v>1.37</v>
          </cell>
          <cell r="I3043">
            <v>43465</v>
          </cell>
        </row>
        <row r="3044">
          <cell r="A3044" t="str">
            <v>DOBLADORA DE LÁMINA (Alquiler)</v>
          </cell>
          <cell r="B3044">
            <v>103550</v>
          </cell>
          <cell r="C3044" t="str">
            <v>DD</v>
          </cell>
          <cell r="D3044">
            <v>321265</v>
          </cell>
          <cell r="E3044">
            <v>0</v>
          </cell>
          <cell r="F3044">
            <v>40519</v>
          </cell>
          <cell r="G3044">
            <v>234500</v>
          </cell>
          <cell r="H3044">
            <v>1.37</v>
          </cell>
          <cell r="I3044">
            <v>43465</v>
          </cell>
        </row>
        <row r="3045">
          <cell r="A3045" t="str">
            <v>DOMO CIRCULAR 0.80 DIAMETRO</v>
          </cell>
          <cell r="B3045">
            <v>213</v>
          </cell>
          <cell r="C3045" t="str">
            <v>UNI</v>
          </cell>
          <cell r="D3045">
            <v>143028</v>
          </cell>
          <cell r="E3045">
            <v>13092</v>
          </cell>
          <cell r="F3045">
            <v>40325</v>
          </cell>
          <cell r="G3045">
            <v>104400</v>
          </cell>
          <cell r="H3045">
            <v>1.37</v>
          </cell>
          <cell r="I3045">
            <v>43465</v>
          </cell>
        </row>
        <row r="3046">
          <cell r="A3046" t="str">
            <v>DOMO CIRCULAR 1.10 DIAMETRO</v>
          </cell>
          <cell r="B3046">
            <v>214</v>
          </cell>
          <cell r="C3046" t="str">
            <v>UNI</v>
          </cell>
          <cell r="D3046">
            <v>207692</v>
          </cell>
          <cell r="E3046">
            <v>13094</v>
          </cell>
          <cell r="F3046">
            <v>40325</v>
          </cell>
          <cell r="G3046">
            <v>151600</v>
          </cell>
          <cell r="H3046">
            <v>1.37</v>
          </cell>
          <cell r="I3046">
            <v>43465</v>
          </cell>
        </row>
        <row r="3047">
          <cell r="A3047" t="str">
            <v>Domo circular acrílico 3mm D=0.76 (sum e inst) **</v>
          </cell>
          <cell r="B3047">
            <v>103343</v>
          </cell>
          <cell r="C3047" t="str">
            <v>UNI</v>
          </cell>
          <cell r="D3047">
            <v>143028</v>
          </cell>
          <cell r="E3047">
            <v>0</v>
          </cell>
          <cell r="F3047">
            <v>40451</v>
          </cell>
          <cell r="G3047">
            <v>104400</v>
          </cell>
          <cell r="H3047">
            <v>1.37</v>
          </cell>
          <cell r="I3047">
            <v>43465</v>
          </cell>
        </row>
        <row r="3048">
          <cell r="A3048" t="str">
            <v>DOMO Cuadr.BURBUJA 117x117 3mm</v>
          </cell>
          <cell r="B3048">
            <v>2287</v>
          </cell>
          <cell r="C3048" t="str">
            <v>UNI</v>
          </cell>
          <cell r="D3048">
            <v>278822</v>
          </cell>
          <cell r="E3048">
            <v>13052</v>
          </cell>
          <cell r="F3048">
            <v>42895</v>
          </cell>
          <cell r="G3048">
            <v>255800</v>
          </cell>
          <cell r="H3048">
            <v>1.0900000000000001</v>
          </cell>
          <cell r="I3048">
            <v>43465</v>
          </cell>
        </row>
        <row r="3049">
          <cell r="A3049" t="str">
            <v>DOMO Cuadr.BURBUJA 65x65 3mm.</v>
          </cell>
          <cell r="B3049">
            <v>2288</v>
          </cell>
          <cell r="C3049" t="str">
            <v>UNI</v>
          </cell>
          <cell r="D3049">
            <v>110926</v>
          </cell>
          <cell r="E3049">
            <v>13091</v>
          </cell>
          <cell r="F3049">
            <v>40325</v>
          </cell>
          <cell r="G3049">
            <v>80968</v>
          </cell>
          <cell r="H3049">
            <v>1.37</v>
          </cell>
          <cell r="I3049">
            <v>43465</v>
          </cell>
        </row>
        <row r="3050">
          <cell r="A3050" t="str">
            <v>DOMO Cuadr.DIAMANT 117x117 3mm</v>
          </cell>
          <cell r="B3050">
            <v>2289</v>
          </cell>
          <cell r="C3050" t="str">
            <v>UNI</v>
          </cell>
          <cell r="D3050">
            <v>254272</v>
          </cell>
          <cell r="E3050">
            <v>13053</v>
          </cell>
          <cell r="F3050">
            <v>40325</v>
          </cell>
          <cell r="G3050">
            <v>185600</v>
          </cell>
          <cell r="H3050">
            <v>1.37</v>
          </cell>
          <cell r="I3050">
            <v>43465</v>
          </cell>
        </row>
        <row r="3051">
          <cell r="A3051" t="str">
            <v>DOMO Cuadr.DIAMANT 65x65 3mm.</v>
          </cell>
          <cell r="B3051">
            <v>2290</v>
          </cell>
          <cell r="C3051" t="str">
            <v>UNI</v>
          </cell>
          <cell r="D3051">
            <v>111244</v>
          </cell>
          <cell r="E3051">
            <v>13072</v>
          </cell>
          <cell r="F3051">
            <v>40325</v>
          </cell>
          <cell r="G3051">
            <v>81200</v>
          </cell>
          <cell r="H3051">
            <v>1.37</v>
          </cell>
          <cell r="I3051">
            <v>43465</v>
          </cell>
        </row>
        <row r="3052">
          <cell r="A3052" t="str">
            <v>DOMO Rect.BURBUJA 80x115 3mm.</v>
          </cell>
          <cell r="B3052">
            <v>2291</v>
          </cell>
          <cell r="C3052" t="str">
            <v>UNI</v>
          </cell>
          <cell r="D3052">
            <v>180440</v>
          </cell>
          <cell r="E3052">
            <v>13083</v>
          </cell>
          <cell r="F3052">
            <v>41056</v>
          </cell>
          <cell r="G3052">
            <v>138800</v>
          </cell>
          <cell r="H3052">
            <v>1.3</v>
          </cell>
          <cell r="I3052">
            <v>43465</v>
          </cell>
        </row>
        <row r="3053">
          <cell r="A3053" t="str">
            <v>DOMO Rect.DIAMANT 80x115 3mm.</v>
          </cell>
          <cell r="B3053">
            <v>2292</v>
          </cell>
          <cell r="C3053" t="str">
            <v>UNI</v>
          </cell>
          <cell r="D3053">
            <v>166866</v>
          </cell>
          <cell r="E3053">
            <v>13084</v>
          </cell>
          <cell r="F3053">
            <v>40319</v>
          </cell>
          <cell r="G3053">
            <v>121800</v>
          </cell>
          <cell r="H3053">
            <v>1.37</v>
          </cell>
          <cell r="I3053">
            <v>43465</v>
          </cell>
        </row>
        <row r="3054">
          <cell r="A3054" t="str">
            <v>DPS (TVSS) CATEGORIA - A (25KA) 120</v>
          </cell>
          <cell r="B3054">
            <v>104963</v>
          </cell>
          <cell r="C3054" t="str">
            <v>UNI</v>
          </cell>
          <cell r="D3054">
            <v>184621</v>
          </cell>
          <cell r="E3054">
            <v>0</v>
          </cell>
          <cell r="F3054">
            <v>41480</v>
          </cell>
          <cell r="G3054">
            <v>145371</v>
          </cell>
          <cell r="H3054">
            <v>1.27</v>
          </cell>
          <cell r="I3054">
            <v>43465</v>
          </cell>
        </row>
        <row r="3055">
          <cell r="A3055" t="str">
            <v>DPS TIPO C TRIF.208V/120V-5</v>
          </cell>
          <cell r="B3055">
            <v>103551</v>
          </cell>
          <cell r="C3055" t="str">
            <v>UNI</v>
          </cell>
          <cell r="D3055">
            <v>778439</v>
          </cell>
          <cell r="E3055">
            <v>0</v>
          </cell>
          <cell r="F3055">
            <v>43172</v>
          </cell>
          <cell r="G3055">
            <v>741370</v>
          </cell>
          <cell r="H3055">
            <v>1.05</v>
          </cell>
          <cell r="I3055">
            <v>43465</v>
          </cell>
        </row>
        <row r="3056">
          <cell r="A3056" t="str">
            <v>DQO (Demanda quimica de oxigeno)</v>
          </cell>
          <cell r="B3056">
            <v>105498</v>
          </cell>
          <cell r="C3056" t="str">
            <v>UNI</v>
          </cell>
          <cell r="D3056">
            <v>45399</v>
          </cell>
          <cell r="E3056">
            <v>0</v>
          </cell>
          <cell r="F3056">
            <v>42809</v>
          </cell>
          <cell r="G3056">
            <v>41650</v>
          </cell>
          <cell r="H3056">
            <v>1.0900000000000001</v>
          </cell>
          <cell r="I3056">
            <v>43465</v>
          </cell>
        </row>
        <row r="3057">
          <cell r="A3057" t="str">
            <v>DRYWALL</v>
          </cell>
          <cell r="B3057">
            <v>303</v>
          </cell>
          <cell r="C3057">
            <v>0</v>
          </cell>
          <cell r="D3057" t="e">
            <v>#DIV/0!</v>
          </cell>
          <cell r="E3057">
            <v>0</v>
          </cell>
          <cell r="F3057">
            <v>0</v>
          </cell>
          <cell r="G3057">
            <v>0</v>
          </cell>
          <cell r="H3057" t="e">
            <v>#DIV/0!</v>
          </cell>
          <cell r="I3057">
            <v>43465</v>
          </cell>
        </row>
        <row r="3058">
          <cell r="A3058" t="str">
            <v>DUCHA 2 LLAVES FRANCESA</v>
          </cell>
          <cell r="B3058">
            <v>3556</v>
          </cell>
          <cell r="C3058" t="str">
            <v>UNI</v>
          </cell>
          <cell r="D3058">
            <v>284823</v>
          </cell>
          <cell r="E3058">
            <v>1033011</v>
          </cell>
          <cell r="F3058">
            <v>40400</v>
          </cell>
          <cell r="G3058">
            <v>207900</v>
          </cell>
          <cell r="H3058">
            <v>1.37</v>
          </cell>
          <cell r="I3058">
            <v>43465</v>
          </cell>
        </row>
        <row r="3059">
          <cell r="A3059" t="str">
            <v>DUCHA ANTIVAND.CROMADA</v>
          </cell>
          <cell r="B3059">
            <v>104299</v>
          </cell>
          <cell r="C3059" t="str">
            <v>UNI</v>
          </cell>
          <cell r="D3059">
            <v>335110</v>
          </cell>
          <cell r="E3059">
            <v>0</v>
          </cell>
          <cell r="F3059">
            <v>42590</v>
          </cell>
          <cell r="G3059">
            <v>291400</v>
          </cell>
          <cell r="H3059">
            <v>1.1499999999999999</v>
          </cell>
          <cell r="I3059">
            <v>43465</v>
          </cell>
        </row>
        <row r="3060">
          <cell r="A3060" t="str">
            <v>DUCHA ANTIVANDALICA COMPLETA</v>
          </cell>
          <cell r="B3060">
            <v>103640</v>
          </cell>
          <cell r="C3060" t="str">
            <v>UNI</v>
          </cell>
          <cell r="D3060">
            <v>237270</v>
          </cell>
          <cell r="E3060">
            <v>0</v>
          </cell>
          <cell r="F3060">
            <v>43209</v>
          </cell>
          <cell r="G3060">
            <v>225971</v>
          </cell>
          <cell r="H3060">
            <v>1.05</v>
          </cell>
          <cell r="I3060">
            <v>43465</v>
          </cell>
        </row>
        <row r="3061">
          <cell r="A3061" t="str">
            <v>DUCHA CHATEAU MONTICHELLO br</v>
          </cell>
          <cell r="B3061">
            <v>2595</v>
          </cell>
          <cell r="C3061" t="str">
            <v>UNI</v>
          </cell>
          <cell r="D3061">
            <v>725124</v>
          </cell>
          <cell r="E3061">
            <v>2526</v>
          </cell>
          <cell r="F3061">
            <v>40130</v>
          </cell>
          <cell r="G3061">
            <v>521672</v>
          </cell>
          <cell r="H3061">
            <v>1.39</v>
          </cell>
          <cell r="I3061">
            <v>43465</v>
          </cell>
        </row>
        <row r="3062">
          <cell r="A3062" t="str">
            <v>DUCHA CHATEAU MONTICHELLO Cr 4"</v>
          </cell>
          <cell r="B3062">
            <v>2604</v>
          </cell>
          <cell r="C3062" t="str">
            <v>UNI</v>
          </cell>
          <cell r="D3062">
            <v>661286</v>
          </cell>
          <cell r="E3062">
            <v>2528</v>
          </cell>
          <cell r="F3062">
            <v>40130</v>
          </cell>
          <cell r="G3062">
            <v>475745</v>
          </cell>
          <cell r="H3062">
            <v>1.39</v>
          </cell>
          <cell r="I3062">
            <v>43465</v>
          </cell>
        </row>
        <row r="3063">
          <cell r="A3063" t="str">
            <v>DUCHA CHATEAU MONTICHELLO Cr 8"</v>
          </cell>
          <cell r="B3063">
            <v>2607</v>
          </cell>
          <cell r="C3063" t="str">
            <v>UNI</v>
          </cell>
          <cell r="D3063">
            <v>777983</v>
          </cell>
          <cell r="E3063" t="str">
            <v>L2605</v>
          </cell>
          <cell r="F3063">
            <v>40130</v>
          </cell>
          <cell r="G3063">
            <v>559700</v>
          </cell>
          <cell r="H3063">
            <v>1.39</v>
          </cell>
          <cell r="I3063">
            <v>43465</v>
          </cell>
        </row>
        <row r="3064">
          <cell r="A3064" t="str">
            <v>DUCHA CHATEAU POSI TEMP Cr</v>
          </cell>
          <cell r="B3064">
            <v>2591</v>
          </cell>
          <cell r="C3064" t="str">
            <v>UNI</v>
          </cell>
          <cell r="D3064">
            <v>506729</v>
          </cell>
          <cell r="E3064">
            <v>2352</v>
          </cell>
          <cell r="F3064">
            <v>40130</v>
          </cell>
          <cell r="G3064">
            <v>364553</v>
          </cell>
          <cell r="H3064">
            <v>1.39</v>
          </cell>
          <cell r="I3064">
            <v>43465</v>
          </cell>
        </row>
        <row r="3065">
          <cell r="A3065" t="str">
            <v>DUCHA CHATEAU POSI-TEMP</v>
          </cell>
          <cell r="B3065">
            <v>2558</v>
          </cell>
          <cell r="C3065" t="str">
            <v>UNI</v>
          </cell>
          <cell r="D3065">
            <v>102941</v>
          </cell>
          <cell r="E3065" t="str">
            <v>2346cp BLANC</v>
          </cell>
          <cell r="F3065">
            <v>40130</v>
          </cell>
          <cell r="G3065">
            <v>74058</v>
          </cell>
          <cell r="H3065">
            <v>1.39</v>
          </cell>
          <cell r="I3065">
            <v>43465</v>
          </cell>
        </row>
        <row r="3066">
          <cell r="A3066" t="str">
            <v>DUCHA ELÉCTRICA — 110V — 220 V</v>
          </cell>
          <cell r="B3066">
            <v>106580</v>
          </cell>
          <cell r="C3066" t="str">
            <v>UNI</v>
          </cell>
          <cell r="D3066">
            <v>52920</v>
          </cell>
          <cell r="E3066">
            <v>0</v>
          </cell>
          <cell r="F3066">
            <v>43455</v>
          </cell>
          <cell r="G3066">
            <v>50400</v>
          </cell>
          <cell r="H3066">
            <v>1.05</v>
          </cell>
          <cell r="I3066">
            <v>43465</v>
          </cell>
        </row>
        <row r="3067">
          <cell r="A3067" t="str">
            <v>DUCHA ELITE GRIVAL (NO USAR)</v>
          </cell>
          <cell r="B3067">
            <v>732</v>
          </cell>
          <cell r="C3067" t="str">
            <v>UNI</v>
          </cell>
          <cell r="D3067">
            <v>490114</v>
          </cell>
          <cell r="E3067">
            <v>5740</v>
          </cell>
          <cell r="F3067">
            <v>40130</v>
          </cell>
          <cell r="G3067">
            <v>352600</v>
          </cell>
          <cell r="H3067">
            <v>1.39</v>
          </cell>
          <cell r="I3067">
            <v>43465</v>
          </cell>
        </row>
        <row r="3068">
          <cell r="A3068" t="str">
            <v>DUCHA ELITE s/bañera GRIVAL</v>
          </cell>
          <cell r="B3068">
            <v>731</v>
          </cell>
          <cell r="C3068" t="str">
            <v>UNI</v>
          </cell>
          <cell r="D3068">
            <v>274000</v>
          </cell>
          <cell r="E3068">
            <v>57419</v>
          </cell>
          <cell r="F3068">
            <v>40401</v>
          </cell>
          <cell r="G3068">
            <v>200000</v>
          </cell>
          <cell r="H3068">
            <v>1.37</v>
          </cell>
          <cell r="I3068">
            <v>43465</v>
          </cell>
        </row>
        <row r="3069">
          <cell r="A3069" t="str">
            <v>DUCHA FENIX GRIVAL</v>
          </cell>
          <cell r="B3069">
            <v>887</v>
          </cell>
          <cell r="C3069" t="str">
            <v>UNI</v>
          </cell>
          <cell r="D3069">
            <v>85947</v>
          </cell>
          <cell r="E3069">
            <v>58400</v>
          </cell>
          <cell r="F3069">
            <v>40401</v>
          </cell>
          <cell r="G3069">
            <v>62735</v>
          </cell>
          <cell r="H3069">
            <v>1.37</v>
          </cell>
          <cell r="I3069">
            <v>43465</v>
          </cell>
        </row>
        <row r="3070">
          <cell r="A3070" t="str">
            <v>DUCHA FENIX s/bañera GRIVAL</v>
          </cell>
          <cell r="B3070">
            <v>888</v>
          </cell>
          <cell r="C3070" t="str">
            <v>UNI</v>
          </cell>
          <cell r="D3070">
            <v>274000</v>
          </cell>
          <cell r="E3070">
            <v>58410</v>
          </cell>
          <cell r="F3070">
            <v>40401</v>
          </cell>
          <cell r="G3070">
            <v>200000</v>
          </cell>
          <cell r="H3070">
            <v>1.37</v>
          </cell>
          <cell r="I3070">
            <v>43465</v>
          </cell>
        </row>
        <row r="3071">
          <cell r="A3071" t="str">
            <v>DUCHA GAVIOTA GRIVAL</v>
          </cell>
          <cell r="B3071">
            <v>559</v>
          </cell>
          <cell r="C3071" t="str">
            <v>UNI</v>
          </cell>
          <cell r="D3071">
            <v>922835</v>
          </cell>
          <cell r="E3071">
            <v>52480</v>
          </cell>
          <cell r="F3071">
            <v>40130</v>
          </cell>
          <cell r="G3071">
            <v>663910</v>
          </cell>
          <cell r="H3071">
            <v>1.39</v>
          </cell>
          <cell r="I3071">
            <v>43465</v>
          </cell>
        </row>
        <row r="3072">
          <cell r="A3072" t="str">
            <v>DUCHA GAVIOTA s/bañera GRIVAL</v>
          </cell>
          <cell r="B3072">
            <v>563</v>
          </cell>
          <cell r="C3072" t="str">
            <v>UNI</v>
          </cell>
          <cell r="D3072">
            <v>274000</v>
          </cell>
          <cell r="E3072">
            <v>52400</v>
          </cell>
          <cell r="F3072">
            <v>40401</v>
          </cell>
          <cell r="G3072">
            <v>200000</v>
          </cell>
          <cell r="H3072">
            <v>1.37</v>
          </cell>
          <cell r="I3072">
            <v>43465</v>
          </cell>
        </row>
        <row r="3073">
          <cell r="A3073" t="str">
            <v>DUCHA HELVETIA Cromada GRICOL</v>
          </cell>
          <cell r="B3073">
            <v>104683</v>
          </cell>
          <cell r="C3073" t="str">
            <v>UNID</v>
          </cell>
          <cell r="D3073">
            <v>82680</v>
          </cell>
          <cell r="E3073">
            <v>690453</v>
          </cell>
          <cell r="F3073">
            <v>41184</v>
          </cell>
          <cell r="G3073">
            <v>63600</v>
          </cell>
          <cell r="H3073">
            <v>1.3</v>
          </cell>
          <cell r="I3073">
            <v>43465</v>
          </cell>
        </row>
        <row r="3074">
          <cell r="A3074" t="str">
            <v>DUCHA KRISTHAL Conj.Mezc.GRICOL</v>
          </cell>
          <cell r="B3074">
            <v>3574</v>
          </cell>
          <cell r="C3074" t="str">
            <v>UNI</v>
          </cell>
          <cell r="D3074">
            <v>41839</v>
          </cell>
          <cell r="E3074">
            <v>1113500</v>
          </cell>
          <cell r="F3074">
            <v>40134</v>
          </cell>
          <cell r="G3074">
            <v>30100</v>
          </cell>
          <cell r="H3074">
            <v>1.39</v>
          </cell>
          <cell r="I3074">
            <v>43465</v>
          </cell>
        </row>
        <row r="3075">
          <cell r="A3075" t="str">
            <v>DUCHA LIS GRIVAL</v>
          </cell>
          <cell r="B3075">
            <v>900</v>
          </cell>
          <cell r="C3075" t="str">
            <v>UNI</v>
          </cell>
          <cell r="D3075">
            <v>164263</v>
          </cell>
          <cell r="E3075">
            <v>55403</v>
          </cell>
          <cell r="F3075">
            <v>40401</v>
          </cell>
          <cell r="G3075">
            <v>119900</v>
          </cell>
          <cell r="H3075">
            <v>1.37</v>
          </cell>
          <cell r="I3075">
            <v>43465</v>
          </cell>
        </row>
        <row r="3076">
          <cell r="A3076" t="str">
            <v>DUCHA LIS s/bañera GRIVAL</v>
          </cell>
          <cell r="B3076">
            <v>899</v>
          </cell>
          <cell r="C3076" t="str">
            <v>UNI</v>
          </cell>
          <cell r="D3076">
            <v>274000</v>
          </cell>
          <cell r="E3076">
            <v>5541</v>
          </cell>
          <cell r="F3076">
            <v>40401</v>
          </cell>
          <cell r="G3076">
            <v>200000</v>
          </cell>
          <cell r="H3076">
            <v>1.37</v>
          </cell>
          <cell r="I3076">
            <v>43465</v>
          </cell>
        </row>
        <row r="3077">
          <cell r="A3077" t="str">
            <v>DUCHA LOIRA Crist.VENEc GRIVAL</v>
          </cell>
          <cell r="B3077">
            <v>553</v>
          </cell>
          <cell r="C3077" t="str">
            <v>UNI</v>
          </cell>
          <cell r="D3077">
            <v>171137</v>
          </cell>
          <cell r="E3077">
            <v>45400</v>
          </cell>
          <cell r="F3077">
            <v>40134</v>
          </cell>
          <cell r="G3077">
            <v>123120</v>
          </cell>
          <cell r="H3077">
            <v>1.39</v>
          </cell>
          <cell r="I3077">
            <v>43465</v>
          </cell>
        </row>
        <row r="3078">
          <cell r="A3078" t="str">
            <v>DUCHA LOIRA EUROPA GRIVAL</v>
          </cell>
          <cell r="B3078">
            <v>554</v>
          </cell>
          <cell r="C3078" t="str">
            <v>UNI</v>
          </cell>
          <cell r="D3078">
            <v>136672</v>
          </cell>
          <cell r="E3078">
            <v>45410</v>
          </cell>
          <cell r="F3078">
            <v>40134</v>
          </cell>
          <cell r="G3078">
            <v>98325</v>
          </cell>
          <cell r="H3078">
            <v>1.39</v>
          </cell>
          <cell r="I3078">
            <v>43465</v>
          </cell>
        </row>
        <row r="3079">
          <cell r="A3079" t="str">
            <v>DUCHA MONOCROMADO Conj.Mezc.GRICOL</v>
          </cell>
          <cell r="B3079">
            <v>3569</v>
          </cell>
          <cell r="C3079" t="str">
            <v>UNI</v>
          </cell>
          <cell r="D3079">
            <v>284823</v>
          </cell>
          <cell r="E3079">
            <v>1084011</v>
          </cell>
          <cell r="F3079">
            <v>40401</v>
          </cell>
          <cell r="G3079">
            <v>207900</v>
          </cell>
          <cell r="H3079">
            <v>1.37</v>
          </cell>
          <cell r="I3079">
            <v>43465</v>
          </cell>
        </row>
        <row r="3080">
          <cell r="A3080" t="str">
            <v>DUCHA PICIS GRIVAL</v>
          </cell>
          <cell r="B3080">
            <v>560</v>
          </cell>
          <cell r="C3080" t="str">
            <v>UNI</v>
          </cell>
          <cell r="D3080">
            <v>75213</v>
          </cell>
          <cell r="E3080">
            <v>54410</v>
          </cell>
          <cell r="F3080">
            <v>40401</v>
          </cell>
          <cell r="G3080">
            <v>54900</v>
          </cell>
          <cell r="H3080">
            <v>1.37</v>
          </cell>
          <cell r="I3080">
            <v>43465</v>
          </cell>
        </row>
        <row r="3081">
          <cell r="A3081" t="str">
            <v>DUCHA PLATINO Conj.Mezc. 8" GRICOL</v>
          </cell>
          <cell r="B3081">
            <v>2084</v>
          </cell>
          <cell r="C3081" t="str">
            <v>UNI</v>
          </cell>
          <cell r="D3081">
            <v>135247</v>
          </cell>
          <cell r="E3081" t="str">
            <v>01-0620-00</v>
          </cell>
          <cell r="F3081">
            <v>40134</v>
          </cell>
          <cell r="G3081">
            <v>97300</v>
          </cell>
          <cell r="H3081">
            <v>1.39</v>
          </cell>
          <cell r="I3081">
            <v>43465</v>
          </cell>
        </row>
        <row r="3082">
          <cell r="A3082" t="str">
            <v>DUCHA PRISMA s/bañera GRIVAL</v>
          </cell>
          <cell r="B3082">
            <v>901</v>
          </cell>
          <cell r="C3082" t="str">
            <v>UNI</v>
          </cell>
          <cell r="D3082">
            <v>93434</v>
          </cell>
          <cell r="E3082">
            <v>51405</v>
          </cell>
          <cell r="F3082">
            <v>40401</v>
          </cell>
          <cell r="G3082">
            <v>68200</v>
          </cell>
          <cell r="H3082">
            <v>1.37</v>
          </cell>
          <cell r="I3082">
            <v>43465</v>
          </cell>
        </row>
        <row r="3083">
          <cell r="A3083" t="str">
            <v>DUCHA PRISMA senc GRIVAL</v>
          </cell>
          <cell r="B3083">
            <v>557</v>
          </cell>
          <cell r="C3083" t="str">
            <v>UNI</v>
          </cell>
          <cell r="D3083">
            <v>49183</v>
          </cell>
          <cell r="E3083" t="str">
            <v>J9400</v>
          </cell>
          <cell r="F3083">
            <v>40401</v>
          </cell>
          <cell r="G3083">
            <v>35900</v>
          </cell>
          <cell r="H3083">
            <v>1.37</v>
          </cell>
          <cell r="I3083">
            <v>43465</v>
          </cell>
        </row>
        <row r="3084">
          <cell r="A3084" t="str">
            <v>DUCHA TELEFONO Cl-Cr GRICOL</v>
          </cell>
          <cell r="B3084">
            <v>2097</v>
          </cell>
          <cell r="C3084" t="str">
            <v>UNI</v>
          </cell>
          <cell r="D3084">
            <v>143865</v>
          </cell>
          <cell r="E3084">
            <v>10522122</v>
          </cell>
          <cell r="F3084">
            <v>40130</v>
          </cell>
          <cell r="G3084">
            <v>103500</v>
          </cell>
          <cell r="H3084">
            <v>1.39</v>
          </cell>
          <cell r="I3084">
            <v>43465</v>
          </cell>
        </row>
        <row r="3085">
          <cell r="A3085" t="str">
            <v>DUCHA TELEFONO ITALIANA 8"Cr GRICOL</v>
          </cell>
          <cell r="B3085">
            <v>3566</v>
          </cell>
          <cell r="C3085" t="str">
            <v>UNI</v>
          </cell>
          <cell r="D3085">
            <v>82705</v>
          </cell>
          <cell r="E3085">
            <v>1041211</v>
          </cell>
          <cell r="F3085">
            <v>40134</v>
          </cell>
          <cell r="G3085">
            <v>59500</v>
          </cell>
          <cell r="H3085">
            <v>1.39</v>
          </cell>
          <cell r="I3085">
            <v>43465</v>
          </cell>
        </row>
        <row r="3086">
          <cell r="A3086" t="str">
            <v>DUCHA URANO Conj.Mezc.8"GRICOL</v>
          </cell>
          <cell r="B3086">
            <v>2076</v>
          </cell>
          <cell r="C3086" t="str">
            <v>UNI</v>
          </cell>
          <cell r="D3086">
            <v>54844</v>
          </cell>
          <cell r="E3086">
            <v>1103622</v>
          </cell>
          <cell r="F3086">
            <v>40401</v>
          </cell>
          <cell r="G3086">
            <v>40032</v>
          </cell>
          <cell r="H3086">
            <v>1.37</v>
          </cell>
          <cell r="I3086">
            <v>43465</v>
          </cell>
        </row>
        <row r="3087">
          <cell r="A3087" t="str">
            <v>DUCTO 4" (Tubo 4 M)MLC ETERNIT</v>
          </cell>
          <cell r="B3087">
            <v>1160</v>
          </cell>
          <cell r="C3087" t="str">
            <v>ML</v>
          </cell>
          <cell r="D3087">
            <v>9164</v>
          </cell>
          <cell r="E3087">
            <v>0</v>
          </cell>
          <cell r="F3087">
            <v>40170</v>
          </cell>
          <cell r="G3087">
            <v>6593</v>
          </cell>
          <cell r="H3087">
            <v>1.39</v>
          </cell>
          <cell r="I3087">
            <v>43465</v>
          </cell>
        </row>
        <row r="3088">
          <cell r="A3088" t="str">
            <v>DUCTO BASURA RECT 40x40ETERNIT</v>
          </cell>
          <cell r="B3088">
            <v>461</v>
          </cell>
          <cell r="C3088" t="str">
            <v>PS</v>
          </cell>
          <cell r="D3088">
            <v>94628</v>
          </cell>
          <cell r="E3088">
            <v>40101010</v>
          </cell>
          <cell r="F3088">
            <v>39888</v>
          </cell>
          <cell r="G3088">
            <v>68078</v>
          </cell>
          <cell r="H3088">
            <v>1.39</v>
          </cell>
          <cell r="I3088">
            <v>43465</v>
          </cell>
        </row>
        <row r="3089">
          <cell r="A3089" t="str">
            <v>DUCTO DIVIS.PISOTECHOY MEDIA ALTC.22</v>
          </cell>
          <cell r="B3089">
            <v>102282</v>
          </cell>
          <cell r="C3089" t="str">
            <v>ML</v>
          </cell>
          <cell r="D3089">
            <v>63568</v>
          </cell>
          <cell r="E3089">
            <v>0</v>
          </cell>
          <cell r="F3089">
            <v>40278</v>
          </cell>
          <cell r="G3089">
            <v>46400</v>
          </cell>
          <cell r="H3089">
            <v>1.37</v>
          </cell>
          <cell r="I3089">
            <v>43465</v>
          </cell>
        </row>
        <row r="3090">
          <cell r="A3090" t="str">
            <v>DUCTO ELECTRICO DB 3" L=6M NORMA</v>
          </cell>
          <cell r="B3090">
            <v>103602</v>
          </cell>
          <cell r="C3090" t="str">
            <v>ML</v>
          </cell>
          <cell r="D3090">
            <v>7175</v>
          </cell>
          <cell r="E3090">
            <v>0</v>
          </cell>
          <cell r="F3090">
            <v>43172</v>
          </cell>
          <cell r="G3090">
            <v>6833</v>
          </cell>
          <cell r="H3090">
            <v>1.05</v>
          </cell>
          <cell r="I3090">
            <v>43465</v>
          </cell>
        </row>
        <row r="3091">
          <cell r="A3091" t="str">
            <v>DUCTO METALICO S. DIVISORIO .30</v>
          </cell>
          <cell r="B3091">
            <v>3740</v>
          </cell>
          <cell r="C3091" t="str">
            <v>UNI</v>
          </cell>
          <cell r="D3091">
            <v>16607</v>
          </cell>
          <cell r="E3091">
            <v>0</v>
          </cell>
          <cell r="F3091">
            <v>40506</v>
          </cell>
          <cell r="G3091">
            <v>12122</v>
          </cell>
          <cell r="H3091">
            <v>1.37</v>
          </cell>
          <cell r="I3091">
            <v>43465</v>
          </cell>
        </row>
        <row r="3092">
          <cell r="A3092" t="str">
            <v>DUCTO PVC 3" TDP CORRUGADO</v>
          </cell>
          <cell r="B3092">
            <v>103420</v>
          </cell>
          <cell r="C3092" t="str">
            <v>ML</v>
          </cell>
          <cell r="D3092">
            <v>6409</v>
          </cell>
          <cell r="E3092">
            <v>0</v>
          </cell>
          <cell r="F3092">
            <v>43235</v>
          </cell>
          <cell r="G3092">
            <v>6104</v>
          </cell>
          <cell r="H3092">
            <v>1.05</v>
          </cell>
          <cell r="I3092">
            <v>43465</v>
          </cell>
        </row>
        <row r="3093">
          <cell r="A3093" t="str">
            <v>DUCTO TEL.LIV.3"(TUBO 6M)PAVCO</v>
          </cell>
          <cell r="B3093">
            <v>66</v>
          </cell>
          <cell r="C3093" t="str">
            <v>ML</v>
          </cell>
          <cell r="D3093">
            <v>6756</v>
          </cell>
          <cell r="E3093">
            <v>12511</v>
          </cell>
          <cell r="F3093">
            <v>40778</v>
          </cell>
          <cell r="G3093">
            <v>5042</v>
          </cell>
          <cell r="H3093">
            <v>1.34</v>
          </cell>
          <cell r="I3093">
            <v>43465</v>
          </cell>
        </row>
        <row r="3094">
          <cell r="A3094" t="str">
            <v>DUCTO VERT .80"P/MANEJ.CABLE</v>
          </cell>
          <cell r="B3094">
            <v>3516</v>
          </cell>
          <cell r="C3094" t="str">
            <v>UNI</v>
          </cell>
          <cell r="D3094">
            <v>26150</v>
          </cell>
          <cell r="E3094">
            <v>0</v>
          </cell>
          <cell r="F3094">
            <v>42857</v>
          </cell>
          <cell r="G3094">
            <v>23990.400000000001</v>
          </cell>
          <cell r="H3094">
            <v>1.0900000000000001</v>
          </cell>
          <cell r="I3094">
            <v>43465</v>
          </cell>
        </row>
        <row r="3095">
          <cell r="A3095" t="str">
            <v>DUCTO VERTICAL DE 3X8</v>
          </cell>
          <cell r="B3095">
            <v>1709</v>
          </cell>
          <cell r="C3095" t="str">
            <v>ML</v>
          </cell>
          <cell r="D3095">
            <v>82282</v>
          </cell>
          <cell r="E3095">
            <v>0</v>
          </cell>
          <cell r="F3095">
            <v>39892</v>
          </cell>
          <cell r="G3095">
            <v>59196</v>
          </cell>
          <cell r="H3095">
            <v>1.39</v>
          </cell>
          <cell r="I3095">
            <v>43465</v>
          </cell>
        </row>
        <row r="3096">
          <cell r="A3096" t="str">
            <v>DURACUSTIC 5/8" S/inst. Fglas</v>
          </cell>
          <cell r="B3096">
            <v>148</v>
          </cell>
          <cell r="C3096" t="str">
            <v>M2</v>
          </cell>
          <cell r="D3096">
            <v>41374</v>
          </cell>
          <cell r="E3096">
            <v>20409</v>
          </cell>
          <cell r="F3096">
            <v>40337</v>
          </cell>
          <cell r="G3096">
            <v>30200</v>
          </cell>
          <cell r="H3096">
            <v>1.37</v>
          </cell>
          <cell r="I3096">
            <v>43465</v>
          </cell>
        </row>
        <row r="3097">
          <cell r="A3097" t="str">
            <v>DURACUSTIC 5/8" S/inst.Fglas Cielo Raso</v>
          </cell>
          <cell r="B3097">
            <v>101371</v>
          </cell>
          <cell r="C3097" t="str">
            <v>UNI</v>
          </cell>
          <cell r="D3097">
            <v>19309</v>
          </cell>
          <cell r="E3097">
            <v>20409</v>
          </cell>
          <cell r="F3097">
            <v>40337</v>
          </cell>
          <cell r="G3097">
            <v>14094</v>
          </cell>
          <cell r="H3097">
            <v>1.37</v>
          </cell>
          <cell r="I3097">
            <v>43465</v>
          </cell>
        </row>
        <row r="3098">
          <cell r="A3098" t="str">
            <v>DURACUSTIC ROCKS Fglas</v>
          </cell>
          <cell r="B3098">
            <v>2501</v>
          </cell>
          <cell r="C3098" t="str">
            <v>PLC</v>
          </cell>
          <cell r="D3098">
            <v>19591</v>
          </cell>
          <cell r="E3098">
            <v>20022</v>
          </cell>
          <cell r="F3098">
            <v>40112</v>
          </cell>
          <cell r="G3098">
            <v>14094</v>
          </cell>
          <cell r="H3098">
            <v>1.39</v>
          </cell>
          <cell r="I3098">
            <v>43465</v>
          </cell>
        </row>
        <row r="3099">
          <cell r="A3099" t="str">
            <v>Durflex 101SP Roller Capa Rodamiento</v>
          </cell>
          <cell r="B3099">
            <v>102908</v>
          </cell>
          <cell r="C3099" t="str">
            <v>KG</v>
          </cell>
          <cell r="D3099">
            <v>21920</v>
          </cell>
          <cell r="E3099">
            <v>25180</v>
          </cell>
          <cell r="F3099">
            <v>40339</v>
          </cell>
          <cell r="G3099">
            <v>16000</v>
          </cell>
          <cell r="H3099">
            <v>1.37</v>
          </cell>
          <cell r="I3099">
            <v>43465</v>
          </cell>
        </row>
        <row r="3100">
          <cell r="A3100" t="str">
            <v>Durflex 101SP Roller Intermedio</v>
          </cell>
          <cell r="B3100">
            <v>102907</v>
          </cell>
          <cell r="C3100" t="str">
            <v>KG</v>
          </cell>
          <cell r="D3100">
            <v>19180</v>
          </cell>
          <cell r="E3100">
            <v>25180</v>
          </cell>
          <cell r="F3100">
            <v>40339</v>
          </cell>
          <cell r="G3100">
            <v>14000</v>
          </cell>
          <cell r="H3100">
            <v>1.37</v>
          </cell>
          <cell r="I3100">
            <v>43465</v>
          </cell>
        </row>
        <row r="3101">
          <cell r="A3101" t="str">
            <v>Durflex 101SP Roller Sellante e Imprimante</v>
          </cell>
          <cell r="B3101">
            <v>102906</v>
          </cell>
          <cell r="C3101" t="str">
            <v>KG</v>
          </cell>
          <cell r="D3101">
            <v>15070</v>
          </cell>
          <cell r="E3101">
            <v>25180</v>
          </cell>
          <cell r="F3101">
            <v>40339</v>
          </cell>
          <cell r="G3101">
            <v>11000</v>
          </cell>
          <cell r="H3101">
            <v>1.37</v>
          </cell>
          <cell r="I3101">
            <v>43465</v>
          </cell>
        </row>
        <row r="3102">
          <cell r="A3102" t="str">
            <v>DURMIENTE .04mx.08m (3m)</v>
          </cell>
          <cell r="B3102">
            <v>103666</v>
          </cell>
          <cell r="C3102" t="str">
            <v>ML</v>
          </cell>
          <cell r="D3102">
            <v>2764</v>
          </cell>
          <cell r="E3102">
            <v>0</v>
          </cell>
          <cell r="F3102">
            <v>41068</v>
          </cell>
          <cell r="G3102">
            <v>2126</v>
          </cell>
          <cell r="H3102">
            <v>1.3</v>
          </cell>
          <cell r="I3102">
            <v>43465</v>
          </cell>
        </row>
        <row r="3103">
          <cell r="A3103" t="str">
            <v>DURMIENTE ABARCO 4mx.(0.04mx0.04m)</v>
          </cell>
          <cell r="B3103">
            <v>3278</v>
          </cell>
          <cell r="C3103" t="str">
            <v>ML</v>
          </cell>
          <cell r="D3103">
            <v>8747</v>
          </cell>
          <cell r="E3103">
            <v>0</v>
          </cell>
          <cell r="F3103">
            <v>43364</v>
          </cell>
          <cell r="G3103">
            <v>8330</v>
          </cell>
          <cell r="H3103">
            <v>1.05</v>
          </cell>
          <cell r="I3103">
            <v>43465</v>
          </cell>
        </row>
        <row r="3104">
          <cell r="A3104" t="str">
            <v>DURMIENTE ORDINARIO (0.04m x 0.04m) x 2.80</v>
          </cell>
          <cell r="B3104">
            <v>2665</v>
          </cell>
          <cell r="C3104" t="str">
            <v>ML</v>
          </cell>
          <cell r="D3104">
            <v>905</v>
          </cell>
          <cell r="E3104">
            <v>0</v>
          </cell>
          <cell r="F3104">
            <v>41068</v>
          </cell>
          <cell r="G3104">
            <v>696</v>
          </cell>
          <cell r="H3104">
            <v>1.3</v>
          </cell>
          <cell r="I3104">
            <v>43465</v>
          </cell>
        </row>
        <row r="3105">
          <cell r="A3105" t="str">
            <v>DURMIENTE ORDINARIO (4CMx4CM) L=6M</v>
          </cell>
          <cell r="B3105">
            <v>2666</v>
          </cell>
          <cell r="C3105" t="str">
            <v>ML</v>
          </cell>
          <cell r="D3105">
            <v>2812</v>
          </cell>
          <cell r="E3105">
            <v>0</v>
          </cell>
          <cell r="F3105">
            <v>43168</v>
          </cell>
          <cell r="G3105">
            <v>2678</v>
          </cell>
          <cell r="H3105">
            <v>1.05</v>
          </cell>
          <cell r="I3105">
            <v>43465</v>
          </cell>
        </row>
        <row r="3106">
          <cell r="A3106" t="str">
            <v>DURMIENTE ORDINARIO (4x4CM) L=3M</v>
          </cell>
          <cell r="B3106">
            <v>891</v>
          </cell>
          <cell r="C3106" t="str">
            <v>ML</v>
          </cell>
          <cell r="D3106">
            <v>1638</v>
          </cell>
          <cell r="E3106">
            <v>0</v>
          </cell>
          <cell r="F3106">
            <v>43162</v>
          </cell>
          <cell r="G3106">
            <v>1560</v>
          </cell>
          <cell r="H3106">
            <v>1.05</v>
          </cell>
          <cell r="I3106">
            <v>43465</v>
          </cell>
        </row>
        <row r="3107">
          <cell r="A3107" t="str">
            <v>DURMIENTE ORDINARIO (4x4CM) L=4M</v>
          </cell>
          <cell r="B3107">
            <v>892</v>
          </cell>
          <cell r="C3107" t="str">
            <v>ML</v>
          </cell>
          <cell r="D3107">
            <v>2031</v>
          </cell>
          <cell r="E3107">
            <v>0</v>
          </cell>
          <cell r="F3107">
            <v>43182</v>
          </cell>
          <cell r="G3107">
            <v>1934</v>
          </cell>
          <cell r="H3107">
            <v>1.05</v>
          </cell>
          <cell r="I3107">
            <v>43465</v>
          </cell>
        </row>
        <row r="3108">
          <cell r="A3108" t="str">
            <v>DURMIENTE ORDINARIO (5x5CM) L=3M</v>
          </cell>
          <cell r="B3108">
            <v>101149</v>
          </cell>
          <cell r="C3108" t="str">
            <v>ML</v>
          </cell>
          <cell r="D3108">
            <v>2082</v>
          </cell>
          <cell r="E3108">
            <v>0</v>
          </cell>
          <cell r="F3108">
            <v>43168</v>
          </cell>
          <cell r="G3108">
            <v>1983</v>
          </cell>
          <cell r="H3108">
            <v>1.05</v>
          </cell>
          <cell r="I3108">
            <v>43465</v>
          </cell>
        </row>
        <row r="3109">
          <cell r="A3109" t="str">
            <v>DURMIENTE ORDINARIO 5Mx.04x.04</v>
          </cell>
          <cell r="B3109">
            <v>101288</v>
          </cell>
          <cell r="C3109" t="str">
            <v>ML</v>
          </cell>
          <cell r="D3109">
            <v>2262</v>
          </cell>
          <cell r="E3109">
            <v>0</v>
          </cell>
          <cell r="F3109">
            <v>41068</v>
          </cell>
          <cell r="G3109">
            <v>1740</v>
          </cell>
          <cell r="H3109">
            <v>1.3</v>
          </cell>
          <cell r="I3109">
            <v>43465</v>
          </cell>
        </row>
        <row r="3110">
          <cell r="A3110" t="str">
            <v>DURMIENTE PINO SECO CEPILLADO (4X4CM)</v>
          </cell>
          <cell r="B3110">
            <v>104868</v>
          </cell>
          <cell r="C3110" t="str">
            <v>ML</v>
          </cell>
          <cell r="D3110">
            <v>3019</v>
          </cell>
          <cell r="E3110">
            <v>0</v>
          </cell>
          <cell r="F3110">
            <v>43391</v>
          </cell>
          <cell r="G3110">
            <v>2875</v>
          </cell>
          <cell r="H3110">
            <v>1.05</v>
          </cell>
          <cell r="I3110">
            <v>43465</v>
          </cell>
        </row>
        <row r="3111">
          <cell r="A3111" t="str">
            <v>Duro Panel concreto e=0.10m Titán</v>
          </cell>
          <cell r="B3111">
            <v>103362</v>
          </cell>
          <cell r="C3111" t="str">
            <v>M2</v>
          </cell>
          <cell r="D3111">
            <v>178785</v>
          </cell>
          <cell r="E3111">
            <v>0</v>
          </cell>
          <cell r="F3111">
            <v>40458</v>
          </cell>
          <cell r="G3111">
            <v>130500</v>
          </cell>
          <cell r="H3111">
            <v>1.37</v>
          </cell>
          <cell r="I3111">
            <v>43465</v>
          </cell>
        </row>
        <row r="3112">
          <cell r="A3112" t="str">
            <v>DURRSBANT</v>
          </cell>
          <cell r="B3112">
            <v>717</v>
          </cell>
          <cell r="C3112" t="str">
            <v>LT</v>
          </cell>
          <cell r="D3112">
            <v>40689</v>
          </cell>
          <cell r="E3112">
            <v>0</v>
          </cell>
          <cell r="F3112">
            <v>40499</v>
          </cell>
          <cell r="G3112">
            <v>29700</v>
          </cell>
          <cell r="H3112">
            <v>1.37</v>
          </cell>
          <cell r="I3112">
            <v>43465</v>
          </cell>
        </row>
        <row r="3113">
          <cell r="A3113" t="str">
            <v>DYMONIC FC Sellante Blanco (300 CM3)</v>
          </cell>
          <cell r="B3113">
            <v>3073</v>
          </cell>
          <cell r="C3113" t="str">
            <v>CARTUNI</v>
          </cell>
          <cell r="D3113">
            <v>24093</v>
          </cell>
          <cell r="E3113">
            <v>0</v>
          </cell>
          <cell r="F3113">
            <v>40688</v>
          </cell>
          <cell r="G3113">
            <v>17980</v>
          </cell>
          <cell r="H3113">
            <v>1.34</v>
          </cell>
          <cell r="I3113">
            <v>43465</v>
          </cell>
        </row>
        <row r="3114">
          <cell r="A3114" t="str">
            <v>E3F GROUT 5 KILOS</v>
          </cell>
          <cell r="B3114">
            <v>2192</v>
          </cell>
          <cell r="C3114" t="str">
            <v>KG</v>
          </cell>
          <cell r="D3114">
            <v>29300</v>
          </cell>
          <cell r="E3114">
            <v>0</v>
          </cell>
          <cell r="F3114">
            <v>40719</v>
          </cell>
          <cell r="G3114">
            <v>21866</v>
          </cell>
          <cell r="H3114">
            <v>1.34</v>
          </cell>
          <cell r="I3114">
            <v>43465</v>
          </cell>
        </row>
        <row r="3115">
          <cell r="A3115" t="str">
            <v>Eje central grif. presmatic (lavam,orinal, ducha)</v>
          </cell>
          <cell r="B3115">
            <v>105909</v>
          </cell>
          <cell r="C3115" t="str">
            <v>UNI</v>
          </cell>
          <cell r="D3115">
            <v>27347</v>
          </cell>
          <cell r="E3115">
            <v>0</v>
          </cell>
          <cell r="F3115">
            <v>42628</v>
          </cell>
          <cell r="G3115">
            <v>23780</v>
          </cell>
          <cell r="H3115">
            <v>1.1499999999999999</v>
          </cell>
          <cell r="I3115">
            <v>43465</v>
          </cell>
        </row>
        <row r="3116">
          <cell r="A3116" t="str">
            <v>Eje de 3/4" L=15cm Pintura Electrost.Biosaludable</v>
          </cell>
          <cell r="B3116">
            <v>106466</v>
          </cell>
          <cell r="C3116" t="str">
            <v>UNI</v>
          </cell>
          <cell r="D3116">
            <v>38200</v>
          </cell>
          <cell r="E3116">
            <v>0</v>
          </cell>
          <cell r="F3116">
            <v>42942</v>
          </cell>
          <cell r="G3116">
            <v>35046</v>
          </cell>
          <cell r="H3116">
            <v>1.0900000000000001</v>
          </cell>
          <cell r="I3116">
            <v>43465</v>
          </cell>
        </row>
        <row r="3117">
          <cell r="A3117" t="str">
            <v>Elaboracion rosca tuberia entre 2" y 3" **</v>
          </cell>
          <cell r="B3117">
            <v>100140</v>
          </cell>
          <cell r="C3117" t="str">
            <v>UNI</v>
          </cell>
          <cell r="D3117">
            <v>5562</v>
          </cell>
          <cell r="E3117">
            <v>0</v>
          </cell>
          <cell r="F3117">
            <v>40445</v>
          </cell>
          <cell r="G3117">
            <v>4060</v>
          </cell>
          <cell r="H3117">
            <v>1.37</v>
          </cell>
          <cell r="I3117">
            <v>43465</v>
          </cell>
        </row>
        <row r="3118">
          <cell r="A3118" t="str">
            <v>Elaboracion rosca tuberia entre 3" y 4" **</v>
          </cell>
          <cell r="B3118">
            <v>100141</v>
          </cell>
          <cell r="C3118" t="str">
            <v>UNI</v>
          </cell>
          <cell r="D3118">
            <v>6357</v>
          </cell>
          <cell r="E3118">
            <v>0</v>
          </cell>
          <cell r="F3118">
            <v>40445</v>
          </cell>
          <cell r="G3118">
            <v>4640</v>
          </cell>
          <cell r="H3118">
            <v>1.37</v>
          </cell>
          <cell r="I3118">
            <v>43465</v>
          </cell>
        </row>
        <row r="3119">
          <cell r="A3119" t="str">
            <v>Elaboracion rosca tuberia entre 3/8" y 2" **</v>
          </cell>
          <cell r="B3119">
            <v>100139</v>
          </cell>
          <cell r="C3119" t="str">
            <v>UNI</v>
          </cell>
          <cell r="D3119">
            <v>1589</v>
          </cell>
          <cell r="E3119">
            <v>0</v>
          </cell>
          <cell r="F3119">
            <v>40445</v>
          </cell>
          <cell r="G3119">
            <v>1160</v>
          </cell>
          <cell r="H3119">
            <v>1.37</v>
          </cell>
          <cell r="I3119">
            <v>43465</v>
          </cell>
        </row>
        <row r="3120">
          <cell r="A3120" t="str">
            <v>ELECTROBOMBA 10HP-TRIFAS.ALTA PRES.</v>
          </cell>
          <cell r="B3120">
            <v>104252</v>
          </cell>
          <cell r="C3120" t="str">
            <v>UNI</v>
          </cell>
          <cell r="D3120">
            <v>2695921</v>
          </cell>
          <cell r="E3120" t="str">
            <v>2020HHE-10-3</v>
          </cell>
          <cell r="F3120">
            <v>43390</v>
          </cell>
          <cell r="G3120">
            <v>2567544</v>
          </cell>
          <cell r="H3120">
            <v>1.05</v>
          </cell>
          <cell r="I3120">
            <v>43465</v>
          </cell>
        </row>
        <row r="3121">
          <cell r="A3121" t="str">
            <v>ELECTRODO IGN WESTWOCO 9/16”X12”</v>
          </cell>
          <cell r="B3121">
            <v>101559</v>
          </cell>
          <cell r="C3121" t="str">
            <v>UNI</v>
          </cell>
          <cell r="D3121">
            <v>93380</v>
          </cell>
          <cell r="E3121">
            <v>0</v>
          </cell>
          <cell r="F3121">
            <v>42389</v>
          </cell>
          <cell r="G3121">
            <v>81200</v>
          </cell>
          <cell r="H3121">
            <v>1.1499999999999999</v>
          </cell>
          <cell r="I3121">
            <v>43465</v>
          </cell>
        </row>
        <row r="3122">
          <cell r="A3122" t="str">
            <v>ELECTROVALVULA SELENOIDE BRONCE</v>
          </cell>
          <cell r="B3122">
            <v>106391</v>
          </cell>
          <cell r="C3122" t="str">
            <v>UNID</v>
          </cell>
          <cell r="D3122">
            <v>455653</v>
          </cell>
          <cell r="E3122">
            <v>0</v>
          </cell>
          <cell r="F3122">
            <v>42512</v>
          </cell>
          <cell r="G3122">
            <v>396220</v>
          </cell>
          <cell r="H3122">
            <v>1.1499999999999999</v>
          </cell>
          <cell r="I3122">
            <v>43465</v>
          </cell>
        </row>
        <row r="3123">
          <cell r="A3123" t="str">
            <v>ELEMENTOS CONSUMIBLES ACTIVIDADES %</v>
          </cell>
          <cell r="B3123">
            <v>107310</v>
          </cell>
          <cell r="C3123" t="str">
            <v>%MDEO</v>
          </cell>
          <cell r="D3123">
            <v>0</v>
          </cell>
          <cell r="E3123">
            <v>0</v>
          </cell>
          <cell r="F3123">
            <v>43412</v>
          </cell>
          <cell r="G3123">
            <v>0</v>
          </cell>
          <cell r="H3123">
            <v>1.05</v>
          </cell>
          <cell r="I3123">
            <v>43465</v>
          </cell>
        </row>
        <row r="3124">
          <cell r="A3124" t="str">
            <v>ELEMENTOS DE</v>
          </cell>
          <cell r="B3124">
            <v>101145</v>
          </cell>
          <cell r="C3124" t="str">
            <v>UNI</v>
          </cell>
          <cell r="D3124">
            <v>52603</v>
          </cell>
          <cell r="E3124" t="str">
            <v>Ref90178</v>
          </cell>
          <cell r="F3124">
            <v>40339</v>
          </cell>
          <cell r="G3124">
            <v>38396</v>
          </cell>
          <cell r="H3124">
            <v>1.37</v>
          </cell>
          <cell r="I3124">
            <v>43465</v>
          </cell>
        </row>
        <row r="3125">
          <cell r="A3125" t="str">
            <v>ELEMENTOS DE ASEO</v>
          </cell>
          <cell r="B3125">
            <v>315</v>
          </cell>
          <cell r="C3125">
            <v>0</v>
          </cell>
          <cell r="D3125" t="e">
            <v>#DIV/0!</v>
          </cell>
          <cell r="E3125">
            <v>0</v>
          </cell>
          <cell r="F3125">
            <v>0</v>
          </cell>
          <cell r="G3125">
            <v>0</v>
          </cell>
          <cell r="H3125" t="e">
            <v>#DIV/0!</v>
          </cell>
          <cell r="I3125">
            <v>43465</v>
          </cell>
        </row>
        <row r="3126">
          <cell r="A3126" t="str">
            <v>ELEMENTOS DE FIJACION TEJA CINDU</v>
          </cell>
          <cell r="B3126">
            <v>3275</v>
          </cell>
          <cell r="C3126" t="str">
            <v>UNI</v>
          </cell>
          <cell r="D3126">
            <v>272</v>
          </cell>
          <cell r="E3126" t="str">
            <v>Perfil en C</v>
          </cell>
          <cell r="F3126">
            <v>43210</v>
          </cell>
          <cell r="G3126">
            <v>259</v>
          </cell>
          <cell r="H3126">
            <v>1.05</v>
          </cell>
          <cell r="I3126">
            <v>43465</v>
          </cell>
        </row>
        <row r="3127">
          <cell r="A3127" t="str">
            <v>ELEMENTOS DE PROTECCION LAGOS</v>
          </cell>
          <cell r="B3127">
            <v>316</v>
          </cell>
          <cell r="C3127">
            <v>0</v>
          </cell>
          <cell r="D3127" t="e">
            <v>#DIV/0!</v>
          </cell>
          <cell r="E3127">
            <v>0</v>
          </cell>
          <cell r="F3127">
            <v>0</v>
          </cell>
          <cell r="G3127">
            <v>0</v>
          </cell>
          <cell r="H3127" t="e">
            <v>#DIV/0!</v>
          </cell>
          <cell r="I3127">
            <v>43465</v>
          </cell>
        </row>
        <row r="3128">
          <cell r="A3128" t="str">
            <v>ELEMENTOS DE SEGURIDAD</v>
          </cell>
          <cell r="B3128">
            <v>304</v>
          </cell>
          <cell r="C3128">
            <v>0</v>
          </cell>
          <cell r="D3128" t="e">
            <v>#DIV/0!</v>
          </cell>
          <cell r="E3128">
            <v>0</v>
          </cell>
          <cell r="F3128">
            <v>0</v>
          </cell>
          <cell r="G3128">
            <v>0</v>
          </cell>
          <cell r="H3128" t="e">
            <v>#DIV/0!</v>
          </cell>
          <cell r="I3128">
            <v>43465</v>
          </cell>
        </row>
        <row r="3129">
          <cell r="A3129" t="str">
            <v>ELEMENTOS EN DESUSO</v>
          </cell>
          <cell r="B3129">
            <v>314</v>
          </cell>
          <cell r="C3129">
            <v>0</v>
          </cell>
          <cell r="D3129" t="e">
            <v>#DIV/0!</v>
          </cell>
          <cell r="E3129">
            <v>0</v>
          </cell>
          <cell r="F3129">
            <v>0</v>
          </cell>
          <cell r="G3129">
            <v>0</v>
          </cell>
          <cell r="H3129" t="e">
            <v>#DIV/0!</v>
          </cell>
          <cell r="I3129">
            <v>43465</v>
          </cell>
        </row>
        <row r="3130">
          <cell r="A3130" t="str">
            <v>Elementos fijacion Archivador**</v>
          </cell>
          <cell r="B3130">
            <v>101216</v>
          </cell>
          <cell r="C3130" t="str">
            <v>UNI</v>
          </cell>
          <cell r="D3130">
            <v>8563</v>
          </cell>
          <cell r="E3130">
            <v>0</v>
          </cell>
          <cell r="F3130">
            <v>40409</v>
          </cell>
          <cell r="G3130">
            <v>6250</v>
          </cell>
          <cell r="H3130">
            <v>1.37</v>
          </cell>
          <cell r="I3130">
            <v>43465</v>
          </cell>
        </row>
        <row r="3131">
          <cell r="A3131" t="str">
            <v>elementos fijacion bandit**</v>
          </cell>
          <cell r="B3131">
            <v>100750</v>
          </cell>
          <cell r="C3131" t="str">
            <v>ML</v>
          </cell>
          <cell r="D3131">
            <v>2585</v>
          </cell>
          <cell r="E3131">
            <v>0</v>
          </cell>
          <cell r="F3131">
            <v>43362</v>
          </cell>
          <cell r="G3131">
            <v>2462</v>
          </cell>
          <cell r="H3131">
            <v>1.05</v>
          </cell>
          <cell r="I3131">
            <v>43465</v>
          </cell>
        </row>
        <row r="3132">
          <cell r="A3132" t="str">
            <v>Elementos Varios Repar.Juego Madera**</v>
          </cell>
          <cell r="B3132">
            <v>102707</v>
          </cell>
          <cell r="C3132" t="str">
            <v>UNI</v>
          </cell>
          <cell r="D3132">
            <v>302560</v>
          </cell>
          <cell r="E3132">
            <v>0</v>
          </cell>
          <cell r="F3132">
            <v>42100</v>
          </cell>
          <cell r="G3132">
            <v>248000</v>
          </cell>
          <cell r="H3132">
            <v>1.22</v>
          </cell>
          <cell r="I3132">
            <v>43465</v>
          </cell>
        </row>
        <row r="3133">
          <cell r="A3133" t="str">
            <v>ELEMNTOS DE FIJACION PARA ARGOLLA EN</v>
          </cell>
          <cell r="B3133">
            <v>103709</v>
          </cell>
          <cell r="C3133" t="str">
            <v>UNI</v>
          </cell>
          <cell r="D3133">
            <v>670</v>
          </cell>
          <cell r="E3133">
            <v>0</v>
          </cell>
          <cell r="F3133">
            <v>40611</v>
          </cell>
          <cell r="G3133">
            <v>500</v>
          </cell>
          <cell r="H3133">
            <v>1.34</v>
          </cell>
          <cell r="I3133">
            <v>43465</v>
          </cell>
        </row>
        <row r="3134">
          <cell r="A3134" t="str">
            <v>ELEVADOR 1000 KILOS</v>
          </cell>
          <cell r="B3134">
            <v>2632</v>
          </cell>
          <cell r="C3134" t="str">
            <v>MES</v>
          </cell>
          <cell r="D3134">
            <v>2145420</v>
          </cell>
          <cell r="E3134">
            <v>0</v>
          </cell>
          <cell r="F3134">
            <v>40367</v>
          </cell>
          <cell r="G3134">
            <v>1566000</v>
          </cell>
          <cell r="H3134">
            <v>1.37</v>
          </cell>
          <cell r="I3134">
            <v>43465</v>
          </cell>
        </row>
        <row r="3135">
          <cell r="A3135" t="str">
            <v>ELEVADOR 250 KILOS</v>
          </cell>
          <cell r="B3135">
            <v>3565</v>
          </cell>
          <cell r="C3135" t="str">
            <v>MES</v>
          </cell>
          <cell r="D3135">
            <v>858168</v>
          </cell>
          <cell r="E3135">
            <v>0</v>
          </cell>
          <cell r="F3135">
            <v>40367</v>
          </cell>
          <cell r="G3135">
            <v>626400</v>
          </cell>
          <cell r="H3135">
            <v>1.37</v>
          </cell>
          <cell r="I3135">
            <v>43465</v>
          </cell>
        </row>
        <row r="3136">
          <cell r="A3136" t="str">
            <v>ELEVADOR CAMARA DE</v>
          </cell>
          <cell r="B3136">
            <v>105687</v>
          </cell>
          <cell r="C3136" t="str">
            <v>UNI</v>
          </cell>
          <cell r="D3136">
            <v>524119</v>
          </cell>
          <cell r="E3136">
            <v>0</v>
          </cell>
          <cell r="F3136">
            <v>42297</v>
          </cell>
          <cell r="G3136">
            <v>429606</v>
          </cell>
          <cell r="H3136">
            <v>1.22</v>
          </cell>
          <cell r="I3136">
            <v>43465</v>
          </cell>
        </row>
        <row r="3137">
          <cell r="A3137" t="str">
            <v>ELEVADOR GAS DE ½"</v>
          </cell>
          <cell r="B3137">
            <v>3830</v>
          </cell>
          <cell r="C3137" t="str">
            <v>UNI</v>
          </cell>
          <cell r="D3137">
            <v>16680</v>
          </cell>
          <cell r="E3137">
            <v>0</v>
          </cell>
          <cell r="F3137">
            <v>40121</v>
          </cell>
          <cell r="G3137">
            <v>12000</v>
          </cell>
          <cell r="H3137">
            <v>1.39</v>
          </cell>
          <cell r="I3137">
            <v>43465</v>
          </cell>
        </row>
        <row r="3138">
          <cell r="A3138" t="str">
            <v>EMEFLEX MOZAICO INST.</v>
          </cell>
          <cell r="B3138">
            <v>306</v>
          </cell>
          <cell r="C3138" t="str">
            <v>M2</v>
          </cell>
          <cell r="D3138">
            <v>99671</v>
          </cell>
          <cell r="E3138" t="str">
            <v>AZUL</v>
          </cell>
          <cell r="F3138">
            <v>40808</v>
          </cell>
          <cell r="G3138">
            <v>74381</v>
          </cell>
          <cell r="H3138">
            <v>1.34</v>
          </cell>
          <cell r="I3138">
            <v>43465</v>
          </cell>
        </row>
        <row r="3139">
          <cell r="A3139" t="str">
            <v>EMPALME 500 Amp 3M subterráneo</v>
          </cell>
          <cell r="B3139">
            <v>103577</v>
          </cell>
          <cell r="C3139" t="str">
            <v>UNI</v>
          </cell>
          <cell r="D3139">
            <v>205856</v>
          </cell>
          <cell r="E3139">
            <v>0</v>
          </cell>
          <cell r="F3139">
            <v>43235</v>
          </cell>
          <cell r="G3139">
            <v>196053</v>
          </cell>
          <cell r="H3139">
            <v>1.05</v>
          </cell>
          <cell r="I3139">
            <v>43465</v>
          </cell>
        </row>
        <row r="3140">
          <cell r="A3140" t="str">
            <v>Empalme BT 1000 V con resina 91-B1x2 3M o</v>
          </cell>
          <cell r="B3140">
            <v>101535</v>
          </cell>
          <cell r="C3140" t="str">
            <v>JGO</v>
          </cell>
          <cell r="D3140">
            <v>152385</v>
          </cell>
          <cell r="E3140">
            <v>0</v>
          </cell>
          <cell r="F3140">
            <v>43340</v>
          </cell>
          <cell r="G3140">
            <v>145129</v>
          </cell>
          <cell r="H3140">
            <v>1.05</v>
          </cell>
          <cell r="I3140">
            <v>43465</v>
          </cell>
        </row>
        <row r="3141">
          <cell r="A3141" t="str">
            <v>Empalme de Resina Sumergible **</v>
          </cell>
          <cell r="B3141">
            <v>101418</v>
          </cell>
          <cell r="C3141" t="str">
            <v>JGO</v>
          </cell>
          <cell r="D3141">
            <v>177240</v>
          </cell>
          <cell r="E3141">
            <v>0</v>
          </cell>
          <cell r="F3141">
            <v>43308</v>
          </cell>
          <cell r="G3141">
            <v>168800</v>
          </cell>
          <cell r="H3141">
            <v>1.05</v>
          </cell>
          <cell r="I3141">
            <v>43465</v>
          </cell>
        </row>
        <row r="3142">
          <cell r="A3142" t="str">
            <v>Empalme en Derivación 91B1 (Juego x 2</v>
          </cell>
          <cell r="B3142">
            <v>104318</v>
          </cell>
          <cell r="C3142" t="str">
            <v>UNI</v>
          </cell>
          <cell r="D3142">
            <v>159887</v>
          </cell>
          <cell r="E3142">
            <v>0</v>
          </cell>
          <cell r="F3142">
            <v>43168</v>
          </cell>
          <cell r="G3142">
            <v>152273</v>
          </cell>
          <cell r="H3142">
            <v>1.05</v>
          </cell>
          <cell r="I3142">
            <v>43465</v>
          </cell>
        </row>
        <row r="3143">
          <cell r="A3143" t="str">
            <v>Empalme para afloramiento de 3" **</v>
          </cell>
          <cell r="B3143">
            <v>102625</v>
          </cell>
          <cell r="C3143" t="str">
            <v>UNI</v>
          </cell>
          <cell r="D3143">
            <v>4450</v>
          </cell>
          <cell r="E3143">
            <v>0</v>
          </cell>
          <cell r="F3143">
            <v>40250</v>
          </cell>
          <cell r="G3143">
            <v>3248</v>
          </cell>
          <cell r="H3143">
            <v>1.37</v>
          </cell>
          <cell r="I3143">
            <v>43465</v>
          </cell>
        </row>
        <row r="3144">
          <cell r="A3144" t="str">
            <v>Empalme Resina 91 B1 PARA 8AWG-14</v>
          </cell>
          <cell r="B3144">
            <v>100751</v>
          </cell>
          <cell r="C3144" t="str">
            <v>JGO</v>
          </cell>
          <cell r="D3144">
            <v>219912</v>
          </cell>
          <cell r="E3144">
            <v>0</v>
          </cell>
          <cell r="F3144">
            <v>43185</v>
          </cell>
          <cell r="G3144">
            <v>209440</v>
          </cell>
          <cell r="H3144">
            <v>1.05</v>
          </cell>
          <cell r="I3144">
            <v>43465</v>
          </cell>
        </row>
        <row r="3145">
          <cell r="A3145" t="str">
            <v>EMPAQUE DE CAUCHO NEOPRENO 1"X3MM</v>
          </cell>
          <cell r="B3145">
            <v>104206</v>
          </cell>
          <cell r="C3145" t="str">
            <v>ML</v>
          </cell>
          <cell r="D3145">
            <v>5983</v>
          </cell>
          <cell r="E3145">
            <v>0</v>
          </cell>
          <cell r="F3145">
            <v>43363</v>
          </cell>
          <cell r="G3145">
            <v>5698</v>
          </cell>
          <cell r="H3145">
            <v>1.05</v>
          </cell>
          <cell r="I3145">
            <v>43465</v>
          </cell>
        </row>
        <row r="3146">
          <cell r="A3146" t="str">
            <v>Empaque Flexitalico d=10" **</v>
          </cell>
          <cell r="B3146">
            <v>100065</v>
          </cell>
          <cell r="C3146" t="str">
            <v>UNI</v>
          </cell>
          <cell r="D3146">
            <v>63447</v>
          </cell>
          <cell r="E3146">
            <v>0</v>
          </cell>
          <cell r="F3146">
            <v>39511</v>
          </cell>
          <cell r="G3146">
            <v>43161</v>
          </cell>
          <cell r="H3146">
            <v>1.47</v>
          </cell>
          <cell r="I3146">
            <v>43465</v>
          </cell>
        </row>
        <row r="3147">
          <cell r="A3147" t="str">
            <v>Empaque Flexitalico d=6" **</v>
          </cell>
          <cell r="B3147">
            <v>100052</v>
          </cell>
          <cell r="C3147" t="str">
            <v>UNI</v>
          </cell>
          <cell r="D3147">
            <v>29756</v>
          </cell>
          <cell r="E3147">
            <v>0</v>
          </cell>
          <cell r="F3147">
            <v>40130</v>
          </cell>
          <cell r="G3147">
            <v>21407</v>
          </cell>
          <cell r="H3147">
            <v>1.39</v>
          </cell>
          <cell r="I3147">
            <v>43465</v>
          </cell>
        </row>
        <row r="3148">
          <cell r="A3148" t="str">
            <v>Empaque Flexitalico d=8" **</v>
          </cell>
          <cell r="B3148">
            <v>100064</v>
          </cell>
          <cell r="C3148" t="str">
            <v>UNI</v>
          </cell>
          <cell r="D3148">
            <v>48578</v>
          </cell>
          <cell r="E3148">
            <v>0</v>
          </cell>
          <cell r="F3148">
            <v>40130</v>
          </cell>
          <cell r="G3148">
            <v>34948</v>
          </cell>
          <cell r="H3148">
            <v>1.39</v>
          </cell>
          <cell r="I3148">
            <v>43465</v>
          </cell>
        </row>
        <row r="3149">
          <cell r="A3149" t="str">
            <v>Empaques Asiento de Fibra Lona Columpio **</v>
          </cell>
          <cell r="B3149">
            <v>102483</v>
          </cell>
          <cell r="C3149" t="str">
            <v>JG</v>
          </cell>
          <cell r="D3149">
            <v>5403</v>
          </cell>
          <cell r="E3149">
            <v>0</v>
          </cell>
          <cell r="F3149">
            <v>40224</v>
          </cell>
          <cell r="G3149">
            <v>3944</v>
          </cell>
          <cell r="H3149">
            <v>1.37</v>
          </cell>
          <cell r="I3149">
            <v>43465</v>
          </cell>
        </row>
        <row r="3150">
          <cell r="A3150" t="str">
            <v>EMPRADIZACION con pasto kikuyo</v>
          </cell>
          <cell r="B3150">
            <v>1717</v>
          </cell>
          <cell r="C3150" t="str">
            <v>M2</v>
          </cell>
          <cell r="D3150">
            <v>6187</v>
          </cell>
          <cell r="E3150" t="str">
            <v>Sugerido M2</v>
          </cell>
          <cell r="F3150">
            <v>43251</v>
          </cell>
          <cell r="G3150">
            <v>5892</v>
          </cell>
          <cell r="H3150">
            <v>1.05</v>
          </cell>
          <cell r="I3150">
            <v>43465</v>
          </cell>
        </row>
        <row r="3151">
          <cell r="A3151" t="str">
            <v>EMULSIÓN</v>
          </cell>
          <cell r="B3151">
            <v>104472</v>
          </cell>
          <cell r="C3151" t="str">
            <v>UNI</v>
          </cell>
          <cell r="D3151">
            <v>708760</v>
          </cell>
          <cell r="E3151">
            <v>0</v>
          </cell>
          <cell r="F3151">
            <v>41135</v>
          </cell>
          <cell r="G3151">
            <v>545200</v>
          </cell>
          <cell r="H3151">
            <v>1.3</v>
          </cell>
          <cell r="I3151">
            <v>43465</v>
          </cell>
        </row>
        <row r="3152">
          <cell r="A3152" t="str">
            <v>EMULSION ASFALTICA</v>
          </cell>
          <cell r="B3152">
            <v>101256</v>
          </cell>
          <cell r="C3152" t="str">
            <v>KG</v>
          </cell>
          <cell r="D3152">
            <v>1202</v>
          </cell>
          <cell r="E3152">
            <v>25180</v>
          </cell>
          <cell r="F3152">
            <v>43167</v>
          </cell>
          <cell r="G3152">
            <v>1145</v>
          </cell>
          <cell r="H3152">
            <v>1.05</v>
          </cell>
          <cell r="I3152">
            <v>43465</v>
          </cell>
        </row>
        <row r="3153">
          <cell r="A3153" t="str">
            <v>EMULSION ASFALTICA (CRL-0)**</v>
          </cell>
          <cell r="B3153">
            <v>103080</v>
          </cell>
          <cell r="C3153" t="str">
            <v>M2</v>
          </cell>
          <cell r="D3153">
            <v>1096</v>
          </cell>
          <cell r="E3153">
            <v>25180</v>
          </cell>
          <cell r="F3153">
            <v>40236</v>
          </cell>
          <cell r="G3153">
            <v>800</v>
          </cell>
          <cell r="H3153">
            <v>1.37</v>
          </cell>
          <cell r="I3153">
            <v>43465</v>
          </cell>
        </row>
        <row r="3154">
          <cell r="A3154" t="str">
            <v>EMULSION ASFALTICA (CRR-1)Riego de</v>
          </cell>
          <cell r="B3154">
            <v>101257</v>
          </cell>
          <cell r="C3154" t="str">
            <v>KG</v>
          </cell>
          <cell r="D3154">
            <v>1202</v>
          </cell>
          <cell r="E3154">
            <v>25180</v>
          </cell>
          <cell r="F3154">
            <v>43167</v>
          </cell>
          <cell r="G3154">
            <v>1145</v>
          </cell>
          <cell r="H3154">
            <v>1.05</v>
          </cell>
          <cell r="I3154">
            <v>43465</v>
          </cell>
        </row>
        <row r="3155">
          <cell r="A3155" t="str">
            <v>EMULSION ASFALTICA (En frio)CANEC. 55GLNS.</v>
          </cell>
          <cell r="B3155">
            <v>102574</v>
          </cell>
          <cell r="C3155" t="str">
            <v>LT</v>
          </cell>
          <cell r="D3155">
            <v>1364</v>
          </cell>
          <cell r="E3155">
            <v>25180</v>
          </cell>
          <cell r="F3155">
            <v>43180</v>
          </cell>
          <cell r="G3155">
            <v>1299</v>
          </cell>
          <cell r="H3155">
            <v>1.05</v>
          </cell>
          <cell r="I3155">
            <v>43465</v>
          </cell>
        </row>
        <row r="3156">
          <cell r="A3156" t="str">
            <v>EMULSION ASFALTICA ED 9 / 55 GLN.</v>
          </cell>
          <cell r="B3156">
            <v>104864</v>
          </cell>
          <cell r="C3156" t="str">
            <v>CANEC</v>
          </cell>
          <cell r="D3156">
            <v>474833</v>
          </cell>
          <cell r="E3156">
            <v>0</v>
          </cell>
          <cell r="F3156">
            <v>41221</v>
          </cell>
          <cell r="G3156">
            <v>365256</v>
          </cell>
          <cell r="H3156">
            <v>1.3</v>
          </cell>
          <cell r="I3156">
            <v>43465</v>
          </cell>
        </row>
        <row r="3157">
          <cell r="A3157" t="str">
            <v>EMULSION ASFALTICA ED-9</v>
          </cell>
          <cell r="B3157">
            <v>661</v>
          </cell>
          <cell r="C3157" t="str">
            <v>GN</v>
          </cell>
          <cell r="D3157">
            <v>15320</v>
          </cell>
          <cell r="E3157">
            <v>0</v>
          </cell>
          <cell r="F3157">
            <v>43167</v>
          </cell>
          <cell r="G3157">
            <v>14590</v>
          </cell>
          <cell r="H3157">
            <v>1.05</v>
          </cell>
          <cell r="I3157">
            <v>43465</v>
          </cell>
        </row>
        <row r="3158">
          <cell r="A3158" t="str">
            <v>EMULSION ASFALTICA EMULSION PLASTICA</v>
          </cell>
          <cell r="B3158">
            <v>662</v>
          </cell>
          <cell r="C3158" t="str">
            <v>GN</v>
          </cell>
          <cell r="D3158">
            <v>16244</v>
          </cell>
          <cell r="E3158">
            <v>0</v>
          </cell>
          <cell r="F3158">
            <v>43167</v>
          </cell>
          <cell r="G3158">
            <v>15470</v>
          </cell>
          <cell r="H3158">
            <v>1.05</v>
          </cell>
          <cell r="I3158">
            <v>43465</v>
          </cell>
        </row>
        <row r="3159">
          <cell r="A3159" t="str">
            <v>EMULSION ASFALTICA SIKA 18 KILOS</v>
          </cell>
          <cell r="B3159">
            <v>663</v>
          </cell>
          <cell r="C3159" t="str">
            <v>KG</v>
          </cell>
          <cell r="D3159">
            <v>4063</v>
          </cell>
          <cell r="E3159">
            <v>0</v>
          </cell>
          <cell r="F3159">
            <v>43210</v>
          </cell>
          <cell r="G3159">
            <v>3869.17</v>
          </cell>
          <cell r="H3159">
            <v>1.05</v>
          </cell>
          <cell r="I3159">
            <v>43465</v>
          </cell>
        </row>
        <row r="3160">
          <cell r="A3160" t="str">
            <v>EMULSION ASFALTICA -SIKA- 3.5 Kg</v>
          </cell>
          <cell r="B3160">
            <v>3186</v>
          </cell>
          <cell r="C3160" t="str">
            <v>UNI</v>
          </cell>
          <cell r="D3160">
            <v>17569</v>
          </cell>
          <cell r="E3160">
            <v>25180</v>
          </cell>
          <cell r="F3160">
            <v>43167</v>
          </cell>
          <cell r="G3160">
            <v>16732</v>
          </cell>
          <cell r="H3160">
            <v>1.05</v>
          </cell>
          <cell r="I3160">
            <v>43465</v>
          </cell>
        </row>
        <row r="3161">
          <cell r="A3161" t="str">
            <v>EMULSION PX-900 / 5 GLN Fglas</v>
          </cell>
          <cell r="B3161">
            <v>3060</v>
          </cell>
          <cell r="C3161" t="str">
            <v>CANEC</v>
          </cell>
          <cell r="D3161">
            <v>50040</v>
          </cell>
          <cell r="E3161">
            <v>25060</v>
          </cell>
          <cell r="F3161">
            <v>40147</v>
          </cell>
          <cell r="G3161">
            <v>36000</v>
          </cell>
          <cell r="H3161">
            <v>1.39</v>
          </cell>
          <cell r="I3161">
            <v>43465</v>
          </cell>
        </row>
        <row r="3162">
          <cell r="A3162" t="str">
            <v>EMULSION PX-900 / 55 GLN Fglas</v>
          </cell>
          <cell r="B3162">
            <v>3062</v>
          </cell>
          <cell r="C3162" t="str">
            <v>CANEC</v>
          </cell>
          <cell r="D3162">
            <v>361400</v>
          </cell>
          <cell r="E3162">
            <v>25080</v>
          </cell>
          <cell r="F3162">
            <v>40147</v>
          </cell>
          <cell r="G3162">
            <v>260000</v>
          </cell>
          <cell r="H3162">
            <v>1.39</v>
          </cell>
          <cell r="I3162">
            <v>43465</v>
          </cell>
        </row>
        <row r="3163">
          <cell r="A3163" t="str">
            <v>ENCENDEDOR TIPO CHIMENEA (CHISPERO)</v>
          </cell>
          <cell r="B3163">
            <v>102620</v>
          </cell>
          <cell r="C3163" t="str">
            <v>UNI</v>
          </cell>
          <cell r="D3163">
            <v>44102</v>
          </cell>
          <cell r="E3163">
            <v>0</v>
          </cell>
          <cell r="F3163">
            <v>43162</v>
          </cell>
          <cell r="G3163">
            <v>42002</v>
          </cell>
          <cell r="H3163">
            <v>1.05</v>
          </cell>
          <cell r="I3163">
            <v>43465</v>
          </cell>
        </row>
        <row r="3164">
          <cell r="A3164" t="str">
            <v>ENCHAPE ANTICADO TICINO 25 x 25 CRNA</v>
          </cell>
          <cell r="B3164">
            <v>2829</v>
          </cell>
          <cell r="C3164" t="str">
            <v>M2</v>
          </cell>
          <cell r="D3164">
            <v>42456</v>
          </cell>
          <cell r="E3164">
            <v>257049001</v>
          </cell>
          <cell r="F3164">
            <v>40346</v>
          </cell>
          <cell r="G3164">
            <v>30990</v>
          </cell>
          <cell r="H3164">
            <v>1.37</v>
          </cell>
          <cell r="I3164">
            <v>43465</v>
          </cell>
        </row>
        <row r="3165">
          <cell r="A3165" t="str">
            <v>ENCHAPE BALTICO AZUL (25 x 35 cm)</v>
          </cell>
          <cell r="B3165">
            <v>889</v>
          </cell>
          <cell r="C3165" t="str">
            <v>M2</v>
          </cell>
          <cell r="D3165">
            <v>21420</v>
          </cell>
          <cell r="E3165">
            <v>0</v>
          </cell>
          <cell r="F3165">
            <v>41781</v>
          </cell>
          <cell r="G3165">
            <v>17000</v>
          </cell>
          <cell r="H3165">
            <v>1.26</v>
          </cell>
          <cell r="I3165">
            <v>43465</v>
          </cell>
        </row>
        <row r="3166">
          <cell r="A3166" t="str">
            <v>ENCHAPE BLANCO 20.5x30,5 CORONA</v>
          </cell>
          <cell r="B3166">
            <v>101379</v>
          </cell>
          <cell r="C3166" t="str">
            <v>M2</v>
          </cell>
          <cell r="D3166">
            <v>31625</v>
          </cell>
          <cell r="E3166">
            <v>202903001</v>
          </cell>
          <cell r="F3166">
            <v>40347</v>
          </cell>
          <cell r="G3166">
            <v>23084</v>
          </cell>
          <cell r="H3166">
            <v>1.37</v>
          </cell>
          <cell r="I3166">
            <v>43465</v>
          </cell>
        </row>
        <row r="3167">
          <cell r="A3167" t="str">
            <v>Enchape blanco 25x40cm brillante**</v>
          </cell>
          <cell r="B3167">
            <v>103610</v>
          </cell>
          <cell r="C3167" t="str">
            <v>M2</v>
          </cell>
          <cell r="D3167">
            <v>23029</v>
          </cell>
          <cell r="E3167">
            <v>0</v>
          </cell>
          <cell r="F3167">
            <v>43193</v>
          </cell>
          <cell r="G3167">
            <v>21932</v>
          </cell>
          <cell r="H3167">
            <v>1.05</v>
          </cell>
          <cell r="I3167">
            <v>43465</v>
          </cell>
        </row>
        <row r="3168">
          <cell r="A3168" t="str">
            <v>ENCHAPE BLANCO BRILLANTE 20.3x30,5</v>
          </cell>
          <cell r="B3168">
            <v>101380</v>
          </cell>
          <cell r="C3168" t="str">
            <v>M2</v>
          </cell>
          <cell r="D3168">
            <v>27846</v>
          </cell>
          <cell r="E3168">
            <v>202903001</v>
          </cell>
          <cell r="F3168">
            <v>41780</v>
          </cell>
          <cell r="G3168">
            <v>22100</v>
          </cell>
          <cell r="H3168">
            <v>1.26</v>
          </cell>
          <cell r="I3168">
            <v>43465</v>
          </cell>
        </row>
        <row r="3169">
          <cell r="A3169" t="str">
            <v>ENCHAPE CARRARA REC BLANCO 30 X 60</v>
          </cell>
          <cell r="B3169">
            <v>1794</v>
          </cell>
          <cell r="C3169" t="str">
            <v>M2</v>
          </cell>
          <cell r="D3169">
            <v>82199</v>
          </cell>
          <cell r="E3169">
            <v>455099171</v>
          </cell>
          <cell r="F3169">
            <v>40347</v>
          </cell>
          <cell r="G3169">
            <v>59999</v>
          </cell>
          <cell r="H3169">
            <v>1.37</v>
          </cell>
          <cell r="I3169">
            <v>43465</v>
          </cell>
        </row>
        <row r="3170">
          <cell r="A3170" t="str">
            <v>Enchape ceramica 25x25 ref. ticino de corona o</v>
          </cell>
          <cell r="B3170">
            <v>107319</v>
          </cell>
          <cell r="C3170" t="str">
            <v>M2</v>
          </cell>
          <cell r="D3170">
            <v>36568</v>
          </cell>
          <cell r="E3170">
            <v>0</v>
          </cell>
          <cell r="F3170">
            <v>43333</v>
          </cell>
          <cell r="G3170">
            <v>34827</v>
          </cell>
          <cell r="H3170">
            <v>1.05</v>
          </cell>
          <cell r="I3170">
            <v>43465</v>
          </cell>
        </row>
        <row r="3171">
          <cell r="A3171" t="str">
            <v>Enchape ceramica color blanco 30x60 ref. egeo de</v>
          </cell>
          <cell r="B3171">
            <v>107239</v>
          </cell>
          <cell r="C3171" t="str">
            <v>M2</v>
          </cell>
          <cell r="D3171">
            <v>31185</v>
          </cell>
          <cell r="E3171">
            <v>0</v>
          </cell>
          <cell r="F3171">
            <v>43291</v>
          </cell>
          <cell r="G3171">
            <v>29700</v>
          </cell>
          <cell r="H3171">
            <v>1.05</v>
          </cell>
          <cell r="I3171">
            <v>43465</v>
          </cell>
        </row>
        <row r="3172">
          <cell r="A3172" t="str">
            <v>ENCHAPE CLASICA CARRARA 30x45 CRNA</v>
          </cell>
          <cell r="B3172">
            <v>1796</v>
          </cell>
          <cell r="C3172" t="str">
            <v>M2</v>
          </cell>
          <cell r="D3172">
            <v>40963</v>
          </cell>
          <cell r="E3172">
            <v>455119521</v>
          </cell>
          <cell r="F3172">
            <v>40347</v>
          </cell>
          <cell r="G3172">
            <v>29900</v>
          </cell>
          <cell r="H3172">
            <v>1.37</v>
          </cell>
          <cell r="I3172">
            <v>43465</v>
          </cell>
        </row>
        <row r="3173">
          <cell r="A3173" t="str">
            <v>ENCHAPE CLASICA CORATO 20x30 CRNA ***</v>
          </cell>
          <cell r="B3173">
            <v>2526</v>
          </cell>
          <cell r="C3173" t="str">
            <v>M2</v>
          </cell>
          <cell r="D3173">
            <v>31510</v>
          </cell>
          <cell r="E3173" t="str">
            <v>28806 BEIGE</v>
          </cell>
          <cell r="F3173">
            <v>40347</v>
          </cell>
          <cell r="G3173">
            <v>23000</v>
          </cell>
          <cell r="H3173">
            <v>1.37</v>
          </cell>
          <cell r="I3173">
            <v>43465</v>
          </cell>
        </row>
        <row r="3174">
          <cell r="A3174" t="str">
            <v>ENCHAPE CLASICA CREMA MARFIL 25x35</v>
          </cell>
          <cell r="B3174">
            <v>1865</v>
          </cell>
          <cell r="C3174" t="str">
            <v>M2</v>
          </cell>
          <cell r="D3174">
            <v>31509</v>
          </cell>
          <cell r="E3174">
            <v>355069031</v>
          </cell>
          <cell r="F3174">
            <v>40347</v>
          </cell>
          <cell r="G3174">
            <v>22999</v>
          </cell>
          <cell r="H3174">
            <v>1.37</v>
          </cell>
          <cell r="I3174">
            <v>43465</v>
          </cell>
        </row>
        <row r="3175">
          <cell r="A3175" t="str">
            <v>ENCHAPE CLASICA FORLI 25x35 CRNA</v>
          </cell>
          <cell r="B3175">
            <v>2838</v>
          </cell>
          <cell r="C3175" t="str">
            <v>M2</v>
          </cell>
          <cell r="D3175">
            <v>40675</v>
          </cell>
          <cell r="E3175">
            <v>521059011</v>
          </cell>
          <cell r="F3175">
            <v>40347</v>
          </cell>
          <cell r="G3175">
            <v>29690</v>
          </cell>
          <cell r="H3175">
            <v>1.37</v>
          </cell>
          <cell r="I3175">
            <v>43465</v>
          </cell>
        </row>
        <row r="3176">
          <cell r="A3176" t="str">
            <v>ENCHAPE CLASICA MADRID 20*30 CRNA</v>
          </cell>
          <cell r="B3176">
            <v>102443</v>
          </cell>
          <cell r="C3176" t="str">
            <v>M2</v>
          </cell>
          <cell r="D3176">
            <v>29176</v>
          </cell>
          <cell r="E3176">
            <v>288099501</v>
          </cell>
          <cell r="F3176">
            <v>40026</v>
          </cell>
          <cell r="G3176">
            <v>20990</v>
          </cell>
          <cell r="H3176">
            <v>1.39</v>
          </cell>
          <cell r="I3176">
            <v>43465</v>
          </cell>
        </row>
        <row r="3177">
          <cell r="A3177" t="str">
            <v>ENCHAPE CLASICA MARMOL AURORA BONE</v>
          </cell>
          <cell r="B3177">
            <v>2839</v>
          </cell>
          <cell r="C3177" t="str">
            <v>M2</v>
          </cell>
          <cell r="D3177">
            <v>31746</v>
          </cell>
          <cell r="E3177" t="str">
            <v>28804 BONE</v>
          </cell>
          <cell r="F3177">
            <v>40347</v>
          </cell>
          <cell r="G3177">
            <v>23172</v>
          </cell>
          <cell r="H3177">
            <v>1.37</v>
          </cell>
          <cell r="I3177">
            <v>43465</v>
          </cell>
        </row>
        <row r="3178">
          <cell r="A3178" t="str">
            <v>ENCHAPE CLASICA MARMOL PULPIS 30*45</v>
          </cell>
          <cell r="B3178">
            <v>2861</v>
          </cell>
          <cell r="C3178" t="str">
            <v>M2</v>
          </cell>
          <cell r="D3178">
            <v>51855</v>
          </cell>
          <cell r="E3178">
            <v>455179061</v>
          </cell>
          <cell r="F3178">
            <v>40347</v>
          </cell>
          <cell r="G3178">
            <v>37850</v>
          </cell>
          <cell r="H3178">
            <v>1.37</v>
          </cell>
          <cell r="I3178">
            <v>43465</v>
          </cell>
        </row>
        <row r="3179">
          <cell r="A3179" t="str">
            <v>ENCHAPE CLASICA MARMOL ROJO ALIC. 30x45</v>
          </cell>
          <cell r="B3179">
            <v>2751</v>
          </cell>
          <cell r="C3179" t="str">
            <v>M2</v>
          </cell>
          <cell r="D3179">
            <v>49767</v>
          </cell>
          <cell r="E3179">
            <v>455099781</v>
          </cell>
          <cell r="F3179">
            <v>40347</v>
          </cell>
          <cell r="G3179">
            <v>36326.559999999998</v>
          </cell>
          <cell r="H3179">
            <v>1.37</v>
          </cell>
          <cell r="I3179">
            <v>43465</v>
          </cell>
        </row>
        <row r="3180">
          <cell r="A3180" t="str">
            <v>ENCHAPE CLASICA MIRO 25x35 CRNA</v>
          </cell>
          <cell r="B3180">
            <v>1904</v>
          </cell>
          <cell r="C3180" t="str">
            <v>M2</v>
          </cell>
          <cell r="D3180">
            <v>38676</v>
          </cell>
          <cell r="E3180">
            <v>355059051</v>
          </cell>
          <cell r="F3180">
            <v>40347</v>
          </cell>
          <cell r="G3180">
            <v>28230.92</v>
          </cell>
          <cell r="H3180">
            <v>1.37</v>
          </cell>
          <cell r="I3180">
            <v>43465</v>
          </cell>
        </row>
        <row r="3181">
          <cell r="A3181" t="str">
            <v>ENCHAPE CLASICA ROMA 25x35 CRNA</v>
          </cell>
          <cell r="B3181">
            <v>1800</v>
          </cell>
          <cell r="C3181" t="str">
            <v>M2</v>
          </cell>
          <cell r="D3181">
            <v>37675</v>
          </cell>
          <cell r="E3181" t="str">
            <v>35810 CAFE C</v>
          </cell>
          <cell r="F3181">
            <v>40347</v>
          </cell>
          <cell r="G3181">
            <v>27500</v>
          </cell>
          <cell r="H3181">
            <v>1.37</v>
          </cell>
          <cell r="I3181">
            <v>43465</v>
          </cell>
        </row>
        <row r="3182">
          <cell r="A3182" t="str">
            <v>ENCHAPE CLASICA TRANI DECORADO 25 x 25</v>
          </cell>
          <cell r="B3182">
            <v>1802</v>
          </cell>
          <cell r="C3182" t="str">
            <v>M2</v>
          </cell>
          <cell r="D3182">
            <v>33132</v>
          </cell>
          <cell r="E3182">
            <v>25805</v>
          </cell>
          <cell r="F3182">
            <v>40347</v>
          </cell>
          <cell r="G3182">
            <v>24183.68</v>
          </cell>
          <cell r="H3182">
            <v>1.37</v>
          </cell>
          <cell r="I3182">
            <v>43465</v>
          </cell>
        </row>
        <row r="3183">
          <cell r="A3183" t="str">
            <v>ENCHAPE CLASICA VENECIA 25*35 CRNA</v>
          </cell>
          <cell r="B3183">
            <v>1792</v>
          </cell>
          <cell r="C3183" t="str">
            <v>M2</v>
          </cell>
          <cell r="D3183">
            <v>22575</v>
          </cell>
          <cell r="E3183">
            <v>355099121</v>
          </cell>
          <cell r="F3183">
            <v>43349</v>
          </cell>
          <cell r="G3183">
            <v>21500</v>
          </cell>
          <cell r="H3183">
            <v>1.05</v>
          </cell>
          <cell r="I3183">
            <v>43465</v>
          </cell>
        </row>
        <row r="3184">
          <cell r="A3184" t="str">
            <v>ENCHAPE CLASICA VICTORIA 20x30 CRNA</v>
          </cell>
          <cell r="B3184">
            <v>2639</v>
          </cell>
          <cell r="C3184" t="str">
            <v>M2</v>
          </cell>
          <cell r="D3184">
            <v>31746</v>
          </cell>
          <cell r="E3184" t="str">
            <v>28800 AZUL O</v>
          </cell>
          <cell r="F3184">
            <v>40347</v>
          </cell>
          <cell r="G3184">
            <v>23172</v>
          </cell>
          <cell r="H3184">
            <v>1.37</v>
          </cell>
          <cell r="I3184">
            <v>43465</v>
          </cell>
        </row>
        <row r="3185">
          <cell r="A3185" t="str">
            <v>ENCHAPE CRISTANAC</v>
          </cell>
          <cell r="B3185">
            <v>103913</v>
          </cell>
          <cell r="C3185" t="str">
            <v>M2</v>
          </cell>
          <cell r="D3185">
            <v>19430</v>
          </cell>
          <cell r="E3185">
            <v>0</v>
          </cell>
          <cell r="F3185">
            <v>40628</v>
          </cell>
          <cell r="G3185">
            <v>14500</v>
          </cell>
          <cell r="H3185">
            <v>1.34</v>
          </cell>
          <cell r="I3185">
            <v>43465</v>
          </cell>
        </row>
        <row r="3186">
          <cell r="A3186" t="str">
            <v>ENCHAPE CRISTANAC MOSAICO CRISTAL</v>
          </cell>
          <cell r="B3186">
            <v>104429</v>
          </cell>
          <cell r="C3186" t="str">
            <v>M2</v>
          </cell>
          <cell r="D3186">
            <v>65100</v>
          </cell>
          <cell r="E3186">
            <v>0</v>
          </cell>
          <cell r="F3186">
            <v>43271</v>
          </cell>
          <cell r="G3186">
            <v>62000</v>
          </cell>
          <cell r="H3186">
            <v>1.05</v>
          </cell>
          <cell r="I3186">
            <v>43465</v>
          </cell>
        </row>
        <row r="3187">
          <cell r="A3187" t="str">
            <v>ENCHAPE EGEO 20.5x20,5 CORONA</v>
          </cell>
          <cell r="B3187">
            <v>2946</v>
          </cell>
          <cell r="C3187" t="str">
            <v>M2</v>
          </cell>
          <cell r="D3187">
            <v>20033</v>
          </cell>
          <cell r="E3187">
            <v>202903001</v>
          </cell>
          <cell r="F3187">
            <v>40628</v>
          </cell>
          <cell r="G3187">
            <v>14950</v>
          </cell>
          <cell r="H3187">
            <v>1.34</v>
          </cell>
          <cell r="I3187">
            <v>43465</v>
          </cell>
        </row>
        <row r="3188">
          <cell r="A3188" t="str">
            <v>ENCHAPE ELITE ACUARELA 20x 25 ITALIA</v>
          </cell>
          <cell r="B3188">
            <v>3941</v>
          </cell>
          <cell r="C3188" t="str">
            <v>M2</v>
          </cell>
          <cell r="D3188">
            <v>40071</v>
          </cell>
          <cell r="E3188">
            <v>0</v>
          </cell>
          <cell r="F3188">
            <v>39660</v>
          </cell>
          <cell r="G3188">
            <v>27259</v>
          </cell>
          <cell r="H3188">
            <v>1.47</v>
          </cell>
          <cell r="I3188">
            <v>43465</v>
          </cell>
        </row>
        <row r="3189">
          <cell r="A3189" t="str">
            <v>ENCHAPE ITALICA BEIGE 20x30 CRNA</v>
          </cell>
          <cell r="B3189">
            <v>2425</v>
          </cell>
          <cell r="C3189" t="str">
            <v>M2</v>
          </cell>
          <cell r="D3189">
            <v>27386</v>
          </cell>
          <cell r="E3189" t="str">
            <v>28501 BEIGE</v>
          </cell>
          <cell r="F3189">
            <v>40347</v>
          </cell>
          <cell r="G3189">
            <v>19990</v>
          </cell>
          <cell r="H3189">
            <v>1.37</v>
          </cell>
          <cell r="I3189">
            <v>43465</v>
          </cell>
        </row>
        <row r="3190">
          <cell r="A3190" t="str">
            <v>ENCHAPE JULIANA 20x30 CRNA (NO USAR)</v>
          </cell>
          <cell r="B3190">
            <v>2428</v>
          </cell>
          <cell r="C3190" t="str">
            <v>M2</v>
          </cell>
          <cell r="D3190">
            <v>27386</v>
          </cell>
          <cell r="E3190">
            <v>288139101</v>
          </cell>
          <cell r="F3190">
            <v>40347</v>
          </cell>
          <cell r="G3190">
            <v>19990</v>
          </cell>
          <cell r="H3190">
            <v>1.37</v>
          </cell>
          <cell r="I3190">
            <v>43465</v>
          </cell>
        </row>
        <row r="3191">
          <cell r="A3191" t="str">
            <v>ENCHAPE JULIANA BALNCO 20 x 30 CRNA</v>
          </cell>
          <cell r="B3191">
            <v>289</v>
          </cell>
          <cell r="C3191" t="str">
            <v>M2</v>
          </cell>
          <cell r="D3191">
            <v>27263</v>
          </cell>
          <cell r="E3191" t="str">
            <v>28821 BEIGE</v>
          </cell>
          <cell r="F3191">
            <v>40346</v>
          </cell>
          <cell r="G3191">
            <v>19900</v>
          </cell>
          <cell r="H3191">
            <v>1.37</v>
          </cell>
          <cell r="I3191">
            <v>43465</v>
          </cell>
        </row>
        <row r="3192">
          <cell r="A3192" t="str">
            <v>ENCHAPE LUGO 20.5X30.5 CORONA</v>
          </cell>
          <cell r="B3192">
            <v>2424</v>
          </cell>
          <cell r="C3192" t="str">
            <v>M2</v>
          </cell>
          <cell r="D3192">
            <v>29311</v>
          </cell>
          <cell r="E3192">
            <v>285139031</v>
          </cell>
          <cell r="F3192">
            <v>40347</v>
          </cell>
          <cell r="G3192">
            <v>21395.040000000001</v>
          </cell>
          <cell r="H3192">
            <v>1.37</v>
          </cell>
          <cell r="I3192">
            <v>43465</v>
          </cell>
        </row>
        <row r="3193">
          <cell r="A3193" t="str">
            <v>ENCHAPE LUMIK 25x35 CRNA</v>
          </cell>
          <cell r="B3193">
            <v>2859</v>
          </cell>
          <cell r="C3193" t="str">
            <v>M2</v>
          </cell>
          <cell r="D3193">
            <v>38346</v>
          </cell>
          <cell r="E3193" t="str">
            <v>35507 BEIGE</v>
          </cell>
          <cell r="F3193">
            <v>40347</v>
          </cell>
          <cell r="G3193">
            <v>27990</v>
          </cell>
          <cell r="H3193">
            <v>1.37</v>
          </cell>
          <cell r="I3193">
            <v>43465</v>
          </cell>
        </row>
        <row r="3194">
          <cell r="A3194" t="str">
            <v>ENCHAPE LUMIK BLANCO 25x35 CRNA</v>
          </cell>
          <cell r="B3194">
            <v>1902</v>
          </cell>
          <cell r="C3194" t="str">
            <v>M2</v>
          </cell>
          <cell r="D3194">
            <v>38346</v>
          </cell>
          <cell r="E3194" t="str">
            <v>35700 CREMA</v>
          </cell>
          <cell r="F3194">
            <v>40227</v>
          </cell>
          <cell r="G3194">
            <v>27990</v>
          </cell>
          <cell r="H3194">
            <v>1.37</v>
          </cell>
          <cell r="I3194">
            <v>43465</v>
          </cell>
        </row>
        <row r="3195">
          <cell r="A3195" t="str">
            <v>ENCHAPE MACEDONIA 25 x 25 CRNA</v>
          </cell>
          <cell r="B3195">
            <v>2679</v>
          </cell>
          <cell r="C3195" t="str">
            <v>M2</v>
          </cell>
          <cell r="D3195">
            <v>22570</v>
          </cell>
          <cell r="E3195">
            <v>256009001</v>
          </cell>
          <cell r="F3195">
            <v>42263</v>
          </cell>
          <cell r="G3195">
            <v>18500</v>
          </cell>
          <cell r="H3195">
            <v>1.22</v>
          </cell>
          <cell r="I3195">
            <v>43465</v>
          </cell>
        </row>
        <row r="3196">
          <cell r="A3196" t="str">
            <v>ENCHAPE MACEDONIA 25x35 CRNA</v>
          </cell>
          <cell r="B3196">
            <v>332</v>
          </cell>
          <cell r="C3196" t="str">
            <v>M2</v>
          </cell>
          <cell r="D3196">
            <v>20475</v>
          </cell>
          <cell r="E3196">
            <v>356009051</v>
          </cell>
          <cell r="F3196">
            <v>43222</v>
          </cell>
          <cell r="G3196">
            <v>19500</v>
          </cell>
          <cell r="H3196">
            <v>1.05</v>
          </cell>
          <cell r="I3196">
            <v>43465</v>
          </cell>
        </row>
        <row r="3197">
          <cell r="A3197" t="str">
            <v>ENCHAPE MURO NEVADA 45*30 CRNA</v>
          </cell>
          <cell r="B3197">
            <v>103327</v>
          </cell>
          <cell r="C3197" t="str">
            <v>M2</v>
          </cell>
          <cell r="D3197">
            <v>23980</v>
          </cell>
          <cell r="E3197">
            <v>0</v>
          </cell>
          <cell r="F3197">
            <v>42856</v>
          </cell>
          <cell r="G3197">
            <v>22000</v>
          </cell>
          <cell r="H3197">
            <v>1.0900000000000001</v>
          </cell>
          <cell r="I3197">
            <v>43465</v>
          </cell>
        </row>
        <row r="3198">
          <cell r="A3198" t="str">
            <v>ENCHAPE PARED COLOR 35x25CM)</v>
          </cell>
          <cell r="B3198">
            <v>1294</v>
          </cell>
          <cell r="C3198" t="str">
            <v>M2</v>
          </cell>
          <cell r="D3198">
            <v>20816</v>
          </cell>
          <cell r="E3198">
            <v>0</v>
          </cell>
          <cell r="F3198">
            <v>43193</v>
          </cell>
          <cell r="G3198">
            <v>19825</v>
          </cell>
          <cell r="H3198">
            <v>1.05</v>
          </cell>
          <cell r="I3198">
            <v>43465</v>
          </cell>
        </row>
        <row r="3199">
          <cell r="A3199" t="str">
            <v>ENCHAPE PRESTIGIO BALTICO 25x35 ITALIA</v>
          </cell>
          <cell r="B3199">
            <v>3940</v>
          </cell>
          <cell r="C3199" t="str">
            <v>M2</v>
          </cell>
          <cell r="D3199">
            <v>27693</v>
          </cell>
          <cell r="E3199">
            <v>0</v>
          </cell>
          <cell r="F3199">
            <v>40347</v>
          </cell>
          <cell r="G3199">
            <v>20214</v>
          </cell>
          <cell r="H3199">
            <v>1.37</v>
          </cell>
          <cell r="I3199">
            <v>43465</v>
          </cell>
        </row>
        <row r="3200">
          <cell r="A3200" t="str">
            <v>ENCHAPE TAMPICO BEIGE 20x30 CRNA</v>
          </cell>
          <cell r="B3200">
            <v>2744</v>
          </cell>
          <cell r="C3200" t="str">
            <v>M2</v>
          </cell>
          <cell r="D3200">
            <v>27386</v>
          </cell>
          <cell r="E3200">
            <v>288039001</v>
          </cell>
          <cell r="F3200">
            <v>40347</v>
          </cell>
          <cell r="G3200">
            <v>19990</v>
          </cell>
          <cell r="H3200">
            <v>1.37</v>
          </cell>
          <cell r="I3200">
            <v>43465</v>
          </cell>
        </row>
        <row r="3201">
          <cell r="A3201" t="str">
            <v>ENCHAPE TURQUI AZUL 25x25 CRNA</v>
          </cell>
          <cell r="B3201">
            <v>339</v>
          </cell>
          <cell r="C3201" t="str">
            <v>M2</v>
          </cell>
          <cell r="D3201">
            <v>42746</v>
          </cell>
          <cell r="E3201">
            <v>25601</v>
          </cell>
          <cell r="F3201">
            <v>40793</v>
          </cell>
          <cell r="G3201">
            <v>31900</v>
          </cell>
          <cell r="H3201">
            <v>1.34</v>
          </cell>
          <cell r="I3201">
            <v>43465</v>
          </cell>
        </row>
        <row r="3202">
          <cell r="A3202" t="str">
            <v>ENCHAPE VERACRUZ AZUL 20*30 CRNA</v>
          </cell>
          <cell r="B3202">
            <v>331</v>
          </cell>
          <cell r="C3202" t="str">
            <v>M2</v>
          </cell>
          <cell r="D3202">
            <v>30686</v>
          </cell>
          <cell r="E3202" t="str">
            <v>28807 BEIGE</v>
          </cell>
          <cell r="F3202">
            <v>40793</v>
          </cell>
          <cell r="G3202">
            <v>22900</v>
          </cell>
          <cell r="H3202">
            <v>1.34</v>
          </cell>
          <cell r="I3202">
            <v>43465</v>
          </cell>
        </row>
        <row r="3203">
          <cell r="A3203" t="str">
            <v>ENCHAPES,PISOS,ALFOMBRAS,PAPEL</v>
          </cell>
          <cell r="B3203">
            <v>6</v>
          </cell>
          <cell r="C3203">
            <v>0</v>
          </cell>
          <cell r="D3203" t="e">
            <v>#DIV/0!</v>
          </cell>
          <cell r="E3203">
            <v>0</v>
          </cell>
          <cell r="F3203">
            <v>0</v>
          </cell>
          <cell r="G3203">
            <v>0</v>
          </cell>
          <cell r="H3203" t="e">
            <v>#DIV/0!</v>
          </cell>
          <cell r="I3203">
            <v>43465</v>
          </cell>
        </row>
        <row r="3204">
          <cell r="A3204" t="str">
            <v>ENDURECEDOR COLPISA X 20</v>
          </cell>
          <cell r="B3204">
            <v>104216</v>
          </cell>
          <cell r="C3204" t="str">
            <v>gln</v>
          </cell>
          <cell r="D3204">
            <v>160765</v>
          </cell>
          <cell r="E3204">
            <v>0</v>
          </cell>
          <cell r="F3204">
            <v>41787</v>
          </cell>
          <cell r="G3204">
            <v>127591</v>
          </cell>
          <cell r="H3204">
            <v>1.26</v>
          </cell>
          <cell r="I3204">
            <v>43465</v>
          </cell>
        </row>
        <row r="3205">
          <cell r="A3205" t="str">
            <v>ENROLLADOR PARA MANTA TERMICA USO DE</v>
          </cell>
          <cell r="B3205">
            <v>106002</v>
          </cell>
          <cell r="C3205" t="str">
            <v>UNI</v>
          </cell>
          <cell r="D3205">
            <v>13475700</v>
          </cell>
          <cell r="E3205">
            <v>0</v>
          </cell>
          <cell r="F3205">
            <v>42671</v>
          </cell>
          <cell r="G3205">
            <v>11718000</v>
          </cell>
          <cell r="H3205">
            <v>1.1499999999999999</v>
          </cell>
          <cell r="I3205">
            <v>43465</v>
          </cell>
        </row>
        <row r="3206">
          <cell r="A3206" t="str">
            <v>ENSAYO (Prueba corte directo con veleta) SVT **</v>
          </cell>
          <cell r="B3206">
            <v>104198</v>
          </cell>
          <cell r="C3206" t="str">
            <v>UNI</v>
          </cell>
          <cell r="D3206">
            <v>132373</v>
          </cell>
          <cell r="E3206">
            <v>0</v>
          </cell>
          <cell r="F3206">
            <v>42801</v>
          </cell>
          <cell r="G3206">
            <v>121443</v>
          </cell>
          <cell r="H3206">
            <v>1.0900000000000001</v>
          </cell>
          <cell r="I3206">
            <v>43465</v>
          </cell>
        </row>
        <row r="3207">
          <cell r="A3207" t="str">
            <v>ENSAYO (Prueba estandar de penetración) SPT **</v>
          </cell>
          <cell r="B3207">
            <v>104197</v>
          </cell>
          <cell r="C3207" t="str">
            <v>UNI</v>
          </cell>
          <cell r="D3207">
            <v>98702</v>
          </cell>
          <cell r="E3207">
            <v>0</v>
          </cell>
          <cell r="F3207">
            <v>43168</v>
          </cell>
          <cell r="G3207">
            <v>94002</v>
          </cell>
          <cell r="H3207">
            <v>1.05</v>
          </cell>
          <cell r="I3207">
            <v>43465</v>
          </cell>
        </row>
        <row r="3208">
          <cell r="A3208" t="str">
            <v>ENSAYO (Prueba penetración dinámica cono)</v>
          </cell>
          <cell r="B3208">
            <v>100862</v>
          </cell>
          <cell r="C3208" t="str">
            <v>UNI</v>
          </cell>
          <cell r="D3208">
            <v>48731</v>
          </cell>
          <cell r="E3208">
            <v>0</v>
          </cell>
          <cell r="F3208">
            <v>43172</v>
          </cell>
          <cell r="G3208">
            <v>46410</v>
          </cell>
          <cell r="H3208">
            <v>1.05</v>
          </cell>
          <cell r="I3208">
            <v>43465</v>
          </cell>
        </row>
        <row r="3209">
          <cell r="A3209" t="str">
            <v>ENSAYO ABSORCION EN BLOQUES HUECOS</v>
          </cell>
          <cell r="B3209">
            <v>100914</v>
          </cell>
          <cell r="C3209" t="str">
            <v>UNI</v>
          </cell>
          <cell r="D3209">
            <v>27144</v>
          </cell>
          <cell r="E3209">
            <v>0</v>
          </cell>
          <cell r="F3209">
            <v>41155</v>
          </cell>
          <cell r="G3209">
            <v>20880</v>
          </cell>
          <cell r="H3209">
            <v>1.3</v>
          </cell>
          <cell r="I3209">
            <v>43465</v>
          </cell>
        </row>
        <row r="3210">
          <cell r="A3210" t="str">
            <v>ENSAYO ACELEROGRAMAS</v>
          </cell>
          <cell r="B3210">
            <v>100868</v>
          </cell>
          <cell r="C3210" t="str">
            <v>UNI</v>
          </cell>
          <cell r="D3210">
            <v>136806</v>
          </cell>
          <cell r="E3210">
            <v>0</v>
          </cell>
          <cell r="F3210">
            <v>39549</v>
          </cell>
          <cell r="G3210">
            <v>93065</v>
          </cell>
          <cell r="H3210">
            <v>1.47</v>
          </cell>
          <cell r="I3210">
            <v>43465</v>
          </cell>
        </row>
        <row r="3211">
          <cell r="A3211" t="str">
            <v>ENSAYO ADHERENCIA A TENSION pintura</v>
          </cell>
          <cell r="B3211">
            <v>100933</v>
          </cell>
          <cell r="C3211" t="str">
            <v>UNI</v>
          </cell>
          <cell r="D3211">
            <v>70781</v>
          </cell>
          <cell r="E3211">
            <v>0</v>
          </cell>
          <cell r="F3211">
            <v>43235</v>
          </cell>
          <cell r="G3211">
            <v>67410</v>
          </cell>
          <cell r="H3211">
            <v>1.05</v>
          </cell>
          <cell r="I3211">
            <v>43465</v>
          </cell>
        </row>
        <row r="3212">
          <cell r="A3212" t="str">
            <v>ENSAYO ADHERENCIA PINTURA CON CINTA**</v>
          </cell>
          <cell r="B3212">
            <v>101520</v>
          </cell>
          <cell r="C3212" t="str">
            <v>UNI</v>
          </cell>
          <cell r="D3212">
            <v>70781</v>
          </cell>
          <cell r="E3212">
            <v>0</v>
          </cell>
          <cell r="F3212">
            <v>43174</v>
          </cell>
          <cell r="G3212">
            <v>67410</v>
          </cell>
          <cell r="H3212">
            <v>1.05</v>
          </cell>
          <cell r="I3212">
            <v>43465</v>
          </cell>
        </row>
        <row r="3213">
          <cell r="A3213" t="str">
            <v>ENSAYO ANÁLISIS COMPACTACIÓN SUELO</v>
          </cell>
          <cell r="B3213">
            <v>100879</v>
          </cell>
          <cell r="C3213" t="str">
            <v>UNI</v>
          </cell>
          <cell r="D3213">
            <v>107561</v>
          </cell>
          <cell r="E3213">
            <v>0</v>
          </cell>
          <cell r="F3213">
            <v>43172</v>
          </cell>
          <cell r="G3213">
            <v>102439</v>
          </cell>
          <cell r="H3213">
            <v>1.05</v>
          </cell>
          <cell r="I3213">
            <v>43465</v>
          </cell>
        </row>
        <row r="3214">
          <cell r="A3214" t="str">
            <v>ENSAYO ANGULO DE FRICCION Y COHESION</v>
          </cell>
          <cell r="B3214">
            <v>100880</v>
          </cell>
          <cell r="C3214" t="str">
            <v>UNI</v>
          </cell>
          <cell r="D3214">
            <v>424560</v>
          </cell>
          <cell r="E3214">
            <v>0</v>
          </cell>
          <cell r="F3214">
            <v>42087</v>
          </cell>
          <cell r="G3214">
            <v>348000</v>
          </cell>
          <cell r="H3214">
            <v>1.22</v>
          </cell>
          <cell r="I3214">
            <v>43465</v>
          </cell>
        </row>
        <row r="3215">
          <cell r="A3215" t="str">
            <v>Ensayo azul de metileno (cantidad arcilla)</v>
          </cell>
          <cell r="B3215">
            <v>104989</v>
          </cell>
          <cell r="C3215" t="str">
            <v>UNI</v>
          </cell>
          <cell r="D3215">
            <v>161856</v>
          </cell>
          <cell r="E3215">
            <v>0</v>
          </cell>
          <cell r="F3215">
            <v>43172</v>
          </cell>
          <cell r="G3215">
            <v>154149</v>
          </cell>
          <cell r="H3215">
            <v>1.05</v>
          </cell>
          <cell r="I3215">
            <v>43465</v>
          </cell>
        </row>
        <row r="3216">
          <cell r="A3216" t="str">
            <v>ENSAYO CALIDAD DEL</v>
          </cell>
          <cell r="B3216">
            <v>100836</v>
          </cell>
          <cell r="C3216" t="str">
            <v>UNI</v>
          </cell>
          <cell r="D3216">
            <v>9371</v>
          </cell>
          <cell r="E3216">
            <v>0</v>
          </cell>
          <cell r="F3216">
            <v>43167</v>
          </cell>
          <cell r="G3216">
            <v>8925</v>
          </cell>
          <cell r="H3216">
            <v>1.05</v>
          </cell>
          <cell r="I3216">
            <v>43465</v>
          </cell>
        </row>
        <row r="3217">
          <cell r="A3217" t="str">
            <v>ENSAYO CALIDAD DEL ACERO &lt;= 1"</v>
          </cell>
          <cell r="B3217">
            <v>100897</v>
          </cell>
          <cell r="C3217" t="str">
            <v>UNI</v>
          </cell>
          <cell r="D3217">
            <v>197325</v>
          </cell>
          <cell r="E3217">
            <v>0</v>
          </cell>
          <cell r="F3217">
            <v>43172</v>
          </cell>
          <cell r="G3217">
            <v>187929</v>
          </cell>
          <cell r="H3217">
            <v>1.05</v>
          </cell>
          <cell r="I3217">
            <v>43465</v>
          </cell>
        </row>
        <row r="3218">
          <cell r="A3218" t="str">
            <v>ENSAYO CALIDAD DEL ADOQUIN(MODULO DE</v>
          </cell>
          <cell r="B3218">
            <v>100898</v>
          </cell>
          <cell r="C3218" t="str">
            <v>UNI</v>
          </cell>
          <cell r="D3218">
            <v>26487</v>
          </cell>
          <cell r="E3218">
            <v>0</v>
          </cell>
          <cell r="F3218">
            <v>43172</v>
          </cell>
          <cell r="G3218">
            <v>25226</v>
          </cell>
          <cell r="H3218">
            <v>1.05</v>
          </cell>
          <cell r="I3218">
            <v>43465</v>
          </cell>
        </row>
        <row r="3219">
          <cell r="A3219" t="str">
            <v>ENSAYO CBR EN CAMPO</v>
          </cell>
          <cell r="B3219">
            <v>100887</v>
          </cell>
          <cell r="C3219" t="str">
            <v>UNI</v>
          </cell>
          <cell r="D3219">
            <v>232012</v>
          </cell>
          <cell r="E3219">
            <v>0</v>
          </cell>
          <cell r="F3219">
            <v>43327</v>
          </cell>
          <cell r="G3219">
            <v>220964</v>
          </cell>
          <cell r="H3219">
            <v>1.05</v>
          </cell>
          <cell r="I3219">
            <v>43465</v>
          </cell>
        </row>
        <row r="3220">
          <cell r="A3220" t="str">
            <v>ENSAYO CBR MATERIAL GRANULAR INCLUYE</v>
          </cell>
          <cell r="B3220">
            <v>100883</v>
          </cell>
          <cell r="C3220" t="str">
            <v>UNI</v>
          </cell>
          <cell r="D3220">
            <v>250383</v>
          </cell>
          <cell r="E3220">
            <v>0</v>
          </cell>
          <cell r="F3220">
            <v>43172</v>
          </cell>
          <cell r="G3220">
            <v>238460</v>
          </cell>
          <cell r="H3220">
            <v>1.05</v>
          </cell>
          <cell r="I3220">
            <v>43465</v>
          </cell>
        </row>
        <row r="3221">
          <cell r="A3221" t="str">
            <v>ENSAYO CBR MUESTRA INALTERADA CON</v>
          </cell>
          <cell r="B3221">
            <v>100881</v>
          </cell>
          <cell r="C3221" t="str">
            <v>UNI</v>
          </cell>
          <cell r="D3221">
            <v>130476</v>
          </cell>
          <cell r="E3221">
            <v>0</v>
          </cell>
          <cell r="F3221">
            <v>43231</v>
          </cell>
          <cell r="G3221">
            <v>124263</v>
          </cell>
          <cell r="H3221">
            <v>1.05</v>
          </cell>
          <cell r="I3221">
            <v>43465</v>
          </cell>
        </row>
        <row r="3222">
          <cell r="A3222" t="str">
            <v>ENSAYO CBR MUESTRA INALTERADA SIN</v>
          </cell>
          <cell r="B3222">
            <v>100882</v>
          </cell>
          <cell r="C3222" t="str">
            <v>UNI</v>
          </cell>
          <cell r="D3222">
            <v>88851</v>
          </cell>
          <cell r="E3222">
            <v>0</v>
          </cell>
          <cell r="F3222">
            <v>42863</v>
          </cell>
          <cell r="G3222">
            <v>81515</v>
          </cell>
          <cell r="H3222">
            <v>1.0900000000000001</v>
          </cell>
          <cell r="I3222">
            <v>43465</v>
          </cell>
        </row>
        <row r="3223">
          <cell r="A3223" t="str">
            <v>ENSAYO COLUMNA RESONANTE</v>
          </cell>
          <cell r="B3223">
            <v>100867</v>
          </cell>
          <cell r="C3223" t="str">
            <v>UNI</v>
          </cell>
          <cell r="D3223">
            <v>1278633</v>
          </cell>
          <cell r="E3223">
            <v>0</v>
          </cell>
          <cell r="F3223">
            <v>39916</v>
          </cell>
          <cell r="G3223">
            <v>919880</v>
          </cell>
          <cell r="H3223">
            <v>1.39</v>
          </cell>
          <cell r="I3223">
            <v>43465</v>
          </cell>
        </row>
        <row r="3224">
          <cell r="A3224" t="str">
            <v>ENSAYO COMP. 1 PROBETA ESTAB. MARSHALL</v>
          </cell>
          <cell r="B3224">
            <v>101457</v>
          </cell>
          <cell r="C3224" t="str">
            <v>UNI</v>
          </cell>
          <cell r="D3224">
            <v>41927</v>
          </cell>
          <cell r="E3224">
            <v>0</v>
          </cell>
          <cell r="F3224">
            <v>43172</v>
          </cell>
          <cell r="G3224">
            <v>39930</v>
          </cell>
          <cell r="H3224">
            <v>1.05</v>
          </cell>
          <cell r="I3224">
            <v>43465</v>
          </cell>
        </row>
        <row r="3225">
          <cell r="A3225" t="str">
            <v>ENSAYO compresión de muretes (superior a una</v>
          </cell>
          <cell r="B3225">
            <v>100900</v>
          </cell>
          <cell r="C3225" t="str">
            <v>UNI</v>
          </cell>
          <cell r="D3225">
            <v>96014</v>
          </cell>
          <cell r="E3225">
            <v>0</v>
          </cell>
          <cell r="F3225">
            <v>43172</v>
          </cell>
          <cell r="G3225">
            <v>91442</v>
          </cell>
          <cell r="H3225">
            <v>1.05</v>
          </cell>
          <cell r="I3225">
            <v>43465</v>
          </cell>
        </row>
        <row r="3226">
          <cell r="A3226" t="str">
            <v>ENSAYO COMPRESION EN BLOQUES HUECOS</v>
          </cell>
          <cell r="B3226">
            <v>100913</v>
          </cell>
          <cell r="C3226" t="str">
            <v>UNI</v>
          </cell>
          <cell r="D3226">
            <v>27144</v>
          </cell>
          <cell r="E3226">
            <v>0</v>
          </cell>
          <cell r="F3226">
            <v>41155</v>
          </cell>
          <cell r="G3226">
            <v>20880</v>
          </cell>
          <cell r="H3226">
            <v>1.3</v>
          </cell>
          <cell r="I3226">
            <v>43465</v>
          </cell>
        </row>
        <row r="3227">
          <cell r="A3227" t="str">
            <v>ENSAYO COMPRESION INCONFINADA EN</v>
          </cell>
          <cell r="B3227">
            <v>100873</v>
          </cell>
          <cell r="C3227" t="str">
            <v>UNI</v>
          </cell>
          <cell r="D3227">
            <v>67098</v>
          </cell>
          <cell r="E3227">
            <v>0</v>
          </cell>
          <cell r="F3227">
            <v>43168</v>
          </cell>
          <cell r="G3227">
            <v>63903</v>
          </cell>
          <cell r="H3227">
            <v>1.05</v>
          </cell>
          <cell r="I3227">
            <v>43465</v>
          </cell>
        </row>
        <row r="3228">
          <cell r="A3228" t="str">
            <v>ENSAYO COMPRESION INCONFINADA EN</v>
          </cell>
          <cell r="B3228">
            <v>100874</v>
          </cell>
          <cell r="C3228" t="str">
            <v>UNI</v>
          </cell>
          <cell r="D3228">
            <v>45240</v>
          </cell>
          <cell r="E3228">
            <v>0</v>
          </cell>
          <cell r="F3228">
            <v>41155</v>
          </cell>
          <cell r="G3228">
            <v>34800</v>
          </cell>
          <cell r="H3228">
            <v>1.3</v>
          </cell>
          <cell r="I3228">
            <v>43465</v>
          </cell>
        </row>
        <row r="3229">
          <cell r="A3229" t="str">
            <v>ENSAYO CONSOLIDACION LENTA</v>
          </cell>
          <cell r="B3229">
            <v>100871</v>
          </cell>
          <cell r="C3229" t="str">
            <v>UNI</v>
          </cell>
          <cell r="D3229">
            <v>572151</v>
          </cell>
          <cell r="E3229">
            <v>0</v>
          </cell>
          <cell r="F3229">
            <v>43167</v>
          </cell>
          <cell r="G3229">
            <v>544906</v>
          </cell>
          <cell r="H3229">
            <v>1.05</v>
          </cell>
          <cell r="I3229">
            <v>43465</v>
          </cell>
        </row>
        <row r="3230">
          <cell r="A3230" t="str">
            <v>ENSAYO CONSOLIDACION RAPIDA</v>
          </cell>
          <cell r="B3230">
            <v>100872</v>
          </cell>
          <cell r="C3230" t="str">
            <v>UNI</v>
          </cell>
          <cell r="D3230">
            <v>255399</v>
          </cell>
          <cell r="E3230">
            <v>0</v>
          </cell>
          <cell r="F3230">
            <v>42863</v>
          </cell>
          <cell r="G3230">
            <v>234311</v>
          </cell>
          <cell r="H3230">
            <v>1.0900000000000001</v>
          </cell>
          <cell r="I3230">
            <v>43465</v>
          </cell>
        </row>
        <row r="3231">
          <cell r="A3231" t="str">
            <v>ENSAYO CONSULTA SISMICA</v>
          </cell>
          <cell r="B3231">
            <v>100869</v>
          </cell>
          <cell r="C3231" t="str">
            <v>UNI</v>
          </cell>
          <cell r="D3231">
            <v>36116</v>
          </cell>
          <cell r="E3231">
            <v>0</v>
          </cell>
          <cell r="F3231">
            <v>39549</v>
          </cell>
          <cell r="G3231">
            <v>24569</v>
          </cell>
          <cell r="H3231">
            <v>1.47</v>
          </cell>
          <cell r="I3231">
            <v>43465</v>
          </cell>
        </row>
        <row r="3232">
          <cell r="A3232" t="str">
            <v>ENSAYO CONTENIDO DE ARCILLA</v>
          </cell>
          <cell r="B3232">
            <v>100904</v>
          </cell>
          <cell r="C3232" t="str">
            <v>UNI</v>
          </cell>
          <cell r="D3232">
            <v>34986</v>
          </cell>
          <cell r="E3232">
            <v>0</v>
          </cell>
          <cell r="F3232">
            <v>43378</v>
          </cell>
          <cell r="G3232">
            <v>33320</v>
          </cell>
          <cell r="H3232">
            <v>1.05</v>
          </cell>
          <cell r="I3232">
            <v>43465</v>
          </cell>
        </row>
        <row r="3233">
          <cell r="A3233" t="str">
            <v>ENSAYO CONTENIDO DE ASFALTO Y</v>
          </cell>
          <cell r="B3233">
            <v>100890</v>
          </cell>
          <cell r="C3233" t="str">
            <v>UNI</v>
          </cell>
          <cell r="D3233">
            <v>126851</v>
          </cell>
          <cell r="E3233">
            <v>0</v>
          </cell>
          <cell r="F3233">
            <v>43172</v>
          </cell>
          <cell r="G3233">
            <v>120810</v>
          </cell>
          <cell r="H3233">
            <v>1.05</v>
          </cell>
          <cell r="I3233">
            <v>43465</v>
          </cell>
        </row>
        <row r="3234">
          <cell r="A3234" t="str">
            <v>ENSAYO CONTENIDO DE MATERIA ORGANICA</v>
          </cell>
          <cell r="B3234">
            <v>100905</v>
          </cell>
          <cell r="C3234" t="str">
            <v>UNI</v>
          </cell>
          <cell r="D3234">
            <v>32385</v>
          </cell>
          <cell r="E3234">
            <v>0</v>
          </cell>
          <cell r="F3234">
            <v>43327</v>
          </cell>
          <cell r="G3234">
            <v>30843</v>
          </cell>
          <cell r="H3234">
            <v>1.05</v>
          </cell>
          <cell r="I3234">
            <v>43465</v>
          </cell>
        </row>
        <row r="3235">
          <cell r="A3235" t="str">
            <v>ENSAYO CONTENIDO DE MATERIA ORGANICA</v>
          </cell>
          <cell r="B3235">
            <v>100864</v>
          </cell>
          <cell r="C3235" t="str">
            <v>UNI</v>
          </cell>
          <cell r="D3235">
            <v>46232</v>
          </cell>
          <cell r="E3235">
            <v>0</v>
          </cell>
          <cell r="F3235">
            <v>43172</v>
          </cell>
          <cell r="G3235">
            <v>44030</v>
          </cell>
          <cell r="H3235">
            <v>1.05</v>
          </cell>
          <cell r="I3235">
            <v>43465</v>
          </cell>
        </row>
        <row r="3236">
          <cell r="A3236" t="str">
            <v>ENSAYO CORTE DIRECTO M. COHESIVO CD</v>
          </cell>
          <cell r="B3236">
            <v>101396</v>
          </cell>
          <cell r="C3236" t="str">
            <v>UNI</v>
          </cell>
          <cell r="D3236">
            <v>392683</v>
          </cell>
          <cell r="E3236">
            <v>0</v>
          </cell>
          <cell r="F3236">
            <v>41093</v>
          </cell>
          <cell r="G3236">
            <v>302064</v>
          </cell>
          <cell r="H3236">
            <v>1.3</v>
          </cell>
          <cell r="I3236">
            <v>43465</v>
          </cell>
        </row>
        <row r="3237">
          <cell r="A3237" t="str">
            <v>ENSAYO CORTE DIRECTO M. COHESIVO CU</v>
          </cell>
          <cell r="B3237">
            <v>101395</v>
          </cell>
          <cell r="C3237" t="str">
            <v>UNI</v>
          </cell>
          <cell r="D3237">
            <v>408392</v>
          </cell>
          <cell r="E3237">
            <v>0</v>
          </cell>
          <cell r="F3237">
            <v>42863</v>
          </cell>
          <cell r="G3237">
            <v>374672</v>
          </cell>
          <cell r="H3237">
            <v>1.0900000000000001</v>
          </cell>
          <cell r="I3237">
            <v>43465</v>
          </cell>
        </row>
        <row r="3238">
          <cell r="A3238" t="str">
            <v>ENSAYO CORTE DIRECTO M. COHESIVO UU</v>
          </cell>
          <cell r="B3238">
            <v>101397</v>
          </cell>
          <cell r="C3238" t="str">
            <v>UNI</v>
          </cell>
          <cell r="D3238">
            <v>508544</v>
          </cell>
          <cell r="E3238">
            <v>0</v>
          </cell>
          <cell r="F3238">
            <v>40359</v>
          </cell>
          <cell r="G3238">
            <v>371200</v>
          </cell>
          <cell r="H3238">
            <v>1.37</v>
          </cell>
          <cell r="I3238">
            <v>43465</v>
          </cell>
        </row>
        <row r="3239">
          <cell r="A3239" t="str">
            <v>ENSAYO DE CARBONATACION</v>
          </cell>
          <cell r="B3239">
            <v>100902</v>
          </cell>
          <cell r="C3239" t="str">
            <v>UNI</v>
          </cell>
          <cell r="D3239">
            <v>44969</v>
          </cell>
          <cell r="E3239">
            <v>0</v>
          </cell>
          <cell r="F3239">
            <v>43168</v>
          </cell>
          <cell r="G3239">
            <v>42828</v>
          </cell>
          <cell r="H3239">
            <v>1.05</v>
          </cell>
          <cell r="I3239">
            <v>43465</v>
          </cell>
        </row>
        <row r="3240">
          <cell r="A3240" t="str">
            <v>ENSAYO DE CILINDRO DE 24 HORAS DE EDAD</v>
          </cell>
          <cell r="B3240">
            <v>3586</v>
          </cell>
          <cell r="C3240" t="str">
            <v>UNI</v>
          </cell>
          <cell r="D3240">
            <v>4865</v>
          </cell>
          <cell r="E3240">
            <v>0</v>
          </cell>
          <cell r="F3240">
            <v>42801</v>
          </cell>
          <cell r="G3240">
            <v>4463</v>
          </cell>
          <cell r="H3240">
            <v>1.0900000000000001</v>
          </cell>
          <cell r="I3240">
            <v>43465</v>
          </cell>
        </row>
        <row r="3241">
          <cell r="A3241" t="str">
            <v>ENSAYO DE COMPRESIÓN EN ADOQUIN</v>
          </cell>
          <cell r="B3241">
            <v>104396</v>
          </cell>
          <cell r="C3241" t="str">
            <v>UNI</v>
          </cell>
          <cell r="D3241">
            <v>27198</v>
          </cell>
          <cell r="E3241">
            <v>0</v>
          </cell>
          <cell r="F3241">
            <v>43172</v>
          </cell>
          <cell r="G3241">
            <v>25903</v>
          </cell>
          <cell r="H3241">
            <v>1.05</v>
          </cell>
          <cell r="I3241">
            <v>43465</v>
          </cell>
        </row>
        <row r="3242">
          <cell r="A3242" t="str">
            <v>ENSAYO DE DENSIDAD EN NUCLEO DE</v>
          </cell>
          <cell r="B3242">
            <v>104393</v>
          </cell>
          <cell r="C3242" t="str">
            <v>UNI</v>
          </cell>
          <cell r="D3242">
            <v>39026</v>
          </cell>
          <cell r="E3242">
            <v>0</v>
          </cell>
          <cell r="F3242">
            <v>43172</v>
          </cell>
          <cell r="G3242">
            <v>37168</v>
          </cell>
          <cell r="H3242">
            <v>1.05</v>
          </cell>
          <cell r="I3242">
            <v>43465</v>
          </cell>
        </row>
        <row r="3243">
          <cell r="A3243" t="str">
            <v>ENSAYO DE DOBLADO EN BARRAS DE ACERO</v>
          </cell>
          <cell r="B3243">
            <v>3589</v>
          </cell>
          <cell r="C3243" t="str">
            <v>UNI</v>
          </cell>
          <cell r="D3243">
            <v>125204</v>
          </cell>
          <cell r="E3243">
            <v>0</v>
          </cell>
          <cell r="F3243">
            <v>43378</v>
          </cell>
          <cell r="G3243">
            <v>119242</v>
          </cell>
          <cell r="H3243">
            <v>1.05</v>
          </cell>
          <cell r="I3243">
            <v>43465</v>
          </cell>
        </row>
        <row r="3244">
          <cell r="A3244" t="str">
            <v>ENSAYO DE FLEXION EN ADOQUIN</v>
          </cell>
          <cell r="B3244">
            <v>104395</v>
          </cell>
          <cell r="C3244" t="str">
            <v>UNI</v>
          </cell>
          <cell r="D3244">
            <v>34241</v>
          </cell>
          <cell r="E3244">
            <v>0</v>
          </cell>
          <cell r="F3244">
            <v>43172</v>
          </cell>
          <cell r="G3244">
            <v>32610</v>
          </cell>
          <cell r="H3244">
            <v>1.05</v>
          </cell>
          <cell r="I3244">
            <v>43465</v>
          </cell>
        </row>
        <row r="3245">
          <cell r="A3245" t="str">
            <v>ENSAYO DE NUCLEOS DE CONCRETO</v>
          </cell>
          <cell r="B3245">
            <v>100925</v>
          </cell>
          <cell r="C3245" t="str">
            <v>UNI</v>
          </cell>
          <cell r="D3245">
            <v>33112</v>
          </cell>
          <cell r="E3245">
            <v>0</v>
          </cell>
          <cell r="F3245">
            <v>43172</v>
          </cell>
          <cell r="G3245">
            <v>31535</v>
          </cell>
          <cell r="H3245">
            <v>1.05</v>
          </cell>
          <cell r="I3245">
            <v>43465</v>
          </cell>
        </row>
        <row r="3246">
          <cell r="A3246" t="str">
            <v>ENSAYO DE PERMEABILIDAD EN CAMPO Y</v>
          </cell>
          <cell r="B3246">
            <v>104401</v>
          </cell>
          <cell r="C3246" t="str">
            <v>UNI</v>
          </cell>
          <cell r="D3246">
            <v>214022</v>
          </cell>
          <cell r="E3246">
            <v>0</v>
          </cell>
          <cell r="F3246">
            <v>42800</v>
          </cell>
          <cell r="G3246">
            <v>196350</v>
          </cell>
          <cell r="H3246">
            <v>1.0900000000000001</v>
          </cell>
          <cell r="I3246">
            <v>43465</v>
          </cell>
        </row>
        <row r="3247">
          <cell r="A3247" t="str">
            <v>ENSAYO DE POROSIDAD CONCRETO</v>
          </cell>
          <cell r="B3247">
            <v>100930</v>
          </cell>
          <cell r="C3247" t="str">
            <v>UNI</v>
          </cell>
          <cell r="D3247">
            <v>75400</v>
          </cell>
          <cell r="E3247">
            <v>0</v>
          </cell>
          <cell r="F3247">
            <v>41155</v>
          </cell>
          <cell r="G3247">
            <v>58000</v>
          </cell>
          <cell r="H3247">
            <v>1.3</v>
          </cell>
          <cell r="I3247">
            <v>43465</v>
          </cell>
        </row>
        <row r="3248">
          <cell r="A3248" t="str">
            <v>ENSAYO DE TINTAS PENETRANTES</v>
          </cell>
          <cell r="B3248">
            <v>107068</v>
          </cell>
          <cell r="C3248" t="str">
            <v>DIA</v>
          </cell>
          <cell r="D3248">
            <v>616657</v>
          </cell>
          <cell r="E3248">
            <v>0</v>
          </cell>
          <cell r="F3248">
            <v>43391</v>
          </cell>
          <cell r="G3248">
            <v>587292</v>
          </cell>
          <cell r="H3248">
            <v>1.05</v>
          </cell>
          <cell r="I3248">
            <v>43465</v>
          </cell>
        </row>
        <row r="3249">
          <cell r="A3249" t="str">
            <v>ENSAYO DE ULTRASONIDO PHASED ARRAY</v>
          </cell>
          <cell r="B3249">
            <v>107069</v>
          </cell>
          <cell r="C3249" t="str">
            <v>ML</v>
          </cell>
          <cell r="D3249">
            <v>928261</v>
          </cell>
          <cell r="E3249">
            <v>0</v>
          </cell>
          <cell r="F3249">
            <v>43391</v>
          </cell>
          <cell r="G3249">
            <v>884058</v>
          </cell>
          <cell r="H3249">
            <v>1.05</v>
          </cell>
          <cell r="I3249">
            <v>43465</v>
          </cell>
        </row>
        <row r="3250">
          <cell r="A3250" t="str">
            <v>ENSAYO DE VELOCIDAD DE INFILTRACIÓN EN</v>
          </cell>
          <cell r="B3250">
            <v>104402</v>
          </cell>
          <cell r="C3250" t="str">
            <v>UNI</v>
          </cell>
          <cell r="D3250">
            <v>624750</v>
          </cell>
          <cell r="E3250">
            <v>0</v>
          </cell>
          <cell r="F3250">
            <v>43244</v>
          </cell>
          <cell r="G3250">
            <v>595000</v>
          </cell>
          <cell r="H3250">
            <v>1.05</v>
          </cell>
          <cell r="I3250">
            <v>43465</v>
          </cell>
        </row>
        <row r="3251">
          <cell r="A3251" t="str">
            <v>ENSAYO DENSIDAD CONCRETO</v>
          </cell>
          <cell r="B3251">
            <v>100929</v>
          </cell>
          <cell r="C3251" t="str">
            <v>UNI</v>
          </cell>
          <cell r="D3251">
            <v>75400</v>
          </cell>
          <cell r="E3251">
            <v>0</v>
          </cell>
          <cell r="F3251">
            <v>41155</v>
          </cell>
          <cell r="G3251">
            <v>58000</v>
          </cell>
          <cell r="H3251">
            <v>1.3</v>
          </cell>
          <cell r="I3251">
            <v>43465</v>
          </cell>
        </row>
        <row r="3252">
          <cell r="A3252" t="str">
            <v>ENSAYO DENSIDAD EN ARENAS Y GRAVAS</v>
          </cell>
          <cell r="B3252">
            <v>100903</v>
          </cell>
          <cell r="C3252" t="str">
            <v>UNI</v>
          </cell>
          <cell r="D3252">
            <v>32894</v>
          </cell>
          <cell r="E3252">
            <v>0</v>
          </cell>
          <cell r="F3252">
            <v>43172</v>
          </cell>
          <cell r="G3252">
            <v>31328</v>
          </cell>
          <cell r="H3252">
            <v>1.05</v>
          </cell>
          <cell r="I3252">
            <v>43465</v>
          </cell>
        </row>
        <row r="3253">
          <cell r="A3253" t="str">
            <v>ENSAYO DENSIDAD EN TERRENO CON</v>
          </cell>
          <cell r="B3253">
            <v>100934</v>
          </cell>
          <cell r="C3253" t="str">
            <v>UNI</v>
          </cell>
          <cell r="D3253">
            <v>55041</v>
          </cell>
          <cell r="E3253">
            <v>0</v>
          </cell>
          <cell r="F3253">
            <v>43167</v>
          </cell>
          <cell r="G3253">
            <v>52420</v>
          </cell>
          <cell r="H3253">
            <v>1.05</v>
          </cell>
          <cell r="I3253">
            <v>43465</v>
          </cell>
        </row>
        <row r="3254">
          <cell r="A3254" t="str">
            <v>ENSAYO DESGASTE MAQUINA DE LOS</v>
          </cell>
          <cell r="B3254">
            <v>100906</v>
          </cell>
          <cell r="C3254" t="str">
            <v>UNI</v>
          </cell>
          <cell r="D3254">
            <v>113590</v>
          </cell>
          <cell r="E3254">
            <v>0</v>
          </cell>
          <cell r="F3254">
            <v>43167</v>
          </cell>
          <cell r="G3254">
            <v>108181</v>
          </cell>
          <cell r="H3254">
            <v>1.05</v>
          </cell>
          <cell r="I3254">
            <v>43465</v>
          </cell>
        </row>
        <row r="3255">
          <cell r="A3255" t="str">
            <v>ENSAYO DESGASTE MAQUINA DE LOS</v>
          </cell>
          <cell r="B3255">
            <v>100885</v>
          </cell>
          <cell r="C3255" t="str">
            <v>UNI</v>
          </cell>
          <cell r="D3255">
            <v>135298</v>
          </cell>
          <cell r="E3255">
            <v>0</v>
          </cell>
          <cell r="F3255">
            <v>43180</v>
          </cell>
          <cell r="G3255">
            <v>128855</v>
          </cell>
          <cell r="H3255">
            <v>1.05</v>
          </cell>
          <cell r="I3255">
            <v>43465</v>
          </cell>
        </row>
        <row r="3256">
          <cell r="A3256" t="str">
            <v>ENSAYO DOWN HOLE (0-50m) uniandes</v>
          </cell>
          <cell r="B3256">
            <v>101382</v>
          </cell>
          <cell r="C3256" t="str">
            <v>UNI</v>
          </cell>
          <cell r="D3256">
            <v>1123120</v>
          </cell>
          <cell r="E3256">
            <v>0</v>
          </cell>
          <cell r="F3256">
            <v>39916</v>
          </cell>
          <cell r="G3256">
            <v>808000</v>
          </cell>
          <cell r="H3256">
            <v>1.39</v>
          </cell>
          <cell r="I3256">
            <v>43465</v>
          </cell>
        </row>
        <row r="3257">
          <cell r="A3257" t="str">
            <v>ENSAYO DOWN HOLE (50-100m) uniandes</v>
          </cell>
          <cell r="B3257">
            <v>101383</v>
          </cell>
          <cell r="C3257" t="str">
            <v>UNI</v>
          </cell>
          <cell r="D3257">
            <v>1495640</v>
          </cell>
          <cell r="E3257">
            <v>0</v>
          </cell>
          <cell r="F3257">
            <v>39916</v>
          </cell>
          <cell r="G3257">
            <v>1076000</v>
          </cell>
          <cell r="H3257">
            <v>1.39</v>
          </cell>
          <cell r="I3257">
            <v>43465</v>
          </cell>
        </row>
        <row r="3258">
          <cell r="A3258" t="str">
            <v>ENSAYO ECOMETRO ESPESOR PINTURA **</v>
          </cell>
          <cell r="B3258">
            <v>101525</v>
          </cell>
          <cell r="C3258" t="str">
            <v>UNI</v>
          </cell>
          <cell r="D3258">
            <v>70781</v>
          </cell>
          <cell r="E3258">
            <v>0</v>
          </cell>
          <cell r="F3258">
            <v>43181</v>
          </cell>
          <cell r="G3258">
            <v>67410</v>
          </cell>
          <cell r="H3258">
            <v>1.05</v>
          </cell>
          <cell r="I3258">
            <v>43465</v>
          </cell>
        </row>
        <row r="3259">
          <cell r="A3259" t="str">
            <v>ENSAYO EQUIVALENTE DE ARENA</v>
          </cell>
          <cell r="B3259">
            <v>100833</v>
          </cell>
          <cell r="C3259" t="str">
            <v>UNI</v>
          </cell>
          <cell r="D3259">
            <v>87878</v>
          </cell>
          <cell r="E3259">
            <v>0</v>
          </cell>
          <cell r="F3259">
            <v>43167</v>
          </cell>
          <cell r="G3259">
            <v>83693</v>
          </cell>
          <cell r="H3259">
            <v>1.05</v>
          </cell>
          <cell r="I3259">
            <v>43465</v>
          </cell>
        </row>
        <row r="3260">
          <cell r="A3260" t="str">
            <v>ENSAYO EQUIVALENTE DE ARENA</v>
          </cell>
          <cell r="B3260">
            <v>100884</v>
          </cell>
          <cell r="C3260" t="str">
            <v>UNI</v>
          </cell>
          <cell r="D3260">
            <v>87878</v>
          </cell>
          <cell r="E3260">
            <v>0</v>
          </cell>
          <cell r="F3260">
            <v>43167</v>
          </cell>
          <cell r="G3260">
            <v>83693</v>
          </cell>
          <cell r="H3260">
            <v>1.05</v>
          </cell>
          <cell r="I3260">
            <v>43465</v>
          </cell>
        </row>
        <row r="3261">
          <cell r="A3261" t="str">
            <v>ENSAYO ESTABILIDAD MARSHALL</v>
          </cell>
          <cell r="B3261">
            <v>100892</v>
          </cell>
          <cell r="C3261" t="str">
            <v>UNI</v>
          </cell>
          <cell r="D3261">
            <v>56201</v>
          </cell>
          <cell r="E3261">
            <v>0</v>
          </cell>
          <cell r="F3261">
            <v>43167</v>
          </cell>
          <cell r="G3261">
            <v>53525</v>
          </cell>
          <cell r="H3261">
            <v>1.05</v>
          </cell>
          <cell r="I3261">
            <v>43465</v>
          </cell>
        </row>
        <row r="3262">
          <cell r="A3262" t="str">
            <v>ENSAYO ESTABILIDAD Y FLUJO</v>
          </cell>
          <cell r="B3262">
            <v>101455</v>
          </cell>
          <cell r="C3262" t="str">
            <v>UNI</v>
          </cell>
          <cell r="D3262">
            <v>58370</v>
          </cell>
          <cell r="E3262">
            <v>0</v>
          </cell>
          <cell r="F3262">
            <v>42801</v>
          </cell>
          <cell r="G3262">
            <v>53550</v>
          </cell>
          <cell r="H3262">
            <v>1.0900000000000001</v>
          </cell>
          <cell r="I3262">
            <v>43465</v>
          </cell>
        </row>
        <row r="3263">
          <cell r="A3263" t="str">
            <v>ENSAYO EXPANSION EN EL APARATO DE</v>
          </cell>
          <cell r="B3263">
            <v>100863</v>
          </cell>
          <cell r="C3263" t="str">
            <v>UNI</v>
          </cell>
          <cell r="D3263">
            <v>175699</v>
          </cell>
          <cell r="E3263">
            <v>0</v>
          </cell>
          <cell r="F3263">
            <v>43167</v>
          </cell>
          <cell r="G3263">
            <v>167332</v>
          </cell>
          <cell r="H3263">
            <v>1.05</v>
          </cell>
          <cell r="I3263">
            <v>43465</v>
          </cell>
        </row>
        <row r="3264">
          <cell r="A3264" t="str">
            <v>ENSAYO EXPANSION LIBRE EN PROBETA</v>
          </cell>
          <cell r="B3264">
            <v>100886</v>
          </cell>
          <cell r="C3264" t="str">
            <v>UNI</v>
          </cell>
          <cell r="D3264">
            <v>55960</v>
          </cell>
          <cell r="E3264">
            <v>0</v>
          </cell>
          <cell r="F3264">
            <v>42801</v>
          </cell>
          <cell r="G3264">
            <v>51339</v>
          </cell>
          <cell r="H3264">
            <v>1.0900000000000001</v>
          </cell>
          <cell r="I3264">
            <v>43465</v>
          </cell>
        </row>
        <row r="3265">
          <cell r="A3265" t="str">
            <v>ENSAYO GRANULOMETRIA POR TAMIZADO</v>
          </cell>
          <cell r="B3265">
            <v>100907</v>
          </cell>
          <cell r="C3265" t="str">
            <v>UNI</v>
          </cell>
          <cell r="D3265">
            <v>75972</v>
          </cell>
          <cell r="E3265">
            <v>0</v>
          </cell>
          <cell r="F3265">
            <v>43139</v>
          </cell>
          <cell r="G3265">
            <v>72354</v>
          </cell>
          <cell r="H3265">
            <v>1.05</v>
          </cell>
          <cell r="I3265">
            <v>43465</v>
          </cell>
        </row>
        <row r="3266">
          <cell r="A3266" t="str">
            <v>ENSAYO GRANULOMETRIA POR TAMIZADO</v>
          </cell>
          <cell r="B3266">
            <v>100878</v>
          </cell>
          <cell r="C3266" t="str">
            <v>UNI</v>
          </cell>
          <cell r="D3266">
            <v>78094</v>
          </cell>
          <cell r="E3266">
            <v>0</v>
          </cell>
          <cell r="F3266">
            <v>43168</v>
          </cell>
          <cell r="G3266">
            <v>74375</v>
          </cell>
          <cell r="H3266">
            <v>1.05</v>
          </cell>
          <cell r="I3266">
            <v>43465</v>
          </cell>
        </row>
        <row r="3267">
          <cell r="A3267" t="str">
            <v>ENSAYO HORMIGON ROTURA POR</v>
          </cell>
          <cell r="B3267">
            <v>2033</v>
          </cell>
          <cell r="C3267" t="str">
            <v>UNI</v>
          </cell>
          <cell r="D3267">
            <v>7736</v>
          </cell>
          <cell r="E3267" t="str">
            <v>C800</v>
          </cell>
          <cell r="F3267">
            <v>43315</v>
          </cell>
          <cell r="G3267">
            <v>7368</v>
          </cell>
          <cell r="H3267">
            <v>1.05</v>
          </cell>
          <cell r="I3267">
            <v>43465</v>
          </cell>
        </row>
        <row r="3268">
          <cell r="A3268" t="str">
            <v>ENSAYO HORMIGON TIEMPO FRAGUADO DE</v>
          </cell>
          <cell r="B3268">
            <v>2030</v>
          </cell>
          <cell r="C3268" t="str">
            <v>UNI</v>
          </cell>
          <cell r="D3268">
            <v>322480</v>
          </cell>
          <cell r="E3268" t="str">
            <v>D1200</v>
          </cell>
          <cell r="F3268">
            <v>40150</v>
          </cell>
          <cell r="G3268">
            <v>232000</v>
          </cell>
          <cell r="H3268">
            <v>1.39</v>
          </cell>
          <cell r="I3268">
            <v>43465</v>
          </cell>
        </row>
        <row r="3269">
          <cell r="A3269" t="str">
            <v>ENSAYO HUMEDAD NATURAL</v>
          </cell>
          <cell r="B3269">
            <v>100875</v>
          </cell>
          <cell r="C3269" t="str">
            <v>UNI</v>
          </cell>
          <cell r="D3269">
            <v>9900</v>
          </cell>
          <cell r="E3269">
            <v>0</v>
          </cell>
          <cell r="F3269">
            <v>43167</v>
          </cell>
          <cell r="G3269">
            <v>9429</v>
          </cell>
          <cell r="H3269">
            <v>1.05</v>
          </cell>
          <cell r="I3269">
            <v>43465</v>
          </cell>
        </row>
        <row r="3270">
          <cell r="A3270" t="str">
            <v>ENSAYO INDICE DE CARAS FRACTURADAS</v>
          </cell>
          <cell r="B3270">
            <v>100910</v>
          </cell>
          <cell r="C3270" t="str">
            <v>UNI</v>
          </cell>
          <cell r="D3270">
            <v>60320</v>
          </cell>
          <cell r="E3270">
            <v>0</v>
          </cell>
          <cell r="F3270">
            <v>41155</v>
          </cell>
          <cell r="G3270">
            <v>46400</v>
          </cell>
          <cell r="H3270">
            <v>1.3</v>
          </cell>
          <cell r="I3270">
            <v>43465</v>
          </cell>
        </row>
        <row r="3271">
          <cell r="A3271" t="str">
            <v>ENSAYO INDICE DE PARTICULAS PLANAS Y</v>
          </cell>
          <cell r="B3271">
            <v>100909</v>
          </cell>
          <cell r="C3271" t="str">
            <v>UNI</v>
          </cell>
          <cell r="D3271">
            <v>102960</v>
          </cell>
          <cell r="E3271">
            <v>0</v>
          </cell>
          <cell r="F3271">
            <v>41155</v>
          </cell>
          <cell r="G3271">
            <v>79200</v>
          </cell>
          <cell r="H3271">
            <v>1.3</v>
          </cell>
          <cell r="I3271">
            <v>43465</v>
          </cell>
        </row>
        <row r="3272">
          <cell r="A3272" t="str">
            <v>ENSAYO INFORMACION SUBSUELO</v>
          </cell>
          <cell r="B3272">
            <v>100870</v>
          </cell>
          <cell r="C3272" t="str">
            <v>UNI</v>
          </cell>
          <cell r="D3272">
            <v>136806</v>
          </cell>
          <cell r="E3272">
            <v>0</v>
          </cell>
          <cell r="F3272">
            <v>39549</v>
          </cell>
          <cell r="G3272">
            <v>93065</v>
          </cell>
          <cell r="H3272">
            <v>1.47</v>
          </cell>
          <cell r="I3272">
            <v>43465</v>
          </cell>
        </row>
        <row r="3273">
          <cell r="A3273" t="str">
            <v>Ensayo Laboratorio Cancha Grama sintetic Futbol</v>
          </cell>
          <cell r="B3273">
            <v>106639</v>
          </cell>
          <cell r="C3273" t="str">
            <v>UNI</v>
          </cell>
          <cell r="D3273">
            <v>3623550</v>
          </cell>
          <cell r="E3273">
            <v>0</v>
          </cell>
          <cell r="F3273">
            <v>43172</v>
          </cell>
          <cell r="G3273">
            <v>3451000</v>
          </cell>
          <cell r="H3273">
            <v>1.05</v>
          </cell>
          <cell r="I3273">
            <v>43465</v>
          </cell>
        </row>
        <row r="3274">
          <cell r="A3274" t="str">
            <v>Ensayo Laboratorio Cancha Grama sintetica</v>
          </cell>
          <cell r="B3274">
            <v>106637</v>
          </cell>
          <cell r="C3274" t="str">
            <v>UNI</v>
          </cell>
          <cell r="D3274">
            <v>3248700</v>
          </cell>
          <cell r="E3274">
            <v>0</v>
          </cell>
          <cell r="F3274">
            <v>43172</v>
          </cell>
          <cell r="G3274">
            <v>3094000</v>
          </cell>
          <cell r="H3274">
            <v>1.05</v>
          </cell>
          <cell r="I3274">
            <v>43465</v>
          </cell>
        </row>
        <row r="3275">
          <cell r="A3275" t="str">
            <v>Ensayo Laboratorio Cancha Grama sintetica</v>
          </cell>
          <cell r="B3275">
            <v>106638</v>
          </cell>
          <cell r="C3275" t="str">
            <v>UNI</v>
          </cell>
          <cell r="D3275">
            <v>3436125</v>
          </cell>
          <cell r="E3275">
            <v>0</v>
          </cell>
          <cell r="F3275">
            <v>43172</v>
          </cell>
          <cell r="G3275">
            <v>3272500</v>
          </cell>
          <cell r="H3275">
            <v>1.05</v>
          </cell>
          <cell r="I3275">
            <v>43465</v>
          </cell>
        </row>
        <row r="3276">
          <cell r="A3276" t="str">
            <v>ENSAYO LIMITES DE CONSISTENCIA</v>
          </cell>
          <cell r="B3276">
            <v>100877</v>
          </cell>
          <cell r="C3276" t="str">
            <v>UNI</v>
          </cell>
          <cell r="D3276">
            <v>50644</v>
          </cell>
          <cell r="E3276">
            <v>0</v>
          </cell>
          <cell r="F3276">
            <v>43167</v>
          </cell>
          <cell r="G3276">
            <v>48232</v>
          </cell>
          <cell r="H3276">
            <v>1.05</v>
          </cell>
          <cell r="I3276">
            <v>43465</v>
          </cell>
        </row>
        <row r="3277">
          <cell r="A3277" t="str">
            <v>ENSAYO LIMITES DE CONTRACCION</v>
          </cell>
          <cell r="B3277">
            <v>101429</v>
          </cell>
          <cell r="C3277" t="str">
            <v>UNI</v>
          </cell>
          <cell r="D3277">
            <v>74992</v>
          </cell>
          <cell r="E3277" t="str">
            <v>E130</v>
          </cell>
          <cell r="F3277">
            <v>42914</v>
          </cell>
          <cell r="G3277">
            <v>68800</v>
          </cell>
          <cell r="H3277">
            <v>1.0900000000000001</v>
          </cell>
          <cell r="I3277">
            <v>43465</v>
          </cell>
        </row>
        <row r="3278">
          <cell r="A3278" t="str">
            <v>ENSAYO MEDICION EN CAMPO CON</v>
          </cell>
          <cell r="B3278">
            <v>100931</v>
          </cell>
          <cell r="C3278" t="str">
            <v>UNI</v>
          </cell>
          <cell r="D3278">
            <v>940667</v>
          </cell>
          <cell r="E3278">
            <v>0</v>
          </cell>
          <cell r="F3278">
            <v>43167</v>
          </cell>
          <cell r="G3278">
            <v>895873</v>
          </cell>
          <cell r="H3278">
            <v>1.05</v>
          </cell>
          <cell r="I3278">
            <v>43465</v>
          </cell>
        </row>
        <row r="3279">
          <cell r="A3279" t="str">
            <v>ENSAYO MEDICION EN CAMPO CON</v>
          </cell>
          <cell r="B3279">
            <v>101454</v>
          </cell>
          <cell r="C3279" t="str">
            <v>DD</v>
          </cell>
          <cell r="D3279">
            <v>940667</v>
          </cell>
          <cell r="E3279">
            <v>0</v>
          </cell>
          <cell r="F3279">
            <v>43173</v>
          </cell>
          <cell r="G3279">
            <v>895873</v>
          </cell>
          <cell r="H3279">
            <v>1.05</v>
          </cell>
          <cell r="I3279">
            <v>43465</v>
          </cell>
        </row>
        <row r="3280">
          <cell r="A3280" t="str">
            <v>ENSAYO MODULO DE ROTURA SOBRE</v>
          </cell>
          <cell r="B3280">
            <v>100889</v>
          </cell>
          <cell r="C3280" t="str">
            <v>UNI</v>
          </cell>
          <cell r="D3280">
            <v>28652</v>
          </cell>
          <cell r="E3280">
            <v>0</v>
          </cell>
          <cell r="F3280">
            <v>41155</v>
          </cell>
          <cell r="G3280">
            <v>22040</v>
          </cell>
          <cell r="H3280">
            <v>1.3</v>
          </cell>
          <cell r="I3280">
            <v>43465</v>
          </cell>
        </row>
        <row r="3281">
          <cell r="A3281" t="str">
            <v>ENSAYO MORTERO DE</v>
          </cell>
          <cell r="B3281">
            <v>100901</v>
          </cell>
          <cell r="C3281" t="str">
            <v>UNI</v>
          </cell>
          <cell r="D3281">
            <v>14877</v>
          </cell>
          <cell r="E3281">
            <v>0</v>
          </cell>
          <cell r="F3281">
            <v>43167</v>
          </cell>
          <cell r="G3281">
            <v>14169</v>
          </cell>
          <cell r="H3281">
            <v>1.05</v>
          </cell>
          <cell r="I3281">
            <v>43465</v>
          </cell>
        </row>
        <row r="3282">
          <cell r="A3282" t="str">
            <v>ENSAYO MORTERO ROTURA POR</v>
          </cell>
          <cell r="B3282">
            <v>3582</v>
          </cell>
          <cell r="C3282" t="str">
            <v>UNI</v>
          </cell>
          <cell r="D3282">
            <v>7535</v>
          </cell>
          <cell r="E3282">
            <v>0</v>
          </cell>
          <cell r="F3282">
            <v>43168</v>
          </cell>
          <cell r="G3282">
            <v>7176</v>
          </cell>
          <cell r="H3282">
            <v>1.05</v>
          </cell>
          <cell r="I3282">
            <v>43465</v>
          </cell>
        </row>
        <row r="3283">
          <cell r="A3283" t="str">
            <v>ENSAYO NUCLEO CONCRETO D=7.6cm 3"</v>
          </cell>
          <cell r="B3283">
            <v>2087</v>
          </cell>
          <cell r="C3283" t="str">
            <v>UNI</v>
          </cell>
          <cell r="D3283">
            <v>139490</v>
          </cell>
          <cell r="E3283">
            <v>0</v>
          </cell>
          <cell r="F3283">
            <v>41155</v>
          </cell>
          <cell r="G3283">
            <v>107300</v>
          </cell>
          <cell r="H3283">
            <v>1.3</v>
          </cell>
          <cell r="I3283">
            <v>43465</v>
          </cell>
        </row>
        <row r="3284">
          <cell r="A3284" t="str">
            <v>ENSAYO NUCLEO CONC-ROTURA D=4"(PARA</v>
          </cell>
          <cell r="B3284">
            <v>2083</v>
          </cell>
          <cell r="C3284" t="str">
            <v>UNI</v>
          </cell>
          <cell r="D3284">
            <v>304834</v>
          </cell>
          <cell r="E3284">
            <v>0</v>
          </cell>
          <cell r="F3284">
            <v>42286</v>
          </cell>
          <cell r="G3284">
            <v>249864</v>
          </cell>
          <cell r="H3284">
            <v>1.22</v>
          </cell>
          <cell r="I3284">
            <v>43465</v>
          </cell>
        </row>
        <row r="3285">
          <cell r="A3285" t="str">
            <v>ENSAYO NUCLEO DE COMPRESION</v>
          </cell>
          <cell r="B3285">
            <v>3588</v>
          </cell>
          <cell r="C3285" t="str">
            <v>UNI</v>
          </cell>
          <cell r="D3285">
            <v>33112</v>
          </cell>
          <cell r="E3285">
            <v>0</v>
          </cell>
          <cell r="F3285">
            <v>43378</v>
          </cell>
          <cell r="G3285">
            <v>31535</v>
          </cell>
          <cell r="H3285">
            <v>1.05</v>
          </cell>
          <cell r="I3285">
            <v>43465</v>
          </cell>
        </row>
        <row r="3286">
          <cell r="A3286" t="str">
            <v>ENSAYO PERF. (SONDEO) MANUAL SUELOS</v>
          </cell>
          <cell r="B3286">
            <v>100858</v>
          </cell>
          <cell r="C3286" t="str">
            <v>ML</v>
          </cell>
          <cell r="D3286">
            <v>77977</v>
          </cell>
          <cell r="E3286">
            <v>0</v>
          </cell>
          <cell r="F3286">
            <v>43167</v>
          </cell>
          <cell r="G3286">
            <v>74264</v>
          </cell>
          <cell r="H3286">
            <v>1.05</v>
          </cell>
          <cell r="I3286">
            <v>43465</v>
          </cell>
        </row>
        <row r="3287">
          <cell r="A3287" t="str">
            <v>ENSAYO PESO ESPECIFICO DE ASFALTOS</v>
          </cell>
          <cell r="B3287">
            <v>100896</v>
          </cell>
          <cell r="C3287" t="str">
            <v>UNI</v>
          </cell>
          <cell r="D3287">
            <v>61329</v>
          </cell>
          <cell r="E3287">
            <v>0</v>
          </cell>
          <cell r="F3287">
            <v>43168</v>
          </cell>
          <cell r="G3287">
            <v>58409</v>
          </cell>
          <cell r="H3287">
            <v>1.05</v>
          </cell>
          <cell r="I3287">
            <v>43465</v>
          </cell>
        </row>
        <row r="3288">
          <cell r="A3288" t="str">
            <v>ENSAYO PESO UNITARIO DE SUELOS</v>
          </cell>
          <cell r="B3288">
            <v>100876</v>
          </cell>
          <cell r="C3288" t="str">
            <v>UNI</v>
          </cell>
          <cell r="D3288">
            <v>40827</v>
          </cell>
          <cell r="E3288">
            <v>0</v>
          </cell>
          <cell r="F3288">
            <v>43167</v>
          </cell>
          <cell r="G3288">
            <v>38883</v>
          </cell>
          <cell r="H3288">
            <v>1.05</v>
          </cell>
          <cell r="I3288">
            <v>43465</v>
          </cell>
        </row>
        <row r="3289">
          <cell r="A3289" t="str">
            <v>ENSAYO PROCTOR MODIFICADO</v>
          </cell>
          <cell r="B3289">
            <v>1682</v>
          </cell>
          <cell r="C3289" t="str">
            <v>UNI</v>
          </cell>
          <cell r="D3289">
            <v>103819</v>
          </cell>
          <cell r="E3289" t="str">
            <v>A400</v>
          </cell>
          <cell r="F3289">
            <v>43168</v>
          </cell>
          <cell r="G3289">
            <v>98875</v>
          </cell>
          <cell r="H3289">
            <v>1.05</v>
          </cell>
          <cell r="I3289">
            <v>43465</v>
          </cell>
        </row>
        <row r="3290">
          <cell r="A3290" t="str">
            <v>ENSAYO PUNTO DE ABLANDAMIENTO</v>
          </cell>
          <cell r="B3290">
            <v>100893</v>
          </cell>
          <cell r="C3290" t="str">
            <v>UNI</v>
          </cell>
          <cell r="D3290">
            <v>95004</v>
          </cell>
          <cell r="E3290">
            <v>0</v>
          </cell>
          <cell r="F3290">
            <v>41155</v>
          </cell>
          <cell r="G3290">
            <v>73080</v>
          </cell>
          <cell r="H3290">
            <v>1.3</v>
          </cell>
          <cell r="I3290">
            <v>43465</v>
          </cell>
        </row>
        <row r="3291">
          <cell r="A3291" t="str">
            <v>ENSAYO PUNTO DE LLAMA E IGNICION</v>
          </cell>
          <cell r="B3291">
            <v>100891</v>
          </cell>
          <cell r="C3291" t="str">
            <v>UNI</v>
          </cell>
          <cell r="D3291">
            <v>76944</v>
          </cell>
          <cell r="E3291">
            <v>0</v>
          </cell>
          <cell r="F3291">
            <v>43168</v>
          </cell>
          <cell r="G3291">
            <v>73280</v>
          </cell>
          <cell r="H3291">
            <v>1.05</v>
          </cell>
          <cell r="I3291">
            <v>43465</v>
          </cell>
        </row>
        <row r="3292">
          <cell r="A3292" t="str">
            <v>ENSAYO RECUPERACION DE POLVO DE</v>
          </cell>
          <cell r="B3292">
            <v>100926</v>
          </cell>
          <cell r="C3292" t="str">
            <v>UNI</v>
          </cell>
          <cell r="D3292">
            <v>29068</v>
          </cell>
          <cell r="E3292">
            <v>0</v>
          </cell>
          <cell r="F3292">
            <v>39899</v>
          </cell>
          <cell r="G3292">
            <v>20912</v>
          </cell>
          <cell r="H3292">
            <v>1.39</v>
          </cell>
          <cell r="I3292">
            <v>43465</v>
          </cell>
        </row>
        <row r="3293">
          <cell r="A3293" t="str">
            <v>ENSAYO RELLENO DE HUECO NUCLEO</v>
          </cell>
          <cell r="B3293">
            <v>100927</v>
          </cell>
          <cell r="C3293" t="str">
            <v>UNI</v>
          </cell>
          <cell r="D3293">
            <v>32428</v>
          </cell>
          <cell r="E3293">
            <v>0</v>
          </cell>
          <cell r="F3293">
            <v>42914</v>
          </cell>
          <cell r="G3293">
            <v>29750</v>
          </cell>
          <cell r="H3293">
            <v>1.0900000000000001</v>
          </cell>
          <cell r="I3293">
            <v>43465</v>
          </cell>
        </row>
        <row r="3294">
          <cell r="A3294" t="str">
            <v>ENSAYO RESISTENCIA A LOS SULFATOS</v>
          </cell>
          <cell r="B3294">
            <v>100908</v>
          </cell>
          <cell r="C3294" t="str">
            <v>UNI</v>
          </cell>
          <cell r="D3294">
            <v>180960</v>
          </cell>
          <cell r="E3294">
            <v>0</v>
          </cell>
          <cell r="F3294">
            <v>41155</v>
          </cell>
          <cell r="G3294">
            <v>139200</v>
          </cell>
          <cell r="H3294">
            <v>1.3</v>
          </cell>
          <cell r="I3294">
            <v>43465</v>
          </cell>
        </row>
        <row r="3295">
          <cell r="A3295" t="str">
            <v>ENSAYO ROTURA POR COMPRESION EN</v>
          </cell>
          <cell r="B3295">
            <v>3590</v>
          </cell>
          <cell r="C3295" t="str">
            <v>UNI</v>
          </cell>
          <cell r="D3295">
            <v>18118</v>
          </cell>
          <cell r="E3295">
            <v>0</v>
          </cell>
          <cell r="F3295">
            <v>43378</v>
          </cell>
          <cell r="G3295">
            <v>17255</v>
          </cell>
          <cell r="H3295">
            <v>1.05</v>
          </cell>
          <cell r="I3295">
            <v>43465</v>
          </cell>
        </row>
        <row r="3296">
          <cell r="A3296" t="str">
            <v>ENSAYO SOLIDEZ 5</v>
          </cell>
          <cell r="B3296">
            <v>101456</v>
          </cell>
          <cell r="C3296" t="str">
            <v>UNI</v>
          </cell>
          <cell r="D3296">
            <v>256360</v>
          </cell>
          <cell r="E3296">
            <v>0</v>
          </cell>
          <cell r="F3296">
            <v>41155</v>
          </cell>
          <cell r="G3296">
            <v>197200</v>
          </cell>
          <cell r="H3296">
            <v>1.3</v>
          </cell>
          <cell r="I3296">
            <v>43465</v>
          </cell>
        </row>
        <row r="3297">
          <cell r="A3297" t="str">
            <v>ENSAYO SONDEO MECANICO, suelo blando **</v>
          </cell>
          <cell r="B3297">
            <v>100857</v>
          </cell>
          <cell r="C3297" t="str">
            <v>ML</v>
          </cell>
          <cell r="D3297">
            <v>112455</v>
          </cell>
          <cell r="E3297">
            <v>0</v>
          </cell>
          <cell r="F3297">
            <v>43167</v>
          </cell>
          <cell r="G3297">
            <v>107100</v>
          </cell>
          <cell r="H3297">
            <v>1.05</v>
          </cell>
          <cell r="I3297">
            <v>43465</v>
          </cell>
        </row>
        <row r="3298">
          <cell r="A3298" t="str">
            <v>ENSAYO TRIAXIAL DINAMICO</v>
          </cell>
          <cell r="B3298">
            <v>100866</v>
          </cell>
          <cell r="C3298" t="str">
            <v>UNI</v>
          </cell>
          <cell r="D3298">
            <v>1272753</v>
          </cell>
          <cell r="E3298">
            <v>0</v>
          </cell>
          <cell r="F3298">
            <v>43168</v>
          </cell>
          <cell r="G3298">
            <v>1212146</v>
          </cell>
          <cell r="H3298">
            <v>1.05</v>
          </cell>
          <cell r="I3298">
            <v>43465</v>
          </cell>
        </row>
        <row r="3299">
          <cell r="A3299" t="str">
            <v>ENSAYO TRIAXIAL ESTATICO CD. Monotónico (3</v>
          </cell>
          <cell r="B3299">
            <v>101430</v>
          </cell>
          <cell r="C3299" t="str">
            <v>UNI</v>
          </cell>
          <cell r="D3299">
            <v>2389178</v>
          </cell>
          <cell r="E3299" t="str">
            <v>E130</v>
          </cell>
          <cell r="F3299">
            <v>43180</v>
          </cell>
          <cell r="G3299">
            <v>2275408</v>
          </cell>
          <cell r="H3299">
            <v>1.05</v>
          </cell>
          <cell r="I3299">
            <v>43465</v>
          </cell>
        </row>
        <row r="3300">
          <cell r="A3300" t="str">
            <v>ENSAYO ULTRASONIDO POR ELEMENTO</v>
          </cell>
          <cell r="B3300">
            <v>101431</v>
          </cell>
          <cell r="C3300" t="str">
            <v>UNI</v>
          </cell>
          <cell r="D3300">
            <v>139069</v>
          </cell>
          <cell r="E3300" t="str">
            <v>E130</v>
          </cell>
          <cell r="F3300">
            <v>43378</v>
          </cell>
          <cell r="G3300">
            <v>132447</v>
          </cell>
          <cell r="H3300">
            <v>1.05</v>
          </cell>
          <cell r="I3300">
            <v>43465</v>
          </cell>
        </row>
        <row r="3301">
          <cell r="A3301" t="str">
            <v>ENSAYOS DE LABORATORIO</v>
          </cell>
          <cell r="B3301">
            <v>307</v>
          </cell>
          <cell r="C3301">
            <v>0</v>
          </cell>
          <cell r="D3301" t="e">
            <v>#DIV/0!</v>
          </cell>
          <cell r="E3301">
            <v>0</v>
          </cell>
          <cell r="F3301">
            <v>0</v>
          </cell>
          <cell r="G3301">
            <v>0</v>
          </cell>
          <cell r="H3301" t="e">
            <v>#DIV/0!</v>
          </cell>
          <cell r="I3301">
            <v>43465</v>
          </cell>
        </row>
        <row r="3302">
          <cell r="A3302" t="str">
            <v>ENSAYOS DENSIDAD ARENA</v>
          </cell>
          <cell r="B3302">
            <v>3583</v>
          </cell>
          <cell r="C3302" t="str">
            <v>UNI</v>
          </cell>
          <cell r="D3302">
            <v>32894</v>
          </cell>
          <cell r="E3302">
            <v>0</v>
          </cell>
          <cell r="F3302">
            <v>43378</v>
          </cell>
          <cell r="G3302">
            <v>31328</v>
          </cell>
          <cell r="H3302">
            <v>1.05</v>
          </cell>
          <cell r="I3302">
            <v>43465</v>
          </cell>
        </row>
        <row r="3303">
          <cell r="A3303" t="str">
            <v>ENSAYOS DENSIDAD CEMENTO</v>
          </cell>
          <cell r="B3303">
            <v>3581</v>
          </cell>
          <cell r="C3303" t="str">
            <v>UNI</v>
          </cell>
          <cell r="D3303">
            <v>47637</v>
          </cell>
          <cell r="E3303">
            <v>0</v>
          </cell>
          <cell r="F3303">
            <v>43378</v>
          </cell>
          <cell r="G3303">
            <v>45369</v>
          </cell>
          <cell r="H3303">
            <v>1.05</v>
          </cell>
          <cell r="I3303">
            <v>43465</v>
          </cell>
        </row>
        <row r="3304">
          <cell r="A3304" t="str">
            <v>ENSAYOS DENSIDAD GRAVAS</v>
          </cell>
          <cell r="B3304">
            <v>3584</v>
          </cell>
          <cell r="C3304" t="str">
            <v>UNI</v>
          </cell>
          <cell r="D3304">
            <v>34736</v>
          </cell>
          <cell r="E3304">
            <v>0</v>
          </cell>
          <cell r="F3304">
            <v>43378</v>
          </cell>
          <cell r="G3304">
            <v>33082</v>
          </cell>
          <cell r="H3304">
            <v>1.05</v>
          </cell>
          <cell r="I3304">
            <v>43465</v>
          </cell>
        </row>
        <row r="3305">
          <cell r="A3305" t="str">
            <v>ENSAYOS DENSIDAD TERRENO DENSIMETRO</v>
          </cell>
          <cell r="B3305">
            <v>1681</v>
          </cell>
          <cell r="C3305" t="str">
            <v>UNI</v>
          </cell>
          <cell r="D3305">
            <v>55041</v>
          </cell>
          <cell r="E3305" t="str">
            <v>D100</v>
          </cell>
          <cell r="F3305">
            <v>43168</v>
          </cell>
          <cell r="G3305">
            <v>52420</v>
          </cell>
          <cell r="H3305">
            <v>1.05</v>
          </cell>
          <cell r="I3305">
            <v>43465</v>
          </cell>
        </row>
        <row r="3306">
          <cell r="A3306" t="str">
            <v>ENSAYOS HUMEDAD NATURAL</v>
          </cell>
          <cell r="B3306">
            <v>3577</v>
          </cell>
          <cell r="C3306" t="str">
            <v>UNI</v>
          </cell>
          <cell r="D3306">
            <v>9900</v>
          </cell>
          <cell r="E3306">
            <v>0</v>
          </cell>
          <cell r="F3306">
            <v>43168</v>
          </cell>
          <cell r="G3306">
            <v>9429</v>
          </cell>
          <cell r="H3306">
            <v>1.05</v>
          </cell>
          <cell r="I3306">
            <v>43465</v>
          </cell>
        </row>
        <row r="3307">
          <cell r="A3307" t="str">
            <v>ENSAYOS POR EL SISTEMA DE ULTRASONIDO</v>
          </cell>
          <cell r="B3307">
            <v>3591</v>
          </cell>
          <cell r="C3307" t="str">
            <v>UNI</v>
          </cell>
          <cell r="D3307">
            <v>139069</v>
          </cell>
          <cell r="E3307" t="str">
            <v>F2000</v>
          </cell>
          <cell r="F3307">
            <v>43378</v>
          </cell>
          <cell r="G3307">
            <v>132447</v>
          </cell>
          <cell r="H3307">
            <v>1.05</v>
          </cell>
          <cell r="I3307">
            <v>43465</v>
          </cell>
        </row>
        <row r="3308">
          <cell r="A3308" t="str">
            <v>ENTREPISO ICOPOR 10mm</v>
          </cell>
          <cell r="B3308">
            <v>3924</v>
          </cell>
          <cell r="C3308" t="str">
            <v>M2</v>
          </cell>
          <cell r="D3308">
            <v>2145</v>
          </cell>
          <cell r="E3308" t="str">
            <v>Original</v>
          </cell>
          <cell r="F3308">
            <v>40478</v>
          </cell>
          <cell r="G3308">
            <v>1566</v>
          </cell>
          <cell r="H3308">
            <v>1.37</v>
          </cell>
          <cell r="I3308">
            <v>43465</v>
          </cell>
        </row>
        <row r="3309">
          <cell r="A3309" t="str">
            <v>ENTREPISO ICOPOR 5mm</v>
          </cell>
          <cell r="B3309">
            <v>3289</v>
          </cell>
          <cell r="C3309" t="str">
            <v>M2</v>
          </cell>
          <cell r="D3309">
            <v>1073</v>
          </cell>
          <cell r="E3309" t="str">
            <v>Original</v>
          </cell>
          <cell r="F3309">
            <v>40478</v>
          </cell>
          <cell r="G3309">
            <v>783</v>
          </cell>
          <cell r="H3309">
            <v>1.37</v>
          </cell>
          <cell r="I3309">
            <v>43465</v>
          </cell>
        </row>
        <row r="3310">
          <cell r="A3310" t="str">
            <v>ENTREPISO ICOPOR 8mm</v>
          </cell>
          <cell r="B3310">
            <v>3923</v>
          </cell>
          <cell r="C3310" t="str">
            <v>M2</v>
          </cell>
          <cell r="D3310">
            <v>1717</v>
          </cell>
          <cell r="E3310" t="str">
            <v>Original</v>
          </cell>
          <cell r="F3310">
            <v>40478</v>
          </cell>
          <cell r="G3310">
            <v>1253</v>
          </cell>
          <cell r="H3310">
            <v>1.37</v>
          </cell>
          <cell r="I3310">
            <v>43465</v>
          </cell>
        </row>
        <row r="3311">
          <cell r="A3311" t="str">
            <v>EPOTOC (4 Kg.) TOXEMENT</v>
          </cell>
          <cell r="B3311">
            <v>3076</v>
          </cell>
          <cell r="C3311" t="str">
            <v>KG</v>
          </cell>
          <cell r="D3311">
            <v>49593</v>
          </cell>
          <cell r="E3311">
            <v>0</v>
          </cell>
          <cell r="F3311">
            <v>43210</v>
          </cell>
          <cell r="G3311">
            <v>47231</v>
          </cell>
          <cell r="H3311">
            <v>1.05</v>
          </cell>
          <cell r="I3311">
            <v>43465</v>
          </cell>
        </row>
        <row r="3312">
          <cell r="A3312" t="str">
            <v>EPOTOC 1-1 (4 Kg) **</v>
          </cell>
          <cell r="B3312">
            <v>101294</v>
          </cell>
          <cell r="C3312" t="str">
            <v>KG</v>
          </cell>
          <cell r="D3312">
            <v>66607</v>
          </cell>
          <cell r="E3312">
            <v>0</v>
          </cell>
          <cell r="F3312">
            <v>40688</v>
          </cell>
          <cell r="G3312">
            <v>49707</v>
          </cell>
          <cell r="H3312">
            <v>1.34</v>
          </cell>
          <cell r="I3312">
            <v>43465</v>
          </cell>
        </row>
        <row r="3313">
          <cell r="A3313" t="str">
            <v>EPOXICO MASTER TOP 216 (ANRES TOP 1116)</v>
          </cell>
          <cell r="B3313">
            <v>103094</v>
          </cell>
          <cell r="C3313" t="str">
            <v>KG</v>
          </cell>
          <cell r="D3313">
            <v>23139</v>
          </cell>
          <cell r="E3313">
            <v>0</v>
          </cell>
          <cell r="F3313">
            <v>43206</v>
          </cell>
          <cell r="G3313">
            <v>22037</v>
          </cell>
          <cell r="H3313">
            <v>1.05</v>
          </cell>
          <cell r="I3313">
            <v>43465</v>
          </cell>
        </row>
        <row r="3314">
          <cell r="A3314" t="str">
            <v>Equip.Hidroneum.Capac.50gal/min.Presión</v>
          </cell>
          <cell r="B3314">
            <v>103222</v>
          </cell>
          <cell r="C3314" t="str">
            <v>UNI</v>
          </cell>
          <cell r="D3314">
            <v>4937644</v>
          </cell>
          <cell r="E3314" t="str">
            <v>1J2312</v>
          </cell>
          <cell r="F3314">
            <v>40430</v>
          </cell>
          <cell r="G3314">
            <v>3604120</v>
          </cell>
          <cell r="H3314">
            <v>1.37</v>
          </cell>
          <cell r="I3314">
            <v>43465</v>
          </cell>
        </row>
        <row r="3315">
          <cell r="A3315" t="str">
            <v>Equip.PresiónAguaPotable(Sist.Presurizacion N°1)</v>
          </cell>
          <cell r="B3315">
            <v>105553</v>
          </cell>
          <cell r="C3315" t="str">
            <v>UNI</v>
          </cell>
          <cell r="D3315">
            <v>13019840</v>
          </cell>
          <cell r="E3315">
            <v>0</v>
          </cell>
          <cell r="F3315">
            <v>42109</v>
          </cell>
          <cell r="G3315">
            <v>10672000</v>
          </cell>
          <cell r="H3315">
            <v>1.22</v>
          </cell>
          <cell r="I3315">
            <v>43465</v>
          </cell>
        </row>
        <row r="3316">
          <cell r="A3316" t="str">
            <v>Equip.PresiónAguaPotable(Sist.Presurización N°2)</v>
          </cell>
          <cell r="B3316">
            <v>105555</v>
          </cell>
          <cell r="C3316" t="str">
            <v>UNI</v>
          </cell>
          <cell r="D3316">
            <v>19188572</v>
          </cell>
          <cell r="E3316">
            <v>0</v>
          </cell>
          <cell r="F3316">
            <v>43318</v>
          </cell>
          <cell r="G3316">
            <v>18274830</v>
          </cell>
          <cell r="H3316">
            <v>1.05</v>
          </cell>
          <cell r="I3316">
            <v>43465</v>
          </cell>
        </row>
        <row r="3317">
          <cell r="A3317" t="str">
            <v>Equip.PresiónAguaPotable(Sist.Presurización N°3)</v>
          </cell>
          <cell r="B3317">
            <v>105556</v>
          </cell>
          <cell r="C3317" t="str">
            <v>UNI</v>
          </cell>
          <cell r="D3317">
            <v>13423628</v>
          </cell>
          <cell r="E3317">
            <v>0</v>
          </cell>
          <cell r="F3317">
            <v>43168</v>
          </cell>
          <cell r="G3317">
            <v>12784408</v>
          </cell>
          <cell r="H3317">
            <v>1.05</v>
          </cell>
          <cell r="I3317">
            <v>43465</v>
          </cell>
        </row>
        <row r="3318">
          <cell r="A3318" t="str">
            <v>EQUIPO ALQUILER Y MAQUINARIA</v>
          </cell>
          <cell r="B3318">
            <v>7</v>
          </cell>
          <cell r="C3318">
            <v>0</v>
          </cell>
          <cell r="D3318" t="e">
            <v>#DIV/0!</v>
          </cell>
          <cell r="E3318">
            <v>0</v>
          </cell>
          <cell r="F3318">
            <v>0</v>
          </cell>
          <cell r="G3318">
            <v>0</v>
          </cell>
          <cell r="H3318" t="e">
            <v>#DIV/0!</v>
          </cell>
          <cell r="I3318">
            <v>43465</v>
          </cell>
        </row>
        <row r="3319">
          <cell r="A3319" t="str">
            <v>Equipo automático alumbrado emergencia 2x20W</v>
          </cell>
          <cell r="B3319">
            <v>102294</v>
          </cell>
          <cell r="C3319" t="str">
            <v>UNI</v>
          </cell>
          <cell r="D3319">
            <v>915491</v>
          </cell>
          <cell r="E3319">
            <v>0</v>
          </cell>
          <cell r="F3319">
            <v>42857</v>
          </cell>
          <cell r="G3319">
            <v>839900</v>
          </cell>
          <cell r="H3319">
            <v>1.0900000000000001</v>
          </cell>
          <cell r="I3319">
            <v>43465</v>
          </cell>
        </row>
        <row r="3320">
          <cell r="A3320" t="str">
            <v>EQUIPO COMPRESOR MICROESFERAS</v>
          </cell>
          <cell r="B3320">
            <v>102909</v>
          </cell>
          <cell r="C3320" t="str">
            <v>DD</v>
          </cell>
          <cell r="D3320">
            <v>46605</v>
          </cell>
          <cell r="E3320">
            <v>40377</v>
          </cell>
          <cell r="F3320">
            <v>43230</v>
          </cell>
          <cell r="G3320">
            <v>44386</v>
          </cell>
          <cell r="H3320">
            <v>1.05</v>
          </cell>
          <cell r="I3320">
            <v>43465</v>
          </cell>
        </row>
        <row r="3321">
          <cell r="A3321" t="str">
            <v>EQUIPO CONTRA</v>
          </cell>
          <cell r="B3321">
            <v>104790</v>
          </cell>
          <cell r="C3321" t="str">
            <v>UNI</v>
          </cell>
          <cell r="D3321">
            <v>21413600</v>
          </cell>
          <cell r="E3321">
            <v>0</v>
          </cell>
          <cell r="F3321">
            <v>41207</v>
          </cell>
          <cell r="G3321">
            <v>16472000</v>
          </cell>
          <cell r="H3321">
            <v>1.3</v>
          </cell>
          <cell r="I3321">
            <v>43465</v>
          </cell>
        </row>
        <row r="3322">
          <cell r="A3322" t="str">
            <v>Equipo contra incendio -(S/Descripcion Técnica)</v>
          </cell>
          <cell r="B3322">
            <v>104964</v>
          </cell>
          <cell r="C3322" t="str">
            <v>UNI</v>
          </cell>
          <cell r="D3322">
            <v>17307501</v>
          </cell>
          <cell r="E3322">
            <v>0</v>
          </cell>
          <cell r="F3322">
            <v>42857</v>
          </cell>
          <cell r="G3322">
            <v>15878441.529999999</v>
          </cell>
          <cell r="H3322">
            <v>1.0900000000000001</v>
          </cell>
          <cell r="I3322">
            <v>43465</v>
          </cell>
        </row>
        <row r="3323">
          <cell r="A3323" t="str">
            <v>Equipo Contra Incendio Coliseo Eduardo Santos</v>
          </cell>
          <cell r="B3323">
            <v>105647</v>
          </cell>
          <cell r="C3323" t="str">
            <v>UNI</v>
          </cell>
          <cell r="D3323">
            <v>18513646</v>
          </cell>
          <cell r="E3323">
            <v>0</v>
          </cell>
          <cell r="F3323">
            <v>42214</v>
          </cell>
          <cell r="G3323">
            <v>15175120</v>
          </cell>
          <cell r="H3323">
            <v>1.22</v>
          </cell>
          <cell r="I3323">
            <v>43465</v>
          </cell>
        </row>
        <row r="3324">
          <cell r="A3324" t="str">
            <v>EQUIPO CORTE ACETILENO</v>
          </cell>
          <cell r="B3324">
            <v>102708</v>
          </cell>
          <cell r="C3324" t="str">
            <v>DD</v>
          </cell>
          <cell r="D3324">
            <v>47676</v>
          </cell>
          <cell r="E3324">
            <v>0</v>
          </cell>
          <cell r="F3324">
            <v>40218</v>
          </cell>
          <cell r="G3324">
            <v>34800</v>
          </cell>
          <cell r="H3324">
            <v>1.37</v>
          </cell>
          <cell r="I3324">
            <v>43465</v>
          </cell>
        </row>
        <row r="3325">
          <cell r="A3325" t="str">
            <v>EQUIPO DE COMPACTACION CANGURO</v>
          </cell>
          <cell r="B3325">
            <v>3232</v>
          </cell>
          <cell r="C3325" t="str">
            <v>MS</v>
          </cell>
          <cell r="D3325">
            <v>1398960</v>
          </cell>
          <cell r="E3325">
            <v>0</v>
          </cell>
          <cell r="F3325">
            <v>40868</v>
          </cell>
          <cell r="G3325">
            <v>1044000</v>
          </cell>
          <cell r="H3325">
            <v>1.34</v>
          </cell>
          <cell r="I3325">
            <v>43465</v>
          </cell>
        </row>
        <row r="3326">
          <cell r="A3326" t="str">
            <v>EQUIPO DE CORTE OXICORTE</v>
          </cell>
          <cell r="B3326">
            <v>102493</v>
          </cell>
          <cell r="C3326" t="str">
            <v>DD</v>
          </cell>
          <cell r="D3326">
            <v>40962</v>
          </cell>
          <cell r="E3326">
            <v>0</v>
          </cell>
          <cell r="F3326">
            <v>43174</v>
          </cell>
          <cell r="G3326">
            <v>39011</v>
          </cell>
          <cell r="H3326">
            <v>1.05</v>
          </cell>
          <cell r="I3326">
            <v>43465</v>
          </cell>
        </row>
        <row r="3327">
          <cell r="A3327" t="str">
            <v>EQUIPO DE GAS PROPANO</v>
          </cell>
          <cell r="B3327">
            <v>3812</v>
          </cell>
          <cell r="C3327" t="str">
            <v>UNI</v>
          </cell>
          <cell r="D3327">
            <v>190280</v>
          </cell>
          <cell r="E3327">
            <v>0</v>
          </cell>
          <cell r="F3327">
            <v>40813</v>
          </cell>
          <cell r="G3327">
            <v>142000</v>
          </cell>
          <cell r="H3327">
            <v>1.34</v>
          </cell>
          <cell r="I3327">
            <v>43465</v>
          </cell>
        </row>
        <row r="3328">
          <cell r="A3328" t="str">
            <v>Equipo de montaje para Duro panel</v>
          </cell>
          <cell r="B3328">
            <v>103359</v>
          </cell>
          <cell r="C3328" t="str">
            <v>DD</v>
          </cell>
          <cell r="D3328">
            <v>33195</v>
          </cell>
          <cell r="E3328">
            <v>0</v>
          </cell>
          <cell r="F3328">
            <v>40464</v>
          </cell>
          <cell r="G3328">
            <v>24230</v>
          </cell>
          <cell r="H3328">
            <v>1.37</v>
          </cell>
          <cell r="I3328">
            <v>43465</v>
          </cell>
        </row>
        <row r="3329">
          <cell r="A3329" t="str">
            <v>EQUIPO DE PRESIÓN AGUA</v>
          </cell>
          <cell r="B3329">
            <v>105095</v>
          </cell>
          <cell r="C3329" t="str">
            <v>UNI</v>
          </cell>
          <cell r="D3329">
            <v>28377954</v>
          </cell>
          <cell r="E3329">
            <v>0</v>
          </cell>
          <cell r="F3329">
            <v>42914</v>
          </cell>
          <cell r="G3329">
            <v>26034820</v>
          </cell>
          <cell r="H3329">
            <v>1.0900000000000001</v>
          </cell>
          <cell r="I3329">
            <v>43465</v>
          </cell>
        </row>
        <row r="3330">
          <cell r="A3330" t="str">
            <v>EQUIPO DE PRESIÓN AGUA POTABLE</v>
          </cell>
          <cell r="B3330">
            <v>105094</v>
          </cell>
          <cell r="C3330" t="str">
            <v>UNI</v>
          </cell>
          <cell r="D3330">
            <v>14368001</v>
          </cell>
          <cell r="E3330">
            <v>0</v>
          </cell>
          <cell r="F3330">
            <v>43318</v>
          </cell>
          <cell r="G3330">
            <v>13683810</v>
          </cell>
          <cell r="H3330">
            <v>1.05</v>
          </cell>
          <cell r="I3330">
            <v>43465</v>
          </cell>
        </row>
        <row r="3331">
          <cell r="A3331" t="str">
            <v>EQUIPO DE PRESIÓN AGUA POTABLE</v>
          </cell>
          <cell r="B3331">
            <v>104965</v>
          </cell>
          <cell r="C3331" t="str">
            <v>UNI</v>
          </cell>
          <cell r="D3331">
            <v>11031111</v>
          </cell>
          <cell r="E3331">
            <v>0</v>
          </cell>
          <cell r="F3331">
            <v>42857</v>
          </cell>
          <cell r="G3331">
            <v>10120285</v>
          </cell>
          <cell r="H3331">
            <v>1.0900000000000001</v>
          </cell>
          <cell r="I3331">
            <v>43465</v>
          </cell>
        </row>
        <row r="3332">
          <cell r="A3332" t="str">
            <v>EQUIPO DE PRESIÓN CON 2 MOTOBOMBAS</v>
          </cell>
          <cell r="B3332">
            <v>104681</v>
          </cell>
          <cell r="C3332" t="str">
            <v>UNI</v>
          </cell>
          <cell r="D3332">
            <v>11683984</v>
          </cell>
          <cell r="E3332">
            <v>0</v>
          </cell>
          <cell r="F3332">
            <v>41183</v>
          </cell>
          <cell r="G3332">
            <v>8987680</v>
          </cell>
          <cell r="H3332">
            <v>1.3</v>
          </cell>
          <cell r="I3332">
            <v>43465</v>
          </cell>
        </row>
        <row r="3333">
          <cell r="A3333" t="str">
            <v>EQUIPO DE SEGURIDAD</v>
          </cell>
          <cell r="B3333">
            <v>102414</v>
          </cell>
          <cell r="C3333" t="str">
            <v>UNI</v>
          </cell>
          <cell r="D3333">
            <v>166800</v>
          </cell>
          <cell r="E3333" t="str">
            <v>Ref90178</v>
          </cell>
          <cell r="F3333">
            <v>40156</v>
          </cell>
          <cell r="G3333">
            <v>120000</v>
          </cell>
          <cell r="H3333">
            <v>1.39</v>
          </cell>
          <cell r="I3333">
            <v>43465</v>
          </cell>
        </row>
        <row r="3334">
          <cell r="A3334" t="str">
            <v>EQUIPO DE SEGURIDAD INDUSTRIAL</v>
          </cell>
          <cell r="B3334">
            <v>41</v>
          </cell>
          <cell r="C3334">
            <v>0</v>
          </cell>
          <cell r="D3334" t="e">
            <v>#DIV/0!</v>
          </cell>
          <cell r="E3334">
            <v>0</v>
          </cell>
          <cell r="F3334">
            <v>0</v>
          </cell>
          <cell r="G3334">
            <v>0</v>
          </cell>
          <cell r="H3334" t="e">
            <v>#DIV/0!</v>
          </cell>
          <cell r="I3334">
            <v>43465</v>
          </cell>
        </row>
        <row r="3335">
          <cell r="A3335" t="str">
            <v>EQUIPO DE TOPOGRAFIA</v>
          </cell>
          <cell r="B3335">
            <v>100746</v>
          </cell>
          <cell r="C3335" t="str">
            <v>DIA</v>
          </cell>
          <cell r="D3335">
            <v>125811</v>
          </cell>
          <cell r="E3335">
            <v>0</v>
          </cell>
          <cell r="F3335">
            <v>40367</v>
          </cell>
          <cell r="G3335">
            <v>91833</v>
          </cell>
          <cell r="H3335">
            <v>1.37</v>
          </cell>
          <cell r="I3335">
            <v>43465</v>
          </cell>
        </row>
        <row r="3336">
          <cell r="A3336" t="str">
            <v>EQUIPO DE TOPOGRAFIA</v>
          </cell>
          <cell r="B3336">
            <v>101119</v>
          </cell>
          <cell r="C3336" t="str">
            <v>HR</v>
          </cell>
          <cell r="D3336">
            <v>15726</v>
          </cell>
          <cell r="E3336">
            <v>0</v>
          </cell>
          <cell r="F3336">
            <v>40368</v>
          </cell>
          <cell r="G3336">
            <v>11479</v>
          </cell>
          <cell r="H3336">
            <v>1.37</v>
          </cell>
          <cell r="I3336">
            <v>43465</v>
          </cell>
        </row>
        <row r="3337">
          <cell r="A3337" t="str">
            <v>EQUIPO FUMIGACION</v>
          </cell>
          <cell r="B3337">
            <v>102533</v>
          </cell>
          <cell r="C3337" t="str">
            <v>M2</v>
          </cell>
          <cell r="D3337">
            <v>390</v>
          </cell>
          <cell r="E3337">
            <v>0</v>
          </cell>
          <cell r="F3337">
            <v>40960</v>
          </cell>
          <cell r="G3337">
            <v>300</v>
          </cell>
          <cell r="H3337">
            <v>1.3</v>
          </cell>
          <cell r="I3337">
            <v>43465</v>
          </cell>
        </row>
        <row r="3338">
          <cell r="A3338" t="str">
            <v>Equipo Fumigador de Bomba**</v>
          </cell>
          <cell r="B3338">
            <v>102580</v>
          </cell>
          <cell r="C3338" t="str">
            <v>HR</v>
          </cell>
          <cell r="D3338">
            <v>33147</v>
          </cell>
          <cell r="E3338">
            <v>0</v>
          </cell>
          <cell r="F3338">
            <v>41411</v>
          </cell>
          <cell r="G3338">
            <v>26100</v>
          </cell>
          <cell r="H3338">
            <v>1.27</v>
          </cell>
          <cell r="I3338">
            <v>43465</v>
          </cell>
        </row>
        <row r="3339">
          <cell r="A3339" t="str">
            <v>EQUIPO FUMIGADOR MANUAL DE ESPALDA –</v>
          </cell>
          <cell r="B3339">
            <v>105539</v>
          </cell>
          <cell r="C3339" t="str">
            <v>UNI</v>
          </cell>
          <cell r="D3339">
            <v>209990</v>
          </cell>
          <cell r="E3339">
            <v>0</v>
          </cell>
          <cell r="F3339">
            <v>43167</v>
          </cell>
          <cell r="G3339">
            <v>199990</v>
          </cell>
          <cell r="H3339">
            <v>1.05</v>
          </cell>
          <cell r="I3339">
            <v>43465</v>
          </cell>
        </row>
        <row r="3340">
          <cell r="A3340" t="str">
            <v>EQUIPO INYECTOR PARA SUBMURACION**</v>
          </cell>
          <cell r="B3340">
            <v>102225</v>
          </cell>
          <cell r="C3340" t="str">
            <v>hr</v>
          </cell>
          <cell r="D3340">
            <v>83400</v>
          </cell>
          <cell r="E3340" t="str">
            <v>97627001C1</v>
          </cell>
          <cell r="F3340">
            <v>40078</v>
          </cell>
          <cell r="G3340">
            <v>60000</v>
          </cell>
          <cell r="H3340">
            <v>1.39</v>
          </cell>
          <cell r="I3340">
            <v>43465</v>
          </cell>
        </row>
        <row r="3341">
          <cell r="A3341" t="str">
            <v>EQUIPO PARA SOLDADURA</v>
          </cell>
          <cell r="B3341">
            <v>104301</v>
          </cell>
          <cell r="C3341" t="str">
            <v>mes</v>
          </cell>
          <cell r="D3341">
            <v>1061400</v>
          </cell>
          <cell r="E3341">
            <v>0</v>
          </cell>
          <cell r="F3341">
            <v>42213</v>
          </cell>
          <cell r="G3341">
            <v>870000</v>
          </cell>
          <cell r="H3341">
            <v>1.22</v>
          </cell>
          <cell r="I3341">
            <v>43465</v>
          </cell>
        </row>
        <row r="3342">
          <cell r="A3342" t="str">
            <v>EQUIPO PRESION AGUA</v>
          </cell>
          <cell r="B3342">
            <v>104788</v>
          </cell>
          <cell r="C3342" t="str">
            <v>UNI</v>
          </cell>
          <cell r="D3342">
            <v>15834000</v>
          </cell>
          <cell r="E3342">
            <v>0</v>
          </cell>
          <cell r="F3342">
            <v>41207</v>
          </cell>
          <cell r="G3342">
            <v>12180000</v>
          </cell>
          <cell r="H3342">
            <v>1.3</v>
          </cell>
          <cell r="I3342">
            <v>43465</v>
          </cell>
        </row>
        <row r="3343">
          <cell r="A3343" t="str">
            <v>EQUIPO REACTOR EXP2 GRACO (POLIUREA)</v>
          </cell>
          <cell r="B3343">
            <v>102231</v>
          </cell>
          <cell r="C3343" t="str">
            <v>DIA</v>
          </cell>
          <cell r="D3343">
            <v>55600</v>
          </cell>
          <cell r="E3343">
            <v>0</v>
          </cell>
          <cell r="F3343">
            <v>40085</v>
          </cell>
          <cell r="G3343">
            <v>40000</v>
          </cell>
          <cell r="H3343">
            <v>1.39</v>
          </cell>
          <cell r="I3343">
            <v>43465</v>
          </cell>
        </row>
        <row r="3344">
          <cell r="A3344" t="str">
            <v>EQUIPO SOLDADURA 220 AMP ELECTRICO</v>
          </cell>
          <cell r="B3344">
            <v>102486</v>
          </cell>
          <cell r="C3344" t="str">
            <v>DIA</v>
          </cell>
          <cell r="D3344">
            <v>29400</v>
          </cell>
          <cell r="E3344">
            <v>0</v>
          </cell>
          <cell r="F3344">
            <v>43167</v>
          </cell>
          <cell r="G3344">
            <v>28000</v>
          </cell>
          <cell r="H3344">
            <v>1.05</v>
          </cell>
          <cell r="I3344">
            <v>43465</v>
          </cell>
        </row>
        <row r="3345">
          <cell r="A3345" t="str">
            <v>EQUIPO SOLDADURA 220 AMP ELECTRICO(NO</v>
          </cell>
          <cell r="B3345">
            <v>380</v>
          </cell>
          <cell r="C3345" t="str">
            <v>DD</v>
          </cell>
          <cell r="D3345">
            <v>30520</v>
          </cell>
          <cell r="E3345">
            <v>0</v>
          </cell>
          <cell r="F3345">
            <v>42950</v>
          </cell>
          <cell r="G3345">
            <v>28000</v>
          </cell>
          <cell r="H3345">
            <v>1.0900000000000001</v>
          </cell>
          <cell r="I3345">
            <v>43465</v>
          </cell>
        </row>
        <row r="3346">
          <cell r="A3346" t="str">
            <v>Equipo termofusion para tubo agua potab d=8" **</v>
          </cell>
          <cell r="B3346">
            <v>100528</v>
          </cell>
          <cell r="C3346" t="str">
            <v>HR</v>
          </cell>
          <cell r="D3346">
            <v>31761</v>
          </cell>
          <cell r="E3346">
            <v>240408001</v>
          </cell>
          <cell r="F3346">
            <v>40445</v>
          </cell>
          <cell r="G3346">
            <v>23183</v>
          </cell>
          <cell r="H3346">
            <v>1.37</v>
          </cell>
          <cell r="I3346">
            <v>43465</v>
          </cell>
        </row>
        <row r="3347">
          <cell r="A3347" t="str">
            <v>Equipo termofusion para tubo gas d=3" **</v>
          </cell>
          <cell r="B3347">
            <v>100210</v>
          </cell>
          <cell r="C3347" t="str">
            <v>ML</v>
          </cell>
          <cell r="D3347">
            <v>15881</v>
          </cell>
          <cell r="E3347">
            <v>240408001</v>
          </cell>
          <cell r="F3347">
            <v>40445</v>
          </cell>
          <cell r="G3347">
            <v>11592</v>
          </cell>
          <cell r="H3347">
            <v>1.37</v>
          </cell>
          <cell r="I3347">
            <v>43465</v>
          </cell>
        </row>
        <row r="3348">
          <cell r="A3348" t="str">
            <v>Equipo termofusion tubo gas/ polietileno+Operario</v>
          </cell>
          <cell r="B3348">
            <v>100211</v>
          </cell>
          <cell r="C3348" t="str">
            <v>hr</v>
          </cell>
          <cell r="D3348">
            <v>22964</v>
          </cell>
          <cell r="E3348">
            <v>240408001</v>
          </cell>
          <cell r="F3348">
            <v>43273</v>
          </cell>
          <cell r="G3348">
            <v>21870</v>
          </cell>
          <cell r="H3348">
            <v>1.05</v>
          </cell>
          <cell r="I3348">
            <v>43465</v>
          </cell>
        </row>
        <row r="3349">
          <cell r="A3349" t="str">
            <v>EQUIPO TOP DRESSING (OPER+COMB)</v>
          </cell>
          <cell r="B3349">
            <v>102532</v>
          </cell>
          <cell r="C3349" t="str">
            <v>M2</v>
          </cell>
          <cell r="D3349">
            <v>545</v>
          </cell>
          <cell r="E3349">
            <v>0</v>
          </cell>
          <cell r="F3349">
            <v>43185</v>
          </cell>
          <cell r="G3349">
            <v>519.41</v>
          </cell>
          <cell r="H3349">
            <v>1.05</v>
          </cell>
          <cell r="I3349">
            <v>43465</v>
          </cell>
        </row>
        <row r="3350">
          <cell r="A3350" t="str">
            <v>EQUIPOS ATLETISMO</v>
          </cell>
          <cell r="B3350">
            <v>323</v>
          </cell>
          <cell r="C3350">
            <v>0</v>
          </cell>
          <cell r="D3350" t="e">
            <v>#DIV/0!</v>
          </cell>
          <cell r="E3350">
            <v>0</v>
          </cell>
          <cell r="F3350">
            <v>0</v>
          </cell>
          <cell r="G3350">
            <v>0</v>
          </cell>
          <cell r="H3350" t="e">
            <v>#DIV/0!</v>
          </cell>
          <cell r="I3350">
            <v>43465</v>
          </cell>
        </row>
        <row r="3351">
          <cell r="A3351" t="str">
            <v>EQUIPOS DE PRESION</v>
          </cell>
          <cell r="B3351">
            <v>296</v>
          </cell>
          <cell r="C3351" t="str">
            <v>UNI</v>
          </cell>
          <cell r="D3351">
            <v>5129520</v>
          </cell>
          <cell r="E3351" t="str">
            <v>97630001C1</v>
          </cell>
          <cell r="F3351">
            <v>40808</v>
          </cell>
          <cell r="G3351">
            <v>3828000</v>
          </cell>
          <cell r="H3351">
            <v>1.34</v>
          </cell>
          <cell r="I3351">
            <v>43465</v>
          </cell>
        </row>
        <row r="3352">
          <cell r="A3352" t="str">
            <v>EQUIPOS DE PRESION</v>
          </cell>
          <cell r="B3352">
            <v>3079</v>
          </cell>
          <cell r="C3352" t="str">
            <v>UNI</v>
          </cell>
          <cell r="D3352">
            <v>4910628</v>
          </cell>
          <cell r="E3352" t="str">
            <v>97631001C1</v>
          </cell>
          <cell r="F3352">
            <v>40200</v>
          </cell>
          <cell r="G3352">
            <v>3584400</v>
          </cell>
          <cell r="H3352">
            <v>1.37</v>
          </cell>
          <cell r="I3352">
            <v>43465</v>
          </cell>
        </row>
        <row r="3353">
          <cell r="A3353" t="str">
            <v>EQUIPOS DE PRESION MOD.15H-1.5</v>
          </cell>
          <cell r="B3353">
            <v>68</v>
          </cell>
          <cell r="C3353" t="str">
            <v>UNI</v>
          </cell>
          <cell r="D3353">
            <v>3861756</v>
          </cell>
          <cell r="E3353" t="str">
            <v>97627001C1</v>
          </cell>
          <cell r="F3353">
            <v>40200</v>
          </cell>
          <cell r="G3353">
            <v>2818800</v>
          </cell>
          <cell r="H3353">
            <v>1.37</v>
          </cell>
          <cell r="I3353">
            <v>43465</v>
          </cell>
        </row>
        <row r="3354">
          <cell r="A3354" t="str">
            <v>EQUIPOS DE PRESION MOD.15H-3TW-L200H</v>
          </cell>
          <cell r="B3354">
            <v>1683</v>
          </cell>
          <cell r="C3354" t="str">
            <v>UNI</v>
          </cell>
          <cell r="D3354">
            <v>4207975</v>
          </cell>
          <cell r="E3354" t="str">
            <v>97629001C1</v>
          </cell>
          <cell r="F3354">
            <v>42857</v>
          </cell>
          <cell r="G3354">
            <v>3860527.92</v>
          </cell>
          <cell r="H3354">
            <v>1.0900000000000001</v>
          </cell>
          <cell r="I3354">
            <v>43465</v>
          </cell>
        </row>
        <row r="3355">
          <cell r="A3355" t="str">
            <v>EQUIPOS DE PRESION MOD.20A- 6W - L500</v>
          </cell>
          <cell r="B3355">
            <v>3085</v>
          </cell>
          <cell r="C3355" t="str">
            <v>UNI</v>
          </cell>
          <cell r="D3355">
            <v>7032210</v>
          </cell>
          <cell r="E3355" t="str">
            <v>97639001C1</v>
          </cell>
          <cell r="F3355">
            <v>40200</v>
          </cell>
          <cell r="G3355">
            <v>5133000</v>
          </cell>
          <cell r="H3355">
            <v>1.37</v>
          </cell>
          <cell r="I3355">
            <v>43465</v>
          </cell>
        </row>
        <row r="3356">
          <cell r="A3356" t="str">
            <v>EQUIPOS DE PRESION MOD.20A-5TW-L300</v>
          </cell>
          <cell r="B3356">
            <v>3084</v>
          </cell>
          <cell r="C3356" t="str">
            <v>UNI</v>
          </cell>
          <cell r="D3356">
            <v>5196684</v>
          </cell>
          <cell r="E3356" t="str">
            <v>97633001C1</v>
          </cell>
          <cell r="F3356">
            <v>40200</v>
          </cell>
          <cell r="G3356">
            <v>3793200</v>
          </cell>
          <cell r="H3356">
            <v>1.37</v>
          </cell>
          <cell r="I3356">
            <v>43465</v>
          </cell>
        </row>
        <row r="3357">
          <cell r="A3357" t="str">
            <v>EQUIPOS DE PRESION MOD.20H-6W- L500</v>
          </cell>
          <cell r="B3357">
            <v>3083</v>
          </cell>
          <cell r="C3357" t="str">
            <v>UNI</v>
          </cell>
          <cell r="D3357">
            <v>8354424</v>
          </cell>
          <cell r="E3357" t="str">
            <v>97636001C1</v>
          </cell>
          <cell r="F3357">
            <v>40200</v>
          </cell>
          <cell r="G3357">
            <v>6098120</v>
          </cell>
          <cell r="H3357">
            <v>1.37</v>
          </cell>
          <cell r="I3357">
            <v>43465</v>
          </cell>
        </row>
        <row r="3358">
          <cell r="A3358" t="str">
            <v>EQUIPOS DE PRESION MOD.20H-6W-L300</v>
          </cell>
          <cell r="B3358">
            <v>3081</v>
          </cell>
          <cell r="C3358" t="str">
            <v>UNI</v>
          </cell>
          <cell r="D3358">
            <v>5562200</v>
          </cell>
          <cell r="E3358" t="str">
            <v>97634001C1</v>
          </cell>
          <cell r="F3358">
            <v>40200</v>
          </cell>
          <cell r="G3358">
            <v>4060000</v>
          </cell>
          <cell r="H3358">
            <v>1.37</v>
          </cell>
          <cell r="I3358">
            <v>43465</v>
          </cell>
        </row>
        <row r="3359">
          <cell r="A3359" t="str">
            <v>EQUIPOS DE PRESION MOD.20H-7.5W-L300</v>
          </cell>
          <cell r="B3359">
            <v>3082</v>
          </cell>
          <cell r="C3359" t="str">
            <v>UNI</v>
          </cell>
          <cell r="D3359">
            <v>6936858</v>
          </cell>
          <cell r="E3359" t="str">
            <v>65273202C1</v>
          </cell>
          <cell r="F3359">
            <v>40200</v>
          </cell>
          <cell r="G3359">
            <v>5063400</v>
          </cell>
          <cell r="H3359">
            <v>1.37</v>
          </cell>
          <cell r="I3359">
            <v>43465</v>
          </cell>
        </row>
        <row r="3360">
          <cell r="A3360" t="str">
            <v>EQUIPOS ESPECIALES</v>
          </cell>
          <cell r="B3360">
            <v>8</v>
          </cell>
          <cell r="C3360">
            <v>0</v>
          </cell>
          <cell r="D3360" t="e">
            <v>#DIV/0!</v>
          </cell>
          <cell r="E3360">
            <v>0</v>
          </cell>
          <cell r="F3360">
            <v>0</v>
          </cell>
          <cell r="G3360">
            <v>0</v>
          </cell>
          <cell r="H3360" t="e">
            <v>#DIV/0!</v>
          </cell>
          <cell r="I3360">
            <v>43465</v>
          </cell>
        </row>
        <row r="3361">
          <cell r="A3361" t="str">
            <v>EQUIPOS PARA COCINA</v>
          </cell>
          <cell r="B3361">
            <v>9</v>
          </cell>
          <cell r="C3361">
            <v>0</v>
          </cell>
          <cell r="D3361" t="e">
            <v>#DIV/0!</v>
          </cell>
          <cell r="E3361">
            <v>0</v>
          </cell>
          <cell r="F3361">
            <v>0</v>
          </cell>
          <cell r="G3361">
            <v>0</v>
          </cell>
          <cell r="H3361" t="e">
            <v>#DIV/0!</v>
          </cell>
          <cell r="I3361">
            <v>43465</v>
          </cell>
        </row>
        <row r="3362">
          <cell r="A3362" t="str">
            <v>Equipos Sistema Eyector Automático N°1</v>
          </cell>
          <cell r="B3362">
            <v>105557</v>
          </cell>
          <cell r="C3362" t="str">
            <v>UNI</v>
          </cell>
          <cell r="D3362">
            <v>15441762</v>
          </cell>
          <cell r="E3362">
            <v>0</v>
          </cell>
          <cell r="F3362">
            <v>43040</v>
          </cell>
          <cell r="G3362">
            <v>14166754</v>
          </cell>
          <cell r="H3362">
            <v>1.0900000000000001</v>
          </cell>
          <cell r="I3362">
            <v>43465</v>
          </cell>
        </row>
        <row r="3363">
          <cell r="A3363" t="str">
            <v>Equipos Sistema Eyector Automático N°2</v>
          </cell>
          <cell r="B3363">
            <v>105558</v>
          </cell>
          <cell r="C3363" t="str">
            <v>UNI</v>
          </cell>
          <cell r="D3363">
            <v>6597360</v>
          </cell>
          <cell r="E3363">
            <v>0</v>
          </cell>
          <cell r="F3363">
            <v>43318</v>
          </cell>
          <cell r="G3363">
            <v>6283200</v>
          </cell>
          <cell r="H3363">
            <v>1.05</v>
          </cell>
          <cell r="I3363">
            <v>43465</v>
          </cell>
        </row>
        <row r="3364">
          <cell r="A3364" t="str">
            <v>Escalador de Arbol (sum.) **</v>
          </cell>
          <cell r="B3364">
            <v>102638</v>
          </cell>
          <cell r="C3364" t="str">
            <v>UNI</v>
          </cell>
          <cell r="D3364">
            <v>480334</v>
          </cell>
          <cell r="E3364" t="str">
            <v>A-130</v>
          </cell>
          <cell r="F3364">
            <v>40267</v>
          </cell>
          <cell r="G3364">
            <v>350609</v>
          </cell>
          <cell r="H3364">
            <v>1.37</v>
          </cell>
          <cell r="I3364">
            <v>43465</v>
          </cell>
        </row>
        <row r="3365">
          <cell r="A3365" t="str">
            <v>Escalador de Arbol (sum.) **</v>
          </cell>
          <cell r="B3365">
            <v>102640</v>
          </cell>
          <cell r="C3365" t="str">
            <v>UNI</v>
          </cell>
          <cell r="D3365">
            <v>386174</v>
          </cell>
          <cell r="E3365" t="str">
            <v>A-130</v>
          </cell>
          <cell r="F3365">
            <v>43229</v>
          </cell>
          <cell r="G3365">
            <v>367785</v>
          </cell>
          <cell r="H3365">
            <v>1.05</v>
          </cell>
          <cell r="I3365">
            <v>43465</v>
          </cell>
        </row>
        <row r="3366">
          <cell r="A3366" t="str">
            <v>ESCALADOR DE ARCO</v>
          </cell>
          <cell r="B3366">
            <v>103813</v>
          </cell>
          <cell r="C3366" t="str">
            <v>UNI</v>
          </cell>
          <cell r="D3366">
            <v>371309</v>
          </cell>
          <cell r="E3366">
            <v>0</v>
          </cell>
          <cell r="F3366">
            <v>41052</v>
          </cell>
          <cell r="G3366">
            <v>285622</v>
          </cell>
          <cell r="H3366">
            <v>1.3</v>
          </cell>
          <cell r="I3366">
            <v>43465</v>
          </cell>
        </row>
        <row r="3367">
          <cell r="A3367" t="str">
            <v>Escalador de Arco (sum.) **</v>
          </cell>
          <cell r="B3367">
            <v>102639</v>
          </cell>
          <cell r="C3367" t="str">
            <v>UNI</v>
          </cell>
          <cell r="D3367">
            <v>399122</v>
          </cell>
          <cell r="E3367" t="str">
            <v>A-130</v>
          </cell>
          <cell r="F3367">
            <v>43229</v>
          </cell>
          <cell r="G3367">
            <v>380116</v>
          </cell>
          <cell r="H3367">
            <v>1.05</v>
          </cell>
          <cell r="I3367">
            <v>43465</v>
          </cell>
        </row>
        <row r="3368">
          <cell r="A3368" t="str">
            <v>Escalera 3, pasos en aluminio/metal plegable</v>
          </cell>
          <cell r="B3368">
            <v>102977</v>
          </cell>
          <cell r="C3368" t="str">
            <v>UNI</v>
          </cell>
          <cell r="D3368">
            <v>97991</v>
          </cell>
          <cell r="E3368">
            <v>0</v>
          </cell>
          <cell r="F3368">
            <v>42999</v>
          </cell>
          <cell r="G3368">
            <v>89900</v>
          </cell>
          <cell r="H3368">
            <v>1.0900000000000001</v>
          </cell>
          <cell r="I3368">
            <v>43465</v>
          </cell>
        </row>
        <row r="3369">
          <cell r="A3369" t="str">
            <v>Escalera acero inox para canal Piscina</v>
          </cell>
          <cell r="B3369">
            <v>107148</v>
          </cell>
          <cell r="C3369" t="str">
            <v>UNI</v>
          </cell>
          <cell r="D3369">
            <v>3762205</v>
          </cell>
          <cell r="E3369">
            <v>0</v>
          </cell>
          <cell r="F3369">
            <v>43396</v>
          </cell>
          <cell r="G3369">
            <v>3583052</v>
          </cell>
          <cell r="H3369">
            <v>1.05</v>
          </cell>
          <cell r="I3369">
            <v>43465</v>
          </cell>
        </row>
        <row r="3370">
          <cell r="A3370" t="str">
            <v>Escalera acero inox para canal-4 pasos</v>
          </cell>
          <cell r="B3370">
            <v>107127</v>
          </cell>
          <cell r="C3370" t="str">
            <v>UNI</v>
          </cell>
          <cell r="D3370">
            <v>4325329</v>
          </cell>
          <cell r="E3370">
            <v>0</v>
          </cell>
          <cell r="F3370">
            <v>43396</v>
          </cell>
          <cell r="G3370">
            <v>4119361</v>
          </cell>
          <cell r="H3370">
            <v>1.05</v>
          </cell>
          <cell r="I3370">
            <v>43465</v>
          </cell>
        </row>
        <row r="3371">
          <cell r="A3371" t="str">
            <v>ESCALERA DE EXTENSIÓN 16 PASOS</v>
          </cell>
          <cell r="B3371">
            <v>103719</v>
          </cell>
          <cell r="C3371" t="str">
            <v>DIA</v>
          </cell>
          <cell r="D3371">
            <v>18760</v>
          </cell>
          <cell r="E3371">
            <v>0</v>
          </cell>
          <cell r="F3371">
            <v>40616</v>
          </cell>
          <cell r="G3371">
            <v>14000</v>
          </cell>
          <cell r="H3371">
            <v>1.34</v>
          </cell>
          <cell r="I3371">
            <v>43465</v>
          </cell>
        </row>
        <row r="3372">
          <cell r="A3372" t="str">
            <v>ESCALERA DE EXTENSIÓN 24 PASOS</v>
          </cell>
          <cell r="B3372">
            <v>103718</v>
          </cell>
          <cell r="C3372" t="str">
            <v>DIA</v>
          </cell>
          <cell r="D3372">
            <v>29480</v>
          </cell>
          <cell r="E3372">
            <v>0</v>
          </cell>
          <cell r="F3372">
            <v>40616</v>
          </cell>
          <cell r="G3372">
            <v>22000</v>
          </cell>
          <cell r="H3372">
            <v>1.34</v>
          </cell>
          <cell r="I3372">
            <v>43465</v>
          </cell>
        </row>
        <row r="3373">
          <cell r="A3373" t="str">
            <v>Escalera de Gato (sum.) **</v>
          </cell>
          <cell r="B3373">
            <v>102643</v>
          </cell>
          <cell r="C3373" t="str">
            <v>UNI</v>
          </cell>
          <cell r="D3373">
            <v>464135</v>
          </cell>
          <cell r="E3373" t="str">
            <v>A-130</v>
          </cell>
          <cell r="F3373">
            <v>41052</v>
          </cell>
          <cell r="G3373">
            <v>357027</v>
          </cell>
          <cell r="H3373">
            <v>1.3</v>
          </cell>
          <cell r="I3373">
            <v>43465</v>
          </cell>
        </row>
        <row r="3374">
          <cell r="A3374" t="str">
            <v>Escalera de Gato A. Inox. 10 pasos para tanque</v>
          </cell>
          <cell r="B3374">
            <v>104684</v>
          </cell>
          <cell r="C3374" t="str">
            <v>UNI</v>
          </cell>
          <cell r="D3374">
            <v>744978</v>
          </cell>
          <cell r="E3374">
            <v>0</v>
          </cell>
          <cell r="F3374">
            <v>41726</v>
          </cell>
          <cell r="G3374">
            <v>591252</v>
          </cell>
          <cell r="H3374">
            <v>1.26</v>
          </cell>
          <cell r="I3374">
            <v>43465</v>
          </cell>
        </row>
        <row r="3375">
          <cell r="A3375" t="str">
            <v>Escalera de Gato en AluminioH=2.00M (suministro)</v>
          </cell>
          <cell r="B3375">
            <v>105655</v>
          </cell>
          <cell r="C3375" t="str">
            <v>UNI</v>
          </cell>
          <cell r="D3375">
            <v>380567</v>
          </cell>
          <cell r="E3375">
            <v>0</v>
          </cell>
          <cell r="F3375">
            <v>43269</v>
          </cell>
          <cell r="G3375">
            <v>362445</v>
          </cell>
          <cell r="H3375">
            <v>1.05</v>
          </cell>
          <cell r="I3375">
            <v>43465</v>
          </cell>
        </row>
        <row r="3376">
          <cell r="A3376" t="str">
            <v>Escalera de gato para pozos de inspecc **</v>
          </cell>
          <cell r="B3376">
            <v>100412</v>
          </cell>
          <cell r="C3376" t="str">
            <v>ML</v>
          </cell>
          <cell r="D3376">
            <v>127041</v>
          </cell>
          <cell r="E3376">
            <v>0</v>
          </cell>
          <cell r="F3376">
            <v>40506</v>
          </cell>
          <cell r="G3376">
            <v>92731</v>
          </cell>
          <cell r="H3376">
            <v>1.37</v>
          </cell>
          <cell r="I3376">
            <v>43465</v>
          </cell>
        </row>
        <row r="3377">
          <cell r="A3377" t="str">
            <v>ESCALERA DE TIJERA (8 PASOS)</v>
          </cell>
          <cell r="B3377">
            <v>103494</v>
          </cell>
          <cell r="C3377" t="str">
            <v>DIA</v>
          </cell>
          <cell r="D3377">
            <v>13440</v>
          </cell>
          <cell r="E3377">
            <v>0</v>
          </cell>
          <cell r="F3377">
            <v>43167</v>
          </cell>
          <cell r="G3377">
            <v>12800</v>
          </cell>
          <cell r="H3377">
            <v>1.05</v>
          </cell>
          <cell r="I3377">
            <v>43465</v>
          </cell>
        </row>
        <row r="3378">
          <cell r="A3378" t="str">
            <v>Escalera de tijera 8 pasos fibra de vidrio</v>
          </cell>
          <cell r="B3378">
            <v>107375</v>
          </cell>
          <cell r="C3378" t="str">
            <v>UNI</v>
          </cell>
          <cell r="D3378">
            <v>522291</v>
          </cell>
          <cell r="E3378">
            <v>0</v>
          </cell>
          <cell r="F3378">
            <v>43434</v>
          </cell>
          <cell r="G3378">
            <v>497420</v>
          </cell>
          <cell r="H3378">
            <v>1.05</v>
          </cell>
          <cell r="I3378">
            <v>43465</v>
          </cell>
        </row>
        <row r="3379">
          <cell r="A3379" t="str">
            <v>ESCALERA Elec. 3.3 M. INCL.35</v>
          </cell>
          <cell r="B3379">
            <v>2834</v>
          </cell>
          <cell r="C3379" t="str">
            <v>UNI</v>
          </cell>
          <cell r="D3379">
            <v>166800000</v>
          </cell>
          <cell r="E3379">
            <v>0</v>
          </cell>
          <cell r="F3379">
            <v>40021</v>
          </cell>
          <cell r="G3379">
            <v>120000000</v>
          </cell>
          <cell r="H3379">
            <v>1.39</v>
          </cell>
          <cell r="I3379">
            <v>43465</v>
          </cell>
        </row>
        <row r="3380">
          <cell r="A3380" t="str">
            <v>ESCALERA EXTENCIBLE EN AL. DE 3.5 A 7 Mts.</v>
          </cell>
          <cell r="B3380">
            <v>3245</v>
          </cell>
          <cell r="C3380" t="str">
            <v>DD</v>
          </cell>
          <cell r="D3380">
            <v>25636</v>
          </cell>
          <cell r="E3380">
            <v>0</v>
          </cell>
          <cell r="F3380">
            <v>41179</v>
          </cell>
          <cell r="G3380">
            <v>19720</v>
          </cell>
          <cell r="H3380">
            <v>1.3</v>
          </cell>
          <cell r="I3380">
            <v>43465</v>
          </cell>
        </row>
        <row r="3381">
          <cell r="A3381" t="str">
            <v>ESCALERA MET. RECTA A=1.35 H= 1.66</v>
          </cell>
          <cell r="B3381">
            <v>101118</v>
          </cell>
          <cell r="C3381" t="str">
            <v>UNI</v>
          </cell>
          <cell r="D3381">
            <v>3064068</v>
          </cell>
          <cell r="E3381">
            <v>0</v>
          </cell>
          <cell r="F3381">
            <v>39671</v>
          </cell>
          <cell r="G3381">
            <v>2084400</v>
          </cell>
          <cell r="H3381">
            <v>1.47</v>
          </cell>
          <cell r="I3381">
            <v>43465</v>
          </cell>
        </row>
        <row r="3382">
          <cell r="A3382" t="str">
            <v>ESCALERA TIPO EXTENSION DE 4.88MT A</v>
          </cell>
          <cell r="B3382">
            <v>102996</v>
          </cell>
          <cell r="C3382" t="str">
            <v>UNI</v>
          </cell>
          <cell r="D3382">
            <v>1120797</v>
          </cell>
          <cell r="E3382" t="str">
            <v>10-A-32-2</v>
          </cell>
          <cell r="F3382">
            <v>40359</v>
          </cell>
          <cell r="G3382">
            <v>818100</v>
          </cell>
          <cell r="H3382">
            <v>1.37</v>
          </cell>
          <cell r="I3382">
            <v>43465</v>
          </cell>
        </row>
        <row r="3383">
          <cell r="A3383" t="str">
            <v>ESCALERILLA Trans. VERTICAL</v>
          </cell>
          <cell r="B3383">
            <v>922</v>
          </cell>
          <cell r="C3383" t="str">
            <v>DD</v>
          </cell>
          <cell r="D3383">
            <v>2384</v>
          </cell>
          <cell r="E3383">
            <v>0</v>
          </cell>
          <cell r="F3383">
            <v>40368</v>
          </cell>
          <cell r="G3383">
            <v>1740</v>
          </cell>
          <cell r="H3383">
            <v>1.37</v>
          </cell>
          <cell r="I3383">
            <v>43465</v>
          </cell>
        </row>
        <row r="3384">
          <cell r="A3384" t="str">
            <v>ESCALGRES ROJO 30.5 X 30.5</v>
          </cell>
          <cell r="B3384">
            <v>104733</v>
          </cell>
          <cell r="C3384" t="str">
            <v>M2</v>
          </cell>
          <cell r="D3384">
            <v>41184</v>
          </cell>
          <cell r="E3384">
            <v>0</v>
          </cell>
          <cell r="F3384">
            <v>43367</v>
          </cell>
          <cell r="G3384">
            <v>39223</v>
          </cell>
          <cell r="H3384">
            <v>1.05</v>
          </cell>
          <cell r="I3384">
            <v>43465</v>
          </cell>
        </row>
        <row r="3385">
          <cell r="A3385" t="str">
            <v>ESCLEROMETRO (MINIMO 5 ELEMENTOS)</v>
          </cell>
          <cell r="B3385">
            <v>100928</v>
          </cell>
          <cell r="C3385" t="str">
            <v>UNI</v>
          </cell>
          <cell r="D3385">
            <v>64641</v>
          </cell>
          <cell r="E3385">
            <v>0</v>
          </cell>
          <cell r="F3385">
            <v>43167</v>
          </cell>
          <cell r="G3385">
            <v>61563</v>
          </cell>
          <cell r="H3385">
            <v>1.05</v>
          </cell>
          <cell r="I3385">
            <v>43465</v>
          </cell>
        </row>
        <row r="3386">
          <cell r="A3386" t="str">
            <v>ESCOBA FIBRA PLASTICA DURA MANGO DE</v>
          </cell>
          <cell r="B3386">
            <v>2017</v>
          </cell>
          <cell r="C3386" t="str">
            <v>UNI</v>
          </cell>
          <cell r="D3386">
            <v>4304</v>
          </cell>
          <cell r="E3386" t="str">
            <v>SUAVE</v>
          </cell>
          <cell r="F3386">
            <v>42872</v>
          </cell>
          <cell r="G3386">
            <v>3949</v>
          </cell>
          <cell r="H3386">
            <v>1.0900000000000001</v>
          </cell>
          <cell r="I3386">
            <v>43465</v>
          </cell>
        </row>
        <row r="3387">
          <cell r="A3387" t="str">
            <v>Escrit. archivador metálico (Rec.IDRD) **</v>
          </cell>
          <cell r="B3387">
            <v>101171</v>
          </cell>
          <cell r="C3387" t="str">
            <v>UNI</v>
          </cell>
          <cell r="D3387">
            <v>574241</v>
          </cell>
          <cell r="E3387">
            <v>6441052</v>
          </cell>
          <cell r="F3387">
            <v>40470</v>
          </cell>
          <cell r="G3387">
            <v>419154</v>
          </cell>
          <cell r="H3387">
            <v>1.37</v>
          </cell>
          <cell r="I3387">
            <v>43465</v>
          </cell>
        </row>
        <row r="3388">
          <cell r="A3388" t="str">
            <v>Escrit. cost. H metálico (Rec.IDRD) **</v>
          </cell>
          <cell r="B3388">
            <v>101167</v>
          </cell>
          <cell r="C3388" t="str">
            <v>UNI</v>
          </cell>
          <cell r="D3388">
            <v>102312</v>
          </cell>
          <cell r="E3388">
            <v>6441052</v>
          </cell>
          <cell r="F3388">
            <v>40470</v>
          </cell>
          <cell r="G3388">
            <v>74680</v>
          </cell>
          <cell r="H3388">
            <v>1.37</v>
          </cell>
          <cell r="I3388">
            <v>43465</v>
          </cell>
        </row>
        <row r="3389">
          <cell r="A3389" t="str">
            <v>Escrit. portateclado plástico (Rec.IDRD) **</v>
          </cell>
          <cell r="B3389">
            <v>101169</v>
          </cell>
          <cell r="C3389" t="str">
            <v>UNI</v>
          </cell>
          <cell r="D3389">
            <v>48391</v>
          </cell>
          <cell r="E3389">
            <v>6441052</v>
          </cell>
          <cell r="F3389">
            <v>40470</v>
          </cell>
          <cell r="G3389">
            <v>35322</v>
          </cell>
          <cell r="H3389">
            <v>1.37</v>
          </cell>
          <cell r="I3389">
            <v>43465</v>
          </cell>
        </row>
        <row r="3390">
          <cell r="A3390" t="str">
            <v>Escrit. superf. fórmica 0.575X1.49C (Rec.IDRD) **</v>
          </cell>
          <cell r="B3390">
            <v>101165</v>
          </cell>
          <cell r="C3390" t="str">
            <v>UNI</v>
          </cell>
          <cell r="D3390">
            <v>358056</v>
          </cell>
          <cell r="E3390">
            <v>6441052</v>
          </cell>
          <cell r="F3390">
            <v>40470</v>
          </cell>
          <cell r="G3390">
            <v>261355</v>
          </cell>
          <cell r="H3390">
            <v>1.37</v>
          </cell>
          <cell r="I3390">
            <v>43465</v>
          </cell>
        </row>
        <row r="3391">
          <cell r="A3391" t="str">
            <v>Escrit. superf. P fórmica 0.84X1.41 (Rec.IDRD) **</v>
          </cell>
          <cell r="B3391">
            <v>101166</v>
          </cell>
          <cell r="C3391" t="str">
            <v>UNI</v>
          </cell>
          <cell r="D3391">
            <v>468582</v>
          </cell>
          <cell r="E3391">
            <v>6441052</v>
          </cell>
          <cell r="F3391">
            <v>40470</v>
          </cell>
          <cell r="G3391">
            <v>342031</v>
          </cell>
          <cell r="H3391">
            <v>1.37</v>
          </cell>
          <cell r="I3391">
            <v>43465</v>
          </cell>
        </row>
        <row r="3392">
          <cell r="A3392" t="str">
            <v>ESCRITORIO AUXILIAR KEFREN</v>
          </cell>
          <cell r="B3392">
            <v>4029</v>
          </cell>
          <cell r="C3392" t="str">
            <v>UNI</v>
          </cell>
          <cell r="D3392">
            <v>327834</v>
          </cell>
          <cell r="E3392">
            <v>6441052</v>
          </cell>
          <cell r="F3392">
            <v>40470</v>
          </cell>
          <cell r="G3392">
            <v>239295</v>
          </cell>
          <cell r="H3392">
            <v>1.37</v>
          </cell>
          <cell r="I3392">
            <v>43465</v>
          </cell>
        </row>
        <row r="3393">
          <cell r="A3393" t="str">
            <v>ESCRITORIO EJECUTIVO KEFREN</v>
          </cell>
          <cell r="B3393">
            <v>4027</v>
          </cell>
          <cell r="C3393" t="str">
            <v>UNI</v>
          </cell>
          <cell r="D3393">
            <v>274000</v>
          </cell>
          <cell r="E3393">
            <v>6441552</v>
          </cell>
          <cell r="F3393">
            <v>40470</v>
          </cell>
          <cell r="G3393">
            <v>200000</v>
          </cell>
          <cell r="H3393">
            <v>1.37</v>
          </cell>
          <cell r="I3393">
            <v>43465</v>
          </cell>
        </row>
        <row r="3394">
          <cell r="A3394" t="str">
            <v>ESCUADRA FALSA DE 8"</v>
          </cell>
          <cell r="B3394">
            <v>492</v>
          </cell>
          <cell r="C3394" t="str">
            <v>UNI</v>
          </cell>
          <cell r="D3394">
            <v>11792</v>
          </cell>
          <cell r="E3394">
            <v>460347</v>
          </cell>
          <cell r="F3394">
            <v>40802</v>
          </cell>
          <cell r="G3394">
            <v>8800</v>
          </cell>
          <cell r="H3394">
            <v>1.34</v>
          </cell>
          <cell r="I3394">
            <v>43465</v>
          </cell>
        </row>
        <row r="3395">
          <cell r="A3395" t="str">
            <v>ESCUDO ACRILICO BLANCO</v>
          </cell>
          <cell r="B3395">
            <v>103274</v>
          </cell>
          <cell r="C3395" t="str">
            <v>UNI</v>
          </cell>
          <cell r="D3395">
            <v>315960</v>
          </cell>
          <cell r="E3395">
            <v>0</v>
          </cell>
          <cell r="F3395">
            <v>43213</v>
          </cell>
          <cell r="G3395">
            <v>300914</v>
          </cell>
          <cell r="H3395">
            <v>1.05</v>
          </cell>
          <cell r="I3395">
            <v>43465</v>
          </cell>
        </row>
        <row r="3396">
          <cell r="A3396" t="str">
            <v>ESCUDO DOBLE PARA ROCIADOR CROMADO</v>
          </cell>
          <cell r="B3396">
            <v>106245</v>
          </cell>
          <cell r="C3396" t="str">
            <v>UNI</v>
          </cell>
          <cell r="D3396">
            <v>4373</v>
          </cell>
          <cell r="E3396">
            <v>0</v>
          </cell>
          <cell r="F3396">
            <v>43273</v>
          </cell>
          <cell r="G3396">
            <v>4165</v>
          </cell>
          <cell r="H3396">
            <v>1.05</v>
          </cell>
          <cell r="I3396">
            <v>43465</v>
          </cell>
        </row>
        <row r="3397">
          <cell r="A3397" t="str">
            <v>ESCUDO EN PELICULA DE SEGURIDAD</v>
          </cell>
          <cell r="B3397">
            <v>103278</v>
          </cell>
          <cell r="C3397" t="str">
            <v>UNI</v>
          </cell>
          <cell r="D3397">
            <v>68939</v>
          </cell>
          <cell r="E3397">
            <v>0</v>
          </cell>
          <cell r="F3397">
            <v>41094</v>
          </cell>
          <cell r="G3397">
            <v>53030</v>
          </cell>
          <cell r="H3397">
            <v>1.3</v>
          </cell>
          <cell r="I3397">
            <v>43465</v>
          </cell>
        </row>
        <row r="3398">
          <cell r="A3398" t="str">
            <v>ESCUDO PARA ROCIADOR CROMADO 1/2”</v>
          </cell>
          <cell r="B3398">
            <v>106244</v>
          </cell>
          <cell r="C3398" t="str">
            <v>UNI</v>
          </cell>
          <cell r="D3398">
            <v>4373</v>
          </cell>
          <cell r="E3398">
            <v>0</v>
          </cell>
          <cell r="F3398">
            <v>43273</v>
          </cell>
          <cell r="G3398">
            <v>4165</v>
          </cell>
          <cell r="H3398">
            <v>1.05</v>
          </cell>
          <cell r="I3398">
            <v>43465</v>
          </cell>
        </row>
        <row r="3399">
          <cell r="A3399" t="str">
            <v>ESFUERZO CORTANTE EN MALLAS</v>
          </cell>
          <cell r="B3399">
            <v>9478</v>
          </cell>
          <cell r="C3399" t="str">
            <v>UNI</v>
          </cell>
          <cell r="D3399">
            <v>111256</v>
          </cell>
          <cell r="E3399">
            <v>0</v>
          </cell>
          <cell r="F3399">
            <v>40150</v>
          </cell>
          <cell r="G3399">
            <v>80040</v>
          </cell>
          <cell r="H3399">
            <v>1.39</v>
          </cell>
          <cell r="I3399">
            <v>43465</v>
          </cell>
        </row>
        <row r="3400">
          <cell r="A3400" t="str">
            <v>ESLINGA CON ABSORVEDOR CHOQUE</v>
          </cell>
          <cell r="B3400">
            <v>103540</v>
          </cell>
          <cell r="C3400" t="str">
            <v>UNI</v>
          </cell>
          <cell r="D3400">
            <v>231041</v>
          </cell>
          <cell r="E3400">
            <v>0</v>
          </cell>
          <cell r="F3400">
            <v>41095</v>
          </cell>
          <cell r="G3400">
            <v>177724</v>
          </cell>
          <cell r="H3400">
            <v>1.3</v>
          </cell>
          <cell r="I3400">
            <v>43465</v>
          </cell>
        </row>
        <row r="3401">
          <cell r="A3401" t="str">
            <v>ESLINGA EN Y CON</v>
          </cell>
          <cell r="B3401">
            <v>104085</v>
          </cell>
          <cell r="C3401" t="str">
            <v>UNI</v>
          </cell>
          <cell r="D3401">
            <v>329533</v>
          </cell>
          <cell r="E3401">
            <v>0</v>
          </cell>
          <cell r="F3401">
            <v>40676</v>
          </cell>
          <cell r="G3401">
            <v>245920</v>
          </cell>
          <cell r="H3401">
            <v>1.34</v>
          </cell>
          <cell r="I3401">
            <v>43465</v>
          </cell>
        </row>
        <row r="3402">
          <cell r="A3402" t="str">
            <v>ESMALTE ACRILICO PINTUCO</v>
          </cell>
          <cell r="B3402">
            <v>104553</v>
          </cell>
          <cell r="C3402" t="str">
            <v>GN</v>
          </cell>
          <cell r="D3402">
            <v>143000</v>
          </cell>
          <cell r="E3402">
            <v>0</v>
          </cell>
          <cell r="F3402">
            <v>41164</v>
          </cell>
          <cell r="G3402">
            <v>110000</v>
          </cell>
          <cell r="H3402">
            <v>1.3</v>
          </cell>
          <cell r="I3402">
            <v>43465</v>
          </cell>
        </row>
        <row r="3403">
          <cell r="A3403" t="str">
            <v>ESMALTE ALQUIDICO BLANCO SIKA (313050)</v>
          </cell>
          <cell r="B3403">
            <v>752</v>
          </cell>
          <cell r="C3403" t="str">
            <v>GN</v>
          </cell>
          <cell r="D3403">
            <v>71019</v>
          </cell>
          <cell r="E3403">
            <v>313050</v>
          </cell>
          <cell r="F3403">
            <v>43179</v>
          </cell>
          <cell r="G3403">
            <v>67637</v>
          </cell>
          <cell r="H3403">
            <v>1.05</v>
          </cell>
          <cell r="I3403">
            <v>43465</v>
          </cell>
        </row>
        <row r="3404">
          <cell r="A3404" t="str">
            <v>ESMALTE BRILLANTE COLOR (POR 5 GL)</v>
          </cell>
          <cell r="B3404">
            <v>1826</v>
          </cell>
          <cell r="C3404" t="str">
            <v>GN</v>
          </cell>
          <cell r="D3404">
            <v>41895</v>
          </cell>
          <cell r="E3404">
            <v>1011</v>
          </cell>
          <cell r="F3404">
            <v>43202</v>
          </cell>
          <cell r="G3404">
            <v>39900</v>
          </cell>
          <cell r="H3404">
            <v>1.05</v>
          </cell>
          <cell r="I3404">
            <v>43465</v>
          </cell>
        </row>
        <row r="3405">
          <cell r="A3405" t="str">
            <v>ESMALTE BRILLANTE SINTÉTICO INT. Y</v>
          </cell>
          <cell r="B3405">
            <v>1824</v>
          </cell>
          <cell r="C3405" t="str">
            <v>GN</v>
          </cell>
          <cell r="D3405">
            <v>63945</v>
          </cell>
          <cell r="E3405">
            <v>0</v>
          </cell>
          <cell r="F3405">
            <v>43179</v>
          </cell>
          <cell r="G3405">
            <v>60900</v>
          </cell>
          <cell r="H3405">
            <v>1.05</v>
          </cell>
          <cell r="I3405">
            <v>43465</v>
          </cell>
        </row>
        <row r="3406">
          <cell r="A3406" t="str">
            <v>ESMALTE DOMESTICO(interior)</v>
          </cell>
          <cell r="B3406">
            <v>1037</v>
          </cell>
          <cell r="C3406" t="str">
            <v>GN</v>
          </cell>
          <cell r="D3406">
            <v>46585</v>
          </cell>
          <cell r="E3406">
            <v>0</v>
          </cell>
          <cell r="F3406">
            <v>43202</v>
          </cell>
          <cell r="G3406">
            <v>44367</v>
          </cell>
          <cell r="H3406">
            <v>1.05</v>
          </cell>
          <cell r="I3406">
            <v>43465</v>
          </cell>
        </row>
        <row r="3407">
          <cell r="A3407" t="str">
            <v>ESMALTE EPOXICO AMARILLO (Componente</v>
          </cell>
          <cell r="B3407">
            <v>105970</v>
          </cell>
          <cell r="C3407" t="str">
            <v>GAL</v>
          </cell>
          <cell r="D3407">
            <v>250792</v>
          </cell>
          <cell r="E3407">
            <v>0</v>
          </cell>
          <cell r="F3407">
            <v>42661</v>
          </cell>
          <cell r="G3407">
            <v>218080</v>
          </cell>
          <cell r="H3407">
            <v>1.1499999999999999</v>
          </cell>
          <cell r="I3407">
            <v>43465</v>
          </cell>
        </row>
        <row r="3408">
          <cell r="A3408" t="str">
            <v>ESMALTE HORNEABLE BLANCO ICO</v>
          </cell>
          <cell r="B3408">
            <v>1850</v>
          </cell>
          <cell r="C3408" t="str">
            <v>GN</v>
          </cell>
          <cell r="D3408">
            <v>103797</v>
          </cell>
          <cell r="E3408">
            <v>3032152</v>
          </cell>
          <cell r="F3408">
            <v>40127</v>
          </cell>
          <cell r="G3408">
            <v>74674</v>
          </cell>
          <cell r="H3408">
            <v>1.39</v>
          </cell>
          <cell r="I3408">
            <v>43465</v>
          </cell>
        </row>
        <row r="3409">
          <cell r="A3409" t="str">
            <v>ESMALTE HORNEABLE NEGRO ICO</v>
          </cell>
          <cell r="B3409">
            <v>1851</v>
          </cell>
          <cell r="C3409" t="str">
            <v>GN</v>
          </cell>
          <cell r="D3409">
            <v>88298</v>
          </cell>
          <cell r="E3409">
            <v>3032450</v>
          </cell>
          <cell r="F3409">
            <v>40127</v>
          </cell>
          <cell r="G3409">
            <v>63524</v>
          </cell>
          <cell r="H3409">
            <v>1.39</v>
          </cell>
          <cell r="I3409">
            <v>43465</v>
          </cell>
        </row>
        <row r="3410">
          <cell r="A3410" t="str">
            <v>ESMALTE ICOMATE BLANCO ICO</v>
          </cell>
          <cell r="B3410">
            <v>1827</v>
          </cell>
          <cell r="C3410" t="str">
            <v>GN</v>
          </cell>
          <cell r="D3410">
            <v>82772</v>
          </cell>
          <cell r="E3410">
            <v>1012150</v>
          </cell>
          <cell r="F3410">
            <v>40127</v>
          </cell>
          <cell r="G3410">
            <v>59548</v>
          </cell>
          <cell r="H3410">
            <v>1.39</v>
          </cell>
          <cell r="I3410">
            <v>43465</v>
          </cell>
        </row>
        <row r="3411">
          <cell r="A3411" t="str">
            <v>ESMALTE ICOMATE NEGRO ICO</v>
          </cell>
          <cell r="B3411">
            <v>1828</v>
          </cell>
          <cell r="C3411" t="str">
            <v>GN</v>
          </cell>
          <cell r="D3411">
            <v>67404</v>
          </cell>
          <cell r="E3411">
            <v>1012450</v>
          </cell>
          <cell r="F3411">
            <v>40452</v>
          </cell>
          <cell r="G3411">
            <v>49200</v>
          </cell>
          <cell r="H3411">
            <v>1.37</v>
          </cell>
          <cell r="I3411">
            <v>43465</v>
          </cell>
        </row>
        <row r="3412">
          <cell r="A3412" t="str">
            <v>ESMALTE MARTILLADO azul real ICO</v>
          </cell>
          <cell r="B3412">
            <v>1853</v>
          </cell>
          <cell r="C3412" t="str">
            <v>GN</v>
          </cell>
          <cell r="D3412">
            <v>120744</v>
          </cell>
          <cell r="E3412">
            <v>3035119</v>
          </cell>
          <cell r="F3412">
            <v>40127</v>
          </cell>
          <cell r="G3412">
            <v>86866</v>
          </cell>
          <cell r="H3412">
            <v>1.39</v>
          </cell>
          <cell r="I3412">
            <v>43465</v>
          </cell>
        </row>
        <row r="3413">
          <cell r="A3413" t="str">
            <v>ESMALTE MARTILLADO G/PLATA ICO</v>
          </cell>
          <cell r="B3413">
            <v>1854</v>
          </cell>
          <cell r="C3413" t="str">
            <v>GN</v>
          </cell>
          <cell r="D3413">
            <v>120744</v>
          </cell>
          <cell r="E3413">
            <v>3035119</v>
          </cell>
          <cell r="F3413">
            <v>40127</v>
          </cell>
          <cell r="G3413">
            <v>86866</v>
          </cell>
          <cell r="H3413">
            <v>1.39</v>
          </cell>
          <cell r="I3413">
            <v>43465</v>
          </cell>
        </row>
        <row r="3414">
          <cell r="A3414" t="str">
            <v>ESMALTE MATE SUPERSINTETICO Tipo-1</v>
          </cell>
          <cell r="B3414">
            <v>1038</v>
          </cell>
          <cell r="C3414" t="str">
            <v>GN</v>
          </cell>
          <cell r="D3414">
            <v>46959</v>
          </cell>
          <cell r="E3414">
            <v>0</v>
          </cell>
          <cell r="F3414">
            <v>43202</v>
          </cell>
          <cell r="G3414">
            <v>44723</v>
          </cell>
          <cell r="H3414">
            <v>1.05</v>
          </cell>
          <cell r="I3414">
            <v>43465</v>
          </cell>
        </row>
        <row r="3415">
          <cell r="A3415" t="str">
            <v>ESMALTE SEMI-Brillante</v>
          </cell>
          <cell r="B3415">
            <v>1040</v>
          </cell>
          <cell r="C3415" t="str">
            <v>GN</v>
          </cell>
          <cell r="D3415">
            <v>42992</v>
          </cell>
          <cell r="E3415">
            <v>1100</v>
          </cell>
          <cell r="F3415">
            <v>43206</v>
          </cell>
          <cell r="G3415">
            <v>40945</v>
          </cell>
          <cell r="H3415">
            <v>1.05</v>
          </cell>
          <cell r="I3415">
            <v>43465</v>
          </cell>
        </row>
        <row r="3416">
          <cell r="A3416" t="str">
            <v>ESMALTE SIKA AMARILLO 1gall</v>
          </cell>
          <cell r="B3416">
            <v>1942</v>
          </cell>
          <cell r="C3416" t="str">
            <v>GN</v>
          </cell>
          <cell r="D3416">
            <v>85956</v>
          </cell>
          <cell r="E3416">
            <v>311044</v>
          </cell>
          <cell r="F3416">
            <v>41045</v>
          </cell>
          <cell r="G3416">
            <v>66120</v>
          </cell>
          <cell r="H3416">
            <v>1.3</v>
          </cell>
          <cell r="I3416">
            <v>43465</v>
          </cell>
        </row>
        <row r="3417">
          <cell r="A3417" t="str">
            <v>ESMALTE SIKA NEGRO 1gall</v>
          </cell>
          <cell r="B3417">
            <v>856</v>
          </cell>
          <cell r="C3417" t="str">
            <v>GN</v>
          </cell>
          <cell r="D3417">
            <v>75400</v>
          </cell>
          <cell r="E3417">
            <v>316091</v>
          </cell>
          <cell r="F3417">
            <v>41045</v>
          </cell>
          <cell r="G3417">
            <v>58000</v>
          </cell>
          <cell r="H3417">
            <v>1.3</v>
          </cell>
          <cell r="I3417">
            <v>43465</v>
          </cell>
        </row>
        <row r="3418">
          <cell r="A3418" t="str">
            <v>ESMALTE SIKA ROJO 1gall</v>
          </cell>
          <cell r="B3418">
            <v>1955</v>
          </cell>
          <cell r="C3418" t="str">
            <v>GN</v>
          </cell>
          <cell r="D3418">
            <v>93496</v>
          </cell>
          <cell r="E3418">
            <v>317044</v>
          </cell>
          <cell r="F3418">
            <v>41064</v>
          </cell>
          <cell r="G3418">
            <v>71920</v>
          </cell>
          <cell r="H3418">
            <v>1.3</v>
          </cell>
          <cell r="I3418">
            <v>43465</v>
          </cell>
        </row>
        <row r="3419">
          <cell r="A3419" t="str">
            <v>ESMALTE SIKA VERDE1gall</v>
          </cell>
          <cell r="B3419">
            <v>2524</v>
          </cell>
          <cell r="C3419" t="str">
            <v>GN</v>
          </cell>
          <cell r="D3419">
            <v>90480</v>
          </cell>
          <cell r="E3419">
            <v>319044</v>
          </cell>
          <cell r="F3419">
            <v>41045</v>
          </cell>
          <cell r="G3419">
            <v>69600</v>
          </cell>
          <cell r="H3419">
            <v>1.3</v>
          </cell>
          <cell r="I3419">
            <v>43465</v>
          </cell>
        </row>
        <row r="3420">
          <cell r="A3420" t="str">
            <v>ESMALTE Sint. UNIHOGAR BLANCO PHILAAC</v>
          </cell>
          <cell r="B3420">
            <v>1765</v>
          </cell>
          <cell r="C3420" t="str">
            <v>GN</v>
          </cell>
          <cell r="D3420">
            <v>60300</v>
          </cell>
          <cell r="E3420" t="str">
            <v>Blanco</v>
          </cell>
          <cell r="F3420">
            <v>40798</v>
          </cell>
          <cell r="G3420">
            <v>45000</v>
          </cell>
          <cell r="H3420">
            <v>1.34</v>
          </cell>
          <cell r="I3420">
            <v>43465</v>
          </cell>
        </row>
        <row r="3421">
          <cell r="A3421" t="str">
            <v>ESMALTE SINTETICO BRILLANTE (Cuñete de</v>
          </cell>
          <cell r="B3421">
            <v>1811</v>
          </cell>
          <cell r="C3421" t="str">
            <v>GN</v>
          </cell>
          <cell r="D3421">
            <v>53445</v>
          </cell>
          <cell r="E3421">
            <v>0</v>
          </cell>
          <cell r="F3421">
            <v>43162</v>
          </cell>
          <cell r="G3421">
            <v>50900</v>
          </cell>
          <cell r="H3421">
            <v>1.05</v>
          </cell>
          <cell r="I3421">
            <v>43465</v>
          </cell>
        </row>
        <row r="3422">
          <cell r="A3422" t="str">
            <v>ESMALTE SINTÉTICO DOMÉSTICO INTERIOR</v>
          </cell>
          <cell r="B3422">
            <v>102904</v>
          </cell>
          <cell r="C3422" t="str">
            <v>GN</v>
          </cell>
          <cell r="D3422">
            <v>42992</v>
          </cell>
          <cell r="E3422">
            <v>0</v>
          </cell>
          <cell r="F3422">
            <v>43206</v>
          </cell>
          <cell r="G3422">
            <v>40945</v>
          </cell>
          <cell r="H3422">
            <v>1.05</v>
          </cell>
          <cell r="I3422">
            <v>43465</v>
          </cell>
        </row>
        <row r="3423">
          <cell r="A3423" t="str">
            <v>ESMALTE SINTETICO UNICOLOR BLANCO</v>
          </cell>
          <cell r="B3423">
            <v>1039</v>
          </cell>
          <cell r="C3423" t="str">
            <v>GN</v>
          </cell>
          <cell r="D3423">
            <v>57173</v>
          </cell>
          <cell r="E3423" t="str">
            <v>Blanco</v>
          </cell>
          <cell r="F3423">
            <v>43202</v>
          </cell>
          <cell r="G3423">
            <v>54450</v>
          </cell>
          <cell r="H3423">
            <v>1.05</v>
          </cell>
          <cell r="I3423">
            <v>43465</v>
          </cell>
        </row>
        <row r="3424">
          <cell r="A3424" t="str">
            <v>ESMALTE URETANO AMARILLO (Componente</v>
          </cell>
          <cell r="B3424">
            <v>105971</v>
          </cell>
          <cell r="C3424" t="str">
            <v>GAL</v>
          </cell>
          <cell r="D3424">
            <v>278473</v>
          </cell>
          <cell r="E3424">
            <v>0</v>
          </cell>
          <cell r="F3424">
            <v>42661</v>
          </cell>
          <cell r="G3424">
            <v>242150</v>
          </cell>
          <cell r="H3424">
            <v>1.1499999999999999</v>
          </cell>
          <cell r="I3424">
            <v>43465</v>
          </cell>
        </row>
        <row r="3425">
          <cell r="A3425" t="str">
            <v>ESMALTE URETANO GRIS+CATALIZADOR **</v>
          </cell>
          <cell r="B3425">
            <v>100353</v>
          </cell>
          <cell r="C3425" t="str">
            <v>GN</v>
          </cell>
          <cell r="D3425">
            <v>289517</v>
          </cell>
          <cell r="E3425">
            <v>0</v>
          </cell>
          <cell r="F3425">
            <v>43245</v>
          </cell>
          <cell r="G3425">
            <v>275730</v>
          </cell>
          <cell r="H3425">
            <v>1.05</v>
          </cell>
          <cell r="I3425">
            <v>43465</v>
          </cell>
        </row>
        <row r="3426">
          <cell r="A3426" t="str">
            <v>ESMALTE URETANO NEGRO</v>
          </cell>
          <cell r="B3426">
            <v>104138</v>
          </cell>
          <cell r="C3426" t="str">
            <v>GLN</v>
          </cell>
          <cell r="D3426">
            <v>208290</v>
          </cell>
          <cell r="E3426">
            <v>0</v>
          </cell>
          <cell r="F3426">
            <v>40716</v>
          </cell>
          <cell r="G3426">
            <v>155440</v>
          </cell>
          <cell r="H3426">
            <v>1.34</v>
          </cell>
          <cell r="I3426">
            <v>43465</v>
          </cell>
        </row>
        <row r="3427">
          <cell r="A3427" t="str">
            <v>ESMALTE URETANO NEGRO</v>
          </cell>
          <cell r="B3427">
            <v>104139</v>
          </cell>
          <cell r="C3427" t="str">
            <v>GLN</v>
          </cell>
          <cell r="D3427">
            <v>310880</v>
          </cell>
          <cell r="E3427">
            <v>0</v>
          </cell>
          <cell r="F3427">
            <v>40716</v>
          </cell>
          <cell r="G3427">
            <v>232000</v>
          </cell>
          <cell r="H3427">
            <v>1.34</v>
          </cell>
          <cell r="I3427">
            <v>43465</v>
          </cell>
        </row>
        <row r="3428">
          <cell r="A3428" t="str">
            <v>Espaldar para Banca M-30.</v>
          </cell>
          <cell r="B3428">
            <v>102491</v>
          </cell>
          <cell r="C3428" t="str">
            <v>UNI</v>
          </cell>
          <cell r="D3428">
            <v>315100</v>
          </cell>
          <cell r="E3428">
            <v>0</v>
          </cell>
          <cell r="F3428">
            <v>40224</v>
          </cell>
          <cell r="G3428">
            <v>230000</v>
          </cell>
          <cell r="H3428">
            <v>1.37</v>
          </cell>
          <cell r="I3428">
            <v>43465</v>
          </cell>
        </row>
        <row r="3429">
          <cell r="A3429" t="str">
            <v>ESPALDAR PARA BANCA M-31</v>
          </cell>
          <cell r="B3429">
            <v>103809</v>
          </cell>
          <cell r="C3429" t="str">
            <v>UNI</v>
          </cell>
          <cell r="D3429">
            <v>243653</v>
          </cell>
          <cell r="E3429">
            <v>0</v>
          </cell>
          <cell r="F3429">
            <v>43217</v>
          </cell>
          <cell r="G3429">
            <v>232050</v>
          </cell>
          <cell r="H3429">
            <v>1.05</v>
          </cell>
          <cell r="I3429">
            <v>43465</v>
          </cell>
        </row>
        <row r="3430">
          <cell r="A3430" t="str">
            <v>ESPARRAGO 5/8"L=5" GRADO-7</v>
          </cell>
          <cell r="B3430">
            <v>104757</v>
          </cell>
          <cell r="C3430" t="str">
            <v>UNI</v>
          </cell>
          <cell r="D3430">
            <v>3570</v>
          </cell>
          <cell r="E3430">
            <v>0</v>
          </cell>
          <cell r="F3430">
            <v>42934</v>
          </cell>
          <cell r="G3430">
            <v>3275</v>
          </cell>
          <cell r="H3430">
            <v>1.0900000000000001</v>
          </cell>
          <cell r="I3430">
            <v>43465</v>
          </cell>
        </row>
        <row r="3431">
          <cell r="A3431" t="str">
            <v>ESPARRAGO 5/8x20 "+ TUERCAS</v>
          </cell>
          <cell r="B3431">
            <v>3708</v>
          </cell>
          <cell r="C3431" t="str">
            <v>UNI</v>
          </cell>
          <cell r="D3431">
            <v>6735</v>
          </cell>
          <cell r="E3431">
            <v>0</v>
          </cell>
          <cell r="F3431">
            <v>43182</v>
          </cell>
          <cell r="G3431">
            <v>6414</v>
          </cell>
          <cell r="H3431">
            <v>1.05</v>
          </cell>
          <cell r="I3431">
            <v>43465</v>
          </cell>
        </row>
        <row r="3432">
          <cell r="A3432" t="str">
            <v>ESPARRAGO 5/8x24 "</v>
          </cell>
          <cell r="B3432">
            <v>105003</v>
          </cell>
          <cell r="C3432" t="str">
            <v>UNI</v>
          </cell>
          <cell r="D3432">
            <v>7980</v>
          </cell>
          <cell r="E3432">
            <v>0</v>
          </cell>
          <cell r="F3432">
            <v>43157</v>
          </cell>
          <cell r="G3432">
            <v>7600</v>
          </cell>
          <cell r="H3432">
            <v>1.05</v>
          </cell>
          <cell r="I3432">
            <v>43465</v>
          </cell>
        </row>
        <row r="3433">
          <cell r="A3433" t="str">
            <v>ESPARRAGO DE 3/16"x60 GA-6 ACESCO</v>
          </cell>
          <cell r="B3433">
            <v>3957</v>
          </cell>
          <cell r="C3433" t="str">
            <v>ML</v>
          </cell>
          <cell r="D3433">
            <v>297</v>
          </cell>
          <cell r="E3433" t="str">
            <v>TORN</v>
          </cell>
          <cell r="F3433">
            <v>40143</v>
          </cell>
          <cell r="G3433">
            <v>214</v>
          </cell>
          <cell r="H3433">
            <v>1.39</v>
          </cell>
          <cell r="I3433">
            <v>43465</v>
          </cell>
        </row>
        <row r="3434">
          <cell r="A3434" t="str">
            <v>ESPARRAGO DE 3/16"xTA-18 ACESCO</v>
          </cell>
          <cell r="B3434">
            <v>3956</v>
          </cell>
          <cell r="C3434" t="str">
            <v>ML</v>
          </cell>
          <cell r="D3434">
            <v>554</v>
          </cell>
          <cell r="E3434" t="str">
            <v>TORN</v>
          </cell>
          <cell r="F3434">
            <v>39660</v>
          </cell>
          <cell r="G3434">
            <v>377</v>
          </cell>
          <cell r="H3434">
            <v>1.47</v>
          </cell>
          <cell r="I3434">
            <v>43465</v>
          </cell>
        </row>
        <row r="3435">
          <cell r="A3435" t="str">
            <v>ESPARRAGO DE 3/16"xTA-9 ACESCO</v>
          </cell>
          <cell r="B3435">
            <v>3955</v>
          </cell>
          <cell r="C3435" t="str">
            <v>ML</v>
          </cell>
          <cell r="D3435">
            <v>289</v>
          </cell>
          <cell r="E3435" t="str">
            <v>TORN</v>
          </cell>
          <cell r="F3435">
            <v>39888</v>
          </cell>
          <cell r="G3435">
            <v>208</v>
          </cell>
          <cell r="H3435">
            <v>1.39</v>
          </cell>
          <cell r="I3435">
            <v>43465</v>
          </cell>
        </row>
        <row r="3436">
          <cell r="A3436" t="str">
            <v>ESPARRAGO DE 578X18" + TUERCAS</v>
          </cell>
          <cell r="B3436">
            <v>106761</v>
          </cell>
          <cell r="C3436" t="str">
            <v>UNI</v>
          </cell>
          <cell r="D3436">
            <v>6440</v>
          </cell>
          <cell r="E3436">
            <v>0</v>
          </cell>
          <cell r="F3436">
            <v>43182</v>
          </cell>
          <cell r="G3436">
            <v>6133</v>
          </cell>
          <cell r="H3436">
            <v>1.05</v>
          </cell>
          <cell r="I3436">
            <v>43465</v>
          </cell>
        </row>
        <row r="3437">
          <cell r="A3437" t="str">
            <v>ESPATULA 2" DE ACERO CARBONO - MANGO</v>
          </cell>
          <cell r="B3437">
            <v>494</v>
          </cell>
          <cell r="C3437" t="str">
            <v>UNI</v>
          </cell>
          <cell r="D3437">
            <v>4505</v>
          </cell>
          <cell r="E3437">
            <v>468266</v>
          </cell>
          <cell r="F3437">
            <v>43195</v>
          </cell>
          <cell r="G3437">
            <v>4290</v>
          </cell>
          <cell r="H3437">
            <v>1.05</v>
          </cell>
          <cell r="I3437">
            <v>43465</v>
          </cell>
        </row>
        <row r="3438">
          <cell r="A3438" t="str">
            <v>ESPATULA DE ACERO CARBONO - MANGO</v>
          </cell>
          <cell r="B3438">
            <v>516</v>
          </cell>
          <cell r="C3438" t="str">
            <v>UNI</v>
          </cell>
          <cell r="D3438">
            <v>5663</v>
          </cell>
          <cell r="E3438">
            <v>468301</v>
          </cell>
          <cell r="F3438">
            <v>43195</v>
          </cell>
          <cell r="G3438">
            <v>5393</v>
          </cell>
          <cell r="H3438">
            <v>1.05</v>
          </cell>
          <cell r="I3438">
            <v>43465</v>
          </cell>
        </row>
        <row r="3439">
          <cell r="A3439" t="str">
            <v>ESPECIALISTA INFRAESTRUCTURA VIAL**</v>
          </cell>
          <cell r="B3439">
            <v>102795</v>
          </cell>
          <cell r="C3439" t="str">
            <v>MS</v>
          </cell>
          <cell r="D3439">
            <v>1668000</v>
          </cell>
          <cell r="E3439">
            <v>0</v>
          </cell>
          <cell r="F3439">
            <v>40106</v>
          </cell>
          <cell r="G3439">
            <v>1200000</v>
          </cell>
          <cell r="H3439">
            <v>1.39</v>
          </cell>
          <cell r="I3439">
            <v>43465</v>
          </cell>
        </row>
        <row r="3440">
          <cell r="A3440" t="str">
            <v>ESPEJO 4mm CDD CRISTAL DILATADORES</v>
          </cell>
          <cell r="B3440">
            <v>103298</v>
          </cell>
          <cell r="C3440" t="str">
            <v>UNI</v>
          </cell>
          <cell r="D3440">
            <v>217720</v>
          </cell>
          <cell r="E3440">
            <v>0</v>
          </cell>
          <cell r="F3440">
            <v>40435</v>
          </cell>
          <cell r="G3440">
            <v>158920</v>
          </cell>
          <cell r="H3440">
            <v>1.37</v>
          </cell>
          <cell r="I3440">
            <v>43465</v>
          </cell>
        </row>
        <row r="3441">
          <cell r="A3441" t="str">
            <v>ESPEJO BRONCE BISELADO 4mm</v>
          </cell>
          <cell r="B3441">
            <v>104806</v>
          </cell>
          <cell r="C3441" t="str">
            <v>M2</v>
          </cell>
          <cell r="D3441">
            <v>50570</v>
          </cell>
          <cell r="E3441">
            <v>0</v>
          </cell>
          <cell r="F3441">
            <v>41208</v>
          </cell>
          <cell r="G3441">
            <v>38900</v>
          </cell>
          <cell r="H3441">
            <v>1.3</v>
          </cell>
          <cell r="I3441">
            <v>43465</v>
          </cell>
        </row>
        <row r="3442">
          <cell r="A3442" t="str">
            <v>ESPEJO CRISTAL INCOLORO 3mm</v>
          </cell>
          <cell r="B3442">
            <v>2965</v>
          </cell>
          <cell r="C3442" t="str">
            <v>M2</v>
          </cell>
          <cell r="D3442">
            <v>25397</v>
          </cell>
          <cell r="E3442" t="str">
            <v>6 mm</v>
          </cell>
          <cell r="F3442">
            <v>42857</v>
          </cell>
          <cell r="G3442">
            <v>23300</v>
          </cell>
          <cell r="H3442">
            <v>1.0900000000000001</v>
          </cell>
          <cell r="I3442">
            <v>43465</v>
          </cell>
        </row>
        <row r="3443">
          <cell r="A3443" t="str">
            <v>ESPEJO CRISTAL INCOLORO 4mm</v>
          </cell>
          <cell r="B3443">
            <v>1208</v>
          </cell>
          <cell r="C3443" t="str">
            <v>M2</v>
          </cell>
          <cell r="D3443">
            <v>98310</v>
          </cell>
          <cell r="E3443" t="str">
            <v>4 mm</v>
          </cell>
          <cell r="F3443">
            <v>43196</v>
          </cell>
          <cell r="G3443">
            <v>93629</v>
          </cell>
          <cell r="H3443">
            <v>1.05</v>
          </cell>
          <cell r="I3443">
            <v>43465</v>
          </cell>
        </row>
        <row r="3444">
          <cell r="A3444" t="str">
            <v>ESPEJO CRISTAL incoloro BISELADO 4MM imp.</v>
          </cell>
          <cell r="B3444">
            <v>103365</v>
          </cell>
          <cell r="C3444" t="str">
            <v>M2</v>
          </cell>
          <cell r="D3444">
            <v>109000</v>
          </cell>
          <cell r="E3444">
            <v>0</v>
          </cell>
          <cell r="F3444">
            <v>42856</v>
          </cell>
          <cell r="G3444">
            <v>100000</v>
          </cell>
          <cell r="H3444">
            <v>1.0900000000000001</v>
          </cell>
          <cell r="I3444">
            <v>43465</v>
          </cell>
        </row>
        <row r="3445">
          <cell r="A3445" t="str">
            <v>ESPEJO CRISTAL INCOLORO(SUM+INST)</v>
          </cell>
          <cell r="B3445">
            <v>104266</v>
          </cell>
          <cell r="C3445" t="str">
            <v>M2</v>
          </cell>
          <cell r="D3445">
            <v>88440</v>
          </cell>
          <cell r="E3445">
            <v>0</v>
          </cell>
          <cell r="F3445">
            <v>40896</v>
          </cell>
          <cell r="G3445">
            <v>66000</v>
          </cell>
          <cell r="H3445">
            <v>1.34</v>
          </cell>
          <cell r="I3445">
            <v>43465</v>
          </cell>
        </row>
        <row r="3446">
          <cell r="A3446" t="str">
            <v>Espejo para baño sec. IDRD marco en madera **</v>
          </cell>
          <cell r="B3446">
            <v>103332</v>
          </cell>
          <cell r="C3446" t="str">
            <v>UNI</v>
          </cell>
          <cell r="D3446">
            <v>164263</v>
          </cell>
          <cell r="E3446">
            <v>0</v>
          </cell>
          <cell r="F3446">
            <v>40448</v>
          </cell>
          <cell r="G3446">
            <v>119900</v>
          </cell>
          <cell r="H3446">
            <v>1.37</v>
          </cell>
          <cell r="I3446">
            <v>43465</v>
          </cell>
        </row>
        <row r="3447">
          <cell r="A3447" t="str">
            <v>ESPEJO PELDAR BRONCE 4 mm</v>
          </cell>
          <cell r="B3447">
            <v>257</v>
          </cell>
          <cell r="C3447" t="str">
            <v>M2</v>
          </cell>
          <cell r="D3447">
            <v>44936</v>
          </cell>
          <cell r="E3447" t="str">
            <v>4 mm</v>
          </cell>
          <cell r="F3447">
            <v>40371</v>
          </cell>
          <cell r="G3447">
            <v>32800</v>
          </cell>
          <cell r="H3447">
            <v>1.37</v>
          </cell>
          <cell r="I3447">
            <v>43465</v>
          </cell>
        </row>
        <row r="3448">
          <cell r="A3448" t="str">
            <v>ESPEJO PELDAR CLARO 3 mm</v>
          </cell>
          <cell r="B3448">
            <v>2711</v>
          </cell>
          <cell r="C3448" t="str">
            <v>M2</v>
          </cell>
          <cell r="D3448">
            <v>38771</v>
          </cell>
          <cell r="E3448" t="str">
            <v>3 mm</v>
          </cell>
          <cell r="F3448">
            <v>40371</v>
          </cell>
          <cell r="G3448">
            <v>28300</v>
          </cell>
          <cell r="H3448">
            <v>1.37</v>
          </cell>
          <cell r="I3448">
            <v>43465</v>
          </cell>
        </row>
        <row r="3449">
          <cell r="A3449" t="str">
            <v>ESPEJO PELDAR CLARO 4 mm</v>
          </cell>
          <cell r="B3449">
            <v>108</v>
          </cell>
          <cell r="C3449" t="str">
            <v>M2</v>
          </cell>
          <cell r="D3449">
            <v>44936</v>
          </cell>
          <cell r="E3449" t="str">
            <v>4 mm</v>
          </cell>
          <cell r="F3449">
            <v>40371</v>
          </cell>
          <cell r="G3449">
            <v>32800</v>
          </cell>
          <cell r="H3449">
            <v>1.37</v>
          </cell>
          <cell r="I3449">
            <v>43465</v>
          </cell>
        </row>
        <row r="3450">
          <cell r="A3450" t="str">
            <v>ESPONJA FIBRA ABRASIVA X 36 UNIDADES</v>
          </cell>
          <cell r="B3450">
            <v>105732</v>
          </cell>
          <cell r="C3450" t="str">
            <v>UNI</v>
          </cell>
          <cell r="D3450">
            <v>5927</v>
          </cell>
          <cell r="E3450">
            <v>0</v>
          </cell>
          <cell r="F3450">
            <v>42872</v>
          </cell>
          <cell r="G3450">
            <v>5437.5</v>
          </cell>
          <cell r="H3450">
            <v>1.0900000000000001</v>
          </cell>
          <cell r="I3450">
            <v>43465</v>
          </cell>
        </row>
        <row r="3451">
          <cell r="A3451" t="str">
            <v>ESQUINERA DE 6 NATURAL MOORE</v>
          </cell>
          <cell r="B3451">
            <v>1930</v>
          </cell>
          <cell r="C3451" t="str">
            <v>ML</v>
          </cell>
          <cell r="D3451">
            <v>1056</v>
          </cell>
          <cell r="E3451">
            <v>0</v>
          </cell>
          <cell r="F3451">
            <v>40102</v>
          </cell>
          <cell r="G3451">
            <v>760</v>
          </cell>
          <cell r="H3451">
            <v>1.39</v>
          </cell>
          <cell r="I3451">
            <v>43465</v>
          </cell>
        </row>
        <row r="3452">
          <cell r="A3452" t="str">
            <v>ESQUINERA DE 6 Vitrif. MOORE</v>
          </cell>
          <cell r="B3452">
            <v>1929</v>
          </cell>
          <cell r="C3452" t="str">
            <v>ML</v>
          </cell>
          <cell r="D3452">
            <v>11782</v>
          </cell>
          <cell r="E3452">
            <v>0</v>
          </cell>
          <cell r="F3452">
            <v>40347</v>
          </cell>
          <cell r="G3452">
            <v>8600</v>
          </cell>
          <cell r="H3452">
            <v>1.37</v>
          </cell>
          <cell r="I3452">
            <v>43465</v>
          </cell>
        </row>
        <row r="3453">
          <cell r="A3453" t="str">
            <v>ESQUINERA DE 8 NATURAL MOORE</v>
          </cell>
          <cell r="B3453">
            <v>1928</v>
          </cell>
          <cell r="C3453" t="str">
            <v>ML</v>
          </cell>
          <cell r="D3453">
            <v>6836</v>
          </cell>
          <cell r="E3453" t="str">
            <v>+flete</v>
          </cell>
          <cell r="F3453">
            <v>40347</v>
          </cell>
          <cell r="G3453">
            <v>4990</v>
          </cell>
          <cell r="H3453">
            <v>1.37</v>
          </cell>
          <cell r="I3453">
            <v>43465</v>
          </cell>
        </row>
        <row r="3454">
          <cell r="A3454" t="str">
            <v>ESQUINERA DE 8 Vitrif. MOORE</v>
          </cell>
          <cell r="B3454">
            <v>1927</v>
          </cell>
          <cell r="C3454" t="str">
            <v>ML</v>
          </cell>
          <cell r="D3454">
            <v>9549</v>
          </cell>
          <cell r="E3454">
            <v>0</v>
          </cell>
          <cell r="F3454">
            <v>40347</v>
          </cell>
          <cell r="G3454">
            <v>6970</v>
          </cell>
          <cell r="H3454">
            <v>1.37</v>
          </cell>
          <cell r="I3454">
            <v>43465</v>
          </cell>
        </row>
        <row r="3455">
          <cell r="A3455" t="str">
            <v>ESQUINERO BLANCO X 2.40M - PVC</v>
          </cell>
          <cell r="B3455">
            <v>102738</v>
          </cell>
          <cell r="C3455" t="str">
            <v>UNI</v>
          </cell>
          <cell r="D3455">
            <v>1157</v>
          </cell>
          <cell r="E3455" t="str">
            <v>Fundiciòn</v>
          </cell>
          <cell r="F3455">
            <v>43185</v>
          </cell>
          <cell r="G3455">
            <v>1102</v>
          </cell>
          <cell r="H3455">
            <v>1.05</v>
          </cell>
          <cell r="I3455">
            <v>43465</v>
          </cell>
        </row>
        <row r="3456">
          <cell r="A3456" t="str">
            <v>ESQUINERO PISO EASY DECK AQUA</v>
          </cell>
          <cell r="B3456">
            <v>106412</v>
          </cell>
          <cell r="C3456" t="str">
            <v>UNI</v>
          </cell>
          <cell r="D3456">
            <v>2071</v>
          </cell>
          <cell r="E3456">
            <v>0</v>
          </cell>
          <cell r="F3456">
            <v>42879</v>
          </cell>
          <cell r="G3456">
            <v>1900</v>
          </cell>
          <cell r="H3456">
            <v>1.0900000000000001</v>
          </cell>
          <cell r="I3456">
            <v>43465</v>
          </cell>
        </row>
        <row r="3457">
          <cell r="A3457" t="str">
            <v>EST. GEOTECNICO PARQUE DE BARRIO</v>
          </cell>
          <cell r="B3457">
            <v>101102</v>
          </cell>
          <cell r="C3457" t="str">
            <v>UNI</v>
          </cell>
          <cell r="D3457">
            <v>22255637</v>
          </cell>
          <cell r="E3457">
            <v>0</v>
          </cell>
          <cell r="F3457">
            <v>39665</v>
          </cell>
          <cell r="G3457">
            <v>15139889</v>
          </cell>
          <cell r="H3457">
            <v>1.47</v>
          </cell>
          <cell r="I3457">
            <v>43465</v>
          </cell>
        </row>
        <row r="3458">
          <cell r="A3458" t="str">
            <v>ESTABILIDAD MARSHALL (1 BRIQUETA)</v>
          </cell>
          <cell r="B3458">
            <v>9473</v>
          </cell>
          <cell r="C3458" t="str">
            <v>UNI</v>
          </cell>
          <cell r="D3458">
            <v>56434</v>
          </cell>
          <cell r="E3458">
            <v>0</v>
          </cell>
          <cell r="F3458">
            <v>40150</v>
          </cell>
          <cell r="G3458">
            <v>40600</v>
          </cell>
          <cell r="H3458">
            <v>1.39</v>
          </cell>
          <cell r="I3458">
            <v>43465</v>
          </cell>
        </row>
        <row r="3459">
          <cell r="A3459" t="str">
            <v>EstacaPlást.Poliet.AltoImpact(6x6cm)L=30cm(Su+</v>
          </cell>
          <cell r="B3459">
            <v>106121</v>
          </cell>
          <cell r="C3459" t="str">
            <v>UNI</v>
          </cell>
          <cell r="D3459">
            <v>36194</v>
          </cell>
          <cell r="E3459">
            <v>0</v>
          </cell>
          <cell r="F3459">
            <v>43244</v>
          </cell>
          <cell r="G3459">
            <v>34470</v>
          </cell>
          <cell r="H3459">
            <v>1.05</v>
          </cell>
          <cell r="I3459">
            <v>43465</v>
          </cell>
        </row>
        <row r="3460">
          <cell r="A3460" t="str">
            <v>ESTACION 10- BANCA ABDOMINALES BAJO</v>
          </cell>
          <cell r="B3460">
            <v>103795</v>
          </cell>
          <cell r="C3460" t="str">
            <v>UNI</v>
          </cell>
          <cell r="D3460">
            <v>1402532</v>
          </cell>
          <cell r="E3460">
            <v>0</v>
          </cell>
          <cell r="F3460">
            <v>43222</v>
          </cell>
          <cell r="G3460">
            <v>1335745</v>
          </cell>
          <cell r="H3460">
            <v>1.05</v>
          </cell>
          <cell r="I3460">
            <v>43465</v>
          </cell>
        </row>
        <row r="3461">
          <cell r="A3461" t="str">
            <v>ESTACION 11- BANCA FORTALECIMIENTO</v>
          </cell>
          <cell r="B3461">
            <v>103796</v>
          </cell>
          <cell r="C3461" t="str">
            <v>UNI</v>
          </cell>
          <cell r="D3461">
            <v>1625000</v>
          </cell>
          <cell r="E3461">
            <v>0</v>
          </cell>
          <cell r="F3461">
            <v>41242</v>
          </cell>
          <cell r="G3461">
            <v>1250000</v>
          </cell>
          <cell r="H3461">
            <v>1.3</v>
          </cell>
          <cell r="I3461">
            <v>43465</v>
          </cell>
        </row>
        <row r="3462">
          <cell r="A3462" t="str">
            <v>ESTACION 12- POSTE ABDOMINALES</v>
          </cell>
          <cell r="B3462">
            <v>103797</v>
          </cell>
          <cell r="C3462" t="str">
            <v>UNI</v>
          </cell>
          <cell r="D3462">
            <v>617500</v>
          </cell>
          <cell r="E3462">
            <v>0</v>
          </cell>
          <cell r="F3462">
            <v>41242</v>
          </cell>
          <cell r="G3462">
            <v>475000</v>
          </cell>
          <cell r="H3462">
            <v>1.3</v>
          </cell>
          <cell r="I3462">
            <v>43465</v>
          </cell>
        </row>
        <row r="3463">
          <cell r="A3463" t="str">
            <v>ESTACION 1-POSTE ESTIRAMIENTO</v>
          </cell>
          <cell r="B3463">
            <v>103794</v>
          </cell>
          <cell r="C3463" t="str">
            <v>UNI</v>
          </cell>
          <cell r="D3463">
            <v>520260</v>
          </cell>
          <cell r="E3463">
            <v>0</v>
          </cell>
          <cell r="F3463">
            <v>42601</v>
          </cell>
          <cell r="G3463">
            <v>452400</v>
          </cell>
          <cell r="H3463">
            <v>1.1499999999999999</v>
          </cell>
          <cell r="I3463">
            <v>43465</v>
          </cell>
        </row>
        <row r="3464">
          <cell r="A3464" t="str">
            <v>ESTACION 2-TUBO EJERCICIO GEMELOS</v>
          </cell>
          <cell r="B3464">
            <v>103800</v>
          </cell>
          <cell r="C3464" t="str">
            <v>UNI</v>
          </cell>
          <cell r="D3464">
            <v>520000</v>
          </cell>
          <cell r="E3464">
            <v>0</v>
          </cell>
          <cell r="F3464">
            <v>41242</v>
          </cell>
          <cell r="G3464">
            <v>400000</v>
          </cell>
          <cell r="H3464">
            <v>1.3</v>
          </cell>
          <cell r="I3464">
            <v>43465</v>
          </cell>
        </row>
        <row r="3465">
          <cell r="A3465" t="str">
            <v>ESTACION 3- BANCA ABDOMINALES</v>
          </cell>
          <cell r="B3465">
            <v>103801</v>
          </cell>
          <cell r="C3465" t="str">
            <v>UNI</v>
          </cell>
          <cell r="D3465">
            <v>1560000</v>
          </cell>
          <cell r="E3465">
            <v>0</v>
          </cell>
          <cell r="F3465">
            <v>41242</v>
          </cell>
          <cell r="G3465">
            <v>1200000</v>
          </cell>
          <cell r="H3465">
            <v>1.3</v>
          </cell>
          <cell r="I3465">
            <v>43465</v>
          </cell>
        </row>
        <row r="3466">
          <cell r="A3466" t="str">
            <v>ESTACION 4- BARRA PARA SALTO</v>
          </cell>
          <cell r="B3466">
            <v>103802</v>
          </cell>
          <cell r="C3466" t="str">
            <v>UNI</v>
          </cell>
          <cell r="D3466">
            <v>754000</v>
          </cell>
          <cell r="E3466">
            <v>0</v>
          </cell>
          <cell r="F3466">
            <v>41242</v>
          </cell>
          <cell r="G3466">
            <v>580000</v>
          </cell>
          <cell r="H3466">
            <v>1.3</v>
          </cell>
          <cell r="I3466">
            <v>43465</v>
          </cell>
        </row>
        <row r="3467">
          <cell r="A3467" t="str">
            <v>ESTACION 5- BARRA FLEXION ESPALDA</v>
          </cell>
          <cell r="B3467">
            <v>103803</v>
          </cell>
          <cell r="C3467" t="str">
            <v>UNI</v>
          </cell>
          <cell r="D3467">
            <v>780774</v>
          </cell>
          <cell r="E3467">
            <v>0</v>
          </cell>
          <cell r="F3467">
            <v>43223</v>
          </cell>
          <cell r="G3467">
            <v>743594</v>
          </cell>
          <cell r="H3467">
            <v>1.05</v>
          </cell>
          <cell r="I3467">
            <v>43465</v>
          </cell>
        </row>
        <row r="3468">
          <cell r="A3468" t="str">
            <v>ESTACION 6- BANCA PARA ESTIRAMIENTO</v>
          </cell>
          <cell r="B3468">
            <v>103805</v>
          </cell>
          <cell r="C3468" t="str">
            <v>UNI</v>
          </cell>
          <cell r="D3468">
            <v>1560000</v>
          </cell>
          <cell r="E3468">
            <v>0</v>
          </cell>
          <cell r="F3468">
            <v>41242</v>
          </cell>
          <cell r="G3468">
            <v>1200000</v>
          </cell>
          <cell r="H3468">
            <v>1.3</v>
          </cell>
          <cell r="I3468">
            <v>43465</v>
          </cell>
        </row>
        <row r="3469">
          <cell r="A3469" t="str">
            <v>ESTACION 6- BARRA FLEXION PECHO</v>
          </cell>
          <cell r="B3469">
            <v>103804</v>
          </cell>
          <cell r="C3469" t="str">
            <v>UNI</v>
          </cell>
          <cell r="D3469">
            <v>624000</v>
          </cell>
          <cell r="E3469">
            <v>0</v>
          </cell>
          <cell r="F3469">
            <v>41242</v>
          </cell>
          <cell r="G3469">
            <v>480000</v>
          </cell>
          <cell r="H3469">
            <v>1.3</v>
          </cell>
          <cell r="I3469">
            <v>43465</v>
          </cell>
        </row>
        <row r="3470">
          <cell r="A3470" t="str">
            <v>ESTACION 7- BARRAS PARALELAS</v>
          </cell>
          <cell r="B3470">
            <v>103806</v>
          </cell>
          <cell r="C3470" t="str">
            <v>UNI</v>
          </cell>
          <cell r="D3470">
            <v>884000</v>
          </cell>
          <cell r="E3470">
            <v>0</v>
          </cell>
          <cell r="F3470">
            <v>41242</v>
          </cell>
          <cell r="G3470">
            <v>680000</v>
          </cell>
          <cell r="H3470">
            <v>1.3</v>
          </cell>
          <cell r="I3470">
            <v>43465</v>
          </cell>
        </row>
        <row r="3471">
          <cell r="A3471" t="str">
            <v>ESTACION 8- TUBOS PARA BRINCO</v>
          </cell>
          <cell r="B3471">
            <v>103807</v>
          </cell>
          <cell r="C3471" t="str">
            <v>UNI</v>
          </cell>
          <cell r="D3471">
            <v>650000</v>
          </cell>
          <cell r="E3471">
            <v>0</v>
          </cell>
          <cell r="F3471">
            <v>41242</v>
          </cell>
          <cell r="G3471">
            <v>500000</v>
          </cell>
          <cell r="H3471">
            <v>1.3</v>
          </cell>
          <cell r="I3471">
            <v>43465</v>
          </cell>
        </row>
        <row r="3472">
          <cell r="A3472" t="str">
            <v>ESTACION 9- BANCA ABDOMINALES ALTO</v>
          </cell>
          <cell r="B3472">
            <v>103808</v>
          </cell>
          <cell r="C3472" t="str">
            <v>UNI</v>
          </cell>
          <cell r="D3472">
            <v>1560000</v>
          </cell>
          <cell r="E3472">
            <v>0</v>
          </cell>
          <cell r="F3472">
            <v>41242</v>
          </cell>
          <cell r="G3472">
            <v>1200000</v>
          </cell>
          <cell r="H3472">
            <v>1.3</v>
          </cell>
          <cell r="I3472">
            <v>43465</v>
          </cell>
        </row>
        <row r="3473">
          <cell r="A3473" t="str">
            <v>ESTACION AJEDREZ URBANO(EN A. INOX</v>
          </cell>
          <cell r="B3473">
            <v>106442</v>
          </cell>
          <cell r="C3473" t="str">
            <v>UNI</v>
          </cell>
          <cell r="D3473">
            <v>3561075</v>
          </cell>
          <cell r="E3473">
            <v>0</v>
          </cell>
          <cell r="F3473">
            <v>43174</v>
          </cell>
          <cell r="G3473">
            <v>3391500</v>
          </cell>
          <cell r="H3473">
            <v>1.05</v>
          </cell>
          <cell r="I3473">
            <v>43465</v>
          </cell>
        </row>
        <row r="3474">
          <cell r="A3474" t="str">
            <v>ESTACION DE COMPUTO HOME</v>
          </cell>
          <cell r="B3474">
            <v>4034</v>
          </cell>
          <cell r="C3474" t="str">
            <v>UNI</v>
          </cell>
          <cell r="D3474">
            <v>2931490</v>
          </cell>
          <cell r="E3474">
            <v>6708352</v>
          </cell>
          <cell r="F3474">
            <v>40470</v>
          </cell>
          <cell r="G3474">
            <v>2139774</v>
          </cell>
          <cell r="H3474">
            <v>1.37</v>
          </cell>
          <cell r="I3474">
            <v>43465</v>
          </cell>
        </row>
        <row r="3475">
          <cell r="A3475" t="str">
            <v>ESTACION DE GIMNASIA NTD LIGTH</v>
          </cell>
          <cell r="B3475">
            <v>106827</v>
          </cell>
          <cell r="C3475" t="str">
            <v>UNI</v>
          </cell>
          <cell r="D3475">
            <v>8746500</v>
          </cell>
          <cell r="E3475">
            <v>0</v>
          </cell>
          <cell r="F3475">
            <v>43227</v>
          </cell>
          <cell r="G3475">
            <v>8330000</v>
          </cell>
          <cell r="H3475">
            <v>1.05</v>
          </cell>
          <cell r="I3475">
            <v>43465</v>
          </cell>
        </row>
        <row r="3476">
          <cell r="A3476" t="str">
            <v>Estacion Gimnasia NTD- Street Workout(Diseño</v>
          </cell>
          <cell r="B3476">
            <v>106620</v>
          </cell>
          <cell r="C3476" t="str">
            <v>UNI</v>
          </cell>
          <cell r="D3476">
            <v>12819870</v>
          </cell>
          <cell r="E3476">
            <v>0</v>
          </cell>
          <cell r="F3476">
            <v>43174</v>
          </cell>
          <cell r="G3476">
            <v>12209400</v>
          </cell>
          <cell r="H3476">
            <v>1.05</v>
          </cell>
          <cell r="I3476">
            <v>43465</v>
          </cell>
        </row>
        <row r="3477">
          <cell r="A3477" t="str">
            <v>ESTACION METEOROLOGICA INALAMBRICA</v>
          </cell>
          <cell r="B3477">
            <v>105956</v>
          </cell>
          <cell r="C3477" t="str">
            <v>UNI</v>
          </cell>
          <cell r="D3477">
            <v>7110702</v>
          </cell>
          <cell r="E3477">
            <v>0</v>
          </cell>
          <cell r="F3477">
            <v>42829</v>
          </cell>
          <cell r="G3477">
            <v>6523580</v>
          </cell>
          <cell r="H3477">
            <v>1.0900000000000001</v>
          </cell>
          <cell r="I3477">
            <v>43465</v>
          </cell>
        </row>
        <row r="3478">
          <cell r="A3478" t="str">
            <v>ESTACION MULTIMEDIA HOME</v>
          </cell>
          <cell r="B3478">
            <v>4035</v>
          </cell>
          <cell r="C3478" t="str">
            <v>UNI</v>
          </cell>
          <cell r="D3478">
            <v>394560</v>
          </cell>
          <cell r="E3478">
            <v>6702652</v>
          </cell>
          <cell r="F3478">
            <v>40470</v>
          </cell>
          <cell r="G3478">
            <v>288000</v>
          </cell>
          <cell r="H3478">
            <v>1.37</v>
          </cell>
          <cell r="I3478">
            <v>43465</v>
          </cell>
        </row>
        <row r="3479">
          <cell r="A3479" t="str">
            <v>ESTACION MULTIMEDIA HOME</v>
          </cell>
          <cell r="B3479">
            <v>101117</v>
          </cell>
          <cell r="C3479" t="str">
            <v>UNI</v>
          </cell>
          <cell r="D3479">
            <v>418234</v>
          </cell>
          <cell r="E3479">
            <v>6702652</v>
          </cell>
          <cell r="F3479">
            <v>40470</v>
          </cell>
          <cell r="G3479">
            <v>305280</v>
          </cell>
          <cell r="H3479">
            <v>1.37</v>
          </cell>
          <cell r="I3479">
            <v>43465</v>
          </cell>
        </row>
        <row r="3480">
          <cell r="A3480" t="str">
            <v>ESTACION PARA COMPUTO KEFREN</v>
          </cell>
          <cell r="B3480">
            <v>4028</v>
          </cell>
          <cell r="C3480" t="str">
            <v>UNI</v>
          </cell>
          <cell r="D3480">
            <v>533531</v>
          </cell>
          <cell r="E3480">
            <v>6740052</v>
          </cell>
          <cell r="F3480">
            <v>40470</v>
          </cell>
          <cell r="G3480">
            <v>389439</v>
          </cell>
          <cell r="H3480">
            <v>1.37</v>
          </cell>
          <cell r="I3480">
            <v>43465</v>
          </cell>
        </row>
        <row r="3481">
          <cell r="A3481" t="str">
            <v>ESTACION PARA EXTENSION DE PIERNAS</v>
          </cell>
          <cell r="B3481">
            <v>106800</v>
          </cell>
          <cell r="C3481" t="str">
            <v>UNI</v>
          </cell>
          <cell r="D3481">
            <v>9027638</v>
          </cell>
          <cell r="E3481">
            <v>0</v>
          </cell>
          <cell r="F3481">
            <v>43206</v>
          </cell>
          <cell r="G3481">
            <v>8597750</v>
          </cell>
          <cell r="H3481">
            <v>1.05</v>
          </cell>
          <cell r="I3481">
            <v>43465</v>
          </cell>
        </row>
        <row r="3482">
          <cell r="A3482" t="str">
            <v>ESTACION PARA FLEXION DE PIERNAS</v>
          </cell>
          <cell r="B3482">
            <v>106801</v>
          </cell>
          <cell r="C3482" t="str">
            <v>UNI</v>
          </cell>
          <cell r="D3482">
            <v>9027638</v>
          </cell>
          <cell r="E3482">
            <v>0</v>
          </cell>
          <cell r="F3482">
            <v>43206</v>
          </cell>
          <cell r="G3482">
            <v>8597750</v>
          </cell>
          <cell r="H3482">
            <v>1.05</v>
          </cell>
          <cell r="I3482">
            <v>43465</v>
          </cell>
        </row>
        <row r="3483">
          <cell r="A3483" t="str">
            <v>ESTACION PARA HALON SUPERIOR ESPALDA</v>
          </cell>
          <cell r="B3483">
            <v>106809</v>
          </cell>
          <cell r="C3483" t="str">
            <v>UNI</v>
          </cell>
          <cell r="D3483">
            <v>9027638</v>
          </cell>
          <cell r="E3483">
            <v>0</v>
          </cell>
          <cell r="F3483">
            <v>43207</v>
          </cell>
          <cell r="G3483">
            <v>8597750</v>
          </cell>
          <cell r="H3483">
            <v>1.05</v>
          </cell>
          <cell r="I3483">
            <v>43465</v>
          </cell>
        </row>
        <row r="3484">
          <cell r="A3484" t="str">
            <v>ESTACION PARA PANTORRILLA PRENSA</v>
          </cell>
          <cell r="B3484">
            <v>106802</v>
          </cell>
          <cell r="C3484" t="str">
            <v>UNI</v>
          </cell>
          <cell r="D3484">
            <v>9027638</v>
          </cell>
          <cell r="E3484">
            <v>0</v>
          </cell>
          <cell r="F3484">
            <v>43206</v>
          </cell>
          <cell r="G3484">
            <v>8597750</v>
          </cell>
          <cell r="H3484">
            <v>1.05</v>
          </cell>
          <cell r="I3484">
            <v>43465</v>
          </cell>
        </row>
        <row r="3485">
          <cell r="A3485" t="str">
            <v>ESTACION PARA PRESION HOMBRO</v>
          </cell>
          <cell r="B3485">
            <v>106805</v>
          </cell>
          <cell r="C3485" t="str">
            <v>UNI</v>
          </cell>
          <cell r="D3485">
            <v>9027638</v>
          </cell>
          <cell r="E3485">
            <v>0</v>
          </cell>
          <cell r="F3485">
            <v>43206</v>
          </cell>
          <cell r="G3485">
            <v>8597750</v>
          </cell>
          <cell r="H3485">
            <v>1.05</v>
          </cell>
          <cell r="I3485">
            <v>43465</v>
          </cell>
        </row>
        <row r="3486">
          <cell r="A3486" t="str">
            <v>ESTACION PARA PRESION PECHO</v>
          </cell>
          <cell r="B3486">
            <v>106804</v>
          </cell>
          <cell r="C3486" t="str">
            <v>UNI</v>
          </cell>
          <cell r="D3486">
            <v>9027638</v>
          </cell>
          <cell r="E3486">
            <v>0</v>
          </cell>
          <cell r="F3486">
            <v>43206</v>
          </cell>
          <cell r="G3486">
            <v>8597750</v>
          </cell>
          <cell r="H3486">
            <v>1.05</v>
          </cell>
          <cell r="I3486">
            <v>43465</v>
          </cell>
        </row>
        <row r="3487">
          <cell r="A3487" t="str">
            <v>ESTACION PARA REMO BAJO</v>
          </cell>
          <cell r="B3487">
            <v>106808</v>
          </cell>
          <cell r="C3487" t="str">
            <v>UNI</v>
          </cell>
          <cell r="D3487">
            <v>9027638</v>
          </cell>
          <cell r="E3487">
            <v>0</v>
          </cell>
          <cell r="F3487">
            <v>43207</v>
          </cell>
          <cell r="G3487">
            <v>8597750</v>
          </cell>
          <cell r="H3487">
            <v>1.05</v>
          </cell>
          <cell r="I3487">
            <v>43465</v>
          </cell>
        </row>
        <row r="3488">
          <cell r="A3488" t="str">
            <v>ESTACION PARA TRICEP FONDOS PARALELAS</v>
          </cell>
          <cell r="B3488">
            <v>106807</v>
          </cell>
          <cell r="C3488" t="str">
            <v>UNI</v>
          </cell>
          <cell r="D3488">
            <v>9027638</v>
          </cell>
          <cell r="E3488">
            <v>0</v>
          </cell>
          <cell r="F3488">
            <v>43206</v>
          </cell>
          <cell r="G3488">
            <v>8597750</v>
          </cell>
          <cell r="H3488">
            <v>1.05</v>
          </cell>
          <cell r="I3488">
            <v>43465</v>
          </cell>
        </row>
        <row r="3489">
          <cell r="A3489" t="str">
            <v>ESTACION PREDICADOR BICEPS</v>
          </cell>
          <cell r="B3489">
            <v>106806</v>
          </cell>
          <cell r="C3489" t="str">
            <v>UNI</v>
          </cell>
          <cell r="D3489">
            <v>9027638</v>
          </cell>
          <cell r="E3489">
            <v>0</v>
          </cell>
          <cell r="F3489">
            <v>43206</v>
          </cell>
          <cell r="G3489">
            <v>8597750</v>
          </cell>
          <cell r="H3489">
            <v>1.05</v>
          </cell>
          <cell r="I3489">
            <v>43465</v>
          </cell>
        </row>
        <row r="3490">
          <cell r="A3490" t="str">
            <v>Estación Total (dia) **</v>
          </cell>
          <cell r="B3490">
            <v>100976</v>
          </cell>
          <cell r="C3490" t="str">
            <v>DIA</v>
          </cell>
          <cell r="D3490">
            <v>72358</v>
          </cell>
          <cell r="E3490">
            <v>0</v>
          </cell>
          <cell r="F3490">
            <v>43168</v>
          </cell>
          <cell r="G3490">
            <v>68912</v>
          </cell>
          <cell r="H3490">
            <v>1.05</v>
          </cell>
          <cell r="I3490">
            <v>43465</v>
          </cell>
        </row>
        <row r="3491">
          <cell r="A3491" t="str">
            <v>Estación Total (mes) **</v>
          </cell>
          <cell r="B3491">
            <v>100849</v>
          </cell>
          <cell r="C3491" t="str">
            <v>MES</v>
          </cell>
          <cell r="D3491">
            <v>2170721</v>
          </cell>
          <cell r="E3491">
            <v>0</v>
          </cell>
          <cell r="F3491">
            <v>43168</v>
          </cell>
          <cell r="G3491">
            <v>2067353</v>
          </cell>
          <cell r="H3491">
            <v>1.05</v>
          </cell>
          <cell r="I3491">
            <v>43465</v>
          </cell>
        </row>
        <row r="3492">
          <cell r="A3492" t="str">
            <v>ESTACION TOTAL TOPOGRAFICA</v>
          </cell>
          <cell r="B3492">
            <v>814</v>
          </cell>
          <cell r="C3492" t="str">
            <v>MES</v>
          </cell>
          <cell r="D3492">
            <v>2154515</v>
          </cell>
          <cell r="E3492">
            <v>0</v>
          </cell>
          <cell r="F3492">
            <v>43167</v>
          </cell>
          <cell r="G3492">
            <v>2051919</v>
          </cell>
          <cell r="H3492">
            <v>1.05</v>
          </cell>
          <cell r="I3492">
            <v>43465</v>
          </cell>
        </row>
        <row r="3493">
          <cell r="A3493" t="str">
            <v>EstaciónGimnasiaConvencionalIDRD(Usar</v>
          </cell>
          <cell r="B3493">
            <v>106119</v>
          </cell>
          <cell r="C3493" t="str">
            <v>UNI</v>
          </cell>
          <cell r="D3493">
            <v>21791367</v>
          </cell>
          <cell r="E3493">
            <v>0</v>
          </cell>
          <cell r="F3493">
            <v>42803</v>
          </cell>
          <cell r="G3493">
            <v>19992080</v>
          </cell>
          <cell r="H3493">
            <v>1.0900000000000001</v>
          </cell>
          <cell r="I3493">
            <v>43465</v>
          </cell>
        </row>
        <row r="3494">
          <cell r="A3494" t="str">
            <v>Esterilla Guadua (A=0.40M) L=4M</v>
          </cell>
          <cell r="B3494">
            <v>102417</v>
          </cell>
          <cell r="C3494" t="str">
            <v>UNI</v>
          </cell>
          <cell r="D3494">
            <v>6615</v>
          </cell>
          <cell r="E3494">
            <v>0</v>
          </cell>
          <cell r="F3494">
            <v>43206</v>
          </cell>
          <cell r="G3494">
            <v>6300</v>
          </cell>
          <cell r="H3494">
            <v>1.05</v>
          </cell>
          <cell r="I3494">
            <v>43465</v>
          </cell>
        </row>
        <row r="3495">
          <cell r="A3495" t="str">
            <v>ESTOPA (1 Kg) **</v>
          </cell>
          <cell r="B3495">
            <v>102924</v>
          </cell>
          <cell r="C3495" t="str">
            <v>KG</v>
          </cell>
          <cell r="D3495">
            <v>6412</v>
          </cell>
          <cell r="E3495">
            <v>0</v>
          </cell>
          <cell r="F3495">
            <v>43173</v>
          </cell>
          <cell r="G3495">
            <v>6107</v>
          </cell>
          <cell r="H3495">
            <v>1.05</v>
          </cell>
          <cell r="I3495">
            <v>43465</v>
          </cell>
        </row>
        <row r="3496">
          <cell r="A3496" t="str">
            <v>ESTOPA BLANCA PEINADA</v>
          </cell>
          <cell r="B3496">
            <v>1265</v>
          </cell>
          <cell r="C3496" t="str">
            <v>UNI</v>
          </cell>
          <cell r="D3496">
            <v>6772</v>
          </cell>
          <cell r="E3496">
            <v>0</v>
          </cell>
          <cell r="F3496">
            <v>39888</v>
          </cell>
          <cell r="G3496">
            <v>4872</v>
          </cell>
          <cell r="H3496">
            <v>1.39</v>
          </cell>
          <cell r="I3496">
            <v>43465</v>
          </cell>
        </row>
        <row r="3497">
          <cell r="A3497" t="str">
            <v>ESTOPA CORRIENTE</v>
          </cell>
          <cell r="B3497">
            <v>1264</v>
          </cell>
          <cell r="C3497" t="str">
            <v>UNI</v>
          </cell>
          <cell r="D3497">
            <v>6713</v>
          </cell>
          <cell r="E3497">
            <v>0</v>
          </cell>
          <cell r="F3497">
            <v>40414</v>
          </cell>
          <cell r="G3497">
            <v>4900</v>
          </cell>
          <cell r="H3497">
            <v>1.37</v>
          </cell>
          <cell r="I3497">
            <v>43465</v>
          </cell>
        </row>
        <row r="3498">
          <cell r="A3498" t="str">
            <v>ESTOPA No.4 (250 Grs)</v>
          </cell>
          <cell r="B3498">
            <v>1981</v>
          </cell>
          <cell r="C3498" t="str">
            <v>UNI</v>
          </cell>
          <cell r="D3498">
            <v>1686</v>
          </cell>
          <cell r="E3498">
            <v>0</v>
          </cell>
          <cell r="F3498">
            <v>40344</v>
          </cell>
          <cell r="G3498">
            <v>1231</v>
          </cell>
          <cell r="H3498">
            <v>1.37</v>
          </cell>
          <cell r="I3498">
            <v>43465</v>
          </cell>
        </row>
        <row r="3499">
          <cell r="A3499" t="str">
            <v>ESTOPEROL REDUCTOR VELOCIDAD</v>
          </cell>
          <cell r="B3499">
            <v>3796</v>
          </cell>
          <cell r="C3499" t="str">
            <v>UNI</v>
          </cell>
          <cell r="D3499">
            <v>2579</v>
          </cell>
          <cell r="E3499">
            <v>0</v>
          </cell>
          <cell r="F3499">
            <v>43273</v>
          </cell>
          <cell r="G3499">
            <v>2456</v>
          </cell>
          <cell r="H3499">
            <v>1.05</v>
          </cell>
          <cell r="I3499">
            <v>43465</v>
          </cell>
        </row>
        <row r="3500">
          <cell r="A3500" t="str">
            <v>Estructura</v>
          </cell>
          <cell r="B3500">
            <v>107078</v>
          </cell>
          <cell r="C3500" t="str">
            <v>KG</v>
          </cell>
          <cell r="D3500">
            <v>8665</v>
          </cell>
          <cell r="E3500">
            <v>0</v>
          </cell>
          <cell r="F3500">
            <v>43286</v>
          </cell>
          <cell r="G3500">
            <v>8252</v>
          </cell>
          <cell r="H3500">
            <v>1.05</v>
          </cell>
          <cell r="I3500">
            <v>43465</v>
          </cell>
        </row>
        <row r="3501">
          <cell r="A3501" t="str">
            <v>Estructura Aluminio para cortasol termobrise 150*</v>
          </cell>
          <cell r="B3501">
            <v>103411</v>
          </cell>
          <cell r="C3501" t="str">
            <v>M2</v>
          </cell>
          <cell r="D3501">
            <v>48312</v>
          </cell>
          <cell r="E3501">
            <v>0</v>
          </cell>
          <cell r="F3501">
            <v>40467</v>
          </cell>
          <cell r="G3501">
            <v>35264</v>
          </cell>
          <cell r="H3501">
            <v>1.37</v>
          </cell>
          <cell r="I3501">
            <v>43465</v>
          </cell>
        </row>
        <row r="3502">
          <cell r="A3502" t="str">
            <v>ESTRUCTURA BALONCESTO ANTIBANDALICA</v>
          </cell>
          <cell r="B3502">
            <v>103757</v>
          </cell>
          <cell r="C3502" t="str">
            <v>JGO</v>
          </cell>
          <cell r="D3502">
            <v>3123750</v>
          </cell>
          <cell r="E3502">
            <v>0</v>
          </cell>
          <cell r="F3502">
            <v>43175</v>
          </cell>
          <cell r="G3502">
            <v>2975000</v>
          </cell>
          <cell r="H3502">
            <v>1.05</v>
          </cell>
          <cell r="I3502">
            <v>43465</v>
          </cell>
        </row>
        <row r="3503">
          <cell r="A3503" t="str">
            <v>ESTRUCTURA CANCHA MULTINIVEL</v>
          </cell>
          <cell r="B3503">
            <v>105653</v>
          </cell>
          <cell r="C3503" t="str">
            <v>JG</v>
          </cell>
          <cell r="D3503">
            <v>10472480</v>
          </cell>
          <cell r="E3503">
            <v>0</v>
          </cell>
          <cell r="F3503">
            <v>42220</v>
          </cell>
          <cell r="G3503">
            <v>8584000</v>
          </cell>
          <cell r="H3503">
            <v>1.22</v>
          </cell>
          <cell r="I3503">
            <v>43465</v>
          </cell>
        </row>
        <row r="3504">
          <cell r="A3504" t="str">
            <v>ESTRUCTURA CANCHA MULTIPLE</v>
          </cell>
          <cell r="B3504">
            <v>104815</v>
          </cell>
          <cell r="C3504" t="str">
            <v>UNI</v>
          </cell>
          <cell r="D3504">
            <v>4225000</v>
          </cell>
          <cell r="E3504">
            <v>0</v>
          </cell>
          <cell r="F3504">
            <v>41208</v>
          </cell>
          <cell r="G3504">
            <v>3250000</v>
          </cell>
          <cell r="H3504">
            <v>1.3</v>
          </cell>
          <cell r="I3504">
            <v>43465</v>
          </cell>
        </row>
        <row r="3505">
          <cell r="A3505" t="str">
            <v>ESTRUCTURA DE MINIFUTBOL+malla (sum.) **</v>
          </cell>
          <cell r="B3505">
            <v>101565</v>
          </cell>
          <cell r="C3505" t="str">
            <v>JG</v>
          </cell>
          <cell r="D3505">
            <v>2196000</v>
          </cell>
          <cell r="E3505">
            <v>0</v>
          </cell>
          <cell r="F3505">
            <v>42117</v>
          </cell>
          <cell r="G3505">
            <v>1800000</v>
          </cell>
          <cell r="H3505">
            <v>1.22</v>
          </cell>
          <cell r="I3505">
            <v>43465</v>
          </cell>
        </row>
        <row r="3506">
          <cell r="A3506" t="str">
            <v>ESTRUCTURA DE TENIS (Sunministro)</v>
          </cell>
          <cell r="B3506">
            <v>103743</v>
          </cell>
          <cell r="C3506" t="str">
            <v>JG</v>
          </cell>
          <cell r="D3506">
            <v>849527</v>
          </cell>
          <cell r="E3506">
            <v>0</v>
          </cell>
          <cell r="F3506">
            <v>43230</v>
          </cell>
          <cell r="G3506">
            <v>809073</v>
          </cell>
          <cell r="H3506">
            <v>1.05</v>
          </cell>
          <cell r="I3506">
            <v>43465</v>
          </cell>
        </row>
        <row r="3507">
          <cell r="A3507" t="str">
            <v>ESTRUCTURA ENTRENAMIENTO FUNCIONAL</v>
          </cell>
          <cell r="B3507">
            <v>106811</v>
          </cell>
          <cell r="C3507" t="str">
            <v>UNI</v>
          </cell>
          <cell r="D3507">
            <v>17205615</v>
          </cell>
          <cell r="E3507">
            <v>0</v>
          </cell>
          <cell r="F3507">
            <v>43207</v>
          </cell>
          <cell r="G3507">
            <v>16386300</v>
          </cell>
          <cell r="H3507">
            <v>1.05</v>
          </cell>
          <cell r="I3507">
            <v>43465</v>
          </cell>
        </row>
        <row r="3508">
          <cell r="A3508" t="str">
            <v>Estructura LA 220+templete+tierra (VER</v>
          </cell>
          <cell r="B3508">
            <v>101697</v>
          </cell>
          <cell r="C3508" t="str">
            <v>UNI</v>
          </cell>
          <cell r="D3508">
            <v>3648993</v>
          </cell>
          <cell r="E3508" t="str">
            <v>AP</v>
          </cell>
          <cell r="F3508">
            <v>42821</v>
          </cell>
          <cell r="G3508">
            <v>3347700</v>
          </cell>
          <cell r="H3508">
            <v>1.0900000000000001</v>
          </cell>
          <cell r="I3508">
            <v>43465</v>
          </cell>
        </row>
        <row r="3509">
          <cell r="A3509" t="str">
            <v>Estructura Lavado de LLantas</v>
          </cell>
          <cell r="B3509">
            <v>100838</v>
          </cell>
          <cell r="C3509" t="str">
            <v>UNI</v>
          </cell>
          <cell r="D3509">
            <v>1309150</v>
          </cell>
          <cell r="E3509">
            <v>0</v>
          </cell>
          <cell r="F3509">
            <v>39542</v>
          </cell>
          <cell r="G3509">
            <v>890578</v>
          </cell>
          <cell r="H3509">
            <v>1.47</v>
          </cell>
          <cell r="I3509">
            <v>43465</v>
          </cell>
        </row>
        <row r="3510">
          <cell r="A3510" t="str">
            <v>Estructura liviana recepción IDRD según diseño</v>
          </cell>
          <cell r="B3510">
            <v>101152</v>
          </cell>
          <cell r="C3510" t="str">
            <v>UNI</v>
          </cell>
          <cell r="D3510">
            <v>15655500</v>
          </cell>
          <cell r="E3510">
            <v>0</v>
          </cell>
          <cell r="F3510">
            <v>39702</v>
          </cell>
          <cell r="G3510">
            <v>10650000</v>
          </cell>
          <cell r="H3510">
            <v>1.47</v>
          </cell>
          <cell r="I3510">
            <v>43465</v>
          </cell>
        </row>
        <row r="3511">
          <cell r="A3511" t="str">
            <v>Estructura Metálica **</v>
          </cell>
          <cell r="B3511">
            <v>102873</v>
          </cell>
          <cell r="C3511" t="str">
            <v>KG</v>
          </cell>
          <cell r="D3511">
            <v>12193</v>
          </cell>
          <cell r="E3511">
            <v>0</v>
          </cell>
          <cell r="F3511">
            <v>40336</v>
          </cell>
          <cell r="G3511">
            <v>8900</v>
          </cell>
          <cell r="H3511">
            <v>1.37</v>
          </cell>
          <cell r="I3511">
            <v>43465</v>
          </cell>
        </row>
        <row r="3512">
          <cell r="A3512" t="str">
            <v>Estructura microfutbol **</v>
          </cell>
          <cell r="B3512">
            <v>101506</v>
          </cell>
          <cell r="C3512" t="str">
            <v>JUNIego</v>
          </cell>
          <cell r="D3512">
            <v>1968337</v>
          </cell>
          <cell r="E3512">
            <v>0</v>
          </cell>
          <cell r="F3512">
            <v>43230</v>
          </cell>
          <cell r="G3512">
            <v>1874607</v>
          </cell>
          <cell r="H3512">
            <v>1.05</v>
          </cell>
          <cell r="I3512">
            <v>43465</v>
          </cell>
        </row>
        <row r="3513">
          <cell r="A3513" t="str">
            <v>ESTRUCTURA MICROFUTBOL MOVIL</v>
          </cell>
          <cell r="B3513">
            <v>105654</v>
          </cell>
          <cell r="C3513" t="str">
            <v>JG</v>
          </cell>
          <cell r="D3513">
            <v>1731780</v>
          </cell>
          <cell r="E3513">
            <v>0</v>
          </cell>
          <cell r="F3513">
            <v>42221</v>
          </cell>
          <cell r="G3513">
            <v>1419492</v>
          </cell>
          <cell r="H3513">
            <v>1.22</v>
          </cell>
          <cell r="I3513">
            <v>43465</v>
          </cell>
        </row>
        <row r="3514">
          <cell r="A3514" t="str">
            <v>ESTRUCTURA MINITENIS</v>
          </cell>
          <cell r="B3514">
            <v>103744</v>
          </cell>
          <cell r="C3514" t="str">
            <v>JG</v>
          </cell>
          <cell r="D3514">
            <v>551216</v>
          </cell>
          <cell r="E3514">
            <v>0</v>
          </cell>
          <cell r="F3514">
            <v>43230</v>
          </cell>
          <cell r="G3514">
            <v>524968</v>
          </cell>
          <cell r="H3514">
            <v>1.05</v>
          </cell>
          <cell r="I3514">
            <v>43465</v>
          </cell>
        </row>
        <row r="3515">
          <cell r="A3515" t="str">
            <v>ESTRUCTURA PARA BALONCESTO</v>
          </cell>
          <cell r="B3515">
            <v>3638</v>
          </cell>
          <cell r="C3515" t="str">
            <v>UNI</v>
          </cell>
          <cell r="D3515">
            <v>3001493</v>
          </cell>
          <cell r="E3515">
            <v>0</v>
          </cell>
          <cell r="F3515">
            <v>40884</v>
          </cell>
          <cell r="G3515">
            <v>2239920</v>
          </cell>
          <cell r="H3515">
            <v>1.34</v>
          </cell>
          <cell r="I3515">
            <v>43465</v>
          </cell>
        </row>
        <row r="3516">
          <cell r="A3516" t="str">
            <v>Estructura terminal LA 218</v>
          </cell>
          <cell r="B3516">
            <v>101694</v>
          </cell>
          <cell r="C3516" t="str">
            <v>UNI</v>
          </cell>
          <cell r="D3516">
            <v>551425</v>
          </cell>
          <cell r="E3516" t="str">
            <v>AP</v>
          </cell>
          <cell r="F3516">
            <v>40478</v>
          </cell>
          <cell r="G3516">
            <v>402500</v>
          </cell>
          <cell r="H3516">
            <v>1.37</v>
          </cell>
          <cell r="I3516">
            <v>43465</v>
          </cell>
        </row>
        <row r="3517">
          <cell r="A3517" t="str">
            <v>ESTRUCTURA VOLEIBOL</v>
          </cell>
          <cell r="B3517">
            <v>103759</v>
          </cell>
          <cell r="C3517" t="str">
            <v>JGO</v>
          </cell>
          <cell r="D3517">
            <v>787335</v>
          </cell>
          <cell r="E3517">
            <v>0</v>
          </cell>
          <cell r="F3517">
            <v>43230</v>
          </cell>
          <cell r="G3517">
            <v>749843</v>
          </cell>
          <cell r="H3517">
            <v>1.05</v>
          </cell>
          <cell r="I3517">
            <v>43465</v>
          </cell>
        </row>
        <row r="3518">
          <cell r="A3518" t="str">
            <v>Estructura voleyball</v>
          </cell>
          <cell r="B3518">
            <v>100402</v>
          </cell>
          <cell r="C3518" t="str">
            <v>jUNIego</v>
          </cell>
          <cell r="D3518">
            <v>579600</v>
          </cell>
          <cell r="E3518">
            <v>0</v>
          </cell>
          <cell r="F3518">
            <v>41733</v>
          </cell>
          <cell r="G3518">
            <v>460000</v>
          </cell>
          <cell r="H3518">
            <v>1.26</v>
          </cell>
          <cell r="I3518">
            <v>43465</v>
          </cell>
        </row>
        <row r="3519">
          <cell r="A3519" t="str">
            <v>ESTUCO CORONA BLANCO POR 5 Kg</v>
          </cell>
          <cell r="B3519">
            <v>1041</v>
          </cell>
          <cell r="C3519" t="str">
            <v>KG</v>
          </cell>
          <cell r="D3519">
            <v>1313</v>
          </cell>
          <cell r="E3519">
            <v>0</v>
          </cell>
          <cell r="F3519">
            <v>40823</v>
          </cell>
          <cell r="G3519">
            <v>980</v>
          </cell>
          <cell r="H3519">
            <v>1.34</v>
          </cell>
          <cell r="I3519">
            <v>43465</v>
          </cell>
        </row>
        <row r="3520">
          <cell r="A3520" t="str">
            <v>ESTUCO PASTA PINTUCO Int.</v>
          </cell>
          <cell r="B3520">
            <v>1806</v>
          </cell>
          <cell r="C3520" t="str">
            <v>GN</v>
          </cell>
          <cell r="D3520">
            <v>14740</v>
          </cell>
          <cell r="E3520">
            <v>117060</v>
          </cell>
          <cell r="F3520">
            <v>40786</v>
          </cell>
          <cell r="G3520">
            <v>11000</v>
          </cell>
          <cell r="H3520">
            <v>1.34</v>
          </cell>
          <cell r="I3520">
            <v>43465</v>
          </cell>
        </row>
        <row r="3521">
          <cell r="A3521" t="str">
            <v>ESTUCO PLASTICO</v>
          </cell>
          <cell r="B3521">
            <v>1266</v>
          </cell>
          <cell r="C3521" t="str">
            <v>GLN</v>
          </cell>
          <cell r="D3521">
            <v>17554</v>
          </cell>
          <cell r="E3521">
            <v>0</v>
          </cell>
          <cell r="F3521">
            <v>40792</v>
          </cell>
          <cell r="G3521">
            <v>13100</v>
          </cell>
          <cell r="H3521">
            <v>1.34</v>
          </cell>
          <cell r="I3521">
            <v>43465</v>
          </cell>
        </row>
        <row r="3522">
          <cell r="A3522" t="str">
            <v>ESTUCO PLASTICO</v>
          </cell>
          <cell r="B3522">
            <v>1267</v>
          </cell>
          <cell r="C3522" t="str">
            <v>CUNIÑET</v>
          </cell>
          <cell r="D3522">
            <v>46671</v>
          </cell>
          <cell r="E3522">
            <v>0</v>
          </cell>
          <cell r="F3522">
            <v>43193</v>
          </cell>
          <cell r="G3522">
            <v>44449</v>
          </cell>
          <cell r="H3522">
            <v>1.05</v>
          </cell>
          <cell r="I3522">
            <v>43465</v>
          </cell>
        </row>
        <row r="3523">
          <cell r="A3523" t="str">
            <v>ESTUCO VENECIANO CLARO</v>
          </cell>
          <cell r="B3523">
            <v>266</v>
          </cell>
          <cell r="C3523" t="str">
            <v>GN</v>
          </cell>
          <cell r="D3523">
            <v>46900</v>
          </cell>
          <cell r="E3523" t="str">
            <v>Col. claro</v>
          </cell>
          <cell r="F3523">
            <v>40792</v>
          </cell>
          <cell r="G3523">
            <v>35000</v>
          </cell>
          <cell r="H3523">
            <v>1.34</v>
          </cell>
          <cell r="I3523">
            <v>43465</v>
          </cell>
        </row>
        <row r="3524">
          <cell r="A3524" t="str">
            <v>ESTUCO VENECIANO CLARO</v>
          </cell>
          <cell r="B3524">
            <v>102391</v>
          </cell>
          <cell r="C3524" t="str">
            <v>M2</v>
          </cell>
          <cell r="D3524">
            <v>5863</v>
          </cell>
          <cell r="E3524" t="str">
            <v>Col. claro</v>
          </cell>
          <cell r="F3524">
            <v>40792</v>
          </cell>
          <cell r="G3524">
            <v>4375</v>
          </cell>
          <cell r="H3524">
            <v>1.34</v>
          </cell>
          <cell r="I3524">
            <v>43465</v>
          </cell>
        </row>
        <row r="3525">
          <cell r="A3525" t="str">
            <v>ESTUCO VENECIANO CLARO INSTALADO</v>
          </cell>
          <cell r="B3525">
            <v>102399</v>
          </cell>
          <cell r="C3525" t="str">
            <v>M2</v>
          </cell>
          <cell r="D3525">
            <v>46900</v>
          </cell>
          <cell r="E3525" t="str">
            <v>Col. claro</v>
          </cell>
          <cell r="F3525">
            <v>40792</v>
          </cell>
          <cell r="G3525">
            <v>35000</v>
          </cell>
          <cell r="H3525">
            <v>1.34</v>
          </cell>
          <cell r="I3525">
            <v>43465</v>
          </cell>
        </row>
        <row r="3526">
          <cell r="A3526" t="str">
            <v>ESTUCO VENECIANO OSCURO</v>
          </cell>
          <cell r="B3526">
            <v>102392</v>
          </cell>
          <cell r="C3526" t="str">
            <v>M2</v>
          </cell>
          <cell r="D3526">
            <v>7538</v>
          </cell>
          <cell r="E3526" t="str">
            <v>Col. claro</v>
          </cell>
          <cell r="F3526">
            <v>40792</v>
          </cell>
          <cell r="G3526">
            <v>5625</v>
          </cell>
          <cell r="H3526">
            <v>1.34</v>
          </cell>
          <cell r="I3526">
            <v>43465</v>
          </cell>
        </row>
        <row r="3527">
          <cell r="A3527" t="str">
            <v>ESTUCO VENECIANO OSCURO</v>
          </cell>
          <cell r="B3527">
            <v>102398</v>
          </cell>
          <cell r="C3527" t="str">
            <v>GN</v>
          </cell>
          <cell r="D3527">
            <v>60300</v>
          </cell>
          <cell r="E3527" t="str">
            <v>Col. claro</v>
          </cell>
          <cell r="F3527">
            <v>40792</v>
          </cell>
          <cell r="G3527">
            <v>45000</v>
          </cell>
          <cell r="H3527">
            <v>1.34</v>
          </cell>
          <cell r="I3527">
            <v>43465</v>
          </cell>
        </row>
        <row r="3528">
          <cell r="A3528" t="str">
            <v>ESTUCO VENECIANO OSCURO INSTALADO</v>
          </cell>
          <cell r="B3528">
            <v>102400</v>
          </cell>
          <cell r="C3528" t="str">
            <v>M2</v>
          </cell>
          <cell r="D3528">
            <v>46900</v>
          </cell>
          <cell r="E3528" t="str">
            <v>Col. claro</v>
          </cell>
          <cell r="F3528">
            <v>40792</v>
          </cell>
          <cell r="G3528">
            <v>35000</v>
          </cell>
          <cell r="H3528">
            <v>1.34</v>
          </cell>
          <cell r="I3528">
            <v>43465</v>
          </cell>
        </row>
        <row r="3529">
          <cell r="A3529" t="str">
            <v>ESTUCOR BLANCO CRNA</v>
          </cell>
          <cell r="B3529">
            <v>2726</v>
          </cell>
          <cell r="C3529" t="str">
            <v>KG</v>
          </cell>
          <cell r="D3529">
            <v>1313</v>
          </cell>
          <cell r="E3529" t="str">
            <v>31100 5KL</v>
          </cell>
          <cell r="F3529">
            <v>40823</v>
          </cell>
          <cell r="G3529">
            <v>980</v>
          </cell>
          <cell r="H3529">
            <v>1.34</v>
          </cell>
          <cell r="I3529">
            <v>43465</v>
          </cell>
        </row>
        <row r="3530">
          <cell r="A3530" t="str">
            <v>ESTUDIO GEOTECNICO PARA PARQUE DE</v>
          </cell>
          <cell r="B3530">
            <v>101399</v>
          </cell>
          <cell r="C3530" t="str">
            <v>PARQ</v>
          </cell>
          <cell r="D3530">
            <v>1979164</v>
          </cell>
          <cell r="E3530">
            <v>0</v>
          </cell>
          <cell r="F3530">
            <v>41491</v>
          </cell>
          <cell r="G3530">
            <v>1558397</v>
          </cell>
          <cell r="H3530">
            <v>1.27</v>
          </cell>
          <cell r="I3530">
            <v>43465</v>
          </cell>
        </row>
        <row r="3531">
          <cell r="A3531" t="str">
            <v>ESTUDIO GEOTECNICO Y ANALISIS DE</v>
          </cell>
          <cell r="B3531">
            <v>101064</v>
          </cell>
          <cell r="C3531" t="str">
            <v>UNI</v>
          </cell>
          <cell r="D3531">
            <v>22303893</v>
          </cell>
          <cell r="E3531">
            <v>0</v>
          </cell>
          <cell r="F3531">
            <v>39636</v>
          </cell>
          <cell r="G3531">
            <v>15172716</v>
          </cell>
          <cell r="H3531">
            <v>1.47</v>
          </cell>
          <cell r="I3531">
            <v>43465</v>
          </cell>
        </row>
        <row r="3532">
          <cell r="A3532" t="str">
            <v>ESTUFA 3 pts. PRECISA 5000 CHLLG</v>
          </cell>
          <cell r="B3532">
            <v>726</v>
          </cell>
          <cell r="C3532" t="str">
            <v>UNI</v>
          </cell>
          <cell r="D3532">
            <v>397947</v>
          </cell>
          <cell r="E3532" t="str">
            <v>SP5030EI</v>
          </cell>
          <cell r="F3532">
            <v>39892</v>
          </cell>
          <cell r="G3532">
            <v>286293</v>
          </cell>
          <cell r="H3532">
            <v>1.39</v>
          </cell>
          <cell r="I3532">
            <v>43465</v>
          </cell>
        </row>
        <row r="3533">
          <cell r="A3533" t="str">
            <v>ESTUFA GAS .Piso Gabinete</v>
          </cell>
          <cell r="B3533">
            <v>1868</v>
          </cell>
          <cell r="C3533" t="str">
            <v>UNI</v>
          </cell>
          <cell r="D3533">
            <v>305426</v>
          </cell>
          <cell r="E3533">
            <v>405</v>
          </cell>
          <cell r="F3533">
            <v>40023</v>
          </cell>
          <cell r="G3533">
            <v>219731</v>
          </cell>
          <cell r="H3533">
            <v>1.39</v>
          </cell>
          <cell r="I3533">
            <v>43465</v>
          </cell>
        </row>
        <row r="3534">
          <cell r="A3534" t="str">
            <v>ESTUFA GAS 2 pts. PRECISA CHLLG</v>
          </cell>
          <cell r="B3534">
            <v>1014</v>
          </cell>
          <cell r="C3534" t="str">
            <v>UNI</v>
          </cell>
          <cell r="D3534">
            <v>417881</v>
          </cell>
          <cell r="E3534" t="str">
            <v>SP5020ES</v>
          </cell>
          <cell r="F3534">
            <v>39892</v>
          </cell>
          <cell r="G3534">
            <v>300634</v>
          </cell>
          <cell r="H3534">
            <v>1.39</v>
          </cell>
          <cell r="I3534">
            <v>43465</v>
          </cell>
        </row>
        <row r="3535">
          <cell r="A3535" t="str">
            <v>ESTUFA GAS 3 pts. PRECISA CHLLG</v>
          </cell>
          <cell r="B3535">
            <v>9455</v>
          </cell>
          <cell r="C3535" t="str">
            <v>UNI</v>
          </cell>
          <cell r="D3535">
            <v>397947</v>
          </cell>
          <cell r="E3535" t="str">
            <v>SP5030EI</v>
          </cell>
          <cell r="F3535">
            <v>39892</v>
          </cell>
          <cell r="G3535">
            <v>286293</v>
          </cell>
          <cell r="H3535">
            <v>1.39</v>
          </cell>
          <cell r="I3535">
            <v>43465</v>
          </cell>
        </row>
        <row r="3536">
          <cell r="A3536" t="str">
            <v>ESTUFA GAS 4 Ptos</v>
          </cell>
          <cell r="B3536">
            <v>1870</v>
          </cell>
          <cell r="C3536" t="str">
            <v>UNI</v>
          </cell>
          <cell r="D3536">
            <v>164330</v>
          </cell>
          <cell r="E3536">
            <v>412</v>
          </cell>
          <cell r="F3536">
            <v>39888</v>
          </cell>
          <cell r="G3536">
            <v>118223</v>
          </cell>
          <cell r="H3536">
            <v>1.39</v>
          </cell>
          <cell r="I3536">
            <v>43465</v>
          </cell>
        </row>
        <row r="3537">
          <cell r="A3537" t="str">
            <v>ESTUFA GAS 4 Ptos ECONOMICA</v>
          </cell>
          <cell r="B3537">
            <v>434</v>
          </cell>
          <cell r="C3537" t="str">
            <v>UNI</v>
          </cell>
          <cell r="D3537">
            <v>98338</v>
          </cell>
          <cell r="E3537">
            <v>700</v>
          </cell>
          <cell r="F3537">
            <v>40023</v>
          </cell>
          <cell r="G3537">
            <v>70747</v>
          </cell>
          <cell r="H3537">
            <v>1.39</v>
          </cell>
          <cell r="I3537">
            <v>43465</v>
          </cell>
        </row>
        <row r="3538">
          <cell r="A3538" t="str">
            <v>ESTUFA GAS 4 pts, CORNING GLASS</v>
          </cell>
          <cell r="B3538">
            <v>1098</v>
          </cell>
          <cell r="C3538" t="str">
            <v>UNI</v>
          </cell>
          <cell r="D3538">
            <v>1201968</v>
          </cell>
          <cell r="E3538" t="str">
            <v>SL6440E</v>
          </cell>
          <cell r="F3538">
            <v>39892</v>
          </cell>
          <cell r="G3538">
            <v>864725</v>
          </cell>
          <cell r="H3538">
            <v>1.39</v>
          </cell>
          <cell r="I3538">
            <v>43465</v>
          </cell>
        </row>
        <row r="3539">
          <cell r="A3539" t="str">
            <v>ESTUFA GAS 4 pts. Compact 6000 CHLLG</v>
          </cell>
          <cell r="B3539">
            <v>987</v>
          </cell>
          <cell r="C3539" t="str">
            <v>UNI</v>
          </cell>
          <cell r="D3539">
            <v>717390</v>
          </cell>
          <cell r="E3539" t="str">
            <v>SS 6640EI</v>
          </cell>
          <cell r="F3539">
            <v>39892</v>
          </cell>
          <cell r="G3539">
            <v>516108</v>
          </cell>
          <cell r="H3539">
            <v>1.39</v>
          </cell>
          <cell r="I3539">
            <v>43465</v>
          </cell>
        </row>
        <row r="3540">
          <cell r="A3540" t="str">
            <v>ESTUFA GAS 4 pts. CORNING GLASS</v>
          </cell>
          <cell r="B3540">
            <v>1097</v>
          </cell>
          <cell r="C3540" t="str">
            <v>UNI</v>
          </cell>
          <cell r="D3540">
            <v>1280228</v>
          </cell>
          <cell r="E3540" t="str">
            <v>SL6540EI</v>
          </cell>
          <cell r="F3540">
            <v>39892</v>
          </cell>
          <cell r="G3540">
            <v>921027</v>
          </cell>
          <cell r="H3540">
            <v>1.39</v>
          </cell>
          <cell r="I3540">
            <v>43465</v>
          </cell>
        </row>
        <row r="3541">
          <cell r="A3541" t="str">
            <v>ESTUFA GAS 4pts. Classic CHLLG</v>
          </cell>
          <cell r="B3541">
            <v>3258</v>
          </cell>
          <cell r="C3541" t="str">
            <v>UNI</v>
          </cell>
          <cell r="D3541">
            <v>793683</v>
          </cell>
          <cell r="E3541" t="str">
            <v>SC6040EI</v>
          </cell>
          <cell r="F3541">
            <v>39892</v>
          </cell>
          <cell r="G3541">
            <v>570995</v>
          </cell>
          <cell r="H3541">
            <v>1.39</v>
          </cell>
          <cell r="I3541">
            <v>43465</v>
          </cell>
        </row>
        <row r="3542">
          <cell r="A3542" t="str">
            <v>ESTUFA GAS Color 3 Ptos.ALMENDRA</v>
          </cell>
          <cell r="B3542">
            <v>432</v>
          </cell>
          <cell r="C3542" t="str">
            <v>UNI</v>
          </cell>
          <cell r="D3542">
            <v>73268</v>
          </cell>
          <cell r="E3542">
            <v>306</v>
          </cell>
          <cell r="F3542">
            <v>39888</v>
          </cell>
          <cell r="G3542">
            <v>52711</v>
          </cell>
          <cell r="H3542">
            <v>1.39</v>
          </cell>
          <cell r="I3542">
            <v>43465</v>
          </cell>
        </row>
        <row r="3543">
          <cell r="A3543" t="str">
            <v>ESTUFA GAS Cr. 2 Ptos. INDUC.</v>
          </cell>
          <cell r="B3543">
            <v>433</v>
          </cell>
          <cell r="C3543" t="str">
            <v>UNI</v>
          </cell>
          <cell r="D3543">
            <v>417883</v>
          </cell>
          <cell r="E3543" t="str">
            <v>SP5020EI</v>
          </cell>
          <cell r="F3543">
            <v>39892</v>
          </cell>
          <cell r="G3543">
            <v>300635</v>
          </cell>
          <cell r="H3543">
            <v>1.39</v>
          </cell>
          <cell r="I3543">
            <v>43465</v>
          </cell>
        </row>
        <row r="3544">
          <cell r="A3544" t="str">
            <v>ESTUFA GAS Cr. 3 Ptos. INDUC.</v>
          </cell>
          <cell r="B3544">
            <v>1867</v>
          </cell>
          <cell r="C3544" t="str">
            <v>UNI</v>
          </cell>
          <cell r="D3544">
            <v>350697</v>
          </cell>
          <cell r="E3544" t="str">
            <v>SP5030</v>
          </cell>
          <cell r="F3544">
            <v>39892</v>
          </cell>
          <cell r="G3544">
            <v>252300</v>
          </cell>
          <cell r="H3544">
            <v>1.39</v>
          </cell>
          <cell r="I3544">
            <v>43465</v>
          </cell>
        </row>
        <row r="3545">
          <cell r="A3545" t="str">
            <v>ESTUFA GAS Cr.Piso INDUC</v>
          </cell>
          <cell r="B3545">
            <v>1869</v>
          </cell>
          <cell r="C3545" t="str">
            <v>UNI</v>
          </cell>
          <cell r="D3545">
            <v>491921</v>
          </cell>
          <cell r="E3545" t="str">
            <v>SP5040E</v>
          </cell>
          <cell r="F3545">
            <v>39892</v>
          </cell>
          <cell r="G3545">
            <v>353900</v>
          </cell>
          <cell r="H3545">
            <v>1.39</v>
          </cell>
          <cell r="I3545">
            <v>43465</v>
          </cell>
        </row>
        <row r="3546">
          <cell r="A3546" t="str">
            <v>ESTUFA GAS Esmlt. 2Ptos</v>
          </cell>
          <cell r="B3546">
            <v>1866</v>
          </cell>
          <cell r="C3546" t="str">
            <v>UNI</v>
          </cell>
          <cell r="D3546">
            <v>47755</v>
          </cell>
          <cell r="E3546">
            <v>302</v>
          </cell>
          <cell r="F3546">
            <v>39888</v>
          </cell>
          <cell r="G3546">
            <v>34356</v>
          </cell>
          <cell r="H3546">
            <v>1.39</v>
          </cell>
          <cell r="I3546">
            <v>43465</v>
          </cell>
        </row>
        <row r="3547">
          <cell r="A3547" t="str">
            <v>ESTUFA Gas HACEB</v>
          </cell>
          <cell r="B3547">
            <v>435</v>
          </cell>
          <cell r="C3547" t="str">
            <v>UNI</v>
          </cell>
          <cell r="D3547">
            <v>595335</v>
          </cell>
          <cell r="E3547" t="str">
            <v>G504</v>
          </cell>
          <cell r="F3547">
            <v>40835</v>
          </cell>
          <cell r="G3547">
            <v>444280</v>
          </cell>
          <cell r="H3547">
            <v>1.34</v>
          </cell>
          <cell r="I3547">
            <v>43465</v>
          </cell>
        </row>
        <row r="3548">
          <cell r="A3548" t="str">
            <v>ESTUFA INDUSTRIAL A GAS</v>
          </cell>
          <cell r="B3548">
            <v>3659</v>
          </cell>
          <cell r="C3548" t="str">
            <v>UNI</v>
          </cell>
          <cell r="D3548">
            <v>1777423</v>
          </cell>
          <cell r="E3548">
            <v>0</v>
          </cell>
          <cell r="F3548">
            <v>39659</v>
          </cell>
          <cell r="G3548">
            <v>1209131</v>
          </cell>
          <cell r="H3548">
            <v>1.47</v>
          </cell>
          <cell r="I3548">
            <v>43465</v>
          </cell>
        </row>
        <row r="3549">
          <cell r="A3549" t="str">
            <v>ESTUFA INDUSTRIAL A GAS MARCA INOX</v>
          </cell>
          <cell r="B3549">
            <v>3650</v>
          </cell>
          <cell r="C3549" t="str">
            <v>UNI</v>
          </cell>
          <cell r="D3549">
            <v>6116000</v>
          </cell>
          <cell r="E3549">
            <v>0</v>
          </cell>
          <cell r="F3549">
            <v>40026</v>
          </cell>
          <cell r="G3549">
            <v>4400000</v>
          </cell>
          <cell r="H3549">
            <v>1.39</v>
          </cell>
          <cell r="I3549">
            <v>43465</v>
          </cell>
        </row>
        <row r="3550">
          <cell r="A3550" t="str">
            <v>ESTUFA MIXTA 4 pts. 6000 CHLLG</v>
          </cell>
          <cell r="B3550">
            <v>3257</v>
          </cell>
          <cell r="C3550" t="str">
            <v>UNI</v>
          </cell>
          <cell r="D3550">
            <v>784823</v>
          </cell>
          <cell r="E3550" t="str">
            <v>SS6631EI</v>
          </cell>
          <cell r="F3550">
            <v>39892</v>
          </cell>
          <cell r="G3550">
            <v>564621</v>
          </cell>
          <cell r="H3550">
            <v>1.39</v>
          </cell>
          <cell r="I3550">
            <v>43465</v>
          </cell>
        </row>
        <row r="3551">
          <cell r="A3551" t="str">
            <v>ESTUFA MIXTA 4 pts. Cristal CHLLG</v>
          </cell>
          <cell r="B3551">
            <v>1127</v>
          </cell>
          <cell r="C3551" t="str">
            <v>UNI</v>
          </cell>
          <cell r="D3551">
            <v>1272353</v>
          </cell>
          <cell r="E3551" t="str">
            <v>SL6431EI</v>
          </cell>
          <cell r="F3551">
            <v>39892</v>
          </cell>
          <cell r="G3551">
            <v>915362</v>
          </cell>
          <cell r="H3551">
            <v>1.39</v>
          </cell>
          <cell r="I3551">
            <v>43465</v>
          </cell>
        </row>
        <row r="3552">
          <cell r="A3552" t="str">
            <v>ESTUFA MIXTA 4 pts. enc. e/tronic Classic</v>
          </cell>
          <cell r="B3552">
            <v>3260</v>
          </cell>
          <cell r="C3552" t="str">
            <v>UNI</v>
          </cell>
          <cell r="D3552">
            <v>784822</v>
          </cell>
          <cell r="E3552" t="str">
            <v>SC6631EI</v>
          </cell>
          <cell r="F3552">
            <v>39892</v>
          </cell>
          <cell r="G3552">
            <v>564620</v>
          </cell>
          <cell r="H3552">
            <v>1.39</v>
          </cell>
          <cell r="I3552">
            <v>43465</v>
          </cell>
        </row>
        <row r="3553">
          <cell r="A3553" t="str">
            <v>ESTUFA MIXTA 4 pts.DELTA CHLLG</v>
          </cell>
          <cell r="B3553">
            <v>1013</v>
          </cell>
          <cell r="C3553" t="str">
            <v>UNI</v>
          </cell>
          <cell r="D3553">
            <v>779900</v>
          </cell>
          <cell r="E3553" t="str">
            <v>SD6131EI</v>
          </cell>
          <cell r="F3553">
            <v>39892</v>
          </cell>
          <cell r="G3553">
            <v>561079</v>
          </cell>
          <cell r="H3553">
            <v>1.39</v>
          </cell>
          <cell r="I3553">
            <v>43465</v>
          </cell>
        </row>
        <row r="3554">
          <cell r="A3554" t="str">
            <v>ESTUFA MIXTA 5 pts. INOX Classic</v>
          </cell>
          <cell r="B3554">
            <v>994</v>
          </cell>
          <cell r="C3554" t="str">
            <v>UNI</v>
          </cell>
          <cell r="D3554">
            <v>1197046</v>
          </cell>
          <cell r="E3554" t="str">
            <v>SI7641EI</v>
          </cell>
          <cell r="F3554">
            <v>39892</v>
          </cell>
          <cell r="G3554">
            <v>861184</v>
          </cell>
          <cell r="H3554">
            <v>1.39</v>
          </cell>
          <cell r="I3554">
            <v>43465</v>
          </cell>
        </row>
        <row r="3555">
          <cell r="A3555" t="str">
            <v>ESTUFA MIXTA 6Pts CIMSA</v>
          </cell>
          <cell r="B3555">
            <v>2754</v>
          </cell>
          <cell r="C3555" t="str">
            <v>UNI</v>
          </cell>
          <cell r="D3555">
            <v>936509</v>
          </cell>
          <cell r="E3555" t="str">
            <v>AM2A-6</v>
          </cell>
          <cell r="F3555">
            <v>39661</v>
          </cell>
          <cell r="G3555">
            <v>637081</v>
          </cell>
          <cell r="H3555">
            <v>1.47</v>
          </cell>
          <cell r="I3555">
            <v>43465</v>
          </cell>
        </row>
        <row r="3556">
          <cell r="A3556" t="str">
            <v>ESTUFA MIXTA HACEB</v>
          </cell>
          <cell r="B3556">
            <v>436</v>
          </cell>
          <cell r="C3556" t="str">
            <v>UNI</v>
          </cell>
          <cell r="D3556">
            <v>817614</v>
          </cell>
          <cell r="E3556" t="str">
            <v>502-2</v>
          </cell>
          <cell r="F3556">
            <v>40835</v>
          </cell>
          <cell r="G3556">
            <v>610160</v>
          </cell>
          <cell r="H3556">
            <v>1.34</v>
          </cell>
          <cell r="I3556">
            <v>43465</v>
          </cell>
        </row>
        <row r="3557">
          <cell r="A3557" t="str">
            <v>ESTUFA MIXTA4 pts.enc.e/tronicClassCHLLG(NO</v>
          </cell>
          <cell r="B3557">
            <v>3259</v>
          </cell>
          <cell r="C3557" t="str">
            <v>UNI</v>
          </cell>
          <cell r="D3557">
            <v>835519</v>
          </cell>
          <cell r="E3557" t="str">
            <v>SC6031EI</v>
          </cell>
          <cell r="F3557">
            <v>39892</v>
          </cell>
          <cell r="G3557">
            <v>601093</v>
          </cell>
          <cell r="H3557">
            <v>1.39</v>
          </cell>
          <cell r="I3557">
            <v>43465</v>
          </cell>
        </row>
        <row r="3558">
          <cell r="A3558" t="str">
            <v>ESTUKA ACRILICO 1gall</v>
          </cell>
          <cell r="B3558">
            <v>454</v>
          </cell>
          <cell r="C3558" t="str">
            <v>GN</v>
          </cell>
          <cell r="D3558">
            <v>2976</v>
          </cell>
          <cell r="E3558">
            <v>218249</v>
          </cell>
          <cell r="F3558">
            <v>40688</v>
          </cell>
          <cell r="G3558">
            <v>2221</v>
          </cell>
          <cell r="H3558">
            <v>1.34</v>
          </cell>
          <cell r="I3558">
            <v>43465</v>
          </cell>
        </row>
        <row r="3559">
          <cell r="A3559" t="str">
            <v>Estuka AcrílicoEstuco plástico, listo para usar en</v>
          </cell>
          <cell r="B3559">
            <v>107175</v>
          </cell>
          <cell r="C3559" t="str">
            <v>gln</v>
          </cell>
          <cell r="D3559">
            <v>21509</v>
          </cell>
          <cell r="E3559">
            <v>0</v>
          </cell>
          <cell r="F3559">
            <v>43291</v>
          </cell>
          <cell r="G3559">
            <v>20485</v>
          </cell>
          <cell r="H3559">
            <v>1.05</v>
          </cell>
          <cell r="I3559">
            <v>43465</v>
          </cell>
        </row>
        <row r="3560">
          <cell r="A3560" t="str">
            <v>ETERBOARD 4mm (122X122cm) -ETERNIT</v>
          </cell>
          <cell r="B3560">
            <v>103441</v>
          </cell>
          <cell r="C3560" t="str">
            <v>UNI</v>
          </cell>
          <cell r="D3560">
            <v>19728</v>
          </cell>
          <cell r="E3560">
            <v>0</v>
          </cell>
          <cell r="F3560">
            <v>40477</v>
          </cell>
          <cell r="G3560">
            <v>14400</v>
          </cell>
          <cell r="H3560">
            <v>1.37</v>
          </cell>
          <cell r="I3560">
            <v>43465</v>
          </cell>
        </row>
        <row r="3561">
          <cell r="A3561" t="str">
            <v>ETERBOARD 6mm (244X122cm)</v>
          </cell>
          <cell r="B3561">
            <v>103204</v>
          </cell>
          <cell r="C3561" t="str">
            <v>UNI</v>
          </cell>
          <cell r="D3561">
            <v>33154</v>
          </cell>
          <cell r="E3561">
            <v>0</v>
          </cell>
          <cell r="F3561">
            <v>40465</v>
          </cell>
          <cell r="G3561">
            <v>24200</v>
          </cell>
          <cell r="H3561">
            <v>1.37</v>
          </cell>
          <cell r="I3561">
            <v>43465</v>
          </cell>
        </row>
        <row r="3562">
          <cell r="A3562" t="str">
            <v>EUCO ENCHAPE GRIS 5 KILOS</v>
          </cell>
          <cell r="B3562">
            <v>635</v>
          </cell>
          <cell r="C3562" t="str">
            <v>KG</v>
          </cell>
          <cell r="D3562">
            <v>1081</v>
          </cell>
          <cell r="E3562">
            <v>0</v>
          </cell>
          <cell r="F3562">
            <v>40484</v>
          </cell>
          <cell r="G3562">
            <v>789</v>
          </cell>
          <cell r="H3562">
            <v>1.37</v>
          </cell>
          <cell r="I3562">
            <v>43465</v>
          </cell>
        </row>
        <row r="3563">
          <cell r="A3563" t="str">
            <v>EUCO FILLER COLOR 1 - 8 KILOS</v>
          </cell>
          <cell r="B3563">
            <v>2747</v>
          </cell>
          <cell r="C3563" t="str">
            <v>KG</v>
          </cell>
          <cell r="D3563">
            <v>1938</v>
          </cell>
          <cell r="E3563">
            <v>0</v>
          </cell>
          <cell r="F3563">
            <v>40147</v>
          </cell>
          <cell r="G3563">
            <v>1394</v>
          </cell>
          <cell r="H3563">
            <v>1.39</v>
          </cell>
          <cell r="I3563">
            <v>43465</v>
          </cell>
        </row>
        <row r="3564">
          <cell r="A3564" t="str">
            <v>EUCO FILLER FINO 9 KILOS</v>
          </cell>
          <cell r="B3564">
            <v>2544</v>
          </cell>
          <cell r="C3564" t="str">
            <v>KG</v>
          </cell>
          <cell r="D3564">
            <v>1887</v>
          </cell>
          <cell r="E3564">
            <v>0</v>
          </cell>
          <cell r="F3564">
            <v>40688</v>
          </cell>
          <cell r="G3564">
            <v>1408</v>
          </cell>
          <cell r="H3564">
            <v>1.34</v>
          </cell>
          <cell r="I3564">
            <v>43465</v>
          </cell>
        </row>
        <row r="3565">
          <cell r="A3565" t="str">
            <v>EUCO FILLER GRUESA 42 KILOS</v>
          </cell>
          <cell r="B3565">
            <v>2748</v>
          </cell>
          <cell r="C3565" t="str">
            <v>KG</v>
          </cell>
          <cell r="D3565">
            <v>1658</v>
          </cell>
          <cell r="E3565">
            <v>0</v>
          </cell>
          <cell r="F3565">
            <v>40688</v>
          </cell>
          <cell r="G3565">
            <v>1237</v>
          </cell>
          <cell r="H3565">
            <v>1.34</v>
          </cell>
          <cell r="I3565">
            <v>43465</v>
          </cell>
        </row>
        <row r="3566">
          <cell r="A3566" t="str">
            <v>EUCON "N" (Plast) 20 Kg</v>
          </cell>
          <cell r="B3566">
            <v>644</v>
          </cell>
          <cell r="C3566" t="str">
            <v>KG</v>
          </cell>
          <cell r="D3566">
            <v>6482</v>
          </cell>
          <cell r="E3566">
            <v>0</v>
          </cell>
          <cell r="F3566">
            <v>40688</v>
          </cell>
          <cell r="G3566">
            <v>4837</v>
          </cell>
          <cell r="H3566">
            <v>1.34</v>
          </cell>
          <cell r="I3566">
            <v>43465</v>
          </cell>
        </row>
        <row r="3567">
          <cell r="A3567" t="str">
            <v>EUCON 37 20 KI</v>
          </cell>
          <cell r="B3567">
            <v>2545</v>
          </cell>
          <cell r="C3567" t="str">
            <v>KG</v>
          </cell>
          <cell r="D3567">
            <v>13274</v>
          </cell>
          <cell r="E3567">
            <v>0</v>
          </cell>
          <cell r="F3567">
            <v>40688</v>
          </cell>
          <cell r="G3567">
            <v>9906</v>
          </cell>
          <cell r="H3567">
            <v>1.34</v>
          </cell>
          <cell r="I3567">
            <v>43465</v>
          </cell>
        </row>
        <row r="3568">
          <cell r="A3568" t="str">
            <v>EUCON 452 GEL</v>
          </cell>
          <cell r="B3568">
            <v>103492</v>
          </cell>
          <cell r="C3568" t="str">
            <v>UNI</v>
          </cell>
          <cell r="D3568">
            <v>88625</v>
          </cell>
          <cell r="E3568">
            <v>0</v>
          </cell>
          <cell r="F3568">
            <v>40493</v>
          </cell>
          <cell r="G3568">
            <v>64690</v>
          </cell>
          <cell r="H3568">
            <v>1.37</v>
          </cell>
          <cell r="I3568">
            <v>43465</v>
          </cell>
        </row>
        <row r="3569">
          <cell r="A3569" t="str">
            <v>EUCON 537 230 kg</v>
          </cell>
          <cell r="B3569">
            <v>3074</v>
          </cell>
          <cell r="C3569" t="str">
            <v>KG</v>
          </cell>
          <cell r="D3569">
            <v>11635</v>
          </cell>
          <cell r="E3569">
            <v>0</v>
          </cell>
          <cell r="F3569">
            <v>40688</v>
          </cell>
          <cell r="G3569">
            <v>8683</v>
          </cell>
          <cell r="H3569">
            <v>1.34</v>
          </cell>
          <cell r="I3569">
            <v>43465</v>
          </cell>
        </row>
        <row r="3570">
          <cell r="A3570" t="str">
            <v>Evaluación arboles aislados &lt; 25 inidividuos</v>
          </cell>
          <cell r="B3570">
            <v>106729</v>
          </cell>
          <cell r="C3570" t="str">
            <v>GL</v>
          </cell>
          <cell r="D3570">
            <v>75468</v>
          </cell>
          <cell r="E3570">
            <v>0</v>
          </cell>
          <cell r="F3570">
            <v>43179</v>
          </cell>
          <cell r="G3570">
            <v>71874</v>
          </cell>
          <cell r="H3570">
            <v>1.05</v>
          </cell>
          <cell r="I3570">
            <v>43465</v>
          </cell>
        </row>
        <row r="3571">
          <cell r="A3571" t="str">
            <v>Evaluación arboles aislados &gt; 1.000 inidividuos</v>
          </cell>
          <cell r="B3571">
            <v>106737</v>
          </cell>
          <cell r="C3571" t="str">
            <v>GL</v>
          </cell>
          <cell r="D3571">
            <v>865421</v>
          </cell>
          <cell r="E3571">
            <v>0</v>
          </cell>
          <cell r="F3571">
            <v>43179</v>
          </cell>
          <cell r="G3571">
            <v>824210</v>
          </cell>
          <cell r="H3571">
            <v>1.05</v>
          </cell>
          <cell r="I3571">
            <v>43465</v>
          </cell>
        </row>
        <row r="3572">
          <cell r="A3572" t="str">
            <v>Evaluación arboles aislados entre 100 y 200 inidiv</v>
          </cell>
          <cell r="B3572">
            <v>106732</v>
          </cell>
          <cell r="C3572" t="str">
            <v>GL</v>
          </cell>
          <cell r="D3572">
            <v>159139</v>
          </cell>
          <cell r="E3572">
            <v>0</v>
          </cell>
          <cell r="F3572">
            <v>43179</v>
          </cell>
          <cell r="G3572">
            <v>151561</v>
          </cell>
          <cell r="H3572">
            <v>1.05</v>
          </cell>
          <cell r="I3572">
            <v>43465</v>
          </cell>
        </row>
        <row r="3573">
          <cell r="A3573" t="str">
            <v>Evaluación arboles aislados entre 200 y 300 inidiv</v>
          </cell>
          <cell r="B3573">
            <v>106733</v>
          </cell>
          <cell r="C3573" t="str">
            <v>GL</v>
          </cell>
          <cell r="D3573">
            <v>214099</v>
          </cell>
          <cell r="E3573">
            <v>0</v>
          </cell>
          <cell r="F3573">
            <v>43179</v>
          </cell>
          <cell r="G3573">
            <v>203904</v>
          </cell>
          <cell r="H3573">
            <v>1.05</v>
          </cell>
          <cell r="I3573">
            <v>43465</v>
          </cell>
        </row>
        <row r="3574">
          <cell r="A3574" t="str">
            <v>Evaluación arboles aislados entre 25 y 50 inidivid</v>
          </cell>
          <cell r="B3574">
            <v>106730</v>
          </cell>
          <cell r="C3574" t="str">
            <v>GL</v>
          </cell>
          <cell r="D3574">
            <v>103358</v>
          </cell>
          <cell r="E3574">
            <v>0</v>
          </cell>
          <cell r="F3574">
            <v>43179</v>
          </cell>
          <cell r="G3574">
            <v>98436</v>
          </cell>
          <cell r="H3574">
            <v>1.05</v>
          </cell>
          <cell r="I3574">
            <v>43465</v>
          </cell>
        </row>
        <row r="3575">
          <cell r="A3575" t="str">
            <v>Evaluación arboles aislados entre 300 y 400 inidiv</v>
          </cell>
          <cell r="B3575">
            <v>106734</v>
          </cell>
          <cell r="C3575" t="str">
            <v>GL</v>
          </cell>
          <cell r="D3575">
            <v>317458</v>
          </cell>
          <cell r="E3575">
            <v>0</v>
          </cell>
          <cell r="F3575">
            <v>43179</v>
          </cell>
          <cell r="G3575">
            <v>302341</v>
          </cell>
          <cell r="H3575">
            <v>1.05</v>
          </cell>
          <cell r="I3575">
            <v>43465</v>
          </cell>
        </row>
        <row r="3576">
          <cell r="A3576" t="str">
            <v>Evaluación arboles aislados entre 400 y 500 inidiv</v>
          </cell>
          <cell r="B3576">
            <v>106735</v>
          </cell>
          <cell r="C3576" t="str">
            <v>GL</v>
          </cell>
          <cell r="D3576">
            <v>420816</v>
          </cell>
          <cell r="E3576">
            <v>0</v>
          </cell>
          <cell r="F3576">
            <v>43179</v>
          </cell>
          <cell r="G3576">
            <v>400777</v>
          </cell>
          <cell r="H3576">
            <v>1.05</v>
          </cell>
          <cell r="I3576">
            <v>43465</v>
          </cell>
        </row>
        <row r="3577">
          <cell r="A3577" t="str">
            <v>Evaluación arboles aislados entre 50 y 100 inidivi</v>
          </cell>
          <cell r="B3577">
            <v>106731</v>
          </cell>
          <cell r="C3577" t="str">
            <v>GL</v>
          </cell>
          <cell r="D3577">
            <v>131249</v>
          </cell>
          <cell r="E3577">
            <v>0</v>
          </cell>
          <cell r="F3577">
            <v>43179</v>
          </cell>
          <cell r="G3577">
            <v>124999</v>
          </cell>
          <cell r="H3577">
            <v>1.05</v>
          </cell>
          <cell r="I3577">
            <v>43465</v>
          </cell>
        </row>
        <row r="3578">
          <cell r="A3578" t="str">
            <v>Evaluación arboles aislados entre 500 y 1.000 inid</v>
          </cell>
          <cell r="B3578">
            <v>106736</v>
          </cell>
          <cell r="C3578" t="str">
            <v>GL</v>
          </cell>
          <cell r="D3578">
            <v>698899</v>
          </cell>
          <cell r="E3578">
            <v>0</v>
          </cell>
          <cell r="F3578">
            <v>43179</v>
          </cell>
          <cell r="G3578">
            <v>665618</v>
          </cell>
          <cell r="H3578">
            <v>1.05</v>
          </cell>
          <cell r="I3578">
            <v>43465</v>
          </cell>
        </row>
        <row r="3579">
          <cell r="A3579" t="str">
            <v>EXCAVACION MECANICA Y RETIRO (ROCA)</v>
          </cell>
          <cell r="B3579">
            <v>9484</v>
          </cell>
          <cell r="C3579" t="str">
            <v>M3</v>
          </cell>
          <cell r="D3579">
            <v>82200</v>
          </cell>
          <cell r="E3579">
            <v>0</v>
          </cell>
          <cell r="F3579">
            <v>40435</v>
          </cell>
          <cell r="G3579">
            <v>60000</v>
          </cell>
          <cell r="H3579">
            <v>1.37</v>
          </cell>
          <cell r="I3579">
            <v>43465</v>
          </cell>
        </row>
        <row r="3580">
          <cell r="A3580" t="str">
            <v>EXCAVACION MECANICA Y RETIRO (TIERRA)</v>
          </cell>
          <cell r="B3580">
            <v>3371</v>
          </cell>
          <cell r="C3580" t="str">
            <v>M3</v>
          </cell>
          <cell r="D3580">
            <v>28267</v>
          </cell>
          <cell r="E3580">
            <v>0</v>
          </cell>
          <cell r="F3580">
            <v>43172</v>
          </cell>
          <cell r="G3580">
            <v>26921.08</v>
          </cell>
          <cell r="H3580">
            <v>1.05</v>
          </cell>
          <cell r="I3580">
            <v>43465</v>
          </cell>
        </row>
        <row r="3581">
          <cell r="A3581" t="str">
            <v>EXCAVADORA - Hyundai 200(Oper+Comb)Oruga</v>
          </cell>
          <cell r="B3581">
            <v>3253</v>
          </cell>
          <cell r="C3581" t="str">
            <v>HR</v>
          </cell>
          <cell r="D3581">
            <v>159920</v>
          </cell>
          <cell r="E3581" t="str">
            <v>hyundai 200</v>
          </cell>
          <cell r="F3581">
            <v>43326</v>
          </cell>
          <cell r="G3581">
            <v>152305</v>
          </cell>
          <cell r="H3581">
            <v>1.05</v>
          </cell>
          <cell r="I3581">
            <v>43465</v>
          </cell>
        </row>
        <row r="3582">
          <cell r="A3582" t="str">
            <v>EXCAVADORA HIDRAUL.PC-307+Oper+Comb</v>
          </cell>
          <cell r="B3582">
            <v>2636</v>
          </cell>
          <cell r="C3582" t="str">
            <v>HR</v>
          </cell>
          <cell r="D3582">
            <v>136250</v>
          </cell>
          <cell r="E3582" t="str">
            <v>KOMATSU</v>
          </cell>
          <cell r="F3582">
            <v>42979</v>
          </cell>
          <cell r="G3582">
            <v>125000</v>
          </cell>
          <cell r="H3582">
            <v>1.0900000000000001</v>
          </cell>
          <cell r="I3582">
            <v>43465</v>
          </cell>
        </row>
        <row r="3583">
          <cell r="A3583" t="str">
            <v>EXCAVADORA KOMATSU PC-200</v>
          </cell>
          <cell r="B3583">
            <v>101261</v>
          </cell>
          <cell r="C3583" t="str">
            <v>HR</v>
          </cell>
          <cell r="D3583">
            <v>130800</v>
          </cell>
          <cell r="E3583" t="str">
            <v>hyundai 200</v>
          </cell>
          <cell r="F3583">
            <v>42979</v>
          </cell>
          <cell r="G3583">
            <v>120000</v>
          </cell>
          <cell r="H3583">
            <v>1.0900000000000001</v>
          </cell>
          <cell r="I3583">
            <v>43465</v>
          </cell>
        </row>
        <row r="3584">
          <cell r="A3584" t="str">
            <v>EXPANSIVO QUIMICO PARA ROCA</v>
          </cell>
          <cell r="B3584">
            <v>101808</v>
          </cell>
          <cell r="C3584" t="str">
            <v>KG</v>
          </cell>
          <cell r="D3584">
            <v>14385</v>
          </cell>
          <cell r="E3584" t="str">
            <v>P185-WJD</v>
          </cell>
          <cell r="F3584">
            <v>40409</v>
          </cell>
          <cell r="G3584">
            <v>10500</v>
          </cell>
          <cell r="H3584">
            <v>1.37</v>
          </cell>
          <cell r="I3584">
            <v>43465</v>
          </cell>
        </row>
        <row r="3585">
          <cell r="A3585" t="str">
            <v>EXPLOSIVO QUIMICO PARA ROCA **</v>
          </cell>
          <cell r="B3585">
            <v>102224</v>
          </cell>
          <cell r="C3585" t="str">
            <v>KG</v>
          </cell>
          <cell r="D3585">
            <v>111200</v>
          </cell>
          <cell r="E3585" t="str">
            <v>P185-WJD</v>
          </cell>
          <cell r="F3585">
            <v>40077</v>
          </cell>
          <cell r="G3585">
            <v>80000</v>
          </cell>
          <cell r="H3585">
            <v>1.39</v>
          </cell>
          <cell r="I3585">
            <v>43465</v>
          </cell>
        </row>
        <row r="3586">
          <cell r="A3586" t="str">
            <v>EXTENSION ELECTRICA -100M</v>
          </cell>
          <cell r="B3586">
            <v>104196</v>
          </cell>
          <cell r="C3586" t="str">
            <v>DIA</v>
          </cell>
          <cell r="D3586">
            <v>16080</v>
          </cell>
          <cell r="E3586">
            <v>0</v>
          </cell>
          <cell r="F3586">
            <v>40800</v>
          </cell>
          <cell r="G3586">
            <v>12000</v>
          </cell>
          <cell r="H3586">
            <v>1.34</v>
          </cell>
          <cell r="I3586">
            <v>43465</v>
          </cell>
        </row>
        <row r="3587">
          <cell r="A3587" t="str">
            <v>EXTENSION ELECTRICA -30M</v>
          </cell>
          <cell r="B3587">
            <v>104939</v>
          </cell>
          <cell r="C3587" t="str">
            <v>DIA</v>
          </cell>
          <cell r="D3587">
            <v>10500</v>
          </cell>
          <cell r="E3587">
            <v>0</v>
          </cell>
          <cell r="F3587">
            <v>43250</v>
          </cell>
          <cell r="G3587">
            <v>10000</v>
          </cell>
          <cell r="H3587">
            <v>1.05</v>
          </cell>
          <cell r="I3587">
            <v>43465</v>
          </cell>
        </row>
        <row r="3588">
          <cell r="A3588" t="str">
            <v>EXTINTOR 10 LbS. CLASE ABC</v>
          </cell>
          <cell r="B3588">
            <v>146</v>
          </cell>
          <cell r="C3588" t="str">
            <v>UNI</v>
          </cell>
          <cell r="D3588">
            <v>67860</v>
          </cell>
          <cell r="E3588">
            <v>0</v>
          </cell>
          <cell r="F3588">
            <v>41158</v>
          </cell>
          <cell r="G3588">
            <v>52200</v>
          </cell>
          <cell r="H3588">
            <v>1.3</v>
          </cell>
          <cell r="I3588">
            <v>43465</v>
          </cell>
        </row>
        <row r="3589">
          <cell r="A3589" t="str">
            <v>EXTINTOR 20 LbS. CLASE ABC</v>
          </cell>
          <cell r="B3589">
            <v>147</v>
          </cell>
          <cell r="C3589" t="str">
            <v>UNI</v>
          </cell>
          <cell r="D3589">
            <v>102544</v>
          </cell>
          <cell r="E3589">
            <v>0</v>
          </cell>
          <cell r="F3589">
            <v>41158</v>
          </cell>
          <cell r="G3589">
            <v>78880</v>
          </cell>
          <cell r="H3589">
            <v>1.3</v>
          </cell>
          <cell r="I3589">
            <v>43465</v>
          </cell>
        </row>
        <row r="3590">
          <cell r="A3590" t="str">
            <v>EXTINTOR 30 LbS. CLASE ABC</v>
          </cell>
          <cell r="B3590">
            <v>439</v>
          </cell>
          <cell r="C3590" t="str">
            <v>UNI</v>
          </cell>
          <cell r="D3590">
            <v>113100</v>
          </cell>
          <cell r="E3590">
            <v>0</v>
          </cell>
          <cell r="F3590">
            <v>41158</v>
          </cell>
          <cell r="G3590">
            <v>87000</v>
          </cell>
          <cell r="H3590">
            <v>1.3</v>
          </cell>
          <cell r="I3590">
            <v>43465</v>
          </cell>
        </row>
        <row r="3591">
          <cell r="A3591" t="str">
            <v>EXTINTOR AGUA M 2 1/2 GALONES</v>
          </cell>
          <cell r="B3591">
            <v>2926</v>
          </cell>
          <cell r="C3591" t="str">
            <v>UNI</v>
          </cell>
          <cell r="D3591">
            <v>63568</v>
          </cell>
          <cell r="E3591">
            <v>0</v>
          </cell>
          <cell r="F3591">
            <v>40331</v>
          </cell>
          <cell r="G3591">
            <v>46400</v>
          </cell>
          <cell r="H3591">
            <v>1.37</v>
          </cell>
          <cell r="I3591">
            <v>43465</v>
          </cell>
        </row>
        <row r="3592">
          <cell r="A3592" t="str">
            <v>EXTINTOR MOD. PQS-M10-BQ . ABC (NO</v>
          </cell>
          <cell r="B3592">
            <v>2922</v>
          </cell>
          <cell r="C3592" t="str">
            <v>UNI</v>
          </cell>
          <cell r="D3592">
            <v>67860</v>
          </cell>
          <cell r="E3592">
            <v>0</v>
          </cell>
          <cell r="F3592">
            <v>41158</v>
          </cell>
          <cell r="G3592">
            <v>52200</v>
          </cell>
          <cell r="H3592">
            <v>1.3</v>
          </cell>
          <cell r="I3592">
            <v>43465</v>
          </cell>
        </row>
        <row r="3593">
          <cell r="A3593" t="str">
            <v>EXTINTOR MOD. PQS-M10-BQ.BC (NO USAR)</v>
          </cell>
          <cell r="B3593">
            <v>2923</v>
          </cell>
          <cell r="C3593" t="str">
            <v>UNI</v>
          </cell>
          <cell r="D3593">
            <v>58800</v>
          </cell>
          <cell r="E3593">
            <v>0</v>
          </cell>
          <cell r="F3593">
            <v>40331</v>
          </cell>
          <cell r="G3593">
            <v>42920</v>
          </cell>
          <cell r="H3593">
            <v>1.37</v>
          </cell>
          <cell r="I3593">
            <v>43465</v>
          </cell>
        </row>
        <row r="3594">
          <cell r="A3594" t="str">
            <v>EXTINTOR MOD. PQS-M20 MANG. ABC</v>
          </cell>
          <cell r="B3594">
            <v>2924</v>
          </cell>
          <cell r="C3594" t="str">
            <v>UNI</v>
          </cell>
          <cell r="D3594">
            <v>93763</v>
          </cell>
          <cell r="E3594">
            <v>0</v>
          </cell>
          <cell r="F3594">
            <v>40331</v>
          </cell>
          <cell r="G3594">
            <v>68440</v>
          </cell>
          <cell r="H3594">
            <v>1.37</v>
          </cell>
          <cell r="I3594">
            <v>43465</v>
          </cell>
        </row>
        <row r="3595">
          <cell r="A3595" t="str">
            <v>EXTINTOR SOKAFLAN 123 (3.700GR)+ soporte</v>
          </cell>
          <cell r="B3595">
            <v>104540</v>
          </cell>
          <cell r="C3595" t="str">
            <v>UNI</v>
          </cell>
          <cell r="D3595">
            <v>194108</v>
          </cell>
          <cell r="E3595">
            <v>0</v>
          </cell>
          <cell r="F3595">
            <v>43223</v>
          </cell>
          <cell r="G3595">
            <v>184865</v>
          </cell>
          <cell r="H3595">
            <v>1.05</v>
          </cell>
          <cell r="I3595">
            <v>43465</v>
          </cell>
        </row>
        <row r="3596">
          <cell r="A3596" t="str">
            <v>EXTRACCION DE ANCLAJES O PERNOS</v>
          </cell>
          <cell r="B3596">
            <v>9480</v>
          </cell>
          <cell r="C3596" t="str">
            <v>UNI</v>
          </cell>
          <cell r="D3596">
            <v>48372</v>
          </cell>
          <cell r="E3596">
            <v>0</v>
          </cell>
          <cell r="F3596">
            <v>40150</v>
          </cell>
          <cell r="G3596">
            <v>34800</v>
          </cell>
          <cell r="H3596">
            <v>1.39</v>
          </cell>
          <cell r="I3596">
            <v>43465</v>
          </cell>
        </row>
        <row r="3597">
          <cell r="A3597" t="str">
            <v>EXTRACCION DE NUCLEO DE 2" X 4" CONC.</v>
          </cell>
          <cell r="B3597">
            <v>100923</v>
          </cell>
          <cell r="C3597" t="str">
            <v>UNI</v>
          </cell>
          <cell r="D3597">
            <v>120375</v>
          </cell>
          <cell r="E3597">
            <v>0</v>
          </cell>
          <cell r="F3597">
            <v>43167</v>
          </cell>
          <cell r="G3597">
            <v>114643</v>
          </cell>
          <cell r="H3597">
            <v>1.05</v>
          </cell>
          <cell r="I3597">
            <v>43465</v>
          </cell>
        </row>
        <row r="3598">
          <cell r="A3598" t="str">
            <v>EXTRACCION DE NUCLEO DE 3"X6"</v>
          </cell>
          <cell r="B3598">
            <v>100922</v>
          </cell>
          <cell r="C3598" t="str">
            <v>UNI</v>
          </cell>
          <cell r="D3598">
            <v>198128</v>
          </cell>
          <cell r="E3598">
            <v>0</v>
          </cell>
          <cell r="F3598">
            <v>42311</v>
          </cell>
          <cell r="G3598">
            <v>162400</v>
          </cell>
          <cell r="H3598">
            <v>1.22</v>
          </cell>
          <cell r="I3598">
            <v>43465</v>
          </cell>
        </row>
        <row r="3599">
          <cell r="A3599" t="str">
            <v>EXTRACCION DE NUCLEO DE 4" X 8"CONC.</v>
          </cell>
          <cell r="B3599">
            <v>100921</v>
          </cell>
          <cell r="C3599" t="str">
            <v>UNI</v>
          </cell>
          <cell r="D3599">
            <v>131785</v>
          </cell>
          <cell r="E3599">
            <v>0</v>
          </cell>
          <cell r="F3599">
            <v>42923</v>
          </cell>
          <cell r="G3599">
            <v>120904</v>
          </cell>
          <cell r="H3599">
            <v>1.0900000000000001</v>
          </cell>
          <cell r="I3599">
            <v>43465</v>
          </cell>
        </row>
        <row r="3600">
          <cell r="A3600" t="str">
            <v>EXTRACCION DE NUCLEO DE 6"X12" CONC.</v>
          </cell>
          <cell r="B3600">
            <v>100920</v>
          </cell>
          <cell r="C3600" t="str">
            <v>UNI</v>
          </cell>
          <cell r="D3600">
            <v>237213</v>
          </cell>
          <cell r="E3600">
            <v>0</v>
          </cell>
          <cell r="F3600">
            <v>42923</v>
          </cell>
          <cell r="G3600">
            <v>217627</v>
          </cell>
          <cell r="H3600">
            <v>1.0900000000000001</v>
          </cell>
          <cell r="I3600">
            <v>43465</v>
          </cell>
        </row>
        <row r="3601">
          <cell r="A3601" t="str">
            <v>EXTRACCION DE NUCLEOS 4" DE PAVIMENTO</v>
          </cell>
          <cell r="B3601">
            <v>100888</v>
          </cell>
          <cell r="C3601" t="str">
            <v>UNI</v>
          </cell>
          <cell r="D3601">
            <v>90480</v>
          </cell>
          <cell r="E3601">
            <v>0</v>
          </cell>
          <cell r="F3601">
            <v>41155</v>
          </cell>
          <cell r="G3601">
            <v>69600</v>
          </cell>
          <cell r="H3601">
            <v>1.3</v>
          </cell>
          <cell r="I3601">
            <v>43465</v>
          </cell>
        </row>
        <row r="3602">
          <cell r="A3602" t="str">
            <v>Extracción de Núcleos Concreto 3 "L=20cm**</v>
          </cell>
          <cell r="B3602">
            <v>102236</v>
          </cell>
          <cell r="C3602" t="str">
            <v>UNI</v>
          </cell>
          <cell r="D3602">
            <v>139490</v>
          </cell>
          <cell r="E3602">
            <v>0</v>
          </cell>
          <cell r="F3602">
            <v>41155</v>
          </cell>
          <cell r="G3602">
            <v>107300</v>
          </cell>
          <cell r="H3602">
            <v>1.3</v>
          </cell>
          <cell r="I3602">
            <v>43465</v>
          </cell>
        </row>
        <row r="3603">
          <cell r="A3603" t="str">
            <v>Extracción de Núcleos Concreto 3 "L=21-30cm**</v>
          </cell>
          <cell r="B3603">
            <v>102237</v>
          </cell>
          <cell r="C3603" t="str">
            <v>UNI</v>
          </cell>
          <cell r="D3603">
            <v>139490</v>
          </cell>
          <cell r="E3603">
            <v>0</v>
          </cell>
          <cell r="F3603">
            <v>41155</v>
          </cell>
          <cell r="G3603">
            <v>107300</v>
          </cell>
          <cell r="H3603">
            <v>1.3</v>
          </cell>
          <cell r="I3603">
            <v>43465</v>
          </cell>
        </row>
        <row r="3604">
          <cell r="A3604" t="str">
            <v>Extracción de Núcleos Concreto 3"L=31-40cm</v>
          </cell>
          <cell r="B3604">
            <v>102238</v>
          </cell>
          <cell r="C3604" t="str">
            <v>UNI</v>
          </cell>
          <cell r="D3604">
            <v>226200</v>
          </cell>
          <cell r="E3604">
            <v>0</v>
          </cell>
          <cell r="F3604">
            <v>41155</v>
          </cell>
          <cell r="G3604">
            <v>174000</v>
          </cell>
          <cell r="H3604">
            <v>1.3</v>
          </cell>
          <cell r="I3604">
            <v>43465</v>
          </cell>
        </row>
        <row r="3605">
          <cell r="A3605" t="str">
            <v>Extracción de Núcleos Concreto 3"L=41-50cm</v>
          </cell>
          <cell r="B3605">
            <v>102240</v>
          </cell>
          <cell r="C3605" t="str">
            <v>UNI</v>
          </cell>
          <cell r="D3605">
            <v>256360</v>
          </cell>
          <cell r="E3605">
            <v>0</v>
          </cell>
          <cell r="F3605">
            <v>41155</v>
          </cell>
          <cell r="G3605">
            <v>197200</v>
          </cell>
          <cell r="H3605">
            <v>1.3</v>
          </cell>
          <cell r="I3605">
            <v>43465</v>
          </cell>
        </row>
        <row r="3606">
          <cell r="A3606" t="str">
            <v>Extracción de Núcleos Concreto 3"L=51-60cm</v>
          </cell>
          <cell r="B3606">
            <v>102241</v>
          </cell>
          <cell r="C3606" t="str">
            <v>UNI</v>
          </cell>
          <cell r="D3606">
            <v>271440</v>
          </cell>
          <cell r="E3606">
            <v>0</v>
          </cell>
          <cell r="F3606">
            <v>41155</v>
          </cell>
          <cell r="G3606">
            <v>208800</v>
          </cell>
          <cell r="H3606">
            <v>1.3</v>
          </cell>
          <cell r="I3606">
            <v>43465</v>
          </cell>
        </row>
        <row r="3607">
          <cell r="A3607" t="str">
            <v>Extracción de Núcleos Concreto 3"L=61-65cm</v>
          </cell>
          <cell r="B3607">
            <v>102242</v>
          </cell>
          <cell r="C3607" t="str">
            <v>UNI</v>
          </cell>
          <cell r="D3607">
            <v>447745</v>
          </cell>
          <cell r="E3607">
            <v>0</v>
          </cell>
          <cell r="F3607">
            <v>40101</v>
          </cell>
          <cell r="G3607">
            <v>322119</v>
          </cell>
          <cell r="H3607">
            <v>1.39</v>
          </cell>
          <cell r="I3607">
            <v>43465</v>
          </cell>
        </row>
        <row r="3608">
          <cell r="A3608" t="str">
            <v>Extracción de Núcleos de 4" de Pavimento asf.</v>
          </cell>
          <cell r="B3608">
            <v>100827</v>
          </cell>
          <cell r="C3608" t="str">
            <v>UNI</v>
          </cell>
          <cell r="D3608">
            <v>128992</v>
          </cell>
          <cell r="E3608">
            <v>0</v>
          </cell>
          <cell r="F3608">
            <v>40150</v>
          </cell>
          <cell r="G3608">
            <v>92800</v>
          </cell>
          <cell r="H3608">
            <v>1.39</v>
          </cell>
          <cell r="I3608">
            <v>43465</v>
          </cell>
        </row>
        <row r="3609">
          <cell r="A3609" t="str">
            <v>EXTRACION MANUAL DE MUESTRA</v>
          </cell>
          <cell r="B3609">
            <v>3580</v>
          </cell>
          <cell r="C3609" t="str">
            <v>UNI</v>
          </cell>
          <cell r="D3609">
            <v>105560</v>
          </cell>
          <cell r="E3609" t="str">
            <v>B1500</v>
          </cell>
          <cell r="F3609">
            <v>41155</v>
          </cell>
          <cell r="G3609">
            <v>81200</v>
          </cell>
          <cell r="H3609">
            <v>1.3</v>
          </cell>
          <cell r="I3609">
            <v>43465</v>
          </cell>
        </row>
        <row r="3610">
          <cell r="A3610" t="str">
            <v>EXTRACTOR BAÑO Ø6" REJILLA PLÁSTICA</v>
          </cell>
          <cell r="B3610">
            <v>104665</v>
          </cell>
          <cell r="C3610" t="str">
            <v>UNI</v>
          </cell>
          <cell r="D3610">
            <v>94688</v>
          </cell>
          <cell r="E3610">
            <v>0</v>
          </cell>
          <cell r="F3610">
            <v>43088</v>
          </cell>
          <cell r="G3610">
            <v>86870</v>
          </cell>
          <cell r="H3610">
            <v>1.0900000000000001</v>
          </cell>
          <cell r="I3610">
            <v>43465</v>
          </cell>
        </row>
        <row r="3611">
          <cell r="A3611" t="str">
            <v>EXTRACTOR OLOR 15x15 cm</v>
          </cell>
          <cell r="B3611">
            <v>9436</v>
          </cell>
          <cell r="C3611" t="str">
            <v>UNI</v>
          </cell>
          <cell r="D3611">
            <v>97695</v>
          </cell>
          <cell r="E3611">
            <v>506</v>
          </cell>
          <cell r="F3611">
            <v>40140</v>
          </cell>
          <cell r="G3611">
            <v>70284</v>
          </cell>
          <cell r="H3611">
            <v>1.39</v>
          </cell>
          <cell r="I3611">
            <v>43465</v>
          </cell>
        </row>
        <row r="3612">
          <cell r="A3612" t="str">
            <v>EXTRACTOR OLOR 20x20 cm</v>
          </cell>
          <cell r="B3612">
            <v>2404</v>
          </cell>
          <cell r="C3612" t="str">
            <v>UNI</v>
          </cell>
          <cell r="D3612">
            <v>103661</v>
          </cell>
          <cell r="E3612">
            <v>508</v>
          </cell>
          <cell r="F3612">
            <v>40140</v>
          </cell>
          <cell r="G3612">
            <v>74576</v>
          </cell>
          <cell r="H3612">
            <v>1.39</v>
          </cell>
          <cell r="I3612">
            <v>43465</v>
          </cell>
        </row>
        <row r="3613">
          <cell r="A3613" t="str">
            <v>FACE PLATE 2 PUESTOS</v>
          </cell>
          <cell r="B3613">
            <v>9796</v>
          </cell>
          <cell r="C3613" t="str">
            <v>UNI</v>
          </cell>
          <cell r="D3613">
            <v>6710</v>
          </cell>
          <cell r="E3613">
            <v>0</v>
          </cell>
          <cell r="F3613">
            <v>42198</v>
          </cell>
          <cell r="G3613">
            <v>5500</v>
          </cell>
          <cell r="H3613">
            <v>1.22</v>
          </cell>
          <cell r="I3613">
            <v>43465</v>
          </cell>
        </row>
        <row r="3614">
          <cell r="A3614" t="str">
            <v>FACE PLATE 4 PTO</v>
          </cell>
          <cell r="B3614">
            <v>9821</v>
          </cell>
          <cell r="C3614" t="str">
            <v>UNI</v>
          </cell>
          <cell r="D3614">
            <v>5880</v>
          </cell>
          <cell r="E3614">
            <v>0</v>
          </cell>
          <cell r="F3614">
            <v>40494</v>
          </cell>
          <cell r="G3614">
            <v>4292</v>
          </cell>
          <cell r="H3614">
            <v>1.37</v>
          </cell>
          <cell r="I3614">
            <v>43465</v>
          </cell>
        </row>
        <row r="3615">
          <cell r="A3615" t="str">
            <v>FACE PLATE COMUN</v>
          </cell>
          <cell r="B3615">
            <v>3417</v>
          </cell>
          <cell r="C3615" t="str">
            <v>UNI</v>
          </cell>
          <cell r="D3615">
            <v>7945</v>
          </cell>
          <cell r="E3615">
            <v>0</v>
          </cell>
          <cell r="F3615">
            <v>42857</v>
          </cell>
          <cell r="G3615">
            <v>7288.75</v>
          </cell>
          <cell r="H3615">
            <v>1.0900000000000001</v>
          </cell>
          <cell r="I3615">
            <v>43465</v>
          </cell>
        </row>
        <row r="3616">
          <cell r="A3616" t="str">
            <v>Face plate doble voz y datos RJ-45 EIA/TIA CAT 6</v>
          </cell>
          <cell r="B3616">
            <v>102301</v>
          </cell>
          <cell r="C3616" t="str">
            <v>UNI</v>
          </cell>
          <cell r="D3616">
            <v>1557</v>
          </cell>
          <cell r="E3616">
            <v>0</v>
          </cell>
          <cell r="F3616">
            <v>42857</v>
          </cell>
          <cell r="G3616">
            <v>1428</v>
          </cell>
          <cell r="H3616">
            <v>1.0900000000000001</v>
          </cell>
          <cell r="I3616">
            <v>43465</v>
          </cell>
        </row>
        <row r="3617">
          <cell r="A3617" t="str">
            <v>FACEPLATE AMP 4P ANGULADO</v>
          </cell>
          <cell r="B3617">
            <v>3418</v>
          </cell>
          <cell r="C3617" t="str">
            <v>UNI</v>
          </cell>
          <cell r="D3617">
            <v>4426</v>
          </cell>
          <cell r="E3617" t="str">
            <v>0-0406185-X</v>
          </cell>
          <cell r="F3617">
            <v>39892</v>
          </cell>
          <cell r="G3617">
            <v>3184</v>
          </cell>
          <cell r="H3617">
            <v>1.39</v>
          </cell>
          <cell r="I3617">
            <v>43465</v>
          </cell>
        </row>
        <row r="3618">
          <cell r="A3618" t="str">
            <v>FACEPLATE AMP PANEL MODULAR</v>
          </cell>
          <cell r="B3618">
            <v>3420</v>
          </cell>
          <cell r="C3618" t="str">
            <v>UNI</v>
          </cell>
          <cell r="D3618">
            <v>6039</v>
          </cell>
          <cell r="E3618" t="str">
            <v>0-056912X-X</v>
          </cell>
          <cell r="F3618">
            <v>40500</v>
          </cell>
          <cell r="G3618">
            <v>4408</v>
          </cell>
          <cell r="H3618">
            <v>1.37</v>
          </cell>
          <cell r="I3618">
            <v>43465</v>
          </cell>
        </row>
        <row r="3619">
          <cell r="A3619" t="str">
            <v>FACEPLATE MULTIMEDIA AMP</v>
          </cell>
          <cell r="B3619">
            <v>3419</v>
          </cell>
          <cell r="C3619" t="str">
            <v>UNI</v>
          </cell>
          <cell r="D3619">
            <v>7151</v>
          </cell>
          <cell r="E3619" t="str">
            <v>0-040618X-X</v>
          </cell>
          <cell r="F3619">
            <v>40500</v>
          </cell>
          <cell r="G3619">
            <v>5220</v>
          </cell>
          <cell r="H3619">
            <v>1.37</v>
          </cell>
          <cell r="I3619">
            <v>43465</v>
          </cell>
        </row>
        <row r="3620">
          <cell r="A3620" t="str">
            <v>Fachada en 150 FS Aluzinc</v>
          </cell>
          <cell r="B3620">
            <v>101453</v>
          </cell>
          <cell r="C3620" t="str">
            <v>M2</v>
          </cell>
          <cell r="D3620">
            <v>154839</v>
          </cell>
          <cell r="E3620" t="str">
            <v>Fab.</v>
          </cell>
          <cell r="F3620">
            <v>39938</v>
          </cell>
          <cell r="G3620">
            <v>111395</v>
          </cell>
          <cell r="H3620">
            <v>1.39</v>
          </cell>
          <cell r="I3620">
            <v>43465</v>
          </cell>
        </row>
        <row r="3621">
          <cell r="A3621" t="str">
            <v>FACHADAS</v>
          </cell>
          <cell r="B3621">
            <v>308</v>
          </cell>
          <cell r="C3621">
            <v>0</v>
          </cell>
          <cell r="D3621" t="e">
            <v>#DIV/0!</v>
          </cell>
          <cell r="E3621">
            <v>0</v>
          </cell>
          <cell r="F3621">
            <v>0</v>
          </cell>
          <cell r="G3621">
            <v>0</v>
          </cell>
          <cell r="H3621" t="e">
            <v>#DIV/0!</v>
          </cell>
          <cell r="I3621">
            <v>43465</v>
          </cell>
        </row>
        <row r="3622">
          <cell r="A3622" t="str">
            <v>FAROL DE PEDESTAL DE 70W-208-220V</v>
          </cell>
          <cell r="B3622">
            <v>3524</v>
          </cell>
          <cell r="C3622" t="str">
            <v>UNI</v>
          </cell>
          <cell r="D3622">
            <v>277200</v>
          </cell>
          <cell r="E3622">
            <v>0</v>
          </cell>
          <cell r="F3622">
            <v>41815</v>
          </cell>
          <cell r="G3622">
            <v>220000</v>
          </cell>
          <cell r="H3622">
            <v>1.26</v>
          </cell>
          <cell r="I3622">
            <v>43465</v>
          </cell>
        </row>
        <row r="3623">
          <cell r="A3623" t="str">
            <v>FAVIGEL SUELO ARTIF.MEJOR.PUETA A</v>
          </cell>
          <cell r="B3623">
            <v>104109</v>
          </cell>
          <cell r="C3623" t="str">
            <v>UNI</v>
          </cell>
          <cell r="D3623">
            <v>152600</v>
          </cell>
          <cell r="E3623">
            <v>0</v>
          </cell>
          <cell r="F3623">
            <v>42828</v>
          </cell>
          <cell r="G3623">
            <v>140000</v>
          </cell>
          <cell r="H3623">
            <v>1.0900000000000001</v>
          </cell>
          <cell r="I3623">
            <v>43465</v>
          </cell>
        </row>
        <row r="3624">
          <cell r="A3624" t="str">
            <v>FERRETERIA Y HERRAMIENTAS</v>
          </cell>
          <cell r="B3624">
            <v>10</v>
          </cell>
          <cell r="C3624">
            <v>0</v>
          </cell>
          <cell r="D3624" t="e">
            <v>#DIV/0!</v>
          </cell>
          <cell r="E3624">
            <v>0</v>
          </cell>
          <cell r="F3624">
            <v>0</v>
          </cell>
          <cell r="G3624">
            <v>0</v>
          </cell>
          <cell r="H3624" t="e">
            <v>#DIV/0!</v>
          </cell>
          <cell r="I3624">
            <v>43465</v>
          </cell>
        </row>
        <row r="3625">
          <cell r="A3625" t="str">
            <v>FERROSCAN SERVICIO DIA (MAX- 40 PUNTOS)</v>
          </cell>
          <cell r="B3625">
            <v>106358</v>
          </cell>
          <cell r="C3625" t="str">
            <v>DD</v>
          </cell>
          <cell r="D3625">
            <v>846930</v>
          </cell>
          <cell r="E3625">
            <v>0</v>
          </cell>
          <cell r="F3625">
            <v>42867</v>
          </cell>
          <cell r="G3625">
            <v>777000</v>
          </cell>
          <cell r="H3625">
            <v>1.0900000000000001</v>
          </cell>
          <cell r="I3625">
            <v>43465</v>
          </cell>
        </row>
        <row r="3626">
          <cell r="A3626" t="str">
            <v>FERTILIZANTE ORGANICO TIPO HUMUS</v>
          </cell>
          <cell r="B3626">
            <v>105779</v>
          </cell>
          <cell r="C3626" t="str">
            <v>KG</v>
          </cell>
          <cell r="D3626">
            <v>777</v>
          </cell>
          <cell r="E3626">
            <v>0</v>
          </cell>
          <cell r="F3626">
            <v>43179</v>
          </cell>
          <cell r="G3626">
            <v>740</v>
          </cell>
          <cell r="H3626">
            <v>1.05</v>
          </cell>
          <cell r="I3626">
            <v>43465</v>
          </cell>
        </row>
        <row r="3627">
          <cell r="A3627" t="str">
            <v>Fertilizante para siembra arboles</v>
          </cell>
          <cell r="B3627">
            <v>100685</v>
          </cell>
          <cell r="C3627" t="str">
            <v>KG</v>
          </cell>
          <cell r="D3627">
            <v>2929</v>
          </cell>
          <cell r="E3627">
            <v>0</v>
          </cell>
          <cell r="F3627">
            <v>40493</v>
          </cell>
          <cell r="G3627">
            <v>2138</v>
          </cell>
          <cell r="H3627">
            <v>1.37</v>
          </cell>
          <cell r="I3627">
            <v>43465</v>
          </cell>
        </row>
        <row r="3628">
          <cell r="A3628" t="str">
            <v>FertilizanteQuím.granuladFoliar-orgánNPK(saco</v>
          </cell>
          <cell r="B3628">
            <v>102218</v>
          </cell>
          <cell r="C3628" t="str">
            <v>KG</v>
          </cell>
          <cell r="D3628">
            <v>1785</v>
          </cell>
          <cell r="E3628">
            <v>0</v>
          </cell>
          <cell r="F3628">
            <v>43179</v>
          </cell>
          <cell r="G3628">
            <v>1700</v>
          </cell>
          <cell r="H3628">
            <v>1.05</v>
          </cell>
          <cell r="I3628">
            <v>43465</v>
          </cell>
        </row>
        <row r="3629">
          <cell r="A3629" t="str">
            <v>FIBRA DE VIDRIO AMERICANA 40M2</v>
          </cell>
          <cell r="B3629">
            <v>1961</v>
          </cell>
          <cell r="C3629" t="str">
            <v>M2</v>
          </cell>
          <cell r="D3629">
            <v>1818</v>
          </cell>
          <cell r="E3629">
            <v>0</v>
          </cell>
          <cell r="F3629">
            <v>40688</v>
          </cell>
          <cell r="G3629">
            <v>1357</v>
          </cell>
          <cell r="H3629">
            <v>1.34</v>
          </cell>
          <cell r="I3629">
            <v>43465</v>
          </cell>
        </row>
        <row r="3630">
          <cell r="A3630" t="str">
            <v>Fibra de Vidrio Black Theater 2"</v>
          </cell>
          <cell r="B3630">
            <v>107233</v>
          </cell>
          <cell r="C3630" t="str">
            <v>M2</v>
          </cell>
          <cell r="D3630">
            <v>53592</v>
          </cell>
          <cell r="E3630">
            <v>0</v>
          </cell>
          <cell r="F3630">
            <v>43410</v>
          </cell>
          <cell r="G3630">
            <v>51040</v>
          </cell>
          <cell r="H3630">
            <v>1.05</v>
          </cell>
          <cell r="I3630">
            <v>43465</v>
          </cell>
        </row>
        <row r="3631">
          <cell r="A3631" t="str">
            <v>FIBRA OPTICA AMP ARMADA MM 12 H</v>
          </cell>
          <cell r="B3631">
            <v>3440</v>
          </cell>
          <cell r="C3631" t="str">
            <v>PIE</v>
          </cell>
          <cell r="D3631">
            <v>14722</v>
          </cell>
          <cell r="E3631">
            <v>0</v>
          </cell>
          <cell r="F3631">
            <v>40500</v>
          </cell>
          <cell r="G3631">
            <v>10746</v>
          </cell>
          <cell r="H3631">
            <v>1.37</v>
          </cell>
          <cell r="I3631">
            <v>43465</v>
          </cell>
        </row>
        <row r="3632">
          <cell r="A3632" t="str">
            <v>FIBRA OPTICA AMP ARMADA MM 6 H</v>
          </cell>
          <cell r="B3632">
            <v>3439</v>
          </cell>
          <cell r="C3632" t="str">
            <v>PIE</v>
          </cell>
          <cell r="D3632">
            <v>9954</v>
          </cell>
          <cell r="E3632">
            <v>0</v>
          </cell>
          <cell r="F3632">
            <v>40501</v>
          </cell>
          <cell r="G3632">
            <v>7266</v>
          </cell>
          <cell r="H3632">
            <v>1.37</v>
          </cell>
          <cell r="I3632">
            <v>43465</v>
          </cell>
        </row>
        <row r="3633">
          <cell r="A3633" t="str">
            <v>FIBRA OPTICA AMP INTERIOR MM 12H</v>
          </cell>
          <cell r="B3633">
            <v>3438</v>
          </cell>
          <cell r="C3633" t="str">
            <v>PIE</v>
          </cell>
          <cell r="D3633">
            <v>13645</v>
          </cell>
          <cell r="E3633">
            <v>0</v>
          </cell>
          <cell r="F3633">
            <v>40501</v>
          </cell>
          <cell r="G3633">
            <v>9960</v>
          </cell>
          <cell r="H3633">
            <v>1.37</v>
          </cell>
          <cell r="I3633">
            <v>43465</v>
          </cell>
        </row>
        <row r="3634">
          <cell r="A3634" t="str">
            <v>FIBRA OPTICA AMP INTERIOR MM 6H</v>
          </cell>
          <cell r="B3634">
            <v>3437</v>
          </cell>
          <cell r="C3634" t="str">
            <v>PIE</v>
          </cell>
          <cell r="D3634">
            <v>5562</v>
          </cell>
          <cell r="E3634">
            <v>0</v>
          </cell>
          <cell r="F3634">
            <v>40501</v>
          </cell>
          <cell r="G3634">
            <v>4060</v>
          </cell>
          <cell r="H3634">
            <v>1.37</v>
          </cell>
          <cell r="I3634">
            <v>43465</v>
          </cell>
        </row>
        <row r="3635">
          <cell r="A3635" t="str">
            <v>FIBRA OPTICA AMP INTERIOR MM4H</v>
          </cell>
          <cell r="B3635">
            <v>3436</v>
          </cell>
          <cell r="C3635" t="str">
            <v>PIE</v>
          </cell>
          <cell r="D3635">
            <v>5348</v>
          </cell>
          <cell r="E3635">
            <v>0</v>
          </cell>
          <cell r="F3635">
            <v>40501</v>
          </cell>
          <cell r="G3635">
            <v>3904</v>
          </cell>
          <cell r="H3635">
            <v>1.37</v>
          </cell>
          <cell r="I3635">
            <v>43465</v>
          </cell>
        </row>
        <row r="3636">
          <cell r="A3636" t="str">
            <v>FIBRA OPTICA DE 6HILOS MULTIMODO</v>
          </cell>
          <cell r="B3636">
            <v>106977</v>
          </cell>
          <cell r="C3636" t="str">
            <v>ML</v>
          </cell>
          <cell r="D3636">
            <v>11879</v>
          </cell>
          <cell r="E3636">
            <v>0</v>
          </cell>
          <cell r="F3636">
            <v>43343</v>
          </cell>
          <cell r="G3636">
            <v>11313</v>
          </cell>
          <cell r="H3636">
            <v>1.05</v>
          </cell>
          <cell r="I3636">
            <v>43465</v>
          </cell>
        </row>
        <row r="3637">
          <cell r="A3637" t="str">
            <v>FIBRA PARA AMARRE (ROLLO DE 750m)</v>
          </cell>
          <cell r="B3637">
            <v>101053</v>
          </cell>
          <cell r="C3637" t="str">
            <v>UNI</v>
          </cell>
          <cell r="D3637">
            <v>16124</v>
          </cell>
          <cell r="E3637">
            <v>0</v>
          </cell>
          <cell r="F3637">
            <v>40147</v>
          </cell>
          <cell r="G3637">
            <v>11600</v>
          </cell>
          <cell r="H3637">
            <v>1.39</v>
          </cell>
          <cell r="I3637">
            <v>43465</v>
          </cell>
        </row>
        <row r="3638">
          <cell r="A3638" t="str">
            <v>Fibra para refuerzo de concreto **</v>
          </cell>
          <cell r="B3638">
            <v>100674</v>
          </cell>
          <cell r="C3638" t="str">
            <v>M3</v>
          </cell>
          <cell r="D3638">
            <v>19591</v>
          </cell>
          <cell r="E3638" t="str">
            <v>BOMBEO</v>
          </cell>
          <cell r="F3638">
            <v>40310</v>
          </cell>
          <cell r="G3638">
            <v>14300</v>
          </cell>
          <cell r="H3638">
            <v>1.37</v>
          </cell>
          <cell r="I3638">
            <v>43465</v>
          </cell>
        </row>
        <row r="3639">
          <cell r="A3639" t="str">
            <v>FIBRATEX TEXSA</v>
          </cell>
          <cell r="B3639">
            <v>651</v>
          </cell>
          <cell r="C3639" t="str">
            <v>GL</v>
          </cell>
          <cell r="D3639">
            <v>27244</v>
          </cell>
          <cell r="E3639">
            <v>0</v>
          </cell>
          <cell r="F3639">
            <v>40147</v>
          </cell>
          <cell r="G3639">
            <v>19600</v>
          </cell>
          <cell r="H3639">
            <v>1.39</v>
          </cell>
          <cell r="I3639">
            <v>43465</v>
          </cell>
        </row>
        <row r="3640">
          <cell r="A3640" t="str">
            <v>FICHA TECN. FORESTAL(Inc.Format1 y 2):1-19</v>
          </cell>
          <cell r="B3640">
            <v>101175</v>
          </cell>
          <cell r="C3640" t="str">
            <v>UNI</v>
          </cell>
          <cell r="D3640">
            <v>37700</v>
          </cell>
          <cell r="E3640">
            <v>0</v>
          </cell>
          <cell r="F3640">
            <v>41137</v>
          </cell>
          <cell r="G3640">
            <v>29000</v>
          </cell>
          <cell r="H3640">
            <v>1.3</v>
          </cell>
          <cell r="I3640">
            <v>43465</v>
          </cell>
        </row>
        <row r="3641">
          <cell r="A3641" t="str">
            <v>FICHA TECN. REGIST.FORM.SDA+PLANO</v>
          </cell>
          <cell r="B3641">
            <v>104487</v>
          </cell>
          <cell r="C3641" t="str">
            <v>UNI</v>
          </cell>
          <cell r="D3641">
            <v>135720</v>
          </cell>
          <cell r="E3641">
            <v>0</v>
          </cell>
          <cell r="F3641">
            <v>41137</v>
          </cell>
          <cell r="G3641">
            <v>104400</v>
          </cell>
          <cell r="H3641">
            <v>1.3</v>
          </cell>
          <cell r="I3641">
            <v>43465</v>
          </cell>
        </row>
        <row r="3642">
          <cell r="A3642" t="str">
            <v>FICHA TECN.FORESTAL(Inc.Format1 y 2):20-99</v>
          </cell>
          <cell r="B3642">
            <v>102926</v>
          </cell>
          <cell r="C3642" t="str">
            <v>UNI</v>
          </cell>
          <cell r="D3642">
            <v>30160</v>
          </cell>
          <cell r="E3642">
            <v>0</v>
          </cell>
          <cell r="F3642">
            <v>41137</v>
          </cell>
          <cell r="G3642">
            <v>23200</v>
          </cell>
          <cell r="H3642">
            <v>1.3</v>
          </cell>
          <cell r="I3642">
            <v>43465</v>
          </cell>
        </row>
        <row r="3643">
          <cell r="A3643" t="str">
            <v>Figu tuberia 2 1/2"</v>
          </cell>
          <cell r="B3643">
            <v>100612</v>
          </cell>
          <cell r="C3643" t="str">
            <v>ML</v>
          </cell>
          <cell r="D3643">
            <v>11253</v>
          </cell>
          <cell r="E3643">
            <v>0</v>
          </cell>
          <cell r="F3643">
            <v>43251</v>
          </cell>
          <cell r="G3643">
            <v>10717</v>
          </cell>
          <cell r="H3643">
            <v>1.05</v>
          </cell>
          <cell r="I3643">
            <v>43465</v>
          </cell>
        </row>
        <row r="3644">
          <cell r="A3644" t="str">
            <v>FIJACIONES BREAKER **</v>
          </cell>
          <cell r="B3644">
            <v>102091</v>
          </cell>
          <cell r="C3644" t="str">
            <v>UNI</v>
          </cell>
          <cell r="D3644">
            <v>1935</v>
          </cell>
          <cell r="E3644">
            <v>0</v>
          </cell>
          <cell r="F3644">
            <v>40059</v>
          </cell>
          <cell r="G3644">
            <v>1392</v>
          </cell>
          <cell r="H3644">
            <v>1.39</v>
          </cell>
          <cell r="I3644">
            <v>43465</v>
          </cell>
        </row>
        <row r="3645">
          <cell r="A3645" t="str">
            <v>FIJADOR ALA Compl.CANALETA-43 ETERNIT</v>
          </cell>
          <cell r="B3645">
            <v>2256</v>
          </cell>
          <cell r="C3645" t="str">
            <v>UNI</v>
          </cell>
          <cell r="D3645">
            <v>1781</v>
          </cell>
          <cell r="E3645">
            <v>9900003100</v>
          </cell>
          <cell r="F3645">
            <v>40325</v>
          </cell>
          <cell r="G3645">
            <v>1300</v>
          </cell>
          <cell r="H3645">
            <v>1.37</v>
          </cell>
          <cell r="I3645">
            <v>43465</v>
          </cell>
        </row>
        <row r="3646">
          <cell r="A3646" t="str">
            <v>FIJADOR ALA Compl.CANALETA-90</v>
          </cell>
          <cell r="B3646">
            <v>2257</v>
          </cell>
          <cell r="C3646" t="str">
            <v>UNI</v>
          </cell>
          <cell r="D3646">
            <v>2100</v>
          </cell>
          <cell r="E3646">
            <v>0</v>
          </cell>
          <cell r="F3646">
            <v>42702</v>
          </cell>
          <cell r="G3646">
            <v>1826</v>
          </cell>
          <cell r="H3646">
            <v>1.1499999999999999</v>
          </cell>
          <cell r="I3646">
            <v>43465</v>
          </cell>
        </row>
        <row r="3647">
          <cell r="A3647" t="str">
            <v>FIJADOR CANALETA 90</v>
          </cell>
          <cell r="B3647">
            <v>103569</v>
          </cell>
          <cell r="C3647" t="str">
            <v>UNI</v>
          </cell>
          <cell r="D3647">
            <v>3731</v>
          </cell>
          <cell r="E3647">
            <v>0</v>
          </cell>
          <cell r="F3647">
            <v>41565</v>
          </cell>
          <cell r="G3647">
            <v>2938</v>
          </cell>
          <cell r="H3647">
            <v>1.27</v>
          </cell>
          <cell r="I3647">
            <v>43465</v>
          </cell>
        </row>
        <row r="3648">
          <cell r="A3648" t="str">
            <v>FIJA-MIX BOLSA DE 2 KG ALFA</v>
          </cell>
          <cell r="B3648">
            <v>2449</v>
          </cell>
          <cell r="C3648" t="str">
            <v>KG</v>
          </cell>
          <cell r="D3648">
            <v>11330</v>
          </cell>
          <cell r="E3648" t="str">
            <v>GP009000</v>
          </cell>
          <cell r="F3648">
            <v>40347</v>
          </cell>
          <cell r="G3648">
            <v>8270</v>
          </cell>
          <cell r="H3648">
            <v>1.37</v>
          </cell>
          <cell r="I3648">
            <v>43465</v>
          </cell>
        </row>
        <row r="3649">
          <cell r="A3649" t="str">
            <v>Filtro Aire FBW-B7241 Filter-Lube (Spin</v>
          </cell>
          <cell r="B3649">
            <v>106599</v>
          </cell>
          <cell r="C3649" t="str">
            <v>UNI</v>
          </cell>
          <cell r="D3649">
            <v>169272</v>
          </cell>
          <cell r="E3649">
            <v>0</v>
          </cell>
          <cell r="F3649">
            <v>43004</v>
          </cell>
          <cell r="G3649">
            <v>155295</v>
          </cell>
          <cell r="H3649">
            <v>1.0900000000000001</v>
          </cell>
          <cell r="I3649">
            <v>43465</v>
          </cell>
        </row>
        <row r="3650">
          <cell r="A3650" t="str">
            <v>Filtro de Aceite 1207061512 LISTER</v>
          </cell>
          <cell r="B3650">
            <v>106603</v>
          </cell>
          <cell r="C3650" t="str">
            <v>UNI</v>
          </cell>
          <cell r="D3650">
            <v>183611</v>
          </cell>
          <cell r="E3650">
            <v>0</v>
          </cell>
          <cell r="F3650">
            <v>43004</v>
          </cell>
          <cell r="G3650">
            <v>168450</v>
          </cell>
          <cell r="H3650">
            <v>1.0900000000000001</v>
          </cell>
          <cell r="I3650">
            <v>43465</v>
          </cell>
        </row>
        <row r="3651">
          <cell r="A3651" t="str">
            <v>Filtro de Aceite BALDWIN BW5071</v>
          </cell>
          <cell r="B3651">
            <v>106606</v>
          </cell>
          <cell r="C3651" t="str">
            <v>UNI</v>
          </cell>
          <cell r="D3651">
            <v>58370</v>
          </cell>
          <cell r="E3651">
            <v>0</v>
          </cell>
          <cell r="F3651">
            <v>43004</v>
          </cell>
          <cell r="G3651">
            <v>53550</v>
          </cell>
          <cell r="H3651">
            <v>1.0900000000000001</v>
          </cell>
          <cell r="I3651">
            <v>43465</v>
          </cell>
        </row>
        <row r="3652">
          <cell r="A3652" t="str">
            <v>Filtro de Aceite DONALDSON P181099</v>
          </cell>
          <cell r="B3652">
            <v>106598</v>
          </cell>
          <cell r="C3652" t="str">
            <v>UNI</v>
          </cell>
          <cell r="D3652">
            <v>312684</v>
          </cell>
          <cell r="E3652">
            <v>0</v>
          </cell>
          <cell r="F3652">
            <v>43004</v>
          </cell>
          <cell r="G3652">
            <v>286866</v>
          </cell>
          <cell r="H3652">
            <v>1.0900000000000001</v>
          </cell>
          <cell r="I3652">
            <v>43465</v>
          </cell>
        </row>
        <row r="3653">
          <cell r="A3653" t="str">
            <v>Filtro de Aceite DONALDSON P181099</v>
          </cell>
          <cell r="B3653">
            <v>106619</v>
          </cell>
          <cell r="C3653" t="str">
            <v>UNI</v>
          </cell>
          <cell r="D3653">
            <v>312684</v>
          </cell>
          <cell r="E3653">
            <v>0</v>
          </cell>
          <cell r="F3653">
            <v>43004</v>
          </cell>
          <cell r="G3653">
            <v>286866</v>
          </cell>
          <cell r="H3653">
            <v>1.0900000000000001</v>
          </cell>
          <cell r="I3653">
            <v>43465</v>
          </cell>
        </row>
        <row r="3654">
          <cell r="A3654" t="str">
            <v>Filtro de Aceite LUBER FINER LFP3000</v>
          </cell>
          <cell r="B3654">
            <v>106607</v>
          </cell>
          <cell r="C3654" t="str">
            <v>UNI</v>
          </cell>
          <cell r="D3654">
            <v>173163</v>
          </cell>
          <cell r="E3654">
            <v>0</v>
          </cell>
          <cell r="F3654">
            <v>43004</v>
          </cell>
          <cell r="G3654">
            <v>158865</v>
          </cell>
          <cell r="H3654">
            <v>1.0900000000000001</v>
          </cell>
          <cell r="I3654">
            <v>43465</v>
          </cell>
        </row>
        <row r="3655">
          <cell r="A3655" t="str">
            <v>Filtro de Aceite PH675 LUBER FINER</v>
          </cell>
          <cell r="B3655">
            <v>106601</v>
          </cell>
          <cell r="C3655" t="str">
            <v>UNI</v>
          </cell>
          <cell r="D3655">
            <v>136974</v>
          </cell>
          <cell r="E3655">
            <v>0</v>
          </cell>
          <cell r="F3655">
            <v>43004</v>
          </cell>
          <cell r="G3655">
            <v>125664</v>
          </cell>
          <cell r="H3655">
            <v>1.0900000000000001</v>
          </cell>
          <cell r="I3655">
            <v>43465</v>
          </cell>
        </row>
        <row r="3656">
          <cell r="A3656" t="str">
            <v>Filtro de combustible 9101-1201031729 LISTER</v>
          </cell>
          <cell r="B3656">
            <v>106604</v>
          </cell>
          <cell r="C3656" t="str">
            <v>UNI</v>
          </cell>
          <cell r="D3656">
            <v>187133</v>
          </cell>
          <cell r="E3656">
            <v>0</v>
          </cell>
          <cell r="F3656">
            <v>43004</v>
          </cell>
          <cell r="G3656">
            <v>171682</v>
          </cell>
          <cell r="H3656">
            <v>1.0900000000000001</v>
          </cell>
          <cell r="I3656">
            <v>43465</v>
          </cell>
        </row>
        <row r="3657">
          <cell r="A3657" t="str">
            <v>Filtro de combustible 9102-1201031729 LISTER</v>
          </cell>
          <cell r="B3657">
            <v>106605</v>
          </cell>
          <cell r="C3657" t="str">
            <v>UNI</v>
          </cell>
          <cell r="D3657">
            <v>187133</v>
          </cell>
          <cell r="E3657">
            <v>0</v>
          </cell>
          <cell r="F3657">
            <v>43004</v>
          </cell>
          <cell r="G3657">
            <v>171682</v>
          </cell>
          <cell r="H3657">
            <v>1.0900000000000001</v>
          </cell>
          <cell r="I3657">
            <v>43465</v>
          </cell>
        </row>
        <row r="3658">
          <cell r="A3658" t="str">
            <v>Filtro de Combustible DONALDSON P553004</v>
          </cell>
          <cell r="B3658">
            <v>106609</v>
          </cell>
          <cell r="C3658" t="str">
            <v>UNI</v>
          </cell>
          <cell r="D3658">
            <v>38913</v>
          </cell>
          <cell r="E3658">
            <v>0</v>
          </cell>
          <cell r="F3658">
            <v>43004</v>
          </cell>
          <cell r="G3658">
            <v>35700</v>
          </cell>
          <cell r="H3658">
            <v>1.0900000000000001</v>
          </cell>
          <cell r="I3658">
            <v>43465</v>
          </cell>
        </row>
        <row r="3659">
          <cell r="A3659" t="str">
            <v>Filtro de combustible LFF8062 LUBER FINER</v>
          </cell>
          <cell r="B3659">
            <v>106602</v>
          </cell>
          <cell r="C3659" t="str">
            <v>UNI</v>
          </cell>
          <cell r="D3659">
            <v>62377</v>
          </cell>
          <cell r="E3659">
            <v>0</v>
          </cell>
          <cell r="F3659">
            <v>43004</v>
          </cell>
          <cell r="G3659">
            <v>57227</v>
          </cell>
          <cell r="H3659">
            <v>1.0900000000000001</v>
          </cell>
          <cell r="I3659">
            <v>43465</v>
          </cell>
        </row>
        <row r="3660">
          <cell r="A3660" t="str">
            <v>Filtro de Combustible LUBER FINER LFF3417</v>
          </cell>
          <cell r="B3660">
            <v>106608</v>
          </cell>
          <cell r="C3660" t="str">
            <v>UNI</v>
          </cell>
          <cell r="D3660">
            <v>48641</v>
          </cell>
          <cell r="E3660">
            <v>0</v>
          </cell>
          <cell r="F3660">
            <v>43004</v>
          </cell>
          <cell r="G3660">
            <v>44625</v>
          </cell>
          <cell r="H3660">
            <v>1.0900000000000001</v>
          </cell>
          <cell r="I3660">
            <v>43465</v>
          </cell>
        </row>
        <row r="3661">
          <cell r="A3661" t="str">
            <v>FILTRO DE MALLA 2"</v>
          </cell>
          <cell r="B3661">
            <v>105941</v>
          </cell>
          <cell r="C3661" t="str">
            <v>UNI</v>
          </cell>
          <cell r="D3661">
            <v>875543</v>
          </cell>
          <cell r="E3661">
            <v>0</v>
          </cell>
          <cell r="F3661">
            <v>42828</v>
          </cell>
          <cell r="G3661">
            <v>803250</v>
          </cell>
          <cell r="H3661">
            <v>1.0900000000000001</v>
          </cell>
          <cell r="I3661">
            <v>43465</v>
          </cell>
        </row>
        <row r="3662">
          <cell r="A3662" t="str">
            <v>FILTRO METALICO 20"x20"x2"</v>
          </cell>
          <cell r="B3662">
            <v>2519</v>
          </cell>
          <cell r="C3662" t="str">
            <v>UNI</v>
          </cell>
          <cell r="D3662">
            <v>164465</v>
          </cell>
          <cell r="E3662">
            <v>0</v>
          </cell>
          <cell r="F3662">
            <v>40024</v>
          </cell>
          <cell r="G3662">
            <v>118320</v>
          </cell>
          <cell r="H3662">
            <v>1.39</v>
          </cell>
          <cell r="I3662">
            <v>43465</v>
          </cell>
        </row>
        <row r="3663">
          <cell r="A3663" t="str">
            <v>FILTRO TRAMPA PARA ORINAL GBA</v>
          </cell>
          <cell r="B3663">
            <v>104006</v>
          </cell>
          <cell r="C3663" t="str">
            <v>UNI</v>
          </cell>
          <cell r="D3663">
            <v>38860</v>
          </cell>
          <cell r="E3663">
            <v>0</v>
          </cell>
          <cell r="F3663">
            <v>40637</v>
          </cell>
          <cell r="G3663">
            <v>29000</v>
          </cell>
          <cell r="H3663">
            <v>1.34</v>
          </cell>
          <cell r="I3663">
            <v>43465</v>
          </cell>
        </row>
        <row r="3664">
          <cell r="A3664" t="str">
            <v>FiltroLentoLavadoFibraVidrFalsoFondo(60x80cm)</v>
          </cell>
          <cell r="B3664">
            <v>105802</v>
          </cell>
          <cell r="C3664" t="str">
            <v>UNI</v>
          </cell>
          <cell r="D3664">
            <v>3335000</v>
          </cell>
          <cell r="E3664">
            <v>0</v>
          </cell>
          <cell r="F3664">
            <v>42543</v>
          </cell>
          <cell r="G3664">
            <v>2900000</v>
          </cell>
          <cell r="H3664">
            <v>1.1499999999999999</v>
          </cell>
          <cell r="I3664">
            <v>43465</v>
          </cell>
        </row>
        <row r="3665">
          <cell r="A3665" t="str">
            <v>FiltroVerticalArena-36"fibraVidrio+Valvula 3 vias</v>
          </cell>
          <cell r="B3665">
            <v>105800</v>
          </cell>
          <cell r="C3665" t="str">
            <v>UNI</v>
          </cell>
          <cell r="D3665">
            <v>3054400</v>
          </cell>
          <cell r="E3665">
            <v>0</v>
          </cell>
          <cell r="F3665">
            <v>42543</v>
          </cell>
          <cell r="G3665">
            <v>2656000</v>
          </cell>
          <cell r="H3665">
            <v>1.1499999999999999</v>
          </cell>
          <cell r="I3665">
            <v>43465</v>
          </cell>
        </row>
        <row r="3666">
          <cell r="A3666" t="str">
            <v>FISURAS</v>
          </cell>
          <cell r="B3666">
            <v>3199</v>
          </cell>
          <cell r="C3666" t="str">
            <v>Lbs</v>
          </cell>
          <cell r="D3666">
            <v>15070</v>
          </cell>
          <cell r="E3666">
            <v>0</v>
          </cell>
          <cell r="F3666">
            <v>40499</v>
          </cell>
          <cell r="G3666">
            <v>11000</v>
          </cell>
          <cell r="H3666">
            <v>1.37</v>
          </cell>
          <cell r="I3666">
            <v>43465</v>
          </cell>
        </row>
        <row r="3667">
          <cell r="A3667" t="str">
            <v>Flanche en lám galv cal 22 - Desar 0.35 mt</v>
          </cell>
          <cell r="B3667">
            <v>101582</v>
          </cell>
          <cell r="C3667" t="str">
            <v>ML</v>
          </cell>
          <cell r="D3667">
            <v>15750</v>
          </cell>
          <cell r="E3667">
            <v>0</v>
          </cell>
          <cell r="F3667">
            <v>43210</v>
          </cell>
          <cell r="G3667">
            <v>15000</v>
          </cell>
          <cell r="H3667">
            <v>1.05</v>
          </cell>
          <cell r="I3667">
            <v>43465</v>
          </cell>
        </row>
        <row r="3668">
          <cell r="A3668" t="str">
            <v>Flanche en lám galv cal 26 L=2.40mts desar</v>
          </cell>
          <cell r="B3668">
            <v>104022</v>
          </cell>
          <cell r="C3668" t="str">
            <v>UNI</v>
          </cell>
          <cell r="D3668">
            <v>19898</v>
          </cell>
          <cell r="E3668">
            <v>0</v>
          </cell>
          <cell r="F3668">
            <v>43363</v>
          </cell>
          <cell r="G3668">
            <v>18950</v>
          </cell>
          <cell r="H3668">
            <v>1.05</v>
          </cell>
          <cell r="I3668">
            <v>43465</v>
          </cell>
        </row>
        <row r="3669">
          <cell r="A3669" t="str">
            <v>FLANCHE LAMINA **</v>
          </cell>
          <cell r="B3669">
            <v>102925</v>
          </cell>
          <cell r="C3669" t="str">
            <v>ML</v>
          </cell>
          <cell r="D3669">
            <v>20762</v>
          </cell>
          <cell r="E3669">
            <v>0</v>
          </cell>
          <cell r="F3669">
            <v>40345</v>
          </cell>
          <cell r="G3669">
            <v>15155</v>
          </cell>
          <cell r="H3669">
            <v>1.37</v>
          </cell>
          <cell r="I3669">
            <v>43465</v>
          </cell>
        </row>
        <row r="3670">
          <cell r="A3670" t="str">
            <v>FLAUTA DE DESCARGA DE 6"</v>
          </cell>
          <cell r="B3670">
            <v>104441</v>
          </cell>
          <cell r="C3670" t="str">
            <v>UNI</v>
          </cell>
          <cell r="D3670">
            <v>1833768</v>
          </cell>
          <cell r="E3670">
            <v>0</v>
          </cell>
          <cell r="F3670">
            <v>42829</v>
          </cell>
          <cell r="G3670">
            <v>1682356</v>
          </cell>
          <cell r="H3670">
            <v>1.0900000000000001</v>
          </cell>
          <cell r="I3670">
            <v>43465</v>
          </cell>
        </row>
        <row r="3671">
          <cell r="A3671" t="str">
            <v>FLETE ARMENIA/MEDELLIN</v>
          </cell>
          <cell r="B3671">
            <v>2874</v>
          </cell>
          <cell r="C3671" t="str">
            <v>TON</v>
          </cell>
          <cell r="D3671">
            <v>76498</v>
          </cell>
          <cell r="E3671">
            <v>0</v>
          </cell>
          <cell r="F3671">
            <v>40491</v>
          </cell>
          <cell r="G3671">
            <v>55838</v>
          </cell>
          <cell r="H3671">
            <v>1.37</v>
          </cell>
          <cell r="I3671">
            <v>43465</v>
          </cell>
        </row>
        <row r="3672">
          <cell r="A3672" t="str">
            <v>FLETE BARRANQUILLA/BOGOTA</v>
          </cell>
          <cell r="B3672">
            <v>2324</v>
          </cell>
          <cell r="C3672" t="str">
            <v>TON</v>
          </cell>
          <cell r="D3672">
            <v>169501</v>
          </cell>
          <cell r="E3672">
            <v>0</v>
          </cell>
          <cell r="F3672">
            <v>40491</v>
          </cell>
          <cell r="G3672">
            <v>123723</v>
          </cell>
          <cell r="H3672">
            <v>1.37</v>
          </cell>
          <cell r="I3672">
            <v>43465</v>
          </cell>
        </row>
        <row r="3673">
          <cell r="A3673" t="str">
            <v>FLETE BARRANQUILLA/BUCARAMANGA</v>
          </cell>
          <cell r="B3673">
            <v>2333</v>
          </cell>
          <cell r="C3673" t="str">
            <v>TON</v>
          </cell>
          <cell r="D3673">
            <v>124793</v>
          </cell>
          <cell r="E3673">
            <v>0</v>
          </cell>
          <cell r="F3673">
            <v>40491</v>
          </cell>
          <cell r="G3673">
            <v>91090</v>
          </cell>
          <cell r="H3673">
            <v>1.37</v>
          </cell>
          <cell r="I3673">
            <v>43465</v>
          </cell>
        </row>
        <row r="3674">
          <cell r="A3674" t="str">
            <v>FLETE BARRANQUILLA/CALI</v>
          </cell>
          <cell r="B3674">
            <v>2334</v>
          </cell>
          <cell r="C3674" t="str">
            <v>TON</v>
          </cell>
          <cell r="D3674">
            <v>188604</v>
          </cell>
          <cell r="E3674">
            <v>0</v>
          </cell>
          <cell r="F3674">
            <v>40491</v>
          </cell>
          <cell r="G3674">
            <v>137667</v>
          </cell>
          <cell r="H3674">
            <v>1.37</v>
          </cell>
          <cell r="I3674">
            <v>43465</v>
          </cell>
        </row>
        <row r="3675">
          <cell r="A3675" t="str">
            <v>FLETE BARRANQUILLA/MEDELLIN</v>
          </cell>
          <cell r="B3675">
            <v>2356</v>
          </cell>
          <cell r="C3675" t="str">
            <v>TON</v>
          </cell>
          <cell r="D3675">
            <v>135127</v>
          </cell>
          <cell r="E3675">
            <v>0</v>
          </cell>
          <cell r="F3675">
            <v>40491</v>
          </cell>
          <cell r="G3675">
            <v>98633</v>
          </cell>
          <cell r="H3675">
            <v>1.37</v>
          </cell>
          <cell r="I3675">
            <v>43465</v>
          </cell>
        </row>
        <row r="3676">
          <cell r="A3676" t="str">
            <v>FLETE BARRANQUILLA/PEREIRA</v>
          </cell>
          <cell r="B3676">
            <v>2860</v>
          </cell>
          <cell r="C3676" t="str">
            <v>TON</v>
          </cell>
          <cell r="D3676">
            <v>168296</v>
          </cell>
          <cell r="E3676">
            <v>0</v>
          </cell>
          <cell r="F3676">
            <v>40491</v>
          </cell>
          <cell r="G3676">
            <v>122844</v>
          </cell>
          <cell r="H3676">
            <v>1.37</v>
          </cell>
          <cell r="I3676">
            <v>43465</v>
          </cell>
        </row>
        <row r="3677">
          <cell r="A3677" t="str">
            <v>FLETE BOGOTA/BARRANQUILLA</v>
          </cell>
          <cell r="B3677">
            <v>2332</v>
          </cell>
          <cell r="C3677" t="str">
            <v>TON</v>
          </cell>
          <cell r="D3677">
            <v>111263</v>
          </cell>
          <cell r="E3677">
            <v>0</v>
          </cell>
          <cell r="F3677">
            <v>40491</v>
          </cell>
          <cell r="G3677">
            <v>81214</v>
          </cell>
          <cell r="H3677">
            <v>1.37</v>
          </cell>
          <cell r="I3677">
            <v>43465</v>
          </cell>
        </row>
        <row r="3678">
          <cell r="A3678" t="str">
            <v>FLETE BOGOTA/BUCARAMANGA</v>
          </cell>
          <cell r="B3678">
            <v>2325</v>
          </cell>
          <cell r="C3678" t="str">
            <v>TON</v>
          </cell>
          <cell r="D3678">
            <v>79070</v>
          </cell>
          <cell r="E3678">
            <v>0</v>
          </cell>
          <cell r="F3678">
            <v>40491</v>
          </cell>
          <cell r="G3678">
            <v>57715</v>
          </cell>
          <cell r="H3678">
            <v>1.37</v>
          </cell>
          <cell r="I3678">
            <v>43465</v>
          </cell>
        </row>
        <row r="3679">
          <cell r="A3679" t="str">
            <v>FLETE BOGOTA/CALI</v>
          </cell>
          <cell r="B3679">
            <v>2326</v>
          </cell>
          <cell r="C3679" t="str">
            <v>TON</v>
          </cell>
          <cell r="D3679">
            <v>90826</v>
          </cell>
          <cell r="E3679">
            <v>0</v>
          </cell>
          <cell r="F3679">
            <v>40491</v>
          </cell>
          <cell r="G3679">
            <v>66296</v>
          </cell>
          <cell r="H3679">
            <v>1.37</v>
          </cell>
          <cell r="I3679">
            <v>43465</v>
          </cell>
        </row>
        <row r="3680">
          <cell r="A3680" t="str">
            <v>FLETE BOGOTA/CARTAGENA</v>
          </cell>
          <cell r="B3680">
            <v>2327</v>
          </cell>
          <cell r="C3680" t="str">
            <v>TON</v>
          </cell>
          <cell r="D3680">
            <v>111263</v>
          </cell>
          <cell r="E3680">
            <v>0</v>
          </cell>
          <cell r="F3680">
            <v>40491</v>
          </cell>
          <cell r="G3680">
            <v>81214</v>
          </cell>
          <cell r="H3680">
            <v>1.37</v>
          </cell>
          <cell r="I3680">
            <v>43465</v>
          </cell>
        </row>
        <row r="3681">
          <cell r="A3681" t="str">
            <v>FLETE BOGOTA/CUCUTA</v>
          </cell>
          <cell r="B3681">
            <v>2328</v>
          </cell>
          <cell r="C3681" t="str">
            <v>TON</v>
          </cell>
          <cell r="D3681">
            <v>105400</v>
          </cell>
          <cell r="E3681">
            <v>0</v>
          </cell>
          <cell r="F3681">
            <v>40491</v>
          </cell>
          <cell r="G3681">
            <v>76934</v>
          </cell>
          <cell r="H3681">
            <v>1.37</v>
          </cell>
          <cell r="I3681">
            <v>43465</v>
          </cell>
        </row>
        <row r="3682">
          <cell r="A3682" t="str">
            <v>FLETE BOGOTA/IBAGUE</v>
          </cell>
          <cell r="B3682">
            <v>2329</v>
          </cell>
          <cell r="C3682" t="str">
            <v>TON</v>
          </cell>
          <cell r="D3682">
            <v>53897</v>
          </cell>
          <cell r="E3682">
            <v>0</v>
          </cell>
          <cell r="F3682">
            <v>40491</v>
          </cell>
          <cell r="G3682">
            <v>39341</v>
          </cell>
          <cell r="H3682">
            <v>1.37</v>
          </cell>
          <cell r="I3682">
            <v>43465</v>
          </cell>
        </row>
        <row r="3683">
          <cell r="A3683" t="str">
            <v>FLETE BOGOTA/MEDELLIN</v>
          </cell>
          <cell r="B3683">
            <v>2330</v>
          </cell>
          <cell r="C3683" t="str">
            <v>TON</v>
          </cell>
          <cell r="D3683">
            <v>85170</v>
          </cell>
          <cell r="E3683">
            <v>0</v>
          </cell>
          <cell r="F3683">
            <v>40491</v>
          </cell>
          <cell r="G3683">
            <v>62168</v>
          </cell>
          <cell r="H3683">
            <v>1.37</v>
          </cell>
          <cell r="I3683">
            <v>43465</v>
          </cell>
        </row>
        <row r="3684">
          <cell r="A3684" t="str">
            <v>FLETE BUCARAMANGA/BARRANQUILLA</v>
          </cell>
          <cell r="B3684">
            <v>2862</v>
          </cell>
          <cell r="C3684" t="str">
            <v>TON</v>
          </cell>
          <cell r="D3684">
            <v>97089</v>
          </cell>
          <cell r="E3684">
            <v>0</v>
          </cell>
          <cell r="F3684">
            <v>40491</v>
          </cell>
          <cell r="G3684">
            <v>70868</v>
          </cell>
          <cell r="H3684">
            <v>1.37</v>
          </cell>
          <cell r="I3684">
            <v>43465</v>
          </cell>
        </row>
        <row r="3685">
          <cell r="A3685" t="str">
            <v>FLETE BUCARAMANGA/BOGOTA</v>
          </cell>
          <cell r="B3685">
            <v>2863</v>
          </cell>
          <cell r="C3685" t="str">
            <v>TON</v>
          </cell>
          <cell r="D3685">
            <v>98698</v>
          </cell>
          <cell r="E3685">
            <v>0</v>
          </cell>
          <cell r="F3685">
            <v>39892</v>
          </cell>
          <cell r="G3685">
            <v>71006</v>
          </cell>
          <cell r="H3685">
            <v>1.39</v>
          </cell>
          <cell r="I3685">
            <v>43465</v>
          </cell>
        </row>
        <row r="3686">
          <cell r="A3686" t="str">
            <v>FLETE BUCARAMANGA/CALI</v>
          </cell>
          <cell r="B3686">
            <v>2864</v>
          </cell>
          <cell r="C3686" t="str">
            <v>TON</v>
          </cell>
          <cell r="D3686">
            <v>138347</v>
          </cell>
          <cell r="E3686">
            <v>0</v>
          </cell>
          <cell r="F3686">
            <v>40491</v>
          </cell>
          <cell r="G3686">
            <v>100983</v>
          </cell>
          <cell r="H3686">
            <v>1.37</v>
          </cell>
          <cell r="I3686">
            <v>43465</v>
          </cell>
        </row>
        <row r="3687">
          <cell r="A3687" t="str">
            <v>FLETE BUCARAMANGA/CUCUTA</v>
          </cell>
          <cell r="B3687">
            <v>2916</v>
          </cell>
          <cell r="C3687" t="str">
            <v>TON</v>
          </cell>
          <cell r="D3687">
            <v>56937</v>
          </cell>
          <cell r="E3687">
            <v>0</v>
          </cell>
          <cell r="F3687">
            <v>40491</v>
          </cell>
          <cell r="G3687">
            <v>41560</v>
          </cell>
          <cell r="H3687">
            <v>1.37</v>
          </cell>
          <cell r="I3687">
            <v>43465</v>
          </cell>
        </row>
        <row r="3688">
          <cell r="A3688" t="str">
            <v>FLETE BUCARAMANGA/MEDELLIN</v>
          </cell>
          <cell r="B3688">
            <v>2865</v>
          </cell>
          <cell r="C3688" t="str">
            <v>TON</v>
          </cell>
          <cell r="D3688">
            <v>117986</v>
          </cell>
          <cell r="E3688">
            <v>0</v>
          </cell>
          <cell r="F3688">
            <v>40491</v>
          </cell>
          <cell r="G3688">
            <v>86121</v>
          </cell>
          <cell r="H3688">
            <v>1.37</v>
          </cell>
          <cell r="I3688">
            <v>43465</v>
          </cell>
        </row>
        <row r="3689">
          <cell r="A3689" t="str">
            <v>FLETE BUCARAMANGA/PEREIRA</v>
          </cell>
          <cell r="B3689">
            <v>2866</v>
          </cell>
          <cell r="C3689" t="str">
            <v>TON</v>
          </cell>
          <cell r="D3689">
            <v>108746</v>
          </cell>
          <cell r="E3689">
            <v>0</v>
          </cell>
          <cell r="F3689">
            <v>40491</v>
          </cell>
          <cell r="G3689">
            <v>79377</v>
          </cell>
          <cell r="H3689">
            <v>1.37</v>
          </cell>
          <cell r="I3689">
            <v>43465</v>
          </cell>
        </row>
        <row r="3690">
          <cell r="A3690" t="str">
            <v>FLETE CALI/BARRANQUILLA</v>
          </cell>
          <cell r="B3690">
            <v>2868</v>
          </cell>
          <cell r="C3690" t="str">
            <v>TON</v>
          </cell>
          <cell r="D3690">
            <v>162825</v>
          </cell>
          <cell r="E3690">
            <v>0</v>
          </cell>
          <cell r="F3690">
            <v>40491</v>
          </cell>
          <cell r="G3690">
            <v>118850</v>
          </cell>
          <cell r="H3690">
            <v>1.37</v>
          </cell>
          <cell r="I3690">
            <v>43465</v>
          </cell>
        </row>
        <row r="3691">
          <cell r="A3691" t="str">
            <v>FLETE CALI/BOGOTA</v>
          </cell>
          <cell r="B3691">
            <v>2869</v>
          </cell>
          <cell r="C3691" t="str">
            <v>TON</v>
          </cell>
          <cell r="D3691">
            <v>101239</v>
          </cell>
          <cell r="E3691">
            <v>0</v>
          </cell>
          <cell r="F3691">
            <v>40491</v>
          </cell>
          <cell r="G3691">
            <v>73897</v>
          </cell>
          <cell r="H3691">
            <v>1.37</v>
          </cell>
          <cell r="I3691">
            <v>43465</v>
          </cell>
        </row>
        <row r="3692">
          <cell r="A3692" t="str">
            <v>FLETE CALI/BUCARAMANGA</v>
          </cell>
          <cell r="B3692">
            <v>2870</v>
          </cell>
          <cell r="C3692" t="str">
            <v>TON</v>
          </cell>
          <cell r="D3692">
            <v>138948</v>
          </cell>
          <cell r="E3692">
            <v>0</v>
          </cell>
          <cell r="F3692">
            <v>40491</v>
          </cell>
          <cell r="G3692">
            <v>101422</v>
          </cell>
          <cell r="H3692">
            <v>1.37</v>
          </cell>
          <cell r="I3692">
            <v>43465</v>
          </cell>
        </row>
        <row r="3693">
          <cell r="A3693" t="str">
            <v>FLETE CALI/BUENAVENTURA</v>
          </cell>
          <cell r="B3693">
            <v>2871</v>
          </cell>
          <cell r="C3693" t="str">
            <v>TON</v>
          </cell>
          <cell r="D3693">
            <v>53430</v>
          </cell>
          <cell r="E3693">
            <v>0</v>
          </cell>
          <cell r="F3693">
            <v>40491</v>
          </cell>
          <cell r="G3693">
            <v>39000</v>
          </cell>
          <cell r="H3693">
            <v>1.37</v>
          </cell>
          <cell r="I3693">
            <v>43465</v>
          </cell>
        </row>
        <row r="3694">
          <cell r="A3694" t="str">
            <v>FLETE CALI/IBAGUE</v>
          </cell>
          <cell r="B3694">
            <v>2872</v>
          </cell>
          <cell r="C3694" t="str">
            <v>TON</v>
          </cell>
          <cell r="D3694">
            <v>73869</v>
          </cell>
          <cell r="E3694">
            <v>0</v>
          </cell>
          <cell r="F3694">
            <v>40491</v>
          </cell>
          <cell r="G3694">
            <v>53919</v>
          </cell>
          <cell r="H3694">
            <v>1.37</v>
          </cell>
          <cell r="I3694">
            <v>43465</v>
          </cell>
        </row>
        <row r="3695">
          <cell r="A3695" t="str">
            <v>FLETE CALI/PEREIRA</v>
          </cell>
          <cell r="B3695">
            <v>2867</v>
          </cell>
          <cell r="C3695" t="str">
            <v>TON</v>
          </cell>
          <cell r="D3695">
            <v>53897</v>
          </cell>
          <cell r="E3695">
            <v>0</v>
          </cell>
          <cell r="F3695">
            <v>40491</v>
          </cell>
          <cell r="G3695">
            <v>39341</v>
          </cell>
          <cell r="H3695">
            <v>1.37</v>
          </cell>
          <cell r="I3695">
            <v>43465</v>
          </cell>
        </row>
        <row r="3696">
          <cell r="A3696" t="str">
            <v>FLETE IPIALES/CALI</v>
          </cell>
          <cell r="B3696">
            <v>2873</v>
          </cell>
          <cell r="C3696" t="str">
            <v>TON</v>
          </cell>
          <cell r="D3696">
            <v>101033</v>
          </cell>
          <cell r="E3696">
            <v>0</v>
          </cell>
          <cell r="F3696">
            <v>40491</v>
          </cell>
          <cell r="G3696">
            <v>73747</v>
          </cell>
          <cell r="H3696">
            <v>1.37</v>
          </cell>
          <cell r="I3696">
            <v>43465</v>
          </cell>
        </row>
        <row r="3697">
          <cell r="A3697" t="str">
            <v>FLETE MEDELLIN/BARRANQUILLA</v>
          </cell>
          <cell r="B3697">
            <v>2875</v>
          </cell>
          <cell r="C3697" t="str">
            <v>TON</v>
          </cell>
          <cell r="D3697">
            <v>93198</v>
          </cell>
          <cell r="E3697">
            <v>0</v>
          </cell>
          <cell r="F3697">
            <v>40491</v>
          </cell>
          <cell r="G3697">
            <v>68028</v>
          </cell>
          <cell r="H3697">
            <v>1.37</v>
          </cell>
          <cell r="I3697">
            <v>43465</v>
          </cell>
        </row>
        <row r="3698">
          <cell r="A3698" t="str">
            <v>FLETE MEDELLIN/BOGOTA</v>
          </cell>
          <cell r="B3698">
            <v>2885</v>
          </cell>
          <cell r="C3698" t="str">
            <v>TON</v>
          </cell>
          <cell r="D3698">
            <v>89108</v>
          </cell>
          <cell r="E3698">
            <v>0</v>
          </cell>
          <cell r="F3698">
            <v>40491</v>
          </cell>
          <cell r="G3698">
            <v>65042</v>
          </cell>
          <cell r="H3698">
            <v>1.37</v>
          </cell>
          <cell r="I3698">
            <v>43465</v>
          </cell>
        </row>
        <row r="3699">
          <cell r="A3699" t="str">
            <v>FLETE MEDELLIN/BUCARAMANGA</v>
          </cell>
          <cell r="B3699">
            <v>2890</v>
          </cell>
          <cell r="C3699" t="str">
            <v>TON</v>
          </cell>
          <cell r="D3699">
            <v>97676</v>
          </cell>
          <cell r="E3699">
            <v>0</v>
          </cell>
          <cell r="F3699">
            <v>40491</v>
          </cell>
          <cell r="G3699">
            <v>71296</v>
          </cell>
          <cell r="H3699">
            <v>1.37</v>
          </cell>
          <cell r="I3699">
            <v>43465</v>
          </cell>
        </row>
        <row r="3700">
          <cell r="A3700" t="str">
            <v>FLETE MEDELLIN/CALI</v>
          </cell>
          <cell r="B3700">
            <v>2891</v>
          </cell>
          <cell r="C3700" t="str">
            <v>TON</v>
          </cell>
          <cell r="D3700">
            <v>79949</v>
          </cell>
          <cell r="E3700">
            <v>0</v>
          </cell>
          <cell r="F3700">
            <v>40491</v>
          </cell>
          <cell r="G3700">
            <v>58357</v>
          </cell>
          <cell r="H3700">
            <v>1.37</v>
          </cell>
          <cell r="I3700">
            <v>43465</v>
          </cell>
        </row>
        <row r="3701">
          <cell r="A3701" t="str">
            <v>FLETES</v>
          </cell>
          <cell r="B3701">
            <v>46</v>
          </cell>
          <cell r="C3701">
            <v>0</v>
          </cell>
          <cell r="D3701" t="e">
            <v>#DIV/0!</v>
          </cell>
          <cell r="E3701">
            <v>0</v>
          </cell>
          <cell r="F3701">
            <v>0</v>
          </cell>
          <cell r="G3701">
            <v>0</v>
          </cell>
          <cell r="H3701" t="e">
            <v>#DIV/0!</v>
          </cell>
          <cell r="I3701">
            <v>43465</v>
          </cell>
        </row>
        <row r="3702">
          <cell r="A3702" t="str">
            <v>FLEXICOLOR AZUL ICO</v>
          </cell>
          <cell r="B3702">
            <v>1859</v>
          </cell>
          <cell r="C3702" t="str">
            <v>GN</v>
          </cell>
          <cell r="D3702">
            <v>144157</v>
          </cell>
          <cell r="E3702">
            <v>3039150</v>
          </cell>
          <cell r="F3702">
            <v>40127</v>
          </cell>
          <cell r="G3702">
            <v>103710</v>
          </cell>
          <cell r="H3702">
            <v>1.39</v>
          </cell>
          <cell r="I3702">
            <v>43465</v>
          </cell>
        </row>
        <row r="3703">
          <cell r="A3703" t="str">
            <v>FLEXICOLOR BLANCO ICO</v>
          </cell>
          <cell r="B3703">
            <v>1860</v>
          </cell>
          <cell r="C3703" t="str">
            <v>GN</v>
          </cell>
          <cell r="D3703">
            <v>144157</v>
          </cell>
          <cell r="E3703">
            <v>3039150</v>
          </cell>
          <cell r="F3703">
            <v>40127</v>
          </cell>
          <cell r="G3703">
            <v>103710</v>
          </cell>
          <cell r="H3703">
            <v>1.39</v>
          </cell>
          <cell r="I3703">
            <v>43465</v>
          </cell>
        </row>
        <row r="3704">
          <cell r="A3704" t="str">
            <v>FLEXICOLOR PRIMER Cromato DE Zinc ROJO</v>
          </cell>
          <cell r="B3704">
            <v>1833</v>
          </cell>
          <cell r="C3704" t="str">
            <v>GN</v>
          </cell>
          <cell r="D3704">
            <v>129306</v>
          </cell>
          <cell r="E3704">
            <v>3039517</v>
          </cell>
          <cell r="F3704">
            <v>40127</v>
          </cell>
          <cell r="G3704">
            <v>93026</v>
          </cell>
          <cell r="H3704">
            <v>1.39</v>
          </cell>
          <cell r="I3704">
            <v>43465</v>
          </cell>
        </row>
        <row r="3705">
          <cell r="A3705" t="str">
            <v>FLEXICOLOR VERDE ICO</v>
          </cell>
          <cell r="B3705">
            <v>1861</v>
          </cell>
          <cell r="C3705" t="str">
            <v>GN</v>
          </cell>
          <cell r="D3705">
            <v>144157</v>
          </cell>
          <cell r="E3705">
            <v>3039150</v>
          </cell>
          <cell r="F3705">
            <v>40095</v>
          </cell>
          <cell r="G3705">
            <v>103710</v>
          </cell>
          <cell r="H3705">
            <v>1.39</v>
          </cell>
          <cell r="I3705">
            <v>43465</v>
          </cell>
        </row>
        <row r="3706">
          <cell r="A3706" t="str">
            <v>FLEXOMETRO 3 MTS X 1/2"</v>
          </cell>
          <cell r="B3706">
            <v>495</v>
          </cell>
          <cell r="C3706" t="str">
            <v>UNI</v>
          </cell>
          <cell r="D3706">
            <v>4785</v>
          </cell>
          <cell r="E3706" t="str">
            <v>99FL03</v>
          </cell>
          <cell r="F3706">
            <v>42993</v>
          </cell>
          <cell r="G3706">
            <v>4390</v>
          </cell>
          <cell r="H3706">
            <v>1.0900000000000001</v>
          </cell>
          <cell r="I3706">
            <v>43465</v>
          </cell>
        </row>
        <row r="3707">
          <cell r="A3707" t="str">
            <v>FLEXOMETRO 5 MTS X 3/4"</v>
          </cell>
          <cell r="B3707">
            <v>1268</v>
          </cell>
          <cell r="C3707" t="str">
            <v>UNI</v>
          </cell>
          <cell r="D3707">
            <v>5460</v>
          </cell>
          <cell r="E3707">
            <v>0</v>
          </cell>
          <cell r="F3707">
            <v>43182</v>
          </cell>
          <cell r="G3707">
            <v>5200</v>
          </cell>
          <cell r="H3707">
            <v>1.05</v>
          </cell>
          <cell r="I3707">
            <v>43465</v>
          </cell>
        </row>
        <row r="3708">
          <cell r="A3708" t="str">
            <v>FLEXOMETROX 5mts KOMELOM</v>
          </cell>
          <cell r="B3708">
            <v>1269</v>
          </cell>
          <cell r="C3708" t="str">
            <v>UNI</v>
          </cell>
          <cell r="D3708">
            <v>13979</v>
          </cell>
          <cell r="E3708">
            <v>0</v>
          </cell>
          <cell r="F3708">
            <v>40023</v>
          </cell>
          <cell r="G3708">
            <v>10057</v>
          </cell>
          <cell r="H3708">
            <v>1.39</v>
          </cell>
          <cell r="I3708">
            <v>43465</v>
          </cell>
        </row>
        <row r="3709">
          <cell r="A3709" t="str">
            <v>FLOCULANTE (Reactivo quimico piscinas)</v>
          </cell>
          <cell r="B3709">
            <v>105477</v>
          </cell>
          <cell r="C3709" t="str">
            <v>KG</v>
          </cell>
          <cell r="D3709">
            <v>3042</v>
          </cell>
          <cell r="E3709">
            <v>0</v>
          </cell>
          <cell r="F3709">
            <v>42810</v>
          </cell>
          <cell r="G3709">
            <v>2790.55</v>
          </cell>
          <cell r="H3709">
            <v>1.0900000000000001</v>
          </cell>
          <cell r="I3709">
            <v>43465</v>
          </cell>
        </row>
        <row r="3710">
          <cell r="A3710" t="str">
            <v>FLORES BEGONIA PARA JARDIN</v>
          </cell>
          <cell r="B3710">
            <v>105078</v>
          </cell>
          <cell r="C3710" t="str">
            <v>UNI</v>
          </cell>
          <cell r="D3710">
            <v>3860</v>
          </cell>
          <cell r="E3710">
            <v>0</v>
          </cell>
          <cell r="F3710">
            <v>43251</v>
          </cell>
          <cell r="G3710">
            <v>3676</v>
          </cell>
          <cell r="H3710">
            <v>1.05</v>
          </cell>
          <cell r="I3710">
            <v>43465</v>
          </cell>
        </row>
        <row r="3711">
          <cell r="A3711" t="str">
            <v>FLOTADOR 1" PARA TANQUE</v>
          </cell>
          <cell r="B3711">
            <v>562</v>
          </cell>
          <cell r="C3711" t="str">
            <v>UNI</v>
          </cell>
          <cell r="D3711">
            <v>68363</v>
          </cell>
          <cell r="E3711" t="str">
            <v>VFLT06</v>
          </cell>
          <cell r="F3711">
            <v>40401</v>
          </cell>
          <cell r="G3711">
            <v>49900</v>
          </cell>
          <cell r="H3711">
            <v>1.37</v>
          </cell>
          <cell r="I3711">
            <v>43465</v>
          </cell>
        </row>
        <row r="3712">
          <cell r="A3712" t="str">
            <v>FLOTADOR DE MERCURIO</v>
          </cell>
          <cell r="B3712">
            <v>105634</v>
          </cell>
          <cell r="C3712" t="str">
            <v>UNI</v>
          </cell>
          <cell r="D3712">
            <v>91855</v>
          </cell>
          <cell r="E3712">
            <v>0</v>
          </cell>
          <cell r="F3712">
            <v>43392</v>
          </cell>
          <cell r="G3712">
            <v>87481</v>
          </cell>
          <cell r="H3712">
            <v>1.05</v>
          </cell>
          <cell r="I3712">
            <v>43465</v>
          </cell>
        </row>
        <row r="3713">
          <cell r="A3713" t="str">
            <v>FLOTADOR MECANICO 2"</v>
          </cell>
          <cell r="B3713">
            <v>100985</v>
          </cell>
          <cell r="C3713" t="str">
            <v>UNI</v>
          </cell>
          <cell r="D3713">
            <v>195825</v>
          </cell>
          <cell r="E3713" t="str">
            <v>VFLT06</v>
          </cell>
          <cell r="F3713">
            <v>43168</v>
          </cell>
          <cell r="G3713">
            <v>186500</v>
          </cell>
          <cell r="H3713">
            <v>1.05</v>
          </cell>
          <cell r="I3713">
            <v>43465</v>
          </cell>
        </row>
        <row r="3714">
          <cell r="A3714" t="str">
            <v>FLOTADOR PARA PROTECCION DE NIVEL</v>
          </cell>
          <cell r="B3714">
            <v>104261</v>
          </cell>
          <cell r="C3714" t="str">
            <v>UNI</v>
          </cell>
          <cell r="D3714">
            <v>54495</v>
          </cell>
          <cell r="E3714">
            <v>0</v>
          </cell>
          <cell r="F3714">
            <v>43308</v>
          </cell>
          <cell r="G3714">
            <v>51900</v>
          </cell>
          <cell r="H3714">
            <v>1.05</v>
          </cell>
          <cell r="I3714">
            <v>43465</v>
          </cell>
        </row>
        <row r="3715">
          <cell r="A3715" t="str">
            <v>FLOTADOR SALVAVIDAS ESPUMA</v>
          </cell>
          <cell r="B3715">
            <v>105736</v>
          </cell>
          <cell r="C3715" t="str">
            <v>UNI</v>
          </cell>
          <cell r="D3715">
            <v>161000</v>
          </cell>
          <cell r="E3715">
            <v>0</v>
          </cell>
          <cell r="F3715">
            <v>42410</v>
          </cell>
          <cell r="G3715">
            <v>140000</v>
          </cell>
          <cell r="H3715">
            <v>1.1499999999999999</v>
          </cell>
          <cell r="I3715">
            <v>43465</v>
          </cell>
        </row>
        <row r="3716">
          <cell r="A3716" t="str">
            <v>Flotadores Salvavidas con Soga</v>
          </cell>
          <cell r="B3716">
            <v>107102</v>
          </cell>
          <cell r="C3716" t="str">
            <v>UNI</v>
          </cell>
          <cell r="D3716">
            <v>197897</v>
          </cell>
          <cell r="E3716">
            <v>0</v>
          </cell>
          <cell r="F3716">
            <v>43395</v>
          </cell>
          <cell r="G3716">
            <v>188473.37</v>
          </cell>
          <cell r="H3716">
            <v>1.05</v>
          </cell>
          <cell r="I3716">
            <v>43465</v>
          </cell>
        </row>
        <row r="3717">
          <cell r="A3717" t="str">
            <v>FLOTADORES SALVAVIDAS CON SOGA</v>
          </cell>
          <cell r="B3717">
            <v>105485</v>
          </cell>
          <cell r="C3717" t="str">
            <v>UNI</v>
          </cell>
          <cell r="D3717">
            <v>197897</v>
          </cell>
          <cell r="E3717">
            <v>0</v>
          </cell>
          <cell r="F3717">
            <v>43234</v>
          </cell>
          <cell r="G3717">
            <v>188473.37</v>
          </cell>
          <cell r="H3717">
            <v>1.05</v>
          </cell>
          <cell r="I3717">
            <v>43465</v>
          </cell>
        </row>
        <row r="3718">
          <cell r="A3718" t="str">
            <v>FLOTADORES Y CUERDA PARA SALIDA</v>
          </cell>
          <cell r="B3718">
            <v>107132</v>
          </cell>
          <cell r="C3718" t="str">
            <v>UNI</v>
          </cell>
          <cell r="D3718">
            <v>2420012</v>
          </cell>
          <cell r="E3718">
            <v>0</v>
          </cell>
          <cell r="F3718">
            <v>43396</v>
          </cell>
          <cell r="G3718">
            <v>2304773</v>
          </cell>
          <cell r="H3718">
            <v>1.05</v>
          </cell>
          <cell r="I3718">
            <v>43465</v>
          </cell>
        </row>
        <row r="3719">
          <cell r="A3719" t="str">
            <v>FLUXOMETRO anillo seguridad colilla SLOAN</v>
          </cell>
          <cell r="B3719">
            <v>104908</v>
          </cell>
          <cell r="C3719" t="str">
            <v>UNI</v>
          </cell>
          <cell r="D3719">
            <v>8335</v>
          </cell>
          <cell r="E3719">
            <v>0</v>
          </cell>
          <cell r="F3719">
            <v>41403</v>
          </cell>
          <cell r="G3719">
            <v>6563</v>
          </cell>
          <cell r="H3719">
            <v>1.27</v>
          </cell>
          <cell r="I3719">
            <v>43465</v>
          </cell>
        </row>
        <row r="3720">
          <cell r="A3720" t="str">
            <v>FLUXOMETRO DE PALANCA</v>
          </cell>
          <cell r="B3720">
            <v>3281</v>
          </cell>
          <cell r="C3720" t="str">
            <v>UNI</v>
          </cell>
          <cell r="D3720">
            <v>429534</v>
          </cell>
          <cell r="E3720">
            <v>70710</v>
          </cell>
          <cell r="F3720">
            <v>41842</v>
          </cell>
          <cell r="G3720">
            <v>340900</v>
          </cell>
          <cell r="H3720">
            <v>1.26</v>
          </cell>
          <cell r="I3720">
            <v>43465</v>
          </cell>
        </row>
        <row r="3721">
          <cell r="A3721" t="str">
            <v>FLUXOMETRO Diafragma SLOAN Gen 77</v>
          </cell>
          <cell r="B3721">
            <v>104902</v>
          </cell>
          <cell r="C3721" t="str">
            <v>UNI</v>
          </cell>
          <cell r="D3721">
            <v>73080</v>
          </cell>
          <cell r="E3721">
            <v>0</v>
          </cell>
          <cell r="F3721">
            <v>41767</v>
          </cell>
          <cell r="G3721">
            <v>58000</v>
          </cell>
          <cell r="H3721">
            <v>1.26</v>
          </cell>
          <cell r="I3721">
            <v>43465</v>
          </cell>
        </row>
        <row r="3722">
          <cell r="A3722" t="str">
            <v>FLUXOMETRO Disco Interno SLOAN -</v>
          </cell>
          <cell r="B3722">
            <v>104903</v>
          </cell>
          <cell r="C3722" t="str">
            <v>UNI</v>
          </cell>
          <cell r="D3722">
            <v>10710</v>
          </cell>
          <cell r="E3722">
            <v>0</v>
          </cell>
          <cell r="F3722">
            <v>41767</v>
          </cell>
          <cell r="G3722">
            <v>8500</v>
          </cell>
          <cell r="H3722">
            <v>1.26</v>
          </cell>
          <cell r="I3722">
            <v>43465</v>
          </cell>
        </row>
        <row r="3723">
          <cell r="A3723" t="str">
            <v>FLUXOMETRO disco racor SLOAN -Mant</v>
          </cell>
          <cell r="B3723">
            <v>104906</v>
          </cell>
          <cell r="C3723" t="str">
            <v>UNI</v>
          </cell>
          <cell r="D3723">
            <v>11430</v>
          </cell>
          <cell r="E3723">
            <v>0</v>
          </cell>
          <cell r="F3723">
            <v>41403</v>
          </cell>
          <cell r="G3723">
            <v>9000</v>
          </cell>
          <cell r="H3723">
            <v>1.27</v>
          </cell>
          <cell r="I3723">
            <v>43465</v>
          </cell>
        </row>
        <row r="3724">
          <cell r="A3724" t="str">
            <v>FLUXOMETRO ELECT. CROMO GRIV.</v>
          </cell>
          <cell r="B3724">
            <v>101800</v>
          </cell>
          <cell r="C3724" t="str">
            <v>UNI</v>
          </cell>
          <cell r="D3724">
            <v>892500</v>
          </cell>
          <cell r="E3724">
            <v>70601001</v>
          </cell>
          <cell r="F3724">
            <v>43385</v>
          </cell>
          <cell r="G3724">
            <v>850000</v>
          </cell>
          <cell r="H3724">
            <v>1.05</v>
          </cell>
          <cell r="I3724">
            <v>43465</v>
          </cell>
        </row>
        <row r="3725">
          <cell r="A3725" t="str">
            <v>FLUXOMETRO empaque tapa SLOAN -Mant</v>
          </cell>
          <cell r="B3725">
            <v>104907</v>
          </cell>
          <cell r="C3725" t="str">
            <v>UNI</v>
          </cell>
          <cell r="D3725">
            <v>12600</v>
          </cell>
          <cell r="E3725">
            <v>0</v>
          </cell>
          <cell r="F3725">
            <v>41767</v>
          </cell>
          <cell r="G3725">
            <v>10000</v>
          </cell>
          <cell r="H3725">
            <v>1.26</v>
          </cell>
          <cell r="I3725">
            <v>43465</v>
          </cell>
        </row>
        <row r="3726">
          <cell r="A3726" t="str">
            <v>FLUXOMETRO kit repararacion manija SLOAN</v>
          </cell>
          <cell r="B3726">
            <v>104905</v>
          </cell>
          <cell r="C3726" t="str">
            <v>UNI</v>
          </cell>
          <cell r="D3726">
            <v>65772</v>
          </cell>
          <cell r="E3726">
            <v>0</v>
          </cell>
          <cell r="F3726">
            <v>41767</v>
          </cell>
          <cell r="G3726">
            <v>52200</v>
          </cell>
          <cell r="H3726">
            <v>1.26</v>
          </cell>
          <cell r="I3726">
            <v>43465</v>
          </cell>
        </row>
        <row r="3727">
          <cell r="A3727" t="str">
            <v>FLUXOMETRO o-ring colilla SLOAN -Mant</v>
          </cell>
          <cell r="B3727">
            <v>104909</v>
          </cell>
          <cell r="C3727" t="str">
            <v>UNI</v>
          </cell>
          <cell r="D3727">
            <v>7308</v>
          </cell>
          <cell r="E3727">
            <v>0</v>
          </cell>
          <cell r="F3727">
            <v>41767</v>
          </cell>
          <cell r="G3727">
            <v>5800</v>
          </cell>
          <cell r="H3727">
            <v>1.26</v>
          </cell>
          <cell r="I3727">
            <v>43465</v>
          </cell>
        </row>
        <row r="3728">
          <cell r="A3728" t="str">
            <v>FLUXOMETRO PALANCA BRONCE</v>
          </cell>
          <cell r="B3728">
            <v>104920</v>
          </cell>
          <cell r="C3728" t="str">
            <v>UNI</v>
          </cell>
          <cell r="D3728">
            <v>432216</v>
          </cell>
          <cell r="E3728">
            <v>0</v>
          </cell>
          <cell r="F3728">
            <v>42586</v>
          </cell>
          <cell r="G3728">
            <v>375840</v>
          </cell>
          <cell r="H3728">
            <v>1.1499999999999999</v>
          </cell>
          <cell r="I3728">
            <v>43465</v>
          </cell>
        </row>
        <row r="3729">
          <cell r="A3729" t="str">
            <v>FLUXOMETRO PALANCA BRONCE</v>
          </cell>
          <cell r="B3729">
            <v>103184</v>
          </cell>
          <cell r="C3729" t="str">
            <v>UNI</v>
          </cell>
          <cell r="D3729">
            <v>349624</v>
          </cell>
          <cell r="E3729">
            <v>0</v>
          </cell>
          <cell r="F3729">
            <v>40422</v>
          </cell>
          <cell r="G3729">
            <v>255200</v>
          </cell>
          <cell r="H3729">
            <v>1.37</v>
          </cell>
          <cell r="I3729">
            <v>43465</v>
          </cell>
        </row>
        <row r="3730">
          <cell r="A3730" t="str">
            <v>FLUXOMETRO PALANCA ORINAL</v>
          </cell>
          <cell r="B3730">
            <v>3293</v>
          </cell>
          <cell r="C3730" t="str">
            <v>UNI</v>
          </cell>
          <cell r="D3730">
            <v>561003</v>
          </cell>
          <cell r="E3730">
            <v>70720</v>
          </cell>
          <cell r="F3730">
            <v>43213</v>
          </cell>
          <cell r="G3730">
            <v>534289</v>
          </cell>
          <cell r="H3730">
            <v>1.05</v>
          </cell>
          <cell r="I3730">
            <v>43465</v>
          </cell>
        </row>
        <row r="3731">
          <cell r="A3731" t="str">
            <v>FLUXOMETRO PALANCA SANITARIO GRIVAL</v>
          </cell>
          <cell r="B3731">
            <v>1132</v>
          </cell>
          <cell r="C3731" t="str">
            <v>UNI</v>
          </cell>
          <cell r="D3731">
            <v>631001</v>
          </cell>
          <cell r="E3731">
            <v>70710</v>
          </cell>
          <cell r="F3731">
            <v>42970</v>
          </cell>
          <cell r="G3731">
            <v>578900</v>
          </cell>
          <cell r="H3731">
            <v>1.0900000000000001</v>
          </cell>
          <cell r="I3731">
            <v>43465</v>
          </cell>
        </row>
        <row r="3732">
          <cell r="A3732" t="str">
            <v>FLUXOMETRO Piston Bajo consumo1.6 SLOAN</v>
          </cell>
          <cell r="B3732">
            <v>104904</v>
          </cell>
          <cell r="C3732" t="str">
            <v>UNI</v>
          </cell>
          <cell r="D3732">
            <v>81439</v>
          </cell>
          <cell r="E3732">
            <v>0</v>
          </cell>
          <cell r="F3732">
            <v>41403</v>
          </cell>
          <cell r="G3732">
            <v>64125</v>
          </cell>
          <cell r="H3732">
            <v>1.27</v>
          </cell>
          <cell r="I3732">
            <v>43465</v>
          </cell>
        </row>
        <row r="3733">
          <cell r="A3733" t="str">
            <v>FluxometroParaSanitarioManosLibresSensor+Ge</v>
          </cell>
          <cell r="B3733">
            <v>103515</v>
          </cell>
          <cell r="C3733" t="str">
            <v>UNI</v>
          </cell>
          <cell r="D3733">
            <v>2668760</v>
          </cell>
          <cell r="E3733">
            <v>0</v>
          </cell>
          <cell r="F3733">
            <v>40511</v>
          </cell>
          <cell r="G3733">
            <v>1948000</v>
          </cell>
          <cell r="H3733">
            <v>1.37</v>
          </cell>
          <cell r="I3733">
            <v>43465</v>
          </cell>
        </row>
        <row r="3734">
          <cell r="A3734" t="str">
            <v>FOGON GIGANTE A GAS.MARCA INOX</v>
          </cell>
          <cell r="B3734">
            <v>3654</v>
          </cell>
          <cell r="C3734" t="str">
            <v>UNI</v>
          </cell>
          <cell r="D3734">
            <v>1501200</v>
          </cell>
          <cell r="E3734">
            <v>0</v>
          </cell>
          <cell r="F3734">
            <v>40026</v>
          </cell>
          <cell r="G3734">
            <v>1080000</v>
          </cell>
          <cell r="H3734">
            <v>1.39</v>
          </cell>
          <cell r="I3734">
            <v>43465</v>
          </cell>
        </row>
        <row r="3735">
          <cell r="A3735" t="str">
            <v>Foil de aluminio o Liencillo d=1 1/2" **</v>
          </cell>
          <cell r="B3735">
            <v>100145</v>
          </cell>
          <cell r="C3735" t="str">
            <v>ML</v>
          </cell>
          <cell r="D3735">
            <v>6850</v>
          </cell>
          <cell r="E3735">
            <v>0</v>
          </cell>
          <cell r="F3735">
            <v>40401</v>
          </cell>
          <cell r="G3735">
            <v>5000</v>
          </cell>
          <cell r="H3735">
            <v>1.37</v>
          </cell>
          <cell r="I3735">
            <v>43465</v>
          </cell>
        </row>
        <row r="3736">
          <cell r="A3736" t="str">
            <v>Foil de aluminio o Liencillo d=1 1/4" **</v>
          </cell>
          <cell r="B3736">
            <v>100144</v>
          </cell>
          <cell r="C3736" t="str">
            <v>ML</v>
          </cell>
          <cell r="D3736">
            <v>6850</v>
          </cell>
          <cell r="E3736">
            <v>0</v>
          </cell>
          <cell r="F3736">
            <v>40401</v>
          </cell>
          <cell r="G3736">
            <v>5000</v>
          </cell>
          <cell r="H3736">
            <v>1.37</v>
          </cell>
          <cell r="I3736">
            <v>43465</v>
          </cell>
        </row>
        <row r="3737">
          <cell r="A3737" t="str">
            <v>Foil de aluminio o Liencillo d=1" **</v>
          </cell>
          <cell r="B3737">
            <v>100143</v>
          </cell>
          <cell r="C3737" t="str">
            <v>ML</v>
          </cell>
          <cell r="D3737">
            <v>6850</v>
          </cell>
          <cell r="E3737">
            <v>0</v>
          </cell>
          <cell r="F3737">
            <v>40401</v>
          </cell>
          <cell r="G3737">
            <v>5000</v>
          </cell>
          <cell r="H3737">
            <v>1.37</v>
          </cell>
          <cell r="I3737">
            <v>43465</v>
          </cell>
        </row>
        <row r="3738">
          <cell r="A3738" t="str">
            <v>Foil de aluminio o Liencillo d=1/2" **</v>
          </cell>
          <cell r="B3738">
            <v>100142</v>
          </cell>
          <cell r="C3738" t="str">
            <v>ML</v>
          </cell>
          <cell r="D3738">
            <v>6850</v>
          </cell>
          <cell r="E3738">
            <v>0</v>
          </cell>
          <cell r="F3738">
            <v>40401</v>
          </cell>
          <cell r="G3738">
            <v>5000</v>
          </cell>
          <cell r="H3738">
            <v>1.37</v>
          </cell>
          <cell r="I3738">
            <v>43465</v>
          </cell>
        </row>
        <row r="3739">
          <cell r="A3739" t="str">
            <v>Foil de aluminio o Liencillo d=10" **</v>
          </cell>
          <cell r="B3739">
            <v>100154</v>
          </cell>
          <cell r="C3739" t="str">
            <v>ML</v>
          </cell>
          <cell r="D3739">
            <v>6850</v>
          </cell>
          <cell r="E3739">
            <v>0</v>
          </cell>
          <cell r="F3739">
            <v>40401</v>
          </cell>
          <cell r="G3739">
            <v>5000</v>
          </cell>
          <cell r="H3739">
            <v>1.37</v>
          </cell>
          <cell r="I3739">
            <v>43465</v>
          </cell>
        </row>
        <row r="3740">
          <cell r="A3740" t="str">
            <v>Foil de aluminio o Liencillo d=2 1/2" **</v>
          </cell>
          <cell r="B3740">
            <v>100147</v>
          </cell>
          <cell r="C3740" t="str">
            <v>ML</v>
          </cell>
          <cell r="D3740">
            <v>6850</v>
          </cell>
          <cell r="E3740">
            <v>0</v>
          </cell>
          <cell r="F3740">
            <v>40401</v>
          </cell>
          <cell r="G3740">
            <v>5000</v>
          </cell>
          <cell r="H3740">
            <v>1.37</v>
          </cell>
          <cell r="I3740">
            <v>43465</v>
          </cell>
        </row>
        <row r="3741">
          <cell r="A3741" t="str">
            <v>Foil de aluminio o Liencillo d=2" **</v>
          </cell>
          <cell r="B3741">
            <v>100146</v>
          </cell>
          <cell r="C3741" t="str">
            <v>ML</v>
          </cell>
          <cell r="D3741">
            <v>14511</v>
          </cell>
          <cell r="E3741">
            <v>0</v>
          </cell>
          <cell r="F3741">
            <v>43362</v>
          </cell>
          <cell r="G3741">
            <v>13820</v>
          </cell>
          <cell r="H3741">
            <v>1.05</v>
          </cell>
          <cell r="I3741">
            <v>43465</v>
          </cell>
        </row>
        <row r="3742">
          <cell r="A3742" t="str">
            <v>Foil de aluminio o Liencillo d=3 1/2" **</v>
          </cell>
          <cell r="B3742">
            <v>100149</v>
          </cell>
          <cell r="C3742" t="str">
            <v>ML</v>
          </cell>
          <cell r="D3742">
            <v>6850</v>
          </cell>
          <cell r="E3742">
            <v>0</v>
          </cell>
          <cell r="F3742">
            <v>40401</v>
          </cell>
          <cell r="G3742">
            <v>5000</v>
          </cell>
          <cell r="H3742">
            <v>1.37</v>
          </cell>
          <cell r="I3742">
            <v>43465</v>
          </cell>
        </row>
        <row r="3743">
          <cell r="A3743" t="str">
            <v>Foil de aluminio o Liencillo d=3" **</v>
          </cell>
          <cell r="B3743">
            <v>100148</v>
          </cell>
          <cell r="C3743" t="str">
            <v>ML</v>
          </cell>
          <cell r="D3743">
            <v>6850</v>
          </cell>
          <cell r="E3743">
            <v>0</v>
          </cell>
          <cell r="F3743">
            <v>40401</v>
          </cell>
          <cell r="G3743">
            <v>5000</v>
          </cell>
          <cell r="H3743">
            <v>1.37</v>
          </cell>
          <cell r="I3743">
            <v>43465</v>
          </cell>
        </row>
        <row r="3744">
          <cell r="A3744" t="str">
            <v>Foil de aluminio o Liencillo d=3/4" **</v>
          </cell>
          <cell r="B3744">
            <v>100054</v>
          </cell>
          <cell r="C3744" t="str">
            <v>ML</v>
          </cell>
          <cell r="D3744">
            <v>6850</v>
          </cell>
          <cell r="E3744">
            <v>0</v>
          </cell>
          <cell r="F3744">
            <v>40401</v>
          </cell>
          <cell r="G3744">
            <v>5000</v>
          </cell>
          <cell r="H3744">
            <v>1.37</v>
          </cell>
          <cell r="I3744">
            <v>43465</v>
          </cell>
        </row>
        <row r="3745">
          <cell r="A3745" t="str">
            <v>Foil de aluminio o Liencillo d=4" **</v>
          </cell>
          <cell r="B3745">
            <v>100150</v>
          </cell>
          <cell r="C3745" t="str">
            <v>ML</v>
          </cell>
          <cell r="D3745">
            <v>6850</v>
          </cell>
          <cell r="E3745">
            <v>0</v>
          </cell>
          <cell r="F3745">
            <v>40401</v>
          </cell>
          <cell r="G3745">
            <v>5000</v>
          </cell>
          <cell r="H3745">
            <v>1.37</v>
          </cell>
          <cell r="I3745">
            <v>43465</v>
          </cell>
        </row>
        <row r="3746">
          <cell r="A3746" t="str">
            <v>Foil de aluminio o Liencillo d=5" **</v>
          </cell>
          <cell r="B3746">
            <v>100151</v>
          </cell>
          <cell r="C3746" t="str">
            <v>ML</v>
          </cell>
          <cell r="D3746">
            <v>6850</v>
          </cell>
          <cell r="E3746">
            <v>0</v>
          </cell>
          <cell r="F3746">
            <v>40401</v>
          </cell>
          <cell r="G3746">
            <v>5000</v>
          </cell>
          <cell r="H3746">
            <v>1.37</v>
          </cell>
          <cell r="I3746">
            <v>43465</v>
          </cell>
        </row>
        <row r="3747">
          <cell r="A3747" t="str">
            <v>Foil de aluminio o Liencillo d=6" **</v>
          </cell>
          <cell r="B3747">
            <v>100152</v>
          </cell>
          <cell r="C3747" t="str">
            <v>ML</v>
          </cell>
          <cell r="D3747">
            <v>6850</v>
          </cell>
          <cell r="E3747">
            <v>0</v>
          </cell>
          <cell r="F3747">
            <v>40401</v>
          </cell>
          <cell r="G3747">
            <v>5000</v>
          </cell>
          <cell r="H3747">
            <v>1.37</v>
          </cell>
          <cell r="I3747">
            <v>43465</v>
          </cell>
        </row>
        <row r="3748">
          <cell r="A3748" t="str">
            <v>Foil de aluminio o Liencillo d=8" **</v>
          </cell>
          <cell r="B3748">
            <v>100153</v>
          </cell>
          <cell r="C3748" t="str">
            <v>ML</v>
          </cell>
          <cell r="D3748">
            <v>6850</v>
          </cell>
          <cell r="E3748">
            <v>0</v>
          </cell>
          <cell r="F3748">
            <v>40401</v>
          </cell>
          <cell r="G3748">
            <v>5000</v>
          </cell>
          <cell r="H3748">
            <v>1.37</v>
          </cell>
          <cell r="I3748">
            <v>43465</v>
          </cell>
        </row>
        <row r="3749">
          <cell r="A3749" t="str">
            <v>FORJA EN PUNTA DE VARILLA CUADRADA</v>
          </cell>
          <cell r="B3749">
            <v>100963</v>
          </cell>
          <cell r="C3749" t="str">
            <v>UNI</v>
          </cell>
          <cell r="D3749">
            <v>4410</v>
          </cell>
          <cell r="E3749">
            <v>0</v>
          </cell>
          <cell r="F3749">
            <v>39563</v>
          </cell>
          <cell r="G3749">
            <v>3000</v>
          </cell>
          <cell r="H3749">
            <v>1.47</v>
          </cell>
          <cell r="I3749">
            <v>43465</v>
          </cell>
        </row>
        <row r="3750">
          <cell r="A3750" t="str">
            <v>FORM CLAMPS (UN)</v>
          </cell>
          <cell r="B3750">
            <v>381</v>
          </cell>
          <cell r="C3750" t="str">
            <v>DD</v>
          </cell>
          <cell r="D3750">
            <v>75</v>
          </cell>
          <cell r="E3750">
            <v>0</v>
          </cell>
          <cell r="F3750">
            <v>43182</v>
          </cell>
          <cell r="G3750">
            <v>71</v>
          </cell>
          <cell r="H3750">
            <v>1.05</v>
          </cell>
          <cell r="I3750">
            <v>43465</v>
          </cell>
        </row>
        <row r="3751">
          <cell r="A3751" t="str">
            <v>FORMAL.METALICA vaciado kaisson D=1.20</v>
          </cell>
          <cell r="B3751">
            <v>101481</v>
          </cell>
          <cell r="C3751" t="str">
            <v>UNI</v>
          </cell>
          <cell r="D3751">
            <v>95215</v>
          </cell>
          <cell r="E3751">
            <v>0</v>
          </cell>
          <cell r="F3751">
            <v>40310</v>
          </cell>
          <cell r="G3751">
            <v>69500</v>
          </cell>
          <cell r="H3751">
            <v>1.37</v>
          </cell>
          <cell r="I3751">
            <v>43465</v>
          </cell>
        </row>
        <row r="3752">
          <cell r="A3752" t="str">
            <v>FORMALETA</v>
          </cell>
          <cell r="B3752">
            <v>306</v>
          </cell>
          <cell r="C3752">
            <v>0</v>
          </cell>
          <cell r="D3752" t="e">
            <v>#DIV/0!</v>
          </cell>
          <cell r="E3752">
            <v>0</v>
          </cell>
          <cell r="F3752">
            <v>0</v>
          </cell>
          <cell r="G3752">
            <v>0</v>
          </cell>
          <cell r="H3752" t="e">
            <v>#DIV/0!</v>
          </cell>
          <cell r="I3752">
            <v>43465</v>
          </cell>
        </row>
        <row r="3753">
          <cell r="A3753" t="str">
            <v>FORMALETA **</v>
          </cell>
          <cell r="B3753">
            <v>103087</v>
          </cell>
          <cell r="C3753" t="str">
            <v>GL</v>
          </cell>
          <cell r="D3753">
            <v>20100</v>
          </cell>
          <cell r="E3753">
            <v>0</v>
          </cell>
          <cell r="F3753">
            <v>40696</v>
          </cell>
          <cell r="G3753">
            <v>15000</v>
          </cell>
          <cell r="H3753">
            <v>1.34</v>
          </cell>
          <cell r="I3753">
            <v>43465</v>
          </cell>
        </row>
        <row r="3754">
          <cell r="A3754" t="str">
            <v>FORMALETA COLUMNA RECT FENOLICO Incl</v>
          </cell>
          <cell r="B3754">
            <v>107183</v>
          </cell>
          <cell r="C3754" t="str">
            <v>DD</v>
          </cell>
          <cell r="D3754">
            <v>1874</v>
          </cell>
          <cell r="E3754">
            <v>0</v>
          </cell>
          <cell r="F3754">
            <v>43397</v>
          </cell>
          <cell r="G3754">
            <v>1785</v>
          </cell>
          <cell r="H3754">
            <v>1.05</v>
          </cell>
          <cell r="I3754">
            <v>43465</v>
          </cell>
        </row>
        <row r="3755">
          <cell r="A3755" t="str">
            <v>FORMALETA COLUMNA RECT FENOLICO Incl</v>
          </cell>
          <cell r="B3755">
            <v>107350</v>
          </cell>
          <cell r="C3755" t="str">
            <v>DD</v>
          </cell>
          <cell r="D3755">
            <v>1874</v>
          </cell>
          <cell r="E3755">
            <v>0</v>
          </cell>
          <cell r="F3755">
            <v>43413</v>
          </cell>
          <cell r="G3755">
            <v>1785</v>
          </cell>
          <cell r="H3755">
            <v>1.05</v>
          </cell>
          <cell r="I3755">
            <v>43465</v>
          </cell>
        </row>
        <row r="3756">
          <cell r="A3756" t="str">
            <v>FORMALETA ENTREPISO 1 SEMANA</v>
          </cell>
          <cell r="B3756">
            <v>2162</v>
          </cell>
          <cell r="C3756" t="str">
            <v>M2</v>
          </cell>
          <cell r="D3756">
            <v>1450</v>
          </cell>
          <cell r="E3756">
            <v>0</v>
          </cell>
          <cell r="F3756">
            <v>43250</v>
          </cell>
          <cell r="G3756">
            <v>1381</v>
          </cell>
          <cell r="H3756">
            <v>1.05</v>
          </cell>
          <cell r="I3756">
            <v>43465</v>
          </cell>
        </row>
        <row r="3757">
          <cell r="A3757" t="str">
            <v>FORMALETA ENTREPISO M2 (paral corto 1,5-2,5</v>
          </cell>
          <cell r="B3757">
            <v>382</v>
          </cell>
          <cell r="C3757" t="str">
            <v>mes</v>
          </cell>
          <cell r="D3757">
            <v>5023</v>
          </cell>
          <cell r="E3757">
            <v>0</v>
          </cell>
          <cell r="F3757">
            <v>43180</v>
          </cell>
          <cell r="G3757">
            <v>4784</v>
          </cell>
          <cell r="H3757">
            <v>1.05</v>
          </cell>
          <cell r="I3757">
            <v>43465</v>
          </cell>
        </row>
        <row r="3758">
          <cell r="A3758" t="str">
            <v>FORMALETA ENTREPISO M2 (paral largo 3-4,5</v>
          </cell>
          <cell r="B3758">
            <v>383</v>
          </cell>
          <cell r="C3758" t="str">
            <v>mes</v>
          </cell>
          <cell r="D3758">
            <v>6335</v>
          </cell>
          <cell r="E3758">
            <v>0</v>
          </cell>
          <cell r="F3758">
            <v>43167</v>
          </cell>
          <cell r="G3758">
            <v>6033</v>
          </cell>
          <cell r="H3758">
            <v>1.05</v>
          </cell>
          <cell r="I3758">
            <v>43465</v>
          </cell>
        </row>
        <row r="3759">
          <cell r="A3759" t="str">
            <v>FORMALETA LISTON EN AMARILLO + REPISA</v>
          </cell>
          <cell r="B3759">
            <v>924</v>
          </cell>
          <cell r="C3759" t="str">
            <v>M2</v>
          </cell>
          <cell r="D3759">
            <v>77836</v>
          </cell>
          <cell r="E3759">
            <v>0</v>
          </cell>
          <cell r="F3759">
            <v>42081</v>
          </cell>
          <cell r="G3759">
            <v>63800</v>
          </cell>
          <cell r="H3759">
            <v>1.22</v>
          </cell>
          <cell r="I3759">
            <v>43465</v>
          </cell>
        </row>
        <row r="3760">
          <cell r="A3760" t="str">
            <v>FORMALETA LOSA DOBLE ALTURA M2</v>
          </cell>
          <cell r="B3760">
            <v>107184</v>
          </cell>
          <cell r="C3760" t="str">
            <v>DD</v>
          </cell>
          <cell r="D3760">
            <v>1097</v>
          </cell>
          <cell r="E3760">
            <v>0</v>
          </cell>
          <cell r="F3760">
            <v>43397</v>
          </cell>
          <cell r="G3760">
            <v>1045</v>
          </cell>
          <cell r="H3760">
            <v>1.05</v>
          </cell>
          <cell r="I3760">
            <v>43465</v>
          </cell>
        </row>
        <row r="3761">
          <cell r="A3761" t="str">
            <v>FORMALETA LOSA DOBLE ALTURA M2</v>
          </cell>
          <cell r="B3761">
            <v>107311</v>
          </cell>
          <cell r="C3761" t="str">
            <v>DIA</v>
          </cell>
          <cell r="D3761">
            <v>1097</v>
          </cell>
          <cell r="E3761">
            <v>0</v>
          </cell>
          <cell r="F3761">
            <v>43412</v>
          </cell>
          <cell r="G3761">
            <v>1045</v>
          </cell>
          <cell r="H3761">
            <v>1.05</v>
          </cell>
          <cell r="I3761">
            <v>43465</v>
          </cell>
        </row>
        <row r="3762">
          <cell r="A3762" t="str">
            <v>FORMALETA METÁLICA</v>
          </cell>
          <cell r="B3762">
            <v>102656</v>
          </cell>
          <cell r="C3762" t="str">
            <v>DD</v>
          </cell>
          <cell r="D3762">
            <v>318</v>
          </cell>
          <cell r="E3762">
            <v>0</v>
          </cell>
          <cell r="F3762">
            <v>42072</v>
          </cell>
          <cell r="G3762">
            <v>261</v>
          </cell>
          <cell r="H3762">
            <v>1.22</v>
          </cell>
          <cell r="I3762">
            <v>43465</v>
          </cell>
        </row>
        <row r="3763">
          <cell r="A3763" t="str">
            <v>FORMALETA METALICA (Tableros</v>
          </cell>
          <cell r="B3763">
            <v>100983</v>
          </cell>
          <cell r="C3763" t="str">
            <v>M2</v>
          </cell>
          <cell r="D3763">
            <v>31707</v>
          </cell>
          <cell r="E3763">
            <v>0</v>
          </cell>
          <cell r="F3763">
            <v>43250</v>
          </cell>
          <cell r="G3763">
            <v>30197</v>
          </cell>
          <cell r="H3763">
            <v>1.05</v>
          </cell>
          <cell r="I3763">
            <v>43465</v>
          </cell>
        </row>
        <row r="3764">
          <cell r="A3764" t="str">
            <v>FORMALETA METALICA BORDE LOSA - M2</v>
          </cell>
          <cell r="B3764">
            <v>107185</v>
          </cell>
          <cell r="C3764" t="str">
            <v>DD</v>
          </cell>
          <cell r="D3764">
            <v>750</v>
          </cell>
          <cell r="E3764">
            <v>0</v>
          </cell>
          <cell r="F3764">
            <v>43397</v>
          </cell>
          <cell r="G3764">
            <v>714</v>
          </cell>
          <cell r="H3764">
            <v>1.05</v>
          </cell>
          <cell r="I3764">
            <v>43465</v>
          </cell>
        </row>
        <row r="3765">
          <cell r="A3765" t="str">
            <v>FORMALETA METALICA BORDE LOSA - M2</v>
          </cell>
          <cell r="B3765">
            <v>107329</v>
          </cell>
          <cell r="C3765" t="str">
            <v>DD</v>
          </cell>
          <cell r="D3765">
            <v>750</v>
          </cell>
          <cell r="E3765">
            <v>0</v>
          </cell>
          <cell r="F3765">
            <v>43412</v>
          </cell>
          <cell r="G3765">
            <v>714</v>
          </cell>
          <cell r="H3765">
            <v>1.05</v>
          </cell>
          <cell r="I3765">
            <v>43465</v>
          </cell>
        </row>
        <row r="3766">
          <cell r="A3766" t="str">
            <v>FORMALETA METALICA COLUMNA Ø 0.75x3.00</v>
          </cell>
          <cell r="B3766">
            <v>107210</v>
          </cell>
          <cell r="C3766" t="str">
            <v>DD</v>
          </cell>
          <cell r="D3766">
            <v>24458</v>
          </cell>
          <cell r="E3766">
            <v>0</v>
          </cell>
          <cell r="F3766">
            <v>43410</v>
          </cell>
          <cell r="G3766">
            <v>23293</v>
          </cell>
          <cell r="H3766">
            <v>1.05</v>
          </cell>
          <cell r="I3766">
            <v>43465</v>
          </cell>
        </row>
        <row r="3767">
          <cell r="A3767" t="str">
            <v>FORMALETA METÁLICA PARA MUROS DE</v>
          </cell>
          <cell r="B3767">
            <v>103311</v>
          </cell>
          <cell r="C3767" t="str">
            <v>MES</v>
          </cell>
          <cell r="D3767">
            <v>41100</v>
          </cell>
          <cell r="E3767">
            <v>0</v>
          </cell>
          <cell r="F3767">
            <v>40439</v>
          </cell>
          <cell r="G3767">
            <v>30000</v>
          </cell>
          <cell r="H3767">
            <v>1.37</v>
          </cell>
          <cell r="I3767">
            <v>43465</v>
          </cell>
        </row>
        <row r="3768">
          <cell r="A3768" t="str">
            <v>FORMALETA METALICA PARA VIGAS</v>
          </cell>
          <cell r="B3768">
            <v>102454</v>
          </cell>
          <cell r="C3768" t="str">
            <v>M2</v>
          </cell>
          <cell r="D3768">
            <v>1437</v>
          </cell>
          <cell r="E3768">
            <v>0</v>
          </cell>
          <cell r="F3768">
            <v>43343</v>
          </cell>
          <cell r="G3768">
            <v>1369</v>
          </cell>
          <cell r="H3768">
            <v>1.05</v>
          </cell>
          <cell r="I3768">
            <v>43465</v>
          </cell>
        </row>
        <row r="3769">
          <cell r="A3769" t="str">
            <v>FORMALETA METALICA PLACAS (MES)</v>
          </cell>
          <cell r="B3769">
            <v>103422</v>
          </cell>
          <cell r="C3769" t="str">
            <v>M2</v>
          </cell>
          <cell r="D3769">
            <v>3302</v>
          </cell>
          <cell r="E3769">
            <v>0</v>
          </cell>
          <cell r="F3769">
            <v>41453</v>
          </cell>
          <cell r="G3769">
            <v>2600</v>
          </cell>
          <cell r="H3769">
            <v>1.27</v>
          </cell>
          <cell r="I3769">
            <v>43465</v>
          </cell>
        </row>
        <row r="3770">
          <cell r="A3770" t="str">
            <v>FORMALETA SARDINEL- (45x240) / ML</v>
          </cell>
          <cell r="B3770">
            <v>386</v>
          </cell>
          <cell r="C3770" t="str">
            <v>DIA</v>
          </cell>
          <cell r="D3770">
            <v>313</v>
          </cell>
          <cell r="E3770">
            <v>0</v>
          </cell>
          <cell r="F3770">
            <v>43167</v>
          </cell>
          <cell r="G3770">
            <v>298</v>
          </cell>
          <cell r="H3770">
            <v>1.05</v>
          </cell>
          <cell r="I3770">
            <v>43465</v>
          </cell>
        </row>
        <row r="3771">
          <cell r="A3771" t="str">
            <v>FORMALETA SUPER T (M2)</v>
          </cell>
          <cell r="B3771">
            <v>103328</v>
          </cell>
          <cell r="C3771" t="str">
            <v>DIA</v>
          </cell>
          <cell r="D3771">
            <v>37172</v>
          </cell>
          <cell r="E3771">
            <v>0</v>
          </cell>
          <cell r="F3771">
            <v>43326</v>
          </cell>
          <cell r="G3771">
            <v>35402</v>
          </cell>
          <cell r="H3771">
            <v>1.05</v>
          </cell>
          <cell r="I3771">
            <v>43465</v>
          </cell>
        </row>
        <row r="3772">
          <cell r="A3772" t="str">
            <v>FormaletaMaderaParaTapasCajasyCamaras</v>
          </cell>
          <cell r="B3772">
            <v>106994</v>
          </cell>
          <cell r="C3772" t="str">
            <v>M2</v>
          </cell>
          <cell r="D3772">
            <v>16769</v>
          </cell>
          <cell r="E3772">
            <v>0</v>
          </cell>
          <cell r="F3772">
            <v>43343</v>
          </cell>
          <cell r="G3772">
            <v>15970</v>
          </cell>
          <cell r="H3772">
            <v>1.05</v>
          </cell>
          <cell r="I3772">
            <v>43465</v>
          </cell>
        </row>
        <row r="3773">
          <cell r="A3773" t="str">
            <v>FORMALITE BRILLANTE F-6 - COLOR BLANCO</v>
          </cell>
          <cell r="B3773">
            <v>895</v>
          </cell>
          <cell r="C3773" t="str">
            <v>UNI</v>
          </cell>
          <cell r="D3773">
            <v>83496</v>
          </cell>
          <cell r="E3773">
            <v>2102</v>
          </cell>
          <cell r="F3773">
            <v>40470</v>
          </cell>
          <cell r="G3773">
            <v>60946</v>
          </cell>
          <cell r="H3773">
            <v>1.37</v>
          </cell>
          <cell r="I3773">
            <v>43465</v>
          </cell>
        </row>
        <row r="3774">
          <cell r="A3774" t="str">
            <v>FORMALITE F-8 - UNICOLOR BLANCO</v>
          </cell>
          <cell r="B3774">
            <v>896</v>
          </cell>
          <cell r="C3774" t="str">
            <v>UNI</v>
          </cell>
          <cell r="D3774">
            <v>144601</v>
          </cell>
          <cell r="E3774" t="str">
            <v>POSTFORM</v>
          </cell>
          <cell r="F3774">
            <v>40470</v>
          </cell>
          <cell r="G3774">
            <v>105548</v>
          </cell>
          <cell r="H3774">
            <v>1.37</v>
          </cell>
          <cell r="I3774">
            <v>43465</v>
          </cell>
        </row>
        <row r="3775">
          <cell r="A3775" t="str">
            <v>FORMALITE TEXTURADO F-6</v>
          </cell>
          <cell r="B3775">
            <v>897</v>
          </cell>
          <cell r="C3775" t="str">
            <v>UNI</v>
          </cell>
          <cell r="D3775">
            <v>83496</v>
          </cell>
          <cell r="E3775" t="str">
            <v>2109-Posfor</v>
          </cell>
          <cell r="F3775">
            <v>40470</v>
          </cell>
          <cell r="G3775">
            <v>60946</v>
          </cell>
          <cell r="H3775">
            <v>1.37</v>
          </cell>
          <cell r="I3775">
            <v>43465</v>
          </cell>
        </row>
        <row r="3776">
          <cell r="A3776" t="str">
            <v>FORMALITE TEXTURADO F-8 - COLOR</v>
          </cell>
          <cell r="B3776">
            <v>898</v>
          </cell>
          <cell r="C3776" t="str">
            <v>UNI</v>
          </cell>
          <cell r="D3776">
            <v>105427</v>
          </cell>
          <cell r="E3776" t="str">
            <v>Posformable</v>
          </cell>
          <cell r="F3776">
            <v>40470</v>
          </cell>
          <cell r="G3776">
            <v>76954</v>
          </cell>
          <cell r="H3776">
            <v>1.37</v>
          </cell>
          <cell r="I3776">
            <v>43465</v>
          </cell>
        </row>
        <row r="3777">
          <cell r="A3777" t="str">
            <v>FORMAPLAC NORMAL 2.44x1.22 18mm</v>
          </cell>
          <cell r="B3777">
            <v>2069</v>
          </cell>
          <cell r="C3777" t="str">
            <v>UNI</v>
          </cell>
          <cell r="D3777">
            <v>168455</v>
          </cell>
          <cell r="E3777" t="str">
            <v>Lamina</v>
          </cell>
          <cell r="F3777">
            <v>40470</v>
          </cell>
          <cell r="G3777">
            <v>122960</v>
          </cell>
          <cell r="H3777">
            <v>1.37</v>
          </cell>
          <cell r="I3777">
            <v>43465</v>
          </cell>
        </row>
        <row r="3778">
          <cell r="A3778" t="str">
            <v>FORMAPLAC NORMAL 2.44x1.22 9mm</v>
          </cell>
          <cell r="B3778">
            <v>512</v>
          </cell>
          <cell r="C3778" t="str">
            <v>UNI</v>
          </cell>
          <cell r="D3778">
            <v>92174</v>
          </cell>
          <cell r="E3778" t="str">
            <v>Lamina</v>
          </cell>
          <cell r="F3778">
            <v>40470</v>
          </cell>
          <cell r="G3778">
            <v>67280</v>
          </cell>
          <cell r="H3778">
            <v>1.37</v>
          </cell>
          <cell r="I3778">
            <v>43465</v>
          </cell>
        </row>
        <row r="3779">
          <cell r="A3779" t="str">
            <v>FORMON 5/8" STANLEY</v>
          </cell>
          <cell r="B3779">
            <v>496</v>
          </cell>
          <cell r="C3779" t="str">
            <v>UNI</v>
          </cell>
          <cell r="D3779">
            <v>35376</v>
          </cell>
          <cell r="E3779">
            <v>490306</v>
          </cell>
          <cell r="F3779">
            <v>40802</v>
          </cell>
          <cell r="G3779">
            <v>26400</v>
          </cell>
          <cell r="H3779">
            <v>1.34</v>
          </cell>
          <cell r="I3779">
            <v>43465</v>
          </cell>
        </row>
        <row r="3780">
          <cell r="A3780" t="str">
            <v>FOSFORO TOTAL</v>
          </cell>
          <cell r="B3780">
            <v>105502</v>
          </cell>
          <cell r="C3780" t="str">
            <v>UNI</v>
          </cell>
          <cell r="D3780">
            <v>20754</v>
          </cell>
          <cell r="E3780">
            <v>0</v>
          </cell>
          <cell r="F3780">
            <v>42810</v>
          </cell>
          <cell r="G3780">
            <v>19040</v>
          </cell>
          <cell r="H3780">
            <v>1.0900000000000001</v>
          </cell>
          <cell r="I3780">
            <v>43465</v>
          </cell>
        </row>
        <row r="3781">
          <cell r="A3781" t="str">
            <v>FosoAguaPrefab.SaltoPistaAtletismo(Sum+Inst)I</v>
          </cell>
          <cell r="B3781">
            <v>105982</v>
          </cell>
          <cell r="C3781" t="str">
            <v>UNI</v>
          </cell>
          <cell r="D3781">
            <v>40222426</v>
          </cell>
          <cell r="E3781">
            <v>0</v>
          </cell>
          <cell r="F3781">
            <v>42829</v>
          </cell>
          <cell r="G3781">
            <v>36901308</v>
          </cell>
          <cell r="H3781">
            <v>1.0900000000000001</v>
          </cell>
          <cell r="I3781">
            <v>43465</v>
          </cell>
        </row>
        <row r="3782">
          <cell r="A3782" t="str">
            <v>Fotocelda 1000 W - incluye base</v>
          </cell>
          <cell r="B3782">
            <v>100490</v>
          </cell>
          <cell r="C3782" t="str">
            <v>UNI</v>
          </cell>
          <cell r="D3782">
            <v>13834</v>
          </cell>
          <cell r="E3782">
            <v>0</v>
          </cell>
          <cell r="F3782">
            <v>43213</v>
          </cell>
          <cell r="G3782">
            <v>13175</v>
          </cell>
          <cell r="H3782">
            <v>1.05</v>
          </cell>
          <cell r="I3782">
            <v>43465</v>
          </cell>
        </row>
        <row r="3783">
          <cell r="A3783" t="str">
            <v>FOTOCELDA 1000 W 208 V 5 PINES</v>
          </cell>
          <cell r="B3783">
            <v>106672</v>
          </cell>
          <cell r="C3783" t="str">
            <v>UNI</v>
          </cell>
          <cell r="D3783">
            <v>13897</v>
          </cell>
          <cell r="E3783">
            <v>0</v>
          </cell>
          <cell r="F3783">
            <v>43185</v>
          </cell>
          <cell r="G3783">
            <v>13235.5</v>
          </cell>
          <cell r="H3783">
            <v>1.05</v>
          </cell>
          <cell r="I3783">
            <v>43465</v>
          </cell>
        </row>
        <row r="3784">
          <cell r="A3784" t="str">
            <v>Fotocelda electrónica 1000 W 1800 V</v>
          </cell>
          <cell r="B3784">
            <v>105958</v>
          </cell>
          <cell r="C3784" t="str">
            <v>UNI</v>
          </cell>
          <cell r="D3784">
            <v>13834</v>
          </cell>
          <cell r="E3784">
            <v>0</v>
          </cell>
          <cell r="F3784">
            <v>43244</v>
          </cell>
          <cell r="G3784">
            <v>13175</v>
          </cell>
          <cell r="H3784">
            <v>1.05</v>
          </cell>
          <cell r="I3784">
            <v>43465</v>
          </cell>
        </row>
        <row r="3785">
          <cell r="A3785" t="str">
            <v>FOTOCONTROL</v>
          </cell>
          <cell r="B3785">
            <v>104384</v>
          </cell>
          <cell r="C3785" t="str">
            <v>UNI</v>
          </cell>
          <cell r="D3785">
            <v>315000</v>
          </cell>
          <cell r="E3785">
            <v>0</v>
          </cell>
          <cell r="F3785">
            <v>43278</v>
          </cell>
          <cell r="G3785">
            <v>300000</v>
          </cell>
          <cell r="H3785">
            <v>1.05</v>
          </cell>
          <cell r="I3785">
            <v>43465</v>
          </cell>
        </row>
        <row r="3786">
          <cell r="A3786" t="str">
            <v>FREIDORA A GAS</v>
          </cell>
          <cell r="B3786">
            <v>3657</v>
          </cell>
          <cell r="C3786" t="str">
            <v>UNI</v>
          </cell>
          <cell r="D3786">
            <v>1679357</v>
          </cell>
          <cell r="E3786">
            <v>0</v>
          </cell>
          <cell r="F3786">
            <v>39659</v>
          </cell>
          <cell r="G3786">
            <v>1142420</v>
          </cell>
          <cell r="H3786">
            <v>1.47</v>
          </cell>
          <cell r="I3786">
            <v>43465</v>
          </cell>
        </row>
        <row r="3787">
          <cell r="A3787" t="str">
            <v>FRESCASA M.B.I. S/inst. Fglas</v>
          </cell>
          <cell r="B3787">
            <v>3043</v>
          </cell>
          <cell r="C3787" t="str">
            <v>M2</v>
          </cell>
          <cell r="D3787">
            <v>24660</v>
          </cell>
          <cell r="E3787">
            <v>24500</v>
          </cell>
          <cell r="F3787">
            <v>40337</v>
          </cell>
          <cell r="G3787">
            <v>18000</v>
          </cell>
          <cell r="H3787">
            <v>1.37</v>
          </cell>
          <cell r="I3787">
            <v>43465</v>
          </cell>
        </row>
        <row r="3788">
          <cell r="A3788" t="str">
            <v>FRESCASA Suministro Fglas</v>
          </cell>
          <cell r="B3788">
            <v>3042</v>
          </cell>
          <cell r="C3788" t="str">
            <v>M2</v>
          </cell>
          <cell r="D3788">
            <v>8138</v>
          </cell>
          <cell r="E3788">
            <v>24200</v>
          </cell>
          <cell r="F3788">
            <v>43062</v>
          </cell>
          <cell r="G3788">
            <v>7466</v>
          </cell>
          <cell r="H3788">
            <v>1.0900000000000001</v>
          </cell>
          <cell r="I3788">
            <v>43465</v>
          </cell>
        </row>
        <row r="3789">
          <cell r="A3789" t="str">
            <v>FULMINANTE DE FIJACIÓN</v>
          </cell>
          <cell r="B3789">
            <v>103054</v>
          </cell>
          <cell r="C3789" t="str">
            <v>UNI</v>
          </cell>
          <cell r="D3789">
            <v>259</v>
          </cell>
          <cell r="E3789">
            <v>0</v>
          </cell>
          <cell r="F3789">
            <v>40388</v>
          </cell>
          <cell r="G3789">
            <v>189</v>
          </cell>
          <cell r="H3789">
            <v>1.37</v>
          </cell>
          <cell r="I3789">
            <v>43465</v>
          </cell>
        </row>
        <row r="3790">
          <cell r="A3790" t="str">
            <v>FULMINANTES CAL.22 ALTA VEL MORADO</v>
          </cell>
          <cell r="B3790">
            <v>4044</v>
          </cell>
          <cell r="C3790" t="str">
            <v>UNI</v>
          </cell>
          <cell r="D3790">
            <v>206</v>
          </cell>
          <cell r="E3790" t="str">
            <v>22LRSC6</v>
          </cell>
          <cell r="F3790">
            <v>40429</v>
          </cell>
          <cell r="G3790">
            <v>150</v>
          </cell>
          <cell r="H3790">
            <v>1.37</v>
          </cell>
          <cell r="I3790">
            <v>43465</v>
          </cell>
        </row>
        <row r="3791">
          <cell r="A3791" t="str">
            <v>Fumigación de Insectos y Desinfección (1servicio)</v>
          </cell>
          <cell r="B3791">
            <v>100958</v>
          </cell>
          <cell r="C3791" t="str">
            <v>UNI</v>
          </cell>
          <cell r="D3791">
            <v>110970</v>
          </cell>
          <cell r="E3791">
            <v>0</v>
          </cell>
          <cell r="F3791">
            <v>40493</v>
          </cell>
          <cell r="G3791">
            <v>81000</v>
          </cell>
          <cell r="H3791">
            <v>1.37</v>
          </cell>
          <cell r="I3791">
            <v>43465</v>
          </cell>
        </row>
        <row r="3792">
          <cell r="A3792" t="str">
            <v>Fumigación de Insectos y Desinfección (1servicio)</v>
          </cell>
          <cell r="B3792">
            <v>102251</v>
          </cell>
          <cell r="C3792" t="str">
            <v>UNI</v>
          </cell>
          <cell r="D3792">
            <v>588000</v>
          </cell>
          <cell r="E3792">
            <v>0</v>
          </cell>
          <cell r="F3792">
            <v>39561</v>
          </cell>
          <cell r="G3792">
            <v>400000</v>
          </cell>
          <cell r="H3792">
            <v>1.47</v>
          </cell>
          <cell r="I3792">
            <v>43465</v>
          </cell>
        </row>
        <row r="3793">
          <cell r="A3793" t="str">
            <v>FUMIGADORA DE ESPALDA</v>
          </cell>
          <cell r="B3793">
            <v>102253</v>
          </cell>
          <cell r="C3793" t="str">
            <v>DD</v>
          </cell>
          <cell r="D3793">
            <v>3276</v>
          </cell>
          <cell r="E3793">
            <v>0</v>
          </cell>
          <cell r="F3793">
            <v>43300</v>
          </cell>
          <cell r="G3793">
            <v>3120</v>
          </cell>
          <cell r="H3793">
            <v>1.05</v>
          </cell>
          <cell r="I3793">
            <v>43465</v>
          </cell>
        </row>
        <row r="3794">
          <cell r="A3794" t="str">
            <v>FUNDENTE</v>
          </cell>
          <cell r="B3794">
            <v>3811</v>
          </cell>
          <cell r="C3794" t="str">
            <v>Lbs</v>
          </cell>
          <cell r="D3794">
            <v>13115</v>
          </cell>
          <cell r="E3794" t="str">
            <v>16 Onzas</v>
          </cell>
          <cell r="F3794">
            <v>43271</v>
          </cell>
          <cell r="G3794">
            <v>12490</v>
          </cell>
          <cell r="H3794">
            <v>1.05</v>
          </cell>
          <cell r="I3794">
            <v>43465</v>
          </cell>
        </row>
        <row r="3795">
          <cell r="A3795" t="str">
            <v>Fungicida Fulgitox**</v>
          </cell>
          <cell r="B3795">
            <v>102621</v>
          </cell>
          <cell r="C3795" t="str">
            <v>lt</v>
          </cell>
          <cell r="D3795">
            <v>31360</v>
          </cell>
          <cell r="E3795">
            <v>0</v>
          </cell>
          <cell r="F3795">
            <v>43179</v>
          </cell>
          <cell r="G3795">
            <v>29867</v>
          </cell>
          <cell r="H3795">
            <v>1.05</v>
          </cell>
          <cell r="I3795">
            <v>43465</v>
          </cell>
        </row>
        <row r="3796">
          <cell r="A3796" t="str">
            <v>FUSIBLE DUAL 5.2 15 KV</v>
          </cell>
          <cell r="B3796">
            <v>105007</v>
          </cell>
          <cell r="C3796" t="str">
            <v>UNI</v>
          </cell>
          <cell r="D3796">
            <v>11511</v>
          </cell>
          <cell r="E3796">
            <v>0</v>
          </cell>
          <cell r="F3796">
            <v>43173</v>
          </cell>
          <cell r="G3796">
            <v>10963</v>
          </cell>
          <cell r="H3796">
            <v>1.05</v>
          </cell>
          <cell r="I3796">
            <v>43465</v>
          </cell>
        </row>
        <row r="3797">
          <cell r="A3797" t="str">
            <v>Fusible NH con soporte</v>
          </cell>
          <cell r="B3797">
            <v>101532</v>
          </cell>
          <cell r="C3797" t="str">
            <v>UNI</v>
          </cell>
          <cell r="D3797">
            <v>536677</v>
          </cell>
          <cell r="E3797">
            <v>0</v>
          </cell>
          <cell r="F3797">
            <v>40429</v>
          </cell>
          <cell r="G3797">
            <v>391735</v>
          </cell>
          <cell r="H3797">
            <v>1.37</v>
          </cell>
          <cell r="I3797">
            <v>43465</v>
          </cell>
        </row>
        <row r="3798">
          <cell r="A3798" t="str">
            <v>Fusibles (3) tipo HH de 25 A</v>
          </cell>
          <cell r="B3798">
            <v>101601</v>
          </cell>
          <cell r="C3798" t="str">
            <v>JGO</v>
          </cell>
          <cell r="D3798">
            <v>164028</v>
          </cell>
          <cell r="E3798">
            <v>0</v>
          </cell>
          <cell r="F3798">
            <v>43171</v>
          </cell>
          <cell r="G3798">
            <v>156217</v>
          </cell>
          <cell r="H3798">
            <v>1.05</v>
          </cell>
          <cell r="I3798">
            <v>43465</v>
          </cell>
        </row>
        <row r="3799">
          <cell r="A3799" t="str">
            <v>FUSION DE CONECTORES</v>
          </cell>
          <cell r="B3799">
            <v>104031</v>
          </cell>
          <cell r="C3799" t="str">
            <v>UNI</v>
          </cell>
          <cell r="D3799">
            <v>79060</v>
          </cell>
          <cell r="E3799">
            <v>0</v>
          </cell>
          <cell r="F3799">
            <v>40641</v>
          </cell>
          <cell r="G3799">
            <v>59000</v>
          </cell>
          <cell r="H3799">
            <v>1.34</v>
          </cell>
          <cell r="I3799">
            <v>43465</v>
          </cell>
        </row>
        <row r="3800">
          <cell r="A3800" t="str">
            <v>Gabin. metál. para barraj, tot 3x50A y 5 interrupt</v>
          </cell>
          <cell r="B3800">
            <v>101597</v>
          </cell>
          <cell r="C3800" t="str">
            <v>UNI</v>
          </cell>
          <cell r="D3800">
            <v>1942660</v>
          </cell>
          <cell r="E3800" t="str">
            <v>TWC-12M</v>
          </cell>
          <cell r="F3800">
            <v>40429</v>
          </cell>
          <cell r="G3800">
            <v>1418000</v>
          </cell>
          <cell r="H3800">
            <v>1.37</v>
          </cell>
          <cell r="I3800">
            <v>43465</v>
          </cell>
        </row>
        <row r="3801">
          <cell r="A3801" t="str">
            <v>GABINETE .600 x.400 x 2.50</v>
          </cell>
          <cell r="B3801">
            <v>3518</v>
          </cell>
          <cell r="C3801" t="str">
            <v>UNI</v>
          </cell>
          <cell r="D3801">
            <v>202757</v>
          </cell>
          <cell r="E3801">
            <v>0</v>
          </cell>
          <cell r="F3801">
            <v>42857</v>
          </cell>
          <cell r="G3801">
            <v>186016.04</v>
          </cell>
          <cell r="H3801">
            <v>1.0900000000000001</v>
          </cell>
          <cell r="I3801">
            <v>43465</v>
          </cell>
        </row>
        <row r="3802">
          <cell r="A3802" t="str">
            <v>GABINETE 200</v>
          </cell>
          <cell r="B3802">
            <v>104833</v>
          </cell>
          <cell r="C3802" t="str">
            <v>UNI</v>
          </cell>
          <cell r="D3802">
            <v>717666</v>
          </cell>
          <cell r="E3802">
            <v>0</v>
          </cell>
          <cell r="F3802">
            <v>42857</v>
          </cell>
          <cell r="G3802">
            <v>658409.53</v>
          </cell>
          <cell r="H3802">
            <v>1.0900000000000001</v>
          </cell>
          <cell r="I3802">
            <v>43465</v>
          </cell>
        </row>
        <row r="3803">
          <cell r="A3803" t="str">
            <v>Gabinete autosoportado equipado con equipos</v>
          </cell>
          <cell r="B3803">
            <v>101576</v>
          </cell>
          <cell r="C3803" t="str">
            <v>UNI</v>
          </cell>
          <cell r="D3803">
            <v>18712830</v>
          </cell>
          <cell r="E3803">
            <v>0</v>
          </cell>
          <cell r="F3803">
            <v>40429</v>
          </cell>
          <cell r="G3803">
            <v>13659000</v>
          </cell>
          <cell r="H3803">
            <v>1.37</v>
          </cell>
          <cell r="I3803">
            <v>43465</v>
          </cell>
        </row>
        <row r="3804">
          <cell r="A3804" t="str">
            <v>GABINETE CONTRA INCENDIO</v>
          </cell>
          <cell r="B3804">
            <v>104327</v>
          </cell>
          <cell r="C3804" t="str">
            <v>UNI</v>
          </cell>
          <cell r="D3804">
            <v>651144</v>
          </cell>
          <cell r="E3804">
            <v>0</v>
          </cell>
          <cell r="F3804">
            <v>42857</v>
          </cell>
          <cell r="G3804">
            <v>597380</v>
          </cell>
          <cell r="H3804">
            <v>1.0900000000000001</v>
          </cell>
          <cell r="I3804">
            <v>43465</v>
          </cell>
        </row>
        <row r="3805">
          <cell r="A3805" t="str">
            <v>GABINETE CONTRA INCENDIO TIPO3</v>
          </cell>
          <cell r="B3805">
            <v>103446</v>
          </cell>
          <cell r="C3805" t="str">
            <v>UNI</v>
          </cell>
          <cell r="D3805">
            <v>1062912</v>
          </cell>
          <cell r="E3805">
            <v>0</v>
          </cell>
          <cell r="F3805">
            <v>43279</v>
          </cell>
          <cell r="G3805">
            <v>1012297</v>
          </cell>
          <cell r="H3805">
            <v>1.05</v>
          </cell>
          <cell r="I3805">
            <v>43465</v>
          </cell>
        </row>
        <row r="3806">
          <cell r="A3806" t="str">
            <v>GABINETE CONTRAINCENDIO TIPO</v>
          </cell>
          <cell r="B3806">
            <v>106280</v>
          </cell>
          <cell r="C3806" t="str">
            <v>UNI</v>
          </cell>
          <cell r="D3806">
            <v>693894</v>
          </cell>
          <cell r="E3806">
            <v>0</v>
          </cell>
          <cell r="F3806">
            <v>43372</v>
          </cell>
          <cell r="G3806">
            <v>660851</v>
          </cell>
          <cell r="H3806">
            <v>1.05</v>
          </cell>
          <cell r="I3806">
            <v>43465</v>
          </cell>
        </row>
        <row r="3807">
          <cell r="A3807" t="str">
            <v>GABINETE IP-65 (1.0X0.8X0.30M)</v>
          </cell>
          <cell r="B3807">
            <v>104108</v>
          </cell>
          <cell r="C3807" t="str">
            <v>UNI</v>
          </cell>
          <cell r="D3807">
            <v>820826</v>
          </cell>
          <cell r="E3807">
            <v>0</v>
          </cell>
          <cell r="F3807">
            <v>42828</v>
          </cell>
          <cell r="G3807">
            <v>753051</v>
          </cell>
          <cell r="H3807">
            <v>1.0900000000000001</v>
          </cell>
          <cell r="I3807">
            <v>43465</v>
          </cell>
        </row>
        <row r="3808">
          <cell r="A3808" t="str">
            <v>Gabinete met instrumentos proteccion.(Fon)NO</v>
          </cell>
          <cell r="B3808">
            <v>101530</v>
          </cell>
          <cell r="C3808" t="str">
            <v>UNI</v>
          </cell>
          <cell r="D3808">
            <v>9590000</v>
          </cell>
          <cell r="E3808">
            <v>0</v>
          </cell>
          <cell r="F3808">
            <v>40436</v>
          </cell>
          <cell r="G3808">
            <v>7000000</v>
          </cell>
          <cell r="H3808">
            <v>1.37</v>
          </cell>
          <cell r="I3808">
            <v>43465</v>
          </cell>
        </row>
        <row r="3809">
          <cell r="A3809" t="str">
            <v>GABINETE MET. 0,60MX0,60MX0,80 +multitoma</v>
          </cell>
          <cell r="B3809">
            <v>104383</v>
          </cell>
          <cell r="C3809" t="str">
            <v>UNI</v>
          </cell>
          <cell r="D3809">
            <v>439051</v>
          </cell>
          <cell r="E3809">
            <v>0</v>
          </cell>
          <cell r="F3809">
            <v>43214</v>
          </cell>
          <cell r="G3809">
            <v>418144</v>
          </cell>
          <cell r="H3809">
            <v>1.05</v>
          </cell>
          <cell r="I3809">
            <v>43465</v>
          </cell>
        </row>
        <row r="3810">
          <cell r="A3810" t="str">
            <v>Gabinete metál. según CODENSA CS 503-1,CS</v>
          </cell>
          <cell r="B3810">
            <v>101598</v>
          </cell>
          <cell r="C3810" t="str">
            <v>UNI</v>
          </cell>
          <cell r="D3810">
            <v>8598120</v>
          </cell>
          <cell r="E3810" t="str">
            <v>TWC-12M</v>
          </cell>
          <cell r="F3810">
            <v>40429</v>
          </cell>
          <cell r="G3810">
            <v>6276000</v>
          </cell>
          <cell r="H3810">
            <v>1.37</v>
          </cell>
          <cell r="I3810">
            <v>43465</v>
          </cell>
        </row>
        <row r="3811">
          <cell r="A3811" t="str">
            <v>Gabinete metálico 2x1,5x0,6 equipado (Fontanar)</v>
          </cell>
          <cell r="B3811">
            <v>101675</v>
          </cell>
          <cell r="C3811" t="str">
            <v>UNI</v>
          </cell>
          <cell r="D3811">
            <v>18198906</v>
          </cell>
          <cell r="E3811" t="str">
            <v>TWC-12M</v>
          </cell>
          <cell r="F3811">
            <v>40436</v>
          </cell>
          <cell r="G3811">
            <v>13283873</v>
          </cell>
          <cell r="H3811">
            <v>1.37</v>
          </cell>
          <cell r="I3811">
            <v>43465</v>
          </cell>
        </row>
        <row r="3812">
          <cell r="A3812" t="str">
            <v>Gabinete metálico CODENSA CS503 y CS505(NO</v>
          </cell>
          <cell r="B3812">
            <v>101603</v>
          </cell>
          <cell r="C3812" t="str">
            <v>UNI</v>
          </cell>
          <cell r="D3812">
            <v>8068492</v>
          </cell>
          <cell r="E3812" t="str">
            <v>TWC-12M</v>
          </cell>
          <cell r="F3812">
            <v>40436</v>
          </cell>
          <cell r="G3812">
            <v>5889410</v>
          </cell>
          <cell r="H3812">
            <v>1.37</v>
          </cell>
          <cell r="I3812">
            <v>43465</v>
          </cell>
        </row>
        <row r="3813">
          <cell r="A3813" t="str">
            <v>Gabinete metálico con barraje 1500A y Tot</v>
          </cell>
          <cell r="B3813">
            <v>101571</v>
          </cell>
          <cell r="C3813" t="str">
            <v>UNI</v>
          </cell>
          <cell r="D3813">
            <v>14500902</v>
          </cell>
          <cell r="E3813" t="str">
            <v>TWC-12M</v>
          </cell>
          <cell r="F3813">
            <v>40409</v>
          </cell>
          <cell r="G3813">
            <v>10584600</v>
          </cell>
          <cell r="H3813">
            <v>1.37</v>
          </cell>
          <cell r="I3813">
            <v>43465</v>
          </cell>
        </row>
        <row r="3814">
          <cell r="A3814" t="str">
            <v>Gabinete metálico para barraj y tot 3x50Amp</v>
          </cell>
          <cell r="B3814">
            <v>101595</v>
          </cell>
          <cell r="C3814" t="str">
            <v>UNI</v>
          </cell>
          <cell r="D3814">
            <v>2334480</v>
          </cell>
          <cell r="E3814" t="str">
            <v>TWC-12M</v>
          </cell>
          <cell r="F3814">
            <v>40436</v>
          </cell>
          <cell r="G3814">
            <v>1704000</v>
          </cell>
          <cell r="H3814">
            <v>1.37</v>
          </cell>
          <cell r="I3814">
            <v>43465</v>
          </cell>
        </row>
        <row r="3815">
          <cell r="A3815" t="str">
            <v>Gabinete metálico para barraj y tot 3x60Amp</v>
          </cell>
          <cell r="B3815">
            <v>101592</v>
          </cell>
          <cell r="C3815" t="str">
            <v>UNI</v>
          </cell>
          <cell r="D3815">
            <v>1918814</v>
          </cell>
          <cell r="E3815" t="str">
            <v>TWC-12M</v>
          </cell>
          <cell r="F3815">
            <v>43185</v>
          </cell>
          <cell r="G3815">
            <v>1827442</v>
          </cell>
          <cell r="H3815">
            <v>1.05</v>
          </cell>
          <cell r="I3815">
            <v>43465</v>
          </cell>
        </row>
        <row r="3816">
          <cell r="A3816" t="str">
            <v>GABINETE TRANSFERENCIA</v>
          </cell>
          <cell r="B3816">
            <v>104958</v>
          </cell>
          <cell r="C3816" t="str">
            <v>UNI</v>
          </cell>
          <cell r="D3816">
            <v>5266915</v>
          </cell>
          <cell r="E3816">
            <v>0</v>
          </cell>
          <cell r="F3816">
            <v>42857</v>
          </cell>
          <cell r="G3816">
            <v>4832032</v>
          </cell>
          <cell r="H3816">
            <v>1.0900000000000001</v>
          </cell>
          <cell r="I3816">
            <v>43465</v>
          </cell>
        </row>
        <row r="3817">
          <cell r="A3817" t="str">
            <v>GABINETE WC PPAL 60x45</v>
          </cell>
          <cell r="B3817">
            <v>564</v>
          </cell>
          <cell r="C3817" t="str">
            <v>UNI</v>
          </cell>
          <cell r="D3817">
            <v>190704</v>
          </cell>
          <cell r="E3817" t="str">
            <v>LB-43</v>
          </cell>
          <cell r="F3817">
            <v>40401</v>
          </cell>
          <cell r="G3817">
            <v>139200</v>
          </cell>
          <cell r="H3817">
            <v>1.37</v>
          </cell>
          <cell r="I3817">
            <v>43465</v>
          </cell>
        </row>
        <row r="3818">
          <cell r="A3818" t="str">
            <v>GABINETE WC SERVICIO 60x40</v>
          </cell>
          <cell r="B3818">
            <v>565</v>
          </cell>
          <cell r="C3818" t="str">
            <v>UNI</v>
          </cell>
          <cell r="D3818">
            <v>190704</v>
          </cell>
          <cell r="E3818" t="str">
            <v>LB-16</v>
          </cell>
          <cell r="F3818">
            <v>40401</v>
          </cell>
          <cell r="G3818">
            <v>139200</v>
          </cell>
          <cell r="H3818">
            <v>1.37</v>
          </cell>
          <cell r="I3818">
            <v>43465</v>
          </cell>
        </row>
        <row r="3819">
          <cell r="A3819" t="str">
            <v>GABINETE.MET.1.20X0.60MLAM.CAL.22-PARA</v>
          </cell>
          <cell r="B3819">
            <v>104306</v>
          </cell>
          <cell r="C3819" t="str">
            <v>UNI</v>
          </cell>
          <cell r="D3819">
            <v>469875</v>
          </cell>
          <cell r="E3819">
            <v>0</v>
          </cell>
          <cell r="F3819">
            <v>43271</v>
          </cell>
          <cell r="G3819">
            <v>447500</v>
          </cell>
          <cell r="H3819">
            <v>1.05</v>
          </cell>
          <cell r="I3819">
            <v>43465</v>
          </cell>
        </row>
        <row r="3820">
          <cell r="A3820" t="str">
            <v>Gabinete+Seccionador .tripol+Fusibles</v>
          </cell>
          <cell r="B3820">
            <v>105119</v>
          </cell>
          <cell r="C3820" t="str">
            <v>UNI</v>
          </cell>
          <cell r="D3820">
            <v>9577096</v>
          </cell>
          <cell r="E3820">
            <v>0</v>
          </cell>
          <cell r="F3820">
            <v>43266</v>
          </cell>
          <cell r="G3820">
            <v>9121044</v>
          </cell>
          <cell r="H3820">
            <v>1.05</v>
          </cell>
          <cell r="I3820">
            <v>43465</v>
          </cell>
        </row>
        <row r="3821">
          <cell r="A3821" t="str">
            <v>GabineteAceroImport.Toallas de</v>
          </cell>
          <cell r="B3821">
            <v>104309</v>
          </cell>
          <cell r="C3821" t="str">
            <v>UNI</v>
          </cell>
          <cell r="D3821">
            <v>196040</v>
          </cell>
          <cell r="E3821">
            <v>0</v>
          </cell>
          <cell r="F3821">
            <v>40952</v>
          </cell>
          <cell r="G3821">
            <v>150800</v>
          </cell>
          <cell r="H3821">
            <v>1.3</v>
          </cell>
          <cell r="I3821">
            <v>43465</v>
          </cell>
        </row>
        <row r="3822">
          <cell r="A3822" t="str">
            <v>GAFAS DE SEGURIDAD – LENTE CLARO</v>
          </cell>
          <cell r="B3822">
            <v>106483</v>
          </cell>
          <cell r="C3822" t="str">
            <v>UNI</v>
          </cell>
          <cell r="D3822">
            <v>3597</v>
          </cell>
          <cell r="E3822">
            <v>0</v>
          </cell>
          <cell r="F3822">
            <v>43182</v>
          </cell>
          <cell r="G3822">
            <v>3426</v>
          </cell>
          <cell r="H3822">
            <v>1.05</v>
          </cell>
          <cell r="I3822">
            <v>43465</v>
          </cell>
        </row>
        <row r="3823">
          <cell r="A3823" t="str">
            <v>GANCHO DE 1/4"x140 GA-14 ACESCO</v>
          </cell>
          <cell r="B3823">
            <v>3954</v>
          </cell>
          <cell r="C3823" t="str">
            <v>ML</v>
          </cell>
          <cell r="D3823">
            <v>6165</v>
          </cell>
          <cell r="E3823">
            <v>0</v>
          </cell>
          <cell r="F3823">
            <v>40354</v>
          </cell>
          <cell r="G3823">
            <v>4500</v>
          </cell>
          <cell r="H3823">
            <v>1.37</v>
          </cell>
          <cell r="I3823">
            <v>43465</v>
          </cell>
        </row>
        <row r="3824">
          <cell r="A3824" t="str">
            <v>GANCHO DE 3/16"x60 GA-6 ACESCO</v>
          </cell>
          <cell r="B3824">
            <v>3953</v>
          </cell>
          <cell r="C3824" t="str">
            <v>ML</v>
          </cell>
          <cell r="D3824">
            <v>6165</v>
          </cell>
          <cell r="E3824">
            <v>0</v>
          </cell>
          <cell r="F3824">
            <v>40354</v>
          </cell>
          <cell r="G3824">
            <v>4500</v>
          </cell>
          <cell r="H3824">
            <v>1.37</v>
          </cell>
          <cell r="I3824">
            <v>43465</v>
          </cell>
        </row>
        <row r="3825">
          <cell r="A3825" t="str">
            <v>Gancho de Salvamento Metalico con Tubo</v>
          </cell>
          <cell r="B3825">
            <v>107101</v>
          </cell>
          <cell r="C3825" t="str">
            <v>UNI</v>
          </cell>
          <cell r="D3825">
            <v>74345</v>
          </cell>
          <cell r="E3825">
            <v>0</v>
          </cell>
          <cell r="F3825">
            <v>43395</v>
          </cell>
          <cell r="G3825">
            <v>70805</v>
          </cell>
          <cell r="H3825">
            <v>1.05</v>
          </cell>
          <cell r="I3825">
            <v>43465</v>
          </cell>
        </row>
        <row r="3826">
          <cell r="A3826" t="str">
            <v>GANCHO EN ALUMINIO PARA TEJA</v>
          </cell>
          <cell r="B3826">
            <v>103545</v>
          </cell>
          <cell r="C3826" t="str">
            <v>UNI</v>
          </cell>
          <cell r="D3826">
            <v>822</v>
          </cell>
          <cell r="E3826">
            <v>0</v>
          </cell>
          <cell r="F3826">
            <v>40519</v>
          </cell>
          <cell r="G3826">
            <v>600</v>
          </cell>
          <cell r="H3826">
            <v>1.37</v>
          </cell>
          <cell r="I3826">
            <v>43465</v>
          </cell>
        </row>
        <row r="3827">
          <cell r="A3827" t="str">
            <v>GANCHO PARA CANALETA 90</v>
          </cell>
          <cell r="B3827">
            <v>103570</v>
          </cell>
          <cell r="C3827" t="str">
            <v>UNI</v>
          </cell>
          <cell r="D3827">
            <v>5918</v>
          </cell>
          <cell r="E3827">
            <v>0</v>
          </cell>
          <cell r="F3827">
            <v>40526</v>
          </cell>
          <cell r="G3827">
            <v>4320</v>
          </cell>
          <cell r="H3827">
            <v>1.37</v>
          </cell>
          <cell r="I3827">
            <v>43465</v>
          </cell>
        </row>
        <row r="3828">
          <cell r="A3828" t="str">
            <v>GANCHO PLACA Ond.150mm FIBROCEMENTO</v>
          </cell>
          <cell r="B3828">
            <v>215</v>
          </cell>
          <cell r="C3828" t="str">
            <v>UNI</v>
          </cell>
          <cell r="D3828">
            <v>494</v>
          </cell>
          <cell r="E3828">
            <v>0</v>
          </cell>
          <cell r="F3828">
            <v>43166</v>
          </cell>
          <cell r="G3828">
            <v>470</v>
          </cell>
          <cell r="H3828">
            <v>1.05</v>
          </cell>
          <cell r="I3828">
            <v>43465</v>
          </cell>
        </row>
        <row r="3829">
          <cell r="A3829" t="str">
            <v>GANCHOS METALICOS</v>
          </cell>
          <cell r="B3829">
            <v>105533</v>
          </cell>
          <cell r="C3829" t="str">
            <v>UNI</v>
          </cell>
          <cell r="D3829">
            <v>149848</v>
          </cell>
          <cell r="E3829">
            <v>0</v>
          </cell>
          <cell r="F3829">
            <v>42872</v>
          </cell>
          <cell r="G3829">
            <v>137475</v>
          </cell>
          <cell r="H3829">
            <v>1.0900000000000001</v>
          </cell>
          <cell r="I3829">
            <v>43465</v>
          </cell>
        </row>
        <row r="3830">
          <cell r="A3830" t="str">
            <v>GARGOLA 0.15X0.09X0.50M</v>
          </cell>
          <cell r="B3830">
            <v>103720</v>
          </cell>
          <cell r="C3830" t="str">
            <v>UNI</v>
          </cell>
          <cell r="D3830">
            <v>40870</v>
          </cell>
          <cell r="E3830">
            <v>0</v>
          </cell>
          <cell r="F3830">
            <v>40616</v>
          </cell>
          <cell r="G3830">
            <v>30500</v>
          </cell>
          <cell r="H3830">
            <v>1.34</v>
          </cell>
          <cell r="I3830">
            <v>43465</v>
          </cell>
        </row>
        <row r="3831">
          <cell r="A3831" t="str">
            <v>GAS E-1 Matricula serv+Conex</v>
          </cell>
          <cell r="B3831">
            <v>1561</v>
          </cell>
          <cell r="C3831" t="str">
            <v>UNI</v>
          </cell>
          <cell r="D3831">
            <v>644634</v>
          </cell>
          <cell r="E3831">
            <v>0</v>
          </cell>
          <cell r="F3831">
            <v>40491</v>
          </cell>
          <cell r="G3831">
            <v>470535.93</v>
          </cell>
          <cell r="H3831">
            <v>1.37</v>
          </cell>
          <cell r="I3831">
            <v>43465</v>
          </cell>
        </row>
        <row r="3832">
          <cell r="A3832" t="str">
            <v>GAS E-2 Matricula serv+Conex</v>
          </cell>
          <cell r="B3832">
            <v>1562</v>
          </cell>
          <cell r="C3832" t="str">
            <v>UNI</v>
          </cell>
          <cell r="D3832">
            <v>644634</v>
          </cell>
          <cell r="E3832">
            <v>0</v>
          </cell>
          <cell r="F3832">
            <v>40491</v>
          </cell>
          <cell r="G3832">
            <v>470535.93</v>
          </cell>
          <cell r="H3832">
            <v>1.37</v>
          </cell>
          <cell r="I3832">
            <v>43465</v>
          </cell>
        </row>
        <row r="3833">
          <cell r="A3833" t="str">
            <v>GAS E-3 Matricula serv+Conex</v>
          </cell>
          <cell r="B3833">
            <v>1563</v>
          </cell>
          <cell r="C3833" t="str">
            <v>UNI</v>
          </cell>
          <cell r="D3833">
            <v>644634</v>
          </cell>
          <cell r="E3833">
            <v>0</v>
          </cell>
          <cell r="F3833">
            <v>40491</v>
          </cell>
          <cell r="G3833">
            <v>470535.93</v>
          </cell>
          <cell r="H3833">
            <v>1.37</v>
          </cell>
          <cell r="I3833">
            <v>43465</v>
          </cell>
        </row>
        <row r="3834">
          <cell r="A3834" t="str">
            <v>GAS E-4 Matricula serv+Conex</v>
          </cell>
          <cell r="B3834">
            <v>1564</v>
          </cell>
          <cell r="C3834" t="str">
            <v>UNI</v>
          </cell>
          <cell r="D3834">
            <v>644634</v>
          </cell>
          <cell r="E3834">
            <v>0</v>
          </cell>
          <cell r="F3834">
            <v>40491</v>
          </cell>
          <cell r="G3834">
            <v>470535.93</v>
          </cell>
          <cell r="H3834">
            <v>1.37</v>
          </cell>
          <cell r="I3834">
            <v>43465</v>
          </cell>
        </row>
        <row r="3835">
          <cell r="A3835" t="str">
            <v>GAS E-5 Matricula serv+Conex</v>
          </cell>
          <cell r="B3835">
            <v>1565</v>
          </cell>
          <cell r="C3835" t="str">
            <v>UNI</v>
          </cell>
          <cell r="D3835">
            <v>644634</v>
          </cell>
          <cell r="E3835">
            <v>0</v>
          </cell>
          <cell r="F3835">
            <v>40491</v>
          </cell>
          <cell r="G3835">
            <v>470535.93</v>
          </cell>
          <cell r="H3835">
            <v>1.37</v>
          </cell>
          <cell r="I3835">
            <v>43465</v>
          </cell>
        </row>
        <row r="3836">
          <cell r="A3836" t="str">
            <v>GAS E-6 Matricula serv.+Conex</v>
          </cell>
          <cell r="B3836">
            <v>1566</v>
          </cell>
          <cell r="C3836" t="str">
            <v>UNI</v>
          </cell>
          <cell r="D3836">
            <v>644634</v>
          </cell>
          <cell r="E3836">
            <v>0</v>
          </cell>
          <cell r="F3836">
            <v>40491</v>
          </cell>
          <cell r="G3836">
            <v>470535.93</v>
          </cell>
          <cell r="H3836">
            <v>1.37</v>
          </cell>
          <cell r="I3836">
            <v>43465</v>
          </cell>
        </row>
        <row r="3837">
          <cell r="A3837" t="str">
            <v>GASES/QUIMICOS</v>
          </cell>
          <cell r="B3837">
            <v>318</v>
          </cell>
          <cell r="C3837">
            <v>0</v>
          </cell>
          <cell r="D3837" t="e">
            <v>#DIV/0!</v>
          </cell>
          <cell r="E3837">
            <v>0</v>
          </cell>
          <cell r="F3837">
            <v>0</v>
          </cell>
          <cell r="G3837">
            <v>0</v>
          </cell>
          <cell r="H3837" t="e">
            <v>#DIV/0!</v>
          </cell>
          <cell r="I3837">
            <v>43465</v>
          </cell>
        </row>
        <row r="3838">
          <cell r="A3838" t="str">
            <v>Gasolina **</v>
          </cell>
          <cell r="B3838">
            <v>100615</v>
          </cell>
          <cell r="C3838" t="str">
            <v>GLN</v>
          </cell>
          <cell r="D3838">
            <v>9494</v>
          </cell>
          <cell r="E3838">
            <v>0</v>
          </cell>
          <cell r="F3838">
            <v>43166</v>
          </cell>
          <cell r="G3838">
            <v>9042</v>
          </cell>
          <cell r="H3838">
            <v>1.05</v>
          </cell>
          <cell r="I3838">
            <v>43465</v>
          </cell>
        </row>
        <row r="3839">
          <cell r="A3839" t="str">
            <v>Gavión</v>
          </cell>
          <cell r="B3839">
            <v>103174</v>
          </cell>
          <cell r="C3839" t="str">
            <v>UNI</v>
          </cell>
          <cell r="D3839">
            <v>51216</v>
          </cell>
          <cell r="E3839">
            <v>0</v>
          </cell>
          <cell r="F3839">
            <v>42311</v>
          </cell>
          <cell r="G3839">
            <v>41980</v>
          </cell>
          <cell r="H3839">
            <v>1.22</v>
          </cell>
          <cell r="I3839">
            <v>43465</v>
          </cell>
        </row>
        <row r="3840">
          <cell r="A3840" t="str">
            <v>GavionRecubPVC(2*1*1)TriplTors.Cal13-H10x10S</v>
          </cell>
          <cell r="B3840">
            <v>102248</v>
          </cell>
          <cell r="C3840" t="str">
            <v>UNI</v>
          </cell>
          <cell r="D3840">
            <v>89250</v>
          </cell>
          <cell r="E3840" t="str">
            <v>10.6X.60X1.2</v>
          </cell>
          <cell r="F3840">
            <v>43251</v>
          </cell>
          <cell r="G3840">
            <v>85000</v>
          </cell>
          <cell r="H3840">
            <v>1.05</v>
          </cell>
          <cell r="I3840">
            <v>43465</v>
          </cell>
        </row>
        <row r="3841">
          <cell r="A3841" t="str">
            <v>GaviónRecubPVC(2x1x1m)TripTorsCal.13.H10x1</v>
          </cell>
          <cell r="B3841">
            <v>105698</v>
          </cell>
          <cell r="C3841" t="str">
            <v>UNI</v>
          </cell>
          <cell r="D3841">
            <v>89250</v>
          </cell>
          <cell r="E3841">
            <v>0</v>
          </cell>
          <cell r="F3841">
            <v>43249</v>
          </cell>
          <cell r="G3841">
            <v>85000</v>
          </cell>
          <cell r="H3841">
            <v>1.05</v>
          </cell>
          <cell r="I3841">
            <v>43465</v>
          </cell>
        </row>
        <row r="3842">
          <cell r="A3842" t="str">
            <v>GAVIÓNTRIP.TORS.CAL3MM(2X1X1)7.5X7.5GA</v>
          </cell>
          <cell r="B3842">
            <v>104877</v>
          </cell>
          <cell r="C3842" t="str">
            <v>UNI</v>
          </cell>
          <cell r="D3842">
            <v>155324</v>
          </cell>
          <cell r="E3842">
            <v>0</v>
          </cell>
          <cell r="F3842">
            <v>41241</v>
          </cell>
          <cell r="G3842">
            <v>119480</v>
          </cell>
          <cell r="H3842">
            <v>1.3</v>
          </cell>
          <cell r="I3842">
            <v>43465</v>
          </cell>
        </row>
        <row r="3843">
          <cell r="A3843" t="str">
            <v>Generador de tonos **</v>
          </cell>
          <cell r="B3843">
            <v>102998</v>
          </cell>
          <cell r="C3843" t="str">
            <v>UNI</v>
          </cell>
          <cell r="D3843">
            <v>440458</v>
          </cell>
          <cell r="E3843">
            <v>0</v>
          </cell>
          <cell r="F3843">
            <v>40802</v>
          </cell>
          <cell r="G3843">
            <v>328700</v>
          </cell>
          <cell r="H3843">
            <v>1.34</v>
          </cell>
          <cell r="I3843">
            <v>43465</v>
          </cell>
        </row>
        <row r="3844">
          <cell r="A3844" t="str">
            <v>GEOBIOTEX /ECOMATRIX- EMPRADIZACIÓN Y</v>
          </cell>
          <cell r="B3844">
            <v>100476</v>
          </cell>
          <cell r="C3844" t="str">
            <v>M2</v>
          </cell>
          <cell r="D3844">
            <v>3149</v>
          </cell>
          <cell r="E3844">
            <v>0</v>
          </cell>
          <cell r="F3844">
            <v>42796</v>
          </cell>
          <cell r="G3844">
            <v>2889</v>
          </cell>
          <cell r="H3844">
            <v>1.0900000000000001</v>
          </cell>
          <cell r="I3844">
            <v>43465</v>
          </cell>
        </row>
        <row r="3845">
          <cell r="A3845" t="str">
            <v>Geocelda Neoloy-356-120A-76ps</v>
          </cell>
          <cell r="B3845">
            <v>106715</v>
          </cell>
          <cell r="C3845" t="str">
            <v>M2</v>
          </cell>
          <cell r="D3845">
            <v>29877</v>
          </cell>
          <cell r="E3845">
            <v>0</v>
          </cell>
          <cell r="F3845">
            <v>43154</v>
          </cell>
          <cell r="G3845">
            <v>28454</v>
          </cell>
          <cell r="H3845">
            <v>1.05</v>
          </cell>
          <cell r="I3845">
            <v>43465</v>
          </cell>
        </row>
        <row r="3846">
          <cell r="A3846" t="str">
            <v>GEOCELDA NEOWEB (e=0.12m) A=2.50M</v>
          </cell>
          <cell r="B3846">
            <v>105087</v>
          </cell>
          <cell r="C3846" t="str">
            <v>M2</v>
          </cell>
          <cell r="D3846">
            <v>38458</v>
          </cell>
          <cell r="E3846">
            <v>0</v>
          </cell>
          <cell r="F3846">
            <v>43168</v>
          </cell>
          <cell r="G3846">
            <v>36627</v>
          </cell>
          <cell r="H3846">
            <v>1.05</v>
          </cell>
          <cell r="I3846">
            <v>43465</v>
          </cell>
        </row>
        <row r="3847">
          <cell r="A3847" t="str">
            <v>GEODREN CIRCULAR 100MMM H=2M</v>
          </cell>
          <cell r="B3847">
            <v>103305</v>
          </cell>
          <cell r="C3847" t="str">
            <v>ML</v>
          </cell>
          <cell r="D3847">
            <v>63288</v>
          </cell>
          <cell r="E3847">
            <v>0</v>
          </cell>
          <cell r="F3847">
            <v>43367</v>
          </cell>
          <cell r="G3847">
            <v>60274</v>
          </cell>
          <cell r="H3847">
            <v>1.05</v>
          </cell>
          <cell r="I3847">
            <v>43465</v>
          </cell>
        </row>
        <row r="3848">
          <cell r="A3848" t="str">
            <v>Geodren planar e= 5.0mm (goeText+geoRed)</v>
          </cell>
          <cell r="B3848">
            <v>100016</v>
          </cell>
          <cell r="C3848" t="str">
            <v>ML</v>
          </cell>
          <cell r="D3848">
            <v>23470</v>
          </cell>
          <cell r="E3848">
            <v>2063859207</v>
          </cell>
          <cell r="F3848">
            <v>43241</v>
          </cell>
          <cell r="G3848">
            <v>22352</v>
          </cell>
          <cell r="H3848">
            <v>1.05</v>
          </cell>
          <cell r="I3848">
            <v>43465</v>
          </cell>
        </row>
        <row r="3849">
          <cell r="A3849" t="str">
            <v>Geodren planar e= 5.0mm (goeText+geoRed)</v>
          </cell>
          <cell r="B3849">
            <v>100675</v>
          </cell>
          <cell r="C3849" t="str">
            <v>ML</v>
          </cell>
          <cell r="D3849">
            <v>45355</v>
          </cell>
          <cell r="E3849">
            <v>2063859207</v>
          </cell>
          <cell r="F3849">
            <v>43168</v>
          </cell>
          <cell r="G3849">
            <v>43195</v>
          </cell>
          <cell r="H3849">
            <v>1.05</v>
          </cell>
          <cell r="I3849">
            <v>43465</v>
          </cell>
        </row>
        <row r="3850">
          <cell r="A3850" t="str">
            <v>Geodren planar e=5.0mm GMX-7 h=0.50m</v>
          </cell>
          <cell r="B3850">
            <v>104039</v>
          </cell>
          <cell r="C3850" t="str">
            <v>ML</v>
          </cell>
          <cell r="D3850">
            <v>16950</v>
          </cell>
          <cell r="E3850">
            <v>0</v>
          </cell>
          <cell r="F3850">
            <v>40821</v>
          </cell>
          <cell r="G3850">
            <v>12649</v>
          </cell>
          <cell r="H3850">
            <v>1.34</v>
          </cell>
          <cell r="I3850">
            <v>43465</v>
          </cell>
        </row>
        <row r="3851">
          <cell r="A3851" t="str">
            <v>GeoEcomatrix (Pavco) empradizacion y erosion **</v>
          </cell>
          <cell r="B3851">
            <v>100017</v>
          </cell>
          <cell r="C3851" t="str">
            <v>M2</v>
          </cell>
          <cell r="D3851">
            <v>3818</v>
          </cell>
          <cell r="E3851" t="str">
            <v>TAPETE</v>
          </cell>
          <cell r="F3851">
            <v>43327</v>
          </cell>
          <cell r="G3851">
            <v>3636</v>
          </cell>
          <cell r="H3851">
            <v>1.05</v>
          </cell>
          <cell r="I3851">
            <v>43465</v>
          </cell>
        </row>
        <row r="3852">
          <cell r="A3852" t="str">
            <v>GEOmalla Biaxial LBO 202 Pavco**</v>
          </cell>
          <cell r="B3852">
            <v>102246</v>
          </cell>
          <cell r="C3852" t="str">
            <v>M2</v>
          </cell>
          <cell r="D3852">
            <v>7374</v>
          </cell>
          <cell r="E3852">
            <v>3151702385</v>
          </cell>
          <cell r="F3852">
            <v>40821</v>
          </cell>
          <cell r="G3852">
            <v>5503</v>
          </cell>
          <cell r="H3852">
            <v>1.34</v>
          </cell>
          <cell r="I3852">
            <v>43465</v>
          </cell>
        </row>
        <row r="3853">
          <cell r="A3853" t="str">
            <v>GEOmalla Biaxial LBO 301 Pavco</v>
          </cell>
          <cell r="B3853">
            <v>104038</v>
          </cell>
          <cell r="C3853" t="str">
            <v>M2</v>
          </cell>
          <cell r="D3853">
            <v>11600</v>
          </cell>
          <cell r="E3853">
            <v>0</v>
          </cell>
          <cell r="F3853">
            <v>40821</v>
          </cell>
          <cell r="G3853">
            <v>8657</v>
          </cell>
          <cell r="H3853">
            <v>1.34</v>
          </cell>
          <cell r="I3853">
            <v>43465</v>
          </cell>
        </row>
        <row r="3854">
          <cell r="A3854" t="str">
            <v>GEOmalla Fortgrid BX 100 refuerzo biaxial</v>
          </cell>
          <cell r="B3854">
            <v>103998</v>
          </cell>
          <cell r="C3854" t="str">
            <v>M2</v>
          </cell>
          <cell r="D3854">
            <v>18877</v>
          </cell>
          <cell r="E3854">
            <v>0</v>
          </cell>
          <cell r="F3854">
            <v>40876</v>
          </cell>
          <cell r="G3854">
            <v>14087</v>
          </cell>
          <cell r="H3854">
            <v>1.34</v>
          </cell>
          <cell r="I3854">
            <v>43465</v>
          </cell>
        </row>
        <row r="3855">
          <cell r="A3855" t="str">
            <v>Geomalla Fortgrid BX 25 Ahora BX 30 tejida en pol</v>
          </cell>
          <cell r="B3855">
            <v>100002</v>
          </cell>
          <cell r="C3855" t="str">
            <v>M2</v>
          </cell>
          <cell r="D3855">
            <v>5223</v>
          </cell>
          <cell r="E3855">
            <v>3151702385</v>
          </cell>
          <cell r="F3855">
            <v>43196</v>
          </cell>
          <cell r="G3855">
            <v>4974.2</v>
          </cell>
          <cell r="H3855">
            <v>1.05</v>
          </cell>
          <cell r="I3855">
            <v>43465</v>
          </cell>
        </row>
        <row r="3856">
          <cell r="A3856" t="str">
            <v>GEOmalla Fortgrid BX 25 refuerzo biaxial Lafayet**</v>
          </cell>
          <cell r="B3856">
            <v>100676</v>
          </cell>
          <cell r="C3856" t="str">
            <v>M2</v>
          </cell>
          <cell r="D3856">
            <v>6976</v>
          </cell>
          <cell r="E3856">
            <v>3151702385</v>
          </cell>
          <cell r="F3856">
            <v>40876</v>
          </cell>
          <cell r="G3856">
            <v>5206</v>
          </cell>
          <cell r="H3856">
            <v>1.34</v>
          </cell>
          <cell r="I3856">
            <v>43465</v>
          </cell>
        </row>
        <row r="3857">
          <cell r="A3857" t="str">
            <v>GEOmalla Fortgrid BX 65 refuerzo</v>
          </cell>
          <cell r="B3857">
            <v>100003</v>
          </cell>
          <cell r="C3857" t="str">
            <v>M2</v>
          </cell>
          <cell r="D3857">
            <v>15389</v>
          </cell>
          <cell r="E3857">
            <v>3151702385</v>
          </cell>
          <cell r="F3857">
            <v>40876</v>
          </cell>
          <cell r="G3857">
            <v>11484</v>
          </cell>
          <cell r="H3857">
            <v>1.34</v>
          </cell>
          <cell r="I3857">
            <v>43465</v>
          </cell>
        </row>
        <row r="3858">
          <cell r="A3858" t="str">
            <v>GEOmalla Fortgrid UX 100 refuerzo uniaxial **</v>
          </cell>
          <cell r="B3858">
            <v>100004</v>
          </cell>
          <cell r="C3858" t="str">
            <v>M2</v>
          </cell>
          <cell r="D3858">
            <v>15389</v>
          </cell>
          <cell r="E3858">
            <v>3151702385</v>
          </cell>
          <cell r="F3858">
            <v>40876</v>
          </cell>
          <cell r="G3858">
            <v>11484</v>
          </cell>
          <cell r="H3858">
            <v>1.34</v>
          </cell>
          <cell r="I3858">
            <v>43465</v>
          </cell>
        </row>
        <row r="3859">
          <cell r="A3859" t="str">
            <v>GEOmalla Fortgrid UX 165 refuerzo uni axial **</v>
          </cell>
          <cell r="B3859">
            <v>100005</v>
          </cell>
          <cell r="C3859" t="str">
            <v>M2</v>
          </cell>
          <cell r="D3859">
            <v>24828</v>
          </cell>
          <cell r="E3859">
            <v>3151702385</v>
          </cell>
          <cell r="F3859">
            <v>40876</v>
          </cell>
          <cell r="G3859">
            <v>18528</v>
          </cell>
          <cell r="H3859">
            <v>1.34</v>
          </cell>
          <cell r="I3859">
            <v>43465</v>
          </cell>
        </row>
        <row r="3860">
          <cell r="A3860" t="str">
            <v>GEOmalla LBO 202 Pavco**</v>
          </cell>
          <cell r="B3860">
            <v>100382</v>
          </cell>
          <cell r="C3860" t="str">
            <v>M2</v>
          </cell>
          <cell r="D3860">
            <v>7374</v>
          </cell>
          <cell r="E3860">
            <v>3151702385</v>
          </cell>
          <cell r="F3860">
            <v>40821</v>
          </cell>
          <cell r="G3860">
            <v>5503</v>
          </cell>
          <cell r="H3860">
            <v>1.34</v>
          </cell>
          <cell r="I3860">
            <v>43465</v>
          </cell>
        </row>
        <row r="3861">
          <cell r="A3861" t="str">
            <v>GEOmalla LBO 302 Pavco**</v>
          </cell>
          <cell r="B3861">
            <v>100383</v>
          </cell>
          <cell r="C3861" t="str">
            <v>M2</v>
          </cell>
          <cell r="D3861">
            <v>10253</v>
          </cell>
          <cell r="E3861">
            <v>3151702385</v>
          </cell>
          <cell r="F3861">
            <v>40301</v>
          </cell>
          <cell r="G3861">
            <v>7484</v>
          </cell>
          <cell r="H3861">
            <v>1.37</v>
          </cell>
          <cell r="I3861">
            <v>43465</v>
          </cell>
        </row>
        <row r="3862">
          <cell r="A3862" t="str">
            <v>GEOmalla LBO 330 Pavco**</v>
          </cell>
          <cell r="B3862">
            <v>100384</v>
          </cell>
          <cell r="C3862" t="str">
            <v>M2</v>
          </cell>
          <cell r="D3862">
            <v>19455</v>
          </cell>
          <cell r="E3862">
            <v>3151702385</v>
          </cell>
          <cell r="F3862">
            <v>40821</v>
          </cell>
          <cell r="G3862">
            <v>14519</v>
          </cell>
          <cell r="H3862">
            <v>1.34</v>
          </cell>
          <cell r="I3862">
            <v>43465</v>
          </cell>
        </row>
        <row r="3863">
          <cell r="A3863" t="str">
            <v>GEOmalla LBO 440 Pavco**</v>
          </cell>
          <cell r="B3863">
            <v>100385</v>
          </cell>
          <cell r="C3863" t="str">
            <v>M2</v>
          </cell>
          <cell r="D3863">
            <v>28200</v>
          </cell>
          <cell r="E3863">
            <v>3151702385</v>
          </cell>
          <cell r="F3863">
            <v>40078</v>
          </cell>
          <cell r="G3863">
            <v>20288</v>
          </cell>
          <cell r="H3863">
            <v>1.39</v>
          </cell>
          <cell r="I3863">
            <v>43465</v>
          </cell>
        </row>
        <row r="3864">
          <cell r="A3864" t="str">
            <v>GEOmalla Tensar Triax TX 160 (4x75m rollo</v>
          </cell>
          <cell r="B3864">
            <v>102892</v>
          </cell>
          <cell r="C3864" t="str">
            <v>M2</v>
          </cell>
          <cell r="D3864">
            <v>14462</v>
          </cell>
          <cell r="E3864">
            <v>3151702385</v>
          </cell>
          <cell r="F3864">
            <v>40336</v>
          </cell>
          <cell r="G3864">
            <v>10556</v>
          </cell>
          <cell r="H3864">
            <v>1.37</v>
          </cell>
          <cell r="I3864">
            <v>43465</v>
          </cell>
        </row>
        <row r="3865">
          <cell r="A3865" t="str">
            <v>GEOmalla TT 045 Pavco (descont.)</v>
          </cell>
          <cell r="B3865">
            <v>100386</v>
          </cell>
          <cell r="C3865" t="str">
            <v>M2</v>
          </cell>
          <cell r="D3865">
            <v>7353</v>
          </cell>
          <cell r="E3865">
            <v>3151702385</v>
          </cell>
          <cell r="F3865">
            <v>41462</v>
          </cell>
          <cell r="G3865">
            <v>5790</v>
          </cell>
          <cell r="H3865">
            <v>1.27</v>
          </cell>
          <cell r="I3865">
            <v>43465</v>
          </cell>
        </row>
        <row r="3866">
          <cell r="A3866" t="str">
            <v>GEOmalla TT 060 Pavco**</v>
          </cell>
          <cell r="B3866">
            <v>100387</v>
          </cell>
          <cell r="C3866" t="str">
            <v>M2</v>
          </cell>
          <cell r="D3866">
            <v>16306</v>
          </cell>
          <cell r="E3866">
            <v>3151702385</v>
          </cell>
          <cell r="F3866">
            <v>40301</v>
          </cell>
          <cell r="G3866">
            <v>11902</v>
          </cell>
          <cell r="H3866">
            <v>1.37</v>
          </cell>
          <cell r="I3866">
            <v>43465</v>
          </cell>
        </row>
        <row r="3867">
          <cell r="A3867" t="str">
            <v>GEOmalla TT 090 Pavco**</v>
          </cell>
          <cell r="B3867">
            <v>100388</v>
          </cell>
          <cell r="C3867" t="str">
            <v>M2</v>
          </cell>
          <cell r="D3867">
            <v>13697</v>
          </cell>
          <cell r="E3867">
            <v>3151702385</v>
          </cell>
          <cell r="F3867">
            <v>40821</v>
          </cell>
          <cell r="G3867">
            <v>10222</v>
          </cell>
          <cell r="H3867">
            <v>1.34</v>
          </cell>
          <cell r="I3867">
            <v>43465</v>
          </cell>
        </row>
        <row r="3868">
          <cell r="A3868" t="str">
            <v>GEOmalla TT 120 Pavco**</v>
          </cell>
          <cell r="B3868">
            <v>100389</v>
          </cell>
          <cell r="C3868" t="str">
            <v>M2</v>
          </cell>
          <cell r="D3868">
            <v>18209</v>
          </cell>
          <cell r="E3868">
            <v>3151702385</v>
          </cell>
          <cell r="F3868">
            <v>40821</v>
          </cell>
          <cell r="G3868">
            <v>13589</v>
          </cell>
          <cell r="H3868">
            <v>1.34</v>
          </cell>
          <cell r="I3868">
            <v>43465</v>
          </cell>
        </row>
        <row r="3869">
          <cell r="A3869" t="str">
            <v>GEOmalla TT 160 Pavco**</v>
          </cell>
          <cell r="B3869">
            <v>100390</v>
          </cell>
          <cell r="C3869" t="str">
            <v>M2</v>
          </cell>
          <cell r="D3869">
            <v>28271</v>
          </cell>
          <cell r="E3869">
            <v>3151702385</v>
          </cell>
          <cell r="F3869">
            <v>40821</v>
          </cell>
          <cell r="G3869">
            <v>21098</v>
          </cell>
          <cell r="H3869">
            <v>1.34</v>
          </cell>
          <cell r="I3869">
            <v>43465</v>
          </cell>
        </row>
        <row r="3870">
          <cell r="A3870" t="str">
            <v>Geomembrana 20 mil HDPE (0.5 m) **</v>
          </cell>
          <cell r="B3870">
            <v>100372</v>
          </cell>
          <cell r="C3870" t="str">
            <v>M2</v>
          </cell>
          <cell r="D3870">
            <v>8242</v>
          </cell>
          <cell r="E3870" t="str">
            <v>HR-750</v>
          </cell>
          <cell r="F3870">
            <v>42171</v>
          </cell>
          <cell r="G3870">
            <v>6756</v>
          </cell>
          <cell r="H3870">
            <v>1.22</v>
          </cell>
          <cell r="I3870">
            <v>43465</v>
          </cell>
        </row>
        <row r="3871">
          <cell r="A3871" t="str">
            <v>Geomembrana Estructural 40 mil (1 mm) TEX **</v>
          </cell>
          <cell r="B3871">
            <v>100374</v>
          </cell>
          <cell r="C3871" t="str">
            <v>M2</v>
          </cell>
          <cell r="D3871">
            <v>16198</v>
          </cell>
          <cell r="E3871" t="str">
            <v>HR-750</v>
          </cell>
          <cell r="F3871">
            <v>40875</v>
          </cell>
          <cell r="G3871">
            <v>12088</v>
          </cell>
          <cell r="H3871">
            <v>1.34</v>
          </cell>
          <cell r="I3871">
            <v>43465</v>
          </cell>
        </row>
        <row r="3872">
          <cell r="A3872" t="str">
            <v>Geomembrana Estructural 60 mil (1.5 mm) **</v>
          </cell>
          <cell r="B3872">
            <v>100373</v>
          </cell>
          <cell r="C3872" t="str">
            <v>M2</v>
          </cell>
          <cell r="D3872">
            <v>23151</v>
          </cell>
          <cell r="E3872" t="str">
            <v>HR-750</v>
          </cell>
          <cell r="F3872">
            <v>40875</v>
          </cell>
          <cell r="G3872">
            <v>17277</v>
          </cell>
          <cell r="H3872">
            <v>1.34</v>
          </cell>
          <cell r="I3872">
            <v>43465</v>
          </cell>
        </row>
        <row r="3873">
          <cell r="A3873" t="str">
            <v>Geomembrana Estructural 60 mil (1.5 mm) TEX **</v>
          </cell>
          <cell r="B3873">
            <v>100375</v>
          </cell>
          <cell r="C3873" t="str">
            <v>M2</v>
          </cell>
          <cell r="D3873">
            <v>24422</v>
          </cell>
          <cell r="E3873" t="str">
            <v>HR-750</v>
          </cell>
          <cell r="F3873">
            <v>40875</v>
          </cell>
          <cell r="G3873">
            <v>18225</v>
          </cell>
          <cell r="H3873">
            <v>1.34</v>
          </cell>
          <cell r="I3873">
            <v>43465</v>
          </cell>
        </row>
        <row r="3874">
          <cell r="A3874" t="str">
            <v>GEOMEMBRANA HDPE 20MILS</v>
          </cell>
          <cell r="B3874">
            <v>102802</v>
          </cell>
          <cell r="C3874" t="str">
            <v>M2</v>
          </cell>
          <cell r="D3874">
            <v>5837</v>
          </cell>
          <cell r="E3874">
            <v>3303000001</v>
          </cell>
          <cell r="F3874">
            <v>42796</v>
          </cell>
          <cell r="G3874">
            <v>5355</v>
          </cell>
          <cell r="H3874">
            <v>1.0900000000000001</v>
          </cell>
          <cell r="I3874">
            <v>43465</v>
          </cell>
        </row>
        <row r="3875">
          <cell r="A3875" t="str">
            <v>GEOMEMBRANA HDPE 60 mils Lisa</v>
          </cell>
          <cell r="B3875">
            <v>105590</v>
          </cell>
          <cell r="C3875" t="str">
            <v>M2</v>
          </cell>
          <cell r="D3875">
            <v>19328</v>
          </cell>
          <cell r="E3875">
            <v>0</v>
          </cell>
          <cell r="F3875">
            <v>43251</v>
          </cell>
          <cell r="G3875">
            <v>18408</v>
          </cell>
          <cell r="H3875">
            <v>1.05</v>
          </cell>
          <cell r="I3875">
            <v>43465</v>
          </cell>
        </row>
        <row r="3876">
          <cell r="A3876" t="str">
            <v>GEOMEMBRANA HDPE SL 30MILS</v>
          </cell>
          <cell r="B3876">
            <v>3677</v>
          </cell>
          <cell r="C3876" t="str">
            <v>M2</v>
          </cell>
          <cell r="D3876">
            <v>15568</v>
          </cell>
          <cell r="E3876">
            <v>3303000001</v>
          </cell>
          <cell r="F3876">
            <v>43245</v>
          </cell>
          <cell r="G3876">
            <v>14827</v>
          </cell>
          <cell r="H3876">
            <v>1.05</v>
          </cell>
          <cell r="I3876">
            <v>43465</v>
          </cell>
        </row>
        <row r="3877">
          <cell r="A3877" t="str">
            <v>GEOMEMBRANA HDPE SL 40MILS</v>
          </cell>
          <cell r="B3877">
            <v>3678</v>
          </cell>
          <cell r="C3877" t="str">
            <v>M2</v>
          </cell>
          <cell r="D3877">
            <v>14973</v>
          </cell>
          <cell r="E3877" t="str">
            <v>HR-750</v>
          </cell>
          <cell r="F3877">
            <v>40933</v>
          </cell>
          <cell r="G3877">
            <v>11518</v>
          </cell>
          <cell r="H3877">
            <v>1.3</v>
          </cell>
          <cell r="I3877">
            <v>43465</v>
          </cell>
        </row>
        <row r="3878">
          <cell r="A3878" t="str">
            <v>GEOMEMBRANA POLIFLEX-60</v>
          </cell>
          <cell r="B3878">
            <v>100977</v>
          </cell>
          <cell r="C3878" t="str">
            <v>M2</v>
          </cell>
          <cell r="D3878">
            <v>13316</v>
          </cell>
          <cell r="E3878" t="str">
            <v>HR-750</v>
          </cell>
          <cell r="F3878">
            <v>40304</v>
          </cell>
          <cell r="G3878">
            <v>9720</v>
          </cell>
          <cell r="H3878">
            <v>1.37</v>
          </cell>
          <cell r="I3878">
            <v>43465</v>
          </cell>
        </row>
        <row r="3879">
          <cell r="A3879" t="str">
            <v>Geomembrana PVC 1.2 mm /Expuesta)</v>
          </cell>
          <cell r="B3879">
            <v>103142</v>
          </cell>
          <cell r="C3879" t="str">
            <v>M2</v>
          </cell>
          <cell r="D3879">
            <v>96486</v>
          </cell>
          <cell r="E3879">
            <v>0</v>
          </cell>
          <cell r="F3879">
            <v>42185</v>
          </cell>
          <cell r="G3879">
            <v>79087</v>
          </cell>
          <cell r="H3879">
            <v>1.22</v>
          </cell>
          <cell r="I3879">
            <v>43465</v>
          </cell>
        </row>
        <row r="3880">
          <cell r="A3880" t="str">
            <v>GEOSINTETICOS</v>
          </cell>
          <cell r="B3880">
            <v>311</v>
          </cell>
          <cell r="C3880">
            <v>0</v>
          </cell>
          <cell r="D3880" t="e">
            <v>#DIV/0!</v>
          </cell>
          <cell r="E3880">
            <v>0</v>
          </cell>
          <cell r="F3880">
            <v>0</v>
          </cell>
          <cell r="G3880">
            <v>0</v>
          </cell>
          <cell r="H3880" t="e">
            <v>#DIV/0!</v>
          </cell>
          <cell r="I3880">
            <v>43465</v>
          </cell>
        </row>
        <row r="3881">
          <cell r="A3881" t="str">
            <v>GEOtextil Fortex BX 40 separ+estabiliz Lafayet **</v>
          </cell>
          <cell r="B3881">
            <v>100008</v>
          </cell>
          <cell r="C3881" t="str">
            <v>M2</v>
          </cell>
          <cell r="D3881">
            <v>5704</v>
          </cell>
          <cell r="E3881">
            <v>3151702385</v>
          </cell>
          <cell r="F3881">
            <v>43168</v>
          </cell>
          <cell r="G3881">
            <v>5432</v>
          </cell>
          <cell r="H3881">
            <v>1.05</v>
          </cell>
          <cell r="I3881">
            <v>43465</v>
          </cell>
        </row>
        <row r="3882">
          <cell r="A3882" t="str">
            <v>GEOtextil Fortex BX 60 refuerzo Lafayet**</v>
          </cell>
          <cell r="B3882">
            <v>100006</v>
          </cell>
          <cell r="C3882" t="str">
            <v>M2</v>
          </cell>
          <cell r="D3882">
            <v>8916</v>
          </cell>
          <cell r="E3882">
            <v>3151702385</v>
          </cell>
          <cell r="F3882">
            <v>42150</v>
          </cell>
          <cell r="G3882">
            <v>7308</v>
          </cell>
          <cell r="H3882">
            <v>1.22</v>
          </cell>
          <cell r="I3882">
            <v>43465</v>
          </cell>
        </row>
        <row r="3883">
          <cell r="A3883" t="str">
            <v>GEOtextil Fortex BX 90 refuerzo Lafayet**</v>
          </cell>
          <cell r="B3883">
            <v>100007</v>
          </cell>
          <cell r="C3883" t="str">
            <v>M2</v>
          </cell>
          <cell r="D3883">
            <v>15358</v>
          </cell>
          <cell r="E3883">
            <v>3151702385</v>
          </cell>
          <cell r="F3883">
            <v>40876</v>
          </cell>
          <cell r="G3883">
            <v>11461</v>
          </cell>
          <cell r="H3883">
            <v>1.34</v>
          </cell>
          <cell r="I3883">
            <v>43465</v>
          </cell>
        </row>
        <row r="3884">
          <cell r="A3884" t="str">
            <v>GEOTEXTIL NT 1600</v>
          </cell>
          <cell r="B3884">
            <v>1082</v>
          </cell>
          <cell r="C3884" t="str">
            <v>M2</v>
          </cell>
          <cell r="D3884">
            <v>2078</v>
          </cell>
          <cell r="E3884">
            <v>13122</v>
          </cell>
          <cell r="F3884">
            <v>43167</v>
          </cell>
          <cell r="G3884">
            <v>1979</v>
          </cell>
          <cell r="H3884">
            <v>1.05</v>
          </cell>
          <cell r="I3884">
            <v>43465</v>
          </cell>
        </row>
        <row r="3885">
          <cell r="A3885" t="str">
            <v>GEOTEXTIL NT 1800</v>
          </cell>
          <cell r="B3885">
            <v>1760</v>
          </cell>
          <cell r="C3885" t="str">
            <v>M2</v>
          </cell>
          <cell r="D3885">
            <v>2401</v>
          </cell>
          <cell r="E3885">
            <v>13127</v>
          </cell>
          <cell r="F3885">
            <v>43167</v>
          </cell>
          <cell r="G3885">
            <v>2287</v>
          </cell>
          <cell r="H3885">
            <v>1.05</v>
          </cell>
          <cell r="I3885">
            <v>43465</v>
          </cell>
        </row>
        <row r="3886">
          <cell r="A3886" t="str">
            <v>GEOTEXTIL NT 2000</v>
          </cell>
          <cell r="B3886">
            <v>1786</v>
          </cell>
          <cell r="C3886" t="str">
            <v>M2</v>
          </cell>
          <cell r="D3886">
            <v>3329</v>
          </cell>
          <cell r="E3886">
            <v>13133</v>
          </cell>
          <cell r="F3886">
            <v>43167</v>
          </cell>
          <cell r="G3886">
            <v>3170</v>
          </cell>
          <cell r="H3886">
            <v>1.05</v>
          </cell>
          <cell r="I3886">
            <v>43465</v>
          </cell>
        </row>
        <row r="3887">
          <cell r="A3887" t="str">
            <v>Geotextil NT 2500 **</v>
          </cell>
          <cell r="B3887">
            <v>100376</v>
          </cell>
          <cell r="C3887" t="str">
            <v>M2</v>
          </cell>
          <cell r="D3887">
            <v>3258</v>
          </cell>
          <cell r="E3887">
            <v>3052007350</v>
          </cell>
          <cell r="F3887">
            <v>43241</v>
          </cell>
          <cell r="G3887">
            <v>3103</v>
          </cell>
          <cell r="H3887">
            <v>1.05</v>
          </cell>
          <cell r="I3887">
            <v>43465</v>
          </cell>
        </row>
        <row r="3888">
          <cell r="A3888" t="str">
            <v>Geotextil NT 3000 **</v>
          </cell>
          <cell r="B3888">
            <v>100377</v>
          </cell>
          <cell r="C3888" t="str">
            <v>M2</v>
          </cell>
          <cell r="D3888">
            <v>6298</v>
          </cell>
          <cell r="E3888">
            <v>3052007350</v>
          </cell>
          <cell r="F3888">
            <v>43111</v>
          </cell>
          <cell r="G3888">
            <v>5998</v>
          </cell>
          <cell r="H3888">
            <v>1.05</v>
          </cell>
          <cell r="I3888">
            <v>43465</v>
          </cell>
        </row>
        <row r="3889">
          <cell r="A3889" t="str">
            <v>Geotextil NT 4000 **</v>
          </cell>
          <cell r="B3889">
            <v>100378</v>
          </cell>
          <cell r="C3889" t="str">
            <v>M2</v>
          </cell>
          <cell r="D3889">
            <v>5559</v>
          </cell>
          <cell r="E3889">
            <v>3052007350</v>
          </cell>
          <cell r="F3889">
            <v>43187</v>
          </cell>
          <cell r="G3889">
            <v>5294</v>
          </cell>
          <cell r="H3889">
            <v>1.05</v>
          </cell>
          <cell r="I3889">
            <v>43465</v>
          </cell>
        </row>
        <row r="3890">
          <cell r="A3890" t="str">
            <v>Geotextil NT 5000 **</v>
          </cell>
          <cell r="B3890">
            <v>100379</v>
          </cell>
          <cell r="C3890" t="str">
            <v>M2</v>
          </cell>
          <cell r="D3890">
            <v>13083</v>
          </cell>
          <cell r="E3890">
            <v>3052007350</v>
          </cell>
          <cell r="F3890">
            <v>41199</v>
          </cell>
          <cell r="G3890">
            <v>10064</v>
          </cell>
          <cell r="H3890">
            <v>1.3</v>
          </cell>
          <cell r="I3890">
            <v>43465</v>
          </cell>
        </row>
        <row r="3891">
          <cell r="A3891" t="str">
            <v>Geotextil NT 6000 **</v>
          </cell>
          <cell r="B3891">
            <v>100380</v>
          </cell>
          <cell r="C3891" t="str">
            <v>M2</v>
          </cell>
          <cell r="D3891">
            <v>14962</v>
          </cell>
          <cell r="E3891">
            <v>3052007350</v>
          </cell>
          <cell r="F3891">
            <v>41199</v>
          </cell>
          <cell r="G3891">
            <v>11509</v>
          </cell>
          <cell r="H3891">
            <v>1.3</v>
          </cell>
          <cell r="I3891">
            <v>43465</v>
          </cell>
        </row>
        <row r="3892">
          <cell r="A3892" t="str">
            <v>Geotextil NT 7000 **</v>
          </cell>
          <cell r="B3892">
            <v>100477</v>
          </cell>
          <cell r="C3892" t="str">
            <v>M2</v>
          </cell>
          <cell r="D3892">
            <v>18686</v>
          </cell>
          <cell r="E3892">
            <v>3052007350</v>
          </cell>
          <cell r="F3892">
            <v>41199</v>
          </cell>
          <cell r="G3892">
            <v>14374</v>
          </cell>
          <cell r="H3892">
            <v>1.3</v>
          </cell>
          <cell r="I3892">
            <v>43465</v>
          </cell>
        </row>
        <row r="3893">
          <cell r="A3893" t="str">
            <v>GEOTEXTIL NT REPAVIMENTACION 400</v>
          </cell>
          <cell r="B3893">
            <v>1787</v>
          </cell>
          <cell r="C3893" t="str">
            <v>M2</v>
          </cell>
          <cell r="D3893">
            <v>4305</v>
          </cell>
          <cell r="E3893">
            <v>13174</v>
          </cell>
          <cell r="F3893">
            <v>43320</v>
          </cell>
          <cell r="G3893">
            <v>4100</v>
          </cell>
          <cell r="H3893">
            <v>1.05</v>
          </cell>
          <cell r="I3893">
            <v>43465</v>
          </cell>
        </row>
        <row r="3894">
          <cell r="A3894" t="str">
            <v>GEOTEXTIL NT REPAVIMENTACION 450</v>
          </cell>
          <cell r="B3894">
            <v>1807</v>
          </cell>
          <cell r="C3894" t="str">
            <v>M2</v>
          </cell>
          <cell r="D3894">
            <v>4449</v>
          </cell>
          <cell r="E3894">
            <v>13170</v>
          </cell>
          <cell r="F3894">
            <v>41238</v>
          </cell>
          <cell r="G3894">
            <v>3422</v>
          </cell>
          <cell r="H3894">
            <v>1.3</v>
          </cell>
          <cell r="I3894">
            <v>43465</v>
          </cell>
        </row>
        <row r="3895">
          <cell r="A3895" t="str">
            <v>Geotextil NT7000 **</v>
          </cell>
          <cell r="B3895">
            <v>100381</v>
          </cell>
          <cell r="C3895" t="str">
            <v>M2</v>
          </cell>
          <cell r="D3895">
            <v>18686</v>
          </cell>
          <cell r="E3895">
            <v>3052007350</v>
          </cell>
          <cell r="F3895">
            <v>41199</v>
          </cell>
          <cell r="G3895">
            <v>14374</v>
          </cell>
          <cell r="H3895">
            <v>1.3</v>
          </cell>
          <cell r="I3895">
            <v>43465</v>
          </cell>
        </row>
        <row r="3896">
          <cell r="A3896" t="str">
            <v>Geotextil PP2.500 (110x1.8m)</v>
          </cell>
          <cell r="B3896">
            <v>107254</v>
          </cell>
          <cell r="C3896" t="str">
            <v>M2</v>
          </cell>
          <cell r="D3896">
            <v>5109</v>
          </cell>
          <cell r="E3896">
            <v>0</v>
          </cell>
          <cell r="F3896">
            <v>43410</v>
          </cell>
          <cell r="G3896">
            <v>4866</v>
          </cell>
          <cell r="H3896">
            <v>1.05</v>
          </cell>
          <cell r="I3896">
            <v>43465</v>
          </cell>
        </row>
        <row r="3897">
          <cell r="A3897" t="str">
            <v>Geotextil Sika PP 1800 **</v>
          </cell>
          <cell r="B3897">
            <v>102356</v>
          </cell>
          <cell r="C3897" t="str">
            <v>M2</v>
          </cell>
          <cell r="D3897">
            <v>3674</v>
          </cell>
          <cell r="E3897">
            <v>401895</v>
          </cell>
          <cell r="F3897">
            <v>43266</v>
          </cell>
          <cell r="G3897">
            <v>3499</v>
          </cell>
          <cell r="H3897">
            <v>1.05</v>
          </cell>
          <cell r="I3897">
            <v>43465</v>
          </cell>
        </row>
        <row r="3898">
          <cell r="A3898" t="str">
            <v>GEOTEXTIL T 1050 (PAVCO)</v>
          </cell>
          <cell r="B3898">
            <v>1901</v>
          </cell>
          <cell r="C3898" t="str">
            <v>M2</v>
          </cell>
          <cell r="D3898">
            <v>3405</v>
          </cell>
          <cell r="E3898">
            <v>12202</v>
          </cell>
          <cell r="F3898">
            <v>42279</v>
          </cell>
          <cell r="G3898">
            <v>2791</v>
          </cell>
          <cell r="H3898">
            <v>1.22</v>
          </cell>
          <cell r="I3898">
            <v>43465</v>
          </cell>
        </row>
        <row r="3899">
          <cell r="A3899" t="str">
            <v>GEOTEXTIL T 1400</v>
          </cell>
          <cell r="B3899">
            <v>1964</v>
          </cell>
          <cell r="C3899" t="str">
            <v>M2</v>
          </cell>
          <cell r="D3899">
            <v>4085</v>
          </cell>
          <cell r="E3899">
            <v>12203</v>
          </cell>
          <cell r="F3899">
            <v>40933</v>
          </cell>
          <cell r="G3899">
            <v>3142</v>
          </cell>
          <cell r="H3899">
            <v>1.3</v>
          </cell>
          <cell r="I3899">
            <v>43465</v>
          </cell>
        </row>
        <row r="3900">
          <cell r="A3900" t="str">
            <v>GEOTEXTIL T 1700</v>
          </cell>
          <cell r="B3900">
            <v>2025</v>
          </cell>
          <cell r="C3900" t="str">
            <v>M2</v>
          </cell>
          <cell r="D3900">
            <v>3051</v>
          </cell>
          <cell r="E3900">
            <v>12204</v>
          </cell>
          <cell r="F3900">
            <v>43167</v>
          </cell>
          <cell r="G3900">
            <v>2906</v>
          </cell>
          <cell r="H3900">
            <v>1.05</v>
          </cell>
          <cell r="I3900">
            <v>43465</v>
          </cell>
        </row>
        <row r="3901">
          <cell r="A3901" t="str">
            <v>Geotextil T-2100</v>
          </cell>
          <cell r="B3901">
            <v>103996</v>
          </cell>
          <cell r="C3901" t="str">
            <v>M2</v>
          </cell>
          <cell r="D3901">
            <v>4032</v>
          </cell>
          <cell r="E3901">
            <v>0</v>
          </cell>
          <cell r="F3901">
            <v>42796</v>
          </cell>
          <cell r="G3901">
            <v>3699</v>
          </cell>
          <cell r="H3901">
            <v>1.0900000000000001</v>
          </cell>
          <cell r="I3901">
            <v>43465</v>
          </cell>
        </row>
        <row r="3902">
          <cell r="A3902" t="str">
            <v>Geotextil T2100 ** y/o ST 200</v>
          </cell>
          <cell r="B3902">
            <v>12500</v>
          </cell>
          <cell r="C3902" t="str">
            <v>M2</v>
          </cell>
          <cell r="D3902">
            <v>3555</v>
          </cell>
          <cell r="E3902">
            <v>3151702385</v>
          </cell>
          <cell r="F3902">
            <v>43167</v>
          </cell>
          <cell r="G3902">
            <v>3386</v>
          </cell>
          <cell r="H3902">
            <v>1.05</v>
          </cell>
          <cell r="I3902">
            <v>43465</v>
          </cell>
        </row>
        <row r="3903">
          <cell r="A3903" t="str">
            <v>Geotextil T-2400</v>
          </cell>
          <cell r="B3903">
            <v>105757</v>
          </cell>
          <cell r="C3903" t="str">
            <v>M2</v>
          </cell>
          <cell r="D3903">
            <v>4265</v>
          </cell>
          <cell r="E3903">
            <v>0</v>
          </cell>
          <cell r="F3903">
            <v>43182</v>
          </cell>
          <cell r="G3903">
            <v>4062</v>
          </cell>
          <cell r="H3903">
            <v>1.05</v>
          </cell>
          <cell r="I3903">
            <v>43465</v>
          </cell>
        </row>
        <row r="3904">
          <cell r="A3904" t="str">
            <v>Geotextil T-2400 (NO USAR)</v>
          </cell>
          <cell r="B3904">
            <v>105756</v>
          </cell>
          <cell r="C3904" t="str">
            <v>M2</v>
          </cell>
          <cell r="D3904">
            <v>5527</v>
          </cell>
          <cell r="E3904">
            <v>0</v>
          </cell>
          <cell r="F3904">
            <v>42072</v>
          </cell>
          <cell r="G3904">
            <v>4530</v>
          </cell>
          <cell r="H3904">
            <v>1.22</v>
          </cell>
          <cell r="I3904">
            <v>43465</v>
          </cell>
        </row>
        <row r="3905">
          <cell r="A3905" t="str">
            <v>Geotextil T2400 ** y/o ST 300</v>
          </cell>
          <cell r="B3905">
            <v>100366</v>
          </cell>
          <cell r="C3905" t="str">
            <v>M2</v>
          </cell>
          <cell r="D3905">
            <v>1115</v>
          </cell>
          <cell r="E3905">
            <v>3151702385</v>
          </cell>
          <cell r="F3905">
            <v>43241</v>
          </cell>
          <cell r="G3905">
            <v>1062</v>
          </cell>
          <cell r="H3905">
            <v>1.05</v>
          </cell>
          <cell r="I3905">
            <v>43465</v>
          </cell>
        </row>
        <row r="3906">
          <cell r="A3906" t="str">
            <v>Geotextil TR 4000 **</v>
          </cell>
          <cell r="B3906">
            <v>100367</v>
          </cell>
          <cell r="C3906" t="str">
            <v>M2</v>
          </cell>
          <cell r="D3906">
            <v>11703</v>
          </cell>
          <cell r="E3906">
            <v>3151702385</v>
          </cell>
          <cell r="F3906">
            <v>41199</v>
          </cell>
          <cell r="G3906">
            <v>9002</v>
          </cell>
          <cell r="H3906">
            <v>1.3</v>
          </cell>
          <cell r="I3906">
            <v>43465</v>
          </cell>
        </row>
        <row r="3907">
          <cell r="A3907" t="str">
            <v>Geotextil-PPcintaPlanaSeparc-SueloT-2400Propy</v>
          </cell>
          <cell r="B3907">
            <v>100009</v>
          </cell>
          <cell r="C3907" t="str">
            <v>M2</v>
          </cell>
          <cell r="D3907">
            <v>4013</v>
          </cell>
          <cell r="E3907">
            <v>3151702385</v>
          </cell>
          <cell r="F3907">
            <v>43196</v>
          </cell>
          <cell r="G3907">
            <v>3822.28</v>
          </cell>
          <cell r="H3907">
            <v>1.05</v>
          </cell>
          <cell r="I3907">
            <v>43465</v>
          </cell>
        </row>
        <row r="3908">
          <cell r="A3908" t="str">
            <v>GESTION SOCIAL Y AMBIENTAL</v>
          </cell>
          <cell r="B3908">
            <v>100820</v>
          </cell>
          <cell r="C3908" t="str">
            <v>UNI</v>
          </cell>
          <cell r="D3908">
            <v>4145602</v>
          </cell>
          <cell r="E3908">
            <v>0</v>
          </cell>
          <cell r="F3908">
            <v>40491</v>
          </cell>
          <cell r="G3908">
            <v>3025987</v>
          </cell>
          <cell r="H3908">
            <v>1.37</v>
          </cell>
          <cell r="I3908">
            <v>43465</v>
          </cell>
        </row>
        <row r="3909">
          <cell r="A3909" t="str">
            <v>GIARDIA Análisis Aguas Superferficial Piscinas</v>
          </cell>
          <cell r="B3909">
            <v>105145</v>
          </cell>
          <cell r="C3909" t="str">
            <v>UNI</v>
          </cell>
          <cell r="D3909">
            <v>54079</v>
          </cell>
          <cell r="E3909">
            <v>0</v>
          </cell>
          <cell r="F3909">
            <v>41647</v>
          </cell>
          <cell r="G3909">
            <v>42920</v>
          </cell>
          <cell r="H3909">
            <v>1.26</v>
          </cell>
          <cell r="I3909">
            <v>43465</v>
          </cell>
        </row>
        <row r="3910">
          <cell r="A3910" t="str">
            <v>GIMNASIO ARBOL DE BARRAS 8 USUARIOS</v>
          </cell>
          <cell r="B3910">
            <v>106813</v>
          </cell>
          <cell r="C3910" t="str">
            <v>UNI</v>
          </cell>
          <cell r="D3910">
            <v>18787682</v>
          </cell>
          <cell r="E3910">
            <v>0</v>
          </cell>
          <cell r="F3910">
            <v>43326</v>
          </cell>
          <cell r="G3910">
            <v>17893030</v>
          </cell>
          <cell r="H3910">
            <v>1.05</v>
          </cell>
          <cell r="I3910">
            <v>43465</v>
          </cell>
        </row>
        <row r="3911">
          <cell r="A3911" t="str">
            <v>GIMNASIO ARBOL DE BARRAS 8 USUARIOS 2</v>
          </cell>
          <cell r="B3911">
            <v>106814</v>
          </cell>
          <cell r="C3911" t="str">
            <v>UNI</v>
          </cell>
          <cell r="D3911">
            <v>16755795</v>
          </cell>
          <cell r="E3911">
            <v>0</v>
          </cell>
          <cell r="F3911">
            <v>43207</v>
          </cell>
          <cell r="G3911">
            <v>15957900</v>
          </cell>
          <cell r="H3911">
            <v>1.05</v>
          </cell>
          <cell r="I3911">
            <v>43465</v>
          </cell>
        </row>
        <row r="3912">
          <cell r="A3912" t="str">
            <v>GIMNASIO MULTIFUNCIONAL 3 TORRES</v>
          </cell>
          <cell r="B3912">
            <v>106815</v>
          </cell>
          <cell r="C3912" t="str">
            <v>UNI</v>
          </cell>
          <cell r="D3912">
            <v>33521536</v>
          </cell>
          <cell r="E3912">
            <v>0</v>
          </cell>
          <cell r="F3912">
            <v>43207</v>
          </cell>
          <cell r="G3912">
            <v>31925272</v>
          </cell>
          <cell r="H3912">
            <v>1.05</v>
          </cell>
          <cell r="I3912">
            <v>43465</v>
          </cell>
        </row>
        <row r="3913">
          <cell r="A3913" t="str">
            <v>GIMNASIO MULTIFUNCIONAL 6 TORRES</v>
          </cell>
          <cell r="B3913">
            <v>106816</v>
          </cell>
          <cell r="C3913" t="str">
            <v>UNI</v>
          </cell>
          <cell r="D3913">
            <v>61571901</v>
          </cell>
          <cell r="E3913">
            <v>0</v>
          </cell>
          <cell r="F3913">
            <v>43207</v>
          </cell>
          <cell r="G3913">
            <v>58639906</v>
          </cell>
          <cell r="H3913">
            <v>1.05</v>
          </cell>
          <cell r="I3913">
            <v>43465</v>
          </cell>
        </row>
        <row r="3914">
          <cell r="A3914" t="str">
            <v>GIMNASIO PRENSA DE PECHO JALON</v>
          </cell>
          <cell r="B3914">
            <v>106817</v>
          </cell>
          <cell r="C3914" t="str">
            <v>UNI</v>
          </cell>
          <cell r="D3914">
            <v>7028438</v>
          </cell>
          <cell r="E3914">
            <v>0</v>
          </cell>
          <cell r="F3914">
            <v>43207</v>
          </cell>
          <cell r="G3914">
            <v>6693750</v>
          </cell>
          <cell r="H3914">
            <v>1.05</v>
          </cell>
          <cell r="I3914">
            <v>43465</v>
          </cell>
        </row>
        <row r="3915">
          <cell r="A3915" t="str">
            <v>GIMNASIO TORRE DOBLE FLEXION EXT</v>
          </cell>
          <cell r="B3915">
            <v>106819</v>
          </cell>
          <cell r="C3915" t="str">
            <v>UNI</v>
          </cell>
          <cell r="D3915">
            <v>22158272</v>
          </cell>
          <cell r="E3915">
            <v>0</v>
          </cell>
          <cell r="F3915">
            <v>43207</v>
          </cell>
          <cell r="G3915">
            <v>21103116</v>
          </cell>
          <cell r="H3915">
            <v>1.05</v>
          </cell>
          <cell r="I3915">
            <v>43465</v>
          </cell>
        </row>
        <row r="3916">
          <cell r="A3916" t="str">
            <v>GIMNASIO TORRE DOBLE PECHO SENTADILLA</v>
          </cell>
          <cell r="B3916">
            <v>106820</v>
          </cell>
          <cell r="C3916" t="str">
            <v>UNI</v>
          </cell>
          <cell r="D3916">
            <v>22158272</v>
          </cell>
          <cell r="E3916">
            <v>0</v>
          </cell>
          <cell r="F3916">
            <v>43207</v>
          </cell>
          <cell r="G3916">
            <v>21103116</v>
          </cell>
          <cell r="H3916">
            <v>1.05</v>
          </cell>
          <cell r="I3916">
            <v>43465</v>
          </cell>
        </row>
        <row r="3917">
          <cell r="A3917" t="str">
            <v>GIMNASIO TORRE DOBLE POLEA ALTA Y BAJA</v>
          </cell>
          <cell r="B3917">
            <v>106821</v>
          </cell>
          <cell r="C3917" t="str">
            <v>UNI</v>
          </cell>
          <cell r="D3917">
            <v>22158272</v>
          </cell>
          <cell r="E3917">
            <v>0</v>
          </cell>
          <cell r="F3917">
            <v>43207</v>
          </cell>
          <cell r="G3917">
            <v>21103116</v>
          </cell>
          <cell r="H3917">
            <v>1.05</v>
          </cell>
          <cell r="I3917">
            <v>43465</v>
          </cell>
        </row>
        <row r="3918">
          <cell r="A3918" t="str">
            <v>GIMNASIO TRIPLE PECHO ESPADA PIERNAS</v>
          </cell>
          <cell r="B3918">
            <v>106818</v>
          </cell>
          <cell r="C3918" t="str">
            <v>UNI</v>
          </cell>
          <cell r="D3918">
            <v>12257595</v>
          </cell>
          <cell r="E3918">
            <v>0</v>
          </cell>
          <cell r="F3918">
            <v>43207</v>
          </cell>
          <cell r="G3918">
            <v>11673900</v>
          </cell>
          <cell r="H3918">
            <v>1.05</v>
          </cell>
          <cell r="I3918">
            <v>43465</v>
          </cell>
        </row>
        <row r="3919">
          <cell r="A3919" t="str">
            <v>GIMNASIO-AIRE-LIBRE</v>
          </cell>
          <cell r="B3919">
            <v>106057</v>
          </cell>
          <cell r="C3919" t="str">
            <v>UNI</v>
          </cell>
          <cell r="D3919">
            <v>2979186</v>
          </cell>
          <cell r="E3919">
            <v>0</v>
          </cell>
          <cell r="F3919">
            <v>43179</v>
          </cell>
          <cell r="G3919">
            <v>2837320</v>
          </cell>
          <cell r="H3919">
            <v>1.05</v>
          </cell>
          <cell r="I3919">
            <v>43465</v>
          </cell>
        </row>
        <row r="3920">
          <cell r="A3920" t="str">
            <v>GIMNASIO-AIRE-LIBRE-</v>
          </cell>
          <cell r="B3920">
            <v>106058</v>
          </cell>
          <cell r="C3920" t="str">
            <v>UNI</v>
          </cell>
          <cell r="D3920">
            <v>2429986</v>
          </cell>
          <cell r="E3920">
            <v>0</v>
          </cell>
          <cell r="F3920">
            <v>43179</v>
          </cell>
          <cell r="G3920">
            <v>2314272</v>
          </cell>
          <cell r="H3920">
            <v>1.05</v>
          </cell>
          <cell r="I3920">
            <v>43465</v>
          </cell>
        </row>
        <row r="3921">
          <cell r="A3921" t="str">
            <v>GIMNASIO-AIRE-LIBRE BarraFijaParalelaDoble</v>
          </cell>
          <cell r="B3921">
            <v>106060</v>
          </cell>
          <cell r="C3921" t="str">
            <v>UNI</v>
          </cell>
          <cell r="D3921">
            <v>6736853</v>
          </cell>
          <cell r="E3921">
            <v>0</v>
          </cell>
          <cell r="F3921">
            <v>43179</v>
          </cell>
          <cell r="G3921">
            <v>6416050</v>
          </cell>
          <cell r="H3921">
            <v>1.05</v>
          </cell>
          <cell r="I3921">
            <v>43465</v>
          </cell>
        </row>
        <row r="3922">
          <cell r="A3922" t="str">
            <v>GIMNASIO-AIRE-LIBRE GRX DOMINADAS</v>
          </cell>
          <cell r="B3922">
            <v>106059</v>
          </cell>
          <cell r="C3922" t="str">
            <v>UNI</v>
          </cell>
          <cell r="D3922">
            <v>8233932</v>
          </cell>
          <cell r="E3922">
            <v>0</v>
          </cell>
          <cell r="F3922">
            <v>43179</v>
          </cell>
          <cell r="G3922">
            <v>7841840</v>
          </cell>
          <cell r="H3922">
            <v>1.05</v>
          </cell>
          <cell r="I3922">
            <v>43465</v>
          </cell>
        </row>
        <row r="3923">
          <cell r="A3923" t="str">
            <v>GIRO CADERA ADULTOS/ MAYORES-</v>
          </cell>
          <cell r="B3923">
            <v>104127</v>
          </cell>
          <cell r="C3923" t="str">
            <v>UNI</v>
          </cell>
          <cell r="D3923">
            <v>2186625</v>
          </cell>
          <cell r="E3923">
            <v>0</v>
          </cell>
          <cell r="F3923">
            <v>43185</v>
          </cell>
          <cell r="G3923">
            <v>2082500</v>
          </cell>
          <cell r="H3923">
            <v>1.05</v>
          </cell>
          <cell r="I3923">
            <v>43465</v>
          </cell>
        </row>
        <row r="3924">
          <cell r="A3924" t="str">
            <v>GIRO DE MANOS ADULTOS/</v>
          </cell>
          <cell r="B3924">
            <v>104131</v>
          </cell>
          <cell r="C3924" t="str">
            <v>UNI</v>
          </cell>
          <cell r="D3924">
            <v>2124150</v>
          </cell>
          <cell r="E3924">
            <v>0</v>
          </cell>
          <cell r="F3924">
            <v>43179</v>
          </cell>
          <cell r="G3924">
            <v>2023000</v>
          </cell>
          <cell r="H3924">
            <v>1.05</v>
          </cell>
          <cell r="I3924">
            <v>43465</v>
          </cell>
        </row>
        <row r="3925">
          <cell r="A3925" t="str">
            <v>GORRO INDUSTRIAL CON POLERA (TIPO</v>
          </cell>
          <cell r="B3925">
            <v>105494</v>
          </cell>
          <cell r="C3925" t="str">
            <v>UNI</v>
          </cell>
          <cell r="D3925">
            <v>8415</v>
          </cell>
          <cell r="E3925">
            <v>0</v>
          </cell>
          <cell r="F3925">
            <v>42872</v>
          </cell>
          <cell r="G3925">
            <v>7720</v>
          </cell>
          <cell r="H3925">
            <v>1.0900000000000001</v>
          </cell>
          <cell r="I3925">
            <v>43465</v>
          </cell>
        </row>
        <row r="3926">
          <cell r="A3926" t="str">
            <v>GORRO PLÁSTICO PROTECTOR</v>
          </cell>
          <cell r="B3926">
            <v>102655</v>
          </cell>
          <cell r="C3926" t="str">
            <v>UNI</v>
          </cell>
          <cell r="D3926">
            <v>2055</v>
          </cell>
          <cell r="E3926">
            <v>1950959207</v>
          </cell>
          <cell r="F3926">
            <v>40276</v>
          </cell>
          <cell r="G3926">
            <v>1500</v>
          </cell>
          <cell r="H3926">
            <v>1.37</v>
          </cell>
          <cell r="I3926">
            <v>43465</v>
          </cell>
        </row>
        <row r="3927">
          <cell r="A3927" t="str">
            <v>GPS+operador+vigilancia **</v>
          </cell>
          <cell r="B3927">
            <v>100946</v>
          </cell>
          <cell r="C3927" t="str">
            <v>DD</v>
          </cell>
          <cell r="D3927">
            <v>467520</v>
          </cell>
          <cell r="E3927">
            <v>0</v>
          </cell>
          <cell r="F3927">
            <v>43167</v>
          </cell>
          <cell r="G3927">
            <v>445257</v>
          </cell>
          <cell r="H3927">
            <v>1.05</v>
          </cell>
          <cell r="I3927">
            <v>43465</v>
          </cell>
        </row>
        <row r="3928">
          <cell r="A3928" t="str">
            <v>Gradería Metalica Galvanizada para 54 puestos</v>
          </cell>
          <cell r="B3928">
            <v>105232</v>
          </cell>
          <cell r="C3928" t="str">
            <v>UNI</v>
          </cell>
          <cell r="D3928">
            <v>17333114</v>
          </cell>
          <cell r="E3928">
            <v>0</v>
          </cell>
          <cell r="F3928">
            <v>41851</v>
          </cell>
          <cell r="G3928">
            <v>13756440</v>
          </cell>
          <cell r="H3928">
            <v>1.26</v>
          </cell>
          <cell r="I3928">
            <v>43465</v>
          </cell>
        </row>
        <row r="3929">
          <cell r="A3929" t="str">
            <v>Gradería Metalica Galvanizada para 60 puestos</v>
          </cell>
          <cell r="B3929">
            <v>105234</v>
          </cell>
          <cell r="C3929" t="str">
            <v>UNI</v>
          </cell>
          <cell r="D3929">
            <v>20991600</v>
          </cell>
          <cell r="E3929">
            <v>0</v>
          </cell>
          <cell r="F3929">
            <v>43173</v>
          </cell>
          <cell r="G3929">
            <v>19992000</v>
          </cell>
          <cell r="H3929">
            <v>1.05</v>
          </cell>
          <cell r="I3929">
            <v>43465</v>
          </cell>
        </row>
        <row r="3930">
          <cell r="A3930" t="str">
            <v>Grafadora tipo simmer autoTejaStandinSeam h=1</v>
          </cell>
          <cell r="B3930">
            <v>106440</v>
          </cell>
          <cell r="C3930" t="str">
            <v>UNI /DD</v>
          </cell>
          <cell r="D3930">
            <v>622390</v>
          </cell>
          <cell r="E3930">
            <v>0</v>
          </cell>
          <cell r="F3930">
            <v>42887</v>
          </cell>
          <cell r="G3930">
            <v>571000</v>
          </cell>
          <cell r="H3930">
            <v>1.0900000000000001</v>
          </cell>
          <cell r="I3930">
            <v>43465</v>
          </cell>
        </row>
        <row r="3931">
          <cell r="A3931" t="str">
            <v>GRAFIL 4.0 MM - 8.0 MM</v>
          </cell>
          <cell r="B3931">
            <v>1878</v>
          </cell>
          <cell r="C3931" t="str">
            <v>KG</v>
          </cell>
          <cell r="D3931">
            <v>3245</v>
          </cell>
          <cell r="E3931">
            <v>0</v>
          </cell>
          <cell r="F3931">
            <v>43167</v>
          </cell>
          <cell r="G3931">
            <v>3090</v>
          </cell>
          <cell r="H3931">
            <v>1.05</v>
          </cell>
          <cell r="I3931">
            <v>43465</v>
          </cell>
        </row>
        <row r="3932">
          <cell r="A3932" t="str">
            <v>GRAMA SINTETICA 1000 gr/M2, ALFA</v>
          </cell>
          <cell r="B3932">
            <v>104648</v>
          </cell>
          <cell r="C3932" t="str">
            <v>M2</v>
          </cell>
          <cell r="D3932">
            <v>68770</v>
          </cell>
          <cell r="E3932">
            <v>0</v>
          </cell>
          <cell r="F3932">
            <v>41178</v>
          </cell>
          <cell r="G3932">
            <v>52900</v>
          </cell>
          <cell r="H3932">
            <v>1.3</v>
          </cell>
          <cell r="I3932">
            <v>43465</v>
          </cell>
        </row>
        <row r="3933">
          <cell r="A3933" t="str">
            <v>GRAMA SINTETICA 500 GRS.</v>
          </cell>
          <cell r="B3933">
            <v>3635</v>
          </cell>
          <cell r="C3933" t="str">
            <v>M2</v>
          </cell>
          <cell r="D3933">
            <v>40412</v>
          </cell>
          <cell r="E3933" t="str">
            <v>SINTETICA</v>
          </cell>
          <cell r="F3933">
            <v>40492</v>
          </cell>
          <cell r="G3933">
            <v>29498</v>
          </cell>
          <cell r="H3933">
            <v>1.37</v>
          </cell>
          <cell r="I3933">
            <v>43465</v>
          </cell>
        </row>
        <row r="3934">
          <cell r="A3934" t="str">
            <v>GRAMA SINTETICA 700 GRS.</v>
          </cell>
          <cell r="B3934">
            <v>3930</v>
          </cell>
          <cell r="C3934" t="str">
            <v>M2</v>
          </cell>
          <cell r="D3934">
            <v>61509</v>
          </cell>
          <cell r="E3934">
            <v>0</v>
          </cell>
          <cell r="F3934">
            <v>40478</v>
          </cell>
          <cell r="G3934">
            <v>44897</v>
          </cell>
          <cell r="H3934">
            <v>1.37</v>
          </cell>
          <cell r="I3934">
            <v>43465</v>
          </cell>
        </row>
        <row r="3935">
          <cell r="A3935" t="str">
            <v>Grama Sintetica poli 700 Grs + (Sum + trans+ins)</v>
          </cell>
          <cell r="B3935">
            <v>104539</v>
          </cell>
          <cell r="C3935" t="str">
            <v>M2</v>
          </cell>
          <cell r="D3935">
            <v>46748</v>
          </cell>
          <cell r="E3935">
            <v>0</v>
          </cell>
          <cell r="F3935">
            <v>41157</v>
          </cell>
          <cell r="G3935">
            <v>35960</v>
          </cell>
          <cell r="H3935">
            <v>1.3</v>
          </cell>
          <cell r="I3935">
            <v>43465</v>
          </cell>
        </row>
        <row r="3936">
          <cell r="A3936" t="str">
            <v>GramaSintetica(10mm)500Gr/M2</v>
          </cell>
          <cell r="B3936">
            <v>105973</v>
          </cell>
          <cell r="C3936" t="str">
            <v>M2</v>
          </cell>
          <cell r="D3936">
            <v>45623</v>
          </cell>
          <cell r="E3936">
            <v>0</v>
          </cell>
          <cell r="F3936">
            <v>42662</v>
          </cell>
          <cell r="G3936">
            <v>39672</v>
          </cell>
          <cell r="H3936">
            <v>1.1499999999999999</v>
          </cell>
          <cell r="I3936">
            <v>43465</v>
          </cell>
        </row>
        <row r="3937">
          <cell r="A3937" t="str">
            <v>GramaSintetica50mmFibrilada+UV(Sum+Trnasp+</v>
          </cell>
          <cell r="B3937">
            <v>100919</v>
          </cell>
          <cell r="C3937" t="str">
            <v>M2</v>
          </cell>
          <cell r="D3937">
            <v>122220</v>
          </cell>
          <cell r="E3937">
            <v>0</v>
          </cell>
          <cell r="F3937">
            <v>41766</v>
          </cell>
          <cell r="G3937">
            <v>97000</v>
          </cell>
          <cell r="H3937">
            <v>1.26</v>
          </cell>
          <cell r="I3937">
            <v>43465</v>
          </cell>
        </row>
        <row r="3938">
          <cell r="A3938" t="str">
            <v>GramaSinteticaMonofil40mmGalga5/8"</v>
          </cell>
          <cell r="B3938">
            <v>105902</v>
          </cell>
          <cell r="C3938" t="str">
            <v>M2</v>
          </cell>
          <cell r="D3938">
            <v>106932</v>
          </cell>
          <cell r="E3938">
            <v>0</v>
          </cell>
          <cell r="F3938">
            <v>43167</v>
          </cell>
          <cell r="G3938">
            <v>101840</v>
          </cell>
          <cell r="H3938">
            <v>1.05</v>
          </cell>
          <cell r="I3938">
            <v>43465</v>
          </cell>
        </row>
        <row r="3939">
          <cell r="A3939" t="str">
            <v>GramaSinteticaMonofil50mmCertfFIFAPREFER+a</v>
          </cell>
          <cell r="B3939">
            <v>106855</v>
          </cell>
          <cell r="C3939" t="str">
            <v>M2</v>
          </cell>
          <cell r="D3939">
            <v>107818</v>
          </cell>
          <cell r="E3939">
            <v>0</v>
          </cell>
          <cell r="F3939">
            <v>43272</v>
          </cell>
          <cell r="G3939">
            <v>102684</v>
          </cell>
          <cell r="H3939">
            <v>1.05</v>
          </cell>
          <cell r="I3939">
            <v>43465</v>
          </cell>
        </row>
        <row r="3940">
          <cell r="A3940" t="str">
            <v>GramaSinteticaMonofil60mmCertfFIFAPREFER+a</v>
          </cell>
          <cell r="B3940">
            <v>106854</v>
          </cell>
          <cell r="C3940" t="str">
            <v>M2</v>
          </cell>
          <cell r="D3940">
            <v>117456</v>
          </cell>
          <cell r="E3940">
            <v>0</v>
          </cell>
          <cell r="F3940">
            <v>43272</v>
          </cell>
          <cell r="G3940">
            <v>111863</v>
          </cell>
          <cell r="H3940">
            <v>1.05</v>
          </cell>
          <cell r="I3940">
            <v>43465</v>
          </cell>
        </row>
        <row r="3941">
          <cell r="A3941" t="str">
            <v>GramaSintMonofil50mmCertfFIFAPRE&lt;6.399M2(</v>
          </cell>
          <cell r="B3941">
            <v>106130</v>
          </cell>
          <cell r="C3941" t="str">
            <v>M2</v>
          </cell>
          <cell r="D3941">
            <v>107818</v>
          </cell>
          <cell r="E3941">
            <v>0</v>
          </cell>
          <cell r="F3941">
            <v>43167</v>
          </cell>
          <cell r="G3941">
            <v>102684</v>
          </cell>
          <cell r="H3941">
            <v>1.05</v>
          </cell>
          <cell r="I3941">
            <v>43465</v>
          </cell>
        </row>
        <row r="3942">
          <cell r="A3942" t="str">
            <v>GramaSintMonofil50mmCertfFIFAPRE&gt;6400M2</v>
          </cell>
          <cell r="B3942">
            <v>104875</v>
          </cell>
          <cell r="C3942" t="str">
            <v>M2</v>
          </cell>
          <cell r="D3942">
            <v>103663</v>
          </cell>
          <cell r="E3942">
            <v>0</v>
          </cell>
          <cell r="F3942">
            <v>43167</v>
          </cell>
          <cell r="G3942">
            <v>98727</v>
          </cell>
          <cell r="H3942">
            <v>1.05</v>
          </cell>
          <cell r="I3942">
            <v>43465</v>
          </cell>
        </row>
        <row r="3943">
          <cell r="A3943" t="str">
            <v>GramaSintMonofil60mmCertfFIFAPR &lt;6399M2</v>
          </cell>
          <cell r="B3943">
            <v>106443</v>
          </cell>
          <cell r="C3943" t="str">
            <v>M2</v>
          </cell>
          <cell r="D3943">
            <v>117456</v>
          </cell>
          <cell r="E3943">
            <v>0</v>
          </cell>
          <cell r="F3943">
            <v>43167</v>
          </cell>
          <cell r="G3943">
            <v>111863</v>
          </cell>
          <cell r="H3943">
            <v>1.05</v>
          </cell>
          <cell r="I3943">
            <v>43465</v>
          </cell>
        </row>
        <row r="3944">
          <cell r="A3944" t="str">
            <v>GramaSintMonofil60mmCertfFIFAPRF &gt;6400M2</v>
          </cell>
          <cell r="B3944">
            <v>105035</v>
          </cell>
          <cell r="C3944" t="str">
            <v>M2</v>
          </cell>
          <cell r="D3944">
            <v>115419</v>
          </cell>
          <cell r="E3944">
            <v>0</v>
          </cell>
          <cell r="F3944">
            <v>43167</v>
          </cell>
          <cell r="G3944">
            <v>109923</v>
          </cell>
          <cell r="H3944">
            <v>1.05</v>
          </cell>
          <cell r="I3944">
            <v>43465</v>
          </cell>
        </row>
        <row r="3945">
          <cell r="A3945" t="str">
            <v>GRANIPLAST / DECORAPLAST ESGRAFIADO</v>
          </cell>
          <cell r="B3945">
            <v>1874</v>
          </cell>
          <cell r="C3945" t="str">
            <v>M2</v>
          </cell>
          <cell r="D3945">
            <v>7579</v>
          </cell>
          <cell r="E3945" t="str">
            <v>Col. claro</v>
          </cell>
          <cell r="F3945">
            <v>41221</v>
          </cell>
          <cell r="G3945">
            <v>5830</v>
          </cell>
          <cell r="H3945">
            <v>1.3</v>
          </cell>
          <cell r="I3945">
            <v>43465</v>
          </cell>
        </row>
        <row r="3946">
          <cell r="A3946" t="str">
            <v>GRANIPLAST / DECORPLAST ESGRAFIADO</v>
          </cell>
          <cell r="B3946">
            <v>104863</v>
          </cell>
          <cell r="C3946" t="str">
            <v>KG</v>
          </cell>
          <cell r="D3946">
            <v>3445</v>
          </cell>
          <cell r="E3946">
            <v>0</v>
          </cell>
          <cell r="F3946">
            <v>41221</v>
          </cell>
          <cell r="G3946">
            <v>2650</v>
          </cell>
          <cell r="H3946">
            <v>1.3</v>
          </cell>
          <cell r="I3946">
            <v>43465</v>
          </cell>
        </row>
        <row r="3947">
          <cell r="A3947" t="str">
            <v>Graniplast Blanco (Saco de 35 Kg)</v>
          </cell>
          <cell r="B3947">
            <v>104323</v>
          </cell>
          <cell r="C3947" t="str">
            <v>KG</v>
          </cell>
          <cell r="D3947">
            <v>1467</v>
          </cell>
          <cell r="E3947">
            <v>0</v>
          </cell>
          <cell r="F3947">
            <v>43061</v>
          </cell>
          <cell r="G3947">
            <v>1346</v>
          </cell>
          <cell r="H3947">
            <v>1.0900000000000001</v>
          </cell>
          <cell r="I3947">
            <v>43465</v>
          </cell>
        </row>
        <row r="3948">
          <cell r="A3948" t="str">
            <v>Graniplast Blanco Esgrafiado Antihongo(4</v>
          </cell>
          <cell r="B3948">
            <v>106656</v>
          </cell>
          <cell r="C3948" t="str">
            <v>GLN</v>
          </cell>
          <cell r="D3948">
            <v>25043</v>
          </cell>
          <cell r="E3948">
            <v>0</v>
          </cell>
          <cell r="F3948">
            <v>43063</v>
          </cell>
          <cell r="G3948">
            <v>22975</v>
          </cell>
          <cell r="H3948">
            <v>1.0900000000000001</v>
          </cell>
          <cell r="I3948">
            <v>43465</v>
          </cell>
        </row>
        <row r="3949">
          <cell r="A3949" t="str">
            <v>GRANIPLAST/ DECOR ES. CLARO INSTALADO</v>
          </cell>
          <cell r="B3949">
            <v>102396</v>
          </cell>
          <cell r="C3949" t="str">
            <v>M2</v>
          </cell>
          <cell r="D3949">
            <v>15545</v>
          </cell>
          <cell r="E3949" t="str">
            <v>Col. claro</v>
          </cell>
          <cell r="F3949">
            <v>40793</v>
          </cell>
          <cell r="G3949">
            <v>11601</v>
          </cell>
          <cell r="H3949">
            <v>1.34</v>
          </cell>
          <cell r="I3949">
            <v>43465</v>
          </cell>
        </row>
        <row r="3950">
          <cell r="A3950" t="str">
            <v>GRANIPLAST/ DECOR ES. OSCURO</v>
          </cell>
          <cell r="B3950">
            <v>102397</v>
          </cell>
          <cell r="C3950" t="str">
            <v>M2</v>
          </cell>
          <cell r="D3950">
            <v>16842</v>
          </cell>
          <cell r="E3950" t="str">
            <v>Col. claro</v>
          </cell>
          <cell r="F3950">
            <v>40793</v>
          </cell>
          <cell r="G3950">
            <v>12569</v>
          </cell>
          <cell r="H3950">
            <v>1.34</v>
          </cell>
          <cell r="I3950">
            <v>43465</v>
          </cell>
        </row>
        <row r="3951">
          <cell r="A3951" t="str">
            <v>GRANIPLAST/ DECORAPLAST ESGRAFIADO</v>
          </cell>
          <cell r="B3951">
            <v>102395</v>
          </cell>
          <cell r="C3951" t="str">
            <v>M2</v>
          </cell>
          <cell r="D3951">
            <v>7704</v>
          </cell>
          <cell r="E3951" t="str">
            <v>Col. claro</v>
          </cell>
          <cell r="F3951">
            <v>40793</v>
          </cell>
          <cell r="G3951">
            <v>5749</v>
          </cell>
          <cell r="H3951">
            <v>1.34</v>
          </cell>
          <cell r="I3951">
            <v>43465</v>
          </cell>
        </row>
        <row r="3952">
          <cell r="A3952" t="str">
            <v>GRANITO DE MARMOL N°2 (40KG).</v>
          </cell>
          <cell r="B3952">
            <v>102714</v>
          </cell>
          <cell r="C3952" t="str">
            <v>KG</v>
          </cell>
          <cell r="D3952">
            <v>356</v>
          </cell>
          <cell r="E3952">
            <v>0</v>
          </cell>
          <cell r="F3952">
            <v>42853</v>
          </cell>
          <cell r="G3952">
            <v>327</v>
          </cell>
          <cell r="H3952">
            <v>1.0900000000000001</v>
          </cell>
          <cell r="I3952">
            <v>43465</v>
          </cell>
        </row>
        <row r="3953">
          <cell r="A3953" t="str">
            <v>GRANITO DE MARMOL VILLA DE LEIVA N.3-21/2</v>
          </cell>
          <cell r="B3953">
            <v>104595</v>
          </cell>
          <cell r="C3953" t="str">
            <v>KG</v>
          </cell>
          <cell r="D3953">
            <v>585</v>
          </cell>
          <cell r="E3953">
            <v>0</v>
          </cell>
          <cell r="F3953">
            <v>41172</v>
          </cell>
          <cell r="G3953">
            <v>450</v>
          </cell>
          <cell r="H3953">
            <v>1.3</v>
          </cell>
          <cell r="I3953">
            <v>43465</v>
          </cell>
        </row>
        <row r="3954">
          <cell r="A3954" t="str">
            <v>GRANITO DEL 2 A 3 BLANCO NEIVA (40Kg)</v>
          </cell>
          <cell r="B3954">
            <v>83</v>
          </cell>
          <cell r="C3954" t="str">
            <v>BULTO</v>
          </cell>
          <cell r="D3954">
            <v>15148</v>
          </cell>
          <cell r="E3954">
            <v>0</v>
          </cell>
          <cell r="F3954">
            <v>43206</v>
          </cell>
          <cell r="G3954">
            <v>14427</v>
          </cell>
          <cell r="H3954">
            <v>1.05</v>
          </cell>
          <cell r="I3954">
            <v>43465</v>
          </cell>
        </row>
        <row r="3955">
          <cell r="A3955" t="str">
            <v>GRANITO GRIS (N°2-2.5-3.0) SACO DE 40 KG</v>
          </cell>
          <cell r="B3955">
            <v>105059</v>
          </cell>
          <cell r="C3955" t="str">
            <v>BULTO</v>
          </cell>
          <cell r="D3955">
            <v>13259</v>
          </cell>
          <cell r="E3955">
            <v>0</v>
          </cell>
          <cell r="F3955">
            <v>41555</v>
          </cell>
          <cell r="G3955">
            <v>10440</v>
          </cell>
          <cell r="H3955">
            <v>1.27</v>
          </cell>
          <cell r="I3955">
            <v>43465</v>
          </cell>
        </row>
        <row r="3956">
          <cell r="A3956" t="str">
            <v>GRANITO N°2 Y 3 (BULTO DE 40 Kg).</v>
          </cell>
          <cell r="B3956">
            <v>103178</v>
          </cell>
          <cell r="C3956" t="str">
            <v>UNI</v>
          </cell>
          <cell r="D3956">
            <v>24700</v>
          </cell>
          <cell r="E3956">
            <v>0</v>
          </cell>
          <cell r="F3956">
            <v>41171</v>
          </cell>
          <cell r="G3956">
            <v>19000</v>
          </cell>
          <cell r="H3956">
            <v>1.3</v>
          </cell>
          <cell r="I3956">
            <v>43465</v>
          </cell>
        </row>
        <row r="3957">
          <cell r="A3957" t="str">
            <v>GRANITO NAT.GIALLO S. FRANCISCO</v>
          </cell>
          <cell r="B3957">
            <v>3138</v>
          </cell>
          <cell r="C3957" t="str">
            <v>M2</v>
          </cell>
          <cell r="D3957">
            <v>602466</v>
          </cell>
          <cell r="E3957">
            <v>0</v>
          </cell>
          <cell r="F3957">
            <v>40347</v>
          </cell>
          <cell r="G3957">
            <v>439756</v>
          </cell>
          <cell r="H3957">
            <v>1.37</v>
          </cell>
          <cell r="I3957">
            <v>43465</v>
          </cell>
        </row>
        <row r="3958">
          <cell r="A3958" t="str">
            <v>GRANITO NAT.GOLDEN CREAM</v>
          </cell>
          <cell r="B3958">
            <v>3139</v>
          </cell>
          <cell r="C3958" t="str">
            <v>M2</v>
          </cell>
          <cell r="D3958">
            <v>421774</v>
          </cell>
          <cell r="E3958">
            <v>0</v>
          </cell>
          <cell r="F3958">
            <v>40347</v>
          </cell>
          <cell r="G3958">
            <v>307864</v>
          </cell>
          <cell r="H3958">
            <v>1.37</v>
          </cell>
          <cell r="I3958">
            <v>43465</v>
          </cell>
        </row>
        <row r="3959">
          <cell r="A3959" t="str">
            <v>GRANITO NAT.GRIS GUAYANA 305x305x 10</v>
          </cell>
          <cell r="B3959">
            <v>3140</v>
          </cell>
          <cell r="C3959" t="str">
            <v>M2</v>
          </cell>
          <cell r="D3959">
            <v>339612</v>
          </cell>
          <cell r="E3959">
            <v>0</v>
          </cell>
          <cell r="F3959">
            <v>40347</v>
          </cell>
          <cell r="G3959">
            <v>247892</v>
          </cell>
          <cell r="H3959">
            <v>1.37</v>
          </cell>
          <cell r="I3959">
            <v>43465</v>
          </cell>
        </row>
        <row r="3960">
          <cell r="A3960" t="str">
            <v>GRANITO NAT.GRIS GUAYANA CUADREADO</v>
          </cell>
          <cell r="B3960">
            <v>3141</v>
          </cell>
          <cell r="C3960" t="str">
            <v>M2</v>
          </cell>
          <cell r="D3960">
            <v>752782</v>
          </cell>
          <cell r="E3960">
            <v>0</v>
          </cell>
          <cell r="F3960">
            <v>40347</v>
          </cell>
          <cell r="G3960">
            <v>549476</v>
          </cell>
          <cell r="H3960">
            <v>1.37</v>
          </cell>
          <cell r="I3960">
            <v>43465</v>
          </cell>
        </row>
        <row r="3961">
          <cell r="A3961" t="str">
            <v>GRANITO NAT.JASPE (PLACAS A MEDIDA</v>
          </cell>
          <cell r="B3961">
            <v>3137</v>
          </cell>
          <cell r="C3961" t="str">
            <v>M2</v>
          </cell>
          <cell r="D3961">
            <v>250444</v>
          </cell>
          <cell r="E3961">
            <v>0</v>
          </cell>
          <cell r="F3961">
            <v>41429</v>
          </cell>
          <cell r="G3961">
            <v>197200</v>
          </cell>
          <cell r="H3961">
            <v>1.27</v>
          </cell>
          <cell r="I3961">
            <v>43465</v>
          </cell>
        </row>
        <row r="3962">
          <cell r="A3962" t="str">
            <v>GRANITO NAT.JASPE 305x305x10</v>
          </cell>
          <cell r="B3962">
            <v>3136</v>
          </cell>
          <cell r="C3962" t="str">
            <v>M2</v>
          </cell>
          <cell r="D3962">
            <v>189433</v>
          </cell>
          <cell r="E3962">
            <v>0</v>
          </cell>
          <cell r="F3962">
            <v>40347</v>
          </cell>
          <cell r="G3962">
            <v>138272</v>
          </cell>
          <cell r="H3962">
            <v>1.37</v>
          </cell>
          <cell r="I3962">
            <v>43465</v>
          </cell>
        </row>
        <row r="3963">
          <cell r="A3963" t="str">
            <v>GRANITO NAT.NEGRO ABSOLUTO (A MEDIDAS</v>
          </cell>
          <cell r="B3963">
            <v>3143</v>
          </cell>
          <cell r="C3963" t="str">
            <v>M2</v>
          </cell>
          <cell r="D3963">
            <v>1111328</v>
          </cell>
          <cell r="E3963">
            <v>0</v>
          </cell>
          <cell r="F3963">
            <v>40347</v>
          </cell>
          <cell r="G3963">
            <v>811188</v>
          </cell>
          <cell r="H3963">
            <v>1.37</v>
          </cell>
          <cell r="I3963">
            <v>43465</v>
          </cell>
        </row>
        <row r="3964">
          <cell r="A3964" t="str">
            <v>GRANITO NAT.NEGRO ABSOLUTO 305x305x10</v>
          </cell>
          <cell r="B3964">
            <v>3142</v>
          </cell>
          <cell r="C3964" t="str">
            <v>M2</v>
          </cell>
          <cell r="D3964">
            <v>699248</v>
          </cell>
          <cell r="E3964">
            <v>0</v>
          </cell>
          <cell r="F3964">
            <v>40347</v>
          </cell>
          <cell r="G3964">
            <v>510400</v>
          </cell>
          <cell r="H3964">
            <v>1.37</v>
          </cell>
          <cell r="I3964">
            <v>43465</v>
          </cell>
        </row>
        <row r="3965">
          <cell r="A3965" t="str">
            <v>GRANITO NAT.ROJO GUAYANA (PLACAS A</v>
          </cell>
          <cell r="B3965">
            <v>3145</v>
          </cell>
          <cell r="C3965" t="str">
            <v>M2</v>
          </cell>
          <cell r="D3965">
            <v>629482</v>
          </cell>
          <cell r="E3965">
            <v>0</v>
          </cell>
          <cell r="F3965">
            <v>40347</v>
          </cell>
          <cell r="G3965">
            <v>459476</v>
          </cell>
          <cell r="H3965">
            <v>1.37</v>
          </cell>
          <cell r="I3965">
            <v>43465</v>
          </cell>
        </row>
        <row r="3966">
          <cell r="A3966" t="str">
            <v>GRANITO NAT.ROJO GUAYANA 305x305x10</v>
          </cell>
          <cell r="B3966">
            <v>3144</v>
          </cell>
          <cell r="C3966" t="str">
            <v>M2</v>
          </cell>
          <cell r="D3966">
            <v>328011</v>
          </cell>
          <cell r="E3966">
            <v>0</v>
          </cell>
          <cell r="F3966">
            <v>40347</v>
          </cell>
          <cell r="G3966">
            <v>239424</v>
          </cell>
          <cell r="H3966">
            <v>1.37</v>
          </cell>
          <cell r="I3966">
            <v>43465</v>
          </cell>
        </row>
        <row r="3967">
          <cell r="A3967" t="str">
            <v>GRANITO NAT.ROSA PORRINO (PLACAS A</v>
          </cell>
          <cell r="B3967">
            <v>3147</v>
          </cell>
          <cell r="C3967" t="str">
            <v>M2</v>
          </cell>
          <cell r="D3967">
            <v>330855</v>
          </cell>
          <cell r="E3967">
            <v>0</v>
          </cell>
          <cell r="F3967">
            <v>40347</v>
          </cell>
          <cell r="G3967">
            <v>241500</v>
          </cell>
          <cell r="H3967">
            <v>1.37</v>
          </cell>
          <cell r="I3967">
            <v>43465</v>
          </cell>
        </row>
        <row r="3968">
          <cell r="A3968" t="str">
            <v>GRANITO NAT.ROSA PORRINO 305x305x10</v>
          </cell>
          <cell r="B3968">
            <v>3146</v>
          </cell>
          <cell r="C3968" t="str">
            <v>M2</v>
          </cell>
          <cell r="D3968">
            <v>527297</v>
          </cell>
          <cell r="E3968">
            <v>0</v>
          </cell>
          <cell r="F3968">
            <v>40347</v>
          </cell>
          <cell r="G3968">
            <v>384888</v>
          </cell>
          <cell r="H3968">
            <v>1.37</v>
          </cell>
          <cell r="I3968">
            <v>43465</v>
          </cell>
        </row>
        <row r="3969">
          <cell r="A3969" t="str">
            <v>GRANITO NAT.VERDE UBATUBA</v>
          </cell>
          <cell r="B3969">
            <v>3149</v>
          </cell>
          <cell r="C3969" t="str">
            <v>M2</v>
          </cell>
          <cell r="D3969">
            <v>646963</v>
          </cell>
          <cell r="E3969">
            <v>0</v>
          </cell>
          <cell r="F3969">
            <v>40347</v>
          </cell>
          <cell r="G3969">
            <v>472236</v>
          </cell>
          <cell r="H3969">
            <v>1.37</v>
          </cell>
          <cell r="I3969">
            <v>43465</v>
          </cell>
        </row>
        <row r="3970">
          <cell r="A3970" t="str">
            <v>GRANITO NAT.VERDE UBATUBA (305x305x20)</v>
          </cell>
          <cell r="B3970">
            <v>3148</v>
          </cell>
          <cell r="C3970" t="str">
            <v>M2</v>
          </cell>
          <cell r="D3970">
            <v>562736</v>
          </cell>
          <cell r="E3970">
            <v>0</v>
          </cell>
          <cell r="F3970">
            <v>40347</v>
          </cell>
          <cell r="G3970">
            <v>410756</v>
          </cell>
          <cell r="H3970">
            <v>1.37</v>
          </cell>
          <cell r="I3970">
            <v>43465</v>
          </cell>
        </row>
        <row r="3971">
          <cell r="A3971" t="str">
            <v>GRANITO NEGRO ABSOLUTO</v>
          </cell>
          <cell r="B3971">
            <v>2939</v>
          </cell>
          <cell r="C3971" t="str">
            <v>M2</v>
          </cell>
          <cell r="D3971">
            <v>441000</v>
          </cell>
          <cell r="E3971">
            <v>0</v>
          </cell>
          <cell r="F3971">
            <v>43369</v>
          </cell>
          <cell r="G3971">
            <v>420000</v>
          </cell>
          <cell r="H3971">
            <v>1.05</v>
          </cell>
          <cell r="I3971">
            <v>43465</v>
          </cell>
        </row>
        <row r="3972">
          <cell r="A3972" t="str">
            <v>GRANITO NEGRO ESTELAR CUADREADO Y</v>
          </cell>
          <cell r="B3972">
            <v>2940</v>
          </cell>
          <cell r="C3972" t="str">
            <v>M2</v>
          </cell>
          <cell r="D3972">
            <v>699248</v>
          </cell>
          <cell r="E3972">
            <v>0</v>
          </cell>
          <cell r="F3972">
            <v>40347</v>
          </cell>
          <cell r="G3972">
            <v>510400</v>
          </cell>
          <cell r="H3972">
            <v>1.37</v>
          </cell>
          <cell r="I3972">
            <v>43465</v>
          </cell>
        </row>
        <row r="3973">
          <cell r="A3973" t="str">
            <v>GRANITO PULIDO</v>
          </cell>
          <cell r="B3973">
            <v>102705</v>
          </cell>
          <cell r="C3973" t="str">
            <v>UNI</v>
          </cell>
          <cell r="D3973">
            <v>271260</v>
          </cell>
          <cell r="E3973" t="str">
            <v>41820 ARENA</v>
          </cell>
          <cell r="F3973">
            <v>40282</v>
          </cell>
          <cell r="G3973">
            <v>198000</v>
          </cell>
          <cell r="H3973">
            <v>1.37</v>
          </cell>
          <cell r="I3973">
            <v>43465</v>
          </cell>
        </row>
        <row r="3974">
          <cell r="A3974" t="str">
            <v>GRANITO VERDE UBATUBA</v>
          </cell>
          <cell r="B3974">
            <v>3150</v>
          </cell>
          <cell r="C3974" t="str">
            <v>M2</v>
          </cell>
          <cell r="D3974">
            <v>646963</v>
          </cell>
          <cell r="E3974">
            <v>0</v>
          </cell>
          <cell r="F3974">
            <v>40499</v>
          </cell>
          <cell r="G3974">
            <v>472236</v>
          </cell>
          <cell r="H3974">
            <v>1.37</v>
          </cell>
          <cell r="I3974">
            <v>43465</v>
          </cell>
        </row>
        <row r="3975">
          <cell r="A3975" t="str">
            <v>GRANITOS Y MARMOLINAS</v>
          </cell>
          <cell r="B3975">
            <v>305</v>
          </cell>
          <cell r="C3975">
            <v>0</v>
          </cell>
          <cell r="D3975" t="e">
            <v>#DIV/0!</v>
          </cell>
          <cell r="E3975">
            <v>0</v>
          </cell>
          <cell r="F3975">
            <v>0</v>
          </cell>
          <cell r="G3975">
            <v>0</v>
          </cell>
          <cell r="H3975" t="e">
            <v>#DIV/0!</v>
          </cell>
          <cell r="I3975">
            <v>43465</v>
          </cell>
        </row>
        <row r="3976">
          <cell r="A3976" t="str">
            <v>GRANO 1-N MELATO 33x33 PRIMERA ALFA</v>
          </cell>
          <cell r="B3976">
            <v>291</v>
          </cell>
          <cell r="C3976" t="str">
            <v>M2</v>
          </cell>
          <cell r="D3976">
            <v>63353</v>
          </cell>
          <cell r="E3976" t="str">
            <v>GRUPO 5</v>
          </cell>
          <cell r="F3976">
            <v>40808</v>
          </cell>
          <cell r="G3976">
            <v>47278</v>
          </cell>
          <cell r="H3976">
            <v>1.34</v>
          </cell>
          <cell r="I3976">
            <v>43465</v>
          </cell>
        </row>
        <row r="3977">
          <cell r="A3977" t="str">
            <v>GRANO DE MARMOL PERLATO/BEAGE CLARO</v>
          </cell>
          <cell r="B3977">
            <v>104582</v>
          </cell>
          <cell r="C3977" t="str">
            <v>KG</v>
          </cell>
          <cell r="D3977">
            <v>1460</v>
          </cell>
          <cell r="E3977">
            <v>0</v>
          </cell>
          <cell r="F3977">
            <v>43208</v>
          </cell>
          <cell r="G3977">
            <v>1390</v>
          </cell>
          <cell r="H3977">
            <v>1.05</v>
          </cell>
          <cell r="I3977">
            <v>43465</v>
          </cell>
        </row>
        <row r="3978">
          <cell r="A3978" t="str">
            <v>GRANO MARMOL BLANCO/NEGRO</v>
          </cell>
          <cell r="B3978">
            <v>103521</v>
          </cell>
          <cell r="C3978" t="str">
            <v>BLT</v>
          </cell>
          <cell r="D3978">
            <v>21372</v>
          </cell>
          <cell r="E3978">
            <v>0</v>
          </cell>
          <cell r="F3978">
            <v>40515</v>
          </cell>
          <cell r="G3978">
            <v>15600</v>
          </cell>
          <cell r="H3978">
            <v>1.37</v>
          </cell>
          <cell r="I3978">
            <v>43465</v>
          </cell>
        </row>
        <row r="3979">
          <cell r="A3979" t="str">
            <v>GRANULOMETRIA CON HIDROMETRO</v>
          </cell>
          <cell r="B3979">
            <v>101428</v>
          </cell>
          <cell r="C3979" t="str">
            <v>UNI</v>
          </cell>
          <cell r="D3979">
            <v>72384</v>
          </cell>
          <cell r="E3979" t="str">
            <v>E130</v>
          </cell>
          <cell r="F3979">
            <v>41155</v>
          </cell>
          <cell r="G3979">
            <v>55680</v>
          </cell>
          <cell r="H3979">
            <v>1.3</v>
          </cell>
          <cell r="I3979">
            <v>43465</v>
          </cell>
        </row>
        <row r="3980">
          <cell r="A3980" t="str">
            <v>GRANULOMETRIA DE</v>
          </cell>
          <cell r="B3980">
            <v>3578</v>
          </cell>
          <cell r="C3980" t="str">
            <v>UNI</v>
          </cell>
          <cell r="D3980">
            <v>50630</v>
          </cell>
          <cell r="E3980" t="str">
            <v>A1100</v>
          </cell>
          <cell r="F3980">
            <v>42286</v>
          </cell>
          <cell r="G3980">
            <v>41500</v>
          </cell>
          <cell r="H3980">
            <v>1.22</v>
          </cell>
          <cell r="I3980">
            <v>43465</v>
          </cell>
        </row>
        <row r="3981">
          <cell r="A3981" t="str">
            <v>GRANULOMETRIA DE AGREGADOS HASTA EL</v>
          </cell>
          <cell r="B3981">
            <v>3585</v>
          </cell>
          <cell r="C3981" t="str">
            <v>UNI</v>
          </cell>
          <cell r="D3981">
            <v>45500</v>
          </cell>
          <cell r="E3981" t="str">
            <v>D700</v>
          </cell>
          <cell r="F3981">
            <v>41155</v>
          </cell>
          <cell r="G3981">
            <v>35000</v>
          </cell>
          <cell r="H3981">
            <v>1.3</v>
          </cell>
          <cell r="I3981">
            <v>43465</v>
          </cell>
        </row>
        <row r="3982">
          <cell r="A3982" t="str">
            <v>GRANULOMETRIA POR HIDROMETRO</v>
          </cell>
          <cell r="B3982">
            <v>3579</v>
          </cell>
          <cell r="C3982" t="str">
            <v>UNI</v>
          </cell>
          <cell r="D3982">
            <v>105530</v>
          </cell>
          <cell r="E3982">
            <v>0</v>
          </cell>
          <cell r="F3982">
            <v>42286</v>
          </cell>
          <cell r="G3982">
            <v>86500</v>
          </cell>
          <cell r="H3982">
            <v>1.22</v>
          </cell>
          <cell r="I3982">
            <v>43465</v>
          </cell>
        </row>
        <row r="3983">
          <cell r="A3983" t="str">
            <v>grapa 1 1/4 x 9</v>
          </cell>
          <cell r="B3983">
            <v>103502</v>
          </cell>
          <cell r="C3983" t="str">
            <v>UNI</v>
          </cell>
          <cell r="D3983">
            <v>67</v>
          </cell>
          <cell r="E3983">
            <v>0</v>
          </cell>
          <cell r="F3983">
            <v>43194</v>
          </cell>
          <cell r="G3983">
            <v>64</v>
          </cell>
          <cell r="H3983">
            <v>1.05</v>
          </cell>
          <cell r="I3983">
            <v>43465</v>
          </cell>
        </row>
        <row r="3984">
          <cell r="A3984" t="str">
            <v>GRAPA 1"</v>
          </cell>
          <cell r="B3984">
            <v>101126</v>
          </cell>
          <cell r="C3984" t="str">
            <v>KG</v>
          </cell>
          <cell r="D3984">
            <v>64253</v>
          </cell>
          <cell r="E3984">
            <v>8010</v>
          </cell>
          <cell r="F3984">
            <v>40344</v>
          </cell>
          <cell r="G3984">
            <v>46900</v>
          </cell>
          <cell r="H3984">
            <v>1.37</v>
          </cell>
          <cell r="I3984">
            <v>43465</v>
          </cell>
        </row>
        <row r="3985">
          <cell r="A3985" t="str">
            <v>GRAPA A VIGA COLGANTE</v>
          </cell>
          <cell r="B3985">
            <v>101323</v>
          </cell>
          <cell r="C3985" t="str">
            <v>UNI</v>
          </cell>
          <cell r="D3985">
            <v>18554</v>
          </cell>
          <cell r="E3985" t="str">
            <v>50GC</v>
          </cell>
          <cell r="F3985">
            <v>43185</v>
          </cell>
          <cell r="G3985">
            <v>17670</v>
          </cell>
          <cell r="H3985">
            <v>1.05</v>
          </cell>
          <cell r="I3985">
            <v>43465</v>
          </cell>
        </row>
        <row r="3986">
          <cell r="A3986" t="str">
            <v>GRAPA DE FIJACIÓN TIPO CLIP</v>
          </cell>
          <cell r="B3986">
            <v>103041</v>
          </cell>
          <cell r="C3986" t="str">
            <v>UNI</v>
          </cell>
          <cell r="D3986">
            <v>5626</v>
          </cell>
          <cell r="E3986">
            <v>8010</v>
          </cell>
          <cell r="F3986">
            <v>43375</v>
          </cell>
          <cell r="G3986">
            <v>5358</v>
          </cell>
          <cell r="H3986">
            <v>1.05</v>
          </cell>
          <cell r="I3986">
            <v>43465</v>
          </cell>
        </row>
        <row r="3987">
          <cell r="A3987" t="str">
            <v>GRAPA DOBLE OREJA PARA TUBO METALICO</v>
          </cell>
          <cell r="B3987">
            <v>105257</v>
          </cell>
          <cell r="C3987" t="str">
            <v>UNI</v>
          </cell>
          <cell r="D3987">
            <v>383</v>
          </cell>
          <cell r="E3987">
            <v>0</v>
          </cell>
          <cell r="F3987">
            <v>43213</v>
          </cell>
          <cell r="G3987">
            <v>365</v>
          </cell>
          <cell r="H3987">
            <v>1.05</v>
          </cell>
          <cell r="I3987">
            <v>43465</v>
          </cell>
        </row>
        <row r="3988">
          <cell r="A3988" t="str">
            <v>GRAPA DOBLE OREJA PARA TUBO METALICO</v>
          </cell>
          <cell r="B3988">
            <v>105258</v>
          </cell>
          <cell r="C3988" t="str">
            <v>UNI</v>
          </cell>
          <cell r="D3988">
            <v>1030</v>
          </cell>
          <cell r="E3988">
            <v>0</v>
          </cell>
          <cell r="F3988">
            <v>43299</v>
          </cell>
          <cell r="G3988">
            <v>981</v>
          </cell>
          <cell r="H3988">
            <v>1.05</v>
          </cell>
          <cell r="I3988">
            <v>43465</v>
          </cell>
        </row>
        <row r="3989">
          <cell r="A3989" t="str">
            <v>GRAPA DOBLE OREJA PARA TUBO METALICO</v>
          </cell>
          <cell r="B3989">
            <v>105256</v>
          </cell>
          <cell r="C3989" t="str">
            <v>UNI</v>
          </cell>
          <cell r="D3989">
            <v>273</v>
          </cell>
          <cell r="E3989">
            <v>0</v>
          </cell>
          <cell r="F3989">
            <v>42856</v>
          </cell>
          <cell r="G3989">
            <v>250</v>
          </cell>
          <cell r="H3989">
            <v>1.0900000000000001</v>
          </cell>
          <cell r="I3989">
            <v>43465</v>
          </cell>
        </row>
        <row r="3990">
          <cell r="A3990" t="str">
            <v>Grapa Metalica 5/8" para fijación de Geocelda</v>
          </cell>
          <cell r="B3990">
            <v>105837</v>
          </cell>
          <cell r="C3990" t="str">
            <v>UNI</v>
          </cell>
          <cell r="D3990">
            <v>17</v>
          </cell>
          <cell r="E3990">
            <v>0</v>
          </cell>
          <cell r="F3990">
            <v>43249</v>
          </cell>
          <cell r="G3990">
            <v>16</v>
          </cell>
          <cell r="H3990">
            <v>1.05</v>
          </cell>
          <cell r="I3990">
            <v>43465</v>
          </cell>
        </row>
        <row r="3991">
          <cell r="A3991" t="str">
            <v>Grapa metálica galvanizada 1/8"</v>
          </cell>
          <cell r="B3991">
            <v>106869</v>
          </cell>
          <cell r="C3991" t="str">
            <v>UNI</v>
          </cell>
          <cell r="D3991">
            <v>3825</v>
          </cell>
          <cell r="E3991">
            <v>0</v>
          </cell>
          <cell r="F3991">
            <v>43277</v>
          </cell>
          <cell r="G3991">
            <v>3643</v>
          </cell>
          <cell r="H3991">
            <v>1.05</v>
          </cell>
          <cell r="I3991">
            <v>43465</v>
          </cell>
        </row>
        <row r="3992">
          <cell r="A3992" t="str">
            <v>GRAPA METALICA PARA CINTA BANDIT 5/8"</v>
          </cell>
          <cell r="B3992">
            <v>105673</v>
          </cell>
          <cell r="C3992" t="str">
            <v>UNI</v>
          </cell>
          <cell r="D3992">
            <v>625</v>
          </cell>
          <cell r="E3992">
            <v>0</v>
          </cell>
          <cell r="F3992">
            <v>43182</v>
          </cell>
          <cell r="G3992">
            <v>595</v>
          </cell>
          <cell r="H3992">
            <v>1.05</v>
          </cell>
          <cell r="I3992">
            <v>43465</v>
          </cell>
        </row>
        <row r="3993">
          <cell r="A3993" t="str">
            <v>GRAPA METALICA PARA TUBO METALICO DE</v>
          </cell>
          <cell r="B3993">
            <v>104991</v>
          </cell>
          <cell r="C3993" t="str">
            <v>UNI</v>
          </cell>
          <cell r="D3993">
            <v>190</v>
          </cell>
          <cell r="E3993">
            <v>0</v>
          </cell>
          <cell r="F3993">
            <v>43322</v>
          </cell>
          <cell r="G3993">
            <v>181</v>
          </cell>
          <cell r="H3993">
            <v>1.05</v>
          </cell>
          <cell r="I3993">
            <v>43465</v>
          </cell>
        </row>
        <row r="3994">
          <cell r="A3994" t="str">
            <v>GRAPA METALICA PARA TUBO METALICO DE</v>
          </cell>
          <cell r="B3994">
            <v>104993</v>
          </cell>
          <cell r="C3994" t="str">
            <v>UNI</v>
          </cell>
          <cell r="D3994">
            <v>1019</v>
          </cell>
          <cell r="E3994">
            <v>0</v>
          </cell>
          <cell r="F3994">
            <v>43322</v>
          </cell>
          <cell r="G3994">
            <v>970</v>
          </cell>
          <cell r="H3994">
            <v>1.05</v>
          </cell>
          <cell r="I3994">
            <v>43465</v>
          </cell>
        </row>
        <row r="3995">
          <cell r="A3995" t="str">
            <v>GRAPA METALICA PARA TUBO METALICO DE 1</v>
          </cell>
          <cell r="B3995">
            <v>104992</v>
          </cell>
          <cell r="C3995" t="str">
            <v>UNI</v>
          </cell>
          <cell r="D3995">
            <v>518</v>
          </cell>
          <cell r="E3995">
            <v>0</v>
          </cell>
          <cell r="F3995">
            <v>43271</v>
          </cell>
          <cell r="G3995">
            <v>493</v>
          </cell>
          <cell r="H3995">
            <v>1.05</v>
          </cell>
          <cell r="I3995">
            <v>43465</v>
          </cell>
        </row>
        <row r="3996">
          <cell r="A3996" t="str">
            <v>GRAPA METALICAS DE 1”</v>
          </cell>
          <cell r="B3996">
            <v>105528</v>
          </cell>
          <cell r="C3996" t="str">
            <v>KG</v>
          </cell>
          <cell r="D3996">
            <v>5187</v>
          </cell>
          <cell r="E3996">
            <v>0</v>
          </cell>
          <cell r="F3996">
            <v>42872</v>
          </cell>
          <cell r="G3996">
            <v>4759</v>
          </cell>
          <cell r="H3996">
            <v>1.0900000000000001</v>
          </cell>
          <cell r="I3996">
            <v>43465</v>
          </cell>
        </row>
        <row r="3997">
          <cell r="A3997" t="str">
            <v>GRAPA PARA CINTA ACERO INOXIDABLE. 5/8"</v>
          </cell>
          <cell r="B3997">
            <v>104565</v>
          </cell>
          <cell r="C3997" t="str">
            <v>UNI</v>
          </cell>
          <cell r="D3997">
            <v>546</v>
          </cell>
          <cell r="E3997">
            <v>0</v>
          </cell>
          <cell r="F3997">
            <v>43172</v>
          </cell>
          <cell r="G3997">
            <v>520</v>
          </cell>
          <cell r="H3997">
            <v>1.05</v>
          </cell>
          <cell r="I3997">
            <v>43465</v>
          </cell>
        </row>
        <row r="3998">
          <cell r="A3998" t="str">
            <v>GRAPA PARA OPERAR EN CALIENTE</v>
          </cell>
          <cell r="B3998">
            <v>3711</v>
          </cell>
          <cell r="C3998" t="str">
            <v>UNI</v>
          </cell>
          <cell r="D3998">
            <v>18513</v>
          </cell>
          <cell r="E3998" t="str">
            <v>50GC</v>
          </cell>
          <cell r="F3998">
            <v>43172</v>
          </cell>
          <cell r="G3998">
            <v>17631</v>
          </cell>
          <cell r="H3998">
            <v>1.05</v>
          </cell>
          <cell r="I3998">
            <v>43465</v>
          </cell>
        </row>
        <row r="3999">
          <cell r="A3999" t="str">
            <v>GRAPA PARA ZUNCHO O CINTA MET. Ø3/8"</v>
          </cell>
          <cell r="B3999">
            <v>105854</v>
          </cell>
          <cell r="C3999" t="str">
            <v>UNI</v>
          </cell>
          <cell r="D3999">
            <v>121</v>
          </cell>
          <cell r="E3999">
            <v>0</v>
          </cell>
          <cell r="F3999">
            <v>43362</v>
          </cell>
          <cell r="G3999">
            <v>115</v>
          </cell>
          <cell r="H3999">
            <v>1.05</v>
          </cell>
          <cell r="I3999">
            <v>43465</v>
          </cell>
        </row>
        <row r="4000">
          <cell r="A4000" t="str">
            <v>GRAPA PRENSORA/OPERARA EN CALIENTE</v>
          </cell>
          <cell r="B4000">
            <v>3729</v>
          </cell>
          <cell r="C4000" t="str">
            <v>UNI</v>
          </cell>
          <cell r="D4000">
            <v>21335</v>
          </cell>
          <cell r="E4000">
            <v>0</v>
          </cell>
          <cell r="F4000">
            <v>43325</v>
          </cell>
          <cell r="G4000">
            <v>20319</v>
          </cell>
          <cell r="H4000">
            <v>1.05</v>
          </cell>
          <cell r="I4000">
            <v>43465</v>
          </cell>
        </row>
        <row r="4001">
          <cell r="A4001" t="str">
            <v>GRAPA TERMINAL 6-2/0 ALUMINIO</v>
          </cell>
          <cell r="B4001">
            <v>3747</v>
          </cell>
          <cell r="C4001" t="str">
            <v>UNI</v>
          </cell>
          <cell r="D4001">
            <v>15436</v>
          </cell>
          <cell r="E4001">
            <v>0</v>
          </cell>
          <cell r="F4001">
            <v>43172</v>
          </cell>
          <cell r="G4001">
            <v>14701</v>
          </cell>
          <cell r="H4001">
            <v>1.05</v>
          </cell>
          <cell r="I4001">
            <v>43465</v>
          </cell>
        </row>
        <row r="4002">
          <cell r="A4002" t="str">
            <v>GRAPA ZINCADA / GALV 1" UN ALA</v>
          </cell>
          <cell r="B4002">
            <v>104037</v>
          </cell>
          <cell r="C4002" t="str">
            <v>UNI</v>
          </cell>
          <cell r="D4002">
            <v>259</v>
          </cell>
          <cell r="E4002">
            <v>0</v>
          </cell>
          <cell r="F4002">
            <v>42846</v>
          </cell>
          <cell r="G4002">
            <v>238</v>
          </cell>
          <cell r="H4002">
            <v>1.0900000000000001</v>
          </cell>
          <cell r="I4002">
            <v>43465</v>
          </cell>
        </row>
        <row r="4003">
          <cell r="A4003" t="str">
            <v>Grapa"U" Zincada(e=5/16")A=4.5";H=9";Rosca=2"</v>
          </cell>
          <cell r="B4003">
            <v>104692</v>
          </cell>
          <cell r="C4003" t="str">
            <v>UNI</v>
          </cell>
          <cell r="D4003">
            <v>4953</v>
          </cell>
          <cell r="E4003">
            <v>0</v>
          </cell>
          <cell r="F4003">
            <v>42144</v>
          </cell>
          <cell r="G4003">
            <v>4060</v>
          </cell>
          <cell r="H4003">
            <v>1.22</v>
          </cell>
          <cell r="I4003">
            <v>43465</v>
          </cell>
        </row>
        <row r="4004">
          <cell r="A4004" t="str">
            <v>GRAPADORA NEUMATICA</v>
          </cell>
          <cell r="B4004">
            <v>105840</v>
          </cell>
          <cell r="C4004" t="str">
            <v>DD</v>
          </cell>
          <cell r="D4004">
            <v>13125</v>
          </cell>
          <cell r="E4004">
            <v>0</v>
          </cell>
          <cell r="F4004">
            <v>43251</v>
          </cell>
          <cell r="G4004">
            <v>12500</v>
          </cell>
          <cell r="H4004">
            <v>1.05</v>
          </cell>
          <cell r="I4004">
            <v>43465</v>
          </cell>
        </row>
        <row r="4005">
          <cell r="A4005" t="str">
            <v>GRAPAS PARA ANCLAR LAVAMANOS</v>
          </cell>
          <cell r="B4005">
            <v>106488</v>
          </cell>
          <cell r="C4005" t="str">
            <v>UNI</v>
          </cell>
          <cell r="D4005">
            <v>3426</v>
          </cell>
          <cell r="E4005">
            <v>0</v>
          </cell>
          <cell r="F4005">
            <v>43196</v>
          </cell>
          <cell r="G4005">
            <v>3263</v>
          </cell>
          <cell r="H4005">
            <v>1.05</v>
          </cell>
          <cell r="I4005">
            <v>43465</v>
          </cell>
        </row>
        <row r="4006">
          <cell r="A4006" t="str">
            <v>GRAPAS PARA CASETON 1¼" 15unidades</v>
          </cell>
          <cell r="B4006">
            <v>167</v>
          </cell>
          <cell r="C4006" t="str">
            <v>CT</v>
          </cell>
          <cell r="D4006">
            <v>6357</v>
          </cell>
          <cell r="E4006">
            <v>8010</v>
          </cell>
          <cell r="F4006">
            <v>40344</v>
          </cell>
          <cell r="G4006">
            <v>4640</v>
          </cell>
          <cell r="H4006">
            <v>1.37</v>
          </cell>
          <cell r="I4006">
            <v>43465</v>
          </cell>
        </row>
        <row r="4007">
          <cell r="A4007" t="str">
            <v>GRAPAS PARA CASETON 1½"</v>
          </cell>
          <cell r="B4007">
            <v>2478</v>
          </cell>
          <cell r="C4007" t="str">
            <v>CT</v>
          </cell>
          <cell r="D4007">
            <v>102750</v>
          </cell>
          <cell r="E4007">
            <v>9510</v>
          </cell>
          <cell r="F4007">
            <v>40344</v>
          </cell>
          <cell r="G4007">
            <v>75000</v>
          </cell>
          <cell r="H4007">
            <v>1.37</v>
          </cell>
          <cell r="I4007">
            <v>43465</v>
          </cell>
        </row>
        <row r="4008">
          <cell r="A4008" t="str">
            <v>GRASA CHASIS ROJA COMUN (PRESENTAC:</v>
          </cell>
          <cell r="B4008">
            <v>103141</v>
          </cell>
          <cell r="C4008" t="str">
            <v>KG</v>
          </cell>
          <cell r="D4008">
            <v>7645</v>
          </cell>
          <cell r="E4008">
            <v>0</v>
          </cell>
          <cell r="F4008">
            <v>43326</v>
          </cell>
          <cell r="G4008">
            <v>7281</v>
          </cell>
          <cell r="H4008">
            <v>1.05</v>
          </cell>
          <cell r="I4008">
            <v>43465</v>
          </cell>
        </row>
        <row r="4009">
          <cell r="A4009" t="str">
            <v>GRASA LUBRICANTE MINERAL</v>
          </cell>
          <cell r="B4009">
            <v>104017</v>
          </cell>
          <cell r="C4009" t="str">
            <v>KG</v>
          </cell>
          <cell r="D4009">
            <v>8567</v>
          </cell>
          <cell r="E4009">
            <v>0</v>
          </cell>
          <cell r="F4009">
            <v>40638</v>
          </cell>
          <cell r="G4009">
            <v>6393</v>
          </cell>
          <cell r="H4009">
            <v>1.34</v>
          </cell>
          <cell r="I4009">
            <v>43465</v>
          </cell>
        </row>
        <row r="4010">
          <cell r="A4010" t="str">
            <v>GRASAS Y ACEITES</v>
          </cell>
          <cell r="B4010">
            <v>105508</v>
          </cell>
          <cell r="C4010" t="str">
            <v>UNI</v>
          </cell>
          <cell r="D4010">
            <v>57495</v>
          </cell>
          <cell r="E4010">
            <v>0</v>
          </cell>
          <cell r="F4010">
            <v>42810</v>
          </cell>
          <cell r="G4010">
            <v>52748.1</v>
          </cell>
          <cell r="H4010">
            <v>1.0900000000000001</v>
          </cell>
          <cell r="I4010">
            <v>43465</v>
          </cell>
        </row>
        <row r="4011">
          <cell r="A4011" t="str">
            <v>GRATAS ACERO CON MANGO MADERA</v>
          </cell>
          <cell r="B4011">
            <v>105467</v>
          </cell>
          <cell r="C4011" t="str">
            <v>UNI</v>
          </cell>
          <cell r="D4011">
            <v>4321</v>
          </cell>
          <cell r="E4011">
            <v>0</v>
          </cell>
          <cell r="F4011">
            <v>43194</v>
          </cell>
          <cell r="G4011">
            <v>4115</v>
          </cell>
          <cell r="H4011">
            <v>1.05</v>
          </cell>
          <cell r="I4011">
            <v>43465</v>
          </cell>
        </row>
        <row r="4012">
          <cell r="A4012" t="str">
            <v>GRAUTOC (30 Kg.)</v>
          </cell>
          <cell r="B4012">
            <v>3075</v>
          </cell>
          <cell r="C4012" t="str">
            <v>KG</v>
          </cell>
          <cell r="D4012">
            <v>3187</v>
          </cell>
          <cell r="E4012">
            <v>0</v>
          </cell>
          <cell r="F4012">
            <v>40688</v>
          </cell>
          <cell r="G4012">
            <v>2378</v>
          </cell>
          <cell r="H4012">
            <v>1.34</v>
          </cell>
          <cell r="I4012">
            <v>43465</v>
          </cell>
        </row>
        <row r="4013">
          <cell r="A4013" t="str">
            <v>Gravilla 3/4" (Con transporte) NO USAR</v>
          </cell>
          <cell r="B4013">
            <v>104224</v>
          </cell>
          <cell r="C4013" t="str">
            <v>M3</v>
          </cell>
          <cell r="D4013">
            <v>119900</v>
          </cell>
          <cell r="E4013">
            <v>0</v>
          </cell>
          <cell r="F4013">
            <v>42821</v>
          </cell>
          <cell r="G4013">
            <v>110000</v>
          </cell>
          <cell r="H4013">
            <v>1.0900000000000001</v>
          </cell>
          <cell r="I4013">
            <v>43465</v>
          </cell>
        </row>
        <row r="4014">
          <cell r="A4014" t="str">
            <v>GRAVILLA BLANCA</v>
          </cell>
          <cell r="B4014">
            <v>102864</v>
          </cell>
          <cell r="C4014" t="str">
            <v>BULTO</v>
          </cell>
          <cell r="D4014">
            <v>21920</v>
          </cell>
          <cell r="E4014">
            <v>0</v>
          </cell>
          <cell r="F4014">
            <v>40334</v>
          </cell>
          <cell r="G4014">
            <v>16000</v>
          </cell>
          <cell r="H4014">
            <v>1.37</v>
          </cell>
          <cell r="I4014">
            <v>43465</v>
          </cell>
        </row>
        <row r="4015">
          <cell r="A4015" t="str">
            <v>Gravilla de rio (Material.)</v>
          </cell>
          <cell r="B4015">
            <v>101110</v>
          </cell>
          <cell r="C4015" t="str">
            <v>M3</v>
          </cell>
          <cell r="D4015">
            <v>91000</v>
          </cell>
          <cell r="E4015">
            <v>0</v>
          </cell>
          <cell r="F4015">
            <v>41038</v>
          </cell>
          <cell r="G4015">
            <v>70000</v>
          </cell>
          <cell r="H4015">
            <v>1.3</v>
          </cell>
          <cell r="I4015">
            <v>43465</v>
          </cell>
        </row>
        <row r="4016">
          <cell r="A4016" t="str">
            <v>Gravilla de rio 3/4" (Con Transporte)</v>
          </cell>
          <cell r="B4016">
            <v>100485</v>
          </cell>
          <cell r="C4016" t="str">
            <v>M3</v>
          </cell>
          <cell r="D4016">
            <v>113118</v>
          </cell>
          <cell r="E4016">
            <v>0</v>
          </cell>
          <cell r="F4016">
            <v>43167</v>
          </cell>
          <cell r="G4016">
            <v>107731</v>
          </cell>
          <cell r="H4016">
            <v>1.05</v>
          </cell>
          <cell r="I4016">
            <v>43465</v>
          </cell>
        </row>
        <row r="4017">
          <cell r="A4017" t="str">
            <v>GRAVILLA DE RIO M3 (Incl. Transporte) NO</v>
          </cell>
          <cell r="B4017">
            <v>84</v>
          </cell>
          <cell r="C4017" t="str">
            <v>M3</v>
          </cell>
          <cell r="D4017">
            <v>126500</v>
          </cell>
          <cell r="E4017">
            <v>0</v>
          </cell>
          <cell r="F4017">
            <v>42433</v>
          </cell>
          <cell r="G4017">
            <v>110000</v>
          </cell>
          <cell r="H4017">
            <v>1.1499999999999999</v>
          </cell>
          <cell r="I4017">
            <v>43465</v>
          </cell>
        </row>
        <row r="4018">
          <cell r="A4018" t="str">
            <v>Gravilla Fina de rio 1/2" M3 (Con Transporte)</v>
          </cell>
          <cell r="B4018">
            <v>85</v>
          </cell>
          <cell r="C4018" t="str">
            <v>M3</v>
          </cell>
          <cell r="D4018">
            <v>113118</v>
          </cell>
          <cell r="E4018">
            <v>0</v>
          </cell>
          <cell r="F4018">
            <v>43167</v>
          </cell>
          <cell r="G4018">
            <v>107731</v>
          </cell>
          <cell r="H4018">
            <v>1.05</v>
          </cell>
          <cell r="I4018">
            <v>43465</v>
          </cell>
        </row>
        <row r="4019">
          <cell r="A4019" t="str">
            <v>GRAVILLA GRIS</v>
          </cell>
          <cell r="B4019">
            <v>102866</v>
          </cell>
          <cell r="C4019" t="str">
            <v>BULTO</v>
          </cell>
          <cell r="D4019">
            <v>16250</v>
          </cell>
          <cell r="E4019">
            <v>0</v>
          </cell>
          <cell r="F4019">
            <v>41257</v>
          </cell>
          <cell r="G4019">
            <v>12500</v>
          </cell>
          <cell r="H4019">
            <v>1.3</v>
          </cell>
          <cell r="I4019">
            <v>43465</v>
          </cell>
        </row>
        <row r="4020">
          <cell r="A4020" t="str">
            <v>GRAVILLA MONA (N°1-2-21/2")SACO DE 20 KG</v>
          </cell>
          <cell r="B4020">
            <v>105061</v>
          </cell>
          <cell r="C4020" t="str">
            <v>BULTO</v>
          </cell>
          <cell r="D4020">
            <v>6316</v>
          </cell>
          <cell r="E4020">
            <v>0</v>
          </cell>
          <cell r="F4020">
            <v>43208</v>
          </cell>
          <cell r="G4020">
            <v>6015</v>
          </cell>
          <cell r="H4020">
            <v>1.05</v>
          </cell>
          <cell r="I4020">
            <v>43465</v>
          </cell>
        </row>
        <row r="4021">
          <cell r="A4021" t="str">
            <v>GRAVILLA NEGRA</v>
          </cell>
          <cell r="B4021">
            <v>102865</v>
          </cell>
          <cell r="C4021" t="str">
            <v>BULTO</v>
          </cell>
          <cell r="D4021">
            <v>29925</v>
          </cell>
          <cell r="E4021">
            <v>0</v>
          </cell>
          <cell r="F4021">
            <v>41716</v>
          </cell>
          <cell r="G4021">
            <v>23750</v>
          </cell>
          <cell r="H4021">
            <v>1.26</v>
          </cell>
          <cell r="I4021">
            <v>43465</v>
          </cell>
        </row>
        <row r="4022">
          <cell r="A4022" t="str">
            <v>GRIFERIA ANTIVAN.LAVAM. MESA TIPO PUSH</v>
          </cell>
          <cell r="B4022">
            <v>105656</v>
          </cell>
          <cell r="C4022" t="str">
            <v>UNI</v>
          </cell>
          <cell r="D4022">
            <v>120645</v>
          </cell>
          <cell r="E4022">
            <v>0</v>
          </cell>
          <cell r="F4022">
            <v>43271</v>
          </cell>
          <cell r="G4022">
            <v>114900</v>
          </cell>
          <cell r="H4022">
            <v>1.05</v>
          </cell>
          <cell r="I4022">
            <v>43465</v>
          </cell>
        </row>
        <row r="4023">
          <cell r="A4023" t="str">
            <v>GRIFERIA ANTIVANDALICA LAVAMANOS TIPO</v>
          </cell>
          <cell r="B4023">
            <v>103637</v>
          </cell>
          <cell r="C4023" t="str">
            <v>UNI</v>
          </cell>
          <cell r="D4023">
            <v>242340</v>
          </cell>
          <cell r="E4023">
            <v>0</v>
          </cell>
          <cell r="F4023">
            <v>43213</v>
          </cell>
          <cell r="G4023">
            <v>230800</v>
          </cell>
          <cell r="H4023">
            <v>1.05</v>
          </cell>
          <cell r="I4023">
            <v>43465</v>
          </cell>
        </row>
        <row r="4024">
          <cell r="A4024" t="str">
            <v>GRIFERIA CONJ. MEZC. L/M FRANCESA 8" Conj</v>
          </cell>
          <cell r="B4024">
            <v>3553</v>
          </cell>
          <cell r="C4024" t="str">
            <v>UNI</v>
          </cell>
          <cell r="D4024">
            <v>143576</v>
          </cell>
          <cell r="E4024">
            <v>1031511</v>
          </cell>
          <cell r="F4024">
            <v>40401</v>
          </cell>
          <cell r="G4024">
            <v>104800</v>
          </cell>
          <cell r="H4024">
            <v>1.37</v>
          </cell>
          <cell r="I4024">
            <v>43465</v>
          </cell>
        </row>
        <row r="4025">
          <cell r="A4025" t="str">
            <v>GRIFERIA CONJ. MEZC. L/M ITALIANA 8" Conj</v>
          </cell>
          <cell r="B4025">
            <v>3559</v>
          </cell>
          <cell r="C4025" t="str">
            <v>UNI</v>
          </cell>
          <cell r="D4025">
            <v>143576</v>
          </cell>
          <cell r="E4025">
            <v>1041611</v>
          </cell>
          <cell r="F4025">
            <v>40401</v>
          </cell>
          <cell r="G4025">
            <v>104800</v>
          </cell>
          <cell r="H4025">
            <v>1.37</v>
          </cell>
          <cell r="I4025">
            <v>43465</v>
          </cell>
        </row>
        <row r="4026">
          <cell r="A4026" t="str">
            <v>GRIFERIA CONJ. MEZC. L/M KRISTAL 4"</v>
          </cell>
          <cell r="B4026">
            <v>2790</v>
          </cell>
          <cell r="C4026" t="str">
            <v>UNI</v>
          </cell>
          <cell r="D4026">
            <v>143576</v>
          </cell>
          <cell r="E4026">
            <v>1110400</v>
          </cell>
          <cell r="F4026">
            <v>40401</v>
          </cell>
          <cell r="G4026">
            <v>104800</v>
          </cell>
          <cell r="H4026">
            <v>1.37</v>
          </cell>
          <cell r="I4026">
            <v>43465</v>
          </cell>
        </row>
        <row r="4027">
          <cell r="A4027" t="str">
            <v>GRIFERIA CONJ. MEZC. L/M. PLATINO 4"</v>
          </cell>
          <cell r="B4027">
            <v>5713</v>
          </cell>
          <cell r="C4027" t="str">
            <v>UNI</v>
          </cell>
          <cell r="D4027">
            <v>143576</v>
          </cell>
          <cell r="E4027" t="str">
            <v>01-0613-00</v>
          </cell>
          <cell r="F4027">
            <v>40401</v>
          </cell>
          <cell r="G4027">
            <v>104800</v>
          </cell>
          <cell r="H4027">
            <v>1.37</v>
          </cell>
          <cell r="I4027">
            <v>43465</v>
          </cell>
        </row>
        <row r="4028">
          <cell r="A4028" t="str">
            <v>GRIFERIA CONJ. MEZC. L/M. PLATINO 8"</v>
          </cell>
          <cell r="B4028">
            <v>2088</v>
          </cell>
          <cell r="C4028" t="str">
            <v>UNI</v>
          </cell>
          <cell r="D4028">
            <v>143576</v>
          </cell>
          <cell r="E4028" t="str">
            <v>01-0614-00</v>
          </cell>
          <cell r="F4028">
            <v>40401</v>
          </cell>
          <cell r="G4028">
            <v>104800</v>
          </cell>
          <cell r="H4028">
            <v>1.37</v>
          </cell>
          <cell r="I4028">
            <v>43465</v>
          </cell>
        </row>
        <row r="4029">
          <cell r="A4029" t="str">
            <v>GRIFERIA CONJ. MEZC. L/M. URANO 8" CR.</v>
          </cell>
          <cell r="B4029">
            <v>2081</v>
          </cell>
          <cell r="C4029" t="str">
            <v>UNI</v>
          </cell>
          <cell r="D4029">
            <v>65468</v>
          </cell>
          <cell r="E4029">
            <v>1100522</v>
          </cell>
          <cell r="F4029">
            <v>40134</v>
          </cell>
          <cell r="G4029">
            <v>47099</v>
          </cell>
          <cell r="H4029">
            <v>1.39</v>
          </cell>
          <cell r="I4029">
            <v>43465</v>
          </cell>
        </row>
        <row r="4030">
          <cell r="A4030" t="str">
            <v>GRIFERIA CONJ. MEZC. L/M.URANO 4" CR</v>
          </cell>
          <cell r="B4030">
            <v>2094</v>
          </cell>
          <cell r="C4030" t="str">
            <v>UNI</v>
          </cell>
          <cell r="D4030">
            <v>76311</v>
          </cell>
          <cell r="E4030">
            <v>1100422</v>
          </cell>
          <cell r="F4030">
            <v>40134</v>
          </cell>
          <cell r="G4030">
            <v>54900</v>
          </cell>
          <cell r="H4030">
            <v>1.39</v>
          </cell>
          <cell r="I4030">
            <v>43465</v>
          </cell>
        </row>
        <row r="4031">
          <cell r="A4031" t="str">
            <v>GRIFERIA CONJ. MEZC. L/M.URANO TipoC CR</v>
          </cell>
          <cell r="B4031">
            <v>2074</v>
          </cell>
          <cell r="C4031" t="str">
            <v>UNI</v>
          </cell>
          <cell r="D4031">
            <v>32804</v>
          </cell>
          <cell r="E4031">
            <v>1100322</v>
          </cell>
          <cell r="F4031">
            <v>40134</v>
          </cell>
          <cell r="G4031">
            <v>23600</v>
          </cell>
          <cell r="H4031">
            <v>1.39</v>
          </cell>
          <cell r="I4031">
            <v>43465</v>
          </cell>
        </row>
        <row r="4032">
          <cell r="A4032" t="str">
            <v>GRIFERIA CONJ. MEZC. L/PALTOS</v>
          </cell>
          <cell r="B4032">
            <v>3558</v>
          </cell>
          <cell r="C4032" t="str">
            <v>UNI</v>
          </cell>
          <cell r="D4032">
            <v>479500</v>
          </cell>
          <cell r="E4032">
            <v>1032030</v>
          </cell>
          <cell r="F4032">
            <v>40401</v>
          </cell>
          <cell r="G4032">
            <v>350000</v>
          </cell>
          <cell r="H4032">
            <v>1.37</v>
          </cell>
          <cell r="I4032">
            <v>43465</v>
          </cell>
        </row>
        <row r="4033">
          <cell r="A4033" t="str">
            <v>GRIFERIA CONJ. MEZC. L/PLATOS FRANCESA</v>
          </cell>
          <cell r="B4033">
            <v>3557</v>
          </cell>
          <cell r="C4033" t="str">
            <v>UNI</v>
          </cell>
          <cell r="D4033">
            <v>479500</v>
          </cell>
          <cell r="E4033">
            <v>1031911</v>
          </cell>
          <cell r="F4033">
            <v>40401</v>
          </cell>
          <cell r="G4033">
            <v>350000</v>
          </cell>
          <cell r="H4033">
            <v>1.37</v>
          </cell>
          <cell r="I4033">
            <v>43465</v>
          </cell>
        </row>
        <row r="4034">
          <cell r="A4034" t="str">
            <v>GRIFERIA CONJ. MEZC. L/PLATOS ITALIANA</v>
          </cell>
          <cell r="B4034">
            <v>3567</v>
          </cell>
          <cell r="C4034" t="str">
            <v>UNI</v>
          </cell>
          <cell r="D4034">
            <v>479500</v>
          </cell>
          <cell r="E4034" t="str">
            <v>01-041911</v>
          </cell>
          <cell r="F4034">
            <v>40401</v>
          </cell>
          <cell r="G4034">
            <v>350000</v>
          </cell>
          <cell r="H4034">
            <v>1.37</v>
          </cell>
          <cell r="I4034">
            <v>43465</v>
          </cell>
        </row>
        <row r="4035">
          <cell r="A4035" t="str">
            <v>GRIFERIA CONJ. MEZC. L/PLATOS KRISTAL</v>
          </cell>
          <cell r="B4035">
            <v>5763</v>
          </cell>
          <cell r="C4035" t="str">
            <v>UNI</v>
          </cell>
          <cell r="D4035">
            <v>66163</v>
          </cell>
          <cell r="E4035">
            <v>1112700</v>
          </cell>
          <cell r="F4035">
            <v>40130</v>
          </cell>
          <cell r="G4035">
            <v>47599</v>
          </cell>
          <cell r="H4035">
            <v>1.39</v>
          </cell>
          <cell r="I4035">
            <v>43465</v>
          </cell>
        </row>
        <row r="4036">
          <cell r="A4036" t="str">
            <v>GRIFERIA CONJ. MEZC. L/PLATOS KRISTHAL</v>
          </cell>
          <cell r="B4036">
            <v>3575</v>
          </cell>
          <cell r="C4036" t="str">
            <v>UNI</v>
          </cell>
          <cell r="D4036">
            <v>479500</v>
          </cell>
          <cell r="E4036">
            <v>1112000</v>
          </cell>
          <cell r="F4036">
            <v>40401</v>
          </cell>
          <cell r="G4036">
            <v>350000</v>
          </cell>
          <cell r="H4036">
            <v>1.37</v>
          </cell>
          <cell r="I4036">
            <v>43465</v>
          </cell>
        </row>
        <row r="4037">
          <cell r="A4037" t="str">
            <v>GRIFERIA CONJ. MEZC. L/PLATOS PLATINO</v>
          </cell>
          <cell r="B4037">
            <v>2082</v>
          </cell>
          <cell r="C4037" t="str">
            <v>UNI</v>
          </cell>
          <cell r="D4037">
            <v>108307</v>
          </cell>
          <cell r="E4037">
            <v>1060100</v>
          </cell>
          <cell r="F4037">
            <v>40130</v>
          </cell>
          <cell r="G4037">
            <v>77919</v>
          </cell>
          <cell r="H4037">
            <v>1.39</v>
          </cell>
          <cell r="I4037">
            <v>43465</v>
          </cell>
        </row>
        <row r="4038">
          <cell r="A4038" t="str">
            <v>GRIFERIA CONJ. MEZC. L/PLATOS PLATINO 8"</v>
          </cell>
          <cell r="B4038">
            <v>3570</v>
          </cell>
          <cell r="C4038" t="str">
            <v>UNI</v>
          </cell>
          <cell r="D4038">
            <v>136107</v>
          </cell>
          <cell r="E4038" t="str">
            <v>01 0600 00</v>
          </cell>
          <cell r="F4038">
            <v>40130</v>
          </cell>
          <cell r="G4038">
            <v>97919</v>
          </cell>
          <cell r="H4038">
            <v>1.39</v>
          </cell>
          <cell r="I4038">
            <v>43465</v>
          </cell>
        </row>
        <row r="4039">
          <cell r="A4039" t="str">
            <v>GRIFERIA CONJ. MEZC. MONOBLOCK L/M</v>
          </cell>
          <cell r="B4039">
            <v>3554</v>
          </cell>
          <cell r="C4039" t="str">
            <v>UNI</v>
          </cell>
          <cell r="D4039">
            <v>517586</v>
          </cell>
          <cell r="E4039">
            <v>1031711</v>
          </cell>
          <cell r="F4039">
            <v>40401</v>
          </cell>
          <cell r="G4039">
            <v>377800</v>
          </cell>
          <cell r="H4039">
            <v>1.37</v>
          </cell>
          <cell r="I4039">
            <v>43465</v>
          </cell>
        </row>
        <row r="4040">
          <cell r="A4040" t="str">
            <v>GRIFERIA CONJ. MEZC. MONOBLOCK L/M</v>
          </cell>
          <cell r="B4040">
            <v>3560</v>
          </cell>
          <cell r="C4040" t="str">
            <v>UNI</v>
          </cell>
          <cell r="D4040">
            <v>275919</v>
          </cell>
          <cell r="E4040">
            <v>1041711</v>
          </cell>
          <cell r="F4040">
            <v>39659</v>
          </cell>
          <cell r="G4040">
            <v>187700</v>
          </cell>
          <cell r="H4040">
            <v>1.47</v>
          </cell>
          <cell r="I4040">
            <v>43465</v>
          </cell>
        </row>
        <row r="4041">
          <cell r="A4041" t="str">
            <v>GRIFERIA CONJ. MEZC. MONOBLOCK L/M</v>
          </cell>
          <cell r="B4041">
            <v>3560</v>
          </cell>
          <cell r="C4041" t="str">
            <v>UNI</v>
          </cell>
          <cell r="D4041">
            <v>517586</v>
          </cell>
          <cell r="E4041">
            <v>1041711</v>
          </cell>
          <cell r="F4041">
            <v>40401</v>
          </cell>
          <cell r="G4041">
            <v>377800</v>
          </cell>
          <cell r="H4041">
            <v>1.37</v>
          </cell>
          <cell r="I4041">
            <v>43465</v>
          </cell>
        </row>
        <row r="4042">
          <cell r="A4042" t="str">
            <v>GRIFERIA CONJ.MEZC.L/M CRISTAL 8"</v>
          </cell>
          <cell r="B4042">
            <v>2771</v>
          </cell>
          <cell r="C4042" t="str">
            <v>UNI</v>
          </cell>
          <cell r="D4042">
            <v>143576</v>
          </cell>
          <cell r="E4042">
            <v>1100500</v>
          </cell>
          <cell r="F4042">
            <v>40401</v>
          </cell>
          <cell r="G4042">
            <v>104800</v>
          </cell>
          <cell r="H4042">
            <v>1.37</v>
          </cell>
          <cell r="I4042">
            <v>43465</v>
          </cell>
        </row>
        <row r="4043">
          <cell r="A4043" t="str">
            <v>GRIFERIA LAVAMANOS .AQUA STREAM MOEN</v>
          </cell>
          <cell r="B4043">
            <v>2602</v>
          </cell>
          <cell r="C4043" t="str">
            <v>UNI</v>
          </cell>
          <cell r="D4043">
            <v>1354416</v>
          </cell>
          <cell r="E4043">
            <v>84004</v>
          </cell>
          <cell r="F4043">
            <v>40134</v>
          </cell>
          <cell r="G4043">
            <v>974400</v>
          </cell>
          <cell r="H4043">
            <v>1.39</v>
          </cell>
          <cell r="I4043">
            <v>43465</v>
          </cell>
        </row>
        <row r="4044">
          <cell r="A4044" t="str">
            <v>GRIFERIA LAVAMANOS CHATEAU 4" Cr.</v>
          </cell>
          <cell r="B4044">
            <v>2575</v>
          </cell>
          <cell r="C4044" t="str">
            <v>UNI</v>
          </cell>
          <cell r="D4044">
            <v>447914</v>
          </cell>
          <cell r="E4044" t="str">
            <v>L4621</v>
          </cell>
          <cell r="F4044">
            <v>40134</v>
          </cell>
          <cell r="G4044">
            <v>322240</v>
          </cell>
          <cell r="H4044">
            <v>1.39</v>
          </cell>
          <cell r="I4044">
            <v>43465</v>
          </cell>
        </row>
        <row r="4045">
          <cell r="A4045" t="str">
            <v>GRIFERIA LAVAMANOS CHATEAU 4" Cr. MOEN</v>
          </cell>
          <cell r="B4045">
            <v>2531</v>
          </cell>
          <cell r="C4045" t="str">
            <v>UNI</v>
          </cell>
          <cell r="D4045">
            <v>522828</v>
          </cell>
          <cell r="E4045">
            <v>64621</v>
          </cell>
          <cell r="F4045">
            <v>40134</v>
          </cell>
          <cell r="G4045">
            <v>376135</v>
          </cell>
          <cell r="H4045">
            <v>1.39</v>
          </cell>
          <cell r="I4045">
            <v>43465</v>
          </cell>
        </row>
        <row r="4046">
          <cell r="A4046" t="str">
            <v>GRIFERIA LAVAMANOS CHATEAU 8" Cr. MOEN</v>
          </cell>
          <cell r="B4046">
            <v>2555</v>
          </cell>
          <cell r="C4046" t="str">
            <v>UNI</v>
          </cell>
          <cell r="D4046">
            <v>727515</v>
          </cell>
          <cell r="E4046">
            <v>64962</v>
          </cell>
          <cell r="F4046">
            <v>40134</v>
          </cell>
          <cell r="G4046">
            <v>523392</v>
          </cell>
          <cell r="H4046">
            <v>1.39</v>
          </cell>
          <cell r="I4046">
            <v>43465</v>
          </cell>
        </row>
        <row r="4047">
          <cell r="A4047" t="str">
            <v>GRIFERIA LAVAMANOS DE PUSH DOCOL</v>
          </cell>
          <cell r="B4047">
            <v>104482</v>
          </cell>
          <cell r="C4047" t="str">
            <v>UNI</v>
          </cell>
          <cell r="D4047">
            <v>166634</v>
          </cell>
          <cell r="E4047">
            <v>0</v>
          </cell>
          <cell r="F4047">
            <v>41135</v>
          </cell>
          <cell r="G4047">
            <v>128180</v>
          </cell>
          <cell r="H4047">
            <v>1.3</v>
          </cell>
          <cell r="I4047">
            <v>43465</v>
          </cell>
        </row>
        <row r="4048">
          <cell r="A4048" t="str">
            <v>Griferia lavamanos Discapacit.</v>
          </cell>
          <cell r="B4048">
            <v>103505</v>
          </cell>
          <cell r="C4048" t="str">
            <v>UNI</v>
          </cell>
          <cell r="D4048">
            <v>496248</v>
          </cell>
          <cell r="E4048">
            <v>0</v>
          </cell>
          <cell r="F4048">
            <v>42607</v>
          </cell>
          <cell r="G4048">
            <v>431520</v>
          </cell>
          <cell r="H4048">
            <v>1.1499999999999999</v>
          </cell>
          <cell r="I4048">
            <v>43465</v>
          </cell>
        </row>
        <row r="4049">
          <cell r="A4049" t="str">
            <v>GRIFERIA LAVAMANOS ELECTRONICA</v>
          </cell>
          <cell r="B4049">
            <v>103287</v>
          </cell>
          <cell r="C4049" t="str">
            <v>UNI</v>
          </cell>
          <cell r="D4049">
            <v>683345</v>
          </cell>
          <cell r="E4049">
            <v>0</v>
          </cell>
          <cell r="F4049">
            <v>41059</v>
          </cell>
          <cell r="G4049">
            <v>525650</v>
          </cell>
          <cell r="H4049">
            <v>1.3</v>
          </cell>
          <cell r="I4049">
            <v>43465</v>
          </cell>
        </row>
        <row r="4050">
          <cell r="A4050" t="str">
            <v>GRIFERIA LAVAMANOS FENIX 4" GRIVAL</v>
          </cell>
          <cell r="B4050">
            <v>770</v>
          </cell>
          <cell r="C4050" t="str">
            <v>UNI</v>
          </cell>
          <cell r="D4050">
            <v>272493</v>
          </cell>
          <cell r="E4050">
            <v>58140</v>
          </cell>
          <cell r="F4050">
            <v>40401</v>
          </cell>
          <cell r="G4050">
            <v>198900</v>
          </cell>
          <cell r="H4050">
            <v>1.37</v>
          </cell>
          <cell r="I4050">
            <v>43465</v>
          </cell>
        </row>
        <row r="4051">
          <cell r="A4051" t="str">
            <v>GRIFERIA LAVAMANOS FENIX 8" GRIVAL</v>
          </cell>
          <cell r="B4051">
            <v>886</v>
          </cell>
          <cell r="C4051" t="str">
            <v>UNI</v>
          </cell>
          <cell r="D4051">
            <v>84945</v>
          </cell>
          <cell r="E4051">
            <v>58100</v>
          </cell>
          <cell r="F4051">
            <v>43273</v>
          </cell>
          <cell r="G4051">
            <v>80900</v>
          </cell>
          <cell r="H4051">
            <v>1.05</v>
          </cell>
          <cell r="I4051">
            <v>43465</v>
          </cell>
        </row>
        <row r="4052">
          <cell r="A4052" t="str">
            <v>GRIFERIA LAVAMANOS FENIX DE 8" GRIVAL</v>
          </cell>
          <cell r="B4052">
            <v>104808</v>
          </cell>
          <cell r="C4052" t="str">
            <v>UNI</v>
          </cell>
          <cell r="D4052">
            <v>11277</v>
          </cell>
          <cell r="E4052">
            <v>0</v>
          </cell>
          <cell r="F4052">
            <v>40435</v>
          </cell>
          <cell r="G4052">
            <v>8231.2999999999993</v>
          </cell>
          <cell r="H4052">
            <v>1.37</v>
          </cell>
          <cell r="I4052">
            <v>43465</v>
          </cell>
        </row>
        <row r="4053">
          <cell r="A4053" t="str">
            <v>GRIFERIA LAVAMANOS GALAXIA 1Und GRIVAL</v>
          </cell>
          <cell r="B4053">
            <v>597</v>
          </cell>
          <cell r="C4053" t="str">
            <v>UNI</v>
          </cell>
          <cell r="D4053">
            <v>82063</v>
          </cell>
          <cell r="E4053">
            <v>50120</v>
          </cell>
          <cell r="F4053">
            <v>40401</v>
          </cell>
          <cell r="G4053">
            <v>59900</v>
          </cell>
          <cell r="H4053">
            <v>1.37</v>
          </cell>
          <cell r="I4053">
            <v>43465</v>
          </cell>
        </row>
        <row r="4054">
          <cell r="A4054" t="str">
            <v>GRIFERIA LAVAMANOS GALAXIA 2Und GRIVAL</v>
          </cell>
          <cell r="B4054">
            <v>596</v>
          </cell>
          <cell r="C4054" t="str">
            <v>UNI</v>
          </cell>
          <cell r="D4054">
            <v>82063</v>
          </cell>
          <cell r="E4054">
            <v>50130</v>
          </cell>
          <cell r="F4054">
            <v>40401</v>
          </cell>
          <cell r="G4054">
            <v>59900</v>
          </cell>
          <cell r="H4054">
            <v>1.37</v>
          </cell>
          <cell r="I4054">
            <v>43465</v>
          </cell>
        </row>
        <row r="4055">
          <cell r="A4055" t="str">
            <v>GRIFERIA LAVAMANOS GALAXIA 4" GRIVALO</v>
          </cell>
          <cell r="B4055">
            <v>2811</v>
          </cell>
          <cell r="C4055" t="str">
            <v>UNI</v>
          </cell>
          <cell r="D4055">
            <v>112681</v>
          </cell>
          <cell r="E4055">
            <v>50100</v>
          </cell>
          <cell r="F4055">
            <v>43222</v>
          </cell>
          <cell r="G4055">
            <v>107315</v>
          </cell>
          <cell r="H4055">
            <v>1.05</v>
          </cell>
          <cell r="I4055">
            <v>43465</v>
          </cell>
        </row>
        <row r="4056">
          <cell r="A4056" t="str">
            <v>GRIFERIA LAVAMANOS GAVIOTA 8" GRIVAL</v>
          </cell>
          <cell r="B4056">
            <v>526</v>
          </cell>
          <cell r="C4056" t="str">
            <v>UNI</v>
          </cell>
          <cell r="D4056">
            <v>125047</v>
          </cell>
          <cell r="E4056">
            <v>52100</v>
          </cell>
          <cell r="F4056">
            <v>40798</v>
          </cell>
          <cell r="G4056">
            <v>93319</v>
          </cell>
          <cell r="H4056">
            <v>1.34</v>
          </cell>
          <cell r="I4056">
            <v>43465</v>
          </cell>
        </row>
        <row r="4057">
          <cell r="A4057" t="str">
            <v>GRIFERIA LAVAMANOS GRIVAL AUTOMATICA</v>
          </cell>
          <cell r="B4057">
            <v>100694</v>
          </cell>
          <cell r="C4057" t="str">
            <v>UNI</v>
          </cell>
          <cell r="D4057">
            <v>149625</v>
          </cell>
          <cell r="E4057" t="str">
            <v>Cromo</v>
          </cell>
          <cell r="F4057">
            <v>43196</v>
          </cell>
          <cell r="G4057">
            <v>142500</v>
          </cell>
          <cell r="H4057">
            <v>1.05</v>
          </cell>
          <cell r="I4057">
            <v>43465</v>
          </cell>
        </row>
        <row r="4058">
          <cell r="A4058" t="str">
            <v>GRIFERIA LAVAMANOS LIS 8" GRIVAL</v>
          </cell>
          <cell r="B4058">
            <v>2809</v>
          </cell>
          <cell r="C4058" t="str">
            <v>UNI</v>
          </cell>
          <cell r="D4058">
            <v>214953</v>
          </cell>
          <cell r="E4058">
            <v>5510</v>
          </cell>
          <cell r="F4058">
            <v>40401</v>
          </cell>
          <cell r="G4058">
            <v>156900</v>
          </cell>
          <cell r="H4058">
            <v>1.37</v>
          </cell>
          <cell r="I4058">
            <v>43465</v>
          </cell>
        </row>
        <row r="4059">
          <cell r="A4059" t="str">
            <v>GRIFERIA LAVAMANOS LOIRA CRIST 8" GRIVAL</v>
          </cell>
          <cell r="B4059">
            <v>601</v>
          </cell>
          <cell r="C4059" t="str">
            <v>UNI</v>
          </cell>
          <cell r="D4059">
            <v>143536</v>
          </cell>
          <cell r="E4059" t="str">
            <v>45100Cromo</v>
          </cell>
          <cell r="F4059">
            <v>40134</v>
          </cell>
          <cell r="G4059">
            <v>103263</v>
          </cell>
          <cell r="H4059">
            <v>1.39</v>
          </cell>
          <cell r="I4059">
            <v>43465</v>
          </cell>
        </row>
        <row r="4060">
          <cell r="A4060" t="str">
            <v>GRIFERIA LAVAMANOS MONCTROL PRISMA</v>
          </cell>
          <cell r="B4060">
            <v>2806</v>
          </cell>
          <cell r="C4060" t="str">
            <v>UNI</v>
          </cell>
          <cell r="D4060">
            <v>77953</v>
          </cell>
          <cell r="E4060" t="str">
            <v>4851150Cromo</v>
          </cell>
          <cell r="F4060">
            <v>40403</v>
          </cell>
          <cell r="G4060">
            <v>56900</v>
          </cell>
          <cell r="H4060">
            <v>1.37</v>
          </cell>
          <cell r="I4060">
            <v>43465</v>
          </cell>
        </row>
        <row r="4061">
          <cell r="A4061" t="str">
            <v>GRIFERIA LAVAMANOS MONOCONTROL ALTO</v>
          </cell>
          <cell r="B4061">
            <v>105051</v>
          </cell>
          <cell r="C4061" t="str">
            <v>UNI</v>
          </cell>
          <cell r="D4061">
            <v>119876</v>
          </cell>
          <cell r="E4061">
            <v>0</v>
          </cell>
          <cell r="F4061">
            <v>42139</v>
          </cell>
          <cell r="G4061">
            <v>98259</v>
          </cell>
          <cell r="H4061">
            <v>1.22</v>
          </cell>
          <cell r="I4061">
            <v>43465</v>
          </cell>
        </row>
        <row r="4062">
          <cell r="A4062" t="str">
            <v>GRIFERIA LAVAMANOS MONOCONTROL BAJO</v>
          </cell>
          <cell r="B4062">
            <v>105050</v>
          </cell>
          <cell r="C4062" t="str">
            <v>UNI</v>
          </cell>
          <cell r="D4062">
            <v>95901</v>
          </cell>
          <cell r="E4062">
            <v>0</v>
          </cell>
          <cell r="F4062">
            <v>42144</v>
          </cell>
          <cell r="G4062">
            <v>78607</v>
          </cell>
          <cell r="H4062">
            <v>1.22</v>
          </cell>
          <cell r="I4062">
            <v>43465</v>
          </cell>
        </row>
        <row r="4063">
          <cell r="A4063" t="str">
            <v>GRIFERIA LAVAMANOS PRISMA 4" GRIVAL</v>
          </cell>
          <cell r="B4063">
            <v>600</v>
          </cell>
          <cell r="C4063" t="str">
            <v>UNI</v>
          </cell>
          <cell r="D4063">
            <v>73080</v>
          </cell>
          <cell r="E4063">
            <v>51150</v>
          </cell>
          <cell r="F4063">
            <v>41767</v>
          </cell>
          <cell r="G4063">
            <v>58000</v>
          </cell>
          <cell r="H4063">
            <v>1.26</v>
          </cell>
          <cell r="I4063">
            <v>43465</v>
          </cell>
        </row>
        <row r="4064">
          <cell r="A4064" t="str">
            <v>Griferia Lavamanos Push Antivan. Ref. 947120001</v>
          </cell>
          <cell r="B4064">
            <v>104508</v>
          </cell>
          <cell r="C4064" t="str">
            <v>UNI</v>
          </cell>
          <cell r="D4064">
            <v>135135</v>
          </cell>
          <cell r="E4064">
            <v>947120001</v>
          </cell>
          <cell r="F4064">
            <v>43222</v>
          </cell>
          <cell r="G4064">
            <v>128700</v>
          </cell>
          <cell r="H4064">
            <v>1.05</v>
          </cell>
          <cell r="I4064">
            <v>43465</v>
          </cell>
        </row>
        <row r="4065">
          <cell r="A4065" t="str">
            <v>GRIFERIA LAVAMANOS SENSOR</v>
          </cell>
          <cell r="B4065">
            <v>102425</v>
          </cell>
          <cell r="C4065" t="str">
            <v>UNI</v>
          </cell>
          <cell r="D4065">
            <v>529200</v>
          </cell>
          <cell r="E4065" t="str">
            <v>Cromo</v>
          </cell>
          <cell r="F4065">
            <v>43213</v>
          </cell>
          <cell r="G4065">
            <v>504000</v>
          </cell>
          <cell r="H4065">
            <v>1.05</v>
          </cell>
          <cell r="I4065">
            <v>43465</v>
          </cell>
        </row>
        <row r="4066">
          <cell r="A4066" t="str">
            <v>GRIFERIA LAVAMANOS VENTO 4" GRIVAL</v>
          </cell>
          <cell r="B4066">
            <v>1084</v>
          </cell>
          <cell r="C4066" t="str">
            <v>UNI</v>
          </cell>
          <cell r="D4066">
            <v>124533</v>
          </cell>
          <cell r="E4066">
            <v>59140</v>
          </cell>
          <cell r="F4066">
            <v>40403</v>
          </cell>
          <cell r="G4066">
            <v>90900</v>
          </cell>
          <cell r="H4066">
            <v>1.37</v>
          </cell>
          <cell r="I4066">
            <v>43465</v>
          </cell>
        </row>
        <row r="4067">
          <cell r="A4067" t="str">
            <v>GRIFERIA LAVAMANOS VENTO ECONOMICA 4"</v>
          </cell>
          <cell r="B4067">
            <v>1884</v>
          </cell>
          <cell r="C4067" t="str">
            <v>ML</v>
          </cell>
          <cell r="D4067">
            <v>11277</v>
          </cell>
          <cell r="E4067">
            <v>0</v>
          </cell>
          <cell r="F4067">
            <v>40435</v>
          </cell>
          <cell r="G4067">
            <v>8231.2999999999993</v>
          </cell>
          <cell r="H4067">
            <v>1.37</v>
          </cell>
          <cell r="I4067">
            <v>43465</v>
          </cell>
        </row>
        <row r="4068">
          <cell r="A4068" t="str">
            <v>GRIFERIA LAVAPLATOS .PRISMA Sbrp. GRIVAL</v>
          </cell>
          <cell r="B4068">
            <v>2808</v>
          </cell>
          <cell r="C4068" t="str">
            <v>UNI</v>
          </cell>
          <cell r="D4068">
            <v>105602</v>
          </cell>
          <cell r="E4068" t="str">
            <v>50500Cromo</v>
          </cell>
          <cell r="F4068">
            <v>43271</v>
          </cell>
          <cell r="G4068">
            <v>100573</v>
          </cell>
          <cell r="H4068">
            <v>1.05</v>
          </cell>
          <cell r="I4068">
            <v>43465</v>
          </cell>
        </row>
        <row r="4069">
          <cell r="A4069" t="str">
            <v>GRIFERIA LAVAPLATOS CHATEAU 8" Cr.</v>
          </cell>
          <cell r="B4069">
            <v>2548</v>
          </cell>
          <cell r="C4069" t="str">
            <v>UNI</v>
          </cell>
          <cell r="D4069">
            <v>280576</v>
          </cell>
          <cell r="E4069">
            <v>67531</v>
          </cell>
          <cell r="F4069">
            <v>40403</v>
          </cell>
          <cell r="G4069">
            <v>204800</v>
          </cell>
          <cell r="H4069">
            <v>1.37</v>
          </cell>
          <cell r="I4069">
            <v>43465</v>
          </cell>
        </row>
        <row r="4070">
          <cell r="A4070" t="str">
            <v>GRIFERIA LAVAPLATOS CHATEAU Cr. MOEN</v>
          </cell>
          <cell r="B4070">
            <v>2547</v>
          </cell>
          <cell r="C4070" t="str">
            <v>UNI</v>
          </cell>
          <cell r="D4070">
            <v>622234</v>
          </cell>
          <cell r="E4070">
            <v>7425</v>
          </cell>
          <cell r="F4070">
            <v>40134</v>
          </cell>
          <cell r="G4070">
            <v>447650</v>
          </cell>
          <cell r="H4070">
            <v>1.39</v>
          </cell>
          <cell r="I4070">
            <v>43465</v>
          </cell>
        </row>
        <row r="4071">
          <cell r="A4071" t="str">
            <v>GRIFERIA LAVAPLATOS FLAMINGO SENC.</v>
          </cell>
          <cell r="B4071">
            <v>2791</v>
          </cell>
          <cell r="C4071" t="str">
            <v>UNI</v>
          </cell>
          <cell r="D4071">
            <v>109401</v>
          </cell>
          <cell r="E4071" t="str">
            <v>Cromo</v>
          </cell>
          <cell r="F4071">
            <v>43088</v>
          </cell>
          <cell r="G4071">
            <v>100368.14</v>
          </cell>
          <cell r="H4071">
            <v>1.0900000000000001</v>
          </cell>
          <cell r="I4071">
            <v>43465</v>
          </cell>
        </row>
        <row r="4072">
          <cell r="A4072" t="str">
            <v>GRIFERIA ORINAL INFANTIL GRIVAL</v>
          </cell>
          <cell r="B4072">
            <v>569</v>
          </cell>
          <cell r="C4072" t="str">
            <v>UNI</v>
          </cell>
          <cell r="D4072">
            <v>104257</v>
          </cell>
          <cell r="E4072" t="str">
            <v>70320Cromo</v>
          </cell>
          <cell r="F4072">
            <v>40401</v>
          </cell>
          <cell r="G4072">
            <v>76100</v>
          </cell>
          <cell r="H4072">
            <v>1.37</v>
          </cell>
          <cell r="I4072">
            <v>43465</v>
          </cell>
        </row>
        <row r="4073">
          <cell r="A4073" t="str">
            <v>GRIFERIA ORINAL RESIDENCIAL GRIVAL</v>
          </cell>
          <cell r="B4073">
            <v>568</v>
          </cell>
          <cell r="C4073" t="str">
            <v>UNI</v>
          </cell>
          <cell r="D4073">
            <v>111244</v>
          </cell>
          <cell r="E4073">
            <v>71300</v>
          </cell>
          <cell r="F4073">
            <v>40403</v>
          </cell>
          <cell r="G4073">
            <v>81200</v>
          </cell>
          <cell r="H4073">
            <v>1.37</v>
          </cell>
          <cell r="I4073">
            <v>43465</v>
          </cell>
        </row>
        <row r="4074">
          <cell r="A4074" t="str">
            <v>Griferia Orinal tradicional cromo</v>
          </cell>
          <cell r="B4074">
            <v>104995</v>
          </cell>
          <cell r="C4074" t="str">
            <v>UNI</v>
          </cell>
          <cell r="D4074">
            <v>105945</v>
          </cell>
          <cell r="E4074">
            <v>0</v>
          </cell>
          <cell r="F4074">
            <v>43166</v>
          </cell>
          <cell r="G4074">
            <v>100900</v>
          </cell>
          <cell r="H4074">
            <v>1.05</v>
          </cell>
          <cell r="I4074">
            <v>43465</v>
          </cell>
        </row>
        <row r="4075">
          <cell r="A4075" t="str">
            <v>GRIFERIA SANITARIO CONJUNTO</v>
          </cell>
          <cell r="B4075">
            <v>106490</v>
          </cell>
          <cell r="C4075" t="str">
            <v>UNI</v>
          </cell>
          <cell r="D4075">
            <v>26145</v>
          </cell>
          <cell r="E4075">
            <v>0</v>
          </cell>
          <cell r="F4075">
            <v>43196</v>
          </cell>
          <cell r="G4075">
            <v>24900</v>
          </cell>
          <cell r="H4075">
            <v>1.05</v>
          </cell>
          <cell r="I4075">
            <v>43465</v>
          </cell>
        </row>
        <row r="4076">
          <cell r="A4076" t="str">
            <v>GRIFERIA SANITARIO PALANCA CROMADA</v>
          </cell>
          <cell r="B4076">
            <v>106499</v>
          </cell>
          <cell r="C4076" t="str">
            <v>UNI</v>
          </cell>
          <cell r="D4076">
            <v>21315</v>
          </cell>
          <cell r="E4076">
            <v>0</v>
          </cell>
          <cell r="F4076">
            <v>43196</v>
          </cell>
          <cell r="G4076">
            <v>20300</v>
          </cell>
          <cell r="H4076">
            <v>1.05</v>
          </cell>
          <cell r="I4076">
            <v>43465</v>
          </cell>
        </row>
        <row r="4077">
          <cell r="A4077" t="str">
            <v>GRIFERIA VÁLVULA ANTIBAN. SANITARIO TIPO</v>
          </cell>
          <cell r="B4077">
            <v>105180</v>
          </cell>
          <cell r="C4077" t="str">
            <v>UNI</v>
          </cell>
          <cell r="D4077">
            <v>328695</v>
          </cell>
          <cell r="E4077">
            <v>0</v>
          </cell>
          <cell r="F4077">
            <v>43209</v>
          </cell>
          <cell r="G4077">
            <v>313043</v>
          </cell>
          <cell r="H4077">
            <v>1.05</v>
          </cell>
          <cell r="I4077">
            <v>43465</v>
          </cell>
        </row>
        <row r="4078">
          <cell r="A4078" t="str">
            <v>GRIFERIAS,APARATOS,ACCESORIOS</v>
          </cell>
          <cell r="B4078">
            <v>11</v>
          </cell>
          <cell r="C4078">
            <v>0</v>
          </cell>
          <cell r="D4078" t="e">
            <v>#DIV/0!</v>
          </cell>
          <cell r="E4078">
            <v>0</v>
          </cell>
          <cell r="F4078">
            <v>0</v>
          </cell>
          <cell r="G4078">
            <v>0</v>
          </cell>
          <cell r="H4078" t="e">
            <v>#DIV/0!</v>
          </cell>
          <cell r="I4078">
            <v>43465</v>
          </cell>
        </row>
        <row r="4079">
          <cell r="A4079" t="str">
            <v>GRUA</v>
          </cell>
          <cell r="B4079">
            <v>2448</v>
          </cell>
          <cell r="C4079" t="str">
            <v>MS</v>
          </cell>
          <cell r="D4079">
            <v>5622750</v>
          </cell>
          <cell r="E4079">
            <v>0</v>
          </cell>
          <cell r="F4079">
            <v>43181</v>
          </cell>
          <cell r="G4079">
            <v>5355000</v>
          </cell>
          <cell r="H4079">
            <v>1.05</v>
          </cell>
          <cell r="I4079">
            <v>43465</v>
          </cell>
        </row>
        <row r="4080">
          <cell r="A4080" t="str">
            <v>GRUA EXTENSION PARA POSTES</v>
          </cell>
          <cell r="B4080">
            <v>2745</v>
          </cell>
          <cell r="C4080" t="str">
            <v>HR</v>
          </cell>
          <cell r="D4080">
            <v>100791</v>
          </cell>
          <cell r="E4080">
            <v>0</v>
          </cell>
          <cell r="F4080">
            <v>43174</v>
          </cell>
          <cell r="G4080">
            <v>95991</v>
          </cell>
          <cell r="H4080">
            <v>1.05</v>
          </cell>
          <cell r="I4080">
            <v>43465</v>
          </cell>
        </row>
        <row r="4081">
          <cell r="A4081" t="str">
            <v>GRUA HIDRAULICA (CARRO)</v>
          </cell>
          <cell r="B4081">
            <v>3792</v>
          </cell>
          <cell r="C4081" t="str">
            <v>mes</v>
          </cell>
          <cell r="D4081">
            <v>414666</v>
          </cell>
          <cell r="E4081">
            <v>0</v>
          </cell>
          <cell r="F4081">
            <v>41772</v>
          </cell>
          <cell r="G4081">
            <v>329100</v>
          </cell>
          <cell r="H4081">
            <v>1.26</v>
          </cell>
          <cell r="I4081">
            <v>43465</v>
          </cell>
        </row>
        <row r="4082">
          <cell r="A4082" t="str">
            <v>GRUA POTAIN 428 BRAZO 40 MTS</v>
          </cell>
          <cell r="B4082">
            <v>2504</v>
          </cell>
          <cell r="C4082" t="str">
            <v>MS</v>
          </cell>
          <cell r="D4082">
            <v>12713600</v>
          </cell>
          <cell r="E4082">
            <v>0</v>
          </cell>
          <cell r="F4082">
            <v>40367</v>
          </cell>
          <cell r="G4082">
            <v>9280000</v>
          </cell>
          <cell r="H4082">
            <v>1.37</v>
          </cell>
          <cell r="I4082">
            <v>43465</v>
          </cell>
        </row>
        <row r="4083">
          <cell r="A4083" t="str">
            <v>GRUA TELESCOPICA 30 TON (ALQUILER)</v>
          </cell>
          <cell r="B4083">
            <v>106109</v>
          </cell>
          <cell r="C4083" t="str">
            <v>DD</v>
          </cell>
          <cell r="D4083">
            <v>1925674</v>
          </cell>
          <cell r="E4083">
            <v>0</v>
          </cell>
          <cell r="F4083">
            <v>43242</v>
          </cell>
          <cell r="G4083">
            <v>1833975</v>
          </cell>
          <cell r="H4083">
            <v>1.05</v>
          </cell>
          <cell r="I4083">
            <v>43465</v>
          </cell>
        </row>
        <row r="4084">
          <cell r="A4084" t="str">
            <v>GRUA TELESCOPICA 40 TON</v>
          </cell>
          <cell r="B4084">
            <v>104495</v>
          </cell>
          <cell r="C4084" t="str">
            <v>HR</v>
          </cell>
          <cell r="D4084">
            <v>273350</v>
          </cell>
          <cell r="E4084">
            <v>0</v>
          </cell>
          <cell r="F4084">
            <v>43173</v>
          </cell>
          <cell r="G4084">
            <v>260333</v>
          </cell>
          <cell r="H4084">
            <v>1.05</v>
          </cell>
          <cell r="I4084">
            <v>43465</v>
          </cell>
        </row>
        <row r="4085">
          <cell r="A4085" t="str">
            <v>GRUA TELESCOPICA P&amp;H (50 TON)</v>
          </cell>
          <cell r="B4085">
            <v>104275</v>
          </cell>
          <cell r="C4085" t="str">
            <v>DD</v>
          </cell>
          <cell r="D4085">
            <v>2558726</v>
          </cell>
          <cell r="E4085">
            <v>0</v>
          </cell>
          <cell r="F4085">
            <v>43361</v>
          </cell>
          <cell r="G4085">
            <v>2436882</v>
          </cell>
          <cell r="H4085">
            <v>1.05</v>
          </cell>
          <cell r="I4085">
            <v>43465</v>
          </cell>
        </row>
        <row r="4086">
          <cell r="A4086" t="str">
            <v>Guadañadora gasolina (Oper+Comb) **</v>
          </cell>
          <cell r="B4086">
            <v>102208</v>
          </cell>
          <cell r="C4086" t="str">
            <v>hr</v>
          </cell>
          <cell r="D4086">
            <v>11438</v>
          </cell>
          <cell r="E4086" t="str">
            <v>DIMAPACK</v>
          </cell>
          <cell r="F4086">
            <v>43167</v>
          </cell>
          <cell r="G4086">
            <v>10893</v>
          </cell>
          <cell r="H4086">
            <v>1.05</v>
          </cell>
          <cell r="I4086">
            <v>43465</v>
          </cell>
        </row>
        <row r="4087">
          <cell r="A4087" t="str">
            <v>GUADAÑADORA PARA CESPED 43 cc.</v>
          </cell>
          <cell r="B4087">
            <v>105480</v>
          </cell>
          <cell r="C4087" t="str">
            <v>UNI</v>
          </cell>
          <cell r="D4087">
            <v>1384300</v>
          </cell>
          <cell r="E4087">
            <v>0</v>
          </cell>
          <cell r="F4087">
            <v>42872</v>
          </cell>
          <cell r="G4087">
            <v>1270000</v>
          </cell>
          <cell r="H4087">
            <v>1.0900000000000001</v>
          </cell>
          <cell r="I4087">
            <v>43465</v>
          </cell>
        </row>
        <row r="4088">
          <cell r="A4088" t="str">
            <v>GUADUA</v>
          </cell>
          <cell r="B4088">
            <v>903</v>
          </cell>
          <cell r="C4088" t="str">
            <v>ML</v>
          </cell>
          <cell r="D4088">
            <v>4200</v>
          </cell>
          <cell r="E4088">
            <v>0</v>
          </cell>
          <cell r="F4088">
            <v>43308</v>
          </cell>
          <cell r="G4088">
            <v>4000</v>
          </cell>
          <cell r="H4088">
            <v>1.05</v>
          </cell>
          <cell r="I4088">
            <v>43465</v>
          </cell>
        </row>
        <row r="4089">
          <cell r="A4089" t="str">
            <v>GUANTE (NITRILO) DE 13" ANSELL</v>
          </cell>
          <cell r="B4089">
            <v>2392</v>
          </cell>
          <cell r="C4089" t="str">
            <v>UNI</v>
          </cell>
          <cell r="D4089">
            <v>3900</v>
          </cell>
          <cell r="E4089">
            <v>0</v>
          </cell>
          <cell r="F4089">
            <v>41207</v>
          </cell>
          <cell r="G4089">
            <v>3000</v>
          </cell>
          <cell r="H4089">
            <v>1.3</v>
          </cell>
          <cell r="I4089">
            <v>43465</v>
          </cell>
        </row>
        <row r="4090">
          <cell r="A4090" t="str">
            <v>GUANTE CARNAZA CORTO REFORZADO</v>
          </cell>
          <cell r="B4090">
            <v>1270</v>
          </cell>
          <cell r="C4090" t="str">
            <v>UNI</v>
          </cell>
          <cell r="D4090">
            <v>6030</v>
          </cell>
          <cell r="E4090">
            <v>0</v>
          </cell>
          <cell r="F4090">
            <v>40169</v>
          </cell>
          <cell r="G4090">
            <v>4338</v>
          </cell>
          <cell r="H4090">
            <v>1.39</v>
          </cell>
          <cell r="I4090">
            <v>43465</v>
          </cell>
        </row>
        <row r="4091">
          <cell r="A4091" t="str">
            <v>GUANTE CARNAZA CORTO REFORZADO</v>
          </cell>
          <cell r="B4091">
            <v>1271</v>
          </cell>
          <cell r="C4091" t="str">
            <v>PAR</v>
          </cell>
          <cell r="D4091">
            <v>7377</v>
          </cell>
          <cell r="E4091">
            <v>0</v>
          </cell>
          <cell r="F4091">
            <v>40169</v>
          </cell>
          <cell r="G4091">
            <v>5307</v>
          </cell>
          <cell r="H4091">
            <v>1.39</v>
          </cell>
          <cell r="I4091">
            <v>43465</v>
          </cell>
        </row>
        <row r="4092">
          <cell r="A4092" t="str">
            <v>GUANTE CARNAZA CORTO REFORZADO</v>
          </cell>
          <cell r="B4092">
            <v>1271</v>
          </cell>
          <cell r="C4092" t="str">
            <v>PAR</v>
          </cell>
          <cell r="D4092">
            <v>7875</v>
          </cell>
          <cell r="E4092">
            <v>0</v>
          </cell>
          <cell r="F4092">
            <v>43266</v>
          </cell>
          <cell r="G4092">
            <v>7500</v>
          </cell>
          <cell r="H4092">
            <v>1.05</v>
          </cell>
          <cell r="I4092">
            <v>43465</v>
          </cell>
        </row>
        <row r="4093">
          <cell r="A4093" t="str">
            <v>GUANTE CARNAZA REFORZADO EN VAQUETA</v>
          </cell>
          <cell r="B4093">
            <v>1272</v>
          </cell>
          <cell r="C4093" t="str">
            <v>PAR</v>
          </cell>
          <cell r="D4093">
            <v>8067</v>
          </cell>
          <cell r="E4093">
            <v>0</v>
          </cell>
          <cell r="F4093">
            <v>42117</v>
          </cell>
          <cell r="G4093">
            <v>6612</v>
          </cell>
          <cell r="H4093">
            <v>1.22</v>
          </cell>
          <cell r="I4093">
            <v>43465</v>
          </cell>
        </row>
        <row r="4094">
          <cell r="A4094" t="str">
            <v>GUANTE CARNAZA REFORZADO LARGO</v>
          </cell>
          <cell r="B4094">
            <v>3937</v>
          </cell>
          <cell r="C4094" t="str">
            <v>UNI</v>
          </cell>
          <cell r="D4094">
            <v>5985</v>
          </cell>
          <cell r="E4094">
            <v>0</v>
          </cell>
          <cell r="F4094">
            <v>43182</v>
          </cell>
          <cell r="G4094">
            <v>5700</v>
          </cell>
          <cell r="H4094">
            <v>1.05</v>
          </cell>
          <cell r="I4094">
            <v>43465</v>
          </cell>
        </row>
        <row r="4095">
          <cell r="A4095" t="str">
            <v>GUANTE CAUCHO C-35</v>
          </cell>
          <cell r="B4095">
            <v>1273</v>
          </cell>
          <cell r="C4095" t="str">
            <v>PAR</v>
          </cell>
          <cell r="D4095">
            <v>6127</v>
          </cell>
          <cell r="E4095">
            <v>0</v>
          </cell>
          <cell r="F4095">
            <v>40123</v>
          </cell>
          <cell r="G4095">
            <v>4408</v>
          </cell>
          <cell r="H4095">
            <v>1.39</v>
          </cell>
          <cell r="I4095">
            <v>43465</v>
          </cell>
        </row>
        <row r="4096">
          <cell r="A4096" t="str">
            <v>GUANTE DE HILAZA MULTIPROPÓSITO</v>
          </cell>
          <cell r="B4096">
            <v>105728</v>
          </cell>
          <cell r="C4096" t="str">
            <v>UNI</v>
          </cell>
          <cell r="D4096">
            <v>2310</v>
          </cell>
          <cell r="E4096">
            <v>0</v>
          </cell>
          <cell r="F4096">
            <v>43182</v>
          </cell>
          <cell r="G4096">
            <v>2200</v>
          </cell>
          <cell r="H4096">
            <v>1.05</v>
          </cell>
          <cell r="I4096">
            <v>43465</v>
          </cell>
        </row>
        <row r="4097">
          <cell r="A4097" t="str">
            <v>GUANTE LANA</v>
          </cell>
          <cell r="B4097">
            <v>105493</v>
          </cell>
          <cell r="C4097" t="str">
            <v>UNI</v>
          </cell>
          <cell r="D4097">
            <v>2940</v>
          </cell>
          <cell r="E4097">
            <v>0</v>
          </cell>
          <cell r="F4097">
            <v>43242</v>
          </cell>
          <cell r="G4097">
            <v>2800</v>
          </cell>
          <cell r="H4097">
            <v>1.05</v>
          </cell>
          <cell r="I4097">
            <v>43465</v>
          </cell>
        </row>
        <row r="4098">
          <cell r="A4098" t="str">
            <v>GUANTE MOSQUETERO CAUCHO CAL. 65 -</v>
          </cell>
          <cell r="B4098">
            <v>105727</v>
          </cell>
          <cell r="C4098" t="str">
            <v>UNI</v>
          </cell>
          <cell r="D4098">
            <v>24150</v>
          </cell>
          <cell r="E4098">
            <v>0</v>
          </cell>
          <cell r="F4098">
            <v>42410</v>
          </cell>
          <cell r="G4098">
            <v>21000</v>
          </cell>
          <cell r="H4098">
            <v>1.1499999999999999</v>
          </cell>
          <cell r="I4098">
            <v>43465</v>
          </cell>
        </row>
        <row r="4099">
          <cell r="A4099" t="str">
            <v>GUANTES CARNAZA CORTOS/SENCILLOS</v>
          </cell>
          <cell r="B4099">
            <v>1982</v>
          </cell>
          <cell r="C4099" t="str">
            <v>UNI</v>
          </cell>
          <cell r="D4099">
            <v>3985</v>
          </cell>
          <cell r="E4099">
            <v>0</v>
          </cell>
          <cell r="F4099">
            <v>43182</v>
          </cell>
          <cell r="G4099">
            <v>3795</v>
          </cell>
          <cell r="H4099">
            <v>1.05</v>
          </cell>
          <cell r="I4099">
            <v>43465</v>
          </cell>
        </row>
        <row r="4100">
          <cell r="A4100" t="str">
            <v>GUANTES DE CAUCHO PEQUEÑO CAL.35</v>
          </cell>
          <cell r="B4100">
            <v>105492</v>
          </cell>
          <cell r="C4100" t="str">
            <v>UNI</v>
          </cell>
          <cell r="D4100">
            <v>4494</v>
          </cell>
          <cell r="E4100">
            <v>0</v>
          </cell>
          <cell r="F4100">
            <v>43131</v>
          </cell>
          <cell r="G4100">
            <v>4280</v>
          </cell>
          <cell r="H4100">
            <v>1.05</v>
          </cell>
          <cell r="I4100">
            <v>43465</v>
          </cell>
        </row>
        <row r="4101">
          <cell r="A4101" t="str">
            <v>GUANTES DE CUERO VAQUETA</v>
          </cell>
          <cell r="B4101">
            <v>106491</v>
          </cell>
          <cell r="C4101" t="str">
            <v>UNI</v>
          </cell>
          <cell r="D4101">
            <v>9807</v>
          </cell>
          <cell r="E4101">
            <v>0</v>
          </cell>
          <cell r="F4101">
            <v>42996</v>
          </cell>
          <cell r="G4101">
            <v>8997</v>
          </cell>
          <cell r="H4101">
            <v>1.0900000000000001</v>
          </cell>
          <cell r="I4101">
            <v>43465</v>
          </cell>
        </row>
        <row r="4102">
          <cell r="A4102" t="str">
            <v>GUANTES MOSQUETERO</v>
          </cell>
          <cell r="B4102">
            <v>105491</v>
          </cell>
          <cell r="C4102" t="str">
            <v>UNI</v>
          </cell>
          <cell r="D4102">
            <v>15315</v>
          </cell>
          <cell r="E4102">
            <v>0</v>
          </cell>
          <cell r="F4102">
            <v>42872</v>
          </cell>
          <cell r="G4102">
            <v>14050</v>
          </cell>
          <cell r="H4102">
            <v>1.0900000000000001</v>
          </cell>
          <cell r="I4102">
            <v>43465</v>
          </cell>
        </row>
        <row r="4103">
          <cell r="A4103" t="str">
            <v>GUARDA ESCOBA MEDIA CAÑA 10X10X100CM</v>
          </cell>
          <cell r="B4103">
            <v>103496</v>
          </cell>
          <cell r="C4103" t="str">
            <v>ML</v>
          </cell>
          <cell r="D4103">
            <v>63638</v>
          </cell>
          <cell r="E4103">
            <v>0</v>
          </cell>
          <cell r="F4103">
            <v>41091</v>
          </cell>
          <cell r="G4103">
            <v>48952</v>
          </cell>
          <cell r="H4103">
            <v>1.3</v>
          </cell>
          <cell r="I4103">
            <v>43465</v>
          </cell>
        </row>
        <row r="4104">
          <cell r="A4104" t="str">
            <v>GUARDACABO P/CABLE 3/8"</v>
          </cell>
          <cell r="B4104">
            <v>3726</v>
          </cell>
          <cell r="C4104" t="str">
            <v>UNI</v>
          </cell>
          <cell r="D4104">
            <v>922</v>
          </cell>
          <cell r="E4104">
            <v>0</v>
          </cell>
          <cell r="F4104">
            <v>40240</v>
          </cell>
          <cell r="G4104">
            <v>673</v>
          </cell>
          <cell r="H4104">
            <v>1.37</v>
          </cell>
          <cell r="I4104">
            <v>43465</v>
          </cell>
        </row>
        <row r="4105">
          <cell r="A4105" t="str">
            <v>GUARDAESCOBA CEDRO MACHO 6 Cm.</v>
          </cell>
          <cell r="B4105">
            <v>904</v>
          </cell>
          <cell r="C4105" t="str">
            <v>ML</v>
          </cell>
          <cell r="D4105">
            <v>16510</v>
          </cell>
          <cell r="E4105">
            <v>0</v>
          </cell>
          <cell r="F4105">
            <v>42115</v>
          </cell>
          <cell r="G4105">
            <v>13533</v>
          </cell>
          <cell r="H4105">
            <v>1.22</v>
          </cell>
          <cell r="I4105">
            <v>43465</v>
          </cell>
        </row>
        <row r="4106">
          <cell r="A4106" t="str">
            <v>GUARDAESCOBA CEDRO MACHO 8 Cm.</v>
          </cell>
          <cell r="B4106">
            <v>905</v>
          </cell>
          <cell r="C4106" t="str">
            <v>ML</v>
          </cell>
          <cell r="D4106">
            <v>8881</v>
          </cell>
          <cell r="E4106">
            <v>0</v>
          </cell>
          <cell r="F4106">
            <v>43196</v>
          </cell>
          <cell r="G4106">
            <v>8458</v>
          </cell>
          <cell r="H4106">
            <v>1.05</v>
          </cell>
          <cell r="I4106">
            <v>43465</v>
          </cell>
        </row>
        <row r="4107">
          <cell r="A4107" t="str">
            <v>GUARDAESCOBA DE PVC</v>
          </cell>
          <cell r="B4107">
            <v>3487</v>
          </cell>
          <cell r="C4107" t="str">
            <v>ML</v>
          </cell>
          <cell r="D4107">
            <v>876</v>
          </cell>
          <cell r="E4107">
            <v>0</v>
          </cell>
          <cell r="F4107">
            <v>40127</v>
          </cell>
          <cell r="G4107">
            <v>630</v>
          </cell>
          <cell r="H4107">
            <v>1.39</v>
          </cell>
          <cell r="I4107">
            <v>43465</v>
          </cell>
        </row>
        <row r="4108">
          <cell r="A4108" t="str">
            <v>GUARDAESCOBA EN GRANADILLO (sum+ins)</v>
          </cell>
          <cell r="B4108">
            <v>102905</v>
          </cell>
          <cell r="C4108" t="str">
            <v>ML</v>
          </cell>
          <cell r="D4108">
            <v>16314</v>
          </cell>
          <cell r="E4108" t="str">
            <v>Residencial</v>
          </cell>
          <cell r="F4108">
            <v>43206</v>
          </cell>
          <cell r="G4108">
            <v>15537</v>
          </cell>
          <cell r="H4108">
            <v>1.05</v>
          </cell>
          <cell r="I4108">
            <v>43465</v>
          </cell>
        </row>
        <row r="4109">
          <cell r="A4109" t="str">
            <v>GUARDAESCOBA GRANITO VIBROPRENSADO</v>
          </cell>
          <cell r="B4109">
            <v>102711</v>
          </cell>
          <cell r="C4109" t="str">
            <v>ML</v>
          </cell>
          <cell r="D4109">
            <v>14840</v>
          </cell>
          <cell r="E4109">
            <v>0</v>
          </cell>
          <cell r="F4109">
            <v>41091</v>
          </cell>
          <cell r="G4109">
            <v>11415</v>
          </cell>
          <cell r="H4109">
            <v>1.3</v>
          </cell>
          <cell r="I4109">
            <v>43465</v>
          </cell>
        </row>
        <row r="4110">
          <cell r="A4110" t="str">
            <v>GUARDAESCOBA h=0.10m PAVCO</v>
          </cell>
          <cell r="B4110">
            <v>102280</v>
          </cell>
          <cell r="C4110" t="str">
            <v>ML</v>
          </cell>
          <cell r="D4110">
            <v>7360</v>
          </cell>
          <cell r="E4110" t="str">
            <v>Residencial</v>
          </cell>
          <cell r="F4110">
            <v>40492</v>
          </cell>
          <cell r="G4110">
            <v>5372</v>
          </cell>
          <cell r="H4110">
            <v>1.37</v>
          </cell>
          <cell r="I4110">
            <v>43465</v>
          </cell>
        </row>
        <row r="4111">
          <cell r="A4111" t="str">
            <v>GUARDAESCOBA MARMOL 7x33 GRS DELTA</v>
          </cell>
          <cell r="B4111">
            <v>507</v>
          </cell>
          <cell r="C4111" t="str">
            <v>ML</v>
          </cell>
          <cell r="D4111">
            <v>11390</v>
          </cell>
          <cell r="E4111">
            <v>0</v>
          </cell>
          <cell r="F4111">
            <v>40798</v>
          </cell>
          <cell r="G4111">
            <v>8500</v>
          </cell>
          <cell r="H4111">
            <v>1.34</v>
          </cell>
          <cell r="I4111">
            <v>43465</v>
          </cell>
        </row>
        <row r="4112">
          <cell r="A4112" t="str">
            <v>GUARDAESCOBA MARMOL Blc.7x30 DELTA</v>
          </cell>
          <cell r="B4112">
            <v>508</v>
          </cell>
          <cell r="C4112" t="str">
            <v>ML</v>
          </cell>
          <cell r="D4112">
            <v>11390</v>
          </cell>
          <cell r="E4112">
            <v>0</v>
          </cell>
          <cell r="F4112">
            <v>40798</v>
          </cell>
          <cell r="G4112">
            <v>8500</v>
          </cell>
          <cell r="H4112">
            <v>1.34</v>
          </cell>
          <cell r="I4112">
            <v>43465</v>
          </cell>
        </row>
        <row r="4113">
          <cell r="A4113" t="str">
            <v>GUARDAESCOBA MOORE 25X7.5X1.2</v>
          </cell>
          <cell r="B4113">
            <v>103352</v>
          </cell>
          <cell r="C4113" t="str">
            <v>ML</v>
          </cell>
          <cell r="D4113">
            <v>4690</v>
          </cell>
          <cell r="E4113">
            <v>0</v>
          </cell>
          <cell r="F4113">
            <v>40455</v>
          </cell>
          <cell r="G4113">
            <v>3423</v>
          </cell>
          <cell r="H4113">
            <v>1.37</v>
          </cell>
          <cell r="I4113">
            <v>43465</v>
          </cell>
        </row>
        <row r="4114">
          <cell r="A4114" t="str">
            <v>GUARDAESCOBA NAT. 25x7x1.2 MOORE</v>
          </cell>
          <cell r="B4114">
            <v>1665</v>
          </cell>
          <cell r="C4114" t="str">
            <v>ML</v>
          </cell>
          <cell r="D4114">
            <v>3337</v>
          </cell>
          <cell r="E4114" t="str">
            <v>ref731</v>
          </cell>
          <cell r="F4114">
            <v>40347</v>
          </cell>
          <cell r="G4114">
            <v>2436</v>
          </cell>
          <cell r="H4114">
            <v>1.37</v>
          </cell>
          <cell r="I4114">
            <v>43465</v>
          </cell>
        </row>
        <row r="4115">
          <cell r="A4115" t="str">
            <v>GUARDAESCOBA O ZOCALO BH5 (33X7.2-1)</v>
          </cell>
          <cell r="B4115">
            <v>104484</v>
          </cell>
          <cell r="C4115" t="str">
            <v>ML</v>
          </cell>
          <cell r="D4115">
            <v>14838</v>
          </cell>
          <cell r="E4115">
            <v>0</v>
          </cell>
          <cell r="F4115">
            <v>41137</v>
          </cell>
          <cell r="G4115">
            <v>11414</v>
          </cell>
          <cell r="H4115">
            <v>1.3</v>
          </cell>
          <cell r="I4115">
            <v>43465</v>
          </cell>
        </row>
        <row r="4116">
          <cell r="A4116" t="str">
            <v>Guardaescoba para piso laminado nacional 8cm **</v>
          </cell>
          <cell r="B4116">
            <v>103345</v>
          </cell>
          <cell r="C4116" t="str">
            <v>ML</v>
          </cell>
          <cell r="D4116">
            <v>7822</v>
          </cell>
          <cell r="E4116">
            <v>0</v>
          </cell>
          <cell r="F4116">
            <v>41870</v>
          </cell>
          <cell r="G4116">
            <v>6208</v>
          </cell>
          <cell r="H4116">
            <v>1.26</v>
          </cell>
          <cell r="I4116">
            <v>43465</v>
          </cell>
        </row>
        <row r="4117">
          <cell r="A4117" t="str">
            <v>GUARDAESCOBA PORCELANATO BLANCO</v>
          </cell>
          <cell r="B4117">
            <v>102732</v>
          </cell>
          <cell r="C4117" t="str">
            <v>ML</v>
          </cell>
          <cell r="D4117">
            <v>2804</v>
          </cell>
          <cell r="E4117">
            <v>0</v>
          </cell>
          <cell r="F4117">
            <v>40292</v>
          </cell>
          <cell r="G4117">
            <v>2047</v>
          </cell>
          <cell r="H4117">
            <v>1.37</v>
          </cell>
          <cell r="I4117">
            <v>43465</v>
          </cell>
        </row>
        <row r="4118">
          <cell r="A4118" t="str">
            <v>GUARDAESCOBA PVC 6.8CM (Sum+Inst)</v>
          </cell>
          <cell r="B4118">
            <v>103662</v>
          </cell>
          <cell r="C4118" t="str">
            <v>ML</v>
          </cell>
          <cell r="D4118">
            <v>7312</v>
          </cell>
          <cell r="E4118">
            <v>0</v>
          </cell>
          <cell r="F4118">
            <v>40588</v>
          </cell>
          <cell r="G4118">
            <v>5457</v>
          </cell>
          <cell r="H4118">
            <v>1.34</v>
          </cell>
          <cell r="I4118">
            <v>43465</v>
          </cell>
        </row>
        <row r="4119">
          <cell r="A4119" t="str">
            <v>GUARDAESCOBA PVC NEGRO</v>
          </cell>
          <cell r="B4119">
            <v>104007</v>
          </cell>
          <cell r="C4119" t="str">
            <v>ML</v>
          </cell>
          <cell r="D4119">
            <v>11261</v>
          </cell>
          <cell r="E4119">
            <v>0</v>
          </cell>
          <cell r="F4119">
            <v>40637</v>
          </cell>
          <cell r="G4119">
            <v>8404</v>
          </cell>
          <cell r="H4119">
            <v>1.34</v>
          </cell>
          <cell r="I4119">
            <v>43465</v>
          </cell>
        </row>
        <row r="4120">
          <cell r="A4120" t="str">
            <v>GUARDAESCOBA PVC NEGROh=6CM</v>
          </cell>
          <cell r="B4120">
            <v>102694</v>
          </cell>
          <cell r="C4120" t="str">
            <v>ML</v>
          </cell>
          <cell r="D4120">
            <v>9042</v>
          </cell>
          <cell r="E4120" t="str">
            <v>Residencial</v>
          </cell>
          <cell r="F4120">
            <v>40281</v>
          </cell>
          <cell r="G4120">
            <v>6600</v>
          </cell>
          <cell r="H4120">
            <v>1.37</v>
          </cell>
          <cell r="I4120">
            <v>43465</v>
          </cell>
        </row>
        <row r="4121">
          <cell r="A4121" t="str">
            <v>Guardaescoba PVC wengue de 8.5 cm x 3ml</v>
          </cell>
          <cell r="B4121">
            <v>105920</v>
          </cell>
          <cell r="C4121" t="str">
            <v>UNI</v>
          </cell>
          <cell r="D4121">
            <v>21735</v>
          </cell>
          <cell r="E4121">
            <v>0</v>
          </cell>
          <cell r="F4121">
            <v>42641</v>
          </cell>
          <cell r="G4121">
            <v>18900</v>
          </cell>
          <cell r="H4121">
            <v>1.1499999999999999</v>
          </cell>
          <cell r="I4121">
            <v>43465</v>
          </cell>
        </row>
        <row r="4122">
          <cell r="A4122" t="str">
            <v>Guardaescoba Rinconera o Esquinera grano</v>
          </cell>
          <cell r="B4122">
            <v>103487</v>
          </cell>
          <cell r="C4122" t="str">
            <v>UNI</v>
          </cell>
          <cell r="D4122">
            <v>12532</v>
          </cell>
          <cell r="E4122">
            <v>0</v>
          </cell>
          <cell r="F4122">
            <v>41091</v>
          </cell>
          <cell r="G4122">
            <v>9640</v>
          </cell>
          <cell r="H4122">
            <v>1.3</v>
          </cell>
          <cell r="I4122">
            <v>43465</v>
          </cell>
        </row>
        <row r="4123">
          <cell r="A4123" t="str">
            <v>GUARDAESCOBA VINISOL 10 Inst PAVCO</v>
          </cell>
          <cell r="B4123">
            <v>309</v>
          </cell>
          <cell r="C4123" t="str">
            <v>ML</v>
          </cell>
          <cell r="D4123">
            <v>12114</v>
          </cell>
          <cell r="E4123" t="str">
            <v>Comercial</v>
          </cell>
          <cell r="F4123">
            <v>40798</v>
          </cell>
          <cell r="G4123">
            <v>9040</v>
          </cell>
          <cell r="H4123">
            <v>1.34</v>
          </cell>
          <cell r="I4123">
            <v>43465</v>
          </cell>
        </row>
        <row r="4124">
          <cell r="A4124" t="str">
            <v>GUARDAESCOBA VINISOL 6.8Inst PAVCO</v>
          </cell>
          <cell r="B4124">
            <v>310</v>
          </cell>
          <cell r="C4124" t="str">
            <v>ML</v>
          </cell>
          <cell r="D4124">
            <v>9518</v>
          </cell>
          <cell r="E4124" t="str">
            <v>Residencial</v>
          </cell>
          <cell r="F4124">
            <v>40798</v>
          </cell>
          <cell r="G4124">
            <v>7103</v>
          </cell>
          <cell r="H4124">
            <v>1.34</v>
          </cell>
          <cell r="I4124">
            <v>43465</v>
          </cell>
        </row>
        <row r="4125">
          <cell r="A4125" t="str">
            <v>GUARDAESCOBA VIROLA 6 Cm.</v>
          </cell>
          <cell r="B4125">
            <v>178</v>
          </cell>
          <cell r="C4125" t="str">
            <v>ML</v>
          </cell>
          <cell r="D4125">
            <v>1612</v>
          </cell>
          <cell r="E4125">
            <v>0</v>
          </cell>
          <cell r="F4125">
            <v>40045</v>
          </cell>
          <cell r="G4125">
            <v>1160</v>
          </cell>
          <cell r="H4125">
            <v>1.39</v>
          </cell>
          <cell r="I4125">
            <v>43465</v>
          </cell>
        </row>
        <row r="4126">
          <cell r="A4126" t="str">
            <v>GUARDAESCOBA VIROLA 8 Cm.</v>
          </cell>
          <cell r="B4126">
            <v>179</v>
          </cell>
          <cell r="C4126" t="str">
            <v>ML</v>
          </cell>
          <cell r="D4126">
            <v>2543</v>
          </cell>
          <cell r="E4126">
            <v>0</v>
          </cell>
          <cell r="F4126">
            <v>40470</v>
          </cell>
          <cell r="G4126">
            <v>1856</v>
          </cell>
          <cell r="H4126">
            <v>1.37</v>
          </cell>
          <cell r="I4126">
            <v>43465</v>
          </cell>
        </row>
        <row r="4127">
          <cell r="A4127" t="str">
            <v>GUARDAESCOBA ZAPAN (Suministro) h= o,10</v>
          </cell>
          <cell r="B4127">
            <v>104609</v>
          </cell>
          <cell r="C4127" t="str">
            <v>ML</v>
          </cell>
          <cell r="D4127">
            <v>9450</v>
          </cell>
          <cell r="E4127">
            <v>0</v>
          </cell>
          <cell r="F4127">
            <v>41766</v>
          </cell>
          <cell r="G4127">
            <v>7500</v>
          </cell>
          <cell r="H4127">
            <v>1.26</v>
          </cell>
          <cell r="I4127">
            <v>43465</v>
          </cell>
        </row>
        <row r="4128">
          <cell r="A4128" t="str">
            <v>GUARDAESCOBA ZAPAN NAZAREN 8cm</v>
          </cell>
          <cell r="B4128">
            <v>182</v>
          </cell>
          <cell r="C4128" t="str">
            <v>ML</v>
          </cell>
          <cell r="D4128">
            <v>8895</v>
          </cell>
          <cell r="E4128">
            <v>0</v>
          </cell>
          <cell r="F4128">
            <v>40470</v>
          </cell>
          <cell r="G4128">
            <v>6493</v>
          </cell>
          <cell r="H4128">
            <v>1.37</v>
          </cell>
          <cell r="I4128">
            <v>43465</v>
          </cell>
        </row>
        <row r="4129">
          <cell r="A4129" t="str">
            <v>Guaya conector fluxom. TOTO</v>
          </cell>
          <cell r="B4129">
            <v>105911</v>
          </cell>
          <cell r="C4129" t="str">
            <v>UNI</v>
          </cell>
          <cell r="D4129">
            <v>57362</v>
          </cell>
          <cell r="E4129">
            <v>0</v>
          </cell>
          <cell r="F4129">
            <v>42628</v>
          </cell>
          <cell r="G4129">
            <v>49880</v>
          </cell>
          <cell r="H4129">
            <v>1.1499999999999999</v>
          </cell>
          <cell r="I4129">
            <v>43465</v>
          </cell>
        </row>
        <row r="4130">
          <cell r="A4130" t="str">
            <v>Guaya de acero 5/8" ** Alquitranada</v>
          </cell>
          <cell r="B4130">
            <v>102408</v>
          </cell>
          <cell r="C4130" t="str">
            <v>ML</v>
          </cell>
          <cell r="D4130">
            <v>12495</v>
          </cell>
          <cell r="E4130">
            <v>0</v>
          </cell>
          <cell r="F4130">
            <v>43167</v>
          </cell>
          <cell r="G4130">
            <v>11900</v>
          </cell>
          <cell r="H4130">
            <v>1.05</v>
          </cell>
          <cell r="I4130">
            <v>43465</v>
          </cell>
        </row>
        <row r="4131">
          <cell r="A4131" t="str">
            <v>GUAYA DE ACERO DE 1/4- L.=2-2,50+PERNOS</v>
          </cell>
          <cell r="B4131">
            <v>103789</v>
          </cell>
          <cell r="C4131" t="str">
            <v>UNI</v>
          </cell>
          <cell r="D4131">
            <v>13725</v>
          </cell>
          <cell r="E4131">
            <v>0</v>
          </cell>
          <cell r="F4131">
            <v>43223</v>
          </cell>
          <cell r="G4131">
            <v>13071</v>
          </cell>
          <cell r="H4131">
            <v>1.05</v>
          </cell>
          <cell r="I4131">
            <v>43465</v>
          </cell>
        </row>
        <row r="4132">
          <cell r="A4132" t="str">
            <v>Guaya en Acero (1/8")</v>
          </cell>
          <cell r="B4132">
            <v>105033</v>
          </cell>
          <cell r="C4132" t="str">
            <v>ML</v>
          </cell>
          <cell r="D4132">
            <v>524</v>
          </cell>
          <cell r="E4132">
            <v>0</v>
          </cell>
          <cell r="F4132">
            <v>43173</v>
          </cell>
          <cell r="G4132">
            <v>499</v>
          </cell>
          <cell r="H4132">
            <v>1.05</v>
          </cell>
          <cell r="I4132">
            <v>43465</v>
          </cell>
        </row>
        <row r="4133">
          <cell r="A4133" t="str">
            <v>Guaya en Acero Inoxidable Encauchetada tramo</v>
          </cell>
          <cell r="B4133">
            <v>105869</v>
          </cell>
          <cell r="C4133" t="str">
            <v>UNI</v>
          </cell>
          <cell r="D4133">
            <v>440220</v>
          </cell>
          <cell r="E4133">
            <v>0</v>
          </cell>
          <cell r="F4133">
            <v>42598</v>
          </cell>
          <cell r="G4133">
            <v>382800</v>
          </cell>
          <cell r="H4133">
            <v>1.1499999999999999</v>
          </cell>
          <cell r="I4133">
            <v>43465</v>
          </cell>
        </row>
        <row r="4134">
          <cell r="A4134" t="str">
            <v>GUIA CAJON FULL EXTENTION DE 35 cms</v>
          </cell>
          <cell r="B4134">
            <v>104578</v>
          </cell>
          <cell r="C4134" t="str">
            <v>UNI</v>
          </cell>
          <cell r="D4134">
            <v>6240</v>
          </cell>
          <cell r="E4134">
            <v>0</v>
          </cell>
          <cell r="F4134">
            <v>41170</v>
          </cell>
          <cell r="G4134">
            <v>4800</v>
          </cell>
          <cell r="H4134">
            <v>1.3</v>
          </cell>
          <cell r="I4134">
            <v>43465</v>
          </cell>
        </row>
        <row r="4135">
          <cell r="A4135" t="str">
            <v>HERRAMIENTA MENOR</v>
          </cell>
          <cell r="B4135" t="str">
            <v>HE - 001</v>
          </cell>
          <cell r="C4135" t="str">
            <v>%</v>
          </cell>
          <cell r="D4135">
            <v>0</v>
          </cell>
          <cell r="E4135">
            <v>0</v>
          </cell>
          <cell r="F4135">
            <v>0</v>
          </cell>
          <cell r="G4135">
            <v>0</v>
          </cell>
          <cell r="H4135">
            <v>0</v>
          </cell>
          <cell r="I4135">
            <v>0</v>
          </cell>
        </row>
        <row r="4136">
          <cell r="A4136" t="str">
            <v>HERRAMIENTA MENOR % M.O.</v>
          </cell>
          <cell r="B4136" t="str">
            <v>HE - 002</v>
          </cell>
          <cell r="C4136" t="str">
            <v>%</v>
          </cell>
          <cell r="D4136">
            <v>0</v>
          </cell>
          <cell r="E4136">
            <v>0</v>
          </cell>
          <cell r="F4136">
            <v>0</v>
          </cell>
          <cell r="G4136">
            <v>0</v>
          </cell>
          <cell r="H4136">
            <v>0</v>
          </cell>
          <cell r="I4136">
            <v>0</v>
          </cell>
        </row>
        <row r="4137">
          <cell r="A4137" t="str">
            <v>H - EN TUBO CUAD.1 1/2 ESCRIT.Sum+Inst."</v>
          </cell>
          <cell r="B4137">
            <v>101217</v>
          </cell>
          <cell r="C4137" t="str">
            <v>UNI</v>
          </cell>
          <cell r="D4137">
            <v>102247</v>
          </cell>
          <cell r="E4137">
            <v>0</v>
          </cell>
          <cell r="F4137">
            <v>40445</v>
          </cell>
          <cell r="G4137">
            <v>74633</v>
          </cell>
          <cell r="H4137">
            <v>1.37</v>
          </cell>
          <cell r="I4137">
            <v>43465</v>
          </cell>
        </row>
        <row r="4138">
          <cell r="A4138" t="str">
            <v>HARDTOP No.4 (32 KILOS) FRIO</v>
          </cell>
          <cell r="B4138">
            <v>654</v>
          </cell>
          <cell r="C4138" t="str">
            <v>KG</v>
          </cell>
          <cell r="D4138">
            <v>4966</v>
          </cell>
          <cell r="E4138">
            <v>0</v>
          </cell>
          <cell r="F4138">
            <v>40688</v>
          </cell>
          <cell r="G4138">
            <v>3706</v>
          </cell>
          <cell r="H4138">
            <v>1.34</v>
          </cell>
          <cell r="I4138">
            <v>43465</v>
          </cell>
        </row>
        <row r="4139">
          <cell r="A4139" t="str">
            <v>HEBE ENANO VERDE PARA JARDIN</v>
          </cell>
          <cell r="B4139">
            <v>105072</v>
          </cell>
          <cell r="C4139" t="str">
            <v>UNI</v>
          </cell>
          <cell r="D4139">
            <v>1250</v>
          </cell>
          <cell r="E4139">
            <v>0</v>
          </cell>
          <cell r="F4139">
            <v>43315</v>
          </cell>
          <cell r="G4139">
            <v>1190</v>
          </cell>
          <cell r="H4139">
            <v>1.05</v>
          </cell>
          <cell r="I4139">
            <v>43465</v>
          </cell>
        </row>
        <row r="4140">
          <cell r="A4140" t="str">
            <v>Hebilla Acero Inoxidable 5/8" para Cinta Bandit</v>
          </cell>
          <cell r="B4140">
            <v>105105</v>
          </cell>
          <cell r="C4140" t="str">
            <v>UNI</v>
          </cell>
          <cell r="D4140">
            <v>625</v>
          </cell>
          <cell r="E4140">
            <v>0</v>
          </cell>
          <cell r="F4140">
            <v>43172</v>
          </cell>
          <cell r="G4140">
            <v>595</v>
          </cell>
          <cell r="H4140">
            <v>1.05</v>
          </cell>
          <cell r="I4140">
            <v>43465</v>
          </cell>
        </row>
        <row r="4141">
          <cell r="A4141" t="str">
            <v>Hebilla Bandit 1/2"</v>
          </cell>
          <cell r="B4141">
            <v>104099</v>
          </cell>
          <cell r="C4141" t="str">
            <v>UNI</v>
          </cell>
          <cell r="D4141">
            <v>525</v>
          </cell>
          <cell r="E4141">
            <v>0</v>
          </cell>
          <cell r="F4141">
            <v>43172</v>
          </cell>
          <cell r="G4141">
            <v>500</v>
          </cell>
          <cell r="H4141">
            <v>1.05</v>
          </cell>
          <cell r="I4141">
            <v>43465</v>
          </cell>
        </row>
        <row r="4142">
          <cell r="A4142" t="str">
            <v>Hebilla Cinta band-it 5/8"</v>
          </cell>
          <cell r="B4142">
            <v>102963</v>
          </cell>
          <cell r="C4142" t="str">
            <v>UNI</v>
          </cell>
          <cell r="D4142">
            <v>625</v>
          </cell>
          <cell r="E4142">
            <v>0</v>
          </cell>
          <cell r="F4142">
            <v>43182</v>
          </cell>
          <cell r="G4142">
            <v>595</v>
          </cell>
          <cell r="H4142">
            <v>1.05</v>
          </cell>
          <cell r="I4142">
            <v>43465</v>
          </cell>
        </row>
        <row r="4143">
          <cell r="A4143" t="str">
            <v>HEBILLA PARA CINTA BANDIT Ø 3/4"</v>
          </cell>
          <cell r="B4143">
            <v>106710</v>
          </cell>
          <cell r="C4143" t="str">
            <v>UNI</v>
          </cell>
          <cell r="D4143">
            <v>706</v>
          </cell>
          <cell r="E4143">
            <v>0</v>
          </cell>
          <cell r="F4143">
            <v>43150</v>
          </cell>
          <cell r="G4143">
            <v>672</v>
          </cell>
          <cell r="H4143">
            <v>1.05</v>
          </cell>
          <cell r="I4143">
            <v>43465</v>
          </cell>
        </row>
        <row r="4144">
          <cell r="A4144" t="str">
            <v>Herbicida Glifosato Gramosol-Maleza</v>
          </cell>
          <cell r="B4144">
            <v>102252</v>
          </cell>
          <cell r="C4144" t="str">
            <v>LT</v>
          </cell>
          <cell r="D4144">
            <v>20895</v>
          </cell>
          <cell r="E4144">
            <v>0</v>
          </cell>
          <cell r="F4144">
            <v>43300</v>
          </cell>
          <cell r="G4144">
            <v>19900</v>
          </cell>
          <cell r="H4144">
            <v>1.05</v>
          </cell>
          <cell r="I4144">
            <v>43465</v>
          </cell>
        </row>
        <row r="4145">
          <cell r="A4145" t="str">
            <v>Herraje 30x30</v>
          </cell>
          <cell r="B4145">
            <v>102292</v>
          </cell>
          <cell r="C4145" t="str">
            <v>UNI</v>
          </cell>
          <cell r="D4145">
            <v>22240</v>
          </cell>
          <cell r="E4145">
            <v>13106</v>
          </cell>
          <cell r="F4145">
            <v>40113</v>
          </cell>
          <cell r="G4145">
            <v>16000</v>
          </cell>
          <cell r="H4145">
            <v>1.39</v>
          </cell>
          <cell r="I4145">
            <v>43465</v>
          </cell>
        </row>
        <row r="4146">
          <cell r="A4146" t="str">
            <v>HERRAJE P/ESTR. FINAL CPS</v>
          </cell>
          <cell r="B4146">
            <v>3710</v>
          </cell>
          <cell r="C4146" t="str">
            <v>UNI</v>
          </cell>
          <cell r="D4146">
            <v>16851</v>
          </cell>
          <cell r="E4146">
            <v>0</v>
          </cell>
          <cell r="F4146">
            <v>40436</v>
          </cell>
          <cell r="G4146">
            <v>12300</v>
          </cell>
          <cell r="H4146">
            <v>1.37</v>
          </cell>
          <cell r="I4146">
            <v>43465</v>
          </cell>
        </row>
        <row r="4147">
          <cell r="A4147" t="str">
            <v>Herrajes para asiento en Lona Columpio **</v>
          </cell>
          <cell r="B4147">
            <v>102484</v>
          </cell>
          <cell r="C4147" t="str">
            <v>JG</v>
          </cell>
          <cell r="D4147">
            <v>57540</v>
          </cell>
          <cell r="E4147">
            <v>0</v>
          </cell>
          <cell r="F4147">
            <v>40224</v>
          </cell>
          <cell r="G4147">
            <v>42000</v>
          </cell>
          <cell r="H4147">
            <v>1.37</v>
          </cell>
          <cell r="I4147">
            <v>43465</v>
          </cell>
        </row>
        <row r="4148">
          <cell r="A4148" t="str">
            <v>HERRAMENTERO</v>
          </cell>
          <cell r="B4148">
            <v>2777</v>
          </cell>
          <cell r="C4148" t="str">
            <v>MS</v>
          </cell>
          <cell r="D4148">
            <v>678405</v>
          </cell>
          <cell r="E4148">
            <v>0</v>
          </cell>
          <cell r="F4148">
            <v>39661</v>
          </cell>
          <cell r="G4148">
            <v>461500</v>
          </cell>
          <cell r="H4148">
            <v>1.47</v>
          </cell>
          <cell r="I4148">
            <v>43465</v>
          </cell>
        </row>
        <row r="4149">
          <cell r="A4149" t="str">
            <v>HERRAMENTERO (Trans.Incl)</v>
          </cell>
          <cell r="B4149">
            <v>2775</v>
          </cell>
          <cell r="C4149" t="str">
            <v>MS</v>
          </cell>
          <cell r="D4149">
            <v>773118</v>
          </cell>
          <cell r="E4149">
            <v>0</v>
          </cell>
          <cell r="F4149">
            <v>39892</v>
          </cell>
          <cell r="G4149">
            <v>556200</v>
          </cell>
          <cell r="H4149">
            <v>1.39</v>
          </cell>
          <cell r="I4149">
            <v>43465</v>
          </cell>
        </row>
        <row r="4150">
          <cell r="A4150" t="str">
            <v>HERRAMIENTA ELECTRICA %</v>
          </cell>
          <cell r="B4150">
            <v>2948</v>
          </cell>
          <cell r="C4150" t="str">
            <v>%MDEO</v>
          </cell>
          <cell r="D4150">
            <v>0</v>
          </cell>
          <cell r="E4150">
            <v>0</v>
          </cell>
          <cell r="F4150">
            <v>43166</v>
          </cell>
          <cell r="G4150">
            <v>0</v>
          </cell>
          <cell r="H4150">
            <v>1.05</v>
          </cell>
          <cell r="I4150">
            <v>43465</v>
          </cell>
        </row>
        <row r="4151">
          <cell r="A4151" t="str">
            <v>HERRAMIENTA MENOR %</v>
          </cell>
          <cell r="B4151">
            <v>102487</v>
          </cell>
          <cell r="C4151" t="str">
            <v>%MDEO</v>
          </cell>
          <cell r="D4151">
            <v>41002</v>
          </cell>
          <cell r="E4151">
            <v>0</v>
          </cell>
          <cell r="F4151">
            <v>43395</v>
          </cell>
          <cell r="G4151">
            <v>39049.379999999997</v>
          </cell>
          <cell r="H4151">
            <v>1.05</v>
          </cell>
          <cell r="I4151">
            <v>43465</v>
          </cell>
        </row>
        <row r="4152">
          <cell r="A4152" t="str">
            <v>HERRAMIENTA MENOR % (NO USAR)</v>
          </cell>
          <cell r="B4152">
            <v>103086</v>
          </cell>
          <cell r="C4152" t="str">
            <v>%MDEO</v>
          </cell>
          <cell r="D4152">
            <v>5</v>
          </cell>
          <cell r="E4152">
            <v>0</v>
          </cell>
          <cell r="F4152">
            <v>42879</v>
          </cell>
          <cell r="G4152">
            <v>5</v>
          </cell>
          <cell r="H4152">
            <v>1.0900000000000001</v>
          </cell>
          <cell r="I4152">
            <v>43465</v>
          </cell>
        </row>
        <row r="4153">
          <cell r="A4153" t="str">
            <v>HERRAMIENTA MENOR % (NO USAR)</v>
          </cell>
          <cell r="B4153">
            <v>2936</v>
          </cell>
          <cell r="C4153" t="str">
            <v>%MDEO</v>
          </cell>
          <cell r="D4153">
            <v>0</v>
          </cell>
          <cell r="E4153">
            <v>0</v>
          </cell>
          <cell r="F4153">
            <v>42878</v>
          </cell>
          <cell r="G4153">
            <v>0</v>
          </cell>
          <cell r="H4153">
            <v>1.0900000000000001</v>
          </cell>
          <cell r="I4153">
            <v>43465</v>
          </cell>
        </row>
        <row r="4154">
          <cell r="A4154" t="str">
            <v>HERRAMIENTA MENOR (NO USAR)</v>
          </cell>
          <cell r="B4154">
            <v>101510</v>
          </cell>
          <cell r="C4154" t="str">
            <v>UNI</v>
          </cell>
          <cell r="D4154">
            <v>1090</v>
          </cell>
          <cell r="E4154">
            <v>0</v>
          </cell>
          <cell r="F4154">
            <v>42859</v>
          </cell>
          <cell r="G4154">
            <v>1000</v>
          </cell>
          <cell r="H4154">
            <v>1.0900000000000001</v>
          </cell>
          <cell r="I4154">
            <v>43465</v>
          </cell>
        </row>
        <row r="4155">
          <cell r="A4155" t="str">
            <v>HERRAMIENTAS VARIAS (NO USAR)</v>
          </cell>
          <cell r="B4155">
            <v>103085</v>
          </cell>
          <cell r="C4155" t="str">
            <v>GL</v>
          </cell>
          <cell r="D4155">
            <v>15080</v>
          </cell>
          <cell r="E4155">
            <v>0</v>
          </cell>
          <cell r="F4155">
            <v>41232</v>
          </cell>
          <cell r="G4155">
            <v>11600</v>
          </cell>
          <cell r="H4155">
            <v>1.3</v>
          </cell>
          <cell r="I4155">
            <v>43465</v>
          </cell>
        </row>
        <row r="4156">
          <cell r="A4156" t="str">
            <v>hidrante milan canexión pvc 3"</v>
          </cell>
          <cell r="B4156">
            <v>104158</v>
          </cell>
          <cell r="C4156" t="str">
            <v>UNI</v>
          </cell>
          <cell r="D4156">
            <v>1989632</v>
          </cell>
          <cell r="E4156">
            <v>0</v>
          </cell>
          <cell r="F4156">
            <v>40753</v>
          </cell>
          <cell r="G4156">
            <v>1484800</v>
          </cell>
          <cell r="H4156">
            <v>1.34</v>
          </cell>
          <cell r="I4156">
            <v>43465</v>
          </cell>
        </row>
        <row r="4157">
          <cell r="A4157" t="str">
            <v>HidranteExtremoBridaDØ4"TipoPoste</v>
          </cell>
          <cell r="B4157">
            <v>106989</v>
          </cell>
          <cell r="C4157" t="str">
            <v>UNI</v>
          </cell>
          <cell r="D4157">
            <v>2119402</v>
          </cell>
          <cell r="E4157">
            <v>0</v>
          </cell>
          <cell r="F4157">
            <v>43343</v>
          </cell>
          <cell r="G4157">
            <v>2018478</v>
          </cell>
          <cell r="H4157">
            <v>1.05</v>
          </cell>
          <cell r="I4157">
            <v>43465</v>
          </cell>
        </row>
        <row r="4158">
          <cell r="A4158" t="str">
            <v>HIDRO BLASTING (EST. METÁLICA)</v>
          </cell>
          <cell r="B4158">
            <v>104936</v>
          </cell>
          <cell r="C4158" t="str">
            <v>KG</v>
          </cell>
          <cell r="D4158">
            <v>1730</v>
          </cell>
          <cell r="E4158">
            <v>0</v>
          </cell>
          <cell r="F4158">
            <v>42857</v>
          </cell>
          <cell r="G4158">
            <v>1587</v>
          </cell>
          <cell r="H4158">
            <v>1.0900000000000001</v>
          </cell>
          <cell r="I4158">
            <v>43465</v>
          </cell>
        </row>
        <row r="4159">
          <cell r="A4159" t="str">
            <v>Hidro blasting 3000 psi**</v>
          </cell>
          <cell r="B4159">
            <v>100995</v>
          </cell>
          <cell r="C4159" t="str">
            <v>M2</v>
          </cell>
          <cell r="D4159">
            <v>4611</v>
          </cell>
          <cell r="E4159">
            <v>0</v>
          </cell>
          <cell r="F4159">
            <v>42857</v>
          </cell>
          <cell r="G4159">
            <v>4230</v>
          </cell>
          <cell r="H4159">
            <v>1.0900000000000001</v>
          </cell>
          <cell r="I4159">
            <v>43465</v>
          </cell>
        </row>
        <row r="4160">
          <cell r="A4160" t="str">
            <v>Hidro blasting 4000 psi**</v>
          </cell>
          <cell r="B4160">
            <v>100368</v>
          </cell>
          <cell r="C4160" t="str">
            <v>M2</v>
          </cell>
          <cell r="D4160">
            <v>5464</v>
          </cell>
          <cell r="E4160">
            <v>0</v>
          </cell>
          <cell r="F4160">
            <v>42797</v>
          </cell>
          <cell r="G4160">
            <v>5013</v>
          </cell>
          <cell r="H4160">
            <v>1.0900000000000001</v>
          </cell>
          <cell r="I4160">
            <v>43465</v>
          </cell>
        </row>
        <row r="4161">
          <cell r="A4161" t="str">
            <v>Hidro sand blasting a todo costo**</v>
          </cell>
          <cell r="B4161">
            <v>100715</v>
          </cell>
          <cell r="C4161" t="str">
            <v>M2</v>
          </cell>
          <cell r="D4161">
            <v>35581</v>
          </cell>
          <cell r="E4161">
            <v>0</v>
          </cell>
          <cell r="F4161">
            <v>41263</v>
          </cell>
          <cell r="G4161">
            <v>27370</v>
          </cell>
          <cell r="H4161">
            <v>1.3</v>
          </cell>
          <cell r="I4161">
            <v>43465</v>
          </cell>
        </row>
        <row r="4162">
          <cell r="A4162" t="str">
            <v>Hidroflo(Bomba5HP+Tanque300lt)+Instal-Techo(51</v>
          </cell>
          <cell r="B4162">
            <v>103048</v>
          </cell>
          <cell r="C4162" t="str">
            <v>UNI</v>
          </cell>
          <cell r="D4162">
            <v>9149244</v>
          </cell>
          <cell r="E4162" t="str">
            <v>1C0016</v>
          </cell>
          <cell r="F4162">
            <v>40382</v>
          </cell>
          <cell r="G4162">
            <v>6678280</v>
          </cell>
          <cell r="H4162">
            <v>1.37</v>
          </cell>
          <cell r="I4162">
            <v>43465</v>
          </cell>
        </row>
        <row r="4163">
          <cell r="A4163" t="str">
            <v>Hidrolavadora 2600 psi Gasolina</v>
          </cell>
          <cell r="B4163">
            <v>101107</v>
          </cell>
          <cell r="C4163" t="str">
            <v>HR</v>
          </cell>
          <cell r="D4163">
            <v>4200</v>
          </cell>
          <cell r="E4163" t="str">
            <v>1 050091</v>
          </cell>
          <cell r="F4163">
            <v>43222</v>
          </cell>
          <cell r="G4163">
            <v>4000</v>
          </cell>
          <cell r="H4163">
            <v>1.05</v>
          </cell>
          <cell r="I4163">
            <v>43465</v>
          </cell>
        </row>
        <row r="4164">
          <cell r="A4164" t="str">
            <v>HIDROLAVADORA DE 2600 PSI-MOTOR</v>
          </cell>
          <cell r="B4164">
            <v>104229</v>
          </cell>
          <cell r="C4164" t="str">
            <v>DIA</v>
          </cell>
          <cell r="D4164">
            <v>37306</v>
          </cell>
          <cell r="E4164">
            <v>0</v>
          </cell>
          <cell r="F4164">
            <v>40868</v>
          </cell>
          <cell r="G4164">
            <v>27840</v>
          </cell>
          <cell r="H4164">
            <v>1.34</v>
          </cell>
          <cell r="I4164">
            <v>43465</v>
          </cell>
        </row>
        <row r="4165">
          <cell r="A4165" t="str">
            <v>HIDROLAVADORA DE 2600 PSI-MOTOR</v>
          </cell>
          <cell r="B4165">
            <v>104230</v>
          </cell>
          <cell r="C4165" t="str">
            <v>DIA</v>
          </cell>
          <cell r="D4165">
            <v>40414</v>
          </cell>
          <cell r="E4165">
            <v>0</v>
          </cell>
          <cell r="F4165">
            <v>40868</v>
          </cell>
          <cell r="G4165">
            <v>30160</v>
          </cell>
          <cell r="H4165">
            <v>1.34</v>
          </cell>
          <cell r="I4165">
            <v>43465</v>
          </cell>
        </row>
        <row r="4166">
          <cell r="A4166" t="str">
            <v>Hidrolavadora grande 10.7 HP</v>
          </cell>
          <cell r="B4166">
            <v>105140</v>
          </cell>
          <cell r="C4166" t="str">
            <v>UNI</v>
          </cell>
          <cell r="D4166">
            <v>10791000</v>
          </cell>
          <cell r="E4166">
            <v>0</v>
          </cell>
          <cell r="F4166">
            <v>42873</v>
          </cell>
          <cell r="G4166">
            <v>9900000</v>
          </cell>
          <cell r="H4166">
            <v>1.0900000000000001</v>
          </cell>
          <cell r="I4166">
            <v>43465</v>
          </cell>
        </row>
        <row r="4167">
          <cell r="A4167" t="str">
            <v>Hidrolavadora grande 8.2 HP</v>
          </cell>
          <cell r="B4167">
            <v>105144</v>
          </cell>
          <cell r="C4167" t="str">
            <v>UNI</v>
          </cell>
          <cell r="D4167">
            <v>7308000</v>
          </cell>
          <cell r="E4167">
            <v>0</v>
          </cell>
          <cell r="F4167">
            <v>41647</v>
          </cell>
          <cell r="G4167">
            <v>5800000</v>
          </cell>
          <cell r="H4167">
            <v>1.26</v>
          </cell>
          <cell r="I4167">
            <v>43465</v>
          </cell>
        </row>
        <row r="4168">
          <cell r="A4168" t="str">
            <v>HIDROLAVADORA MEDIANA MOTOR 7,5 HP</v>
          </cell>
          <cell r="B4168">
            <v>105738</v>
          </cell>
          <cell r="C4168" t="str">
            <v>UNI</v>
          </cell>
          <cell r="D4168">
            <v>6600168</v>
          </cell>
          <cell r="E4168">
            <v>0</v>
          </cell>
          <cell r="F4168">
            <v>42873</v>
          </cell>
          <cell r="G4168">
            <v>6055200</v>
          </cell>
          <cell r="H4168">
            <v>1.0900000000000001</v>
          </cell>
          <cell r="I4168">
            <v>43465</v>
          </cell>
        </row>
        <row r="4169">
          <cell r="A4169" t="str">
            <v>HIDROSELLO 8"</v>
          </cell>
          <cell r="B4169">
            <v>101718</v>
          </cell>
          <cell r="C4169" t="str">
            <v>UNI</v>
          </cell>
          <cell r="D4169">
            <v>15448</v>
          </cell>
          <cell r="E4169">
            <v>13044</v>
          </cell>
          <cell r="F4169">
            <v>40449</v>
          </cell>
          <cell r="G4169">
            <v>11276</v>
          </cell>
          <cell r="H4169">
            <v>1.37</v>
          </cell>
          <cell r="I4169">
            <v>43465</v>
          </cell>
        </row>
        <row r="4170">
          <cell r="A4170" t="str">
            <v>HIDROSELLO ALCANT NOVAFORT 110MM</v>
          </cell>
          <cell r="B4170">
            <v>3549</v>
          </cell>
          <cell r="C4170" t="str">
            <v>UNI</v>
          </cell>
          <cell r="D4170">
            <v>1920</v>
          </cell>
          <cell r="E4170">
            <v>390064</v>
          </cell>
          <cell r="F4170">
            <v>41036</v>
          </cell>
          <cell r="G4170">
            <v>1477</v>
          </cell>
          <cell r="H4170">
            <v>1.3</v>
          </cell>
          <cell r="I4170">
            <v>43465</v>
          </cell>
        </row>
        <row r="4171">
          <cell r="A4171" t="str">
            <v>HIDROSELLO ALCANT NOVAFORT 160MM</v>
          </cell>
          <cell r="B4171">
            <v>3550</v>
          </cell>
          <cell r="C4171" t="str">
            <v>UNI</v>
          </cell>
          <cell r="D4171">
            <v>3119</v>
          </cell>
          <cell r="E4171">
            <v>390065</v>
          </cell>
          <cell r="F4171">
            <v>41036</v>
          </cell>
          <cell r="G4171">
            <v>2399</v>
          </cell>
          <cell r="H4171">
            <v>1.3</v>
          </cell>
          <cell r="I4171">
            <v>43465</v>
          </cell>
        </row>
        <row r="4172">
          <cell r="A4172" t="str">
            <v>HIDROSELLO ALCANT NOVAFORT 200MM</v>
          </cell>
          <cell r="B4172">
            <v>3551</v>
          </cell>
          <cell r="C4172" t="str">
            <v>UNI</v>
          </cell>
          <cell r="D4172">
            <v>5636</v>
          </cell>
          <cell r="E4172">
            <v>390066</v>
          </cell>
          <cell r="F4172">
            <v>41036</v>
          </cell>
          <cell r="G4172">
            <v>4335</v>
          </cell>
          <cell r="H4172">
            <v>1.3</v>
          </cell>
          <cell r="I4172">
            <v>43465</v>
          </cell>
        </row>
        <row r="4173">
          <cell r="A4173" t="str">
            <v>HIDROSELLO ALCANT NOVAFORT 250MM</v>
          </cell>
          <cell r="B4173">
            <v>2109</v>
          </cell>
          <cell r="C4173" t="str">
            <v>UNI</v>
          </cell>
          <cell r="D4173">
            <v>10232</v>
          </cell>
          <cell r="E4173">
            <v>390067</v>
          </cell>
          <cell r="F4173">
            <v>41036</v>
          </cell>
          <cell r="G4173">
            <v>7871</v>
          </cell>
          <cell r="H4173">
            <v>1.3</v>
          </cell>
          <cell r="I4173">
            <v>43465</v>
          </cell>
        </row>
        <row r="4174">
          <cell r="A4174" t="str">
            <v>HIDROSELLO ALCANT NOVAFORT 315MM</v>
          </cell>
          <cell r="B4174">
            <v>2111</v>
          </cell>
          <cell r="C4174" t="str">
            <v>UNI</v>
          </cell>
          <cell r="D4174">
            <v>20649</v>
          </cell>
          <cell r="E4174">
            <v>390068</v>
          </cell>
          <cell r="F4174">
            <v>41036</v>
          </cell>
          <cell r="G4174">
            <v>15884</v>
          </cell>
          <cell r="H4174">
            <v>1.3</v>
          </cell>
          <cell r="I4174">
            <v>43465</v>
          </cell>
        </row>
        <row r="4175">
          <cell r="A4175" t="str">
            <v>HIDROSELLO ALCANT NOVAFORT 400MM</v>
          </cell>
          <cell r="B4175">
            <v>2112</v>
          </cell>
          <cell r="C4175" t="str">
            <v>UNI</v>
          </cell>
          <cell r="D4175">
            <v>42051</v>
          </cell>
          <cell r="E4175">
            <v>390069</v>
          </cell>
          <cell r="F4175">
            <v>41036</v>
          </cell>
          <cell r="G4175">
            <v>32347</v>
          </cell>
          <cell r="H4175">
            <v>1.3</v>
          </cell>
          <cell r="I4175">
            <v>43465</v>
          </cell>
        </row>
        <row r="4176">
          <cell r="A4176" t="str">
            <v>HIDROSELLO ALCANT NOVAFORT 450MM</v>
          </cell>
          <cell r="B4176">
            <v>2113</v>
          </cell>
          <cell r="C4176" t="str">
            <v>UNI</v>
          </cell>
          <cell r="D4176">
            <v>60784</v>
          </cell>
          <cell r="E4176">
            <v>390070</v>
          </cell>
          <cell r="F4176">
            <v>41036</v>
          </cell>
          <cell r="G4176">
            <v>46757</v>
          </cell>
          <cell r="H4176">
            <v>1.3</v>
          </cell>
          <cell r="I4176">
            <v>43465</v>
          </cell>
        </row>
        <row r="4177">
          <cell r="A4177" t="str">
            <v>HIDROSELLO ALCANT NOVAFORT 500MM</v>
          </cell>
          <cell r="B4177">
            <v>2114</v>
          </cell>
          <cell r="C4177" t="str">
            <v>UNI</v>
          </cell>
          <cell r="D4177">
            <v>68381</v>
          </cell>
          <cell r="E4177">
            <v>390071</v>
          </cell>
          <cell r="F4177">
            <v>41036</v>
          </cell>
          <cell r="G4177">
            <v>52601</v>
          </cell>
          <cell r="H4177">
            <v>1.3</v>
          </cell>
          <cell r="I4177">
            <v>43465</v>
          </cell>
        </row>
        <row r="4178">
          <cell r="A4178" t="str">
            <v>HIDROSELLO NOVAFORT (315MM S8 Y S4)</v>
          </cell>
          <cell r="B4178">
            <v>105689</v>
          </cell>
          <cell r="C4178" t="str">
            <v>UNI</v>
          </cell>
          <cell r="D4178">
            <v>23167</v>
          </cell>
          <cell r="E4178">
            <v>0</v>
          </cell>
          <cell r="F4178">
            <v>42297</v>
          </cell>
          <cell r="G4178">
            <v>18989</v>
          </cell>
          <cell r="H4178">
            <v>1.22</v>
          </cell>
          <cell r="I4178">
            <v>43465</v>
          </cell>
        </row>
        <row r="4179">
          <cell r="A4179" t="str">
            <v>HIERRO 1/4 Figurado</v>
          </cell>
          <cell r="B4179">
            <v>1275</v>
          </cell>
          <cell r="C4179" t="str">
            <v>KG</v>
          </cell>
          <cell r="D4179">
            <v>2334</v>
          </cell>
          <cell r="E4179">
            <v>0</v>
          </cell>
          <cell r="F4179">
            <v>42947</v>
          </cell>
          <cell r="G4179">
            <v>2141</v>
          </cell>
          <cell r="H4179">
            <v>1.0900000000000001</v>
          </cell>
          <cell r="I4179">
            <v>43465</v>
          </cell>
        </row>
        <row r="4180">
          <cell r="A4180" t="str">
            <v>HIERRO 1/4 Figurado (NO USAR)</v>
          </cell>
          <cell r="B4180">
            <v>1274</v>
          </cell>
          <cell r="C4180" t="str">
            <v>KG</v>
          </cell>
          <cell r="D4180">
            <v>2468</v>
          </cell>
          <cell r="E4180">
            <v>0</v>
          </cell>
          <cell r="F4180">
            <v>42495</v>
          </cell>
          <cell r="G4180">
            <v>2146</v>
          </cell>
          <cell r="H4180">
            <v>1.1499999999999999</v>
          </cell>
          <cell r="I4180">
            <v>43465</v>
          </cell>
        </row>
        <row r="4181">
          <cell r="A4181" t="str">
            <v>HIERRO 40 Alambrón ¼"</v>
          </cell>
          <cell r="B4181">
            <v>268</v>
          </cell>
          <cell r="C4181" t="str">
            <v>KG</v>
          </cell>
          <cell r="D4181">
            <v>2468</v>
          </cell>
          <cell r="E4181">
            <v>0</v>
          </cell>
          <cell r="F4181">
            <v>42495</v>
          </cell>
          <cell r="G4181">
            <v>2146</v>
          </cell>
          <cell r="H4181">
            <v>1.1499999999999999</v>
          </cell>
          <cell r="I4181">
            <v>43465</v>
          </cell>
        </row>
        <row r="4182">
          <cell r="A4182" t="str">
            <v>HIERRO 40 Alambrón 3/8"</v>
          </cell>
          <cell r="B4182">
            <v>270</v>
          </cell>
          <cell r="C4182" t="str">
            <v>KG</v>
          </cell>
          <cell r="D4182">
            <v>2686</v>
          </cell>
          <cell r="E4182">
            <v>0</v>
          </cell>
          <cell r="F4182">
            <v>43363</v>
          </cell>
          <cell r="G4182">
            <v>2558</v>
          </cell>
          <cell r="H4182">
            <v>1.05</v>
          </cell>
          <cell r="I4182">
            <v>43465</v>
          </cell>
        </row>
        <row r="4183">
          <cell r="A4183" t="str">
            <v>HIERRO 40 Liso/Rect ½"</v>
          </cell>
          <cell r="B4183">
            <v>86</v>
          </cell>
          <cell r="C4183" t="str">
            <v>KG</v>
          </cell>
          <cell r="D4183">
            <v>2686</v>
          </cell>
          <cell r="E4183">
            <v>0</v>
          </cell>
          <cell r="F4183">
            <v>43363</v>
          </cell>
          <cell r="G4183">
            <v>2558</v>
          </cell>
          <cell r="H4183">
            <v>1.05</v>
          </cell>
          <cell r="I4183">
            <v>43465</v>
          </cell>
        </row>
        <row r="4184">
          <cell r="A4184" t="str">
            <v>HIERRO 40 Liso/Rect 1"</v>
          </cell>
          <cell r="B4184">
            <v>669</v>
          </cell>
          <cell r="C4184" t="str">
            <v>KG</v>
          </cell>
          <cell r="D4184">
            <v>2468</v>
          </cell>
          <cell r="E4184">
            <v>0</v>
          </cell>
          <cell r="F4184">
            <v>42495</v>
          </cell>
          <cell r="G4184">
            <v>2146</v>
          </cell>
          <cell r="H4184">
            <v>1.1499999999999999</v>
          </cell>
          <cell r="I4184">
            <v>43465</v>
          </cell>
        </row>
        <row r="4185">
          <cell r="A4185" t="str">
            <v>HIERRO 40 Liso/Rect 3/4"</v>
          </cell>
          <cell r="B4185">
            <v>153</v>
          </cell>
          <cell r="C4185" t="str">
            <v>KG</v>
          </cell>
          <cell r="D4185">
            <v>2468</v>
          </cell>
          <cell r="E4185">
            <v>0</v>
          </cell>
          <cell r="F4185">
            <v>42495</v>
          </cell>
          <cell r="G4185">
            <v>2146</v>
          </cell>
          <cell r="H4185">
            <v>1.1499999999999999</v>
          </cell>
          <cell r="I4185">
            <v>43465</v>
          </cell>
        </row>
        <row r="4186">
          <cell r="A4186" t="str">
            <v>HIERRO 40 Liso/Rect 5/8"</v>
          </cell>
          <cell r="B4186">
            <v>2712</v>
          </cell>
          <cell r="C4186" t="str">
            <v>KG</v>
          </cell>
          <cell r="D4186">
            <v>2686</v>
          </cell>
          <cell r="E4186">
            <v>0</v>
          </cell>
          <cell r="F4186">
            <v>43363</v>
          </cell>
          <cell r="G4186">
            <v>2558</v>
          </cell>
          <cell r="H4186">
            <v>1.05</v>
          </cell>
          <cell r="I4186">
            <v>43465</v>
          </cell>
        </row>
        <row r="4187">
          <cell r="A4187" t="str">
            <v>HIERRO 40 Liso/Rect 7/8"</v>
          </cell>
          <cell r="B4187">
            <v>374</v>
          </cell>
          <cell r="C4187" t="str">
            <v>KG</v>
          </cell>
          <cell r="D4187">
            <v>2468</v>
          </cell>
          <cell r="E4187">
            <v>0</v>
          </cell>
          <cell r="F4187">
            <v>42495</v>
          </cell>
          <cell r="G4187">
            <v>2146</v>
          </cell>
          <cell r="H4187">
            <v>1.1499999999999999</v>
          </cell>
          <cell r="I4187">
            <v>43465</v>
          </cell>
        </row>
        <row r="4188">
          <cell r="A4188" t="str">
            <v>HIERRO A-36 Liso/Rect 3/4"</v>
          </cell>
          <cell r="B4188">
            <v>23</v>
          </cell>
          <cell r="C4188" t="str">
            <v>ML</v>
          </cell>
          <cell r="D4188">
            <v>6044</v>
          </cell>
          <cell r="E4188">
            <v>0</v>
          </cell>
          <cell r="F4188">
            <v>43167</v>
          </cell>
          <cell r="G4188">
            <v>5756</v>
          </cell>
          <cell r="H4188">
            <v>1.05</v>
          </cell>
          <cell r="I4188">
            <v>43465</v>
          </cell>
        </row>
        <row r="4189">
          <cell r="A4189" t="str">
            <v>HIERRO A-37 1/4"</v>
          </cell>
          <cell r="B4189">
            <v>1991</v>
          </cell>
          <cell r="C4189" t="str">
            <v>KG</v>
          </cell>
          <cell r="D4189">
            <v>2397</v>
          </cell>
          <cell r="E4189" t="str">
            <v>Varilla No 6</v>
          </cell>
          <cell r="F4189">
            <v>43244</v>
          </cell>
          <cell r="G4189">
            <v>2283</v>
          </cell>
          <cell r="H4189">
            <v>1.05</v>
          </cell>
          <cell r="I4189">
            <v>43465</v>
          </cell>
        </row>
        <row r="4190">
          <cell r="A4190" t="str">
            <v>HIERRO A-37 Chipa lisa 3/8"</v>
          </cell>
          <cell r="B4190">
            <v>1992</v>
          </cell>
          <cell r="C4190" t="str">
            <v>KG</v>
          </cell>
          <cell r="D4190">
            <v>2686</v>
          </cell>
          <cell r="E4190">
            <v>0</v>
          </cell>
          <cell r="F4190">
            <v>43209</v>
          </cell>
          <cell r="G4190">
            <v>2558</v>
          </cell>
          <cell r="H4190">
            <v>1.05</v>
          </cell>
          <cell r="I4190">
            <v>43465</v>
          </cell>
        </row>
        <row r="4191">
          <cell r="A4191" t="str">
            <v>HIERRO A-40 Liso/Rect ¼"</v>
          </cell>
          <cell r="B4191">
            <v>2943</v>
          </cell>
          <cell r="C4191" t="str">
            <v>KG</v>
          </cell>
          <cell r="D4191">
            <v>2468</v>
          </cell>
          <cell r="E4191">
            <v>0</v>
          </cell>
          <cell r="F4191">
            <v>42495</v>
          </cell>
          <cell r="G4191">
            <v>2146</v>
          </cell>
          <cell r="H4191">
            <v>1.1499999999999999</v>
          </cell>
          <cell r="I4191">
            <v>43465</v>
          </cell>
        </row>
        <row r="4192">
          <cell r="A4192" t="str">
            <v>HIERRO A-40 Liso/Rect ½" (NO USAR)</v>
          </cell>
          <cell r="B4192">
            <v>299</v>
          </cell>
          <cell r="C4192" t="str">
            <v>ML</v>
          </cell>
          <cell r="D4192">
            <v>2686</v>
          </cell>
          <cell r="E4192">
            <v>0</v>
          </cell>
          <cell r="F4192">
            <v>43181</v>
          </cell>
          <cell r="G4192">
            <v>2558</v>
          </cell>
          <cell r="H4192">
            <v>1.05</v>
          </cell>
          <cell r="I4192">
            <v>43465</v>
          </cell>
        </row>
        <row r="4193">
          <cell r="A4193" t="str">
            <v>HIERRO A-40 Liso/Rect 1"</v>
          </cell>
          <cell r="B4193">
            <v>430</v>
          </cell>
          <cell r="C4193" t="str">
            <v>KG</v>
          </cell>
          <cell r="D4193">
            <v>2468</v>
          </cell>
          <cell r="E4193">
            <v>0</v>
          </cell>
          <cell r="F4193">
            <v>42495</v>
          </cell>
          <cell r="G4193">
            <v>2146</v>
          </cell>
          <cell r="H4193">
            <v>1.1499999999999999</v>
          </cell>
          <cell r="I4193">
            <v>43465</v>
          </cell>
        </row>
        <row r="4194">
          <cell r="A4194" t="str">
            <v>HIERRO A-40 Liso/Rect 1"</v>
          </cell>
          <cell r="B4194">
            <v>578</v>
          </cell>
          <cell r="C4194" t="str">
            <v>ML</v>
          </cell>
          <cell r="D4194">
            <v>9872</v>
          </cell>
          <cell r="E4194">
            <v>0</v>
          </cell>
          <cell r="F4194">
            <v>42495</v>
          </cell>
          <cell r="G4194">
            <v>8584</v>
          </cell>
          <cell r="H4194">
            <v>1.1499999999999999</v>
          </cell>
          <cell r="I4194">
            <v>43465</v>
          </cell>
        </row>
        <row r="4195">
          <cell r="A4195" t="str">
            <v>HIERRO A-40 Liso/Rect 1/2"</v>
          </cell>
          <cell r="B4195">
            <v>20</v>
          </cell>
          <cell r="C4195" t="str">
            <v>KG</v>
          </cell>
          <cell r="D4195">
            <v>2686</v>
          </cell>
          <cell r="E4195">
            <v>0</v>
          </cell>
          <cell r="F4195">
            <v>43167</v>
          </cell>
          <cell r="G4195">
            <v>2558</v>
          </cell>
          <cell r="H4195">
            <v>1.05</v>
          </cell>
          <cell r="I4195">
            <v>43465</v>
          </cell>
        </row>
        <row r="4196">
          <cell r="A4196" t="str">
            <v>HIERRO A-40 Liso/Rect 3/4"</v>
          </cell>
          <cell r="B4196">
            <v>308</v>
          </cell>
          <cell r="C4196" t="str">
            <v>KG</v>
          </cell>
          <cell r="D4196">
            <v>2468</v>
          </cell>
          <cell r="E4196">
            <v>0</v>
          </cell>
          <cell r="F4196">
            <v>42495</v>
          </cell>
          <cell r="G4196">
            <v>2146</v>
          </cell>
          <cell r="H4196">
            <v>1.1499999999999999</v>
          </cell>
          <cell r="I4196">
            <v>43465</v>
          </cell>
        </row>
        <row r="4197">
          <cell r="A4197" t="str">
            <v>HIERRO A-40 Liso/Rect 3/8"</v>
          </cell>
          <cell r="B4197">
            <v>25</v>
          </cell>
          <cell r="C4197" t="str">
            <v>KG</v>
          </cell>
          <cell r="D4197">
            <v>2686</v>
          </cell>
          <cell r="E4197">
            <v>0</v>
          </cell>
          <cell r="F4197">
            <v>43167</v>
          </cell>
          <cell r="G4197">
            <v>2558</v>
          </cell>
          <cell r="H4197">
            <v>1.05</v>
          </cell>
          <cell r="I4197">
            <v>43465</v>
          </cell>
        </row>
        <row r="4198">
          <cell r="A4198" t="str">
            <v>HIERRO A-40 Liso/Rect 5/8"</v>
          </cell>
          <cell r="B4198">
            <v>152</v>
          </cell>
          <cell r="C4198" t="str">
            <v>KG</v>
          </cell>
          <cell r="D4198">
            <v>2686</v>
          </cell>
          <cell r="E4198">
            <v>0</v>
          </cell>
          <cell r="F4198">
            <v>43167</v>
          </cell>
          <cell r="G4198">
            <v>2558</v>
          </cell>
          <cell r="H4198">
            <v>1.05</v>
          </cell>
          <cell r="I4198">
            <v>43465</v>
          </cell>
        </row>
        <row r="4199">
          <cell r="A4199" t="str">
            <v>HIERRO A-40 Liso/Rect 5/8"</v>
          </cell>
          <cell r="B4199">
            <v>318</v>
          </cell>
          <cell r="C4199" t="str">
            <v>ML</v>
          </cell>
          <cell r="D4199">
            <v>4329</v>
          </cell>
          <cell r="E4199">
            <v>0</v>
          </cell>
          <cell r="F4199">
            <v>43308</v>
          </cell>
          <cell r="G4199">
            <v>4123</v>
          </cell>
          <cell r="H4199">
            <v>1.05</v>
          </cell>
          <cell r="I4199">
            <v>43465</v>
          </cell>
        </row>
        <row r="4200">
          <cell r="A4200" t="str">
            <v>HIERRO A-40 Liso/Rect 7/8"</v>
          </cell>
          <cell r="B4200">
            <v>352</v>
          </cell>
          <cell r="C4200" t="str">
            <v>KG</v>
          </cell>
          <cell r="D4200">
            <v>2468</v>
          </cell>
          <cell r="E4200">
            <v>0</v>
          </cell>
          <cell r="F4200">
            <v>42495</v>
          </cell>
          <cell r="G4200">
            <v>2146</v>
          </cell>
          <cell r="H4200">
            <v>1.1499999999999999</v>
          </cell>
          <cell r="I4200">
            <v>43465</v>
          </cell>
        </row>
        <row r="4201">
          <cell r="A4201" t="str">
            <v>HIERRO A-40 Liso/Rect 7/8"</v>
          </cell>
          <cell r="B4201">
            <v>410</v>
          </cell>
          <cell r="C4201" t="str">
            <v>ML</v>
          </cell>
          <cell r="D4201">
            <v>8021</v>
          </cell>
          <cell r="E4201">
            <v>0</v>
          </cell>
          <cell r="F4201">
            <v>42495</v>
          </cell>
          <cell r="G4201">
            <v>6975</v>
          </cell>
          <cell r="H4201">
            <v>1.1499999999999999</v>
          </cell>
          <cell r="I4201">
            <v>43465</v>
          </cell>
        </row>
        <row r="4202">
          <cell r="A4202" t="str">
            <v>HIERRO CUADRADO 10mm</v>
          </cell>
          <cell r="B4202">
            <v>27</v>
          </cell>
          <cell r="C4202" t="str">
            <v>ML</v>
          </cell>
          <cell r="D4202">
            <v>1890</v>
          </cell>
          <cell r="E4202">
            <v>0</v>
          </cell>
          <cell r="F4202">
            <v>43194</v>
          </cell>
          <cell r="G4202">
            <v>1800</v>
          </cell>
          <cell r="H4202">
            <v>1.05</v>
          </cell>
          <cell r="I4202">
            <v>43465</v>
          </cell>
        </row>
        <row r="4203">
          <cell r="A4203" t="str">
            <v>HIERRO PR-60 1/2" Corrugado/Recto</v>
          </cell>
          <cell r="B4203">
            <v>101272</v>
          </cell>
          <cell r="C4203" t="str">
            <v>ML</v>
          </cell>
          <cell r="D4203">
            <v>2334</v>
          </cell>
          <cell r="E4203" t="str">
            <v>No 4</v>
          </cell>
          <cell r="F4203">
            <v>42947</v>
          </cell>
          <cell r="G4203">
            <v>2141</v>
          </cell>
          <cell r="H4203">
            <v>1.0900000000000001</v>
          </cell>
          <cell r="I4203">
            <v>43465</v>
          </cell>
        </row>
        <row r="4204">
          <cell r="A4204" t="str">
            <v>HIERRO PR-60 1/2" Figurado</v>
          </cell>
          <cell r="B4204">
            <v>3315</v>
          </cell>
          <cell r="C4204" t="str">
            <v>KG</v>
          </cell>
          <cell r="D4204">
            <v>2686</v>
          </cell>
          <cell r="E4204" t="str">
            <v>No 4</v>
          </cell>
          <cell r="F4204">
            <v>43167</v>
          </cell>
          <cell r="G4204">
            <v>2558</v>
          </cell>
          <cell r="H4204">
            <v>1.05</v>
          </cell>
          <cell r="I4204">
            <v>43465</v>
          </cell>
        </row>
        <row r="4205">
          <cell r="A4205" t="str">
            <v>HIERRO PR-60 Corru/Fig ½"</v>
          </cell>
          <cell r="B4205">
            <v>2917</v>
          </cell>
          <cell r="C4205" t="str">
            <v>KG</v>
          </cell>
          <cell r="D4205">
            <v>2686</v>
          </cell>
          <cell r="E4205">
            <v>0</v>
          </cell>
          <cell r="F4205">
            <v>43168</v>
          </cell>
          <cell r="G4205">
            <v>2558</v>
          </cell>
          <cell r="H4205">
            <v>1.05</v>
          </cell>
          <cell r="I4205">
            <v>43465</v>
          </cell>
        </row>
        <row r="4206">
          <cell r="A4206" t="str">
            <v>HIERRO PR-60 Corru/Fig ½" (NO USAR)</v>
          </cell>
          <cell r="B4206">
            <v>101273</v>
          </cell>
          <cell r="C4206" t="str">
            <v>KG</v>
          </cell>
          <cell r="D4206">
            <v>2334</v>
          </cell>
          <cell r="E4206">
            <v>0</v>
          </cell>
          <cell r="F4206">
            <v>42947</v>
          </cell>
          <cell r="G4206">
            <v>2141</v>
          </cell>
          <cell r="H4206">
            <v>1.0900000000000001</v>
          </cell>
          <cell r="I4206">
            <v>43465</v>
          </cell>
        </row>
        <row r="4207">
          <cell r="A4207" t="str">
            <v>HIERRO PR-60 Corru/Fig 1"</v>
          </cell>
          <cell r="B4207">
            <v>19</v>
          </cell>
          <cell r="C4207" t="str">
            <v>KG</v>
          </cell>
          <cell r="D4207">
            <v>2334</v>
          </cell>
          <cell r="E4207">
            <v>0</v>
          </cell>
          <cell r="F4207">
            <v>42957</v>
          </cell>
          <cell r="G4207">
            <v>2141</v>
          </cell>
          <cell r="H4207">
            <v>1.0900000000000001</v>
          </cell>
          <cell r="I4207">
            <v>43465</v>
          </cell>
        </row>
        <row r="4208">
          <cell r="A4208" t="str">
            <v>HIERRO PR-60 Corru/Fig 1"</v>
          </cell>
          <cell r="B4208">
            <v>101279</v>
          </cell>
          <cell r="C4208" t="str">
            <v>ML</v>
          </cell>
          <cell r="D4208">
            <v>9335</v>
          </cell>
          <cell r="E4208">
            <v>0</v>
          </cell>
          <cell r="F4208">
            <v>42853</v>
          </cell>
          <cell r="G4208">
            <v>8564</v>
          </cell>
          <cell r="H4208">
            <v>1.0900000000000001</v>
          </cell>
          <cell r="I4208">
            <v>43465</v>
          </cell>
        </row>
        <row r="4209">
          <cell r="A4209" t="str">
            <v>HIERRO PR-60 Corru/Fig 1/4"</v>
          </cell>
          <cell r="B4209">
            <v>101073</v>
          </cell>
          <cell r="C4209" t="str">
            <v>KG</v>
          </cell>
          <cell r="D4209">
            <v>2686</v>
          </cell>
          <cell r="E4209">
            <v>0</v>
          </cell>
          <cell r="F4209">
            <v>43167</v>
          </cell>
          <cell r="G4209">
            <v>2558</v>
          </cell>
          <cell r="H4209">
            <v>1.05</v>
          </cell>
          <cell r="I4209">
            <v>43465</v>
          </cell>
        </row>
        <row r="4210">
          <cell r="A4210" t="str">
            <v>HIERRO PR-60 Corru/Fig 1/4"</v>
          </cell>
          <cell r="B4210">
            <v>101274</v>
          </cell>
          <cell r="C4210" t="str">
            <v>ML</v>
          </cell>
          <cell r="D4210">
            <v>672</v>
          </cell>
          <cell r="E4210">
            <v>0</v>
          </cell>
          <cell r="F4210">
            <v>43167</v>
          </cell>
          <cell r="G4210">
            <v>640</v>
          </cell>
          <cell r="H4210">
            <v>1.05</v>
          </cell>
          <cell r="I4210">
            <v>43465</v>
          </cell>
        </row>
        <row r="4211">
          <cell r="A4211" t="str">
            <v>HIERRO PR-60 Corru/Fig 3/4"</v>
          </cell>
          <cell r="B4211">
            <v>2919</v>
          </cell>
          <cell r="C4211" t="str">
            <v>KG</v>
          </cell>
          <cell r="D4211">
            <v>2686</v>
          </cell>
          <cell r="E4211">
            <v>0</v>
          </cell>
          <cell r="F4211">
            <v>43167</v>
          </cell>
          <cell r="G4211">
            <v>2558</v>
          </cell>
          <cell r="H4211">
            <v>1.05</v>
          </cell>
          <cell r="I4211">
            <v>43465</v>
          </cell>
        </row>
        <row r="4212">
          <cell r="A4212" t="str">
            <v>HIERRO PR-60 Corru/Fig 3/4" (NO USAR)</v>
          </cell>
          <cell r="B4212">
            <v>101277</v>
          </cell>
          <cell r="C4212" t="str">
            <v>ML</v>
          </cell>
          <cell r="D4212">
            <v>5553</v>
          </cell>
          <cell r="E4212">
            <v>0</v>
          </cell>
          <cell r="F4212">
            <v>42495</v>
          </cell>
          <cell r="G4212">
            <v>4829</v>
          </cell>
          <cell r="H4212">
            <v>1.1499999999999999</v>
          </cell>
          <cell r="I4212">
            <v>43465</v>
          </cell>
        </row>
        <row r="4213">
          <cell r="A4213" t="str">
            <v>HIERRO PR-60 Corru/Fig 3/8"</v>
          </cell>
          <cell r="B4213">
            <v>144</v>
          </cell>
          <cell r="C4213" t="str">
            <v>KG</v>
          </cell>
          <cell r="D4213">
            <v>2686</v>
          </cell>
          <cell r="E4213">
            <v>0</v>
          </cell>
          <cell r="F4213">
            <v>43167</v>
          </cell>
          <cell r="G4213">
            <v>2558</v>
          </cell>
          <cell r="H4213">
            <v>1.05</v>
          </cell>
          <cell r="I4213">
            <v>43465</v>
          </cell>
        </row>
        <row r="4214">
          <cell r="A4214" t="str">
            <v>HIERRO PR-60 Corru/Fig 3/8" (NO USAR)</v>
          </cell>
          <cell r="B4214">
            <v>101275</v>
          </cell>
          <cell r="C4214" t="str">
            <v>ML</v>
          </cell>
          <cell r="D4214">
            <v>1382</v>
          </cell>
          <cell r="E4214">
            <v>0</v>
          </cell>
          <cell r="F4214">
            <v>42495</v>
          </cell>
          <cell r="G4214">
            <v>1202</v>
          </cell>
          <cell r="H4214">
            <v>1.1499999999999999</v>
          </cell>
          <cell r="I4214">
            <v>43465</v>
          </cell>
        </row>
        <row r="4215">
          <cell r="A4215" t="str">
            <v>HIERRO PR-60 Corru/Fig 5/8"</v>
          </cell>
          <cell r="B4215">
            <v>2918</v>
          </cell>
          <cell r="C4215" t="str">
            <v>KG</v>
          </cell>
          <cell r="D4215">
            <v>2686</v>
          </cell>
          <cell r="E4215">
            <v>0</v>
          </cell>
          <cell r="F4215">
            <v>43167</v>
          </cell>
          <cell r="G4215">
            <v>2558</v>
          </cell>
          <cell r="H4215">
            <v>1.05</v>
          </cell>
          <cell r="I4215">
            <v>43465</v>
          </cell>
        </row>
        <row r="4216">
          <cell r="A4216" t="str">
            <v>HIERRO PR-60 Corru/Fig 5/8"</v>
          </cell>
          <cell r="B4216">
            <v>101276</v>
          </cell>
          <cell r="C4216" t="str">
            <v>ML</v>
          </cell>
          <cell r="D4216">
            <v>4755</v>
          </cell>
          <cell r="E4216">
            <v>0</v>
          </cell>
          <cell r="F4216">
            <v>43266</v>
          </cell>
          <cell r="G4216">
            <v>4529</v>
          </cell>
          <cell r="H4216">
            <v>1.05</v>
          </cell>
          <cell r="I4216">
            <v>43465</v>
          </cell>
        </row>
        <row r="4217">
          <cell r="A4217" t="str">
            <v>HIERRO PR-60 Corru/Fig 7/8"</v>
          </cell>
          <cell r="B4217">
            <v>2921</v>
          </cell>
          <cell r="C4217" t="str">
            <v>KG</v>
          </cell>
          <cell r="D4217">
            <v>2686</v>
          </cell>
          <cell r="E4217">
            <v>0</v>
          </cell>
          <cell r="F4217">
            <v>43308</v>
          </cell>
          <cell r="G4217">
            <v>2558</v>
          </cell>
          <cell r="H4217">
            <v>1.05</v>
          </cell>
          <cell r="I4217">
            <v>43465</v>
          </cell>
        </row>
        <row r="4218">
          <cell r="A4218" t="str">
            <v>HIERRO PR-60 Corru/Fig 7/8" (NO USAR)</v>
          </cell>
          <cell r="B4218">
            <v>101278</v>
          </cell>
          <cell r="C4218" t="str">
            <v>ML</v>
          </cell>
          <cell r="D4218">
            <v>7552</v>
          </cell>
          <cell r="E4218">
            <v>0</v>
          </cell>
          <cell r="F4218">
            <v>42495</v>
          </cell>
          <cell r="G4218">
            <v>6567</v>
          </cell>
          <cell r="H4218">
            <v>1.1499999999999999</v>
          </cell>
          <cell r="I4218">
            <v>43465</v>
          </cell>
        </row>
        <row r="4219">
          <cell r="A4219" t="str">
            <v>HIERRO PR-60 Corru/Rec 1" (NO USAR)</v>
          </cell>
          <cell r="B4219">
            <v>2942</v>
          </cell>
          <cell r="C4219" t="str">
            <v>ML</v>
          </cell>
          <cell r="D4219">
            <v>9872</v>
          </cell>
          <cell r="E4219">
            <v>0</v>
          </cell>
          <cell r="F4219">
            <v>42495</v>
          </cell>
          <cell r="G4219">
            <v>8584</v>
          </cell>
          <cell r="H4219">
            <v>1.1499999999999999</v>
          </cell>
          <cell r="I4219">
            <v>43465</v>
          </cell>
        </row>
        <row r="4220">
          <cell r="A4220" t="str">
            <v>HIERRO PR-60 Corru/Rec 1/2"</v>
          </cell>
          <cell r="B4220">
            <v>21</v>
          </cell>
          <cell r="C4220" t="str">
            <v>ML</v>
          </cell>
          <cell r="D4220">
            <v>2686</v>
          </cell>
          <cell r="E4220">
            <v>0</v>
          </cell>
          <cell r="F4220">
            <v>43216</v>
          </cell>
          <cell r="G4220">
            <v>2558</v>
          </cell>
          <cell r="H4220">
            <v>1.05</v>
          </cell>
          <cell r="I4220">
            <v>43465</v>
          </cell>
        </row>
        <row r="4221">
          <cell r="A4221" t="str">
            <v>HIERRO PR-60 Corru/Rec 3/4"</v>
          </cell>
          <cell r="B4221">
            <v>24</v>
          </cell>
          <cell r="C4221" t="str">
            <v>ML</v>
          </cell>
          <cell r="D4221">
            <v>6044</v>
          </cell>
          <cell r="E4221">
            <v>0</v>
          </cell>
          <cell r="F4221">
            <v>43167</v>
          </cell>
          <cell r="G4221">
            <v>5756</v>
          </cell>
          <cell r="H4221">
            <v>1.05</v>
          </cell>
          <cell r="I4221">
            <v>43465</v>
          </cell>
        </row>
        <row r="4222">
          <cell r="A4222" t="str">
            <v>HIERRO PR-60 Corru/Rec 3/8"</v>
          </cell>
          <cell r="B4222">
            <v>2719</v>
          </cell>
          <cell r="C4222" t="str">
            <v>ML</v>
          </cell>
          <cell r="D4222">
            <v>1487</v>
          </cell>
          <cell r="E4222">
            <v>0</v>
          </cell>
          <cell r="F4222">
            <v>43251</v>
          </cell>
          <cell r="G4222">
            <v>1416</v>
          </cell>
          <cell r="H4222">
            <v>1.05</v>
          </cell>
          <cell r="I4222">
            <v>43465</v>
          </cell>
        </row>
        <row r="4223">
          <cell r="A4223" t="str">
            <v>HIERRO PR-60 Corru/Rec 3/8" (NO USAR)</v>
          </cell>
          <cell r="B4223">
            <v>104940</v>
          </cell>
          <cell r="C4223" t="str">
            <v>KG</v>
          </cell>
          <cell r="D4223">
            <v>2468</v>
          </cell>
          <cell r="E4223">
            <v>0</v>
          </cell>
          <cell r="F4223">
            <v>42495</v>
          </cell>
          <cell r="G4223">
            <v>2146</v>
          </cell>
          <cell r="H4223">
            <v>1.1499999999999999</v>
          </cell>
          <cell r="I4223">
            <v>43465</v>
          </cell>
        </row>
        <row r="4224">
          <cell r="A4224" t="str">
            <v>HIERRO PR-60 Corru/Rec 5/8"(NO USAR)</v>
          </cell>
          <cell r="B4224">
            <v>26</v>
          </cell>
          <cell r="C4224" t="str">
            <v>ML</v>
          </cell>
          <cell r="D4224">
            <v>3588</v>
          </cell>
          <cell r="E4224">
            <v>0</v>
          </cell>
          <cell r="F4224">
            <v>42495</v>
          </cell>
          <cell r="G4224">
            <v>3120</v>
          </cell>
          <cell r="H4224">
            <v>1.1499999999999999</v>
          </cell>
          <cell r="I4224">
            <v>43465</v>
          </cell>
        </row>
        <row r="4225">
          <cell r="A4225" t="str">
            <v>HIERRO PR-60 Corru/Rec 7/8"</v>
          </cell>
          <cell r="B4225">
            <v>2920</v>
          </cell>
          <cell r="C4225" t="str">
            <v>ML</v>
          </cell>
          <cell r="D4225">
            <v>8478</v>
          </cell>
          <cell r="E4225">
            <v>0</v>
          </cell>
          <cell r="F4225">
            <v>42853</v>
          </cell>
          <cell r="G4225">
            <v>7778</v>
          </cell>
          <cell r="H4225">
            <v>1.0900000000000001</v>
          </cell>
          <cell r="I4225">
            <v>43465</v>
          </cell>
        </row>
        <row r="4226">
          <cell r="A4226" t="str">
            <v>HIERRO TOTAL Análisis Aguas Superficiales</v>
          </cell>
          <cell r="B4226">
            <v>105134</v>
          </cell>
          <cell r="C4226" t="str">
            <v>UNI</v>
          </cell>
          <cell r="D4226">
            <v>24447</v>
          </cell>
          <cell r="E4226">
            <v>0</v>
          </cell>
          <cell r="F4226">
            <v>42810</v>
          </cell>
          <cell r="G4226">
            <v>22428.6</v>
          </cell>
          <cell r="H4226">
            <v>1.0900000000000001</v>
          </cell>
          <cell r="I4226">
            <v>43465</v>
          </cell>
        </row>
        <row r="4227">
          <cell r="A4227" t="str">
            <v>HIPOCLORITO DE CALCIO</v>
          </cell>
          <cell r="B4227">
            <v>103523</v>
          </cell>
          <cell r="C4227" t="str">
            <v>KG</v>
          </cell>
          <cell r="D4227">
            <v>10892</v>
          </cell>
          <cell r="E4227">
            <v>0</v>
          </cell>
          <cell r="F4227">
            <v>43269</v>
          </cell>
          <cell r="G4227">
            <v>10373</v>
          </cell>
          <cell r="H4227">
            <v>1.05</v>
          </cell>
          <cell r="I4227">
            <v>43465</v>
          </cell>
        </row>
        <row r="4228">
          <cell r="A4228" t="str">
            <v>HIPOCLORITO DE SODIO</v>
          </cell>
          <cell r="B4228">
            <v>103522</v>
          </cell>
          <cell r="C4228" t="str">
            <v>gln</v>
          </cell>
          <cell r="D4228">
            <v>10746</v>
          </cell>
          <cell r="E4228">
            <v>0</v>
          </cell>
          <cell r="F4228">
            <v>43269</v>
          </cell>
          <cell r="G4228">
            <v>10234</v>
          </cell>
          <cell r="H4228">
            <v>1.05</v>
          </cell>
          <cell r="I4228">
            <v>43465</v>
          </cell>
        </row>
        <row r="4229">
          <cell r="A4229" t="str">
            <v>HI-PRESS ½HP</v>
          </cell>
          <cell r="B4229">
            <v>3124</v>
          </cell>
          <cell r="C4229" t="str">
            <v>UNI</v>
          </cell>
          <cell r="D4229">
            <v>2002392</v>
          </cell>
          <cell r="E4229" t="str">
            <v>1J2303</v>
          </cell>
          <cell r="F4229">
            <v>40200</v>
          </cell>
          <cell r="G4229">
            <v>1461600</v>
          </cell>
          <cell r="H4229">
            <v>1.37</v>
          </cell>
          <cell r="I4229">
            <v>43465</v>
          </cell>
        </row>
        <row r="4230">
          <cell r="A4230" t="str">
            <v>HI-PRESS 1 HP</v>
          </cell>
          <cell r="B4230">
            <v>429</v>
          </cell>
          <cell r="C4230" t="str">
            <v>UNI</v>
          </cell>
          <cell r="D4230">
            <v>2622180</v>
          </cell>
          <cell r="E4230" t="str">
            <v>1J2312</v>
          </cell>
          <cell r="F4230">
            <v>40200</v>
          </cell>
          <cell r="G4230">
            <v>1914000</v>
          </cell>
          <cell r="H4230">
            <v>1.37</v>
          </cell>
          <cell r="I4230">
            <v>43465</v>
          </cell>
        </row>
        <row r="4231">
          <cell r="A4231" t="str">
            <v>HI-PRESS 1HP (NO USAR)</v>
          </cell>
          <cell r="B4231">
            <v>3128</v>
          </cell>
          <cell r="C4231" t="str">
            <v>UNI</v>
          </cell>
          <cell r="D4231">
            <v>2765208</v>
          </cell>
          <cell r="E4231" t="str">
            <v>1J2314</v>
          </cell>
          <cell r="F4231">
            <v>40200</v>
          </cell>
          <cell r="G4231">
            <v>2018400</v>
          </cell>
          <cell r="H4231">
            <v>1.37</v>
          </cell>
          <cell r="I4231">
            <v>43465</v>
          </cell>
        </row>
        <row r="4232">
          <cell r="A4232" t="str">
            <v>HI-PRESS 2HP</v>
          </cell>
          <cell r="B4232">
            <v>3129</v>
          </cell>
          <cell r="C4232" t="str">
            <v>UNI</v>
          </cell>
          <cell r="D4232">
            <v>3655160</v>
          </cell>
          <cell r="E4232" t="str">
            <v>1J2370</v>
          </cell>
          <cell r="F4232">
            <v>40200</v>
          </cell>
          <cell r="G4232">
            <v>2668000</v>
          </cell>
          <cell r="H4232">
            <v>1.37</v>
          </cell>
          <cell r="I4232">
            <v>43465</v>
          </cell>
        </row>
        <row r="4233">
          <cell r="A4233" t="str">
            <v>HI-PRESS 3.6HP</v>
          </cell>
          <cell r="B4233">
            <v>3132</v>
          </cell>
          <cell r="C4233" t="str">
            <v>UNI</v>
          </cell>
          <cell r="D4233">
            <v>4507686</v>
          </cell>
          <cell r="E4233" t="str">
            <v>1J2436</v>
          </cell>
          <cell r="F4233">
            <v>40200</v>
          </cell>
          <cell r="G4233">
            <v>3290282</v>
          </cell>
          <cell r="H4233">
            <v>1.37</v>
          </cell>
          <cell r="I4233">
            <v>43465</v>
          </cell>
        </row>
        <row r="4234">
          <cell r="A4234" t="str">
            <v>HI-PRESS 3/4HP</v>
          </cell>
          <cell r="B4234">
            <v>3125</v>
          </cell>
          <cell r="C4234" t="str">
            <v>UNI</v>
          </cell>
          <cell r="D4234">
            <v>2733424</v>
          </cell>
          <cell r="E4234" t="str">
            <v>1J2307</v>
          </cell>
          <cell r="F4234">
            <v>40200</v>
          </cell>
          <cell r="G4234">
            <v>1995200</v>
          </cell>
          <cell r="H4234">
            <v>1.37</v>
          </cell>
          <cell r="I4234">
            <v>43465</v>
          </cell>
        </row>
        <row r="4235">
          <cell r="A4235" t="str">
            <v>HI-PRESS 3HP</v>
          </cell>
          <cell r="B4235">
            <v>3130</v>
          </cell>
          <cell r="C4235" t="str">
            <v>UNI</v>
          </cell>
          <cell r="D4235">
            <v>4839114</v>
          </cell>
          <cell r="E4235" t="str">
            <v>1J2428</v>
          </cell>
          <cell r="F4235">
            <v>40200</v>
          </cell>
          <cell r="G4235">
            <v>3532200</v>
          </cell>
          <cell r="H4235">
            <v>1.37</v>
          </cell>
          <cell r="I4235">
            <v>43465</v>
          </cell>
        </row>
        <row r="4236">
          <cell r="A4236" t="str">
            <v>HI-PRESS 5HP</v>
          </cell>
          <cell r="B4236">
            <v>3134</v>
          </cell>
          <cell r="C4236" t="str">
            <v>UNI</v>
          </cell>
          <cell r="D4236">
            <v>4656356</v>
          </cell>
          <cell r="E4236" t="str">
            <v>1J2445</v>
          </cell>
          <cell r="F4236">
            <v>40200</v>
          </cell>
          <cell r="G4236">
            <v>3398800</v>
          </cell>
          <cell r="H4236">
            <v>1.37</v>
          </cell>
          <cell r="I4236">
            <v>43465</v>
          </cell>
        </row>
        <row r="4237">
          <cell r="A4237" t="str">
            <v>HI-PRESS 6.6HP</v>
          </cell>
          <cell r="B4237">
            <v>3135</v>
          </cell>
          <cell r="C4237" t="str">
            <v>UNI</v>
          </cell>
          <cell r="D4237">
            <v>5403280</v>
          </cell>
          <cell r="E4237" t="str">
            <v>1J2455</v>
          </cell>
          <cell r="F4237">
            <v>40200</v>
          </cell>
          <cell r="G4237">
            <v>3944000</v>
          </cell>
          <cell r="H4237">
            <v>1.37</v>
          </cell>
          <cell r="I4237">
            <v>43465</v>
          </cell>
        </row>
        <row r="4238">
          <cell r="A4238" t="str">
            <v>HI-PRESS 9 HP</v>
          </cell>
          <cell r="B4238">
            <v>2024</v>
          </cell>
          <cell r="C4238" t="str">
            <v>UNI</v>
          </cell>
          <cell r="D4238">
            <v>7493078</v>
          </cell>
          <cell r="E4238" t="str">
            <v>1J2461</v>
          </cell>
          <cell r="F4238">
            <v>40200</v>
          </cell>
          <cell r="G4238">
            <v>5469400</v>
          </cell>
          <cell r="H4238">
            <v>1.37</v>
          </cell>
          <cell r="I4238">
            <v>43465</v>
          </cell>
        </row>
        <row r="4239">
          <cell r="A4239" t="str">
            <v>HOJA DE SEGUETA (18 DIENTES)L=31CM (12")</v>
          </cell>
          <cell r="B4239">
            <v>101482</v>
          </cell>
          <cell r="C4239" t="str">
            <v>UNI</v>
          </cell>
          <cell r="D4239">
            <v>3465</v>
          </cell>
          <cell r="E4239">
            <v>0</v>
          </cell>
          <cell r="F4239">
            <v>43166</v>
          </cell>
          <cell r="G4239">
            <v>3300</v>
          </cell>
          <cell r="H4239">
            <v>1.05</v>
          </cell>
          <cell r="I4239">
            <v>43465</v>
          </cell>
        </row>
        <row r="4240">
          <cell r="A4240" t="str">
            <v>HOJA DE SEGUETA BIMETALICA NICHOLSON</v>
          </cell>
          <cell r="B4240">
            <v>102850</v>
          </cell>
          <cell r="C4240" t="str">
            <v>UNI</v>
          </cell>
          <cell r="D4240">
            <v>4247</v>
          </cell>
          <cell r="E4240">
            <v>0</v>
          </cell>
          <cell r="F4240">
            <v>40333</v>
          </cell>
          <cell r="G4240">
            <v>3100</v>
          </cell>
          <cell r="H4240">
            <v>1.37</v>
          </cell>
          <cell r="I4240">
            <v>43465</v>
          </cell>
        </row>
        <row r="4241">
          <cell r="A4241" t="str">
            <v>hoja puerta entamborada (80x2.05-2.20)</v>
          </cell>
          <cell r="B4241">
            <v>105916</v>
          </cell>
          <cell r="C4241" t="str">
            <v>UNI</v>
          </cell>
          <cell r="D4241">
            <v>405371</v>
          </cell>
          <cell r="E4241">
            <v>0</v>
          </cell>
          <cell r="F4241">
            <v>42975</v>
          </cell>
          <cell r="G4241">
            <v>371900</v>
          </cell>
          <cell r="H4241">
            <v>1.0900000000000001</v>
          </cell>
          <cell r="I4241">
            <v>43465</v>
          </cell>
        </row>
        <row r="4242">
          <cell r="A4242" t="str">
            <v>HOMBRESOLO 10" METALICO CURVO</v>
          </cell>
          <cell r="B4242">
            <v>105478</v>
          </cell>
          <cell r="C4242" t="str">
            <v>UNI</v>
          </cell>
          <cell r="D4242">
            <v>27795</v>
          </cell>
          <cell r="E4242">
            <v>0</v>
          </cell>
          <cell r="F4242">
            <v>42872</v>
          </cell>
          <cell r="G4242">
            <v>25500</v>
          </cell>
          <cell r="H4242">
            <v>1.0900000000000001</v>
          </cell>
          <cell r="I4242">
            <v>43465</v>
          </cell>
        </row>
        <row r="4243">
          <cell r="A4243" t="str">
            <v>HORA/Cuad. ALBAÑIL ACABADOS./Of+Ayu</v>
          </cell>
          <cell r="B4243">
            <v>3774</v>
          </cell>
          <cell r="C4243" t="str">
            <v>HH</v>
          </cell>
          <cell r="D4243">
            <v>16584</v>
          </cell>
          <cell r="E4243" t="str">
            <v>Cuad. 1/1</v>
          </cell>
          <cell r="F4243">
            <v>42389</v>
          </cell>
          <cell r="G4243">
            <v>14421</v>
          </cell>
          <cell r="H4243">
            <v>1.1499999999999999</v>
          </cell>
          <cell r="I4243">
            <v>43465</v>
          </cell>
        </row>
        <row r="4244">
          <cell r="A4244" t="str">
            <v>HORA/Cuad. ALBAÑIL GENERAL/Of+Ayu SIN</v>
          </cell>
          <cell r="B4244">
            <v>1555</v>
          </cell>
          <cell r="C4244" t="str">
            <v>HH</v>
          </cell>
          <cell r="D4244">
            <v>10076</v>
          </cell>
          <cell r="E4244" t="str">
            <v>Cuad. 1/1</v>
          </cell>
          <cell r="F4244">
            <v>42389</v>
          </cell>
          <cell r="G4244">
            <v>8762</v>
          </cell>
          <cell r="H4244">
            <v>1.1499999999999999</v>
          </cell>
          <cell r="I4244">
            <v>43465</v>
          </cell>
        </row>
        <row r="4245">
          <cell r="A4245" t="str">
            <v>HORA/Cuad. CARPINT METALIC./Of+Ayu SIN</v>
          </cell>
          <cell r="B4245">
            <v>1556</v>
          </cell>
          <cell r="C4245" t="str">
            <v>HH</v>
          </cell>
          <cell r="D4245">
            <v>11497</v>
          </cell>
          <cell r="E4245">
            <v>0</v>
          </cell>
          <cell r="F4245">
            <v>42389</v>
          </cell>
          <cell r="G4245">
            <v>9997</v>
          </cell>
          <cell r="H4245">
            <v>1.1499999999999999</v>
          </cell>
          <cell r="I4245">
            <v>43465</v>
          </cell>
        </row>
        <row r="4246">
          <cell r="A4246" t="str">
            <v>HORA/Cuad. CARPINT OBRA/Of+Ayu +PREST.</v>
          </cell>
          <cell r="B4246">
            <v>3775</v>
          </cell>
          <cell r="C4246" t="str">
            <v>HH</v>
          </cell>
          <cell r="D4246">
            <v>17020</v>
          </cell>
          <cell r="E4246">
            <v>0</v>
          </cell>
          <cell r="F4246">
            <v>42389</v>
          </cell>
          <cell r="G4246">
            <v>14800</v>
          </cell>
          <cell r="H4246">
            <v>1.1499999999999999</v>
          </cell>
          <cell r="I4246">
            <v>43465</v>
          </cell>
        </row>
        <row r="4247">
          <cell r="A4247" t="str">
            <v>HORA/Cuad. INSTALAC-ELECTRICA (Of+Ayud) +</v>
          </cell>
          <cell r="B4247">
            <v>3776</v>
          </cell>
          <cell r="C4247" t="str">
            <v>HH</v>
          </cell>
          <cell r="D4247">
            <v>16639</v>
          </cell>
          <cell r="E4247">
            <v>0</v>
          </cell>
          <cell r="F4247">
            <v>42389</v>
          </cell>
          <cell r="G4247">
            <v>14469</v>
          </cell>
          <cell r="H4247">
            <v>1.1499999999999999</v>
          </cell>
          <cell r="I4247">
            <v>43465</v>
          </cell>
        </row>
        <row r="4248">
          <cell r="A4248" t="str">
            <v>HORA/Cuad. INST-ELECTRICA(Of+Ayu) .SIN</v>
          </cell>
          <cell r="B4248">
            <v>1557</v>
          </cell>
          <cell r="C4248" t="str">
            <v>HH</v>
          </cell>
          <cell r="D4248">
            <v>10605</v>
          </cell>
          <cell r="E4248">
            <v>0</v>
          </cell>
          <cell r="F4248">
            <v>42389</v>
          </cell>
          <cell r="G4248">
            <v>9222</v>
          </cell>
          <cell r="H4248">
            <v>1.1499999999999999</v>
          </cell>
          <cell r="I4248">
            <v>43465</v>
          </cell>
        </row>
        <row r="4249">
          <cell r="A4249" t="str">
            <v>HORNO A GAS CIMSA</v>
          </cell>
          <cell r="B4249">
            <v>443</v>
          </cell>
          <cell r="C4249" t="str">
            <v>UNI</v>
          </cell>
          <cell r="D4249">
            <v>602593</v>
          </cell>
          <cell r="E4249" t="str">
            <v>HG-51</v>
          </cell>
          <cell r="F4249">
            <v>39884</v>
          </cell>
          <cell r="G4249">
            <v>433520</v>
          </cell>
          <cell r="H4249">
            <v>1.39</v>
          </cell>
          <cell r="I4249">
            <v>43465</v>
          </cell>
        </row>
        <row r="4250">
          <cell r="A4250" t="str">
            <v>HORNO COMBI CON COCINADOR A VAPOR</v>
          </cell>
          <cell r="B4250">
            <v>2616</v>
          </cell>
          <cell r="C4250" t="str">
            <v>UNI</v>
          </cell>
          <cell r="D4250">
            <v>40449000</v>
          </cell>
          <cell r="E4250">
            <v>0</v>
          </cell>
          <cell r="F4250">
            <v>40026</v>
          </cell>
          <cell r="G4250">
            <v>29100000</v>
          </cell>
          <cell r="H4250">
            <v>1.39</v>
          </cell>
          <cell r="I4250">
            <v>43465</v>
          </cell>
        </row>
        <row r="4251">
          <cell r="A4251" t="str">
            <v>HORNO Elec. estático CHLL</v>
          </cell>
          <cell r="B4251">
            <v>1001</v>
          </cell>
          <cell r="C4251" t="str">
            <v>UNI</v>
          </cell>
          <cell r="D4251">
            <v>920070</v>
          </cell>
          <cell r="E4251" t="str">
            <v>HE2500</v>
          </cell>
          <cell r="F4251">
            <v>39662</v>
          </cell>
          <cell r="G4251">
            <v>625898</v>
          </cell>
          <cell r="H4251">
            <v>1.47</v>
          </cell>
          <cell r="I4251">
            <v>43465</v>
          </cell>
        </row>
        <row r="4252">
          <cell r="A4252" t="str">
            <v>HORNO Elec. Ventil. full glass+timer CHLLG</v>
          </cell>
          <cell r="B4252">
            <v>1002</v>
          </cell>
          <cell r="C4252" t="str">
            <v>UNI</v>
          </cell>
          <cell r="D4252">
            <v>1945691</v>
          </cell>
          <cell r="E4252" t="str">
            <v>HE9500</v>
          </cell>
          <cell r="F4252">
            <v>39892</v>
          </cell>
          <cell r="G4252">
            <v>1399778</v>
          </cell>
          <cell r="H4252">
            <v>1.39</v>
          </cell>
          <cell r="I4252">
            <v>43465</v>
          </cell>
        </row>
        <row r="4253">
          <cell r="A4253" t="str">
            <v>HORNO ELECTRICO CIMSA</v>
          </cell>
          <cell r="B4253">
            <v>445</v>
          </cell>
          <cell r="C4253" t="str">
            <v>UNI</v>
          </cell>
          <cell r="D4253">
            <v>636898</v>
          </cell>
          <cell r="E4253" t="str">
            <v>HC-51</v>
          </cell>
          <cell r="F4253">
            <v>39884</v>
          </cell>
          <cell r="G4253">
            <v>458200</v>
          </cell>
          <cell r="H4253">
            <v>1.39</v>
          </cell>
          <cell r="I4253">
            <v>43465</v>
          </cell>
        </row>
        <row r="4254">
          <cell r="A4254" t="str">
            <v>HORNO EN ACERO INOXIDABLE</v>
          </cell>
          <cell r="B4254">
            <v>3647</v>
          </cell>
          <cell r="C4254" t="str">
            <v>UNI</v>
          </cell>
          <cell r="D4254">
            <v>2852336</v>
          </cell>
          <cell r="E4254">
            <v>0</v>
          </cell>
          <cell r="F4254">
            <v>39893</v>
          </cell>
          <cell r="G4254">
            <v>2052040</v>
          </cell>
          <cell r="H4254">
            <v>1.39</v>
          </cell>
          <cell r="I4254">
            <v>43465</v>
          </cell>
        </row>
        <row r="4255">
          <cell r="A4255" t="str">
            <v>HORNO GAS empot. CHLLG</v>
          </cell>
          <cell r="B4255">
            <v>995</v>
          </cell>
          <cell r="C4255" t="str">
            <v>UNI</v>
          </cell>
          <cell r="D4255">
            <v>830843</v>
          </cell>
          <cell r="E4255" t="str">
            <v>HG2540 nat.</v>
          </cell>
          <cell r="F4255">
            <v>39892</v>
          </cell>
          <cell r="G4255">
            <v>597729</v>
          </cell>
          <cell r="H4255">
            <v>1.39</v>
          </cell>
          <cell r="I4255">
            <v>43465</v>
          </cell>
        </row>
        <row r="4256">
          <cell r="A4256" t="str">
            <v>HORNO GAS empot.+resit. dorada CHLLG</v>
          </cell>
          <cell r="B4256">
            <v>999</v>
          </cell>
          <cell r="C4256" t="str">
            <v>UNI</v>
          </cell>
          <cell r="D4256">
            <v>1086545</v>
          </cell>
          <cell r="E4256" t="str">
            <v>HG 2560 nat.</v>
          </cell>
          <cell r="F4256">
            <v>39892</v>
          </cell>
          <cell r="G4256">
            <v>781687</v>
          </cell>
          <cell r="H4256">
            <v>1.39</v>
          </cell>
          <cell r="I4256">
            <v>43465</v>
          </cell>
        </row>
        <row r="4257">
          <cell r="A4257" t="str">
            <v>HORNO GAS full safety CHLLG</v>
          </cell>
          <cell r="B4257">
            <v>1000</v>
          </cell>
          <cell r="C4257" t="str">
            <v>UNI</v>
          </cell>
          <cell r="D4257">
            <v>1508119</v>
          </cell>
          <cell r="E4257" t="str">
            <v>HG 2590 nat.</v>
          </cell>
          <cell r="F4257">
            <v>39892</v>
          </cell>
          <cell r="G4257">
            <v>1084978</v>
          </cell>
          <cell r="H4257">
            <v>1.39</v>
          </cell>
          <cell r="I4257">
            <v>43465</v>
          </cell>
        </row>
        <row r="4258">
          <cell r="A4258" t="str">
            <v>HORNO INDUSTRIAL A GAS</v>
          </cell>
          <cell r="B4258">
            <v>2592</v>
          </cell>
          <cell r="C4258" t="str">
            <v>UNI</v>
          </cell>
          <cell r="D4258">
            <v>9755020</v>
          </cell>
          <cell r="E4258" t="str">
            <v>HIG-2C DL</v>
          </cell>
          <cell r="F4258">
            <v>40026</v>
          </cell>
          <cell r="G4258">
            <v>7018000</v>
          </cell>
          <cell r="H4258">
            <v>1.39</v>
          </cell>
          <cell r="I4258">
            <v>43465</v>
          </cell>
        </row>
        <row r="4259">
          <cell r="A4259" t="str">
            <v>HORNO VIDRIO PANORAMICO HACEB(NO</v>
          </cell>
          <cell r="B4259">
            <v>444</v>
          </cell>
          <cell r="C4259" t="str">
            <v>UNI</v>
          </cell>
          <cell r="D4259">
            <v>495007</v>
          </cell>
          <cell r="E4259" t="str">
            <v>H50VP</v>
          </cell>
          <cell r="F4259">
            <v>39892</v>
          </cell>
          <cell r="G4259">
            <v>356120</v>
          </cell>
          <cell r="H4259">
            <v>1.39</v>
          </cell>
          <cell r="I4259">
            <v>43465</v>
          </cell>
        </row>
        <row r="4260">
          <cell r="A4260" t="str">
            <v>HORNO VIDRIO PANORAMICO HACEB(NO</v>
          </cell>
          <cell r="B4260">
            <v>1943</v>
          </cell>
          <cell r="C4260" t="str">
            <v>UNI</v>
          </cell>
          <cell r="D4260">
            <v>528867</v>
          </cell>
          <cell r="E4260" t="str">
            <v>H60VP</v>
          </cell>
          <cell r="F4260">
            <v>39892</v>
          </cell>
          <cell r="G4260">
            <v>380480</v>
          </cell>
          <cell r="H4260">
            <v>1.39</v>
          </cell>
          <cell r="I4260">
            <v>43465</v>
          </cell>
        </row>
        <row r="4261">
          <cell r="A4261" t="str">
            <v>HORTENSIA - Planta ornamental</v>
          </cell>
          <cell r="B4261">
            <v>105190</v>
          </cell>
          <cell r="C4261" t="str">
            <v>UNI</v>
          </cell>
          <cell r="D4261">
            <v>5775</v>
          </cell>
          <cell r="E4261">
            <v>0</v>
          </cell>
          <cell r="F4261">
            <v>43243</v>
          </cell>
          <cell r="G4261">
            <v>5500</v>
          </cell>
          <cell r="H4261">
            <v>1.05</v>
          </cell>
          <cell r="I4261">
            <v>43465</v>
          </cell>
        </row>
        <row r="4262">
          <cell r="A4262" t="str">
            <v>Humedad Natural</v>
          </cell>
          <cell r="B4262">
            <v>100825</v>
          </cell>
          <cell r="C4262" t="str">
            <v>UNI</v>
          </cell>
          <cell r="D4262">
            <v>7630</v>
          </cell>
          <cell r="E4262">
            <v>0</v>
          </cell>
          <cell r="F4262">
            <v>42534</v>
          </cell>
          <cell r="G4262">
            <v>6635</v>
          </cell>
          <cell r="H4262">
            <v>1.1499999999999999</v>
          </cell>
          <cell r="I4262">
            <v>43465</v>
          </cell>
        </row>
        <row r="4263">
          <cell r="A4263" t="str">
            <v>Humus granulado de lombriz (lobricompuesto)**</v>
          </cell>
          <cell r="B4263">
            <v>100608</v>
          </cell>
          <cell r="C4263" t="str">
            <v>KG</v>
          </cell>
          <cell r="D4263">
            <v>1208</v>
          </cell>
          <cell r="E4263">
            <v>0</v>
          </cell>
          <cell r="F4263">
            <v>43173</v>
          </cell>
          <cell r="G4263">
            <v>1150</v>
          </cell>
          <cell r="H4263">
            <v>1.05</v>
          </cell>
          <cell r="I4263">
            <v>43465</v>
          </cell>
        </row>
        <row r="4264">
          <cell r="A4264" t="str">
            <v>ICOLUX ALUMINIO ICO</v>
          </cell>
          <cell r="B4264">
            <v>1843</v>
          </cell>
          <cell r="C4264" t="str">
            <v>GN</v>
          </cell>
          <cell r="D4264">
            <v>92289</v>
          </cell>
          <cell r="E4264">
            <v>1011</v>
          </cell>
          <cell r="F4264">
            <v>40095</v>
          </cell>
          <cell r="G4264">
            <v>66395</v>
          </cell>
          <cell r="H4264">
            <v>1.39</v>
          </cell>
          <cell r="I4264">
            <v>43465</v>
          </cell>
        </row>
        <row r="4265">
          <cell r="A4265" t="str">
            <v>ICOLUX ANOLOC CHAMPAÑA ICO</v>
          </cell>
          <cell r="B4265">
            <v>1844</v>
          </cell>
          <cell r="C4265" t="str">
            <v>GN</v>
          </cell>
          <cell r="D4265">
            <v>77488</v>
          </cell>
          <cell r="E4265">
            <v>1011</v>
          </cell>
          <cell r="F4265">
            <v>40095</v>
          </cell>
          <cell r="G4265">
            <v>55747</v>
          </cell>
          <cell r="H4265">
            <v>1.39</v>
          </cell>
          <cell r="I4265">
            <v>43465</v>
          </cell>
        </row>
        <row r="4266">
          <cell r="A4266" t="str">
            <v>ICOLUX ANOLOC DORADO ICO</v>
          </cell>
          <cell r="B4266">
            <v>1845</v>
          </cell>
          <cell r="C4266" t="str">
            <v>GN</v>
          </cell>
          <cell r="D4266">
            <v>87945</v>
          </cell>
          <cell r="E4266">
            <v>0</v>
          </cell>
          <cell r="F4266">
            <v>40095</v>
          </cell>
          <cell r="G4266">
            <v>63270</v>
          </cell>
          <cell r="H4266">
            <v>1.39</v>
          </cell>
          <cell r="I4266">
            <v>43465</v>
          </cell>
        </row>
        <row r="4267">
          <cell r="A4267" t="str">
            <v>ICOPOR 1 Cm. DENSIDAD 15 1x1</v>
          </cell>
          <cell r="B4267">
            <v>154</v>
          </cell>
          <cell r="C4267" t="str">
            <v>M2</v>
          </cell>
          <cell r="D4267">
            <v>3031</v>
          </cell>
          <cell r="E4267">
            <v>0</v>
          </cell>
          <cell r="F4267">
            <v>43299</v>
          </cell>
          <cell r="G4267">
            <v>2887</v>
          </cell>
          <cell r="H4267">
            <v>1.05</v>
          </cell>
          <cell r="I4267">
            <v>43465</v>
          </cell>
        </row>
        <row r="4268">
          <cell r="A4268" t="str">
            <v>ICOPOR 4 Cm DENSIDAD 15 1x1</v>
          </cell>
          <cell r="B4268">
            <v>155</v>
          </cell>
          <cell r="C4268" t="str">
            <v>M2</v>
          </cell>
          <cell r="D4268">
            <v>11452</v>
          </cell>
          <cell r="E4268">
            <v>0</v>
          </cell>
          <cell r="F4268">
            <v>43370</v>
          </cell>
          <cell r="G4268">
            <v>10907</v>
          </cell>
          <cell r="H4268">
            <v>1.05</v>
          </cell>
          <cell r="I4268">
            <v>43465</v>
          </cell>
        </row>
        <row r="4269">
          <cell r="A4269" t="str">
            <v>IDENTIFICADOR (IDE-46) DE</v>
          </cell>
          <cell r="B4269">
            <v>101366</v>
          </cell>
          <cell r="C4269" t="str">
            <v>UNI</v>
          </cell>
          <cell r="D4269">
            <v>497640</v>
          </cell>
          <cell r="E4269" t="str">
            <v>IDG-M</v>
          </cell>
          <cell r="F4269">
            <v>41001</v>
          </cell>
          <cell r="G4269">
            <v>382800</v>
          </cell>
          <cell r="H4269">
            <v>1.3</v>
          </cell>
          <cell r="I4269">
            <v>43465</v>
          </cell>
        </row>
        <row r="4270">
          <cell r="A4270" t="str">
            <v>IDENTIFICADOR (IDE-46) DE</v>
          </cell>
          <cell r="B4270">
            <v>101365</v>
          </cell>
          <cell r="C4270" t="str">
            <v>UNI</v>
          </cell>
          <cell r="D4270">
            <v>361920</v>
          </cell>
          <cell r="E4270" t="str">
            <v>IDG-M</v>
          </cell>
          <cell r="F4270">
            <v>41001</v>
          </cell>
          <cell r="G4270">
            <v>278400</v>
          </cell>
          <cell r="H4270">
            <v>1.3</v>
          </cell>
          <cell r="I4270">
            <v>43465</v>
          </cell>
        </row>
        <row r="4271">
          <cell r="A4271" t="str">
            <v>IDENTIFICADOR (IDE-67) DE</v>
          </cell>
          <cell r="B4271">
            <v>101368</v>
          </cell>
          <cell r="C4271" t="str">
            <v>UNI</v>
          </cell>
          <cell r="D4271">
            <v>542880</v>
          </cell>
          <cell r="E4271" t="str">
            <v>IDG-M</v>
          </cell>
          <cell r="F4271">
            <v>41001</v>
          </cell>
          <cell r="G4271">
            <v>417600</v>
          </cell>
          <cell r="H4271">
            <v>1.3</v>
          </cell>
          <cell r="I4271">
            <v>43465</v>
          </cell>
        </row>
        <row r="4272">
          <cell r="A4272" t="str">
            <v>IDENTIFICADOR (IDE-67) DE</v>
          </cell>
          <cell r="B4272">
            <v>101367</v>
          </cell>
          <cell r="C4272" t="str">
            <v>UNI</v>
          </cell>
          <cell r="D4272">
            <v>459940</v>
          </cell>
          <cell r="E4272" t="str">
            <v>IDG-M</v>
          </cell>
          <cell r="F4272">
            <v>41001</v>
          </cell>
          <cell r="G4272">
            <v>353800</v>
          </cell>
          <cell r="H4272">
            <v>1.3</v>
          </cell>
          <cell r="I4272">
            <v>43465</v>
          </cell>
        </row>
        <row r="4273">
          <cell r="A4273" t="str">
            <v>IDENTIFICADOR DE ESCENARIOS</v>
          </cell>
          <cell r="B4273">
            <v>3625</v>
          </cell>
          <cell r="C4273" t="str">
            <v>UNI</v>
          </cell>
          <cell r="D4273">
            <v>684012</v>
          </cell>
          <cell r="E4273" t="str">
            <v>ID -46</v>
          </cell>
          <cell r="F4273">
            <v>40108</v>
          </cell>
          <cell r="G4273">
            <v>492095</v>
          </cell>
          <cell r="H4273">
            <v>1.39</v>
          </cell>
          <cell r="I4273">
            <v>43465</v>
          </cell>
        </row>
        <row r="4274">
          <cell r="A4274" t="str">
            <v>IDENTIFICADOR DE ESCENARIOS</v>
          </cell>
          <cell r="B4274">
            <v>3624</v>
          </cell>
          <cell r="C4274" t="str">
            <v>UNI</v>
          </cell>
          <cell r="D4274">
            <v>584527</v>
          </cell>
          <cell r="E4274" t="str">
            <v>ID-67</v>
          </cell>
          <cell r="F4274">
            <v>40108</v>
          </cell>
          <cell r="G4274">
            <v>420523</v>
          </cell>
          <cell r="H4274">
            <v>1.39</v>
          </cell>
          <cell r="I4274">
            <v>43465</v>
          </cell>
        </row>
        <row r="4275">
          <cell r="A4275" t="str">
            <v>IDENTIFICADOR GENERAL IDG -M</v>
          </cell>
          <cell r="B4275">
            <v>3620</v>
          </cell>
          <cell r="C4275" t="str">
            <v>UNI</v>
          </cell>
          <cell r="D4275">
            <v>684012</v>
          </cell>
          <cell r="E4275" t="str">
            <v>IDG-M</v>
          </cell>
          <cell r="F4275">
            <v>40108</v>
          </cell>
          <cell r="G4275">
            <v>492095</v>
          </cell>
          <cell r="H4275">
            <v>1.39</v>
          </cell>
          <cell r="I4275">
            <v>43465</v>
          </cell>
        </row>
        <row r="4276">
          <cell r="A4276" t="str">
            <v>IDENTIFICADOR GENERAL IDG-S DOS CARAS</v>
          </cell>
          <cell r="B4276">
            <v>3619</v>
          </cell>
          <cell r="C4276" t="str">
            <v>UNI</v>
          </cell>
          <cell r="D4276">
            <v>542880</v>
          </cell>
          <cell r="E4276" t="str">
            <v>IDG-S2</v>
          </cell>
          <cell r="F4276">
            <v>41001</v>
          </cell>
          <cell r="G4276">
            <v>417600</v>
          </cell>
          <cell r="H4276">
            <v>1.3</v>
          </cell>
          <cell r="I4276">
            <v>43465</v>
          </cell>
        </row>
        <row r="4277">
          <cell r="A4277" t="str">
            <v>IDENTIFICADOR GENERAL IDG-S UNA CARA</v>
          </cell>
          <cell r="B4277">
            <v>3618</v>
          </cell>
          <cell r="C4277" t="str">
            <v>UNI</v>
          </cell>
          <cell r="D4277">
            <v>459940</v>
          </cell>
          <cell r="E4277" t="str">
            <v>IDG-S1</v>
          </cell>
          <cell r="F4277">
            <v>41001</v>
          </cell>
          <cell r="G4277">
            <v>353800</v>
          </cell>
          <cell r="H4277">
            <v>1.3</v>
          </cell>
          <cell r="I4277">
            <v>43465</v>
          </cell>
        </row>
        <row r="4278">
          <cell r="A4278" t="str">
            <v>IGAS GRIS (SELLANTE) 1 KILOS</v>
          </cell>
          <cell r="B4278">
            <v>655</v>
          </cell>
          <cell r="C4278" t="str">
            <v>KG</v>
          </cell>
          <cell r="D4278">
            <v>21124</v>
          </cell>
          <cell r="E4278">
            <v>210320</v>
          </cell>
          <cell r="F4278">
            <v>41094</v>
          </cell>
          <cell r="G4278">
            <v>16249</v>
          </cell>
          <cell r="H4278">
            <v>1.3</v>
          </cell>
          <cell r="I4278">
            <v>43465</v>
          </cell>
        </row>
        <row r="4279">
          <cell r="A4279" t="str">
            <v>IGAS GRIS (SELLANTE) 30 KILOS</v>
          </cell>
          <cell r="B4279">
            <v>101058</v>
          </cell>
          <cell r="C4279" t="str">
            <v>KG</v>
          </cell>
          <cell r="D4279">
            <v>19370</v>
          </cell>
          <cell r="E4279">
            <v>210348</v>
          </cell>
          <cell r="F4279">
            <v>41250</v>
          </cell>
          <cell r="G4279">
            <v>14900</v>
          </cell>
          <cell r="H4279">
            <v>1.3</v>
          </cell>
          <cell r="I4279">
            <v>43465</v>
          </cell>
        </row>
        <row r="4280">
          <cell r="A4280" t="str">
            <v>IGAS GRIS MASILLA PLASTICA 4.5 MxROLLO</v>
          </cell>
          <cell r="B4280">
            <v>103584</v>
          </cell>
          <cell r="C4280" t="str">
            <v>ROLLO</v>
          </cell>
          <cell r="D4280">
            <v>21727</v>
          </cell>
          <cell r="E4280">
            <v>0</v>
          </cell>
          <cell r="F4280">
            <v>41565</v>
          </cell>
          <cell r="G4280">
            <v>17108</v>
          </cell>
          <cell r="H4280">
            <v>1.27</v>
          </cell>
          <cell r="I4280">
            <v>43465</v>
          </cell>
        </row>
        <row r="4281">
          <cell r="A4281" t="str">
            <v>IGAS GRIS ROLLO (de 3/8" - 10mm ) rollo de 4,5</v>
          </cell>
          <cell r="B4281">
            <v>104330</v>
          </cell>
          <cell r="C4281" t="str">
            <v>ML</v>
          </cell>
          <cell r="D4281">
            <v>4658</v>
          </cell>
          <cell r="E4281">
            <v>0</v>
          </cell>
          <cell r="F4281">
            <v>41045</v>
          </cell>
          <cell r="G4281">
            <v>3583</v>
          </cell>
          <cell r="H4281">
            <v>1.3</v>
          </cell>
          <cell r="I4281">
            <v>43465</v>
          </cell>
        </row>
        <row r="4282">
          <cell r="A4282" t="str">
            <v>IGASOL CUBIERTA 20 KILOS</v>
          </cell>
          <cell r="B4282">
            <v>2717</v>
          </cell>
          <cell r="C4282" t="str">
            <v>KG</v>
          </cell>
          <cell r="D4282">
            <v>6430</v>
          </cell>
          <cell r="E4282">
            <v>811802</v>
          </cell>
          <cell r="F4282">
            <v>43213</v>
          </cell>
          <cell r="G4282">
            <v>6124</v>
          </cell>
          <cell r="H4282">
            <v>1.05</v>
          </cell>
          <cell r="I4282">
            <v>43465</v>
          </cell>
        </row>
        <row r="4283">
          <cell r="A4283" t="str">
            <v>IGOL DENSO</v>
          </cell>
          <cell r="B4283">
            <v>103187</v>
          </cell>
          <cell r="C4283" t="str">
            <v>GL</v>
          </cell>
          <cell r="D4283">
            <v>54696</v>
          </cell>
          <cell r="E4283">
            <v>801002</v>
          </cell>
          <cell r="F4283">
            <v>40423</v>
          </cell>
          <cell r="G4283">
            <v>39924</v>
          </cell>
          <cell r="H4283">
            <v>1.37</v>
          </cell>
          <cell r="I4283">
            <v>43465</v>
          </cell>
        </row>
        <row r="4284">
          <cell r="A4284" t="str">
            <v>IGOL IMPRIMANTE (16 KILOS)</v>
          </cell>
          <cell r="B4284">
            <v>656</v>
          </cell>
          <cell r="C4284" t="str">
            <v>KG</v>
          </cell>
          <cell r="D4284">
            <v>12205</v>
          </cell>
          <cell r="E4284">
            <v>801002</v>
          </cell>
          <cell r="F4284">
            <v>43241</v>
          </cell>
          <cell r="G4284">
            <v>11624</v>
          </cell>
          <cell r="H4284">
            <v>1.05</v>
          </cell>
          <cell r="I4284">
            <v>43465</v>
          </cell>
        </row>
        <row r="4285">
          <cell r="A4285" t="str">
            <v>IMPERMEABIL.,ADITIVOS,QUIMICOS</v>
          </cell>
          <cell r="B4285">
            <v>12</v>
          </cell>
          <cell r="C4285">
            <v>0</v>
          </cell>
          <cell r="D4285" t="e">
            <v>#DIV/0!</v>
          </cell>
          <cell r="E4285">
            <v>0</v>
          </cell>
          <cell r="F4285">
            <v>0</v>
          </cell>
          <cell r="G4285">
            <v>0</v>
          </cell>
          <cell r="H4285" t="e">
            <v>#DIV/0!</v>
          </cell>
          <cell r="I4285">
            <v>43465</v>
          </cell>
        </row>
        <row r="4286">
          <cell r="A4286" t="str">
            <v>IMPERMEABILIZACION COMPLETA</v>
          </cell>
          <cell r="B4286">
            <v>3196</v>
          </cell>
          <cell r="C4286" t="str">
            <v>M2</v>
          </cell>
          <cell r="D4286">
            <v>50040</v>
          </cell>
          <cell r="E4286">
            <v>0</v>
          </cell>
          <cell r="F4286">
            <v>40147</v>
          </cell>
          <cell r="G4286">
            <v>36000</v>
          </cell>
          <cell r="H4286">
            <v>1.39</v>
          </cell>
          <cell r="I4286">
            <v>43465</v>
          </cell>
        </row>
        <row r="4287">
          <cell r="A4287" t="str">
            <v>IMPERMEABILIZANTE IMPERMUR</v>
          </cell>
          <cell r="B4287">
            <v>104324</v>
          </cell>
          <cell r="C4287" t="str">
            <v>KG</v>
          </cell>
          <cell r="D4287">
            <v>14929</v>
          </cell>
          <cell r="E4287">
            <v>0</v>
          </cell>
          <cell r="F4287">
            <v>41016</v>
          </cell>
          <cell r="G4287">
            <v>11484</v>
          </cell>
          <cell r="H4287">
            <v>1.3</v>
          </cell>
          <cell r="I4287">
            <v>43465</v>
          </cell>
        </row>
        <row r="4288">
          <cell r="A4288" t="str">
            <v>IMPERMEABILIZANTE INTEG-CONCENT-</v>
          </cell>
          <cell r="B4288">
            <v>103461</v>
          </cell>
          <cell r="C4288" t="str">
            <v>UNI</v>
          </cell>
          <cell r="D4288">
            <v>545479</v>
          </cell>
          <cell r="E4288">
            <v>0</v>
          </cell>
          <cell r="F4288">
            <v>43266</v>
          </cell>
          <cell r="G4288">
            <v>519504.02</v>
          </cell>
          <cell r="H4288">
            <v>1.05</v>
          </cell>
          <cell r="I4288">
            <v>43465</v>
          </cell>
        </row>
        <row r="4289">
          <cell r="A4289" t="str">
            <v>IMPERMEABILIZANTE INTEG-MORTERO SIKA-1</v>
          </cell>
          <cell r="B4289">
            <v>678</v>
          </cell>
          <cell r="C4289" t="str">
            <v>KG</v>
          </cell>
          <cell r="D4289">
            <v>10337</v>
          </cell>
          <cell r="E4289">
            <v>110002</v>
          </cell>
          <cell r="F4289">
            <v>43166</v>
          </cell>
          <cell r="G4289">
            <v>9845</v>
          </cell>
          <cell r="H4289">
            <v>1.05</v>
          </cell>
          <cell r="I4289">
            <v>43465</v>
          </cell>
        </row>
        <row r="4290">
          <cell r="A4290" t="str">
            <v>IMPERMEABILIZANTE INTEGRAL SIKA-1 (4Kg)**</v>
          </cell>
          <cell r="B4290">
            <v>104347</v>
          </cell>
          <cell r="C4290" t="str">
            <v>KG</v>
          </cell>
          <cell r="D4290">
            <v>10047</v>
          </cell>
          <cell r="E4290">
            <v>0</v>
          </cell>
          <cell r="F4290">
            <v>41473</v>
          </cell>
          <cell r="G4290">
            <v>7911</v>
          </cell>
          <cell r="H4290">
            <v>1.27</v>
          </cell>
          <cell r="I4290">
            <v>43465</v>
          </cell>
        </row>
        <row r="4291">
          <cell r="A4291" t="str">
            <v>IMPERMEABILIZANTE INTEGRAL SIKA-1 (60Kg)</v>
          </cell>
          <cell r="B4291">
            <v>100992</v>
          </cell>
          <cell r="C4291" t="str">
            <v>KG</v>
          </cell>
          <cell r="D4291">
            <v>8930</v>
          </cell>
          <cell r="E4291">
            <v>110004</v>
          </cell>
          <cell r="F4291">
            <v>42279</v>
          </cell>
          <cell r="G4291">
            <v>7320</v>
          </cell>
          <cell r="H4291">
            <v>1.22</v>
          </cell>
          <cell r="I4291">
            <v>43465</v>
          </cell>
        </row>
        <row r="4292">
          <cell r="A4292" t="str">
            <v>Impermeabilizante Morter Plas AL-80</v>
          </cell>
          <cell r="B4292">
            <v>102312</v>
          </cell>
          <cell r="C4292" t="str">
            <v>M2</v>
          </cell>
          <cell r="D4292">
            <v>21954</v>
          </cell>
          <cell r="E4292" t="str">
            <v>MSC</v>
          </cell>
          <cell r="F4292">
            <v>43362</v>
          </cell>
          <cell r="G4292">
            <v>20909</v>
          </cell>
          <cell r="H4292">
            <v>1.05</v>
          </cell>
          <cell r="I4292">
            <v>43465</v>
          </cell>
        </row>
        <row r="4293">
          <cell r="A4293" t="str">
            <v>IMPERMEABILIZANTE POLIUREA VP BR 100</v>
          </cell>
          <cell r="B4293">
            <v>102233</v>
          </cell>
          <cell r="C4293" t="str">
            <v>KG</v>
          </cell>
          <cell r="D4293">
            <v>122610</v>
          </cell>
          <cell r="E4293">
            <v>803046</v>
          </cell>
          <cell r="F4293">
            <v>40784</v>
          </cell>
          <cell r="G4293">
            <v>91500</v>
          </cell>
          <cell r="H4293">
            <v>1.34</v>
          </cell>
          <cell r="I4293">
            <v>43465</v>
          </cell>
        </row>
        <row r="4294">
          <cell r="A4294" t="str">
            <v>IMPERMEABILIZANTE SIKA IGOL DENSO 18</v>
          </cell>
          <cell r="B4294">
            <v>666</v>
          </cell>
          <cell r="C4294" t="str">
            <v>KG</v>
          </cell>
          <cell r="D4294">
            <v>12467</v>
          </cell>
          <cell r="E4294">
            <v>801848</v>
          </cell>
          <cell r="F4294">
            <v>43196</v>
          </cell>
          <cell r="G4294">
            <v>11873</v>
          </cell>
          <cell r="H4294">
            <v>1.05</v>
          </cell>
          <cell r="I4294">
            <v>43465</v>
          </cell>
        </row>
        <row r="4295">
          <cell r="A4295" t="str">
            <v>IMPERMEABILIZANTE SIKATOP 121 - 20Kg</v>
          </cell>
          <cell r="B4295">
            <v>679</v>
          </cell>
          <cell r="C4295" t="str">
            <v>KG</v>
          </cell>
          <cell r="D4295">
            <v>6304</v>
          </cell>
          <cell r="E4295">
            <v>120677</v>
          </cell>
          <cell r="F4295">
            <v>41045</v>
          </cell>
          <cell r="G4295">
            <v>4849</v>
          </cell>
          <cell r="H4295">
            <v>1.3</v>
          </cell>
          <cell r="I4295">
            <v>43465</v>
          </cell>
        </row>
        <row r="4296">
          <cell r="A4296" t="str">
            <v>IMPERMEABLE DE DOS PIEZAS</v>
          </cell>
          <cell r="B4296">
            <v>106628</v>
          </cell>
          <cell r="C4296" t="str">
            <v>UNI</v>
          </cell>
          <cell r="D4296">
            <v>43491</v>
          </cell>
          <cell r="E4296">
            <v>0</v>
          </cell>
          <cell r="F4296">
            <v>43039</v>
          </cell>
          <cell r="G4296">
            <v>39900</v>
          </cell>
          <cell r="H4296">
            <v>1.0900000000000001</v>
          </cell>
          <cell r="I4296">
            <v>43465</v>
          </cell>
        </row>
        <row r="4297">
          <cell r="A4297" t="str">
            <v>Impervinil HR 1200RF (Membrana reforz) 1.2MM</v>
          </cell>
          <cell r="B4297">
            <v>104530</v>
          </cell>
          <cell r="C4297" t="str">
            <v>ML</v>
          </cell>
          <cell r="D4297">
            <v>59417</v>
          </cell>
          <cell r="E4297">
            <v>401895</v>
          </cell>
          <cell r="F4297">
            <v>41724</v>
          </cell>
          <cell r="G4297">
            <v>47156</v>
          </cell>
          <cell r="H4297">
            <v>1.26</v>
          </cell>
          <cell r="I4297">
            <v>43465</v>
          </cell>
        </row>
        <row r="4298">
          <cell r="A4298" t="str">
            <v>IMPLEMENTO CANTO REDONDEADO</v>
          </cell>
          <cell r="B4298">
            <v>2322</v>
          </cell>
          <cell r="C4298" t="str">
            <v>UNI</v>
          </cell>
          <cell r="D4298">
            <v>23975</v>
          </cell>
          <cell r="E4298">
            <v>59057</v>
          </cell>
          <cell r="F4298">
            <v>40470</v>
          </cell>
          <cell r="G4298">
            <v>17500</v>
          </cell>
          <cell r="H4298">
            <v>1.37</v>
          </cell>
          <cell r="I4298">
            <v>43465</v>
          </cell>
        </row>
        <row r="4299">
          <cell r="A4299" t="str">
            <v>IMPLEMENTO MIRILLA CORTA FORTEC</v>
          </cell>
          <cell r="B4299">
            <v>2320</v>
          </cell>
          <cell r="C4299" t="str">
            <v>UNI</v>
          </cell>
          <cell r="D4299">
            <v>41306</v>
          </cell>
          <cell r="E4299">
            <v>97133</v>
          </cell>
          <cell r="F4299">
            <v>40470</v>
          </cell>
          <cell r="G4299">
            <v>30150</v>
          </cell>
          <cell r="H4299">
            <v>1.37</v>
          </cell>
          <cell r="I4299">
            <v>43465</v>
          </cell>
        </row>
        <row r="4300">
          <cell r="A4300" t="str">
            <v>IMPLEMENTO MIRILLA LARGA FORTEC</v>
          </cell>
          <cell r="B4300">
            <v>2321</v>
          </cell>
          <cell r="C4300" t="str">
            <v>UNI</v>
          </cell>
          <cell r="D4300">
            <v>68363</v>
          </cell>
          <cell r="E4300">
            <v>97134</v>
          </cell>
          <cell r="F4300">
            <v>40470</v>
          </cell>
          <cell r="G4300">
            <v>49900</v>
          </cell>
          <cell r="H4300">
            <v>1.37</v>
          </cell>
          <cell r="I4300">
            <v>43465</v>
          </cell>
        </row>
        <row r="4301">
          <cell r="A4301" t="str">
            <v>IMPLEMENTO VENTANILLA PISAVIDRIO</v>
          </cell>
          <cell r="B4301">
            <v>982</v>
          </cell>
          <cell r="C4301" t="str">
            <v>UNI</v>
          </cell>
          <cell r="D4301">
            <v>2398</v>
          </cell>
          <cell r="E4301">
            <v>82203</v>
          </cell>
          <cell r="F4301">
            <v>40470</v>
          </cell>
          <cell r="G4301">
            <v>1750</v>
          </cell>
          <cell r="H4301">
            <v>1.37</v>
          </cell>
          <cell r="I4301">
            <v>43465</v>
          </cell>
        </row>
        <row r="4302">
          <cell r="A4302" t="str">
            <v>IMPRESIÓN DE CERTIFICADO*</v>
          </cell>
          <cell r="B4302">
            <v>103113</v>
          </cell>
          <cell r="C4302" t="str">
            <v>UNI</v>
          </cell>
          <cell r="D4302">
            <v>466</v>
          </cell>
          <cell r="E4302">
            <v>0</v>
          </cell>
          <cell r="F4302">
            <v>40411</v>
          </cell>
          <cell r="G4302">
            <v>340</v>
          </cell>
          <cell r="H4302">
            <v>1.37</v>
          </cell>
          <cell r="I4302">
            <v>43465</v>
          </cell>
        </row>
        <row r="4303">
          <cell r="A4303" t="str">
            <v>Impresora ( Mínimo: LaserJet 27ppm resolucion</v>
          </cell>
          <cell r="B4303">
            <v>106837</v>
          </cell>
          <cell r="C4303" t="str">
            <v>MES</v>
          </cell>
          <cell r="D4303">
            <v>735000</v>
          </cell>
          <cell r="E4303">
            <v>0</v>
          </cell>
          <cell r="F4303">
            <v>43245</v>
          </cell>
          <cell r="G4303">
            <v>700000</v>
          </cell>
          <cell r="H4303">
            <v>1.05</v>
          </cell>
          <cell r="I4303">
            <v>43465</v>
          </cell>
        </row>
        <row r="4304">
          <cell r="A4304" t="str">
            <v>IMPRIMANTE ASFALTICO CRL1</v>
          </cell>
          <cell r="B4304">
            <v>3317</v>
          </cell>
          <cell r="C4304" t="str">
            <v>M2</v>
          </cell>
          <cell r="D4304">
            <v>1202</v>
          </cell>
          <cell r="E4304" t="str">
            <v>CRL1</v>
          </cell>
          <cell r="F4304">
            <v>43167</v>
          </cell>
          <cell r="G4304">
            <v>1145</v>
          </cell>
          <cell r="H4304">
            <v>1.05</v>
          </cell>
          <cell r="I4304">
            <v>43465</v>
          </cell>
        </row>
        <row r="4305">
          <cell r="A4305" t="str">
            <v>IMPRIMANTE DE VINILO PINTUCOBlc.3501</v>
          </cell>
          <cell r="B4305">
            <v>1805</v>
          </cell>
          <cell r="C4305" t="str">
            <v>GN</v>
          </cell>
          <cell r="D4305">
            <v>33366</v>
          </cell>
          <cell r="E4305">
            <v>117045</v>
          </cell>
          <cell r="F4305">
            <v>40799</v>
          </cell>
          <cell r="G4305">
            <v>24900</v>
          </cell>
          <cell r="H4305">
            <v>1.34</v>
          </cell>
          <cell r="I4305">
            <v>43465</v>
          </cell>
        </row>
        <row r="4306">
          <cell r="A4306" t="str">
            <v>IMPRIMANTE EPOXICO ROJO (Componente</v>
          </cell>
          <cell r="B4306">
            <v>105969</v>
          </cell>
          <cell r="C4306" t="str">
            <v>GAL</v>
          </cell>
          <cell r="D4306">
            <v>145073</v>
          </cell>
          <cell r="E4306">
            <v>0</v>
          </cell>
          <cell r="F4306">
            <v>42661</v>
          </cell>
          <cell r="G4306">
            <v>126150</v>
          </cell>
          <cell r="H4306">
            <v>1.1499999999999999</v>
          </cell>
          <cell r="I4306">
            <v>43465</v>
          </cell>
        </row>
        <row r="4307">
          <cell r="A4307" t="str">
            <v>INCRUST. ASTRO BLANCO CRNA</v>
          </cell>
          <cell r="B4307">
            <v>3508</v>
          </cell>
          <cell r="C4307" t="str">
            <v>JG</v>
          </cell>
          <cell r="D4307">
            <v>86762</v>
          </cell>
          <cell r="E4307" t="str">
            <v>06800 6pieza</v>
          </cell>
          <cell r="F4307">
            <v>40403</v>
          </cell>
          <cell r="G4307">
            <v>63330</v>
          </cell>
          <cell r="H4307">
            <v>1.37</v>
          </cell>
          <cell r="I4307">
            <v>43465</v>
          </cell>
        </row>
        <row r="4308">
          <cell r="A4308" t="str">
            <v>INCRUST. ASTRO COLOR CRNA</v>
          </cell>
          <cell r="B4308">
            <v>573</v>
          </cell>
          <cell r="C4308" t="str">
            <v>JG</v>
          </cell>
          <cell r="D4308">
            <v>41808</v>
          </cell>
          <cell r="E4308" t="str">
            <v>06804piezas</v>
          </cell>
          <cell r="F4308">
            <v>40403</v>
          </cell>
          <cell r="G4308">
            <v>30517</v>
          </cell>
          <cell r="H4308">
            <v>1.37</v>
          </cell>
          <cell r="I4308">
            <v>43465</v>
          </cell>
        </row>
        <row r="4309">
          <cell r="A4309" t="str">
            <v>INCRUST. ASTRO COLOR CRNA</v>
          </cell>
          <cell r="B4309">
            <v>3510</v>
          </cell>
          <cell r="C4309" t="str">
            <v>JG</v>
          </cell>
          <cell r="D4309">
            <v>41808</v>
          </cell>
          <cell r="E4309" t="str">
            <v>06800 6pieza</v>
          </cell>
          <cell r="F4309">
            <v>40403</v>
          </cell>
          <cell r="G4309">
            <v>30517</v>
          </cell>
          <cell r="H4309">
            <v>1.37</v>
          </cell>
          <cell r="I4309">
            <v>43465</v>
          </cell>
        </row>
        <row r="4310">
          <cell r="A4310" t="str">
            <v>INCRUST. ELITE CORONA</v>
          </cell>
          <cell r="B4310">
            <v>1692</v>
          </cell>
          <cell r="C4310" t="str">
            <v>JG</v>
          </cell>
          <cell r="D4310">
            <v>140496</v>
          </cell>
          <cell r="E4310">
            <v>6610</v>
          </cell>
          <cell r="F4310">
            <v>40403</v>
          </cell>
          <cell r="G4310">
            <v>102552</v>
          </cell>
          <cell r="H4310">
            <v>1.37</v>
          </cell>
          <cell r="I4310">
            <v>43465</v>
          </cell>
        </row>
        <row r="4311">
          <cell r="A4311" t="str">
            <v>INCRUST.ALEGRO 5 PIEZAS CRNA</v>
          </cell>
          <cell r="B4311">
            <v>3507</v>
          </cell>
          <cell r="C4311" t="str">
            <v>JG</v>
          </cell>
          <cell r="D4311">
            <v>44525</v>
          </cell>
          <cell r="E4311" t="str">
            <v>00140 COLOR</v>
          </cell>
          <cell r="F4311">
            <v>40403</v>
          </cell>
          <cell r="G4311">
            <v>32500</v>
          </cell>
          <cell r="H4311">
            <v>1.37</v>
          </cell>
          <cell r="I4311">
            <v>43465</v>
          </cell>
        </row>
        <row r="4312">
          <cell r="A4312" t="str">
            <v>INCRUST.ALEGRO 5 PIEZAS CRNA</v>
          </cell>
          <cell r="B4312">
            <v>3506</v>
          </cell>
          <cell r="C4312" t="str">
            <v>JG</v>
          </cell>
          <cell r="D4312">
            <v>44525</v>
          </cell>
          <cell r="E4312">
            <v>140</v>
          </cell>
          <cell r="F4312">
            <v>40403</v>
          </cell>
          <cell r="G4312">
            <v>32500</v>
          </cell>
          <cell r="H4312">
            <v>1.37</v>
          </cell>
          <cell r="I4312">
            <v>43465</v>
          </cell>
        </row>
        <row r="4313">
          <cell r="A4313" t="str">
            <v>INCRUST.ESPACIO(Prstg/Stl) CRNA</v>
          </cell>
          <cell r="B4313">
            <v>574</v>
          </cell>
          <cell r="C4313" t="str">
            <v>JG</v>
          </cell>
          <cell r="D4313">
            <v>86762</v>
          </cell>
          <cell r="E4313" t="str">
            <v>4400 blanco</v>
          </cell>
          <cell r="F4313">
            <v>40403</v>
          </cell>
          <cell r="G4313">
            <v>63330</v>
          </cell>
          <cell r="H4313">
            <v>1.37</v>
          </cell>
          <cell r="I4313">
            <v>43465</v>
          </cell>
        </row>
        <row r="4314">
          <cell r="A4314" t="str">
            <v>INCRUST.MODELO 450 MARACAY BLANCO</v>
          </cell>
          <cell r="B4314">
            <v>81</v>
          </cell>
          <cell r="C4314" t="str">
            <v>UNI</v>
          </cell>
          <cell r="D4314">
            <v>86762</v>
          </cell>
          <cell r="E4314">
            <v>9204</v>
          </cell>
          <cell r="F4314">
            <v>40403</v>
          </cell>
          <cell r="G4314">
            <v>63330</v>
          </cell>
          <cell r="H4314">
            <v>1.37</v>
          </cell>
          <cell r="I4314">
            <v>43465</v>
          </cell>
        </row>
        <row r="4315">
          <cell r="A4315" t="str">
            <v>INCRUST.TEMPO(Tif/Ryal/Nva) CRN</v>
          </cell>
          <cell r="B4315">
            <v>575</v>
          </cell>
          <cell r="C4315" t="str">
            <v>JG</v>
          </cell>
          <cell r="D4315">
            <v>86762</v>
          </cell>
          <cell r="E4315" t="str">
            <v>660 6 PIEZAS</v>
          </cell>
          <cell r="F4315">
            <v>40403</v>
          </cell>
          <cell r="G4315">
            <v>63330</v>
          </cell>
          <cell r="H4315">
            <v>1.37</v>
          </cell>
          <cell r="I4315">
            <v>43465</v>
          </cell>
        </row>
        <row r="4316">
          <cell r="A4316" t="str">
            <v>INFESTACIONES</v>
          </cell>
          <cell r="B4316">
            <v>301</v>
          </cell>
          <cell r="C4316">
            <v>0</v>
          </cell>
          <cell r="D4316" t="e">
            <v>#DIV/0!</v>
          </cell>
          <cell r="E4316">
            <v>0</v>
          </cell>
          <cell r="F4316">
            <v>0</v>
          </cell>
          <cell r="G4316">
            <v>0</v>
          </cell>
          <cell r="H4316" t="e">
            <v>#DIV/0!</v>
          </cell>
          <cell r="I4316">
            <v>43465</v>
          </cell>
        </row>
        <row r="4317">
          <cell r="A4317" t="str">
            <v>INFRAESTRUCTURA PROTECCION</v>
          </cell>
          <cell r="B4317">
            <v>100835</v>
          </cell>
          <cell r="C4317" t="str">
            <v>UNI</v>
          </cell>
          <cell r="D4317">
            <v>944133</v>
          </cell>
          <cell r="E4317">
            <v>0</v>
          </cell>
          <cell r="F4317">
            <v>40435</v>
          </cell>
          <cell r="G4317">
            <v>689148</v>
          </cell>
          <cell r="H4317">
            <v>1.37</v>
          </cell>
          <cell r="I4317">
            <v>43465</v>
          </cell>
        </row>
        <row r="4318">
          <cell r="A4318" t="str">
            <v>Ing. Hidráulico Residente+ Prestac. Cat.-8</v>
          </cell>
          <cell r="B4318">
            <v>102544</v>
          </cell>
          <cell r="C4318" t="str">
            <v>MS</v>
          </cell>
          <cell r="D4318">
            <v>5102371</v>
          </cell>
          <cell r="E4318">
            <v>0</v>
          </cell>
          <cell r="F4318">
            <v>43368</v>
          </cell>
          <cell r="G4318">
            <v>4859401</v>
          </cell>
          <cell r="H4318">
            <v>1.05</v>
          </cell>
          <cell r="I4318">
            <v>43465</v>
          </cell>
        </row>
        <row r="4319">
          <cell r="A4319" t="str">
            <v>INGENIERO FORESTAL + PRESTAC.</v>
          </cell>
          <cell r="B4319">
            <v>103012</v>
          </cell>
          <cell r="C4319" t="str">
            <v>Jr</v>
          </cell>
          <cell r="D4319">
            <v>218685</v>
          </cell>
          <cell r="E4319">
            <v>0</v>
          </cell>
          <cell r="F4319">
            <v>43215</v>
          </cell>
          <cell r="G4319">
            <v>208271</v>
          </cell>
          <cell r="H4319">
            <v>1.05</v>
          </cell>
          <cell r="I4319">
            <v>43465</v>
          </cell>
        </row>
        <row r="4320">
          <cell r="A4320" t="str">
            <v>INMUNIZANTE DE MADERA TEXSA (3.2KG)</v>
          </cell>
          <cell r="B4320">
            <v>104870</v>
          </cell>
          <cell r="C4320" t="str">
            <v>GL</v>
          </cell>
          <cell r="D4320">
            <v>52395</v>
          </cell>
          <cell r="E4320">
            <v>0</v>
          </cell>
          <cell r="F4320">
            <v>43391</v>
          </cell>
          <cell r="G4320">
            <v>49900</v>
          </cell>
          <cell r="H4320">
            <v>1.05</v>
          </cell>
          <cell r="I4320">
            <v>43465</v>
          </cell>
        </row>
        <row r="4321">
          <cell r="A4321" t="str">
            <v>INMUNIZANTE INCOLORO TEXSA</v>
          </cell>
          <cell r="B4321">
            <v>103997</v>
          </cell>
          <cell r="C4321" t="str">
            <v>GLN</v>
          </cell>
          <cell r="D4321">
            <v>40066</v>
          </cell>
          <cell r="E4321">
            <v>0</v>
          </cell>
          <cell r="F4321">
            <v>40634</v>
          </cell>
          <cell r="G4321">
            <v>29900</v>
          </cell>
          <cell r="H4321">
            <v>1.34</v>
          </cell>
          <cell r="I4321">
            <v>43465</v>
          </cell>
        </row>
        <row r="4322">
          <cell r="A4322" t="str">
            <v>INMUNIZANTE PARA MADERA</v>
          </cell>
          <cell r="B4322">
            <v>1959</v>
          </cell>
          <cell r="C4322" t="str">
            <v>GLN</v>
          </cell>
          <cell r="D4322">
            <v>30240</v>
          </cell>
          <cell r="E4322">
            <v>0</v>
          </cell>
          <cell r="F4322">
            <v>43374</v>
          </cell>
          <cell r="G4322">
            <v>28800</v>
          </cell>
          <cell r="H4322">
            <v>1.05</v>
          </cell>
          <cell r="I4322">
            <v>43465</v>
          </cell>
        </row>
        <row r="4323">
          <cell r="A4323" t="str">
            <v>INSERTO POLIETILENO ½" PAVCO</v>
          </cell>
          <cell r="B4323">
            <v>1911</v>
          </cell>
          <cell r="C4323" t="str">
            <v>UNI</v>
          </cell>
          <cell r="D4323">
            <v>1370</v>
          </cell>
          <cell r="E4323">
            <v>11153</v>
          </cell>
          <cell r="F4323">
            <v>40449</v>
          </cell>
          <cell r="G4323">
            <v>1000</v>
          </cell>
          <cell r="H4323">
            <v>1.37</v>
          </cell>
          <cell r="I4323">
            <v>43465</v>
          </cell>
        </row>
        <row r="4324">
          <cell r="A4324" t="str">
            <v>INSERTO POLIETILENO 3/4" PAVCO</v>
          </cell>
          <cell r="B4324">
            <v>2055</v>
          </cell>
          <cell r="C4324" t="str">
            <v>UNI</v>
          </cell>
          <cell r="D4324">
            <v>2877</v>
          </cell>
          <cell r="E4324">
            <v>12537</v>
          </cell>
          <cell r="F4324">
            <v>40449</v>
          </cell>
          <cell r="G4324">
            <v>2100</v>
          </cell>
          <cell r="H4324">
            <v>1.37</v>
          </cell>
          <cell r="I4324">
            <v>43465</v>
          </cell>
        </row>
        <row r="4325">
          <cell r="A4325" t="str">
            <v>INSOLUX MURO IMPORTADO NUBIO 19.5X19.5</v>
          </cell>
          <cell r="B4325">
            <v>287</v>
          </cell>
          <cell r="C4325" t="str">
            <v>UNI</v>
          </cell>
          <cell r="D4325">
            <v>12344</v>
          </cell>
          <cell r="E4325">
            <v>0</v>
          </cell>
          <cell r="F4325">
            <v>40493</v>
          </cell>
          <cell r="G4325">
            <v>9010</v>
          </cell>
          <cell r="H4325">
            <v>1.37</v>
          </cell>
          <cell r="I4325">
            <v>43465</v>
          </cell>
        </row>
        <row r="4326">
          <cell r="A4326" t="str">
            <v>INSONORIZACION PLANTA ELECTRICA DE</v>
          </cell>
          <cell r="B4326">
            <v>104817</v>
          </cell>
          <cell r="C4326" t="str">
            <v>UNI</v>
          </cell>
          <cell r="D4326">
            <v>8595600</v>
          </cell>
          <cell r="E4326">
            <v>0</v>
          </cell>
          <cell r="F4326">
            <v>41208</v>
          </cell>
          <cell r="G4326">
            <v>6612000</v>
          </cell>
          <cell r="H4326">
            <v>1.3</v>
          </cell>
          <cell r="I4326">
            <v>43465</v>
          </cell>
        </row>
        <row r="4327">
          <cell r="A4327" t="str">
            <v>INSPECCION DE MEDIDOR RESIDENCIAL</v>
          </cell>
          <cell r="B4327">
            <v>2436</v>
          </cell>
          <cell r="C4327" t="str">
            <v>UNI</v>
          </cell>
          <cell r="D4327">
            <v>61608</v>
          </cell>
          <cell r="E4327">
            <v>0</v>
          </cell>
          <cell r="F4327">
            <v>39892</v>
          </cell>
          <cell r="G4327">
            <v>44322</v>
          </cell>
          <cell r="H4327">
            <v>1.39</v>
          </cell>
          <cell r="I4327">
            <v>43465</v>
          </cell>
        </row>
        <row r="4328">
          <cell r="A4328" t="str">
            <v>INSPECCION DE MEDIDOR RESIDENCIAL</v>
          </cell>
          <cell r="B4328">
            <v>2443</v>
          </cell>
          <cell r="C4328" t="str">
            <v>UNI</v>
          </cell>
          <cell r="D4328">
            <v>67949</v>
          </cell>
          <cell r="E4328">
            <v>0</v>
          </cell>
          <cell r="F4328">
            <v>40491</v>
          </cell>
          <cell r="G4328">
            <v>49598</v>
          </cell>
          <cell r="H4328">
            <v>1.37</v>
          </cell>
          <cell r="I4328">
            <v>43465</v>
          </cell>
        </row>
        <row r="4329">
          <cell r="A4329" t="str">
            <v>INSPECCION SISTEMAS DE MEDIDA de 55kva -</v>
          </cell>
          <cell r="B4329">
            <v>1587</v>
          </cell>
          <cell r="C4329" t="str">
            <v>UNI</v>
          </cell>
          <cell r="D4329">
            <v>254375</v>
          </cell>
          <cell r="E4329">
            <v>0</v>
          </cell>
          <cell r="F4329">
            <v>40491</v>
          </cell>
          <cell r="G4329">
            <v>185675</v>
          </cell>
          <cell r="H4329">
            <v>1.37</v>
          </cell>
          <cell r="I4329">
            <v>43465</v>
          </cell>
        </row>
        <row r="4330">
          <cell r="A4330" t="str">
            <v>INSPECCION SISTEMAS DE MEDIDA mayor 225</v>
          </cell>
          <cell r="B4330">
            <v>1588</v>
          </cell>
          <cell r="C4330" t="str">
            <v>UNI</v>
          </cell>
          <cell r="D4330">
            <v>338291</v>
          </cell>
          <cell r="E4330">
            <v>0</v>
          </cell>
          <cell r="F4330">
            <v>40491</v>
          </cell>
          <cell r="G4330">
            <v>246928</v>
          </cell>
          <cell r="H4330">
            <v>1.37</v>
          </cell>
          <cell r="I4330">
            <v>43465</v>
          </cell>
        </row>
        <row r="4331">
          <cell r="A4331" t="str">
            <v>INSPECCION SISTEMAS DE MEDIDA menor o</v>
          </cell>
          <cell r="B4331">
            <v>2909</v>
          </cell>
          <cell r="C4331" t="str">
            <v>UNI</v>
          </cell>
          <cell r="D4331">
            <v>90016</v>
          </cell>
          <cell r="E4331">
            <v>0</v>
          </cell>
          <cell r="F4331">
            <v>40491</v>
          </cell>
          <cell r="G4331">
            <v>65705</v>
          </cell>
          <cell r="H4331">
            <v>1.37</v>
          </cell>
          <cell r="I4331">
            <v>43465</v>
          </cell>
        </row>
        <row r="4332">
          <cell r="A4332" t="str">
            <v>INSPECCION SISTEMAS DE MEDIDA revision</v>
          </cell>
          <cell r="B4332">
            <v>2387</v>
          </cell>
          <cell r="C4332" t="str">
            <v>UNI</v>
          </cell>
          <cell r="D4332">
            <v>170529</v>
          </cell>
          <cell r="E4332" t="str">
            <v>VALOR HORA</v>
          </cell>
          <cell r="F4332">
            <v>40491</v>
          </cell>
          <cell r="G4332">
            <v>124474</v>
          </cell>
          <cell r="H4332">
            <v>1.37</v>
          </cell>
          <cell r="I4332">
            <v>43465</v>
          </cell>
        </row>
        <row r="4333">
          <cell r="A4333" t="str">
            <v>Inspección, medición Tierra y ailamiento 8 h</v>
          </cell>
          <cell r="B4333">
            <v>102279</v>
          </cell>
          <cell r="C4333" t="str">
            <v>ML</v>
          </cell>
          <cell r="D4333">
            <v>1580152</v>
          </cell>
          <cell r="E4333" t="str">
            <v>FACOMEC</v>
          </cell>
          <cell r="F4333">
            <v>40113</v>
          </cell>
          <cell r="G4333">
            <v>1136800</v>
          </cell>
          <cell r="H4333">
            <v>1.39</v>
          </cell>
          <cell r="I4333">
            <v>43465</v>
          </cell>
        </row>
        <row r="4334">
          <cell r="A4334" t="str">
            <v>inspección, medición tierra y aislamiento(8h)</v>
          </cell>
          <cell r="B4334">
            <v>102337</v>
          </cell>
          <cell r="C4334" t="str">
            <v>UNI</v>
          </cell>
          <cell r="D4334">
            <v>393667</v>
          </cell>
          <cell r="E4334">
            <v>0</v>
          </cell>
          <cell r="F4334">
            <v>43362</v>
          </cell>
          <cell r="G4334">
            <v>374921</v>
          </cell>
          <cell r="H4334">
            <v>1.05</v>
          </cell>
          <cell r="I4334">
            <v>43465</v>
          </cell>
        </row>
        <row r="4335">
          <cell r="A4335" t="str">
            <v>INST. DE GAS</v>
          </cell>
          <cell r="B4335">
            <v>44</v>
          </cell>
          <cell r="C4335">
            <v>0</v>
          </cell>
          <cell r="D4335" t="e">
            <v>#DIV/0!</v>
          </cell>
          <cell r="E4335">
            <v>0</v>
          </cell>
          <cell r="F4335">
            <v>0</v>
          </cell>
          <cell r="G4335">
            <v>0</v>
          </cell>
          <cell r="H4335" t="e">
            <v>#DIV/0!</v>
          </cell>
          <cell r="I4335">
            <v>43465</v>
          </cell>
        </row>
        <row r="4336">
          <cell r="A4336" t="str">
            <v>INST. ELECTRICAS</v>
          </cell>
          <cell r="B4336">
            <v>13</v>
          </cell>
          <cell r="C4336">
            <v>0</v>
          </cell>
          <cell r="D4336" t="e">
            <v>#DIV/0!</v>
          </cell>
          <cell r="E4336">
            <v>0</v>
          </cell>
          <cell r="F4336">
            <v>0</v>
          </cell>
          <cell r="G4336">
            <v>0</v>
          </cell>
          <cell r="H4336" t="e">
            <v>#DIV/0!</v>
          </cell>
          <cell r="I4336">
            <v>43465</v>
          </cell>
        </row>
        <row r="4337">
          <cell r="A4337" t="str">
            <v>INST. HIDRAUL/SANIT. Y LAMINAS</v>
          </cell>
          <cell r="B4337">
            <v>14</v>
          </cell>
          <cell r="C4337">
            <v>0</v>
          </cell>
          <cell r="D4337" t="e">
            <v>#DIV/0!</v>
          </cell>
          <cell r="E4337">
            <v>0</v>
          </cell>
          <cell r="F4337">
            <v>0</v>
          </cell>
          <cell r="G4337">
            <v>0</v>
          </cell>
          <cell r="H4337" t="e">
            <v>#DIV/0!</v>
          </cell>
          <cell r="I4337">
            <v>43465</v>
          </cell>
        </row>
        <row r="4338">
          <cell r="A4338" t="str">
            <v>INSTALAC TABLERO BALONCESTO 1.20*1.80</v>
          </cell>
          <cell r="B4338">
            <v>103714</v>
          </cell>
          <cell r="C4338" t="str">
            <v>JG</v>
          </cell>
          <cell r="D4338">
            <v>46900</v>
          </cell>
          <cell r="E4338">
            <v>0</v>
          </cell>
          <cell r="F4338">
            <v>40612</v>
          </cell>
          <cell r="G4338">
            <v>35000</v>
          </cell>
          <cell r="H4338">
            <v>1.34</v>
          </cell>
          <cell r="I4338">
            <v>43465</v>
          </cell>
        </row>
        <row r="4339">
          <cell r="A4339" t="str">
            <v>INSTALACIÓN ACOPLE</v>
          </cell>
          <cell r="B4339">
            <v>103722</v>
          </cell>
          <cell r="C4339" t="str">
            <v>UNI</v>
          </cell>
          <cell r="D4339">
            <v>21419</v>
          </cell>
          <cell r="E4339">
            <v>0</v>
          </cell>
          <cell r="F4339">
            <v>40617</v>
          </cell>
          <cell r="G4339">
            <v>15984</v>
          </cell>
          <cell r="H4339">
            <v>1.34</v>
          </cell>
          <cell r="I4339">
            <v>43465</v>
          </cell>
        </row>
        <row r="4340">
          <cell r="A4340" t="str">
            <v>Instalacion Amplificador de cuatro canales 4x100w</v>
          </cell>
          <cell r="B4340">
            <v>105270</v>
          </cell>
          <cell r="C4340" t="str">
            <v>UNI</v>
          </cell>
          <cell r="D4340">
            <v>2484720</v>
          </cell>
          <cell r="E4340">
            <v>0</v>
          </cell>
          <cell r="F4340">
            <v>41893</v>
          </cell>
          <cell r="G4340">
            <v>1972000</v>
          </cell>
          <cell r="H4340">
            <v>1.26</v>
          </cell>
          <cell r="I4340">
            <v>43465</v>
          </cell>
        </row>
        <row r="4341">
          <cell r="A4341" t="str">
            <v>INSTALACIÓN BLACK OUT</v>
          </cell>
          <cell r="B4341">
            <v>101128</v>
          </cell>
          <cell r="C4341" t="str">
            <v>M2</v>
          </cell>
          <cell r="D4341">
            <v>1985</v>
          </cell>
          <cell r="E4341">
            <v>0</v>
          </cell>
          <cell r="F4341">
            <v>39673</v>
          </cell>
          <cell r="G4341">
            <v>1350</v>
          </cell>
          <cell r="H4341">
            <v>1.47</v>
          </cell>
          <cell r="I4341">
            <v>43465</v>
          </cell>
        </row>
        <row r="4342">
          <cell r="A4342" t="str">
            <v>Instalación celoscreen</v>
          </cell>
          <cell r="B4342">
            <v>101130</v>
          </cell>
          <cell r="C4342" t="str">
            <v>M2</v>
          </cell>
          <cell r="D4342">
            <v>9208</v>
          </cell>
          <cell r="E4342">
            <v>0</v>
          </cell>
          <cell r="F4342">
            <v>39673</v>
          </cell>
          <cell r="G4342">
            <v>6264</v>
          </cell>
          <cell r="H4342">
            <v>1.47</v>
          </cell>
          <cell r="I4342">
            <v>43465</v>
          </cell>
        </row>
        <row r="4343">
          <cell r="A4343" t="str">
            <v>INSTALACION CERRADURA MADERA</v>
          </cell>
          <cell r="B4343">
            <v>1173</v>
          </cell>
          <cell r="C4343" t="str">
            <v>UNI</v>
          </cell>
          <cell r="D4343">
            <v>7493</v>
          </cell>
          <cell r="E4343">
            <v>0</v>
          </cell>
          <cell r="F4343">
            <v>39664</v>
          </cell>
          <cell r="G4343">
            <v>5097</v>
          </cell>
          <cell r="H4343">
            <v>1.47</v>
          </cell>
          <cell r="I4343">
            <v>43465</v>
          </cell>
        </row>
        <row r="4344">
          <cell r="A4344" t="str">
            <v>INSTALACIÓN CIRCUITO IMPRESO THERM</v>
          </cell>
          <cell r="B4344">
            <v>106394</v>
          </cell>
          <cell r="C4344" t="str">
            <v>UNI</v>
          </cell>
          <cell r="D4344">
            <v>103550</v>
          </cell>
          <cell r="E4344">
            <v>0</v>
          </cell>
          <cell r="F4344">
            <v>42877</v>
          </cell>
          <cell r="G4344">
            <v>95000</v>
          </cell>
          <cell r="H4344">
            <v>1.0900000000000001</v>
          </cell>
          <cell r="I4344">
            <v>43465</v>
          </cell>
        </row>
        <row r="4345">
          <cell r="A4345" t="str">
            <v>Instalación de lampara</v>
          </cell>
          <cell r="B4345">
            <v>103921</v>
          </cell>
          <cell r="C4345" t="str">
            <v>UNI</v>
          </cell>
          <cell r="D4345">
            <v>16080</v>
          </cell>
          <cell r="E4345">
            <v>0</v>
          </cell>
          <cell r="F4345">
            <v>40630</v>
          </cell>
          <cell r="G4345">
            <v>12000</v>
          </cell>
          <cell r="H4345">
            <v>1.34</v>
          </cell>
          <cell r="I4345">
            <v>43465</v>
          </cell>
        </row>
        <row r="4346">
          <cell r="A4346" t="str">
            <v>Instalación de lampara 60x60</v>
          </cell>
          <cell r="B4346">
            <v>103920</v>
          </cell>
          <cell r="C4346" t="str">
            <v>UNI</v>
          </cell>
          <cell r="D4346">
            <v>261300</v>
          </cell>
          <cell r="E4346">
            <v>0</v>
          </cell>
          <cell r="F4346">
            <v>40630</v>
          </cell>
          <cell r="G4346">
            <v>195000</v>
          </cell>
          <cell r="H4346">
            <v>1.34</v>
          </cell>
          <cell r="I4346">
            <v>43465</v>
          </cell>
        </row>
        <row r="4347">
          <cell r="A4347" t="str">
            <v>Instalación de Silla Estadio</v>
          </cell>
          <cell r="B4347">
            <v>103377</v>
          </cell>
          <cell r="C4347" t="str">
            <v>UNI</v>
          </cell>
          <cell r="D4347">
            <v>12643</v>
          </cell>
          <cell r="E4347">
            <v>0</v>
          </cell>
          <cell r="F4347">
            <v>41060</v>
          </cell>
          <cell r="G4347">
            <v>9725</v>
          </cell>
          <cell r="H4347">
            <v>1.3</v>
          </cell>
          <cell r="I4347">
            <v>43465</v>
          </cell>
        </row>
        <row r="4348">
          <cell r="A4348" t="str">
            <v>INSTALACION INT. PUNTO ADICIONAL x 3 MTS</v>
          </cell>
          <cell r="B4348">
            <v>3858</v>
          </cell>
          <cell r="C4348" t="str">
            <v>UNI</v>
          </cell>
          <cell r="D4348">
            <v>208500</v>
          </cell>
          <cell r="E4348" t="str">
            <v>hasta 5 mtr</v>
          </cell>
          <cell r="F4348">
            <v>40121</v>
          </cell>
          <cell r="G4348">
            <v>150000</v>
          </cell>
          <cell r="H4348">
            <v>1.39</v>
          </cell>
          <cell r="I4348">
            <v>43465</v>
          </cell>
        </row>
        <row r="4349">
          <cell r="A4349" t="str">
            <v>INSTALACION INT. PUNTO PPAL 18 MTS e=1,2</v>
          </cell>
          <cell r="B4349">
            <v>3853</v>
          </cell>
          <cell r="C4349" t="str">
            <v>UNI</v>
          </cell>
          <cell r="D4349">
            <v>973000</v>
          </cell>
          <cell r="E4349" t="str">
            <v>hasta 18mtr</v>
          </cell>
          <cell r="F4349">
            <v>40121</v>
          </cell>
          <cell r="G4349">
            <v>700000</v>
          </cell>
          <cell r="H4349">
            <v>1.39</v>
          </cell>
          <cell r="I4349">
            <v>43465</v>
          </cell>
        </row>
        <row r="4350">
          <cell r="A4350" t="str">
            <v>INSTALACION INT. PUNTO PPAL. 18 MTS</v>
          </cell>
          <cell r="B4350">
            <v>3854</v>
          </cell>
          <cell r="C4350" t="str">
            <v>UNI</v>
          </cell>
          <cell r="D4350">
            <v>903500</v>
          </cell>
          <cell r="E4350" t="str">
            <v>hasta 18 mtr</v>
          </cell>
          <cell r="F4350">
            <v>40121</v>
          </cell>
          <cell r="G4350">
            <v>650000</v>
          </cell>
          <cell r="H4350">
            <v>1.39</v>
          </cell>
          <cell r="I4350">
            <v>43465</v>
          </cell>
        </row>
        <row r="4351">
          <cell r="A4351" t="str">
            <v>INSTALACION INT. PUNTO PPAL. 18 MTS</v>
          </cell>
          <cell r="B4351">
            <v>3855</v>
          </cell>
          <cell r="C4351" t="str">
            <v>UNI</v>
          </cell>
          <cell r="D4351">
            <v>973000</v>
          </cell>
          <cell r="E4351" t="str">
            <v>hasta 18 mtr</v>
          </cell>
          <cell r="F4351">
            <v>40121</v>
          </cell>
          <cell r="G4351">
            <v>700000</v>
          </cell>
          <cell r="H4351">
            <v>1.39</v>
          </cell>
          <cell r="I4351">
            <v>43465</v>
          </cell>
        </row>
        <row r="4352">
          <cell r="A4352" t="str">
            <v>INSTALACION INT. PUNTO PPAL. 18 MTS</v>
          </cell>
          <cell r="B4352">
            <v>3856</v>
          </cell>
          <cell r="C4352" t="str">
            <v>UNI</v>
          </cell>
          <cell r="D4352">
            <v>1042500</v>
          </cell>
          <cell r="E4352" t="str">
            <v>hasta 18 mtr</v>
          </cell>
          <cell r="F4352">
            <v>40121</v>
          </cell>
          <cell r="G4352">
            <v>750000</v>
          </cell>
          <cell r="H4352">
            <v>1.39</v>
          </cell>
          <cell r="I4352">
            <v>43465</v>
          </cell>
        </row>
        <row r="4353">
          <cell r="A4353" t="str">
            <v>INSTALACION INT. PUNTO PPAL. 18 MTS</v>
          </cell>
          <cell r="B4353">
            <v>3857</v>
          </cell>
          <cell r="C4353" t="str">
            <v>UNI</v>
          </cell>
          <cell r="D4353">
            <v>1112000</v>
          </cell>
          <cell r="E4353" t="str">
            <v>hasta 18 mtr</v>
          </cell>
          <cell r="F4353">
            <v>40121</v>
          </cell>
          <cell r="G4353">
            <v>800000</v>
          </cell>
          <cell r="H4353">
            <v>1.39</v>
          </cell>
          <cell r="I4353">
            <v>43465</v>
          </cell>
        </row>
        <row r="4354">
          <cell r="A4354" t="str">
            <v>Instalación lavamanos Novara CRNA (acc. y herr)</v>
          </cell>
          <cell r="B4354">
            <v>103097</v>
          </cell>
          <cell r="C4354" t="str">
            <v>UNI</v>
          </cell>
          <cell r="D4354">
            <v>71788</v>
          </cell>
          <cell r="E4354">
            <v>0</v>
          </cell>
          <cell r="F4354">
            <v>40409</v>
          </cell>
          <cell r="G4354">
            <v>52400</v>
          </cell>
          <cell r="H4354">
            <v>1.37</v>
          </cell>
          <cell r="I4354">
            <v>43465</v>
          </cell>
        </row>
        <row r="4355">
          <cell r="A4355" t="str">
            <v>INSTALACION MOLDURAS YESO</v>
          </cell>
          <cell r="B4355">
            <v>1399</v>
          </cell>
          <cell r="C4355" t="str">
            <v>ML</v>
          </cell>
          <cell r="D4355">
            <v>4662</v>
          </cell>
          <cell r="E4355">
            <v>0</v>
          </cell>
          <cell r="F4355">
            <v>39892</v>
          </cell>
          <cell r="G4355">
            <v>3354</v>
          </cell>
          <cell r="H4355">
            <v>1.39</v>
          </cell>
          <cell r="I4355">
            <v>43465</v>
          </cell>
        </row>
        <row r="4356">
          <cell r="A4356" t="str">
            <v>Instalación Puerta Batient.Aluminio.</v>
          </cell>
          <cell r="B4356">
            <v>102681</v>
          </cell>
          <cell r="C4356" t="str">
            <v>UNI</v>
          </cell>
          <cell r="D4356">
            <v>164759</v>
          </cell>
          <cell r="E4356">
            <v>0</v>
          </cell>
          <cell r="F4356">
            <v>41093</v>
          </cell>
          <cell r="G4356">
            <v>126738</v>
          </cell>
          <cell r="H4356">
            <v>1.3</v>
          </cell>
          <cell r="I4356">
            <v>43465</v>
          </cell>
        </row>
        <row r="4357">
          <cell r="A4357" t="str">
            <v>INSTALACION PUNTO PPAL.MULTIF. 1er piso</v>
          </cell>
          <cell r="B4357">
            <v>3864</v>
          </cell>
          <cell r="C4357" t="str">
            <v>UNI</v>
          </cell>
          <cell r="D4357">
            <v>764500</v>
          </cell>
          <cell r="E4357">
            <v>0</v>
          </cell>
          <cell r="F4357">
            <v>40121</v>
          </cell>
          <cell r="G4357">
            <v>550000</v>
          </cell>
          <cell r="H4357">
            <v>1.39</v>
          </cell>
          <cell r="I4357">
            <v>43465</v>
          </cell>
        </row>
        <row r="4358">
          <cell r="A4358" t="str">
            <v>INSTALACION PUNTO PPAL.MULTIF. 1er piso</v>
          </cell>
          <cell r="B4358">
            <v>3871</v>
          </cell>
          <cell r="C4358" t="str">
            <v>UNI</v>
          </cell>
          <cell r="D4358">
            <v>764500</v>
          </cell>
          <cell r="E4358">
            <v>0</v>
          </cell>
          <cell r="F4358">
            <v>40121</v>
          </cell>
          <cell r="G4358">
            <v>550000</v>
          </cell>
          <cell r="H4358">
            <v>1.39</v>
          </cell>
          <cell r="I4358">
            <v>43465</v>
          </cell>
        </row>
        <row r="4359">
          <cell r="A4359" t="str">
            <v>INSTALACION PUNTO PPAL.MULTIF. 1er piso</v>
          </cell>
          <cell r="B4359">
            <v>3877</v>
          </cell>
          <cell r="C4359" t="str">
            <v>UNI</v>
          </cell>
          <cell r="D4359">
            <v>764500</v>
          </cell>
          <cell r="E4359">
            <v>0</v>
          </cell>
          <cell r="F4359">
            <v>40121</v>
          </cell>
          <cell r="G4359">
            <v>550000</v>
          </cell>
          <cell r="H4359">
            <v>1.39</v>
          </cell>
          <cell r="I4359">
            <v>43465</v>
          </cell>
        </row>
        <row r="4360">
          <cell r="A4360" t="str">
            <v>INSTALACION PUNTO PPAL.MULTIF. 1er piso</v>
          </cell>
          <cell r="B4360">
            <v>3882</v>
          </cell>
          <cell r="C4360" t="str">
            <v>UNI</v>
          </cell>
          <cell r="D4360">
            <v>764500</v>
          </cell>
          <cell r="E4360">
            <v>0</v>
          </cell>
          <cell r="F4360">
            <v>40121</v>
          </cell>
          <cell r="G4360">
            <v>550000</v>
          </cell>
          <cell r="H4360">
            <v>1.39</v>
          </cell>
          <cell r="I4360">
            <v>43465</v>
          </cell>
        </row>
        <row r="4361">
          <cell r="A4361" t="str">
            <v>INSTALACION PUNTO PPAL.MULTIF. 2do piso</v>
          </cell>
          <cell r="B4361">
            <v>3866</v>
          </cell>
          <cell r="C4361" t="str">
            <v>UNI</v>
          </cell>
          <cell r="D4361">
            <v>834000</v>
          </cell>
          <cell r="E4361" t="str">
            <v>1"</v>
          </cell>
          <cell r="F4361">
            <v>40121</v>
          </cell>
          <cell r="G4361">
            <v>600000</v>
          </cell>
          <cell r="H4361">
            <v>1.39</v>
          </cell>
          <cell r="I4361">
            <v>43465</v>
          </cell>
        </row>
        <row r="4362">
          <cell r="A4362" t="str">
            <v>INSTALACION PUNTO PPAL.MULTIF. 2do piso</v>
          </cell>
          <cell r="B4362">
            <v>3872</v>
          </cell>
          <cell r="C4362" t="str">
            <v>UNI</v>
          </cell>
          <cell r="D4362">
            <v>903500</v>
          </cell>
          <cell r="E4362" t="str">
            <v>1"</v>
          </cell>
          <cell r="F4362">
            <v>40121</v>
          </cell>
          <cell r="G4362">
            <v>650000</v>
          </cell>
          <cell r="H4362">
            <v>1.39</v>
          </cell>
          <cell r="I4362">
            <v>43465</v>
          </cell>
        </row>
        <row r="4363">
          <cell r="A4363" t="str">
            <v>INSTALACION PUNTO PPAL.MULTIF. 2do piso</v>
          </cell>
          <cell r="B4363">
            <v>3865</v>
          </cell>
          <cell r="C4363" t="str">
            <v>UNI</v>
          </cell>
          <cell r="D4363">
            <v>903500</v>
          </cell>
          <cell r="E4363" t="str">
            <v>1"</v>
          </cell>
          <cell r="F4363">
            <v>40121</v>
          </cell>
          <cell r="G4363">
            <v>650000</v>
          </cell>
          <cell r="H4363">
            <v>1.39</v>
          </cell>
          <cell r="I4363">
            <v>43465</v>
          </cell>
        </row>
        <row r="4364">
          <cell r="A4364" t="str">
            <v>INSTALACION PUNTO PPAL.MULTIF. 2do piso</v>
          </cell>
          <cell r="B4364">
            <v>3883</v>
          </cell>
          <cell r="C4364" t="str">
            <v>UNI</v>
          </cell>
          <cell r="D4364">
            <v>903500</v>
          </cell>
          <cell r="E4364" t="str">
            <v>1"</v>
          </cell>
          <cell r="F4364">
            <v>40121</v>
          </cell>
          <cell r="G4364">
            <v>650000</v>
          </cell>
          <cell r="H4364">
            <v>1.39</v>
          </cell>
          <cell r="I4364">
            <v>43465</v>
          </cell>
        </row>
        <row r="4365">
          <cell r="A4365" t="str">
            <v>INSTALACION PUNTO PPAL.MULTIF. 3ro piso</v>
          </cell>
          <cell r="B4365">
            <v>3861</v>
          </cell>
          <cell r="C4365" t="str">
            <v>UNI</v>
          </cell>
          <cell r="D4365">
            <v>903500</v>
          </cell>
          <cell r="E4365">
            <v>0</v>
          </cell>
          <cell r="F4365">
            <v>40121</v>
          </cell>
          <cell r="G4365">
            <v>650000</v>
          </cell>
          <cell r="H4365">
            <v>1.39</v>
          </cell>
          <cell r="I4365">
            <v>43465</v>
          </cell>
        </row>
        <row r="4366">
          <cell r="A4366" t="str">
            <v>INSTALACION PUNTO PPAL.MULTIF. 3ro piso</v>
          </cell>
          <cell r="B4366">
            <v>3868</v>
          </cell>
          <cell r="C4366" t="str">
            <v>UNI</v>
          </cell>
          <cell r="D4366">
            <v>973000</v>
          </cell>
          <cell r="E4366">
            <v>0</v>
          </cell>
          <cell r="F4366">
            <v>40121</v>
          </cell>
          <cell r="G4366">
            <v>700000</v>
          </cell>
          <cell r="H4366">
            <v>1.39</v>
          </cell>
          <cell r="I4366">
            <v>43465</v>
          </cell>
        </row>
        <row r="4367">
          <cell r="A4367" t="str">
            <v>INSTALACION PUNTO PPAL.MULTIF. 3ro piso</v>
          </cell>
          <cell r="B4367">
            <v>3873</v>
          </cell>
          <cell r="C4367" t="str">
            <v>UNI</v>
          </cell>
          <cell r="D4367">
            <v>973000</v>
          </cell>
          <cell r="E4367">
            <v>0</v>
          </cell>
          <cell r="F4367">
            <v>40121</v>
          </cell>
          <cell r="G4367">
            <v>700000</v>
          </cell>
          <cell r="H4367">
            <v>1.39</v>
          </cell>
          <cell r="I4367">
            <v>43465</v>
          </cell>
        </row>
        <row r="4368">
          <cell r="A4368" t="str">
            <v>INSTALACION PUNTO PPAL.MULTIF. 3ro piso</v>
          </cell>
          <cell r="B4368">
            <v>3878</v>
          </cell>
          <cell r="C4368" t="str">
            <v>UNI</v>
          </cell>
          <cell r="D4368">
            <v>973000</v>
          </cell>
          <cell r="E4368">
            <v>0</v>
          </cell>
          <cell r="F4368">
            <v>40121</v>
          </cell>
          <cell r="G4368">
            <v>700000</v>
          </cell>
          <cell r="H4368">
            <v>1.39</v>
          </cell>
          <cell r="I4368">
            <v>43465</v>
          </cell>
        </row>
        <row r="4369">
          <cell r="A4369" t="str">
            <v>INSTALACION PUNTO PPAL.MULTIF. 3ro piso</v>
          </cell>
          <cell r="B4369">
            <v>3884</v>
          </cell>
          <cell r="C4369" t="str">
            <v>UNI</v>
          </cell>
          <cell r="D4369">
            <v>973000</v>
          </cell>
          <cell r="E4369">
            <v>0</v>
          </cell>
          <cell r="F4369">
            <v>40121</v>
          </cell>
          <cell r="G4369">
            <v>700000</v>
          </cell>
          <cell r="H4369">
            <v>1.39</v>
          </cell>
          <cell r="I4369">
            <v>43465</v>
          </cell>
        </row>
        <row r="4370">
          <cell r="A4370" t="str">
            <v>INSTALACION PUNTO PPAL.MULTIF. 4to piso</v>
          </cell>
          <cell r="B4370">
            <v>3869</v>
          </cell>
          <cell r="C4370" t="str">
            <v>UNI</v>
          </cell>
          <cell r="D4370">
            <v>1042500</v>
          </cell>
          <cell r="E4370">
            <v>0</v>
          </cell>
          <cell r="F4370">
            <v>40121</v>
          </cell>
          <cell r="G4370">
            <v>750000</v>
          </cell>
          <cell r="H4370">
            <v>1.39</v>
          </cell>
          <cell r="I4370">
            <v>43465</v>
          </cell>
        </row>
        <row r="4371">
          <cell r="A4371" t="str">
            <v>INSTALACION PUNTO PPAL.MULTIF. 4to piso</v>
          </cell>
          <cell r="B4371">
            <v>3874</v>
          </cell>
          <cell r="C4371" t="str">
            <v>UNI</v>
          </cell>
          <cell r="D4371">
            <v>1042500</v>
          </cell>
          <cell r="E4371">
            <v>0</v>
          </cell>
          <cell r="F4371">
            <v>40121</v>
          </cell>
          <cell r="G4371">
            <v>750000</v>
          </cell>
          <cell r="H4371">
            <v>1.39</v>
          </cell>
          <cell r="I4371">
            <v>43465</v>
          </cell>
        </row>
        <row r="4372">
          <cell r="A4372" t="str">
            <v>INSTALACION PUNTO PPAL.MULTIF. 4to piso</v>
          </cell>
          <cell r="B4372">
            <v>3879</v>
          </cell>
          <cell r="C4372" t="str">
            <v>UNI</v>
          </cell>
          <cell r="D4372">
            <v>1042500</v>
          </cell>
          <cell r="E4372">
            <v>0</v>
          </cell>
          <cell r="F4372">
            <v>40121</v>
          </cell>
          <cell r="G4372">
            <v>750000</v>
          </cell>
          <cell r="H4372">
            <v>1.39</v>
          </cell>
          <cell r="I4372">
            <v>43465</v>
          </cell>
        </row>
        <row r="4373">
          <cell r="A4373" t="str">
            <v>INSTALACION PUNTO PPAL.MULTIF. 4to piso</v>
          </cell>
          <cell r="B4373">
            <v>3885</v>
          </cell>
          <cell r="C4373" t="str">
            <v>UNI</v>
          </cell>
          <cell r="D4373">
            <v>1042500</v>
          </cell>
          <cell r="E4373">
            <v>0</v>
          </cell>
          <cell r="F4373">
            <v>40121</v>
          </cell>
          <cell r="G4373">
            <v>750000</v>
          </cell>
          <cell r="H4373">
            <v>1.39</v>
          </cell>
          <cell r="I4373">
            <v>43465</v>
          </cell>
        </row>
        <row r="4374">
          <cell r="A4374" t="str">
            <v>INSTALACION PUNTO PPAL.MULTIF. 5to piso</v>
          </cell>
          <cell r="B4374">
            <v>3863</v>
          </cell>
          <cell r="C4374" t="str">
            <v>UNI</v>
          </cell>
          <cell r="D4374">
            <v>1112000</v>
          </cell>
          <cell r="E4374">
            <v>0</v>
          </cell>
          <cell r="F4374">
            <v>40121</v>
          </cell>
          <cell r="G4374">
            <v>800000</v>
          </cell>
          <cell r="H4374">
            <v>1.39</v>
          </cell>
          <cell r="I4374">
            <v>43465</v>
          </cell>
        </row>
        <row r="4375">
          <cell r="A4375" t="str">
            <v>INSTALACION PUNTO PPAL.MULTIF. 5to piso</v>
          </cell>
          <cell r="B4375">
            <v>3870</v>
          </cell>
          <cell r="C4375" t="str">
            <v>UNI</v>
          </cell>
          <cell r="D4375">
            <v>1112000</v>
          </cell>
          <cell r="E4375">
            <v>0</v>
          </cell>
          <cell r="F4375">
            <v>40121</v>
          </cell>
          <cell r="G4375">
            <v>800000</v>
          </cell>
          <cell r="H4375">
            <v>1.39</v>
          </cell>
          <cell r="I4375">
            <v>43465</v>
          </cell>
        </row>
        <row r="4376">
          <cell r="A4376" t="str">
            <v>INSTALACION PUNTO PPAL.MULTIF. 5to piso</v>
          </cell>
          <cell r="B4376">
            <v>3875</v>
          </cell>
          <cell r="C4376" t="str">
            <v>UNI</v>
          </cell>
          <cell r="D4376">
            <v>1112000</v>
          </cell>
          <cell r="E4376">
            <v>0</v>
          </cell>
          <cell r="F4376">
            <v>40121</v>
          </cell>
          <cell r="G4376">
            <v>800000</v>
          </cell>
          <cell r="H4376">
            <v>1.39</v>
          </cell>
          <cell r="I4376">
            <v>43465</v>
          </cell>
        </row>
        <row r="4377">
          <cell r="A4377" t="str">
            <v>INSTALACION PUNTO PPAL.MULTIF. 5to piso</v>
          </cell>
          <cell r="B4377">
            <v>3880</v>
          </cell>
          <cell r="C4377" t="str">
            <v>UNI</v>
          </cell>
          <cell r="D4377">
            <v>1112000</v>
          </cell>
          <cell r="E4377">
            <v>0</v>
          </cell>
          <cell r="F4377">
            <v>40121</v>
          </cell>
          <cell r="G4377">
            <v>800000</v>
          </cell>
          <cell r="H4377">
            <v>1.39</v>
          </cell>
          <cell r="I4377">
            <v>43465</v>
          </cell>
        </row>
        <row r="4378">
          <cell r="A4378" t="str">
            <v>INSTALACION PUNTO PPAL.MULTIF. 5to piso</v>
          </cell>
          <cell r="B4378">
            <v>3886</v>
          </cell>
          <cell r="C4378" t="str">
            <v>UNI</v>
          </cell>
          <cell r="D4378">
            <v>1112000</v>
          </cell>
          <cell r="E4378">
            <v>0</v>
          </cell>
          <cell r="F4378">
            <v>40121</v>
          </cell>
          <cell r="G4378">
            <v>800000</v>
          </cell>
          <cell r="H4378">
            <v>1.39</v>
          </cell>
          <cell r="I4378">
            <v>43465</v>
          </cell>
        </row>
        <row r="4379">
          <cell r="A4379" t="str">
            <v>INSTALACION PUNTO PPAL.MULTIF. 6to piso</v>
          </cell>
          <cell r="B4379">
            <v>3876</v>
          </cell>
          <cell r="C4379" t="str">
            <v>UNI</v>
          </cell>
          <cell r="D4379">
            <v>1181500</v>
          </cell>
          <cell r="E4379">
            <v>0</v>
          </cell>
          <cell r="F4379">
            <v>40121</v>
          </cell>
          <cell r="G4379">
            <v>850000</v>
          </cell>
          <cell r="H4379">
            <v>1.39</v>
          </cell>
          <cell r="I4379">
            <v>43465</v>
          </cell>
        </row>
        <row r="4380">
          <cell r="A4380" t="str">
            <v>INSTALACION PUNTO PPAL.MULTIF. 6to piso</v>
          </cell>
          <cell r="B4380">
            <v>3881</v>
          </cell>
          <cell r="C4380" t="str">
            <v>UNI</v>
          </cell>
          <cell r="D4380">
            <v>1181500</v>
          </cell>
          <cell r="E4380">
            <v>0</v>
          </cell>
          <cell r="F4380">
            <v>40121</v>
          </cell>
          <cell r="G4380">
            <v>850000</v>
          </cell>
          <cell r="H4380">
            <v>1.39</v>
          </cell>
          <cell r="I4380">
            <v>43465</v>
          </cell>
        </row>
        <row r="4381">
          <cell r="A4381" t="str">
            <v>INSTALACION PUNTO PPAL.MULTIF. 6to piso</v>
          </cell>
          <cell r="B4381">
            <v>3887</v>
          </cell>
          <cell r="C4381" t="str">
            <v>UNI</v>
          </cell>
          <cell r="D4381">
            <v>1181500</v>
          </cell>
          <cell r="E4381">
            <v>0</v>
          </cell>
          <cell r="F4381">
            <v>40121</v>
          </cell>
          <cell r="G4381">
            <v>850000</v>
          </cell>
          <cell r="H4381">
            <v>1.39</v>
          </cell>
          <cell r="I4381">
            <v>43465</v>
          </cell>
        </row>
        <row r="4382">
          <cell r="A4382" t="str">
            <v>INSTALACION PUNTO PPAL.MULTIF. 7to piso</v>
          </cell>
          <cell r="B4382">
            <v>3889</v>
          </cell>
          <cell r="C4382" t="str">
            <v>UNI</v>
          </cell>
          <cell r="D4382">
            <v>1181500</v>
          </cell>
          <cell r="E4382">
            <v>0</v>
          </cell>
          <cell r="F4382">
            <v>40121</v>
          </cell>
          <cell r="G4382">
            <v>850000</v>
          </cell>
          <cell r="H4382">
            <v>1.39</v>
          </cell>
          <cell r="I4382">
            <v>43465</v>
          </cell>
        </row>
        <row r="4383">
          <cell r="A4383" t="str">
            <v>INSTALACIÓN TAPAS SEMIESFERICAS</v>
          </cell>
          <cell r="B4383">
            <v>103725</v>
          </cell>
          <cell r="C4383" t="str">
            <v>UNI</v>
          </cell>
          <cell r="D4383">
            <v>8731</v>
          </cell>
          <cell r="E4383">
            <v>0</v>
          </cell>
          <cell r="F4383">
            <v>41059</v>
          </cell>
          <cell r="G4383">
            <v>6716</v>
          </cell>
          <cell r="H4383">
            <v>1.3</v>
          </cell>
          <cell r="I4383">
            <v>43465</v>
          </cell>
        </row>
        <row r="4384">
          <cell r="A4384" t="str">
            <v>INSTALACIONES HOSPITALARIAS</v>
          </cell>
          <cell r="B4384">
            <v>42</v>
          </cell>
          <cell r="C4384">
            <v>0</v>
          </cell>
          <cell r="D4384" t="e">
            <v>#DIV/0!</v>
          </cell>
          <cell r="E4384">
            <v>0</v>
          </cell>
          <cell r="F4384">
            <v>0</v>
          </cell>
          <cell r="G4384">
            <v>0</v>
          </cell>
          <cell r="H4384" t="e">
            <v>#DIV/0!</v>
          </cell>
          <cell r="I4384">
            <v>43465</v>
          </cell>
        </row>
        <row r="4385">
          <cell r="A4385" t="str">
            <v>INSTALACIONES PISCINAS -</v>
          </cell>
          <cell r="B4385">
            <v>100611</v>
          </cell>
          <cell r="C4385" t="str">
            <v>M2</v>
          </cell>
          <cell r="D4385">
            <v>2404623</v>
          </cell>
          <cell r="E4385">
            <v>0</v>
          </cell>
          <cell r="F4385">
            <v>39661</v>
          </cell>
          <cell r="G4385">
            <v>1635798</v>
          </cell>
          <cell r="H4385">
            <v>1.47</v>
          </cell>
          <cell r="I4385">
            <v>43465</v>
          </cell>
        </row>
        <row r="4386">
          <cell r="A4386" t="str">
            <v>INTERCAMBIADOR DE CALOR (CALDERA M</v>
          </cell>
          <cell r="B4386">
            <v>106128</v>
          </cell>
          <cell r="C4386" t="str">
            <v>UNI</v>
          </cell>
          <cell r="D4386">
            <v>11596074</v>
          </cell>
          <cell r="E4386">
            <v>0</v>
          </cell>
          <cell r="F4386">
            <v>42811</v>
          </cell>
          <cell r="G4386">
            <v>10638600</v>
          </cell>
          <cell r="H4386">
            <v>1.0900000000000001</v>
          </cell>
          <cell r="I4386">
            <v>43465</v>
          </cell>
        </row>
        <row r="4387">
          <cell r="A4387" t="str">
            <v>INTERCAMBIADOR DE CALOR JUNTA PLACA</v>
          </cell>
          <cell r="B4387">
            <v>106127</v>
          </cell>
          <cell r="C4387" t="str">
            <v>UNI</v>
          </cell>
          <cell r="D4387">
            <v>231035</v>
          </cell>
          <cell r="E4387">
            <v>0</v>
          </cell>
          <cell r="F4387">
            <v>42809</v>
          </cell>
          <cell r="G4387">
            <v>211959</v>
          </cell>
          <cell r="H4387">
            <v>1.0900000000000001</v>
          </cell>
          <cell r="I4387">
            <v>43465</v>
          </cell>
        </row>
        <row r="4388">
          <cell r="A4388" t="str">
            <v>INTERCAMBIADOR DE CALOR PLACA CANAL</v>
          </cell>
          <cell r="B4388">
            <v>106126</v>
          </cell>
          <cell r="C4388" t="str">
            <v>UNI</v>
          </cell>
          <cell r="D4388">
            <v>614717</v>
          </cell>
          <cell r="E4388">
            <v>0</v>
          </cell>
          <cell r="F4388">
            <v>42809</v>
          </cell>
          <cell r="G4388">
            <v>563961</v>
          </cell>
          <cell r="H4388">
            <v>1.0900000000000001</v>
          </cell>
          <cell r="I4388">
            <v>43465</v>
          </cell>
        </row>
        <row r="4389">
          <cell r="A4389" t="str">
            <v>INTERCAMBIADOR DE CALOR PLACA FINAL</v>
          </cell>
          <cell r="B4389">
            <v>106125</v>
          </cell>
          <cell r="C4389" t="str">
            <v>UNI</v>
          </cell>
          <cell r="D4389">
            <v>655974</v>
          </cell>
          <cell r="E4389">
            <v>0</v>
          </cell>
          <cell r="F4389">
            <v>42809</v>
          </cell>
          <cell r="G4389">
            <v>601811</v>
          </cell>
          <cell r="H4389">
            <v>1.0900000000000001</v>
          </cell>
          <cell r="I4389">
            <v>43465</v>
          </cell>
        </row>
        <row r="4390">
          <cell r="A4390" t="str">
            <v>INTERCAMBIADOR DE CALOR PLACA INICIAL</v>
          </cell>
          <cell r="B4390">
            <v>106124</v>
          </cell>
          <cell r="C4390" t="str">
            <v>UNI</v>
          </cell>
          <cell r="D4390">
            <v>849878</v>
          </cell>
          <cell r="E4390">
            <v>0</v>
          </cell>
          <cell r="F4390">
            <v>42809</v>
          </cell>
          <cell r="G4390">
            <v>779705</v>
          </cell>
          <cell r="H4390">
            <v>1.0900000000000001</v>
          </cell>
          <cell r="I4390">
            <v>43465</v>
          </cell>
        </row>
        <row r="4391">
          <cell r="A4391" t="str">
            <v>INTERNET ANCHO BANDA 300 kbps</v>
          </cell>
          <cell r="B4391">
            <v>9412</v>
          </cell>
          <cell r="C4391" t="str">
            <v>UNI</v>
          </cell>
          <cell r="D4391">
            <v>143504</v>
          </cell>
          <cell r="E4391" t="str">
            <v>1 PC</v>
          </cell>
          <cell r="F4391">
            <v>40026</v>
          </cell>
          <cell r="G4391">
            <v>103240</v>
          </cell>
          <cell r="H4391">
            <v>1.39</v>
          </cell>
          <cell r="I4391">
            <v>43465</v>
          </cell>
        </row>
        <row r="4392">
          <cell r="A4392" t="str">
            <v>INTERNET ANCHO BANDA 500 kbps</v>
          </cell>
          <cell r="B4392">
            <v>9413</v>
          </cell>
          <cell r="C4392" t="str">
            <v>UNI</v>
          </cell>
          <cell r="D4392">
            <v>254759</v>
          </cell>
          <cell r="E4392" t="str">
            <v>1 PC's</v>
          </cell>
          <cell r="F4392">
            <v>40026</v>
          </cell>
          <cell r="G4392">
            <v>183280</v>
          </cell>
          <cell r="H4392">
            <v>1.39</v>
          </cell>
          <cell r="I4392">
            <v>43465</v>
          </cell>
        </row>
        <row r="4393">
          <cell r="A4393" t="str">
            <v>INTERNET ANCHO BANDA 700 kbps + paquete</v>
          </cell>
          <cell r="B4393">
            <v>9411</v>
          </cell>
          <cell r="C4393" t="str">
            <v>UNI</v>
          </cell>
          <cell r="D4393">
            <v>124718</v>
          </cell>
          <cell r="E4393" t="str">
            <v>1 PC</v>
          </cell>
          <cell r="F4393">
            <v>39660</v>
          </cell>
          <cell r="G4393">
            <v>84842</v>
          </cell>
          <cell r="H4393">
            <v>1.47</v>
          </cell>
          <cell r="I4393">
            <v>43465</v>
          </cell>
        </row>
        <row r="4394">
          <cell r="A4394" t="str">
            <v>INTERNET CUOTA MENSUAL PC ADICIONAL</v>
          </cell>
          <cell r="B4394">
            <v>9410</v>
          </cell>
          <cell r="C4394" t="str">
            <v>UNI</v>
          </cell>
          <cell r="D4394">
            <v>51923</v>
          </cell>
          <cell r="E4394">
            <v>0</v>
          </cell>
          <cell r="F4394">
            <v>40492</v>
          </cell>
          <cell r="G4394">
            <v>37900</v>
          </cell>
          <cell r="H4394">
            <v>1.37</v>
          </cell>
          <cell r="I4394">
            <v>43465</v>
          </cell>
        </row>
        <row r="4395">
          <cell r="A4395" t="str">
            <v>InterrruptorTripolar250A(40Ka-240v)Regu175-25</v>
          </cell>
          <cell r="B4395">
            <v>106100</v>
          </cell>
          <cell r="C4395" t="str">
            <v>UNI</v>
          </cell>
          <cell r="D4395">
            <v>376159</v>
          </cell>
          <cell r="E4395">
            <v>0</v>
          </cell>
          <cell r="F4395">
            <v>42768</v>
          </cell>
          <cell r="G4395">
            <v>345100</v>
          </cell>
          <cell r="H4395">
            <v>1.0900000000000001</v>
          </cell>
          <cell r="I4395">
            <v>43465</v>
          </cell>
        </row>
        <row r="4396">
          <cell r="A4396" t="str">
            <v>InterrruptorTripolar630A(40Ka-240v)Regu400-60</v>
          </cell>
          <cell r="B4396">
            <v>106101</v>
          </cell>
          <cell r="C4396" t="str">
            <v>UNI</v>
          </cell>
          <cell r="D4396">
            <v>1427588</v>
          </cell>
          <cell r="E4396">
            <v>0</v>
          </cell>
          <cell r="F4396">
            <v>42768</v>
          </cell>
          <cell r="G4396">
            <v>1309714</v>
          </cell>
          <cell r="H4396">
            <v>1.0900000000000001</v>
          </cell>
          <cell r="I4396">
            <v>43465</v>
          </cell>
        </row>
        <row r="4397">
          <cell r="A4397" t="str">
            <v>Interrup 3x100 A protecc contactores existe</v>
          </cell>
          <cell r="B4397">
            <v>102290</v>
          </cell>
          <cell r="C4397" t="str">
            <v>UNI</v>
          </cell>
          <cell r="D4397">
            <v>567565</v>
          </cell>
          <cell r="E4397" t="str">
            <v>TWC-12M</v>
          </cell>
          <cell r="F4397">
            <v>40134</v>
          </cell>
          <cell r="G4397">
            <v>408320</v>
          </cell>
          <cell r="H4397">
            <v>1.39</v>
          </cell>
          <cell r="I4397">
            <v>43465</v>
          </cell>
        </row>
        <row r="4398">
          <cell r="A4398" t="str">
            <v>Interrup 3x225 A</v>
          </cell>
          <cell r="B4398">
            <v>102385</v>
          </cell>
          <cell r="C4398" t="str">
            <v>UNI</v>
          </cell>
          <cell r="D4398">
            <v>1313172</v>
          </cell>
          <cell r="E4398" t="str">
            <v>TWC-12M</v>
          </cell>
          <cell r="F4398">
            <v>40134</v>
          </cell>
          <cell r="G4398">
            <v>944728</v>
          </cell>
          <cell r="H4398">
            <v>1.39</v>
          </cell>
          <cell r="I4398">
            <v>43465</v>
          </cell>
        </row>
        <row r="4399">
          <cell r="A4399" t="str">
            <v>Interrup 3x50A</v>
          </cell>
          <cell r="B4399">
            <v>102386</v>
          </cell>
          <cell r="C4399" t="str">
            <v>UNI</v>
          </cell>
          <cell r="D4399">
            <v>228309</v>
          </cell>
          <cell r="E4399" t="str">
            <v>TWC-12M</v>
          </cell>
          <cell r="F4399">
            <v>40134</v>
          </cell>
          <cell r="G4399">
            <v>164251</v>
          </cell>
          <cell r="H4399">
            <v>1.39</v>
          </cell>
          <cell r="I4399">
            <v>43465</v>
          </cell>
        </row>
        <row r="4400">
          <cell r="A4400" t="str">
            <v>Interrup atornillable monopolar DSA-1020 1*20 A</v>
          </cell>
          <cell r="B4400">
            <v>101558</v>
          </cell>
          <cell r="C4400" t="str">
            <v>UNI</v>
          </cell>
          <cell r="D4400">
            <v>27493</v>
          </cell>
          <cell r="E4400" t="str">
            <v>TWC-12M</v>
          </cell>
          <cell r="F4400">
            <v>40436</v>
          </cell>
          <cell r="G4400">
            <v>20068</v>
          </cell>
          <cell r="H4400">
            <v>1.37</v>
          </cell>
          <cell r="I4400">
            <v>43465</v>
          </cell>
        </row>
        <row r="4401">
          <cell r="A4401" t="str">
            <v>Interrup protecc tripolar DPX-1250 1000A 625115</v>
          </cell>
          <cell r="B4401">
            <v>101551</v>
          </cell>
          <cell r="C4401" t="str">
            <v>UNI</v>
          </cell>
          <cell r="D4401">
            <v>11132136</v>
          </cell>
          <cell r="E4401" t="str">
            <v>TWC-12M</v>
          </cell>
          <cell r="F4401">
            <v>40436</v>
          </cell>
          <cell r="G4401">
            <v>8125647</v>
          </cell>
          <cell r="H4401">
            <v>1.37</v>
          </cell>
          <cell r="I4401">
            <v>43465</v>
          </cell>
        </row>
        <row r="4402">
          <cell r="A4402" t="str">
            <v>Interrup protecc tripolar DPX-U125 100A 527214</v>
          </cell>
          <cell r="B4402">
            <v>101552</v>
          </cell>
          <cell r="C4402" t="str">
            <v>UNI</v>
          </cell>
          <cell r="D4402">
            <v>194177</v>
          </cell>
          <cell r="E4402" t="str">
            <v>TWC-12M</v>
          </cell>
          <cell r="F4402">
            <v>40436</v>
          </cell>
          <cell r="G4402">
            <v>141735</v>
          </cell>
          <cell r="H4402">
            <v>1.37</v>
          </cell>
          <cell r="I4402">
            <v>43465</v>
          </cell>
        </row>
        <row r="4403">
          <cell r="A4403" t="str">
            <v>Interrup protecc tripolar DPX-U125 100A 527214</v>
          </cell>
          <cell r="B4403">
            <v>101555</v>
          </cell>
          <cell r="C4403" t="str">
            <v>UNI</v>
          </cell>
          <cell r="D4403">
            <v>194177</v>
          </cell>
          <cell r="E4403" t="str">
            <v>TWC-12M</v>
          </cell>
          <cell r="F4403">
            <v>40436</v>
          </cell>
          <cell r="G4403">
            <v>141735</v>
          </cell>
          <cell r="H4403">
            <v>1.37</v>
          </cell>
          <cell r="I4403">
            <v>43465</v>
          </cell>
        </row>
        <row r="4404">
          <cell r="A4404" t="str">
            <v>Interrup protecc tripolar DPX-U125 24A REF</v>
          </cell>
          <cell r="B4404">
            <v>101556</v>
          </cell>
          <cell r="C4404" t="str">
            <v>UNI</v>
          </cell>
          <cell r="D4404">
            <v>175504</v>
          </cell>
          <cell r="E4404" t="str">
            <v>TWC-12M</v>
          </cell>
          <cell r="F4404">
            <v>40437</v>
          </cell>
          <cell r="G4404">
            <v>128105</v>
          </cell>
          <cell r="H4404">
            <v>1.37</v>
          </cell>
          <cell r="I4404">
            <v>43465</v>
          </cell>
        </row>
        <row r="4405">
          <cell r="A4405" t="str">
            <v>Interrup protecc tripolar DPX-U125 40A 527212</v>
          </cell>
          <cell r="B4405">
            <v>101554</v>
          </cell>
          <cell r="C4405" t="str">
            <v>UNI</v>
          </cell>
          <cell r="D4405">
            <v>178066</v>
          </cell>
          <cell r="E4405" t="str">
            <v>TWC-12M</v>
          </cell>
          <cell r="F4405">
            <v>40177</v>
          </cell>
          <cell r="G4405">
            <v>128105</v>
          </cell>
          <cell r="H4405">
            <v>1.39</v>
          </cell>
          <cell r="I4405">
            <v>43465</v>
          </cell>
        </row>
        <row r="4406">
          <cell r="A4406" t="str">
            <v>Interrup protecc tripolar DPX-U125 63A 527213</v>
          </cell>
          <cell r="B4406">
            <v>101553</v>
          </cell>
          <cell r="C4406" t="str">
            <v>UNI</v>
          </cell>
          <cell r="D4406">
            <v>175504</v>
          </cell>
          <cell r="E4406" t="str">
            <v>TWC-12M</v>
          </cell>
          <cell r="F4406">
            <v>40437</v>
          </cell>
          <cell r="G4406">
            <v>128105</v>
          </cell>
          <cell r="H4406">
            <v>1.37</v>
          </cell>
          <cell r="I4406">
            <v>43465</v>
          </cell>
        </row>
        <row r="4407">
          <cell r="A4407" t="str">
            <v>Interrup protecc tripolar DPX-U160 160A REF</v>
          </cell>
          <cell r="B4407">
            <v>101557</v>
          </cell>
          <cell r="C4407" t="str">
            <v>UNI</v>
          </cell>
          <cell r="D4407">
            <v>950176</v>
          </cell>
          <cell r="E4407" t="str">
            <v>TWC-12M</v>
          </cell>
          <cell r="F4407">
            <v>40437</v>
          </cell>
          <cell r="G4407">
            <v>693559</v>
          </cell>
          <cell r="H4407">
            <v>1.37</v>
          </cell>
          <cell r="I4407">
            <v>43465</v>
          </cell>
        </row>
        <row r="4408">
          <cell r="A4408" t="str">
            <v>Interrup protecc tripolar DPX-U250ER 250A</v>
          </cell>
          <cell r="B4408">
            <v>101550</v>
          </cell>
          <cell r="C4408" t="str">
            <v>UNI</v>
          </cell>
          <cell r="D4408">
            <v>841005</v>
          </cell>
          <cell r="E4408" t="str">
            <v>TWC-12M</v>
          </cell>
          <cell r="F4408">
            <v>40437</v>
          </cell>
          <cell r="G4408">
            <v>613872</v>
          </cell>
          <cell r="H4408">
            <v>1.37</v>
          </cell>
          <cell r="I4408">
            <v>43465</v>
          </cell>
        </row>
        <row r="4409">
          <cell r="A4409" t="str">
            <v>INTERRUPTOR + TAPA Senc. Blc. DEKO L/NEX</v>
          </cell>
          <cell r="B4409">
            <v>1724</v>
          </cell>
          <cell r="C4409" t="str">
            <v>UNI</v>
          </cell>
          <cell r="D4409">
            <v>33355</v>
          </cell>
          <cell r="E4409" t="str">
            <v>DK1B+DKT2B</v>
          </cell>
          <cell r="F4409">
            <v>40437</v>
          </cell>
          <cell r="G4409">
            <v>24347</v>
          </cell>
          <cell r="H4409">
            <v>1.37</v>
          </cell>
          <cell r="I4409">
            <v>43465</v>
          </cell>
        </row>
        <row r="4410">
          <cell r="A4410" t="str">
            <v>INTERRUPTOR +TOMA POLO A TIERRA</v>
          </cell>
          <cell r="B4410">
            <v>3029</v>
          </cell>
          <cell r="C4410" t="str">
            <v>UNI</v>
          </cell>
          <cell r="D4410">
            <v>13777</v>
          </cell>
          <cell r="E4410" t="str">
            <v>1916N</v>
          </cell>
          <cell r="F4410">
            <v>40437</v>
          </cell>
          <cell r="G4410">
            <v>10056</v>
          </cell>
          <cell r="H4410">
            <v>1.37</v>
          </cell>
          <cell r="I4410">
            <v>43465</v>
          </cell>
        </row>
        <row r="4411">
          <cell r="A4411" t="str">
            <v>INTERRUPTOR 4 VIAS AVE</v>
          </cell>
          <cell r="B4411">
            <v>759</v>
          </cell>
          <cell r="C4411" t="str">
            <v>UNI</v>
          </cell>
          <cell r="D4411">
            <v>13018</v>
          </cell>
          <cell r="E4411" t="str">
            <v>604-31323</v>
          </cell>
          <cell r="F4411">
            <v>40437</v>
          </cell>
          <cell r="G4411">
            <v>9502</v>
          </cell>
          <cell r="H4411">
            <v>1.37</v>
          </cell>
          <cell r="I4411">
            <v>43465</v>
          </cell>
        </row>
        <row r="4412">
          <cell r="A4412" t="str">
            <v>INTERRUPTOR 4 VIAS BLANCO DEKO L/NEX</v>
          </cell>
          <cell r="B4412">
            <v>1747</v>
          </cell>
          <cell r="C4412" t="str">
            <v>UNI</v>
          </cell>
          <cell r="D4412">
            <v>59169</v>
          </cell>
          <cell r="E4412" t="str">
            <v>DK-2BV+DKT</v>
          </cell>
          <cell r="F4412">
            <v>40437</v>
          </cell>
          <cell r="G4412">
            <v>43189</v>
          </cell>
          <cell r="H4412">
            <v>1.37</v>
          </cell>
          <cell r="I4412">
            <v>43465</v>
          </cell>
        </row>
        <row r="4413">
          <cell r="A4413" t="str">
            <v>Interruptor Atornillable 1x30 A</v>
          </cell>
          <cell r="B4413">
            <v>101682</v>
          </cell>
          <cell r="C4413" t="str">
            <v>UNI</v>
          </cell>
          <cell r="D4413">
            <v>19457</v>
          </cell>
          <cell r="E4413" t="str">
            <v>TWC-12M</v>
          </cell>
          <cell r="F4413">
            <v>42837</v>
          </cell>
          <cell r="G4413">
            <v>17850</v>
          </cell>
          <cell r="H4413">
            <v>1.0900000000000001</v>
          </cell>
          <cell r="I4413">
            <v>43465</v>
          </cell>
        </row>
        <row r="4414">
          <cell r="A4414" t="str">
            <v>Interruptor atornillable de 3x15 A</v>
          </cell>
          <cell r="B4414">
            <v>101583</v>
          </cell>
          <cell r="C4414" t="str">
            <v>UNI</v>
          </cell>
          <cell r="D4414">
            <v>47880</v>
          </cell>
          <cell r="E4414" t="str">
            <v>TWC-12M</v>
          </cell>
          <cell r="F4414">
            <v>43185</v>
          </cell>
          <cell r="G4414">
            <v>45600</v>
          </cell>
          <cell r="H4414">
            <v>1.05</v>
          </cell>
          <cell r="I4414">
            <v>43465</v>
          </cell>
        </row>
        <row r="4415">
          <cell r="A4415" t="str">
            <v>Interruptor atornillable de 3x40 A</v>
          </cell>
          <cell r="B4415">
            <v>101584</v>
          </cell>
          <cell r="C4415" t="str">
            <v>UNI</v>
          </cell>
          <cell r="D4415">
            <v>82230</v>
          </cell>
          <cell r="E4415" t="str">
            <v>TWC-12M</v>
          </cell>
          <cell r="F4415">
            <v>40437</v>
          </cell>
          <cell r="G4415">
            <v>60022</v>
          </cell>
          <cell r="H4415">
            <v>1.37</v>
          </cell>
          <cell r="I4415">
            <v>43465</v>
          </cell>
        </row>
        <row r="4416">
          <cell r="A4416" t="str">
            <v>Interruptor atornillable de 3x50 A</v>
          </cell>
          <cell r="B4416">
            <v>101589</v>
          </cell>
          <cell r="C4416" t="str">
            <v>UNI</v>
          </cell>
          <cell r="D4416">
            <v>75237</v>
          </cell>
          <cell r="E4416" t="str">
            <v>TWC-12M</v>
          </cell>
          <cell r="F4416">
            <v>42837</v>
          </cell>
          <cell r="G4416">
            <v>69024.759999999995</v>
          </cell>
          <cell r="H4416">
            <v>1.0900000000000001</v>
          </cell>
          <cell r="I4416">
            <v>43465</v>
          </cell>
        </row>
        <row r="4417">
          <cell r="A4417" t="str">
            <v>INTERRUPTOR Bipolar LK Clas.C L/NEX</v>
          </cell>
          <cell r="B4417">
            <v>1733</v>
          </cell>
          <cell r="C4417" t="str">
            <v>UNI</v>
          </cell>
          <cell r="D4417">
            <v>14745</v>
          </cell>
          <cell r="E4417" t="str">
            <v>LX- 101C</v>
          </cell>
          <cell r="F4417">
            <v>40437</v>
          </cell>
          <cell r="G4417">
            <v>10763</v>
          </cell>
          <cell r="H4417">
            <v>1.37</v>
          </cell>
          <cell r="I4417">
            <v>43465</v>
          </cell>
        </row>
        <row r="4418">
          <cell r="A4418" t="str">
            <v>INTERRUPTOR CON TEMPORIZADOR</v>
          </cell>
          <cell r="B4418">
            <v>107407</v>
          </cell>
          <cell r="C4418" t="str">
            <v>UNI</v>
          </cell>
          <cell r="D4418">
            <v>367500</v>
          </cell>
          <cell r="E4418">
            <v>0</v>
          </cell>
          <cell r="F4418">
            <v>43298</v>
          </cell>
          <cell r="G4418">
            <v>350000</v>
          </cell>
          <cell r="H4418">
            <v>1.05</v>
          </cell>
          <cell r="I4418">
            <v>43465</v>
          </cell>
        </row>
        <row r="4419">
          <cell r="A4419" t="str">
            <v>INTERRUPTOR CONM DEKO L/NEX</v>
          </cell>
          <cell r="B4419">
            <v>3365</v>
          </cell>
          <cell r="C4419" t="str">
            <v>UNI</v>
          </cell>
          <cell r="D4419">
            <v>24330</v>
          </cell>
          <cell r="E4419" t="str">
            <v>DK-2B</v>
          </cell>
          <cell r="F4419">
            <v>40437</v>
          </cell>
          <cell r="G4419">
            <v>17759</v>
          </cell>
          <cell r="H4419">
            <v>1.37</v>
          </cell>
          <cell r="I4419">
            <v>43465</v>
          </cell>
        </row>
        <row r="4420">
          <cell r="A4420" t="str">
            <v>INTERRUPTOR CONM LUZ PIL VELA L/NEX</v>
          </cell>
          <cell r="B4420">
            <v>3352</v>
          </cell>
          <cell r="C4420" t="str">
            <v>UNI</v>
          </cell>
          <cell r="D4420">
            <v>18135</v>
          </cell>
          <cell r="E4420" t="str">
            <v>KR - 2BL</v>
          </cell>
          <cell r="F4420">
            <v>41074</v>
          </cell>
          <cell r="G4420">
            <v>13950</v>
          </cell>
          <cell r="H4420">
            <v>1.3</v>
          </cell>
          <cell r="I4420">
            <v>43465</v>
          </cell>
        </row>
        <row r="4421">
          <cell r="A4421" t="str">
            <v>INTERRUPTOR CONM SENC. LUZ PIL.+TAPA</v>
          </cell>
          <cell r="B4421">
            <v>2718</v>
          </cell>
          <cell r="C4421" t="str">
            <v>UNI</v>
          </cell>
          <cell r="D4421">
            <v>12692</v>
          </cell>
          <cell r="E4421">
            <v>0</v>
          </cell>
          <cell r="F4421">
            <v>43256</v>
          </cell>
          <cell r="G4421">
            <v>12088</v>
          </cell>
          <cell r="H4421">
            <v>1.05</v>
          </cell>
          <cell r="I4421">
            <v>43465</v>
          </cell>
        </row>
        <row r="4422">
          <cell r="A4422" t="str">
            <v>INTERRUPTOR CONM SENC. MAX. L/NEX</v>
          </cell>
          <cell r="B4422">
            <v>2618</v>
          </cell>
          <cell r="C4422" t="str">
            <v>UNI</v>
          </cell>
          <cell r="D4422">
            <v>26699</v>
          </cell>
          <cell r="E4422" t="str">
            <v>XMC2L+XMTI</v>
          </cell>
          <cell r="F4422">
            <v>40437</v>
          </cell>
          <cell r="G4422">
            <v>19488</v>
          </cell>
          <cell r="H4422">
            <v>1.37</v>
          </cell>
          <cell r="I4422">
            <v>43465</v>
          </cell>
        </row>
        <row r="4423">
          <cell r="A4423" t="str">
            <v>INTERRUPTOR CONM TRIPOLAR KORA L/NEX</v>
          </cell>
          <cell r="B4423">
            <v>3351</v>
          </cell>
          <cell r="C4423" t="str">
            <v>UNI</v>
          </cell>
          <cell r="D4423">
            <v>41896</v>
          </cell>
          <cell r="E4423" t="str">
            <v>KR320B</v>
          </cell>
          <cell r="F4423">
            <v>40177</v>
          </cell>
          <cell r="G4423">
            <v>30141</v>
          </cell>
          <cell r="H4423">
            <v>1.39</v>
          </cell>
          <cell r="I4423">
            <v>43465</v>
          </cell>
        </row>
        <row r="4424">
          <cell r="A4424" t="str">
            <v>INTERRUPTOR CONMUTABLE +TOMA</v>
          </cell>
          <cell r="B4424">
            <v>1620</v>
          </cell>
          <cell r="C4424" t="str">
            <v>UNI</v>
          </cell>
          <cell r="D4424">
            <v>16369</v>
          </cell>
          <cell r="E4424">
            <v>926</v>
          </cell>
          <cell r="F4424">
            <v>40437</v>
          </cell>
          <cell r="G4424">
            <v>11948</v>
          </cell>
          <cell r="H4424">
            <v>1.37</v>
          </cell>
          <cell r="I4424">
            <v>43465</v>
          </cell>
        </row>
        <row r="4425">
          <cell r="A4425" t="str">
            <v>INTERRUPTOR DE PASO MARFIL AVE</v>
          </cell>
          <cell r="B4425">
            <v>3019</v>
          </cell>
          <cell r="C4425" t="str">
            <v>UNI</v>
          </cell>
          <cell r="D4425">
            <v>3957</v>
          </cell>
          <cell r="E4425">
            <v>182</v>
          </cell>
          <cell r="F4425">
            <v>40437</v>
          </cell>
          <cell r="G4425">
            <v>2888</v>
          </cell>
          <cell r="H4425">
            <v>1.37</v>
          </cell>
          <cell r="I4425">
            <v>43465</v>
          </cell>
        </row>
        <row r="4426">
          <cell r="A4426" t="str">
            <v>Interruptor Diferencial 1X20A</v>
          </cell>
          <cell r="B4426">
            <v>105120</v>
          </cell>
          <cell r="C4426" t="str">
            <v>UNI</v>
          </cell>
          <cell r="D4426">
            <v>133350</v>
          </cell>
          <cell r="E4426">
            <v>0</v>
          </cell>
          <cell r="F4426">
            <v>41626</v>
          </cell>
          <cell r="G4426">
            <v>105000</v>
          </cell>
          <cell r="H4426">
            <v>1.27</v>
          </cell>
          <cell r="I4426">
            <v>43465</v>
          </cell>
        </row>
        <row r="4427">
          <cell r="A4427" t="str">
            <v>INTERRUPTOR DOBLE</v>
          </cell>
          <cell r="B4427">
            <v>761</v>
          </cell>
          <cell r="C4427" t="str">
            <v>UNI</v>
          </cell>
          <cell r="D4427">
            <v>4893</v>
          </cell>
          <cell r="E4427">
            <v>611</v>
          </cell>
          <cell r="F4427">
            <v>43172</v>
          </cell>
          <cell r="G4427">
            <v>4660</v>
          </cell>
          <cell r="H4427">
            <v>1.05</v>
          </cell>
          <cell r="I4427">
            <v>43465</v>
          </cell>
        </row>
        <row r="4428">
          <cell r="A4428" t="str">
            <v>INTERRUPTOR DOBLE 200 SOBREPARED AVE</v>
          </cell>
          <cell r="B4428">
            <v>3008</v>
          </cell>
          <cell r="C4428" t="str">
            <v>UNI</v>
          </cell>
          <cell r="D4428">
            <v>3966</v>
          </cell>
          <cell r="E4428">
            <v>211</v>
          </cell>
          <cell r="F4428">
            <v>40437</v>
          </cell>
          <cell r="G4428">
            <v>2895</v>
          </cell>
          <cell r="H4428">
            <v>1.37</v>
          </cell>
          <cell r="I4428">
            <v>43465</v>
          </cell>
        </row>
        <row r="4429">
          <cell r="A4429" t="str">
            <v>INTERRUPTOR DOBLE ABITARE LUZ PILOTO</v>
          </cell>
          <cell r="B4429">
            <v>3034</v>
          </cell>
          <cell r="C4429" t="str">
            <v>UNI</v>
          </cell>
          <cell r="D4429">
            <v>11755</v>
          </cell>
          <cell r="E4429" t="str">
            <v>911 LP</v>
          </cell>
          <cell r="F4429">
            <v>40451</v>
          </cell>
          <cell r="G4429">
            <v>8580</v>
          </cell>
          <cell r="H4429">
            <v>1.37</v>
          </cell>
          <cell r="I4429">
            <v>43465</v>
          </cell>
        </row>
        <row r="4430">
          <cell r="A4430" t="str">
            <v>INTERRUPTOR DOBLE CONM 600 AVE</v>
          </cell>
          <cell r="B4430">
            <v>762</v>
          </cell>
          <cell r="C4430" t="str">
            <v>UNI</v>
          </cell>
          <cell r="D4430">
            <v>9552</v>
          </cell>
          <cell r="E4430">
            <v>622</v>
          </cell>
          <cell r="F4430">
            <v>40437</v>
          </cell>
          <cell r="G4430">
            <v>6972</v>
          </cell>
          <cell r="H4430">
            <v>1.37</v>
          </cell>
          <cell r="I4430">
            <v>43465</v>
          </cell>
        </row>
        <row r="4431">
          <cell r="A4431" t="str">
            <v>INTERRUPTOR DOBLE CONM ABITARE AVE</v>
          </cell>
          <cell r="B4431">
            <v>3030</v>
          </cell>
          <cell r="C4431" t="str">
            <v>UNI</v>
          </cell>
          <cell r="D4431">
            <v>7262</v>
          </cell>
          <cell r="E4431">
            <v>9922</v>
          </cell>
          <cell r="F4431">
            <v>40437</v>
          </cell>
          <cell r="G4431">
            <v>5301</v>
          </cell>
          <cell r="H4431">
            <v>1.37</v>
          </cell>
          <cell r="I4431">
            <v>43465</v>
          </cell>
        </row>
        <row r="4432">
          <cell r="A4432" t="str">
            <v>INTERRUPTOR DOBLE CONM ABITARE LUZ</v>
          </cell>
          <cell r="B4432">
            <v>1761</v>
          </cell>
          <cell r="C4432" t="str">
            <v>UNI</v>
          </cell>
          <cell r="D4432">
            <v>21136</v>
          </cell>
          <cell r="E4432" t="str">
            <v>1922LP</v>
          </cell>
          <cell r="F4432">
            <v>40437</v>
          </cell>
          <cell r="G4432">
            <v>15428</v>
          </cell>
          <cell r="H4432">
            <v>1.37</v>
          </cell>
          <cell r="I4432">
            <v>43465</v>
          </cell>
        </row>
        <row r="4433">
          <cell r="A4433" t="str">
            <v>INTERRUPTOR DOBLE FOSF AVE</v>
          </cell>
          <cell r="B4433">
            <v>3026</v>
          </cell>
          <cell r="C4433" t="str">
            <v>UNI</v>
          </cell>
          <cell r="D4433">
            <v>8946</v>
          </cell>
          <cell r="E4433">
            <v>9911</v>
          </cell>
          <cell r="F4433">
            <v>40437</v>
          </cell>
          <cell r="G4433">
            <v>6530</v>
          </cell>
          <cell r="H4433">
            <v>1.37</v>
          </cell>
          <cell r="I4433">
            <v>43465</v>
          </cell>
        </row>
        <row r="4434">
          <cell r="A4434" t="str">
            <v>INTERRUPTOR DOBLE KORA L/NEX</v>
          </cell>
          <cell r="B4434">
            <v>3348</v>
          </cell>
          <cell r="C4434" t="str">
            <v>UNI</v>
          </cell>
          <cell r="D4434">
            <v>13650</v>
          </cell>
          <cell r="E4434">
            <v>0</v>
          </cell>
          <cell r="F4434">
            <v>43213</v>
          </cell>
          <cell r="G4434">
            <v>13000</v>
          </cell>
          <cell r="H4434">
            <v>1.05</v>
          </cell>
          <cell r="I4434">
            <v>43465</v>
          </cell>
        </row>
        <row r="4435">
          <cell r="A4435" t="str">
            <v>INTERRUPTOR DOBLE LUZ PIL.+TAPA MAX</v>
          </cell>
          <cell r="B4435">
            <v>2576</v>
          </cell>
          <cell r="C4435" t="str">
            <v>UNI</v>
          </cell>
          <cell r="D4435">
            <v>36127</v>
          </cell>
          <cell r="E4435">
            <v>0</v>
          </cell>
          <cell r="F4435">
            <v>40437</v>
          </cell>
          <cell r="G4435">
            <v>26370</v>
          </cell>
          <cell r="H4435">
            <v>1.37</v>
          </cell>
          <cell r="I4435">
            <v>43465</v>
          </cell>
        </row>
        <row r="4436">
          <cell r="A4436" t="str">
            <v>INTERRUPTOR DOBLE LUZ PILOTO</v>
          </cell>
          <cell r="B4436">
            <v>3349</v>
          </cell>
          <cell r="C4436" t="str">
            <v>UNI</v>
          </cell>
          <cell r="D4436">
            <v>13650</v>
          </cell>
          <cell r="E4436" t="str">
            <v>KR-1BDL</v>
          </cell>
          <cell r="F4436">
            <v>43213</v>
          </cell>
          <cell r="G4436">
            <v>13000</v>
          </cell>
          <cell r="H4436">
            <v>1.05</v>
          </cell>
          <cell r="I4436">
            <v>43465</v>
          </cell>
        </row>
        <row r="4437">
          <cell r="A4437" t="str">
            <v>INTERRUPTOR DOBLE LUZ PILOTO</v>
          </cell>
          <cell r="B4437">
            <v>103342</v>
          </cell>
          <cell r="C4437" t="str">
            <v>UNI</v>
          </cell>
          <cell r="D4437">
            <v>13650</v>
          </cell>
          <cell r="E4437">
            <v>0</v>
          </cell>
          <cell r="F4437">
            <v>43265</v>
          </cell>
          <cell r="G4437">
            <v>13000</v>
          </cell>
          <cell r="H4437">
            <v>1.05</v>
          </cell>
          <cell r="I4437">
            <v>43465</v>
          </cell>
        </row>
        <row r="4438">
          <cell r="A4438" t="str">
            <v>INTERRUPTOR DOBLE MAX L/NEX</v>
          </cell>
          <cell r="B4438">
            <v>2572</v>
          </cell>
          <cell r="C4438" t="str">
            <v>UNI</v>
          </cell>
          <cell r="D4438">
            <v>37912</v>
          </cell>
          <cell r="E4438" t="str">
            <v>KM101+XMT4B</v>
          </cell>
          <cell r="F4438">
            <v>40437</v>
          </cell>
          <cell r="G4438">
            <v>27673</v>
          </cell>
          <cell r="H4438">
            <v>1.37</v>
          </cell>
          <cell r="I4438">
            <v>43465</v>
          </cell>
        </row>
        <row r="4439">
          <cell r="A4439" t="str">
            <v>INTERRUPTOR DOBLE Pil. Clas. C L/NEX</v>
          </cell>
          <cell r="B4439">
            <v>1700</v>
          </cell>
          <cell r="C4439" t="str">
            <v>UNI</v>
          </cell>
          <cell r="D4439">
            <v>30140</v>
          </cell>
          <cell r="E4439" t="str">
            <v>LX-101CL</v>
          </cell>
          <cell r="F4439">
            <v>40437</v>
          </cell>
          <cell r="G4439">
            <v>22000</v>
          </cell>
          <cell r="H4439">
            <v>1.37</v>
          </cell>
          <cell r="I4439">
            <v>43465</v>
          </cell>
        </row>
        <row r="4440">
          <cell r="A4440" t="str">
            <v>INTERRUPTOR ELEC KORA</v>
          </cell>
          <cell r="B4440">
            <v>3350</v>
          </cell>
          <cell r="C4440" t="str">
            <v>UNI</v>
          </cell>
          <cell r="D4440">
            <v>99720</v>
          </cell>
          <cell r="E4440" t="str">
            <v>KR-1BTL</v>
          </cell>
          <cell r="F4440">
            <v>40437</v>
          </cell>
          <cell r="G4440">
            <v>72788</v>
          </cell>
          <cell r="H4440">
            <v>1.37</v>
          </cell>
          <cell r="I4440">
            <v>43465</v>
          </cell>
        </row>
        <row r="4441">
          <cell r="A4441" t="str">
            <v>INTERRUPTOR ELEC L/NEX</v>
          </cell>
          <cell r="B4441">
            <v>2581</v>
          </cell>
          <cell r="C4441" t="str">
            <v>UNI</v>
          </cell>
          <cell r="D4441">
            <v>86625</v>
          </cell>
          <cell r="E4441" t="str">
            <v>XMC-7DL</v>
          </cell>
          <cell r="F4441">
            <v>40437</v>
          </cell>
          <cell r="G4441">
            <v>63230</v>
          </cell>
          <cell r="H4441">
            <v>1.37</v>
          </cell>
          <cell r="I4441">
            <v>43465</v>
          </cell>
        </row>
        <row r="4442">
          <cell r="A4442" t="str">
            <v>Interruptor Industrial 3x70 A</v>
          </cell>
          <cell r="B4442">
            <v>101680</v>
          </cell>
          <cell r="C4442" t="str">
            <v>UNI</v>
          </cell>
          <cell r="D4442">
            <v>134898</v>
          </cell>
          <cell r="E4442" t="str">
            <v>TWC-12M</v>
          </cell>
          <cell r="F4442">
            <v>42837</v>
          </cell>
          <cell r="G4442">
            <v>123760</v>
          </cell>
          <cell r="H4442">
            <v>1.0900000000000001</v>
          </cell>
          <cell r="I4442">
            <v>43465</v>
          </cell>
        </row>
        <row r="4443">
          <cell r="A4443" t="str">
            <v>INTERRUPTOR LP.+TOMA POLO A TIERRA</v>
          </cell>
          <cell r="B4443">
            <v>3038</v>
          </cell>
          <cell r="C4443" t="str">
            <v>UNI</v>
          </cell>
          <cell r="D4443">
            <v>15924</v>
          </cell>
          <cell r="E4443" t="str">
            <v>1916-NLP</v>
          </cell>
          <cell r="F4443">
            <v>40436</v>
          </cell>
          <cell r="G4443">
            <v>11623</v>
          </cell>
          <cell r="H4443">
            <v>1.37</v>
          </cell>
          <cell r="I4443">
            <v>43465</v>
          </cell>
        </row>
        <row r="4444">
          <cell r="A4444" t="str">
            <v>Interruptor perilla para tablero electrico</v>
          </cell>
          <cell r="B4444">
            <v>104059</v>
          </cell>
          <cell r="C4444" t="str">
            <v>UNI</v>
          </cell>
          <cell r="D4444">
            <v>20100</v>
          </cell>
          <cell r="E4444">
            <v>0</v>
          </cell>
          <cell r="F4444">
            <v>40666</v>
          </cell>
          <cell r="G4444">
            <v>15000</v>
          </cell>
          <cell r="H4444">
            <v>1.34</v>
          </cell>
          <cell r="I4444">
            <v>43465</v>
          </cell>
        </row>
        <row r="4445">
          <cell r="A4445" t="str">
            <v>Interruptor regulable 500/630A</v>
          </cell>
          <cell r="B4445">
            <v>102288</v>
          </cell>
          <cell r="C4445" t="str">
            <v>UNI</v>
          </cell>
          <cell r="D4445">
            <v>2214440</v>
          </cell>
          <cell r="E4445" t="str">
            <v>TWC-12M</v>
          </cell>
          <cell r="F4445">
            <v>42607</v>
          </cell>
          <cell r="G4445">
            <v>1925600</v>
          </cell>
          <cell r="H4445">
            <v>1.1499999999999999</v>
          </cell>
          <cell r="I4445">
            <v>43465</v>
          </cell>
        </row>
        <row r="4446">
          <cell r="A4446" t="str">
            <v>INTERRUPTOR SENC +Int.Conmutable MARFIL</v>
          </cell>
          <cell r="B4446">
            <v>780</v>
          </cell>
          <cell r="C4446" t="str">
            <v>UNI</v>
          </cell>
          <cell r="D4446">
            <v>9885</v>
          </cell>
          <cell r="E4446">
            <v>912</v>
          </cell>
          <cell r="F4446">
            <v>40436</v>
          </cell>
          <cell r="G4446">
            <v>7215</v>
          </cell>
          <cell r="H4446">
            <v>1.37</v>
          </cell>
          <cell r="I4446">
            <v>43465</v>
          </cell>
        </row>
        <row r="4447">
          <cell r="A4447" t="str">
            <v>INTERRUPTOR SENC +TOMA AMERIC. AVE</v>
          </cell>
          <cell r="B4447">
            <v>760</v>
          </cell>
          <cell r="C4447" t="str">
            <v>UNI</v>
          </cell>
          <cell r="D4447">
            <v>9837</v>
          </cell>
          <cell r="E4447">
            <v>616</v>
          </cell>
          <cell r="F4447">
            <v>40436</v>
          </cell>
          <cell r="G4447">
            <v>7180</v>
          </cell>
          <cell r="H4447">
            <v>1.37</v>
          </cell>
          <cell r="I4447">
            <v>43465</v>
          </cell>
        </row>
        <row r="4448">
          <cell r="A4448" t="str">
            <v>INTERRUPTOR SENC +TOMA AMERIC.ABITARE</v>
          </cell>
          <cell r="B4448">
            <v>3009</v>
          </cell>
          <cell r="C4448" t="str">
            <v>UNI</v>
          </cell>
          <cell r="D4448">
            <v>8931</v>
          </cell>
          <cell r="E4448">
            <v>916</v>
          </cell>
          <cell r="F4448">
            <v>40436</v>
          </cell>
          <cell r="G4448">
            <v>6519</v>
          </cell>
          <cell r="H4448">
            <v>1.37</v>
          </cell>
          <cell r="I4448">
            <v>43465</v>
          </cell>
        </row>
        <row r="4449">
          <cell r="A4449" t="str">
            <v>INTERRUPTOR SENC +TOMA AMERIC.ABITARE</v>
          </cell>
          <cell r="B4449">
            <v>3037</v>
          </cell>
          <cell r="C4449" t="str">
            <v>UNI</v>
          </cell>
          <cell r="D4449">
            <v>15336</v>
          </cell>
          <cell r="E4449" t="str">
            <v>916-LP</v>
          </cell>
          <cell r="F4449">
            <v>40436</v>
          </cell>
          <cell r="G4449">
            <v>11194</v>
          </cell>
          <cell r="H4449">
            <v>1.37</v>
          </cell>
          <cell r="I4449">
            <v>43465</v>
          </cell>
        </row>
        <row r="4450">
          <cell r="A4450" t="str">
            <v>INTERRUPTOR SENC 200 SOBREPARED AVE</v>
          </cell>
          <cell r="B4450">
            <v>3002</v>
          </cell>
          <cell r="C4450" t="str">
            <v>UNI</v>
          </cell>
          <cell r="D4450">
            <v>2192</v>
          </cell>
          <cell r="E4450">
            <v>201</v>
          </cell>
          <cell r="F4450">
            <v>40436</v>
          </cell>
          <cell r="G4450">
            <v>1600</v>
          </cell>
          <cell r="H4450">
            <v>1.37</v>
          </cell>
          <cell r="I4450">
            <v>43465</v>
          </cell>
        </row>
        <row r="4451">
          <cell r="A4451" t="str">
            <v>INTERRUPTOR SENC 400 AVE/GALICA</v>
          </cell>
          <cell r="B4451">
            <v>765</v>
          </cell>
          <cell r="C4451" t="str">
            <v>UNI</v>
          </cell>
          <cell r="D4451">
            <v>3465</v>
          </cell>
          <cell r="E4451">
            <v>401</v>
          </cell>
          <cell r="F4451">
            <v>43440</v>
          </cell>
          <cell r="G4451">
            <v>3300</v>
          </cell>
          <cell r="H4451">
            <v>1.05</v>
          </cell>
          <cell r="I4451">
            <v>43465</v>
          </cell>
        </row>
        <row r="4452">
          <cell r="A4452" t="str">
            <v>INTERRUPTOR SENC 600 AVE</v>
          </cell>
          <cell r="B4452">
            <v>766</v>
          </cell>
          <cell r="C4452" t="str">
            <v>UNI</v>
          </cell>
          <cell r="D4452">
            <v>4110</v>
          </cell>
          <cell r="E4452">
            <v>601</v>
          </cell>
          <cell r="F4452">
            <v>40451</v>
          </cell>
          <cell r="G4452">
            <v>3000</v>
          </cell>
          <cell r="H4452">
            <v>1.37</v>
          </cell>
          <cell r="I4452">
            <v>43465</v>
          </cell>
        </row>
        <row r="4453">
          <cell r="A4453" t="str">
            <v>INTERRUPTOR SENC ABITARE AVE</v>
          </cell>
          <cell r="B4453">
            <v>3020</v>
          </cell>
          <cell r="C4453" t="str">
            <v>UNI</v>
          </cell>
          <cell r="D4453">
            <v>5413</v>
          </cell>
          <cell r="E4453">
            <v>9901</v>
          </cell>
          <cell r="F4453">
            <v>40436</v>
          </cell>
          <cell r="G4453">
            <v>3951</v>
          </cell>
          <cell r="H4453">
            <v>1.37</v>
          </cell>
          <cell r="I4453">
            <v>43465</v>
          </cell>
        </row>
        <row r="4454">
          <cell r="A4454" t="str">
            <v>INTERRUPTOR SENC Clas.C L/NEX</v>
          </cell>
          <cell r="B4454">
            <v>2998</v>
          </cell>
          <cell r="C4454" t="str">
            <v>UNI</v>
          </cell>
          <cell r="D4454">
            <v>10648</v>
          </cell>
          <cell r="E4454" t="str">
            <v>LX-010C</v>
          </cell>
          <cell r="F4454">
            <v>40436</v>
          </cell>
          <cell r="G4454">
            <v>7772</v>
          </cell>
          <cell r="H4454">
            <v>1.37</v>
          </cell>
          <cell r="I4454">
            <v>43465</v>
          </cell>
        </row>
        <row r="4455">
          <cell r="A4455" t="str">
            <v>INTERRUPTOR SENC CON LUZ PILOTO</v>
          </cell>
          <cell r="B4455">
            <v>3213</v>
          </cell>
          <cell r="C4455" t="str">
            <v>UNI</v>
          </cell>
          <cell r="D4455">
            <v>7173</v>
          </cell>
          <cell r="E4455" t="str">
            <v>1001-LP</v>
          </cell>
          <cell r="F4455">
            <v>40436</v>
          </cell>
          <cell r="G4455">
            <v>5236</v>
          </cell>
          <cell r="H4455">
            <v>1.37</v>
          </cell>
          <cell r="I4455">
            <v>43465</v>
          </cell>
        </row>
        <row r="4456">
          <cell r="A4456" t="str">
            <v>INTERRUPTOR SENC CONMUTABLE 600 AVE</v>
          </cell>
          <cell r="B4456">
            <v>764</v>
          </cell>
          <cell r="C4456" t="str">
            <v>UNI</v>
          </cell>
          <cell r="D4456">
            <v>6346</v>
          </cell>
          <cell r="E4456">
            <v>602</v>
          </cell>
          <cell r="F4456">
            <v>40436</v>
          </cell>
          <cell r="G4456">
            <v>4632</v>
          </cell>
          <cell r="H4456">
            <v>1.37</v>
          </cell>
          <cell r="I4456">
            <v>43465</v>
          </cell>
        </row>
        <row r="4457">
          <cell r="A4457" t="str">
            <v>INTERRUPTOR SENC CONMUTABLE ABITARE</v>
          </cell>
          <cell r="B4457">
            <v>298</v>
          </cell>
          <cell r="C4457" t="str">
            <v>UNI</v>
          </cell>
          <cell r="D4457">
            <v>7102</v>
          </cell>
          <cell r="E4457" t="str">
            <v>1902-LP</v>
          </cell>
          <cell r="F4457">
            <v>40798</v>
          </cell>
          <cell r="G4457">
            <v>5300</v>
          </cell>
          <cell r="H4457">
            <v>1.34</v>
          </cell>
          <cell r="I4457">
            <v>43465</v>
          </cell>
        </row>
        <row r="4458">
          <cell r="A4458" t="str">
            <v>INTERRUPTOR SENC CONMUTABLE FOSF AVE</v>
          </cell>
          <cell r="B4458">
            <v>3021</v>
          </cell>
          <cell r="C4458" t="str">
            <v>UNI</v>
          </cell>
          <cell r="D4458">
            <v>5931</v>
          </cell>
          <cell r="E4458">
            <v>9902</v>
          </cell>
          <cell r="F4458">
            <v>40436</v>
          </cell>
          <cell r="G4458">
            <v>4329</v>
          </cell>
          <cell r="H4458">
            <v>1.37</v>
          </cell>
          <cell r="I4458">
            <v>43465</v>
          </cell>
        </row>
        <row r="4459">
          <cell r="A4459" t="str">
            <v>INTERRUPTOR SENC CONMUTABLE VOLARE</v>
          </cell>
          <cell r="B4459">
            <v>3202</v>
          </cell>
          <cell r="C4459" t="str">
            <v>UNI</v>
          </cell>
          <cell r="D4459">
            <v>5724</v>
          </cell>
          <cell r="E4459">
            <v>1002</v>
          </cell>
          <cell r="F4459">
            <v>40437</v>
          </cell>
          <cell r="G4459">
            <v>4178</v>
          </cell>
          <cell r="H4459">
            <v>1.37</v>
          </cell>
          <cell r="I4459">
            <v>43465</v>
          </cell>
        </row>
        <row r="4460">
          <cell r="A4460" t="str">
            <v>INTERRUPTOR SENC KORA L/NEX</v>
          </cell>
          <cell r="B4460">
            <v>3346</v>
          </cell>
          <cell r="C4460" t="str">
            <v>UNI</v>
          </cell>
          <cell r="D4460">
            <v>12698</v>
          </cell>
          <cell r="E4460" t="str">
            <v>KR010B</v>
          </cell>
          <cell r="F4460">
            <v>43213</v>
          </cell>
          <cell r="G4460">
            <v>12093</v>
          </cell>
          <cell r="H4460">
            <v>1.05</v>
          </cell>
          <cell r="I4460">
            <v>43465</v>
          </cell>
        </row>
        <row r="4461">
          <cell r="A4461" t="str">
            <v>INTERRUPTOR SENC LUZ PIL KORA L/NEX</v>
          </cell>
          <cell r="B4461">
            <v>3347</v>
          </cell>
          <cell r="C4461" t="str">
            <v>UNI</v>
          </cell>
          <cell r="D4461">
            <v>15415</v>
          </cell>
          <cell r="E4461" t="str">
            <v>KR-1BL</v>
          </cell>
          <cell r="F4461">
            <v>40437</v>
          </cell>
          <cell r="G4461">
            <v>11252</v>
          </cell>
          <cell r="H4461">
            <v>1.37</v>
          </cell>
          <cell r="I4461">
            <v>43465</v>
          </cell>
        </row>
        <row r="4462">
          <cell r="A4462" t="str">
            <v>INTERRUPTOR SENC LUZ PIL.+TAPA DEKO</v>
          </cell>
          <cell r="B4462">
            <v>1677</v>
          </cell>
          <cell r="C4462" t="str">
            <v>UNI</v>
          </cell>
          <cell r="D4462">
            <v>32236</v>
          </cell>
          <cell r="E4462" t="str">
            <v>DK-1BL+DKT</v>
          </cell>
          <cell r="F4462">
            <v>40437</v>
          </cell>
          <cell r="G4462">
            <v>23530</v>
          </cell>
          <cell r="H4462">
            <v>1.37</v>
          </cell>
          <cell r="I4462">
            <v>43465</v>
          </cell>
        </row>
        <row r="4463">
          <cell r="A4463" t="str">
            <v>INTERRUPTOR SENC LUZ PIL+TAPA. MAX.</v>
          </cell>
          <cell r="B4463">
            <v>2380</v>
          </cell>
          <cell r="C4463" t="str">
            <v>UNI</v>
          </cell>
          <cell r="D4463">
            <v>28722</v>
          </cell>
          <cell r="E4463" t="str">
            <v>KR</v>
          </cell>
          <cell r="F4463">
            <v>40436</v>
          </cell>
          <cell r="G4463">
            <v>20965</v>
          </cell>
          <cell r="H4463">
            <v>1.37</v>
          </cell>
          <cell r="I4463">
            <v>43465</v>
          </cell>
        </row>
        <row r="4464">
          <cell r="A4464" t="str">
            <v>INTERRUPTOR SENC MARFIL LUZ PIL. AVE</v>
          </cell>
          <cell r="B4464">
            <v>3032</v>
          </cell>
          <cell r="C4464" t="str">
            <v>UNI</v>
          </cell>
          <cell r="D4464">
            <v>6740</v>
          </cell>
          <cell r="E4464" t="str">
            <v>901-LP</v>
          </cell>
          <cell r="F4464">
            <v>40437</v>
          </cell>
          <cell r="G4464">
            <v>4920</v>
          </cell>
          <cell r="H4464">
            <v>1.37</v>
          </cell>
          <cell r="I4464">
            <v>43465</v>
          </cell>
        </row>
        <row r="4465">
          <cell r="A4465" t="str">
            <v>INTERRUPTOR SENC Pil.Clas.C L/NEX</v>
          </cell>
          <cell r="B4465">
            <v>1643</v>
          </cell>
          <cell r="C4465" t="str">
            <v>UNI</v>
          </cell>
          <cell r="D4465">
            <v>18742</v>
          </cell>
          <cell r="E4465" t="str">
            <v>LX-010CL</v>
          </cell>
          <cell r="F4465">
            <v>40437</v>
          </cell>
          <cell r="G4465">
            <v>13680</v>
          </cell>
          <cell r="H4465">
            <v>1.37</v>
          </cell>
          <cell r="I4465">
            <v>43465</v>
          </cell>
        </row>
        <row r="4466">
          <cell r="A4466" t="str">
            <v>INTERRUPTOR SENC+TOMA AMERIC. 200</v>
          </cell>
          <cell r="B4466">
            <v>3028</v>
          </cell>
          <cell r="C4466" t="str">
            <v>UNI</v>
          </cell>
          <cell r="D4466">
            <v>4672</v>
          </cell>
          <cell r="E4466">
            <v>216</v>
          </cell>
          <cell r="F4466">
            <v>40437</v>
          </cell>
          <cell r="G4466">
            <v>3410</v>
          </cell>
          <cell r="H4466">
            <v>1.37</v>
          </cell>
          <cell r="I4466">
            <v>43465</v>
          </cell>
        </row>
        <row r="4467">
          <cell r="A4467" t="str">
            <v>INTERRUPTOR SENC+TOMA AMERIC. VOLARE</v>
          </cell>
          <cell r="B4467">
            <v>3201</v>
          </cell>
          <cell r="C4467" t="str">
            <v>UNI</v>
          </cell>
          <cell r="D4467">
            <v>14922</v>
          </cell>
          <cell r="E4467">
            <v>1716</v>
          </cell>
          <cell r="F4467">
            <v>40437</v>
          </cell>
          <cell r="G4467">
            <v>10892</v>
          </cell>
          <cell r="H4467">
            <v>1.37</v>
          </cell>
          <cell r="I4467">
            <v>43465</v>
          </cell>
        </row>
        <row r="4468">
          <cell r="A4468" t="str">
            <v>INTERRUPTOR SENCILLO +TAPA</v>
          </cell>
          <cell r="B4468">
            <v>1693</v>
          </cell>
          <cell r="C4468" t="str">
            <v>UNI</v>
          </cell>
          <cell r="D4468">
            <v>3035</v>
          </cell>
          <cell r="E4468" t="str">
            <v>KM010+XMP</v>
          </cell>
          <cell r="F4468">
            <v>43172</v>
          </cell>
          <cell r="G4468">
            <v>2890</v>
          </cell>
          <cell r="H4468">
            <v>1.05</v>
          </cell>
          <cell r="I4468">
            <v>43465</v>
          </cell>
        </row>
        <row r="4469">
          <cell r="A4469" t="str">
            <v>INTERRUPTOR SENCILLO CONMUTABLE</v>
          </cell>
          <cell r="B4469">
            <v>104705</v>
          </cell>
          <cell r="C4469" t="str">
            <v>UNI</v>
          </cell>
          <cell r="D4469">
            <v>3893</v>
          </cell>
          <cell r="E4469">
            <v>0</v>
          </cell>
          <cell r="F4469">
            <v>43174</v>
          </cell>
          <cell r="G4469">
            <v>3708</v>
          </cell>
          <cell r="H4469">
            <v>1.05</v>
          </cell>
          <cell r="I4469">
            <v>43465</v>
          </cell>
        </row>
        <row r="4470">
          <cell r="A4470" t="str">
            <v>INTERRUPTOR SENCILLO KORA LUMINEX</v>
          </cell>
          <cell r="B4470">
            <v>103431</v>
          </cell>
          <cell r="C4470" t="str">
            <v>UNI</v>
          </cell>
          <cell r="D4470">
            <v>17125</v>
          </cell>
          <cell r="E4470">
            <v>0</v>
          </cell>
          <cell r="F4470">
            <v>40474</v>
          </cell>
          <cell r="G4470">
            <v>12500</v>
          </cell>
          <cell r="H4470">
            <v>1.37</v>
          </cell>
          <cell r="I4470">
            <v>43465</v>
          </cell>
        </row>
        <row r="4471">
          <cell r="A4471" t="str">
            <v>INTERRUPTOR SENCILLO LUZ PILOTO</v>
          </cell>
          <cell r="B4471">
            <v>103341</v>
          </cell>
          <cell r="C4471" t="str">
            <v>UNI</v>
          </cell>
          <cell r="D4471">
            <v>12698</v>
          </cell>
          <cell r="E4471">
            <v>0</v>
          </cell>
          <cell r="F4471">
            <v>43210</v>
          </cell>
          <cell r="G4471">
            <v>12093</v>
          </cell>
          <cell r="H4471">
            <v>1.05</v>
          </cell>
          <cell r="I4471">
            <v>43465</v>
          </cell>
        </row>
        <row r="4472">
          <cell r="A4472" t="str">
            <v>INTERRUPTOR TEMP. DE TOQUE+TAPA L/NEX</v>
          </cell>
          <cell r="B4472">
            <v>1703</v>
          </cell>
          <cell r="C4472" t="str">
            <v>UNI</v>
          </cell>
          <cell r="D4472">
            <v>139740</v>
          </cell>
          <cell r="E4472" t="str">
            <v>DK1TBL+DKT</v>
          </cell>
          <cell r="F4472">
            <v>40437</v>
          </cell>
          <cell r="G4472">
            <v>102000</v>
          </cell>
          <cell r="H4472">
            <v>1.37</v>
          </cell>
          <cell r="I4472">
            <v>43465</v>
          </cell>
        </row>
        <row r="4473">
          <cell r="A4473" t="str">
            <v>INTERRUPTOR TIPO RIEL MONOP(1X20AMP)</v>
          </cell>
          <cell r="B4473">
            <v>104436</v>
          </cell>
          <cell r="C4473" t="str">
            <v>UNI</v>
          </cell>
          <cell r="D4473">
            <v>10205</v>
          </cell>
          <cell r="E4473">
            <v>0</v>
          </cell>
          <cell r="F4473">
            <v>41120</v>
          </cell>
          <cell r="G4473">
            <v>7850</v>
          </cell>
          <cell r="H4473">
            <v>1.3</v>
          </cell>
          <cell r="I4473">
            <v>43465</v>
          </cell>
        </row>
        <row r="4474">
          <cell r="A4474" t="str">
            <v>INTERRUPTOR TRIPLE 600 AVE</v>
          </cell>
          <cell r="B4474">
            <v>767</v>
          </cell>
          <cell r="C4474" t="str">
            <v>UNI</v>
          </cell>
          <cell r="D4474">
            <v>10234</v>
          </cell>
          <cell r="E4474">
            <v>613</v>
          </cell>
          <cell r="F4474">
            <v>40437</v>
          </cell>
          <cell r="G4474">
            <v>7470</v>
          </cell>
          <cell r="H4474">
            <v>1.37</v>
          </cell>
          <cell r="I4474">
            <v>43465</v>
          </cell>
        </row>
        <row r="4475">
          <cell r="A4475" t="str">
            <v>INTERRUPTOR TRIPLE FOSF AVE</v>
          </cell>
          <cell r="B4475">
            <v>3027</v>
          </cell>
          <cell r="C4475" t="str">
            <v>UNI</v>
          </cell>
          <cell r="D4475">
            <v>12522</v>
          </cell>
          <cell r="E4475">
            <v>9913</v>
          </cell>
          <cell r="F4475">
            <v>40437</v>
          </cell>
          <cell r="G4475">
            <v>9140</v>
          </cell>
          <cell r="H4475">
            <v>1.37</v>
          </cell>
          <cell r="I4475">
            <v>43465</v>
          </cell>
        </row>
        <row r="4476">
          <cell r="A4476" t="str">
            <v>interruptor triple incluye tapa</v>
          </cell>
          <cell r="B4476">
            <v>103865</v>
          </cell>
          <cell r="C4476" t="str">
            <v>UNI</v>
          </cell>
          <cell r="D4476">
            <v>13508</v>
          </cell>
          <cell r="E4476">
            <v>0</v>
          </cell>
          <cell r="F4476">
            <v>43256</v>
          </cell>
          <cell r="G4476">
            <v>12865</v>
          </cell>
          <cell r="H4476">
            <v>1.05</v>
          </cell>
          <cell r="I4476">
            <v>43465</v>
          </cell>
        </row>
        <row r="4477">
          <cell r="A4477" t="str">
            <v>INTERRUPTOR TRIPLE MARFIL LUZ PILOTO</v>
          </cell>
          <cell r="B4477">
            <v>3036</v>
          </cell>
          <cell r="C4477" t="str">
            <v>UNI</v>
          </cell>
          <cell r="D4477">
            <v>22053</v>
          </cell>
          <cell r="E4477" t="str">
            <v>913 LP</v>
          </cell>
          <cell r="F4477">
            <v>40437</v>
          </cell>
          <cell r="G4477">
            <v>16097</v>
          </cell>
          <cell r="H4477">
            <v>1.37</v>
          </cell>
          <cell r="I4477">
            <v>43465</v>
          </cell>
        </row>
        <row r="4478">
          <cell r="A4478" t="str">
            <v>INTERRUPTOR Triple Pil.Clas.C L/NEX</v>
          </cell>
          <cell r="B4478">
            <v>1701</v>
          </cell>
          <cell r="C4478" t="str">
            <v>UNI</v>
          </cell>
          <cell r="D4478">
            <v>15783</v>
          </cell>
          <cell r="E4478" t="str">
            <v>LX-111CL</v>
          </cell>
          <cell r="F4478">
            <v>43325</v>
          </cell>
          <cell r="G4478">
            <v>15031</v>
          </cell>
          <cell r="H4478">
            <v>1.05</v>
          </cell>
          <cell r="I4478">
            <v>43465</v>
          </cell>
        </row>
        <row r="4479">
          <cell r="A4479" t="str">
            <v>Interruptor tripolar de 50Amp-industrial</v>
          </cell>
          <cell r="B4479">
            <v>106187</v>
          </cell>
          <cell r="C4479" t="str">
            <v>UNI</v>
          </cell>
          <cell r="D4479">
            <v>136250</v>
          </cell>
          <cell r="E4479">
            <v>0</v>
          </cell>
          <cell r="F4479">
            <v>42845</v>
          </cell>
          <cell r="G4479">
            <v>125000</v>
          </cell>
          <cell r="H4479">
            <v>1.0900000000000001</v>
          </cell>
          <cell r="I4479">
            <v>43465</v>
          </cell>
        </row>
        <row r="4480">
          <cell r="A4480" t="str">
            <v>Interruptor tripolar de 60Amp-industrial</v>
          </cell>
          <cell r="B4480">
            <v>106188</v>
          </cell>
          <cell r="C4480" t="str">
            <v>UNI</v>
          </cell>
          <cell r="D4480">
            <v>147150</v>
          </cell>
          <cell r="E4480">
            <v>0</v>
          </cell>
          <cell r="F4480">
            <v>42845</v>
          </cell>
          <cell r="G4480">
            <v>135000</v>
          </cell>
          <cell r="H4480">
            <v>1.0900000000000001</v>
          </cell>
          <cell r="I4480">
            <v>43465</v>
          </cell>
        </row>
        <row r="4481">
          <cell r="A4481" t="str">
            <v>InterruptorTermomagnéticoIndust.3x100Amp(LG)</v>
          </cell>
          <cell r="B4481">
            <v>104042</v>
          </cell>
          <cell r="C4481" t="str">
            <v>UNI</v>
          </cell>
          <cell r="D4481">
            <v>183749</v>
          </cell>
          <cell r="E4481">
            <v>0</v>
          </cell>
          <cell r="F4481">
            <v>43174</v>
          </cell>
          <cell r="G4481">
            <v>174999</v>
          </cell>
          <cell r="H4481">
            <v>1.05</v>
          </cell>
          <cell r="I4481">
            <v>43465</v>
          </cell>
        </row>
        <row r="4482">
          <cell r="A4482" t="str">
            <v>InterruptorTermomagnéticoIndust.3x100AmpLEG</v>
          </cell>
          <cell r="B4482">
            <v>104045</v>
          </cell>
          <cell r="C4482" t="str">
            <v>UNI</v>
          </cell>
          <cell r="D4482">
            <v>207700</v>
          </cell>
          <cell r="E4482">
            <v>0</v>
          </cell>
          <cell r="F4482">
            <v>40648</v>
          </cell>
          <cell r="G4482">
            <v>155000</v>
          </cell>
          <cell r="H4482">
            <v>1.34</v>
          </cell>
          <cell r="I4482">
            <v>43465</v>
          </cell>
        </row>
        <row r="4483">
          <cell r="A4483" t="str">
            <v>InterruptorTermomagnéticoIndust.3x70Amp(LG)LS</v>
          </cell>
          <cell r="B4483">
            <v>104043</v>
          </cell>
          <cell r="C4483" t="str">
            <v>UNI</v>
          </cell>
          <cell r="D4483">
            <v>178061</v>
          </cell>
          <cell r="E4483">
            <v>0</v>
          </cell>
          <cell r="F4483">
            <v>40666</v>
          </cell>
          <cell r="G4483">
            <v>132881</v>
          </cell>
          <cell r="H4483">
            <v>1.34</v>
          </cell>
          <cell r="I4483">
            <v>43465</v>
          </cell>
        </row>
        <row r="4484">
          <cell r="A4484" t="str">
            <v>InterruptorTermomagnéticoIndust.3x70AmpL(NO</v>
          </cell>
          <cell r="B4484">
            <v>104046</v>
          </cell>
          <cell r="C4484" t="str">
            <v>UNI</v>
          </cell>
          <cell r="D4484">
            <v>207700</v>
          </cell>
          <cell r="E4484">
            <v>0</v>
          </cell>
          <cell r="F4484">
            <v>40648</v>
          </cell>
          <cell r="G4484">
            <v>155000</v>
          </cell>
          <cell r="H4484">
            <v>1.34</v>
          </cell>
          <cell r="I4484">
            <v>43465</v>
          </cell>
        </row>
        <row r="4485">
          <cell r="A4485" t="str">
            <v>INTERVINILO PINTUCO</v>
          </cell>
          <cell r="B4485">
            <v>1797</v>
          </cell>
          <cell r="C4485" t="str">
            <v>GN</v>
          </cell>
          <cell r="D4485">
            <v>36540</v>
          </cell>
          <cell r="E4485">
            <v>0</v>
          </cell>
          <cell r="F4485">
            <v>41759</v>
          </cell>
          <cell r="G4485">
            <v>29000</v>
          </cell>
          <cell r="H4485">
            <v>1.26</v>
          </cell>
          <cell r="I4485">
            <v>43465</v>
          </cell>
        </row>
        <row r="4486">
          <cell r="A4486" t="str">
            <v>Inyector para Piscina</v>
          </cell>
          <cell r="B4486">
            <v>107111</v>
          </cell>
          <cell r="C4486" t="str">
            <v>UNI</v>
          </cell>
          <cell r="D4486">
            <v>5623</v>
          </cell>
          <cell r="E4486">
            <v>0</v>
          </cell>
          <cell r="F4486">
            <v>43396</v>
          </cell>
          <cell r="G4486">
            <v>5355</v>
          </cell>
          <cell r="H4486">
            <v>1.05</v>
          </cell>
          <cell r="I4486">
            <v>43465</v>
          </cell>
        </row>
        <row r="4487">
          <cell r="A4487" t="str">
            <v>IPE(120) SUMINISTRO</v>
          </cell>
          <cell r="B4487">
            <v>104505</v>
          </cell>
          <cell r="C4487" t="str">
            <v>KG</v>
          </cell>
          <cell r="D4487">
            <v>3167</v>
          </cell>
          <cell r="E4487">
            <v>0</v>
          </cell>
          <cell r="F4487">
            <v>41148</v>
          </cell>
          <cell r="G4487">
            <v>2436</v>
          </cell>
          <cell r="H4487">
            <v>1.3</v>
          </cell>
          <cell r="I4487">
            <v>43465</v>
          </cell>
        </row>
        <row r="4488">
          <cell r="A4488" t="str">
            <v>IPE(140) SUMINISTRO</v>
          </cell>
          <cell r="B4488">
            <v>104506</v>
          </cell>
          <cell r="C4488" t="str">
            <v>KG</v>
          </cell>
          <cell r="D4488">
            <v>3167</v>
          </cell>
          <cell r="E4488">
            <v>0</v>
          </cell>
          <cell r="F4488">
            <v>41148</v>
          </cell>
          <cell r="G4488">
            <v>2436</v>
          </cell>
          <cell r="H4488">
            <v>1.3</v>
          </cell>
          <cell r="I4488">
            <v>43465</v>
          </cell>
        </row>
        <row r="4489">
          <cell r="A4489" t="str">
            <v>IPE(180) SUMINISTRO</v>
          </cell>
          <cell r="B4489">
            <v>104507</v>
          </cell>
          <cell r="C4489" t="str">
            <v>KG</v>
          </cell>
          <cell r="D4489">
            <v>3167</v>
          </cell>
          <cell r="E4489">
            <v>0</v>
          </cell>
          <cell r="F4489">
            <v>41148</v>
          </cell>
          <cell r="G4489">
            <v>2436</v>
          </cell>
          <cell r="H4489">
            <v>1.3</v>
          </cell>
          <cell r="I4489">
            <v>43465</v>
          </cell>
        </row>
        <row r="4490">
          <cell r="A4490" t="str">
            <v>Isocianato (Componente B) de Polyurea</v>
          </cell>
          <cell r="B4490">
            <v>104178</v>
          </cell>
          <cell r="C4490" t="str">
            <v>KG</v>
          </cell>
          <cell r="D4490">
            <v>50518</v>
          </cell>
          <cell r="E4490">
            <v>0</v>
          </cell>
          <cell r="F4490">
            <v>40784</v>
          </cell>
          <cell r="G4490">
            <v>37700</v>
          </cell>
          <cell r="H4490">
            <v>1.34</v>
          </cell>
          <cell r="I4490">
            <v>43465</v>
          </cell>
        </row>
        <row r="4491">
          <cell r="A4491" t="str">
            <v>JABON LIMPIA PISOS</v>
          </cell>
          <cell r="B4491">
            <v>105514</v>
          </cell>
          <cell r="C4491" t="str">
            <v>UNI</v>
          </cell>
          <cell r="D4491">
            <v>2992</v>
          </cell>
          <cell r="E4491">
            <v>0</v>
          </cell>
          <cell r="F4491">
            <v>42873</v>
          </cell>
          <cell r="G4491">
            <v>2745</v>
          </cell>
          <cell r="H4491">
            <v>1.0900000000000001</v>
          </cell>
          <cell r="I4491">
            <v>43465</v>
          </cell>
        </row>
        <row r="4492">
          <cell r="A4492" t="str">
            <v>JABON LIQUIDO PARA MANOS( POR GALON)</v>
          </cell>
          <cell r="B4492">
            <v>105733</v>
          </cell>
          <cell r="C4492" t="str">
            <v>GAL</v>
          </cell>
          <cell r="D4492">
            <v>12650</v>
          </cell>
          <cell r="E4492">
            <v>0</v>
          </cell>
          <cell r="F4492">
            <v>42410</v>
          </cell>
          <cell r="G4492">
            <v>11000</v>
          </cell>
          <cell r="H4492">
            <v>1.1499999999999999</v>
          </cell>
          <cell r="I4492">
            <v>43465</v>
          </cell>
        </row>
        <row r="4493">
          <cell r="A4493" t="str">
            <v>JABONERA ASTRO DUCHA CRNA</v>
          </cell>
          <cell r="B4493">
            <v>572</v>
          </cell>
          <cell r="C4493" t="str">
            <v>UNI</v>
          </cell>
          <cell r="D4493">
            <v>24523</v>
          </cell>
          <cell r="E4493" t="str">
            <v>682 BLANCO</v>
          </cell>
          <cell r="F4493">
            <v>40403</v>
          </cell>
          <cell r="G4493">
            <v>17900</v>
          </cell>
          <cell r="H4493">
            <v>1.37</v>
          </cell>
          <cell r="I4493">
            <v>43465</v>
          </cell>
        </row>
        <row r="4494">
          <cell r="A4494" t="str">
            <v>JABONERA CERÁMICA</v>
          </cell>
          <cell r="B4494">
            <v>103665</v>
          </cell>
          <cell r="C4494" t="str">
            <v>UNI</v>
          </cell>
          <cell r="D4494">
            <v>23718</v>
          </cell>
          <cell r="E4494">
            <v>0</v>
          </cell>
          <cell r="F4494">
            <v>40590</v>
          </cell>
          <cell r="G4494">
            <v>17700</v>
          </cell>
          <cell r="H4494">
            <v>1.34</v>
          </cell>
          <cell r="I4494">
            <v>43465</v>
          </cell>
        </row>
        <row r="4495">
          <cell r="A4495" t="str">
            <v>Jabonera ducha Stylo acero inoxidable (NO USAR)</v>
          </cell>
          <cell r="B4495">
            <v>90014</v>
          </cell>
          <cell r="C4495" t="str">
            <v>UNI</v>
          </cell>
          <cell r="D4495">
            <v>90350</v>
          </cell>
          <cell r="E4495" t="str">
            <v>2200EA</v>
          </cell>
          <cell r="F4495">
            <v>39953</v>
          </cell>
          <cell r="G4495">
            <v>65000</v>
          </cell>
          <cell r="H4495">
            <v>1.39</v>
          </cell>
          <cell r="I4495">
            <v>43465</v>
          </cell>
        </row>
        <row r="4496">
          <cell r="A4496" t="str">
            <v>Jabonera ducha Stylo acero inoxidable **</v>
          </cell>
          <cell r="B4496">
            <v>101735</v>
          </cell>
          <cell r="C4496" t="str">
            <v>UNI</v>
          </cell>
          <cell r="D4496">
            <v>90350</v>
          </cell>
          <cell r="E4496" t="str">
            <v>2200EA</v>
          </cell>
          <cell r="F4496">
            <v>39953</v>
          </cell>
          <cell r="G4496">
            <v>65000</v>
          </cell>
          <cell r="H4496">
            <v>1.39</v>
          </cell>
          <cell r="I4496">
            <v>43465</v>
          </cell>
        </row>
        <row r="4497">
          <cell r="A4497" t="str">
            <v>Jack nivel 6 MP</v>
          </cell>
          <cell r="B4497">
            <v>102302</v>
          </cell>
          <cell r="C4497" t="str">
            <v>UNI</v>
          </cell>
          <cell r="D4497">
            <v>11594</v>
          </cell>
          <cell r="E4497">
            <v>0</v>
          </cell>
          <cell r="F4497">
            <v>40724</v>
          </cell>
          <cell r="G4497">
            <v>8652</v>
          </cell>
          <cell r="H4497">
            <v>1.34</v>
          </cell>
          <cell r="I4497">
            <v>43465</v>
          </cell>
        </row>
        <row r="4498">
          <cell r="A4498" t="str">
            <v>JACK RJ 45 CAT 6 SIEMON</v>
          </cell>
          <cell r="B4498">
            <v>104431</v>
          </cell>
          <cell r="C4498" t="str">
            <v>UNI</v>
          </cell>
          <cell r="D4498">
            <v>26088</v>
          </cell>
          <cell r="E4498">
            <v>0</v>
          </cell>
          <cell r="F4498">
            <v>41120</v>
          </cell>
          <cell r="G4498">
            <v>20068</v>
          </cell>
          <cell r="H4498">
            <v>1.3</v>
          </cell>
          <cell r="I4498">
            <v>43465</v>
          </cell>
        </row>
        <row r="4499">
          <cell r="A4499" t="str">
            <v>JACK RJ45 AMP CAT 5E</v>
          </cell>
          <cell r="B4499">
            <v>3422</v>
          </cell>
          <cell r="C4499" t="str">
            <v>UNI</v>
          </cell>
          <cell r="D4499">
            <v>9217</v>
          </cell>
          <cell r="E4499" t="str">
            <v>0-0406372-X</v>
          </cell>
          <cell r="F4499">
            <v>40500</v>
          </cell>
          <cell r="G4499">
            <v>6728</v>
          </cell>
          <cell r="H4499">
            <v>1.37</v>
          </cell>
          <cell r="I4499">
            <v>43465</v>
          </cell>
        </row>
        <row r="4500">
          <cell r="A4500" t="str">
            <v>JACK RJ45 AMP QUANTUM (CAT 6)</v>
          </cell>
          <cell r="B4500">
            <v>3423</v>
          </cell>
          <cell r="C4500" t="str">
            <v>UNI</v>
          </cell>
          <cell r="D4500">
            <v>14780</v>
          </cell>
          <cell r="E4500" t="str">
            <v>0-1116048-X</v>
          </cell>
          <cell r="F4500">
            <v>40500</v>
          </cell>
          <cell r="G4500">
            <v>10788</v>
          </cell>
          <cell r="H4500">
            <v>1.37</v>
          </cell>
          <cell r="I4500">
            <v>43465</v>
          </cell>
        </row>
        <row r="4501">
          <cell r="A4501" t="str">
            <v>JACUZZI AMERICANA FIRPLAK 1.48mtx.90x.40</v>
          </cell>
          <cell r="B4501">
            <v>4002</v>
          </cell>
          <cell r="C4501" t="str">
            <v>UNI</v>
          </cell>
          <cell r="D4501">
            <v>4901825</v>
          </cell>
          <cell r="E4501" t="str">
            <v>2 00</v>
          </cell>
          <cell r="F4501">
            <v>40126</v>
          </cell>
          <cell r="G4501">
            <v>3526493</v>
          </cell>
          <cell r="H4501">
            <v>1.39</v>
          </cell>
          <cell r="I4501">
            <v>43465</v>
          </cell>
        </row>
        <row r="4502">
          <cell r="A4502" t="str">
            <v>JACUZZI ESPAÑOLA FIRPLAK 1.60mtx.75x.41</v>
          </cell>
          <cell r="B4502">
            <v>4004</v>
          </cell>
          <cell r="C4502" t="str">
            <v>UNI</v>
          </cell>
          <cell r="D4502">
            <v>4736039</v>
          </cell>
          <cell r="E4502" t="str">
            <v>5 00</v>
          </cell>
          <cell r="F4502">
            <v>40126</v>
          </cell>
          <cell r="G4502">
            <v>3407222</v>
          </cell>
          <cell r="H4502">
            <v>1.39</v>
          </cell>
          <cell r="I4502">
            <v>43465</v>
          </cell>
        </row>
        <row r="4503">
          <cell r="A4503" t="str">
            <v>JACUZZI FRANCESA FIRPLAK 1.80mtx.90x.41</v>
          </cell>
          <cell r="B4503">
            <v>4006</v>
          </cell>
          <cell r="C4503" t="str">
            <v>UNI</v>
          </cell>
          <cell r="D4503">
            <v>5439436</v>
          </cell>
          <cell r="E4503">
            <v>650</v>
          </cell>
          <cell r="F4503">
            <v>40126</v>
          </cell>
          <cell r="G4503">
            <v>3913263</v>
          </cell>
          <cell r="H4503">
            <v>1.39</v>
          </cell>
          <cell r="I4503">
            <v>43465</v>
          </cell>
        </row>
        <row r="4504">
          <cell r="A4504" t="str">
            <v>JAMBAS 16x6 MOORE NATURAL Fab.</v>
          </cell>
          <cell r="B4504">
            <v>1883</v>
          </cell>
          <cell r="C4504" t="str">
            <v>ML</v>
          </cell>
          <cell r="D4504">
            <v>12157</v>
          </cell>
          <cell r="E4504">
            <v>0</v>
          </cell>
          <cell r="F4504">
            <v>40234</v>
          </cell>
          <cell r="G4504">
            <v>8874</v>
          </cell>
          <cell r="H4504">
            <v>1.37</v>
          </cell>
          <cell r="I4504">
            <v>43465</v>
          </cell>
        </row>
        <row r="4505">
          <cell r="A4505" t="str">
            <v>JAMBAS 16x6 MOORE Vitrif. Fab.</v>
          </cell>
          <cell r="B4505">
            <v>1882</v>
          </cell>
          <cell r="C4505" t="str">
            <v>ML</v>
          </cell>
          <cell r="D4505">
            <v>29614</v>
          </cell>
          <cell r="E4505">
            <v>0</v>
          </cell>
          <cell r="F4505">
            <v>40820</v>
          </cell>
          <cell r="G4505">
            <v>22100</v>
          </cell>
          <cell r="H4505">
            <v>1.34</v>
          </cell>
          <cell r="I4505">
            <v>43465</v>
          </cell>
        </row>
        <row r="4506">
          <cell r="A4506" t="str">
            <v>JARDINERIA Y GRAMAS</v>
          </cell>
          <cell r="B4506">
            <v>302</v>
          </cell>
          <cell r="C4506">
            <v>0</v>
          </cell>
          <cell r="D4506" t="e">
            <v>#DIV/0!</v>
          </cell>
          <cell r="E4506">
            <v>0</v>
          </cell>
          <cell r="F4506">
            <v>0</v>
          </cell>
          <cell r="G4506">
            <v>0</v>
          </cell>
          <cell r="H4506" t="e">
            <v>#DIV/0!</v>
          </cell>
          <cell r="I4506">
            <v>43465</v>
          </cell>
        </row>
        <row r="4507">
          <cell r="A4507" t="str">
            <v>JARDINERO + PREST. (IDRD)</v>
          </cell>
          <cell r="B4507">
            <v>105551</v>
          </cell>
          <cell r="C4507" t="str">
            <v>JR</v>
          </cell>
          <cell r="D4507">
            <v>82102</v>
          </cell>
          <cell r="E4507">
            <v>0</v>
          </cell>
          <cell r="F4507">
            <v>43110</v>
          </cell>
          <cell r="G4507">
            <v>78192</v>
          </cell>
          <cell r="H4507">
            <v>1.05</v>
          </cell>
          <cell r="I4507">
            <v>43465</v>
          </cell>
        </row>
        <row r="4508">
          <cell r="A4508" t="str">
            <v>JaulaProtecciónLanzam.DiscoyMartillo(Sum+Ins)I</v>
          </cell>
          <cell r="B4508">
            <v>105995</v>
          </cell>
          <cell r="C4508" t="str">
            <v>UNI</v>
          </cell>
          <cell r="D4508">
            <v>63765000</v>
          </cell>
          <cell r="E4508">
            <v>0</v>
          </cell>
          <cell r="F4508">
            <v>42829</v>
          </cell>
          <cell r="G4508">
            <v>58500000</v>
          </cell>
          <cell r="H4508">
            <v>1.0900000000000001</v>
          </cell>
          <cell r="I4508">
            <v>43465</v>
          </cell>
        </row>
        <row r="4509">
          <cell r="A4509" t="str">
            <v>Juego</v>
          </cell>
          <cell r="B4509">
            <v>105803</v>
          </cell>
          <cell r="C4509" t="str">
            <v>UNI</v>
          </cell>
          <cell r="D4509">
            <v>25381846</v>
          </cell>
          <cell r="E4509">
            <v>0</v>
          </cell>
          <cell r="F4509">
            <v>43194</v>
          </cell>
          <cell r="G4509">
            <v>24173187</v>
          </cell>
          <cell r="H4509">
            <v>1.05</v>
          </cell>
          <cell r="I4509">
            <v>43465</v>
          </cell>
        </row>
        <row r="4510">
          <cell r="A4510" t="str">
            <v>Juego</v>
          </cell>
          <cell r="B4510">
            <v>106020</v>
          </cell>
          <cell r="C4510" t="str">
            <v>UNI</v>
          </cell>
          <cell r="D4510">
            <v>67591670</v>
          </cell>
          <cell r="E4510">
            <v>0</v>
          </cell>
          <cell r="F4510">
            <v>43203</v>
          </cell>
          <cell r="G4510">
            <v>64373019</v>
          </cell>
          <cell r="H4510">
            <v>1.05</v>
          </cell>
          <cell r="I4510">
            <v>43465</v>
          </cell>
        </row>
        <row r="4511">
          <cell r="A4511" t="str">
            <v>Juego Animal 3D (EPDM) Forma mariquita 2 a 8</v>
          </cell>
          <cell r="B4511">
            <v>106699</v>
          </cell>
          <cell r="C4511" t="str">
            <v>UNI</v>
          </cell>
          <cell r="D4511">
            <v>11497500</v>
          </cell>
          <cell r="E4511">
            <v>0</v>
          </cell>
          <cell r="F4511">
            <v>43249</v>
          </cell>
          <cell r="G4511">
            <v>10950000</v>
          </cell>
          <cell r="H4511">
            <v>1.05</v>
          </cell>
          <cell r="I4511">
            <v>43465</v>
          </cell>
        </row>
        <row r="4512">
          <cell r="A4512" t="str">
            <v>Juego Animal 3D (EPDM) Forma tortuga 2 a 8</v>
          </cell>
          <cell r="B4512">
            <v>106700</v>
          </cell>
          <cell r="C4512" t="str">
            <v>UNI</v>
          </cell>
          <cell r="D4512">
            <v>15078000</v>
          </cell>
          <cell r="E4512">
            <v>0</v>
          </cell>
          <cell r="F4512">
            <v>43133</v>
          </cell>
          <cell r="G4512">
            <v>14360000</v>
          </cell>
          <cell r="H4512">
            <v>1.05</v>
          </cell>
          <cell r="I4512">
            <v>43465</v>
          </cell>
        </row>
        <row r="4513">
          <cell r="A4513" t="str">
            <v>Juego Animal 3D(EPDM) Forma erizo 2a8años</v>
          </cell>
          <cell r="B4513">
            <v>106695</v>
          </cell>
          <cell r="C4513" t="str">
            <v>UNI</v>
          </cell>
          <cell r="D4513">
            <v>18554550</v>
          </cell>
          <cell r="E4513">
            <v>0</v>
          </cell>
          <cell r="F4513">
            <v>43132</v>
          </cell>
          <cell r="G4513">
            <v>17671000</v>
          </cell>
          <cell r="H4513">
            <v>1.05</v>
          </cell>
          <cell r="I4513">
            <v>43465</v>
          </cell>
        </row>
        <row r="4514">
          <cell r="A4514" t="str">
            <v>Juego Animal 3D(EPDM) Forma gato 2a8años</v>
          </cell>
          <cell r="B4514">
            <v>106696</v>
          </cell>
          <cell r="C4514" t="str">
            <v>UNI</v>
          </cell>
          <cell r="D4514">
            <v>14385000</v>
          </cell>
          <cell r="E4514">
            <v>0</v>
          </cell>
          <cell r="F4514">
            <v>43133</v>
          </cell>
          <cell r="G4514">
            <v>13700000</v>
          </cell>
          <cell r="H4514">
            <v>1.05</v>
          </cell>
          <cell r="I4514">
            <v>43465</v>
          </cell>
        </row>
        <row r="4515">
          <cell r="A4515" t="str">
            <v>Juego Animal 3D(EPDM) Formacaracol 2a8años</v>
          </cell>
          <cell r="B4515">
            <v>106697</v>
          </cell>
          <cell r="C4515" t="str">
            <v>UNI</v>
          </cell>
          <cell r="D4515">
            <v>21603750</v>
          </cell>
          <cell r="E4515">
            <v>0</v>
          </cell>
          <cell r="F4515">
            <v>43133</v>
          </cell>
          <cell r="G4515">
            <v>20575000</v>
          </cell>
          <cell r="H4515">
            <v>1.05</v>
          </cell>
          <cell r="I4515">
            <v>43465</v>
          </cell>
        </row>
        <row r="4516">
          <cell r="A4516" t="str">
            <v>Juego Animal 3D(EPDM) Formarana 2a8años</v>
          </cell>
          <cell r="B4516">
            <v>106698</v>
          </cell>
          <cell r="C4516" t="str">
            <v>UNI</v>
          </cell>
          <cell r="D4516">
            <v>13461000</v>
          </cell>
          <cell r="E4516">
            <v>0</v>
          </cell>
          <cell r="F4516">
            <v>43249</v>
          </cell>
          <cell r="G4516">
            <v>12820000</v>
          </cell>
          <cell r="H4516">
            <v>1.05</v>
          </cell>
          <cell r="I4516">
            <v>43465</v>
          </cell>
        </row>
        <row r="4517">
          <cell r="A4517" t="str">
            <v>Juego ArcoRecódromoRed Pasitos 3-14años</v>
          </cell>
          <cell r="B4517">
            <v>106012</v>
          </cell>
          <cell r="C4517" t="str">
            <v>UNI</v>
          </cell>
          <cell r="D4517">
            <v>47617500</v>
          </cell>
          <cell r="E4517">
            <v>0</v>
          </cell>
          <cell r="F4517">
            <v>43194</v>
          </cell>
          <cell r="G4517">
            <v>45350000</v>
          </cell>
          <cell r="H4517">
            <v>1.05</v>
          </cell>
          <cell r="I4517">
            <v>43465</v>
          </cell>
        </row>
        <row r="4518">
          <cell r="A4518" t="str">
            <v>Juego Arenero multifuncion 2+años Cap28 niños</v>
          </cell>
          <cell r="B4518">
            <v>106913</v>
          </cell>
          <cell r="C4518" t="str">
            <v>UNI</v>
          </cell>
          <cell r="D4518">
            <v>77394309</v>
          </cell>
          <cell r="E4518">
            <v>0</v>
          </cell>
          <cell r="F4518">
            <v>43329</v>
          </cell>
          <cell r="G4518">
            <v>73708866</v>
          </cell>
          <cell r="H4518">
            <v>1.05</v>
          </cell>
          <cell r="I4518">
            <v>43465</v>
          </cell>
        </row>
        <row r="4519">
          <cell r="A4519" t="str">
            <v>Juego Barco Cap: 30 niños 2 a 12 años</v>
          </cell>
          <cell r="B4519">
            <v>106791</v>
          </cell>
          <cell r="C4519" t="str">
            <v>UNI</v>
          </cell>
          <cell r="D4519">
            <v>229392727</v>
          </cell>
          <cell r="E4519">
            <v>0</v>
          </cell>
          <cell r="F4519">
            <v>43194</v>
          </cell>
          <cell r="G4519">
            <v>218469264</v>
          </cell>
          <cell r="H4519">
            <v>1.05</v>
          </cell>
          <cell r="I4519">
            <v>43465</v>
          </cell>
        </row>
        <row r="4520">
          <cell r="A4520" t="str">
            <v>Juego Barco gran escala 3 a 12 años Cap: 150</v>
          </cell>
          <cell r="B4520">
            <v>106927</v>
          </cell>
          <cell r="C4520" t="str">
            <v>UNI</v>
          </cell>
          <cell r="D4520">
            <v>534240000</v>
          </cell>
          <cell r="E4520">
            <v>0</v>
          </cell>
          <cell r="F4520">
            <v>43194</v>
          </cell>
          <cell r="G4520">
            <v>508800000</v>
          </cell>
          <cell r="H4520">
            <v>1.05</v>
          </cell>
          <cell r="I4520">
            <v>43465</v>
          </cell>
        </row>
        <row r="4521">
          <cell r="A4521" t="str">
            <v>Juego Barco PirataIncluyente 2-8años Cap:14</v>
          </cell>
          <cell r="B4521">
            <v>106013</v>
          </cell>
          <cell r="C4521" t="str">
            <v>UNI</v>
          </cell>
          <cell r="D4521">
            <v>53848250</v>
          </cell>
          <cell r="E4521">
            <v>0</v>
          </cell>
          <cell r="F4521">
            <v>43194</v>
          </cell>
          <cell r="G4521">
            <v>51284048</v>
          </cell>
          <cell r="H4521">
            <v>1.05</v>
          </cell>
          <cell r="I4521">
            <v>43465</v>
          </cell>
        </row>
        <row r="4522">
          <cell r="A4522" t="str">
            <v>Juego Cabaña 2-6 Años Cap: 4 niños</v>
          </cell>
          <cell r="B4522">
            <v>106008</v>
          </cell>
          <cell r="C4522" t="str">
            <v>UNI</v>
          </cell>
          <cell r="D4522">
            <v>10953386</v>
          </cell>
          <cell r="E4522">
            <v>0</v>
          </cell>
          <cell r="F4522">
            <v>43245</v>
          </cell>
          <cell r="G4522">
            <v>10431796</v>
          </cell>
          <cell r="H4522">
            <v>1.05</v>
          </cell>
          <cell r="I4522">
            <v>43465</v>
          </cell>
        </row>
        <row r="4523">
          <cell r="A4523" t="str">
            <v>Juego Carrusel 3-10 años Cap: 8 niños</v>
          </cell>
          <cell r="B4523">
            <v>106623</v>
          </cell>
          <cell r="C4523" t="str">
            <v>UNI</v>
          </cell>
          <cell r="D4523">
            <v>12737347</v>
          </cell>
          <cell r="E4523">
            <v>0</v>
          </cell>
          <cell r="F4523">
            <v>43194</v>
          </cell>
          <cell r="G4523">
            <v>12130807</v>
          </cell>
          <cell r="H4523">
            <v>1.05</v>
          </cell>
          <cell r="I4523">
            <v>43465</v>
          </cell>
        </row>
        <row r="4524">
          <cell r="A4524" t="str">
            <v>Juego Carrusel 3-15 años Cap: 4 niños</v>
          </cell>
          <cell r="B4524">
            <v>106721</v>
          </cell>
          <cell r="C4524" t="str">
            <v>UNI</v>
          </cell>
          <cell r="D4524">
            <v>21085389</v>
          </cell>
          <cell r="E4524">
            <v>0</v>
          </cell>
          <cell r="F4524">
            <v>43165</v>
          </cell>
          <cell r="G4524">
            <v>20081323</v>
          </cell>
          <cell r="H4524">
            <v>1.05</v>
          </cell>
          <cell r="I4524">
            <v>43465</v>
          </cell>
        </row>
        <row r="4525">
          <cell r="A4525" t="str">
            <v>Juego carrusel 5-12 años Cap: 8 niños</v>
          </cell>
          <cell r="B4525">
            <v>106051</v>
          </cell>
          <cell r="C4525" t="str">
            <v>UNI</v>
          </cell>
          <cell r="D4525">
            <v>27255306</v>
          </cell>
          <cell r="E4525">
            <v>0</v>
          </cell>
          <cell r="F4525">
            <v>43194</v>
          </cell>
          <cell r="G4525">
            <v>25957434</v>
          </cell>
          <cell r="H4525">
            <v>1.05</v>
          </cell>
          <cell r="I4525">
            <v>43465</v>
          </cell>
        </row>
        <row r="4526">
          <cell r="A4526" t="str">
            <v>Juego Casa rodadero red manipular</v>
          </cell>
          <cell r="B4526">
            <v>106019</v>
          </cell>
          <cell r="C4526" t="str">
            <v>UNI</v>
          </cell>
          <cell r="D4526">
            <v>28573423</v>
          </cell>
          <cell r="E4526">
            <v>0</v>
          </cell>
          <cell r="F4526">
            <v>43194</v>
          </cell>
          <cell r="G4526">
            <v>27212784</v>
          </cell>
          <cell r="H4526">
            <v>1.05</v>
          </cell>
          <cell r="I4526">
            <v>43465</v>
          </cell>
        </row>
        <row r="4527">
          <cell r="A4527" t="str">
            <v>Juego Casita 1-8 Años Cap: 8 Niños</v>
          </cell>
          <cell r="B4527">
            <v>106055</v>
          </cell>
          <cell r="C4527" t="str">
            <v>UNI</v>
          </cell>
          <cell r="D4527">
            <v>26434445</v>
          </cell>
          <cell r="E4527">
            <v>0</v>
          </cell>
          <cell r="F4527">
            <v>42716</v>
          </cell>
          <cell r="G4527">
            <v>22986474</v>
          </cell>
          <cell r="H4527">
            <v>1.1499999999999999</v>
          </cell>
          <cell r="I4527">
            <v>43465</v>
          </cell>
        </row>
        <row r="4528">
          <cell r="A4528" t="str">
            <v>Juego Casita 2-6 Años Cap: 5 Niños Incluyente</v>
          </cell>
          <cell r="B4528">
            <v>106720</v>
          </cell>
          <cell r="C4528" t="str">
            <v>UNI</v>
          </cell>
          <cell r="D4528">
            <v>20002893</v>
          </cell>
          <cell r="E4528">
            <v>0</v>
          </cell>
          <cell r="F4528">
            <v>43165</v>
          </cell>
          <cell r="G4528">
            <v>19050374</v>
          </cell>
          <cell r="H4528">
            <v>1.05</v>
          </cell>
          <cell r="I4528">
            <v>43465</v>
          </cell>
        </row>
        <row r="4529">
          <cell r="A4529" t="str">
            <v>Juego Casita 2-6 Años Cap: 6 Niños</v>
          </cell>
          <cell r="B4529">
            <v>106799</v>
          </cell>
          <cell r="C4529" t="str">
            <v>UNI</v>
          </cell>
          <cell r="D4529">
            <v>18744991</v>
          </cell>
          <cell r="E4529">
            <v>0</v>
          </cell>
          <cell r="F4529">
            <v>43203</v>
          </cell>
          <cell r="G4529">
            <v>17852372</v>
          </cell>
          <cell r="H4529">
            <v>1.05</v>
          </cell>
          <cell r="I4529">
            <v>43465</v>
          </cell>
        </row>
        <row r="4530">
          <cell r="A4530" t="str">
            <v>Juego Casita muro escalada mas de 2 años</v>
          </cell>
          <cell r="B4530">
            <v>106912</v>
          </cell>
          <cell r="C4530" t="str">
            <v>UNI</v>
          </cell>
          <cell r="D4530">
            <v>11718869</v>
          </cell>
          <cell r="E4530">
            <v>0</v>
          </cell>
          <cell r="F4530">
            <v>43329</v>
          </cell>
          <cell r="G4530">
            <v>11160828</v>
          </cell>
          <cell r="H4530">
            <v>1.05</v>
          </cell>
          <cell r="I4530">
            <v>43465</v>
          </cell>
        </row>
        <row r="4531">
          <cell r="A4531" t="str">
            <v>Juego Circuito Cap: 30 niños 1 a 12 años</v>
          </cell>
          <cell r="B4531">
            <v>106790</v>
          </cell>
          <cell r="C4531" t="str">
            <v>UNI</v>
          </cell>
          <cell r="D4531">
            <v>117147223</v>
          </cell>
          <cell r="E4531">
            <v>0</v>
          </cell>
          <cell r="F4531">
            <v>43194</v>
          </cell>
          <cell r="G4531">
            <v>111568784</v>
          </cell>
          <cell r="H4531">
            <v>1.05</v>
          </cell>
          <cell r="I4531">
            <v>43465</v>
          </cell>
        </row>
        <row r="4532">
          <cell r="A4532" t="str">
            <v>Juego circuito Muro, Escalar, Rodadero 2-6años</v>
          </cell>
          <cell r="B4532">
            <v>106829</v>
          </cell>
          <cell r="C4532" t="str">
            <v>UNI</v>
          </cell>
          <cell r="D4532">
            <v>74812500</v>
          </cell>
          <cell r="E4532">
            <v>0</v>
          </cell>
          <cell r="F4532">
            <v>43273</v>
          </cell>
          <cell r="G4532">
            <v>71250000</v>
          </cell>
          <cell r="H4532">
            <v>1.05</v>
          </cell>
          <cell r="I4532">
            <v>43465</v>
          </cell>
        </row>
        <row r="4533">
          <cell r="A4533" t="str">
            <v>Juego circuito obstáculos 5-12 años Cap: 36 niños</v>
          </cell>
          <cell r="B4533">
            <v>107023</v>
          </cell>
          <cell r="C4533" t="str">
            <v>UNI</v>
          </cell>
          <cell r="D4533">
            <v>85283358</v>
          </cell>
          <cell r="E4533">
            <v>0</v>
          </cell>
          <cell r="F4533">
            <v>43360</v>
          </cell>
          <cell r="G4533">
            <v>81222246</v>
          </cell>
          <cell r="H4533">
            <v>1.05</v>
          </cell>
          <cell r="I4533">
            <v>43465</v>
          </cell>
        </row>
        <row r="4534">
          <cell r="A4534" t="str">
            <v>Juego circuito reto 5-12 años Cap:1-73 P.N</v>
          </cell>
          <cell r="B4534">
            <v>106925</v>
          </cell>
          <cell r="C4534" t="str">
            <v>UNI</v>
          </cell>
          <cell r="D4534">
            <v>1117931697</v>
          </cell>
          <cell r="E4534">
            <v>0</v>
          </cell>
          <cell r="F4534">
            <v>43330</v>
          </cell>
          <cell r="G4534">
            <v>1064696854.41</v>
          </cell>
          <cell r="H4534">
            <v>1.05</v>
          </cell>
          <cell r="I4534">
            <v>43465</v>
          </cell>
        </row>
        <row r="4535">
          <cell r="A4535" t="str">
            <v>Juego CircuitoIncluy Capa:6 niño 3-8Año (sum)</v>
          </cell>
          <cell r="B4535">
            <v>106007</v>
          </cell>
          <cell r="C4535" t="str">
            <v>UNI</v>
          </cell>
          <cell r="D4535">
            <v>38062500</v>
          </cell>
          <cell r="E4535">
            <v>0</v>
          </cell>
          <cell r="F4535">
            <v>43251</v>
          </cell>
          <cell r="G4535">
            <v>36250000</v>
          </cell>
          <cell r="H4535">
            <v>1.05</v>
          </cell>
          <cell r="I4535">
            <v>43465</v>
          </cell>
        </row>
        <row r="4536">
          <cell r="A4536" t="str">
            <v>Juego columpio 3-14 años Cap:4 niños P.N</v>
          </cell>
          <cell r="B4536">
            <v>106917</v>
          </cell>
          <cell r="C4536" t="str">
            <v>UNI</v>
          </cell>
          <cell r="D4536">
            <v>19915107</v>
          </cell>
          <cell r="E4536">
            <v>0</v>
          </cell>
          <cell r="F4536">
            <v>43330</v>
          </cell>
          <cell r="G4536">
            <v>18966768.59</v>
          </cell>
          <cell r="H4536">
            <v>1.05</v>
          </cell>
          <cell r="I4536">
            <v>43465</v>
          </cell>
        </row>
        <row r="4537">
          <cell r="A4537" t="str">
            <v>Juego Columpio doble adapt 3-14 años Cap2 P.N</v>
          </cell>
          <cell r="B4537">
            <v>106918</v>
          </cell>
          <cell r="C4537" t="str">
            <v>UNI</v>
          </cell>
          <cell r="D4537">
            <v>33880193</v>
          </cell>
          <cell r="E4537">
            <v>0</v>
          </cell>
          <cell r="F4537">
            <v>43330</v>
          </cell>
          <cell r="G4537">
            <v>32266850</v>
          </cell>
          <cell r="H4537">
            <v>1.05</v>
          </cell>
          <cell r="I4537">
            <v>43465</v>
          </cell>
        </row>
        <row r="4538">
          <cell r="A4538" t="str">
            <v>Juego columpio doble tipo arnes 4-12 años</v>
          </cell>
          <cell r="B4538">
            <v>106872</v>
          </cell>
          <cell r="C4538" t="str">
            <v>UNI</v>
          </cell>
          <cell r="D4538">
            <v>16091037</v>
          </cell>
          <cell r="E4538">
            <v>0</v>
          </cell>
          <cell r="F4538">
            <v>43298</v>
          </cell>
          <cell r="G4538">
            <v>15324797</v>
          </cell>
          <cell r="H4538">
            <v>1.05</v>
          </cell>
          <cell r="I4538">
            <v>43465</v>
          </cell>
        </row>
        <row r="4539">
          <cell r="A4539" t="str">
            <v>Juego columpio exagonal 3-14 años Cap:6 niños</v>
          </cell>
          <cell r="B4539">
            <v>106942</v>
          </cell>
          <cell r="C4539" t="str">
            <v>UNI</v>
          </cell>
          <cell r="D4539">
            <v>39104274</v>
          </cell>
          <cell r="E4539">
            <v>0</v>
          </cell>
          <cell r="F4539">
            <v>43298</v>
          </cell>
          <cell r="G4539">
            <v>37242166</v>
          </cell>
          <cell r="H4539">
            <v>1.05</v>
          </cell>
          <cell r="I4539">
            <v>43465</v>
          </cell>
        </row>
        <row r="4540">
          <cell r="A4540" t="str">
            <v>Juego columpio familiar con asiento doble Cap: 6 u</v>
          </cell>
          <cell r="B4540">
            <v>106880</v>
          </cell>
          <cell r="C4540" t="str">
            <v>UNI</v>
          </cell>
          <cell r="D4540">
            <v>24706898</v>
          </cell>
          <cell r="E4540">
            <v>0</v>
          </cell>
          <cell r="F4540">
            <v>43298</v>
          </cell>
          <cell r="G4540">
            <v>23530379</v>
          </cell>
          <cell r="H4540">
            <v>1.05</v>
          </cell>
          <cell r="I4540">
            <v>43465</v>
          </cell>
        </row>
        <row r="4541">
          <cell r="A4541" t="str">
            <v>Juego columpio Hexagonal 3-14 años Cap:6 niños</v>
          </cell>
          <cell r="B4541">
            <v>106916</v>
          </cell>
          <cell r="C4541" t="str">
            <v>UNI</v>
          </cell>
          <cell r="D4541">
            <v>39104275</v>
          </cell>
          <cell r="E4541">
            <v>0</v>
          </cell>
          <cell r="F4541">
            <v>43330</v>
          </cell>
          <cell r="G4541">
            <v>37242166.219999999</v>
          </cell>
          <cell r="H4541">
            <v>1.05</v>
          </cell>
          <cell r="I4541">
            <v>43465</v>
          </cell>
        </row>
        <row r="4542">
          <cell r="A4542" t="str">
            <v>Juego columpio hexagonal 5-12 años Cap:6 niños</v>
          </cell>
          <cell r="B4542">
            <v>106878</v>
          </cell>
          <cell r="C4542" t="str">
            <v>UNI</v>
          </cell>
          <cell r="D4542">
            <v>29369895</v>
          </cell>
          <cell r="E4542">
            <v>0</v>
          </cell>
          <cell r="F4542">
            <v>43298</v>
          </cell>
          <cell r="G4542">
            <v>27971329</v>
          </cell>
          <cell r="H4542">
            <v>1.05</v>
          </cell>
          <cell r="I4542">
            <v>43465</v>
          </cell>
        </row>
        <row r="4543">
          <cell r="A4543" t="str">
            <v>Juego columpio multiple 1-12 años Cap: 11 niños</v>
          </cell>
          <cell r="B4543">
            <v>106877</v>
          </cell>
          <cell r="C4543" t="str">
            <v>UNI</v>
          </cell>
          <cell r="D4543">
            <v>27331730</v>
          </cell>
          <cell r="E4543">
            <v>0</v>
          </cell>
          <cell r="F4543">
            <v>43298</v>
          </cell>
          <cell r="G4543">
            <v>26030219</v>
          </cell>
          <cell r="H4543">
            <v>1.05</v>
          </cell>
          <cell r="I4543">
            <v>43465</v>
          </cell>
        </row>
        <row r="4544">
          <cell r="A4544" t="str">
            <v>Juego columpio multiple 1-12 Años Cap: 4 niños</v>
          </cell>
          <cell r="B4544">
            <v>106875</v>
          </cell>
          <cell r="C4544" t="str">
            <v>UNI</v>
          </cell>
          <cell r="D4544">
            <v>14510234</v>
          </cell>
          <cell r="E4544">
            <v>0</v>
          </cell>
          <cell r="F4544">
            <v>43298</v>
          </cell>
          <cell r="G4544">
            <v>13819270</v>
          </cell>
          <cell r="H4544">
            <v>1.05</v>
          </cell>
          <cell r="I4544">
            <v>43465</v>
          </cell>
        </row>
        <row r="4545">
          <cell r="A4545" t="str">
            <v>Juego columpio multiple 1-12 años Cap: 4 niños</v>
          </cell>
          <cell r="B4545">
            <v>106935</v>
          </cell>
          <cell r="C4545" t="str">
            <v>UNI</v>
          </cell>
          <cell r="D4545">
            <v>11921919</v>
          </cell>
          <cell r="E4545">
            <v>0</v>
          </cell>
          <cell r="F4545">
            <v>43298</v>
          </cell>
          <cell r="G4545">
            <v>11354209</v>
          </cell>
          <cell r="H4545">
            <v>1.05</v>
          </cell>
          <cell r="I4545">
            <v>43465</v>
          </cell>
        </row>
        <row r="4546">
          <cell r="A4546" t="str">
            <v>Juego columpio multiple 3-12 años Cap: 2 niños</v>
          </cell>
          <cell r="B4546">
            <v>106879</v>
          </cell>
          <cell r="C4546" t="str">
            <v>UNI</v>
          </cell>
          <cell r="D4546">
            <v>8209803</v>
          </cell>
          <cell r="E4546">
            <v>0</v>
          </cell>
          <cell r="F4546">
            <v>43298</v>
          </cell>
          <cell r="G4546">
            <v>7818860</v>
          </cell>
          <cell r="H4546">
            <v>1.05</v>
          </cell>
          <cell r="I4546">
            <v>43465</v>
          </cell>
        </row>
        <row r="4547">
          <cell r="A4547" t="str">
            <v>Juego columpio multiple 3-12 años Cap: 6 niños</v>
          </cell>
          <cell r="B4547">
            <v>106881</v>
          </cell>
          <cell r="C4547" t="str">
            <v>UNI</v>
          </cell>
          <cell r="D4547">
            <v>12985917</v>
          </cell>
          <cell r="E4547">
            <v>0</v>
          </cell>
          <cell r="F4547">
            <v>43298</v>
          </cell>
          <cell r="G4547">
            <v>12367540</v>
          </cell>
          <cell r="H4547">
            <v>1.05</v>
          </cell>
          <cell r="I4547">
            <v>43465</v>
          </cell>
        </row>
        <row r="4548">
          <cell r="A4548" t="str">
            <v>JUEGO COLUMPIO MULTIPLE 9 U 1+añosCap:9</v>
          </cell>
          <cell r="B4548">
            <v>106898</v>
          </cell>
          <cell r="C4548" t="str">
            <v>UNI</v>
          </cell>
          <cell r="D4548">
            <v>46524816</v>
          </cell>
          <cell r="E4548">
            <v>0</v>
          </cell>
          <cell r="F4548">
            <v>43328</v>
          </cell>
          <cell r="G4548">
            <v>44309349</v>
          </cell>
          <cell r="H4548">
            <v>1.05</v>
          </cell>
          <cell r="I4548">
            <v>43465</v>
          </cell>
        </row>
        <row r="4549">
          <cell r="A4549" t="str">
            <v>JUEGO COLUMPIO MULTIPLE 9 U(2+añosCap:9</v>
          </cell>
          <cell r="B4549">
            <v>106849</v>
          </cell>
          <cell r="C4549" t="str">
            <v>UNI</v>
          </cell>
          <cell r="D4549">
            <v>64765929</v>
          </cell>
          <cell r="E4549">
            <v>0</v>
          </cell>
          <cell r="F4549">
            <v>43263</v>
          </cell>
          <cell r="G4549">
            <v>61681837</v>
          </cell>
          <cell r="H4549">
            <v>1.05</v>
          </cell>
          <cell r="I4549">
            <v>43465</v>
          </cell>
        </row>
        <row r="4550">
          <cell r="A4550" t="str">
            <v>Juego columpio pentagono Mas de 3 años Cap: 5</v>
          </cell>
          <cell r="B4550">
            <v>106876</v>
          </cell>
          <cell r="C4550" t="str">
            <v>UNI</v>
          </cell>
          <cell r="D4550">
            <v>33986400</v>
          </cell>
          <cell r="E4550">
            <v>0</v>
          </cell>
          <cell r="F4550">
            <v>43298</v>
          </cell>
          <cell r="G4550">
            <v>32368000</v>
          </cell>
          <cell r="H4550">
            <v>1.05</v>
          </cell>
          <cell r="I4550">
            <v>43465</v>
          </cell>
        </row>
        <row r="4551">
          <cell r="A4551" t="str">
            <v>Juego columpio tradicional comb mas 1año Cap:</v>
          </cell>
          <cell r="B4551">
            <v>106873</v>
          </cell>
          <cell r="C4551" t="str">
            <v>UNI</v>
          </cell>
          <cell r="D4551">
            <v>27559972</v>
          </cell>
          <cell r="E4551">
            <v>0</v>
          </cell>
          <cell r="F4551">
            <v>43298</v>
          </cell>
          <cell r="G4551">
            <v>26247592</v>
          </cell>
          <cell r="H4551">
            <v>1.05</v>
          </cell>
          <cell r="I4551">
            <v>43465</v>
          </cell>
        </row>
        <row r="4552">
          <cell r="A4552" t="str">
            <v>Juego columpio tradicional combinado 3-14año</v>
          </cell>
          <cell r="B4552">
            <v>106943</v>
          </cell>
          <cell r="C4552" t="str">
            <v>UNI</v>
          </cell>
          <cell r="D4552">
            <v>19915107</v>
          </cell>
          <cell r="E4552">
            <v>0</v>
          </cell>
          <cell r="F4552">
            <v>43298</v>
          </cell>
          <cell r="G4552">
            <v>18966769</v>
          </cell>
          <cell r="H4552">
            <v>1.05</v>
          </cell>
          <cell r="I4552">
            <v>43465</v>
          </cell>
        </row>
        <row r="4553">
          <cell r="A4553" t="str">
            <v>Juego columpio tradicional mas de 3 años Cap:2</v>
          </cell>
          <cell r="B4553">
            <v>106874</v>
          </cell>
          <cell r="C4553" t="str">
            <v>UNI</v>
          </cell>
          <cell r="D4553">
            <v>9349634</v>
          </cell>
          <cell r="E4553">
            <v>0</v>
          </cell>
          <cell r="F4553">
            <v>43298</v>
          </cell>
          <cell r="G4553">
            <v>8904413</v>
          </cell>
          <cell r="H4553">
            <v>1.05</v>
          </cell>
          <cell r="I4553">
            <v>43465</v>
          </cell>
        </row>
        <row r="4554">
          <cell r="A4554" t="str">
            <v>JUEGO COLUMPIO/IDRD NIÑOS(6-12</v>
          </cell>
          <cell r="B4554">
            <v>105173</v>
          </cell>
          <cell r="C4554" t="str">
            <v>UNI</v>
          </cell>
          <cell r="D4554">
            <v>1968337</v>
          </cell>
          <cell r="E4554">
            <v>0</v>
          </cell>
          <cell r="F4554">
            <v>43322</v>
          </cell>
          <cell r="G4554">
            <v>1874607</v>
          </cell>
          <cell r="H4554">
            <v>1.05</v>
          </cell>
          <cell r="I4554">
            <v>43465</v>
          </cell>
        </row>
        <row r="4555">
          <cell r="A4555" t="str">
            <v>Juego ColumpioCestaMalla-cuerdas 2-8años</v>
          </cell>
          <cell r="B4555">
            <v>106053</v>
          </cell>
          <cell r="C4555" t="str">
            <v>UNI</v>
          </cell>
          <cell r="D4555">
            <v>21262500</v>
          </cell>
          <cell r="E4555">
            <v>0</v>
          </cell>
          <cell r="F4555">
            <v>43273</v>
          </cell>
          <cell r="G4555">
            <v>20250000</v>
          </cell>
          <cell r="H4555">
            <v>1.05</v>
          </cell>
          <cell r="I4555">
            <v>43465</v>
          </cell>
        </row>
        <row r="4556">
          <cell r="A4556" t="str">
            <v>Juego ColumpioIncluyenteSilla 2-12 añosCap:1niño</v>
          </cell>
          <cell r="B4556">
            <v>106355</v>
          </cell>
          <cell r="C4556" t="str">
            <v>UNI</v>
          </cell>
          <cell r="D4556">
            <v>58950865</v>
          </cell>
          <cell r="E4556">
            <v>0</v>
          </cell>
          <cell r="F4556">
            <v>43263</v>
          </cell>
          <cell r="G4556">
            <v>56143681</v>
          </cell>
          <cell r="H4556">
            <v>1.05</v>
          </cell>
          <cell r="I4556">
            <v>43465</v>
          </cell>
        </row>
        <row r="4557">
          <cell r="A4557" t="str">
            <v>Juego cuerdas doble piramidal 6-12años</v>
          </cell>
          <cell r="B4557">
            <v>106716</v>
          </cell>
          <cell r="C4557" t="str">
            <v>UNI</v>
          </cell>
          <cell r="D4557">
            <v>100087301</v>
          </cell>
          <cell r="E4557">
            <v>0</v>
          </cell>
          <cell r="F4557">
            <v>43164</v>
          </cell>
          <cell r="G4557">
            <v>95321239</v>
          </cell>
          <cell r="H4557">
            <v>1.05</v>
          </cell>
          <cell r="I4557">
            <v>43465</v>
          </cell>
        </row>
        <row r="4558">
          <cell r="A4558" t="str">
            <v>Juego cuerdas doble piramidal 6-12años</v>
          </cell>
          <cell r="B4558">
            <v>106717</v>
          </cell>
          <cell r="C4558" t="str">
            <v>UNI</v>
          </cell>
          <cell r="D4558">
            <v>253895206</v>
          </cell>
          <cell r="E4558">
            <v>0</v>
          </cell>
          <cell r="F4558">
            <v>43164</v>
          </cell>
          <cell r="G4558">
            <v>241804958</v>
          </cell>
          <cell r="H4558">
            <v>1.05</v>
          </cell>
          <cell r="I4558">
            <v>43465</v>
          </cell>
        </row>
        <row r="4559">
          <cell r="A4559" t="str">
            <v>Juego cuerdas escalada Incl nodo poliamida</v>
          </cell>
          <cell r="B4559">
            <v>106885</v>
          </cell>
          <cell r="C4559" t="str">
            <v>UNI</v>
          </cell>
          <cell r="D4559">
            <v>5796000</v>
          </cell>
          <cell r="E4559">
            <v>0</v>
          </cell>
          <cell r="F4559">
            <v>43330</v>
          </cell>
          <cell r="G4559">
            <v>5520000</v>
          </cell>
          <cell r="H4559">
            <v>1.05</v>
          </cell>
          <cell r="I4559">
            <v>43465</v>
          </cell>
        </row>
        <row r="4560">
          <cell r="A4560" t="str">
            <v>Juego cuerdas estructura poliedro 5-12años</v>
          </cell>
          <cell r="B4560">
            <v>106718</v>
          </cell>
          <cell r="C4560" t="str">
            <v>UNI</v>
          </cell>
          <cell r="D4560">
            <v>105352127</v>
          </cell>
          <cell r="E4560">
            <v>0</v>
          </cell>
          <cell r="F4560">
            <v>43165</v>
          </cell>
          <cell r="G4560">
            <v>100335359</v>
          </cell>
          <cell r="H4560">
            <v>1.05</v>
          </cell>
          <cell r="I4560">
            <v>43465</v>
          </cell>
        </row>
        <row r="4561">
          <cell r="A4561" t="str">
            <v>Juego cuerdas piramidal</v>
          </cell>
          <cell r="B4561">
            <v>106017</v>
          </cell>
          <cell r="C4561" t="str">
            <v>UNI</v>
          </cell>
          <cell r="D4561">
            <v>45823665</v>
          </cell>
          <cell r="E4561">
            <v>0</v>
          </cell>
          <cell r="F4561">
            <v>43237</v>
          </cell>
          <cell r="G4561">
            <v>43641586</v>
          </cell>
          <cell r="H4561">
            <v>1.05</v>
          </cell>
          <cell r="I4561">
            <v>43465</v>
          </cell>
        </row>
        <row r="4562">
          <cell r="A4562" t="str">
            <v>Juego cuerdas piramidal 3-8</v>
          </cell>
          <cell r="B4562">
            <v>105809</v>
          </cell>
          <cell r="C4562" t="str">
            <v>UNI</v>
          </cell>
          <cell r="D4562">
            <v>173948256</v>
          </cell>
          <cell r="E4562">
            <v>0</v>
          </cell>
          <cell r="F4562">
            <v>43236</v>
          </cell>
          <cell r="G4562">
            <v>165665006</v>
          </cell>
          <cell r="H4562">
            <v>1.05</v>
          </cell>
          <cell r="I4562">
            <v>43465</v>
          </cell>
        </row>
        <row r="4563">
          <cell r="A4563" t="str">
            <v>Juego cuerdas piramidal 3-8</v>
          </cell>
          <cell r="B4563">
            <v>105810</v>
          </cell>
          <cell r="C4563" t="str">
            <v>UNI</v>
          </cell>
          <cell r="D4563">
            <v>183401427</v>
          </cell>
          <cell r="E4563">
            <v>0</v>
          </cell>
          <cell r="F4563">
            <v>43194</v>
          </cell>
          <cell r="G4563">
            <v>174668026</v>
          </cell>
          <cell r="H4563">
            <v>1.05</v>
          </cell>
          <cell r="I4563">
            <v>43465</v>
          </cell>
        </row>
        <row r="4564">
          <cell r="A4564" t="str">
            <v>Juego cuerdas piramidal 5-12años Cap:46niños</v>
          </cell>
          <cell r="B4564">
            <v>106719</v>
          </cell>
          <cell r="C4564" t="str">
            <v>UNI</v>
          </cell>
          <cell r="D4564">
            <v>81073645</v>
          </cell>
          <cell r="E4564">
            <v>0</v>
          </cell>
          <cell r="F4564">
            <v>43165</v>
          </cell>
          <cell r="G4564">
            <v>77212995</v>
          </cell>
          <cell r="H4564">
            <v>1.05</v>
          </cell>
          <cell r="I4564">
            <v>43465</v>
          </cell>
        </row>
        <row r="4565">
          <cell r="A4565" t="str">
            <v>JUEGO DE 3 DPS DISPOS. PROTECCIÓN</v>
          </cell>
          <cell r="B4565">
            <v>106771</v>
          </cell>
          <cell r="C4565" t="str">
            <v>UNI</v>
          </cell>
          <cell r="D4565">
            <v>632580</v>
          </cell>
          <cell r="E4565">
            <v>0</v>
          </cell>
          <cell r="F4565">
            <v>43185</v>
          </cell>
          <cell r="G4565">
            <v>602457</v>
          </cell>
          <cell r="H4565">
            <v>1.05</v>
          </cell>
          <cell r="I4565">
            <v>43465</v>
          </cell>
        </row>
        <row r="4566">
          <cell r="A4566" t="str">
            <v>Juego de aros Baloncesto (sumin+Transporte) **</v>
          </cell>
          <cell r="B4566">
            <v>103031</v>
          </cell>
          <cell r="C4566" t="str">
            <v>UNI</v>
          </cell>
          <cell r="D4566">
            <v>223561</v>
          </cell>
          <cell r="E4566">
            <v>0</v>
          </cell>
          <cell r="F4566">
            <v>43224</v>
          </cell>
          <cell r="G4566">
            <v>212915</v>
          </cell>
          <cell r="H4566">
            <v>1.05</v>
          </cell>
          <cell r="I4566">
            <v>43465</v>
          </cell>
        </row>
        <row r="4567">
          <cell r="A4567" t="str">
            <v>Juego de balanceo y rotación 6-12 años</v>
          </cell>
          <cell r="B4567">
            <v>106702</v>
          </cell>
          <cell r="C4567" t="str">
            <v>UNI</v>
          </cell>
          <cell r="D4567">
            <v>20107500</v>
          </cell>
          <cell r="E4567">
            <v>0</v>
          </cell>
          <cell r="F4567">
            <v>43137</v>
          </cell>
          <cell r="G4567">
            <v>19150000</v>
          </cell>
          <cell r="H4567">
            <v>1.05</v>
          </cell>
          <cell r="I4567">
            <v>43465</v>
          </cell>
        </row>
        <row r="4568">
          <cell r="A4568" t="str">
            <v>Juego de cuerdas estrella 2 a 5 años Cap: 21</v>
          </cell>
          <cell r="B4568">
            <v>106940</v>
          </cell>
          <cell r="C4568" t="str">
            <v>UNI</v>
          </cell>
          <cell r="D4568">
            <v>169614604</v>
          </cell>
          <cell r="E4568">
            <v>0</v>
          </cell>
          <cell r="F4568">
            <v>43164</v>
          </cell>
          <cell r="G4568">
            <v>161537718</v>
          </cell>
          <cell r="H4568">
            <v>1.05</v>
          </cell>
          <cell r="I4568">
            <v>43465</v>
          </cell>
        </row>
        <row r="4569">
          <cell r="A4569" t="str">
            <v>Juego de gran escala torre 5 a 12 años cap:193</v>
          </cell>
          <cell r="B4569">
            <v>106937</v>
          </cell>
          <cell r="C4569" t="str">
            <v>UNI</v>
          </cell>
          <cell r="D4569">
            <v>2562344021</v>
          </cell>
          <cell r="E4569">
            <v>0</v>
          </cell>
          <cell r="F4569">
            <v>43164</v>
          </cell>
          <cell r="G4569">
            <v>2440327639</v>
          </cell>
          <cell r="H4569">
            <v>1.05</v>
          </cell>
          <cell r="I4569">
            <v>43465</v>
          </cell>
        </row>
        <row r="4570">
          <cell r="A4570" t="str">
            <v>Juego de gran escala torre red 5 a 12 años cap:</v>
          </cell>
          <cell r="B4570">
            <v>106938</v>
          </cell>
          <cell r="C4570" t="str">
            <v>UNI</v>
          </cell>
          <cell r="D4570">
            <v>1183456912</v>
          </cell>
          <cell r="E4570">
            <v>0</v>
          </cell>
          <cell r="F4570">
            <v>43164</v>
          </cell>
          <cell r="G4570">
            <v>1127101821</v>
          </cell>
          <cell r="H4570">
            <v>1.05</v>
          </cell>
          <cell r="I4570">
            <v>43465</v>
          </cell>
        </row>
        <row r="4571">
          <cell r="A4571" t="str">
            <v>Juego de muelle nave espacial Cap1 de 2 + años</v>
          </cell>
          <cell r="B4571">
            <v>106904</v>
          </cell>
          <cell r="C4571" t="str">
            <v>UNI</v>
          </cell>
          <cell r="D4571">
            <v>4716958</v>
          </cell>
          <cell r="E4571">
            <v>0</v>
          </cell>
          <cell r="F4571">
            <v>43328</v>
          </cell>
          <cell r="G4571">
            <v>4492341</v>
          </cell>
          <cell r="H4571">
            <v>1.05</v>
          </cell>
          <cell r="I4571">
            <v>43465</v>
          </cell>
        </row>
        <row r="4572">
          <cell r="A4572" t="str">
            <v>Juego de muelle nave paneles laterales</v>
          </cell>
          <cell r="B4572">
            <v>106903</v>
          </cell>
          <cell r="C4572" t="str">
            <v>UNI</v>
          </cell>
          <cell r="D4572">
            <v>6481575</v>
          </cell>
          <cell r="E4572">
            <v>0</v>
          </cell>
          <cell r="F4572">
            <v>43328</v>
          </cell>
          <cell r="G4572">
            <v>6172929</v>
          </cell>
          <cell r="H4572">
            <v>1.05</v>
          </cell>
          <cell r="I4572">
            <v>43465</v>
          </cell>
        </row>
        <row r="4573">
          <cell r="A4573" t="str">
            <v>jUEGO DE PASAMANOS DE 1 1/2"</v>
          </cell>
          <cell r="B4573">
            <v>104931</v>
          </cell>
          <cell r="C4573" t="str">
            <v>UNI</v>
          </cell>
          <cell r="D4573">
            <v>207721</v>
          </cell>
          <cell r="E4573">
            <v>0</v>
          </cell>
          <cell r="F4573">
            <v>41444</v>
          </cell>
          <cell r="G4573">
            <v>163560</v>
          </cell>
          <cell r="H4573">
            <v>1.27</v>
          </cell>
          <cell r="I4573">
            <v>43465</v>
          </cell>
        </row>
        <row r="4574">
          <cell r="A4574" t="str">
            <v>Juego de rotación Cap 4 niños de 8+ años</v>
          </cell>
          <cell r="B4574">
            <v>106907</v>
          </cell>
          <cell r="C4574" t="str">
            <v>UNI</v>
          </cell>
          <cell r="D4574">
            <v>21808861</v>
          </cell>
          <cell r="E4574">
            <v>0</v>
          </cell>
          <cell r="F4574">
            <v>43328</v>
          </cell>
          <cell r="G4574">
            <v>20770344</v>
          </cell>
          <cell r="H4574">
            <v>1.05</v>
          </cell>
          <cell r="I4574">
            <v>43465</v>
          </cell>
        </row>
        <row r="4575">
          <cell r="A4575" t="str">
            <v>Juego de rotación Carrusel Cap 6 niños de 3+</v>
          </cell>
          <cell r="B4575">
            <v>106906</v>
          </cell>
          <cell r="C4575" t="str">
            <v>UNI</v>
          </cell>
          <cell r="D4575">
            <v>12567243</v>
          </cell>
          <cell r="E4575">
            <v>0</v>
          </cell>
          <cell r="F4575">
            <v>43328</v>
          </cell>
          <cell r="G4575">
            <v>11968803</v>
          </cell>
          <cell r="H4575">
            <v>1.05</v>
          </cell>
          <cell r="I4575">
            <v>43465</v>
          </cell>
        </row>
        <row r="4576">
          <cell r="A4576" t="str">
            <v>JUEGO DE RUEDAS PARA ANDAMIO(4)</v>
          </cell>
          <cell r="B4576">
            <v>2475</v>
          </cell>
          <cell r="C4576" t="str">
            <v>SM</v>
          </cell>
          <cell r="D4576">
            <v>15574</v>
          </cell>
          <cell r="E4576">
            <v>0</v>
          </cell>
          <cell r="F4576">
            <v>40310</v>
          </cell>
          <cell r="G4576">
            <v>11368</v>
          </cell>
          <cell r="H4576">
            <v>1.37</v>
          </cell>
          <cell r="I4576">
            <v>43465</v>
          </cell>
        </row>
        <row r="4577">
          <cell r="A4577" t="str">
            <v>Juego de traslación Doble Cap 2 niños de 6 + años</v>
          </cell>
          <cell r="B4577">
            <v>106905</v>
          </cell>
          <cell r="C4577" t="str">
            <v>UNI</v>
          </cell>
          <cell r="D4577">
            <v>130830544</v>
          </cell>
          <cell r="E4577">
            <v>0</v>
          </cell>
          <cell r="F4577">
            <v>43328</v>
          </cell>
          <cell r="G4577">
            <v>124600518</v>
          </cell>
          <cell r="H4577">
            <v>1.05</v>
          </cell>
          <cell r="I4577">
            <v>43465</v>
          </cell>
        </row>
        <row r="4578">
          <cell r="A4578" t="str">
            <v>Juego deslizadero estimulación 0-5 años Cap: 25</v>
          </cell>
          <cell r="B4578">
            <v>106795</v>
          </cell>
          <cell r="C4578" t="str">
            <v>UNI</v>
          </cell>
          <cell r="D4578">
            <v>104571600</v>
          </cell>
          <cell r="E4578">
            <v>0</v>
          </cell>
          <cell r="F4578">
            <v>43196</v>
          </cell>
          <cell r="G4578">
            <v>99592000</v>
          </cell>
          <cell r="H4578">
            <v>1.05</v>
          </cell>
          <cell r="I4578">
            <v>43465</v>
          </cell>
        </row>
        <row r="4579">
          <cell r="A4579" t="str">
            <v>Juego diseño personalizado estructura(sum+ins)</v>
          </cell>
          <cell r="B4579">
            <v>107027</v>
          </cell>
          <cell r="C4579" t="str">
            <v>M2</v>
          </cell>
          <cell r="D4579">
            <v>5081300</v>
          </cell>
          <cell r="E4579">
            <v>0</v>
          </cell>
          <cell r="F4579">
            <v>43364</v>
          </cell>
          <cell r="G4579">
            <v>4839333</v>
          </cell>
          <cell r="H4579">
            <v>1.05</v>
          </cell>
          <cell r="I4579">
            <v>43465</v>
          </cell>
        </row>
        <row r="4580">
          <cell r="A4580" t="str">
            <v>Juego electronic accesible 360 2-12 añosCap:4p</v>
          </cell>
          <cell r="B4580">
            <v>106923</v>
          </cell>
          <cell r="C4580" t="str">
            <v>UNI</v>
          </cell>
          <cell r="D4580">
            <v>348512112</v>
          </cell>
          <cell r="E4580">
            <v>0</v>
          </cell>
          <cell r="F4580">
            <v>43330</v>
          </cell>
          <cell r="G4580">
            <v>331916297</v>
          </cell>
          <cell r="H4580">
            <v>1.05</v>
          </cell>
          <cell r="I4580">
            <v>43465</v>
          </cell>
        </row>
        <row r="4581">
          <cell r="A4581" t="str">
            <v>JUEGO EN MADERA -1 CASETA-20 NIÑOS</v>
          </cell>
          <cell r="B4581">
            <v>104183</v>
          </cell>
          <cell r="C4581" t="str">
            <v>UNI</v>
          </cell>
          <cell r="D4581">
            <v>3031348</v>
          </cell>
          <cell r="E4581">
            <v>0</v>
          </cell>
          <cell r="F4581">
            <v>40791</v>
          </cell>
          <cell r="G4581">
            <v>2262200</v>
          </cell>
          <cell r="H4581">
            <v>1.34</v>
          </cell>
          <cell r="I4581">
            <v>43465</v>
          </cell>
        </row>
        <row r="4582">
          <cell r="A4582" t="str">
            <v>JUEGO EN MADERA -2 CASETA-35 NIÑOS</v>
          </cell>
          <cell r="B4582">
            <v>104184</v>
          </cell>
          <cell r="C4582" t="str">
            <v>UNI</v>
          </cell>
          <cell r="D4582">
            <v>4966308</v>
          </cell>
          <cell r="E4582">
            <v>0</v>
          </cell>
          <cell r="F4582">
            <v>40791</v>
          </cell>
          <cell r="G4582">
            <v>3706200</v>
          </cell>
          <cell r="H4582">
            <v>1.34</v>
          </cell>
          <cell r="I4582">
            <v>43465</v>
          </cell>
        </row>
        <row r="4583">
          <cell r="A4583" t="str">
            <v>Juego escalar, trepar</v>
          </cell>
          <cell r="B4583">
            <v>106004</v>
          </cell>
          <cell r="C4583" t="str">
            <v>UNI</v>
          </cell>
          <cell r="D4583">
            <v>24549000</v>
          </cell>
          <cell r="E4583">
            <v>0</v>
          </cell>
          <cell r="F4583">
            <v>43194</v>
          </cell>
          <cell r="G4583">
            <v>23380000</v>
          </cell>
          <cell r="H4583">
            <v>1.05</v>
          </cell>
          <cell r="I4583">
            <v>43465</v>
          </cell>
        </row>
        <row r="4584">
          <cell r="A4584" t="str">
            <v>Juego estructura cuerda de aventura</v>
          </cell>
          <cell r="B4584">
            <v>107029</v>
          </cell>
          <cell r="C4584" t="str">
            <v>M2</v>
          </cell>
          <cell r="D4584">
            <v>12245100</v>
          </cell>
          <cell r="E4584">
            <v>0</v>
          </cell>
          <cell r="F4584">
            <v>43364</v>
          </cell>
          <cell r="G4584">
            <v>11662000</v>
          </cell>
          <cell r="H4584">
            <v>1.05</v>
          </cell>
          <cell r="I4584">
            <v>43465</v>
          </cell>
        </row>
        <row r="4585">
          <cell r="A4585" t="str">
            <v>Juego Excavadora arena 2+años Cap1 niño</v>
          </cell>
          <cell r="B4585">
            <v>106911</v>
          </cell>
          <cell r="C4585" t="str">
            <v>UNI</v>
          </cell>
          <cell r="D4585">
            <v>13098891</v>
          </cell>
          <cell r="E4585">
            <v>0</v>
          </cell>
          <cell r="F4585">
            <v>43329</v>
          </cell>
          <cell r="G4585">
            <v>12475134</v>
          </cell>
          <cell r="H4585">
            <v>1.05</v>
          </cell>
          <cell r="I4585">
            <v>43465</v>
          </cell>
        </row>
        <row r="4586">
          <cell r="A4586" t="str">
            <v>Juego Funcion Multiple 5-12 Años Cap: 16 niños</v>
          </cell>
          <cell r="B4586">
            <v>106005</v>
          </cell>
          <cell r="C4586" t="str">
            <v>UNI</v>
          </cell>
          <cell r="D4586">
            <v>34279982</v>
          </cell>
          <cell r="E4586">
            <v>0</v>
          </cell>
          <cell r="F4586">
            <v>43245</v>
          </cell>
          <cell r="G4586">
            <v>32647602</v>
          </cell>
          <cell r="H4586">
            <v>1.05</v>
          </cell>
          <cell r="I4586">
            <v>43465</v>
          </cell>
        </row>
        <row r="4587">
          <cell r="A4587" t="str">
            <v>Juego Funcion Multiple Rodadero, 3-12</v>
          </cell>
          <cell r="B4587">
            <v>106006</v>
          </cell>
          <cell r="C4587" t="str">
            <v>UNI</v>
          </cell>
          <cell r="D4587">
            <v>32340173</v>
          </cell>
          <cell r="E4587">
            <v>0</v>
          </cell>
          <cell r="F4587">
            <v>43194</v>
          </cell>
          <cell r="G4587">
            <v>30800165</v>
          </cell>
          <cell r="H4587">
            <v>1.05</v>
          </cell>
          <cell r="I4587">
            <v>43465</v>
          </cell>
        </row>
        <row r="4588">
          <cell r="A4588" t="str">
            <v>Juego gran escala cuerdas poliedro Cap:90niños</v>
          </cell>
          <cell r="B4588">
            <v>106798</v>
          </cell>
          <cell r="C4588" t="str">
            <v>UNI</v>
          </cell>
          <cell r="D4588">
            <v>243600000</v>
          </cell>
          <cell r="E4588">
            <v>0</v>
          </cell>
          <cell r="F4588">
            <v>43203</v>
          </cell>
          <cell r="G4588">
            <v>232000000</v>
          </cell>
          <cell r="H4588">
            <v>1.05</v>
          </cell>
          <cell r="I4588">
            <v>43465</v>
          </cell>
        </row>
        <row r="4589">
          <cell r="A4589" t="str">
            <v>Juego gran escala incluyente funcion multiple 3-12</v>
          </cell>
          <cell r="B4589">
            <v>106930</v>
          </cell>
          <cell r="C4589" t="str">
            <v>UNI</v>
          </cell>
          <cell r="D4589">
            <v>239381334</v>
          </cell>
          <cell r="E4589">
            <v>0</v>
          </cell>
          <cell r="F4589">
            <v>43259</v>
          </cell>
          <cell r="G4589">
            <v>227982223</v>
          </cell>
          <cell r="H4589">
            <v>1.05</v>
          </cell>
          <cell r="I4589">
            <v>43465</v>
          </cell>
        </row>
        <row r="4590">
          <cell r="A4590" t="str">
            <v>Juego gran escala incluyente funcion multiple 3-5</v>
          </cell>
          <cell r="B4590">
            <v>106931</v>
          </cell>
          <cell r="C4590" t="str">
            <v>UNI</v>
          </cell>
          <cell r="D4590">
            <v>154373962</v>
          </cell>
          <cell r="E4590">
            <v>0</v>
          </cell>
          <cell r="F4590">
            <v>43259</v>
          </cell>
          <cell r="G4590">
            <v>147022821</v>
          </cell>
          <cell r="H4590">
            <v>1.05</v>
          </cell>
          <cell r="I4590">
            <v>43465</v>
          </cell>
        </row>
        <row r="4591">
          <cell r="A4591" t="str">
            <v>Juego granescala torre circuito 1-12 añoCap:80</v>
          </cell>
          <cell r="B4591">
            <v>106929</v>
          </cell>
          <cell r="C4591" t="str">
            <v>UNI</v>
          </cell>
          <cell r="D4591">
            <v>658182804</v>
          </cell>
          <cell r="E4591">
            <v>0</v>
          </cell>
          <cell r="F4591">
            <v>43333</v>
          </cell>
          <cell r="G4591">
            <v>626840766</v>
          </cell>
          <cell r="H4591">
            <v>1.05</v>
          </cell>
          <cell r="I4591">
            <v>43465</v>
          </cell>
        </row>
        <row r="4592">
          <cell r="A4592" t="str">
            <v>Juego incluyente Pasadizo 2-12 años Cap:33 niños</v>
          </cell>
          <cell r="B4592">
            <v>106704</v>
          </cell>
          <cell r="C4592" t="str">
            <v>UNI</v>
          </cell>
          <cell r="D4592">
            <v>118756972</v>
          </cell>
          <cell r="E4592">
            <v>0</v>
          </cell>
          <cell r="F4592">
            <v>43138</v>
          </cell>
          <cell r="G4592">
            <v>113101878</v>
          </cell>
          <cell r="H4592">
            <v>1.05</v>
          </cell>
          <cell r="I4592">
            <v>43465</v>
          </cell>
        </row>
        <row r="4593">
          <cell r="A4593" t="str">
            <v>Juego incluyente Pasadizo, 0-3 años Cap: 25 niños</v>
          </cell>
          <cell r="B4593">
            <v>106708</v>
          </cell>
          <cell r="C4593" t="str">
            <v>UNI</v>
          </cell>
          <cell r="D4593">
            <v>105875880</v>
          </cell>
          <cell r="E4593">
            <v>0</v>
          </cell>
          <cell r="F4593">
            <v>43146</v>
          </cell>
          <cell r="G4593">
            <v>100834171</v>
          </cell>
          <cell r="H4593">
            <v>1.05</v>
          </cell>
          <cell r="I4593">
            <v>43465</v>
          </cell>
        </row>
        <row r="4594">
          <cell r="A4594" t="str">
            <v>Juego infantil columpio Modulo M-5 (Sumin)**</v>
          </cell>
          <cell r="B4594">
            <v>101509</v>
          </cell>
          <cell r="C4594" t="str">
            <v>UNI</v>
          </cell>
          <cell r="D4594">
            <v>1711815</v>
          </cell>
          <cell r="E4594">
            <v>0</v>
          </cell>
          <cell r="F4594">
            <v>43217</v>
          </cell>
          <cell r="G4594">
            <v>1630300</v>
          </cell>
          <cell r="H4594">
            <v>1.05</v>
          </cell>
          <cell r="I4594">
            <v>43465</v>
          </cell>
        </row>
        <row r="4595">
          <cell r="A4595" t="str">
            <v>Juego infantil columpio Modulo M-5A</v>
          </cell>
          <cell r="B4595">
            <v>100537</v>
          </cell>
          <cell r="C4595" t="str">
            <v>UNI</v>
          </cell>
          <cell r="D4595">
            <v>1654386</v>
          </cell>
          <cell r="E4595">
            <v>0</v>
          </cell>
          <cell r="F4595">
            <v>43175</v>
          </cell>
          <cell r="G4595">
            <v>1575606</v>
          </cell>
          <cell r="H4595">
            <v>1.05</v>
          </cell>
          <cell r="I4595">
            <v>43465</v>
          </cell>
        </row>
        <row r="4596">
          <cell r="A4596" t="str">
            <v>JUEGO INFANTIL EN MADERA(pino patula</v>
          </cell>
          <cell r="B4596">
            <v>103786</v>
          </cell>
          <cell r="C4596" t="str">
            <v>UNI</v>
          </cell>
          <cell r="D4596">
            <v>4098760</v>
          </cell>
          <cell r="E4596">
            <v>0</v>
          </cell>
          <cell r="F4596">
            <v>43229</v>
          </cell>
          <cell r="G4596">
            <v>3903581</v>
          </cell>
          <cell r="H4596">
            <v>1.05</v>
          </cell>
          <cell r="I4596">
            <v>43465</v>
          </cell>
        </row>
        <row r="4597">
          <cell r="A4597" t="str">
            <v>Juego infantil Modulo M-3 (Sumin) **</v>
          </cell>
          <cell r="B4597">
            <v>100395</v>
          </cell>
          <cell r="C4597" t="str">
            <v>UNI</v>
          </cell>
          <cell r="D4597">
            <v>6796031</v>
          </cell>
          <cell r="E4597">
            <v>0</v>
          </cell>
          <cell r="F4597">
            <v>43222</v>
          </cell>
          <cell r="G4597">
            <v>6472410</v>
          </cell>
          <cell r="H4597">
            <v>1.05</v>
          </cell>
          <cell r="I4597">
            <v>43465</v>
          </cell>
        </row>
        <row r="4598">
          <cell r="A4598" t="str">
            <v>Juego infantil Modulo M-3A (Sumin) **</v>
          </cell>
          <cell r="B4598">
            <v>100396</v>
          </cell>
          <cell r="C4598" t="str">
            <v>UNI</v>
          </cell>
          <cell r="D4598">
            <v>5402004</v>
          </cell>
          <cell r="E4598">
            <v>0</v>
          </cell>
          <cell r="F4598">
            <v>43217</v>
          </cell>
          <cell r="G4598">
            <v>5144766</v>
          </cell>
          <cell r="H4598">
            <v>1.05</v>
          </cell>
          <cell r="I4598">
            <v>43465</v>
          </cell>
        </row>
        <row r="4599">
          <cell r="A4599" t="str">
            <v>Juego infantil Modulo M-6 Zonal (Suministro) **</v>
          </cell>
          <cell r="B4599">
            <v>100408</v>
          </cell>
          <cell r="C4599" t="str">
            <v>UNI</v>
          </cell>
          <cell r="D4599">
            <v>20753600</v>
          </cell>
          <cell r="E4599">
            <v>0</v>
          </cell>
          <cell r="F4599">
            <v>42795</v>
          </cell>
          <cell r="G4599">
            <v>19040000</v>
          </cell>
          <cell r="H4599">
            <v>1.0900000000000001</v>
          </cell>
          <cell r="I4599">
            <v>43465</v>
          </cell>
        </row>
        <row r="4600">
          <cell r="A4600" t="str">
            <v>Juego infantil Modulo M-7 (Suministro) **</v>
          </cell>
          <cell r="B4600">
            <v>100409</v>
          </cell>
          <cell r="C4600" t="str">
            <v>UNI</v>
          </cell>
          <cell r="D4600">
            <v>16321200</v>
          </cell>
          <cell r="E4600">
            <v>0</v>
          </cell>
          <cell r="F4600">
            <v>40889</v>
          </cell>
          <cell r="G4600">
            <v>12180000</v>
          </cell>
          <cell r="H4600">
            <v>1.34</v>
          </cell>
          <cell r="I4600">
            <v>43465</v>
          </cell>
        </row>
        <row r="4601">
          <cell r="A4601" t="str">
            <v>Juego infantil Modulo M-8 (Suministro) **</v>
          </cell>
          <cell r="B4601">
            <v>100410</v>
          </cell>
          <cell r="C4601" t="str">
            <v>UNI</v>
          </cell>
          <cell r="D4601">
            <v>10880800</v>
          </cell>
          <cell r="E4601">
            <v>0</v>
          </cell>
          <cell r="F4601">
            <v>40889</v>
          </cell>
          <cell r="G4601">
            <v>8120000</v>
          </cell>
          <cell r="H4601">
            <v>1.34</v>
          </cell>
          <cell r="I4601">
            <v>43465</v>
          </cell>
        </row>
        <row r="4602">
          <cell r="A4602" t="str">
            <v>Juego infantil Modulo madera (Sumin e inst) **</v>
          </cell>
          <cell r="B4602">
            <v>100457</v>
          </cell>
          <cell r="C4602" t="str">
            <v>UNI</v>
          </cell>
          <cell r="D4602">
            <v>3547137</v>
          </cell>
          <cell r="E4602">
            <v>0</v>
          </cell>
          <cell r="F4602">
            <v>40612</v>
          </cell>
          <cell r="G4602">
            <v>2647117</v>
          </cell>
          <cell r="H4602">
            <v>1.34</v>
          </cell>
          <cell r="I4602">
            <v>43465</v>
          </cell>
        </row>
        <row r="4603">
          <cell r="A4603" t="str">
            <v>Juego Infantil Módulo Triki (Sum+trnaporte)</v>
          </cell>
          <cell r="B4603">
            <v>106455</v>
          </cell>
          <cell r="C4603" t="str">
            <v>UNI</v>
          </cell>
          <cell r="D4603">
            <v>1232245</v>
          </cell>
          <cell r="E4603">
            <v>0</v>
          </cell>
          <cell r="F4603">
            <v>42941</v>
          </cell>
          <cell r="G4603">
            <v>1130500</v>
          </cell>
          <cell r="H4603">
            <v>1.0900000000000001</v>
          </cell>
          <cell r="I4603">
            <v>43465</v>
          </cell>
        </row>
        <row r="4604">
          <cell r="A4604" t="str">
            <v>Juego Infantil Módulo Triki (Sum+trnasporte)</v>
          </cell>
          <cell r="B4604">
            <v>106456</v>
          </cell>
          <cell r="C4604" t="str">
            <v>UNI</v>
          </cell>
          <cell r="D4604">
            <v>1232245</v>
          </cell>
          <cell r="E4604">
            <v>0</v>
          </cell>
          <cell r="F4604">
            <v>42941</v>
          </cell>
          <cell r="G4604">
            <v>1130500</v>
          </cell>
          <cell r="H4604">
            <v>1.0900000000000001</v>
          </cell>
          <cell r="I4604">
            <v>43465</v>
          </cell>
        </row>
        <row r="4605">
          <cell r="A4605" t="str">
            <v>Juego manipulacion elementos naturales arena</v>
          </cell>
          <cell r="B4605">
            <v>106910</v>
          </cell>
          <cell r="C4605" t="str">
            <v>UNI</v>
          </cell>
          <cell r="D4605">
            <v>77145453</v>
          </cell>
          <cell r="E4605">
            <v>0</v>
          </cell>
          <cell r="F4605">
            <v>43329</v>
          </cell>
          <cell r="G4605">
            <v>73471860</v>
          </cell>
          <cell r="H4605">
            <v>1.05</v>
          </cell>
          <cell r="I4605">
            <v>43465</v>
          </cell>
        </row>
        <row r="4606">
          <cell r="A4606" t="str">
            <v>Juego Metropolis Cap 25 niños de 2+ años</v>
          </cell>
          <cell r="B4606">
            <v>106909</v>
          </cell>
          <cell r="C4606" t="str">
            <v>UNI</v>
          </cell>
          <cell r="D4606">
            <v>98445290</v>
          </cell>
          <cell r="E4606">
            <v>0</v>
          </cell>
          <cell r="F4606">
            <v>43328</v>
          </cell>
          <cell r="G4606">
            <v>93757419</v>
          </cell>
          <cell r="H4606">
            <v>1.05</v>
          </cell>
          <cell r="I4606">
            <v>43465</v>
          </cell>
        </row>
        <row r="4607">
          <cell r="A4607" t="str">
            <v>Juego Muelle 2 + años Capacidad:6 niños</v>
          </cell>
          <cell r="B4607">
            <v>106902</v>
          </cell>
          <cell r="C4607" t="str">
            <v>UNI</v>
          </cell>
          <cell r="D4607">
            <v>10976595</v>
          </cell>
          <cell r="E4607">
            <v>0</v>
          </cell>
          <cell r="F4607">
            <v>43328</v>
          </cell>
          <cell r="G4607">
            <v>10453900</v>
          </cell>
          <cell r="H4607">
            <v>1.05</v>
          </cell>
          <cell r="I4607">
            <v>43465</v>
          </cell>
        </row>
        <row r="4608">
          <cell r="A4608" t="str">
            <v>Juego Muelle Balancin Doble 4-12 años Cap:</v>
          </cell>
          <cell r="B4608">
            <v>105816</v>
          </cell>
          <cell r="C4608" t="str">
            <v>UNI</v>
          </cell>
          <cell r="D4608">
            <v>17020500</v>
          </cell>
          <cell r="E4608">
            <v>0</v>
          </cell>
          <cell r="F4608">
            <v>43194</v>
          </cell>
          <cell r="G4608">
            <v>16210000</v>
          </cell>
          <cell r="H4608">
            <v>1.05</v>
          </cell>
          <cell r="I4608">
            <v>43465</v>
          </cell>
        </row>
        <row r="4609">
          <cell r="A4609" t="str">
            <v>Juego Muelle Balancin sextuple 5-12 años Cap:6</v>
          </cell>
          <cell r="B4609">
            <v>106054</v>
          </cell>
          <cell r="C4609" t="str">
            <v>UNI</v>
          </cell>
          <cell r="D4609">
            <v>37465359</v>
          </cell>
          <cell r="E4609">
            <v>0</v>
          </cell>
          <cell r="F4609">
            <v>43255</v>
          </cell>
          <cell r="G4609">
            <v>35681294</v>
          </cell>
          <cell r="H4609">
            <v>1.05</v>
          </cell>
          <cell r="I4609">
            <v>43465</v>
          </cell>
        </row>
        <row r="4610">
          <cell r="A4610" t="str">
            <v>Juego muro electronico de 2-12 años Cap:4 niños</v>
          </cell>
          <cell r="B4610">
            <v>106924</v>
          </cell>
          <cell r="C4610" t="str">
            <v>UNI</v>
          </cell>
          <cell r="D4610">
            <v>517032732</v>
          </cell>
          <cell r="E4610">
            <v>0</v>
          </cell>
          <cell r="F4610">
            <v>43330</v>
          </cell>
          <cell r="G4610">
            <v>492412125.38</v>
          </cell>
          <cell r="H4610">
            <v>1.05</v>
          </cell>
          <cell r="I4610">
            <v>43465</v>
          </cell>
        </row>
        <row r="4611">
          <cell r="A4611" t="str">
            <v>Juego muro escalar trepar</v>
          </cell>
          <cell r="B4611">
            <v>106003</v>
          </cell>
          <cell r="C4611" t="str">
            <v>UNI</v>
          </cell>
          <cell r="D4611">
            <v>17696099</v>
          </cell>
          <cell r="E4611">
            <v>0</v>
          </cell>
          <cell r="F4611">
            <v>43245</v>
          </cell>
          <cell r="G4611">
            <v>16853428</v>
          </cell>
          <cell r="H4611">
            <v>1.05</v>
          </cell>
          <cell r="I4611">
            <v>43465</v>
          </cell>
        </row>
        <row r="4612">
          <cell r="A4612" t="str">
            <v>Juego Panel sensorial Pared de ritmo 2-12 años</v>
          </cell>
          <cell r="B4612">
            <v>106926</v>
          </cell>
          <cell r="C4612" t="str">
            <v>UNI</v>
          </cell>
          <cell r="D4612">
            <v>97828432</v>
          </cell>
          <cell r="E4612">
            <v>0</v>
          </cell>
          <cell r="F4612">
            <v>43330</v>
          </cell>
          <cell r="G4612">
            <v>93169934.969999999</v>
          </cell>
          <cell r="H4612">
            <v>1.05</v>
          </cell>
          <cell r="I4612">
            <v>43465</v>
          </cell>
        </row>
        <row r="4613">
          <cell r="A4613" t="str">
            <v>Juego parque trampolin diseño especial(sum+ins)</v>
          </cell>
          <cell r="B4613">
            <v>107028</v>
          </cell>
          <cell r="C4613" t="str">
            <v>M2</v>
          </cell>
          <cell r="D4613">
            <v>2249100</v>
          </cell>
          <cell r="E4613">
            <v>0</v>
          </cell>
          <cell r="F4613">
            <v>43364</v>
          </cell>
          <cell r="G4613">
            <v>2142000</v>
          </cell>
          <cell r="H4613">
            <v>1.05</v>
          </cell>
          <cell r="I4613">
            <v>43465</v>
          </cell>
        </row>
        <row r="4614">
          <cell r="A4614" t="str">
            <v>Juego parque trampolines Nacional</v>
          </cell>
          <cell r="B4614">
            <v>107030</v>
          </cell>
          <cell r="C4614" t="str">
            <v>M2</v>
          </cell>
          <cell r="D4614">
            <v>330750</v>
          </cell>
          <cell r="E4614">
            <v>0</v>
          </cell>
          <cell r="F4614">
            <v>43364</v>
          </cell>
          <cell r="G4614">
            <v>315000</v>
          </cell>
          <cell r="H4614">
            <v>1.05</v>
          </cell>
          <cell r="I4614">
            <v>43465</v>
          </cell>
        </row>
        <row r="4615">
          <cell r="A4615" t="str">
            <v>Juego Pasamanos Recto</v>
          </cell>
          <cell r="B4615">
            <v>102642</v>
          </cell>
          <cell r="C4615" t="str">
            <v>UNI</v>
          </cell>
          <cell r="D4615">
            <v>551139</v>
          </cell>
          <cell r="E4615" t="str">
            <v>A-130</v>
          </cell>
          <cell r="F4615">
            <v>43229</v>
          </cell>
          <cell r="G4615">
            <v>524894</v>
          </cell>
          <cell r="H4615">
            <v>1.05</v>
          </cell>
          <cell r="I4615">
            <v>43465</v>
          </cell>
        </row>
        <row r="4616">
          <cell r="A4616" t="str">
            <v>Juego piezas de escalada 2 a 12 años</v>
          </cell>
          <cell r="B4616">
            <v>106884</v>
          </cell>
          <cell r="C4616" t="str">
            <v>UNI</v>
          </cell>
          <cell r="D4616">
            <v>99248</v>
          </cell>
          <cell r="E4616">
            <v>0</v>
          </cell>
          <cell r="F4616">
            <v>43320</v>
          </cell>
          <cell r="G4616">
            <v>94522</v>
          </cell>
          <cell r="H4616">
            <v>1.05</v>
          </cell>
          <cell r="I4616">
            <v>43465</v>
          </cell>
        </row>
        <row r="4617">
          <cell r="A4617" t="str">
            <v>JUEGO POLEAS ANTENAYA</v>
          </cell>
          <cell r="B4617">
            <v>3786</v>
          </cell>
          <cell r="C4617" t="str">
            <v>UNI</v>
          </cell>
          <cell r="D4617">
            <v>254736</v>
          </cell>
          <cell r="E4617">
            <v>0</v>
          </cell>
          <cell r="F4617">
            <v>42095</v>
          </cell>
          <cell r="G4617">
            <v>208800</v>
          </cell>
          <cell r="H4617">
            <v>1.22</v>
          </cell>
          <cell r="I4617">
            <v>43465</v>
          </cell>
        </row>
        <row r="4618">
          <cell r="A4618" t="str">
            <v>Juego red araña 2-5 añosCap:4 niños Ø = 5.6</v>
          </cell>
          <cell r="B4618">
            <v>105811</v>
          </cell>
          <cell r="C4618" t="str">
            <v>UNI</v>
          </cell>
          <cell r="D4618">
            <v>133822500</v>
          </cell>
          <cell r="E4618">
            <v>0</v>
          </cell>
          <cell r="F4618">
            <v>43245</v>
          </cell>
          <cell r="G4618">
            <v>127450000</v>
          </cell>
          <cell r="H4618">
            <v>1.05</v>
          </cell>
          <cell r="I4618">
            <v>43465</v>
          </cell>
        </row>
        <row r="4619">
          <cell r="A4619" t="str">
            <v>Juego red carrusel 5 a 12 años Cap: 40 niños</v>
          </cell>
          <cell r="B4619">
            <v>106939</v>
          </cell>
          <cell r="C4619" t="str">
            <v>UNI</v>
          </cell>
          <cell r="D4619">
            <v>247196007</v>
          </cell>
          <cell r="E4619">
            <v>0</v>
          </cell>
          <cell r="F4619">
            <v>43164</v>
          </cell>
          <cell r="G4619">
            <v>235424769</v>
          </cell>
          <cell r="H4619">
            <v>1.05</v>
          </cell>
          <cell r="I4619">
            <v>43465</v>
          </cell>
        </row>
        <row r="4620">
          <cell r="A4620" t="str">
            <v>Juego red piramidal giro 2 a 5 años Cap: 15 niños</v>
          </cell>
          <cell r="B4620">
            <v>106941</v>
          </cell>
          <cell r="C4620" t="str">
            <v>UNI</v>
          </cell>
          <cell r="D4620">
            <v>106701352</v>
          </cell>
          <cell r="E4620">
            <v>0</v>
          </cell>
          <cell r="F4620">
            <v>43164</v>
          </cell>
          <cell r="G4620">
            <v>101620335</v>
          </cell>
          <cell r="H4620">
            <v>1.05</v>
          </cell>
          <cell r="I4620">
            <v>43465</v>
          </cell>
        </row>
        <row r="4621">
          <cell r="A4621" t="str">
            <v>Juego red piramidal giro 5 a 14 años Cap: 12 niños</v>
          </cell>
          <cell r="B4621">
            <v>106796</v>
          </cell>
          <cell r="C4621" t="str">
            <v>UNI</v>
          </cell>
          <cell r="D4621">
            <v>64837500</v>
          </cell>
          <cell r="E4621">
            <v>0</v>
          </cell>
          <cell r="F4621">
            <v>43196</v>
          </cell>
          <cell r="G4621">
            <v>61750000</v>
          </cell>
          <cell r="H4621">
            <v>1.05</v>
          </cell>
          <cell r="I4621">
            <v>43465</v>
          </cell>
        </row>
        <row r="4622">
          <cell r="A4622" t="str">
            <v>JUEGO RODAMIENTOS 12.0HP (Motor</v>
          </cell>
          <cell r="B4622">
            <v>105714</v>
          </cell>
          <cell r="C4622" t="str">
            <v>UNI</v>
          </cell>
          <cell r="D4622">
            <v>161000</v>
          </cell>
          <cell r="E4622">
            <v>0</v>
          </cell>
          <cell r="F4622">
            <v>42397</v>
          </cell>
          <cell r="G4622">
            <v>140000</v>
          </cell>
          <cell r="H4622">
            <v>1.1499999999999999</v>
          </cell>
          <cell r="I4622">
            <v>43465</v>
          </cell>
        </row>
        <row r="4623">
          <cell r="A4623" t="str">
            <v>JUEGO RODAMIENTOS 12.0HP (Motor</v>
          </cell>
          <cell r="B4623">
            <v>105715</v>
          </cell>
          <cell r="C4623" t="str">
            <v>UNI</v>
          </cell>
          <cell r="D4623">
            <v>227047</v>
          </cell>
          <cell r="E4623">
            <v>0</v>
          </cell>
          <cell r="F4623">
            <v>42401</v>
          </cell>
          <cell r="G4623">
            <v>197432</v>
          </cell>
          <cell r="H4623">
            <v>1.1499999999999999</v>
          </cell>
          <cell r="I4623">
            <v>43465</v>
          </cell>
        </row>
        <row r="4624">
          <cell r="A4624" t="str">
            <v>JUEGO RODAMIENTOS 2.4 A 5.0 HP(Motor</v>
          </cell>
          <cell r="B4624">
            <v>105712</v>
          </cell>
          <cell r="C4624" t="str">
            <v>UNI</v>
          </cell>
          <cell r="D4624">
            <v>51750</v>
          </cell>
          <cell r="E4624">
            <v>0</v>
          </cell>
          <cell r="F4624">
            <v>42396</v>
          </cell>
          <cell r="G4624">
            <v>45000</v>
          </cell>
          <cell r="H4624">
            <v>1.1499999999999999</v>
          </cell>
          <cell r="I4624">
            <v>43465</v>
          </cell>
        </row>
        <row r="4625">
          <cell r="A4625" t="str">
            <v>JUEGO RODAMIENTOS 7.5HP (Motor</v>
          </cell>
          <cell r="B4625">
            <v>105713</v>
          </cell>
          <cell r="C4625" t="str">
            <v>UNI</v>
          </cell>
          <cell r="D4625">
            <v>136505</v>
          </cell>
          <cell r="E4625">
            <v>0</v>
          </cell>
          <cell r="F4625">
            <v>42397</v>
          </cell>
          <cell r="G4625">
            <v>118700</v>
          </cell>
          <cell r="H4625">
            <v>1.1499999999999999</v>
          </cell>
          <cell r="I4625">
            <v>43465</v>
          </cell>
        </row>
        <row r="4626">
          <cell r="A4626" t="str">
            <v>JUEGO ROTACION 4 USUARIOS ALTURA 2.350</v>
          </cell>
          <cell r="B4626">
            <v>106848</v>
          </cell>
          <cell r="C4626" t="str">
            <v>UNI</v>
          </cell>
          <cell r="D4626">
            <v>35174431</v>
          </cell>
          <cell r="E4626">
            <v>0</v>
          </cell>
          <cell r="F4626">
            <v>43259</v>
          </cell>
          <cell r="G4626">
            <v>33499458</v>
          </cell>
          <cell r="H4626">
            <v>1.05</v>
          </cell>
          <cell r="I4626">
            <v>43465</v>
          </cell>
        </row>
        <row r="4627">
          <cell r="A4627" t="str">
            <v>JUEGO ROTACION 4 USUARIOS ALTURA 2.350</v>
          </cell>
          <cell r="B4627">
            <v>106928</v>
          </cell>
          <cell r="C4627" t="str">
            <v>UNI</v>
          </cell>
          <cell r="D4627">
            <v>31180299</v>
          </cell>
          <cell r="E4627">
            <v>0</v>
          </cell>
          <cell r="F4627">
            <v>43259</v>
          </cell>
          <cell r="G4627">
            <v>29695523</v>
          </cell>
          <cell r="H4627">
            <v>1.05</v>
          </cell>
          <cell r="I4627">
            <v>43465</v>
          </cell>
        </row>
        <row r="4628">
          <cell r="A4628" t="str">
            <v>JUEGO RUEDA SENC./IDRD NIÑOS(1-5</v>
          </cell>
          <cell r="B4628">
            <v>105170</v>
          </cell>
          <cell r="C4628" t="str">
            <v>UNI</v>
          </cell>
          <cell r="D4628">
            <v>4021010</v>
          </cell>
          <cell r="E4628">
            <v>0</v>
          </cell>
          <cell r="F4628">
            <v>42836</v>
          </cell>
          <cell r="G4628">
            <v>3689000</v>
          </cell>
          <cell r="H4628">
            <v>1.0900000000000001</v>
          </cell>
          <cell r="I4628">
            <v>43465</v>
          </cell>
        </row>
        <row r="4629">
          <cell r="A4629" t="str">
            <v>JUEGO SUBE Y BAJA NIÑOS (6-12</v>
          </cell>
          <cell r="B4629">
            <v>105275</v>
          </cell>
          <cell r="C4629" t="str">
            <v>UNI</v>
          </cell>
          <cell r="D4629">
            <v>2192400</v>
          </cell>
          <cell r="E4629">
            <v>0</v>
          </cell>
          <cell r="F4629">
            <v>41894</v>
          </cell>
          <cell r="G4629">
            <v>1740000</v>
          </cell>
          <cell r="H4629">
            <v>1.26</v>
          </cell>
          <cell r="I4629">
            <v>43465</v>
          </cell>
        </row>
        <row r="4630">
          <cell r="A4630" t="str">
            <v>JUEGO TAPETE GATEADOR/IDRD NIÑOS(1-5</v>
          </cell>
          <cell r="B4630">
            <v>105171</v>
          </cell>
          <cell r="C4630" t="str">
            <v>UNI</v>
          </cell>
          <cell r="D4630">
            <v>1499400</v>
          </cell>
          <cell r="E4630">
            <v>0</v>
          </cell>
          <cell r="F4630">
            <v>43251</v>
          </cell>
          <cell r="G4630">
            <v>1428000</v>
          </cell>
          <cell r="H4630">
            <v>1.05</v>
          </cell>
          <cell r="I4630">
            <v>43465</v>
          </cell>
        </row>
        <row r="4631">
          <cell r="A4631" t="str">
            <v>Juego tematico gran escala bus 3-12años</v>
          </cell>
          <cell r="B4631">
            <v>106701</v>
          </cell>
          <cell r="C4631" t="str">
            <v>UNI</v>
          </cell>
          <cell r="D4631">
            <v>372587540</v>
          </cell>
          <cell r="E4631">
            <v>0</v>
          </cell>
          <cell r="F4631">
            <v>43447</v>
          </cell>
          <cell r="G4631">
            <v>354845276</v>
          </cell>
          <cell r="H4631">
            <v>1.05</v>
          </cell>
          <cell r="I4631">
            <v>43465</v>
          </cell>
        </row>
        <row r="4632">
          <cell r="A4632" t="str">
            <v>Juego Tobogan cap 3 niños de 2+ año</v>
          </cell>
          <cell r="B4632">
            <v>106901</v>
          </cell>
          <cell r="C4632" t="str">
            <v>UNI</v>
          </cell>
          <cell r="D4632">
            <v>24930877</v>
          </cell>
          <cell r="E4632">
            <v>0</v>
          </cell>
          <cell r="F4632">
            <v>43328</v>
          </cell>
          <cell r="G4632">
            <v>23743692</v>
          </cell>
          <cell r="H4632">
            <v>1.05</v>
          </cell>
          <cell r="I4632">
            <v>43465</v>
          </cell>
        </row>
        <row r="4633">
          <cell r="A4633" t="str">
            <v>Juego Tobogan Curvo cap 3 niños de 2+ años</v>
          </cell>
          <cell r="B4633">
            <v>106900</v>
          </cell>
          <cell r="C4633" t="str">
            <v>UNI</v>
          </cell>
          <cell r="D4633">
            <v>44171993</v>
          </cell>
          <cell r="E4633">
            <v>0</v>
          </cell>
          <cell r="F4633">
            <v>43328</v>
          </cell>
          <cell r="G4633">
            <v>42068565</v>
          </cell>
          <cell r="H4633">
            <v>1.05</v>
          </cell>
          <cell r="I4633">
            <v>43465</v>
          </cell>
        </row>
        <row r="4634">
          <cell r="A4634" t="str">
            <v>Juego Tobogan recto cap 4 niños de 2 + años</v>
          </cell>
          <cell r="B4634">
            <v>106899</v>
          </cell>
          <cell r="C4634" t="str">
            <v>UNI</v>
          </cell>
          <cell r="D4634">
            <v>57191702</v>
          </cell>
          <cell r="E4634">
            <v>0</v>
          </cell>
          <cell r="F4634">
            <v>43328</v>
          </cell>
          <cell r="G4634">
            <v>54468288</v>
          </cell>
          <cell r="H4634">
            <v>1.05</v>
          </cell>
          <cell r="I4634">
            <v>43465</v>
          </cell>
        </row>
        <row r="4635">
          <cell r="A4635" t="str">
            <v>Juego Tobogan recto L=8m H=3.8m Polietileno</v>
          </cell>
          <cell r="B4635">
            <v>106883</v>
          </cell>
          <cell r="C4635" t="str">
            <v>UNI</v>
          </cell>
          <cell r="D4635">
            <v>57191702</v>
          </cell>
          <cell r="E4635">
            <v>0</v>
          </cell>
          <cell r="F4635">
            <v>43299</v>
          </cell>
          <cell r="G4635">
            <v>54468288</v>
          </cell>
          <cell r="H4635">
            <v>1.05</v>
          </cell>
          <cell r="I4635">
            <v>43465</v>
          </cell>
        </row>
        <row r="4636">
          <cell r="A4636" t="str">
            <v>Juego Tobogan Tubular 5 A 12 AÑOS Cap 7 niños</v>
          </cell>
          <cell r="B4636">
            <v>106936</v>
          </cell>
          <cell r="C4636" t="str">
            <v>UNI</v>
          </cell>
          <cell r="D4636">
            <v>57085065</v>
          </cell>
          <cell r="E4636">
            <v>0</v>
          </cell>
          <cell r="F4636">
            <v>43298</v>
          </cell>
          <cell r="G4636">
            <v>54366729</v>
          </cell>
          <cell r="H4636">
            <v>1.05</v>
          </cell>
          <cell r="I4636">
            <v>43465</v>
          </cell>
        </row>
        <row r="4637">
          <cell r="A4637" t="str">
            <v>Juego Tobogan Tubular acero inox doblados Ø</v>
          </cell>
          <cell r="B4637">
            <v>106882</v>
          </cell>
          <cell r="C4637" t="str">
            <v>UNI</v>
          </cell>
          <cell r="D4637">
            <v>100327500</v>
          </cell>
          <cell r="E4637">
            <v>0</v>
          </cell>
          <cell r="F4637">
            <v>43299</v>
          </cell>
          <cell r="G4637">
            <v>95550000</v>
          </cell>
          <cell r="H4637">
            <v>1.05</v>
          </cell>
          <cell r="I4637">
            <v>43465</v>
          </cell>
        </row>
        <row r="4638">
          <cell r="A4638" t="str">
            <v>Juego Torre Metropolis Cap 25 niños mas de 2</v>
          </cell>
          <cell r="B4638">
            <v>106908</v>
          </cell>
          <cell r="C4638" t="str">
            <v>UNI</v>
          </cell>
          <cell r="D4638">
            <v>448902830</v>
          </cell>
          <cell r="E4638">
            <v>0</v>
          </cell>
          <cell r="F4638">
            <v>43328</v>
          </cell>
          <cell r="G4638">
            <v>427526505</v>
          </cell>
          <cell r="H4638">
            <v>1.05</v>
          </cell>
          <cell r="I4638">
            <v>43465</v>
          </cell>
        </row>
        <row r="4639">
          <cell r="A4639" t="str">
            <v>Juego trampolin circular 2 a 14 años Cap: 1 niño p</v>
          </cell>
          <cell r="B4639">
            <v>106932</v>
          </cell>
          <cell r="C4639" t="str">
            <v>UNI</v>
          </cell>
          <cell r="D4639">
            <v>11048769</v>
          </cell>
          <cell r="E4639">
            <v>0</v>
          </cell>
          <cell r="F4639">
            <v>43259</v>
          </cell>
          <cell r="G4639">
            <v>10522637</v>
          </cell>
          <cell r="H4639">
            <v>1.05</v>
          </cell>
          <cell r="I4639">
            <v>43465</v>
          </cell>
        </row>
        <row r="4640">
          <cell r="A4640" t="str">
            <v>Juego trampolin cuadrado 2 a 14 años Cap: 1 niño</v>
          </cell>
          <cell r="B4640">
            <v>106933</v>
          </cell>
          <cell r="C4640" t="str">
            <v>UNI</v>
          </cell>
          <cell r="D4640">
            <v>13274295</v>
          </cell>
          <cell r="E4640">
            <v>0</v>
          </cell>
          <cell r="F4640">
            <v>43259</v>
          </cell>
          <cell r="G4640">
            <v>12642186</v>
          </cell>
          <cell r="H4640">
            <v>1.05</v>
          </cell>
          <cell r="I4640">
            <v>43465</v>
          </cell>
        </row>
        <row r="4641">
          <cell r="A4641" t="str">
            <v>Juego trampolin cuadrado 2 a 14 años Cap: 4</v>
          </cell>
          <cell r="B4641">
            <v>106934</v>
          </cell>
          <cell r="C4641" t="str">
            <v>UNI</v>
          </cell>
          <cell r="D4641">
            <v>59211438</v>
          </cell>
          <cell r="E4641">
            <v>0</v>
          </cell>
          <cell r="F4641">
            <v>43259</v>
          </cell>
          <cell r="G4641">
            <v>56391846</v>
          </cell>
          <cell r="H4641">
            <v>1.05</v>
          </cell>
          <cell r="I4641">
            <v>43465</v>
          </cell>
        </row>
        <row r="4642">
          <cell r="A4642" t="str">
            <v>Juego villa de niños 2-5 añosCap:32 niños</v>
          </cell>
          <cell r="B4642">
            <v>106921</v>
          </cell>
          <cell r="C4642" t="str">
            <v>UNI</v>
          </cell>
          <cell r="D4642">
            <v>410504786</v>
          </cell>
          <cell r="E4642">
            <v>0</v>
          </cell>
          <cell r="F4642">
            <v>43330</v>
          </cell>
          <cell r="G4642">
            <v>390956939</v>
          </cell>
          <cell r="H4642">
            <v>1.05</v>
          </cell>
          <cell r="I4642">
            <v>43465</v>
          </cell>
        </row>
        <row r="4643">
          <cell r="A4643" t="str">
            <v>Juego Villa primera infanc 2-5 añosCap:1-30ni P.N</v>
          </cell>
          <cell r="B4643">
            <v>106922</v>
          </cell>
          <cell r="C4643" t="str">
            <v>UNI</v>
          </cell>
          <cell r="D4643">
            <v>289202346</v>
          </cell>
          <cell r="E4643">
            <v>0</v>
          </cell>
          <cell r="F4643">
            <v>43330</v>
          </cell>
          <cell r="G4643">
            <v>275430806</v>
          </cell>
          <cell r="H4643">
            <v>1.05</v>
          </cell>
          <cell r="I4643">
            <v>43465</v>
          </cell>
        </row>
        <row r="4644">
          <cell r="A4644" t="str">
            <v>JuegoAnimal 3D Caucho EPDM Octopus cap11</v>
          </cell>
          <cell r="B4644">
            <v>106914</v>
          </cell>
          <cell r="C4644" t="str">
            <v>UNI</v>
          </cell>
          <cell r="D4644">
            <v>73022513</v>
          </cell>
          <cell r="E4644">
            <v>0</v>
          </cell>
          <cell r="F4644">
            <v>43329</v>
          </cell>
          <cell r="G4644">
            <v>69545250</v>
          </cell>
          <cell r="H4644">
            <v>1.05</v>
          </cell>
          <cell r="I4644">
            <v>43465</v>
          </cell>
        </row>
        <row r="4645">
          <cell r="A4645" t="str">
            <v>JuegoAnimal3D CauchoEPDM Bee cap 3 de 2-8</v>
          </cell>
          <cell r="B4645">
            <v>106915</v>
          </cell>
          <cell r="C4645" t="str">
            <v>UNI</v>
          </cell>
          <cell r="D4645">
            <v>19952583</v>
          </cell>
          <cell r="E4645">
            <v>0</v>
          </cell>
          <cell r="F4645">
            <v>43329</v>
          </cell>
          <cell r="G4645">
            <v>19002460</v>
          </cell>
          <cell r="H4645">
            <v>1.05</v>
          </cell>
          <cell r="I4645">
            <v>43465</v>
          </cell>
        </row>
        <row r="4646">
          <cell r="A4646" t="str">
            <v>JuegoAnimal3D CauchoEPDM crab cap 6 de 2-8</v>
          </cell>
          <cell r="B4646">
            <v>106919</v>
          </cell>
          <cell r="C4646" t="str">
            <v>UNI</v>
          </cell>
          <cell r="D4646">
            <v>68401856</v>
          </cell>
          <cell r="E4646">
            <v>0</v>
          </cell>
          <cell r="F4646">
            <v>43330</v>
          </cell>
          <cell r="G4646">
            <v>65144625</v>
          </cell>
          <cell r="H4646">
            <v>1.05</v>
          </cell>
          <cell r="I4646">
            <v>43465</v>
          </cell>
        </row>
        <row r="4647">
          <cell r="A4647" t="str">
            <v>JuegoAnimal3D CauchoEPDM Reptil cap 4 de 2-8</v>
          </cell>
          <cell r="B4647">
            <v>106894</v>
          </cell>
          <cell r="C4647" t="str">
            <v>UNI</v>
          </cell>
          <cell r="D4647">
            <v>27647316</v>
          </cell>
          <cell r="E4647">
            <v>0</v>
          </cell>
          <cell r="F4647">
            <v>43328</v>
          </cell>
          <cell r="G4647">
            <v>26330777.5</v>
          </cell>
          <cell r="H4647">
            <v>1.05</v>
          </cell>
          <cell r="I4647">
            <v>43465</v>
          </cell>
        </row>
        <row r="4648">
          <cell r="A4648" t="str">
            <v>JuegoCasita0,5-5 Años Cap: 6 Niños</v>
          </cell>
          <cell r="B4648">
            <v>106010</v>
          </cell>
          <cell r="C4648" t="str">
            <v>UNI</v>
          </cell>
          <cell r="D4648">
            <v>19923750</v>
          </cell>
          <cell r="E4648">
            <v>0</v>
          </cell>
          <cell r="F4648">
            <v>43245</v>
          </cell>
          <cell r="G4648">
            <v>18975000</v>
          </cell>
          <cell r="H4648">
            <v>1.05</v>
          </cell>
          <cell r="I4648">
            <v>43465</v>
          </cell>
        </row>
        <row r="4649">
          <cell r="A4649" t="str">
            <v>JuegoCIRCUITO MOTRIZ 1-12 añosCap:51</v>
          </cell>
          <cell r="B4649">
            <v>106847</v>
          </cell>
          <cell r="C4649" t="str">
            <v>UNI</v>
          </cell>
          <cell r="D4649">
            <v>152158800</v>
          </cell>
          <cell r="E4649">
            <v>0</v>
          </cell>
          <cell r="F4649">
            <v>43259</v>
          </cell>
          <cell r="G4649">
            <v>144913143</v>
          </cell>
          <cell r="H4649">
            <v>1.05</v>
          </cell>
          <cell r="I4649">
            <v>43465</v>
          </cell>
        </row>
        <row r="4650">
          <cell r="A4650" t="str">
            <v>JuegoCircuitoBomberoDeslizaEscalar3-12añosC</v>
          </cell>
          <cell r="B4650">
            <v>106920</v>
          </cell>
          <cell r="C4650" t="str">
            <v>UNI</v>
          </cell>
          <cell r="D4650">
            <v>252914305</v>
          </cell>
          <cell r="E4650">
            <v>0</v>
          </cell>
          <cell r="F4650">
            <v>43330</v>
          </cell>
          <cell r="G4650">
            <v>240870767</v>
          </cell>
          <cell r="H4650">
            <v>1.05</v>
          </cell>
          <cell r="I4650">
            <v>43465</v>
          </cell>
        </row>
        <row r="4651">
          <cell r="A4651" t="str">
            <v>JuegoCircuitoBomberoDeslizaEscalar3-12añosC</v>
          </cell>
          <cell r="B4651">
            <v>105808</v>
          </cell>
          <cell r="C4651" t="str">
            <v>UNI</v>
          </cell>
          <cell r="D4651">
            <v>191945760</v>
          </cell>
          <cell r="E4651">
            <v>0</v>
          </cell>
          <cell r="F4651">
            <v>43245</v>
          </cell>
          <cell r="G4651">
            <v>182805486</v>
          </cell>
          <cell r="H4651">
            <v>1.05</v>
          </cell>
          <cell r="I4651">
            <v>43465</v>
          </cell>
        </row>
        <row r="4652">
          <cell r="A4652" t="str">
            <v>JuegocircuitoRedEquilibrioRodadero5-12añosCap</v>
          </cell>
          <cell r="B4652">
            <v>105804</v>
          </cell>
          <cell r="C4652" t="str">
            <v>UNI</v>
          </cell>
          <cell r="D4652">
            <v>49200694</v>
          </cell>
          <cell r="E4652">
            <v>0</v>
          </cell>
          <cell r="F4652">
            <v>43194</v>
          </cell>
          <cell r="G4652">
            <v>46857804</v>
          </cell>
          <cell r="H4652">
            <v>1.05</v>
          </cell>
          <cell r="I4652">
            <v>43465</v>
          </cell>
        </row>
        <row r="4653">
          <cell r="A4653" t="str">
            <v>JuegocircuitoRedMuroEscalarRodadero</v>
          </cell>
          <cell r="B4653">
            <v>106052</v>
          </cell>
          <cell r="C4653" t="str">
            <v>UNI</v>
          </cell>
          <cell r="D4653">
            <v>65943959</v>
          </cell>
          <cell r="E4653">
            <v>0</v>
          </cell>
          <cell r="F4653">
            <v>43194</v>
          </cell>
          <cell r="G4653">
            <v>62803770</v>
          </cell>
          <cell r="H4653">
            <v>1.05</v>
          </cell>
          <cell r="I4653">
            <v>43465</v>
          </cell>
        </row>
        <row r="4654">
          <cell r="A4654" t="str">
            <v>JuegocircuitoRedMuroEscalarRodadero2-12año</v>
          </cell>
          <cell r="B4654">
            <v>105922</v>
          </cell>
          <cell r="C4654" t="str">
            <v>UNI</v>
          </cell>
          <cell r="D4654">
            <v>58083966</v>
          </cell>
          <cell r="E4654">
            <v>0</v>
          </cell>
          <cell r="F4654">
            <v>43194</v>
          </cell>
          <cell r="G4654">
            <v>55318063</v>
          </cell>
          <cell r="H4654">
            <v>1.05</v>
          </cell>
          <cell r="I4654">
            <v>43465</v>
          </cell>
        </row>
        <row r="4655">
          <cell r="A4655" t="str">
            <v>JuegocircuitoRedMuroEscalarRodadero2-12año</v>
          </cell>
          <cell r="B4655">
            <v>106050</v>
          </cell>
          <cell r="C4655" t="str">
            <v>UNI</v>
          </cell>
          <cell r="D4655">
            <v>99398250</v>
          </cell>
          <cell r="E4655">
            <v>0</v>
          </cell>
          <cell r="F4655">
            <v>43194</v>
          </cell>
          <cell r="G4655">
            <v>94665000</v>
          </cell>
          <cell r="H4655">
            <v>1.05</v>
          </cell>
          <cell r="I4655">
            <v>43465</v>
          </cell>
        </row>
        <row r="4656">
          <cell r="A4656" t="str">
            <v>Juegocuerdasestructurapiramidal5-12añosCap15</v>
          </cell>
          <cell r="B4656">
            <v>106018</v>
          </cell>
          <cell r="C4656" t="str">
            <v>UNI</v>
          </cell>
          <cell r="D4656">
            <v>35537468</v>
          </cell>
          <cell r="E4656">
            <v>0</v>
          </cell>
          <cell r="F4656">
            <v>43194</v>
          </cell>
          <cell r="G4656">
            <v>33845208</v>
          </cell>
          <cell r="H4656">
            <v>1.05</v>
          </cell>
          <cell r="I4656">
            <v>43465</v>
          </cell>
        </row>
        <row r="4657">
          <cell r="A4657" t="str">
            <v>Juegocuerdaspiramidal 6-12 añosCap:62</v>
          </cell>
          <cell r="B4657">
            <v>106049</v>
          </cell>
          <cell r="C4657" t="str">
            <v>UNI</v>
          </cell>
          <cell r="D4657">
            <v>172037250</v>
          </cell>
          <cell r="E4657">
            <v>0</v>
          </cell>
          <cell r="F4657">
            <v>43252</v>
          </cell>
          <cell r="G4657">
            <v>163845000</v>
          </cell>
          <cell r="H4657">
            <v>1.05</v>
          </cell>
          <cell r="I4657">
            <v>43465</v>
          </cell>
        </row>
        <row r="4658">
          <cell r="A4658" t="str">
            <v>Juegocuerdaspiramidal2-6añosCap:22niñosH=3,0</v>
          </cell>
          <cell r="B4658">
            <v>106011</v>
          </cell>
          <cell r="C4658" t="str">
            <v>UNI</v>
          </cell>
          <cell r="D4658">
            <v>122509717</v>
          </cell>
          <cell r="E4658">
            <v>0</v>
          </cell>
          <cell r="F4658">
            <v>43245</v>
          </cell>
          <cell r="G4658">
            <v>116675921</v>
          </cell>
          <cell r="H4658">
            <v>1.05</v>
          </cell>
          <cell r="I4658">
            <v>43465</v>
          </cell>
        </row>
        <row r="4659">
          <cell r="A4659" t="str">
            <v>Juegocuerdaspoliedro</v>
          </cell>
          <cell r="B4659">
            <v>106048</v>
          </cell>
          <cell r="C4659" t="str">
            <v>UNI</v>
          </cell>
          <cell r="D4659">
            <v>129937500</v>
          </cell>
          <cell r="E4659">
            <v>0</v>
          </cell>
          <cell r="F4659">
            <v>43273</v>
          </cell>
          <cell r="G4659">
            <v>123750000</v>
          </cell>
          <cell r="H4659">
            <v>1.05</v>
          </cell>
          <cell r="I4659">
            <v>43465</v>
          </cell>
        </row>
        <row r="4660">
          <cell r="A4660" t="str">
            <v>JuegoFuncionMultipleRodaderoRedMuro3-12Año</v>
          </cell>
          <cell r="B4660">
            <v>106056</v>
          </cell>
          <cell r="C4660" t="str">
            <v>UNI</v>
          </cell>
          <cell r="D4660">
            <v>37537500</v>
          </cell>
          <cell r="E4660">
            <v>0</v>
          </cell>
          <cell r="F4660">
            <v>43273</v>
          </cell>
          <cell r="G4660">
            <v>35750000</v>
          </cell>
          <cell r="H4660">
            <v>1.05</v>
          </cell>
          <cell r="I4660">
            <v>43465</v>
          </cell>
        </row>
        <row r="4661">
          <cell r="A4661" t="str">
            <v>JuegoManipularElementoNaturalAgua2-12añosC</v>
          </cell>
          <cell r="B4661">
            <v>105813</v>
          </cell>
          <cell r="C4661" t="str">
            <v>UNI</v>
          </cell>
          <cell r="D4661">
            <v>33453000</v>
          </cell>
          <cell r="E4661">
            <v>0</v>
          </cell>
          <cell r="F4661">
            <v>43251</v>
          </cell>
          <cell r="G4661">
            <v>31860000</v>
          </cell>
          <cell r="H4661">
            <v>1.05</v>
          </cell>
          <cell r="I4661">
            <v>43465</v>
          </cell>
        </row>
        <row r="4662">
          <cell r="A4662" t="str">
            <v>JuegoManipularElementoNaturalArena2-12añosC</v>
          </cell>
          <cell r="B4662">
            <v>105814</v>
          </cell>
          <cell r="C4662" t="str">
            <v>UNI</v>
          </cell>
          <cell r="D4662">
            <v>62265000</v>
          </cell>
          <cell r="E4662">
            <v>0</v>
          </cell>
          <cell r="F4662">
            <v>43194</v>
          </cell>
          <cell r="G4662">
            <v>59300000</v>
          </cell>
          <cell r="H4662">
            <v>1.05</v>
          </cell>
          <cell r="I4662">
            <v>43465</v>
          </cell>
        </row>
        <row r="4663">
          <cell r="A4663" t="str">
            <v>JuegoModularToboganTrepadorBotones3a12año</v>
          </cell>
          <cell r="B4663">
            <v>106624</v>
          </cell>
          <cell r="C4663" t="str">
            <v>UNI</v>
          </cell>
          <cell r="D4663">
            <v>29878309</v>
          </cell>
          <cell r="E4663">
            <v>0</v>
          </cell>
          <cell r="F4663">
            <v>43251</v>
          </cell>
          <cell r="G4663">
            <v>28455532</v>
          </cell>
          <cell r="H4663">
            <v>1.05</v>
          </cell>
          <cell r="I4663">
            <v>43465</v>
          </cell>
        </row>
        <row r="4664">
          <cell r="A4664" t="str">
            <v>JuegoMuellePanelesFormasludicas2-8añosCap:1</v>
          </cell>
          <cell r="B4664">
            <v>106016</v>
          </cell>
          <cell r="C4664" t="str">
            <v>UNI</v>
          </cell>
          <cell r="D4664">
            <v>6210750</v>
          </cell>
          <cell r="E4664">
            <v>0</v>
          </cell>
          <cell r="F4664">
            <v>43245</v>
          </cell>
          <cell r="G4664">
            <v>5915000</v>
          </cell>
          <cell r="H4664">
            <v>1.05</v>
          </cell>
          <cell r="I4664">
            <v>43465</v>
          </cell>
        </row>
        <row r="4665">
          <cell r="A4665" t="str">
            <v>JuegoMuellePaneleslateralesAnimal2+añosCap4</v>
          </cell>
          <cell r="B4665">
            <v>106897</v>
          </cell>
          <cell r="C4665" t="str">
            <v>UNI</v>
          </cell>
          <cell r="D4665">
            <v>9784577</v>
          </cell>
          <cell r="E4665">
            <v>0</v>
          </cell>
          <cell r="F4665">
            <v>43329</v>
          </cell>
          <cell r="G4665">
            <v>9318645</v>
          </cell>
          <cell r="H4665">
            <v>1.05</v>
          </cell>
          <cell r="I4665">
            <v>43465</v>
          </cell>
        </row>
        <row r="4666">
          <cell r="A4666" t="str">
            <v>JuegoMuellePanelesLateralesAnimales2-8años</v>
          </cell>
          <cell r="B4666">
            <v>106892</v>
          </cell>
          <cell r="C4666" t="str">
            <v>UNI</v>
          </cell>
          <cell r="D4666">
            <v>6040421</v>
          </cell>
          <cell r="E4666">
            <v>0</v>
          </cell>
          <cell r="F4666">
            <v>43328</v>
          </cell>
          <cell r="G4666">
            <v>5752782</v>
          </cell>
          <cell r="H4666">
            <v>1.05</v>
          </cell>
          <cell r="I4666">
            <v>43465</v>
          </cell>
        </row>
        <row r="4667">
          <cell r="A4667" t="str">
            <v>JuegoMuellePanelesLateralesAnimales2-8añosC</v>
          </cell>
          <cell r="B4667">
            <v>105815</v>
          </cell>
          <cell r="C4667" t="str">
            <v>UNI</v>
          </cell>
          <cell r="D4667">
            <v>5729172</v>
          </cell>
          <cell r="E4667">
            <v>0</v>
          </cell>
          <cell r="F4667">
            <v>43250</v>
          </cell>
          <cell r="G4667">
            <v>5456354</v>
          </cell>
          <cell r="H4667">
            <v>1.05</v>
          </cell>
          <cell r="I4667">
            <v>43465</v>
          </cell>
        </row>
        <row r="4668">
          <cell r="A4668" t="str">
            <v>JuegoMuellePaneleslateralesFormaanimal1-5año</v>
          </cell>
          <cell r="B4668">
            <v>106893</v>
          </cell>
          <cell r="C4668" t="str">
            <v>UNI</v>
          </cell>
          <cell r="D4668">
            <v>5757630</v>
          </cell>
          <cell r="E4668">
            <v>0</v>
          </cell>
          <cell r="F4668">
            <v>43328</v>
          </cell>
          <cell r="G4668">
            <v>5483457</v>
          </cell>
          <cell r="H4668">
            <v>1.05</v>
          </cell>
          <cell r="I4668">
            <v>43465</v>
          </cell>
        </row>
        <row r="4669">
          <cell r="A4669" t="str">
            <v>JuegoMuellePaneleslateralesFormaAnimal2+año</v>
          </cell>
          <cell r="B4669">
            <v>106895</v>
          </cell>
          <cell r="C4669" t="str">
            <v>UNI</v>
          </cell>
          <cell r="D4669">
            <v>4626465</v>
          </cell>
          <cell r="E4669">
            <v>0</v>
          </cell>
          <cell r="F4669">
            <v>43328</v>
          </cell>
          <cell r="G4669">
            <v>4406157</v>
          </cell>
          <cell r="H4669">
            <v>1.05</v>
          </cell>
          <cell r="I4669">
            <v>43465</v>
          </cell>
        </row>
        <row r="4670">
          <cell r="A4670" t="str">
            <v>JuegoMuellePaneleslateralesFormaAnimal2-10añ</v>
          </cell>
          <cell r="B4670">
            <v>106896</v>
          </cell>
          <cell r="C4670" t="str">
            <v>UNI</v>
          </cell>
          <cell r="D4670">
            <v>6447641</v>
          </cell>
          <cell r="E4670">
            <v>0</v>
          </cell>
          <cell r="F4670">
            <v>43328</v>
          </cell>
          <cell r="G4670">
            <v>6140610</v>
          </cell>
          <cell r="H4670">
            <v>1.05</v>
          </cell>
          <cell r="I4670">
            <v>43465</v>
          </cell>
        </row>
        <row r="4671">
          <cell r="A4671" t="str">
            <v>JuegoMuellePaneleslateralesFormaAnimal2-8año</v>
          </cell>
          <cell r="B4671">
            <v>106891</v>
          </cell>
          <cell r="C4671" t="str">
            <v>UNI</v>
          </cell>
          <cell r="D4671">
            <v>5067619</v>
          </cell>
          <cell r="E4671">
            <v>0</v>
          </cell>
          <cell r="F4671">
            <v>43328</v>
          </cell>
          <cell r="G4671">
            <v>4826304</v>
          </cell>
          <cell r="H4671">
            <v>1.05</v>
          </cell>
          <cell r="I4671">
            <v>43465</v>
          </cell>
        </row>
        <row r="4672">
          <cell r="A4672" t="str">
            <v>JuegoMuellepaneleslateralesformasludicas2-8a</v>
          </cell>
          <cell r="B4672">
            <v>106009</v>
          </cell>
          <cell r="C4672" t="str">
            <v>UNI</v>
          </cell>
          <cell r="D4672">
            <v>5145000</v>
          </cell>
          <cell r="E4672">
            <v>0</v>
          </cell>
          <cell r="F4672">
            <v>43245</v>
          </cell>
          <cell r="G4672">
            <v>4900000</v>
          </cell>
          <cell r="H4672">
            <v>1.05</v>
          </cell>
          <cell r="I4672">
            <v>43465</v>
          </cell>
        </row>
        <row r="4673">
          <cell r="A4673" t="str">
            <v>JuegoMuellePanelLateralMediosTransport0.5-5añ</v>
          </cell>
          <cell r="B4673">
            <v>105806</v>
          </cell>
          <cell r="C4673" t="str">
            <v>UNI</v>
          </cell>
          <cell r="D4673">
            <v>7677600</v>
          </cell>
          <cell r="E4673">
            <v>0</v>
          </cell>
          <cell r="F4673">
            <v>43251</v>
          </cell>
          <cell r="G4673">
            <v>7312000</v>
          </cell>
          <cell r="H4673">
            <v>1.05</v>
          </cell>
          <cell r="I4673">
            <v>43465</v>
          </cell>
        </row>
        <row r="4674">
          <cell r="A4674" t="str">
            <v>JuegoMuellePanelLateralMedioTransporte2-8año</v>
          </cell>
          <cell r="B4674">
            <v>105805</v>
          </cell>
          <cell r="C4674" t="str">
            <v>UNI</v>
          </cell>
          <cell r="D4674">
            <v>7739550</v>
          </cell>
          <cell r="E4674">
            <v>0</v>
          </cell>
          <cell r="F4674">
            <v>43251</v>
          </cell>
          <cell r="G4674">
            <v>7371000</v>
          </cell>
          <cell r="H4674">
            <v>1.05</v>
          </cell>
          <cell r="I4674">
            <v>43465</v>
          </cell>
        </row>
        <row r="4675">
          <cell r="A4675" t="str">
            <v>JuegoMuroIncluyenteManipularAtravesar1-4años</v>
          </cell>
          <cell r="B4675">
            <v>106014</v>
          </cell>
          <cell r="C4675" t="str">
            <v>UNI</v>
          </cell>
          <cell r="D4675">
            <v>18868910</v>
          </cell>
          <cell r="E4675">
            <v>0</v>
          </cell>
          <cell r="F4675">
            <v>43194</v>
          </cell>
          <cell r="G4675">
            <v>17970390</v>
          </cell>
          <cell r="H4675">
            <v>1.05</v>
          </cell>
          <cell r="I4675">
            <v>43465</v>
          </cell>
        </row>
        <row r="4676">
          <cell r="A4676" t="str">
            <v>JuegoPasadizoDeslizaderoManipular2-6</v>
          </cell>
          <cell r="B4676">
            <v>106015</v>
          </cell>
          <cell r="C4676" t="str">
            <v>UNI</v>
          </cell>
          <cell r="D4676">
            <v>48052308</v>
          </cell>
          <cell r="E4676">
            <v>0</v>
          </cell>
          <cell r="F4676">
            <v>43245</v>
          </cell>
          <cell r="G4676">
            <v>45764103</v>
          </cell>
          <cell r="H4676">
            <v>1.05</v>
          </cell>
          <cell r="I4676">
            <v>43465</v>
          </cell>
        </row>
        <row r="4677">
          <cell r="A4677" t="str">
            <v>JUEGOPASAMANOSCOMPUESTO/IDRD</v>
          </cell>
          <cell r="B4677">
            <v>105172</v>
          </cell>
          <cell r="C4677" t="str">
            <v>UNI</v>
          </cell>
          <cell r="D4677">
            <v>1751085</v>
          </cell>
          <cell r="E4677">
            <v>0</v>
          </cell>
          <cell r="F4677">
            <v>42836</v>
          </cell>
          <cell r="G4677">
            <v>1606500</v>
          </cell>
          <cell r="H4677">
            <v>1.0900000000000001</v>
          </cell>
          <cell r="I4677">
            <v>43465</v>
          </cell>
        </row>
        <row r="4678">
          <cell r="A4678" t="str">
            <v>JUEGOS RUEDA GIRATORIA (SUMINISTRO)</v>
          </cell>
          <cell r="B4678">
            <v>101378</v>
          </cell>
          <cell r="C4678" t="str">
            <v>UNI</v>
          </cell>
          <cell r="D4678">
            <v>2928490</v>
          </cell>
          <cell r="E4678">
            <v>0</v>
          </cell>
          <cell r="F4678">
            <v>40890</v>
          </cell>
          <cell r="G4678">
            <v>2185440</v>
          </cell>
          <cell r="H4678">
            <v>1.34</v>
          </cell>
          <cell r="I4678">
            <v>43465</v>
          </cell>
        </row>
        <row r="4679">
          <cell r="A4679" t="str">
            <v>JuegoTematicoGranEscalaAvion2-12añosCap:60</v>
          </cell>
          <cell r="B4679">
            <v>105812</v>
          </cell>
          <cell r="C4679" t="str">
            <v>UNI</v>
          </cell>
          <cell r="D4679">
            <v>587911589</v>
          </cell>
          <cell r="E4679">
            <v>0</v>
          </cell>
          <cell r="F4679">
            <v>43251</v>
          </cell>
          <cell r="G4679">
            <v>559915799</v>
          </cell>
          <cell r="H4679">
            <v>1.05</v>
          </cell>
          <cell r="I4679">
            <v>43465</v>
          </cell>
        </row>
        <row r="4680">
          <cell r="A4680" t="str">
            <v>JuegoTematicoGranEscalaBarco2-12añosCap:5</v>
          </cell>
          <cell r="B4680">
            <v>105807</v>
          </cell>
          <cell r="C4680" t="str">
            <v>UNI</v>
          </cell>
          <cell r="D4680">
            <v>230702932</v>
          </cell>
          <cell r="E4680">
            <v>0</v>
          </cell>
          <cell r="F4680">
            <v>43194</v>
          </cell>
          <cell r="G4680">
            <v>219717078</v>
          </cell>
          <cell r="H4680">
            <v>1.05</v>
          </cell>
          <cell r="I4680">
            <v>43465</v>
          </cell>
        </row>
        <row r="4681">
          <cell r="A4681" t="str">
            <v>JuegoToboganCurvoCap 3 niños de 2+ años</v>
          </cell>
          <cell r="B4681">
            <v>106846</v>
          </cell>
          <cell r="C4681" t="str">
            <v>UNI</v>
          </cell>
          <cell r="D4681">
            <v>64942500</v>
          </cell>
          <cell r="E4681">
            <v>0</v>
          </cell>
          <cell r="F4681">
            <v>43225</v>
          </cell>
          <cell r="G4681">
            <v>61850000</v>
          </cell>
          <cell r="H4681">
            <v>1.05</v>
          </cell>
          <cell r="I4681">
            <v>43465</v>
          </cell>
        </row>
        <row r="4682">
          <cell r="A4682" t="str">
            <v>JuegoToboganRectoCap 3 niños de 2+ años</v>
          </cell>
          <cell r="B4682">
            <v>106845</v>
          </cell>
          <cell r="C4682" t="str">
            <v>UNI</v>
          </cell>
          <cell r="D4682">
            <v>66299210</v>
          </cell>
          <cell r="E4682">
            <v>0</v>
          </cell>
          <cell r="F4682">
            <v>43225</v>
          </cell>
          <cell r="G4682">
            <v>63142105</v>
          </cell>
          <cell r="H4682">
            <v>1.05</v>
          </cell>
          <cell r="I4682">
            <v>43465</v>
          </cell>
        </row>
        <row r="4683">
          <cell r="A4683" t="str">
            <v>JUNTA AMORTIGUADORA EN CAUCHO JEPTU</v>
          </cell>
          <cell r="B4683">
            <v>107235</v>
          </cell>
          <cell r="C4683" t="str">
            <v>UNI</v>
          </cell>
          <cell r="D4683">
            <v>127949</v>
          </cell>
          <cell r="E4683">
            <v>0</v>
          </cell>
          <cell r="F4683">
            <v>43411</v>
          </cell>
          <cell r="G4683">
            <v>121856</v>
          </cell>
          <cell r="H4683">
            <v>1.05</v>
          </cell>
          <cell r="I4683">
            <v>43465</v>
          </cell>
        </row>
        <row r="4684">
          <cell r="A4684" t="str">
            <v>JUNTA AMORTIGUADORA EN CAUCHO JEPTU</v>
          </cell>
          <cell r="B4684">
            <v>107171</v>
          </cell>
          <cell r="C4684" t="str">
            <v>UNI</v>
          </cell>
          <cell r="D4684">
            <v>127949</v>
          </cell>
          <cell r="E4684">
            <v>0</v>
          </cell>
          <cell r="F4684">
            <v>43395</v>
          </cell>
          <cell r="G4684">
            <v>121856</v>
          </cell>
          <cell r="H4684">
            <v>1.05</v>
          </cell>
          <cell r="I4684">
            <v>43465</v>
          </cell>
        </row>
        <row r="4685">
          <cell r="A4685" t="str">
            <v>JUNTA DE EXPANSION AGWJ 70, Incl.</v>
          </cell>
          <cell r="B4685">
            <v>103651</v>
          </cell>
          <cell r="C4685" t="str">
            <v>ML</v>
          </cell>
          <cell r="D4685">
            <v>973827</v>
          </cell>
          <cell r="E4685">
            <v>0</v>
          </cell>
          <cell r="F4685">
            <v>43250</v>
          </cell>
          <cell r="G4685">
            <v>927454</v>
          </cell>
          <cell r="H4685">
            <v>1.05</v>
          </cell>
          <cell r="I4685">
            <v>43465</v>
          </cell>
        </row>
        <row r="4686">
          <cell r="A4686" t="str">
            <v>JUNTA DE EXPANSIÓN PVCS Ø 6"</v>
          </cell>
          <cell r="B4686">
            <v>106170</v>
          </cell>
          <cell r="C4686" t="str">
            <v>UNI</v>
          </cell>
          <cell r="D4686">
            <v>35932</v>
          </cell>
          <cell r="E4686">
            <v>0</v>
          </cell>
          <cell r="F4686">
            <v>43266</v>
          </cell>
          <cell r="G4686">
            <v>34221</v>
          </cell>
          <cell r="H4686">
            <v>1.05</v>
          </cell>
          <cell r="I4686">
            <v>43465</v>
          </cell>
        </row>
        <row r="4687">
          <cell r="A4687" t="str">
            <v>JUNTA DILAT FLEX 300 PSI L=0,5 1" BRIDA</v>
          </cell>
          <cell r="B4687">
            <v>107228</v>
          </cell>
          <cell r="C4687" t="str">
            <v>UNI</v>
          </cell>
          <cell r="D4687">
            <v>184926</v>
          </cell>
          <cell r="E4687">
            <v>0</v>
          </cell>
          <cell r="F4687">
            <v>43410</v>
          </cell>
          <cell r="G4687">
            <v>176120</v>
          </cell>
          <cell r="H4687">
            <v>1.05</v>
          </cell>
          <cell r="I4687">
            <v>43465</v>
          </cell>
        </row>
        <row r="4688">
          <cell r="A4688" t="str">
            <v>JUNTA DILAT. FLEX. 300 PSI L=0,5 3" BRIDA</v>
          </cell>
          <cell r="B4688">
            <v>107229</v>
          </cell>
          <cell r="C4688" t="str">
            <v>UNI</v>
          </cell>
          <cell r="D4688">
            <v>779688</v>
          </cell>
          <cell r="E4688">
            <v>0</v>
          </cell>
          <cell r="F4688">
            <v>43410</v>
          </cell>
          <cell r="G4688">
            <v>742560</v>
          </cell>
          <cell r="H4688">
            <v>1.05</v>
          </cell>
          <cell r="I4688">
            <v>43465</v>
          </cell>
        </row>
        <row r="4689">
          <cell r="A4689" t="str">
            <v>JUNTA DILAT. FLEXI 300 PSI L=0,5 1/2" BRIDA</v>
          </cell>
          <cell r="B4689">
            <v>107226</v>
          </cell>
          <cell r="C4689" t="str">
            <v>UNI</v>
          </cell>
          <cell r="D4689">
            <v>119952</v>
          </cell>
          <cell r="E4689">
            <v>0</v>
          </cell>
          <cell r="F4689">
            <v>43410</v>
          </cell>
          <cell r="G4689">
            <v>114240</v>
          </cell>
          <cell r="H4689">
            <v>1.05</v>
          </cell>
          <cell r="I4689">
            <v>43465</v>
          </cell>
        </row>
        <row r="4690">
          <cell r="A4690" t="str">
            <v>JUNTA FLEXIBLE BORRACHA Ø2”</v>
          </cell>
          <cell r="B4690">
            <v>106301</v>
          </cell>
          <cell r="C4690" t="str">
            <v>UNI</v>
          </cell>
          <cell r="D4690">
            <v>90721</v>
          </cell>
          <cell r="E4690">
            <v>0</v>
          </cell>
          <cell r="F4690">
            <v>43326</v>
          </cell>
          <cell r="G4690">
            <v>86401</v>
          </cell>
          <cell r="H4690">
            <v>1.05</v>
          </cell>
          <cell r="I4690">
            <v>43465</v>
          </cell>
        </row>
        <row r="4691">
          <cell r="A4691" t="str">
            <v>JUNTA FLEXIBLE BORRACHA Ø6”</v>
          </cell>
          <cell r="B4691">
            <v>106302</v>
          </cell>
          <cell r="C4691" t="str">
            <v>UNI</v>
          </cell>
          <cell r="D4691">
            <v>351169</v>
          </cell>
          <cell r="E4691">
            <v>0</v>
          </cell>
          <cell r="F4691">
            <v>43371</v>
          </cell>
          <cell r="G4691">
            <v>334447</v>
          </cell>
          <cell r="H4691">
            <v>1.05</v>
          </cell>
          <cell r="I4691">
            <v>43465</v>
          </cell>
        </row>
        <row r="4692">
          <cell r="A4692" t="str">
            <v>JUNTA FLEXIBLEØ1/2"-ACERO AL</v>
          </cell>
          <cell r="B4692">
            <v>106331</v>
          </cell>
          <cell r="C4692" t="str">
            <v>UNI</v>
          </cell>
          <cell r="D4692">
            <v>78594</v>
          </cell>
          <cell r="E4692">
            <v>0</v>
          </cell>
          <cell r="F4692">
            <v>43314</v>
          </cell>
          <cell r="G4692">
            <v>74851</v>
          </cell>
          <cell r="H4692">
            <v>1.05</v>
          </cell>
          <cell r="I4692">
            <v>43465</v>
          </cell>
        </row>
        <row r="4693">
          <cell r="A4693" t="str">
            <v>JUNTA FLEXIBLEØ2"-ACERO AL</v>
          </cell>
          <cell r="B4693">
            <v>106330</v>
          </cell>
          <cell r="C4693" t="str">
            <v>UNI</v>
          </cell>
          <cell r="D4693">
            <v>98274</v>
          </cell>
          <cell r="E4693">
            <v>0</v>
          </cell>
          <cell r="F4693">
            <v>43273</v>
          </cell>
          <cell r="G4693">
            <v>93594</v>
          </cell>
          <cell r="H4693">
            <v>1.05</v>
          </cell>
          <cell r="I4693">
            <v>43465</v>
          </cell>
        </row>
        <row r="4694">
          <cell r="A4694" t="str">
            <v>JUNTA PLUS (BOLSA DE 5 Kg)</v>
          </cell>
          <cell r="B4694">
            <v>103691</v>
          </cell>
          <cell r="C4694" t="str">
            <v>UNI</v>
          </cell>
          <cell r="D4694">
            <v>24870</v>
          </cell>
          <cell r="E4694">
            <v>0</v>
          </cell>
          <cell r="F4694">
            <v>40600</v>
          </cell>
          <cell r="G4694">
            <v>18560</v>
          </cell>
          <cell r="H4694">
            <v>1.34</v>
          </cell>
          <cell r="I4694">
            <v>43465</v>
          </cell>
        </row>
        <row r="4695">
          <cell r="A4695" t="str">
            <v>JuntaDilatFLEX. 300PSI L=0,5 1/2" BRIDA INOX</v>
          </cell>
          <cell r="B4695">
            <v>107156</v>
          </cell>
          <cell r="C4695" t="str">
            <v>UNI</v>
          </cell>
          <cell r="D4695">
            <v>119952</v>
          </cell>
          <cell r="E4695">
            <v>0</v>
          </cell>
          <cell r="F4695">
            <v>43285</v>
          </cell>
          <cell r="G4695">
            <v>114240</v>
          </cell>
          <cell r="H4695">
            <v>1.05</v>
          </cell>
          <cell r="I4695">
            <v>43465</v>
          </cell>
        </row>
        <row r="4696">
          <cell r="A4696" t="str">
            <v>JUNTAS DE EXPANSION PVC-S 4"</v>
          </cell>
          <cell r="B4696">
            <v>107291</v>
          </cell>
          <cell r="C4696" t="str">
            <v>UNI</v>
          </cell>
          <cell r="D4696">
            <v>21880</v>
          </cell>
          <cell r="E4696">
            <v>0</v>
          </cell>
          <cell r="F4696">
            <v>43412</v>
          </cell>
          <cell r="G4696">
            <v>20838</v>
          </cell>
          <cell r="H4696">
            <v>1.05</v>
          </cell>
          <cell r="I4696">
            <v>43465</v>
          </cell>
        </row>
        <row r="4697">
          <cell r="A4697" t="str">
            <v>karraplast</v>
          </cell>
          <cell r="B4697">
            <v>103822</v>
          </cell>
          <cell r="C4697" t="str">
            <v>KG</v>
          </cell>
          <cell r="D4697">
            <v>1072</v>
          </cell>
          <cell r="E4697">
            <v>0</v>
          </cell>
          <cell r="F4697">
            <v>40620</v>
          </cell>
          <cell r="G4697">
            <v>800</v>
          </cell>
          <cell r="H4697">
            <v>1.34</v>
          </cell>
          <cell r="I4697">
            <v>43465</v>
          </cell>
        </row>
        <row r="4698">
          <cell r="A4698" t="str">
            <v>KIT BRILLANTES CON ARENA BLANCO</v>
          </cell>
          <cell r="B4698">
            <v>105631</v>
          </cell>
          <cell r="C4698" t="str">
            <v>KG</v>
          </cell>
          <cell r="D4698">
            <v>8209</v>
          </cell>
          <cell r="E4698">
            <v>0</v>
          </cell>
          <cell r="F4698">
            <v>42198</v>
          </cell>
          <cell r="G4698">
            <v>6729</v>
          </cell>
          <cell r="H4698">
            <v>1.22</v>
          </cell>
          <cell r="I4698">
            <v>43465</v>
          </cell>
        </row>
        <row r="4699">
          <cell r="A4699" t="str">
            <v>Kit Completo para ducha Marca DOCOL</v>
          </cell>
          <cell r="B4699">
            <v>105906</v>
          </cell>
          <cell r="C4699" t="str">
            <v>UNI</v>
          </cell>
          <cell r="D4699">
            <v>49358</v>
          </cell>
          <cell r="E4699">
            <v>0</v>
          </cell>
          <cell r="F4699">
            <v>42628</v>
          </cell>
          <cell r="G4699">
            <v>42920</v>
          </cell>
          <cell r="H4699">
            <v>1.1499999999999999</v>
          </cell>
          <cell r="I4699">
            <v>43465</v>
          </cell>
        </row>
        <row r="4700">
          <cell r="A4700" t="str">
            <v>Kit empaques grif. presmatic (lavam,orinal, ducha)</v>
          </cell>
          <cell r="B4700">
            <v>105908</v>
          </cell>
          <cell r="C4700" t="str">
            <v>UNI</v>
          </cell>
          <cell r="D4700">
            <v>10672</v>
          </cell>
          <cell r="E4700">
            <v>0</v>
          </cell>
          <cell r="F4700">
            <v>42628</v>
          </cell>
          <cell r="G4700">
            <v>9280</v>
          </cell>
          <cell r="H4700">
            <v>1.1499999999999999</v>
          </cell>
          <cell r="I4700">
            <v>43465</v>
          </cell>
        </row>
        <row r="4701">
          <cell r="A4701" t="str">
            <v>KIT FLOTADOR ½"BRONCE/ACERO(BOLA</v>
          </cell>
          <cell r="B4701">
            <v>2560</v>
          </cell>
          <cell r="C4701" t="str">
            <v>UNI</v>
          </cell>
          <cell r="D4701">
            <v>73099</v>
          </cell>
          <cell r="E4701" t="str">
            <v>VFLT02</v>
          </cell>
          <cell r="F4701">
            <v>43210</v>
          </cell>
          <cell r="G4701">
            <v>69618</v>
          </cell>
          <cell r="H4701">
            <v>1.05</v>
          </cell>
          <cell r="I4701">
            <v>43465</v>
          </cell>
        </row>
        <row r="4702">
          <cell r="A4702" t="str">
            <v>kit luminaria 1000W, arranc, cond, reactancia</v>
          </cell>
          <cell r="B4702">
            <v>103966</v>
          </cell>
          <cell r="C4702" t="str">
            <v>UNI</v>
          </cell>
          <cell r="D4702">
            <v>269006</v>
          </cell>
          <cell r="E4702">
            <v>0</v>
          </cell>
          <cell r="F4702">
            <v>43213</v>
          </cell>
          <cell r="G4702">
            <v>256196</v>
          </cell>
          <cell r="H4702">
            <v>1.05</v>
          </cell>
          <cell r="I4702">
            <v>43465</v>
          </cell>
        </row>
        <row r="4703">
          <cell r="A4703" t="str">
            <v>kit luminaria 150 W, arranc, condens, reactancia</v>
          </cell>
          <cell r="B4703">
            <v>103963</v>
          </cell>
          <cell r="C4703" t="str">
            <v>UNI</v>
          </cell>
          <cell r="D4703">
            <v>59346</v>
          </cell>
          <cell r="E4703">
            <v>0</v>
          </cell>
          <cell r="F4703">
            <v>43210</v>
          </cell>
          <cell r="G4703">
            <v>56520</v>
          </cell>
          <cell r="H4703">
            <v>1.05</v>
          </cell>
          <cell r="I4703">
            <v>43465</v>
          </cell>
        </row>
        <row r="4704">
          <cell r="A4704" t="str">
            <v>kit luminaria 250W, arranc, cond, reactancia</v>
          </cell>
          <cell r="B4704">
            <v>103964</v>
          </cell>
          <cell r="C4704" t="str">
            <v>UNI</v>
          </cell>
          <cell r="D4704">
            <v>71630</v>
          </cell>
          <cell r="E4704">
            <v>0</v>
          </cell>
          <cell r="F4704">
            <v>41082</v>
          </cell>
          <cell r="G4704">
            <v>55100</v>
          </cell>
          <cell r="H4704">
            <v>1.3</v>
          </cell>
          <cell r="I4704">
            <v>43465</v>
          </cell>
        </row>
        <row r="4705">
          <cell r="A4705" t="str">
            <v>kit luminaria 400W, arranc, cond, reactancia</v>
          </cell>
          <cell r="B4705">
            <v>103965</v>
          </cell>
          <cell r="C4705" t="str">
            <v>UNI</v>
          </cell>
          <cell r="D4705">
            <v>64974</v>
          </cell>
          <cell r="E4705">
            <v>0</v>
          </cell>
          <cell r="F4705">
            <v>43213</v>
          </cell>
          <cell r="G4705">
            <v>61880</v>
          </cell>
          <cell r="H4705">
            <v>1.05</v>
          </cell>
          <cell r="I4705">
            <v>43465</v>
          </cell>
        </row>
        <row r="4706">
          <cell r="A4706" t="str">
            <v>kit luminaria 70 W, arrancad, condens, reacta</v>
          </cell>
          <cell r="B4706">
            <v>103962</v>
          </cell>
          <cell r="C4706" t="str">
            <v>UNI</v>
          </cell>
          <cell r="D4706">
            <v>37985</v>
          </cell>
          <cell r="E4706">
            <v>0</v>
          </cell>
          <cell r="F4706">
            <v>43210</v>
          </cell>
          <cell r="G4706">
            <v>36176</v>
          </cell>
          <cell r="H4706">
            <v>1.05</v>
          </cell>
          <cell r="I4706">
            <v>43465</v>
          </cell>
        </row>
        <row r="4707">
          <cell r="A4707" t="str">
            <v>Kit mezclador presmatic compacto, importado</v>
          </cell>
          <cell r="B4707">
            <v>105905</v>
          </cell>
          <cell r="C4707" t="str">
            <v>UNI</v>
          </cell>
          <cell r="D4707">
            <v>21344</v>
          </cell>
          <cell r="E4707">
            <v>0</v>
          </cell>
          <cell r="F4707">
            <v>42628</v>
          </cell>
          <cell r="G4707">
            <v>18560</v>
          </cell>
          <cell r="H4707">
            <v>1.1499999999999999</v>
          </cell>
          <cell r="I4707">
            <v>43465</v>
          </cell>
        </row>
        <row r="4708">
          <cell r="A4708" t="str">
            <v>Kit MH 1000 W (Balsto-Conden.-Arrancador)</v>
          </cell>
          <cell r="B4708">
            <v>101094</v>
          </cell>
          <cell r="C4708" t="str">
            <v>UNI</v>
          </cell>
          <cell r="D4708">
            <v>468496</v>
          </cell>
          <cell r="E4708" t="str">
            <v>05E248S</v>
          </cell>
          <cell r="F4708">
            <v>40240</v>
          </cell>
          <cell r="G4708">
            <v>341968</v>
          </cell>
          <cell r="H4708">
            <v>1.37</v>
          </cell>
          <cell r="I4708">
            <v>43465</v>
          </cell>
        </row>
        <row r="4709">
          <cell r="A4709" t="str">
            <v>Kit MH 400 W (Balsto-Conden.-Arrancador)</v>
          </cell>
          <cell r="B4709">
            <v>101095</v>
          </cell>
          <cell r="C4709" t="str">
            <v>UNI</v>
          </cell>
          <cell r="D4709">
            <v>277085</v>
          </cell>
          <cell r="E4709" t="str">
            <v>05E248S</v>
          </cell>
          <cell r="F4709">
            <v>40240</v>
          </cell>
          <cell r="G4709">
            <v>202252</v>
          </cell>
          <cell r="H4709">
            <v>1.37</v>
          </cell>
          <cell r="I4709">
            <v>43465</v>
          </cell>
        </row>
        <row r="4710">
          <cell r="A4710" t="str">
            <v>Kit para determinar parámetros in situ</v>
          </cell>
          <cell r="B4710">
            <v>105741</v>
          </cell>
          <cell r="C4710" t="str">
            <v>UNI</v>
          </cell>
          <cell r="D4710">
            <v>126503</v>
          </cell>
          <cell r="E4710">
            <v>0</v>
          </cell>
          <cell r="F4710">
            <v>42873</v>
          </cell>
          <cell r="G4710">
            <v>116058</v>
          </cell>
          <cell r="H4710">
            <v>1.0900000000000001</v>
          </cell>
          <cell r="I4710">
            <v>43465</v>
          </cell>
        </row>
        <row r="4711">
          <cell r="A4711" t="str">
            <v>kit para parametros in situ (Piscinas)</v>
          </cell>
          <cell r="B4711">
            <v>105155</v>
          </cell>
          <cell r="C4711" t="str">
            <v>UNI</v>
          </cell>
          <cell r="D4711">
            <v>319659</v>
          </cell>
          <cell r="E4711">
            <v>0</v>
          </cell>
          <cell r="F4711">
            <v>42810</v>
          </cell>
          <cell r="G4711">
            <v>293265</v>
          </cell>
          <cell r="H4711">
            <v>1.0900000000000001</v>
          </cell>
          <cell r="I4711">
            <v>43465</v>
          </cell>
        </row>
        <row r="4712">
          <cell r="A4712" t="str">
            <v>KIT SILLA YEE 200 x 160 PVC</v>
          </cell>
          <cell r="B4712">
            <v>106984</v>
          </cell>
          <cell r="C4712" t="str">
            <v>UNID</v>
          </cell>
          <cell r="D4712">
            <v>132481</v>
          </cell>
          <cell r="E4712">
            <v>0</v>
          </cell>
          <cell r="F4712">
            <v>43343</v>
          </cell>
          <cell r="G4712">
            <v>126172</v>
          </cell>
          <cell r="H4712">
            <v>1.05</v>
          </cell>
          <cell r="I4712">
            <v>43465</v>
          </cell>
        </row>
        <row r="4713">
          <cell r="A4713" t="str">
            <v>KIT SILLA YEE S4</v>
          </cell>
          <cell r="B4713">
            <v>105694</v>
          </cell>
          <cell r="C4713" t="str">
            <v>UNI</v>
          </cell>
          <cell r="D4713">
            <v>66472</v>
          </cell>
          <cell r="E4713">
            <v>0</v>
          </cell>
          <cell r="F4713">
            <v>42297</v>
          </cell>
          <cell r="G4713">
            <v>54485</v>
          </cell>
          <cell r="H4713">
            <v>1.22</v>
          </cell>
          <cell r="I4713">
            <v>43465</v>
          </cell>
        </row>
        <row r="4714">
          <cell r="A4714" t="str">
            <v>kit soldadura membranas impermeables **</v>
          </cell>
          <cell r="B4714">
            <v>103396</v>
          </cell>
          <cell r="C4714" t="str">
            <v>UNI</v>
          </cell>
          <cell r="D4714">
            <v>3550823</v>
          </cell>
          <cell r="E4714">
            <v>402292</v>
          </cell>
          <cell r="F4714">
            <v>43269</v>
          </cell>
          <cell r="G4714">
            <v>3381736</v>
          </cell>
          <cell r="H4714">
            <v>1.05</v>
          </cell>
          <cell r="I4714">
            <v>43465</v>
          </cell>
        </row>
        <row r="4715">
          <cell r="A4715" t="str">
            <v>KIT TERMINAL REJILLA 24X3</v>
          </cell>
          <cell r="B4715">
            <v>107079</v>
          </cell>
          <cell r="C4715" t="str">
            <v>UNI</v>
          </cell>
          <cell r="D4715">
            <v>206393</v>
          </cell>
          <cell r="E4715">
            <v>0</v>
          </cell>
          <cell r="F4715">
            <v>43395</v>
          </cell>
          <cell r="G4715">
            <v>196565</v>
          </cell>
          <cell r="H4715">
            <v>1.05</v>
          </cell>
          <cell r="I4715">
            <v>43465</v>
          </cell>
        </row>
        <row r="4716">
          <cell r="A4716" t="str">
            <v>Kit Transformador Regulable+Bombillo 1000W</v>
          </cell>
          <cell r="B4716">
            <v>103450</v>
          </cell>
          <cell r="C4716" t="str">
            <v>UNI</v>
          </cell>
          <cell r="D4716">
            <v>560976</v>
          </cell>
          <cell r="E4716">
            <v>0</v>
          </cell>
          <cell r="F4716">
            <v>41093</v>
          </cell>
          <cell r="G4716">
            <v>431520</v>
          </cell>
          <cell r="H4716">
            <v>1.3</v>
          </cell>
          <cell r="I4716">
            <v>43465</v>
          </cell>
        </row>
        <row r="4717">
          <cell r="A4717" t="str">
            <v>Kit Transformador. Regulable.+Bombillo 400W</v>
          </cell>
          <cell r="B4717">
            <v>103434</v>
          </cell>
          <cell r="C4717" t="str">
            <v>UNI</v>
          </cell>
          <cell r="D4717">
            <v>97010</v>
          </cell>
          <cell r="E4717">
            <v>0</v>
          </cell>
          <cell r="F4717">
            <v>43081</v>
          </cell>
          <cell r="G4717">
            <v>89000</v>
          </cell>
          <cell r="H4717">
            <v>1.0900000000000001</v>
          </cell>
          <cell r="I4717">
            <v>43465</v>
          </cell>
        </row>
        <row r="4718">
          <cell r="A4718" t="str">
            <v>L´minaPoliestirenoAltoImpacto(30x40cm)cal.5mm</v>
          </cell>
          <cell r="B4718">
            <v>105865</v>
          </cell>
          <cell r="C4718" t="str">
            <v>UNI</v>
          </cell>
          <cell r="D4718">
            <v>109250</v>
          </cell>
          <cell r="E4718">
            <v>0</v>
          </cell>
          <cell r="F4718">
            <v>42597</v>
          </cell>
          <cell r="G4718">
            <v>95000</v>
          </cell>
          <cell r="H4718">
            <v>1.1499999999999999</v>
          </cell>
          <cell r="I4718">
            <v>43465</v>
          </cell>
        </row>
        <row r="4719">
          <cell r="A4719" t="str">
            <v>L´minaPoliestirenoAltoImpacto(60x70cm)cal.5mm</v>
          </cell>
          <cell r="B4719">
            <v>105864</v>
          </cell>
          <cell r="C4719" t="str">
            <v>UNI</v>
          </cell>
          <cell r="D4719">
            <v>339250</v>
          </cell>
          <cell r="E4719">
            <v>0</v>
          </cell>
          <cell r="F4719">
            <v>42597</v>
          </cell>
          <cell r="G4719">
            <v>295000</v>
          </cell>
          <cell r="H4719">
            <v>1.1499999999999999</v>
          </cell>
          <cell r="I4719">
            <v>43465</v>
          </cell>
        </row>
        <row r="4720">
          <cell r="A4720" t="str">
            <v>L´minaPoliestirenoAltoImpacto(60x90cm)cal.5mm</v>
          </cell>
          <cell r="B4720">
            <v>105863</v>
          </cell>
          <cell r="C4720" t="str">
            <v>UNI</v>
          </cell>
          <cell r="D4720">
            <v>374900</v>
          </cell>
          <cell r="E4720">
            <v>0</v>
          </cell>
          <cell r="F4720">
            <v>42597</v>
          </cell>
          <cell r="G4720">
            <v>326000</v>
          </cell>
          <cell r="H4720">
            <v>1.1499999999999999</v>
          </cell>
          <cell r="I4720">
            <v>43465</v>
          </cell>
        </row>
        <row r="4721">
          <cell r="A4721" t="str">
            <v>L´minaPoliestirenoAltoImpacto(90x120cm)cal.5m</v>
          </cell>
          <cell r="B4721">
            <v>105866</v>
          </cell>
          <cell r="C4721" t="str">
            <v>UNI</v>
          </cell>
          <cell r="D4721">
            <v>690000</v>
          </cell>
          <cell r="E4721">
            <v>0</v>
          </cell>
          <cell r="F4721">
            <v>42597</v>
          </cell>
          <cell r="G4721">
            <v>600000</v>
          </cell>
          <cell r="H4721">
            <v>1.1499999999999999</v>
          </cell>
          <cell r="I4721">
            <v>43465</v>
          </cell>
        </row>
        <row r="4722">
          <cell r="A4722" t="str">
            <v>LABORATORISTA INSPECTOR +</v>
          </cell>
          <cell r="B4722">
            <v>3996</v>
          </cell>
          <cell r="C4722" t="str">
            <v>MS</v>
          </cell>
          <cell r="D4722">
            <v>3322546</v>
          </cell>
          <cell r="E4722">
            <v>0</v>
          </cell>
          <cell r="F4722">
            <v>42601</v>
          </cell>
          <cell r="G4722">
            <v>2889170</v>
          </cell>
          <cell r="H4722">
            <v>1.1499999999999999</v>
          </cell>
          <cell r="I4722">
            <v>43465</v>
          </cell>
        </row>
        <row r="4723">
          <cell r="A4723" t="str">
            <v>LACA ACRILICA BLANCA PHILAAC</v>
          </cell>
          <cell r="B4723">
            <v>1042</v>
          </cell>
          <cell r="C4723" t="str">
            <v>GN</v>
          </cell>
          <cell r="D4723">
            <v>67536</v>
          </cell>
          <cell r="E4723">
            <v>6601</v>
          </cell>
          <cell r="F4723">
            <v>40799</v>
          </cell>
          <cell r="G4723">
            <v>50400</v>
          </cell>
          <cell r="H4723">
            <v>1.34</v>
          </cell>
          <cell r="I4723">
            <v>43465</v>
          </cell>
        </row>
        <row r="4724">
          <cell r="A4724" t="str">
            <v>LACA AUTOMOVIL. ROJO TOLOUDINE</v>
          </cell>
          <cell r="B4724">
            <v>1045</v>
          </cell>
          <cell r="C4724" t="str">
            <v>GN</v>
          </cell>
          <cell r="D4724">
            <v>101840</v>
          </cell>
          <cell r="E4724">
            <v>5505</v>
          </cell>
          <cell r="F4724">
            <v>40798</v>
          </cell>
          <cell r="G4724">
            <v>76000</v>
          </cell>
          <cell r="H4724">
            <v>1.34</v>
          </cell>
          <cell r="I4724">
            <v>43465</v>
          </cell>
        </row>
        <row r="4725">
          <cell r="A4725" t="str">
            <v>LACA ENTREMEZCLA NEGRA PHILAAC 5480</v>
          </cell>
          <cell r="B4725">
            <v>2464</v>
          </cell>
          <cell r="C4725" t="str">
            <v>GN</v>
          </cell>
          <cell r="D4725">
            <v>75040</v>
          </cell>
          <cell r="E4725" t="str">
            <v>54-80</v>
          </cell>
          <cell r="F4725">
            <v>40798</v>
          </cell>
          <cell r="G4725">
            <v>56000</v>
          </cell>
          <cell r="H4725">
            <v>1.34</v>
          </cell>
          <cell r="I4725">
            <v>43465</v>
          </cell>
        </row>
        <row r="4726">
          <cell r="A4726" t="str">
            <v>LACA ESPECIAL NEGRA MATE PHILAAC 5330</v>
          </cell>
          <cell r="B4726">
            <v>2463</v>
          </cell>
          <cell r="C4726" t="str">
            <v>GN</v>
          </cell>
          <cell r="D4726">
            <v>41522</v>
          </cell>
          <cell r="E4726" t="str">
            <v>53-30</v>
          </cell>
          <cell r="F4726">
            <v>43196</v>
          </cell>
          <cell r="G4726">
            <v>39545</v>
          </cell>
          <cell r="H4726">
            <v>1.05</v>
          </cell>
          <cell r="I4726">
            <v>43465</v>
          </cell>
        </row>
        <row r="4727">
          <cell r="A4727" t="str">
            <v>LACA MADERA Brillante.</v>
          </cell>
          <cell r="B4727">
            <v>1047</v>
          </cell>
          <cell r="C4727" t="str">
            <v>GN</v>
          </cell>
          <cell r="D4727">
            <v>44987</v>
          </cell>
          <cell r="E4727">
            <v>7400</v>
          </cell>
          <cell r="F4727">
            <v>43194</v>
          </cell>
          <cell r="G4727">
            <v>42845</v>
          </cell>
          <cell r="H4727">
            <v>1.05</v>
          </cell>
          <cell r="I4727">
            <v>43465</v>
          </cell>
        </row>
        <row r="4728">
          <cell r="A4728" t="str">
            <v>LACA MADERA TRANSPARENTE BRILLANTE.</v>
          </cell>
          <cell r="B4728">
            <v>1050</v>
          </cell>
          <cell r="C4728" t="str">
            <v>GN</v>
          </cell>
          <cell r="D4728">
            <v>54338</v>
          </cell>
          <cell r="E4728">
            <v>7500</v>
          </cell>
          <cell r="F4728">
            <v>43206</v>
          </cell>
          <cell r="G4728">
            <v>51750</v>
          </cell>
          <cell r="H4728">
            <v>1.05</v>
          </cell>
          <cell r="I4728">
            <v>43465</v>
          </cell>
        </row>
        <row r="4729">
          <cell r="A4729" t="str">
            <v>LACA Madera.Transp.MATE ICO</v>
          </cell>
          <cell r="B4729">
            <v>1864</v>
          </cell>
          <cell r="C4729" t="str">
            <v>GN</v>
          </cell>
          <cell r="D4729">
            <v>79566</v>
          </cell>
          <cell r="E4729">
            <v>6064578</v>
          </cell>
          <cell r="F4729">
            <v>40095</v>
          </cell>
          <cell r="G4729">
            <v>57242</v>
          </cell>
          <cell r="H4729">
            <v>1.39</v>
          </cell>
          <cell r="I4729">
            <v>43465</v>
          </cell>
        </row>
        <row r="4730">
          <cell r="A4730" t="str">
            <v>LACA MaderaTransp.Brillante ICO</v>
          </cell>
          <cell r="B4730">
            <v>1863</v>
          </cell>
          <cell r="C4730" t="str">
            <v>GN</v>
          </cell>
          <cell r="D4730">
            <v>72454</v>
          </cell>
          <cell r="E4730">
            <v>6064570</v>
          </cell>
          <cell r="F4730">
            <v>40095</v>
          </cell>
          <cell r="G4730">
            <v>52125</v>
          </cell>
          <cell r="H4730">
            <v>1.39</v>
          </cell>
          <cell r="I4730">
            <v>43465</v>
          </cell>
        </row>
        <row r="4731">
          <cell r="A4731" t="str">
            <v>LACA METALES 7406 PINTUCO Bte.</v>
          </cell>
          <cell r="B4731">
            <v>1048</v>
          </cell>
          <cell r="C4731" t="str">
            <v>GN</v>
          </cell>
          <cell r="D4731">
            <v>69680</v>
          </cell>
          <cell r="E4731">
            <v>7406</v>
          </cell>
          <cell r="F4731">
            <v>40787</v>
          </cell>
          <cell r="G4731">
            <v>52000</v>
          </cell>
          <cell r="H4731">
            <v>1.34</v>
          </cell>
          <cell r="I4731">
            <v>43465</v>
          </cell>
        </row>
        <row r="4732">
          <cell r="A4732" t="str">
            <v>LACA NITRO PARA MADERA PINTUCO</v>
          </cell>
          <cell r="B4732">
            <v>104606</v>
          </cell>
          <cell r="C4732" t="str">
            <v>GN</v>
          </cell>
          <cell r="D4732">
            <v>58240</v>
          </cell>
          <cell r="E4732">
            <v>0</v>
          </cell>
          <cell r="F4732">
            <v>41176</v>
          </cell>
          <cell r="G4732">
            <v>44800</v>
          </cell>
          <cell r="H4732">
            <v>1.3</v>
          </cell>
          <cell r="I4732">
            <v>43465</v>
          </cell>
        </row>
        <row r="4733">
          <cell r="A4733" t="str">
            <v>LADRIBLOC 12 STA/FE -19X12X39 Obra.</v>
          </cell>
          <cell r="B4733">
            <v>102606</v>
          </cell>
          <cell r="C4733" t="str">
            <v>UNI</v>
          </cell>
          <cell r="D4733">
            <v>2480</v>
          </cell>
          <cell r="E4733">
            <v>0</v>
          </cell>
          <cell r="F4733">
            <v>42934</v>
          </cell>
          <cell r="G4733">
            <v>2275</v>
          </cell>
          <cell r="H4733">
            <v>1.0900000000000001</v>
          </cell>
          <cell r="I4733">
            <v>43465</v>
          </cell>
        </row>
        <row r="4734">
          <cell r="A4734" t="str">
            <v>LADRIBLOC 14 STA/FE 39x14x19 Fab.</v>
          </cell>
          <cell r="B4734">
            <v>1708</v>
          </cell>
          <cell r="C4734" t="str">
            <v>UNI</v>
          </cell>
          <cell r="D4734">
            <v>2076</v>
          </cell>
          <cell r="E4734" t="str">
            <v>Fab LB14</v>
          </cell>
          <cell r="F4734">
            <v>40813</v>
          </cell>
          <cell r="G4734">
            <v>1549</v>
          </cell>
          <cell r="H4734">
            <v>1.34</v>
          </cell>
          <cell r="I4734">
            <v>43465</v>
          </cell>
        </row>
        <row r="4735">
          <cell r="A4735" t="str">
            <v>LADRIBLOC 14 STA/FE 39x14x19 Obra</v>
          </cell>
          <cell r="B4735">
            <v>120</v>
          </cell>
          <cell r="C4735" t="str">
            <v>UNI</v>
          </cell>
          <cell r="D4735">
            <v>1613</v>
          </cell>
          <cell r="E4735" t="str">
            <v>Obra LB14</v>
          </cell>
          <cell r="F4735">
            <v>42171</v>
          </cell>
          <cell r="G4735">
            <v>1322</v>
          </cell>
          <cell r="H4735">
            <v>1.22</v>
          </cell>
          <cell r="I4735">
            <v>43465</v>
          </cell>
        </row>
        <row r="4736">
          <cell r="A4736" t="str">
            <v>LADRILLO</v>
          </cell>
          <cell r="B4736">
            <v>31911</v>
          </cell>
          <cell r="C4736" t="str">
            <v>UNI</v>
          </cell>
          <cell r="D4736">
            <v>560</v>
          </cell>
          <cell r="E4736" t="str">
            <v>Obra Dep.</v>
          </cell>
          <cell r="F4736">
            <v>40814</v>
          </cell>
          <cell r="G4736">
            <v>418</v>
          </cell>
          <cell r="H4736">
            <v>1.34</v>
          </cell>
          <cell r="I4736">
            <v>43465</v>
          </cell>
        </row>
        <row r="4737">
          <cell r="A4737" t="str">
            <v>Ladrillo "L" especial tono natural Moore **</v>
          </cell>
          <cell r="B4737">
            <v>100346</v>
          </cell>
          <cell r="C4737" t="str">
            <v>UNI</v>
          </cell>
          <cell r="D4737">
            <v>1507</v>
          </cell>
          <cell r="E4737">
            <v>0</v>
          </cell>
          <cell r="F4737">
            <v>40347</v>
          </cell>
          <cell r="G4737">
            <v>1100</v>
          </cell>
          <cell r="H4737">
            <v>1.37</v>
          </cell>
          <cell r="I4737">
            <v>43465</v>
          </cell>
        </row>
        <row r="4738">
          <cell r="A4738" t="str">
            <v>LADRILLO ½ LUNA MOORE 25x12.5x6 Nat. Fab.</v>
          </cell>
          <cell r="B4738">
            <v>1894</v>
          </cell>
          <cell r="C4738" t="str">
            <v>UNI</v>
          </cell>
          <cell r="D4738">
            <v>777</v>
          </cell>
          <cell r="E4738" t="str">
            <v>Fab.</v>
          </cell>
          <cell r="F4738">
            <v>40814</v>
          </cell>
          <cell r="G4738">
            <v>580</v>
          </cell>
          <cell r="H4738">
            <v>1.34</v>
          </cell>
          <cell r="I4738">
            <v>43465</v>
          </cell>
        </row>
        <row r="4739">
          <cell r="A4739" t="str">
            <v>LADRILLO ½ LUNA MOORE 25x12.5x6 Vtrif. Fab.</v>
          </cell>
          <cell r="B4739">
            <v>1893</v>
          </cell>
          <cell r="C4739" t="str">
            <v>UNI</v>
          </cell>
          <cell r="D4739">
            <v>1033</v>
          </cell>
          <cell r="E4739" t="str">
            <v>Fab.</v>
          </cell>
          <cell r="F4739">
            <v>40234</v>
          </cell>
          <cell r="G4739">
            <v>754</v>
          </cell>
          <cell r="H4739">
            <v>1.37</v>
          </cell>
          <cell r="I4739">
            <v>43465</v>
          </cell>
        </row>
        <row r="4740">
          <cell r="A4740" t="str">
            <v>LADRILLO 20x10x4 Obra</v>
          </cell>
          <cell r="B4740">
            <v>102722</v>
          </cell>
          <cell r="C4740" t="str">
            <v>UNI</v>
          </cell>
          <cell r="D4740">
            <v>438</v>
          </cell>
          <cell r="E4740" t="str">
            <v>Dep.</v>
          </cell>
          <cell r="F4740">
            <v>40224</v>
          </cell>
          <cell r="G4740">
            <v>320</v>
          </cell>
          <cell r="H4740">
            <v>1.37</v>
          </cell>
          <cell r="I4740">
            <v>43465</v>
          </cell>
        </row>
        <row r="4741">
          <cell r="A4741" t="str">
            <v>LADRILLO BOCADILLO ROMANO S/CRIST.</v>
          </cell>
          <cell r="B4741">
            <v>2577</v>
          </cell>
          <cell r="C4741" t="str">
            <v>UNI</v>
          </cell>
          <cell r="D4741">
            <v>549</v>
          </cell>
          <cell r="E4741" t="str">
            <v>Obra</v>
          </cell>
          <cell r="F4741">
            <v>40084</v>
          </cell>
          <cell r="G4741">
            <v>395</v>
          </cell>
          <cell r="H4741">
            <v>1.39</v>
          </cell>
          <cell r="I4741">
            <v>43465</v>
          </cell>
        </row>
        <row r="4742">
          <cell r="A4742" t="str">
            <v>LADRILLO COCO ESTRIADO 10X19X39</v>
          </cell>
          <cell r="B4742">
            <v>1181</v>
          </cell>
          <cell r="C4742" t="str">
            <v>UNI</v>
          </cell>
          <cell r="D4742">
            <v>662</v>
          </cell>
          <cell r="E4742" t="str">
            <v>fab</v>
          </cell>
          <cell r="F4742">
            <v>39664</v>
          </cell>
          <cell r="G4742">
            <v>450</v>
          </cell>
          <cell r="H4742">
            <v>1.47</v>
          </cell>
          <cell r="I4742">
            <v>43465</v>
          </cell>
        </row>
        <row r="4743">
          <cell r="A4743" t="str">
            <v>LADRILLO COCO ESTRIADO DE 7cm 7X19X39</v>
          </cell>
          <cell r="B4743">
            <v>1320</v>
          </cell>
          <cell r="C4743" t="str">
            <v>UNI</v>
          </cell>
          <cell r="D4743">
            <v>576</v>
          </cell>
          <cell r="E4743" t="str">
            <v>fab</v>
          </cell>
          <cell r="F4743">
            <v>39511</v>
          </cell>
          <cell r="G4743">
            <v>392</v>
          </cell>
          <cell r="H4743">
            <v>1.47</v>
          </cell>
          <cell r="I4743">
            <v>43465</v>
          </cell>
        </row>
        <row r="4744">
          <cell r="A4744" t="str">
            <v>LADRILLO COCO LISO 10X19X39</v>
          </cell>
          <cell r="B4744">
            <v>1309</v>
          </cell>
          <cell r="C4744" t="str">
            <v>UNI</v>
          </cell>
          <cell r="D4744">
            <v>632</v>
          </cell>
          <cell r="E4744" t="str">
            <v>Obra</v>
          </cell>
          <cell r="F4744">
            <v>39892</v>
          </cell>
          <cell r="G4744">
            <v>455</v>
          </cell>
          <cell r="H4744">
            <v>1.39</v>
          </cell>
          <cell r="I4744">
            <v>43465</v>
          </cell>
        </row>
        <row r="4745">
          <cell r="A4745" t="str">
            <v>LADRILLO COCO PARA REVOCAR 10X19X39</v>
          </cell>
          <cell r="B4745">
            <v>1751</v>
          </cell>
          <cell r="C4745" t="str">
            <v>UNI</v>
          </cell>
          <cell r="D4745">
            <v>541</v>
          </cell>
          <cell r="E4745" t="str">
            <v>fab</v>
          </cell>
          <cell r="F4745">
            <v>39675</v>
          </cell>
          <cell r="G4745">
            <v>368</v>
          </cell>
          <cell r="H4745">
            <v>1.47</v>
          </cell>
          <cell r="I4745">
            <v>43465</v>
          </cell>
        </row>
        <row r="4746">
          <cell r="A4746" t="str">
            <v>LADRILLO COMUN MOORE OSIMILAR</v>
          </cell>
          <cell r="B4746">
            <v>1873</v>
          </cell>
          <cell r="C4746" t="str">
            <v>UNI</v>
          </cell>
          <cell r="D4746">
            <v>829</v>
          </cell>
          <cell r="E4746" t="str">
            <v>Fab.</v>
          </cell>
          <cell r="F4746">
            <v>40814</v>
          </cell>
          <cell r="G4746">
            <v>619</v>
          </cell>
          <cell r="H4746">
            <v>1.34</v>
          </cell>
          <cell r="I4746">
            <v>43465</v>
          </cell>
        </row>
        <row r="4747">
          <cell r="A4747" t="str">
            <v>LADRILLO DE 12 ESTRIADO 12X19X39</v>
          </cell>
          <cell r="B4747">
            <v>1877</v>
          </cell>
          <cell r="C4747" t="str">
            <v>UNI</v>
          </cell>
          <cell r="D4747">
            <v>664</v>
          </cell>
          <cell r="E4747" t="str">
            <v>obra</v>
          </cell>
          <cell r="F4747">
            <v>39892</v>
          </cell>
          <cell r="G4747">
            <v>478</v>
          </cell>
          <cell r="H4747">
            <v>1.39</v>
          </cell>
          <cell r="I4747">
            <v>43465</v>
          </cell>
        </row>
        <row r="4748">
          <cell r="A4748" t="str">
            <v>LADRILLO ESPECIAL RUSTICO SULTANA(NO</v>
          </cell>
          <cell r="B4748">
            <v>1321</v>
          </cell>
          <cell r="C4748" t="str">
            <v>UNI</v>
          </cell>
          <cell r="D4748">
            <v>323</v>
          </cell>
          <cell r="E4748" t="str">
            <v>Obra</v>
          </cell>
          <cell r="F4748">
            <v>39664</v>
          </cell>
          <cell r="G4748">
            <v>220</v>
          </cell>
          <cell r="H4748">
            <v>1.47</v>
          </cell>
          <cell r="I4748">
            <v>43465</v>
          </cell>
        </row>
        <row r="4749">
          <cell r="A4749" t="str">
            <v>LADRILLO ESPECIAL RUSTICOSULTANA (NO</v>
          </cell>
          <cell r="B4749">
            <v>1319</v>
          </cell>
          <cell r="C4749" t="str">
            <v>UNI</v>
          </cell>
          <cell r="D4749">
            <v>285</v>
          </cell>
          <cell r="E4749" t="str">
            <v>Fab.</v>
          </cell>
          <cell r="F4749">
            <v>39511</v>
          </cell>
          <cell r="G4749">
            <v>194</v>
          </cell>
          <cell r="H4749">
            <v>1.47</v>
          </cell>
          <cell r="I4749">
            <v>43465</v>
          </cell>
        </row>
        <row r="4750">
          <cell r="A4750" t="str">
            <v>Ladrillo Estruct. Liviano Arena</v>
          </cell>
          <cell r="B4750">
            <v>104646</v>
          </cell>
          <cell r="C4750" t="str">
            <v>UNI</v>
          </cell>
          <cell r="D4750">
            <v>797</v>
          </cell>
          <cell r="E4750">
            <v>0</v>
          </cell>
          <cell r="F4750">
            <v>41178</v>
          </cell>
          <cell r="G4750">
            <v>613</v>
          </cell>
          <cell r="H4750">
            <v>1.3</v>
          </cell>
          <cell r="I4750">
            <v>43465</v>
          </cell>
        </row>
        <row r="4751">
          <cell r="A4751" t="str">
            <v>LADRILLO ESTRUCT. YOMASA 24x12x7 Fab.</v>
          </cell>
          <cell r="B4751">
            <v>1631</v>
          </cell>
          <cell r="C4751" t="str">
            <v>UNI</v>
          </cell>
          <cell r="D4751">
            <v>536</v>
          </cell>
          <cell r="E4751" t="str">
            <v>Fab.</v>
          </cell>
          <cell r="F4751">
            <v>40814</v>
          </cell>
          <cell r="G4751">
            <v>400</v>
          </cell>
          <cell r="H4751">
            <v>1.34</v>
          </cell>
          <cell r="I4751">
            <v>43465</v>
          </cell>
        </row>
        <row r="4752">
          <cell r="A4752" t="str">
            <v>LADRILLO ESTRUCT. YOMASA 24x12x7 Obra</v>
          </cell>
          <cell r="B4752">
            <v>1654</v>
          </cell>
          <cell r="C4752" t="str">
            <v>UNI</v>
          </cell>
          <cell r="D4752">
            <v>587</v>
          </cell>
          <cell r="E4752" t="str">
            <v>Obra</v>
          </cell>
          <cell r="F4752">
            <v>40814</v>
          </cell>
          <cell r="G4752">
            <v>438</v>
          </cell>
          <cell r="H4752">
            <v>1.34</v>
          </cell>
          <cell r="I4752">
            <v>43465</v>
          </cell>
        </row>
        <row r="4753">
          <cell r="A4753" t="str">
            <v>LADRILLO ESTRUCT.LIVIANO ARENA MOORE</v>
          </cell>
          <cell r="B4753">
            <v>3376</v>
          </cell>
          <cell r="C4753" t="str">
            <v>UNI</v>
          </cell>
          <cell r="D4753">
            <v>683</v>
          </cell>
          <cell r="E4753" t="str">
            <v>Fab.</v>
          </cell>
          <cell r="F4753">
            <v>40814</v>
          </cell>
          <cell r="G4753">
            <v>510</v>
          </cell>
          <cell r="H4753">
            <v>1.34</v>
          </cell>
          <cell r="I4753">
            <v>43465</v>
          </cell>
        </row>
        <row r="4754">
          <cell r="A4754" t="str">
            <v>LADRILLO ESTRUCT.LIVIANO NAT. MOORE</v>
          </cell>
          <cell r="B4754">
            <v>3377</v>
          </cell>
          <cell r="C4754" t="str">
            <v>UNI</v>
          </cell>
          <cell r="D4754">
            <v>563</v>
          </cell>
          <cell r="E4754" t="str">
            <v>Fab.</v>
          </cell>
          <cell r="F4754">
            <v>40814</v>
          </cell>
          <cell r="G4754">
            <v>420</v>
          </cell>
          <cell r="H4754">
            <v>1.34</v>
          </cell>
          <cell r="I4754">
            <v>43465</v>
          </cell>
        </row>
        <row r="4755">
          <cell r="A4755" t="str">
            <v>LADRILLO ESTRUCTURAL 24x12x6 Obra</v>
          </cell>
          <cell r="B4755">
            <v>2910</v>
          </cell>
          <cell r="C4755" t="str">
            <v>UNI</v>
          </cell>
          <cell r="D4755">
            <v>774</v>
          </cell>
          <cell r="E4755" t="str">
            <v>Dep.</v>
          </cell>
          <cell r="F4755">
            <v>43192</v>
          </cell>
          <cell r="G4755">
            <v>737</v>
          </cell>
          <cell r="H4755">
            <v>1.05</v>
          </cell>
          <cell r="I4755">
            <v>43465</v>
          </cell>
        </row>
        <row r="4756">
          <cell r="A4756" t="str">
            <v>LADRILLO ESTRUCTURAL G 29X14.5X9 fab</v>
          </cell>
          <cell r="B4756">
            <v>297</v>
          </cell>
          <cell r="C4756" t="str">
            <v>UNI</v>
          </cell>
          <cell r="D4756">
            <v>1166</v>
          </cell>
          <cell r="E4756">
            <v>0</v>
          </cell>
          <cell r="F4756">
            <v>40808</v>
          </cell>
          <cell r="G4756">
            <v>870</v>
          </cell>
          <cell r="H4756">
            <v>1.34</v>
          </cell>
          <cell r="I4756">
            <v>43465</v>
          </cell>
        </row>
        <row r="4757">
          <cell r="A4757" t="str">
            <v>LADRILLO ESTRUCTURAL G 29X14.5X9 obra</v>
          </cell>
          <cell r="B4757">
            <v>523</v>
          </cell>
          <cell r="C4757" t="str">
            <v>UNI</v>
          </cell>
          <cell r="D4757">
            <v>852</v>
          </cell>
          <cell r="E4757">
            <v>0</v>
          </cell>
          <cell r="F4757">
            <v>40814</v>
          </cell>
          <cell r="G4757">
            <v>636</v>
          </cell>
          <cell r="H4757">
            <v>1.34</v>
          </cell>
          <cell r="I4757">
            <v>43465</v>
          </cell>
        </row>
        <row r="4758">
          <cell r="A4758" t="str">
            <v>LADRILLO ESTRUCTURAL HELIOS MATIZADO</v>
          </cell>
          <cell r="B4758">
            <v>2931</v>
          </cell>
          <cell r="C4758" t="str">
            <v>UNI</v>
          </cell>
          <cell r="D4758">
            <v>509</v>
          </cell>
          <cell r="E4758" t="str">
            <v>Dep.</v>
          </cell>
          <cell r="F4758">
            <v>40814</v>
          </cell>
          <cell r="G4758">
            <v>380</v>
          </cell>
          <cell r="H4758">
            <v>1.34</v>
          </cell>
          <cell r="I4758">
            <v>43465</v>
          </cell>
        </row>
        <row r="4759">
          <cell r="A4759" t="str">
            <v>LADRILLO ESTRUCTURAL HELIOS MATIZADO</v>
          </cell>
          <cell r="B4759">
            <v>31909</v>
          </cell>
          <cell r="C4759" t="str">
            <v>UNI</v>
          </cell>
          <cell r="D4759">
            <v>553</v>
          </cell>
          <cell r="E4759" t="str">
            <v>Dep.</v>
          </cell>
          <cell r="F4759">
            <v>40814</v>
          </cell>
          <cell r="G4759">
            <v>413</v>
          </cell>
          <cell r="H4759">
            <v>1.34</v>
          </cell>
          <cell r="I4759">
            <v>43465</v>
          </cell>
        </row>
        <row r="4760">
          <cell r="A4760" t="str">
            <v>LADRILLO ESTRUCTURAL VERT 0,33*0,115*0,11</v>
          </cell>
          <cell r="B4760">
            <v>104416</v>
          </cell>
          <cell r="C4760" t="str">
            <v>UNI</v>
          </cell>
          <cell r="D4760">
            <v>1810</v>
          </cell>
          <cell r="E4760">
            <v>0</v>
          </cell>
          <cell r="F4760">
            <v>42607</v>
          </cell>
          <cell r="G4760">
            <v>1574</v>
          </cell>
          <cell r="H4760">
            <v>1.1499999999999999</v>
          </cell>
          <cell r="I4760">
            <v>43465</v>
          </cell>
        </row>
        <row r="4761">
          <cell r="A4761" t="str">
            <v>LADRILLO FACHADA CUARTERON YOMASA</v>
          </cell>
          <cell r="B4761">
            <v>1770</v>
          </cell>
          <cell r="C4761" t="str">
            <v>UNI</v>
          </cell>
          <cell r="D4761">
            <v>509</v>
          </cell>
          <cell r="E4761" t="str">
            <v>Fab.</v>
          </cell>
          <cell r="F4761">
            <v>40814</v>
          </cell>
          <cell r="G4761">
            <v>380</v>
          </cell>
          <cell r="H4761">
            <v>1.34</v>
          </cell>
          <cell r="I4761">
            <v>43465</v>
          </cell>
        </row>
        <row r="4762">
          <cell r="A4762" t="str">
            <v>LADRILLO FACHADA CUARTERON YOMASA</v>
          </cell>
          <cell r="B4762">
            <v>2157</v>
          </cell>
          <cell r="C4762" t="str">
            <v>UNI</v>
          </cell>
          <cell r="D4762">
            <v>622</v>
          </cell>
          <cell r="E4762" t="str">
            <v>Obra</v>
          </cell>
          <cell r="F4762">
            <v>40814</v>
          </cell>
          <cell r="G4762">
            <v>464</v>
          </cell>
          <cell r="H4762">
            <v>1.34</v>
          </cell>
          <cell r="I4762">
            <v>43465</v>
          </cell>
        </row>
        <row r="4763">
          <cell r="A4763" t="str">
            <v>LADRILLO FACHADA ELE ESPECIAL OCRE</v>
          </cell>
          <cell r="B4763">
            <v>1891</v>
          </cell>
          <cell r="C4763" t="str">
            <v>UNI</v>
          </cell>
          <cell r="D4763">
            <v>1943</v>
          </cell>
          <cell r="E4763" t="str">
            <v>Fab.</v>
          </cell>
          <cell r="F4763">
            <v>40814</v>
          </cell>
          <cell r="G4763">
            <v>1450</v>
          </cell>
          <cell r="H4763">
            <v>1.34</v>
          </cell>
          <cell r="I4763">
            <v>43465</v>
          </cell>
        </row>
        <row r="4764">
          <cell r="A4764" t="str">
            <v>LADRILLO FACHADA ELE ESPECIAL.NAT.</v>
          </cell>
          <cell r="B4764">
            <v>1892</v>
          </cell>
          <cell r="C4764" t="str">
            <v>UNI</v>
          </cell>
          <cell r="D4764">
            <v>1608</v>
          </cell>
          <cell r="E4764" t="str">
            <v>Fab.</v>
          </cell>
          <cell r="F4764">
            <v>40814</v>
          </cell>
          <cell r="G4764">
            <v>1200</v>
          </cell>
          <cell r="H4764">
            <v>1.34</v>
          </cell>
          <cell r="I4764">
            <v>43465</v>
          </cell>
        </row>
        <row r="4765">
          <cell r="A4765" t="str">
            <v>LADRILLO FACHADA ELE YOMASA 24x6x2.5</v>
          </cell>
          <cell r="B4765">
            <v>1772</v>
          </cell>
          <cell r="C4765" t="str">
            <v>UNI</v>
          </cell>
          <cell r="D4765">
            <v>442</v>
          </cell>
          <cell r="E4765" t="str">
            <v>Fab.</v>
          </cell>
          <cell r="F4765">
            <v>40814</v>
          </cell>
          <cell r="G4765">
            <v>330</v>
          </cell>
          <cell r="H4765">
            <v>1.34</v>
          </cell>
          <cell r="I4765">
            <v>43465</v>
          </cell>
        </row>
        <row r="4766">
          <cell r="A4766" t="str">
            <v>LADRILLO FACHADA ELE YOMASA 24x6x2.5</v>
          </cell>
          <cell r="B4766">
            <v>1968</v>
          </cell>
          <cell r="C4766" t="str">
            <v>UNI</v>
          </cell>
          <cell r="D4766">
            <v>537</v>
          </cell>
          <cell r="E4766" t="str">
            <v>Obra</v>
          </cell>
          <cell r="F4766">
            <v>40814</v>
          </cell>
          <cell r="G4766">
            <v>401</v>
          </cell>
          <cell r="H4766">
            <v>1.34</v>
          </cell>
          <cell r="I4766">
            <v>43465</v>
          </cell>
        </row>
        <row r="4767">
          <cell r="A4767" t="str">
            <v>LADRILLO FACHADA MOORE 26x12.5x6 Arena</v>
          </cell>
          <cell r="B4767">
            <v>1875</v>
          </cell>
          <cell r="C4767" t="str">
            <v>UNI</v>
          </cell>
          <cell r="D4767">
            <v>683</v>
          </cell>
          <cell r="E4767" t="str">
            <v>Fab.</v>
          </cell>
          <cell r="F4767">
            <v>40814</v>
          </cell>
          <cell r="G4767">
            <v>510</v>
          </cell>
          <cell r="H4767">
            <v>1.34</v>
          </cell>
          <cell r="I4767">
            <v>43465</v>
          </cell>
        </row>
        <row r="4768">
          <cell r="A4768" t="str">
            <v>LADRILLO FACHADA MOORE 26x12.5x6 Nat.</v>
          </cell>
          <cell r="B4768">
            <v>1876</v>
          </cell>
          <cell r="C4768" t="str">
            <v>UNI</v>
          </cell>
          <cell r="D4768">
            <v>683</v>
          </cell>
          <cell r="E4768" t="str">
            <v>Fab.</v>
          </cell>
          <cell r="F4768">
            <v>41240</v>
          </cell>
          <cell r="G4768">
            <v>525</v>
          </cell>
          <cell r="H4768">
            <v>1.3</v>
          </cell>
          <cell r="I4768">
            <v>43465</v>
          </cell>
        </row>
        <row r="4769">
          <cell r="A4769" t="str">
            <v>LADRILLO FACHADA MOORE 26x12.5x6 Vtrif.</v>
          </cell>
          <cell r="B4769">
            <v>125</v>
          </cell>
          <cell r="C4769" t="str">
            <v>UNI</v>
          </cell>
          <cell r="D4769">
            <v>1340</v>
          </cell>
          <cell r="E4769" t="str">
            <v>Fab.</v>
          </cell>
          <cell r="F4769">
            <v>40814</v>
          </cell>
          <cell r="G4769">
            <v>1000</v>
          </cell>
          <cell r="H4769">
            <v>1.34</v>
          </cell>
          <cell r="I4769">
            <v>43465</v>
          </cell>
        </row>
        <row r="4770">
          <cell r="A4770" t="str">
            <v>LADRILLO FAROL #3 SULTANA 30x20x7 Fab.</v>
          </cell>
          <cell r="B4770">
            <v>1341</v>
          </cell>
          <cell r="C4770" t="str">
            <v>UNI</v>
          </cell>
          <cell r="D4770">
            <v>539</v>
          </cell>
          <cell r="E4770">
            <v>0</v>
          </cell>
          <cell r="F4770">
            <v>39511</v>
          </cell>
          <cell r="G4770">
            <v>367</v>
          </cell>
          <cell r="H4770">
            <v>1.47</v>
          </cell>
          <cell r="I4770">
            <v>43465</v>
          </cell>
        </row>
        <row r="4771">
          <cell r="A4771" t="str">
            <v>LADRILLO FAROL #3 SULTANA 30x20x7 Obra</v>
          </cell>
          <cell r="B4771">
            <v>1347</v>
          </cell>
          <cell r="C4771" t="str">
            <v>UNI</v>
          </cell>
          <cell r="D4771">
            <v>622</v>
          </cell>
          <cell r="E4771">
            <v>0</v>
          </cell>
          <cell r="F4771">
            <v>39511</v>
          </cell>
          <cell r="G4771">
            <v>423</v>
          </cell>
          <cell r="H4771">
            <v>1.47</v>
          </cell>
          <cell r="I4771">
            <v>43465</v>
          </cell>
        </row>
        <row r="4772">
          <cell r="A4772" t="str">
            <v>LADRILLO FAROL #6 SULTANA</v>
          </cell>
          <cell r="B4772">
            <v>1332</v>
          </cell>
          <cell r="C4772" t="str">
            <v>UNI</v>
          </cell>
          <cell r="D4772">
            <v>539</v>
          </cell>
          <cell r="E4772" t="str">
            <v>Fab.</v>
          </cell>
          <cell r="F4772">
            <v>39511</v>
          </cell>
          <cell r="G4772">
            <v>367</v>
          </cell>
          <cell r="H4772">
            <v>1.47</v>
          </cell>
          <cell r="I4772">
            <v>43465</v>
          </cell>
        </row>
        <row r="4773">
          <cell r="A4773" t="str">
            <v>LADRILLO LIMPIO DECORADO SULTANA (NO</v>
          </cell>
          <cell r="B4773">
            <v>1325</v>
          </cell>
          <cell r="C4773" t="str">
            <v>UNI</v>
          </cell>
          <cell r="D4773">
            <v>425</v>
          </cell>
          <cell r="E4773" t="str">
            <v>Obra</v>
          </cell>
          <cell r="F4773">
            <v>39664</v>
          </cell>
          <cell r="G4773">
            <v>289</v>
          </cell>
          <cell r="H4773">
            <v>1.47</v>
          </cell>
          <cell r="I4773">
            <v>43465</v>
          </cell>
        </row>
        <row r="4774">
          <cell r="A4774" t="str">
            <v>LADRILLO LIMPIO DECORADOSULTANA(NO</v>
          </cell>
          <cell r="B4774">
            <v>1324</v>
          </cell>
          <cell r="C4774" t="str">
            <v>UNI</v>
          </cell>
          <cell r="D4774">
            <v>392</v>
          </cell>
          <cell r="E4774" t="str">
            <v>Fab.</v>
          </cell>
          <cell r="F4774">
            <v>39664</v>
          </cell>
          <cell r="G4774">
            <v>267</v>
          </cell>
          <cell r="H4774">
            <v>1.47</v>
          </cell>
          <cell r="I4774">
            <v>43465</v>
          </cell>
        </row>
        <row r="4775">
          <cell r="A4775" t="str">
            <v>LADRILLO LIVIANO 24x12x7 Cocido Obra</v>
          </cell>
          <cell r="B4775">
            <v>1969</v>
          </cell>
          <cell r="C4775" t="str">
            <v>UNI</v>
          </cell>
          <cell r="D4775">
            <v>541</v>
          </cell>
          <cell r="E4775" t="str">
            <v>Obra</v>
          </cell>
          <cell r="F4775">
            <v>43241</v>
          </cell>
          <cell r="G4775">
            <v>515</v>
          </cell>
          <cell r="H4775">
            <v>1.05</v>
          </cell>
          <cell r="I4775">
            <v>43465</v>
          </cell>
        </row>
        <row r="4776">
          <cell r="A4776" t="str">
            <v>LADRILLO MACIZO MATIZADO HELIOS 24x12x6</v>
          </cell>
          <cell r="B4776">
            <v>2930</v>
          </cell>
          <cell r="C4776" t="str">
            <v>UNI</v>
          </cell>
          <cell r="D4776">
            <v>886</v>
          </cell>
          <cell r="E4776" t="str">
            <v>Dep.</v>
          </cell>
          <cell r="F4776">
            <v>40814</v>
          </cell>
          <cell r="G4776">
            <v>661</v>
          </cell>
          <cell r="H4776">
            <v>1.34</v>
          </cell>
          <cell r="I4776">
            <v>43465</v>
          </cell>
        </row>
        <row r="4777">
          <cell r="A4777" t="str">
            <v>LADRILLO ME REJILLA SUPER 16X12X6 fab</v>
          </cell>
          <cell r="B4777">
            <v>590</v>
          </cell>
          <cell r="C4777" t="str">
            <v>UNI</v>
          </cell>
          <cell r="D4777">
            <v>250</v>
          </cell>
          <cell r="E4777">
            <v>0</v>
          </cell>
          <cell r="F4777">
            <v>40084</v>
          </cell>
          <cell r="G4777">
            <v>180</v>
          </cell>
          <cell r="H4777">
            <v>1.39</v>
          </cell>
          <cell r="I4777">
            <v>43465</v>
          </cell>
        </row>
        <row r="4778">
          <cell r="A4778" t="str">
            <v>LADRILLO ME REJILLA SUPER 16X12X6 fab</v>
          </cell>
          <cell r="B4778">
            <v>590</v>
          </cell>
          <cell r="C4778" t="str">
            <v>UNI</v>
          </cell>
          <cell r="D4778">
            <v>415</v>
          </cell>
          <cell r="E4778">
            <v>0</v>
          </cell>
          <cell r="F4778">
            <v>40814</v>
          </cell>
          <cell r="G4778">
            <v>310</v>
          </cell>
          <cell r="H4778">
            <v>1.34</v>
          </cell>
          <cell r="I4778">
            <v>43465</v>
          </cell>
        </row>
        <row r="4779">
          <cell r="A4779" t="str">
            <v>LADRILLO ME REJILLA SUPER 16X12X6 obra</v>
          </cell>
          <cell r="B4779">
            <v>619</v>
          </cell>
          <cell r="C4779" t="str">
            <v>UNI</v>
          </cell>
          <cell r="D4779">
            <v>448</v>
          </cell>
          <cell r="E4779">
            <v>0</v>
          </cell>
          <cell r="F4779">
            <v>40814</v>
          </cell>
          <cell r="G4779">
            <v>334</v>
          </cell>
          <cell r="H4779">
            <v>1.34</v>
          </cell>
          <cell r="I4779">
            <v>43465</v>
          </cell>
        </row>
        <row r="4780">
          <cell r="A4780" t="str">
            <v>LADRILLO No.10 (7x10x24) SULTANA(NO</v>
          </cell>
          <cell r="B4780">
            <v>1133</v>
          </cell>
          <cell r="C4780" t="str">
            <v>UNI</v>
          </cell>
          <cell r="D4780">
            <v>392</v>
          </cell>
          <cell r="E4780" t="str">
            <v>Fab.</v>
          </cell>
          <cell r="F4780">
            <v>39664</v>
          </cell>
          <cell r="G4780">
            <v>267</v>
          </cell>
          <cell r="H4780">
            <v>1.47</v>
          </cell>
          <cell r="I4780">
            <v>43465</v>
          </cell>
        </row>
        <row r="4781">
          <cell r="A4781" t="str">
            <v>LADRILLO No.10 (7x10x24) SULTANA(NO</v>
          </cell>
          <cell r="B4781">
            <v>1209</v>
          </cell>
          <cell r="C4781" t="str">
            <v>UNI</v>
          </cell>
          <cell r="D4781">
            <v>361</v>
          </cell>
          <cell r="E4781" t="str">
            <v>Obra</v>
          </cell>
          <cell r="F4781">
            <v>39892</v>
          </cell>
          <cell r="G4781">
            <v>260</v>
          </cell>
          <cell r="H4781">
            <v>1.39</v>
          </cell>
          <cell r="I4781">
            <v>43465</v>
          </cell>
        </row>
        <row r="4782">
          <cell r="A4782" t="str">
            <v>LADRILLO No.12 (6x12x24) SULTANA(NO</v>
          </cell>
          <cell r="B4782">
            <v>1129</v>
          </cell>
          <cell r="C4782" t="str">
            <v>UNI</v>
          </cell>
          <cell r="D4782">
            <v>235</v>
          </cell>
          <cell r="E4782" t="str">
            <v>Fab.</v>
          </cell>
          <cell r="F4782">
            <v>39664</v>
          </cell>
          <cell r="G4782">
            <v>160</v>
          </cell>
          <cell r="H4782">
            <v>1.47</v>
          </cell>
          <cell r="I4782">
            <v>43465</v>
          </cell>
        </row>
        <row r="4783">
          <cell r="A4783" t="str">
            <v>LADRILLO No.12 (6x12x24) SULTANA(NO</v>
          </cell>
          <cell r="B4783">
            <v>1131</v>
          </cell>
          <cell r="C4783" t="str">
            <v>UNI</v>
          </cell>
          <cell r="D4783">
            <v>450</v>
          </cell>
          <cell r="E4783" t="str">
            <v>Obra</v>
          </cell>
          <cell r="F4783">
            <v>39664</v>
          </cell>
          <cell r="G4783">
            <v>306</v>
          </cell>
          <cell r="H4783">
            <v>1.47</v>
          </cell>
          <cell r="I4783">
            <v>43465</v>
          </cell>
        </row>
        <row r="4784">
          <cell r="A4784" t="str">
            <v>LADRILLO PORTANTE 30 STA/FE 29x14.5x9</v>
          </cell>
          <cell r="B4784">
            <v>1728</v>
          </cell>
          <cell r="C4784" t="str">
            <v>UNI</v>
          </cell>
          <cell r="D4784">
            <v>1216</v>
          </cell>
          <cell r="E4784" t="str">
            <v>Fab LPOR30</v>
          </cell>
          <cell r="F4784">
            <v>43363</v>
          </cell>
          <cell r="G4784">
            <v>1158</v>
          </cell>
          <cell r="H4784">
            <v>1.05</v>
          </cell>
          <cell r="I4784">
            <v>43465</v>
          </cell>
        </row>
        <row r="4785">
          <cell r="A4785" t="str">
            <v>LADRILLO PORTANTE 30 STA/FE 29x14.5x9</v>
          </cell>
          <cell r="B4785">
            <v>128</v>
          </cell>
          <cell r="C4785" t="str">
            <v>UNI</v>
          </cell>
          <cell r="D4785">
            <v>1068</v>
          </cell>
          <cell r="E4785" t="str">
            <v>Obra LPOR30</v>
          </cell>
          <cell r="F4785">
            <v>43287</v>
          </cell>
          <cell r="G4785">
            <v>1017</v>
          </cell>
          <cell r="H4785">
            <v>1.05</v>
          </cell>
          <cell r="I4785">
            <v>43465</v>
          </cell>
        </row>
        <row r="4786">
          <cell r="A4786" t="str">
            <v>LADRILLO PRENSADO Liviano 24.5 x 6 x 12 cm</v>
          </cell>
          <cell r="B4786">
            <v>104967</v>
          </cell>
          <cell r="C4786" t="str">
            <v>UNI</v>
          </cell>
          <cell r="D4786">
            <v>763</v>
          </cell>
          <cell r="E4786">
            <v>6</v>
          </cell>
          <cell r="F4786">
            <v>42857</v>
          </cell>
          <cell r="G4786">
            <v>700</v>
          </cell>
          <cell r="H4786">
            <v>1.0900000000000001</v>
          </cell>
          <cell r="I4786">
            <v>43465</v>
          </cell>
        </row>
        <row r="4787">
          <cell r="A4787" t="str">
            <v>LADRILLO PRENSADO Liviano 24.5 x 6 x 12 cm</v>
          </cell>
          <cell r="B4787">
            <v>104718</v>
          </cell>
          <cell r="C4787" t="str">
            <v>M2</v>
          </cell>
          <cell r="D4787">
            <v>41160</v>
          </cell>
          <cell r="E4787">
            <v>0</v>
          </cell>
          <cell r="F4787">
            <v>43208</v>
          </cell>
          <cell r="G4787">
            <v>39200</v>
          </cell>
          <cell r="H4787">
            <v>1.05</v>
          </cell>
          <cell r="I4787">
            <v>43465</v>
          </cell>
        </row>
        <row r="4788">
          <cell r="A4788" t="str">
            <v>LADRILLO PRENSADO MACIZO (6X12X24CM)</v>
          </cell>
          <cell r="B4788">
            <v>104966</v>
          </cell>
          <cell r="C4788" t="str">
            <v>UNI</v>
          </cell>
          <cell r="D4788">
            <v>730</v>
          </cell>
          <cell r="E4788">
            <v>0</v>
          </cell>
          <cell r="F4788">
            <v>42857</v>
          </cell>
          <cell r="G4788">
            <v>670</v>
          </cell>
          <cell r="H4788">
            <v>1.0900000000000001</v>
          </cell>
          <cell r="I4788">
            <v>43465</v>
          </cell>
        </row>
        <row r="4789">
          <cell r="A4789" t="str">
            <v>LADRILLO PRENSADO MACIZO STA/FE</v>
          </cell>
          <cell r="B4789">
            <v>3302</v>
          </cell>
          <cell r="C4789" t="str">
            <v>UNI</v>
          </cell>
          <cell r="D4789">
            <v>642</v>
          </cell>
          <cell r="E4789" t="str">
            <v>Fab. LPR</v>
          </cell>
          <cell r="F4789">
            <v>41240</v>
          </cell>
          <cell r="G4789">
            <v>494</v>
          </cell>
          <cell r="H4789">
            <v>1.3</v>
          </cell>
          <cell r="I4789">
            <v>43465</v>
          </cell>
        </row>
        <row r="4790">
          <cell r="A4790" t="str">
            <v>LADRILLO PRENSADOMACIZO STA/FE</v>
          </cell>
          <cell r="B4790">
            <v>122</v>
          </cell>
          <cell r="C4790" t="str">
            <v>UNI</v>
          </cell>
          <cell r="D4790">
            <v>769</v>
          </cell>
          <cell r="E4790" t="str">
            <v>Obra LPR</v>
          </cell>
          <cell r="F4790">
            <v>43173</v>
          </cell>
          <cell r="G4790">
            <v>732</v>
          </cell>
          <cell r="H4790">
            <v>1.05</v>
          </cell>
          <cell r="I4790">
            <v>43465</v>
          </cell>
        </row>
        <row r="4791">
          <cell r="A4791" t="str">
            <v>LADRILLO PRENSADOMACIZO STA/FE</v>
          </cell>
          <cell r="B4791">
            <v>102500</v>
          </cell>
          <cell r="C4791" t="str">
            <v>UNI</v>
          </cell>
          <cell r="D4791">
            <v>730</v>
          </cell>
          <cell r="E4791" t="str">
            <v>Obra LPR</v>
          </cell>
          <cell r="F4791">
            <v>42857</v>
          </cell>
          <cell r="G4791">
            <v>670</v>
          </cell>
          <cell r="H4791">
            <v>1.0900000000000001</v>
          </cell>
          <cell r="I4791">
            <v>43465</v>
          </cell>
        </row>
        <row r="4792">
          <cell r="A4792" t="str">
            <v>LADRILLO R/OLAS MOORE 30x13.5x6 Nat. Fab.</v>
          </cell>
          <cell r="B4792">
            <v>1890</v>
          </cell>
          <cell r="C4792" t="str">
            <v>UNI</v>
          </cell>
          <cell r="D4792">
            <v>1112</v>
          </cell>
          <cell r="E4792" t="str">
            <v>Fab.</v>
          </cell>
          <cell r="F4792">
            <v>40232</v>
          </cell>
          <cell r="G4792">
            <v>812</v>
          </cell>
          <cell r="H4792">
            <v>1.37</v>
          </cell>
          <cell r="I4792">
            <v>43465</v>
          </cell>
        </row>
        <row r="4793">
          <cell r="A4793" t="str">
            <v>LADRILLO R/OLAS MOORE 30x15 Vtrif. Fab.</v>
          </cell>
          <cell r="B4793">
            <v>1889</v>
          </cell>
          <cell r="C4793" t="str">
            <v>UNI</v>
          </cell>
          <cell r="D4793">
            <v>2225</v>
          </cell>
          <cell r="E4793" t="str">
            <v>Fab.</v>
          </cell>
          <cell r="F4793">
            <v>40232</v>
          </cell>
          <cell r="G4793">
            <v>1624</v>
          </cell>
          <cell r="H4793">
            <v>1.37</v>
          </cell>
          <cell r="I4793">
            <v>43465</v>
          </cell>
        </row>
        <row r="4794">
          <cell r="A4794" t="str">
            <v>LADRILLO RECOCIDO (12X24X6) EN OBRA</v>
          </cell>
          <cell r="B4794">
            <v>104517</v>
          </cell>
          <cell r="C4794" t="str">
            <v>UNI</v>
          </cell>
          <cell r="D4794">
            <v>518</v>
          </cell>
          <cell r="E4794">
            <v>0</v>
          </cell>
          <cell r="F4794">
            <v>43181</v>
          </cell>
          <cell r="G4794">
            <v>493</v>
          </cell>
          <cell r="H4794">
            <v>1.05</v>
          </cell>
          <cell r="I4794">
            <v>43465</v>
          </cell>
        </row>
        <row r="4795">
          <cell r="A4795" t="str">
            <v>LADRILLO RECOCIDO (19X9X6.5CM)</v>
          </cell>
          <cell r="B4795">
            <v>104479</v>
          </cell>
          <cell r="C4795" t="str">
            <v>UNI</v>
          </cell>
          <cell r="D4795">
            <v>650</v>
          </cell>
          <cell r="E4795">
            <v>0</v>
          </cell>
          <cell r="F4795">
            <v>41135</v>
          </cell>
          <cell r="G4795">
            <v>500</v>
          </cell>
          <cell r="H4795">
            <v>1.3</v>
          </cell>
          <cell r="I4795">
            <v>43465</v>
          </cell>
        </row>
        <row r="4796">
          <cell r="A4796" t="str">
            <v>Ladrillo recocido 10x20x6 en obra **</v>
          </cell>
          <cell r="B4796">
            <v>100523</v>
          </cell>
          <cell r="C4796" t="str">
            <v>UNI</v>
          </cell>
          <cell r="D4796">
            <v>478</v>
          </cell>
          <cell r="E4796" t="str">
            <v>Dep.</v>
          </cell>
          <cell r="F4796">
            <v>43173</v>
          </cell>
          <cell r="G4796">
            <v>455</v>
          </cell>
          <cell r="H4796">
            <v>1.05</v>
          </cell>
          <cell r="I4796">
            <v>43465</v>
          </cell>
        </row>
        <row r="4797">
          <cell r="A4797" t="str">
            <v>LADRILLO RECOCIDO COMUN 12x24x6 Dep.</v>
          </cell>
          <cell r="B4797">
            <v>123</v>
          </cell>
          <cell r="C4797" t="str">
            <v>UNI</v>
          </cell>
          <cell r="D4797">
            <v>559</v>
          </cell>
          <cell r="E4797" t="str">
            <v>Dep.</v>
          </cell>
          <cell r="F4797">
            <v>43173</v>
          </cell>
          <cell r="G4797">
            <v>532</v>
          </cell>
          <cell r="H4797">
            <v>1.05</v>
          </cell>
          <cell r="I4797">
            <v>43465</v>
          </cell>
        </row>
        <row r="4798">
          <cell r="A4798" t="str">
            <v>LADRILLO REJILLA MOORE 26x12.5x6 nat. Fab.</v>
          </cell>
          <cell r="B4798">
            <v>3375</v>
          </cell>
          <cell r="C4798" t="str">
            <v>UNI</v>
          </cell>
          <cell r="D4798">
            <v>636</v>
          </cell>
          <cell r="E4798" t="str">
            <v>Fab.</v>
          </cell>
          <cell r="F4798">
            <v>40233</v>
          </cell>
          <cell r="G4798">
            <v>464</v>
          </cell>
          <cell r="H4798">
            <v>1.37</v>
          </cell>
          <cell r="I4798">
            <v>43465</v>
          </cell>
        </row>
        <row r="4799">
          <cell r="A4799" t="str">
            <v>LADRILLO REJILLA VIS YOMASA 24x12x6</v>
          </cell>
          <cell r="B4799">
            <v>2929</v>
          </cell>
          <cell r="C4799" t="str">
            <v>UNI</v>
          </cell>
          <cell r="D4799">
            <v>560</v>
          </cell>
          <cell r="E4799" t="str">
            <v>Fab.</v>
          </cell>
          <cell r="F4799">
            <v>40814</v>
          </cell>
          <cell r="G4799">
            <v>418</v>
          </cell>
          <cell r="H4799">
            <v>1.34</v>
          </cell>
          <cell r="I4799">
            <v>43465</v>
          </cell>
        </row>
        <row r="4800">
          <cell r="A4800" t="str">
            <v>LADRILLO REJILLA VIS YOMASA 24x12x6 Cocido</v>
          </cell>
          <cell r="B4800">
            <v>2903</v>
          </cell>
          <cell r="C4800" t="str">
            <v>UNI</v>
          </cell>
          <cell r="D4800">
            <v>482</v>
          </cell>
          <cell r="E4800" t="str">
            <v>Fab.</v>
          </cell>
          <cell r="F4800">
            <v>40814</v>
          </cell>
          <cell r="G4800">
            <v>360</v>
          </cell>
          <cell r="H4800">
            <v>1.34</v>
          </cell>
          <cell r="I4800">
            <v>43465</v>
          </cell>
        </row>
        <row r="4801">
          <cell r="A4801" t="str">
            <v>LADRILLO REJILLA VIS YOMASA 24x12x6 Osc.</v>
          </cell>
          <cell r="B4801">
            <v>1636</v>
          </cell>
          <cell r="C4801" t="str">
            <v>UNI</v>
          </cell>
          <cell r="D4801">
            <v>590</v>
          </cell>
          <cell r="E4801" t="str">
            <v>Fab.</v>
          </cell>
          <cell r="F4801">
            <v>40814</v>
          </cell>
          <cell r="G4801">
            <v>440</v>
          </cell>
          <cell r="H4801">
            <v>1.34</v>
          </cell>
          <cell r="I4801">
            <v>43465</v>
          </cell>
        </row>
        <row r="4802">
          <cell r="A4802" t="str">
            <v>LADRILLO REJILLA YOMASA 24x12x6 Canela</v>
          </cell>
          <cell r="B4802">
            <v>2153</v>
          </cell>
          <cell r="C4802" t="str">
            <v>UNI</v>
          </cell>
          <cell r="D4802">
            <v>576</v>
          </cell>
          <cell r="E4802" t="str">
            <v>Obra.</v>
          </cell>
          <cell r="F4802">
            <v>43196</v>
          </cell>
          <cell r="G4802">
            <v>549</v>
          </cell>
          <cell r="H4802">
            <v>1.05</v>
          </cell>
          <cell r="I4802">
            <v>43465</v>
          </cell>
        </row>
        <row r="4803">
          <cell r="A4803" t="str">
            <v>LADRILLO REJILLA YOMASA 24x12x6 COLOR</v>
          </cell>
          <cell r="B4803">
            <v>1710</v>
          </cell>
          <cell r="C4803" t="str">
            <v>UNI</v>
          </cell>
          <cell r="D4803">
            <v>560</v>
          </cell>
          <cell r="E4803" t="str">
            <v>Obra Dep.</v>
          </cell>
          <cell r="F4803">
            <v>40814</v>
          </cell>
          <cell r="G4803">
            <v>418</v>
          </cell>
          <cell r="H4803">
            <v>1.34</v>
          </cell>
          <cell r="I4803">
            <v>43465</v>
          </cell>
        </row>
        <row r="4804">
          <cell r="A4804" t="str">
            <v>LADRILLO REJILLA YOMASA 24x12x7 Cocido</v>
          </cell>
          <cell r="B4804">
            <v>135</v>
          </cell>
          <cell r="C4804" t="str">
            <v>UNI</v>
          </cell>
          <cell r="D4804">
            <v>494</v>
          </cell>
          <cell r="E4804" t="str">
            <v>Fab.</v>
          </cell>
          <cell r="F4804">
            <v>43206</v>
          </cell>
          <cell r="G4804">
            <v>470</v>
          </cell>
          <cell r="H4804">
            <v>1.05</v>
          </cell>
          <cell r="I4804">
            <v>43465</v>
          </cell>
        </row>
        <row r="4805">
          <cell r="A4805" t="str">
            <v>LADRILLO REJILLA YOMASA 24x12x7 Osc Fab.</v>
          </cell>
          <cell r="B4805">
            <v>134</v>
          </cell>
          <cell r="C4805" t="str">
            <v>UNI</v>
          </cell>
          <cell r="D4805">
            <v>590</v>
          </cell>
          <cell r="E4805" t="str">
            <v>Fab.</v>
          </cell>
          <cell r="F4805">
            <v>40814</v>
          </cell>
          <cell r="G4805">
            <v>440</v>
          </cell>
          <cell r="H4805">
            <v>1.34</v>
          </cell>
          <cell r="I4805">
            <v>43465</v>
          </cell>
        </row>
        <row r="4806">
          <cell r="A4806" t="str">
            <v>LADRILLO REJILLA YOMASA 24x12x7 Osc. Obra</v>
          </cell>
          <cell r="B4806">
            <v>2138</v>
          </cell>
          <cell r="C4806" t="str">
            <v>UNI</v>
          </cell>
          <cell r="D4806">
            <v>645</v>
          </cell>
          <cell r="E4806" t="str">
            <v>Obra.</v>
          </cell>
          <cell r="F4806">
            <v>40814</v>
          </cell>
          <cell r="G4806">
            <v>481</v>
          </cell>
          <cell r="H4806">
            <v>1.34</v>
          </cell>
          <cell r="I4806">
            <v>43465</v>
          </cell>
        </row>
        <row r="4807">
          <cell r="A4807" t="str">
            <v>LADRILLO TOLETE COMUN-10 X .20 X.06</v>
          </cell>
          <cell r="B4807">
            <v>102913</v>
          </cell>
          <cell r="C4807" t="str">
            <v>UNI</v>
          </cell>
          <cell r="D4807">
            <v>473</v>
          </cell>
          <cell r="E4807" t="str">
            <v>Fab. LTFL</v>
          </cell>
          <cell r="F4807">
            <v>43173</v>
          </cell>
          <cell r="G4807">
            <v>450</v>
          </cell>
          <cell r="H4807">
            <v>1.05</v>
          </cell>
          <cell r="I4807">
            <v>43465</v>
          </cell>
        </row>
        <row r="4808">
          <cell r="A4808" t="str">
            <v>LADRILLO TOLETE FINO STA/FE 24.5x12x6 Perf.</v>
          </cell>
          <cell r="B4808">
            <v>139</v>
          </cell>
          <cell r="C4808" t="str">
            <v>UNI</v>
          </cell>
          <cell r="D4808">
            <v>732</v>
          </cell>
          <cell r="E4808" t="str">
            <v>Obra LTFL</v>
          </cell>
          <cell r="F4808">
            <v>42240</v>
          </cell>
          <cell r="G4808">
            <v>600</v>
          </cell>
          <cell r="H4808">
            <v>1.22</v>
          </cell>
          <cell r="I4808">
            <v>43465</v>
          </cell>
        </row>
        <row r="4809">
          <cell r="A4809" t="str">
            <v>LADRILLO TOLETE MOLD. MOORE 26x12.5x6</v>
          </cell>
          <cell r="B4809">
            <v>1886</v>
          </cell>
          <cell r="C4809" t="str">
            <v>UNI</v>
          </cell>
          <cell r="D4809">
            <v>683</v>
          </cell>
          <cell r="E4809" t="str">
            <v>Fab.+ flete</v>
          </cell>
          <cell r="F4809">
            <v>41240</v>
          </cell>
          <cell r="G4809">
            <v>525</v>
          </cell>
          <cell r="H4809">
            <v>1.3</v>
          </cell>
          <cell r="I4809">
            <v>43465</v>
          </cell>
        </row>
        <row r="4810">
          <cell r="A4810" t="str">
            <v>LADRILLO TOLETE MOLD. MOORE 26x12.5x6</v>
          </cell>
          <cell r="B4810">
            <v>1885</v>
          </cell>
          <cell r="C4810" t="str">
            <v>UNI</v>
          </cell>
          <cell r="D4810">
            <v>1370</v>
          </cell>
          <cell r="E4810" t="str">
            <v>Fab.</v>
          </cell>
          <cell r="F4810">
            <v>40233</v>
          </cell>
          <cell r="G4810">
            <v>1000</v>
          </cell>
          <cell r="H4810">
            <v>1.37</v>
          </cell>
          <cell r="I4810">
            <v>43465</v>
          </cell>
        </row>
        <row r="4811">
          <cell r="A4811" t="str">
            <v>LADRILLO TOLETE MOLD.½ MOORE 26x6x6</v>
          </cell>
          <cell r="B4811">
            <v>1887</v>
          </cell>
          <cell r="C4811" t="str">
            <v>UNI</v>
          </cell>
          <cell r="D4811">
            <v>548</v>
          </cell>
          <cell r="E4811" t="str">
            <v>Fab.+ flete</v>
          </cell>
          <cell r="F4811">
            <v>40233</v>
          </cell>
          <cell r="G4811">
            <v>400</v>
          </cell>
          <cell r="H4811">
            <v>1.37</v>
          </cell>
          <cell r="I4811">
            <v>43465</v>
          </cell>
        </row>
        <row r="4812">
          <cell r="A4812" t="str">
            <v>LADRILLO TOLETE MOLD.½ MOORE 26x6x6</v>
          </cell>
          <cell r="B4812">
            <v>1888</v>
          </cell>
          <cell r="C4812" t="str">
            <v>UNI</v>
          </cell>
          <cell r="D4812">
            <v>733</v>
          </cell>
          <cell r="E4812" t="str">
            <v>Fab.</v>
          </cell>
          <cell r="F4812">
            <v>40233</v>
          </cell>
          <cell r="G4812">
            <v>535</v>
          </cell>
          <cell r="H4812">
            <v>1.37</v>
          </cell>
          <cell r="I4812">
            <v>43465</v>
          </cell>
        </row>
        <row r="4813">
          <cell r="A4813" t="str">
            <v>LADRILLO TOLETE PERF. MOORE 26x12.5x6</v>
          </cell>
          <cell r="B4813">
            <v>3374</v>
          </cell>
          <cell r="C4813" t="str">
            <v>UNI</v>
          </cell>
          <cell r="D4813">
            <v>683</v>
          </cell>
          <cell r="E4813" t="str">
            <v>Fab.</v>
          </cell>
          <cell r="F4813">
            <v>40820</v>
          </cell>
          <cell r="G4813">
            <v>510</v>
          </cell>
          <cell r="H4813">
            <v>1.34</v>
          </cell>
          <cell r="I4813">
            <v>43465</v>
          </cell>
        </row>
        <row r="4814">
          <cell r="A4814" t="str">
            <v>LADRILLO TOLETE PERF. MOORE 26x12.5x6</v>
          </cell>
          <cell r="B4814">
            <v>3373</v>
          </cell>
          <cell r="C4814" t="str">
            <v>UNI</v>
          </cell>
          <cell r="D4814">
            <v>986</v>
          </cell>
          <cell r="E4814" t="str">
            <v>Fab.</v>
          </cell>
          <cell r="F4814">
            <v>40233</v>
          </cell>
          <cell r="G4814">
            <v>720</v>
          </cell>
          <cell r="H4814">
            <v>1.37</v>
          </cell>
          <cell r="I4814">
            <v>43465</v>
          </cell>
        </row>
        <row r="4815">
          <cell r="A4815" t="str">
            <v>LADRILLO TOLETE SUPER STA/FE 24.5x12x7.5</v>
          </cell>
          <cell r="B4815">
            <v>2898</v>
          </cell>
          <cell r="C4815" t="str">
            <v>UNI</v>
          </cell>
          <cell r="D4815">
            <v>793</v>
          </cell>
          <cell r="E4815" t="str">
            <v>Fab. LTFL</v>
          </cell>
          <cell r="F4815">
            <v>40813</v>
          </cell>
          <cell r="G4815">
            <v>592</v>
          </cell>
          <cell r="H4815">
            <v>1.34</v>
          </cell>
          <cell r="I4815">
            <v>43465</v>
          </cell>
        </row>
        <row r="4816">
          <cell r="A4816" t="str">
            <v>LADRILLOESTRUCTHELIOSMATIZADO24x12x</v>
          </cell>
          <cell r="B4816">
            <v>31908</v>
          </cell>
          <cell r="C4816" t="str">
            <v>UNI</v>
          </cell>
          <cell r="D4816">
            <v>509</v>
          </cell>
          <cell r="E4816" t="str">
            <v>Dep.</v>
          </cell>
          <cell r="F4816">
            <v>40814</v>
          </cell>
          <cell r="G4816">
            <v>380</v>
          </cell>
          <cell r="H4816">
            <v>1.34</v>
          </cell>
          <cell r="I4816">
            <v>43465</v>
          </cell>
        </row>
        <row r="4817">
          <cell r="A4817" t="str">
            <v>Lámina 1.2 x 2.40 Formica Escritorio</v>
          </cell>
          <cell r="B4817">
            <v>101219</v>
          </cell>
          <cell r="C4817" t="str">
            <v>UNI</v>
          </cell>
          <cell r="D4817">
            <v>41370</v>
          </cell>
          <cell r="E4817">
            <v>0</v>
          </cell>
          <cell r="F4817">
            <v>43370</v>
          </cell>
          <cell r="G4817">
            <v>39400</v>
          </cell>
          <cell r="H4817">
            <v>1.05</v>
          </cell>
          <cell r="I4817">
            <v>43465</v>
          </cell>
        </row>
        <row r="4818">
          <cell r="A4818" t="str">
            <v>LAMINA 1/4"HR 1x2 M</v>
          </cell>
          <cell r="B4818">
            <v>101708</v>
          </cell>
          <cell r="C4818" t="str">
            <v>UNI</v>
          </cell>
          <cell r="D4818">
            <v>278690</v>
          </cell>
          <cell r="E4818">
            <v>0</v>
          </cell>
          <cell r="F4818">
            <v>40435</v>
          </cell>
          <cell r="G4818">
            <v>203423</v>
          </cell>
          <cell r="H4818">
            <v>1.37</v>
          </cell>
          <cell r="I4818">
            <v>43465</v>
          </cell>
        </row>
        <row r="4819">
          <cell r="A4819" t="str">
            <v>Lamina acero inoxidable304 Cal18 1.55*3.05 **</v>
          </cell>
          <cell r="B4819">
            <v>100026</v>
          </cell>
          <cell r="C4819" t="str">
            <v>UNI</v>
          </cell>
          <cell r="D4819">
            <v>478592</v>
          </cell>
          <cell r="E4819" t="str">
            <v>DORMER</v>
          </cell>
          <cell r="F4819">
            <v>43210</v>
          </cell>
          <cell r="G4819">
            <v>455802</v>
          </cell>
          <cell r="H4819">
            <v>1.05</v>
          </cell>
          <cell r="I4819">
            <v>43465</v>
          </cell>
        </row>
        <row r="4820">
          <cell r="A4820" t="str">
            <v>Lamina acero inoxidable304 e=1.2(1.22X2.44M) **</v>
          </cell>
          <cell r="B4820">
            <v>100025</v>
          </cell>
          <cell r="C4820" t="str">
            <v>UNI</v>
          </cell>
          <cell r="D4820">
            <v>277200</v>
          </cell>
          <cell r="E4820" t="str">
            <v>DORMER</v>
          </cell>
          <cell r="F4820">
            <v>41767</v>
          </cell>
          <cell r="G4820">
            <v>220000</v>
          </cell>
          <cell r="H4820">
            <v>1.26</v>
          </cell>
          <cell r="I4820">
            <v>43465</v>
          </cell>
        </row>
        <row r="4821">
          <cell r="A4821" t="str">
            <v>Lamina acero inoxidable304Cal.20 (0.9mm)</v>
          </cell>
          <cell r="B4821">
            <v>102888</v>
          </cell>
          <cell r="C4821" t="str">
            <v>M2</v>
          </cell>
          <cell r="D4821">
            <v>102416</v>
          </cell>
          <cell r="E4821" t="str">
            <v>DORMER</v>
          </cell>
          <cell r="F4821">
            <v>40337</v>
          </cell>
          <cell r="G4821">
            <v>74756</v>
          </cell>
          <cell r="H4821">
            <v>1.37</v>
          </cell>
          <cell r="I4821">
            <v>43465</v>
          </cell>
        </row>
        <row r="4822">
          <cell r="A4822" t="str">
            <v>LAMINA ACRILICO COLOR 3MM (1.20X1.80M)</v>
          </cell>
          <cell r="B4822">
            <v>101494</v>
          </cell>
          <cell r="C4822" t="str">
            <v>UNI</v>
          </cell>
          <cell r="D4822">
            <v>254908</v>
          </cell>
          <cell r="E4822" t="str">
            <v>RH90/pedido</v>
          </cell>
          <cell r="F4822">
            <v>40337</v>
          </cell>
          <cell r="G4822">
            <v>186064</v>
          </cell>
          <cell r="H4822">
            <v>1.37</v>
          </cell>
          <cell r="I4822">
            <v>43465</v>
          </cell>
        </row>
        <row r="4823">
          <cell r="A4823" t="str">
            <v>LAMINA ACRILICO TRNSP.2MM(1.2X1.8M)</v>
          </cell>
          <cell r="B4823">
            <v>104009</v>
          </cell>
          <cell r="C4823" t="str">
            <v>UNI</v>
          </cell>
          <cell r="D4823">
            <v>93264</v>
          </cell>
          <cell r="E4823">
            <v>0</v>
          </cell>
          <cell r="F4823">
            <v>40638</v>
          </cell>
          <cell r="G4823">
            <v>69600</v>
          </cell>
          <cell r="H4823">
            <v>1.34</v>
          </cell>
          <cell r="I4823">
            <v>43465</v>
          </cell>
        </row>
        <row r="4824">
          <cell r="A4824" t="str">
            <v>LAMINA ALFAJOR</v>
          </cell>
          <cell r="B4824">
            <v>106995</v>
          </cell>
          <cell r="C4824" t="str">
            <v>KG</v>
          </cell>
          <cell r="D4824">
            <v>2874</v>
          </cell>
          <cell r="E4824">
            <v>0</v>
          </cell>
          <cell r="F4824">
            <v>43343</v>
          </cell>
          <cell r="G4824">
            <v>2737</v>
          </cell>
          <cell r="H4824">
            <v>1.05</v>
          </cell>
          <cell r="I4824">
            <v>43465</v>
          </cell>
        </row>
        <row r="4825">
          <cell r="A4825" t="str">
            <v>LAMINA ALFAJOR (1.0X2.0M) 3MM/1/8"</v>
          </cell>
          <cell r="B4825">
            <v>103275</v>
          </cell>
          <cell r="C4825" t="str">
            <v>UNI</v>
          </cell>
          <cell r="D4825">
            <v>211120</v>
          </cell>
          <cell r="E4825">
            <v>0</v>
          </cell>
          <cell r="F4825">
            <v>41179</v>
          </cell>
          <cell r="G4825">
            <v>162400</v>
          </cell>
          <cell r="H4825">
            <v>1.3</v>
          </cell>
          <cell r="I4825">
            <v>43465</v>
          </cell>
        </row>
        <row r="4826">
          <cell r="A4826" t="str">
            <v>LAMINA ALFAJOR (E=3MM) 1.00 x3.00M</v>
          </cell>
          <cell r="B4826">
            <v>2521</v>
          </cell>
          <cell r="C4826" t="str">
            <v>UNI</v>
          </cell>
          <cell r="D4826">
            <v>206816</v>
          </cell>
          <cell r="E4826">
            <v>0</v>
          </cell>
          <cell r="F4826">
            <v>41775</v>
          </cell>
          <cell r="G4826">
            <v>164140</v>
          </cell>
          <cell r="H4826">
            <v>1.26</v>
          </cell>
          <cell r="I4826">
            <v>43465</v>
          </cell>
        </row>
        <row r="4827">
          <cell r="A4827" t="str">
            <v>LAMINA ALFAJOR (E=3MM) 1.0X3.0M</v>
          </cell>
          <cell r="B4827">
            <v>105176</v>
          </cell>
          <cell r="C4827" t="str">
            <v>KG</v>
          </cell>
          <cell r="D4827">
            <v>2659</v>
          </cell>
          <cell r="E4827">
            <v>0</v>
          </cell>
          <cell r="F4827">
            <v>41774</v>
          </cell>
          <cell r="G4827">
            <v>2110</v>
          </cell>
          <cell r="H4827">
            <v>1.26</v>
          </cell>
          <cell r="I4827">
            <v>43465</v>
          </cell>
        </row>
        <row r="4828">
          <cell r="A4828" t="str">
            <v>LAMINA ALFAJOR 3/16 - 1.00 x 3.00 - 4 mm</v>
          </cell>
          <cell r="B4828">
            <v>2522</v>
          </cell>
          <cell r="C4828" t="str">
            <v>UNI</v>
          </cell>
          <cell r="D4828">
            <v>323630</v>
          </cell>
          <cell r="E4828">
            <v>0</v>
          </cell>
          <cell r="F4828">
            <v>43172</v>
          </cell>
          <cell r="G4828">
            <v>308219</v>
          </cell>
          <cell r="H4828">
            <v>1.05</v>
          </cell>
          <cell r="I4828">
            <v>43465</v>
          </cell>
        </row>
        <row r="4829">
          <cell r="A4829" t="str">
            <v>LAMINA ALFAJOR ACERO(3/16"=4.76MM)(NO</v>
          </cell>
          <cell r="B4829">
            <v>105543</v>
          </cell>
          <cell r="C4829" t="str">
            <v>UNI</v>
          </cell>
          <cell r="D4829">
            <v>298657</v>
          </cell>
          <cell r="E4829">
            <v>0</v>
          </cell>
          <cell r="F4829">
            <v>42832</v>
          </cell>
          <cell r="G4829">
            <v>273997.5</v>
          </cell>
          <cell r="H4829">
            <v>1.0900000000000001</v>
          </cell>
          <cell r="I4829">
            <v>43465</v>
          </cell>
        </row>
        <row r="4830">
          <cell r="A4830" t="str">
            <v>LAMINA ANTIVORTICE PARA TUBO DE Ø6"</v>
          </cell>
          <cell r="B4830">
            <v>106213</v>
          </cell>
          <cell r="C4830" t="str">
            <v>UNI</v>
          </cell>
          <cell r="D4830">
            <v>1303477</v>
          </cell>
          <cell r="E4830">
            <v>0</v>
          </cell>
          <cell r="F4830">
            <v>43325</v>
          </cell>
          <cell r="G4830">
            <v>1241407</v>
          </cell>
          <cell r="H4830">
            <v>1.05</v>
          </cell>
          <cell r="I4830">
            <v>43465</v>
          </cell>
        </row>
        <row r="4831">
          <cell r="A4831" t="str">
            <v>LAMINA BLACK THEATER 24 x 48 x 1" Fglas</v>
          </cell>
          <cell r="B4831">
            <v>3040</v>
          </cell>
          <cell r="C4831" t="str">
            <v>M2</v>
          </cell>
          <cell r="D4831">
            <v>42132</v>
          </cell>
          <cell r="E4831">
            <v>23002</v>
          </cell>
          <cell r="F4831">
            <v>40337</v>
          </cell>
          <cell r="G4831">
            <v>30753</v>
          </cell>
          <cell r="H4831">
            <v>1.37</v>
          </cell>
          <cell r="I4831">
            <v>43465</v>
          </cell>
        </row>
        <row r="4832">
          <cell r="A4832" t="str">
            <v>LAMINA C.R. DECAP.Y ACEITAD.1.20x2.40</v>
          </cell>
          <cell r="B4832">
            <v>102740</v>
          </cell>
          <cell r="C4832" t="str">
            <v>UNI</v>
          </cell>
          <cell r="D4832">
            <v>178100</v>
          </cell>
          <cell r="E4832">
            <v>0</v>
          </cell>
          <cell r="F4832">
            <v>40303</v>
          </cell>
          <cell r="G4832">
            <v>130000</v>
          </cell>
          <cell r="H4832">
            <v>1.37</v>
          </cell>
          <cell r="I4832">
            <v>43465</v>
          </cell>
        </row>
        <row r="4833">
          <cell r="A4833" t="str">
            <v>LAMINA CALIBRE 20</v>
          </cell>
          <cell r="B4833">
            <v>103554</v>
          </cell>
          <cell r="C4833" t="str">
            <v>M2</v>
          </cell>
          <cell r="D4833">
            <v>63623</v>
          </cell>
          <cell r="E4833">
            <v>0</v>
          </cell>
          <cell r="F4833">
            <v>40521</v>
          </cell>
          <cell r="G4833">
            <v>46440</v>
          </cell>
          <cell r="H4833">
            <v>1.37</v>
          </cell>
          <cell r="I4833">
            <v>43465</v>
          </cell>
        </row>
        <row r="4834">
          <cell r="A4834" t="str">
            <v>LAMINA CIRRUS 24x24x3/4"ref:549</v>
          </cell>
          <cell r="B4834">
            <v>3465</v>
          </cell>
          <cell r="C4834" t="str">
            <v>M2</v>
          </cell>
          <cell r="D4834">
            <v>95763</v>
          </cell>
          <cell r="E4834">
            <v>549</v>
          </cell>
          <cell r="F4834">
            <v>40337</v>
          </cell>
          <cell r="G4834">
            <v>69900</v>
          </cell>
          <cell r="H4834">
            <v>1.37</v>
          </cell>
          <cell r="I4834">
            <v>43465</v>
          </cell>
        </row>
        <row r="4835">
          <cell r="A4835" t="str">
            <v>LAMINA CIRRUS 24x24x3/4"ref:550</v>
          </cell>
          <cell r="B4835">
            <v>3464</v>
          </cell>
          <cell r="C4835" t="str">
            <v>M2</v>
          </cell>
          <cell r="D4835">
            <v>91790</v>
          </cell>
          <cell r="E4835">
            <v>550</v>
          </cell>
          <cell r="F4835">
            <v>40337</v>
          </cell>
          <cell r="G4835">
            <v>67000</v>
          </cell>
          <cell r="H4835">
            <v>1.37</v>
          </cell>
          <cell r="I4835">
            <v>43465</v>
          </cell>
        </row>
        <row r="4836">
          <cell r="A4836" t="str">
            <v>LAMINA CIRRUS 24x24x3/4"ref:584</v>
          </cell>
          <cell r="B4836">
            <v>3466</v>
          </cell>
          <cell r="C4836" t="str">
            <v>M2</v>
          </cell>
          <cell r="D4836">
            <v>75350</v>
          </cell>
          <cell r="E4836">
            <v>584</v>
          </cell>
          <cell r="F4836">
            <v>40337</v>
          </cell>
          <cell r="G4836">
            <v>55000</v>
          </cell>
          <cell r="H4836">
            <v>1.37</v>
          </cell>
          <cell r="I4836">
            <v>43465</v>
          </cell>
        </row>
        <row r="4837">
          <cell r="A4837" t="str">
            <v>LAMINA CIRRUS 24x24x3/4"ref:589</v>
          </cell>
          <cell r="B4837">
            <v>3467</v>
          </cell>
          <cell r="C4837" t="str">
            <v>M2</v>
          </cell>
          <cell r="D4837">
            <v>86310</v>
          </cell>
          <cell r="E4837">
            <v>589</v>
          </cell>
          <cell r="F4837">
            <v>40337</v>
          </cell>
          <cell r="G4837">
            <v>63000</v>
          </cell>
          <cell r="H4837">
            <v>1.37</v>
          </cell>
          <cell r="I4837">
            <v>43465</v>
          </cell>
        </row>
        <row r="4838">
          <cell r="A4838" t="str">
            <v>LAMINA CIRRUS RH 70 1.22X61 12mm</v>
          </cell>
          <cell r="B4838">
            <v>102340</v>
          </cell>
          <cell r="C4838" t="str">
            <v>UNI</v>
          </cell>
          <cell r="D4838">
            <v>15020</v>
          </cell>
          <cell r="E4838" t="str">
            <v>RH90/pedido</v>
          </cell>
          <cell r="F4838">
            <v>40126</v>
          </cell>
          <cell r="G4838">
            <v>10806</v>
          </cell>
          <cell r="H4838">
            <v>1.39</v>
          </cell>
          <cell r="I4838">
            <v>43465</v>
          </cell>
        </row>
        <row r="4839">
          <cell r="A4839" t="str">
            <v>LAMINA COLD ROLLED 1.22X2.44 M Cal.16 (4x8)</v>
          </cell>
          <cell r="B4839">
            <v>29</v>
          </cell>
          <cell r="C4839" t="str">
            <v>UNI</v>
          </cell>
          <cell r="D4839">
            <v>109880</v>
          </cell>
          <cell r="E4839">
            <v>0</v>
          </cell>
          <cell r="F4839">
            <v>40786</v>
          </cell>
          <cell r="G4839">
            <v>82000</v>
          </cell>
          <cell r="H4839">
            <v>1.34</v>
          </cell>
          <cell r="I4839">
            <v>43465</v>
          </cell>
        </row>
        <row r="4840">
          <cell r="A4840" t="str">
            <v>LAMINA COLD ROLLED 2X1 M Cal. 18</v>
          </cell>
          <cell r="B4840">
            <v>30</v>
          </cell>
          <cell r="C4840" t="str">
            <v>UNI</v>
          </cell>
          <cell r="D4840">
            <v>53508</v>
          </cell>
          <cell r="E4840">
            <v>0</v>
          </cell>
          <cell r="F4840">
            <v>43220</v>
          </cell>
          <cell r="G4840">
            <v>50960</v>
          </cell>
          <cell r="H4840">
            <v>1.05</v>
          </cell>
          <cell r="I4840">
            <v>43465</v>
          </cell>
        </row>
        <row r="4841">
          <cell r="A4841" t="str">
            <v>LAMINA COLD ROLLED 2X1 M Cal.20</v>
          </cell>
          <cell r="B4841">
            <v>31</v>
          </cell>
          <cell r="C4841" t="str">
            <v>UNI</v>
          </cell>
          <cell r="D4841">
            <v>45088</v>
          </cell>
          <cell r="E4841">
            <v>0</v>
          </cell>
          <cell r="F4841">
            <v>40786</v>
          </cell>
          <cell r="G4841">
            <v>33648</v>
          </cell>
          <cell r="H4841">
            <v>1.34</v>
          </cell>
          <cell r="I4841">
            <v>43465</v>
          </cell>
        </row>
        <row r="4842">
          <cell r="A4842" t="str">
            <v>LAMINA COLD ROLLED 2X1 M Cal.22</v>
          </cell>
          <cell r="B4842">
            <v>32</v>
          </cell>
          <cell r="C4842" t="str">
            <v>UNI</v>
          </cell>
          <cell r="D4842">
            <v>41969</v>
          </cell>
          <cell r="E4842">
            <v>0</v>
          </cell>
          <cell r="F4842">
            <v>40786</v>
          </cell>
          <cell r="G4842">
            <v>31320</v>
          </cell>
          <cell r="H4842">
            <v>1.34</v>
          </cell>
          <cell r="I4842">
            <v>43465</v>
          </cell>
        </row>
        <row r="4843">
          <cell r="A4843" t="str">
            <v>LAMINA COLD ROLLED 2X1 M Cal.24</v>
          </cell>
          <cell r="B4843">
            <v>33</v>
          </cell>
          <cell r="C4843" t="str">
            <v>UNI</v>
          </cell>
          <cell r="D4843">
            <v>30777</v>
          </cell>
          <cell r="E4843">
            <v>0</v>
          </cell>
          <cell r="F4843">
            <v>40786</v>
          </cell>
          <cell r="G4843">
            <v>22968</v>
          </cell>
          <cell r="H4843">
            <v>1.34</v>
          </cell>
          <cell r="I4843">
            <v>43465</v>
          </cell>
        </row>
        <row r="4844">
          <cell r="A4844" t="str">
            <v>LAMINA COLD ROLLED Ca.18 1x2 M</v>
          </cell>
          <cell r="B4844">
            <v>101776</v>
          </cell>
          <cell r="C4844" t="str">
            <v>M2</v>
          </cell>
          <cell r="D4844">
            <v>27979</v>
          </cell>
          <cell r="E4844">
            <v>0</v>
          </cell>
          <cell r="F4844">
            <v>40786</v>
          </cell>
          <cell r="G4844">
            <v>20880</v>
          </cell>
          <cell r="H4844">
            <v>1.34</v>
          </cell>
          <cell r="I4844">
            <v>43465</v>
          </cell>
        </row>
        <row r="4845">
          <cell r="A4845" t="str">
            <v>LAMINA COLD ROLLED Ca.25 1x2 M</v>
          </cell>
          <cell r="B4845">
            <v>102093</v>
          </cell>
          <cell r="C4845" t="str">
            <v>UNI</v>
          </cell>
          <cell r="D4845">
            <v>48372</v>
          </cell>
          <cell r="E4845">
            <v>0</v>
          </cell>
          <cell r="F4845">
            <v>40059</v>
          </cell>
          <cell r="G4845">
            <v>34800</v>
          </cell>
          <cell r="H4845">
            <v>1.39</v>
          </cell>
          <cell r="I4845">
            <v>43465</v>
          </cell>
        </row>
        <row r="4846">
          <cell r="A4846" t="str">
            <v>Lámina cold rolled cal. 18 (4'x8') (1.22x2.44) **</v>
          </cell>
          <cell r="B4846">
            <v>102847</v>
          </cell>
          <cell r="C4846" t="str">
            <v>UNI</v>
          </cell>
          <cell r="D4846">
            <v>80600</v>
          </cell>
          <cell r="E4846">
            <v>0</v>
          </cell>
          <cell r="F4846">
            <v>41058</v>
          </cell>
          <cell r="G4846">
            <v>62000</v>
          </cell>
          <cell r="H4846">
            <v>1.3</v>
          </cell>
          <cell r="I4846">
            <v>43465</v>
          </cell>
        </row>
        <row r="4847">
          <cell r="A4847" t="str">
            <v>LAMINA COLD ROLLED Cal.16 1.22X2.44 M</v>
          </cell>
          <cell r="B4847">
            <v>3059</v>
          </cell>
          <cell r="C4847" t="str">
            <v>M2</v>
          </cell>
          <cell r="D4847">
            <v>33746</v>
          </cell>
          <cell r="E4847">
            <v>0</v>
          </cell>
          <cell r="F4847">
            <v>43251</v>
          </cell>
          <cell r="G4847">
            <v>32139.27</v>
          </cell>
          <cell r="H4847">
            <v>1.05</v>
          </cell>
          <cell r="I4847">
            <v>43465</v>
          </cell>
        </row>
        <row r="4848">
          <cell r="A4848" t="str">
            <v>LAMINA COLD ROLLED Cal.16 1x2 M</v>
          </cell>
          <cell r="B4848">
            <v>100625</v>
          </cell>
          <cell r="C4848" t="str">
            <v>UNI</v>
          </cell>
          <cell r="D4848">
            <v>75712</v>
          </cell>
          <cell r="E4848">
            <v>0</v>
          </cell>
          <cell r="F4848">
            <v>43209</v>
          </cell>
          <cell r="G4848">
            <v>72107</v>
          </cell>
          <cell r="H4848">
            <v>1.05</v>
          </cell>
          <cell r="I4848">
            <v>43465</v>
          </cell>
        </row>
        <row r="4849">
          <cell r="A4849" t="str">
            <v>Lámina Cold Rolled Cal.20 (1.22x2.44m)</v>
          </cell>
          <cell r="B4849">
            <v>107216</v>
          </cell>
          <cell r="C4849" t="str">
            <v>UNI</v>
          </cell>
          <cell r="D4849">
            <v>59430</v>
          </cell>
          <cell r="E4849">
            <v>0</v>
          </cell>
          <cell r="F4849">
            <v>43410</v>
          </cell>
          <cell r="G4849">
            <v>56600</v>
          </cell>
          <cell r="H4849">
            <v>1.05</v>
          </cell>
          <cell r="I4849">
            <v>43465</v>
          </cell>
        </row>
        <row r="4850">
          <cell r="A4850" t="str">
            <v>LAMINA COLD ROLLED Cal.20 1x2M</v>
          </cell>
          <cell r="B4850">
            <v>4011</v>
          </cell>
          <cell r="C4850" t="str">
            <v>M2</v>
          </cell>
          <cell r="D4850">
            <v>22544</v>
          </cell>
          <cell r="E4850">
            <v>0</v>
          </cell>
          <cell r="F4850">
            <v>40786</v>
          </cell>
          <cell r="G4850">
            <v>16824</v>
          </cell>
          <cell r="H4850">
            <v>1.34</v>
          </cell>
          <cell r="I4850">
            <v>43465</v>
          </cell>
        </row>
        <row r="4851">
          <cell r="A4851" t="str">
            <v>Lamina Cold rolled Cal.22 (1.22x2.44m)</v>
          </cell>
          <cell r="B4851">
            <v>107267</v>
          </cell>
          <cell r="C4851" t="str">
            <v>UNI</v>
          </cell>
          <cell r="D4851">
            <v>53235</v>
          </cell>
          <cell r="E4851">
            <v>0</v>
          </cell>
          <cell r="F4851">
            <v>43410</v>
          </cell>
          <cell r="G4851">
            <v>50700</v>
          </cell>
          <cell r="H4851">
            <v>1.05</v>
          </cell>
          <cell r="I4851">
            <v>43465</v>
          </cell>
        </row>
        <row r="4852">
          <cell r="A4852" t="str">
            <v>Lamina Cold rolled Cal.22 (1.22x2.44m)</v>
          </cell>
          <cell r="B4852">
            <v>107080</v>
          </cell>
          <cell r="C4852" t="str">
            <v>UNI</v>
          </cell>
          <cell r="D4852">
            <v>53235</v>
          </cell>
          <cell r="E4852">
            <v>0</v>
          </cell>
          <cell r="F4852">
            <v>43284</v>
          </cell>
          <cell r="G4852">
            <v>50700</v>
          </cell>
          <cell r="H4852">
            <v>1.05</v>
          </cell>
          <cell r="I4852">
            <v>43465</v>
          </cell>
        </row>
        <row r="4853">
          <cell r="A4853" t="str">
            <v>LAMINA COLD ROLLED Cal.22 1x2M</v>
          </cell>
          <cell r="B4853">
            <v>4012</v>
          </cell>
          <cell r="C4853" t="str">
            <v>M2</v>
          </cell>
          <cell r="D4853">
            <v>20984</v>
          </cell>
          <cell r="E4853">
            <v>0</v>
          </cell>
          <cell r="F4853">
            <v>40786</v>
          </cell>
          <cell r="G4853">
            <v>15660</v>
          </cell>
          <cell r="H4853">
            <v>1.34</v>
          </cell>
          <cell r="I4853">
            <v>43465</v>
          </cell>
        </row>
        <row r="4854">
          <cell r="A4854" t="str">
            <v>LAMINA COLD ROLLED Cal.24 1x2M</v>
          </cell>
          <cell r="B4854">
            <v>4013</v>
          </cell>
          <cell r="C4854" t="str">
            <v>M2</v>
          </cell>
          <cell r="D4854">
            <v>15389</v>
          </cell>
          <cell r="E4854">
            <v>0</v>
          </cell>
          <cell r="F4854">
            <v>40786</v>
          </cell>
          <cell r="G4854">
            <v>11484</v>
          </cell>
          <cell r="H4854">
            <v>1.34</v>
          </cell>
          <cell r="I4854">
            <v>43465</v>
          </cell>
        </row>
        <row r="4855">
          <cell r="A4855" t="str">
            <v>Lamina concret aligerado fibra de vidrio GRC **</v>
          </cell>
          <cell r="B4855">
            <v>100356</v>
          </cell>
          <cell r="C4855" t="str">
            <v>M2</v>
          </cell>
          <cell r="D4855">
            <v>270445</v>
          </cell>
          <cell r="E4855">
            <v>0</v>
          </cell>
          <cell r="F4855">
            <v>40435</v>
          </cell>
          <cell r="G4855">
            <v>197405</v>
          </cell>
          <cell r="H4855">
            <v>1.37</v>
          </cell>
          <cell r="I4855">
            <v>43465</v>
          </cell>
        </row>
        <row r="4856">
          <cell r="A4856" t="str">
            <v>LAMINA CORTEGA 24x24x5/8"ref:704</v>
          </cell>
          <cell r="B4856">
            <v>3454</v>
          </cell>
          <cell r="C4856" t="str">
            <v>M2</v>
          </cell>
          <cell r="D4856">
            <v>38360</v>
          </cell>
          <cell r="E4856">
            <v>704</v>
          </cell>
          <cell r="F4856">
            <v>40337</v>
          </cell>
          <cell r="G4856">
            <v>28000</v>
          </cell>
          <cell r="H4856">
            <v>1.37</v>
          </cell>
          <cell r="I4856">
            <v>43465</v>
          </cell>
        </row>
        <row r="4857">
          <cell r="A4857" t="str">
            <v>LAMINA COSMOS RH 95 60x60 15 mm</v>
          </cell>
          <cell r="B4857">
            <v>102342</v>
          </cell>
          <cell r="C4857" t="str">
            <v>UNI</v>
          </cell>
          <cell r="D4857">
            <v>18611</v>
          </cell>
          <cell r="E4857" t="str">
            <v>RH90/pedido</v>
          </cell>
          <cell r="F4857">
            <v>40126</v>
          </cell>
          <cell r="G4857">
            <v>13389</v>
          </cell>
          <cell r="H4857">
            <v>1.39</v>
          </cell>
          <cell r="I4857">
            <v>43465</v>
          </cell>
        </row>
        <row r="4858">
          <cell r="A4858" t="str">
            <v>LAMINA DE ICOPOR DE 1X1X0.5 cmD-10</v>
          </cell>
          <cell r="B4858">
            <v>1276</v>
          </cell>
          <cell r="C4858" t="str">
            <v>UNI</v>
          </cell>
          <cell r="D4858">
            <v>1810</v>
          </cell>
          <cell r="E4858">
            <v>0</v>
          </cell>
          <cell r="F4858">
            <v>41064</v>
          </cell>
          <cell r="G4858">
            <v>1392</v>
          </cell>
          <cell r="H4858">
            <v>1.3</v>
          </cell>
          <cell r="I4858">
            <v>43465</v>
          </cell>
        </row>
        <row r="4859">
          <cell r="A4859" t="str">
            <v>LAMINA DE ICOPOR DE 1X1X1 cm D-10</v>
          </cell>
          <cell r="B4859">
            <v>1277</v>
          </cell>
          <cell r="C4859" t="str">
            <v>UNI</v>
          </cell>
          <cell r="D4859">
            <v>2413</v>
          </cell>
          <cell r="E4859">
            <v>0</v>
          </cell>
          <cell r="F4859">
            <v>41064</v>
          </cell>
          <cell r="G4859">
            <v>1856</v>
          </cell>
          <cell r="H4859">
            <v>1.3</v>
          </cell>
          <cell r="I4859">
            <v>43465</v>
          </cell>
        </row>
        <row r="4860">
          <cell r="A4860" t="str">
            <v>LAMINA DE ICOPOR DE 1X1X1.5 cm D-10</v>
          </cell>
          <cell r="B4860">
            <v>1278</v>
          </cell>
          <cell r="C4860" t="str">
            <v>UNI</v>
          </cell>
          <cell r="D4860">
            <v>3423</v>
          </cell>
          <cell r="E4860">
            <v>0</v>
          </cell>
          <cell r="F4860">
            <v>41064</v>
          </cell>
          <cell r="G4860">
            <v>2633</v>
          </cell>
          <cell r="H4860">
            <v>1.3</v>
          </cell>
          <cell r="I4860">
            <v>43465</v>
          </cell>
        </row>
        <row r="4861">
          <cell r="A4861" t="str">
            <v>LAMINA DE ICOPOR DE 1X1X3 cm D-10</v>
          </cell>
          <cell r="B4861">
            <v>1279</v>
          </cell>
          <cell r="C4861" t="str">
            <v>UNI</v>
          </cell>
          <cell r="D4861">
            <v>6786</v>
          </cell>
          <cell r="E4861">
            <v>0</v>
          </cell>
          <cell r="F4861">
            <v>41005</v>
          </cell>
          <cell r="G4861">
            <v>5220</v>
          </cell>
          <cell r="H4861">
            <v>1.3</v>
          </cell>
          <cell r="I4861">
            <v>43465</v>
          </cell>
        </row>
        <row r="4862">
          <cell r="A4862" t="str">
            <v>LAMINA DE ICOPOR DE 1X1X4 cm D-10</v>
          </cell>
          <cell r="B4862">
            <v>1280</v>
          </cell>
          <cell r="C4862" t="str">
            <v>UNI</v>
          </cell>
          <cell r="D4862">
            <v>9048</v>
          </cell>
          <cell r="E4862">
            <v>0</v>
          </cell>
          <cell r="F4862">
            <v>41005</v>
          </cell>
          <cell r="G4862">
            <v>6960</v>
          </cell>
          <cell r="H4862">
            <v>1.3</v>
          </cell>
          <cell r="I4862">
            <v>43465</v>
          </cell>
        </row>
        <row r="4863">
          <cell r="A4863" t="str">
            <v>LAMINA DE ICOPOR DE 1X1X5 cm D-10</v>
          </cell>
          <cell r="B4863">
            <v>1281</v>
          </cell>
          <cell r="C4863" t="str">
            <v>UNI</v>
          </cell>
          <cell r="D4863">
            <v>12064</v>
          </cell>
          <cell r="E4863">
            <v>0</v>
          </cell>
          <cell r="F4863">
            <v>41064</v>
          </cell>
          <cell r="G4863">
            <v>9280</v>
          </cell>
          <cell r="H4863">
            <v>1.3</v>
          </cell>
          <cell r="I4863">
            <v>43465</v>
          </cell>
        </row>
        <row r="4864">
          <cell r="A4864" t="str">
            <v>Lámina de triplex de 12MMx1,22x2,44</v>
          </cell>
          <cell r="B4864">
            <v>100550</v>
          </cell>
          <cell r="C4864" t="str">
            <v>UNI</v>
          </cell>
          <cell r="D4864">
            <v>98083</v>
          </cell>
          <cell r="E4864">
            <v>0</v>
          </cell>
          <cell r="F4864">
            <v>43437</v>
          </cell>
          <cell r="G4864">
            <v>93412</v>
          </cell>
          <cell r="H4864">
            <v>1.05</v>
          </cell>
          <cell r="I4864">
            <v>43465</v>
          </cell>
        </row>
        <row r="4865">
          <cell r="A4865" t="str">
            <v>LAMINA DE TRIPLEX DE 9 M.M x 1,22 x 2,44</v>
          </cell>
          <cell r="B4865">
            <v>106474</v>
          </cell>
          <cell r="C4865" t="str">
            <v>UNI</v>
          </cell>
          <cell r="D4865">
            <v>71087</v>
          </cell>
          <cell r="E4865">
            <v>0</v>
          </cell>
          <cell r="F4865">
            <v>43437</v>
          </cell>
          <cell r="G4865">
            <v>67702</v>
          </cell>
          <cell r="H4865">
            <v>1.05</v>
          </cell>
          <cell r="I4865">
            <v>43465</v>
          </cell>
        </row>
        <row r="4866">
          <cell r="A4866" t="str">
            <v>LAMINA DRY WAL 1/2" RH</v>
          </cell>
          <cell r="B4866">
            <v>3462</v>
          </cell>
          <cell r="C4866" t="str">
            <v>UNI</v>
          </cell>
          <cell r="D4866">
            <v>39240</v>
          </cell>
          <cell r="E4866">
            <v>0</v>
          </cell>
          <cell r="F4866">
            <v>43284</v>
          </cell>
          <cell r="G4866">
            <v>37371</v>
          </cell>
          <cell r="H4866">
            <v>1.05</v>
          </cell>
          <cell r="I4866">
            <v>43465</v>
          </cell>
        </row>
        <row r="4867">
          <cell r="A4867" t="str">
            <v>LAMINA DRY WALL (2.44X1.22) 1/2"</v>
          </cell>
          <cell r="B4867">
            <v>2430</v>
          </cell>
          <cell r="C4867" t="str">
            <v>M2</v>
          </cell>
          <cell r="D4867">
            <v>7428</v>
          </cell>
          <cell r="E4867">
            <v>0</v>
          </cell>
          <cell r="F4867">
            <v>40676</v>
          </cell>
          <cell r="G4867">
            <v>5543</v>
          </cell>
          <cell r="H4867">
            <v>1.34</v>
          </cell>
          <cell r="I4867">
            <v>43465</v>
          </cell>
        </row>
        <row r="4868">
          <cell r="A4868" t="str">
            <v>LAMINA DRY WALL 1/2''</v>
          </cell>
          <cell r="B4868">
            <v>3455</v>
          </cell>
          <cell r="C4868" t="str">
            <v>UNI</v>
          </cell>
          <cell r="D4868">
            <v>17325</v>
          </cell>
          <cell r="E4868">
            <v>0</v>
          </cell>
          <cell r="F4868">
            <v>43196</v>
          </cell>
          <cell r="G4868">
            <v>16500</v>
          </cell>
          <cell r="H4868">
            <v>1.05</v>
          </cell>
          <cell r="I4868">
            <v>43465</v>
          </cell>
        </row>
        <row r="4869">
          <cell r="A4869" t="str">
            <v>LAMINA EN DRY WALL 1/2" (NO USAR)</v>
          </cell>
          <cell r="B4869">
            <v>3320</v>
          </cell>
          <cell r="C4869" t="str">
            <v>UNI</v>
          </cell>
          <cell r="D4869">
            <v>20740</v>
          </cell>
          <cell r="E4869" t="str">
            <v>Cieloraso</v>
          </cell>
          <cell r="F4869">
            <v>42114</v>
          </cell>
          <cell r="G4869">
            <v>17000</v>
          </cell>
          <cell r="H4869">
            <v>1.22</v>
          </cell>
          <cell r="I4869">
            <v>43465</v>
          </cell>
        </row>
        <row r="4870">
          <cell r="A4870" t="str">
            <v>LAMINA EN DRY WALL 3/8"</v>
          </cell>
          <cell r="B4870">
            <v>127</v>
          </cell>
          <cell r="C4870" t="str">
            <v>UNI</v>
          </cell>
          <cell r="D4870">
            <v>21295</v>
          </cell>
          <cell r="E4870">
            <v>0</v>
          </cell>
          <cell r="F4870">
            <v>40676</v>
          </cell>
          <cell r="G4870">
            <v>15892</v>
          </cell>
          <cell r="H4870">
            <v>1.34</v>
          </cell>
          <cell r="I4870">
            <v>43465</v>
          </cell>
        </row>
        <row r="4871">
          <cell r="A4871" t="str">
            <v>LAMINA EN DRY WALL 5/8"</v>
          </cell>
          <cell r="B4871">
            <v>3321</v>
          </cell>
          <cell r="C4871" t="str">
            <v>UNI</v>
          </cell>
          <cell r="D4871">
            <v>46087</v>
          </cell>
          <cell r="E4871">
            <v>0</v>
          </cell>
          <cell r="F4871">
            <v>40311</v>
          </cell>
          <cell r="G4871">
            <v>33640</v>
          </cell>
          <cell r="H4871">
            <v>1.37</v>
          </cell>
          <cell r="I4871">
            <v>43465</v>
          </cell>
        </row>
        <row r="4872">
          <cell r="A4872" t="str">
            <v>LAMINA EN POLIESTILENO CALIBRE 100, DE</v>
          </cell>
          <cell r="B4872">
            <v>105239</v>
          </cell>
          <cell r="C4872" t="str">
            <v>UNI</v>
          </cell>
          <cell r="D4872">
            <v>63000</v>
          </cell>
          <cell r="E4872">
            <v>0</v>
          </cell>
          <cell r="F4872">
            <v>41859</v>
          </cell>
          <cell r="G4872">
            <v>50000</v>
          </cell>
          <cell r="H4872">
            <v>1.26</v>
          </cell>
          <cell r="I4872">
            <v>43465</v>
          </cell>
        </row>
        <row r="4873">
          <cell r="A4873" t="str">
            <v>Lamina en Superboard (1.22x2.44) 8mm **</v>
          </cell>
          <cell r="B4873">
            <v>102874</v>
          </cell>
          <cell r="C4873" t="str">
            <v>UNI</v>
          </cell>
          <cell r="D4873">
            <v>46419</v>
          </cell>
          <cell r="E4873">
            <v>0</v>
          </cell>
          <cell r="F4873">
            <v>42114</v>
          </cell>
          <cell r="G4873">
            <v>38048</v>
          </cell>
          <cell r="H4873">
            <v>1.22</v>
          </cell>
          <cell r="I4873">
            <v>43465</v>
          </cell>
        </row>
        <row r="4874">
          <cell r="A4874" t="str">
            <v>Lamina en Superboard 17MM</v>
          </cell>
          <cell r="B4874">
            <v>103060</v>
          </cell>
          <cell r="C4874" t="str">
            <v>UNI</v>
          </cell>
          <cell r="D4874">
            <v>105726</v>
          </cell>
          <cell r="E4874">
            <v>0</v>
          </cell>
          <cell r="F4874">
            <v>40676</v>
          </cell>
          <cell r="G4874">
            <v>78900</v>
          </cell>
          <cell r="H4874">
            <v>1.34</v>
          </cell>
          <cell r="I4874">
            <v>43465</v>
          </cell>
        </row>
        <row r="4875">
          <cell r="A4875" t="str">
            <v>Lamina en Superboard modular (10mm) (NO</v>
          </cell>
          <cell r="B4875">
            <v>101132</v>
          </cell>
          <cell r="C4875" t="str">
            <v>M2</v>
          </cell>
          <cell r="D4875">
            <v>33634</v>
          </cell>
          <cell r="E4875">
            <v>0</v>
          </cell>
          <cell r="F4875">
            <v>40310</v>
          </cell>
          <cell r="G4875">
            <v>24550</v>
          </cell>
          <cell r="H4875">
            <v>1.37</v>
          </cell>
          <cell r="I4875">
            <v>43465</v>
          </cell>
        </row>
        <row r="4876">
          <cell r="A4876" t="str">
            <v>Lamina en Superboard modular **</v>
          </cell>
          <cell r="B4876">
            <v>100362</v>
          </cell>
          <cell r="C4876" t="str">
            <v>M2</v>
          </cell>
          <cell r="D4876">
            <v>27469</v>
          </cell>
          <cell r="E4876">
            <v>0</v>
          </cell>
          <cell r="F4876">
            <v>40310</v>
          </cell>
          <cell r="G4876">
            <v>20050</v>
          </cell>
          <cell r="H4876">
            <v>1.37</v>
          </cell>
          <cell r="I4876">
            <v>43465</v>
          </cell>
        </row>
        <row r="4877">
          <cell r="A4877" t="str">
            <v>LAMINA ENCORE 1933</v>
          </cell>
          <cell r="B4877">
            <v>3471</v>
          </cell>
          <cell r="C4877" t="str">
            <v>M2</v>
          </cell>
          <cell r="D4877">
            <v>26222</v>
          </cell>
          <cell r="E4877" t="str">
            <v>RH90/pedido</v>
          </cell>
          <cell r="F4877">
            <v>40337</v>
          </cell>
          <cell r="G4877">
            <v>19140</v>
          </cell>
          <cell r="H4877">
            <v>1.37</v>
          </cell>
          <cell r="I4877">
            <v>43465</v>
          </cell>
        </row>
        <row r="4878">
          <cell r="A4878" t="str">
            <v>LAMINA ETERBOARD 10mm 2.44X1.22</v>
          </cell>
          <cell r="B4878">
            <v>102349</v>
          </cell>
          <cell r="C4878" t="str">
            <v>M2</v>
          </cell>
          <cell r="D4878">
            <v>22611</v>
          </cell>
          <cell r="E4878">
            <v>0</v>
          </cell>
          <cell r="F4878">
            <v>43308</v>
          </cell>
          <cell r="G4878">
            <v>21534</v>
          </cell>
          <cell r="H4878">
            <v>1.05</v>
          </cell>
          <cell r="I4878">
            <v>43465</v>
          </cell>
        </row>
        <row r="4879">
          <cell r="A4879" t="str">
            <v>LAMINA ETERBOARD 10MM-1.22X2.44M</v>
          </cell>
          <cell r="B4879">
            <v>104074</v>
          </cell>
          <cell r="C4879" t="str">
            <v>UNI</v>
          </cell>
          <cell r="D4879">
            <v>58731</v>
          </cell>
          <cell r="E4879">
            <v>0</v>
          </cell>
          <cell r="F4879">
            <v>42114</v>
          </cell>
          <cell r="G4879">
            <v>48140</v>
          </cell>
          <cell r="H4879">
            <v>1.22</v>
          </cell>
          <cell r="I4879">
            <v>43465</v>
          </cell>
        </row>
        <row r="4880">
          <cell r="A4880" t="str">
            <v>LAMINA ETERBOARD 17MM-1.22X2.44M</v>
          </cell>
          <cell r="B4880">
            <v>104076</v>
          </cell>
          <cell r="C4880" t="str">
            <v>UNI</v>
          </cell>
          <cell r="D4880">
            <v>101768</v>
          </cell>
          <cell r="E4880">
            <v>0</v>
          </cell>
          <cell r="F4880">
            <v>41093</v>
          </cell>
          <cell r="G4880">
            <v>78283</v>
          </cell>
          <cell r="H4880">
            <v>1.3</v>
          </cell>
          <cell r="I4880">
            <v>43465</v>
          </cell>
        </row>
        <row r="4881">
          <cell r="A4881" t="str">
            <v>LAMINA ETERBOARD 8MM-1.22X2.44M</v>
          </cell>
          <cell r="B4881">
            <v>104073</v>
          </cell>
          <cell r="C4881" t="str">
            <v>UNI</v>
          </cell>
          <cell r="D4881">
            <v>45370</v>
          </cell>
          <cell r="E4881">
            <v>0</v>
          </cell>
          <cell r="F4881">
            <v>41093</v>
          </cell>
          <cell r="G4881">
            <v>34900</v>
          </cell>
          <cell r="H4881">
            <v>1.3</v>
          </cell>
          <cell r="I4881">
            <v>43465</v>
          </cell>
        </row>
        <row r="4882">
          <cell r="A4882" t="str">
            <v>LAMINA F.FISS. SECOND LOOK 24x48x3/4"</v>
          </cell>
          <cell r="B4882">
            <v>3463</v>
          </cell>
          <cell r="C4882" t="str">
            <v>M2</v>
          </cell>
          <cell r="D4882">
            <v>103298</v>
          </cell>
          <cell r="E4882">
            <v>2790</v>
          </cell>
          <cell r="F4882">
            <v>40337</v>
          </cell>
          <cell r="G4882">
            <v>75400</v>
          </cell>
          <cell r="H4882">
            <v>1.37</v>
          </cell>
          <cell r="I4882">
            <v>43465</v>
          </cell>
        </row>
        <row r="4883">
          <cell r="A4883" t="str">
            <v>LAMINA F.FISS.FIRE GUARD 24x48x5/8"</v>
          </cell>
          <cell r="B4883">
            <v>3461</v>
          </cell>
          <cell r="C4883" t="str">
            <v>M2</v>
          </cell>
          <cell r="D4883">
            <v>75805</v>
          </cell>
          <cell r="E4883">
            <v>1830</v>
          </cell>
          <cell r="F4883">
            <v>40337</v>
          </cell>
          <cell r="G4883">
            <v>55332</v>
          </cell>
          <cell r="H4883">
            <v>1.37</v>
          </cell>
          <cell r="I4883">
            <v>43465</v>
          </cell>
        </row>
        <row r="4884">
          <cell r="A4884" t="str">
            <v>LAMINA FIBROCEMENTO 14MM-1.22X2.44M</v>
          </cell>
          <cell r="B4884">
            <v>104075</v>
          </cell>
          <cell r="C4884" t="str">
            <v>UNI</v>
          </cell>
          <cell r="D4884">
            <v>88558</v>
          </cell>
          <cell r="E4884">
            <v>0</v>
          </cell>
          <cell r="F4884">
            <v>43196</v>
          </cell>
          <cell r="G4884">
            <v>84341</v>
          </cell>
          <cell r="H4884">
            <v>1.05</v>
          </cell>
          <cell r="I4884">
            <v>43465</v>
          </cell>
        </row>
        <row r="4885">
          <cell r="A4885" t="str">
            <v>LAMINA FIBROCEMENTO 20MM (1.22X2.44)**</v>
          </cell>
          <cell r="B4885">
            <v>103267</v>
          </cell>
          <cell r="C4885" t="str">
            <v>M2</v>
          </cell>
          <cell r="D4885">
            <v>48446</v>
          </cell>
          <cell r="E4885">
            <v>0</v>
          </cell>
          <cell r="F4885">
            <v>42879</v>
          </cell>
          <cell r="G4885">
            <v>44446</v>
          </cell>
          <cell r="H4885">
            <v>1.0900000000000001</v>
          </cell>
          <cell r="I4885">
            <v>43465</v>
          </cell>
        </row>
        <row r="4886">
          <cell r="A4886" t="str">
            <v>LAMINA FINE FISSURED 24x24x5/8"</v>
          </cell>
          <cell r="B4886">
            <v>3457</v>
          </cell>
          <cell r="C4886" t="str">
            <v>M2</v>
          </cell>
          <cell r="D4886">
            <v>64013</v>
          </cell>
          <cell r="E4886">
            <v>1732</v>
          </cell>
          <cell r="F4886">
            <v>40337</v>
          </cell>
          <cell r="G4886">
            <v>46725</v>
          </cell>
          <cell r="H4886">
            <v>1.37</v>
          </cell>
          <cell r="I4886">
            <v>43465</v>
          </cell>
        </row>
        <row r="4887">
          <cell r="A4887" t="str">
            <v>LAMINA FINE FISSURED 24x48x5/8"</v>
          </cell>
          <cell r="B4887">
            <v>3460</v>
          </cell>
          <cell r="C4887" t="str">
            <v>M2</v>
          </cell>
          <cell r="D4887">
            <v>58959</v>
          </cell>
          <cell r="E4887">
            <v>1729</v>
          </cell>
          <cell r="F4887">
            <v>40337</v>
          </cell>
          <cell r="G4887">
            <v>43036</v>
          </cell>
          <cell r="H4887">
            <v>1.37</v>
          </cell>
          <cell r="I4887">
            <v>43465</v>
          </cell>
        </row>
        <row r="4888">
          <cell r="A4888" t="str">
            <v>LAMINA FINE FISSURED FIRE GURRO</v>
          </cell>
          <cell r="B4888">
            <v>3458</v>
          </cell>
          <cell r="C4888" t="str">
            <v>M2</v>
          </cell>
          <cell r="D4888">
            <v>75805</v>
          </cell>
          <cell r="E4888">
            <v>1831</v>
          </cell>
          <cell r="F4888">
            <v>40337</v>
          </cell>
          <cell r="G4888">
            <v>55332</v>
          </cell>
          <cell r="H4888">
            <v>1.37</v>
          </cell>
          <cell r="I4888">
            <v>43465</v>
          </cell>
        </row>
        <row r="4889">
          <cell r="A4889" t="str">
            <v>LAMINA FUTURA 60x60 14 mm</v>
          </cell>
          <cell r="B4889">
            <v>102341</v>
          </cell>
          <cell r="C4889" t="str">
            <v>UNI</v>
          </cell>
          <cell r="D4889">
            <v>12719</v>
          </cell>
          <cell r="E4889" t="str">
            <v>RH90/pedido</v>
          </cell>
          <cell r="F4889">
            <v>40126</v>
          </cell>
          <cell r="G4889">
            <v>9150</v>
          </cell>
          <cell r="H4889">
            <v>1.39</v>
          </cell>
          <cell r="I4889">
            <v>43465</v>
          </cell>
        </row>
        <row r="4890">
          <cell r="A4890" t="str">
            <v>LAMINA FUTURA RH 70 1.22x61 14 mm</v>
          </cell>
          <cell r="B4890">
            <v>102339</v>
          </cell>
          <cell r="C4890" t="str">
            <v>UNI</v>
          </cell>
          <cell r="D4890">
            <v>19808</v>
          </cell>
          <cell r="E4890" t="str">
            <v>RH90/pedido</v>
          </cell>
          <cell r="F4890">
            <v>40126</v>
          </cell>
          <cell r="G4890">
            <v>14250</v>
          </cell>
          <cell r="H4890">
            <v>1.39</v>
          </cell>
          <cell r="I4890">
            <v>43465</v>
          </cell>
        </row>
        <row r="4891">
          <cell r="A4891" t="str">
            <v>LAMINA Galv. Cal. 14 1 x 2 M.</v>
          </cell>
          <cell r="B4891">
            <v>2057</v>
          </cell>
          <cell r="C4891" t="str">
            <v>UNI</v>
          </cell>
          <cell r="D4891">
            <v>123646</v>
          </cell>
          <cell r="E4891">
            <v>0</v>
          </cell>
          <cell r="F4891">
            <v>43199</v>
          </cell>
          <cell r="G4891">
            <v>117758</v>
          </cell>
          <cell r="H4891">
            <v>1.05</v>
          </cell>
          <cell r="I4891">
            <v>43465</v>
          </cell>
        </row>
        <row r="4892">
          <cell r="A4892" t="str">
            <v>LAMINA Galv. Cal. 14 1 x 2 M.</v>
          </cell>
          <cell r="B4892">
            <v>4014</v>
          </cell>
          <cell r="C4892" t="str">
            <v>M2</v>
          </cell>
          <cell r="D4892">
            <v>46062</v>
          </cell>
          <cell r="E4892">
            <v>0</v>
          </cell>
          <cell r="F4892">
            <v>41246</v>
          </cell>
          <cell r="G4892">
            <v>35432</v>
          </cell>
          <cell r="H4892">
            <v>1.3</v>
          </cell>
          <cell r="I4892">
            <v>43465</v>
          </cell>
        </row>
        <row r="4893">
          <cell r="A4893" t="str">
            <v>LAMINA Galv. Cal. 16 1 x 2 M.</v>
          </cell>
          <cell r="B4893">
            <v>1730</v>
          </cell>
          <cell r="C4893" t="str">
            <v>UNI</v>
          </cell>
          <cell r="D4893">
            <v>87200</v>
          </cell>
          <cell r="E4893">
            <v>0</v>
          </cell>
          <cell r="F4893">
            <v>43080</v>
          </cell>
          <cell r="G4893">
            <v>80000</v>
          </cell>
          <cell r="H4893">
            <v>1.0900000000000001</v>
          </cell>
          <cell r="I4893">
            <v>43465</v>
          </cell>
        </row>
        <row r="4894">
          <cell r="A4894" t="str">
            <v>LAMINA Galv. Cal. 16 1 x 2 M.</v>
          </cell>
          <cell r="B4894">
            <v>4015</v>
          </cell>
          <cell r="C4894" t="str">
            <v>M2</v>
          </cell>
          <cell r="D4894">
            <v>35242</v>
          </cell>
          <cell r="E4894">
            <v>0</v>
          </cell>
          <cell r="F4894">
            <v>41246</v>
          </cell>
          <cell r="G4894">
            <v>27109</v>
          </cell>
          <cell r="H4894">
            <v>1.3</v>
          </cell>
          <cell r="I4894">
            <v>43465</v>
          </cell>
        </row>
        <row r="4895">
          <cell r="A4895" t="str">
            <v>LAMINA Galv. Cal. 18 1 x 2 M</v>
          </cell>
          <cell r="B4895">
            <v>188</v>
          </cell>
          <cell r="C4895" t="str">
            <v>UNI</v>
          </cell>
          <cell r="D4895">
            <v>55645</v>
          </cell>
          <cell r="E4895">
            <v>0</v>
          </cell>
          <cell r="F4895">
            <v>41246</v>
          </cell>
          <cell r="G4895">
            <v>42804</v>
          </cell>
          <cell r="H4895">
            <v>1.3</v>
          </cell>
          <cell r="I4895">
            <v>43465</v>
          </cell>
        </row>
        <row r="4896">
          <cell r="A4896" t="str">
            <v>LAMINA Galv. Cal. 18 1 x 2 M</v>
          </cell>
          <cell r="B4896">
            <v>4016</v>
          </cell>
          <cell r="C4896" t="str">
            <v>M2</v>
          </cell>
          <cell r="D4896">
            <v>27823</v>
          </cell>
          <cell r="E4896">
            <v>0</v>
          </cell>
          <cell r="F4896">
            <v>41246</v>
          </cell>
          <cell r="G4896">
            <v>21402</v>
          </cell>
          <cell r="H4896">
            <v>1.3</v>
          </cell>
          <cell r="I4896">
            <v>43465</v>
          </cell>
        </row>
        <row r="4897">
          <cell r="A4897" t="str">
            <v>LAMINA Galv. Cal. 20 1 x 2 M</v>
          </cell>
          <cell r="B4897">
            <v>3840</v>
          </cell>
          <cell r="C4897" t="str">
            <v>UNI</v>
          </cell>
          <cell r="D4897">
            <v>54364</v>
          </cell>
          <cell r="E4897">
            <v>0</v>
          </cell>
          <cell r="F4897">
            <v>43220</v>
          </cell>
          <cell r="G4897">
            <v>51775</v>
          </cell>
          <cell r="H4897">
            <v>1.05</v>
          </cell>
          <cell r="I4897">
            <v>43465</v>
          </cell>
        </row>
        <row r="4898">
          <cell r="A4898" t="str">
            <v>LAMINA Galv. Cal. 20 1 x 2 M</v>
          </cell>
          <cell r="B4898">
            <v>4017</v>
          </cell>
          <cell r="C4898" t="str">
            <v>M2</v>
          </cell>
          <cell r="D4898">
            <v>20713</v>
          </cell>
          <cell r="E4898">
            <v>0</v>
          </cell>
          <cell r="F4898">
            <v>41246</v>
          </cell>
          <cell r="G4898">
            <v>15933</v>
          </cell>
          <cell r="H4898">
            <v>1.3</v>
          </cell>
          <cell r="I4898">
            <v>43465</v>
          </cell>
        </row>
        <row r="4899">
          <cell r="A4899" t="str">
            <v>LAMINA Galv. Cal. 22 1 x 2 M.</v>
          </cell>
          <cell r="B4899">
            <v>4018</v>
          </cell>
          <cell r="C4899" t="str">
            <v>M2</v>
          </cell>
          <cell r="D4899">
            <v>17003</v>
          </cell>
          <cell r="E4899">
            <v>0</v>
          </cell>
          <cell r="F4899">
            <v>41246</v>
          </cell>
          <cell r="G4899">
            <v>13079</v>
          </cell>
          <cell r="H4899">
            <v>1.3</v>
          </cell>
          <cell r="I4899">
            <v>43465</v>
          </cell>
        </row>
        <row r="4900">
          <cell r="A4900" t="str">
            <v>LAMINA Galv. Cal. 22 1.22 x 2.44 M.</v>
          </cell>
          <cell r="B4900">
            <v>833</v>
          </cell>
          <cell r="C4900" t="str">
            <v>UNI</v>
          </cell>
          <cell r="D4900">
            <v>72142</v>
          </cell>
          <cell r="E4900">
            <v>0</v>
          </cell>
          <cell r="F4900">
            <v>43209</v>
          </cell>
          <cell r="G4900">
            <v>68707</v>
          </cell>
          <cell r="H4900">
            <v>1.05</v>
          </cell>
          <cell r="I4900">
            <v>43465</v>
          </cell>
        </row>
        <row r="4901">
          <cell r="A4901" t="str">
            <v>LAMINA Galv. Cal. 24 1 x 2 M.</v>
          </cell>
          <cell r="B4901">
            <v>1729</v>
          </cell>
          <cell r="C4901" t="str">
            <v>UNI</v>
          </cell>
          <cell r="D4901">
            <v>26586</v>
          </cell>
          <cell r="E4901">
            <v>0</v>
          </cell>
          <cell r="F4901">
            <v>41246</v>
          </cell>
          <cell r="G4901">
            <v>20451</v>
          </cell>
          <cell r="H4901">
            <v>1.3</v>
          </cell>
          <cell r="I4901">
            <v>43465</v>
          </cell>
        </row>
        <row r="4902">
          <cell r="A4902" t="str">
            <v>LAMINA Galv. Cal. 24 1 x 2 M.</v>
          </cell>
          <cell r="B4902">
            <v>4019</v>
          </cell>
          <cell r="C4902" t="str">
            <v>M2</v>
          </cell>
          <cell r="D4902">
            <v>13290</v>
          </cell>
          <cell r="E4902">
            <v>0</v>
          </cell>
          <cell r="F4902">
            <v>41246</v>
          </cell>
          <cell r="G4902">
            <v>10223</v>
          </cell>
          <cell r="H4902">
            <v>1.3</v>
          </cell>
          <cell r="I4902">
            <v>43465</v>
          </cell>
        </row>
        <row r="4903">
          <cell r="A4903" t="str">
            <v>LAMINA Galv. Cal. 26 1 x 2 M.</v>
          </cell>
          <cell r="B4903">
            <v>1405</v>
          </cell>
          <cell r="C4903" t="str">
            <v>UNI</v>
          </cell>
          <cell r="D4903">
            <v>22355</v>
          </cell>
          <cell r="E4903">
            <v>0</v>
          </cell>
          <cell r="F4903">
            <v>41246</v>
          </cell>
          <cell r="G4903">
            <v>17196</v>
          </cell>
          <cell r="H4903">
            <v>1.3</v>
          </cell>
          <cell r="I4903">
            <v>43465</v>
          </cell>
        </row>
        <row r="4904">
          <cell r="A4904" t="str">
            <v>LAMINA Galv. Cal. 26 1 x 2 M.</v>
          </cell>
          <cell r="B4904">
            <v>4020</v>
          </cell>
          <cell r="C4904" t="str">
            <v>M2</v>
          </cell>
          <cell r="D4904">
            <v>11177</v>
          </cell>
          <cell r="E4904">
            <v>0</v>
          </cell>
          <cell r="F4904">
            <v>41246</v>
          </cell>
          <cell r="G4904">
            <v>8598</v>
          </cell>
          <cell r="H4904">
            <v>1.3</v>
          </cell>
          <cell r="I4904">
            <v>43465</v>
          </cell>
        </row>
        <row r="4905">
          <cell r="A4905" t="str">
            <v>LAMINA Galv. Cal. 28 1 x 2 M.</v>
          </cell>
          <cell r="B4905">
            <v>4021</v>
          </cell>
          <cell r="C4905" t="str">
            <v>M2</v>
          </cell>
          <cell r="D4905">
            <v>12815</v>
          </cell>
          <cell r="E4905">
            <v>0</v>
          </cell>
          <cell r="F4905">
            <v>43196</v>
          </cell>
          <cell r="G4905">
            <v>12205</v>
          </cell>
          <cell r="H4905">
            <v>1.05</v>
          </cell>
          <cell r="I4905">
            <v>43465</v>
          </cell>
        </row>
        <row r="4906">
          <cell r="A4906" t="str">
            <v>LAMINA Galv. Cal. 28 1 x 2 M.</v>
          </cell>
          <cell r="B4906">
            <v>675</v>
          </cell>
          <cell r="C4906" t="str">
            <v>UNI</v>
          </cell>
          <cell r="D4906">
            <v>24120</v>
          </cell>
          <cell r="E4906">
            <v>0</v>
          </cell>
          <cell r="F4906">
            <v>41246</v>
          </cell>
          <cell r="G4906">
            <v>18554</v>
          </cell>
          <cell r="H4906">
            <v>1.3</v>
          </cell>
          <cell r="I4906">
            <v>43465</v>
          </cell>
        </row>
        <row r="4907">
          <cell r="A4907" t="str">
            <v>LAMINA Galv. Cal. 30 1 x 2 M.</v>
          </cell>
          <cell r="B4907">
            <v>468</v>
          </cell>
          <cell r="C4907" t="str">
            <v>UNI</v>
          </cell>
          <cell r="D4907">
            <v>19889</v>
          </cell>
          <cell r="E4907">
            <v>0</v>
          </cell>
          <cell r="F4907">
            <v>41246</v>
          </cell>
          <cell r="G4907">
            <v>15299</v>
          </cell>
          <cell r="H4907">
            <v>1.3</v>
          </cell>
          <cell r="I4907">
            <v>43465</v>
          </cell>
        </row>
        <row r="4908">
          <cell r="A4908" t="str">
            <v>LAMINA Galv. Cal. 30 1 x 2 M.</v>
          </cell>
          <cell r="B4908">
            <v>4022</v>
          </cell>
          <cell r="C4908" t="str">
            <v>M2</v>
          </cell>
          <cell r="D4908">
            <v>9945</v>
          </cell>
          <cell r="E4908">
            <v>0</v>
          </cell>
          <cell r="F4908">
            <v>41246</v>
          </cell>
          <cell r="G4908">
            <v>7650</v>
          </cell>
          <cell r="H4908">
            <v>1.3</v>
          </cell>
          <cell r="I4908">
            <v>43465</v>
          </cell>
        </row>
        <row r="4909">
          <cell r="A4909" t="str">
            <v>LAMINA GALVANIZADA CAL.18 (1.22X2.44M)</v>
          </cell>
          <cell r="B4909">
            <v>104091</v>
          </cell>
          <cell r="C4909" t="str">
            <v>UNI</v>
          </cell>
          <cell r="D4909">
            <v>101200</v>
          </cell>
          <cell r="E4909">
            <v>0</v>
          </cell>
          <cell r="F4909">
            <v>42601</v>
          </cell>
          <cell r="G4909">
            <v>88000</v>
          </cell>
          <cell r="H4909">
            <v>1.1499999999999999</v>
          </cell>
          <cell r="I4909">
            <v>43465</v>
          </cell>
        </row>
        <row r="4910">
          <cell r="A4910" t="str">
            <v>LAMINA GALVANIZADA CAL.22 (1X2M)</v>
          </cell>
          <cell r="B4910">
            <v>104778</v>
          </cell>
          <cell r="C4910" t="str">
            <v>UNI</v>
          </cell>
          <cell r="D4910">
            <v>40716</v>
          </cell>
          <cell r="E4910">
            <v>0</v>
          </cell>
          <cell r="F4910">
            <v>41206</v>
          </cell>
          <cell r="G4910">
            <v>31320</v>
          </cell>
          <cell r="H4910">
            <v>1.3</v>
          </cell>
          <cell r="I4910">
            <v>43465</v>
          </cell>
        </row>
        <row r="4911">
          <cell r="A4911" t="str">
            <v>LAMINA HOT ROLLED (HR) 3/8" (9.5mm) de 2m x</v>
          </cell>
          <cell r="B4911">
            <v>104142</v>
          </cell>
          <cell r="C4911" t="str">
            <v>UNI</v>
          </cell>
          <cell r="D4911">
            <v>502500</v>
          </cell>
          <cell r="E4911">
            <v>0</v>
          </cell>
          <cell r="F4911">
            <v>40725</v>
          </cell>
          <cell r="G4911">
            <v>375000</v>
          </cell>
          <cell r="H4911">
            <v>1.34</v>
          </cell>
          <cell r="I4911">
            <v>43465</v>
          </cell>
        </row>
        <row r="4912">
          <cell r="A4912" t="str">
            <v>LAMINA HOT ROLLED (HR) 5/16 (8mm) de 2m x</v>
          </cell>
          <cell r="B4912">
            <v>104141</v>
          </cell>
          <cell r="C4912" t="str">
            <v>UNI</v>
          </cell>
          <cell r="D4912">
            <v>273411</v>
          </cell>
          <cell r="E4912">
            <v>0</v>
          </cell>
          <cell r="F4912">
            <v>43364</v>
          </cell>
          <cell r="G4912">
            <v>260391</v>
          </cell>
          <cell r="H4912">
            <v>1.05</v>
          </cell>
          <cell r="I4912">
            <v>43465</v>
          </cell>
        </row>
        <row r="4913">
          <cell r="A4913" t="str">
            <v>LAMINA HR (1/8") 1.20X2.40M</v>
          </cell>
          <cell r="B4913">
            <v>105797</v>
          </cell>
          <cell r="C4913" t="str">
            <v>UNI</v>
          </cell>
          <cell r="D4913">
            <v>163300</v>
          </cell>
          <cell r="E4913">
            <v>0</v>
          </cell>
          <cell r="F4913">
            <v>42534</v>
          </cell>
          <cell r="G4913">
            <v>142000</v>
          </cell>
          <cell r="H4913">
            <v>1.1499999999999999</v>
          </cell>
          <cell r="I4913">
            <v>43465</v>
          </cell>
        </row>
        <row r="4914">
          <cell r="A4914" t="str">
            <v>LAMINA HR (1/8") 1.20X6.0M</v>
          </cell>
          <cell r="B4914">
            <v>105795</v>
          </cell>
          <cell r="C4914" t="str">
            <v>UNI</v>
          </cell>
          <cell r="D4914">
            <v>446250</v>
          </cell>
          <cell r="E4914">
            <v>0</v>
          </cell>
          <cell r="F4914">
            <v>43203</v>
          </cell>
          <cell r="G4914">
            <v>425000</v>
          </cell>
          <cell r="H4914">
            <v>1.05</v>
          </cell>
          <cell r="I4914">
            <v>43465</v>
          </cell>
        </row>
        <row r="4915">
          <cell r="A4915" t="str">
            <v>Lamina informativa IDG-S(sumin e instal) **</v>
          </cell>
          <cell r="B4915">
            <v>100452</v>
          </cell>
          <cell r="C4915" t="str">
            <v>UNI</v>
          </cell>
          <cell r="D4915">
            <v>313730</v>
          </cell>
          <cell r="E4915" t="str">
            <v>SC-80</v>
          </cell>
          <cell r="F4915">
            <v>40351</v>
          </cell>
          <cell r="G4915">
            <v>229000</v>
          </cell>
          <cell r="H4915">
            <v>1.37</v>
          </cell>
          <cell r="I4915">
            <v>43465</v>
          </cell>
        </row>
        <row r="4916">
          <cell r="A4916" t="str">
            <v>Lamina informativa IDG-S(suministro+Transp.) **</v>
          </cell>
          <cell r="B4916">
            <v>102935</v>
          </cell>
          <cell r="C4916" t="str">
            <v>UNI</v>
          </cell>
          <cell r="D4916">
            <v>278220</v>
          </cell>
          <cell r="E4916" t="str">
            <v>SC-80</v>
          </cell>
          <cell r="F4916">
            <v>40351</v>
          </cell>
          <cell r="G4916">
            <v>203080</v>
          </cell>
          <cell r="H4916">
            <v>1.37</v>
          </cell>
          <cell r="I4916">
            <v>43465</v>
          </cell>
        </row>
        <row r="4917">
          <cell r="A4917" t="str">
            <v>Lamina informativa RutaVida (sumin e instal) **</v>
          </cell>
          <cell r="B4917">
            <v>100473</v>
          </cell>
          <cell r="C4917" t="str">
            <v>UNI</v>
          </cell>
          <cell r="D4917">
            <v>1348578</v>
          </cell>
          <cell r="E4917" t="str">
            <v>SC-80</v>
          </cell>
          <cell r="F4917">
            <v>40108</v>
          </cell>
          <cell r="G4917">
            <v>970200</v>
          </cell>
          <cell r="H4917">
            <v>1.39</v>
          </cell>
          <cell r="I4917">
            <v>43465</v>
          </cell>
        </row>
        <row r="4918">
          <cell r="A4918" t="str">
            <v>LAMINA INFORMATIVA SC-120</v>
          </cell>
          <cell r="B4918">
            <v>103827</v>
          </cell>
          <cell r="C4918" t="str">
            <v>UNI</v>
          </cell>
          <cell r="D4918">
            <v>128135</v>
          </cell>
          <cell r="E4918">
            <v>0</v>
          </cell>
          <cell r="F4918">
            <v>43223</v>
          </cell>
          <cell r="G4918">
            <v>122033</v>
          </cell>
          <cell r="H4918">
            <v>1.05</v>
          </cell>
          <cell r="I4918">
            <v>43465</v>
          </cell>
        </row>
        <row r="4919">
          <cell r="A4919" t="str">
            <v>Lamina informativa SC-120</v>
          </cell>
          <cell r="B4919">
            <v>102933</v>
          </cell>
          <cell r="C4919" t="str">
            <v>UNI</v>
          </cell>
          <cell r="D4919">
            <v>98640</v>
          </cell>
          <cell r="E4919" t="str">
            <v>SC-80</v>
          </cell>
          <cell r="F4919">
            <v>40351</v>
          </cell>
          <cell r="G4919">
            <v>72000</v>
          </cell>
          <cell r="H4919">
            <v>1.37</v>
          </cell>
          <cell r="I4919">
            <v>43465</v>
          </cell>
        </row>
        <row r="4920">
          <cell r="A4920" t="str">
            <v>Lamina informativa SC-120 (sumin e instal) **</v>
          </cell>
          <cell r="B4920">
            <v>100451</v>
          </cell>
          <cell r="C4920" t="str">
            <v>UNI</v>
          </cell>
          <cell r="D4920">
            <v>120930</v>
          </cell>
          <cell r="E4920" t="str">
            <v>SC-80</v>
          </cell>
          <cell r="F4920">
            <v>40108</v>
          </cell>
          <cell r="G4920">
            <v>87000</v>
          </cell>
          <cell r="H4920">
            <v>1.39</v>
          </cell>
          <cell r="I4920">
            <v>43465</v>
          </cell>
        </row>
        <row r="4921">
          <cell r="A4921" t="str">
            <v>LAMINA INFORMATIVA SC-80</v>
          </cell>
          <cell r="B4921">
            <v>103826</v>
          </cell>
          <cell r="C4921" t="str">
            <v>UNI</v>
          </cell>
          <cell r="D4921">
            <v>128135</v>
          </cell>
          <cell r="E4921">
            <v>0</v>
          </cell>
          <cell r="F4921">
            <v>43223</v>
          </cell>
          <cell r="G4921">
            <v>122033</v>
          </cell>
          <cell r="H4921">
            <v>1.05</v>
          </cell>
          <cell r="I4921">
            <v>43465</v>
          </cell>
        </row>
        <row r="4922">
          <cell r="A4922" t="str">
            <v>Lamina informativa SC-80</v>
          </cell>
          <cell r="B4922">
            <v>102932</v>
          </cell>
          <cell r="C4922" t="str">
            <v>UNI</v>
          </cell>
          <cell r="D4922">
            <v>98640</v>
          </cell>
          <cell r="E4922" t="str">
            <v>SC-80</v>
          </cell>
          <cell r="F4922">
            <v>40351</v>
          </cell>
          <cell r="G4922">
            <v>72000</v>
          </cell>
          <cell r="H4922">
            <v>1.37</v>
          </cell>
          <cell r="I4922">
            <v>43465</v>
          </cell>
        </row>
        <row r="4923">
          <cell r="A4923" t="str">
            <v>Lamina informativa SC-80 (sumin e instal) **</v>
          </cell>
          <cell r="B4923">
            <v>100450</v>
          </cell>
          <cell r="C4923" t="str">
            <v>UNI</v>
          </cell>
          <cell r="D4923">
            <v>120930</v>
          </cell>
          <cell r="E4923" t="str">
            <v>SC-80</v>
          </cell>
          <cell r="F4923">
            <v>40108</v>
          </cell>
          <cell r="G4923">
            <v>87000</v>
          </cell>
          <cell r="H4923">
            <v>1.39</v>
          </cell>
          <cell r="I4923">
            <v>43465</v>
          </cell>
        </row>
        <row r="4924">
          <cell r="A4924" t="str">
            <v>LAMINA MADECOR E:12mm (1.53x2.54m)</v>
          </cell>
          <cell r="B4924">
            <v>104575</v>
          </cell>
          <cell r="C4924" t="str">
            <v>UNI</v>
          </cell>
          <cell r="D4924">
            <v>173550</v>
          </cell>
          <cell r="E4924">
            <v>0</v>
          </cell>
          <cell r="F4924">
            <v>41170</v>
          </cell>
          <cell r="G4924">
            <v>133500</v>
          </cell>
          <cell r="H4924">
            <v>1.3</v>
          </cell>
          <cell r="I4924">
            <v>43465</v>
          </cell>
        </row>
        <row r="4925">
          <cell r="A4925" t="str">
            <v>LAMINA MICROPERFORADA CAL 20 HUECO</v>
          </cell>
          <cell r="B4925">
            <v>106428</v>
          </cell>
          <cell r="C4925" t="str">
            <v>M2</v>
          </cell>
          <cell r="D4925">
            <v>54401</v>
          </cell>
          <cell r="E4925">
            <v>0</v>
          </cell>
          <cell r="F4925">
            <v>42970</v>
          </cell>
          <cell r="G4925">
            <v>49909</v>
          </cell>
          <cell r="H4925">
            <v>1.0900000000000001</v>
          </cell>
          <cell r="I4925">
            <v>43465</v>
          </cell>
        </row>
        <row r="4926">
          <cell r="A4926" t="str">
            <v>LAMINA NEOPRENO 0.04X0.003</v>
          </cell>
          <cell r="B4926">
            <v>104639</v>
          </cell>
          <cell r="C4926" t="str">
            <v>ML</v>
          </cell>
          <cell r="D4926">
            <v>2465</v>
          </cell>
          <cell r="E4926">
            <v>0</v>
          </cell>
          <cell r="F4926">
            <v>41177</v>
          </cell>
          <cell r="G4926">
            <v>1896</v>
          </cell>
          <cell r="H4926">
            <v>1.3</v>
          </cell>
          <cell r="I4926">
            <v>43465</v>
          </cell>
        </row>
        <row r="4927">
          <cell r="A4927" t="str">
            <v>LAMINA PARA FORMALETA SUPER</v>
          </cell>
          <cell r="B4927">
            <v>102889</v>
          </cell>
          <cell r="C4927" t="str">
            <v>M2</v>
          </cell>
          <cell r="D4927">
            <v>20933</v>
          </cell>
          <cell r="E4927">
            <v>0</v>
          </cell>
          <cell r="F4927">
            <v>43206</v>
          </cell>
          <cell r="G4927">
            <v>19936</v>
          </cell>
          <cell r="H4927">
            <v>1.05</v>
          </cell>
          <cell r="I4927">
            <v>43465</v>
          </cell>
        </row>
        <row r="4928">
          <cell r="A4928" t="str">
            <v>LAMINA PARA FORMALETA SUPER</v>
          </cell>
          <cell r="B4928">
            <v>102823</v>
          </cell>
          <cell r="C4928" t="str">
            <v>UNI</v>
          </cell>
          <cell r="D4928">
            <v>253365</v>
          </cell>
          <cell r="E4928">
            <v>0</v>
          </cell>
          <cell r="F4928">
            <v>40330</v>
          </cell>
          <cell r="G4928">
            <v>184938</v>
          </cell>
          <cell r="H4928">
            <v>1.37</v>
          </cell>
          <cell r="I4928">
            <v>43465</v>
          </cell>
        </row>
        <row r="4929">
          <cell r="A4929" t="str">
            <v>LAMINA PARA FORMALETA SUPER T</v>
          </cell>
          <cell r="B4929">
            <v>104473</v>
          </cell>
          <cell r="C4929" t="str">
            <v>UNI</v>
          </cell>
          <cell r="D4929">
            <v>138303</v>
          </cell>
          <cell r="E4929">
            <v>0</v>
          </cell>
          <cell r="F4929">
            <v>43299</v>
          </cell>
          <cell r="G4929">
            <v>131717</v>
          </cell>
          <cell r="H4929">
            <v>1.05</v>
          </cell>
          <cell r="I4929">
            <v>43465</v>
          </cell>
        </row>
        <row r="4930">
          <cell r="A4930" t="str">
            <v>LAMINA PARA FORMALETA SUPER T (Nueva)</v>
          </cell>
          <cell r="B4930">
            <v>104423</v>
          </cell>
          <cell r="C4930" t="str">
            <v>M2</v>
          </cell>
          <cell r="D4930">
            <v>39991</v>
          </cell>
          <cell r="E4930">
            <v>0</v>
          </cell>
          <cell r="F4930">
            <v>41135</v>
          </cell>
          <cell r="G4930">
            <v>30762</v>
          </cell>
          <cell r="H4930">
            <v>1.3</v>
          </cell>
          <cell r="I4930">
            <v>43465</v>
          </cell>
        </row>
        <row r="4931">
          <cell r="A4931" t="str">
            <v>Lamina para señal IDG-S de 60x70 en lamina de</v>
          </cell>
          <cell r="B4931">
            <v>105246</v>
          </cell>
          <cell r="C4931" t="str">
            <v>UNI</v>
          </cell>
          <cell r="D4931">
            <v>151200</v>
          </cell>
          <cell r="E4931">
            <v>0</v>
          </cell>
          <cell r="F4931">
            <v>41859</v>
          </cell>
          <cell r="G4931">
            <v>120000</v>
          </cell>
          <cell r="H4931">
            <v>1.26</v>
          </cell>
          <cell r="I4931">
            <v>43465</v>
          </cell>
        </row>
        <row r="4932">
          <cell r="A4932" t="str">
            <v>LAMINA PLASTICA EN POLIPROPILENO</v>
          </cell>
          <cell r="B4932">
            <v>106419</v>
          </cell>
          <cell r="C4932" t="str">
            <v>M2</v>
          </cell>
          <cell r="D4932">
            <v>142681</v>
          </cell>
          <cell r="E4932">
            <v>0</v>
          </cell>
          <cell r="F4932">
            <v>42880</v>
          </cell>
          <cell r="G4932">
            <v>130900</v>
          </cell>
          <cell r="H4932">
            <v>1.0900000000000001</v>
          </cell>
          <cell r="I4932">
            <v>43465</v>
          </cell>
        </row>
        <row r="4933">
          <cell r="A4933" t="str">
            <v>LAMINA POLICARBONATO ALVEOLAR</v>
          </cell>
          <cell r="B4933">
            <v>104825</v>
          </cell>
          <cell r="C4933" t="str">
            <v>UNI</v>
          </cell>
          <cell r="D4933">
            <v>467040</v>
          </cell>
          <cell r="E4933">
            <v>0</v>
          </cell>
          <cell r="F4933">
            <v>43196</v>
          </cell>
          <cell r="G4933">
            <v>444800</v>
          </cell>
          <cell r="H4933">
            <v>1.05</v>
          </cell>
          <cell r="I4933">
            <v>43465</v>
          </cell>
        </row>
        <row r="4934">
          <cell r="A4934" t="str">
            <v>LAMINA POLICARBONATO ALVEOLAR</v>
          </cell>
          <cell r="B4934">
            <v>101476</v>
          </cell>
          <cell r="C4934" t="str">
            <v>UNI</v>
          </cell>
          <cell r="D4934">
            <v>837902</v>
          </cell>
          <cell r="E4934">
            <v>0</v>
          </cell>
          <cell r="F4934">
            <v>40736</v>
          </cell>
          <cell r="G4934">
            <v>625300</v>
          </cell>
          <cell r="H4934">
            <v>1.34</v>
          </cell>
          <cell r="I4934">
            <v>43465</v>
          </cell>
        </row>
        <row r="4935">
          <cell r="A4935" t="str">
            <v>Lámina policarbonato alveolar</v>
          </cell>
          <cell r="B4935">
            <v>103514</v>
          </cell>
          <cell r="C4935" t="str">
            <v>UNI</v>
          </cell>
          <cell r="D4935">
            <v>162645</v>
          </cell>
          <cell r="E4935">
            <v>0</v>
          </cell>
          <cell r="F4935">
            <v>43297</v>
          </cell>
          <cell r="G4935">
            <v>154900</v>
          </cell>
          <cell r="H4935">
            <v>1.05</v>
          </cell>
          <cell r="I4935">
            <v>43465</v>
          </cell>
        </row>
        <row r="4936">
          <cell r="A4936" t="str">
            <v>Làmina Policarbonato Alveolar transp. 6mm</v>
          </cell>
          <cell r="B4936">
            <v>104831</v>
          </cell>
          <cell r="C4936" t="str">
            <v>M2</v>
          </cell>
          <cell r="D4936">
            <v>38123</v>
          </cell>
          <cell r="E4936">
            <v>0</v>
          </cell>
          <cell r="F4936">
            <v>41211</v>
          </cell>
          <cell r="G4936">
            <v>29325</v>
          </cell>
          <cell r="H4936">
            <v>1.3</v>
          </cell>
          <cell r="I4936">
            <v>43465</v>
          </cell>
        </row>
        <row r="4937">
          <cell r="A4937" t="str">
            <v>Lámina policarbonato alveolar trnsp.4mm</v>
          </cell>
          <cell r="B4937">
            <v>103512</v>
          </cell>
          <cell r="C4937" t="str">
            <v>M2</v>
          </cell>
          <cell r="D4937">
            <v>55500</v>
          </cell>
          <cell r="E4937">
            <v>0</v>
          </cell>
          <cell r="F4937">
            <v>40511</v>
          </cell>
          <cell r="G4937">
            <v>40511</v>
          </cell>
          <cell r="H4937">
            <v>1.37</v>
          </cell>
          <cell r="I4937">
            <v>43465</v>
          </cell>
        </row>
        <row r="4938">
          <cell r="A4938" t="str">
            <v>LAMINA POLICARBONATO MACIZA</v>
          </cell>
          <cell r="B4938">
            <v>104202</v>
          </cell>
          <cell r="C4938" t="str">
            <v>UNI</v>
          </cell>
          <cell r="D4938">
            <v>2078244</v>
          </cell>
          <cell r="E4938">
            <v>0</v>
          </cell>
          <cell r="F4938">
            <v>43151</v>
          </cell>
          <cell r="G4938">
            <v>1979280</v>
          </cell>
          <cell r="H4938">
            <v>1.05</v>
          </cell>
          <cell r="I4938">
            <v>43465</v>
          </cell>
        </row>
        <row r="4939">
          <cell r="A4939" t="str">
            <v>LÁMINA SEÑAL HGCAL.18(60x90cm)+Vinilo</v>
          </cell>
          <cell r="B4939">
            <v>105858</v>
          </cell>
          <cell r="C4939" t="str">
            <v>UNI</v>
          </cell>
          <cell r="D4939">
            <v>446595</v>
          </cell>
          <cell r="E4939">
            <v>0</v>
          </cell>
          <cell r="F4939">
            <v>43222</v>
          </cell>
          <cell r="G4939">
            <v>425329</v>
          </cell>
          <cell r="H4939">
            <v>1.05</v>
          </cell>
          <cell r="I4939">
            <v>43465</v>
          </cell>
        </row>
        <row r="4940">
          <cell r="A4940" t="str">
            <v>LÁMINA SEÑAL HGCAL.18(90x120cm)+Vinilo</v>
          </cell>
          <cell r="B4940">
            <v>105861</v>
          </cell>
          <cell r="C4940" t="str">
            <v>UNI</v>
          </cell>
          <cell r="D4940">
            <v>669900</v>
          </cell>
          <cell r="E4940">
            <v>0</v>
          </cell>
          <cell r="F4940">
            <v>43222</v>
          </cell>
          <cell r="G4940">
            <v>638000</v>
          </cell>
          <cell r="H4940">
            <v>1.05</v>
          </cell>
          <cell r="I4940">
            <v>43465</v>
          </cell>
        </row>
        <row r="4941">
          <cell r="A4941" t="str">
            <v>LAMINA SEÑAL IDG-S</v>
          </cell>
          <cell r="B4941">
            <v>103828</v>
          </cell>
          <cell r="C4941" t="str">
            <v>UNI</v>
          </cell>
          <cell r="D4941">
            <v>106208</v>
          </cell>
          <cell r="E4941">
            <v>0</v>
          </cell>
          <cell r="F4941">
            <v>43222</v>
          </cell>
          <cell r="G4941">
            <v>101150</v>
          </cell>
          <cell r="H4941">
            <v>1.05</v>
          </cell>
          <cell r="I4941">
            <v>43465</v>
          </cell>
        </row>
        <row r="4942">
          <cell r="A4942" t="str">
            <v>Lamina Sika drenaje 32T</v>
          </cell>
          <cell r="B4942">
            <v>107255</v>
          </cell>
          <cell r="C4942" t="str">
            <v>M2</v>
          </cell>
          <cell r="D4942">
            <v>14391</v>
          </cell>
          <cell r="E4942">
            <v>0</v>
          </cell>
          <cell r="F4942">
            <v>43410</v>
          </cell>
          <cell r="G4942">
            <v>13706</v>
          </cell>
          <cell r="H4942">
            <v>1.05</v>
          </cell>
          <cell r="I4942">
            <v>43465</v>
          </cell>
        </row>
        <row r="4943">
          <cell r="A4943" t="str">
            <v>LAMINA SOFTWAVE 25 LISA (SIN</v>
          </cell>
          <cell r="B4943">
            <v>104736</v>
          </cell>
          <cell r="C4943" t="str">
            <v>M2</v>
          </cell>
          <cell r="D4943">
            <v>203580</v>
          </cell>
          <cell r="E4943">
            <v>0</v>
          </cell>
          <cell r="F4943">
            <v>41199</v>
          </cell>
          <cell r="G4943">
            <v>156600</v>
          </cell>
          <cell r="H4943">
            <v>1.3</v>
          </cell>
          <cell r="I4943">
            <v>43465</v>
          </cell>
        </row>
        <row r="4944">
          <cell r="A4944" t="str">
            <v>Lámina Superboard 1.22X2.44X8mm</v>
          </cell>
          <cell r="B4944">
            <v>104153</v>
          </cell>
          <cell r="C4944" t="str">
            <v>UNI</v>
          </cell>
          <cell r="D4944">
            <v>49846</v>
          </cell>
          <cell r="E4944">
            <v>0</v>
          </cell>
          <cell r="F4944">
            <v>43218</v>
          </cell>
          <cell r="G4944">
            <v>47472</v>
          </cell>
          <cell r="H4944">
            <v>1.05</v>
          </cell>
          <cell r="I4944">
            <v>43465</v>
          </cell>
        </row>
        <row r="4945">
          <cell r="A4945" t="str">
            <v>LAMINA SUPERBOARD 6.0MM (1.22X2.44)</v>
          </cell>
          <cell r="B4945">
            <v>103268</v>
          </cell>
          <cell r="C4945" t="str">
            <v>UNI</v>
          </cell>
          <cell r="D4945">
            <v>36931</v>
          </cell>
          <cell r="E4945">
            <v>0</v>
          </cell>
          <cell r="F4945">
            <v>43213</v>
          </cell>
          <cell r="G4945">
            <v>35172</v>
          </cell>
          <cell r="H4945">
            <v>1.05</v>
          </cell>
          <cell r="I4945">
            <v>43465</v>
          </cell>
        </row>
        <row r="4946">
          <cell r="A4946" t="str">
            <v>Lamina tablex 18 mm (1.53x2.44m)***</v>
          </cell>
          <cell r="B4946">
            <v>103591</v>
          </cell>
          <cell r="C4946" t="str">
            <v>UNI</v>
          </cell>
          <cell r="D4946">
            <v>98880</v>
          </cell>
          <cell r="E4946">
            <v>0</v>
          </cell>
          <cell r="F4946">
            <v>40534</v>
          </cell>
          <cell r="G4946">
            <v>72175</v>
          </cell>
          <cell r="H4946">
            <v>1.37</v>
          </cell>
          <cell r="I4946">
            <v>43465</v>
          </cell>
        </row>
        <row r="4947">
          <cell r="A4947" t="str">
            <v>LAMINA VALLA INSTRUCCIÓN</v>
          </cell>
          <cell r="B4947">
            <v>103798</v>
          </cell>
          <cell r="C4947" t="str">
            <v>UNI</v>
          </cell>
          <cell r="D4947">
            <v>819000</v>
          </cell>
          <cell r="E4947">
            <v>0</v>
          </cell>
          <cell r="F4947">
            <v>41242</v>
          </cell>
          <cell r="G4947">
            <v>630000</v>
          </cell>
          <cell r="H4947">
            <v>1.3</v>
          </cell>
          <cell r="I4947">
            <v>43465</v>
          </cell>
        </row>
        <row r="4948">
          <cell r="A4948" t="str">
            <v>LAMINA.POLICARB.ALVEOLAR 6mm(2.10 X 2.90</v>
          </cell>
          <cell r="B4948">
            <v>102922</v>
          </cell>
          <cell r="C4948" t="str">
            <v>UNI</v>
          </cell>
          <cell r="D4948">
            <v>251895</v>
          </cell>
          <cell r="E4948">
            <v>0</v>
          </cell>
          <cell r="F4948">
            <v>43278</v>
          </cell>
          <cell r="G4948">
            <v>239900</v>
          </cell>
          <cell r="H4948">
            <v>1.05</v>
          </cell>
          <cell r="I4948">
            <v>43465</v>
          </cell>
        </row>
        <row r="4949">
          <cell r="A4949" t="str">
            <v>LAMINAS DE TRIPLEX 15 MM x 1,22 x 2,44</v>
          </cell>
          <cell r="B4949">
            <v>106473</v>
          </cell>
          <cell r="C4949" t="str">
            <v>UNI</v>
          </cell>
          <cell r="D4949">
            <v>94434</v>
          </cell>
          <cell r="E4949">
            <v>0</v>
          </cell>
          <cell r="F4949">
            <v>43196</v>
          </cell>
          <cell r="G4949">
            <v>89937</v>
          </cell>
          <cell r="H4949">
            <v>1.05</v>
          </cell>
          <cell r="I4949">
            <v>43465</v>
          </cell>
        </row>
        <row r="4950">
          <cell r="A4950" t="str">
            <v>LAMPARA</v>
          </cell>
          <cell r="B4950">
            <v>104584</v>
          </cell>
          <cell r="C4950" t="str">
            <v>UNI</v>
          </cell>
          <cell r="D4950">
            <v>195000</v>
          </cell>
          <cell r="E4950">
            <v>0</v>
          </cell>
          <cell r="F4950">
            <v>41171</v>
          </cell>
          <cell r="G4950">
            <v>150000</v>
          </cell>
          <cell r="H4950">
            <v>1.3</v>
          </cell>
          <cell r="I4950">
            <v>43465</v>
          </cell>
        </row>
        <row r="4951">
          <cell r="A4951" t="str">
            <v>LAMPARA 24 CELDAS 4X18W</v>
          </cell>
          <cell r="B4951">
            <v>102949</v>
          </cell>
          <cell r="C4951" t="str">
            <v>UNI</v>
          </cell>
          <cell r="D4951">
            <v>153714</v>
          </cell>
          <cell r="E4951">
            <v>0</v>
          </cell>
          <cell r="F4951">
            <v>40354</v>
          </cell>
          <cell r="G4951">
            <v>112200</v>
          </cell>
          <cell r="H4951">
            <v>1.37</v>
          </cell>
          <cell r="I4951">
            <v>43465</v>
          </cell>
        </row>
        <row r="4952">
          <cell r="A4952" t="str">
            <v>LAMPARA AUTONOMA</v>
          </cell>
          <cell r="B4952">
            <v>104378</v>
          </cell>
          <cell r="C4952" t="str">
            <v>UNI</v>
          </cell>
          <cell r="D4952">
            <v>80075</v>
          </cell>
          <cell r="E4952">
            <v>0</v>
          </cell>
          <cell r="F4952">
            <v>41075</v>
          </cell>
          <cell r="G4952">
            <v>61596</v>
          </cell>
          <cell r="H4952">
            <v>1.3</v>
          </cell>
          <cell r="I4952">
            <v>43465</v>
          </cell>
        </row>
        <row r="4953">
          <cell r="A4953" t="str">
            <v>Lampara de señalización piscina complejo acuatico</v>
          </cell>
          <cell r="B4953">
            <v>105379</v>
          </cell>
          <cell r="C4953" t="str">
            <v>UNI</v>
          </cell>
          <cell r="D4953">
            <v>121605</v>
          </cell>
          <cell r="E4953">
            <v>0</v>
          </cell>
          <cell r="F4953">
            <v>41975</v>
          </cell>
          <cell r="G4953">
            <v>96512</v>
          </cell>
          <cell r="H4953">
            <v>1.26</v>
          </cell>
          <cell r="I4953">
            <v>43465</v>
          </cell>
        </row>
        <row r="4954">
          <cell r="A4954" t="str">
            <v>LAMPARA FLCTE 2x48</v>
          </cell>
          <cell r="B4954">
            <v>3688</v>
          </cell>
          <cell r="C4954" t="str">
            <v>UNI</v>
          </cell>
          <cell r="D4954">
            <v>232964</v>
          </cell>
          <cell r="E4954">
            <v>0</v>
          </cell>
          <cell r="F4954">
            <v>40177</v>
          </cell>
          <cell r="G4954">
            <v>167600</v>
          </cell>
          <cell r="H4954">
            <v>1.39</v>
          </cell>
          <cell r="I4954">
            <v>43465</v>
          </cell>
        </row>
        <row r="4955">
          <cell r="A4955" t="str">
            <v>LAMPARA FLUORESC.</v>
          </cell>
          <cell r="B4955">
            <v>102857</v>
          </cell>
          <cell r="C4955" t="str">
            <v>UNI</v>
          </cell>
          <cell r="D4955">
            <v>72638</v>
          </cell>
          <cell r="E4955">
            <v>0</v>
          </cell>
          <cell r="F4955">
            <v>42832</v>
          </cell>
          <cell r="G4955">
            <v>66640</v>
          </cell>
          <cell r="H4955">
            <v>1.0900000000000001</v>
          </cell>
          <cell r="I4955">
            <v>43465</v>
          </cell>
        </row>
        <row r="4956">
          <cell r="A4956" t="str">
            <v>LAMPARA FLUORESCENTE</v>
          </cell>
          <cell r="B4956">
            <v>103426</v>
          </cell>
          <cell r="C4956" t="str">
            <v>UNI</v>
          </cell>
          <cell r="D4956">
            <v>50737</v>
          </cell>
          <cell r="E4956">
            <v>0</v>
          </cell>
          <cell r="F4956">
            <v>43322</v>
          </cell>
          <cell r="G4956">
            <v>48321</v>
          </cell>
          <cell r="H4956">
            <v>1.05</v>
          </cell>
          <cell r="I4956">
            <v>43465</v>
          </cell>
        </row>
        <row r="4957">
          <cell r="A4957" t="str">
            <v>LAMPARA FLUORESCENTE</v>
          </cell>
          <cell r="B4957">
            <v>103425</v>
          </cell>
          <cell r="C4957" t="str">
            <v>UNI</v>
          </cell>
          <cell r="D4957">
            <v>50737</v>
          </cell>
          <cell r="E4957">
            <v>0</v>
          </cell>
          <cell r="F4957">
            <v>43322</v>
          </cell>
          <cell r="G4957">
            <v>48321</v>
          </cell>
          <cell r="H4957">
            <v>1.05</v>
          </cell>
          <cell r="I4957">
            <v>43465</v>
          </cell>
        </row>
        <row r="4958">
          <cell r="A4958" t="str">
            <v>LAMPARA FLUORESCENTE</v>
          </cell>
          <cell r="B4958">
            <v>103503</v>
          </cell>
          <cell r="C4958" t="str">
            <v>UNI</v>
          </cell>
          <cell r="D4958">
            <v>178100</v>
          </cell>
          <cell r="E4958">
            <v>0</v>
          </cell>
          <cell r="F4958">
            <v>40508</v>
          </cell>
          <cell r="G4958">
            <v>130000</v>
          </cell>
          <cell r="H4958">
            <v>1.37</v>
          </cell>
          <cell r="I4958">
            <v>43465</v>
          </cell>
        </row>
        <row r="4959">
          <cell r="A4959" t="str">
            <v>LAMPARA FLUORESCENTE 2X32 T-8</v>
          </cell>
          <cell r="B4959">
            <v>100769</v>
          </cell>
          <cell r="C4959" t="str">
            <v>UNI</v>
          </cell>
          <cell r="D4959">
            <v>50737</v>
          </cell>
          <cell r="E4959">
            <v>0</v>
          </cell>
          <cell r="F4959">
            <v>43322</v>
          </cell>
          <cell r="G4959">
            <v>48321</v>
          </cell>
          <cell r="H4959">
            <v>1.05</v>
          </cell>
          <cell r="I4959">
            <v>43465</v>
          </cell>
        </row>
        <row r="4960">
          <cell r="A4960" t="str">
            <v>LAMPARA FLUORESCENTE T8(4x32)244 (CON</v>
          </cell>
          <cell r="B4960">
            <v>3660</v>
          </cell>
          <cell r="C4960" t="str">
            <v>UNI</v>
          </cell>
          <cell r="D4960">
            <v>195000</v>
          </cell>
          <cell r="E4960">
            <v>0</v>
          </cell>
          <cell r="F4960">
            <v>41171</v>
          </cell>
          <cell r="G4960">
            <v>150000</v>
          </cell>
          <cell r="H4960">
            <v>1.3</v>
          </cell>
          <cell r="I4960">
            <v>43465</v>
          </cell>
        </row>
        <row r="4961">
          <cell r="A4961" t="str">
            <v>LAMPARA HERM. DE SOBREPONER</v>
          </cell>
          <cell r="B4961">
            <v>104811</v>
          </cell>
          <cell r="C4961" t="str">
            <v>UNI</v>
          </cell>
          <cell r="D4961">
            <v>84912</v>
          </cell>
          <cell r="E4961">
            <v>0</v>
          </cell>
          <cell r="F4961">
            <v>42198</v>
          </cell>
          <cell r="G4961">
            <v>69600</v>
          </cell>
          <cell r="H4961">
            <v>1.22</v>
          </cell>
          <cell r="I4961">
            <v>43465</v>
          </cell>
        </row>
        <row r="4962">
          <cell r="A4962" t="str">
            <v>LAMPARA HERMETICA 2X32 (ACRILICO)+</v>
          </cell>
          <cell r="B4962">
            <v>104165</v>
          </cell>
          <cell r="C4962" t="str">
            <v>UNI</v>
          </cell>
          <cell r="D4962">
            <v>50737</v>
          </cell>
          <cell r="E4962">
            <v>0</v>
          </cell>
          <cell r="F4962">
            <v>43210</v>
          </cell>
          <cell r="G4962">
            <v>48321</v>
          </cell>
          <cell r="H4962">
            <v>1.05</v>
          </cell>
          <cell r="I4962">
            <v>43465</v>
          </cell>
        </row>
        <row r="4963">
          <cell r="A4963" t="str">
            <v>lampara hermetica 2x32W</v>
          </cell>
          <cell r="B4963">
            <v>103866</v>
          </cell>
          <cell r="C4963" t="str">
            <v>UNI</v>
          </cell>
          <cell r="D4963">
            <v>50737</v>
          </cell>
          <cell r="E4963">
            <v>0</v>
          </cell>
          <cell r="F4963">
            <v>43210</v>
          </cell>
          <cell r="G4963">
            <v>48321</v>
          </cell>
          <cell r="H4963">
            <v>1.05</v>
          </cell>
          <cell r="I4963">
            <v>43465</v>
          </cell>
        </row>
        <row r="4964">
          <cell r="A4964" t="str">
            <v>Lampara hermetica se sobrepone 2 x18</v>
          </cell>
          <cell r="B4964">
            <v>105893</v>
          </cell>
          <cell r="C4964" t="str">
            <v>UNI</v>
          </cell>
          <cell r="D4964">
            <v>57362</v>
          </cell>
          <cell r="E4964">
            <v>0</v>
          </cell>
          <cell r="F4964">
            <v>42608</v>
          </cell>
          <cell r="G4964">
            <v>49880</v>
          </cell>
          <cell r="H4964">
            <v>1.1499999999999999</v>
          </cell>
          <cell r="I4964">
            <v>43465</v>
          </cell>
        </row>
        <row r="4965">
          <cell r="A4965" t="str">
            <v>LAMPARA LED 30W REDONDO blanca de</v>
          </cell>
          <cell r="B4965">
            <v>106613</v>
          </cell>
          <cell r="C4965" t="str">
            <v>UNI</v>
          </cell>
          <cell r="D4965">
            <v>49112</v>
          </cell>
          <cell r="E4965">
            <v>0</v>
          </cell>
          <cell r="F4965">
            <v>43199</v>
          </cell>
          <cell r="G4965">
            <v>46773</v>
          </cell>
          <cell r="H4965">
            <v>1.05</v>
          </cell>
          <cell r="I4965">
            <v>43465</v>
          </cell>
        </row>
        <row r="4966">
          <cell r="A4966" t="str">
            <v>LAMPARA PANEL REDONDO LED 18CM</v>
          </cell>
          <cell r="B4966">
            <v>106614</v>
          </cell>
          <cell r="C4966" t="str">
            <v>UNI</v>
          </cell>
          <cell r="D4966">
            <v>16800</v>
          </cell>
          <cell r="E4966">
            <v>0</v>
          </cell>
          <cell r="F4966">
            <v>43199</v>
          </cell>
          <cell r="G4966">
            <v>16000</v>
          </cell>
          <cell r="H4966">
            <v>1.05</v>
          </cell>
          <cell r="I4966">
            <v>43465</v>
          </cell>
        </row>
        <row r="4967">
          <cell r="A4967" t="str">
            <v>LAMPARA PANEL REDONDO LED 30CM</v>
          </cell>
          <cell r="B4967">
            <v>106615</v>
          </cell>
          <cell r="C4967" t="str">
            <v>UNI</v>
          </cell>
          <cell r="D4967">
            <v>24932</v>
          </cell>
          <cell r="E4967">
            <v>0</v>
          </cell>
          <cell r="F4967">
            <v>43199</v>
          </cell>
          <cell r="G4967">
            <v>23745</v>
          </cell>
          <cell r="H4967">
            <v>1.05</v>
          </cell>
          <cell r="I4967">
            <v>43465</v>
          </cell>
        </row>
        <row r="4968">
          <cell r="A4968" t="str">
            <v>LAMPARA REDONDA CERRADA 2X32+BOMB.</v>
          </cell>
          <cell r="B4968">
            <v>104373</v>
          </cell>
          <cell r="C4968" t="str">
            <v>UNI</v>
          </cell>
          <cell r="D4968">
            <v>91000</v>
          </cell>
          <cell r="E4968">
            <v>0</v>
          </cell>
          <cell r="F4968">
            <v>41075</v>
          </cell>
          <cell r="G4968">
            <v>70000</v>
          </cell>
          <cell r="H4968">
            <v>1.3</v>
          </cell>
          <cell r="I4968">
            <v>43465</v>
          </cell>
        </row>
        <row r="4969">
          <cell r="A4969" t="str">
            <v>LAMPARA REDONDA CERRADA(1X26W)+bomb</v>
          </cell>
          <cell r="B4969">
            <v>104375</v>
          </cell>
          <cell r="C4969" t="str">
            <v>UNI</v>
          </cell>
          <cell r="D4969">
            <v>24130</v>
          </cell>
          <cell r="E4969">
            <v>0</v>
          </cell>
          <cell r="F4969">
            <v>41614</v>
          </cell>
          <cell r="G4969">
            <v>19000</v>
          </cell>
          <cell r="H4969">
            <v>1.27</v>
          </cell>
          <cell r="I4969">
            <v>43465</v>
          </cell>
        </row>
        <row r="4970">
          <cell r="A4970" t="str">
            <v>LAMPARA REDONDA CERRADA1X32W+bombillo</v>
          </cell>
          <cell r="B4970">
            <v>104374</v>
          </cell>
          <cell r="C4970" t="str">
            <v>UNI</v>
          </cell>
          <cell r="D4970">
            <v>43550</v>
          </cell>
          <cell r="E4970">
            <v>0</v>
          </cell>
          <cell r="F4970">
            <v>41075</v>
          </cell>
          <cell r="G4970">
            <v>33500</v>
          </cell>
          <cell r="H4970">
            <v>1.3</v>
          </cell>
          <cell r="I4970">
            <v>43465</v>
          </cell>
        </row>
        <row r="4971">
          <cell r="A4971" t="str">
            <v>LAMPARA TIPO TORTUGA 1X16W+bombillos</v>
          </cell>
          <cell r="B4971">
            <v>104377</v>
          </cell>
          <cell r="C4971" t="str">
            <v>UNI</v>
          </cell>
          <cell r="D4971">
            <v>27144</v>
          </cell>
          <cell r="E4971">
            <v>0</v>
          </cell>
          <cell r="F4971">
            <v>41075</v>
          </cell>
          <cell r="G4971">
            <v>20880</v>
          </cell>
          <cell r="H4971">
            <v>1.3</v>
          </cell>
          <cell r="I4971">
            <v>43465</v>
          </cell>
        </row>
        <row r="4972">
          <cell r="A4972" t="str">
            <v>LAMPARA TIPO TORTUGA 1X26 W + bombillo</v>
          </cell>
          <cell r="B4972">
            <v>104376</v>
          </cell>
          <cell r="C4972" t="str">
            <v>UNI</v>
          </cell>
          <cell r="D4972">
            <v>31200</v>
          </cell>
          <cell r="E4972">
            <v>0</v>
          </cell>
          <cell r="F4972">
            <v>41075</v>
          </cell>
          <cell r="G4972">
            <v>24000</v>
          </cell>
          <cell r="H4972">
            <v>1.3</v>
          </cell>
          <cell r="I4972">
            <v>43465</v>
          </cell>
        </row>
        <row r="4973">
          <cell r="A4973" t="str">
            <v>LAMPARA(60X30CM)ESPECULAR(2X17)SOBR</v>
          </cell>
          <cell r="B4973">
            <v>104728</v>
          </cell>
          <cell r="C4973" t="str">
            <v>UNI</v>
          </cell>
          <cell r="D4973">
            <v>105560</v>
          </cell>
          <cell r="E4973">
            <v>0</v>
          </cell>
          <cell r="F4973">
            <v>41198</v>
          </cell>
          <cell r="G4973">
            <v>81200</v>
          </cell>
          <cell r="H4973">
            <v>1.3</v>
          </cell>
          <cell r="I4973">
            <v>43465</v>
          </cell>
        </row>
        <row r="4974">
          <cell r="A4974" t="str">
            <v>LAMPARA(60X60CM) ESPECULAR 4X17</v>
          </cell>
          <cell r="B4974">
            <v>103716</v>
          </cell>
          <cell r="C4974" t="str">
            <v>UNI</v>
          </cell>
          <cell r="D4974">
            <v>129710</v>
          </cell>
          <cell r="E4974">
            <v>0</v>
          </cell>
          <cell r="F4974">
            <v>42828</v>
          </cell>
          <cell r="G4974">
            <v>119000</v>
          </cell>
          <cell r="H4974">
            <v>1.0900000000000001</v>
          </cell>
          <cell r="I4974">
            <v>43465</v>
          </cell>
        </row>
        <row r="4975">
          <cell r="A4975" t="str">
            <v>LANTANA PARA JARDIN</v>
          </cell>
          <cell r="B4975">
            <v>105073</v>
          </cell>
          <cell r="C4975" t="str">
            <v>UNI</v>
          </cell>
          <cell r="D4975">
            <v>4272</v>
          </cell>
          <cell r="E4975">
            <v>0</v>
          </cell>
          <cell r="F4975">
            <v>43264</v>
          </cell>
          <cell r="G4975">
            <v>4069</v>
          </cell>
          <cell r="H4975">
            <v>1.05</v>
          </cell>
          <cell r="I4975">
            <v>43465</v>
          </cell>
        </row>
        <row r="4976">
          <cell r="A4976" t="str">
            <v>Lañado-Pulida-Sellado y Lacado de Piso en</v>
          </cell>
          <cell r="B4976">
            <v>105045</v>
          </cell>
          <cell r="C4976" t="str">
            <v>M2</v>
          </cell>
          <cell r="D4976">
            <v>31238</v>
          </cell>
          <cell r="E4976">
            <v>0</v>
          </cell>
          <cell r="F4976">
            <v>43206</v>
          </cell>
          <cell r="G4976">
            <v>29750</v>
          </cell>
          <cell r="H4976">
            <v>1.05</v>
          </cell>
          <cell r="I4976">
            <v>43465</v>
          </cell>
        </row>
        <row r="4977">
          <cell r="A4977" t="str">
            <v>LAVABO DOBLE CIRUJANO A.INOX.</v>
          </cell>
          <cell r="B4977">
            <v>2590</v>
          </cell>
          <cell r="C4977" t="str">
            <v>UNI</v>
          </cell>
          <cell r="D4977">
            <v>2919000</v>
          </cell>
          <cell r="E4977" t="str">
            <v>TIPO 304</v>
          </cell>
          <cell r="F4977">
            <v>40026</v>
          </cell>
          <cell r="G4977">
            <v>2100000</v>
          </cell>
          <cell r="H4977">
            <v>1.39</v>
          </cell>
          <cell r="I4977">
            <v>43465</v>
          </cell>
        </row>
        <row r="4978">
          <cell r="A4978" t="str">
            <v>LAVADERO GRANITO 50x60X0.9 FLAUTA</v>
          </cell>
          <cell r="B4978">
            <v>446</v>
          </cell>
          <cell r="C4978" t="str">
            <v>UNI</v>
          </cell>
          <cell r="D4978">
            <v>93408</v>
          </cell>
          <cell r="E4978">
            <v>0</v>
          </cell>
          <cell r="F4978">
            <v>39892</v>
          </cell>
          <cell r="G4978">
            <v>67200</v>
          </cell>
          <cell r="H4978">
            <v>1.39</v>
          </cell>
          <cell r="I4978">
            <v>43465</v>
          </cell>
        </row>
        <row r="4979">
          <cell r="A4979" t="str">
            <v>LAVADERO GRANITO 80x60</v>
          </cell>
          <cell r="B4979">
            <v>143</v>
          </cell>
          <cell r="C4979" t="str">
            <v>UNI</v>
          </cell>
          <cell r="D4979">
            <v>104612</v>
          </cell>
          <cell r="E4979">
            <v>0</v>
          </cell>
          <cell r="F4979">
            <v>43272</v>
          </cell>
          <cell r="G4979">
            <v>99630</v>
          </cell>
          <cell r="H4979">
            <v>1.05</v>
          </cell>
          <cell r="I4979">
            <v>43465</v>
          </cell>
        </row>
        <row r="4980">
          <cell r="A4980" t="str">
            <v>LAVADERO L=.47x.60 POLIESTER</v>
          </cell>
          <cell r="B4980">
            <v>440</v>
          </cell>
          <cell r="C4980" t="str">
            <v>UNI</v>
          </cell>
          <cell r="D4980">
            <v>182201</v>
          </cell>
          <cell r="E4980" t="str">
            <v>60 X 60</v>
          </cell>
          <cell r="F4980">
            <v>39892</v>
          </cell>
          <cell r="G4980">
            <v>131080</v>
          </cell>
          <cell r="H4980">
            <v>1.39</v>
          </cell>
          <cell r="I4980">
            <v>43465</v>
          </cell>
        </row>
        <row r="4981">
          <cell r="A4981" t="str">
            <v>LAVADERO L=.75x.60 con flauta</v>
          </cell>
          <cell r="B4981">
            <v>449</v>
          </cell>
          <cell r="C4981" t="str">
            <v>UNI</v>
          </cell>
          <cell r="D4981">
            <v>204330</v>
          </cell>
          <cell r="E4981" t="str">
            <v>17560F</v>
          </cell>
          <cell r="F4981">
            <v>40026</v>
          </cell>
          <cell r="G4981">
            <v>147000</v>
          </cell>
          <cell r="H4981">
            <v>1.39</v>
          </cell>
          <cell r="I4981">
            <v>43465</v>
          </cell>
        </row>
        <row r="4982">
          <cell r="A4982" t="str">
            <v>LAVADERO PREFABRICADO 0.60x0.50x0.40m **</v>
          </cell>
          <cell r="B4982">
            <v>103571</v>
          </cell>
          <cell r="C4982" t="str">
            <v>UNI</v>
          </cell>
          <cell r="D4982">
            <v>169000</v>
          </cell>
          <cell r="E4982">
            <v>0</v>
          </cell>
          <cell r="F4982">
            <v>41059</v>
          </cell>
          <cell r="G4982">
            <v>130000</v>
          </cell>
          <cell r="H4982">
            <v>1.3</v>
          </cell>
          <cell r="I4982">
            <v>43465</v>
          </cell>
        </row>
        <row r="4983">
          <cell r="A4983" t="str">
            <v>LAVAMANOS ACERO INOX REDONDO</v>
          </cell>
          <cell r="B4983">
            <v>103674</v>
          </cell>
          <cell r="C4983" t="str">
            <v>UNI</v>
          </cell>
          <cell r="D4983">
            <v>263671</v>
          </cell>
          <cell r="E4983">
            <v>0</v>
          </cell>
          <cell r="F4983">
            <v>42970</v>
          </cell>
          <cell r="G4983">
            <v>241900</v>
          </cell>
          <cell r="H4983">
            <v>1.0900000000000001</v>
          </cell>
          <cell r="I4983">
            <v>43465</v>
          </cell>
        </row>
        <row r="4984">
          <cell r="A4984" t="str">
            <v>LAVAMANOS ACUACER Colgar CRNA</v>
          </cell>
          <cell r="B4984">
            <v>2697</v>
          </cell>
          <cell r="C4984" t="str">
            <v>UNI</v>
          </cell>
          <cell r="D4984">
            <v>194129</v>
          </cell>
          <cell r="E4984">
            <v>7339</v>
          </cell>
          <cell r="F4984">
            <v>40407</v>
          </cell>
          <cell r="G4984">
            <v>141700</v>
          </cell>
          <cell r="H4984">
            <v>1.37</v>
          </cell>
          <cell r="I4984">
            <v>43465</v>
          </cell>
        </row>
        <row r="4985">
          <cell r="A4985" t="str">
            <v>LAVAMANOS ACUACER+Grif.8" GALAXIA CRNA</v>
          </cell>
          <cell r="B4985">
            <v>2795</v>
          </cell>
          <cell r="C4985" t="str">
            <v>UNI</v>
          </cell>
          <cell r="D4985">
            <v>179607</v>
          </cell>
          <cell r="E4985" t="str">
            <v>732col+50180</v>
          </cell>
          <cell r="F4985">
            <v>40407</v>
          </cell>
          <cell r="G4985">
            <v>131100</v>
          </cell>
          <cell r="H4985">
            <v>1.37</v>
          </cell>
          <cell r="I4985">
            <v>43465</v>
          </cell>
        </row>
        <row r="4986">
          <cell r="A4986" t="str">
            <v>LAVAMANOS AVANTI Colgar+Grif.8" PRIS</v>
          </cell>
          <cell r="B4986">
            <v>2797</v>
          </cell>
          <cell r="C4986" t="str">
            <v>UNI</v>
          </cell>
          <cell r="D4986">
            <v>162893</v>
          </cell>
          <cell r="E4986" t="str">
            <v>07388blc+471</v>
          </cell>
          <cell r="F4986">
            <v>40407</v>
          </cell>
          <cell r="G4986">
            <v>118900</v>
          </cell>
          <cell r="H4986">
            <v>1.37</v>
          </cell>
          <cell r="I4986">
            <v>43465</v>
          </cell>
        </row>
        <row r="4987">
          <cell r="A4987" t="str">
            <v>LAVAMANOS AVANTI Colgar+Grif.8" PRISMA</v>
          </cell>
          <cell r="B4987">
            <v>2789</v>
          </cell>
          <cell r="C4987" t="str">
            <v>UNI</v>
          </cell>
          <cell r="D4987">
            <v>119838</v>
          </cell>
          <cell r="E4987" t="str">
            <v>07388col+471</v>
          </cell>
          <cell r="F4987">
            <v>43343</v>
          </cell>
          <cell r="G4987">
            <v>114131</v>
          </cell>
          <cell r="H4987">
            <v>1.05</v>
          </cell>
          <cell r="I4987">
            <v>43465</v>
          </cell>
        </row>
        <row r="4988">
          <cell r="A4988" t="str">
            <v>LAVAMANOS AVANTI Pedestal CRNA</v>
          </cell>
          <cell r="B4988">
            <v>951</v>
          </cell>
          <cell r="C4988" t="str">
            <v>UNI</v>
          </cell>
          <cell r="D4988">
            <v>114814</v>
          </cell>
          <cell r="E4988">
            <v>4229</v>
          </cell>
          <cell r="F4988">
            <v>40134</v>
          </cell>
          <cell r="G4988">
            <v>82600</v>
          </cell>
          <cell r="H4988">
            <v>1.39</v>
          </cell>
          <cell r="I4988">
            <v>43465</v>
          </cell>
        </row>
        <row r="4989">
          <cell r="A4989" t="str">
            <v>LAVAMANOS AVANTI Pedestal CRNA</v>
          </cell>
          <cell r="B4989">
            <v>958</v>
          </cell>
          <cell r="C4989" t="str">
            <v>UNI</v>
          </cell>
          <cell r="D4989">
            <v>108003</v>
          </cell>
          <cell r="E4989">
            <v>4229</v>
          </cell>
          <cell r="F4989">
            <v>40134</v>
          </cell>
          <cell r="G4989">
            <v>77700</v>
          </cell>
          <cell r="H4989">
            <v>1.39</v>
          </cell>
          <cell r="I4989">
            <v>43465</v>
          </cell>
        </row>
        <row r="4990">
          <cell r="A4990" t="str">
            <v>LAVAMANOS AVANTI Sbrp+Grif.PRISMA CRNA</v>
          </cell>
          <cell r="B4990">
            <v>2800</v>
          </cell>
          <cell r="C4990" t="str">
            <v>UNI</v>
          </cell>
          <cell r="D4990">
            <v>265892</v>
          </cell>
          <cell r="E4990" t="str">
            <v>07348blc+474</v>
          </cell>
          <cell r="F4990">
            <v>40134</v>
          </cell>
          <cell r="G4990">
            <v>191289</v>
          </cell>
          <cell r="H4990">
            <v>1.39</v>
          </cell>
          <cell r="I4990">
            <v>43465</v>
          </cell>
        </row>
        <row r="4991">
          <cell r="A4991" t="str">
            <v>LAVAMANOS BLANCO COLGAR+Griferia</v>
          </cell>
          <cell r="B4991">
            <v>2794</v>
          </cell>
          <cell r="C4991" t="str">
            <v>UNI</v>
          </cell>
          <cell r="D4991">
            <v>73028</v>
          </cell>
          <cell r="E4991" t="str">
            <v>732blc+50110</v>
          </cell>
          <cell r="F4991">
            <v>43167</v>
          </cell>
          <cell r="G4991">
            <v>69550</v>
          </cell>
          <cell r="H4991">
            <v>1.05</v>
          </cell>
          <cell r="I4991">
            <v>43465</v>
          </cell>
        </row>
        <row r="4992">
          <cell r="A4992" t="str">
            <v>LAVAMANOS CANCILLER BLANCO</v>
          </cell>
          <cell r="B4992">
            <v>77</v>
          </cell>
          <cell r="C4992" t="str">
            <v>UNI</v>
          </cell>
          <cell r="D4992">
            <v>67776</v>
          </cell>
          <cell r="E4992">
            <v>5037</v>
          </cell>
          <cell r="F4992">
            <v>40126</v>
          </cell>
          <cell r="G4992">
            <v>48760</v>
          </cell>
          <cell r="H4992">
            <v>1.39</v>
          </cell>
          <cell r="I4992">
            <v>43465</v>
          </cell>
        </row>
        <row r="4993">
          <cell r="A4993" t="str">
            <v>LAVAMANOS COLGAR INSTITUC.</v>
          </cell>
          <cell r="B4993">
            <v>103373</v>
          </cell>
          <cell r="C4993" t="str">
            <v>UNI</v>
          </cell>
          <cell r="D4993">
            <v>390885</v>
          </cell>
          <cell r="E4993">
            <v>0</v>
          </cell>
          <cell r="F4993">
            <v>42605</v>
          </cell>
          <cell r="G4993">
            <v>339900</v>
          </cell>
          <cell r="H4993">
            <v>1.1499999999999999</v>
          </cell>
          <cell r="I4993">
            <v>43465</v>
          </cell>
        </row>
        <row r="4994">
          <cell r="A4994" t="str">
            <v>LAVAMANOS DE COLGAR AQUAJET CORONA</v>
          </cell>
          <cell r="B4994">
            <v>104814</v>
          </cell>
          <cell r="C4994" t="str">
            <v>UNI</v>
          </cell>
          <cell r="D4994">
            <v>376320</v>
          </cell>
          <cell r="E4994">
            <v>0</v>
          </cell>
          <cell r="F4994">
            <v>43273</v>
          </cell>
          <cell r="G4994">
            <v>358400</v>
          </cell>
          <cell r="H4994">
            <v>1.05</v>
          </cell>
          <cell r="I4994">
            <v>43465</v>
          </cell>
        </row>
        <row r="4995">
          <cell r="A4995" t="str">
            <v>LAVAMANOS ELITE Peds CRNA</v>
          </cell>
          <cell r="B4995">
            <v>3502</v>
          </cell>
          <cell r="C4995" t="str">
            <v>UNI</v>
          </cell>
          <cell r="D4995">
            <v>342784</v>
          </cell>
          <cell r="E4995">
            <v>7179</v>
          </cell>
          <cell r="F4995">
            <v>40130</v>
          </cell>
          <cell r="G4995">
            <v>246607</v>
          </cell>
          <cell r="H4995">
            <v>1.39</v>
          </cell>
          <cell r="I4995">
            <v>43465</v>
          </cell>
        </row>
        <row r="4996">
          <cell r="A4996" t="str">
            <v>LAVAMANOS ELITE Peds CRNA</v>
          </cell>
          <cell r="B4996">
            <v>3503</v>
          </cell>
          <cell r="C4996" t="str">
            <v>UNI</v>
          </cell>
          <cell r="D4996">
            <v>374010</v>
          </cell>
          <cell r="E4996">
            <v>7179</v>
          </cell>
          <cell r="F4996">
            <v>40130</v>
          </cell>
          <cell r="G4996">
            <v>269072</v>
          </cell>
          <cell r="H4996">
            <v>1.39</v>
          </cell>
          <cell r="I4996">
            <v>43465</v>
          </cell>
        </row>
        <row r="4997">
          <cell r="A4997" t="str">
            <v>LAVAMANOS ELITE Sbrp CRNA</v>
          </cell>
          <cell r="B4997">
            <v>3504</v>
          </cell>
          <cell r="C4997" t="str">
            <v>UNI</v>
          </cell>
          <cell r="D4997">
            <v>267713</v>
          </cell>
          <cell r="E4997">
            <v>7279</v>
          </cell>
          <cell r="F4997">
            <v>40134</v>
          </cell>
          <cell r="G4997">
            <v>192599</v>
          </cell>
          <cell r="H4997">
            <v>1.39</v>
          </cell>
          <cell r="I4997">
            <v>43465</v>
          </cell>
        </row>
        <row r="4998">
          <cell r="A4998" t="str">
            <v>LAVAMANOS ELITE Sbrp CRNA</v>
          </cell>
          <cell r="B4998">
            <v>3505</v>
          </cell>
          <cell r="C4998" t="str">
            <v>UNI</v>
          </cell>
          <cell r="D4998">
            <v>267714</v>
          </cell>
          <cell r="E4998">
            <v>7279</v>
          </cell>
          <cell r="F4998">
            <v>40134</v>
          </cell>
          <cell r="G4998">
            <v>192600</v>
          </cell>
          <cell r="H4998">
            <v>1.39</v>
          </cell>
          <cell r="I4998">
            <v>43465</v>
          </cell>
        </row>
        <row r="4999">
          <cell r="A4999" t="str">
            <v>LAVAMANOS EN ACERO INOX. CAL.18 TIPO</v>
          </cell>
          <cell r="B4999">
            <v>103625</v>
          </cell>
          <cell r="C4999" t="str">
            <v>UNI</v>
          </cell>
          <cell r="D4999">
            <v>1876510</v>
          </cell>
          <cell r="E4999">
            <v>0</v>
          </cell>
          <cell r="F4999">
            <v>40518</v>
          </cell>
          <cell r="G4999">
            <v>1369715</v>
          </cell>
          <cell r="H4999">
            <v>1.37</v>
          </cell>
          <cell r="I4999">
            <v>43465</v>
          </cell>
        </row>
        <row r="5000">
          <cell r="A5000" t="str">
            <v>LAVAMANOS ESFERICO 0.32m ACERO INOX.</v>
          </cell>
          <cell r="B5000">
            <v>103984</v>
          </cell>
          <cell r="C5000" t="str">
            <v>UNI</v>
          </cell>
          <cell r="D5000">
            <v>147945</v>
          </cell>
          <cell r="E5000">
            <v>0</v>
          </cell>
          <cell r="F5000">
            <v>41554</v>
          </cell>
          <cell r="G5000">
            <v>116492</v>
          </cell>
          <cell r="H5000">
            <v>1.27</v>
          </cell>
          <cell r="I5000">
            <v>43465</v>
          </cell>
        </row>
        <row r="5001">
          <cell r="A5001" t="str">
            <v>LAVAMANOS ESFERICO 0.42m ACERO INOX.</v>
          </cell>
          <cell r="B5001">
            <v>103985</v>
          </cell>
          <cell r="C5001" t="str">
            <v>UNI</v>
          </cell>
          <cell r="D5001">
            <v>146637</v>
          </cell>
          <cell r="E5001">
            <v>0</v>
          </cell>
          <cell r="F5001">
            <v>41059</v>
          </cell>
          <cell r="G5001">
            <v>112798</v>
          </cell>
          <cell r="H5001">
            <v>1.3</v>
          </cell>
          <cell r="I5001">
            <v>43465</v>
          </cell>
        </row>
        <row r="5002">
          <cell r="A5002" t="str">
            <v>LAVAMANOS MARACAY VEGAS PETITE</v>
          </cell>
          <cell r="B5002">
            <v>9400</v>
          </cell>
          <cell r="C5002" t="str">
            <v>UNI</v>
          </cell>
          <cell r="D5002">
            <v>244640</v>
          </cell>
          <cell r="E5002">
            <v>0</v>
          </cell>
          <cell r="F5002">
            <v>40126</v>
          </cell>
          <cell r="G5002">
            <v>176000</v>
          </cell>
          <cell r="H5002">
            <v>1.39</v>
          </cell>
          <cell r="I5002">
            <v>43465</v>
          </cell>
        </row>
        <row r="5003">
          <cell r="A5003" t="str">
            <v>LAVAMANOS MARSELLA 4-8" Peds CRNA</v>
          </cell>
          <cell r="B5003">
            <v>589</v>
          </cell>
          <cell r="C5003" t="str">
            <v>UNI</v>
          </cell>
          <cell r="D5003">
            <v>115830</v>
          </cell>
          <cell r="E5003">
            <v>1301</v>
          </cell>
          <cell r="F5003">
            <v>41166</v>
          </cell>
          <cell r="G5003">
            <v>89100</v>
          </cell>
          <cell r="H5003">
            <v>1.3</v>
          </cell>
          <cell r="I5003">
            <v>43465</v>
          </cell>
        </row>
        <row r="5004">
          <cell r="A5004" t="str">
            <v>LAVAMANOS MARSELLA color CORONA</v>
          </cell>
          <cell r="B5004">
            <v>591</v>
          </cell>
          <cell r="C5004" t="str">
            <v>UNI</v>
          </cell>
          <cell r="D5004">
            <v>129465</v>
          </cell>
          <cell r="E5004" t="str">
            <v>01304-8</v>
          </cell>
          <cell r="F5004">
            <v>40407</v>
          </cell>
          <cell r="G5004">
            <v>94500</v>
          </cell>
          <cell r="H5004">
            <v>1.37</v>
          </cell>
          <cell r="I5004">
            <v>43465</v>
          </cell>
        </row>
        <row r="5005">
          <cell r="A5005" t="str">
            <v>LAVAMANOS MARSELLA SOBREPONER</v>
          </cell>
          <cell r="B5005">
            <v>2783</v>
          </cell>
          <cell r="C5005" t="str">
            <v>UNI</v>
          </cell>
          <cell r="D5005">
            <v>122430</v>
          </cell>
          <cell r="E5005">
            <v>1301</v>
          </cell>
          <cell r="F5005">
            <v>43209</v>
          </cell>
          <cell r="G5005">
            <v>116600</v>
          </cell>
          <cell r="H5005">
            <v>1.05</v>
          </cell>
          <cell r="I5005">
            <v>43465</v>
          </cell>
        </row>
        <row r="5006">
          <cell r="A5006" t="str">
            <v>LAVAMANOS MAXIMO 4-8" Sbrp CRNA</v>
          </cell>
          <cell r="B5006">
            <v>588</v>
          </cell>
          <cell r="C5006" t="str">
            <v>UNI</v>
          </cell>
          <cell r="D5006">
            <v>141932</v>
          </cell>
          <cell r="E5006" t="str">
            <v>734 blanco</v>
          </cell>
          <cell r="F5006">
            <v>40407</v>
          </cell>
          <cell r="G5006">
            <v>103600</v>
          </cell>
          <cell r="H5006">
            <v>1.37</v>
          </cell>
          <cell r="I5006">
            <v>43465</v>
          </cell>
        </row>
        <row r="5007">
          <cell r="A5007" t="str">
            <v>LAVAMANOS MAXIMO 4-8" Sbrp CRNA</v>
          </cell>
          <cell r="B5007">
            <v>2781</v>
          </cell>
          <cell r="C5007" t="str">
            <v>UNI</v>
          </cell>
          <cell r="D5007">
            <v>141932</v>
          </cell>
          <cell r="E5007" t="str">
            <v>734 color</v>
          </cell>
          <cell r="F5007">
            <v>40407</v>
          </cell>
          <cell r="G5007">
            <v>103600</v>
          </cell>
          <cell r="H5007">
            <v>1.37</v>
          </cell>
          <cell r="I5007">
            <v>43465</v>
          </cell>
        </row>
        <row r="5008">
          <cell r="A5008" t="str">
            <v>LAVAMANOS MAXIMO Sbrp+Grif.Monocontrol</v>
          </cell>
          <cell r="B5008">
            <v>2782</v>
          </cell>
          <cell r="C5008" t="str">
            <v>UNI</v>
          </cell>
          <cell r="D5008">
            <v>141932</v>
          </cell>
          <cell r="E5008" t="str">
            <v>734 color</v>
          </cell>
          <cell r="F5008">
            <v>40407</v>
          </cell>
          <cell r="G5008">
            <v>103600</v>
          </cell>
          <cell r="H5008">
            <v>1.37</v>
          </cell>
          <cell r="I5008">
            <v>43465</v>
          </cell>
        </row>
        <row r="5009">
          <cell r="A5009" t="str">
            <v>LAVAMANOS MAXIMO Sbrp+Grif.Monocontrol</v>
          </cell>
          <cell r="B5009">
            <v>2786</v>
          </cell>
          <cell r="C5009" t="str">
            <v>UNI</v>
          </cell>
          <cell r="D5009">
            <v>141932</v>
          </cell>
          <cell r="E5009" t="str">
            <v>734 BLANCO</v>
          </cell>
          <cell r="F5009">
            <v>40407</v>
          </cell>
          <cell r="G5009">
            <v>103600</v>
          </cell>
          <cell r="H5009">
            <v>1.37</v>
          </cell>
          <cell r="I5009">
            <v>43465</v>
          </cell>
        </row>
        <row r="5010">
          <cell r="A5010" t="str">
            <v>LAVAMANOS MAZARA Peds CRNA</v>
          </cell>
          <cell r="B5010">
            <v>585</v>
          </cell>
          <cell r="C5010" t="str">
            <v>UNI</v>
          </cell>
          <cell r="D5010">
            <v>340308</v>
          </cell>
          <cell r="E5010" t="str">
            <v>42040 bl</v>
          </cell>
          <cell r="F5010">
            <v>40408</v>
          </cell>
          <cell r="G5010">
            <v>248400</v>
          </cell>
          <cell r="H5010">
            <v>1.37</v>
          </cell>
          <cell r="I5010">
            <v>43465</v>
          </cell>
        </row>
        <row r="5011">
          <cell r="A5011" t="str">
            <v>LAVAMANOS MILANO Colgar</v>
          </cell>
          <cell r="B5011">
            <v>101821</v>
          </cell>
          <cell r="C5011" t="str">
            <v>UNI</v>
          </cell>
          <cell r="D5011">
            <v>55965</v>
          </cell>
          <cell r="E5011">
            <v>7339</v>
          </cell>
          <cell r="F5011">
            <v>43222</v>
          </cell>
          <cell r="G5011">
            <v>53300</v>
          </cell>
          <cell r="H5011">
            <v>1.05</v>
          </cell>
          <cell r="I5011">
            <v>43465</v>
          </cell>
        </row>
        <row r="5012">
          <cell r="A5012" t="str">
            <v>LAVAMANOS MILANO ENSO PEDESTAL</v>
          </cell>
          <cell r="B5012">
            <v>106397</v>
          </cell>
          <cell r="C5012" t="str">
            <v>UNI</v>
          </cell>
          <cell r="D5012">
            <v>391201</v>
          </cell>
          <cell r="E5012">
            <v>0</v>
          </cell>
          <cell r="F5012">
            <v>42877</v>
          </cell>
          <cell r="G5012">
            <v>358900</v>
          </cell>
          <cell r="H5012">
            <v>1.0900000000000001</v>
          </cell>
          <cell r="I5012">
            <v>43465</v>
          </cell>
        </row>
        <row r="5013">
          <cell r="A5013" t="str">
            <v>LAVAMANOS NOVARA CRNA **</v>
          </cell>
          <cell r="B5013">
            <v>103098</v>
          </cell>
          <cell r="C5013" t="str">
            <v>UNI</v>
          </cell>
          <cell r="D5013">
            <v>183885</v>
          </cell>
          <cell r="E5013">
            <v>0</v>
          </cell>
          <cell r="F5013">
            <v>42605</v>
          </cell>
          <cell r="G5013">
            <v>159900</v>
          </cell>
          <cell r="H5013">
            <v>1.1499999999999999</v>
          </cell>
          <cell r="I5013">
            <v>43465</v>
          </cell>
        </row>
        <row r="5014">
          <cell r="A5014" t="str">
            <v>LAVAMANOS PEDEST.VERONA Color</v>
          </cell>
          <cell r="B5014">
            <v>9449</v>
          </cell>
          <cell r="C5014" t="str">
            <v>UNI</v>
          </cell>
          <cell r="D5014">
            <v>95078</v>
          </cell>
          <cell r="E5014">
            <v>5210</v>
          </cell>
          <cell r="F5014">
            <v>40407</v>
          </cell>
          <cell r="G5014">
            <v>69400</v>
          </cell>
          <cell r="H5014">
            <v>1.37</v>
          </cell>
          <cell r="I5014">
            <v>43465</v>
          </cell>
        </row>
        <row r="5015">
          <cell r="A5015" t="str">
            <v>LAVAMANOS PEDEST.VERONA CORONA</v>
          </cell>
          <cell r="B5015">
            <v>577</v>
          </cell>
          <cell r="C5015" t="str">
            <v>UNI</v>
          </cell>
          <cell r="D5015">
            <v>95078</v>
          </cell>
          <cell r="E5015">
            <v>5210</v>
          </cell>
          <cell r="F5015">
            <v>40407</v>
          </cell>
          <cell r="G5015">
            <v>69400</v>
          </cell>
          <cell r="H5015">
            <v>1.37</v>
          </cell>
          <cell r="I5015">
            <v>43465</v>
          </cell>
        </row>
        <row r="5016">
          <cell r="A5016" t="str">
            <v>LAVAMANOS PRESTIGIO CRNA</v>
          </cell>
          <cell r="B5016">
            <v>2696</v>
          </cell>
          <cell r="C5016" t="str">
            <v>UNI</v>
          </cell>
          <cell r="D5016">
            <v>392368</v>
          </cell>
          <cell r="E5016">
            <v>7169</v>
          </cell>
          <cell r="F5016">
            <v>40407</v>
          </cell>
          <cell r="G5016">
            <v>286400</v>
          </cell>
          <cell r="H5016">
            <v>1.37</v>
          </cell>
          <cell r="I5016">
            <v>43465</v>
          </cell>
        </row>
        <row r="5017">
          <cell r="A5017" t="str">
            <v>LAVAMANOS PRESTIGIO Incr+Grif.FENIX CRNA</v>
          </cell>
          <cell r="B5017">
            <v>2704</v>
          </cell>
          <cell r="C5017" t="str">
            <v>UNI</v>
          </cell>
          <cell r="D5017">
            <v>575460</v>
          </cell>
          <cell r="E5017">
            <v>737</v>
          </cell>
          <cell r="F5017">
            <v>40026</v>
          </cell>
          <cell r="G5017">
            <v>414000</v>
          </cell>
          <cell r="H5017">
            <v>1.39</v>
          </cell>
          <cell r="I5017">
            <v>43465</v>
          </cell>
        </row>
        <row r="5018">
          <cell r="A5018" t="str">
            <v>LAVAMANOS PRESTIGIO Incr+Grif.GAVIOTA</v>
          </cell>
          <cell r="B5018">
            <v>2703</v>
          </cell>
          <cell r="C5018" t="str">
            <v>UNI</v>
          </cell>
          <cell r="D5018">
            <v>788464</v>
          </cell>
          <cell r="E5018">
            <v>737</v>
          </cell>
          <cell r="F5018">
            <v>40134</v>
          </cell>
          <cell r="G5018">
            <v>567240</v>
          </cell>
          <cell r="H5018">
            <v>1.39</v>
          </cell>
          <cell r="I5018">
            <v>43465</v>
          </cell>
        </row>
        <row r="5019">
          <cell r="A5019" t="str">
            <v>LAVAMANOS PRESTIGIO Peds 8" CRNA</v>
          </cell>
          <cell r="B5019">
            <v>2694</v>
          </cell>
          <cell r="C5019" t="str">
            <v>UNI</v>
          </cell>
          <cell r="D5019">
            <v>424994</v>
          </cell>
          <cell r="E5019" t="str">
            <v>71690 color</v>
          </cell>
          <cell r="F5019">
            <v>40134</v>
          </cell>
          <cell r="G5019">
            <v>305751</v>
          </cell>
          <cell r="H5019">
            <v>1.39</v>
          </cell>
          <cell r="I5019">
            <v>43465</v>
          </cell>
        </row>
        <row r="5020">
          <cell r="A5020" t="str">
            <v>LAVAMANOS PRESTIGIO Peds+Grif.FENIX</v>
          </cell>
          <cell r="B5020">
            <v>2700</v>
          </cell>
          <cell r="C5020" t="str">
            <v>UNI</v>
          </cell>
          <cell r="D5020">
            <v>407270</v>
          </cell>
          <cell r="E5020" t="str">
            <v>70680 color</v>
          </cell>
          <cell r="F5020">
            <v>40134</v>
          </cell>
          <cell r="G5020">
            <v>293000</v>
          </cell>
          <cell r="H5020">
            <v>1.39</v>
          </cell>
          <cell r="I5020">
            <v>43465</v>
          </cell>
        </row>
        <row r="5021">
          <cell r="A5021" t="str">
            <v>LAVAMANOS PRESTIGIO Peds+Grif.GAVIOTA</v>
          </cell>
          <cell r="B5021">
            <v>2699</v>
          </cell>
          <cell r="C5021" t="str">
            <v>UNI</v>
          </cell>
          <cell r="D5021">
            <v>1091595</v>
          </cell>
          <cell r="E5021" t="str">
            <v>70680 color</v>
          </cell>
          <cell r="F5021">
            <v>40134</v>
          </cell>
          <cell r="G5021">
            <v>785320</v>
          </cell>
          <cell r="H5021">
            <v>1.39</v>
          </cell>
          <cell r="I5021">
            <v>43465</v>
          </cell>
        </row>
        <row r="5022">
          <cell r="A5022" t="str">
            <v>LAVAMANOS PRESTIGIO Sbrp 8" CRNA</v>
          </cell>
          <cell r="B5022">
            <v>2695</v>
          </cell>
          <cell r="C5022" t="str">
            <v>UNI</v>
          </cell>
          <cell r="D5022">
            <v>392368</v>
          </cell>
          <cell r="E5022">
            <v>7269</v>
          </cell>
          <cell r="F5022">
            <v>40407</v>
          </cell>
          <cell r="G5022">
            <v>286400</v>
          </cell>
          <cell r="H5022">
            <v>1.37</v>
          </cell>
          <cell r="I5022">
            <v>43465</v>
          </cell>
        </row>
        <row r="5023">
          <cell r="A5023" t="str">
            <v>LAVAMANOS PRESTIGIO Sbrp+Grif.ATHEN</v>
          </cell>
          <cell r="B5023">
            <v>2701</v>
          </cell>
          <cell r="C5023" t="str">
            <v>UNI</v>
          </cell>
          <cell r="D5023">
            <v>943254</v>
          </cell>
          <cell r="E5023" t="str">
            <v>726 color Bl</v>
          </cell>
          <cell r="F5023">
            <v>40134</v>
          </cell>
          <cell r="G5023">
            <v>678600</v>
          </cell>
          <cell r="H5023">
            <v>1.39</v>
          </cell>
          <cell r="I5023">
            <v>43465</v>
          </cell>
        </row>
        <row r="5024">
          <cell r="A5024" t="str">
            <v>LAVAMANOS PRESTIGIO Sbrp+Grif.SFERA</v>
          </cell>
          <cell r="B5024">
            <v>2702</v>
          </cell>
          <cell r="C5024" t="str">
            <v>UNI</v>
          </cell>
          <cell r="D5024">
            <v>477582</v>
          </cell>
          <cell r="E5024" t="str">
            <v>726Color Bl</v>
          </cell>
          <cell r="F5024">
            <v>40407</v>
          </cell>
          <cell r="G5024">
            <v>348600</v>
          </cell>
          <cell r="H5024">
            <v>1.37</v>
          </cell>
          <cell r="I5024">
            <v>43465</v>
          </cell>
        </row>
        <row r="5025">
          <cell r="A5025" t="str">
            <v>LAVAMANOS RIVIERA BLANCO</v>
          </cell>
          <cell r="B5025">
            <v>1726</v>
          </cell>
          <cell r="C5025" t="str">
            <v>UNI</v>
          </cell>
          <cell r="D5025">
            <v>199198</v>
          </cell>
          <cell r="E5025">
            <v>5070</v>
          </cell>
          <cell r="F5025">
            <v>40407</v>
          </cell>
          <cell r="G5025">
            <v>145400</v>
          </cell>
          <cell r="H5025">
            <v>1.37</v>
          </cell>
          <cell r="I5025">
            <v>43465</v>
          </cell>
        </row>
        <row r="5026">
          <cell r="A5026" t="str">
            <v>LAVAMANOS RIVIERA PASTEL</v>
          </cell>
          <cell r="B5026">
            <v>9401</v>
          </cell>
          <cell r="C5026" t="str">
            <v>UNI</v>
          </cell>
          <cell r="D5026">
            <v>199198</v>
          </cell>
          <cell r="E5026">
            <v>0</v>
          </cell>
          <cell r="F5026">
            <v>40407</v>
          </cell>
          <cell r="G5026">
            <v>145400</v>
          </cell>
          <cell r="H5026">
            <v>1.37</v>
          </cell>
          <cell r="I5026">
            <v>43465</v>
          </cell>
        </row>
        <row r="5027">
          <cell r="A5027" t="str">
            <v>LAVAMANOS RIVIERA PREMIUM</v>
          </cell>
          <cell r="B5027">
            <v>74</v>
          </cell>
          <cell r="C5027" t="str">
            <v>UNI</v>
          </cell>
          <cell r="D5027">
            <v>50457</v>
          </cell>
          <cell r="E5027" t="str">
            <v>5046/5070</v>
          </cell>
          <cell r="F5027">
            <v>40126</v>
          </cell>
          <cell r="G5027">
            <v>36300</v>
          </cell>
          <cell r="H5027">
            <v>1.39</v>
          </cell>
          <cell r="I5027">
            <v>43465</v>
          </cell>
        </row>
        <row r="5028">
          <cell r="A5028" t="str">
            <v>LAVAMANOS SELECTA Incr CRNA</v>
          </cell>
          <cell r="B5028">
            <v>3498</v>
          </cell>
          <cell r="C5028" t="str">
            <v>UNI</v>
          </cell>
          <cell r="D5028">
            <v>145950</v>
          </cell>
          <cell r="E5028" t="str">
            <v>07370blanco</v>
          </cell>
          <cell r="F5028">
            <v>40134</v>
          </cell>
          <cell r="G5028">
            <v>105000</v>
          </cell>
          <cell r="H5028">
            <v>1.39</v>
          </cell>
          <cell r="I5028">
            <v>43465</v>
          </cell>
        </row>
        <row r="5029">
          <cell r="A5029" t="str">
            <v>LAVAMANOS SELECTA Incr CRNA</v>
          </cell>
          <cell r="B5029">
            <v>3499</v>
          </cell>
          <cell r="C5029" t="str">
            <v>UNI</v>
          </cell>
          <cell r="D5029">
            <v>155680</v>
          </cell>
          <cell r="E5029" t="str">
            <v>07370color</v>
          </cell>
          <cell r="F5029">
            <v>40134</v>
          </cell>
          <cell r="G5029">
            <v>112000</v>
          </cell>
          <cell r="H5029">
            <v>1.39</v>
          </cell>
          <cell r="I5029">
            <v>43465</v>
          </cell>
        </row>
        <row r="5030">
          <cell r="A5030" t="str">
            <v>LAVAMANOS SELECTA Peds CRNA</v>
          </cell>
          <cell r="B5030">
            <v>3494</v>
          </cell>
          <cell r="C5030" t="str">
            <v>UNI</v>
          </cell>
          <cell r="D5030">
            <v>489280</v>
          </cell>
          <cell r="E5030" t="str">
            <v>71880blanco</v>
          </cell>
          <cell r="F5030">
            <v>40134</v>
          </cell>
          <cell r="G5030">
            <v>352000</v>
          </cell>
          <cell r="H5030">
            <v>1.39</v>
          </cell>
          <cell r="I5030">
            <v>43465</v>
          </cell>
        </row>
        <row r="5031">
          <cell r="A5031" t="str">
            <v>LAVAMANOS SELECTA Sbrp CRNA</v>
          </cell>
          <cell r="B5031">
            <v>3496</v>
          </cell>
          <cell r="C5031" t="str">
            <v>UNI</v>
          </cell>
          <cell r="D5031">
            <v>379556</v>
          </cell>
          <cell r="E5031" t="str">
            <v>07269blanco</v>
          </cell>
          <cell r="F5031">
            <v>40134</v>
          </cell>
          <cell r="G5031">
            <v>273062</v>
          </cell>
          <cell r="H5031">
            <v>1.39</v>
          </cell>
          <cell r="I5031">
            <v>43465</v>
          </cell>
        </row>
        <row r="5032">
          <cell r="A5032" t="str">
            <v>LAVAMANOS SELECTA Sbrp CRNA</v>
          </cell>
          <cell r="B5032">
            <v>3497</v>
          </cell>
          <cell r="C5032" t="str">
            <v>UNI</v>
          </cell>
          <cell r="D5032">
            <v>405110</v>
          </cell>
          <cell r="E5032" t="str">
            <v>07269color</v>
          </cell>
          <cell r="F5032">
            <v>40134</v>
          </cell>
          <cell r="G5032">
            <v>291446</v>
          </cell>
          <cell r="H5032">
            <v>1.39</v>
          </cell>
          <cell r="I5032">
            <v>43465</v>
          </cell>
        </row>
        <row r="5033">
          <cell r="A5033" t="str">
            <v>LAVAMANOS SIENA BLANCO</v>
          </cell>
          <cell r="B5033">
            <v>76</v>
          </cell>
          <cell r="C5033" t="str">
            <v>UNI</v>
          </cell>
          <cell r="D5033">
            <v>83433</v>
          </cell>
          <cell r="E5033" t="str">
            <v>5091/5090</v>
          </cell>
          <cell r="F5033">
            <v>40407</v>
          </cell>
          <cell r="G5033">
            <v>60900</v>
          </cell>
          <cell r="H5033">
            <v>1.37</v>
          </cell>
          <cell r="I5033">
            <v>43465</v>
          </cell>
        </row>
        <row r="5034">
          <cell r="A5034" t="str">
            <v>LAVAMANOS SIENA PASTEL</v>
          </cell>
          <cell r="B5034">
            <v>9402</v>
          </cell>
          <cell r="C5034" t="str">
            <v>UNI</v>
          </cell>
          <cell r="D5034">
            <v>83433</v>
          </cell>
          <cell r="E5034">
            <v>0</v>
          </cell>
          <cell r="F5034">
            <v>40407</v>
          </cell>
          <cell r="G5034">
            <v>60900</v>
          </cell>
          <cell r="H5034">
            <v>1.37</v>
          </cell>
          <cell r="I5034">
            <v>43465</v>
          </cell>
        </row>
        <row r="5035">
          <cell r="A5035" t="str">
            <v>LAVAMANOS SIENA PREMIUM</v>
          </cell>
          <cell r="B5035">
            <v>75</v>
          </cell>
          <cell r="C5035" t="str">
            <v>UNI</v>
          </cell>
          <cell r="D5035">
            <v>83433</v>
          </cell>
          <cell r="E5035" t="str">
            <v>5091/5090</v>
          </cell>
          <cell r="F5035">
            <v>40407</v>
          </cell>
          <cell r="G5035">
            <v>60900</v>
          </cell>
          <cell r="H5035">
            <v>1.37</v>
          </cell>
          <cell r="I5035">
            <v>43465</v>
          </cell>
        </row>
        <row r="5036">
          <cell r="A5036" t="str">
            <v>LAVAMANOS SOBREPONER ENNA CORONA</v>
          </cell>
          <cell r="B5036">
            <v>104809</v>
          </cell>
          <cell r="C5036" t="str">
            <v>UNI</v>
          </cell>
          <cell r="D5036">
            <v>132730</v>
          </cell>
          <cell r="E5036">
            <v>7279</v>
          </cell>
          <cell r="F5036">
            <v>41208</v>
          </cell>
          <cell r="G5036">
            <v>102100</v>
          </cell>
          <cell r="H5036">
            <v>1.3</v>
          </cell>
          <cell r="I5036">
            <v>43465</v>
          </cell>
        </row>
        <row r="5037">
          <cell r="A5037" t="str">
            <v>LAVAMANOS STILO 4-8" Peds CRNA</v>
          </cell>
          <cell r="B5037">
            <v>587</v>
          </cell>
          <cell r="C5037" t="str">
            <v>UNI</v>
          </cell>
          <cell r="D5037">
            <v>236736</v>
          </cell>
          <cell r="E5037">
            <v>7451</v>
          </cell>
          <cell r="F5037">
            <v>40407</v>
          </cell>
          <cell r="G5037">
            <v>172800</v>
          </cell>
          <cell r="H5037">
            <v>1.37</v>
          </cell>
          <cell r="I5037">
            <v>43465</v>
          </cell>
        </row>
        <row r="5038">
          <cell r="A5038" t="str">
            <v>LAVAMANOS STILO 4-8" Sbrp CRNA</v>
          </cell>
          <cell r="B5038">
            <v>586</v>
          </cell>
          <cell r="C5038" t="str">
            <v>UNI</v>
          </cell>
          <cell r="D5038">
            <v>236736</v>
          </cell>
          <cell r="E5038">
            <v>7451</v>
          </cell>
          <cell r="F5038">
            <v>40407</v>
          </cell>
          <cell r="G5038">
            <v>172800</v>
          </cell>
          <cell r="H5038">
            <v>1.37</v>
          </cell>
          <cell r="I5038">
            <v>43465</v>
          </cell>
        </row>
        <row r="5039">
          <cell r="A5039" t="str">
            <v>LAVAMANOS STILO Peds+Grif.Mctrl CRNA</v>
          </cell>
          <cell r="B5039">
            <v>2705</v>
          </cell>
          <cell r="C5039" t="str">
            <v>UNI</v>
          </cell>
          <cell r="D5039">
            <v>236736</v>
          </cell>
          <cell r="E5039" t="str">
            <v>715col+90510</v>
          </cell>
          <cell r="F5039">
            <v>40407</v>
          </cell>
          <cell r="G5039">
            <v>172800</v>
          </cell>
          <cell r="H5039">
            <v>1.37</v>
          </cell>
          <cell r="I5039">
            <v>43465</v>
          </cell>
        </row>
        <row r="5040">
          <cell r="A5040" t="str">
            <v>LAVAMANOS STILO Sbrp+Grif.Sfera CRNA</v>
          </cell>
          <cell r="B5040">
            <v>2706</v>
          </cell>
          <cell r="C5040" t="str">
            <v>UNI</v>
          </cell>
          <cell r="D5040">
            <v>236736</v>
          </cell>
          <cell r="E5040" t="str">
            <v>725Color Azu</v>
          </cell>
          <cell r="F5040">
            <v>40407</v>
          </cell>
          <cell r="G5040">
            <v>172800</v>
          </cell>
          <cell r="H5040">
            <v>1.37</v>
          </cell>
          <cell r="I5040">
            <v>43465</v>
          </cell>
        </row>
        <row r="5041">
          <cell r="A5041" t="str">
            <v>LAVAMANOS TIFANY Peds+Grif.MctrlCRNA</v>
          </cell>
          <cell r="B5041">
            <v>2785</v>
          </cell>
          <cell r="C5041" t="str">
            <v>UNI</v>
          </cell>
          <cell r="D5041">
            <v>320395</v>
          </cell>
          <cell r="E5041" t="str">
            <v>71480/44bla</v>
          </cell>
          <cell r="F5041">
            <v>40134</v>
          </cell>
          <cell r="G5041">
            <v>230500</v>
          </cell>
          <cell r="H5041">
            <v>1.39</v>
          </cell>
          <cell r="I5041">
            <v>43465</v>
          </cell>
        </row>
        <row r="5042">
          <cell r="A5042" t="str">
            <v>LAVAMANOS TIFANY Peds+Grif.Monocontrol</v>
          </cell>
          <cell r="B5042">
            <v>2784</v>
          </cell>
          <cell r="C5042" t="str">
            <v>UNI</v>
          </cell>
          <cell r="D5042">
            <v>330125</v>
          </cell>
          <cell r="E5042" t="str">
            <v>71480/40col</v>
          </cell>
          <cell r="F5042">
            <v>40134</v>
          </cell>
          <cell r="G5042">
            <v>237500</v>
          </cell>
          <cell r="H5042">
            <v>1.39</v>
          </cell>
          <cell r="I5042">
            <v>43465</v>
          </cell>
        </row>
        <row r="5043">
          <cell r="A5043" t="str">
            <v>LAVAMANOS VALENCIA Sbrp Blanco</v>
          </cell>
          <cell r="B5043">
            <v>100695</v>
          </cell>
          <cell r="C5043" t="str">
            <v>UNI</v>
          </cell>
          <cell r="D5043">
            <v>113719</v>
          </cell>
          <cell r="E5043" t="str">
            <v>07269blanco</v>
          </cell>
          <cell r="F5043">
            <v>43209</v>
          </cell>
          <cell r="G5043">
            <v>108304</v>
          </cell>
          <cell r="H5043">
            <v>1.05</v>
          </cell>
          <cell r="I5043">
            <v>43465</v>
          </cell>
        </row>
        <row r="5044">
          <cell r="A5044" t="str">
            <v>LAVAMANOS VARESE Sbrp ALFA</v>
          </cell>
          <cell r="B5044">
            <v>102320</v>
          </cell>
          <cell r="C5044" t="str">
            <v>UNI</v>
          </cell>
          <cell r="D5044">
            <v>189877</v>
          </cell>
          <cell r="E5044" t="str">
            <v>0430 color</v>
          </cell>
          <cell r="F5044">
            <v>40120</v>
          </cell>
          <cell r="G5044">
            <v>136602</v>
          </cell>
          <cell r="H5044">
            <v>1.39</v>
          </cell>
          <cell r="I5044">
            <v>43465</v>
          </cell>
        </row>
        <row r="5045">
          <cell r="A5045" t="str">
            <v>LAVAMANOS VERONA Colgar CRNA</v>
          </cell>
          <cell r="B5045">
            <v>2787</v>
          </cell>
          <cell r="C5045" t="str">
            <v>UNI</v>
          </cell>
          <cell r="D5045">
            <v>52805</v>
          </cell>
          <cell r="E5045">
            <v>1421</v>
          </cell>
          <cell r="F5045">
            <v>40408</v>
          </cell>
          <cell r="G5045">
            <v>38544</v>
          </cell>
          <cell r="H5045">
            <v>1.37</v>
          </cell>
          <cell r="I5045">
            <v>43465</v>
          </cell>
        </row>
        <row r="5046">
          <cell r="A5046" t="str">
            <v>LAVAMANOS VERONA Colgar CRNA</v>
          </cell>
          <cell r="B5046">
            <v>2788</v>
          </cell>
          <cell r="C5046" t="str">
            <v>UNI</v>
          </cell>
          <cell r="D5046">
            <v>52805</v>
          </cell>
          <cell r="E5046">
            <v>1421</v>
          </cell>
          <cell r="F5046">
            <v>40408</v>
          </cell>
          <cell r="G5046">
            <v>38544</v>
          </cell>
          <cell r="H5046">
            <v>1.37</v>
          </cell>
          <cell r="I5046">
            <v>43465</v>
          </cell>
        </row>
        <row r="5047">
          <cell r="A5047" t="str">
            <v>LAVAMANOS VERONA Peds CRNA</v>
          </cell>
          <cell r="B5047">
            <v>582</v>
          </cell>
          <cell r="C5047" t="str">
            <v>UNI</v>
          </cell>
          <cell r="D5047">
            <v>95078</v>
          </cell>
          <cell r="E5047">
            <v>5210</v>
          </cell>
          <cell r="F5047">
            <v>40408</v>
          </cell>
          <cell r="G5047">
            <v>69400</v>
          </cell>
          <cell r="H5047">
            <v>1.37</v>
          </cell>
          <cell r="I5047">
            <v>43465</v>
          </cell>
        </row>
        <row r="5048">
          <cell r="A5048" t="str">
            <v>LAVAMANOS VICTORIA BLANCO</v>
          </cell>
          <cell r="B5048">
            <v>2958</v>
          </cell>
          <cell r="C5048" t="str">
            <v>UNI</v>
          </cell>
          <cell r="D5048">
            <v>187799</v>
          </cell>
          <cell r="E5048" t="str">
            <v>150/9601</v>
          </cell>
          <cell r="F5048">
            <v>42209</v>
          </cell>
          <cell r="G5048">
            <v>153934</v>
          </cell>
          <cell r="H5048">
            <v>1.22</v>
          </cell>
          <cell r="I5048">
            <v>43465</v>
          </cell>
        </row>
        <row r="5049">
          <cell r="A5049" t="str">
            <v>LAVAMANOS VICTORIA PASTEL</v>
          </cell>
          <cell r="B5049">
            <v>9403</v>
          </cell>
          <cell r="C5049" t="str">
            <v>UNI</v>
          </cell>
          <cell r="D5049">
            <v>475253</v>
          </cell>
          <cell r="E5049">
            <v>0</v>
          </cell>
          <cell r="F5049">
            <v>40408</v>
          </cell>
          <cell r="G5049">
            <v>346900</v>
          </cell>
          <cell r="H5049">
            <v>1.37</v>
          </cell>
          <cell r="I5049">
            <v>43465</v>
          </cell>
        </row>
        <row r="5050">
          <cell r="A5050" t="str">
            <v>LAVAMANOS VICTORIA PREMIUM</v>
          </cell>
          <cell r="B5050">
            <v>2975</v>
          </cell>
          <cell r="C5050" t="str">
            <v>UNI</v>
          </cell>
          <cell r="D5050">
            <v>375300</v>
          </cell>
          <cell r="E5050" t="str">
            <v>150/9694</v>
          </cell>
          <cell r="F5050">
            <v>40134</v>
          </cell>
          <cell r="G5050">
            <v>270000</v>
          </cell>
          <cell r="H5050">
            <v>1.39</v>
          </cell>
          <cell r="I5050">
            <v>43465</v>
          </cell>
        </row>
        <row r="5051">
          <cell r="A5051" t="str">
            <v>LAVAMANOS VICTORIANA Sbrp CRNA</v>
          </cell>
          <cell r="B5051">
            <v>584</v>
          </cell>
          <cell r="C5051" t="str">
            <v>UNI</v>
          </cell>
          <cell r="D5051">
            <v>221940</v>
          </cell>
          <cell r="E5051" t="str">
            <v>0430 blanco</v>
          </cell>
          <cell r="F5051">
            <v>40408</v>
          </cell>
          <cell r="G5051">
            <v>162000</v>
          </cell>
          <cell r="H5051">
            <v>1.37</v>
          </cell>
          <cell r="I5051">
            <v>43465</v>
          </cell>
        </row>
        <row r="5052">
          <cell r="A5052" t="str">
            <v>LAVAMANOS VICTORIANA/ MAZARA</v>
          </cell>
          <cell r="B5052">
            <v>583</v>
          </cell>
          <cell r="C5052" t="str">
            <v>UNI</v>
          </cell>
          <cell r="D5052">
            <v>186300</v>
          </cell>
          <cell r="E5052" t="str">
            <v>0430 color</v>
          </cell>
          <cell r="F5052">
            <v>42590</v>
          </cell>
          <cell r="G5052">
            <v>162000</v>
          </cell>
          <cell r="H5052">
            <v>1.1499999999999999</v>
          </cell>
          <cell r="I5052">
            <v>43465</v>
          </cell>
        </row>
        <row r="5053">
          <cell r="A5053" t="str">
            <v>LAVAPLATOS 60 x 40 Esmaltado</v>
          </cell>
          <cell r="B5053">
            <v>450</v>
          </cell>
          <cell r="C5053" t="str">
            <v>UNI</v>
          </cell>
          <cell r="D5053">
            <v>89050</v>
          </cell>
          <cell r="E5053">
            <v>0</v>
          </cell>
          <cell r="F5053">
            <v>40415</v>
          </cell>
          <cell r="G5053">
            <v>65000</v>
          </cell>
          <cell r="H5053">
            <v>1.37</v>
          </cell>
          <cell r="I5053">
            <v>43465</v>
          </cell>
        </row>
        <row r="5054">
          <cell r="A5054" t="str">
            <v>LAVAPLATOS A . INOX. 0.57M X 0.51M</v>
          </cell>
          <cell r="B5054">
            <v>104685</v>
          </cell>
          <cell r="C5054" t="str">
            <v>UNID</v>
          </cell>
          <cell r="D5054">
            <v>154747</v>
          </cell>
          <cell r="E5054">
            <v>0</v>
          </cell>
          <cell r="F5054">
            <v>41185</v>
          </cell>
          <cell r="G5054">
            <v>119036</v>
          </cell>
          <cell r="H5054">
            <v>1.3</v>
          </cell>
          <cell r="I5054">
            <v>43465</v>
          </cell>
        </row>
        <row r="5055">
          <cell r="A5055" t="str">
            <v>LAVAPLATOS A.Inox.0.48 CHLLG</v>
          </cell>
          <cell r="B5055">
            <v>1011</v>
          </cell>
          <cell r="C5055" t="str">
            <v>UNI</v>
          </cell>
          <cell r="D5055">
            <v>270164</v>
          </cell>
          <cell r="E5055" t="str">
            <v>LV3042</v>
          </cell>
          <cell r="F5055">
            <v>40478</v>
          </cell>
          <cell r="G5055">
            <v>197200</v>
          </cell>
          <cell r="H5055">
            <v>1.37</v>
          </cell>
          <cell r="I5055">
            <v>43465</v>
          </cell>
        </row>
        <row r="5056">
          <cell r="A5056" t="str">
            <v>Lavaplatos empotrar cal. 20 acero inox 50x35 **</v>
          </cell>
          <cell r="B5056">
            <v>103524</v>
          </cell>
          <cell r="C5056" t="str">
            <v>UNI</v>
          </cell>
          <cell r="D5056">
            <v>48442</v>
          </cell>
          <cell r="E5056">
            <v>0</v>
          </cell>
          <cell r="F5056">
            <v>43209</v>
          </cell>
          <cell r="G5056">
            <v>46135</v>
          </cell>
          <cell r="H5056">
            <v>1.05</v>
          </cell>
          <cell r="I5056">
            <v>43465</v>
          </cell>
        </row>
        <row r="5057">
          <cell r="A5057" t="str">
            <v>LAVAPLATOS MOEN</v>
          </cell>
          <cell r="B5057">
            <v>2606</v>
          </cell>
          <cell r="C5057" t="str">
            <v>UNI</v>
          </cell>
          <cell r="D5057">
            <v>484389</v>
          </cell>
          <cell r="E5057">
            <v>22901</v>
          </cell>
          <cell r="F5057">
            <v>39891</v>
          </cell>
          <cell r="G5057">
            <v>348481</v>
          </cell>
          <cell r="H5057">
            <v>1.39</v>
          </cell>
          <cell r="I5057">
            <v>43465</v>
          </cell>
        </row>
        <row r="5058">
          <cell r="A5058" t="str">
            <v>LAVARROPA PORCELANA FRIAFIRPLAK 46x51</v>
          </cell>
          <cell r="B5058">
            <v>4007</v>
          </cell>
          <cell r="C5058" t="str">
            <v>UNI</v>
          </cell>
          <cell r="D5058">
            <v>163322</v>
          </cell>
          <cell r="E5058">
            <v>1045272</v>
          </cell>
          <cell r="F5058">
            <v>40410</v>
          </cell>
          <cell r="G5058">
            <v>119213</v>
          </cell>
          <cell r="H5058">
            <v>1.37</v>
          </cell>
          <cell r="I5058">
            <v>43465</v>
          </cell>
        </row>
        <row r="5059">
          <cell r="A5059" t="str">
            <v>LAVARROPA PORCELANA FRIAFIRPLAK 48x60</v>
          </cell>
          <cell r="B5059">
            <v>4008</v>
          </cell>
          <cell r="C5059" t="str">
            <v>UNI</v>
          </cell>
          <cell r="D5059">
            <v>108984</v>
          </cell>
          <cell r="E5059">
            <v>1045541</v>
          </cell>
          <cell r="F5059">
            <v>40410</v>
          </cell>
          <cell r="G5059">
            <v>79550</v>
          </cell>
          <cell r="H5059">
            <v>1.37</v>
          </cell>
          <cell r="I5059">
            <v>43465</v>
          </cell>
        </row>
        <row r="5060">
          <cell r="A5060" t="str">
            <v>LAVARROPA PORCELANA FRIAFIRPLAK 80x60</v>
          </cell>
          <cell r="B5060">
            <v>4009</v>
          </cell>
          <cell r="C5060" t="str">
            <v>UNI</v>
          </cell>
          <cell r="D5060">
            <v>276250</v>
          </cell>
          <cell r="E5060">
            <v>1045811</v>
          </cell>
          <cell r="F5060">
            <v>40410</v>
          </cell>
          <cell r="G5060">
            <v>201642</v>
          </cell>
          <cell r="H5060">
            <v>1.37</v>
          </cell>
          <cell r="I5060">
            <v>43465</v>
          </cell>
        </row>
        <row r="5061">
          <cell r="A5061" t="str">
            <v>LETRA PARA ESCALADA (SUM+TRANSPORTE)</v>
          </cell>
          <cell r="B5061">
            <v>105201</v>
          </cell>
          <cell r="C5061" t="str">
            <v>UNI</v>
          </cell>
          <cell r="D5061">
            <v>48649502</v>
          </cell>
          <cell r="E5061">
            <v>0</v>
          </cell>
          <cell r="F5061">
            <v>41814</v>
          </cell>
          <cell r="G5061">
            <v>38610716</v>
          </cell>
          <cell r="H5061">
            <v>1.26</v>
          </cell>
          <cell r="I5061">
            <v>43465</v>
          </cell>
        </row>
        <row r="5062">
          <cell r="A5062" t="str">
            <v>LEVANTAMIENTO TOPOGRAFICO</v>
          </cell>
          <cell r="B5062">
            <v>101407</v>
          </cell>
          <cell r="C5062" t="str">
            <v>M2</v>
          </cell>
          <cell r="D5062">
            <v>282</v>
          </cell>
          <cell r="E5062">
            <v>0</v>
          </cell>
          <cell r="F5062">
            <v>41228</v>
          </cell>
          <cell r="G5062">
            <v>217</v>
          </cell>
          <cell r="H5062">
            <v>1.3</v>
          </cell>
          <cell r="I5062">
            <v>43465</v>
          </cell>
        </row>
        <row r="5063">
          <cell r="A5063" t="str">
            <v>LEVANTAMIENTO TOPOGRAFICO (A:</v>
          </cell>
          <cell r="B5063">
            <v>101405</v>
          </cell>
          <cell r="C5063" t="str">
            <v>M2</v>
          </cell>
          <cell r="D5063">
            <v>352</v>
          </cell>
          <cell r="E5063">
            <v>0</v>
          </cell>
          <cell r="F5063">
            <v>41228</v>
          </cell>
          <cell r="G5063">
            <v>271</v>
          </cell>
          <cell r="H5063">
            <v>1.3</v>
          </cell>
          <cell r="I5063">
            <v>43465</v>
          </cell>
        </row>
        <row r="5064">
          <cell r="A5064" t="str">
            <v>LEVANTAMIENTO TOPOGRAFICO (A:</v>
          </cell>
          <cell r="B5064">
            <v>101406</v>
          </cell>
          <cell r="C5064" t="str">
            <v>PARQ</v>
          </cell>
          <cell r="D5064">
            <v>2913270</v>
          </cell>
          <cell r="E5064">
            <v>0</v>
          </cell>
          <cell r="F5064">
            <v>41228</v>
          </cell>
          <cell r="G5064">
            <v>2240977</v>
          </cell>
          <cell r="H5064">
            <v>1.3</v>
          </cell>
          <cell r="I5064">
            <v>43465</v>
          </cell>
        </row>
        <row r="5065">
          <cell r="A5065" t="str">
            <v>LEVANTAMIENTO TOPOGRAFICO (A&lt; a</v>
          </cell>
          <cell r="B5065">
            <v>101404</v>
          </cell>
          <cell r="C5065" t="str">
            <v>PARQ</v>
          </cell>
          <cell r="D5065">
            <v>2302807</v>
          </cell>
          <cell r="E5065">
            <v>0</v>
          </cell>
          <cell r="F5065">
            <v>41450</v>
          </cell>
          <cell r="G5065">
            <v>1813234</v>
          </cell>
          <cell r="H5065">
            <v>1.27</v>
          </cell>
          <cell r="I5065">
            <v>43465</v>
          </cell>
        </row>
        <row r="5066">
          <cell r="A5066" t="str">
            <v>LEVANTAMIENTO TOPOGRAFICO PARA</v>
          </cell>
          <cell r="B5066">
            <v>101063</v>
          </cell>
          <cell r="C5066" t="str">
            <v>M2</v>
          </cell>
          <cell r="D5066">
            <v>375</v>
          </cell>
          <cell r="E5066">
            <v>0</v>
          </cell>
          <cell r="F5066">
            <v>43181</v>
          </cell>
          <cell r="G5066">
            <v>357</v>
          </cell>
          <cell r="H5066">
            <v>1.05</v>
          </cell>
          <cell r="I5066">
            <v>43465</v>
          </cell>
        </row>
        <row r="5067">
          <cell r="A5067" t="str">
            <v>LIBRO MARCACION MIXTA DESXON</v>
          </cell>
          <cell r="B5067">
            <v>2187</v>
          </cell>
          <cell r="C5067" t="str">
            <v>UNI</v>
          </cell>
          <cell r="D5067">
            <v>27823</v>
          </cell>
          <cell r="E5067">
            <v>0</v>
          </cell>
          <cell r="F5067">
            <v>42976</v>
          </cell>
          <cell r="G5067">
            <v>25526</v>
          </cell>
          <cell r="H5067">
            <v>1.0900000000000001</v>
          </cell>
          <cell r="I5067">
            <v>43465</v>
          </cell>
        </row>
        <row r="5068">
          <cell r="A5068" t="str">
            <v>Licencia de Programas Computacionales</v>
          </cell>
          <cell r="B5068">
            <v>106836</v>
          </cell>
          <cell r="C5068" t="str">
            <v>MES</v>
          </cell>
          <cell r="D5068">
            <v>442106</v>
          </cell>
          <cell r="E5068">
            <v>0</v>
          </cell>
          <cell r="F5068">
            <v>43245</v>
          </cell>
          <cell r="G5068">
            <v>421053</v>
          </cell>
          <cell r="H5068">
            <v>1.05</v>
          </cell>
          <cell r="I5068">
            <v>43465</v>
          </cell>
        </row>
        <row r="5069">
          <cell r="A5069" t="str">
            <v>LIJA 150 PLIEGO</v>
          </cell>
          <cell r="B5069">
            <v>103063</v>
          </cell>
          <cell r="C5069" t="str">
            <v>UNI</v>
          </cell>
          <cell r="D5069">
            <v>945</v>
          </cell>
          <cell r="E5069">
            <v>0</v>
          </cell>
          <cell r="F5069">
            <v>43213</v>
          </cell>
          <cell r="G5069">
            <v>900</v>
          </cell>
          <cell r="H5069">
            <v>1.05</v>
          </cell>
          <cell r="I5069">
            <v>43465</v>
          </cell>
        </row>
        <row r="5070">
          <cell r="A5070" t="str">
            <v>LIJA 80 PLIEGO</v>
          </cell>
          <cell r="B5070">
            <v>103064</v>
          </cell>
          <cell r="C5070" t="str">
            <v>UNI</v>
          </cell>
          <cell r="D5070">
            <v>945</v>
          </cell>
          <cell r="E5070">
            <v>0</v>
          </cell>
          <cell r="F5070">
            <v>43213</v>
          </cell>
          <cell r="G5070">
            <v>900</v>
          </cell>
          <cell r="H5070">
            <v>1.05</v>
          </cell>
          <cell r="I5070">
            <v>43465</v>
          </cell>
        </row>
        <row r="5071">
          <cell r="A5071" t="str">
            <v>LIJA DE AGUA 50-100</v>
          </cell>
          <cell r="B5071">
            <v>532</v>
          </cell>
          <cell r="C5071" t="str">
            <v>UNI</v>
          </cell>
          <cell r="D5071">
            <v>1211</v>
          </cell>
          <cell r="E5071">
            <v>573285</v>
          </cell>
          <cell r="F5071">
            <v>43166</v>
          </cell>
          <cell r="G5071">
            <v>1153</v>
          </cell>
          <cell r="H5071">
            <v>1.05</v>
          </cell>
          <cell r="I5071">
            <v>43465</v>
          </cell>
        </row>
        <row r="5072">
          <cell r="A5072" t="str">
            <v>LIJA DE AGUA GRANO 120.150.180</v>
          </cell>
          <cell r="B5072">
            <v>1284</v>
          </cell>
          <cell r="C5072" t="str">
            <v>UNI</v>
          </cell>
          <cell r="D5072">
            <v>901</v>
          </cell>
          <cell r="E5072">
            <v>0</v>
          </cell>
          <cell r="F5072">
            <v>43434</v>
          </cell>
          <cell r="G5072">
            <v>858</v>
          </cell>
          <cell r="H5072">
            <v>1.05</v>
          </cell>
          <cell r="I5072">
            <v>43465</v>
          </cell>
        </row>
        <row r="5073">
          <cell r="A5073" t="str">
            <v>LIJA DE AGUA GRANO 220 a 600</v>
          </cell>
          <cell r="B5073">
            <v>1285</v>
          </cell>
          <cell r="C5073" t="str">
            <v>UNI</v>
          </cell>
          <cell r="D5073">
            <v>840</v>
          </cell>
          <cell r="E5073">
            <v>0</v>
          </cell>
          <cell r="F5073">
            <v>43439</v>
          </cell>
          <cell r="G5073">
            <v>800</v>
          </cell>
          <cell r="H5073">
            <v>1.05</v>
          </cell>
          <cell r="I5073">
            <v>43465</v>
          </cell>
        </row>
        <row r="5074">
          <cell r="A5074" t="str">
            <v>LIJA DE AGUA GRANO 60.80.100</v>
          </cell>
          <cell r="B5074">
            <v>1283</v>
          </cell>
          <cell r="C5074" t="str">
            <v>UNI</v>
          </cell>
          <cell r="D5074">
            <v>1430</v>
          </cell>
          <cell r="E5074">
            <v>0</v>
          </cell>
          <cell r="F5074">
            <v>41241</v>
          </cell>
          <cell r="G5074">
            <v>1100</v>
          </cell>
          <cell r="H5074">
            <v>1.3</v>
          </cell>
          <cell r="I5074">
            <v>43465</v>
          </cell>
        </row>
        <row r="5075">
          <cell r="A5075" t="str">
            <v>Lija de Tela grano 80 de 4" x 24"</v>
          </cell>
          <cell r="B5075">
            <v>104499</v>
          </cell>
          <cell r="C5075" t="str">
            <v>ML</v>
          </cell>
          <cell r="D5075">
            <v>6441</v>
          </cell>
          <cell r="E5075">
            <v>0</v>
          </cell>
          <cell r="F5075">
            <v>43439</v>
          </cell>
          <cell r="G5075">
            <v>6134</v>
          </cell>
          <cell r="H5075">
            <v>1.05</v>
          </cell>
          <cell r="I5075">
            <v>43465</v>
          </cell>
        </row>
        <row r="5076">
          <cell r="A5076" t="str">
            <v>LIJA MADERA CAR 12</v>
          </cell>
          <cell r="B5076">
            <v>514</v>
          </cell>
          <cell r="C5076" t="str">
            <v>UNI</v>
          </cell>
          <cell r="D5076">
            <v>1211</v>
          </cell>
          <cell r="E5076">
            <v>726106</v>
          </cell>
          <cell r="F5076">
            <v>43271</v>
          </cell>
          <cell r="G5076">
            <v>1153</v>
          </cell>
          <cell r="H5076">
            <v>1.05</v>
          </cell>
          <cell r="I5076">
            <v>43465</v>
          </cell>
        </row>
        <row r="5077">
          <cell r="A5077" t="str">
            <v>LIJA Nº-120 PLIEGO</v>
          </cell>
          <cell r="B5077">
            <v>3456</v>
          </cell>
          <cell r="C5077" t="str">
            <v>UNI</v>
          </cell>
          <cell r="D5077">
            <v>911</v>
          </cell>
          <cell r="E5077">
            <v>0</v>
          </cell>
          <cell r="F5077">
            <v>43213</v>
          </cell>
          <cell r="G5077">
            <v>868</v>
          </cell>
          <cell r="H5077">
            <v>1.05</v>
          </cell>
          <cell r="I5077">
            <v>43465</v>
          </cell>
        </row>
        <row r="5078">
          <cell r="A5078" t="str">
            <v>LIJA TELA PABMERIL PLIEGO 9X11" GRANO 150</v>
          </cell>
          <cell r="B5078">
            <v>102891</v>
          </cell>
          <cell r="C5078" t="str">
            <v>UNI</v>
          </cell>
          <cell r="D5078">
            <v>1727</v>
          </cell>
          <cell r="E5078">
            <v>0</v>
          </cell>
          <cell r="F5078">
            <v>43202</v>
          </cell>
          <cell r="G5078">
            <v>1645</v>
          </cell>
          <cell r="H5078">
            <v>1.05</v>
          </cell>
          <cell r="I5078">
            <v>43465</v>
          </cell>
        </row>
        <row r="5079">
          <cell r="A5079" t="str">
            <v>LIJABANDA 4'' GRANO 60,80</v>
          </cell>
          <cell r="B5079">
            <v>1282</v>
          </cell>
          <cell r="C5079" t="str">
            <v>UNI</v>
          </cell>
          <cell r="D5079">
            <v>7425</v>
          </cell>
          <cell r="E5079">
            <v>0</v>
          </cell>
          <cell r="F5079">
            <v>39884</v>
          </cell>
          <cell r="G5079">
            <v>5342</v>
          </cell>
          <cell r="H5079">
            <v>1.39</v>
          </cell>
          <cell r="I5079">
            <v>43465</v>
          </cell>
        </row>
        <row r="5080">
          <cell r="A5080" t="str">
            <v>LIJADORA PALMA PROFESIONAL ¼" DE WALT</v>
          </cell>
          <cell r="B5080">
            <v>1126</v>
          </cell>
          <cell r="C5080" t="str">
            <v>UNI</v>
          </cell>
          <cell r="D5080">
            <v>346446</v>
          </cell>
          <cell r="E5080">
            <v>8248</v>
          </cell>
          <cell r="F5080">
            <v>40344</v>
          </cell>
          <cell r="G5080">
            <v>252880</v>
          </cell>
          <cell r="H5080">
            <v>1.37</v>
          </cell>
          <cell r="I5080">
            <v>43465</v>
          </cell>
        </row>
        <row r="5081">
          <cell r="A5081" t="str">
            <v>LIMA TRIANGULAR DE 6” CABO PLASTICO</v>
          </cell>
          <cell r="B5081">
            <v>105465</v>
          </cell>
          <cell r="C5081" t="str">
            <v>UNI</v>
          </cell>
          <cell r="D5081">
            <v>3597</v>
          </cell>
          <cell r="E5081">
            <v>0</v>
          </cell>
          <cell r="F5081">
            <v>42872</v>
          </cell>
          <cell r="G5081">
            <v>3300</v>
          </cell>
          <cell r="H5081">
            <v>1.0900000000000001</v>
          </cell>
          <cell r="I5081">
            <v>43465</v>
          </cell>
        </row>
        <row r="5082">
          <cell r="A5082" t="str">
            <v>LIMA TRIANGULAR DE 8" CON CABO plastico</v>
          </cell>
          <cell r="B5082">
            <v>106495</v>
          </cell>
          <cell r="C5082" t="str">
            <v>UNI</v>
          </cell>
          <cell r="D5082">
            <v>22484</v>
          </cell>
          <cell r="E5082">
            <v>0</v>
          </cell>
          <cell r="F5082">
            <v>43199</v>
          </cell>
          <cell r="G5082">
            <v>21413</v>
          </cell>
          <cell r="H5082">
            <v>1.05</v>
          </cell>
          <cell r="I5082">
            <v>43465</v>
          </cell>
        </row>
        <row r="5083">
          <cell r="A5083" t="str">
            <v>LIMESTONE PLUS (3 Kg.)</v>
          </cell>
          <cell r="B5083">
            <v>3071</v>
          </cell>
          <cell r="C5083" t="str">
            <v>KG</v>
          </cell>
          <cell r="D5083">
            <v>22228</v>
          </cell>
          <cell r="E5083">
            <v>0</v>
          </cell>
          <cell r="F5083">
            <v>40688</v>
          </cell>
          <cell r="G5083">
            <v>16588</v>
          </cell>
          <cell r="H5083">
            <v>1.34</v>
          </cell>
          <cell r="I5083">
            <v>43465</v>
          </cell>
        </row>
        <row r="5084">
          <cell r="A5084" t="str">
            <v>Limites de Consistencia Atterberg</v>
          </cell>
          <cell r="B5084">
            <v>100830</v>
          </cell>
          <cell r="C5084" t="str">
            <v>UNI</v>
          </cell>
          <cell r="D5084">
            <v>63688</v>
          </cell>
          <cell r="E5084">
            <v>0</v>
          </cell>
          <cell r="F5084">
            <v>42859</v>
          </cell>
          <cell r="G5084">
            <v>58429</v>
          </cell>
          <cell r="H5084">
            <v>1.0900000000000001</v>
          </cell>
          <cell r="I5084">
            <v>43465</v>
          </cell>
        </row>
        <row r="5085">
          <cell r="A5085" t="str">
            <v>LIMITES DE CONTRACION</v>
          </cell>
          <cell r="B5085">
            <v>3975</v>
          </cell>
          <cell r="C5085" t="str">
            <v>UNI</v>
          </cell>
          <cell r="D5085">
            <v>48372</v>
          </cell>
          <cell r="E5085">
            <v>0</v>
          </cell>
          <cell r="F5085">
            <v>40151</v>
          </cell>
          <cell r="G5085">
            <v>34800</v>
          </cell>
          <cell r="H5085">
            <v>1.39</v>
          </cell>
          <cell r="I5085">
            <v>43465</v>
          </cell>
        </row>
        <row r="5086">
          <cell r="A5086" t="str">
            <v>LIMITES LIQUIDOS Y PLASTICO ATTERBERG</v>
          </cell>
          <cell r="B5086">
            <v>3933</v>
          </cell>
          <cell r="C5086" t="str">
            <v>UNI</v>
          </cell>
          <cell r="D5086">
            <v>41922</v>
          </cell>
          <cell r="E5086">
            <v>0</v>
          </cell>
          <cell r="F5086">
            <v>40151</v>
          </cell>
          <cell r="G5086">
            <v>30160</v>
          </cell>
          <cell r="H5086">
            <v>1.39</v>
          </cell>
          <cell r="I5086">
            <v>43465</v>
          </cell>
        </row>
        <row r="5087">
          <cell r="A5087" t="str">
            <v>LIMO ARCILLOSO**</v>
          </cell>
          <cell r="B5087">
            <v>102610</v>
          </cell>
          <cell r="C5087" t="str">
            <v>M3</v>
          </cell>
          <cell r="D5087">
            <v>86164</v>
          </cell>
          <cell r="E5087" t="str">
            <v>+flete</v>
          </cell>
          <cell r="F5087">
            <v>43203</v>
          </cell>
          <cell r="G5087">
            <v>82061</v>
          </cell>
          <cell r="H5087">
            <v>1.05</v>
          </cell>
          <cell r="I5087">
            <v>43465</v>
          </cell>
        </row>
        <row r="5088">
          <cell r="A5088" t="str">
            <v>LIMPIADOR DESENGRASANTE N°2 USO</v>
          </cell>
          <cell r="B5088">
            <v>104748</v>
          </cell>
          <cell r="C5088" t="str">
            <v>gln</v>
          </cell>
          <cell r="D5088">
            <v>59539</v>
          </cell>
          <cell r="E5088">
            <v>0</v>
          </cell>
          <cell r="F5088">
            <v>43209</v>
          </cell>
          <cell r="G5088">
            <v>56704</v>
          </cell>
          <cell r="H5088">
            <v>1.05</v>
          </cell>
          <cell r="I5088">
            <v>43465</v>
          </cell>
        </row>
        <row r="5089">
          <cell r="A5089" t="str">
            <v>LIMPIADOR ELECTRICO</v>
          </cell>
          <cell r="B5089">
            <v>103245</v>
          </cell>
          <cell r="C5089" t="str">
            <v>UNI</v>
          </cell>
          <cell r="D5089">
            <v>22491</v>
          </cell>
          <cell r="E5089">
            <v>0</v>
          </cell>
          <cell r="F5089">
            <v>43199</v>
          </cell>
          <cell r="G5089">
            <v>21420</v>
          </cell>
          <cell r="H5089">
            <v>1.05</v>
          </cell>
          <cell r="I5089">
            <v>43465</v>
          </cell>
        </row>
        <row r="5090">
          <cell r="A5090" t="str">
            <v>LIMPIADOR PVC 760 Gr O 1/4 GAL. S/NORMA</v>
          </cell>
          <cell r="B5090">
            <v>104314</v>
          </cell>
          <cell r="C5090" t="str">
            <v>UNI</v>
          </cell>
          <cell r="D5090">
            <v>23262</v>
          </cell>
          <cell r="E5090">
            <v>0</v>
          </cell>
          <cell r="F5090">
            <v>43179</v>
          </cell>
          <cell r="G5090">
            <v>22154</v>
          </cell>
          <cell r="H5090">
            <v>1.05</v>
          </cell>
          <cell r="I5090">
            <v>43465</v>
          </cell>
        </row>
        <row r="5091">
          <cell r="A5091" t="str">
            <v>LIMPIADOR PVC x 1/4 GAL. S/NORMA ICONTEC</v>
          </cell>
          <cell r="B5091">
            <v>1286</v>
          </cell>
          <cell r="C5091" t="str">
            <v>UNI</v>
          </cell>
          <cell r="D5091">
            <v>23688</v>
          </cell>
          <cell r="E5091">
            <v>0</v>
          </cell>
          <cell r="F5091">
            <v>43166</v>
          </cell>
          <cell r="G5091">
            <v>22560</v>
          </cell>
          <cell r="H5091">
            <v>1.05</v>
          </cell>
          <cell r="I5091">
            <v>43465</v>
          </cell>
        </row>
        <row r="5092">
          <cell r="A5092" t="str">
            <v>LIMPIADOR REMOVEDOR PVC (1/4</v>
          </cell>
          <cell r="B5092">
            <v>2060</v>
          </cell>
          <cell r="C5092" t="str">
            <v>UNI</v>
          </cell>
          <cell r="D5092">
            <v>23688</v>
          </cell>
          <cell r="E5092">
            <v>11198</v>
          </cell>
          <cell r="F5092">
            <v>43166</v>
          </cell>
          <cell r="G5092">
            <v>22560</v>
          </cell>
          <cell r="H5092">
            <v>1.05</v>
          </cell>
          <cell r="I5092">
            <v>43465</v>
          </cell>
        </row>
        <row r="5093">
          <cell r="A5093" t="str">
            <v>LIMPIADOR Rinse de Gloriel (Ladrillo )</v>
          </cell>
          <cell r="B5093">
            <v>101079</v>
          </cell>
          <cell r="C5093" t="str">
            <v>GLN</v>
          </cell>
          <cell r="D5093">
            <v>45592</v>
          </cell>
          <cell r="E5093">
            <v>0</v>
          </cell>
          <cell r="F5093">
            <v>40121</v>
          </cell>
          <cell r="G5093">
            <v>32800</v>
          </cell>
          <cell r="H5093">
            <v>1.39</v>
          </cell>
          <cell r="I5093">
            <v>43465</v>
          </cell>
        </row>
        <row r="5094">
          <cell r="A5094" t="str">
            <v>LIMPIADOR Y DESENGRASANTE ECOL-7070</v>
          </cell>
          <cell r="B5094">
            <v>3834</v>
          </cell>
          <cell r="C5094" t="str">
            <v>UNI</v>
          </cell>
          <cell r="D5094">
            <v>49565</v>
          </cell>
          <cell r="E5094">
            <v>0</v>
          </cell>
          <cell r="F5094">
            <v>43166</v>
          </cell>
          <cell r="G5094">
            <v>47205</v>
          </cell>
          <cell r="H5094">
            <v>1.05</v>
          </cell>
          <cell r="I5094">
            <v>43465</v>
          </cell>
        </row>
        <row r="5095">
          <cell r="A5095" t="str">
            <v>Limpieza camara fija, estadio el campim</v>
          </cell>
          <cell r="B5095">
            <v>105295</v>
          </cell>
          <cell r="C5095" t="str">
            <v>UNI</v>
          </cell>
          <cell r="D5095">
            <v>32256</v>
          </cell>
          <cell r="E5095">
            <v>0</v>
          </cell>
          <cell r="F5095">
            <v>41918</v>
          </cell>
          <cell r="G5095">
            <v>25600</v>
          </cell>
          <cell r="H5095">
            <v>1.26</v>
          </cell>
          <cell r="I5095">
            <v>43465</v>
          </cell>
        </row>
        <row r="5096">
          <cell r="A5096" t="str">
            <v>Limpieza de domo movil, estadio el campim</v>
          </cell>
          <cell r="B5096">
            <v>105294</v>
          </cell>
          <cell r="C5096" t="str">
            <v>UNI</v>
          </cell>
          <cell r="D5096">
            <v>32256</v>
          </cell>
          <cell r="E5096">
            <v>0</v>
          </cell>
          <cell r="F5096">
            <v>41918</v>
          </cell>
          <cell r="G5096">
            <v>25600</v>
          </cell>
          <cell r="H5096">
            <v>1.26</v>
          </cell>
          <cell r="I5096">
            <v>43465</v>
          </cell>
        </row>
        <row r="5097">
          <cell r="A5097" t="str">
            <v>Limpieza de swich estadio el campin</v>
          </cell>
          <cell r="B5097">
            <v>105285</v>
          </cell>
          <cell r="C5097" t="str">
            <v>UNI</v>
          </cell>
          <cell r="D5097">
            <v>64386</v>
          </cell>
          <cell r="E5097">
            <v>0</v>
          </cell>
          <cell r="F5097">
            <v>41913</v>
          </cell>
          <cell r="G5097">
            <v>51100</v>
          </cell>
          <cell r="H5097">
            <v>1.26</v>
          </cell>
          <cell r="I5097">
            <v>43465</v>
          </cell>
        </row>
        <row r="5098">
          <cell r="A5098" t="str">
            <v>Limpieza peinado y remarcacion de cables y equi</v>
          </cell>
          <cell r="B5098">
            <v>105304</v>
          </cell>
          <cell r="C5098" t="str">
            <v>UNI</v>
          </cell>
          <cell r="D5098">
            <v>322560</v>
          </cell>
          <cell r="E5098">
            <v>0</v>
          </cell>
          <cell r="F5098">
            <v>41918</v>
          </cell>
          <cell r="G5098">
            <v>256000</v>
          </cell>
          <cell r="H5098">
            <v>1.26</v>
          </cell>
          <cell r="I5098">
            <v>43465</v>
          </cell>
        </row>
        <row r="5099">
          <cell r="A5099" t="str">
            <v>Limpieza y peinado de cables en amplificadores est</v>
          </cell>
          <cell r="B5099">
            <v>105299</v>
          </cell>
          <cell r="C5099" t="str">
            <v>UNI</v>
          </cell>
          <cell r="D5099">
            <v>161280</v>
          </cell>
          <cell r="E5099">
            <v>0</v>
          </cell>
          <cell r="F5099">
            <v>41918</v>
          </cell>
          <cell r="G5099">
            <v>128000</v>
          </cell>
          <cell r="H5099">
            <v>1.26</v>
          </cell>
          <cell r="I5099">
            <v>43465</v>
          </cell>
        </row>
        <row r="5100">
          <cell r="A5100" t="str">
            <v>Limpieza y peinado de cables en plataformas IP, Es</v>
          </cell>
          <cell r="B5100">
            <v>105300</v>
          </cell>
          <cell r="C5100" t="str">
            <v>UNI</v>
          </cell>
          <cell r="D5100">
            <v>161280</v>
          </cell>
          <cell r="E5100">
            <v>0</v>
          </cell>
          <cell r="F5100">
            <v>41918</v>
          </cell>
          <cell r="G5100">
            <v>128000</v>
          </cell>
          <cell r="H5100">
            <v>1.26</v>
          </cell>
          <cell r="I5100">
            <v>43465</v>
          </cell>
        </row>
        <row r="5101">
          <cell r="A5101" t="str">
            <v>Limpieza y reorientación de parlantes cubierta Est</v>
          </cell>
          <cell r="B5101">
            <v>105301</v>
          </cell>
          <cell r="C5101" t="str">
            <v>UNI</v>
          </cell>
          <cell r="D5101">
            <v>194040</v>
          </cell>
          <cell r="E5101">
            <v>0</v>
          </cell>
          <cell r="F5101">
            <v>41918</v>
          </cell>
          <cell r="G5101">
            <v>154000</v>
          </cell>
          <cell r="H5101">
            <v>1.26</v>
          </cell>
          <cell r="I5101">
            <v>43465</v>
          </cell>
        </row>
        <row r="5102">
          <cell r="A5102" t="str">
            <v>Limpieza y reorientación de parlantes de muro Est</v>
          </cell>
          <cell r="B5102">
            <v>105302</v>
          </cell>
          <cell r="C5102" t="str">
            <v>UNI</v>
          </cell>
          <cell r="D5102">
            <v>32256</v>
          </cell>
          <cell r="E5102">
            <v>0</v>
          </cell>
          <cell r="F5102">
            <v>41918</v>
          </cell>
          <cell r="G5102">
            <v>25600</v>
          </cell>
          <cell r="H5102">
            <v>1.26</v>
          </cell>
          <cell r="I5102">
            <v>43465</v>
          </cell>
        </row>
        <row r="5103">
          <cell r="A5103" t="str">
            <v>Limpieza y revisión de parlantes de techo Est</v>
          </cell>
          <cell r="B5103">
            <v>105303</v>
          </cell>
          <cell r="C5103" t="str">
            <v>UNI</v>
          </cell>
          <cell r="D5103">
            <v>32256</v>
          </cell>
          <cell r="E5103">
            <v>0</v>
          </cell>
          <cell r="F5103">
            <v>41918</v>
          </cell>
          <cell r="G5103">
            <v>25600</v>
          </cell>
          <cell r="H5103">
            <v>1.26</v>
          </cell>
          <cell r="I5103">
            <v>43465</v>
          </cell>
        </row>
        <row r="5104">
          <cell r="A5104" t="str">
            <v>Limpieza y revisión del panel de incendio. Estadio</v>
          </cell>
          <cell r="B5104">
            <v>105311</v>
          </cell>
          <cell r="C5104" t="str">
            <v>UNI</v>
          </cell>
          <cell r="D5104">
            <v>1449000</v>
          </cell>
          <cell r="E5104">
            <v>0</v>
          </cell>
          <cell r="F5104">
            <v>41919</v>
          </cell>
          <cell r="G5104">
            <v>1150000</v>
          </cell>
          <cell r="H5104">
            <v>1.26</v>
          </cell>
          <cell r="I5104">
            <v>43465</v>
          </cell>
        </row>
        <row r="5105">
          <cell r="A5105" t="str">
            <v>Limpieza, peinado y remarcacion de cables y</v>
          </cell>
          <cell r="B5105">
            <v>105296</v>
          </cell>
          <cell r="C5105" t="str">
            <v>UNI</v>
          </cell>
          <cell r="D5105">
            <v>322560</v>
          </cell>
          <cell r="E5105">
            <v>0</v>
          </cell>
          <cell r="F5105">
            <v>41918</v>
          </cell>
          <cell r="G5105">
            <v>256000</v>
          </cell>
          <cell r="H5105">
            <v>1.26</v>
          </cell>
          <cell r="I5105">
            <v>43465</v>
          </cell>
        </row>
        <row r="5106">
          <cell r="A5106" t="str">
            <v>LINEA DE VIDA CON ABSORCION DE</v>
          </cell>
          <cell r="B5106">
            <v>104087</v>
          </cell>
          <cell r="C5106" t="str">
            <v>UNI</v>
          </cell>
          <cell r="D5106">
            <v>217616</v>
          </cell>
          <cell r="E5106">
            <v>0</v>
          </cell>
          <cell r="F5106">
            <v>40676</v>
          </cell>
          <cell r="G5106">
            <v>162400</v>
          </cell>
          <cell r="H5106">
            <v>1.34</v>
          </cell>
          <cell r="I5106">
            <v>43465</v>
          </cell>
        </row>
        <row r="5107">
          <cell r="A5107" t="str">
            <v>LINEA DE VIDA, L= 30MTS (ARSEG)</v>
          </cell>
          <cell r="B5107">
            <v>103541</v>
          </cell>
          <cell r="C5107" t="str">
            <v>UNI</v>
          </cell>
          <cell r="D5107">
            <v>865368</v>
          </cell>
          <cell r="E5107">
            <v>0</v>
          </cell>
          <cell r="F5107">
            <v>41095</v>
          </cell>
          <cell r="G5107">
            <v>665668</v>
          </cell>
          <cell r="H5107">
            <v>1.3</v>
          </cell>
          <cell r="I5107">
            <v>43465</v>
          </cell>
        </row>
        <row r="5108">
          <cell r="A5108" t="str">
            <v>LINIERO ELECTRICO CON</v>
          </cell>
          <cell r="B5108">
            <v>104326</v>
          </cell>
          <cell r="C5108" t="str">
            <v>JRN</v>
          </cell>
          <cell r="D5108">
            <v>123146</v>
          </cell>
          <cell r="E5108">
            <v>0</v>
          </cell>
          <cell r="F5108">
            <v>43259</v>
          </cell>
          <cell r="G5108">
            <v>117282</v>
          </cell>
          <cell r="H5108">
            <v>1.05</v>
          </cell>
          <cell r="I5108">
            <v>43465</v>
          </cell>
        </row>
        <row r="5109">
          <cell r="A5109" t="str">
            <v>LINTERNA 18 LUCES TIPO LED</v>
          </cell>
          <cell r="B5109">
            <v>106579</v>
          </cell>
          <cell r="C5109" t="str">
            <v>UNI</v>
          </cell>
          <cell r="D5109">
            <v>45671</v>
          </cell>
          <cell r="E5109">
            <v>0</v>
          </cell>
          <cell r="F5109">
            <v>42999</v>
          </cell>
          <cell r="G5109">
            <v>41900</v>
          </cell>
          <cell r="H5109">
            <v>1.0900000000000001</v>
          </cell>
          <cell r="I5109">
            <v>43465</v>
          </cell>
        </row>
        <row r="5110">
          <cell r="A5110" t="str">
            <v>LIQUIDO PEQUEÑO DESTAPADOR DE</v>
          </cell>
          <cell r="B5110">
            <v>106496</v>
          </cell>
          <cell r="C5110" t="str">
            <v>UNI</v>
          </cell>
          <cell r="D5110">
            <v>6093</v>
          </cell>
          <cell r="E5110">
            <v>0</v>
          </cell>
          <cell r="F5110">
            <v>42996</v>
          </cell>
          <cell r="G5110">
            <v>5590</v>
          </cell>
          <cell r="H5110">
            <v>1.0900000000000001</v>
          </cell>
          <cell r="I5110">
            <v>43465</v>
          </cell>
        </row>
        <row r="5111">
          <cell r="A5111" t="str">
            <v>LISTO BLANCO (BOLSA 10 KG) ALFA</v>
          </cell>
          <cell r="B5111">
            <v>2450</v>
          </cell>
          <cell r="C5111" t="str">
            <v>KG</v>
          </cell>
          <cell r="D5111">
            <v>1882</v>
          </cell>
          <cell r="E5111" t="str">
            <v>GP9020</v>
          </cell>
          <cell r="F5111">
            <v>40114</v>
          </cell>
          <cell r="G5111">
            <v>1354</v>
          </cell>
          <cell r="H5111">
            <v>1.39</v>
          </cell>
          <cell r="I5111">
            <v>43465</v>
          </cell>
        </row>
        <row r="5112">
          <cell r="A5112" t="str">
            <v>LISTON .8x.17x3.00 ORDINARIO</v>
          </cell>
          <cell r="B5112">
            <v>921</v>
          </cell>
          <cell r="C5112" t="str">
            <v>M2</v>
          </cell>
          <cell r="D5112">
            <v>4031</v>
          </cell>
          <cell r="E5112" t="str">
            <v>PISO</v>
          </cell>
          <cell r="F5112">
            <v>39892</v>
          </cell>
          <cell r="G5112">
            <v>2900</v>
          </cell>
          <cell r="H5112">
            <v>1.39</v>
          </cell>
          <cell r="I5112">
            <v>43465</v>
          </cell>
        </row>
        <row r="5113">
          <cell r="A5113" t="str">
            <v>LISTON CEDRO ACHAPO SECO</v>
          </cell>
          <cell r="B5113">
            <v>105842</v>
          </cell>
          <cell r="C5113" t="str">
            <v>UNI</v>
          </cell>
          <cell r="D5113">
            <v>14057</v>
          </cell>
          <cell r="E5113">
            <v>0</v>
          </cell>
          <cell r="F5113">
            <v>43206</v>
          </cell>
          <cell r="G5113">
            <v>13388</v>
          </cell>
          <cell r="H5113">
            <v>1.05</v>
          </cell>
          <cell r="I5113">
            <v>43465</v>
          </cell>
        </row>
        <row r="5114">
          <cell r="A5114" t="str">
            <v>LISTON EN AMARILLO (8cm x 2.2cm) L= 3M</v>
          </cell>
          <cell r="B5114">
            <v>923</v>
          </cell>
          <cell r="C5114" t="str">
            <v>ML</v>
          </cell>
          <cell r="D5114">
            <v>4686</v>
          </cell>
          <cell r="E5114" t="str">
            <v>TABLA</v>
          </cell>
          <cell r="F5114">
            <v>43166</v>
          </cell>
          <cell r="G5114">
            <v>4463</v>
          </cell>
          <cell r="H5114">
            <v>1.05</v>
          </cell>
          <cell r="I5114">
            <v>43465</v>
          </cell>
        </row>
        <row r="5115">
          <cell r="A5115" t="str">
            <v>LISTON EN CEDRO ACHAPO (8X2.2CM) L=3M</v>
          </cell>
          <cell r="B5115">
            <v>105774</v>
          </cell>
          <cell r="C5115" t="str">
            <v>UNI</v>
          </cell>
          <cell r="D5115">
            <v>0</v>
          </cell>
          <cell r="E5115">
            <v>0</v>
          </cell>
          <cell r="F5115">
            <v>42447</v>
          </cell>
          <cell r="G5115">
            <v>0</v>
          </cell>
          <cell r="H5115">
            <v>1.1499999999999999</v>
          </cell>
          <cell r="I5115">
            <v>43465</v>
          </cell>
        </row>
        <row r="5116">
          <cell r="A5116" t="str">
            <v>LISTON EN FLORMORADO</v>
          </cell>
          <cell r="B5116">
            <v>894</v>
          </cell>
          <cell r="C5116" t="str">
            <v>M2</v>
          </cell>
          <cell r="D5116">
            <v>45147</v>
          </cell>
          <cell r="E5116" t="str">
            <v>PISO</v>
          </cell>
          <cell r="F5116">
            <v>40094</v>
          </cell>
          <cell r="G5116">
            <v>32480</v>
          </cell>
          <cell r="H5116">
            <v>1.39</v>
          </cell>
          <cell r="I5116">
            <v>43465</v>
          </cell>
        </row>
        <row r="5117">
          <cell r="A5117" t="str">
            <v>LISTON EN FLORMORADO</v>
          </cell>
          <cell r="B5117">
            <v>104577</v>
          </cell>
          <cell r="C5117" t="str">
            <v>ML</v>
          </cell>
          <cell r="D5117">
            <v>16982</v>
          </cell>
          <cell r="E5117">
            <v>0</v>
          </cell>
          <cell r="F5117">
            <v>42115</v>
          </cell>
          <cell r="G5117">
            <v>13920</v>
          </cell>
          <cell r="H5117">
            <v>1.22</v>
          </cell>
          <cell r="I5117">
            <v>43465</v>
          </cell>
        </row>
        <row r="5118">
          <cell r="A5118" t="str">
            <v>Listón en madera para banca **</v>
          </cell>
          <cell r="B5118">
            <v>103036</v>
          </cell>
          <cell r="C5118" t="str">
            <v>UNI</v>
          </cell>
          <cell r="D5118">
            <v>33816</v>
          </cell>
          <cell r="E5118">
            <v>0</v>
          </cell>
          <cell r="F5118">
            <v>43222</v>
          </cell>
          <cell r="G5118">
            <v>32206</v>
          </cell>
          <cell r="H5118">
            <v>1.05</v>
          </cell>
          <cell r="I5118">
            <v>43465</v>
          </cell>
        </row>
        <row r="5119">
          <cell r="A5119" t="str">
            <v>LISTON EN ORDINARIO (4X2CM) L=3 m- sin</v>
          </cell>
          <cell r="B5119">
            <v>104367</v>
          </cell>
          <cell r="C5119" t="str">
            <v>ML</v>
          </cell>
          <cell r="D5119">
            <v>1042</v>
          </cell>
          <cell r="E5119">
            <v>0</v>
          </cell>
          <cell r="F5119">
            <v>43206</v>
          </cell>
          <cell r="G5119">
            <v>992</v>
          </cell>
          <cell r="H5119">
            <v>1.05</v>
          </cell>
          <cell r="I5119">
            <v>43465</v>
          </cell>
        </row>
        <row r="5120">
          <cell r="A5120" t="str">
            <v>LISTON EN VIROLA/TECHO</v>
          </cell>
          <cell r="B5120">
            <v>2107</v>
          </cell>
          <cell r="C5120" t="str">
            <v>M2</v>
          </cell>
          <cell r="D5120">
            <v>17736</v>
          </cell>
          <cell r="E5120">
            <v>0</v>
          </cell>
          <cell r="F5120">
            <v>40093</v>
          </cell>
          <cell r="G5120">
            <v>12760</v>
          </cell>
          <cell r="H5120">
            <v>1.39</v>
          </cell>
          <cell r="I5120">
            <v>43465</v>
          </cell>
        </row>
        <row r="5121">
          <cell r="A5121" t="str">
            <v>LISTON M.H. CEDRO BLANCO (NO USAR)</v>
          </cell>
          <cell r="B5121">
            <v>928</v>
          </cell>
          <cell r="C5121" t="str">
            <v>M2</v>
          </cell>
          <cell r="D5121">
            <v>22678</v>
          </cell>
          <cell r="E5121" t="str">
            <v>TECHO</v>
          </cell>
          <cell r="F5121">
            <v>42584</v>
          </cell>
          <cell r="G5121">
            <v>19720</v>
          </cell>
          <cell r="H5121">
            <v>1.1499999999999999</v>
          </cell>
          <cell r="I5121">
            <v>43465</v>
          </cell>
        </row>
        <row r="5122">
          <cell r="A5122" t="str">
            <v>LISTON M.H. GUAYACAN OBO</v>
          </cell>
          <cell r="B5122">
            <v>925</v>
          </cell>
          <cell r="C5122" t="str">
            <v>M2</v>
          </cell>
          <cell r="D5122">
            <v>72558</v>
          </cell>
          <cell r="E5122" t="str">
            <v>PISO</v>
          </cell>
          <cell r="F5122">
            <v>40094</v>
          </cell>
          <cell r="G5122">
            <v>52200</v>
          </cell>
          <cell r="H5122">
            <v>1.39</v>
          </cell>
          <cell r="I5122">
            <v>43465</v>
          </cell>
        </row>
        <row r="5123">
          <cell r="A5123" t="str">
            <v>LISTON M.H. PEINEMONO/TECHO</v>
          </cell>
          <cell r="B5123">
            <v>926</v>
          </cell>
          <cell r="C5123" t="str">
            <v>M2</v>
          </cell>
          <cell r="D5123">
            <v>12899</v>
          </cell>
          <cell r="E5123" t="str">
            <v>6 cm.</v>
          </cell>
          <cell r="F5123">
            <v>40094</v>
          </cell>
          <cell r="G5123">
            <v>9280</v>
          </cell>
          <cell r="H5123">
            <v>1.39</v>
          </cell>
          <cell r="I5123">
            <v>43465</v>
          </cell>
        </row>
        <row r="5124">
          <cell r="A5124" t="str">
            <v>LISTON M.H. PINO PATULA</v>
          </cell>
          <cell r="B5124">
            <v>2459</v>
          </cell>
          <cell r="C5124" t="str">
            <v>M2</v>
          </cell>
          <cell r="D5124">
            <v>14512</v>
          </cell>
          <cell r="E5124" t="str">
            <v>TECHO</v>
          </cell>
          <cell r="F5124">
            <v>40086</v>
          </cell>
          <cell r="G5124">
            <v>10440</v>
          </cell>
          <cell r="H5124">
            <v>1.39</v>
          </cell>
          <cell r="I5124">
            <v>43465</v>
          </cell>
        </row>
        <row r="5125">
          <cell r="A5125" t="str">
            <v>LISTON M.H. PINO ROMERON/TECHO</v>
          </cell>
          <cell r="B5125">
            <v>927</v>
          </cell>
          <cell r="C5125" t="str">
            <v>M2</v>
          </cell>
          <cell r="D5125">
            <v>48372</v>
          </cell>
          <cell r="E5125" t="str">
            <v>ENCHAPE</v>
          </cell>
          <cell r="F5125">
            <v>40094</v>
          </cell>
          <cell r="G5125">
            <v>34800</v>
          </cell>
          <cell r="H5125">
            <v>1.39</v>
          </cell>
          <cell r="I5125">
            <v>43465</v>
          </cell>
        </row>
        <row r="5126">
          <cell r="A5126" t="str">
            <v>LISTON M.H. SAPAN/PISO a=8cm;e=12mm</v>
          </cell>
          <cell r="B5126">
            <v>929</v>
          </cell>
          <cell r="C5126" t="str">
            <v>M2</v>
          </cell>
          <cell r="D5126">
            <v>61226</v>
          </cell>
          <cell r="E5126">
            <v>0</v>
          </cell>
          <cell r="F5126">
            <v>43206</v>
          </cell>
          <cell r="G5126">
            <v>58310</v>
          </cell>
          <cell r="H5126">
            <v>1.05</v>
          </cell>
          <cell r="I5126">
            <v>43465</v>
          </cell>
        </row>
        <row r="5127">
          <cell r="A5127" t="str">
            <v>LISTON MH EN PINO PATULA</v>
          </cell>
          <cell r="B5127">
            <v>106095</v>
          </cell>
          <cell r="C5127" t="str">
            <v>M2</v>
          </cell>
          <cell r="D5127">
            <v>18159</v>
          </cell>
          <cell r="E5127">
            <v>0</v>
          </cell>
          <cell r="F5127">
            <v>42758</v>
          </cell>
          <cell r="G5127">
            <v>16660</v>
          </cell>
          <cell r="H5127">
            <v>1.0900000000000001</v>
          </cell>
          <cell r="I5127">
            <v>43465</v>
          </cell>
        </row>
        <row r="5128">
          <cell r="A5128" t="str">
            <v>LISTON ZAPAN (Tabla 0.02X0.20X2.90M)</v>
          </cell>
          <cell r="B5128">
            <v>104419</v>
          </cell>
          <cell r="C5128" t="str">
            <v>UNI</v>
          </cell>
          <cell r="D5128">
            <v>56852</v>
          </cell>
          <cell r="E5128">
            <v>0</v>
          </cell>
          <cell r="F5128">
            <v>43206</v>
          </cell>
          <cell r="G5128">
            <v>54145</v>
          </cell>
          <cell r="H5128">
            <v>1.05</v>
          </cell>
          <cell r="I5128">
            <v>43465</v>
          </cell>
        </row>
        <row r="5129">
          <cell r="A5129" t="str">
            <v>LLANA DENTADA 25500</v>
          </cell>
          <cell r="B5129">
            <v>499</v>
          </cell>
          <cell r="C5129" t="str">
            <v>UNI</v>
          </cell>
          <cell r="D5129">
            <v>20824</v>
          </cell>
          <cell r="E5129">
            <v>582034</v>
          </cell>
          <cell r="F5129">
            <v>40344</v>
          </cell>
          <cell r="G5129">
            <v>15200</v>
          </cell>
          <cell r="H5129">
            <v>1.37</v>
          </cell>
          <cell r="I5129">
            <v>43465</v>
          </cell>
        </row>
        <row r="5130">
          <cell r="A5130" t="str">
            <v>LLANA DENTADA MANGO MADERA (UE=60)</v>
          </cell>
          <cell r="B5130">
            <v>106497</v>
          </cell>
          <cell r="C5130" t="str">
            <v>UNI</v>
          </cell>
          <cell r="D5130">
            <v>15391</v>
          </cell>
          <cell r="E5130">
            <v>0</v>
          </cell>
          <cell r="F5130">
            <v>43194</v>
          </cell>
          <cell r="G5130">
            <v>14658</v>
          </cell>
          <cell r="H5130">
            <v>1.05</v>
          </cell>
          <cell r="I5130">
            <v>43465</v>
          </cell>
        </row>
        <row r="5131">
          <cell r="A5131" t="str">
            <v>LLANA METÁLICA Lisa 11x5 MANGO PLASTICO</v>
          </cell>
          <cell r="B5131">
            <v>106498</v>
          </cell>
          <cell r="C5131" t="str">
            <v>UNI</v>
          </cell>
          <cell r="D5131">
            <v>11050</v>
          </cell>
          <cell r="E5131">
            <v>0</v>
          </cell>
          <cell r="F5131">
            <v>43196</v>
          </cell>
          <cell r="G5131">
            <v>10524</v>
          </cell>
          <cell r="H5131">
            <v>1.05</v>
          </cell>
          <cell r="I5131">
            <v>43465</v>
          </cell>
        </row>
        <row r="5132">
          <cell r="A5132" t="str">
            <v>Llanta enDesusoRin13-14</v>
          </cell>
          <cell r="B5132">
            <v>105203</v>
          </cell>
          <cell r="C5132" t="str">
            <v>UNI</v>
          </cell>
          <cell r="D5132">
            <v>2718</v>
          </cell>
          <cell r="E5132">
            <v>0</v>
          </cell>
          <cell r="F5132">
            <v>43174</v>
          </cell>
          <cell r="G5132">
            <v>2589</v>
          </cell>
          <cell r="H5132">
            <v>1.05</v>
          </cell>
          <cell r="I5132">
            <v>43465</v>
          </cell>
        </row>
        <row r="5133">
          <cell r="A5133" t="str">
            <v>Llanta enDesusoRin22.5</v>
          </cell>
          <cell r="B5133">
            <v>105592</v>
          </cell>
          <cell r="C5133" t="str">
            <v>UNI</v>
          </cell>
          <cell r="D5133">
            <v>17099</v>
          </cell>
          <cell r="E5133">
            <v>0</v>
          </cell>
          <cell r="F5133">
            <v>43238</v>
          </cell>
          <cell r="G5133">
            <v>16285</v>
          </cell>
          <cell r="H5133">
            <v>1.05</v>
          </cell>
          <cell r="I5133">
            <v>43465</v>
          </cell>
        </row>
        <row r="5134">
          <cell r="A5134" t="str">
            <v>Llanta Reciclada de 1-2 MM Negra</v>
          </cell>
          <cell r="B5134">
            <v>104340</v>
          </cell>
          <cell r="C5134" t="str">
            <v>KG</v>
          </cell>
          <cell r="D5134">
            <v>1905</v>
          </cell>
          <cell r="E5134">
            <v>0</v>
          </cell>
          <cell r="F5134">
            <v>41491</v>
          </cell>
          <cell r="G5134">
            <v>1500</v>
          </cell>
          <cell r="H5134">
            <v>1.27</v>
          </cell>
          <cell r="I5134">
            <v>43465</v>
          </cell>
        </row>
        <row r="5135">
          <cell r="A5135" t="str">
            <v>Llanta Ref. 18,4 de 6 lonas Tipo R-1 - Suministro</v>
          </cell>
          <cell r="B5135">
            <v>105309</v>
          </cell>
          <cell r="C5135" t="str">
            <v>UNI</v>
          </cell>
          <cell r="D5135">
            <v>2236500</v>
          </cell>
          <cell r="E5135">
            <v>0</v>
          </cell>
          <cell r="F5135">
            <v>41919</v>
          </cell>
          <cell r="G5135">
            <v>1775000</v>
          </cell>
          <cell r="H5135">
            <v>1.26</v>
          </cell>
          <cell r="I5135">
            <v>43465</v>
          </cell>
        </row>
        <row r="5136">
          <cell r="A5136" t="str">
            <v>LLANTA TRASERA, 12,4 X 24,8 – 8 LONAS – R1</v>
          </cell>
          <cell r="B5136">
            <v>105839</v>
          </cell>
          <cell r="C5136" t="str">
            <v>UNI</v>
          </cell>
          <cell r="D5136">
            <v>1012000</v>
          </cell>
          <cell r="E5136">
            <v>0</v>
          </cell>
          <cell r="F5136">
            <v>42577</v>
          </cell>
          <cell r="G5136">
            <v>880000</v>
          </cell>
          <cell r="H5136">
            <v>1.1499999999999999</v>
          </cell>
          <cell r="I5136">
            <v>43465</v>
          </cell>
        </row>
        <row r="5137">
          <cell r="A5137" t="str">
            <v>LLANTA TRASERA, 18,4 X 30 – 10 LONAS – R1</v>
          </cell>
          <cell r="B5137">
            <v>105838</v>
          </cell>
          <cell r="C5137" t="str">
            <v>UNI</v>
          </cell>
          <cell r="D5137">
            <v>1955000</v>
          </cell>
          <cell r="E5137">
            <v>0</v>
          </cell>
          <cell r="F5137">
            <v>42577</v>
          </cell>
          <cell r="G5137">
            <v>1700000</v>
          </cell>
          <cell r="H5137">
            <v>1.1499999999999999</v>
          </cell>
          <cell r="I5137">
            <v>43465</v>
          </cell>
        </row>
        <row r="5138">
          <cell r="A5138" t="str">
            <v>LLAVE ABASTO PLASTICO C/ACOPLE</v>
          </cell>
          <cell r="B5138">
            <v>106526</v>
          </cell>
          <cell r="C5138" t="str">
            <v>UNI</v>
          </cell>
          <cell r="D5138">
            <v>9388</v>
          </cell>
          <cell r="E5138">
            <v>0</v>
          </cell>
          <cell r="F5138">
            <v>43199</v>
          </cell>
          <cell r="G5138">
            <v>8941</v>
          </cell>
          <cell r="H5138">
            <v>1.05</v>
          </cell>
          <cell r="I5138">
            <v>43465</v>
          </cell>
        </row>
        <row r="5139">
          <cell r="A5139" t="str">
            <v>LLAVE ANTIVANDALICA CROMADA DOCOL</v>
          </cell>
          <cell r="B5139">
            <v>104295</v>
          </cell>
          <cell r="C5139" t="str">
            <v>UNI</v>
          </cell>
          <cell r="D5139">
            <v>268424</v>
          </cell>
          <cell r="E5139">
            <v>0</v>
          </cell>
          <cell r="F5139">
            <v>40941</v>
          </cell>
          <cell r="G5139">
            <v>206480</v>
          </cell>
          <cell r="H5139">
            <v>1.3</v>
          </cell>
          <cell r="I5139">
            <v>43465</v>
          </cell>
        </row>
        <row r="5140">
          <cell r="A5140" t="str">
            <v>LLAVE BOCA FIJA DE 6 A 22 MM (JUEGO 8</v>
          </cell>
          <cell r="B5140">
            <v>106500</v>
          </cell>
          <cell r="C5140" t="str">
            <v>UNI</v>
          </cell>
          <cell r="D5140">
            <v>100758</v>
          </cell>
          <cell r="E5140">
            <v>0</v>
          </cell>
          <cell r="F5140">
            <v>43199</v>
          </cell>
          <cell r="G5140">
            <v>95960</v>
          </cell>
          <cell r="H5140">
            <v>1.05</v>
          </cell>
          <cell r="I5140">
            <v>43465</v>
          </cell>
        </row>
        <row r="5141">
          <cell r="A5141" t="str">
            <v>LLAVE BRISTOL 11/6 a 3/8</v>
          </cell>
          <cell r="B5141">
            <v>1287</v>
          </cell>
          <cell r="C5141" t="str">
            <v>UNI</v>
          </cell>
          <cell r="D5141">
            <v>23305</v>
          </cell>
          <cell r="E5141">
            <v>0</v>
          </cell>
          <cell r="F5141">
            <v>43195</v>
          </cell>
          <cell r="G5141">
            <v>22195</v>
          </cell>
          <cell r="H5141">
            <v>1.05</v>
          </cell>
          <cell r="I5141">
            <v>43465</v>
          </cell>
        </row>
        <row r="5142">
          <cell r="A5142" t="str">
            <v>LLAVE CONMUTACIÓN MANUAL Tetrapolar 70</v>
          </cell>
          <cell r="B5142">
            <v>105568</v>
          </cell>
          <cell r="C5142" t="str">
            <v>UNI</v>
          </cell>
          <cell r="D5142">
            <v>508889</v>
          </cell>
          <cell r="E5142">
            <v>0</v>
          </cell>
          <cell r="F5142">
            <v>43410</v>
          </cell>
          <cell r="G5142">
            <v>484656</v>
          </cell>
          <cell r="H5142">
            <v>1.05</v>
          </cell>
          <cell r="I5142">
            <v>43465</v>
          </cell>
        </row>
        <row r="5143">
          <cell r="A5143" t="str">
            <v>LLAVE DE TUBO 18" TRABAJO PESADO</v>
          </cell>
          <cell r="B5143">
            <v>500</v>
          </cell>
          <cell r="C5143" t="str">
            <v>UNI</v>
          </cell>
          <cell r="D5143">
            <v>135082</v>
          </cell>
          <cell r="E5143">
            <v>633406</v>
          </cell>
          <cell r="F5143">
            <v>40344</v>
          </cell>
          <cell r="G5143">
            <v>98600</v>
          </cell>
          <cell r="H5143">
            <v>1.37</v>
          </cell>
          <cell r="I5143">
            <v>43465</v>
          </cell>
        </row>
        <row r="5144">
          <cell r="A5144" t="str">
            <v>LLAVE ESTRELLA JUEGO 6 A 22MM 8 PZ</v>
          </cell>
          <cell r="B5144">
            <v>106494</v>
          </cell>
          <cell r="C5144" t="str">
            <v>UNI</v>
          </cell>
          <cell r="D5144">
            <v>98693</v>
          </cell>
          <cell r="E5144">
            <v>0</v>
          </cell>
          <cell r="F5144">
            <v>43199</v>
          </cell>
          <cell r="G5144">
            <v>93993</v>
          </cell>
          <cell r="H5144">
            <v>1.05</v>
          </cell>
          <cell r="I5144">
            <v>43465</v>
          </cell>
        </row>
        <row r="5145">
          <cell r="A5145" t="str">
            <v>LLAVE EXPANSION 8" STANLEY O SIMILAR</v>
          </cell>
          <cell r="B5145">
            <v>501</v>
          </cell>
          <cell r="C5145" t="str">
            <v>UNI</v>
          </cell>
          <cell r="D5145">
            <v>28178</v>
          </cell>
          <cell r="E5145">
            <v>611210</v>
          </cell>
          <cell r="F5145">
            <v>43199</v>
          </cell>
          <cell r="G5145">
            <v>26836</v>
          </cell>
          <cell r="H5145">
            <v>1.05</v>
          </cell>
          <cell r="I5145">
            <v>43465</v>
          </cell>
        </row>
        <row r="5146">
          <cell r="A5146" t="str">
            <v>LLAVE EXPANSION AISLADA 10" 1.000V **</v>
          </cell>
          <cell r="B5146">
            <v>102987</v>
          </cell>
          <cell r="C5146" t="str">
            <v>UNI</v>
          </cell>
          <cell r="D5146">
            <v>33260</v>
          </cell>
          <cell r="E5146">
            <v>0</v>
          </cell>
          <cell r="F5146">
            <v>43199</v>
          </cell>
          <cell r="G5146">
            <v>31676</v>
          </cell>
          <cell r="H5146">
            <v>1.05</v>
          </cell>
          <cell r="I5146">
            <v>43465</v>
          </cell>
        </row>
        <row r="5147">
          <cell r="A5147" t="str">
            <v>LLAVE JARDIN LIVIANA Ø1/2" EN BRONCE</v>
          </cell>
          <cell r="B5147">
            <v>594</v>
          </cell>
          <cell r="C5147" t="str">
            <v>UNI</v>
          </cell>
          <cell r="D5147">
            <v>13335</v>
          </cell>
          <cell r="E5147" t="str">
            <v>Cromo</v>
          </cell>
          <cell r="F5147">
            <v>43167</v>
          </cell>
          <cell r="G5147">
            <v>12700</v>
          </cell>
          <cell r="H5147">
            <v>1.05</v>
          </cell>
          <cell r="I5147">
            <v>43465</v>
          </cell>
        </row>
        <row r="5148">
          <cell r="A5148" t="str">
            <v>LLAVE JARDIN Pesada.1/2"</v>
          </cell>
          <cell r="B5148">
            <v>593</v>
          </cell>
          <cell r="C5148" t="str">
            <v>UNI</v>
          </cell>
          <cell r="D5148">
            <v>24140</v>
          </cell>
          <cell r="E5148" t="str">
            <v>97720Cromo</v>
          </cell>
          <cell r="F5148">
            <v>43223</v>
          </cell>
          <cell r="G5148">
            <v>22990</v>
          </cell>
          <cell r="H5148">
            <v>1.05</v>
          </cell>
          <cell r="I5148">
            <v>43465</v>
          </cell>
        </row>
        <row r="5149">
          <cell r="A5149" t="str">
            <v>LLAVE JARDIN SATINADA PESADA GRIVAL</v>
          </cell>
          <cell r="B5149">
            <v>595</v>
          </cell>
          <cell r="C5149" t="str">
            <v>UNI</v>
          </cell>
          <cell r="D5149">
            <v>16029</v>
          </cell>
          <cell r="E5149" t="str">
            <v>97770Cromo</v>
          </cell>
          <cell r="F5149">
            <v>40408</v>
          </cell>
          <cell r="G5149">
            <v>11700</v>
          </cell>
          <cell r="H5149">
            <v>1.37</v>
          </cell>
          <cell r="I5149">
            <v>43465</v>
          </cell>
        </row>
        <row r="5150">
          <cell r="A5150" t="str">
            <v>LLAVE L/M. PLATINO 4" GRICOL</v>
          </cell>
          <cell r="B5150">
            <v>3572</v>
          </cell>
          <cell r="C5150" t="str">
            <v>UNI</v>
          </cell>
          <cell r="D5150">
            <v>51430</v>
          </cell>
          <cell r="E5150">
            <v>1063800</v>
          </cell>
          <cell r="F5150">
            <v>40134</v>
          </cell>
          <cell r="G5150">
            <v>37000</v>
          </cell>
          <cell r="H5150">
            <v>1.39</v>
          </cell>
          <cell r="I5150">
            <v>43465</v>
          </cell>
        </row>
        <row r="5151">
          <cell r="A5151" t="str">
            <v>LLAVE L/M.URANO Cl GRICOL</v>
          </cell>
          <cell r="B5151">
            <v>2079</v>
          </cell>
          <cell r="C5151" t="str">
            <v>UNI</v>
          </cell>
          <cell r="D5151">
            <v>32804</v>
          </cell>
          <cell r="E5151">
            <v>1100122</v>
          </cell>
          <cell r="F5151">
            <v>40134</v>
          </cell>
          <cell r="G5151">
            <v>23600</v>
          </cell>
          <cell r="H5151">
            <v>1.39</v>
          </cell>
          <cell r="I5151">
            <v>43465</v>
          </cell>
        </row>
        <row r="5152">
          <cell r="A5152" t="str">
            <v>LLAVE L/M.URANO CONJ.Cl GRICOL</v>
          </cell>
          <cell r="B5152">
            <v>2080</v>
          </cell>
          <cell r="C5152" t="str">
            <v>UNI</v>
          </cell>
          <cell r="D5152">
            <v>48789</v>
          </cell>
          <cell r="E5152">
            <v>1100222</v>
          </cell>
          <cell r="F5152">
            <v>40134</v>
          </cell>
          <cell r="G5152">
            <v>35100</v>
          </cell>
          <cell r="H5152">
            <v>1.39</v>
          </cell>
          <cell r="I5152">
            <v>43465</v>
          </cell>
        </row>
        <row r="5153">
          <cell r="A5153" t="str">
            <v>LLAVE LAVAMANOS (individual o sencilla)</v>
          </cell>
          <cell r="B5153">
            <v>106472</v>
          </cell>
          <cell r="C5153" t="str">
            <v>UNI</v>
          </cell>
          <cell r="D5153">
            <v>13230</v>
          </cell>
          <cell r="E5153">
            <v>0</v>
          </cell>
          <cell r="F5153">
            <v>43196</v>
          </cell>
          <cell r="G5153">
            <v>12600</v>
          </cell>
          <cell r="H5153">
            <v>1.05</v>
          </cell>
          <cell r="I5153">
            <v>43465</v>
          </cell>
        </row>
        <row r="5154">
          <cell r="A5154" t="str">
            <v>LLAVE MANGUERA Amar. GRICOL</v>
          </cell>
          <cell r="B5154">
            <v>2091</v>
          </cell>
          <cell r="C5154" t="str">
            <v>UNI</v>
          </cell>
          <cell r="D5154">
            <v>18495</v>
          </cell>
          <cell r="E5154" t="str">
            <v>01-997711</v>
          </cell>
          <cell r="F5154">
            <v>40408</v>
          </cell>
          <cell r="G5154">
            <v>13500</v>
          </cell>
          <cell r="H5154">
            <v>1.37</v>
          </cell>
          <cell r="I5154">
            <v>43465</v>
          </cell>
        </row>
        <row r="5155">
          <cell r="A5155" t="str">
            <v>Llave para regadera prysma CRNA **</v>
          </cell>
          <cell r="B5155">
            <v>103331</v>
          </cell>
          <cell r="C5155" t="str">
            <v>UNI</v>
          </cell>
          <cell r="D5155">
            <v>26051</v>
          </cell>
          <cell r="E5155">
            <v>0</v>
          </cell>
          <cell r="F5155">
            <v>42856</v>
          </cell>
          <cell r="G5155">
            <v>23900</v>
          </cell>
          <cell r="H5155">
            <v>1.0900000000000001</v>
          </cell>
          <cell r="I5155">
            <v>43465</v>
          </cell>
        </row>
        <row r="5156">
          <cell r="A5156" t="str">
            <v>LLAVE PARA TUBO DE 12" ** STANLEY O</v>
          </cell>
          <cell r="B5156">
            <v>102986</v>
          </cell>
          <cell r="C5156" t="str">
            <v>UNI</v>
          </cell>
          <cell r="D5156">
            <v>56077</v>
          </cell>
          <cell r="E5156" t="str">
            <v>18741 STAR</v>
          </cell>
          <cell r="F5156">
            <v>43195</v>
          </cell>
          <cell r="G5156">
            <v>53407</v>
          </cell>
          <cell r="H5156">
            <v>1.05</v>
          </cell>
          <cell r="I5156">
            <v>43465</v>
          </cell>
        </row>
        <row r="5157">
          <cell r="A5157" t="str">
            <v>LLAVE PARA TUBO DE 8" ** STANLEY O</v>
          </cell>
          <cell r="B5157">
            <v>102989</v>
          </cell>
          <cell r="C5157" t="str">
            <v>UNI</v>
          </cell>
          <cell r="D5157">
            <v>22612</v>
          </cell>
          <cell r="E5157" t="str">
            <v>18721 - 1570</v>
          </cell>
          <cell r="F5157">
            <v>43195</v>
          </cell>
          <cell r="G5157">
            <v>21535</v>
          </cell>
          <cell r="H5157">
            <v>1.05</v>
          </cell>
          <cell r="I5157">
            <v>43465</v>
          </cell>
        </row>
        <row r="5158">
          <cell r="A5158" t="str">
            <v>LLAVE PARA TUBO No 14 STANLEY O SIMILAR</v>
          </cell>
          <cell r="B5158">
            <v>1289</v>
          </cell>
          <cell r="C5158" t="str">
            <v>UNI</v>
          </cell>
          <cell r="D5158">
            <v>76437</v>
          </cell>
          <cell r="E5158">
            <v>0</v>
          </cell>
          <cell r="F5158">
            <v>43195</v>
          </cell>
          <cell r="G5158">
            <v>72797</v>
          </cell>
          <cell r="H5158">
            <v>1.05</v>
          </cell>
          <cell r="I5158">
            <v>43465</v>
          </cell>
        </row>
        <row r="5159">
          <cell r="A5159" t="str">
            <v>LLAVE PARA TUBO STANLEY No 12</v>
          </cell>
          <cell r="B5159">
            <v>1288</v>
          </cell>
          <cell r="C5159" t="str">
            <v>UNI</v>
          </cell>
          <cell r="D5159">
            <v>61110</v>
          </cell>
          <cell r="E5159">
            <v>0</v>
          </cell>
          <cell r="F5159">
            <v>40023</v>
          </cell>
          <cell r="G5159">
            <v>43964</v>
          </cell>
          <cell r="H5159">
            <v>1.39</v>
          </cell>
          <cell r="I5159">
            <v>43465</v>
          </cell>
        </row>
        <row r="5160">
          <cell r="A5160" t="str">
            <v>LLAVE TERMINAL Cr. GRICOL</v>
          </cell>
          <cell r="B5160">
            <v>2090</v>
          </cell>
          <cell r="C5160" t="str">
            <v>UNI</v>
          </cell>
          <cell r="D5160">
            <v>13974</v>
          </cell>
          <cell r="E5160" t="str">
            <v>01-995711</v>
          </cell>
          <cell r="F5160">
            <v>40408</v>
          </cell>
          <cell r="G5160">
            <v>10200</v>
          </cell>
          <cell r="H5160">
            <v>1.37</v>
          </cell>
          <cell r="I5160">
            <v>43465</v>
          </cell>
        </row>
        <row r="5161">
          <cell r="A5161" t="str">
            <v>LLAVE TERMNINAL LIVIANA 1/2"-METAL</v>
          </cell>
          <cell r="B5161">
            <v>2089</v>
          </cell>
          <cell r="C5161" t="str">
            <v>UNI</v>
          </cell>
          <cell r="D5161">
            <v>24276</v>
          </cell>
          <cell r="E5161" t="str">
            <v>01-995411</v>
          </cell>
          <cell r="F5161">
            <v>43199</v>
          </cell>
          <cell r="G5161">
            <v>23120</v>
          </cell>
          <cell r="H5161">
            <v>1.05</v>
          </cell>
          <cell r="I5161">
            <v>43465</v>
          </cell>
        </row>
        <row r="5162">
          <cell r="A5162" t="str">
            <v>LLAVES COPA 10mm A 19mm JGO 11</v>
          </cell>
          <cell r="B5162">
            <v>102995</v>
          </cell>
          <cell r="C5162" t="str">
            <v>JUNIEGO</v>
          </cell>
          <cell r="D5162">
            <v>102613</v>
          </cell>
          <cell r="E5162" t="str">
            <v>86-734</v>
          </cell>
          <cell r="F5162">
            <v>40359</v>
          </cell>
          <cell r="G5162">
            <v>74900</v>
          </cell>
          <cell r="H5162">
            <v>1.37</v>
          </cell>
          <cell r="I5162">
            <v>43465</v>
          </cell>
        </row>
        <row r="5163">
          <cell r="A5163" t="str">
            <v>LLAVES TENSORA (ALQUILER)</v>
          </cell>
          <cell r="B5163">
            <v>1653</v>
          </cell>
          <cell r="C5163" t="str">
            <v>DD</v>
          </cell>
          <cell r="D5163">
            <v>436</v>
          </cell>
          <cell r="E5163">
            <v>0</v>
          </cell>
          <cell r="F5163">
            <v>43199</v>
          </cell>
          <cell r="G5163">
            <v>415.32</v>
          </cell>
          <cell r="H5163">
            <v>1.05</v>
          </cell>
          <cell r="I5163">
            <v>43465</v>
          </cell>
        </row>
        <row r="5164">
          <cell r="A5164" t="str">
            <v>LOCKER 4 PUESTOS LAM CAL.22</v>
          </cell>
          <cell r="B5164">
            <v>103634</v>
          </cell>
          <cell r="C5164" t="str">
            <v>UNI</v>
          </cell>
          <cell r="D5164">
            <v>352385</v>
          </cell>
          <cell r="E5164">
            <v>0</v>
          </cell>
          <cell r="F5164">
            <v>42208</v>
          </cell>
          <cell r="G5164">
            <v>288840</v>
          </cell>
          <cell r="H5164">
            <v>1.22</v>
          </cell>
          <cell r="I5164">
            <v>43465</v>
          </cell>
        </row>
        <row r="5165">
          <cell r="A5165" t="str">
            <v>Locker 6 puestos Lam</v>
          </cell>
          <cell r="B5165">
            <v>103633</v>
          </cell>
          <cell r="C5165" t="str">
            <v>UNI</v>
          </cell>
          <cell r="D5165">
            <v>468700</v>
          </cell>
          <cell r="E5165">
            <v>0</v>
          </cell>
          <cell r="F5165">
            <v>42941</v>
          </cell>
          <cell r="G5165">
            <v>430000</v>
          </cell>
          <cell r="H5165">
            <v>1.0900000000000001</v>
          </cell>
          <cell r="I5165">
            <v>43465</v>
          </cell>
        </row>
        <row r="5166">
          <cell r="A5166" t="str">
            <v>Locker láminaPuerta Microper</v>
          </cell>
          <cell r="B5166">
            <v>105236</v>
          </cell>
          <cell r="C5166" t="str">
            <v>UNI</v>
          </cell>
          <cell r="D5166">
            <v>339607</v>
          </cell>
          <cell r="E5166">
            <v>0</v>
          </cell>
          <cell r="F5166">
            <v>41851</v>
          </cell>
          <cell r="G5166">
            <v>269529</v>
          </cell>
          <cell r="H5166">
            <v>1.26</v>
          </cell>
          <cell r="I5166">
            <v>43465</v>
          </cell>
        </row>
        <row r="5167">
          <cell r="A5167" t="str">
            <v>LOCKERS PARA PISCINA 100% PLASTICO</v>
          </cell>
          <cell r="B5167">
            <v>107032</v>
          </cell>
          <cell r="C5167" t="str">
            <v>UNI</v>
          </cell>
          <cell r="D5167">
            <v>5842662</v>
          </cell>
          <cell r="E5167">
            <v>0</v>
          </cell>
          <cell r="F5167">
            <v>43368</v>
          </cell>
          <cell r="G5167">
            <v>5564440</v>
          </cell>
          <cell r="H5167">
            <v>1.05</v>
          </cell>
          <cell r="I5167">
            <v>43465</v>
          </cell>
        </row>
        <row r="5168">
          <cell r="A5168" t="str">
            <v>LOCTIGAS - GASTOP F/ALTA 36ml</v>
          </cell>
          <cell r="B5168">
            <v>104749</v>
          </cell>
          <cell r="C5168" t="str">
            <v>UNI</v>
          </cell>
          <cell r="D5168">
            <v>9440</v>
          </cell>
          <cell r="E5168">
            <v>0</v>
          </cell>
          <cell r="F5168">
            <v>43213</v>
          </cell>
          <cell r="G5168">
            <v>8990</v>
          </cell>
          <cell r="H5168">
            <v>1.05</v>
          </cell>
          <cell r="I5168">
            <v>43465</v>
          </cell>
        </row>
        <row r="5169">
          <cell r="A5169" t="str">
            <v>LOCTIGAS F/MEDIA 40ml</v>
          </cell>
          <cell r="B5169">
            <v>3762</v>
          </cell>
          <cell r="C5169" t="str">
            <v>UNI</v>
          </cell>
          <cell r="D5169">
            <v>13226</v>
          </cell>
          <cell r="E5169">
            <v>0</v>
          </cell>
          <cell r="F5169">
            <v>43270</v>
          </cell>
          <cell r="G5169">
            <v>12596</v>
          </cell>
          <cell r="H5169">
            <v>1.05</v>
          </cell>
          <cell r="I5169">
            <v>43465</v>
          </cell>
        </row>
        <row r="5170">
          <cell r="A5170" t="str">
            <v>LOCTITE (3 ONZAS)</v>
          </cell>
          <cell r="B5170">
            <v>104154</v>
          </cell>
          <cell r="C5170" t="str">
            <v>UNI</v>
          </cell>
          <cell r="D5170">
            <v>6090</v>
          </cell>
          <cell r="E5170">
            <v>0</v>
          </cell>
          <cell r="F5170">
            <v>43256</v>
          </cell>
          <cell r="G5170">
            <v>5800</v>
          </cell>
          <cell r="H5170">
            <v>1.05</v>
          </cell>
          <cell r="I5170">
            <v>43465</v>
          </cell>
        </row>
        <row r="5171">
          <cell r="A5171" t="str">
            <v>LOGO PROGRAMADOR V-8</v>
          </cell>
          <cell r="B5171">
            <v>106589</v>
          </cell>
          <cell r="C5171" t="str">
            <v>UNI</v>
          </cell>
          <cell r="D5171">
            <v>535702</v>
          </cell>
          <cell r="E5171">
            <v>0</v>
          </cell>
          <cell r="F5171">
            <v>43000</v>
          </cell>
          <cell r="G5171">
            <v>491470</v>
          </cell>
          <cell r="H5171">
            <v>1.0900000000000001</v>
          </cell>
          <cell r="I5171">
            <v>43465</v>
          </cell>
        </row>
        <row r="5172">
          <cell r="A5172" t="str">
            <v>LONA FIBRA PARA ASIENTO DE COLUMPIO</v>
          </cell>
          <cell r="B5172">
            <v>102485</v>
          </cell>
          <cell r="C5172" t="str">
            <v>UNI</v>
          </cell>
          <cell r="D5172">
            <v>123500</v>
          </cell>
          <cell r="E5172">
            <v>0</v>
          </cell>
          <cell r="F5172">
            <v>41052</v>
          </cell>
          <cell r="G5172">
            <v>95000</v>
          </cell>
          <cell r="H5172">
            <v>1.3</v>
          </cell>
          <cell r="I5172">
            <v>43465</v>
          </cell>
        </row>
        <row r="5173">
          <cell r="A5173" t="str">
            <v>Losa banca en concretro ** M-31</v>
          </cell>
          <cell r="B5173">
            <v>103035</v>
          </cell>
          <cell r="C5173" t="str">
            <v>UNI</v>
          </cell>
          <cell r="D5173">
            <v>174090</v>
          </cell>
          <cell r="E5173">
            <v>0</v>
          </cell>
          <cell r="F5173">
            <v>43222</v>
          </cell>
          <cell r="G5173">
            <v>165800</v>
          </cell>
          <cell r="H5173">
            <v>1.05</v>
          </cell>
          <cell r="I5173">
            <v>43465</v>
          </cell>
        </row>
        <row r="5174">
          <cell r="A5174" t="str">
            <v>LOSA CONCRETO 0.62X0.62 e=4cm,Acab.</v>
          </cell>
          <cell r="B5174">
            <v>105657</v>
          </cell>
          <cell r="C5174" t="str">
            <v>UNI</v>
          </cell>
          <cell r="D5174">
            <v>69062</v>
          </cell>
          <cell r="E5174">
            <v>0</v>
          </cell>
          <cell r="F5174">
            <v>42226</v>
          </cell>
          <cell r="G5174">
            <v>56608</v>
          </cell>
          <cell r="H5174">
            <v>1.22</v>
          </cell>
          <cell r="I5174">
            <v>43465</v>
          </cell>
        </row>
        <row r="5175">
          <cell r="A5175" t="str">
            <v>LOSA DE CONCRETO</v>
          </cell>
          <cell r="B5175">
            <v>103438</v>
          </cell>
          <cell r="C5175" t="str">
            <v>M2</v>
          </cell>
          <cell r="D5175">
            <v>263613</v>
          </cell>
          <cell r="E5175">
            <v>0</v>
          </cell>
          <cell r="F5175">
            <v>40476</v>
          </cell>
          <cell r="G5175">
            <v>192418</v>
          </cell>
          <cell r="H5175">
            <v>1.37</v>
          </cell>
          <cell r="I5175">
            <v>43465</v>
          </cell>
        </row>
        <row r="5176">
          <cell r="A5176" t="str">
            <v>LOSA ENTREPISO LP10 FIBRIT (bodegas)</v>
          </cell>
          <cell r="B5176">
            <v>3911</v>
          </cell>
          <cell r="C5176" t="str">
            <v>M2</v>
          </cell>
          <cell r="D5176">
            <v>140973</v>
          </cell>
          <cell r="E5176" t="str">
            <v>LP-10</v>
          </cell>
          <cell r="F5176">
            <v>40478</v>
          </cell>
          <cell r="G5176">
            <v>102900</v>
          </cell>
          <cell r="H5176">
            <v>1.37</v>
          </cell>
          <cell r="I5176">
            <v>43465</v>
          </cell>
        </row>
        <row r="5177">
          <cell r="A5177" t="str">
            <v>LOSA ENTREPISO LP4 FIBRIT (VIS) long=3.45</v>
          </cell>
          <cell r="B5177">
            <v>3908</v>
          </cell>
          <cell r="C5177" t="str">
            <v>M2</v>
          </cell>
          <cell r="D5177">
            <v>106682</v>
          </cell>
          <cell r="E5177" t="str">
            <v>LP-4</v>
          </cell>
          <cell r="F5177">
            <v>40478</v>
          </cell>
          <cell r="G5177">
            <v>77870</v>
          </cell>
          <cell r="H5177">
            <v>1.37</v>
          </cell>
          <cell r="I5177">
            <v>43465</v>
          </cell>
        </row>
        <row r="5178">
          <cell r="A5178" t="str">
            <v>LOSA ENTREPISO LP6 FIBRIT (VIS) long=4.10</v>
          </cell>
          <cell r="B5178">
            <v>3910</v>
          </cell>
          <cell r="C5178" t="str">
            <v>M2</v>
          </cell>
          <cell r="D5178">
            <v>117234</v>
          </cell>
          <cell r="E5178" t="str">
            <v>LP-6</v>
          </cell>
          <cell r="F5178">
            <v>40478</v>
          </cell>
          <cell r="G5178">
            <v>85572</v>
          </cell>
          <cell r="H5178">
            <v>1.37</v>
          </cell>
          <cell r="I5178">
            <v>43465</v>
          </cell>
        </row>
        <row r="5179">
          <cell r="A5179" t="str">
            <v>Losa Sentadero para Banca en Concreto M-31</v>
          </cell>
          <cell r="B5179">
            <v>105165</v>
          </cell>
          <cell r="C5179" t="str">
            <v>UNI</v>
          </cell>
          <cell r="D5179">
            <v>248472</v>
          </cell>
          <cell r="E5179">
            <v>0</v>
          </cell>
          <cell r="F5179">
            <v>41764</v>
          </cell>
          <cell r="G5179">
            <v>197200</v>
          </cell>
          <cell r="H5179">
            <v>1.26</v>
          </cell>
          <cell r="I5179">
            <v>43465</v>
          </cell>
        </row>
        <row r="5180">
          <cell r="A5180" t="str">
            <v>LOSETA 0.25X0.25M FLAMEADA P.ESACLERA</v>
          </cell>
          <cell r="B5180">
            <v>103661</v>
          </cell>
          <cell r="C5180" t="str">
            <v>UNI</v>
          </cell>
          <cell r="D5180">
            <v>9450</v>
          </cell>
          <cell r="E5180">
            <v>0</v>
          </cell>
          <cell r="F5180">
            <v>43172</v>
          </cell>
          <cell r="G5180">
            <v>9000</v>
          </cell>
          <cell r="H5180">
            <v>1.05</v>
          </cell>
          <cell r="I5180">
            <v>43465</v>
          </cell>
        </row>
        <row r="5181">
          <cell r="A5181" t="str">
            <v>Loseta concreto tipo IDU A-20 (20x20x6) Color**</v>
          </cell>
          <cell r="B5181">
            <v>106783</v>
          </cell>
          <cell r="C5181" t="str">
            <v>M2</v>
          </cell>
          <cell r="D5181">
            <v>61740</v>
          </cell>
          <cell r="E5181">
            <v>0</v>
          </cell>
          <cell r="F5181">
            <v>43192</v>
          </cell>
          <cell r="G5181">
            <v>58800</v>
          </cell>
          <cell r="H5181">
            <v>1.05</v>
          </cell>
          <cell r="I5181">
            <v>43465</v>
          </cell>
        </row>
        <row r="5182">
          <cell r="A5182" t="str">
            <v>Loseta concreto tipo IDU A-30 (60x40x6) **</v>
          </cell>
          <cell r="B5182">
            <v>100474</v>
          </cell>
          <cell r="C5182" t="str">
            <v>M2</v>
          </cell>
          <cell r="D5182">
            <v>47688</v>
          </cell>
          <cell r="E5182">
            <v>0</v>
          </cell>
          <cell r="F5182">
            <v>43363</v>
          </cell>
          <cell r="G5182">
            <v>45417</v>
          </cell>
          <cell r="H5182">
            <v>1.05</v>
          </cell>
          <cell r="I5182">
            <v>43465</v>
          </cell>
        </row>
        <row r="5183">
          <cell r="A5183" t="str">
            <v>Loseta concreto tipo IDU A-40 (60x20x6) **</v>
          </cell>
          <cell r="B5183">
            <v>100475</v>
          </cell>
          <cell r="C5183" t="str">
            <v>M2</v>
          </cell>
          <cell r="D5183">
            <v>38511</v>
          </cell>
          <cell r="E5183">
            <v>0</v>
          </cell>
          <cell r="F5183">
            <v>43367</v>
          </cell>
          <cell r="G5183">
            <v>36677</v>
          </cell>
          <cell r="H5183">
            <v>1.05</v>
          </cell>
          <cell r="I5183">
            <v>43465</v>
          </cell>
        </row>
        <row r="5184">
          <cell r="A5184" t="str">
            <v>Loseta concreto tipo IDU A-50 (40x40x6)**</v>
          </cell>
          <cell r="B5184">
            <v>100391</v>
          </cell>
          <cell r="C5184" t="str">
            <v>M2</v>
          </cell>
          <cell r="D5184">
            <v>49293</v>
          </cell>
          <cell r="E5184">
            <v>0</v>
          </cell>
          <cell r="F5184">
            <v>43167</v>
          </cell>
          <cell r="G5184">
            <v>46946</v>
          </cell>
          <cell r="H5184">
            <v>1.05</v>
          </cell>
          <cell r="I5184">
            <v>43465</v>
          </cell>
        </row>
        <row r="5185">
          <cell r="A5185" t="str">
            <v>Loseta concreto tipo IDU A-55 A-56 (40x40x6)**</v>
          </cell>
          <cell r="B5185">
            <v>101408</v>
          </cell>
          <cell r="C5185" t="str">
            <v>M2</v>
          </cell>
          <cell r="D5185">
            <v>49293</v>
          </cell>
          <cell r="E5185" t="str">
            <v>+flete</v>
          </cell>
          <cell r="F5185">
            <v>43167</v>
          </cell>
          <cell r="G5185">
            <v>46946</v>
          </cell>
          <cell r="H5185">
            <v>1.05</v>
          </cell>
          <cell r="I5185">
            <v>43465</v>
          </cell>
        </row>
        <row r="5186">
          <cell r="A5186" t="str">
            <v>Loseta concreto tipo IDU A-60 (20x40x6)**</v>
          </cell>
          <cell r="B5186">
            <v>100525</v>
          </cell>
          <cell r="C5186" t="str">
            <v>M2</v>
          </cell>
          <cell r="D5186">
            <v>53911</v>
          </cell>
          <cell r="E5186" t="str">
            <v>inc.flete</v>
          </cell>
          <cell r="F5186">
            <v>41079</v>
          </cell>
          <cell r="G5186">
            <v>41470</v>
          </cell>
          <cell r="H5186">
            <v>1.3</v>
          </cell>
          <cell r="I5186">
            <v>43465</v>
          </cell>
        </row>
        <row r="5187">
          <cell r="A5187" t="str">
            <v>LOSETA PREPULIDA LISTON (30X30)FONDO</v>
          </cell>
          <cell r="B5187">
            <v>103987</v>
          </cell>
          <cell r="C5187" t="str">
            <v>M2</v>
          </cell>
          <cell r="D5187">
            <v>65975</v>
          </cell>
          <cell r="E5187">
            <v>0</v>
          </cell>
          <cell r="F5187">
            <v>43222</v>
          </cell>
          <cell r="G5187">
            <v>62833</v>
          </cell>
          <cell r="H5187">
            <v>1.05</v>
          </cell>
          <cell r="I5187">
            <v>43465</v>
          </cell>
        </row>
        <row r="5188">
          <cell r="A5188" t="str">
            <v>Lubricante 500G para tubería**</v>
          </cell>
          <cell r="B5188">
            <v>102570</v>
          </cell>
          <cell r="C5188" t="str">
            <v>UNI</v>
          </cell>
          <cell r="D5188">
            <v>13665</v>
          </cell>
          <cell r="E5188" t="str">
            <v>C6430 Gris</v>
          </cell>
          <cell r="F5188">
            <v>38840</v>
          </cell>
          <cell r="G5188">
            <v>8816</v>
          </cell>
          <cell r="H5188">
            <v>1.55</v>
          </cell>
          <cell r="I5188">
            <v>43465</v>
          </cell>
        </row>
        <row r="5189">
          <cell r="A5189" t="str">
            <v>Lubricante 500G para tuberia***</v>
          </cell>
          <cell r="B5189">
            <v>100618</v>
          </cell>
          <cell r="C5189" t="str">
            <v>UNI</v>
          </cell>
          <cell r="D5189">
            <v>17495</v>
          </cell>
          <cell r="E5189" t="str">
            <v>C6430 Gris</v>
          </cell>
          <cell r="F5189">
            <v>40506</v>
          </cell>
          <cell r="G5189">
            <v>12770</v>
          </cell>
          <cell r="H5189">
            <v>1.37</v>
          </cell>
          <cell r="I5189">
            <v>43465</v>
          </cell>
        </row>
        <row r="5190">
          <cell r="A5190" t="str">
            <v>Lubricante para Tubería Novafort (500Gr)</v>
          </cell>
          <cell r="B5190">
            <v>104574</v>
          </cell>
          <cell r="C5190" t="str">
            <v>UNI</v>
          </cell>
          <cell r="D5190">
            <v>11621</v>
          </cell>
          <cell r="E5190">
            <v>0</v>
          </cell>
          <cell r="F5190">
            <v>43167</v>
          </cell>
          <cell r="G5190">
            <v>11068</v>
          </cell>
          <cell r="H5190">
            <v>1.05</v>
          </cell>
          <cell r="I5190">
            <v>43465</v>
          </cell>
        </row>
        <row r="5191">
          <cell r="A5191" t="str">
            <v>LUBRICANTE U.M. (EMPAQUE 500 gr)</v>
          </cell>
          <cell r="B5191">
            <v>106983</v>
          </cell>
          <cell r="C5191" t="str">
            <v>UNI</v>
          </cell>
          <cell r="D5191">
            <v>17870</v>
          </cell>
          <cell r="E5191">
            <v>0</v>
          </cell>
          <cell r="F5191">
            <v>43343</v>
          </cell>
          <cell r="G5191">
            <v>17019</v>
          </cell>
          <cell r="H5191">
            <v>1.05</v>
          </cell>
          <cell r="I5191">
            <v>43465</v>
          </cell>
        </row>
        <row r="5192">
          <cell r="A5192" t="str">
            <v>Lubricante/Grasa**</v>
          </cell>
          <cell r="B5192">
            <v>102571</v>
          </cell>
          <cell r="C5192" t="str">
            <v>UNI</v>
          </cell>
          <cell r="D5192">
            <v>12971</v>
          </cell>
          <cell r="E5192" t="str">
            <v>C6430 Gris</v>
          </cell>
          <cell r="F5192">
            <v>42891</v>
          </cell>
          <cell r="G5192">
            <v>11900</v>
          </cell>
          <cell r="H5192">
            <v>1.0900000000000001</v>
          </cell>
          <cell r="I5192">
            <v>43465</v>
          </cell>
        </row>
        <row r="5193">
          <cell r="A5193" t="str">
            <v>LUM FLUORESC 60X60 4x17 T8 120 V</v>
          </cell>
          <cell r="B5193">
            <v>102322</v>
          </cell>
          <cell r="C5193" t="str">
            <v>UNI</v>
          </cell>
          <cell r="D5193">
            <v>278000</v>
          </cell>
          <cell r="E5193">
            <v>0</v>
          </cell>
          <cell r="F5193">
            <v>40121</v>
          </cell>
          <cell r="G5193">
            <v>200000</v>
          </cell>
          <cell r="H5193">
            <v>1.39</v>
          </cell>
          <cell r="I5193">
            <v>43465</v>
          </cell>
        </row>
        <row r="5194">
          <cell r="A5194" t="str">
            <v>Lum hermética fluoresc IP65 2X54W T5 proffit o</v>
          </cell>
          <cell r="B5194">
            <v>101499</v>
          </cell>
          <cell r="C5194" t="str">
            <v>UNI</v>
          </cell>
          <cell r="D5194">
            <v>167690</v>
          </cell>
          <cell r="E5194">
            <v>0</v>
          </cell>
          <cell r="F5194">
            <v>39955</v>
          </cell>
          <cell r="G5194">
            <v>120640</v>
          </cell>
          <cell r="H5194">
            <v>1.39</v>
          </cell>
          <cell r="I5194">
            <v>43465</v>
          </cell>
        </row>
        <row r="5195">
          <cell r="A5195" t="str">
            <v>Lum lineal modulable 4x54W 110 V CO8008B o</v>
          </cell>
          <cell r="B5195">
            <v>101498</v>
          </cell>
          <cell r="C5195" t="str">
            <v>UNI</v>
          </cell>
          <cell r="D5195">
            <v>814262</v>
          </cell>
          <cell r="E5195">
            <v>0</v>
          </cell>
          <cell r="F5195">
            <v>39955</v>
          </cell>
          <cell r="G5195">
            <v>585800</v>
          </cell>
          <cell r="H5195">
            <v>1.39</v>
          </cell>
          <cell r="I5195">
            <v>43465</v>
          </cell>
        </row>
        <row r="5196">
          <cell r="A5196" t="str">
            <v>Luminaria</v>
          </cell>
          <cell r="B5196">
            <v>106868</v>
          </cell>
          <cell r="C5196" t="str">
            <v>UNI</v>
          </cell>
          <cell r="D5196">
            <v>805812</v>
          </cell>
          <cell r="E5196">
            <v>0</v>
          </cell>
          <cell r="F5196">
            <v>43276</v>
          </cell>
          <cell r="G5196">
            <v>767440</v>
          </cell>
          <cell r="H5196">
            <v>1.05</v>
          </cell>
          <cell r="I5196">
            <v>43465</v>
          </cell>
        </row>
        <row r="5197">
          <cell r="A5197" t="str">
            <v>Luminaria</v>
          </cell>
          <cell r="B5197">
            <v>106867</v>
          </cell>
          <cell r="C5197" t="str">
            <v>UNI</v>
          </cell>
          <cell r="D5197">
            <v>805812</v>
          </cell>
          <cell r="E5197">
            <v>0</v>
          </cell>
          <cell r="F5197">
            <v>43276</v>
          </cell>
          <cell r="G5197">
            <v>767440</v>
          </cell>
          <cell r="H5197">
            <v>1.05</v>
          </cell>
          <cell r="I5197">
            <v>43465</v>
          </cell>
        </row>
        <row r="5198">
          <cell r="A5198" t="str">
            <v>Luminaria</v>
          </cell>
          <cell r="B5198">
            <v>106866</v>
          </cell>
          <cell r="C5198" t="str">
            <v>UNI</v>
          </cell>
          <cell r="D5198">
            <v>581196</v>
          </cell>
          <cell r="E5198">
            <v>0</v>
          </cell>
          <cell r="F5198">
            <v>43276</v>
          </cell>
          <cell r="G5198">
            <v>553520</v>
          </cell>
          <cell r="H5198">
            <v>1.05</v>
          </cell>
          <cell r="I5198">
            <v>43465</v>
          </cell>
        </row>
        <row r="5199">
          <cell r="A5199" t="str">
            <v>LUMINARIA</v>
          </cell>
          <cell r="B5199">
            <v>104729</v>
          </cell>
          <cell r="C5199" t="str">
            <v>UNI</v>
          </cell>
          <cell r="D5199">
            <v>87742</v>
          </cell>
          <cell r="E5199">
            <v>0</v>
          </cell>
          <cell r="F5199">
            <v>42198</v>
          </cell>
          <cell r="G5199">
            <v>71920</v>
          </cell>
          <cell r="H5199">
            <v>1.22</v>
          </cell>
          <cell r="I5199">
            <v>43465</v>
          </cell>
        </row>
        <row r="5200">
          <cell r="A5200" t="str">
            <v>Luminaria</v>
          </cell>
          <cell r="B5200">
            <v>106870</v>
          </cell>
          <cell r="C5200" t="str">
            <v>UNI</v>
          </cell>
          <cell r="D5200">
            <v>1606500</v>
          </cell>
          <cell r="E5200">
            <v>0</v>
          </cell>
          <cell r="F5200">
            <v>43276</v>
          </cell>
          <cell r="G5200">
            <v>1530000</v>
          </cell>
          <cell r="H5200">
            <v>1.05</v>
          </cell>
          <cell r="I5200">
            <v>43465</v>
          </cell>
        </row>
        <row r="5201">
          <cell r="A5201" t="str">
            <v>Luminaria</v>
          </cell>
          <cell r="B5201">
            <v>106871</v>
          </cell>
          <cell r="C5201" t="str">
            <v>UNI</v>
          </cell>
          <cell r="D5201">
            <v>1606500</v>
          </cell>
          <cell r="E5201">
            <v>0</v>
          </cell>
          <cell r="F5201">
            <v>43276</v>
          </cell>
          <cell r="G5201">
            <v>1530000</v>
          </cell>
          <cell r="H5201">
            <v>1.05</v>
          </cell>
          <cell r="I5201">
            <v>43465</v>
          </cell>
        </row>
        <row r="5202">
          <cell r="A5202" t="str">
            <v>Luminaria (24 Leds) 55W-700mA-6800Lm</v>
          </cell>
          <cell r="B5202">
            <v>106670</v>
          </cell>
          <cell r="C5202" t="str">
            <v>UNI</v>
          </cell>
          <cell r="D5202">
            <v>1469412</v>
          </cell>
          <cell r="E5202">
            <v>0</v>
          </cell>
          <cell r="F5202">
            <v>43186</v>
          </cell>
          <cell r="G5202">
            <v>1399440</v>
          </cell>
          <cell r="H5202">
            <v>1.05</v>
          </cell>
          <cell r="I5202">
            <v>43465</v>
          </cell>
        </row>
        <row r="5203">
          <cell r="A5203" t="str">
            <v>luminaria 1000W Metal Hali T.Camp</v>
          </cell>
          <cell r="B5203">
            <v>103970</v>
          </cell>
          <cell r="C5203" t="str">
            <v>UNI</v>
          </cell>
          <cell r="D5203">
            <v>822654</v>
          </cell>
          <cell r="E5203">
            <v>0</v>
          </cell>
          <cell r="F5203">
            <v>43214</v>
          </cell>
          <cell r="G5203">
            <v>783480</v>
          </cell>
          <cell r="H5203">
            <v>1.05</v>
          </cell>
          <cell r="I5203">
            <v>43465</v>
          </cell>
        </row>
        <row r="5204">
          <cell r="A5204" t="str">
            <v>Luminaria 128LED 279W - 1000mA -45700Lm Tipo</v>
          </cell>
          <cell r="B5204">
            <v>106175</v>
          </cell>
          <cell r="C5204" t="str">
            <v>UNI</v>
          </cell>
          <cell r="D5204">
            <v>5511345</v>
          </cell>
          <cell r="E5204">
            <v>0</v>
          </cell>
          <cell r="F5204">
            <v>43269</v>
          </cell>
          <cell r="G5204">
            <v>5248900</v>
          </cell>
          <cell r="H5204">
            <v>1.05</v>
          </cell>
          <cell r="I5204">
            <v>43465</v>
          </cell>
        </row>
        <row r="5205">
          <cell r="A5205" t="str">
            <v>Luminaria 128LED 279W - 700 mA -34600Lm Tipo</v>
          </cell>
          <cell r="B5205">
            <v>106174</v>
          </cell>
          <cell r="C5205" t="str">
            <v>UNI</v>
          </cell>
          <cell r="D5205">
            <v>3229401</v>
          </cell>
          <cell r="E5205">
            <v>0</v>
          </cell>
          <cell r="F5205">
            <v>43263</v>
          </cell>
          <cell r="G5205">
            <v>3075620.09</v>
          </cell>
          <cell r="H5205">
            <v>1.05</v>
          </cell>
          <cell r="I5205">
            <v>43465</v>
          </cell>
        </row>
        <row r="5206">
          <cell r="A5206" t="str">
            <v>Luminaria 150 W Metal Halide (Completa)</v>
          </cell>
          <cell r="B5206">
            <v>103942</v>
          </cell>
          <cell r="C5206" t="str">
            <v>UNI</v>
          </cell>
          <cell r="D5206">
            <v>460860</v>
          </cell>
          <cell r="E5206">
            <v>0</v>
          </cell>
          <cell r="F5206">
            <v>42934</v>
          </cell>
          <cell r="G5206">
            <v>422807</v>
          </cell>
          <cell r="H5206">
            <v>1.0900000000000001</v>
          </cell>
          <cell r="I5206">
            <v>43465</v>
          </cell>
        </row>
        <row r="5207">
          <cell r="A5207" t="str">
            <v>LUMINARIA 18.000 LUMENES. 156W. 100.000</v>
          </cell>
          <cell r="B5207">
            <v>105671</v>
          </cell>
          <cell r="C5207" t="str">
            <v>UNI</v>
          </cell>
          <cell r="D5207">
            <v>2101572</v>
          </cell>
          <cell r="E5207">
            <v>0</v>
          </cell>
          <cell r="F5207">
            <v>42262</v>
          </cell>
          <cell r="G5207">
            <v>1722600</v>
          </cell>
          <cell r="H5207">
            <v>1.22</v>
          </cell>
          <cell r="I5207">
            <v>43465</v>
          </cell>
        </row>
        <row r="5208">
          <cell r="A5208" t="str">
            <v>Luminaria 24 Leds,80W,1.000mA-8.600LmBlanco</v>
          </cell>
          <cell r="B5208">
            <v>106835</v>
          </cell>
          <cell r="C5208" t="str">
            <v>UNI</v>
          </cell>
          <cell r="D5208">
            <v>1094562</v>
          </cell>
          <cell r="E5208">
            <v>0</v>
          </cell>
          <cell r="F5208">
            <v>43245</v>
          </cell>
          <cell r="G5208">
            <v>1042440</v>
          </cell>
          <cell r="H5208">
            <v>1.05</v>
          </cell>
          <cell r="I5208">
            <v>43465</v>
          </cell>
        </row>
        <row r="5209">
          <cell r="A5209" t="str">
            <v>LUMINARIA 2X32 EMERG DOBLE</v>
          </cell>
          <cell r="B5209">
            <v>104770</v>
          </cell>
          <cell r="C5209" t="str">
            <v>UNI</v>
          </cell>
          <cell r="D5209">
            <v>295100</v>
          </cell>
          <cell r="E5209">
            <v>0</v>
          </cell>
          <cell r="F5209">
            <v>41204</v>
          </cell>
          <cell r="G5209">
            <v>227000</v>
          </cell>
          <cell r="H5209">
            <v>1.3</v>
          </cell>
          <cell r="I5209">
            <v>43465</v>
          </cell>
        </row>
        <row r="5210">
          <cell r="A5210" t="str">
            <v>Luminaria 32 LED 71W - 700mA- 9000Lm Ref5136</v>
          </cell>
          <cell r="B5210">
            <v>106172</v>
          </cell>
          <cell r="C5210" t="str">
            <v>UNI</v>
          </cell>
          <cell r="D5210">
            <v>1721245</v>
          </cell>
          <cell r="E5210">
            <v>0</v>
          </cell>
          <cell r="F5210">
            <v>43269</v>
          </cell>
          <cell r="G5210">
            <v>1639281</v>
          </cell>
          <cell r="H5210">
            <v>1.05</v>
          </cell>
          <cell r="I5210">
            <v>43465</v>
          </cell>
        </row>
        <row r="5211">
          <cell r="A5211" t="str">
            <v>Luminaria 32 Leds;700mA;8900Lum;74</v>
          </cell>
          <cell r="B5211">
            <v>106115</v>
          </cell>
          <cell r="C5211" t="str">
            <v>UNI</v>
          </cell>
          <cell r="D5211">
            <v>1080334</v>
          </cell>
          <cell r="E5211">
            <v>0</v>
          </cell>
          <cell r="F5211">
            <v>43186</v>
          </cell>
          <cell r="G5211">
            <v>1028889.34</v>
          </cell>
          <cell r="H5211">
            <v>1.05</v>
          </cell>
          <cell r="I5211">
            <v>43465</v>
          </cell>
        </row>
        <row r="5212">
          <cell r="A5212" t="str">
            <v>Luminaria 60x60 T8 3X17W 120Vceldas</v>
          </cell>
          <cell r="B5212">
            <v>101501</v>
          </cell>
          <cell r="C5212" t="str">
            <v>UNI</v>
          </cell>
          <cell r="D5212">
            <v>162852</v>
          </cell>
          <cell r="E5212">
            <v>0</v>
          </cell>
          <cell r="F5212">
            <v>40177</v>
          </cell>
          <cell r="G5212">
            <v>117160</v>
          </cell>
          <cell r="H5212">
            <v>1.39</v>
          </cell>
          <cell r="I5212">
            <v>43465</v>
          </cell>
        </row>
        <row r="5213">
          <cell r="A5213" t="str">
            <v>Luminaria 60x60 T8 4X17W 120Vceldas</v>
          </cell>
          <cell r="B5213">
            <v>102257</v>
          </cell>
          <cell r="C5213" t="str">
            <v>UNI</v>
          </cell>
          <cell r="D5213">
            <v>143028</v>
          </cell>
          <cell r="E5213">
            <v>0</v>
          </cell>
          <cell r="F5213">
            <v>40268</v>
          </cell>
          <cell r="G5213">
            <v>104400</v>
          </cell>
          <cell r="H5213">
            <v>1.37</v>
          </cell>
          <cell r="I5213">
            <v>43465</v>
          </cell>
        </row>
        <row r="5214">
          <cell r="A5214" t="str">
            <v>Luminaria 72 LED 157W - 700 Ma - 19800Lm Ref</v>
          </cell>
          <cell r="B5214">
            <v>106173</v>
          </cell>
          <cell r="C5214" t="str">
            <v>UNI</v>
          </cell>
          <cell r="D5214">
            <v>2685075</v>
          </cell>
          <cell r="E5214">
            <v>0</v>
          </cell>
          <cell r="F5214">
            <v>43329</v>
          </cell>
          <cell r="G5214">
            <v>2557214</v>
          </cell>
          <cell r="H5214">
            <v>1.05</v>
          </cell>
          <cell r="I5214">
            <v>43465</v>
          </cell>
        </row>
        <row r="5215">
          <cell r="A5215" t="str">
            <v>luminaria a AREALED I 80L RAP 01 175W</v>
          </cell>
          <cell r="B5215">
            <v>106953</v>
          </cell>
          <cell r="C5215" t="str">
            <v>UNI</v>
          </cell>
          <cell r="D5215">
            <v>1641093</v>
          </cell>
          <cell r="E5215">
            <v>0</v>
          </cell>
          <cell r="F5215">
            <v>43337</v>
          </cell>
          <cell r="G5215">
            <v>1562946</v>
          </cell>
          <cell r="H5215">
            <v>1.05</v>
          </cell>
          <cell r="I5215">
            <v>43465</v>
          </cell>
        </row>
        <row r="5216">
          <cell r="A5216" t="str">
            <v>luminaria a AREALED I 80L RAP 212 175 W</v>
          </cell>
          <cell r="B5216">
            <v>106957</v>
          </cell>
          <cell r="C5216" t="str">
            <v>UNI</v>
          </cell>
          <cell r="D5216">
            <v>1551661</v>
          </cell>
          <cell r="E5216">
            <v>0</v>
          </cell>
          <cell r="F5216">
            <v>43337</v>
          </cell>
          <cell r="G5216">
            <v>1477772</v>
          </cell>
          <cell r="H5216">
            <v>1.05</v>
          </cell>
          <cell r="I5216">
            <v>43465</v>
          </cell>
        </row>
        <row r="5217">
          <cell r="A5217" t="str">
            <v>Luminaria a RALED II 128L RAP 212 239 W</v>
          </cell>
          <cell r="B5217">
            <v>106958</v>
          </cell>
          <cell r="C5217" t="str">
            <v>UNI</v>
          </cell>
          <cell r="D5217">
            <v>2127195</v>
          </cell>
          <cell r="E5217">
            <v>0</v>
          </cell>
          <cell r="F5217">
            <v>43337</v>
          </cell>
          <cell r="G5217">
            <v>2025900</v>
          </cell>
          <cell r="H5217">
            <v>1.05</v>
          </cell>
          <cell r="I5217">
            <v>43465</v>
          </cell>
        </row>
        <row r="5218">
          <cell r="A5218" t="str">
            <v>Luminaria a RALED II 48L RA 04 104W</v>
          </cell>
          <cell r="B5218">
            <v>106956</v>
          </cell>
          <cell r="C5218" t="str">
            <v>UNI</v>
          </cell>
          <cell r="D5218">
            <v>928549</v>
          </cell>
          <cell r="E5218">
            <v>0</v>
          </cell>
          <cell r="F5218">
            <v>43337</v>
          </cell>
          <cell r="G5218">
            <v>884332</v>
          </cell>
          <cell r="H5218">
            <v>1.05</v>
          </cell>
          <cell r="I5218">
            <v>43465</v>
          </cell>
        </row>
        <row r="5219">
          <cell r="A5219" t="str">
            <v>LUMINARIA AHORRADORA DE ENERGIA 2 x 17</v>
          </cell>
          <cell r="B5219">
            <v>9462</v>
          </cell>
          <cell r="C5219" t="str">
            <v>UNI</v>
          </cell>
          <cell r="D5219">
            <v>209271</v>
          </cell>
          <cell r="E5219" t="str">
            <v>2 x 17</v>
          </cell>
          <cell r="F5219">
            <v>40177</v>
          </cell>
          <cell r="G5219">
            <v>150555</v>
          </cell>
          <cell r="H5219">
            <v>1.39</v>
          </cell>
          <cell r="I5219">
            <v>43465</v>
          </cell>
        </row>
        <row r="5220">
          <cell r="A5220" t="str">
            <v>LUMINARIA AHORRADORA DE ENERGIA 2 x 17</v>
          </cell>
          <cell r="B5220">
            <v>9459</v>
          </cell>
          <cell r="C5220" t="str">
            <v>UNI</v>
          </cell>
          <cell r="D5220">
            <v>214004</v>
          </cell>
          <cell r="E5220" t="str">
            <v>2 x 17</v>
          </cell>
          <cell r="F5220">
            <v>40177</v>
          </cell>
          <cell r="G5220">
            <v>153960</v>
          </cell>
          <cell r="H5220">
            <v>1.39</v>
          </cell>
          <cell r="I5220">
            <v>43465</v>
          </cell>
        </row>
        <row r="5221">
          <cell r="A5221" t="str">
            <v>LUMINARIA AHORRADORA DE ENERGIA 2 x 32</v>
          </cell>
          <cell r="B5221">
            <v>9463</v>
          </cell>
          <cell r="C5221" t="str">
            <v>UNI</v>
          </cell>
          <cell r="D5221">
            <v>170914</v>
          </cell>
          <cell r="E5221" t="str">
            <v>2 x 32</v>
          </cell>
          <cell r="F5221">
            <v>40177</v>
          </cell>
          <cell r="G5221">
            <v>122960</v>
          </cell>
          <cell r="H5221">
            <v>1.39</v>
          </cell>
          <cell r="I5221">
            <v>43465</v>
          </cell>
        </row>
        <row r="5222">
          <cell r="A5222" t="str">
            <v>LUMINARIA AHORRADORA DE ENERGIA 2 x 32</v>
          </cell>
          <cell r="B5222">
            <v>9460</v>
          </cell>
          <cell r="C5222" t="str">
            <v>UNI</v>
          </cell>
          <cell r="D5222">
            <v>174139</v>
          </cell>
          <cell r="E5222" t="str">
            <v>2 x 32</v>
          </cell>
          <cell r="F5222">
            <v>40177</v>
          </cell>
          <cell r="G5222">
            <v>125280</v>
          </cell>
          <cell r="H5222">
            <v>1.39</v>
          </cell>
          <cell r="I5222">
            <v>43465</v>
          </cell>
        </row>
        <row r="5223">
          <cell r="A5223" t="str">
            <v>LUMINARIA AHORRADORA DE ENERGIA 4 x 32</v>
          </cell>
          <cell r="B5223">
            <v>9464</v>
          </cell>
          <cell r="C5223" t="str">
            <v>UNI</v>
          </cell>
          <cell r="D5223">
            <v>247987</v>
          </cell>
          <cell r="E5223" t="str">
            <v>4 x 32-3.00M</v>
          </cell>
          <cell r="F5223">
            <v>40023</v>
          </cell>
          <cell r="G5223">
            <v>178408</v>
          </cell>
          <cell r="H5223">
            <v>1.39</v>
          </cell>
          <cell r="I5223">
            <v>43465</v>
          </cell>
        </row>
        <row r="5224">
          <cell r="A5224" t="str">
            <v>LUMINARIA AHORRADORA DE ENERGIA 4 x 32</v>
          </cell>
          <cell r="B5224">
            <v>9461</v>
          </cell>
          <cell r="C5224" t="str">
            <v>UNI</v>
          </cell>
          <cell r="D5224">
            <v>415844</v>
          </cell>
          <cell r="E5224" t="str">
            <v>4 x 32-3.20M</v>
          </cell>
          <cell r="F5224">
            <v>40023</v>
          </cell>
          <cell r="G5224">
            <v>299168</v>
          </cell>
          <cell r="H5224">
            <v>1.39</v>
          </cell>
          <cell r="I5224">
            <v>43465</v>
          </cell>
        </row>
        <row r="5225">
          <cell r="A5225" t="str">
            <v>Luminaria Angular 90°de Suspender en CieloFild</v>
          </cell>
          <cell r="B5225">
            <v>106864</v>
          </cell>
          <cell r="C5225" t="str">
            <v>UNI</v>
          </cell>
          <cell r="D5225">
            <v>887513</v>
          </cell>
          <cell r="E5225">
            <v>0</v>
          </cell>
          <cell r="F5225">
            <v>43276</v>
          </cell>
          <cell r="G5225">
            <v>845250</v>
          </cell>
          <cell r="H5225">
            <v>1.05</v>
          </cell>
          <cell r="I5225">
            <v>43465</v>
          </cell>
        </row>
        <row r="5226">
          <cell r="A5226" t="str">
            <v>Luminaria Angular 90°Empotrar en CieloFild led</v>
          </cell>
          <cell r="B5226">
            <v>106863</v>
          </cell>
          <cell r="C5226" t="str">
            <v>UNI</v>
          </cell>
          <cell r="D5226">
            <v>911270</v>
          </cell>
          <cell r="E5226">
            <v>0</v>
          </cell>
          <cell r="F5226">
            <v>43276</v>
          </cell>
          <cell r="G5226">
            <v>867876</v>
          </cell>
          <cell r="H5226">
            <v>1.05</v>
          </cell>
          <cell r="I5226">
            <v>43465</v>
          </cell>
        </row>
        <row r="5227">
          <cell r="A5227" t="str">
            <v>LUMINARIA AUTONOMA DE EMERGENCIA(</v>
          </cell>
          <cell r="B5227">
            <v>104745</v>
          </cell>
          <cell r="C5227" t="str">
            <v>UNI</v>
          </cell>
          <cell r="D5227">
            <v>73500</v>
          </cell>
          <cell r="E5227">
            <v>0</v>
          </cell>
          <cell r="F5227">
            <v>43269</v>
          </cell>
          <cell r="G5227">
            <v>70000</v>
          </cell>
          <cell r="H5227">
            <v>1.05</v>
          </cell>
          <cell r="I5227">
            <v>43465</v>
          </cell>
        </row>
        <row r="5228">
          <cell r="A5228" t="str">
            <v>Luminaria cuadrum 8x54 W+4x50 AR 111 120 V</v>
          </cell>
          <cell r="B5228">
            <v>101496</v>
          </cell>
          <cell r="C5228" t="str">
            <v>UNI</v>
          </cell>
          <cell r="D5228">
            <v>3248986</v>
          </cell>
          <cell r="E5228">
            <v>0</v>
          </cell>
          <cell r="F5228">
            <v>39955</v>
          </cell>
          <cell r="G5228">
            <v>2337400</v>
          </cell>
          <cell r="H5228">
            <v>1.39</v>
          </cell>
          <cell r="I5228">
            <v>43465</v>
          </cell>
        </row>
        <row r="5229">
          <cell r="A5229" t="str">
            <v>Luminaria de piso 150 W-208 V MH OU30126-G12</v>
          </cell>
          <cell r="B5229">
            <v>101495</v>
          </cell>
          <cell r="C5229" t="str">
            <v>UNI</v>
          </cell>
          <cell r="D5229">
            <v>1054510</v>
          </cell>
          <cell r="E5229">
            <v>0</v>
          </cell>
          <cell r="F5229">
            <v>39917</v>
          </cell>
          <cell r="G5229">
            <v>758640</v>
          </cell>
          <cell r="H5229">
            <v>1.39</v>
          </cell>
          <cell r="I5229">
            <v>43465</v>
          </cell>
        </row>
        <row r="5230">
          <cell r="A5230" t="str">
            <v>Luminaria Emerg.Led</v>
          </cell>
          <cell r="B5230">
            <v>107160</v>
          </cell>
          <cell r="C5230" t="str">
            <v>UNI</v>
          </cell>
          <cell r="D5230">
            <v>509981</v>
          </cell>
          <cell r="E5230">
            <v>0</v>
          </cell>
          <cell r="F5230">
            <v>43396</v>
          </cell>
          <cell r="G5230">
            <v>485696.29</v>
          </cell>
          <cell r="H5230">
            <v>1.05</v>
          </cell>
          <cell r="I5230">
            <v>43465</v>
          </cell>
        </row>
        <row r="5231">
          <cell r="A5231" t="str">
            <v>LUMINARIA EMERGENCIA TIPO MICKEY</v>
          </cell>
          <cell r="B5231">
            <v>106403</v>
          </cell>
          <cell r="C5231" t="str">
            <v>UNI</v>
          </cell>
          <cell r="D5231">
            <v>69300</v>
          </cell>
          <cell r="E5231">
            <v>0</v>
          </cell>
          <cell r="F5231">
            <v>43172</v>
          </cell>
          <cell r="G5231">
            <v>66000</v>
          </cell>
          <cell r="H5231">
            <v>1.05</v>
          </cell>
          <cell r="I5231">
            <v>43465</v>
          </cell>
        </row>
        <row r="5232">
          <cell r="A5232" t="str">
            <v>LUMINARIA FLUORESCENTE T5</v>
          </cell>
          <cell r="B5232">
            <v>102247</v>
          </cell>
          <cell r="C5232" t="str">
            <v>UNI</v>
          </cell>
          <cell r="D5232">
            <v>110490</v>
          </cell>
          <cell r="E5232">
            <v>0</v>
          </cell>
          <cell r="F5232">
            <v>41429</v>
          </cell>
          <cell r="G5232">
            <v>87000</v>
          </cell>
          <cell r="H5232">
            <v>1.27</v>
          </cell>
          <cell r="I5232">
            <v>43465</v>
          </cell>
        </row>
        <row r="5233">
          <cell r="A5233" t="str">
            <v>LUMINARIA FLUORESCENTE T5 2X28W</v>
          </cell>
          <cell r="B5233">
            <v>103099</v>
          </cell>
          <cell r="C5233" t="str">
            <v>UNI</v>
          </cell>
          <cell r="D5233">
            <v>52060</v>
          </cell>
          <cell r="E5233">
            <v>0</v>
          </cell>
          <cell r="F5233">
            <v>40409</v>
          </cell>
          <cell r="G5233">
            <v>38000</v>
          </cell>
          <cell r="H5233">
            <v>1.37</v>
          </cell>
          <cell r="I5233">
            <v>43465</v>
          </cell>
        </row>
        <row r="5234">
          <cell r="A5234" t="str">
            <v>LUMINARIA FLUORESCENTE(1.27X0.14m)2x32w</v>
          </cell>
          <cell r="B5234">
            <v>102522</v>
          </cell>
          <cell r="C5234" t="str">
            <v>UNI</v>
          </cell>
          <cell r="D5234">
            <v>76708</v>
          </cell>
          <cell r="E5234">
            <v>0</v>
          </cell>
          <cell r="F5234">
            <v>41494</v>
          </cell>
          <cell r="G5234">
            <v>60400</v>
          </cell>
          <cell r="H5234">
            <v>1.27</v>
          </cell>
          <cell r="I5234">
            <v>43465</v>
          </cell>
        </row>
        <row r="5235">
          <cell r="A5235" t="str">
            <v>LUMINARIA FORZA MH SCHREDER</v>
          </cell>
          <cell r="B5235">
            <v>104659</v>
          </cell>
          <cell r="C5235" t="str">
            <v>UNI</v>
          </cell>
          <cell r="D5235">
            <v>864987</v>
          </cell>
          <cell r="E5235">
            <v>0</v>
          </cell>
          <cell r="F5235">
            <v>41764</v>
          </cell>
          <cell r="G5235">
            <v>686498</v>
          </cell>
          <cell r="H5235">
            <v>1.26</v>
          </cell>
          <cell r="I5235">
            <v>43465</v>
          </cell>
        </row>
        <row r="5236">
          <cell r="A5236" t="str">
            <v>LUMINARIA FORZA MH SCHREDER</v>
          </cell>
          <cell r="B5236">
            <v>104660</v>
          </cell>
          <cell r="C5236" t="str">
            <v>UNI</v>
          </cell>
          <cell r="D5236">
            <v>944159</v>
          </cell>
          <cell r="E5236">
            <v>0</v>
          </cell>
          <cell r="F5236">
            <v>41179</v>
          </cell>
          <cell r="G5236">
            <v>726276</v>
          </cell>
          <cell r="H5236">
            <v>1.3</v>
          </cell>
          <cell r="I5236">
            <v>43465</v>
          </cell>
        </row>
        <row r="5237">
          <cell r="A5237" t="str">
            <v>Luminaria Hermetica LED 2X18 T8 DL</v>
          </cell>
          <cell r="B5237">
            <v>106400</v>
          </cell>
          <cell r="C5237" t="str">
            <v>UNI</v>
          </cell>
          <cell r="D5237">
            <v>57614</v>
          </cell>
          <cell r="E5237">
            <v>0</v>
          </cell>
          <cell r="F5237">
            <v>43172</v>
          </cell>
          <cell r="G5237">
            <v>54870</v>
          </cell>
          <cell r="H5237">
            <v>1.05</v>
          </cell>
          <cell r="I5237">
            <v>43465</v>
          </cell>
        </row>
        <row r="5238">
          <cell r="A5238" t="str">
            <v>Luminaria LED 150W - 530mA- (Utilizar</v>
          </cell>
          <cell r="B5238">
            <v>105594</v>
          </cell>
          <cell r="C5238" t="str">
            <v>UNI</v>
          </cell>
          <cell r="D5238">
            <v>121433</v>
          </cell>
          <cell r="E5238">
            <v>0</v>
          </cell>
          <cell r="F5238">
            <v>42615</v>
          </cell>
          <cell r="G5238">
            <v>105594</v>
          </cell>
          <cell r="H5238">
            <v>1.1499999999999999</v>
          </cell>
          <cell r="I5238">
            <v>43465</v>
          </cell>
        </row>
        <row r="5239">
          <cell r="A5239" t="str">
            <v>Luminaria LED 250W - 350 Ma(Utilizar</v>
          </cell>
          <cell r="B5239">
            <v>105595</v>
          </cell>
          <cell r="C5239" t="str">
            <v>UNI</v>
          </cell>
          <cell r="D5239">
            <v>2329785</v>
          </cell>
          <cell r="E5239">
            <v>0</v>
          </cell>
          <cell r="F5239">
            <v>42615</v>
          </cell>
          <cell r="G5239">
            <v>2025900.1</v>
          </cell>
          <cell r="H5239">
            <v>1.1499999999999999</v>
          </cell>
          <cell r="I5239">
            <v>43465</v>
          </cell>
        </row>
        <row r="5240">
          <cell r="A5240" t="str">
            <v>Luminaria LED 400W - 530 mA (Utilizar</v>
          </cell>
          <cell r="B5240">
            <v>105596</v>
          </cell>
          <cell r="C5240" t="str">
            <v>UNI</v>
          </cell>
          <cell r="D5240">
            <v>3031226</v>
          </cell>
          <cell r="E5240">
            <v>0</v>
          </cell>
          <cell r="F5240">
            <v>42615</v>
          </cell>
          <cell r="G5240">
            <v>2635848.5099999998</v>
          </cell>
          <cell r="H5240">
            <v>1.1499999999999999</v>
          </cell>
          <cell r="I5240">
            <v>43465</v>
          </cell>
        </row>
        <row r="5241">
          <cell r="A5241" t="str">
            <v>Luminaria LED 450W - 1000mA(Utilizar</v>
          </cell>
          <cell r="B5241">
            <v>105597</v>
          </cell>
          <cell r="C5241" t="str">
            <v>UNI</v>
          </cell>
          <cell r="D5241">
            <v>5981034</v>
          </cell>
          <cell r="E5241">
            <v>0</v>
          </cell>
          <cell r="F5241">
            <v>42615</v>
          </cell>
          <cell r="G5241">
            <v>5200899.4400000004</v>
          </cell>
          <cell r="H5241">
            <v>1.1499999999999999</v>
          </cell>
          <cell r="I5241">
            <v>43465</v>
          </cell>
        </row>
        <row r="5242">
          <cell r="A5242" t="str">
            <v>Luminaria LED 80W - 530mA - Tipo Codensa</v>
          </cell>
          <cell r="B5242">
            <v>105593</v>
          </cell>
          <cell r="C5242" t="str">
            <v>UNI</v>
          </cell>
          <cell r="D5242">
            <v>1495696</v>
          </cell>
          <cell r="E5242">
            <v>0</v>
          </cell>
          <cell r="F5242">
            <v>43251</v>
          </cell>
          <cell r="G5242">
            <v>1424472</v>
          </cell>
          <cell r="H5242">
            <v>1.05</v>
          </cell>
          <cell r="I5242">
            <v>43465</v>
          </cell>
        </row>
        <row r="5243">
          <cell r="A5243" t="str">
            <v>Luminaria LED Continua 40W Tipo P24868</v>
          </cell>
          <cell r="B5243">
            <v>106401</v>
          </cell>
          <cell r="C5243" t="str">
            <v>UNI</v>
          </cell>
          <cell r="D5243">
            <v>429340</v>
          </cell>
          <cell r="E5243">
            <v>0</v>
          </cell>
          <cell r="F5243">
            <v>42963</v>
          </cell>
          <cell r="G5243">
            <v>393890</v>
          </cell>
          <cell r="H5243">
            <v>1.0900000000000001</v>
          </cell>
          <cell r="I5243">
            <v>43465</v>
          </cell>
        </row>
        <row r="5244">
          <cell r="A5244" t="str">
            <v>Luminaria Led Continum (64W) 3.000k</v>
          </cell>
          <cell r="B5244">
            <v>106297</v>
          </cell>
          <cell r="C5244" t="str">
            <v>UNI</v>
          </cell>
          <cell r="D5244">
            <v>689933</v>
          </cell>
          <cell r="E5244">
            <v>0</v>
          </cell>
          <cell r="F5244">
            <v>43269</v>
          </cell>
          <cell r="G5244">
            <v>657079</v>
          </cell>
          <cell r="H5244">
            <v>1.05</v>
          </cell>
          <cell r="I5244">
            <v>43465</v>
          </cell>
        </row>
        <row r="5245">
          <cell r="A5245" t="str">
            <v>Luminaria Led Hermet(40W)Sobrep.Techo</v>
          </cell>
          <cell r="B5245">
            <v>106190</v>
          </cell>
          <cell r="C5245" t="str">
            <v>UNI</v>
          </cell>
          <cell r="D5245">
            <v>81218</v>
          </cell>
          <cell r="E5245">
            <v>0</v>
          </cell>
          <cell r="F5245">
            <v>43269</v>
          </cell>
          <cell r="G5245">
            <v>77350</v>
          </cell>
          <cell r="H5245">
            <v>1.05</v>
          </cell>
          <cell r="I5245">
            <v>43465</v>
          </cell>
        </row>
        <row r="5246">
          <cell r="A5246" t="str">
            <v>luminaria lineal de empotrar led g2 1.700x66x67m</v>
          </cell>
          <cell r="B5246">
            <v>107251</v>
          </cell>
          <cell r="C5246" t="str">
            <v>UNI</v>
          </cell>
          <cell r="D5246">
            <v>713048</v>
          </cell>
          <cell r="E5246">
            <v>0</v>
          </cell>
          <cell r="F5246">
            <v>43411</v>
          </cell>
          <cell r="G5246">
            <v>679093</v>
          </cell>
          <cell r="H5246">
            <v>1.05</v>
          </cell>
          <cell r="I5246">
            <v>43465</v>
          </cell>
        </row>
        <row r="5247">
          <cell r="A5247" t="str">
            <v>Luminaria Lineal Led Driver (64W) -8x8cm</v>
          </cell>
          <cell r="B5247">
            <v>106198</v>
          </cell>
          <cell r="C5247" t="str">
            <v>UNI</v>
          </cell>
          <cell r="D5247">
            <v>859901</v>
          </cell>
          <cell r="E5247">
            <v>0</v>
          </cell>
          <cell r="F5247">
            <v>43269</v>
          </cell>
          <cell r="G5247">
            <v>818953</v>
          </cell>
          <cell r="H5247">
            <v>1.05</v>
          </cell>
          <cell r="I5247">
            <v>43465</v>
          </cell>
        </row>
        <row r="5248">
          <cell r="A5248" t="str">
            <v>Luminaria M-130</v>
          </cell>
          <cell r="B5248">
            <v>100406</v>
          </cell>
          <cell r="C5248" t="str">
            <v>UNI</v>
          </cell>
          <cell r="D5248">
            <v>857661</v>
          </cell>
          <cell r="E5248" t="str">
            <v>1.00m X1½"</v>
          </cell>
          <cell r="F5248">
            <v>39903</v>
          </cell>
          <cell r="G5248">
            <v>617022</v>
          </cell>
          <cell r="H5248">
            <v>1.39</v>
          </cell>
          <cell r="I5248">
            <v>43465</v>
          </cell>
        </row>
        <row r="5249">
          <cell r="A5249" t="str">
            <v>LUMINARIA MERCURIO 250 W</v>
          </cell>
          <cell r="B5249">
            <v>1006</v>
          </cell>
          <cell r="C5249" t="str">
            <v>UNI</v>
          </cell>
          <cell r="D5249">
            <v>485805</v>
          </cell>
          <cell r="E5249" t="str">
            <v>INDOLUX</v>
          </cell>
          <cell r="F5249">
            <v>40130</v>
          </cell>
          <cell r="G5249">
            <v>349500</v>
          </cell>
          <cell r="H5249">
            <v>1.39</v>
          </cell>
          <cell r="I5249">
            <v>43465</v>
          </cell>
        </row>
        <row r="5250">
          <cell r="A5250" t="str">
            <v>LUMINARIA METAL</v>
          </cell>
          <cell r="B5250">
            <v>104727</v>
          </cell>
          <cell r="C5250" t="str">
            <v>UNI</v>
          </cell>
          <cell r="D5250">
            <v>464494</v>
          </cell>
          <cell r="E5250">
            <v>0</v>
          </cell>
          <cell r="F5250">
            <v>41198</v>
          </cell>
          <cell r="G5250">
            <v>357303</v>
          </cell>
          <cell r="H5250">
            <v>1.3</v>
          </cell>
          <cell r="I5250">
            <v>43465</v>
          </cell>
        </row>
        <row r="5251">
          <cell r="A5251" t="str">
            <v>LUMINARIA METAL HALID 250W</v>
          </cell>
          <cell r="B5251">
            <v>104386</v>
          </cell>
          <cell r="C5251" t="str">
            <v>UNI</v>
          </cell>
          <cell r="D5251">
            <v>587807</v>
          </cell>
          <cell r="E5251">
            <v>0</v>
          </cell>
          <cell r="F5251">
            <v>41494</v>
          </cell>
          <cell r="G5251">
            <v>462840</v>
          </cell>
          <cell r="H5251">
            <v>1.27</v>
          </cell>
          <cell r="I5251">
            <v>43465</v>
          </cell>
        </row>
        <row r="5252">
          <cell r="A5252" t="str">
            <v>LUMINARIA METAL HALID400 W</v>
          </cell>
          <cell r="B5252">
            <v>103001</v>
          </cell>
          <cell r="C5252" t="str">
            <v>UNI</v>
          </cell>
          <cell r="D5252">
            <v>386860</v>
          </cell>
          <cell r="E5252">
            <v>0</v>
          </cell>
          <cell r="F5252">
            <v>42590</v>
          </cell>
          <cell r="G5252">
            <v>336400</v>
          </cell>
          <cell r="H5252">
            <v>1.1499999999999999</v>
          </cell>
          <cell r="I5252">
            <v>43465</v>
          </cell>
        </row>
        <row r="5253">
          <cell r="A5253" t="str">
            <v>LUMINARIA METAL HALIDE 1000 W (Completa)</v>
          </cell>
          <cell r="B5253">
            <v>103000</v>
          </cell>
          <cell r="C5253" t="str">
            <v>UNI</v>
          </cell>
          <cell r="D5253">
            <v>1041208</v>
          </cell>
          <cell r="E5253">
            <v>0</v>
          </cell>
          <cell r="F5253">
            <v>43182</v>
          </cell>
          <cell r="G5253">
            <v>991627</v>
          </cell>
          <cell r="H5253">
            <v>1.05</v>
          </cell>
          <cell r="I5253">
            <v>43465</v>
          </cell>
        </row>
        <row r="5254">
          <cell r="A5254" t="str">
            <v>LUMINARIA METAL HALIDE 250 W (Completa)***</v>
          </cell>
          <cell r="B5254">
            <v>104385</v>
          </cell>
          <cell r="C5254" t="str">
            <v>UNI</v>
          </cell>
          <cell r="D5254">
            <v>1150800</v>
          </cell>
          <cell r="E5254">
            <v>0</v>
          </cell>
          <cell r="F5254">
            <v>40360</v>
          </cell>
          <cell r="G5254">
            <v>840000</v>
          </cell>
          <cell r="H5254">
            <v>1.37</v>
          </cell>
          <cell r="I5254">
            <v>43465</v>
          </cell>
        </row>
        <row r="5255">
          <cell r="A5255" t="str">
            <v>LUMINARIA METAL HALIDE 70 W</v>
          </cell>
          <cell r="B5255">
            <v>101392</v>
          </cell>
          <cell r="C5255" t="str">
            <v>UNI</v>
          </cell>
          <cell r="D5255">
            <v>256200</v>
          </cell>
          <cell r="E5255">
            <v>0</v>
          </cell>
          <cell r="F5255">
            <v>42314</v>
          </cell>
          <cell r="G5255">
            <v>210000</v>
          </cell>
          <cell r="H5255">
            <v>1.22</v>
          </cell>
          <cell r="I5255">
            <v>43465</v>
          </cell>
        </row>
        <row r="5256">
          <cell r="A5256" t="str">
            <v>LUMINARIA POSTE TIPO TABACO 60 W+</v>
          </cell>
          <cell r="B5256">
            <v>104662</v>
          </cell>
          <cell r="C5256" t="str">
            <v>UNI</v>
          </cell>
          <cell r="D5256">
            <v>200564</v>
          </cell>
          <cell r="E5256">
            <v>0</v>
          </cell>
          <cell r="F5256">
            <v>41179</v>
          </cell>
          <cell r="G5256">
            <v>154280</v>
          </cell>
          <cell r="H5256">
            <v>1.3</v>
          </cell>
          <cell r="I5256">
            <v>43465</v>
          </cell>
        </row>
        <row r="5257">
          <cell r="A5257" t="str">
            <v>LUMINARIA RAJED II-48 LED</v>
          </cell>
          <cell r="B5257">
            <v>106747</v>
          </cell>
          <cell r="C5257" t="str">
            <v>UNI</v>
          </cell>
          <cell r="D5257">
            <v>2482257</v>
          </cell>
          <cell r="E5257">
            <v>0</v>
          </cell>
          <cell r="F5257">
            <v>43180</v>
          </cell>
          <cell r="G5257">
            <v>2364054</v>
          </cell>
          <cell r="H5257">
            <v>1.05</v>
          </cell>
          <cell r="I5257">
            <v>43465</v>
          </cell>
        </row>
        <row r="5258">
          <cell r="A5258" t="str">
            <v>Luminaria RALED I 16 LED RAO 5 38W</v>
          </cell>
          <cell r="B5258">
            <v>106949</v>
          </cell>
          <cell r="C5258" t="str">
            <v>UNI</v>
          </cell>
          <cell r="D5258">
            <v>589492</v>
          </cell>
          <cell r="E5258">
            <v>0</v>
          </cell>
          <cell r="F5258">
            <v>43337</v>
          </cell>
          <cell r="G5258">
            <v>561421</v>
          </cell>
          <cell r="H5258">
            <v>1.05</v>
          </cell>
          <cell r="I5258">
            <v>43465</v>
          </cell>
        </row>
        <row r="5259">
          <cell r="A5259" t="str">
            <v>LUMINARIA RALED II 32 LED 72 W PARA</v>
          </cell>
          <cell r="B5259">
            <v>105957</v>
          </cell>
          <cell r="C5259" t="str">
            <v>UNI</v>
          </cell>
          <cell r="D5259">
            <v>866369</v>
          </cell>
          <cell r="E5259">
            <v>0</v>
          </cell>
          <cell r="F5259">
            <v>42776</v>
          </cell>
          <cell r="G5259">
            <v>794834</v>
          </cell>
          <cell r="H5259">
            <v>1.0900000000000001</v>
          </cell>
          <cell r="I5259">
            <v>43465</v>
          </cell>
        </row>
        <row r="5260">
          <cell r="A5260" t="str">
            <v>Luminaria Raled II-48</v>
          </cell>
          <cell r="B5260">
            <v>106781</v>
          </cell>
          <cell r="C5260" t="str">
            <v>UNI</v>
          </cell>
          <cell r="D5260">
            <v>2482257</v>
          </cell>
          <cell r="E5260">
            <v>0</v>
          </cell>
          <cell r="F5260">
            <v>43186</v>
          </cell>
          <cell r="G5260">
            <v>2364054</v>
          </cell>
          <cell r="H5260">
            <v>1.05</v>
          </cell>
          <cell r="I5260">
            <v>43465</v>
          </cell>
        </row>
        <row r="5261">
          <cell r="A5261" t="str">
            <v>LUMINARIA RALED III 64 LED 143 W PARA</v>
          </cell>
          <cell r="B5261">
            <v>104911</v>
          </cell>
          <cell r="C5261" t="str">
            <v>UNI</v>
          </cell>
          <cell r="D5261">
            <v>1461915</v>
          </cell>
          <cell r="E5261">
            <v>0</v>
          </cell>
          <cell r="F5261">
            <v>43172</v>
          </cell>
          <cell r="G5261">
            <v>1392300</v>
          </cell>
          <cell r="H5261">
            <v>1.05</v>
          </cell>
          <cell r="I5261">
            <v>43465</v>
          </cell>
        </row>
        <row r="5262">
          <cell r="A5262" t="str">
            <v>Luminaria RALED III,48Led, 700 Ma 104</v>
          </cell>
          <cell r="B5262">
            <v>106890</v>
          </cell>
          <cell r="C5262" t="str">
            <v>UNI</v>
          </cell>
          <cell r="D5262">
            <v>1470000</v>
          </cell>
          <cell r="E5262">
            <v>0</v>
          </cell>
          <cell r="F5262">
            <v>43322</v>
          </cell>
          <cell r="G5262">
            <v>1400000</v>
          </cell>
          <cell r="H5262">
            <v>1.05</v>
          </cell>
          <cell r="I5262">
            <v>43465</v>
          </cell>
        </row>
        <row r="5263">
          <cell r="A5263" t="str">
            <v>LUMINARIA SODIO 1.000W (inc</v>
          </cell>
          <cell r="B5263">
            <v>104387</v>
          </cell>
          <cell r="C5263" t="str">
            <v>UNI</v>
          </cell>
          <cell r="D5263">
            <v>1115400</v>
          </cell>
          <cell r="E5263">
            <v>0</v>
          </cell>
          <cell r="F5263">
            <v>41081</v>
          </cell>
          <cell r="G5263">
            <v>858000</v>
          </cell>
          <cell r="H5263">
            <v>1.3</v>
          </cell>
          <cell r="I5263">
            <v>43465</v>
          </cell>
        </row>
        <row r="5264">
          <cell r="A5264" t="str">
            <v>LUMINARIA SODIO 150 W(Fotoc.+Brazo+Bomb)</v>
          </cell>
          <cell r="B5264">
            <v>100532</v>
          </cell>
          <cell r="C5264" t="str">
            <v>UNI</v>
          </cell>
          <cell r="D5264">
            <v>375193</v>
          </cell>
          <cell r="E5264">
            <v>0</v>
          </cell>
          <cell r="F5264">
            <v>41731</v>
          </cell>
          <cell r="G5264">
            <v>297772</v>
          </cell>
          <cell r="H5264">
            <v>1.26</v>
          </cell>
          <cell r="I5264">
            <v>43465</v>
          </cell>
        </row>
        <row r="5265">
          <cell r="A5265" t="str">
            <v>LUMINARIA SODIO 250</v>
          </cell>
          <cell r="B5265">
            <v>100531</v>
          </cell>
          <cell r="C5265" t="str">
            <v>UNI</v>
          </cell>
          <cell r="D5265">
            <v>618309</v>
          </cell>
          <cell r="E5265">
            <v>0</v>
          </cell>
          <cell r="F5265">
            <v>42465</v>
          </cell>
          <cell r="G5265">
            <v>537660</v>
          </cell>
          <cell r="H5265">
            <v>1.1499999999999999</v>
          </cell>
          <cell r="I5265">
            <v>43465</v>
          </cell>
        </row>
        <row r="5266">
          <cell r="A5266" t="str">
            <v>LUMINARIA SODIO 250 W</v>
          </cell>
          <cell r="B5266">
            <v>3640</v>
          </cell>
          <cell r="C5266" t="str">
            <v>UNI</v>
          </cell>
          <cell r="D5266">
            <v>409195</v>
          </cell>
          <cell r="E5266">
            <v>0</v>
          </cell>
          <cell r="F5266">
            <v>40175</v>
          </cell>
          <cell r="G5266">
            <v>294385</v>
          </cell>
          <cell r="H5266">
            <v>1.39</v>
          </cell>
          <cell r="I5266">
            <v>43465</v>
          </cell>
        </row>
        <row r="5267">
          <cell r="A5267" t="str">
            <v>LUMINARIA SODIO 400W (inc.fotoc+brazo+bomb)</v>
          </cell>
          <cell r="B5267">
            <v>3653</v>
          </cell>
          <cell r="C5267" t="str">
            <v>UNI</v>
          </cell>
          <cell r="D5267">
            <v>499867</v>
          </cell>
          <cell r="E5267">
            <v>0</v>
          </cell>
          <cell r="F5267">
            <v>41793</v>
          </cell>
          <cell r="G5267">
            <v>396720</v>
          </cell>
          <cell r="H5267">
            <v>1.26</v>
          </cell>
          <cell r="I5267">
            <v>43465</v>
          </cell>
        </row>
        <row r="5268">
          <cell r="A5268" t="str">
            <v>LUMINARIA SODIO 70 W</v>
          </cell>
          <cell r="B5268">
            <v>100533</v>
          </cell>
          <cell r="C5268" t="str">
            <v>UNI</v>
          </cell>
          <cell r="D5268">
            <v>296646</v>
          </cell>
          <cell r="E5268">
            <v>0</v>
          </cell>
          <cell r="F5268">
            <v>41731</v>
          </cell>
          <cell r="G5268">
            <v>235433</v>
          </cell>
          <cell r="H5268">
            <v>1.26</v>
          </cell>
          <cell r="I5268">
            <v>43465</v>
          </cell>
        </row>
        <row r="5269">
          <cell r="A5269" t="str">
            <v>LUMINARIA SODIO TIPO</v>
          </cell>
          <cell r="B5269">
            <v>105091</v>
          </cell>
          <cell r="C5269" t="str">
            <v>UNI</v>
          </cell>
          <cell r="D5269">
            <v>435955</v>
          </cell>
          <cell r="E5269">
            <v>0</v>
          </cell>
          <cell r="F5269">
            <v>43213</v>
          </cell>
          <cell r="G5269">
            <v>415195</v>
          </cell>
          <cell r="H5269">
            <v>1.05</v>
          </cell>
          <cell r="I5269">
            <v>43465</v>
          </cell>
        </row>
        <row r="5270">
          <cell r="A5270" t="str">
            <v>LUMINARIA SODIO TIPO</v>
          </cell>
          <cell r="B5270">
            <v>105092</v>
          </cell>
          <cell r="C5270" t="str">
            <v>UNI</v>
          </cell>
          <cell r="D5270">
            <v>498750</v>
          </cell>
          <cell r="E5270">
            <v>0</v>
          </cell>
          <cell r="F5270">
            <v>43213</v>
          </cell>
          <cell r="G5270">
            <v>475000</v>
          </cell>
          <cell r="H5270">
            <v>1.05</v>
          </cell>
          <cell r="I5270">
            <v>43465</v>
          </cell>
        </row>
        <row r="5271">
          <cell r="A5271" t="str">
            <v>LUMINARIA SODIO TIPO</v>
          </cell>
          <cell r="B5271">
            <v>105090</v>
          </cell>
          <cell r="C5271" t="str">
            <v>UNI</v>
          </cell>
          <cell r="D5271">
            <v>250024</v>
          </cell>
          <cell r="E5271">
            <v>0</v>
          </cell>
          <cell r="F5271">
            <v>43213</v>
          </cell>
          <cell r="G5271">
            <v>238118</v>
          </cell>
          <cell r="H5271">
            <v>1.05</v>
          </cell>
          <cell r="I5271">
            <v>43465</v>
          </cell>
        </row>
        <row r="5272">
          <cell r="A5272" t="str">
            <v>LUMINARIA SOLAR LED (Alumbrado publico)</v>
          </cell>
          <cell r="B5272">
            <v>101631</v>
          </cell>
          <cell r="C5272" t="str">
            <v>UNI</v>
          </cell>
          <cell r="D5272">
            <v>2668000</v>
          </cell>
          <cell r="E5272">
            <v>0</v>
          </cell>
          <cell r="F5272">
            <v>42391</v>
          </cell>
          <cell r="G5272">
            <v>2320000</v>
          </cell>
          <cell r="H5272">
            <v>1.1499999999999999</v>
          </cell>
          <cell r="I5272">
            <v>43465</v>
          </cell>
        </row>
        <row r="5273">
          <cell r="A5273" t="str">
            <v>Luminaria Teceo-2-(96</v>
          </cell>
          <cell r="B5273">
            <v>106194</v>
          </cell>
          <cell r="C5273" t="str">
            <v>UNI</v>
          </cell>
          <cell r="D5273">
            <v>2886895</v>
          </cell>
          <cell r="E5273">
            <v>0</v>
          </cell>
          <cell r="F5273">
            <v>43269</v>
          </cell>
          <cell r="G5273">
            <v>2749424</v>
          </cell>
          <cell r="H5273">
            <v>1.05</v>
          </cell>
          <cell r="I5273">
            <v>43465</v>
          </cell>
        </row>
        <row r="5274">
          <cell r="A5274" t="str">
            <v>Luminaria Tipo BalaLed -15W(1.100</v>
          </cell>
          <cell r="B5274">
            <v>106193</v>
          </cell>
          <cell r="C5274" t="str">
            <v>UNI</v>
          </cell>
          <cell r="D5274">
            <v>117014</v>
          </cell>
          <cell r="E5274">
            <v>0</v>
          </cell>
          <cell r="F5274">
            <v>43269</v>
          </cell>
          <cell r="G5274">
            <v>111442</v>
          </cell>
          <cell r="H5274">
            <v>1.05</v>
          </cell>
          <cell r="I5274">
            <v>43465</v>
          </cell>
        </row>
        <row r="5275">
          <cell r="A5275" t="str">
            <v>LuminariaBahiaAlta</v>
          </cell>
          <cell r="B5275">
            <v>105640</v>
          </cell>
          <cell r="C5275" t="str">
            <v>UNI</v>
          </cell>
          <cell r="D5275">
            <v>932466</v>
          </cell>
          <cell r="E5275">
            <v>0</v>
          </cell>
          <cell r="F5275">
            <v>42619</v>
          </cell>
          <cell r="G5275">
            <v>810840</v>
          </cell>
          <cell r="H5275">
            <v>1.1499999999999999</v>
          </cell>
          <cell r="I5275">
            <v>43465</v>
          </cell>
        </row>
        <row r="5276">
          <cell r="A5276" t="str">
            <v>LuminariaLinealDescolgarFild led</v>
          </cell>
          <cell r="B5276">
            <v>106862</v>
          </cell>
          <cell r="C5276" t="str">
            <v>UNI</v>
          </cell>
          <cell r="D5276">
            <v>451019</v>
          </cell>
          <cell r="E5276">
            <v>0</v>
          </cell>
          <cell r="F5276">
            <v>43276</v>
          </cell>
          <cell r="G5276">
            <v>429542</v>
          </cell>
          <cell r="H5276">
            <v>1.05</v>
          </cell>
          <cell r="I5276">
            <v>43465</v>
          </cell>
        </row>
        <row r="5277">
          <cell r="A5277" t="str">
            <v>LuminariaLinealEmpotrarFild led</v>
          </cell>
          <cell r="B5277">
            <v>106858</v>
          </cell>
          <cell r="C5277" t="str">
            <v>UNI</v>
          </cell>
          <cell r="D5277">
            <v>865256</v>
          </cell>
          <cell r="E5277">
            <v>0</v>
          </cell>
          <cell r="F5277">
            <v>43276</v>
          </cell>
          <cell r="G5277">
            <v>824053</v>
          </cell>
          <cell r="H5277">
            <v>1.05</v>
          </cell>
          <cell r="I5277">
            <v>43465</v>
          </cell>
        </row>
        <row r="5278">
          <cell r="A5278" t="str">
            <v>LuminariaLinealEmpotrarFild led</v>
          </cell>
          <cell r="B5278">
            <v>106859</v>
          </cell>
          <cell r="C5278" t="str">
            <v>UNI</v>
          </cell>
          <cell r="D5278">
            <v>1058796</v>
          </cell>
          <cell r="E5278">
            <v>0</v>
          </cell>
          <cell r="F5278">
            <v>43276</v>
          </cell>
          <cell r="G5278">
            <v>1008377</v>
          </cell>
          <cell r="H5278">
            <v>1.05</v>
          </cell>
          <cell r="I5278">
            <v>43465</v>
          </cell>
        </row>
        <row r="5279">
          <cell r="A5279" t="str">
            <v>LuminariaLinealEmpotrarFild led</v>
          </cell>
          <cell r="B5279">
            <v>106865</v>
          </cell>
          <cell r="C5279" t="str">
            <v>UNI</v>
          </cell>
          <cell r="D5279">
            <v>1065601</v>
          </cell>
          <cell r="E5279">
            <v>0</v>
          </cell>
          <cell r="F5279">
            <v>43276</v>
          </cell>
          <cell r="G5279">
            <v>1014858</v>
          </cell>
          <cell r="H5279">
            <v>1.05</v>
          </cell>
          <cell r="I5279">
            <v>43465</v>
          </cell>
        </row>
        <row r="5280">
          <cell r="A5280" t="str">
            <v>LuminariaLinealEmpotrarFild led G2(0.6x50x67mm)</v>
          </cell>
          <cell r="B5280">
            <v>106861</v>
          </cell>
          <cell r="C5280" t="str">
            <v>UNI</v>
          </cell>
          <cell r="D5280">
            <v>499854</v>
          </cell>
          <cell r="E5280">
            <v>0</v>
          </cell>
          <cell r="F5280">
            <v>43276</v>
          </cell>
          <cell r="G5280">
            <v>476051</v>
          </cell>
          <cell r="H5280">
            <v>1.05</v>
          </cell>
          <cell r="I5280">
            <v>43465</v>
          </cell>
        </row>
        <row r="5281">
          <cell r="A5281" t="str">
            <v>LuminariaLinealSuspens.Fild led</v>
          </cell>
          <cell r="B5281">
            <v>106860</v>
          </cell>
          <cell r="C5281" t="str">
            <v>UNI</v>
          </cell>
          <cell r="D5281">
            <v>1065601</v>
          </cell>
          <cell r="E5281">
            <v>0</v>
          </cell>
          <cell r="F5281">
            <v>43276</v>
          </cell>
          <cell r="G5281">
            <v>1014858</v>
          </cell>
          <cell r="H5281">
            <v>1.05</v>
          </cell>
          <cell r="I5281">
            <v>43465</v>
          </cell>
        </row>
        <row r="5282">
          <cell r="A5282" t="str">
            <v>LuminariaLinealSuspensiónFild led</v>
          </cell>
          <cell r="B5282">
            <v>106857</v>
          </cell>
          <cell r="C5282" t="str">
            <v>UNI</v>
          </cell>
          <cell r="D5282">
            <v>842675</v>
          </cell>
          <cell r="E5282">
            <v>0</v>
          </cell>
          <cell r="F5282">
            <v>43276</v>
          </cell>
          <cell r="G5282">
            <v>802548</v>
          </cell>
          <cell r="H5282">
            <v>1.05</v>
          </cell>
          <cell r="I5282">
            <v>43465</v>
          </cell>
        </row>
        <row r="5283">
          <cell r="A5283" t="str">
            <v>LuminariaparaPosteM-130(ap-70w208/220v)+foto</v>
          </cell>
          <cell r="B5283">
            <v>105901</v>
          </cell>
          <cell r="C5283" t="str">
            <v>UNI</v>
          </cell>
          <cell r="D5283">
            <v>253460</v>
          </cell>
          <cell r="E5283">
            <v>0</v>
          </cell>
          <cell r="F5283">
            <v>42619</v>
          </cell>
          <cell r="G5283">
            <v>220400</v>
          </cell>
          <cell r="H5283">
            <v>1.1499999999999999</v>
          </cell>
          <cell r="I5283">
            <v>43465</v>
          </cell>
        </row>
        <row r="5284">
          <cell r="A5284" t="str">
            <v>LuminariaRALED I,16Led, 59W.4000K, 120/277 V</v>
          </cell>
          <cell r="B5284">
            <v>107064</v>
          </cell>
          <cell r="C5284" t="str">
            <v>UNI</v>
          </cell>
          <cell r="D5284">
            <v>1307017</v>
          </cell>
          <cell r="E5284">
            <v>0</v>
          </cell>
          <cell r="F5284">
            <v>43384</v>
          </cell>
          <cell r="G5284">
            <v>1244778.08</v>
          </cell>
          <cell r="H5284">
            <v>1.05</v>
          </cell>
          <cell r="I5284">
            <v>43465</v>
          </cell>
        </row>
        <row r="5285">
          <cell r="A5285" t="str">
            <v>LuminariaRALED II,32Led, 700 Ma</v>
          </cell>
          <cell r="B5285">
            <v>105882</v>
          </cell>
          <cell r="C5285" t="str">
            <v>UNI</v>
          </cell>
          <cell r="D5285">
            <v>1920606</v>
          </cell>
          <cell r="E5285">
            <v>0</v>
          </cell>
          <cell r="F5285">
            <v>43180</v>
          </cell>
          <cell r="G5285">
            <v>1829149</v>
          </cell>
          <cell r="H5285">
            <v>1.05</v>
          </cell>
          <cell r="I5285">
            <v>43465</v>
          </cell>
        </row>
        <row r="5286">
          <cell r="A5286" t="str">
            <v>LuminariaRALED II,32Led, 700 Ma 54 w. 4000k</v>
          </cell>
          <cell r="B5286">
            <v>106888</v>
          </cell>
          <cell r="C5286" t="str">
            <v>UNI</v>
          </cell>
          <cell r="D5286">
            <v>896700</v>
          </cell>
          <cell r="E5286">
            <v>0</v>
          </cell>
          <cell r="F5286">
            <v>43322</v>
          </cell>
          <cell r="G5286">
            <v>854000</v>
          </cell>
          <cell r="H5286">
            <v>1.05</v>
          </cell>
          <cell r="I5286">
            <v>43465</v>
          </cell>
        </row>
        <row r="5287">
          <cell r="A5287" t="str">
            <v>LuminariaRALED II,32Led, 74W.4000K, 120/277 V</v>
          </cell>
          <cell r="B5287">
            <v>107063</v>
          </cell>
          <cell r="C5287" t="str">
            <v>UNI</v>
          </cell>
          <cell r="D5287">
            <v>1920606</v>
          </cell>
          <cell r="E5287">
            <v>0</v>
          </cell>
          <cell r="F5287">
            <v>43384</v>
          </cell>
          <cell r="G5287">
            <v>1829149</v>
          </cell>
          <cell r="H5287">
            <v>1.05</v>
          </cell>
          <cell r="I5287">
            <v>43465</v>
          </cell>
        </row>
        <row r="5288">
          <cell r="A5288" t="str">
            <v>LuminariaRALED II,48Led, 700 Ma</v>
          </cell>
          <cell r="B5288">
            <v>106889</v>
          </cell>
          <cell r="C5288" t="str">
            <v>UNI</v>
          </cell>
          <cell r="D5288">
            <v>934500</v>
          </cell>
          <cell r="E5288">
            <v>0</v>
          </cell>
          <cell r="F5288">
            <v>43322</v>
          </cell>
          <cell r="G5288">
            <v>890000</v>
          </cell>
          <cell r="H5288">
            <v>1.05</v>
          </cell>
          <cell r="I5288">
            <v>43465</v>
          </cell>
        </row>
        <row r="5289">
          <cell r="A5289" t="str">
            <v>LuminariaTECEO1-5120-40Leds90W-700mA-111</v>
          </cell>
          <cell r="B5289">
            <v>106706</v>
          </cell>
          <cell r="C5289" t="str">
            <v>UNI</v>
          </cell>
          <cell r="D5289">
            <v>1713894</v>
          </cell>
          <cell r="E5289">
            <v>0</v>
          </cell>
          <cell r="F5289">
            <v>43144</v>
          </cell>
          <cell r="G5289">
            <v>1632280</v>
          </cell>
          <cell r="H5289">
            <v>1.05</v>
          </cell>
          <cell r="I5289">
            <v>43465</v>
          </cell>
        </row>
        <row r="5290">
          <cell r="A5290" t="str">
            <v>LuminiariaLed(/50W)6.300Lm-4.000K-Blanco-IP6</v>
          </cell>
          <cell r="B5290">
            <v>105666</v>
          </cell>
          <cell r="C5290" t="str">
            <v>UNI</v>
          </cell>
          <cell r="D5290">
            <v>1583400</v>
          </cell>
          <cell r="E5290">
            <v>0</v>
          </cell>
          <cell r="F5290">
            <v>43251</v>
          </cell>
          <cell r="G5290">
            <v>1508000</v>
          </cell>
          <cell r="H5290">
            <v>1.05</v>
          </cell>
          <cell r="I5290">
            <v>43465</v>
          </cell>
        </row>
        <row r="5291">
          <cell r="A5291" t="str">
            <v>LUXALON Alumin 130B Decor</v>
          </cell>
          <cell r="B5291">
            <v>162</v>
          </cell>
          <cell r="C5291" t="str">
            <v>M2</v>
          </cell>
          <cell r="D5291">
            <v>127357</v>
          </cell>
          <cell r="E5291" t="str">
            <v>MULTIPANEL B</v>
          </cell>
          <cell r="F5291">
            <v>40337</v>
          </cell>
          <cell r="G5291">
            <v>92961</v>
          </cell>
          <cell r="H5291">
            <v>1.37</v>
          </cell>
          <cell r="I5291">
            <v>43465</v>
          </cell>
        </row>
        <row r="5292">
          <cell r="A5292" t="str">
            <v>LUXALON Alumin 180B Decor</v>
          </cell>
          <cell r="B5292">
            <v>163</v>
          </cell>
          <cell r="C5292" t="str">
            <v>M2</v>
          </cell>
          <cell r="D5292">
            <v>134059</v>
          </cell>
          <cell r="E5292" t="str">
            <v>MULTIPANEL B</v>
          </cell>
          <cell r="F5292">
            <v>40337</v>
          </cell>
          <cell r="G5292">
            <v>97853</v>
          </cell>
          <cell r="H5292">
            <v>1.37</v>
          </cell>
          <cell r="I5292">
            <v>43465</v>
          </cell>
        </row>
        <row r="5293">
          <cell r="A5293" t="str">
            <v>LUXALON Alumin 80B Decor</v>
          </cell>
          <cell r="B5293">
            <v>164</v>
          </cell>
          <cell r="C5293" t="str">
            <v>M2</v>
          </cell>
          <cell r="D5293">
            <v>150777</v>
          </cell>
          <cell r="E5293" t="str">
            <v>MULTIPANEL B</v>
          </cell>
          <cell r="F5293">
            <v>40337</v>
          </cell>
          <cell r="G5293">
            <v>110056</v>
          </cell>
          <cell r="H5293">
            <v>1.37</v>
          </cell>
          <cell r="I5293">
            <v>43465</v>
          </cell>
        </row>
        <row r="5294">
          <cell r="A5294" t="str">
            <v>LUXALON Alumin bisel V5 Decor</v>
          </cell>
          <cell r="B5294">
            <v>161</v>
          </cell>
          <cell r="C5294" t="str">
            <v>M2</v>
          </cell>
          <cell r="D5294">
            <v>117678</v>
          </cell>
          <cell r="E5294" t="str">
            <v>TIPO 84RV5</v>
          </cell>
          <cell r="F5294">
            <v>40337</v>
          </cell>
          <cell r="G5294">
            <v>85896</v>
          </cell>
          <cell r="H5294">
            <v>1.37</v>
          </cell>
          <cell r="I5294">
            <v>43465</v>
          </cell>
        </row>
        <row r="5295">
          <cell r="A5295" t="str">
            <v>LUXALON Alumin espejo V5 Decor</v>
          </cell>
          <cell r="B5295">
            <v>1627</v>
          </cell>
          <cell r="C5295" t="str">
            <v>M2</v>
          </cell>
          <cell r="D5295">
            <v>186678</v>
          </cell>
          <cell r="E5295" t="str">
            <v>TIPO 84R</v>
          </cell>
          <cell r="F5295">
            <v>40337</v>
          </cell>
          <cell r="G5295">
            <v>136261</v>
          </cell>
          <cell r="H5295">
            <v>1.37</v>
          </cell>
          <cell r="I5295">
            <v>43465</v>
          </cell>
        </row>
        <row r="5296">
          <cell r="A5296" t="str">
            <v>LUXALON Aluzinc 12mm Decor</v>
          </cell>
          <cell r="B5296">
            <v>1812</v>
          </cell>
          <cell r="C5296" t="str">
            <v>M2</v>
          </cell>
          <cell r="D5296">
            <v>85918</v>
          </cell>
          <cell r="E5296" t="str">
            <v>TIPO 98Z</v>
          </cell>
          <cell r="F5296">
            <v>40337</v>
          </cell>
          <cell r="G5296">
            <v>62714</v>
          </cell>
          <cell r="H5296">
            <v>1.37</v>
          </cell>
          <cell r="I5296">
            <v>43465</v>
          </cell>
        </row>
        <row r="5297">
          <cell r="A5297" t="str">
            <v>LUXALON Aluzinc 130B Decor</v>
          </cell>
          <cell r="B5297">
            <v>158</v>
          </cell>
          <cell r="C5297" t="str">
            <v>M2</v>
          </cell>
          <cell r="D5297">
            <v>102055</v>
          </cell>
          <cell r="E5297" t="str">
            <v>MULTIPANEL B</v>
          </cell>
          <cell r="F5297">
            <v>40337</v>
          </cell>
          <cell r="G5297">
            <v>74493</v>
          </cell>
          <cell r="H5297">
            <v>1.37</v>
          </cell>
          <cell r="I5297">
            <v>43465</v>
          </cell>
        </row>
        <row r="5298">
          <cell r="A5298" t="str">
            <v>LUXALON Aluzinc 280B Decor</v>
          </cell>
          <cell r="B5298">
            <v>1815</v>
          </cell>
          <cell r="C5298" t="str">
            <v>M2</v>
          </cell>
          <cell r="D5298">
            <v>123368</v>
          </cell>
          <cell r="E5298" t="str">
            <v>MULTIPANEL B</v>
          </cell>
          <cell r="F5298">
            <v>40114</v>
          </cell>
          <cell r="G5298">
            <v>88754</v>
          </cell>
          <cell r="H5298">
            <v>1.39</v>
          </cell>
          <cell r="I5298">
            <v>43465</v>
          </cell>
        </row>
        <row r="5299">
          <cell r="A5299" t="str">
            <v>LUXALON Aluzinc 80B Decor</v>
          </cell>
          <cell r="B5299">
            <v>160</v>
          </cell>
          <cell r="C5299" t="str">
            <v>M2</v>
          </cell>
          <cell r="D5299">
            <v>127842</v>
          </cell>
          <cell r="E5299" t="str">
            <v>MULTIPANEL B</v>
          </cell>
          <cell r="F5299">
            <v>40337</v>
          </cell>
          <cell r="G5299">
            <v>93315</v>
          </cell>
          <cell r="H5299">
            <v>1.37</v>
          </cell>
          <cell r="I5299">
            <v>43465</v>
          </cell>
        </row>
        <row r="5300">
          <cell r="A5300" t="str">
            <v>LUXALON Aluzinc LISO V5 Decor</v>
          </cell>
          <cell r="B5300">
            <v>1813</v>
          </cell>
          <cell r="C5300" t="str">
            <v>M2</v>
          </cell>
          <cell r="D5300">
            <v>132280</v>
          </cell>
          <cell r="E5300" t="str">
            <v>TIPO 84R</v>
          </cell>
          <cell r="F5300">
            <v>40337</v>
          </cell>
          <cell r="G5300">
            <v>96555</v>
          </cell>
          <cell r="H5300">
            <v>1.37</v>
          </cell>
          <cell r="I5300">
            <v>43465</v>
          </cell>
        </row>
        <row r="5301">
          <cell r="A5301" t="str">
            <v>LUXALON Bandeja Aluminio Natural</v>
          </cell>
          <cell r="B5301">
            <v>166</v>
          </cell>
          <cell r="C5301" t="str">
            <v>M2</v>
          </cell>
          <cell r="D5301">
            <v>134130</v>
          </cell>
          <cell r="E5301" t="str">
            <v>TILE</v>
          </cell>
          <cell r="F5301">
            <v>40337</v>
          </cell>
          <cell r="G5301">
            <v>97905</v>
          </cell>
          <cell r="H5301">
            <v>1.37</v>
          </cell>
          <cell r="I5301">
            <v>43465</v>
          </cell>
        </row>
        <row r="5302">
          <cell r="A5302" t="str">
            <v>LUXALON MaderAlum V5 Acust</v>
          </cell>
          <cell r="B5302">
            <v>1817</v>
          </cell>
          <cell r="C5302" t="str">
            <v>M2</v>
          </cell>
          <cell r="D5302">
            <v>222329</v>
          </cell>
          <cell r="E5302" t="str">
            <v>TIPO 84R</v>
          </cell>
          <cell r="F5302">
            <v>40337</v>
          </cell>
          <cell r="G5302">
            <v>162284</v>
          </cell>
          <cell r="H5302">
            <v>1.37</v>
          </cell>
          <cell r="I5302">
            <v>43465</v>
          </cell>
        </row>
        <row r="5303">
          <cell r="A5303" t="str">
            <v>LUXALON MaderAlum V5 Decor</v>
          </cell>
          <cell r="B5303">
            <v>1816</v>
          </cell>
          <cell r="C5303" t="str">
            <v>M2</v>
          </cell>
          <cell r="D5303">
            <v>195254</v>
          </cell>
          <cell r="E5303" t="str">
            <v>TIPO 84R</v>
          </cell>
          <cell r="F5303">
            <v>40337</v>
          </cell>
          <cell r="G5303">
            <v>142521</v>
          </cell>
          <cell r="H5303">
            <v>1.37</v>
          </cell>
          <cell r="I5303">
            <v>43465</v>
          </cell>
        </row>
        <row r="5304">
          <cell r="A5304" t="str">
            <v>LUXALON Minicell 5x5 Alumin</v>
          </cell>
          <cell r="B5304">
            <v>157</v>
          </cell>
          <cell r="C5304" t="str">
            <v>M2</v>
          </cell>
          <cell r="D5304">
            <v>287014</v>
          </cell>
          <cell r="E5304" t="str">
            <v>TIPO CELL</v>
          </cell>
          <cell r="F5304">
            <v>40337</v>
          </cell>
          <cell r="G5304">
            <v>209499</v>
          </cell>
          <cell r="H5304">
            <v>1.37</v>
          </cell>
          <cell r="I5304">
            <v>43465</v>
          </cell>
        </row>
        <row r="5305">
          <cell r="A5305" t="str">
            <v>LUXALON Minicell 5x5 Aluzinc</v>
          </cell>
          <cell r="B5305">
            <v>156</v>
          </cell>
          <cell r="C5305" t="str">
            <v>M2</v>
          </cell>
          <cell r="D5305">
            <v>287014</v>
          </cell>
          <cell r="E5305" t="str">
            <v>TIPO CELL</v>
          </cell>
          <cell r="F5305">
            <v>40337</v>
          </cell>
          <cell r="G5305">
            <v>209499</v>
          </cell>
          <cell r="H5305">
            <v>1.37</v>
          </cell>
          <cell r="I5305">
            <v>43465</v>
          </cell>
        </row>
        <row r="5306">
          <cell r="A5306" t="str">
            <v>M de O GUARDAESCOBA PVC 6-8CM</v>
          </cell>
          <cell r="B5306">
            <v>102107</v>
          </cell>
          <cell r="C5306" t="str">
            <v>ML</v>
          </cell>
          <cell r="D5306">
            <v>1152</v>
          </cell>
          <cell r="E5306">
            <v>0</v>
          </cell>
          <cell r="F5306">
            <v>40557</v>
          </cell>
          <cell r="G5306">
            <v>860</v>
          </cell>
          <cell r="H5306">
            <v>1.34</v>
          </cell>
          <cell r="I5306">
            <v>43465</v>
          </cell>
        </row>
        <row r="5307">
          <cell r="A5307" t="str">
            <v>MACETA 4 Lbs STANLEY, HERRAGRO O</v>
          </cell>
          <cell r="B5307">
            <v>502</v>
          </cell>
          <cell r="C5307" t="str">
            <v>UNI</v>
          </cell>
          <cell r="D5307">
            <v>23309</v>
          </cell>
          <cell r="E5307">
            <v>641060</v>
          </cell>
          <cell r="F5307">
            <v>43455</v>
          </cell>
          <cell r="G5307">
            <v>22199</v>
          </cell>
          <cell r="H5307">
            <v>1.05</v>
          </cell>
          <cell r="I5307">
            <v>43465</v>
          </cell>
        </row>
        <row r="5308">
          <cell r="A5308" t="str">
            <v>MACETA CON CABO DE 2LB **</v>
          </cell>
          <cell r="B5308">
            <v>102990</v>
          </cell>
          <cell r="C5308" t="str">
            <v>UNI</v>
          </cell>
          <cell r="D5308">
            <v>17286</v>
          </cell>
          <cell r="E5308" t="str">
            <v>191-1</v>
          </cell>
          <cell r="F5308">
            <v>40878</v>
          </cell>
          <cell r="G5308">
            <v>12900</v>
          </cell>
          <cell r="H5308">
            <v>1.34</v>
          </cell>
          <cell r="I5308">
            <v>43465</v>
          </cell>
        </row>
        <row r="5309">
          <cell r="A5309" t="str">
            <v>MACHETE 22 PULGADAS- 3 CANALES</v>
          </cell>
          <cell r="B5309">
            <v>103207</v>
          </cell>
          <cell r="C5309" t="str">
            <v>UNI</v>
          </cell>
          <cell r="D5309">
            <v>12506</v>
          </cell>
          <cell r="E5309">
            <v>0</v>
          </cell>
          <cell r="F5309">
            <v>43434</v>
          </cell>
          <cell r="G5309">
            <v>11910</v>
          </cell>
          <cell r="H5309">
            <v>1.05</v>
          </cell>
          <cell r="I5309">
            <v>43465</v>
          </cell>
        </row>
        <row r="5310">
          <cell r="A5310" t="str">
            <v>Madera Cedro Achapo Rústico de 10 cm x 5 cm x</v>
          </cell>
          <cell r="B5310">
            <v>103648</v>
          </cell>
          <cell r="C5310" t="str">
            <v>UNI</v>
          </cell>
          <cell r="D5310">
            <v>25615</v>
          </cell>
          <cell r="E5310">
            <v>0</v>
          </cell>
          <cell r="F5310">
            <v>43439</v>
          </cell>
          <cell r="G5310">
            <v>24395</v>
          </cell>
          <cell r="H5310">
            <v>1.05</v>
          </cell>
          <cell r="I5310">
            <v>43465</v>
          </cell>
        </row>
        <row r="5311">
          <cell r="A5311" t="str">
            <v>Madera Cedro Achapo Rústico de 12 cm x 12 cm x</v>
          </cell>
          <cell r="B5311">
            <v>102451</v>
          </cell>
          <cell r="C5311" t="str">
            <v>UNI</v>
          </cell>
          <cell r="D5311">
            <v>63725</v>
          </cell>
          <cell r="E5311">
            <v>0</v>
          </cell>
          <cell r="F5311">
            <v>43439</v>
          </cell>
          <cell r="G5311">
            <v>60690</v>
          </cell>
          <cell r="H5311">
            <v>1.05</v>
          </cell>
          <cell r="I5311">
            <v>43465</v>
          </cell>
        </row>
        <row r="5312">
          <cell r="A5312" t="str">
            <v>Madera Cedro Achapo Rústico de 30 cm x 3 cm x</v>
          </cell>
          <cell r="B5312">
            <v>107374</v>
          </cell>
          <cell r="C5312" t="str">
            <v>UNI</v>
          </cell>
          <cell r="D5312">
            <v>53729</v>
          </cell>
          <cell r="E5312">
            <v>0</v>
          </cell>
          <cell r="F5312">
            <v>43439</v>
          </cell>
          <cell r="G5312">
            <v>51170</v>
          </cell>
          <cell r="H5312">
            <v>1.05</v>
          </cell>
          <cell r="I5312">
            <v>43465</v>
          </cell>
        </row>
        <row r="5313">
          <cell r="A5313" t="str">
            <v>MADERA ESTACONES DE 2,5 MTS DIAM DE 3 Y</v>
          </cell>
          <cell r="B5313">
            <v>103787</v>
          </cell>
          <cell r="C5313" t="str">
            <v>UNI</v>
          </cell>
          <cell r="D5313">
            <v>31395</v>
          </cell>
          <cell r="E5313">
            <v>0</v>
          </cell>
          <cell r="F5313">
            <v>43220</v>
          </cell>
          <cell r="G5313">
            <v>29900</v>
          </cell>
          <cell r="H5313">
            <v>1.05</v>
          </cell>
          <cell r="I5313">
            <v>43465</v>
          </cell>
        </row>
        <row r="5314">
          <cell r="A5314" t="str">
            <v>MADERA GUAYMARO 0.08X0.017</v>
          </cell>
          <cell r="B5314">
            <v>104624</v>
          </cell>
          <cell r="C5314" t="str">
            <v>M2</v>
          </cell>
          <cell r="D5314">
            <v>113100</v>
          </cell>
          <cell r="E5314">
            <v>0</v>
          </cell>
          <cell r="F5314">
            <v>41177</v>
          </cell>
          <cell r="G5314">
            <v>87000</v>
          </cell>
          <cell r="H5314">
            <v>1.3</v>
          </cell>
          <cell r="I5314">
            <v>43465</v>
          </cell>
        </row>
        <row r="5315">
          <cell r="A5315" t="str">
            <v>MADERA LAMINADA 7 mm ( ASAMTEAK HIGH )</v>
          </cell>
          <cell r="B5315">
            <v>104644</v>
          </cell>
          <cell r="C5315" t="str">
            <v>M2</v>
          </cell>
          <cell r="D5315">
            <v>64851</v>
          </cell>
          <cell r="E5315">
            <v>0</v>
          </cell>
          <cell r="F5315">
            <v>41870</v>
          </cell>
          <cell r="G5315">
            <v>51469</v>
          </cell>
          <cell r="H5315">
            <v>1.26</v>
          </cell>
          <cell r="I5315">
            <v>43465</v>
          </cell>
        </row>
        <row r="5316">
          <cell r="A5316" t="str">
            <v>MADERAS</v>
          </cell>
          <cell r="B5316">
            <v>15</v>
          </cell>
          <cell r="C5316">
            <v>0</v>
          </cell>
          <cell r="D5316" t="e">
            <v>#DIV/0!</v>
          </cell>
          <cell r="E5316">
            <v>0</v>
          </cell>
          <cell r="F5316">
            <v>0</v>
          </cell>
          <cell r="G5316">
            <v>0</v>
          </cell>
          <cell r="H5316" t="e">
            <v>#DIV/0!</v>
          </cell>
          <cell r="I5316">
            <v>43465</v>
          </cell>
        </row>
        <row r="5317">
          <cell r="A5317" t="str">
            <v>MAESTRO GENERAL + PREST. (IDRD)</v>
          </cell>
          <cell r="B5317">
            <v>3777</v>
          </cell>
          <cell r="C5317" t="str">
            <v>MS</v>
          </cell>
          <cell r="D5317">
            <v>3583826</v>
          </cell>
          <cell r="E5317">
            <v>0</v>
          </cell>
          <cell r="F5317">
            <v>43248</v>
          </cell>
          <cell r="G5317">
            <v>3413168</v>
          </cell>
          <cell r="H5317">
            <v>1.05</v>
          </cell>
          <cell r="I5317">
            <v>43465</v>
          </cell>
        </row>
        <row r="5318">
          <cell r="A5318" t="str">
            <v>MALACATE 300 KG.</v>
          </cell>
          <cell r="B5318">
            <v>104555</v>
          </cell>
          <cell r="C5318" t="str">
            <v>DIA</v>
          </cell>
          <cell r="D5318">
            <v>59058</v>
          </cell>
          <cell r="E5318">
            <v>0</v>
          </cell>
          <cell r="F5318">
            <v>43244</v>
          </cell>
          <cell r="G5318">
            <v>56246</v>
          </cell>
          <cell r="H5318">
            <v>1.05</v>
          </cell>
          <cell r="I5318">
            <v>43465</v>
          </cell>
        </row>
        <row r="5319">
          <cell r="A5319" t="str">
            <v>malla angeo pajarito 0.90 x 30mts rollo</v>
          </cell>
          <cell r="B5319">
            <v>103586</v>
          </cell>
          <cell r="C5319" t="str">
            <v>ROLLO</v>
          </cell>
          <cell r="D5319">
            <v>91000</v>
          </cell>
          <cell r="E5319">
            <v>0</v>
          </cell>
          <cell r="F5319">
            <v>41094</v>
          </cell>
          <cell r="G5319">
            <v>70000</v>
          </cell>
          <cell r="H5319">
            <v>1.3</v>
          </cell>
          <cell r="I5319">
            <v>43465</v>
          </cell>
        </row>
        <row r="5320">
          <cell r="A5320" t="str">
            <v>MALLA BASQUET NYLON N° 5 INMUNIZADO</v>
          </cell>
          <cell r="B5320">
            <v>3752</v>
          </cell>
          <cell r="C5320" t="str">
            <v>UNI</v>
          </cell>
          <cell r="D5320">
            <v>56228</v>
          </cell>
          <cell r="E5320">
            <v>0</v>
          </cell>
          <cell r="F5320">
            <v>43378</v>
          </cell>
          <cell r="G5320">
            <v>53550</v>
          </cell>
          <cell r="H5320">
            <v>1.05</v>
          </cell>
          <cell r="I5320">
            <v>43465</v>
          </cell>
        </row>
        <row r="5321">
          <cell r="A5321" t="str">
            <v>MALLA CALATEX 150X120 cm</v>
          </cell>
          <cell r="B5321">
            <v>3797</v>
          </cell>
          <cell r="C5321" t="str">
            <v>UNI</v>
          </cell>
          <cell r="D5321">
            <v>8904</v>
          </cell>
          <cell r="E5321">
            <v>0</v>
          </cell>
          <cell r="F5321">
            <v>43272</v>
          </cell>
          <cell r="G5321">
            <v>8480</v>
          </cell>
          <cell r="H5321">
            <v>1.05</v>
          </cell>
          <cell r="I5321">
            <v>43465</v>
          </cell>
        </row>
        <row r="5322">
          <cell r="A5322" t="str">
            <v>MALLA CANCHA DE</v>
          </cell>
          <cell r="B5322">
            <v>101775</v>
          </cell>
          <cell r="C5322" t="str">
            <v>UNI</v>
          </cell>
          <cell r="D5322">
            <v>387810</v>
          </cell>
          <cell r="E5322">
            <v>0</v>
          </cell>
          <cell r="F5322">
            <v>40108</v>
          </cell>
          <cell r="G5322">
            <v>279000</v>
          </cell>
          <cell r="H5322">
            <v>1.39</v>
          </cell>
          <cell r="I5322">
            <v>43465</v>
          </cell>
        </row>
        <row r="5323">
          <cell r="A5323" t="str">
            <v>MALLA CERAMICA PIEDRACID NEGRO 30x30 **</v>
          </cell>
          <cell r="B5323">
            <v>102321</v>
          </cell>
          <cell r="C5323" t="str">
            <v>M2</v>
          </cell>
          <cell r="D5323">
            <v>132221</v>
          </cell>
          <cell r="E5323">
            <v>337192601</v>
          </cell>
          <cell r="F5323">
            <v>40120</v>
          </cell>
          <cell r="G5323">
            <v>95123</v>
          </cell>
          <cell r="H5323">
            <v>1.39</v>
          </cell>
          <cell r="I5323">
            <v>43465</v>
          </cell>
        </row>
        <row r="5324">
          <cell r="A5324" t="str">
            <v>MALLA CERRAMIENTO</v>
          </cell>
          <cell r="B5324">
            <v>101815</v>
          </cell>
          <cell r="C5324" t="str">
            <v>M2</v>
          </cell>
          <cell r="D5324">
            <v>15600</v>
          </cell>
          <cell r="E5324">
            <v>0</v>
          </cell>
          <cell r="F5324">
            <v>41228</v>
          </cell>
          <cell r="G5324">
            <v>12000</v>
          </cell>
          <cell r="H5324">
            <v>1.3</v>
          </cell>
          <cell r="I5324">
            <v>43465</v>
          </cell>
        </row>
        <row r="5325">
          <cell r="A5325" t="str">
            <v>MALLA CERRAMIENTO Eslab. Cal. 10 - 3" X3"</v>
          </cell>
          <cell r="B5325">
            <v>100982</v>
          </cell>
          <cell r="C5325" t="str">
            <v>M2</v>
          </cell>
          <cell r="D5325">
            <v>9445</v>
          </cell>
          <cell r="E5325">
            <v>0</v>
          </cell>
          <cell r="F5325">
            <v>43213</v>
          </cell>
          <cell r="G5325">
            <v>8995</v>
          </cell>
          <cell r="H5325">
            <v>1.05</v>
          </cell>
          <cell r="I5325">
            <v>43465</v>
          </cell>
        </row>
        <row r="5326">
          <cell r="A5326" t="str">
            <v>MALLA CERRAMIENTO ESLABONADA</v>
          </cell>
          <cell r="B5326">
            <v>103898</v>
          </cell>
          <cell r="C5326" t="str">
            <v>M2</v>
          </cell>
          <cell r="D5326">
            <v>15619</v>
          </cell>
          <cell r="E5326">
            <v>0</v>
          </cell>
          <cell r="F5326">
            <v>43180</v>
          </cell>
          <cell r="G5326">
            <v>14875</v>
          </cell>
          <cell r="H5326">
            <v>1.05</v>
          </cell>
          <cell r="I5326">
            <v>43465</v>
          </cell>
        </row>
        <row r="5327">
          <cell r="A5327" t="str">
            <v>Malla Cerramiento Eslabonada .Cal.10 (Hueco</v>
          </cell>
          <cell r="B5327">
            <v>35</v>
          </cell>
          <cell r="C5327" t="str">
            <v>M2</v>
          </cell>
          <cell r="D5327">
            <v>11760</v>
          </cell>
          <cell r="E5327">
            <v>0</v>
          </cell>
          <cell r="F5327">
            <v>43172</v>
          </cell>
          <cell r="G5327">
            <v>11200</v>
          </cell>
          <cell r="H5327">
            <v>1.05</v>
          </cell>
          <cell r="I5327">
            <v>43465</v>
          </cell>
        </row>
        <row r="5328">
          <cell r="A5328" t="str">
            <v>MALLA CERRAMIENTO ESLABONADA CAL.12</v>
          </cell>
          <cell r="B5328">
            <v>104285</v>
          </cell>
          <cell r="C5328" t="str">
            <v>M2</v>
          </cell>
          <cell r="D5328">
            <v>9750</v>
          </cell>
          <cell r="E5328">
            <v>0</v>
          </cell>
          <cell r="F5328">
            <v>41228</v>
          </cell>
          <cell r="G5328">
            <v>7500</v>
          </cell>
          <cell r="H5328">
            <v>1.3</v>
          </cell>
          <cell r="I5328">
            <v>43465</v>
          </cell>
        </row>
        <row r="5329">
          <cell r="A5329" t="str">
            <v>MALLA CERRAMIENTO Eslabonada.</v>
          </cell>
          <cell r="B5329">
            <v>3035</v>
          </cell>
          <cell r="C5329" t="str">
            <v>M2</v>
          </cell>
          <cell r="D5329">
            <v>11700</v>
          </cell>
          <cell r="E5329">
            <v>0</v>
          </cell>
          <cell r="F5329">
            <v>41228</v>
          </cell>
          <cell r="G5329">
            <v>9000</v>
          </cell>
          <cell r="H5329">
            <v>1.3</v>
          </cell>
          <cell r="I5329">
            <v>43465</v>
          </cell>
        </row>
        <row r="5330">
          <cell r="A5330" t="str">
            <v>MALLA CERRAMIENTO Eslabonada.Cal.12</v>
          </cell>
          <cell r="B5330">
            <v>2346</v>
          </cell>
          <cell r="C5330" t="str">
            <v>M2</v>
          </cell>
          <cell r="D5330">
            <v>10358</v>
          </cell>
          <cell r="E5330">
            <v>0</v>
          </cell>
          <cell r="F5330">
            <v>43180</v>
          </cell>
          <cell r="G5330">
            <v>9865</v>
          </cell>
          <cell r="H5330">
            <v>1.05</v>
          </cell>
          <cell r="I5330">
            <v>43465</v>
          </cell>
        </row>
        <row r="5331">
          <cell r="A5331" t="str">
            <v>MALLA CERRAMIENTO TELA VERDE 2.10</v>
          </cell>
          <cell r="B5331">
            <v>1291</v>
          </cell>
          <cell r="C5331" t="str">
            <v>M2</v>
          </cell>
          <cell r="D5331">
            <v>867</v>
          </cell>
          <cell r="E5331">
            <v>0</v>
          </cell>
          <cell r="F5331">
            <v>41228</v>
          </cell>
          <cell r="G5331">
            <v>667</v>
          </cell>
          <cell r="H5331">
            <v>1.3</v>
          </cell>
          <cell r="I5331">
            <v>43465</v>
          </cell>
        </row>
        <row r="5332">
          <cell r="A5332" t="str">
            <v>MALLA CERRAMIENTO TELAVERDE1.65m</v>
          </cell>
          <cell r="B5332">
            <v>1290</v>
          </cell>
          <cell r="C5332" t="str">
            <v>M2</v>
          </cell>
          <cell r="D5332">
            <v>1370</v>
          </cell>
          <cell r="E5332">
            <v>0</v>
          </cell>
          <cell r="F5332">
            <v>41022</v>
          </cell>
          <cell r="G5332">
            <v>1054</v>
          </cell>
          <cell r="H5332">
            <v>1.3</v>
          </cell>
          <cell r="I5332">
            <v>43465</v>
          </cell>
        </row>
        <row r="5333">
          <cell r="A5333" t="str">
            <v>MALLA CERRAMTO TELA VERDE 1.65M</v>
          </cell>
          <cell r="B5333">
            <v>104168</v>
          </cell>
          <cell r="C5333" t="str">
            <v>ML</v>
          </cell>
          <cell r="D5333">
            <v>2262</v>
          </cell>
          <cell r="E5333">
            <v>0</v>
          </cell>
          <cell r="F5333">
            <v>41022</v>
          </cell>
          <cell r="G5333">
            <v>1740</v>
          </cell>
          <cell r="H5333">
            <v>1.3</v>
          </cell>
          <cell r="I5333">
            <v>43465</v>
          </cell>
        </row>
        <row r="5334">
          <cell r="A5334" t="str">
            <v>MALLA CERRAMTO TELA VERDE2.10M ALTO</v>
          </cell>
          <cell r="B5334">
            <v>104167</v>
          </cell>
          <cell r="C5334" t="str">
            <v>ML</v>
          </cell>
          <cell r="D5334">
            <v>1810</v>
          </cell>
          <cell r="E5334">
            <v>0</v>
          </cell>
          <cell r="F5334">
            <v>41022</v>
          </cell>
          <cell r="G5334">
            <v>1392</v>
          </cell>
          <cell r="H5334">
            <v>1.3</v>
          </cell>
          <cell r="I5334">
            <v>43465</v>
          </cell>
        </row>
        <row r="5335">
          <cell r="A5335" t="str">
            <v>MALLA CON VENA 0.60 X 2 Mts</v>
          </cell>
          <cell r="B5335">
            <v>1292</v>
          </cell>
          <cell r="C5335" t="str">
            <v>UNI</v>
          </cell>
          <cell r="D5335">
            <v>4420</v>
          </cell>
          <cell r="E5335">
            <v>0</v>
          </cell>
          <cell r="F5335">
            <v>41043</v>
          </cell>
          <cell r="G5335">
            <v>3400</v>
          </cell>
          <cell r="H5335">
            <v>1.3</v>
          </cell>
          <cell r="I5335">
            <v>43465</v>
          </cell>
        </row>
        <row r="5336">
          <cell r="A5336" t="str">
            <v>MALLA CON VENA 2.40 M. x 0.53</v>
          </cell>
          <cell r="B5336">
            <v>1990</v>
          </cell>
          <cell r="C5336" t="str">
            <v>UNI</v>
          </cell>
          <cell r="D5336">
            <v>4323</v>
          </cell>
          <cell r="E5336">
            <v>0</v>
          </cell>
          <cell r="F5336">
            <v>43173</v>
          </cell>
          <cell r="G5336">
            <v>4117</v>
          </cell>
          <cell r="H5336">
            <v>1.05</v>
          </cell>
          <cell r="I5336">
            <v>43465</v>
          </cell>
        </row>
        <row r="5337">
          <cell r="A5337" t="str">
            <v>MALLA CON VENA 2.40 M. x 0.53 (NO USAR)</v>
          </cell>
          <cell r="B5337">
            <v>34</v>
          </cell>
          <cell r="C5337" t="str">
            <v>UNI</v>
          </cell>
          <cell r="D5337">
            <v>5036</v>
          </cell>
          <cell r="E5337">
            <v>0</v>
          </cell>
          <cell r="F5337">
            <v>41043</v>
          </cell>
          <cell r="G5337">
            <v>3874</v>
          </cell>
          <cell r="H5337">
            <v>1.3</v>
          </cell>
          <cell r="I5337">
            <v>43465</v>
          </cell>
        </row>
        <row r="5338">
          <cell r="A5338" t="str">
            <v>MALLA CON VENA DE 2.40 Mts (NO USAR)</v>
          </cell>
          <cell r="B5338">
            <v>1293</v>
          </cell>
          <cell r="C5338" t="str">
            <v>UNI</v>
          </cell>
          <cell r="D5338">
            <v>5450</v>
          </cell>
          <cell r="E5338">
            <v>0</v>
          </cell>
          <cell r="F5338">
            <v>40175</v>
          </cell>
          <cell r="G5338">
            <v>3921</v>
          </cell>
          <cell r="H5338">
            <v>1.39</v>
          </cell>
          <cell r="I5338">
            <v>43465</v>
          </cell>
        </row>
        <row r="5339">
          <cell r="A5339" t="str">
            <v>MALLA DE ANJEO PLASTICA GALLINERO</v>
          </cell>
          <cell r="B5339">
            <v>105479</v>
          </cell>
          <cell r="C5339" t="str">
            <v>ML</v>
          </cell>
          <cell r="D5339">
            <v>1199</v>
          </cell>
          <cell r="E5339">
            <v>0</v>
          </cell>
          <cell r="F5339">
            <v>42872</v>
          </cell>
          <cell r="G5339">
            <v>1100</v>
          </cell>
          <cell r="H5339">
            <v>1.0900000000000001</v>
          </cell>
          <cell r="I5339">
            <v>43465</v>
          </cell>
        </row>
        <row r="5340">
          <cell r="A5340" t="str">
            <v>MALLA DE PROTECCIÓN (Construcc.Edificios)</v>
          </cell>
          <cell r="B5340">
            <v>102480</v>
          </cell>
          <cell r="C5340" t="str">
            <v>M2</v>
          </cell>
          <cell r="D5340">
            <v>1390</v>
          </cell>
          <cell r="E5340" t="str">
            <v>2.10 ALTO</v>
          </cell>
          <cell r="F5340">
            <v>40108</v>
          </cell>
          <cell r="G5340">
            <v>1000</v>
          </cell>
          <cell r="H5340">
            <v>1.39</v>
          </cell>
          <cell r="I5340">
            <v>43465</v>
          </cell>
        </row>
        <row r="5341">
          <cell r="A5341" t="str">
            <v>Malla diafragma para</v>
          </cell>
          <cell r="B5341">
            <v>100022</v>
          </cell>
          <cell r="C5341" t="str">
            <v>M2</v>
          </cell>
          <cell r="D5341">
            <v>8484</v>
          </cell>
          <cell r="E5341" t="str">
            <v>10.6X.60X1.2</v>
          </cell>
          <cell r="F5341">
            <v>43241</v>
          </cell>
          <cell r="G5341">
            <v>8080</v>
          </cell>
          <cell r="H5341">
            <v>1.05</v>
          </cell>
          <cell r="I5341">
            <v>43465</v>
          </cell>
        </row>
        <row r="5342">
          <cell r="A5342" t="str">
            <v>Malla E-050 POP (HELIACERO) 25 x 25 x 4mm **</v>
          </cell>
          <cell r="B5342">
            <v>100569</v>
          </cell>
          <cell r="C5342" t="str">
            <v>UNI</v>
          </cell>
          <cell r="D5342">
            <v>14493</v>
          </cell>
          <cell r="E5342" t="str">
            <v>5mm</v>
          </cell>
          <cell r="F5342">
            <v>40311</v>
          </cell>
          <cell r="G5342">
            <v>10579</v>
          </cell>
          <cell r="H5342">
            <v>1.37</v>
          </cell>
          <cell r="I5342">
            <v>43465</v>
          </cell>
        </row>
        <row r="5343">
          <cell r="A5343" t="str">
            <v>Malla E-050 Q-1(HELIACERO) 4.0 x4.0@0.25 **</v>
          </cell>
          <cell r="B5343">
            <v>100551</v>
          </cell>
          <cell r="C5343" t="str">
            <v>UNI</v>
          </cell>
          <cell r="D5343">
            <v>34482</v>
          </cell>
          <cell r="E5343">
            <v>0</v>
          </cell>
          <cell r="F5343">
            <v>43354</v>
          </cell>
          <cell r="G5343">
            <v>32840</v>
          </cell>
          <cell r="H5343">
            <v>1.05</v>
          </cell>
          <cell r="I5343">
            <v>43465</v>
          </cell>
        </row>
        <row r="5344">
          <cell r="A5344" t="str">
            <v>MALLA ELECTROSOLD.5.5 mmx5.5 mm 6Mts x</v>
          </cell>
          <cell r="B5344">
            <v>9426</v>
          </cell>
          <cell r="C5344" t="str">
            <v>UNI</v>
          </cell>
          <cell r="D5344">
            <v>106818</v>
          </cell>
          <cell r="E5344" t="str">
            <v>M-159</v>
          </cell>
          <cell r="F5344">
            <v>43251</v>
          </cell>
          <cell r="G5344">
            <v>101731</v>
          </cell>
          <cell r="H5344">
            <v>1.05</v>
          </cell>
          <cell r="I5344">
            <v>43465</v>
          </cell>
        </row>
        <row r="5345">
          <cell r="A5345" t="str">
            <v>MALLA ELECTROSOLDADA 15X15 DE 5 mm</v>
          </cell>
          <cell r="B5345">
            <v>106406</v>
          </cell>
          <cell r="C5345" t="str">
            <v>KG</v>
          </cell>
          <cell r="D5345">
            <v>3249</v>
          </cell>
          <cell r="E5345">
            <v>0</v>
          </cell>
          <cell r="F5345">
            <v>43327</v>
          </cell>
          <cell r="G5345">
            <v>3094</v>
          </cell>
          <cell r="H5345">
            <v>1.05</v>
          </cell>
          <cell r="I5345">
            <v>43465</v>
          </cell>
        </row>
        <row r="5346">
          <cell r="A5346" t="str">
            <v>MALLA ELECTROSOLDADA 4.0 x 4.0 mm</v>
          </cell>
          <cell r="B5346">
            <v>3291</v>
          </cell>
          <cell r="C5346" t="str">
            <v>UNI</v>
          </cell>
          <cell r="D5346">
            <v>61740</v>
          </cell>
          <cell r="E5346" t="str">
            <v>15X15</v>
          </cell>
          <cell r="F5346">
            <v>43167</v>
          </cell>
          <cell r="G5346">
            <v>58800</v>
          </cell>
          <cell r="H5346">
            <v>1.05</v>
          </cell>
          <cell r="I5346">
            <v>43465</v>
          </cell>
        </row>
        <row r="5347">
          <cell r="A5347" t="str">
            <v>MALLA ELECTROSOLDADA 4.5mm x 4.5mm</v>
          </cell>
          <cell r="B5347">
            <v>9424</v>
          </cell>
          <cell r="C5347" t="str">
            <v>UNI</v>
          </cell>
          <cell r="D5347">
            <v>78168</v>
          </cell>
          <cell r="E5347" t="str">
            <v>M-106</v>
          </cell>
          <cell r="F5347">
            <v>43209</v>
          </cell>
          <cell r="G5347">
            <v>74446</v>
          </cell>
          <cell r="H5347">
            <v>1.05</v>
          </cell>
          <cell r="I5347">
            <v>43465</v>
          </cell>
        </row>
        <row r="5348">
          <cell r="A5348" t="str">
            <v>MALLA ELECTROSOLDADA 5mm x 5mm</v>
          </cell>
          <cell r="B5348">
            <v>101144</v>
          </cell>
          <cell r="C5348" t="str">
            <v>UNI</v>
          </cell>
          <cell r="D5348">
            <v>74072</v>
          </cell>
          <cell r="E5348" t="str">
            <v>M-131</v>
          </cell>
          <cell r="F5348">
            <v>42780</v>
          </cell>
          <cell r="G5348">
            <v>67956</v>
          </cell>
          <cell r="H5348">
            <v>1.0900000000000001</v>
          </cell>
          <cell r="I5348">
            <v>43465</v>
          </cell>
        </row>
        <row r="5349">
          <cell r="A5349" t="str">
            <v>MALLA ELECTROSOLDADA 5mm x 5mm 6M x</v>
          </cell>
          <cell r="B5349">
            <v>9425</v>
          </cell>
          <cell r="C5349" t="str">
            <v>UNI</v>
          </cell>
          <cell r="D5349">
            <v>95843</v>
          </cell>
          <cell r="E5349" t="str">
            <v>M-131</v>
          </cell>
          <cell r="F5349">
            <v>43167</v>
          </cell>
          <cell r="G5349">
            <v>91279</v>
          </cell>
          <cell r="H5349">
            <v>1.05</v>
          </cell>
          <cell r="I5349">
            <v>43465</v>
          </cell>
        </row>
        <row r="5350">
          <cell r="A5350" t="str">
            <v>MALLA ELECTROSOLDADA 6.5 mm x 6.5 mm</v>
          </cell>
          <cell r="B5350">
            <v>9428</v>
          </cell>
          <cell r="C5350" t="str">
            <v>UNI</v>
          </cell>
          <cell r="D5350">
            <v>126919</v>
          </cell>
          <cell r="E5350" t="str">
            <v>M-221</v>
          </cell>
          <cell r="F5350">
            <v>43245</v>
          </cell>
          <cell r="G5350">
            <v>120875</v>
          </cell>
          <cell r="H5350">
            <v>1.05</v>
          </cell>
          <cell r="I5350">
            <v>43465</v>
          </cell>
        </row>
        <row r="5351">
          <cell r="A5351" t="str">
            <v>MALLA ELECTROSOLDADA 6mm x 6mm 6M x</v>
          </cell>
          <cell r="B5351">
            <v>9427</v>
          </cell>
          <cell r="C5351" t="str">
            <v>UNI</v>
          </cell>
          <cell r="D5351">
            <v>138601</v>
          </cell>
          <cell r="E5351" t="str">
            <v>M-188</v>
          </cell>
          <cell r="F5351">
            <v>43315</v>
          </cell>
          <cell r="G5351">
            <v>132001</v>
          </cell>
          <cell r="H5351">
            <v>1.05</v>
          </cell>
          <cell r="I5351">
            <v>43465</v>
          </cell>
        </row>
        <row r="5352">
          <cell r="A5352" t="str">
            <v>MALLA ELECTROSOLDADA ESPECIAL</v>
          </cell>
          <cell r="B5352">
            <v>1915</v>
          </cell>
          <cell r="C5352" t="str">
            <v>KG</v>
          </cell>
          <cell r="D5352">
            <v>3099</v>
          </cell>
          <cell r="E5352">
            <v>0</v>
          </cell>
          <cell r="F5352">
            <v>40317</v>
          </cell>
          <cell r="G5352">
            <v>2262</v>
          </cell>
          <cell r="H5352">
            <v>1.37</v>
          </cell>
          <cell r="I5352">
            <v>43465</v>
          </cell>
        </row>
        <row r="5353">
          <cell r="A5353" t="str">
            <v>MALLA ELECTROSOLDADA ESTANDAR</v>
          </cell>
          <cell r="B5353">
            <v>1879</v>
          </cell>
          <cell r="C5353" t="str">
            <v>KG</v>
          </cell>
          <cell r="D5353">
            <v>3284</v>
          </cell>
          <cell r="E5353">
            <v>0</v>
          </cell>
          <cell r="F5353">
            <v>43167</v>
          </cell>
          <cell r="G5353">
            <v>3128</v>
          </cell>
          <cell r="H5353">
            <v>1.05</v>
          </cell>
          <cell r="I5353">
            <v>43465</v>
          </cell>
        </row>
        <row r="5354">
          <cell r="A5354" t="str">
            <v>Malla Electrosoldada estandar (codiACERO)**</v>
          </cell>
          <cell r="B5354">
            <v>100603</v>
          </cell>
          <cell r="C5354" t="str">
            <v>KG</v>
          </cell>
          <cell r="D5354">
            <v>3264</v>
          </cell>
          <cell r="E5354">
            <v>0</v>
          </cell>
          <cell r="F5354">
            <v>40806</v>
          </cell>
          <cell r="G5354">
            <v>2436</v>
          </cell>
          <cell r="H5354">
            <v>1.34</v>
          </cell>
          <cell r="I5354">
            <v>43465</v>
          </cell>
        </row>
        <row r="5355">
          <cell r="A5355" t="str">
            <v>MALLA ELECTROSOLDADA M-084 4mm x 4mm</v>
          </cell>
          <cell r="B5355">
            <v>9423</v>
          </cell>
          <cell r="C5355" t="str">
            <v>UNI</v>
          </cell>
          <cell r="D5355">
            <v>61740</v>
          </cell>
          <cell r="E5355" t="str">
            <v>M-084</v>
          </cell>
          <cell r="F5355">
            <v>43171</v>
          </cell>
          <cell r="G5355">
            <v>58800</v>
          </cell>
          <cell r="H5355">
            <v>1.05</v>
          </cell>
          <cell r="I5355">
            <v>43465</v>
          </cell>
        </row>
        <row r="5356">
          <cell r="A5356" t="str">
            <v>Malla en hilos de polietileno</v>
          </cell>
          <cell r="B5356">
            <v>105760</v>
          </cell>
          <cell r="C5356" t="str">
            <v>M2</v>
          </cell>
          <cell r="D5356">
            <v>1399</v>
          </cell>
          <cell r="E5356">
            <v>0</v>
          </cell>
          <cell r="F5356">
            <v>43185</v>
          </cell>
          <cell r="G5356">
            <v>1332.69</v>
          </cell>
          <cell r="H5356">
            <v>1.05</v>
          </cell>
          <cell r="I5356">
            <v>43465</v>
          </cell>
        </row>
        <row r="5357">
          <cell r="A5357" t="str">
            <v>MALLA ESLABONADA CAL 10 (Hueco 2")</v>
          </cell>
          <cell r="B5357">
            <v>103145</v>
          </cell>
          <cell r="C5357" t="str">
            <v>M2</v>
          </cell>
          <cell r="D5357">
            <v>15600</v>
          </cell>
          <cell r="E5357">
            <v>0</v>
          </cell>
          <cell r="F5357">
            <v>41228</v>
          </cell>
          <cell r="G5357">
            <v>12000</v>
          </cell>
          <cell r="H5357">
            <v>1.3</v>
          </cell>
          <cell r="I5357">
            <v>43465</v>
          </cell>
        </row>
        <row r="5358">
          <cell r="A5358" t="str">
            <v>MALLA ESLABONADA CAL.10 HUECO DE</v>
          </cell>
          <cell r="B5358">
            <v>105796</v>
          </cell>
          <cell r="C5358" t="str">
            <v>M2</v>
          </cell>
          <cell r="D5358">
            <v>24365</v>
          </cell>
          <cell r="E5358">
            <v>0</v>
          </cell>
          <cell r="F5358">
            <v>43374</v>
          </cell>
          <cell r="G5358">
            <v>23205</v>
          </cell>
          <cell r="H5358">
            <v>1.05</v>
          </cell>
          <cell r="I5358">
            <v>43465</v>
          </cell>
        </row>
        <row r="5359">
          <cell r="A5359" t="str">
            <v>MALLA ESLABONADA PVC CAL 10 HUECO 21/4"</v>
          </cell>
          <cell r="B5359">
            <v>103081</v>
          </cell>
          <cell r="C5359" t="str">
            <v>M2</v>
          </cell>
          <cell r="D5359">
            <v>17870</v>
          </cell>
          <cell r="E5359">
            <v>0</v>
          </cell>
          <cell r="F5359">
            <v>41227</v>
          </cell>
          <cell r="G5359">
            <v>13746</v>
          </cell>
          <cell r="H5359">
            <v>1.3</v>
          </cell>
          <cell r="I5359">
            <v>43465</v>
          </cell>
        </row>
        <row r="5360">
          <cell r="A5360" t="str">
            <v>Malla Expandida Tipo EXR-12 de Hierro Cal.22.</v>
          </cell>
          <cell r="B5360">
            <v>107202</v>
          </cell>
          <cell r="C5360" t="str">
            <v>M2</v>
          </cell>
          <cell r="D5360">
            <v>18730</v>
          </cell>
          <cell r="E5360">
            <v>0</v>
          </cell>
          <cell r="F5360">
            <v>43410</v>
          </cell>
          <cell r="G5360">
            <v>17838</v>
          </cell>
          <cell r="H5360">
            <v>1.05</v>
          </cell>
          <cell r="I5360">
            <v>43465</v>
          </cell>
        </row>
        <row r="5361">
          <cell r="A5361" t="str">
            <v>Malla fortinet medium **</v>
          </cell>
          <cell r="B5361">
            <v>100577</v>
          </cell>
          <cell r="C5361" t="str">
            <v>M2</v>
          </cell>
          <cell r="D5361">
            <v>29036</v>
          </cell>
          <cell r="E5361">
            <v>0</v>
          </cell>
          <cell r="F5361">
            <v>43257</v>
          </cell>
          <cell r="G5361">
            <v>27653</v>
          </cell>
          <cell r="H5361">
            <v>1.05</v>
          </cell>
          <cell r="I5361">
            <v>43465</v>
          </cell>
        </row>
        <row r="5362">
          <cell r="A5362" t="str">
            <v>MALLA FUTBOL PROF.CAL.8,Nylon</v>
          </cell>
          <cell r="B5362">
            <v>102528</v>
          </cell>
          <cell r="C5362" t="str">
            <v>UNI</v>
          </cell>
          <cell r="D5362">
            <v>1953000</v>
          </cell>
          <cell r="E5362">
            <v>0</v>
          </cell>
          <cell r="F5362">
            <v>41719</v>
          </cell>
          <cell r="G5362">
            <v>1550000</v>
          </cell>
          <cell r="H5362">
            <v>1.26</v>
          </cell>
          <cell r="I5362">
            <v>43465</v>
          </cell>
        </row>
        <row r="5363">
          <cell r="A5363" t="str">
            <v>MALLA FUTBOL PROF.CAL.8,Nylon</v>
          </cell>
          <cell r="B5363">
            <v>102581</v>
          </cell>
          <cell r="C5363" t="str">
            <v>JG</v>
          </cell>
          <cell r="D5363">
            <v>1936725</v>
          </cell>
          <cell r="E5363">
            <v>0</v>
          </cell>
          <cell r="F5363">
            <v>43185</v>
          </cell>
          <cell r="G5363">
            <v>1844500</v>
          </cell>
          <cell r="H5363">
            <v>1.05</v>
          </cell>
          <cell r="I5363">
            <v>43465</v>
          </cell>
        </row>
        <row r="5364">
          <cell r="A5364" t="str">
            <v>Malla Gallinero</v>
          </cell>
          <cell r="B5364">
            <v>104847</v>
          </cell>
          <cell r="C5364" t="str">
            <v>UNI</v>
          </cell>
          <cell r="D5364">
            <v>1024</v>
          </cell>
          <cell r="E5364">
            <v>0</v>
          </cell>
          <cell r="F5364">
            <v>41213</v>
          </cell>
          <cell r="G5364">
            <v>788</v>
          </cell>
          <cell r="H5364">
            <v>1.3</v>
          </cell>
          <cell r="I5364">
            <v>43465</v>
          </cell>
        </row>
        <row r="5365">
          <cell r="A5365" t="str">
            <v>Malla gallineroCal.22(S-1 1/4"Rollo 36m</v>
          </cell>
          <cell r="B5365">
            <v>100422</v>
          </cell>
          <cell r="C5365" t="str">
            <v>M2</v>
          </cell>
          <cell r="D5365">
            <v>1011</v>
          </cell>
          <cell r="E5365" t="str">
            <v>10.6X.60X1.2</v>
          </cell>
          <cell r="F5365">
            <v>43213</v>
          </cell>
          <cell r="G5365">
            <v>963</v>
          </cell>
          <cell r="H5365">
            <v>1.05</v>
          </cell>
          <cell r="I5365">
            <v>43465</v>
          </cell>
        </row>
        <row r="5366">
          <cell r="A5366" t="str">
            <v>Malla gallineroCal.22(S-11/4"Rollo 36m H (NO</v>
          </cell>
          <cell r="B5366">
            <v>101369</v>
          </cell>
          <cell r="C5366" t="str">
            <v>M2</v>
          </cell>
          <cell r="D5366">
            <v>1059</v>
          </cell>
          <cell r="E5366" t="str">
            <v>10.6X.60X1.2</v>
          </cell>
          <cell r="F5366">
            <v>42857</v>
          </cell>
          <cell r="G5366">
            <v>972</v>
          </cell>
          <cell r="H5366">
            <v>1.0900000000000001</v>
          </cell>
          <cell r="I5366">
            <v>43465</v>
          </cell>
        </row>
        <row r="5367">
          <cell r="A5367" t="str">
            <v>MALLA GALVANIZADA ESLABONADA</v>
          </cell>
          <cell r="B5367">
            <v>3758</v>
          </cell>
          <cell r="C5367" t="str">
            <v>M2</v>
          </cell>
          <cell r="D5367">
            <v>26000</v>
          </cell>
          <cell r="E5367" t="str">
            <v>10.5X.60X1.2</v>
          </cell>
          <cell r="F5367">
            <v>41228</v>
          </cell>
          <cell r="G5367">
            <v>20000</v>
          </cell>
          <cell r="H5367">
            <v>1.3</v>
          </cell>
          <cell r="I5367">
            <v>43465</v>
          </cell>
        </row>
        <row r="5368">
          <cell r="A5368" t="str">
            <v>Malla gaviones(2*1*1-triple tors.2.7mmCal</v>
          </cell>
          <cell r="B5368">
            <v>100021</v>
          </cell>
          <cell r="C5368" t="str">
            <v>UNI</v>
          </cell>
          <cell r="D5368">
            <v>89655</v>
          </cell>
          <cell r="E5368" t="str">
            <v>10.6X.60X1.2</v>
          </cell>
          <cell r="F5368">
            <v>43241</v>
          </cell>
          <cell r="G5368">
            <v>85386</v>
          </cell>
          <cell r="H5368">
            <v>1.05</v>
          </cell>
          <cell r="I5368">
            <v>43465</v>
          </cell>
        </row>
        <row r="5369">
          <cell r="A5369" t="str">
            <v>Malla gaviones(2*1*1-triple tors.2.7mmCal 12-S=10</v>
          </cell>
          <cell r="B5369">
            <v>102838</v>
          </cell>
          <cell r="C5369" t="str">
            <v>UNI</v>
          </cell>
          <cell r="D5369">
            <v>58560</v>
          </cell>
          <cell r="E5369" t="str">
            <v>10.6X.60X1.2</v>
          </cell>
          <cell r="F5369">
            <v>42117</v>
          </cell>
          <cell r="G5369">
            <v>48000</v>
          </cell>
          <cell r="H5369">
            <v>1.22</v>
          </cell>
          <cell r="I5369">
            <v>43465</v>
          </cell>
        </row>
        <row r="5370">
          <cell r="A5370" t="str">
            <v>Malla H-084 R-2.1(HELIACERO) 15 x 25 x 4mm</v>
          </cell>
          <cell r="B5370">
            <v>100552</v>
          </cell>
          <cell r="C5370" t="str">
            <v>UNI</v>
          </cell>
          <cell r="D5370">
            <v>44393</v>
          </cell>
          <cell r="E5370">
            <v>0</v>
          </cell>
          <cell r="F5370">
            <v>40311</v>
          </cell>
          <cell r="G5370">
            <v>32404</v>
          </cell>
          <cell r="H5370">
            <v>1.37</v>
          </cell>
          <cell r="I5370">
            <v>43465</v>
          </cell>
        </row>
        <row r="5371">
          <cell r="A5371" t="str">
            <v>Malla H-106 R-3 (HELIACERO) 15 x 25 x 4.5mm</v>
          </cell>
          <cell r="B5371">
            <v>100553</v>
          </cell>
          <cell r="C5371" t="str">
            <v>UNI</v>
          </cell>
          <cell r="D5371">
            <v>51745</v>
          </cell>
          <cell r="E5371">
            <v>0</v>
          </cell>
          <cell r="F5371">
            <v>40311</v>
          </cell>
          <cell r="G5371">
            <v>37770</v>
          </cell>
          <cell r="H5371">
            <v>1.37</v>
          </cell>
          <cell r="I5371">
            <v>43465</v>
          </cell>
        </row>
        <row r="5372">
          <cell r="A5372" t="str">
            <v>Malla H-131 (HELIACERO) 15 x 30 x 5mm **</v>
          </cell>
          <cell r="B5372">
            <v>100554</v>
          </cell>
          <cell r="C5372" t="str">
            <v>UNI</v>
          </cell>
          <cell r="D5372">
            <v>57868</v>
          </cell>
          <cell r="E5372">
            <v>0</v>
          </cell>
          <cell r="F5372">
            <v>40093</v>
          </cell>
          <cell r="G5372">
            <v>41632</v>
          </cell>
          <cell r="H5372">
            <v>1.39</v>
          </cell>
          <cell r="I5372">
            <v>43465</v>
          </cell>
        </row>
        <row r="5373">
          <cell r="A5373" t="str">
            <v>Malla H-158 R-3.2 (HELIACERO) 15 x 25 x 5.5mm</v>
          </cell>
          <cell r="B5373">
            <v>100555</v>
          </cell>
          <cell r="C5373" t="str">
            <v>UNI</v>
          </cell>
          <cell r="D5373">
            <v>69090</v>
          </cell>
          <cell r="E5373">
            <v>0</v>
          </cell>
          <cell r="F5373">
            <v>40311</v>
          </cell>
          <cell r="G5373">
            <v>50431</v>
          </cell>
          <cell r="H5373">
            <v>1.37</v>
          </cell>
          <cell r="I5373">
            <v>43465</v>
          </cell>
        </row>
        <row r="5374">
          <cell r="A5374" t="str">
            <v>Malla H-221 R-8.1 (HELIACERO) 15 x 25 x 6.5mm</v>
          </cell>
          <cell r="B5374">
            <v>100556</v>
          </cell>
          <cell r="C5374" t="str">
            <v>UNI</v>
          </cell>
          <cell r="D5374">
            <v>88301</v>
          </cell>
          <cell r="E5374">
            <v>0</v>
          </cell>
          <cell r="F5374">
            <v>40311</v>
          </cell>
          <cell r="G5374">
            <v>64453</v>
          </cell>
          <cell r="H5374">
            <v>1.37</v>
          </cell>
          <cell r="I5374">
            <v>43465</v>
          </cell>
        </row>
        <row r="5375">
          <cell r="A5375" t="str">
            <v>Malla H-257 R-8.2 (HELIACERO) 15 x 25 x 7mm</v>
          </cell>
          <cell r="B5375">
            <v>100557</v>
          </cell>
          <cell r="C5375" t="str">
            <v>UNI</v>
          </cell>
          <cell r="D5375">
            <v>110838</v>
          </cell>
          <cell r="E5375">
            <v>0</v>
          </cell>
          <cell r="F5375">
            <v>40311</v>
          </cell>
          <cell r="G5375">
            <v>80904</v>
          </cell>
          <cell r="H5375">
            <v>1.37</v>
          </cell>
          <cell r="I5375">
            <v>43465</v>
          </cell>
        </row>
        <row r="5376">
          <cell r="A5376" t="str">
            <v>MALLA L-098 (HELIACERO) 20 x 20 x 5mm</v>
          </cell>
          <cell r="B5376">
            <v>39</v>
          </cell>
          <cell r="C5376" t="str">
            <v>UNI</v>
          </cell>
          <cell r="D5376">
            <v>54115</v>
          </cell>
          <cell r="E5376">
            <v>0</v>
          </cell>
          <cell r="F5376">
            <v>40311</v>
          </cell>
          <cell r="G5376">
            <v>39500</v>
          </cell>
          <cell r="H5376">
            <v>1.37</v>
          </cell>
          <cell r="I5376">
            <v>43465</v>
          </cell>
        </row>
        <row r="5377">
          <cell r="A5377" t="str">
            <v>MALLA LO98 CONCREMALLA 20x20 (NO USAR)</v>
          </cell>
          <cell r="B5377">
            <v>46</v>
          </cell>
          <cell r="C5377" t="str">
            <v>UNI</v>
          </cell>
          <cell r="D5377">
            <v>64680</v>
          </cell>
          <cell r="E5377">
            <v>0</v>
          </cell>
          <cell r="F5377">
            <v>40311</v>
          </cell>
          <cell r="G5377">
            <v>47212</v>
          </cell>
          <cell r="H5377">
            <v>1.37</v>
          </cell>
          <cell r="I5377">
            <v>43465</v>
          </cell>
        </row>
        <row r="5378">
          <cell r="A5378" t="str">
            <v>Malla M-042 (HELIACERO) 30 x 30 x 4mm **</v>
          </cell>
          <cell r="B5378">
            <v>100558</v>
          </cell>
          <cell r="C5378" t="str">
            <v>UNI</v>
          </cell>
          <cell r="D5378">
            <v>28384</v>
          </cell>
          <cell r="E5378">
            <v>0</v>
          </cell>
          <cell r="F5378">
            <v>40311</v>
          </cell>
          <cell r="G5378">
            <v>20718</v>
          </cell>
          <cell r="H5378">
            <v>1.37</v>
          </cell>
          <cell r="I5378">
            <v>43465</v>
          </cell>
        </row>
        <row r="5379">
          <cell r="A5379" t="str">
            <v>Malla M-063 (HELIACERO) 20 x 20 x 4mm (NO</v>
          </cell>
          <cell r="B5379">
            <v>100559</v>
          </cell>
          <cell r="C5379" t="str">
            <v>UNI</v>
          </cell>
          <cell r="D5379">
            <v>50690</v>
          </cell>
          <cell r="E5379">
            <v>0</v>
          </cell>
          <cell r="F5379">
            <v>40311</v>
          </cell>
          <cell r="G5379">
            <v>37000</v>
          </cell>
          <cell r="H5379">
            <v>1.37</v>
          </cell>
          <cell r="I5379">
            <v>43465</v>
          </cell>
        </row>
        <row r="5380">
          <cell r="A5380" t="str">
            <v>Malla M-063 POP (HELIACERO) 20 x 20 x 4mm **</v>
          </cell>
          <cell r="B5380">
            <v>100568</v>
          </cell>
          <cell r="C5380" t="str">
            <v>UNI</v>
          </cell>
          <cell r="D5380">
            <v>17815</v>
          </cell>
          <cell r="E5380" t="str">
            <v>5mm</v>
          </cell>
          <cell r="F5380">
            <v>40311</v>
          </cell>
          <cell r="G5380">
            <v>13004</v>
          </cell>
          <cell r="H5380">
            <v>1.37</v>
          </cell>
          <cell r="I5380">
            <v>43465</v>
          </cell>
        </row>
        <row r="5381">
          <cell r="A5381" t="str">
            <v>MALLA M-084 (HELIACERO) 15 x 15 x 4mm(NO</v>
          </cell>
          <cell r="B5381">
            <v>37</v>
          </cell>
          <cell r="C5381" t="str">
            <v>UNI</v>
          </cell>
          <cell r="D5381">
            <v>48074</v>
          </cell>
          <cell r="E5381" t="str">
            <v>5mm</v>
          </cell>
          <cell r="F5381">
            <v>43315</v>
          </cell>
          <cell r="G5381">
            <v>45785</v>
          </cell>
          <cell r="H5381">
            <v>1.05</v>
          </cell>
          <cell r="I5381">
            <v>43465</v>
          </cell>
        </row>
        <row r="5382">
          <cell r="A5382" t="str">
            <v>Malla M-084 Q 2 - 15 x 15 x 4mm (6x2.35m)</v>
          </cell>
          <cell r="B5382">
            <v>100560</v>
          </cell>
          <cell r="C5382" t="str">
            <v>UNI</v>
          </cell>
          <cell r="D5382">
            <v>48075</v>
          </cell>
          <cell r="E5382">
            <v>0</v>
          </cell>
          <cell r="F5382">
            <v>43133</v>
          </cell>
          <cell r="G5382">
            <v>45785.57</v>
          </cell>
          <cell r="H5382">
            <v>1.05</v>
          </cell>
          <cell r="I5382">
            <v>43465</v>
          </cell>
        </row>
        <row r="5383">
          <cell r="A5383" t="str">
            <v>Malla M-106 Q-3 (HELIACERO) 15 x 15 x 4.5mm</v>
          </cell>
          <cell r="B5383">
            <v>100561</v>
          </cell>
          <cell r="C5383" t="str">
            <v>UNI</v>
          </cell>
          <cell r="D5383">
            <v>63498</v>
          </cell>
          <cell r="E5383">
            <v>0</v>
          </cell>
          <cell r="F5383">
            <v>42495</v>
          </cell>
          <cell r="G5383">
            <v>55216</v>
          </cell>
          <cell r="H5383">
            <v>1.1499999999999999</v>
          </cell>
          <cell r="I5383">
            <v>43465</v>
          </cell>
        </row>
        <row r="5384">
          <cell r="A5384" t="str">
            <v>MALLA M-131 - 15x15x5mm</v>
          </cell>
          <cell r="B5384">
            <v>38</v>
          </cell>
          <cell r="C5384" t="str">
            <v>UNI</v>
          </cell>
          <cell r="D5384">
            <v>94500</v>
          </cell>
          <cell r="E5384">
            <v>0</v>
          </cell>
          <cell r="F5384">
            <v>43206</v>
          </cell>
          <cell r="G5384">
            <v>90000</v>
          </cell>
          <cell r="H5384">
            <v>1.05</v>
          </cell>
          <cell r="I5384">
            <v>43465</v>
          </cell>
        </row>
        <row r="5385">
          <cell r="A5385" t="str">
            <v>Malla M-159 Q-4 (HELIACERO) 15 x 15 x 5.5mm</v>
          </cell>
          <cell r="B5385">
            <v>100562</v>
          </cell>
          <cell r="C5385" t="str">
            <v>UNI</v>
          </cell>
          <cell r="D5385">
            <v>94714</v>
          </cell>
          <cell r="E5385">
            <v>0</v>
          </cell>
          <cell r="F5385">
            <v>42495</v>
          </cell>
          <cell r="G5385">
            <v>82360</v>
          </cell>
          <cell r="H5385">
            <v>1.1499999999999999</v>
          </cell>
          <cell r="I5385">
            <v>43465</v>
          </cell>
        </row>
        <row r="5386">
          <cell r="A5386" t="str">
            <v>MALLA M-188 - 15 x 15 x 6mm</v>
          </cell>
          <cell r="B5386">
            <v>103417</v>
          </cell>
          <cell r="C5386" t="str">
            <v>KG</v>
          </cell>
          <cell r="D5386">
            <v>3271</v>
          </cell>
          <cell r="E5386">
            <v>0</v>
          </cell>
          <cell r="F5386">
            <v>43167</v>
          </cell>
          <cell r="G5386">
            <v>3115</v>
          </cell>
          <cell r="H5386">
            <v>1.05</v>
          </cell>
          <cell r="I5386">
            <v>43465</v>
          </cell>
        </row>
        <row r="5387">
          <cell r="A5387" t="str">
            <v>MALLA M-188 - 15 x15x6mm</v>
          </cell>
          <cell r="B5387">
            <v>40</v>
          </cell>
          <cell r="C5387" t="str">
            <v>UNI</v>
          </cell>
          <cell r="D5387">
            <v>138039</v>
          </cell>
          <cell r="E5387">
            <v>0</v>
          </cell>
          <cell r="F5387">
            <v>43167</v>
          </cell>
          <cell r="G5387">
            <v>131466</v>
          </cell>
          <cell r="H5387">
            <v>1.05</v>
          </cell>
          <cell r="I5387">
            <v>43465</v>
          </cell>
        </row>
        <row r="5388">
          <cell r="A5388" t="str">
            <v>Malla M-221 Q-6 (HELIACERO) 15 x 15 x 6.5mm</v>
          </cell>
          <cell r="B5388">
            <v>100563</v>
          </cell>
          <cell r="C5388" t="str">
            <v>UNI</v>
          </cell>
          <cell r="D5388">
            <v>131799</v>
          </cell>
          <cell r="E5388">
            <v>0</v>
          </cell>
          <cell r="F5388">
            <v>42495</v>
          </cell>
          <cell r="G5388">
            <v>114608</v>
          </cell>
          <cell r="H5388">
            <v>1.1499999999999999</v>
          </cell>
          <cell r="I5388">
            <v>43465</v>
          </cell>
        </row>
        <row r="5389">
          <cell r="A5389" t="str">
            <v>Malla M-262 Q-6.1 (HELIACERO) 15 x 15 x 7mm</v>
          </cell>
          <cell r="B5389">
            <v>100564</v>
          </cell>
          <cell r="C5389" t="str">
            <v>UNI</v>
          </cell>
          <cell r="D5389">
            <v>145642</v>
          </cell>
          <cell r="E5389">
            <v>0</v>
          </cell>
          <cell r="F5389">
            <v>43326</v>
          </cell>
          <cell r="G5389">
            <v>138707</v>
          </cell>
          <cell r="H5389">
            <v>1.05</v>
          </cell>
          <cell r="I5389">
            <v>43465</v>
          </cell>
        </row>
        <row r="5390">
          <cell r="A5390" t="str">
            <v>Malla M-295 Q-7 (HELIACERO) 15 x 15 x 7.5mm</v>
          </cell>
          <cell r="B5390">
            <v>100565</v>
          </cell>
          <cell r="C5390" t="str">
            <v>UNI</v>
          </cell>
          <cell r="D5390">
            <v>175821</v>
          </cell>
          <cell r="E5390">
            <v>0</v>
          </cell>
          <cell r="F5390">
            <v>42495</v>
          </cell>
          <cell r="G5390">
            <v>152888</v>
          </cell>
          <cell r="H5390">
            <v>1.1499999999999999</v>
          </cell>
          <cell r="I5390">
            <v>43465</v>
          </cell>
        </row>
        <row r="5391">
          <cell r="A5391" t="str">
            <v>Malla M-335 Q-7.1 (HELIACERO) 15 x 15 x 8mm</v>
          </cell>
          <cell r="B5391">
            <v>100566</v>
          </cell>
          <cell r="C5391" t="str">
            <v>UNI</v>
          </cell>
          <cell r="D5391">
            <v>244082</v>
          </cell>
          <cell r="E5391">
            <v>0</v>
          </cell>
          <cell r="F5391">
            <v>43214</v>
          </cell>
          <cell r="G5391">
            <v>232459</v>
          </cell>
          <cell r="H5391">
            <v>1.05</v>
          </cell>
          <cell r="I5391">
            <v>43465</v>
          </cell>
        </row>
        <row r="5392">
          <cell r="A5392" t="str">
            <v>Malla M-378 Q-8 (HELIACERO) 15 x 15 x</v>
          </cell>
          <cell r="B5392">
            <v>100567</v>
          </cell>
          <cell r="C5392" t="str">
            <v>UNI</v>
          </cell>
          <cell r="D5392">
            <v>183068</v>
          </cell>
          <cell r="E5392">
            <v>0</v>
          </cell>
          <cell r="F5392">
            <v>43235</v>
          </cell>
          <cell r="G5392">
            <v>174350</v>
          </cell>
          <cell r="H5392">
            <v>1.05</v>
          </cell>
          <cell r="I5392">
            <v>43465</v>
          </cell>
        </row>
        <row r="5393">
          <cell r="A5393" t="str">
            <v>MALLA MICROFUTBOL 3mtx2mt (nylon Nº4 )</v>
          </cell>
          <cell r="B5393">
            <v>103748</v>
          </cell>
          <cell r="C5393" t="str">
            <v>JG</v>
          </cell>
          <cell r="D5393">
            <v>120750</v>
          </cell>
          <cell r="E5393">
            <v>0</v>
          </cell>
          <cell r="F5393">
            <v>43168</v>
          </cell>
          <cell r="G5393">
            <v>115000</v>
          </cell>
          <cell r="H5393">
            <v>1.05</v>
          </cell>
          <cell r="I5393">
            <v>43465</v>
          </cell>
        </row>
        <row r="5394">
          <cell r="A5394" t="str">
            <v>MALLA MICROFUTBOL Nylon Iperm.Nº4</v>
          </cell>
          <cell r="B5394">
            <v>3750</v>
          </cell>
          <cell r="C5394" t="str">
            <v>JG</v>
          </cell>
          <cell r="D5394">
            <v>120750</v>
          </cell>
          <cell r="E5394">
            <v>0</v>
          </cell>
          <cell r="F5394">
            <v>43168</v>
          </cell>
          <cell r="G5394">
            <v>115000</v>
          </cell>
          <cell r="H5394">
            <v>1.05</v>
          </cell>
          <cell r="I5394">
            <v>43465</v>
          </cell>
        </row>
        <row r="5395">
          <cell r="A5395" t="str">
            <v>MALLA MICROFUTBOL Nylon Iperm.Nº5</v>
          </cell>
          <cell r="B5395">
            <v>104813</v>
          </cell>
          <cell r="C5395" t="str">
            <v>JG</v>
          </cell>
          <cell r="D5395">
            <v>268400</v>
          </cell>
          <cell r="E5395">
            <v>0</v>
          </cell>
          <cell r="F5395">
            <v>42208</v>
          </cell>
          <cell r="G5395">
            <v>220000</v>
          </cell>
          <cell r="H5395">
            <v>1.22</v>
          </cell>
          <cell r="I5395">
            <v>43465</v>
          </cell>
        </row>
        <row r="5396">
          <cell r="A5396" t="str">
            <v>MALLA MINIFUTBOL/FUTBOL-8 (5X2M)Nilon</v>
          </cell>
          <cell r="B5396">
            <v>100530</v>
          </cell>
          <cell r="C5396" t="str">
            <v>JG</v>
          </cell>
          <cell r="D5396">
            <v>199395</v>
          </cell>
          <cell r="E5396">
            <v>0</v>
          </cell>
          <cell r="F5396">
            <v>43168</v>
          </cell>
          <cell r="G5396">
            <v>189900</v>
          </cell>
          <cell r="H5396">
            <v>1.05</v>
          </cell>
          <cell r="I5396">
            <v>43465</v>
          </cell>
        </row>
        <row r="5397">
          <cell r="A5397" t="str">
            <v>MALLA MINITENIS</v>
          </cell>
          <cell r="B5397">
            <v>103745</v>
          </cell>
          <cell r="C5397" t="str">
            <v>UNI</v>
          </cell>
          <cell r="D5397">
            <v>250590</v>
          </cell>
          <cell r="E5397">
            <v>0</v>
          </cell>
          <cell r="F5397">
            <v>43230</v>
          </cell>
          <cell r="G5397">
            <v>238657</v>
          </cell>
          <cell r="H5397">
            <v>1.05</v>
          </cell>
          <cell r="I5397">
            <v>43465</v>
          </cell>
        </row>
        <row r="5398">
          <cell r="A5398" t="str">
            <v>Malla Nylon Imperm.CAL.14,Hexago 10cm**</v>
          </cell>
          <cell r="B5398">
            <v>102540</v>
          </cell>
          <cell r="C5398" t="str">
            <v>M2</v>
          </cell>
          <cell r="D5398">
            <v>9371</v>
          </cell>
          <cell r="E5398">
            <v>0</v>
          </cell>
          <cell r="F5398">
            <v>40234</v>
          </cell>
          <cell r="G5398">
            <v>6840</v>
          </cell>
          <cell r="H5398">
            <v>1.37</v>
          </cell>
          <cell r="I5398">
            <v>43465</v>
          </cell>
        </row>
        <row r="5399">
          <cell r="A5399" t="str">
            <v>MALLA ONDULADA GALV. Cal.10 Hueco1 1/2"x1</v>
          </cell>
          <cell r="B5399">
            <v>105067</v>
          </cell>
          <cell r="C5399" t="str">
            <v>M2</v>
          </cell>
          <cell r="D5399">
            <v>18530</v>
          </cell>
          <cell r="E5399">
            <v>0</v>
          </cell>
          <cell r="F5399">
            <v>42828</v>
          </cell>
          <cell r="G5399">
            <v>17000</v>
          </cell>
          <cell r="H5399">
            <v>1.0900000000000001</v>
          </cell>
          <cell r="I5399">
            <v>43465</v>
          </cell>
        </row>
        <row r="5400">
          <cell r="A5400" t="str">
            <v>MALLA PARA ZARANDA 3*3</v>
          </cell>
          <cell r="B5400">
            <v>1295</v>
          </cell>
          <cell r="C5400" t="str">
            <v>M2</v>
          </cell>
          <cell r="D5400">
            <v>4965</v>
          </cell>
          <cell r="E5400">
            <v>0</v>
          </cell>
          <cell r="F5400">
            <v>40023</v>
          </cell>
          <cell r="G5400">
            <v>3572</v>
          </cell>
          <cell r="H5400">
            <v>1.39</v>
          </cell>
          <cell r="I5400">
            <v>43465</v>
          </cell>
        </row>
        <row r="5401">
          <cell r="A5401" t="str">
            <v>MALLA PARA ZARANDA 4*4</v>
          </cell>
          <cell r="B5401">
            <v>1296</v>
          </cell>
          <cell r="C5401" t="str">
            <v>M2</v>
          </cell>
          <cell r="D5401">
            <v>4965</v>
          </cell>
          <cell r="E5401">
            <v>0</v>
          </cell>
          <cell r="F5401">
            <v>40023</v>
          </cell>
          <cell r="G5401">
            <v>3572</v>
          </cell>
          <cell r="H5401">
            <v>1.39</v>
          </cell>
          <cell r="I5401">
            <v>43465</v>
          </cell>
        </row>
        <row r="5402">
          <cell r="A5402" t="str">
            <v>Malla Plastica gallinero**</v>
          </cell>
          <cell r="B5402">
            <v>100974</v>
          </cell>
          <cell r="C5402" t="str">
            <v>M2</v>
          </cell>
          <cell r="D5402">
            <v>625</v>
          </cell>
          <cell r="E5402" t="str">
            <v>10.6X.60X1.2</v>
          </cell>
          <cell r="F5402">
            <v>43241</v>
          </cell>
          <cell r="G5402">
            <v>595</v>
          </cell>
          <cell r="H5402">
            <v>1.05</v>
          </cell>
          <cell r="I5402">
            <v>43465</v>
          </cell>
        </row>
        <row r="5403">
          <cell r="A5403" t="str">
            <v>MALLA PREONDULADA (1 1/2" x 1</v>
          </cell>
          <cell r="B5403">
            <v>104641</v>
          </cell>
          <cell r="C5403" t="str">
            <v>M2</v>
          </cell>
          <cell r="D5403">
            <v>31392</v>
          </cell>
          <cell r="E5403">
            <v>0</v>
          </cell>
          <cell r="F5403">
            <v>42808</v>
          </cell>
          <cell r="G5403">
            <v>28800</v>
          </cell>
          <cell r="H5403">
            <v>1.0900000000000001</v>
          </cell>
          <cell r="I5403">
            <v>43465</v>
          </cell>
        </row>
        <row r="5404">
          <cell r="A5404" t="str">
            <v>MALLA Protec. fachada POLITEX</v>
          </cell>
          <cell r="B5404">
            <v>793</v>
          </cell>
          <cell r="C5404" t="str">
            <v>M2</v>
          </cell>
          <cell r="D5404">
            <v>954</v>
          </cell>
          <cell r="E5404" t="str">
            <v>Azul</v>
          </cell>
          <cell r="F5404">
            <v>40344</v>
          </cell>
          <cell r="G5404">
            <v>696</v>
          </cell>
          <cell r="H5404">
            <v>1.37</v>
          </cell>
          <cell r="I5404">
            <v>43465</v>
          </cell>
        </row>
        <row r="5405">
          <cell r="A5405" t="str">
            <v>MALLA Protec.10mmx10mm 2M.Anch</v>
          </cell>
          <cell r="B5405">
            <v>91</v>
          </cell>
          <cell r="C5405" t="str">
            <v>ML</v>
          </cell>
          <cell r="D5405">
            <v>1729</v>
          </cell>
          <cell r="E5405">
            <v>0</v>
          </cell>
          <cell r="F5405">
            <v>40344</v>
          </cell>
          <cell r="G5405">
            <v>1262</v>
          </cell>
          <cell r="H5405">
            <v>1.37</v>
          </cell>
          <cell r="I5405">
            <v>43465</v>
          </cell>
        </row>
        <row r="5406">
          <cell r="A5406" t="str">
            <v>MALLA Protec.PARA FACHADA</v>
          </cell>
          <cell r="B5406">
            <v>92</v>
          </cell>
          <cell r="C5406" t="str">
            <v>ML</v>
          </cell>
          <cell r="D5406">
            <v>1907</v>
          </cell>
          <cell r="E5406">
            <v>0</v>
          </cell>
          <cell r="F5406">
            <v>40344</v>
          </cell>
          <cell r="G5406">
            <v>1392</v>
          </cell>
          <cell r="H5406">
            <v>1.37</v>
          </cell>
          <cell r="I5406">
            <v>43465</v>
          </cell>
        </row>
        <row r="5407">
          <cell r="A5407" t="str">
            <v>MALLA PROTECC.FUTBOL Cal.2,Nylon</v>
          </cell>
          <cell r="B5407">
            <v>102615</v>
          </cell>
          <cell r="C5407" t="str">
            <v>M2</v>
          </cell>
          <cell r="D5407">
            <v>6195</v>
          </cell>
          <cell r="E5407">
            <v>0</v>
          </cell>
          <cell r="F5407">
            <v>43168</v>
          </cell>
          <cell r="G5407">
            <v>5900</v>
          </cell>
          <cell r="H5407">
            <v>1.05</v>
          </cell>
          <cell r="I5407">
            <v>43465</v>
          </cell>
        </row>
        <row r="5408">
          <cell r="A5408" t="str">
            <v>MALLA Q- 0</v>
          </cell>
          <cell r="B5408">
            <v>44</v>
          </cell>
          <cell r="C5408" t="str">
            <v>UNI</v>
          </cell>
          <cell r="D5408">
            <v>45500</v>
          </cell>
          <cell r="E5408" t="str">
            <v>FXY-10</v>
          </cell>
          <cell r="F5408">
            <v>41152</v>
          </cell>
          <cell r="G5408">
            <v>35000</v>
          </cell>
          <cell r="H5408">
            <v>1.3</v>
          </cell>
          <cell r="I5408">
            <v>43465</v>
          </cell>
        </row>
        <row r="5409">
          <cell r="A5409" t="str">
            <v>MALLA Q- 2</v>
          </cell>
          <cell r="B5409">
            <v>42</v>
          </cell>
          <cell r="C5409" t="str">
            <v>UNI</v>
          </cell>
          <cell r="D5409">
            <v>48075</v>
          </cell>
          <cell r="E5409" t="str">
            <v>E050</v>
          </cell>
          <cell r="F5409">
            <v>43266</v>
          </cell>
          <cell r="G5409">
            <v>45786</v>
          </cell>
          <cell r="H5409">
            <v>1.05</v>
          </cell>
          <cell r="I5409">
            <v>43465</v>
          </cell>
        </row>
        <row r="5410">
          <cell r="A5410" t="str">
            <v>MALLA Q- 5 -CONCREMALLA-</v>
          </cell>
          <cell r="B5410">
            <v>43</v>
          </cell>
          <cell r="C5410" t="str">
            <v>UNI</v>
          </cell>
          <cell r="D5410">
            <v>112590</v>
          </cell>
          <cell r="E5410" t="str">
            <v>M188</v>
          </cell>
          <cell r="F5410">
            <v>42495</v>
          </cell>
          <cell r="G5410">
            <v>97904</v>
          </cell>
          <cell r="H5410">
            <v>1.1499999999999999</v>
          </cell>
          <cell r="I5410">
            <v>43465</v>
          </cell>
        </row>
        <row r="5411">
          <cell r="A5411" t="str">
            <v>MALLA Q-0 (3MM)- (6X2.35M) - 30x30cm (NO</v>
          </cell>
          <cell r="B5411">
            <v>104523</v>
          </cell>
          <cell r="C5411" t="str">
            <v>UNI</v>
          </cell>
          <cell r="D5411">
            <v>37692</v>
          </cell>
          <cell r="E5411">
            <v>0</v>
          </cell>
          <cell r="F5411">
            <v>42068</v>
          </cell>
          <cell r="G5411">
            <v>30895</v>
          </cell>
          <cell r="H5411">
            <v>1.22</v>
          </cell>
          <cell r="I5411">
            <v>43465</v>
          </cell>
        </row>
        <row r="5412">
          <cell r="A5412" t="str">
            <v>MALLA Q-1-3MM(6x2.35M)Hueco:15X15CM</v>
          </cell>
          <cell r="B5412">
            <v>3909</v>
          </cell>
          <cell r="C5412" t="str">
            <v>UNI</v>
          </cell>
          <cell r="D5412">
            <v>34482</v>
          </cell>
          <cell r="E5412" t="str">
            <v>FXY10</v>
          </cell>
          <cell r="F5412">
            <v>43167</v>
          </cell>
          <cell r="G5412">
            <v>32840</v>
          </cell>
          <cell r="H5412">
            <v>1.05</v>
          </cell>
          <cell r="I5412">
            <v>43465</v>
          </cell>
        </row>
        <row r="5413">
          <cell r="A5413" t="str">
            <v>MALLA Q-3</v>
          </cell>
          <cell r="B5413">
            <v>47</v>
          </cell>
          <cell r="C5413" t="str">
            <v>UNI</v>
          </cell>
          <cell r="D5413">
            <v>106600</v>
          </cell>
          <cell r="E5413" t="str">
            <v>M131</v>
          </cell>
          <cell r="F5413">
            <v>41152</v>
          </cell>
          <cell r="G5413">
            <v>82000</v>
          </cell>
          <cell r="H5413">
            <v>1.3</v>
          </cell>
          <cell r="I5413">
            <v>43465</v>
          </cell>
        </row>
        <row r="5414">
          <cell r="A5414" t="str">
            <v>MALLA Q-8</v>
          </cell>
          <cell r="B5414">
            <v>41</v>
          </cell>
          <cell r="C5414" t="str">
            <v>UNI</v>
          </cell>
          <cell r="D5414">
            <v>304825</v>
          </cell>
          <cell r="E5414" t="str">
            <v>M378</v>
          </cell>
          <cell r="F5414">
            <v>40311</v>
          </cell>
          <cell r="G5414">
            <v>222500</v>
          </cell>
          <cell r="H5414">
            <v>1.37</v>
          </cell>
          <cell r="I5414">
            <v>43465</v>
          </cell>
        </row>
        <row r="5415">
          <cell r="A5415" t="str">
            <v>MALLA R- 21 CONCREMALLA-4mm(15x25 M )</v>
          </cell>
          <cell r="B5415">
            <v>45</v>
          </cell>
          <cell r="C5415" t="str">
            <v>UNI</v>
          </cell>
          <cell r="D5415">
            <v>54470</v>
          </cell>
          <cell r="E5415">
            <v>0</v>
          </cell>
          <cell r="F5415">
            <v>41152</v>
          </cell>
          <cell r="G5415">
            <v>41900</v>
          </cell>
          <cell r="H5415">
            <v>1.3</v>
          </cell>
          <cell r="I5415">
            <v>43465</v>
          </cell>
        </row>
        <row r="5416">
          <cell r="A5416" t="str">
            <v>MALLA RAM</v>
          </cell>
          <cell r="B5416">
            <v>1916</v>
          </cell>
          <cell r="C5416" t="str">
            <v>KG</v>
          </cell>
          <cell r="D5416">
            <v>4291</v>
          </cell>
          <cell r="E5416">
            <v>0</v>
          </cell>
          <cell r="F5416">
            <v>40311</v>
          </cell>
          <cell r="G5416">
            <v>3132</v>
          </cell>
          <cell r="H5416">
            <v>1.37</v>
          </cell>
          <cell r="I5416">
            <v>43465</v>
          </cell>
        </row>
        <row r="5417">
          <cell r="A5417" t="str">
            <v>MALLA SIN VENA 0.60 x 2.40 M.</v>
          </cell>
          <cell r="B5417">
            <v>2976</v>
          </cell>
          <cell r="C5417" t="str">
            <v>UNI</v>
          </cell>
          <cell r="D5417">
            <v>6357</v>
          </cell>
          <cell r="E5417">
            <v>0</v>
          </cell>
          <cell r="F5417">
            <v>40435</v>
          </cell>
          <cell r="G5417">
            <v>4640</v>
          </cell>
          <cell r="H5417">
            <v>1.37</v>
          </cell>
          <cell r="I5417">
            <v>43465</v>
          </cell>
        </row>
        <row r="5418">
          <cell r="A5418" t="str">
            <v>MALLA TRIPLE TORSIÓN ALAM GALV CAL BWG</v>
          </cell>
          <cell r="B5418">
            <v>103581</v>
          </cell>
          <cell r="C5418" t="str">
            <v>UNI</v>
          </cell>
          <cell r="D5418">
            <v>7151</v>
          </cell>
          <cell r="E5418">
            <v>0</v>
          </cell>
          <cell r="F5418">
            <v>40527</v>
          </cell>
          <cell r="G5418">
            <v>5220</v>
          </cell>
          <cell r="H5418">
            <v>1.37</v>
          </cell>
          <cell r="I5418">
            <v>43465</v>
          </cell>
        </row>
        <row r="5419">
          <cell r="A5419" t="str">
            <v>Malla Voleyball incluye antenas</v>
          </cell>
          <cell r="B5419">
            <v>104885</v>
          </cell>
          <cell r="C5419" t="str">
            <v>UNI</v>
          </cell>
          <cell r="D5419">
            <v>252000</v>
          </cell>
          <cell r="E5419">
            <v>0</v>
          </cell>
          <cell r="F5419">
            <v>41736</v>
          </cell>
          <cell r="G5419">
            <v>200000</v>
          </cell>
          <cell r="H5419">
            <v>1.26</v>
          </cell>
          <cell r="I5419">
            <v>43465</v>
          </cell>
        </row>
        <row r="5420">
          <cell r="A5420" t="str">
            <v>MALLA ZARANDA 4 mm x 4 mm</v>
          </cell>
          <cell r="B5420">
            <v>9429</v>
          </cell>
          <cell r="C5420" t="str">
            <v>UNI</v>
          </cell>
          <cell r="D5420">
            <v>134410</v>
          </cell>
          <cell r="E5420">
            <v>0</v>
          </cell>
          <cell r="F5420">
            <v>39900</v>
          </cell>
          <cell r="G5420">
            <v>96698</v>
          </cell>
          <cell r="H5420">
            <v>1.39</v>
          </cell>
          <cell r="I5420">
            <v>43465</v>
          </cell>
        </row>
        <row r="5421">
          <cell r="A5421" t="str">
            <v>MallaPort.FutbolSemiprof.Cal.2,Nylon.ImpCuadro</v>
          </cell>
          <cell r="B5421">
            <v>102583</v>
          </cell>
          <cell r="C5421" t="str">
            <v>JG</v>
          </cell>
          <cell r="D5421">
            <v>218380</v>
          </cell>
          <cell r="E5421">
            <v>0</v>
          </cell>
          <cell r="F5421">
            <v>42079</v>
          </cell>
          <cell r="G5421">
            <v>179000</v>
          </cell>
          <cell r="H5421">
            <v>1.22</v>
          </cell>
          <cell r="I5421">
            <v>43465</v>
          </cell>
        </row>
        <row r="5422">
          <cell r="A5422" t="str">
            <v>MallaPort.FutbolSemiprof.Cal.4,Nylon.ImpCuadro</v>
          </cell>
          <cell r="B5422">
            <v>3754</v>
          </cell>
          <cell r="C5422" t="str">
            <v>JG</v>
          </cell>
          <cell r="D5422">
            <v>501061</v>
          </cell>
          <cell r="E5422">
            <v>0</v>
          </cell>
          <cell r="F5422">
            <v>43315</v>
          </cell>
          <cell r="G5422">
            <v>477201</v>
          </cell>
          <cell r="H5422">
            <v>1.05</v>
          </cell>
          <cell r="I5422">
            <v>43465</v>
          </cell>
        </row>
        <row r="5423">
          <cell r="A5423" t="str">
            <v>MallaPort.FutbolSemiprof.Cal.4,Nylon.ImpCuadro</v>
          </cell>
          <cell r="B5423">
            <v>102582</v>
          </cell>
          <cell r="C5423" t="str">
            <v>JG</v>
          </cell>
          <cell r="D5423">
            <v>501061</v>
          </cell>
          <cell r="E5423">
            <v>0</v>
          </cell>
          <cell r="F5423">
            <v>43315</v>
          </cell>
          <cell r="G5423">
            <v>477201</v>
          </cell>
          <cell r="H5423">
            <v>1.05</v>
          </cell>
          <cell r="I5423">
            <v>43465</v>
          </cell>
        </row>
        <row r="5424">
          <cell r="A5424" t="str">
            <v>MALLAS EN NYLON TENIS</v>
          </cell>
          <cell r="B5424">
            <v>9485</v>
          </cell>
          <cell r="C5424" t="str">
            <v>UNI</v>
          </cell>
          <cell r="D5424">
            <v>503792</v>
          </cell>
          <cell r="E5424">
            <v>0</v>
          </cell>
          <cell r="F5424">
            <v>40108</v>
          </cell>
          <cell r="G5424">
            <v>362440</v>
          </cell>
          <cell r="H5424">
            <v>1.39</v>
          </cell>
          <cell r="I5424">
            <v>43465</v>
          </cell>
        </row>
        <row r="5425">
          <cell r="A5425" t="str">
            <v>Mallas tenis de Campo</v>
          </cell>
          <cell r="B5425">
            <v>101773</v>
          </cell>
          <cell r="C5425" t="str">
            <v>UNI</v>
          </cell>
          <cell r="D5425">
            <v>818423</v>
          </cell>
          <cell r="E5425">
            <v>0</v>
          </cell>
          <cell r="F5425">
            <v>43230</v>
          </cell>
          <cell r="G5425">
            <v>779450</v>
          </cell>
          <cell r="H5425">
            <v>1.05</v>
          </cell>
          <cell r="I5425">
            <v>43465</v>
          </cell>
        </row>
        <row r="5426">
          <cell r="A5426" t="str">
            <v>MANEJO DE TRAFICO (TrámiteSST,Palet,Desv y</v>
          </cell>
          <cell r="B5426">
            <v>100821</v>
          </cell>
          <cell r="C5426" t="str">
            <v>UNI</v>
          </cell>
          <cell r="D5426">
            <v>3827401</v>
          </cell>
          <cell r="E5426">
            <v>0</v>
          </cell>
          <cell r="F5426">
            <v>40491</v>
          </cell>
          <cell r="G5426">
            <v>2793723</v>
          </cell>
          <cell r="H5426">
            <v>1.37</v>
          </cell>
          <cell r="I5426">
            <v>43465</v>
          </cell>
        </row>
        <row r="5427">
          <cell r="A5427" t="str">
            <v>Mango telescopico para piscinas o fuentes</v>
          </cell>
          <cell r="B5427">
            <v>105133</v>
          </cell>
          <cell r="C5427" t="str">
            <v>UNI</v>
          </cell>
          <cell r="D5427">
            <v>90797</v>
          </cell>
          <cell r="E5427">
            <v>0</v>
          </cell>
          <cell r="F5427">
            <v>42873</v>
          </cell>
          <cell r="G5427">
            <v>83300</v>
          </cell>
          <cell r="H5427">
            <v>1.0900000000000001</v>
          </cell>
          <cell r="I5427">
            <v>43465</v>
          </cell>
        </row>
        <row r="5428">
          <cell r="A5428" t="str">
            <v>MANGUERA 1/2" TRANSP.C-40(ROLLO 100M)**</v>
          </cell>
          <cell r="B5428">
            <v>1984</v>
          </cell>
          <cell r="C5428" t="str">
            <v>ML</v>
          </cell>
          <cell r="D5428">
            <v>876</v>
          </cell>
          <cell r="E5428">
            <v>0</v>
          </cell>
          <cell r="F5428">
            <v>43174</v>
          </cell>
          <cell r="G5428">
            <v>834</v>
          </cell>
          <cell r="H5428">
            <v>1.05</v>
          </cell>
          <cell r="I5428">
            <v>43465</v>
          </cell>
        </row>
        <row r="5429">
          <cell r="A5429" t="str">
            <v>MANGUERA 3"POLIETILENO NEGRA(ROLLO 50</v>
          </cell>
          <cell r="B5429">
            <v>102546</v>
          </cell>
          <cell r="C5429" t="str">
            <v>ML</v>
          </cell>
          <cell r="D5429">
            <v>3323</v>
          </cell>
          <cell r="E5429">
            <v>0</v>
          </cell>
          <cell r="F5429">
            <v>43179</v>
          </cell>
          <cell r="G5429">
            <v>3165</v>
          </cell>
          <cell r="H5429">
            <v>1.05</v>
          </cell>
          <cell r="I5429">
            <v>43465</v>
          </cell>
        </row>
        <row r="5430">
          <cell r="A5430" t="str">
            <v>MANGUERA CAUCHO NEGRA</v>
          </cell>
          <cell r="B5430">
            <v>102550</v>
          </cell>
          <cell r="C5430" t="str">
            <v>ML</v>
          </cell>
          <cell r="D5430">
            <v>1811</v>
          </cell>
          <cell r="E5430">
            <v>0</v>
          </cell>
          <cell r="F5430">
            <v>43179</v>
          </cell>
          <cell r="G5430">
            <v>1725</v>
          </cell>
          <cell r="H5430">
            <v>1.05</v>
          </cell>
          <cell r="I5430">
            <v>43465</v>
          </cell>
        </row>
        <row r="5431">
          <cell r="A5431" t="str">
            <v>MANGUERA CAUCHO NEGRA RIEGO</v>
          </cell>
          <cell r="B5431">
            <v>102549</v>
          </cell>
          <cell r="C5431" t="str">
            <v>ML</v>
          </cell>
          <cell r="D5431">
            <v>2249</v>
          </cell>
          <cell r="E5431">
            <v>0</v>
          </cell>
          <cell r="F5431">
            <v>43179</v>
          </cell>
          <cell r="G5431">
            <v>2142</v>
          </cell>
          <cell r="H5431">
            <v>1.05</v>
          </cell>
          <cell r="I5431">
            <v>43465</v>
          </cell>
        </row>
        <row r="5432">
          <cell r="A5432" t="str">
            <v>MANGUERA DE 1/2" JARDÍN TIPO LIVIANO (de</v>
          </cell>
          <cell r="B5432">
            <v>102220</v>
          </cell>
          <cell r="C5432" t="str">
            <v>ML</v>
          </cell>
          <cell r="D5432">
            <v>2099</v>
          </cell>
          <cell r="E5432" t="str">
            <v>01-997711</v>
          </cell>
          <cell r="F5432">
            <v>43195</v>
          </cell>
          <cell r="G5432">
            <v>1999</v>
          </cell>
          <cell r="H5432">
            <v>1.05</v>
          </cell>
          <cell r="I5432">
            <v>43465</v>
          </cell>
        </row>
        <row r="5433">
          <cell r="A5433" t="str">
            <v>MANGUERA DE 1/2” JARDÍN TIPO PESADO ML</v>
          </cell>
          <cell r="B5433">
            <v>105489</v>
          </cell>
          <cell r="C5433" t="str">
            <v>ML</v>
          </cell>
          <cell r="D5433">
            <v>4200</v>
          </cell>
          <cell r="E5433">
            <v>0</v>
          </cell>
          <cell r="F5433">
            <v>43195</v>
          </cell>
          <cell r="G5433">
            <v>4000</v>
          </cell>
          <cell r="H5433">
            <v>1.05</v>
          </cell>
          <cell r="I5433">
            <v>43465</v>
          </cell>
        </row>
        <row r="5434">
          <cell r="A5434" t="str">
            <v>MANGUERA FLOTANTE (Manguera para piscina</v>
          </cell>
          <cell r="B5434">
            <v>105740</v>
          </cell>
          <cell r="C5434" t="str">
            <v>UNI</v>
          </cell>
          <cell r="D5434">
            <v>972825</v>
          </cell>
          <cell r="E5434">
            <v>0</v>
          </cell>
          <cell r="F5434">
            <v>42873</v>
          </cell>
          <cell r="G5434">
            <v>892500</v>
          </cell>
          <cell r="H5434">
            <v>1.0900000000000001</v>
          </cell>
          <cell r="I5434">
            <v>43465</v>
          </cell>
        </row>
        <row r="5435">
          <cell r="A5435" t="str">
            <v>MANGUERA HOMOLOGADA .80cmx38"</v>
          </cell>
          <cell r="B5435">
            <v>3568</v>
          </cell>
          <cell r="C5435" t="str">
            <v>UNI</v>
          </cell>
          <cell r="D5435">
            <v>62550</v>
          </cell>
          <cell r="E5435">
            <v>0</v>
          </cell>
          <cell r="F5435">
            <v>40121</v>
          </cell>
          <cell r="G5435">
            <v>45000</v>
          </cell>
          <cell r="H5435">
            <v>1.39</v>
          </cell>
          <cell r="I5435">
            <v>43465</v>
          </cell>
        </row>
        <row r="5436">
          <cell r="A5436" t="str">
            <v>MANGUERA NIVELES 3/8"</v>
          </cell>
          <cell r="B5436">
            <v>503</v>
          </cell>
          <cell r="C5436" t="str">
            <v>ML</v>
          </cell>
          <cell r="D5436">
            <v>755</v>
          </cell>
          <cell r="E5436">
            <v>0</v>
          </cell>
          <cell r="F5436">
            <v>43166</v>
          </cell>
          <cell r="G5436">
            <v>719</v>
          </cell>
          <cell r="H5436">
            <v>1.05</v>
          </cell>
          <cell r="I5436">
            <v>43465</v>
          </cell>
        </row>
        <row r="5437">
          <cell r="A5437" t="str">
            <v>MANGUERA Ø11/2" TRANSP-CAL.40(ROLLO 50</v>
          </cell>
          <cell r="B5437">
            <v>102548</v>
          </cell>
          <cell r="C5437" t="str">
            <v>ML</v>
          </cell>
          <cell r="D5437">
            <v>4901</v>
          </cell>
          <cell r="E5437">
            <v>0</v>
          </cell>
          <cell r="F5437">
            <v>43179</v>
          </cell>
          <cell r="G5437">
            <v>4668</v>
          </cell>
          <cell r="H5437">
            <v>1.05</v>
          </cell>
          <cell r="I5437">
            <v>43465</v>
          </cell>
        </row>
        <row r="5438">
          <cell r="A5438" t="str">
            <v>MANGUERA Ø2" TRANSP-CAL.40(ROLLO 50</v>
          </cell>
          <cell r="B5438">
            <v>102547</v>
          </cell>
          <cell r="C5438" t="str">
            <v>ML</v>
          </cell>
          <cell r="D5438">
            <v>7788</v>
          </cell>
          <cell r="E5438">
            <v>0</v>
          </cell>
          <cell r="F5438">
            <v>43179</v>
          </cell>
          <cell r="G5438">
            <v>7417</v>
          </cell>
          <cell r="H5438">
            <v>1.05</v>
          </cell>
          <cell r="I5438">
            <v>43465</v>
          </cell>
        </row>
        <row r="5439">
          <cell r="A5439" t="str">
            <v>MANGUERA Ø3" POLIETI NEGRA</v>
          </cell>
          <cell r="B5439">
            <v>105742</v>
          </cell>
          <cell r="C5439" t="str">
            <v>ML</v>
          </cell>
          <cell r="D5439">
            <v>0</v>
          </cell>
          <cell r="E5439">
            <v>0</v>
          </cell>
          <cell r="F5439">
            <v>42422</v>
          </cell>
          <cell r="G5439">
            <v>0</v>
          </cell>
          <cell r="H5439">
            <v>1.1499999999999999</v>
          </cell>
          <cell r="I5439">
            <v>43465</v>
          </cell>
        </row>
        <row r="5440">
          <cell r="A5440" t="str">
            <v>Manguera para piscina 2"x50mts</v>
          </cell>
          <cell r="B5440">
            <v>105127</v>
          </cell>
          <cell r="C5440" t="str">
            <v>UNI</v>
          </cell>
          <cell r="D5440">
            <v>136367</v>
          </cell>
          <cell r="E5440">
            <v>0</v>
          </cell>
          <cell r="F5440">
            <v>41732</v>
          </cell>
          <cell r="G5440">
            <v>108228</v>
          </cell>
          <cell r="H5440">
            <v>1.26</v>
          </cell>
          <cell r="I5440">
            <v>43465</v>
          </cell>
        </row>
        <row r="5441">
          <cell r="A5441" t="str">
            <v>Manguera plastica flotante 1.1/2" x 30"</v>
          </cell>
          <cell r="B5441">
            <v>105146</v>
          </cell>
          <cell r="C5441" t="str">
            <v>UNI</v>
          </cell>
          <cell r="D5441">
            <v>130799</v>
          </cell>
          <cell r="E5441">
            <v>0</v>
          </cell>
          <cell r="F5441">
            <v>42873</v>
          </cell>
          <cell r="G5441">
            <v>119999</v>
          </cell>
          <cell r="H5441">
            <v>1.0900000000000001</v>
          </cell>
          <cell r="I5441">
            <v>43465</v>
          </cell>
        </row>
        <row r="5442">
          <cell r="A5442" t="str">
            <v>MANGUERAS - PISTOLA FUSIÓN POLIUREA</v>
          </cell>
          <cell r="B5442">
            <v>102232</v>
          </cell>
          <cell r="C5442" t="str">
            <v>DD</v>
          </cell>
          <cell r="D5442">
            <v>27800</v>
          </cell>
          <cell r="E5442">
            <v>0</v>
          </cell>
          <cell r="F5442">
            <v>40085</v>
          </cell>
          <cell r="G5442">
            <v>20000</v>
          </cell>
          <cell r="H5442">
            <v>1.39</v>
          </cell>
          <cell r="I5442">
            <v>43465</v>
          </cell>
        </row>
        <row r="5443">
          <cell r="A5443" t="str">
            <v>MANIJA ALUMINIO VENTANA</v>
          </cell>
          <cell r="B5443">
            <v>504</v>
          </cell>
          <cell r="C5443" t="str">
            <v>UNI</v>
          </cell>
          <cell r="D5443">
            <v>4014</v>
          </cell>
          <cell r="E5443">
            <v>34925</v>
          </cell>
          <cell r="F5443">
            <v>43222</v>
          </cell>
          <cell r="G5443">
            <v>3823</v>
          </cell>
          <cell r="H5443">
            <v>1.05</v>
          </cell>
          <cell r="I5443">
            <v>43465</v>
          </cell>
        </row>
        <row r="5444">
          <cell r="A5444" t="str">
            <v>MANIJA CAUCHO</v>
          </cell>
          <cell r="B5444">
            <v>105853</v>
          </cell>
          <cell r="C5444" t="str">
            <v>UNI</v>
          </cell>
          <cell r="D5444">
            <v>21945</v>
          </cell>
          <cell r="E5444">
            <v>0</v>
          </cell>
          <cell r="F5444">
            <v>43222</v>
          </cell>
          <cell r="G5444">
            <v>20900</v>
          </cell>
          <cell r="H5444">
            <v>1.05</v>
          </cell>
          <cell r="I5444">
            <v>43465</v>
          </cell>
        </row>
        <row r="5445">
          <cell r="A5445" t="str">
            <v>manija chapa puerta int. madera</v>
          </cell>
          <cell r="B5445">
            <v>105919</v>
          </cell>
          <cell r="C5445" t="str">
            <v>UNI</v>
          </cell>
          <cell r="D5445">
            <v>21691</v>
          </cell>
          <cell r="E5445">
            <v>0</v>
          </cell>
          <cell r="F5445">
            <v>42976</v>
          </cell>
          <cell r="G5445">
            <v>19900</v>
          </cell>
          <cell r="H5445">
            <v>1.0900000000000001</v>
          </cell>
          <cell r="I5445">
            <v>43465</v>
          </cell>
        </row>
        <row r="5446">
          <cell r="A5446" t="str">
            <v>MANIJA CILINDRICA DE ALUMINIO 22,4cms</v>
          </cell>
          <cell r="B5446">
            <v>104604</v>
          </cell>
          <cell r="C5446" t="str">
            <v>UNI</v>
          </cell>
          <cell r="D5446">
            <v>4458</v>
          </cell>
          <cell r="E5446">
            <v>0</v>
          </cell>
          <cell r="F5446">
            <v>42965</v>
          </cell>
          <cell r="G5446">
            <v>4090</v>
          </cell>
          <cell r="H5446">
            <v>1.0900000000000001</v>
          </cell>
          <cell r="I5446">
            <v>43465</v>
          </cell>
        </row>
        <row r="5447">
          <cell r="A5447" t="str">
            <v>MANIJA EXTERIOR CON CILINDRO</v>
          </cell>
          <cell r="B5447">
            <v>104849</v>
          </cell>
          <cell r="C5447" t="str">
            <v>UNI</v>
          </cell>
          <cell r="D5447">
            <v>230724</v>
          </cell>
          <cell r="E5447">
            <v>0</v>
          </cell>
          <cell r="F5447">
            <v>41214</v>
          </cell>
          <cell r="G5447">
            <v>177480</v>
          </cell>
          <cell r="H5447">
            <v>1.3</v>
          </cell>
          <cell r="I5447">
            <v>43465</v>
          </cell>
        </row>
        <row r="5448">
          <cell r="A5448" t="str">
            <v>MANIJA L/M.KRISTHAL Mezc4"GRICOL</v>
          </cell>
          <cell r="B5448">
            <v>2099</v>
          </cell>
          <cell r="C5448" t="str">
            <v>UNI</v>
          </cell>
          <cell r="D5448">
            <v>14796</v>
          </cell>
          <cell r="E5448" t="str">
            <v>RB 1149-00</v>
          </cell>
          <cell r="F5448">
            <v>40408</v>
          </cell>
          <cell r="G5448">
            <v>10800</v>
          </cell>
          <cell r="H5448">
            <v>1.37</v>
          </cell>
          <cell r="I5448">
            <v>43465</v>
          </cell>
        </row>
        <row r="5449">
          <cell r="A5449" t="str">
            <v>MANIJA L/M.URANO Mezc.4"GRICOL</v>
          </cell>
          <cell r="B5449">
            <v>2098</v>
          </cell>
          <cell r="C5449" t="str">
            <v>UNI</v>
          </cell>
          <cell r="D5449">
            <v>14796</v>
          </cell>
          <cell r="E5449" t="str">
            <v>RB 0190-00</v>
          </cell>
          <cell r="F5449">
            <v>40408</v>
          </cell>
          <cell r="G5449">
            <v>10800</v>
          </cell>
          <cell r="H5449">
            <v>1.37</v>
          </cell>
          <cell r="I5449">
            <v>43465</v>
          </cell>
        </row>
        <row r="5450">
          <cell r="A5450" t="str">
            <v>MANIJA O AGARRADERA JUEGO INF.TUB.GALV</v>
          </cell>
          <cell r="B5450">
            <v>103711</v>
          </cell>
          <cell r="C5450" t="str">
            <v>UNI</v>
          </cell>
          <cell r="D5450">
            <v>89445</v>
          </cell>
          <cell r="E5450">
            <v>0</v>
          </cell>
          <cell r="F5450">
            <v>40612</v>
          </cell>
          <cell r="G5450">
            <v>66750</v>
          </cell>
          <cell r="H5450">
            <v>1.34</v>
          </cell>
          <cell r="I5450">
            <v>43465</v>
          </cell>
        </row>
        <row r="5451">
          <cell r="A5451" t="str">
            <v>Manijas o Agarraderas</v>
          </cell>
          <cell r="B5451">
            <v>107314</v>
          </cell>
          <cell r="C5451" t="str">
            <v>UNI</v>
          </cell>
          <cell r="D5451">
            <v>54338</v>
          </cell>
          <cell r="E5451">
            <v>0</v>
          </cell>
          <cell r="F5451">
            <v>43412</v>
          </cell>
          <cell r="G5451">
            <v>51750</v>
          </cell>
          <cell r="H5451">
            <v>1.05</v>
          </cell>
          <cell r="I5451">
            <v>43465</v>
          </cell>
        </row>
        <row r="5452">
          <cell r="A5452" t="str">
            <v>MANIJAS O AGARRADERAS BALANCIN</v>
          </cell>
          <cell r="B5452">
            <v>103790</v>
          </cell>
          <cell r="C5452" t="str">
            <v>UNI</v>
          </cell>
          <cell r="D5452">
            <v>55259</v>
          </cell>
          <cell r="E5452">
            <v>0</v>
          </cell>
          <cell r="F5452">
            <v>43214</v>
          </cell>
          <cell r="G5452">
            <v>52628</v>
          </cell>
          <cell r="H5452">
            <v>1.05</v>
          </cell>
          <cell r="I5452">
            <v>43465</v>
          </cell>
        </row>
        <row r="5453">
          <cell r="A5453" t="str">
            <v>MANILA 5/8" (POLIPROPILENO)</v>
          </cell>
          <cell r="B5453">
            <v>2518</v>
          </cell>
          <cell r="C5453" t="str">
            <v>ML</v>
          </cell>
          <cell r="D5453">
            <v>1848</v>
          </cell>
          <cell r="E5453">
            <v>0</v>
          </cell>
          <cell r="F5453">
            <v>43164</v>
          </cell>
          <cell r="G5453">
            <v>1760</v>
          </cell>
          <cell r="H5453">
            <v>1.05</v>
          </cell>
          <cell r="I5453">
            <v>43465</v>
          </cell>
        </row>
        <row r="5454">
          <cell r="A5454" t="str">
            <v>MANILA LONA ¼</v>
          </cell>
          <cell r="B5454">
            <v>106501</v>
          </cell>
          <cell r="C5454" t="str">
            <v>ML</v>
          </cell>
          <cell r="D5454">
            <v>437</v>
          </cell>
          <cell r="E5454">
            <v>0</v>
          </cell>
          <cell r="F5454">
            <v>43195</v>
          </cell>
          <cell r="G5454">
            <v>416.5</v>
          </cell>
          <cell r="H5454">
            <v>1.05</v>
          </cell>
          <cell r="I5454">
            <v>43465</v>
          </cell>
        </row>
        <row r="5455">
          <cell r="A5455" t="str">
            <v>MANILA NYLON 1/2" (POLIPROPILENO-ROLLO</v>
          </cell>
          <cell r="B5455">
            <v>2506</v>
          </cell>
          <cell r="C5455" t="str">
            <v>ML</v>
          </cell>
          <cell r="D5455">
            <v>1211</v>
          </cell>
          <cell r="E5455" t="str">
            <v>13-ó</v>
          </cell>
          <cell r="F5455">
            <v>43196</v>
          </cell>
          <cell r="G5455">
            <v>1153</v>
          </cell>
          <cell r="H5455">
            <v>1.05</v>
          </cell>
          <cell r="I5455">
            <v>43465</v>
          </cell>
        </row>
        <row r="5456">
          <cell r="A5456" t="str">
            <v>MANILA POLIPROPILENO DE 1"</v>
          </cell>
          <cell r="B5456">
            <v>103543</v>
          </cell>
          <cell r="C5456" t="str">
            <v>ML</v>
          </cell>
          <cell r="D5456">
            <v>3619</v>
          </cell>
          <cell r="E5456" t="str">
            <v>13-ó</v>
          </cell>
          <cell r="F5456">
            <v>41095</v>
          </cell>
          <cell r="G5456">
            <v>2784</v>
          </cell>
          <cell r="H5456">
            <v>1.3</v>
          </cell>
          <cell r="I5456">
            <v>43465</v>
          </cell>
        </row>
        <row r="5457">
          <cell r="A5457" t="str">
            <v>MANILA POLIPROPILENO DE 1/2" (rollo 200m)</v>
          </cell>
          <cell r="B5457">
            <v>103017</v>
          </cell>
          <cell r="C5457" t="str">
            <v>ML</v>
          </cell>
          <cell r="D5457">
            <v>1211</v>
          </cell>
          <cell r="E5457" t="str">
            <v>13-ó</v>
          </cell>
          <cell r="F5457">
            <v>43196</v>
          </cell>
          <cell r="G5457">
            <v>1153</v>
          </cell>
          <cell r="H5457">
            <v>1.05</v>
          </cell>
          <cell r="I5457">
            <v>43465</v>
          </cell>
        </row>
        <row r="5458">
          <cell r="A5458" t="str">
            <v>MANOMETRO 0-100psi GLICERINA VERT.</v>
          </cell>
          <cell r="B5458">
            <v>104263</v>
          </cell>
          <cell r="C5458" t="str">
            <v>UNI</v>
          </cell>
          <cell r="D5458">
            <v>193673</v>
          </cell>
          <cell r="E5458">
            <v>0</v>
          </cell>
          <cell r="F5458">
            <v>43300</v>
          </cell>
          <cell r="G5458">
            <v>184450</v>
          </cell>
          <cell r="H5458">
            <v>1.05</v>
          </cell>
          <cell r="I5458">
            <v>43465</v>
          </cell>
        </row>
        <row r="5459">
          <cell r="A5459" t="str">
            <v>MANOMETRO GAS 1-10PSI - CARATULA 2 1/2"</v>
          </cell>
          <cell r="B5459">
            <v>104157</v>
          </cell>
          <cell r="C5459" t="str">
            <v>UNI</v>
          </cell>
          <cell r="D5459">
            <v>186528</v>
          </cell>
          <cell r="E5459">
            <v>0</v>
          </cell>
          <cell r="F5459">
            <v>40751</v>
          </cell>
          <cell r="G5459">
            <v>139200</v>
          </cell>
          <cell r="H5459">
            <v>1.34</v>
          </cell>
          <cell r="I5459">
            <v>43465</v>
          </cell>
        </row>
        <row r="5460">
          <cell r="A5460" t="str">
            <v>MANÓMETRO GLICERINA</v>
          </cell>
          <cell r="B5460">
            <v>106184</v>
          </cell>
          <cell r="C5460" t="str">
            <v>UNI</v>
          </cell>
          <cell r="D5460">
            <v>196172</v>
          </cell>
          <cell r="E5460">
            <v>0</v>
          </cell>
          <cell r="F5460">
            <v>43300</v>
          </cell>
          <cell r="G5460">
            <v>186830</v>
          </cell>
          <cell r="H5460">
            <v>1.05</v>
          </cell>
          <cell r="I5460">
            <v>43465</v>
          </cell>
        </row>
        <row r="5461">
          <cell r="A5461" t="str">
            <v>MANOMETRO GLICERINA (0-200PSI) ACERO-</v>
          </cell>
          <cell r="B5461">
            <v>106336</v>
          </cell>
          <cell r="C5461" t="str">
            <v>UNI</v>
          </cell>
          <cell r="D5461">
            <v>45741</v>
          </cell>
          <cell r="E5461">
            <v>0</v>
          </cell>
          <cell r="F5461">
            <v>43273</v>
          </cell>
          <cell r="G5461">
            <v>43563</v>
          </cell>
          <cell r="H5461">
            <v>1.05</v>
          </cell>
          <cell r="I5461">
            <v>43465</v>
          </cell>
        </row>
        <row r="5462">
          <cell r="A5462" t="str">
            <v>Manometro marca winters, ver descripcion tecnica</v>
          </cell>
          <cell r="B5462">
            <v>101634</v>
          </cell>
          <cell r="C5462" t="str">
            <v>UNI</v>
          </cell>
          <cell r="D5462">
            <v>189428</v>
          </cell>
          <cell r="E5462">
            <v>0</v>
          </cell>
          <cell r="F5462">
            <v>42391</v>
          </cell>
          <cell r="G5462">
            <v>164720</v>
          </cell>
          <cell r="H5462">
            <v>1.1499999999999999</v>
          </cell>
          <cell r="I5462">
            <v>43465</v>
          </cell>
        </row>
        <row r="5463">
          <cell r="A5463" t="str">
            <v>ManometroGlicerinDial</v>
          </cell>
          <cell r="B5463">
            <v>106278</v>
          </cell>
          <cell r="C5463" t="str">
            <v>UNI</v>
          </cell>
          <cell r="D5463">
            <v>114450</v>
          </cell>
          <cell r="E5463">
            <v>0</v>
          </cell>
          <cell r="F5463">
            <v>42849</v>
          </cell>
          <cell r="G5463">
            <v>105000</v>
          </cell>
          <cell r="H5463">
            <v>1.0900000000000001</v>
          </cell>
          <cell r="I5463">
            <v>43465</v>
          </cell>
        </row>
        <row r="5464">
          <cell r="A5464" t="str">
            <v>Mant. preventivo aire acondicionado Mini split</v>
          </cell>
          <cell r="B5464">
            <v>105360</v>
          </cell>
          <cell r="C5464" t="str">
            <v>UNI</v>
          </cell>
          <cell r="D5464">
            <v>114005</v>
          </cell>
          <cell r="E5464">
            <v>0</v>
          </cell>
          <cell r="F5464">
            <v>41965</v>
          </cell>
          <cell r="G5464">
            <v>90480</v>
          </cell>
          <cell r="H5464">
            <v>1.26</v>
          </cell>
          <cell r="I5464">
            <v>43465</v>
          </cell>
        </row>
        <row r="5465">
          <cell r="A5465" t="str">
            <v>Mant. preventivo aire acondicionado piso techo</v>
          </cell>
          <cell r="B5465">
            <v>105361</v>
          </cell>
          <cell r="C5465" t="str">
            <v>UNI</v>
          </cell>
          <cell r="D5465">
            <v>138852</v>
          </cell>
          <cell r="E5465">
            <v>0</v>
          </cell>
          <cell r="F5465">
            <v>41965</v>
          </cell>
          <cell r="G5465">
            <v>110200</v>
          </cell>
          <cell r="H5465">
            <v>1.26</v>
          </cell>
          <cell r="I5465">
            <v>43465</v>
          </cell>
        </row>
        <row r="5466">
          <cell r="A5466" t="str">
            <v>Mant. preventivo aire acondicionado tipo casset</v>
          </cell>
          <cell r="B5466">
            <v>105362</v>
          </cell>
          <cell r="C5466" t="str">
            <v>UNI</v>
          </cell>
          <cell r="D5466">
            <v>109620</v>
          </cell>
          <cell r="E5466">
            <v>0</v>
          </cell>
          <cell r="F5466">
            <v>41965</v>
          </cell>
          <cell r="G5466">
            <v>87000</v>
          </cell>
          <cell r="H5466">
            <v>1.26</v>
          </cell>
          <cell r="I5466">
            <v>43465</v>
          </cell>
        </row>
        <row r="5467">
          <cell r="A5467" t="str">
            <v>Mant. preventivo condensadores Multi V,</v>
          </cell>
          <cell r="B5467">
            <v>105363</v>
          </cell>
          <cell r="C5467" t="str">
            <v>UNI</v>
          </cell>
          <cell r="D5467">
            <v>175392</v>
          </cell>
          <cell r="E5467">
            <v>0</v>
          </cell>
          <cell r="F5467">
            <v>41965</v>
          </cell>
          <cell r="G5467">
            <v>139200</v>
          </cell>
          <cell r="H5467">
            <v>1.26</v>
          </cell>
          <cell r="I5467">
            <v>43465</v>
          </cell>
        </row>
        <row r="5468">
          <cell r="A5468" t="str">
            <v>Mant. puert. vidrio port. IDRD</v>
          </cell>
          <cell r="B5468">
            <v>101164</v>
          </cell>
          <cell r="C5468" t="str">
            <v>UNI</v>
          </cell>
          <cell r="D5468">
            <v>1123882</v>
          </cell>
          <cell r="E5468">
            <v>0</v>
          </cell>
          <cell r="F5468">
            <v>40350</v>
          </cell>
          <cell r="G5468">
            <v>820352</v>
          </cell>
          <cell r="H5468">
            <v>1.37</v>
          </cell>
          <cell r="I5468">
            <v>43465</v>
          </cell>
        </row>
        <row r="5469">
          <cell r="A5469" t="str">
            <v>MANTA TERMICA FLOTANTE PARA PISCINAS 25</v>
          </cell>
          <cell r="B5469">
            <v>106001</v>
          </cell>
          <cell r="C5469" t="str">
            <v>UNI</v>
          </cell>
          <cell r="D5469">
            <v>12997875</v>
          </cell>
          <cell r="E5469">
            <v>0</v>
          </cell>
          <cell r="F5469">
            <v>42671</v>
          </cell>
          <cell r="G5469">
            <v>11302500</v>
          </cell>
          <cell r="H5469">
            <v>1.1499999999999999</v>
          </cell>
          <cell r="I5469">
            <v>43465</v>
          </cell>
        </row>
        <row r="5470">
          <cell r="A5470" t="str">
            <v>Mante. Preven. y correct. UPS bifaica de 10 KVA</v>
          </cell>
          <cell r="B5470">
            <v>105291</v>
          </cell>
          <cell r="C5470" t="str">
            <v>UNI</v>
          </cell>
          <cell r="D5470">
            <v>656460</v>
          </cell>
          <cell r="E5470">
            <v>0</v>
          </cell>
          <cell r="F5470">
            <v>41918</v>
          </cell>
          <cell r="G5470">
            <v>521000</v>
          </cell>
          <cell r="H5470">
            <v>1.26</v>
          </cell>
          <cell r="I5470">
            <v>43465</v>
          </cell>
        </row>
        <row r="5471">
          <cell r="A5471" t="str">
            <v>Mante. Preven. y correct. UPS monofasica de 3</v>
          </cell>
          <cell r="B5471">
            <v>105292</v>
          </cell>
          <cell r="C5471" t="str">
            <v>UNI</v>
          </cell>
          <cell r="D5471">
            <v>447300</v>
          </cell>
          <cell r="E5471">
            <v>0</v>
          </cell>
          <cell r="F5471">
            <v>41918</v>
          </cell>
          <cell r="G5471">
            <v>355000</v>
          </cell>
          <cell r="H5471">
            <v>1.26</v>
          </cell>
          <cell r="I5471">
            <v>43465</v>
          </cell>
        </row>
        <row r="5472">
          <cell r="A5472" t="str">
            <v>Mante. Preven. y correct. UPS trifasica de 160</v>
          </cell>
          <cell r="B5472">
            <v>105289</v>
          </cell>
          <cell r="C5472" t="str">
            <v>UNI</v>
          </cell>
          <cell r="D5472">
            <v>3200904</v>
          </cell>
          <cell r="E5472">
            <v>0</v>
          </cell>
          <cell r="F5472">
            <v>41913</v>
          </cell>
          <cell r="G5472">
            <v>2540400</v>
          </cell>
          <cell r="H5472">
            <v>1.26</v>
          </cell>
          <cell r="I5472">
            <v>43465</v>
          </cell>
        </row>
        <row r="5473">
          <cell r="A5473" t="str">
            <v>Mante. Preven. y correct. UPS trifasica de 40 KVA</v>
          </cell>
          <cell r="B5473">
            <v>105290</v>
          </cell>
          <cell r="C5473" t="str">
            <v>UNI</v>
          </cell>
          <cell r="D5473">
            <v>1739304</v>
          </cell>
          <cell r="E5473">
            <v>0</v>
          </cell>
          <cell r="F5473">
            <v>41913</v>
          </cell>
          <cell r="G5473">
            <v>1380400</v>
          </cell>
          <cell r="H5473">
            <v>1.26</v>
          </cell>
          <cell r="I5473">
            <v>43465</v>
          </cell>
        </row>
        <row r="5474">
          <cell r="A5474" t="str">
            <v>Mantenimiento 2 estructuras hidráulicas</v>
          </cell>
          <cell r="B5474">
            <v>105228</v>
          </cell>
          <cell r="C5474" t="str">
            <v>UNI</v>
          </cell>
          <cell r="D5474">
            <v>14579126</v>
          </cell>
          <cell r="E5474">
            <v>0</v>
          </cell>
          <cell r="F5474">
            <v>41848</v>
          </cell>
          <cell r="G5474">
            <v>11570735</v>
          </cell>
          <cell r="H5474">
            <v>1.26</v>
          </cell>
          <cell r="I5474">
            <v>43465</v>
          </cell>
        </row>
        <row r="5475">
          <cell r="A5475" t="str">
            <v>MANTENIMIENTO CALENTADOR A GAS BOSH</v>
          </cell>
          <cell r="B5475">
            <v>106395</v>
          </cell>
          <cell r="C5475" t="str">
            <v>UNI</v>
          </cell>
          <cell r="D5475">
            <v>163500</v>
          </cell>
          <cell r="E5475">
            <v>0</v>
          </cell>
          <cell r="F5475">
            <v>42877</v>
          </cell>
          <cell r="G5475">
            <v>150000</v>
          </cell>
          <cell r="H5475">
            <v>1.0900000000000001</v>
          </cell>
          <cell r="I5475">
            <v>43465</v>
          </cell>
        </row>
        <row r="5476">
          <cell r="A5476" t="str">
            <v>MANTENIMIENTO PREVENTIVO UPS 160 K</v>
          </cell>
          <cell r="B5476">
            <v>105660</v>
          </cell>
          <cell r="C5476" t="str">
            <v>UNI</v>
          </cell>
          <cell r="D5476">
            <v>1907470</v>
          </cell>
          <cell r="E5476">
            <v>0</v>
          </cell>
          <cell r="F5476">
            <v>42227</v>
          </cell>
          <cell r="G5476">
            <v>1563500</v>
          </cell>
          <cell r="H5476">
            <v>1.22</v>
          </cell>
          <cell r="I5476">
            <v>43465</v>
          </cell>
        </row>
        <row r="5477">
          <cell r="A5477" t="str">
            <v>MANTENIMIENTO SILLETERIA AUDITORI,</v>
          </cell>
          <cell r="B5477">
            <v>105229</v>
          </cell>
          <cell r="C5477" t="str">
            <v>UNI</v>
          </cell>
          <cell r="D5477">
            <v>190008</v>
          </cell>
          <cell r="E5477">
            <v>0</v>
          </cell>
          <cell r="F5477">
            <v>41848</v>
          </cell>
          <cell r="G5477">
            <v>150800</v>
          </cell>
          <cell r="H5477">
            <v>1.26</v>
          </cell>
          <cell r="I5477">
            <v>43465</v>
          </cell>
        </row>
        <row r="5478">
          <cell r="A5478" t="str">
            <v>Mantenimiento silleteria auditorio, incluye desmo.</v>
          </cell>
          <cell r="B5478">
            <v>105204</v>
          </cell>
          <cell r="C5478" t="str">
            <v>UNI</v>
          </cell>
          <cell r="D5478">
            <v>196151</v>
          </cell>
          <cell r="E5478">
            <v>0</v>
          </cell>
          <cell r="F5478">
            <v>42858</v>
          </cell>
          <cell r="G5478">
            <v>179954.78</v>
          </cell>
          <cell r="H5478">
            <v>1.0900000000000001</v>
          </cell>
          <cell r="I5478">
            <v>43465</v>
          </cell>
        </row>
        <row r="5479">
          <cell r="A5479" t="str">
            <v>MantenimientoPuertaBatient.Alumin+Cerr+BisaNo</v>
          </cell>
          <cell r="B5479">
            <v>102682</v>
          </cell>
          <cell r="C5479" t="str">
            <v>UNI</v>
          </cell>
          <cell r="D5479">
            <v>238274</v>
          </cell>
          <cell r="E5479">
            <v>0</v>
          </cell>
          <cell r="F5479">
            <v>42851</v>
          </cell>
          <cell r="G5479">
            <v>218600</v>
          </cell>
          <cell r="H5479">
            <v>1.0900000000000001</v>
          </cell>
          <cell r="I5479">
            <v>43465</v>
          </cell>
        </row>
        <row r="5480">
          <cell r="A5480" t="str">
            <v>Mantent. de subestación B3 con transfor. 20 KVA</v>
          </cell>
          <cell r="B5480">
            <v>105359</v>
          </cell>
          <cell r="C5480" t="str">
            <v>UNI</v>
          </cell>
          <cell r="D5480">
            <v>1929312</v>
          </cell>
          <cell r="E5480">
            <v>0</v>
          </cell>
          <cell r="F5480">
            <v>41967</v>
          </cell>
          <cell r="G5480">
            <v>1531200</v>
          </cell>
          <cell r="H5480">
            <v>1.26</v>
          </cell>
          <cell r="I5480">
            <v>43465</v>
          </cell>
        </row>
        <row r="5481">
          <cell r="A5481" t="str">
            <v>Mantent. de subestación B4 con transfor. 30 KVA</v>
          </cell>
          <cell r="B5481">
            <v>105357</v>
          </cell>
          <cell r="C5481" t="str">
            <v>UNI</v>
          </cell>
          <cell r="D5481">
            <v>2455488</v>
          </cell>
          <cell r="E5481">
            <v>0</v>
          </cell>
          <cell r="F5481">
            <v>41965</v>
          </cell>
          <cell r="G5481">
            <v>1948800</v>
          </cell>
          <cell r="H5481">
            <v>1.26</v>
          </cell>
          <cell r="I5481">
            <v>43465</v>
          </cell>
        </row>
        <row r="5482">
          <cell r="A5482" t="str">
            <v>Mantent. de subestación B4 con transfor. 50 KVA</v>
          </cell>
          <cell r="B5482">
            <v>105358</v>
          </cell>
          <cell r="C5482" t="str">
            <v>UNI</v>
          </cell>
          <cell r="D5482">
            <v>2630880</v>
          </cell>
          <cell r="E5482">
            <v>0</v>
          </cell>
          <cell r="F5482">
            <v>41965</v>
          </cell>
          <cell r="G5482">
            <v>2088000</v>
          </cell>
          <cell r="H5482">
            <v>1.26</v>
          </cell>
          <cell r="I5482">
            <v>43465</v>
          </cell>
        </row>
        <row r="5483">
          <cell r="A5483" t="str">
            <v>Mantent. de subestación B5 con transfor. 20 KVA</v>
          </cell>
          <cell r="B5483">
            <v>105356</v>
          </cell>
          <cell r="C5483" t="str">
            <v>UNI</v>
          </cell>
          <cell r="D5483">
            <v>1929312</v>
          </cell>
          <cell r="E5483">
            <v>0</v>
          </cell>
          <cell r="F5483">
            <v>41967</v>
          </cell>
          <cell r="G5483">
            <v>1531200</v>
          </cell>
          <cell r="H5483">
            <v>1.26</v>
          </cell>
          <cell r="I5483">
            <v>43465</v>
          </cell>
        </row>
        <row r="5484">
          <cell r="A5484" t="str">
            <v>MANTO CON FOIL DE ALUMINIO X</v>
          </cell>
          <cell r="B5484">
            <v>102723</v>
          </cell>
          <cell r="C5484" t="str">
            <v>ROLLO</v>
          </cell>
          <cell r="D5484">
            <v>143745</v>
          </cell>
          <cell r="E5484">
            <v>27580</v>
          </cell>
          <cell r="F5484">
            <v>43213</v>
          </cell>
          <cell r="G5484">
            <v>136900</v>
          </cell>
          <cell r="H5484">
            <v>1.05</v>
          </cell>
          <cell r="I5484">
            <v>43465</v>
          </cell>
        </row>
        <row r="5485">
          <cell r="A5485" t="str">
            <v>MANTO CONTROL EROSIÓN</v>
          </cell>
          <cell r="B5485">
            <v>102803</v>
          </cell>
          <cell r="C5485" t="str">
            <v>M2</v>
          </cell>
          <cell r="D5485">
            <v>3530</v>
          </cell>
          <cell r="E5485">
            <v>27521</v>
          </cell>
          <cell r="F5485">
            <v>43299</v>
          </cell>
          <cell r="G5485">
            <v>3362</v>
          </cell>
          <cell r="H5485">
            <v>1.05</v>
          </cell>
          <cell r="I5485">
            <v>43465</v>
          </cell>
        </row>
        <row r="5486">
          <cell r="A5486" t="str">
            <v>MANTO LIDER EDIL 3 mm.</v>
          </cell>
          <cell r="B5486">
            <v>725</v>
          </cell>
          <cell r="C5486" t="str">
            <v>M2</v>
          </cell>
          <cell r="D5486">
            <v>12012</v>
          </cell>
          <cell r="E5486" t="str">
            <v>MSC</v>
          </cell>
          <cell r="F5486">
            <v>41242</v>
          </cell>
          <cell r="G5486">
            <v>9240</v>
          </cell>
          <cell r="H5486">
            <v>1.3</v>
          </cell>
          <cell r="I5486">
            <v>43465</v>
          </cell>
        </row>
        <row r="5487">
          <cell r="A5487" t="str">
            <v>MANTO METAL FL 100</v>
          </cell>
          <cell r="B5487">
            <v>9482</v>
          </cell>
          <cell r="C5487" t="str">
            <v>M2</v>
          </cell>
          <cell r="D5487">
            <v>14008</v>
          </cell>
          <cell r="E5487">
            <v>27580</v>
          </cell>
          <cell r="F5487">
            <v>40688</v>
          </cell>
          <cell r="G5487">
            <v>10454</v>
          </cell>
          <cell r="H5487">
            <v>1.34</v>
          </cell>
          <cell r="I5487">
            <v>43465</v>
          </cell>
        </row>
        <row r="5488">
          <cell r="A5488" t="str">
            <v>MANTO MORTEPLAS AL-80 3.5 mm.</v>
          </cell>
          <cell r="B5488">
            <v>1059</v>
          </cell>
          <cell r="C5488" t="str">
            <v>M2</v>
          </cell>
          <cell r="D5488">
            <v>22380</v>
          </cell>
          <cell r="E5488" t="str">
            <v>MG</v>
          </cell>
          <cell r="F5488">
            <v>41219</v>
          </cell>
          <cell r="G5488">
            <v>17215</v>
          </cell>
          <cell r="H5488">
            <v>1.3</v>
          </cell>
          <cell r="I5488">
            <v>43465</v>
          </cell>
        </row>
        <row r="5489">
          <cell r="A5489" t="str">
            <v>MANTO MORTEPLAST N-3 3mm.</v>
          </cell>
          <cell r="B5489">
            <v>890</v>
          </cell>
          <cell r="C5489" t="str">
            <v>M2</v>
          </cell>
          <cell r="D5489">
            <v>15824</v>
          </cell>
          <cell r="E5489" t="str">
            <v>Bajo Teja</v>
          </cell>
          <cell r="F5489">
            <v>40640</v>
          </cell>
          <cell r="G5489">
            <v>11809</v>
          </cell>
          <cell r="H5489">
            <v>1.34</v>
          </cell>
          <cell r="I5489">
            <v>43465</v>
          </cell>
        </row>
        <row r="5490">
          <cell r="A5490" t="str">
            <v>MANTO MORTEPLAST N-4</v>
          </cell>
          <cell r="B5490">
            <v>716</v>
          </cell>
          <cell r="C5490" t="str">
            <v>M2</v>
          </cell>
          <cell r="D5490">
            <v>18260</v>
          </cell>
          <cell r="E5490" t="str">
            <v>Bajo Teja</v>
          </cell>
          <cell r="F5490">
            <v>40640</v>
          </cell>
          <cell r="G5490">
            <v>13627</v>
          </cell>
          <cell r="H5490">
            <v>1.34</v>
          </cell>
          <cell r="I5490">
            <v>43465</v>
          </cell>
        </row>
        <row r="5491">
          <cell r="A5491" t="str">
            <v>MANTO MORTERPLAS AL 300 3 mm.</v>
          </cell>
          <cell r="B5491">
            <v>1046</v>
          </cell>
          <cell r="C5491" t="str">
            <v>M2</v>
          </cell>
          <cell r="D5491">
            <v>23690</v>
          </cell>
          <cell r="E5491" t="str">
            <v>MRAN</v>
          </cell>
          <cell r="F5491">
            <v>42702</v>
          </cell>
          <cell r="G5491">
            <v>20600</v>
          </cell>
          <cell r="H5491">
            <v>1.1499999999999999</v>
          </cell>
          <cell r="I5491">
            <v>43465</v>
          </cell>
        </row>
        <row r="5492">
          <cell r="A5492" t="str">
            <v>MANTO MORTER-PLAS AL-80 TEXSA</v>
          </cell>
          <cell r="B5492">
            <v>682</v>
          </cell>
          <cell r="C5492" t="str">
            <v>M2</v>
          </cell>
          <cell r="D5492">
            <v>22380</v>
          </cell>
          <cell r="E5492">
            <v>0</v>
          </cell>
          <cell r="F5492">
            <v>41219</v>
          </cell>
          <cell r="G5492">
            <v>17215</v>
          </cell>
          <cell r="H5492">
            <v>1.3</v>
          </cell>
          <cell r="I5492">
            <v>43465</v>
          </cell>
        </row>
        <row r="5493">
          <cell r="A5493" t="str">
            <v>MANTO MORTER-PLAS N3 TEXSA</v>
          </cell>
          <cell r="B5493">
            <v>683</v>
          </cell>
          <cell r="C5493" t="str">
            <v>M2</v>
          </cell>
          <cell r="D5493">
            <v>15824</v>
          </cell>
          <cell r="E5493">
            <v>0</v>
          </cell>
          <cell r="F5493">
            <v>40640</v>
          </cell>
          <cell r="G5493">
            <v>11809</v>
          </cell>
          <cell r="H5493">
            <v>1.34</v>
          </cell>
          <cell r="I5493">
            <v>43465</v>
          </cell>
        </row>
        <row r="5494">
          <cell r="A5494" t="str">
            <v>MANTO MORTER-PLAS N4 TEXSA</v>
          </cell>
          <cell r="B5494">
            <v>684</v>
          </cell>
          <cell r="C5494" t="str">
            <v>M2</v>
          </cell>
          <cell r="D5494">
            <v>18260</v>
          </cell>
          <cell r="E5494">
            <v>0</v>
          </cell>
          <cell r="F5494">
            <v>40640</v>
          </cell>
          <cell r="G5494">
            <v>13627</v>
          </cell>
          <cell r="H5494">
            <v>1.34</v>
          </cell>
          <cell r="I5494">
            <v>43465</v>
          </cell>
        </row>
        <row r="5495">
          <cell r="A5495" t="str">
            <v>MANTO MORTER-PLAST AL22 TEXSA</v>
          </cell>
          <cell r="B5495">
            <v>687</v>
          </cell>
          <cell r="C5495" t="str">
            <v>M2</v>
          </cell>
          <cell r="D5495">
            <v>18718</v>
          </cell>
          <cell r="E5495">
            <v>0</v>
          </cell>
          <cell r="F5495">
            <v>40147</v>
          </cell>
          <cell r="G5495">
            <v>13466</v>
          </cell>
          <cell r="H5495">
            <v>1.39</v>
          </cell>
          <cell r="I5495">
            <v>43465</v>
          </cell>
        </row>
        <row r="5496">
          <cell r="A5496" t="str">
            <v>MANTO POLIESTER 2.8 mm.</v>
          </cell>
          <cell r="B5496">
            <v>1081</v>
          </cell>
          <cell r="C5496" t="str">
            <v>M2</v>
          </cell>
          <cell r="D5496">
            <v>22703</v>
          </cell>
          <cell r="E5496" t="str">
            <v>EDIL MP</v>
          </cell>
          <cell r="F5496">
            <v>40147</v>
          </cell>
          <cell r="G5496">
            <v>16333</v>
          </cell>
          <cell r="H5496">
            <v>1.39</v>
          </cell>
          <cell r="I5496">
            <v>43465</v>
          </cell>
        </row>
        <row r="5497">
          <cell r="A5497" t="str">
            <v>MANTO POLIESTER 4 mm.</v>
          </cell>
          <cell r="B5497">
            <v>1119</v>
          </cell>
          <cell r="C5497" t="str">
            <v>M2</v>
          </cell>
          <cell r="D5497">
            <v>22073</v>
          </cell>
          <cell r="E5497" t="str">
            <v>MP</v>
          </cell>
          <cell r="F5497">
            <v>40147</v>
          </cell>
          <cell r="G5497">
            <v>15880</v>
          </cell>
          <cell r="H5497">
            <v>1.39</v>
          </cell>
          <cell r="I5497">
            <v>43465</v>
          </cell>
        </row>
        <row r="5498">
          <cell r="A5498" t="str">
            <v>MANTO PROTEKTOR 2.5 mm</v>
          </cell>
          <cell r="B5498">
            <v>9481</v>
          </cell>
          <cell r="C5498" t="str">
            <v>M2</v>
          </cell>
          <cell r="D5498">
            <v>9179</v>
          </cell>
          <cell r="E5498">
            <v>27521</v>
          </cell>
          <cell r="F5498">
            <v>40330</v>
          </cell>
          <cell r="G5498">
            <v>6700</v>
          </cell>
          <cell r="H5498">
            <v>1.37</v>
          </cell>
          <cell r="I5498">
            <v>43465</v>
          </cell>
        </row>
        <row r="5499">
          <cell r="A5499" t="str">
            <v>MANTO REVEGETACION - Ecomatrix Verde o</v>
          </cell>
          <cell r="B5499">
            <v>105591</v>
          </cell>
          <cell r="C5499" t="str">
            <v>M2</v>
          </cell>
          <cell r="D5499">
            <v>3149</v>
          </cell>
          <cell r="E5499">
            <v>0</v>
          </cell>
          <cell r="F5499">
            <v>42796</v>
          </cell>
          <cell r="G5499">
            <v>2889</v>
          </cell>
          <cell r="H5499">
            <v>1.0900000000000001</v>
          </cell>
          <cell r="I5499">
            <v>43465</v>
          </cell>
        </row>
        <row r="5500">
          <cell r="A5500" t="str">
            <v>MANTO TEXAPLAS - 3.2 mm Foil Aluminio</v>
          </cell>
          <cell r="B5500">
            <v>106030</v>
          </cell>
          <cell r="C5500" t="str">
            <v>M2</v>
          </cell>
          <cell r="D5500">
            <v>20097</v>
          </cell>
          <cell r="E5500">
            <v>0</v>
          </cell>
          <cell r="F5500">
            <v>43166</v>
          </cell>
          <cell r="G5500">
            <v>19140</v>
          </cell>
          <cell r="H5500">
            <v>1.05</v>
          </cell>
          <cell r="I5500">
            <v>43465</v>
          </cell>
        </row>
        <row r="5501">
          <cell r="A5501" t="str">
            <v>Mapa Vinilo Adhesivo con Acetato</v>
          </cell>
          <cell r="B5501">
            <v>105744</v>
          </cell>
          <cell r="C5501" t="str">
            <v>UNI</v>
          </cell>
          <cell r="D5501">
            <v>281750</v>
          </cell>
          <cell r="E5501">
            <v>0</v>
          </cell>
          <cell r="F5501">
            <v>42429</v>
          </cell>
          <cell r="G5501">
            <v>245000</v>
          </cell>
          <cell r="H5501">
            <v>1.1499999999999999</v>
          </cell>
          <cell r="I5501">
            <v>43465</v>
          </cell>
        </row>
        <row r="5502">
          <cell r="A5502" t="str">
            <v>Máquina de Costura Fibra en lona</v>
          </cell>
          <cell r="B5502">
            <v>102482</v>
          </cell>
          <cell r="C5502" t="str">
            <v>DD</v>
          </cell>
          <cell r="D5502">
            <v>27400</v>
          </cell>
          <cell r="E5502">
            <v>0</v>
          </cell>
          <cell r="F5502">
            <v>40214</v>
          </cell>
          <cell r="G5502">
            <v>20000</v>
          </cell>
          <cell r="H5502">
            <v>1.37</v>
          </cell>
          <cell r="I5502">
            <v>43465</v>
          </cell>
        </row>
        <row r="5503">
          <cell r="A5503" t="str">
            <v>MAQUINA LAVAPLATOS.MARCA INOX</v>
          </cell>
          <cell r="B5503">
            <v>3649</v>
          </cell>
          <cell r="C5503" t="str">
            <v>UNI</v>
          </cell>
          <cell r="D5503">
            <v>30163000</v>
          </cell>
          <cell r="E5503">
            <v>0</v>
          </cell>
          <cell r="F5503">
            <v>40026</v>
          </cell>
          <cell r="G5503">
            <v>21700000</v>
          </cell>
          <cell r="H5503">
            <v>1.39</v>
          </cell>
          <cell r="I5503">
            <v>43465</v>
          </cell>
        </row>
        <row r="5504">
          <cell r="A5504" t="str">
            <v>MAQUINA SENTADILLA COMBINADA</v>
          </cell>
          <cell r="B5504">
            <v>106803</v>
          </cell>
          <cell r="C5504" t="str">
            <v>UNI</v>
          </cell>
          <cell r="D5504">
            <v>9027638</v>
          </cell>
          <cell r="E5504">
            <v>0</v>
          </cell>
          <cell r="F5504">
            <v>43206</v>
          </cell>
          <cell r="G5504">
            <v>8597750</v>
          </cell>
          <cell r="H5504">
            <v>1.05</v>
          </cell>
          <cell r="I5504">
            <v>43465</v>
          </cell>
        </row>
        <row r="5505">
          <cell r="A5505" t="str">
            <v>Marcacion de camaras en patch panel, estadio el</v>
          </cell>
          <cell r="B5505">
            <v>105297</v>
          </cell>
          <cell r="C5505" t="str">
            <v>UNI</v>
          </cell>
          <cell r="D5505">
            <v>4914</v>
          </cell>
          <cell r="E5505">
            <v>0</v>
          </cell>
          <cell r="F5505">
            <v>41918</v>
          </cell>
          <cell r="G5505">
            <v>3900</v>
          </cell>
          <cell r="H5505">
            <v>1.26</v>
          </cell>
          <cell r="I5505">
            <v>43465</v>
          </cell>
        </row>
        <row r="5506">
          <cell r="A5506" t="str">
            <v>Marcación de puntos logicos</v>
          </cell>
          <cell r="B5506">
            <v>103937</v>
          </cell>
          <cell r="C5506" t="str">
            <v>UNI</v>
          </cell>
          <cell r="D5506">
            <v>670</v>
          </cell>
          <cell r="E5506">
            <v>0</v>
          </cell>
          <cell r="F5506">
            <v>40630</v>
          </cell>
          <cell r="G5506">
            <v>500</v>
          </cell>
          <cell r="H5506">
            <v>1.34</v>
          </cell>
          <cell r="I5506">
            <v>43465</v>
          </cell>
        </row>
        <row r="5507">
          <cell r="A5507" t="str">
            <v>MARCO DE PUERTA Cal 18 - PERFIL(Tipo</v>
          </cell>
          <cell r="B5507">
            <v>9430</v>
          </cell>
          <cell r="C5507" t="str">
            <v>ML</v>
          </cell>
          <cell r="D5507">
            <v>4254</v>
          </cell>
          <cell r="E5507">
            <v>0</v>
          </cell>
          <cell r="F5507">
            <v>43208</v>
          </cell>
          <cell r="G5507">
            <v>4051</v>
          </cell>
          <cell r="H5507">
            <v>1.05</v>
          </cell>
          <cell r="I5507">
            <v>43465</v>
          </cell>
        </row>
        <row r="5508">
          <cell r="A5508" t="str">
            <v>MARCO DE PUERTA Cal 19 - PERFIL</v>
          </cell>
          <cell r="B5508">
            <v>9431</v>
          </cell>
          <cell r="C5508" t="str">
            <v>ML</v>
          </cell>
          <cell r="D5508">
            <v>4883</v>
          </cell>
          <cell r="E5508">
            <v>0</v>
          </cell>
          <cell r="F5508">
            <v>40435</v>
          </cell>
          <cell r="G5508">
            <v>3564</v>
          </cell>
          <cell r="H5508">
            <v>1.37</v>
          </cell>
          <cell r="I5508">
            <v>43465</v>
          </cell>
        </row>
        <row r="5509">
          <cell r="A5509" t="str">
            <v>MARCO DE VENTANA Cal 18 - PERFIL</v>
          </cell>
          <cell r="B5509">
            <v>9432</v>
          </cell>
          <cell r="C5509" t="str">
            <v>ML</v>
          </cell>
          <cell r="D5509">
            <v>5731</v>
          </cell>
          <cell r="E5509">
            <v>0</v>
          </cell>
          <cell r="F5509">
            <v>40435</v>
          </cell>
          <cell r="G5509">
            <v>4183</v>
          </cell>
          <cell r="H5509">
            <v>1.37</v>
          </cell>
          <cell r="I5509">
            <v>43465</v>
          </cell>
        </row>
        <row r="5510">
          <cell r="A5510" t="str">
            <v>MARCO DE VENTANA Cal 19 - PERFIL</v>
          </cell>
          <cell r="B5510">
            <v>9433</v>
          </cell>
          <cell r="C5510" t="str">
            <v>ML</v>
          </cell>
          <cell r="D5510">
            <v>3763</v>
          </cell>
          <cell r="E5510">
            <v>0</v>
          </cell>
          <cell r="F5510">
            <v>40435</v>
          </cell>
          <cell r="G5510">
            <v>2747</v>
          </cell>
          <cell r="H5510">
            <v>1.37</v>
          </cell>
          <cell r="I5510">
            <v>43465</v>
          </cell>
        </row>
        <row r="5511">
          <cell r="A5511" t="str">
            <v>MARCO DECORATIVO DOBLE 4X4 KORA</v>
          </cell>
          <cell r="B5511">
            <v>3343</v>
          </cell>
          <cell r="C5511" t="str">
            <v>UNI</v>
          </cell>
          <cell r="D5511">
            <v>4299</v>
          </cell>
          <cell r="E5511" t="str">
            <v>KR-MKestanda</v>
          </cell>
          <cell r="F5511">
            <v>40177</v>
          </cell>
          <cell r="G5511">
            <v>3093</v>
          </cell>
          <cell r="H5511">
            <v>1.39</v>
          </cell>
          <cell r="I5511">
            <v>43465</v>
          </cell>
        </row>
        <row r="5512">
          <cell r="A5512" t="str">
            <v>MARCO DECORATIVO DOBLE 4X4 KORA</v>
          </cell>
          <cell r="B5512">
            <v>3344</v>
          </cell>
          <cell r="C5512" t="str">
            <v>UNI</v>
          </cell>
          <cell r="D5512">
            <v>4299</v>
          </cell>
          <cell r="E5512" t="str">
            <v>KR-MZPperla</v>
          </cell>
          <cell r="F5512">
            <v>40177</v>
          </cell>
          <cell r="G5512">
            <v>3093</v>
          </cell>
          <cell r="H5512">
            <v>1.39</v>
          </cell>
          <cell r="I5512">
            <v>43465</v>
          </cell>
        </row>
        <row r="5513">
          <cell r="A5513" t="str">
            <v>MARCO DECORATIVO SENC 2X4 KORA L/NEX</v>
          </cell>
          <cell r="B5513">
            <v>3342</v>
          </cell>
          <cell r="C5513" t="str">
            <v>UNI</v>
          </cell>
          <cell r="D5513">
            <v>8040</v>
          </cell>
          <cell r="E5513" t="str">
            <v>KR-MCR-PL</v>
          </cell>
          <cell r="F5513">
            <v>40177</v>
          </cell>
          <cell r="G5513">
            <v>5784</v>
          </cell>
          <cell r="H5513">
            <v>1.39</v>
          </cell>
          <cell r="I5513">
            <v>43465</v>
          </cell>
        </row>
        <row r="5514">
          <cell r="A5514" t="str">
            <v>MARCO DECORATIVO SENC 2X4 KORA L/NEX</v>
          </cell>
          <cell r="B5514">
            <v>3341</v>
          </cell>
          <cell r="C5514" t="str">
            <v>UNI</v>
          </cell>
          <cell r="D5514">
            <v>8040</v>
          </cell>
          <cell r="E5514" t="str">
            <v>KR-MDO-PL</v>
          </cell>
          <cell r="F5514">
            <v>40177</v>
          </cell>
          <cell r="G5514">
            <v>5784</v>
          </cell>
          <cell r="H5514">
            <v>1.39</v>
          </cell>
          <cell r="I5514">
            <v>43465</v>
          </cell>
        </row>
        <row r="5515">
          <cell r="A5515" t="str">
            <v>MARCO DECORATIVO SENC 2X4 KORA L/NEX</v>
          </cell>
          <cell r="B5515">
            <v>3340</v>
          </cell>
          <cell r="C5515" t="str">
            <v>UNI</v>
          </cell>
          <cell r="D5515">
            <v>4299</v>
          </cell>
          <cell r="E5515" t="str">
            <v>KRMKestandar</v>
          </cell>
          <cell r="F5515">
            <v>40177</v>
          </cell>
          <cell r="G5515">
            <v>3093</v>
          </cell>
          <cell r="H5515">
            <v>1.39</v>
          </cell>
          <cell r="I5515">
            <v>43465</v>
          </cell>
        </row>
        <row r="5516">
          <cell r="A5516" t="str">
            <v>Marco en pino puerta de</v>
          </cell>
          <cell r="B5516">
            <v>105917</v>
          </cell>
          <cell r="C5516" t="str">
            <v>UNI</v>
          </cell>
          <cell r="D5516">
            <v>61803</v>
          </cell>
          <cell r="E5516">
            <v>0</v>
          </cell>
          <cell r="F5516">
            <v>42976</v>
          </cell>
          <cell r="G5516">
            <v>56700</v>
          </cell>
          <cell r="H5516">
            <v>1.0900000000000001</v>
          </cell>
          <cell r="I5516">
            <v>43465</v>
          </cell>
        </row>
        <row r="5517">
          <cell r="A5517" t="str">
            <v>Marco multiple + tablero antibandalico</v>
          </cell>
          <cell r="B5517">
            <v>102097</v>
          </cell>
          <cell r="C5517" t="str">
            <v>JUNIego</v>
          </cell>
          <cell r="D5517">
            <v>4498200</v>
          </cell>
          <cell r="E5517">
            <v>0</v>
          </cell>
          <cell r="F5517">
            <v>43251</v>
          </cell>
          <cell r="G5517">
            <v>4284000</v>
          </cell>
          <cell r="H5517">
            <v>1.05</v>
          </cell>
          <cell r="I5517">
            <v>43465</v>
          </cell>
        </row>
        <row r="5518">
          <cell r="A5518" t="str">
            <v>Marco multiple + tablero antibandalico **</v>
          </cell>
          <cell r="B5518">
            <v>100407</v>
          </cell>
          <cell r="C5518" t="str">
            <v>JUNIego</v>
          </cell>
          <cell r="D5518">
            <v>4352320</v>
          </cell>
          <cell r="E5518">
            <v>0</v>
          </cell>
          <cell r="F5518">
            <v>40889</v>
          </cell>
          <cell r="G5518">
            <v>3248000</v>
          </cell>
          <cell r="H5518">
            <v>1.34</v>
          </cell>
          <cell r="I5518">
            <v>43465</v>
          </cell>
        </row>
        <row r="5519">
          <cell r="A5519" t="str">
            <v>MARCO PARA PUERTA Y VENTANA PVC</v>
          </cell>
          <cell r="B5519">
            <v>3486</v>
          </cell>
          <cell r="C5519" t="str">
            <v>ML</v>
          </cell>
          <cell r="D5519">
            <v>12714</v>
          </cell>
          <cell r="E5519">
            <v>0</v>
          </cell>
          <cell r="F5519">
            <v>40478</v>
          </cell>
          <cell r="G5519">
            <v>9280</v>
          </cell>
          <cell r="H5519">
            <v>1.37</v>
          </cell>
          <cell r="I5519">
            <v>43465</v>
          </cell>
        </row>
        <row r="5520">
          <cell r="A5520" t="str">
            <v>MARCO PARA SEGUETA 12" VERA</v>
          </cell>
          <cell r="B5520">
            <v>505</v>
          </cell>
          <cell r="C5520" t="str">
            <v>UNI</v>
          </cell>
          <cell r="D5520">
            <v>19966</v>
          </cell>
          <cell r="E5520">
            <v>672263</v>
          </cell>
          <cell r="F5520">
            <v>40794</v>
          </cell>
          <cell r="G5520">
            <v>14900</v>
          </cell>
          <cell r="H5520">
            <v>1.34</v>
          </cell>
          <cell r="I5520">
            <v>43465</v>
          </cell>
        </row>
        <row r="5521">
          <cell r="A5521" t="str">
            <v>MARCO PARA SEGUETA FIJO METALICO DE</v>
          </cell>
          <cell r="B5521">
            <v>102991</v>
          </cell>
          <cell r="C5521" t="str">
            <v>UNI</v>
          </cell>
          <cell r="D5521">
            <v>15120</v>
          </cell>
          <cell r="E5521" t="str">
            <v>20-206</v>
          </cell>
          <cell r="F5521">
            <v>43434</v>
          </cell>
          <cell r="G5521">
            <v>14400</v>
          </cell>
          <cell r="H5521">
            <v>1.05</v>
          </cell>
          <cell r="I5521">
            <v>43465</v>
          </cell>
        </row>
        <row r="5522">
          <cell r="A5522" t="str">
            <v>MARCO PARA SEGUETA VERA</v>
          </cell>
          <cell r="B5522">
            <v>1297</v>
          </cell>
          <cell r="C5522" t="str">
            <v>UNI</v>
          </cell>
          <cell r="D5522">
            <v>14595</v>
          </cell>
          <cell r="E5522">
            <v>0</v>
          </cell>
          <cell r="F5522">
            <v>40101</v>
          </cell>
          <cell r="G5522">
            <v>10500</v>
          </cell>
          <cell r="H5522">
            <v>1.39</v>
          </cell>
          <cell r="I5522">
            <v>43465</v>
          </cell>
        </row>
        <row r="5523">
          <cell r="A5523" t="str">
            <v>MARCO REJILLA EN CONCRETO PREF.</v>
          </cell>
          <cell r="B5523">
            <v>1123</v>
          </cell>
          <cell r="C5523" t="str">
            <v>UNI</v>
          </cell>
          <cell r="D5523">
            <v>66451</v>
          </cell>
          <cell r="E5523" t="str">
            <v>MR-70</v>
          </cell>
          <cell r="F5523">
            <v>43209</v>
          </cell>
          <cell r="G5523">
            <v>63287</v>
          </cell>
          <cell r="H5523">
            <v>1.05</v>
          </cell>
          <cell r="I5523">
            <v>43465</v>
          </cell>
        </row>
        <row r="5524">
          <cell r="A5524" t="str">
            <v>Marco Rejilla sumidero lateral EAAB 14*100*L=65</v>
          </cell>
          <cell r="B5524">
            <v>100636</v>
          </cell>
          <cell r="C5524" t="str">
            <v>UNI</v>
          </cell>
          <cell r="D5524">
            <v>59417</v>
          </cell>
          <cell r="E5524" t="str">
            <v>R-25-C</v>
          </cell>
          <cell r="F5524">
            <v>40142</v>
          </cell>
          <cell r="G5524">
            <v>42746</v>
          </cell>
          <cell r="H5524">
            <v>1.39</v>
          </cell>
          <cell r="I5524">
            <v>43465</v>
          </cell>
        </row>
        <row r="5525">
          <cell r="A5525" t="str">
            <v>Marco ventana cal 18 acero inoxidable **</v>
          </cell>
          <cell r="B5525">
            <v>100212</v>
          </cell>
          <cell r="C5525" t="str">
            <v>ML</v>
          </cell>
          <cell r="D5525">
            <v>321950</v>
          </cell>
          <cell r="E5525">
            <v>0</v>
          </cell>
          <cell r="F5525">
            <v>40402</v>
          </cell>
          <cell r="G5525">
            <v>235000</v>
          </cell>
          <cell r="H5525">
            <v>1.37</v>
          </cell>
          <cell r="I5525">
            <v>43465</v>
          </cell>
        </row>
        <row r="5526">
          <cell r="A5526" t="str">
            <v>MARCO Y CONTRAM.FUND.CONC. CAJA</v>
          </cell>
          <cell r="B5526">
            <v>102249</v>
          </cell>
          <cell r="C5526" t="str">
            <v>UNI</v>
          </cell>
          <cell r="D5526">
            <v>196165</v>
          </cell>
          <cell r="E5526" t="str">
            <v>MTPA-60</v>
          </cell>
          <cell r="F5526">
            <v>40682</v>
          </cell>
          <cell r="G5526">
            <v>146392</v>
          </cell>
          <cell r="H5526">
            <v>1.34</v>
          </cell>
          <cell r="I5526">
            <v>43465</v>
          </cell>
        </row>
        <row r="5527">
          <cell r="A5527" t="str">
            <v>MARCO Y TAPA CAJA INSPECCION CS274 incl</v>
          </cell>
          <cell r="B5527">
            <v>101778</v>
          </cell>
          <cell r="C5527" t="str">
            <v>UNI</v>
          </cell>
          <cell r="D5527">
            <v>188740</v>
          </cell>
          <cell r="E5527" t="str">
            <v>CAI-TP</v>
          </cell>
          <cell r="F5527">
            <v>43167</v>
          </cell>
          <cell r="G5527">
            <v>179752.48</v>
          </cell>
          <cell r="H5527">
            <v>1.05</v>
          </cell>
          <cell r="I5527">
            <v>43465</v>
          </cell>
        </row>
        <row r="5528">
          <cell r="A5528" t="str">
            <v>MARCO Y TAPA CAJA INSPECCION CS275 **</v>
          </cell>
          <cell r="B5528">
            <v>101779</v>
          </cell>
          <cell r="C5528" t="str">
            <v>UNI</v>
          </cell>
          <cell r="D5528">
            <v>350825</v>
          </cell>
          <cell r="E5528" t="str">
            <v>CAI-TP</v>
          </cell>
          <cell r="F5528">
            <v>43167</v>
          </cell>
          <cell r="G5528">
            <v>334119.5</v>
          </cell>
          <cell r="H5528">
            <v>1.05</v>
          </cell>
          <cell r="I5528">
            <v>43465</v>
          </cell>
        </row>
        <row r="5529">
          <cell r="A5529" t="str">
            <v>Marco y tapa para camara CS 280</v>
          </cell>
          <cell r="B5529">
            <v>104319</v>
          </cell>
          <cell r="C5529" t="str">
            <v>UNI</v>
          </cell>
          <cell r="D5529">
            <v>89231</v>
          </cell>
          <cell r="E5529">
            <v>0</v>
          </cell>
          <cell r="F5529">
            <v>43251</v>
          </cell>
          <cell r="G5529">
            <v>84982</v>
          </cell>
          <cell r="H5529">
            <v>1.05</v>
          </cell>
          <cell r="I5529">
            <v>43465</v>
          </cell>
        </row>
        <row r="5530">
          <cell r="A5530" t="str">
            <v>Marco y tapa para camara CS276 **</v>
          </cell>
          <cell r="B5530">
            <v>100414</v>
          </cell>
          <cell r="C5530" t="str">
            <v>UNI</v>
          </cell>
          <cell r="D5530">
            <v>593513</v>
          </cell>
          <cell r="E5530" t="str">
            <v>MTPA-60</v>
          </cell>
          <cell r="F5530">
            <v>43167</v>
          </cell>
          <cell r="G5530">
            <v>565250</v>
          </cell>
          <cell r="H5530">
            <v>1.05</v>
          </cell>
          <cell r="I5530">
            <v>43465</v>
          </cell>
        </row>
        <row r="5531">
          <cell r="A5531" t="str">
            <v>Marco+Tapa(Äng+Plat+acero+Conc.3.000)Caja</v>
          </cell>
          <cell r="B5531">
            <v>104871</v>
          </cell>
          <cell r="C5531" t="str">
            <v>UNI</v>
          </cell>
          <cell r="D5531">
            <v>103902</v>
          </cell>
          <cell r="E5531">
            <v>0</v>
          </cell>
          <cell r="F5531">
            <v>43181</v>
          </cell>
          <cell r="G5531">
            <v>98954</v>
          </cell>
          <cell r="H5531">
            <v>1.05</v>
          </cell>
          <cell r="I5531">
            <v>43465</v>
          </cell>
        </row>
        <row r="5532">
          <cell r="A5532" t="str">
            <v>Marco+Tapa(Äng+Plat+acero+Conc.3.000)Caja</v>
          </cell>
          <cell r="B5532">
            <v>104518</v>
          </cell>
          <cell r="C5532" t="str">
            <v>UNI</v>
          </cell>
          <cell r="D5532">
            <v>131223</v>
          </cell>
          <cell r="E5532">
            <v>0</v>
          </cell>
          <cell r="F5532">
            <v>43181</v>
          </cell>
          <cell r="G5532">
            <v>124974</v>
          </cell>
          <cell r="H5532">
            <v>1.05</v>
          </cell>
          <cell r="I5532">
            <v>43465</v>
          </cell>
        </row>
        <row r="5533">
          <cell r="A5533" t="str">
            <v>Marco+Tapa(Äng+Plat+acero+Conc.3.000)Caja</v>
          </cell>
          <cell r="B5533">
            <v>104519</v>
          </cell>
          <cell r="C5533" t="str">
            <v>UNI</v>
          </cell>
          <cell r="D5533">
            <v>141026</v>
          </cell>
          <cell r="E5533">
            <v>0</v>
          </cell>
          <cell r="F5533">
            <v>43181</v>
          </cell>
          <cell r="G5533">
            <v>134310</v>
          </cell>
          <cell r="H5533">
            <v>1.05</v>
          </cell>
          <cell r="I5533">
            <v>43465</v>
          </cell>
        </row>
        <row r="5534">
          <cell r="A5534" t="str">
            <v>Marco+Tapa(Äng+Plat+acero+Conc.3.000)Caja</v>
          </cell>
          <cell r="B5534">
            <v>104521</v>
          </cell>
          <cell r="C5534" t="str">
            <v>UNI</v>
          </cell>
          <cell r="D5534">
            <v>183711</v>
          </cell>
          <cell r="E5534">
            <v>0</v>
          </cell>
          <cell r="F5534">
            <v>43181</v>
          </cell>
          <cell r="G5534">
            <v>174963</v>
          </cell>
          <cell r="H5534">
            <v>1.05</v>
          </cell>
          <cell r="I5534">
            <v>43465</v>
          </cell>
        </row>
        <row r="5535">
          <cell r="A5535" t="str">
            <v>Marco+Tapa(Äng+Plat+acero+Conc.3.000)Caja</v>
          </cell>
          <cell r="B5535">
            <v>104520</v>
          </cell>
          <cell r="C5535" t="str">
            <v>UNI</v>
          </cell>
          <cell r="D5535">
            <v>183976</v>
          </cell>
          <cell r="E5535">
            <v>0</v>
          </cell>
          <cell r="F5535">
            <v>42128</v>
          </cell>
          <cell r="G5535">
            <v>150800</v>
          </cell>
          <cell r="H5535">
            <v>1.22</v>
          </cell>
          <cell r="I5535">
            <v>43465</v>
          </cell>
        </row>
        <row r="5536">
          <cell r="A5536" t="str">
            <v>Marco+Tapa(Äng+Plat+acero+Conc.3.000)Caja</v>
          </cell>
          <cell r="B5536">
            <v>105104</v>
          </cell>
          <cell r="C5536" t="str">
            <v>UNI</v>
          </cell>
          <cell r="D5536">
            <v>64299</v>
          </cell>
          <cell r="E5536">
            <v>0</v>
          </cell>
          <cell r="F5536">
            <v>43179</v>
          </cell>
          <cell r="G5536">
            <v>61237</v>
          </cell>
          <cell r="H5536">
            <v>1.05</v>
          </cell>
          <cell r="I5536">
            <v>43465</v>
          </cell>
        </row>
        <row r="5537">
          <cell r="A5537" t="str">
            <v>Marco+Tapa(Äng+Plat+acero+Conc3.000)Caja</v>
          </cell>
          <cell r="B5537">
            <v>104522</v>
          </cell>
          <cell r="C5537" t="str">
            <v>UNI</v>
          </cell>
          <cell r="D5537">
            <v>220047</v>
          </cell>
          <cell r="E5537">
            <v>0</v>
          </cell>
          <cell r="F5537">
            <v>43181</v>
          </cell>
          <cell r="G5537">
            <v>209569</v>
          </cell>
          <cell r="H5537">
            <v>1.05</v>
          </cell>
          <cell r="I5537">
            <v>43465</v>
          </cell>
        </row>
        <row r="5538">
          <cell r="A5538" t="str">
            <v>Marco+Tapa(Äng+Plat+acero+Conc3.000)Caja</v>
          </cell>
          <cell r="B5538">
            <v>105083</v>
          </cell>
          <cell r="C5538" t="str">
            <v>UNI</v>
          </cell>
          <cell r="D5538">
            <v>349860</v>
          </cell>
          <cell r="E5538">
            <v>0</v>
          </cell>
          <cell r="F5538">
            <v>43266</v>
          </cell>
          <cell r="G5538">
            <v>333200</v>
          </cell>
          <cell r="H5538">
            <v>1.05</v>
          </cell>
          <cell r="I5538">
            <v>43465</v>
          </cell>
        </row>
        <row r="5539">
          <cell r="A5539" t="str">
            <v>Marco+Tapa(Ang+Plat+acero+Conc3.000)caja40</v>
          </cell>
          <cell r="B5539">
            <v>104935</v>
          </cell>
          <cell r="C5539" t="str">
            <v>UNI</v>
          </cell>
          <cell r="D5539">
            <v>99960</v>
          </cell>
          <cell r="E5539">
            <v>0</v>
          </cell>
          <cell r="F5539">
            <v>43174</v>
          </cell>
          <cell r="G5539">
            <v>95200</v>
          </cell>
          <cell r="H5539">
            <v>1.05</v>
          </cell>
          <cell r="I5539">
            <v>43465</v>
          </cell>
        </row>
        <row r="5540">
          <cell r="A5540" t="str">
            <v>Marcos Micro-Futbol (SUM) **</v>
          </cell>
          <cell r="B5540">
            <v>101370</v>
          </cell>
          <cell r="C5540" t="str">
            <v>JG</v>
          </cell>
          <cell r="D5540">
            <v>737000</v>
          </cell>
          <cell r="E5540">
            <v>0</v>
          </cell>
          <cell r="F5540">
            <v>40612</v>
          </cell>
          <cell r="G5540">
            <v>550000</v>
          </cell>
          <cell r="H5540">
            <v>1.34</v>
          </cell>
          <cell r="I5540">
            <v>43465</v>
          </cell>
        </row>
        <row r="5541">
          <cell r="A5541" t="str">
            <v>Marcos Mini-Futbol (SUM)+Malla **</v>
          </cell>
          <cell r="B5541">
            <v>100529</v>
          </cell>
          <cell r="C5541" t="str">
            <v>JG</v>
          </cell>
          <cell r="D5541">
            <v>2376675</v>
          </cell>
          <cell r="E5541">
            <v>0</v>
          </cell>
          <cell r="F5541">
            <v>43185</v>
          </cell>
          <cell r="G5541">
            <v>2263500.19</v>
          </cell>
          <cell r="H5541">
            <v>1.05</v>
          </cell>
          <cell r="I5541">
            <v>43465</v>
          </cell>
        </row>
        <row r="5542">
          <cell r="A5542" t="str">
            <v>MARMITA A GAS</v>
          </cell>
          <cell r="B5542">
            <v>3658</v>
          </cell>
          <cell r="C5542" t="str">
            <v>UNI</v>
          </cell>
          <cell r="D5542">
            <v>1753679</v>
          </cell>
          <cell r="E5542">
            <v>0</v>
          </cell>
          <cell r="F5542">
            <v>39659</v>
          </cell>
          <cell r="G5542">
            <v>1192979</v>
          </cell>
          <cell r="H5542">
            <v>1.47</v>
          </cell>
          <cell r="I5542">
            <v>43465</v>
          </cell>
        </row>
        <row r="5543">
          <cell r="A5543" t="str">
            <v>MARMITA A GAS.MARCA INOX</v>
          </cell>
          <cell r="B5543">
            <v>3651</v>
          </cell>
          <cell r="C5543" t="str">
            <v>UNI</v>
          </cell>
          <cell r="D5543">
            <v>782422</v>
          </cell>
          <cell r="E5543">
            <v>0</v>
          </cell>
          <cell r="F5543">
            <v>39659</v>
          </cell>
          <cell r="G5543">
            <v>532260</v>
          </cell>
          <cell r="H5543">
            <v>1.47</v>
          </cell>
          <cell r="I5543">
            <v>43465</v>
          </cell>
        </row>
        <row r="5544">
          <cell r="A5544" t="str">
            <v>MARMOL BOTTICINO CLASICO (305x305x20)</v>
          </cell>
          <cell r="B5544">
            <v>3173</v>
          </cell>
          <cell r="C5544" t="str">
            <v>M2</v>
          </cell>
          <cell r="D5544">
            <v>744063</v>
          </cell>
          <cell r="E5544">
            <v>0</v>
          </cell>
          <cell r="F5544">
            <v>40350</v>
          </cell>
          <cell r="G5544">
            <v>543112</v>
          </cell>
          <cell r="H5544">
            <v>1.37</v>
          </cell>
          <cell r="I5544">
            <v>43465</v>
          </cell>
        </row>
        <row r="5545">
          <cell r="A5545" t="str">
            <v>MARMOL BOTTICINO CLASICO CUADREADO</v>
          </cell>
          <cell r="B5545">
            <v>3171</v>
          </cell>
          <cell r="C5545" t="str">
            <v>M2</v>
          </cell>
          <cell r="D5545">
            <v>861029</v>
          </cell>
          <cell r="E5545">
            <v>0</v>
          </cell>
          <cell r="F5545">
            <v>40350</v>
          </cell>
          <cell r="G5545">
            <v>628488</v>
          </cell>
          <cell r="H5545">
            <v>1.37</v>
          </cell>
          <cell r="I5545">
            <v>43465</v>
          </cell>
        </row>
        <row r="5546">
          <cell r="A5546" t="str">
            <v>MARMOL BOTTICINO CREMO PLACAS</v>
          </cell>
          <cell r="B5546">
            <v>3172</v>
          </cell>
          <cell r="C5546" t="str">
            <v>M2</v>
          </cell>
          <cell r="D5546">
            <v>744063</v>
          </cell>
          <cell r="E5546">
            <v>0</v>
          </cell>
          <cell r="F5546">
            <v>40350</v>
          </cell>
          <cell r="G5546">
            <v>543112</v>
          </cell>
          <cell r="H5546">
            <v>1.37</v>
          </cell>
          <cell r="I5546">
            <v>43465</v>
          </cell>
        </row>
        <row r="5547">
          <cell r="A5547" t="str">
            <v>MARMOL BOTTICINO FLORITO (305x305x10)</v>
          </cell>
          <cell r="B5547">
            <v>3170</v>
          </cell>
          <cell r="C5547" t="str">
            <v>M2</v>
          </cell>
          <cell r="D5547">
            <v>315933</v>
          </cell>
          <cell r="E5547">
            <v>0</v>
          </cell>
          <cell r="F5547">
            <v>40350</v>
          </cell>
          <cell r="G5547">
            <v>230608</v>
          </cell>
          <cell r="H5547">
            <v>1.37</v>
          </cell>
          <cell r="I5547">
            <v>43465</v>
          </cell>
        </row>
        <row r="5548">
          <cell r="A5548" t="str">
            <v>MARMOL CAFE PINTA (305x305x10)</v>
          </cell>
          <cell r="B5548">
            <v>3151</v>
          </cell>
          <cell r="C5548" t="str">
            <v>M2</v>
          </cell>
          <cell r="D5548">
            <v>403021</v>
          </cell>
          <cell r="E5548">
            <v>0</v>
          </cell>
          <cell r="F5548">
            <v>40350</v>
          </cell>
          <cell r="G5548">
            <v>294176</v>
          </cell>
          <cell r="H5548">
            <v>1.37</v>
          </cell>
          <cell r="I5548">
            <v>43465</v>
          </cell>
        </row>
        <row r="5549">
          <cell r="A5549" t="str">
            <v>MARMOL CAFE PINTA (ZOCALO 305x73x10)</v>
          </cell>
          <cell r="B5549">
            <v>3152</v>
          </cell>
          <cell r="C5549" t="str">
            <v>UNI</v>
          </cell>
          <cell r="D5549">
            <v>4927</v>
          </cell>
          <cell r="E5549">
            <v>0</v>
          </cell>
          <cell r="F5549">
            <v>40350</v>
          </cell>
          <cell r="G5549">
            <v>3596</v>
          </cell>
          <cell r="H5549">
            <v>1.37</v>
          </cell>
          <cell r="I5549">
            <v>43465</v>
          </cell>
        </row>
        <row r="5550">
          <cell r="A5550" t="str">
            <v>MARMOL CAFE PINTA PLACAS</v>
          </cell>
          <cell r="B5550">
            <v>3153</v>
          </cell>
          <cell r="C5550" t="str">
            <v>M2</v>
          </cell>
          <cell r="D5550">
            <v>229163</v>
          </cell>
          <cell r="E5550">
            <v>0</v>
          </cell>
          <cell r="F5550">
            <v>40350</v>
          </cell>
          <cell r="G5550">
            <v>167272</v>
          </cell>
          <cell r="H5550">
            <v>1.37</v>
          </cell>
          <cell r="I5550">
            <v>43465</v>
          </cell>
        </row>
        <row r="5551">
          <cell r="A5551" t="str">
            <v>MARMOL CREMA MARFIL BEIGE (153x305x20)</v>
          </cell>
          <cell r="B5551">
            <v>3175</v>
          </cell>
          <cell r="C5551" t="str">
            <v>M2</v>
          </cell>
          <cell r="D5551">
            <v>547479</v>
          </cell>
          <cell r="E5551">
            <v>0</v>
          </cell>
          <cell r="F5551">
            <v>40350</v>
          </cell>
          <cell r="G5551">
            <v>399620</v>
          </cell>
          <cell r="H5551">
            <v>1.37</v>
          </cell>
          <cell r="I5551">
            <v>43465</v>
          </cell>
        </row>
        <row r="5552">
          <cell r="A5552" t="str">
            <v>MARMOL CREMA MARFIL BEIGE (305x305x10)</v>
          </cell>
          <cell r="B5552">
            <v>3174</v>
          </cell>
          <cell r="C5552" t="str">
            <v>M2</v>
          </cell>
          <cell r="D5552">
            <v>315933</v>
          </cell>
          <cell r="E5552">
            <v>0</v>
          </cell>
          <cell r="F5552">
            <v>40350</v>
          </cell>
          <cell r="G5552">
            <v>230608</v>
          </cell>
          <cell r="H5552">
            <v>1.37</v>
          </cell>
          <cell r="I5552">
            <v>43465</v>
          </cell>
        </row>
        <row r="5553">
          <cell r="A5553" t="str">
            <v>MARMOL CREMA MARFIL BEIGE (305x610x20)</v>
          </cell>
          <cell r="B5553">
            <v>3177</v>
          </cell>
          <cell r="C5553" t="str">
            <v>M2</v>
          </cell>
          <cell r="D5553">
            <v>592931</v>
          </cell>
          <cell r="E5553">
            <v>0</v>
          </cell>
          <cell r="F5553">
            <v>40350</v>
          </cell>
          <cell r="G5553">
            <v>432796</v>
          </cell>
          <cell r="H5553">
            <v>1.37</v>
          </cell>
          <cell r="I5553">
            <v>43465</v>
          </cell>
        </row>
        <row r="5554">
          <cell r="A5554" t="str">
            <v>MARMOL CREMA MARFIL BEIGE PLACAS</v>
          </cell>
          <cell r="B5554">
            <v>3176</v>
          </cell>
          <cell r="C5554" t="str">
            <v>M2</v>
          </cell>
          <cell r="D5554">
            <v>679542</v>
          </cell>
          <cell r="E5554">
            <v>0</v>
          </cell>
          <cell r="F5554">
            <v>40350</v>
          </cell>
          <cell r="G5554">
            <v>496016</v>
          </cell>
          <cell r="H5554">
            <v>1.37</v>
          </cell>
          <cell r="I5554">
            <v>43465</v>
          </cell>
        </row>
        <row r="5555">
          <cell r="A5555" t="str">
            <v>MARMOL CREMO TOSCANO (305x305x10)</v>
          </cell>
          <cell r="B5555">
            <v>3167</v>
          </cell>
          <cell r="C5555" t="str">
            <v>M2</v>
          </cell>
          <cell r="D5555">
            <v>292985</v>
          </cell>
          <cell r="E5555" t="str">
            <v>Extra</v>
          </cell>
          <cell r="F5555">
            <v>40350</v>
          </cell>
          <cell r="G5555">
            <v>213858</v>
          </cell>
          <cell r="H5555">
            <v>1.37</v>
          </cell>
          <cell r="I5555">
            <v>43465</v>
          </cell>
        </row>
        <row r="5556">
          <cell r="A5556" t="str">
            <v>MARMOL GRIS PAYANDE 30.5 x 30.5 x 1</v>
          </cell>
          <cell r="B5556">
            <v>2888</v>
          </cell>
          <cell r="C5556" t="str">
            <v>M2</v>
          </cell>
          <cell r="D5556">
            <v>240764</v>
          </cell>
          <cell r="E5556">
            <v>0</v>
          </cell>
          <cell r="F5556">
            <v>40350</v>
          </cell>
          <cell r="G5556">
            <v>175740</v>
          </cell>
          <cell r="H5556">
            <v>1.37</v>
          </cell>
          <cell r="I5556">
            <v>43465</v>
          </cell>
        </row>
        <row r="5557">
          <cell r="A5557" t="str">
            <v>MARMOL GRIS PERLA PLACAS</v>
          </cell>
          <cell r="B5557">
            <v>3156</v>
          </cell>
          <cell r="C5557" t="str">
            <v>M2</v>
          </cell>
          <cell r="D5557">
            <v>249114</v>
          </cell>
          <cell r="E5557">
            <v>0</v>
          </cell>
          <cell r="F5557">
            <v>40350</v>
          </cell>
          <cell r="G5557">
            <v>181835</v>
          </cell>
          <cell r="H5557">
            <v>1.37</v>
          </cell>
          <cell r="I5557">
            <v>43465</v>
          </cell>
        </row>
        <row r="5558">
          <cell r="A5558" t="str">
            <v>MARMOL GRIS RIO CLARO (305x305x10)</v>
          </cell>
          <cell r="B5558">
            <v>3154</v>
          </cell>
          <cell r="C5558" t="str">
            <v>M2</v>
          </cell>
          <cell r="D5558">
            <v>184665</v>
          </cell>
          <cell r="E5558">
            <v>0</v>
          </cell>
          <cell r="F5558">
            <v>40350</v>
          </cell>
          <cell r="G5558">
            <v>134792</v>
          </cell>
          <cell r="H5558">
            <v>1.37</v>
          </cell>
          <cell r="I5558">
            <v>43465</v>
          </cell>
        </row>
        <row r="5559">
          <cell r="A5559" t="str">
            <v>MARMOL GRIS RIO CLARO (ZOCALO</v>
          </cell>
          <cell r="B5559">
            <v>3155</v>
          </cell>
          <cell r="C5559" t="str">
            <v>UNI</v>
          </cell>
          <cell r="D5559">
            <v>4132</v>
          </cell>
          <cell r="E5559">
            <v>0</v>
          </cell>
          <cell r="F5559">
            <v>40350</v>
          </cell>
          <cell r="G5559">
            <v>3016</v>
          </cell>
          <cell r="H5559">
            <v>1.37</v>
          </cell>
          <cell r="I5559">
            <v>43465</v>
          </cell>
        </row>
        <row r="5560">
          <cell r="A5560" t="str">
            <v>MARMOL MULATA CAMPIÑA (305x305x10)</v>
          </cell>
          <cell r="B5560">
            <v>3178</v>
          </cell>
          <cell r="C5560" t="str">
            <v>M2</v>
          </cell>
          <cell r="D5560">
            <v>234151</v>
          </cell>
          <cell r="E5560">
            <v>0</v>
          </cell>
          <cell r="F5560">
            <v>40350</v>
          </cell>
          <cell r="G5560">
            <v>170913</v>
          </cell>
          <cell r="H5560">
            <v>1.37</v>
          </cell>
          <cell r="I5560">
            <v>43465</v>
          </cell>
        </row>
        <row r="5561">
          <cell r="A5561" t="str">
            <v>MARMOL MULATA CAMPIÑA PLACAS</v>
          </cell>
          <cell r="B5561">
            <v>3179</v>
          </cell>
          <cell r="C5561" t="str">
            <v>M2</v>
          </cell>
          <cell r="D5561">
            <v>234151</v>
          </cell>
          <cell r="E5561">
            <v>0</v>
          </cell>
          <cell r="F5561">
            <v>40350</v>
          </cell>
          <cell r="G5561">
            <v>170913</v>
          </cell>
          <cell r="H5561">
            <v>1.37</v>
          </cell>
          <cell r="I5561">
            <v>43465</v>
          </cell>
        </row>
        <row r="5562">
          <cell r="A5562" t="str">
            <v>MARMOL NAL. ADOQUIN NEGRO SAN GIL</v>
          </cell>
          <cell r="B5562">
            <v>103620</v>
          </cell>
          <cell r="C5562" t="str">
            <v>M2</v>
          </cell>
          <cell r="D5562">
            <v>50353</v>
          </cell>
          <cell r="E5562">
            <v>0</v>
          </cell>
          <cell r="F5562">
            <v>40557</v>
          </cell>
          <cell r="G5562">
            <v>37577</v>
          </cell>
          <cell r="H5562">
            <v>1.34</v>
          </cell>
          <cell r="I5562">
            <v>43465</v>
          </cell>
        </row>
        <row r="5563">
          <cell r="A5563" t="str">
            <v>MARMOL NEGRO CARACOL (305x305x10)</v>
          </cell>
          <cell r="B5563">
            <v>3157</v>
          </cell>
          <cell r="C5563" t="str">
            <v>M2</v>
          </cell>
          <cell r="D5563">
            <v>166866</v>
          </cell>
          <cell r="E5563">
            <v>0</v>
          </cell>
          <cell r="F5563">
            <v>40350</v>
          </cell>
          <cell r="G5563">
            <v>121800</v>
          </cell>
          <cell r="H5563">
            <v>1.37</v>
          </cell>
          <cell r="I5563">
            <v>43465</v>
          </cell>
        </row>
        <row r="5564">
          <cell r="A5564" t="str">
            <v>MARMOL NEGRO CARACOL (ZOCALO</v>
          </cell>
          <cell r="B5564">
            <v>3158</v>
          </cell>
          <cell r="C5564" t="str">
            <v>UNI</v>
          </cell>
          <cell r="D5564">
            <v>4291</v>
          </cell>
          <cell r="E5564">
            <v>0</v>
          </cell>
          <cell r="F5564">
            <v>40350</v>
          </cell>
          <cell r="G5564">
            <v>3132</v>
          </cell>
          <cell r="H5564">
            <v>1.37</v>
          </cell>
          <cell r="I5564">
            <v>43465</v>
          </cell>
        </row>
        <row r="5565">
          <cell r="A5565" t="str">
            <v>MARMOL NEGRO CARACOL 30.5 x 15.3 x 1</v>
          </cell>
          <cell r="B5565">
            <v>2892</v>
          </cell>
          <cell r="C5565" t="str">
            <v>M2</v>
          </cell>
          <cell r="D5565">
            <v>135082</v>
          </cell>
          <cell r="E5565">
            <v>0</v>
          </cell>
          <cell r="F5565">
            <v>40350</v>
          </cell>
          <cell r="G5565">
            <v>98600</v>
          </cell>
          <cell r="H5565">
            <v>1.37</v>
          </cell>
          <cell r="I5565">
            <v>43465</v>
          </cell>
        </row>
        <row r="5566">
          <cell r="A5566" t="str">
            <v>MARMOL NEGRO CARACOL PLACAS</v>
          </cell>
          <cell r="B5566">
            <v>3159</v>
          </cell>
          <cell r="C5566" t="str">
            <v>M2</v>
          </cell>
          <cell r="D5566">
            <v>280176</v>
          </cell>
          <cell r="E5566" t="str">
            <v>cuadreado</v>
          </cell>
          <cell r="F5566">
            <v>40350</v>
          </cell>
          <cell r="G5566">
            <v>204508</v>
          </cell>
          <cell r="H5566">
            <v>1.37</v>
          </cell>
          <cell r="I5566">
            <v>43465</v>
          </cell>
        </row>
        <row r="5567">
          <cell r="A5567" t="str">
            <v>MARMOL NEGRO SANGIL CUADREADO ALFA</v>
          </cell>
          <cell r="B5567">
            <v>313</v>
          </cell>
          <cell r="C5567" t="str">
            <v>M2</v>
          </cell>
          <cell r="D5567">
            <v>179351</v>
          </cell>
          <cell r="E5567">
            <v>0</v>
          </cell>
          <cell r="F5567">
            <v>40350</v>
          </cell>
          <cell r="G5567">
            <v>130913</v>
          </cell>
          <cell r="H5567">
            <v>1.37</v>
          </cell>
          <cell r="I5567">
            <v>43465</v>
          </cell>
        </row>
        <row r="5568">
          <cell r="A5568" t="str">
            <v>MARMOL PIEDRA MUÑECA (305x305x20) NO</v>
          </cell>
          <cell r="B5568">
            <v>328</v>
          </cell>
          <cell r="C5568" t="str">
            <v>M2</v>
          </cell>
          <cell r="D5568">
            <v>119378</v>
          </cell>
          <cell r="E5568">
            <v>0</v>
          </cell>
          <cell r="F5568">
            <v>40808</v>
          </cell>
          <cell r="G5568">
            <v>89088</v>
          </cell>
          <cell r="H5568">
            <v>1.34</v>
          </cell>
          <cell r="I5568">
            <v>43465</v>
          </cell>
        </row>
        <row r="5569">
          <cell r="A5569" t="str">
            <v>MARMOL PIEDRA MUÑECA CUADREADO</v>
          </cell>
          <cell r="B5569">
            <v>3106</v>
          </cell>
          <cell r="C5569" t="str">
            <v>M2</v>
          </cell>
          <cell r="D5569">
            <v>81218</v>
          </cell>
          <cell r="E5569">
            <v>0</v>
          </cell>
          <cell r="F5569">
            <v>43325</v>
          </cell>
          <cell r="G5569">
            <v>77350</v>
          </cell>
          <cell r="H5569">
            <v>1.05</v>
          </cell>
          <cell r="I5569">
            <v>43465</v>
          </cell>
        </row>
        <row r="5570">
          <cell r="A5570" t="str">
            <v>MARMOL RETAL BLANCO Huila.</v>
          </cell>
          <cell r="B5570">
            <v>2727</v>
          </cell>
          <cell r="C5570" t="str">
            <v>M2</v>
          </cell>
          <cell r="D5570">
            <v>25109</v>
          </cell>
          <cell r="E5570">
            <v>0</v>
          </cell>
          <cell r="F5570">
            <v>40350</v>
          </cell>
          <cell r="G5570">
            <v>18328</v>
          </cell>
          <cell r="H5570">
            <v>1.37</v>
          </cell>
          <cell r="I5570">
            <v>43465</v>
          </cell>
        </row>
        <row r="5571">
          <cell r="A5571" t="str">
            <v>MARMOL RETAL GRIS PAYANDE</v>
          </cell>
          <cell r="B5571">
            <v>2728</v>
          </cell>
          <cell r="C5571" t="str">
            <v>M2</v>
          </cell>
          <cell r="D5571">
            <v>19906</v>
          </cell>
          <cell r="E5571">
            <v>0</v>
          </cell>
          <cell r="F5571">
            <v>41240</v>
          </cell>
          <cell r="G5571">
            <v>15312</v>
          </cell>
          <cell r="H5571">
            <v>1.3</v>
          </cell>
          <cell r="I5571">
            <v>43465</v>
          </cell>
        </row>
        <row r="5572">
          <cell r="A5572" t="str">
            <v>MARMOL RETAL IMPORTADOS</v>
          </cell>
          <cell r="B5572">
            <v>2732</v>
          </cell>
          <cell r="C5572" t="str">
            <v>M2</v>
          </cell>
          <cell r="D5572">
            <v>49424</v>
          </cell>
          <cell r="E5572">
            <v>0</v>
          </cell>
          <cell r="F5572">
            <v>40350</v>
          </cell>
          <cell r="G5572">
            <v>36076</v>
          </cell>
          <cell r="H5572">
            <v>1.37</v>
          </cell>
          <cell r="I5572">
            <v>43465</v>
          </cell>
        </row>
        <row r="5573">
          <cell r="A5573" t="str">
            <v>MARMOL RETAL NEGRO CARACOL</v>
          </cell>
          <cell r="B5573">
            <v>2729</v>
          </cell>
          <cell r="C5573" t="str">
            <v>M2</v>
          </cell>
          <cell r="D5573">
            <v>42591</v>
          </cell>
          <cell r="E5573">
            <v>0</v>
          </cell>
          <cell r="F5573">
            <v>40350</v>
          </cell>
          <cell r="G5573">
            <v>31088</v>
          </cell>
          <cell r="H5573">
            <v>1.37</v>
          </cell>
          <cell r="I5573">
            <v>43465</v>
          </cell>
        </row>
        <row r="5574">
          <cell r="A5574" t="str">
            <v>MARMOL RETAL PIEDRA CORALINA</v>
          </cell>
          <cell r="B5574">
            <v>2941</v>
          </cell>
          <cell r="C5574" t="str">
            <v>M2</v>
          </cell>
          <cell r="D5574">
            <v>32896</v>
          </cell>
          <cell r="E5574">
            <v>0</v>
          </cell>
          <cell r="F5574">
            <v>40350</v>
          </cell>
          <cell r="G5574">
            <v>24012</v>
          </cell>
          <cell r="H5574">
            <v>1.37</v>
          </cell>
          <cell r="I5574">
            <v>43465</v>
          </cell>
        </row>
        <row r="5575">
          <cell r="A5575" t="str">
            <v>MARMOL RETAL ROSADO HUILA</v>
          </cell>
          <cell r="B5575">
            <v>2731</v>
          </cell>
          <cell r="C5575" t="str">
            <v>M2</v>
          </cell>
          <cell r="D5575">
            <v>42114</v>
          </cell>
          <cell r="E5575">
            <v>0</v>
          </cell>
          <cell r="F5575">
            <v>40350</v>
          </cell>
          <cell r="G5575">
            <v>30740</v>
          </cell>
          <cell r="H5575">
            <v>1.37</v>
          </cell>
          <cell r="I5575">
            <v>43465</v>
          </cell>
        </row>
        <row r="5576">
          <cell r="A5576" t="str">
            <v>MARMOL RETAL TRAVERTINO VILLA DE LEYVA</v>
          </cell>
          <cell r="B5576">
            <v>320</v>
          </cell>
          <cell r="C5576" t="str">
            <v>M2</v>
          </cell>
          <cell r="D5576">
            <v>13057</v>
          </cell>
          <cell r="E5576">
            <v>0</v>
          </cell>
          <cell r="F5576">
            <v>40808</v>
          </cell>
          <cell r="G5576">
            <v>9744</v>
          </cell>
          <cell r="H5576">
            <v>1.34</v>
          </cell>
          <cell r="I5576">
            <v>43465</v>
          </cell>
        </row>
        <row r="5577">
          <cell r="A5577" t="str">
            <v>MARMOL ROYAL DORADO espesor 10mm, incl.</v>
          </cell>
          <cell r="B5577">
            <v>103690</v>
          </cell>
          <cell r="C5577" t="str">
            <v>M2</v>
          </cell>
          <cell r="D5577">
            <v>92487</v>
          </cell>
          <cell r="E5577">
            <v>0</v>
          </cell>
          <cell r="F5577">
            <v>40599</v>
          </cell>
          <cell r="G5577">
            <v>69020</v>
          </cell>
          <cell r="H5577">
            <v>1.34</v>
          </cell>
          <cell r="I5577">
            <v>43465</v>
          </cell>
        </row>
        <row r="5578">
          <cell r="A5578" t="str">
            <v>MARMOL ROYAL DORADO espesor 20mm, incl.</v>
          </cell>
          <cell r="B5578">
            <v>103626</v>
          </cell>
          <cell r="C5578" t="str">
            <v>M2</v>
          </cell>
          <cell r="D5578">
            <v>114248</v>
          </cell>
          <cell r="E5578">
            <v>0</v>
          </cell>
          <cell r="F5578">
            <v>40599</v>
          </cell>
          <cell r="G5578">
            <v>85260</v>
          </cell>
          <cell r="H5578">
            <v>1.34</v>
          </cell>
          <cell r="I5578">
            <v>43465</v>
          </cell>
        </row>
        <row r="5579">
          <cell r="A5579" t="str">
            <v>MARMOL ROYAL VERDE espesor 20mm, incl.</v>
          </cell>
          <cell r="B5579">
            <v>103623</v>
          </cell>
          <cell r="C5579" t="str">
            <v>M2</v>
          </cell>
          <cell r="D5579">
            <v>84715</v>
          </cell>
          <cell r="E5579">
            <v>0</v>
          </cell>
          <cell r="F5579">
            <v>40602</v>
          </cell>
          <cell r="G5579">
            <v>63220</v>
          </cell>
          <cell r="H5579">
            <v>1.34</v>
          </cell>
          <cell r="I5579">
            <v>43465</v>
          </cell>
        </row>
        <row r="5580">
          <cell r="A5580" t="str">
            <v>MARMOL ROYAL VERDE JP-30X1</v>
          </cell>
          <cell r="B5580">
            <v>104102</v>
          </cell>
          <cell r="C5580" t="str">
            <v>M2</v>
          </cell>
          <cell r="D5580">
            <v>92487</v>
          </cell>
          <cell r="E5580">
            <v>0</v>
          </cell>
          <cell r="F5580">
            <v>40701</v>
          </cell>
          <cell r="G5580">
            <v>69020</v>
          </cell>
          <cell r="H5580">
            <v>1.34</v>
          </cell>
          <cell r="I5580">
            <v>43465</v>
          </cell>
        </row>
        <row r="5581">
          <cell r="A5581" t="str">
            <v>MARMOL Trav.VLLaLEIVA 30.5X15.3X1</v>
          </cell>
          <cell r="B5581">
            <v>351</v>
          </cell>
          <cell r="C5581" t="str">
            <v>M2</v>
          </cell>
          <cell r="D5581">
            <v>174715</v>
          </cell>
          <cell r="E5581">
            <v>0</v>
          </cell>
          <cell r="F5581">
            <v>40798</v>
          </cell>
          <cell r="G5581">
            <v>130384</v>
          </cell>
          <cell r="H5581">
            <v>1.34</v>
          </cell>
          <cell r="I5581">
            <v>43465</v>
          </cell>
        </row>
        <row r="5582">
          <cell r="A5582" t="str">
            <v>MARMOL TRAVERT.VILLA DE LEYVA</v>
          </cell>
          <cell r="B5582">
            <v>3163</v>
          </cell>
          <cell r="C5582" t="str">
            <v>M2</v>
          </cell>
          <cell r="D5582">
            <v>162575</v>
          </cell>
          <cell r="E5582">
            <v>0</v>
          </cell>
          <cell r="F5582">
            <v>40350</v>
          </cell>
          <cell r="G5582">
            <v>118668</v>
          </cell>
          <cell r="H5582">
            <v>1.37</v>
          </cell>
          <cell r="I5582">
            <v>43465</v>
          </cell>
        </row>
        <row r="5583">
          <cell r="A5583" t="str">
            <v>MARMOL TRAVERT.VILLA DE LEYVA (ZOCALO</v>
          </cell>
          <cell r="B5583">
            <v>3164</v>
          </cell>
          <cell r="C5583" t="str">
            <v>UNI</v>
          </cell>
          <cell r="D5583">
            <v>4132</v>
          </cell>
          <cell r="E5583">
            <v>0</v>
          </cell>
          <cell r="F5583">
            <v>40350</v>
          </cell>
          <cell r="G5583">
            <v>3016</v>
          </cell>
          <cell r="H5583">
            <v>1.37</v>
          </cell>
          <cell r="I5583">
            <v>43465</v>
          </cell>
        </row>
        <row r="5584">
          <cell r="A5584" t="str">
            <v>MARMOL TRAVERT.VILLA DE LEYVA PLACAS</v>
          </cell>
          <cell r="B5584">
            <v>3165</v>
          </cell>
          <cell r="C5584" t="str">
            <v>M2</v>
          </cell>
          <cell r="D5584">
            <v>295591</v>
          </cell>
          <cell r="E5584">
            <v>0</v>
          </cell>
          <cell r="F5584">
            <v>40350</v>
          </cell>
          <cell r="G5584">
            <v>215760</v>
          </cell>
          <cell r="H5584">
            <v>1.37</v>
          </cell>
          <cell r="I5584">
            <v>43465</v>
          </cell>
        </row>
        <row r="5585">
          <cell r="A5585" t="str">
            <v>MARMOL TV.ROMANO BEIGE (305x305x10)</v>
          </cell>
          <cell r="B5585">
            <v>3166</v>
          </cell>
          <cell r="C5585" t="str">
            <v>M2</v>
          </cell>
          <cell r="D5585">
            <v>263648</v>
          </cell>
          <cell r="E5585">
            <v>0</v>
          </cell>
          <cell r="F5585">
            <v>40350</v>
          </cell>
          <cell r="G5585">
            <v>192444</v>
          </cell>
          <cell r="H5585">
            <v>1.37</v>
          </cell>
          <cell r="I5585">
            <v>43465</v>
          </cell>
        </row>
        <row r="5586">
          <cell r="A5586" t="str">
            <v>MARMOL VERDE SALTAN (305x305x10)</v>
          </cell>
          <cell r="B5586">
            <v>3160</v>
          </cell>
          <cell r="C5586" t="str">
            <v>M2</v>
          </cell>
          <cell r="D5586">
            <v>409537</v>
          </cell>
          <cell r="E5586">
            <v>0</v>
          </cell>
          <cell r="F5586">
            <v>40350</v>
          </cell>
          <cell r="G5586">
            <v>298932</v>
          </cell>
          <cell r="H5586">
            <v>1.37</v>
          </cell>
          <cell r="I5586">
            <v>43465</v>
          </cell>
        </row>
        <row r="5587">
          <cell r="A5587" t="str">
            <v>MARMOLINA</v>
          </cell>
          <cell r="B5587">
            <v>1053</v>
          </cell>
          <cell r="C5587" t="str">
            <v>KG</v>
          </cell>
          <cell r="D5587">
            <v>275</v>
          </cell>
          <cell r="E5587">
            <v>0</v>
          </cell>
          <cell r="F5587">
            <v>43203</v>
          </cell>
          <cell r="G5587">
            <v>262</v>
          </cell>
          <cell r="H5587">
            <v>1.05</v>
          </cell>
          <cell r="I5587">
            <v>43465</v>
          </cell>
        </row>
        <row r="5588">
          <cell r="A5588" t="str">
            <v>MARMOLINA (40Kg)</v>
          </cell>
          <cell r="B5588">
            <v>104147</v>
          </cell>
          <cell r="C5588" t="str">
            <v>BULTO</v>
          </cell>
          <cell r="D5588">
            <v>10986</v>
          </cell>
          <cell r="E5588">
            <v>0</v>
          </cell>
          <cell r="F5588">
            <v>43203</v>
          </cell>
          <cell r="G5588">
            <v>10463</v>
          </cell>
          <cell r="H5588">
            <v>1.05</v>
          </cell>
          <cell r="I5588">
            <v>43465</v>
          </cell>
        </row>
        <row r="5589">
          <cell r="A5589" t="str">
            <v>MARMOLINA BLANCA HUILA (40Kg)</v>
          </cell>
          <cell r="B5589">
            <v>3945</v>
          </cell>
          <cell r="C5589" t="str">
            <v>BULTO</v>
          </cell>
          <cell r="D5589">
            <v>10986</v>
          </cell>
          <cell r="E5589">
            <v>0</v>
          </cell>
          <cell r="F5589">
            <v>43203</v>
          </cell>
          <cell r="G5589">
            <v>10463</v>
          </cell>
          <cell r="H5589">
            <v>1.05</v>
          </cell>
          <cell r="I5589">
            <v>43465</v>
          </cell>
        </row>
        <row r="5590">
          <cell r="A5590" t="str">
            <v>MARMOLINA NEGRA (SACO DE 40 KG)</v>
          </cell>
          <cell r="B5590">
            <v>105058</v>
          </cell>
          <cell r="C5590" t="str">
            <v>BULTO</v>
          </cell>
          <cell r="D5590">
            <v>10312</v>
          </cell>
          <cell r="E5590">
            <v>0</v>
          </cell>
          <cell r="F5590">
            <v>41555</v>
          </cell>
          <cell r="G5590">
            <v>8120</v>
          </cell>
          <cell r="H5590">
            <v>1.27</v>
          </cell>
          <cell r="I5590">
            <v>43465</v>
          </cell>
        </row>
        <row r="5591">
          <cell r="A5591" t="str">
            <v>MARMOLPLAST CLARO</v>
          </cell>
          <cell r="B5591">
            <v>2563</v>
          </cell>
          <cell r="C5591" t="str">
            <v>M2</v>
          </cell>
          <cell r="D5591">
            <v>11725</v>
          </cell>
          <cell r="E5591" t="str">
            <v>Col. claro</v>
          </cell>
          <cell r="F5591">
            <v>40793</v>
          </cell>
          <cell r="G5591">
            <v>8750</v>
          </cell>
          <cell r="H5591">
            <v>1.34</v>
          </cell>
          <cell r="I5591">
            <v>43465</v>
          </cell>
        </row>
        <row r="5592">
          <cell r="A5592" t="str">
            <v>MARMOLPLAST CLARO INSTALADO</v>
          </cell>
          <cell r="B5592">
            <v>102401</v>
          </cell>
          <cell r="C5592" t="str">
            <v>M2</v>
          </cell>
          <cell r="D5592">
            <v>33500</v>
          </cell>
          <cell r="E5592" t="str">
            <v>Col. claro</v>
          </cell>
          <cell r="F5592">
            <v>40793</v>
          </cell>
          <cell r="G5592">
            <v>25000</v>
          </cell>
          <cell r="H5592">
            <v>1.34</v>
          </cell>
          <cell r="I5592">
            <v>43465</v>
          </cell>
        </row>
        <row r="5593">
          <cell r="A5593" t="str">
            <v>MARMOLPLAST OSCURO</v>
          </cell>
          <cell r="B5593">
            <v>102393</v>
          </cell>
          <cell r="C5593" t="str">
            <v>M2</v>
          </cell>
          <cell r="D5593">
            <v>16415</v>
          </cell>
          <cell r="E5593" t="str">
            <v>Col. claro</v>
          </cell>
          <cell r="F5593">
            <v>40793</v>
          </cell>
          <cell r="G5593">
            <v>12250</v>
          </cell>
          <cell r="H5593">
            <v>1.34</v>
          </cell>
          <cell r="I5593">
            <v>43465</v>
          </cell>
        </row>
        <row r="5594">
          <cell r="A5594" t="str">
            <v>MARMOLPLAST OSCURO INSTALADO</v>
          </cell>
          <cell r="B5594">
            <v>102402</v>
          </cell>
          <cell r="C5594" t="str">
            <v>M2</v>
          </cell>
          <cell r="D5594">
            <v>33500</v>
          </cell>
          <cell r="E5594" t="str">
            <v>Col. claro</v>
          </cell>
          <cell r="F5594">
            <v>40793</v>
          </cell>
          <cell r="G5594">
            <v>25000</v>
          </cell>
          <cell r="H5594">
            <v>1.34</v>
          </cell>
          <cell r="I5594">
            <v>43465</v>
          </cell>
        </row>
        <row r="5595">
          <cell r="A5595" t="str">
            <v>MarmolSinuAguamarinaFachada</v>
          </cell>
          <cell r="B5595">
            <v>105963</v>
          </cell>
          <cell r="C5595" t="str">
            <v>M2</v>
          </cell>
          <cell r="D5595">
            <v>146947</v>
          </cell>
          <cell r="E5595">
            <v>0</v>
          </cell>
          <cell r="F5595">
            <v>42656</v>
          </cell>
          <cell r="G5595">
            <v>127780</v>
          </cell>
          <cell r="H5595">
            <v>1.1499999999999999</v>
          </cell>
          <cell r="I5595">
            <v>43465</v>
          </cell>
        </row>
        <row r="5596">
          <cell r="A5596" t="str">
            <v>Marquilla de Identificación (RPS) Elect (4X2CM)</v>
          </cell>
          <cell r="B5596">
            <v>101343</v>
          </cell>
          <cell r="C5596" t="str">
            <v>UNI</v>
          </cell>
          <cell r="D5596">
            <v>2100</v>
          </cell>
          <cell r="E5596" t="str">
            <v>SC-120</v>
          </cell>
          <cell r="F5596">
            <v>43164</v>
          </cell>
          <cell r="G5596">
            <v>2000</v>
          </cell>
          <cell r="H5596">
            <v>1.05</v>
          </cell>
          <cell r="I5596">
            <v>43465</v>
          </cell>
        </row>
        <row r="5597">
          <cell r="A5597" t="str">
            <v>Marquilla de papel Dexon, Números**</v>
          </cell>
          <cell r="B5597">
            <v>103231</v>
          </cell>
          <cell r="C5597" t="str">
            <v>UNI</v>
          </cell>
          <cell r="D5597">
            <v>1766</v>
          </cell>
          <cell r="E5597" t="str">
            <v>SC-120</v>
          </cell>
          <cell r="F5597">
            <v>42930</v>
          </cell>
          <cell r="G5597">
            <v>1620</v>
          </cell>
          <cell r="H5597">
            <v>1.0900000000000001</v>
          </cell>
          <cell r="I5597">
            <v>43465</v>
          </cell>
        </row>
        <row r="5598">
          <cell r="A5598" t="str">
            <v>MARQUILLA EN ACRILICO No. 22</v>
          </cell>
          <cell r="B5598">
            <v>102519</v>
          </cell>
          <cell r="C5598" t="str">
            <v>UNI</v>
          </cell>
          <cell r="D5598">
            <v>12396</v>
          </cell>
          <cell r="E5598">
            <v>0</v>
          </cell>
          <cell r="F5598">
            <v>40226</v>
          </cell>
          <cell r="G5598">
            <v>9048</v>
          </cell>
          <cell r="H5598">
            <v>1.37</v>
          </cell>
          <cell r="I5598">
            <v>43465</v>
          </cell>
        </row>
        <row r="5599">
          <cell r="A5599" t="str">
            <v>MARQUILLA STIKER EN VINILO COLOR</v>
          </cell>
          <cell r="B5599">
            <v>104714</v>
          </cell>
          <cell r="C5599" t="str">
            <v>UNI</v>
          </cell>
          <cell r="D5599">
            <v>96</v>
          </cell>
          <cell r="E5599">
            <v>0</v>
          </cell>
          <cell r="F5599">
            <v>43166</v>
          </cell>
          <cell r="G5599">
            <v>91</v>
          </cell>
          <cell r="H5599">
            <v>1.05</v>
          </cell>
          <cell r="I5599">
            <v>43465</v>
          </cell>
        </row>
        <row r="5600">
          <cell r="A5600" t="str">
            <v>MARQUILLAS</v>
          </cell>
          <cell r="B5600">
            <v>104259</v>
          </cell>
          <cell r="C5600" t="str">
            <v>UNI</v>
          </cell>
          <cell r="D5600">
            <v>38860</v>
          </cell>
          <cell r="E5600">
            <v>0</v>
          </cell>
          <cell r="F5600">
            <v>40890</v>
          </cell>
          <cell r="G5600">
            <v>29000</v>
          </cell>
          <cell r="H5600">
            <v>1.34</v>
          </cell>
          <cell r="I5600">
            <v>43465</v>
          </cell>
        </row>
        <row r="5601">
          <cell r="A5601" t="str">
            <v>MARTILLO BOLA 2 Lbs. o 32 onz STANLEY O</v>
          </cell>
          <cell r="B5601">
            <v>509</v>
          </cell>
          <cell r="C5601" t="str">
            <v>UNI</v>
          </cell>
          <cell r="D5601">
            <v>28455</v>
          </cell>
          <cell r="E5601">
            <v>675205</v>
          </cell>
          <cell r="F5601">
            <v>43455</v>
          </cell>
          <cell r="G5601">
            <v>27100</v>
          </cell>
          <cell r="H5601">
            <v>1.05</v>
          </cell>
          <cell r="I5601">
            <v>43465</v>
          </cell>
        </row>
        <row r="5602">
          <cell r="A5602" t="str">
            <v>MARTILLO DE UÑA- 20 ONZAS MANGO EN</v>
          </cell>
          <cell r="B5602">
            <v>102985</v>
          </cell>
          <cell r="C5602" t="str">
            <v>UNI</v>
          </cell>
          <cell r="D5602">
            <v>21691</v>
          </cell>
          <cell r="E5602" t="str">
            <v>51-274</v>
          </cell>
          <cell r="F5602">
            <v>42872</v>
          </cell>
          <cell r="G5602">
            <v>19900</v>
          </cell>
          <cell r="H5602">
            <v>1.0900000000000001</v>
          </cell>
          <cell r="I5602">
            <v>43465</v>
          </cell>
        </row>
        <row r="5603">
          <cell r="A5603" t="str">
            <v>Martillo para Banca de Abdominales (Sum)</v>
          </cell>
          <cell r="B5603">
            <v>106457</v>
          </cell>
          <cell r="C5603" t="str">
            <v>UNI</v>
          </cell>
          <cell r="D5603">
            <v>194565</v>
          </cell>
          <cell r="E5603">
            <v>0</v>
          </cell>
          <cell r="F5603">
            <v>42941</v>
          </cell>
          <cell r="G5603">
            <v>178500</v>
          </cell>
          <cell r="H5603">
            <v>1.0900000000000001</v>
          </cell>
          <cell r="I5603">
            <v>43465</v>
          </cell>
        </row>
        <row r="5604">
          <cell r="A5604" t="str">
            <v>MARTILLO ROMPEDOR</v>
          </cell>
          <cell r="B5604">
            <v>3252</v>
          </cell>
          <cell r="C5604" t="str">
            <v>DD</v>
          </cell>
          <cell r="D5604">
            <v>54900</v>
          </cell>
          <cell r="E5604" t="str">
            <v>Percutor</v>
          </cell>
          <cell r="F5604">
            <v>42340</v>
          </cell>
          <cell r="G5604">
            <v>45000</v>
          </cell>
          <cell r="H5604">
            <v>1.22</v>
          </cell>
          <cell r="I5604">
            <v>43465</v>
          </cell>
        </row>
        <row r="5605">
          <cell r="A5605" t="str">
            <v>MARTILLO ROTATORIO SDS MAX COMBINADO</v>
          </cell>
          <cell r="B5605">
            <v>3251</v>
          </cell>
          <cell r="C5605" t="str">
            <v>DD</v>
          </cell>
          <cell r="D5605">
            <v>41507</v>
          </cell>
          <cell r="E5605" t="str">
            <v>Rotopercutor</v>
          </cell>
          <cell r="F5605">
            <v>42856</v>
          </cell>
          <cell r="G5605">
            <v>38080</v>
          </cell>
          <cell r="H5605">
            <v>1.0900000000000001</v>
          </cell>
          <cell r="I5605">
            <v>43465</v>
          </cell>
        </row>
        <row r="5606">
          <cell r="A5606" t="str">
            <v>MARTILLO UDA 23mm. ZUBIOLA</v>
          </cell>
          <cell r="B5606">
            <v>510</v>
          </cell>
          <cell r="C5606" t="str">
            <v>UNI</v>
          </cell>
          <cell r="D5606">
            <v>28019</v>
          </cell>
          <cell r="E5606">
            <v>0</v>
          </cell>
          <cell r="F5606">
            <v>40344</v>
          </cell>
          <cell r="G5606">
            <v>20452</v>
          </cell>
          <cell r="H5606">
            <v>1.37</v>
          </cell>
          <cell r="I5606">
            <v>43465</v>
          </cell>
        </row>
        <row r="5607">
          <cell r="A5607" t="str">
            <v>MASCARILLA DESCHABLE</v>
          </cell>
          <cell r="B5607">
            <v>2389</v>
          </cell>
          <cell r="C5607" t="str">
            <v>UNI</v>
          </cell>
          <cell r="D5607">
            <v>1589</v>
          </cell>
          <cell r="E5607" t="str">
            <v>Ref.100101</v>
          </cell>
          <cell r="F5607">
            <v>40331</v>
          </cell>
          <cell r="G5607">
            <v>1160</v>
          </cell>
          <cell r="H5607">
            <v>1.37</v>
          </cell>
          <cell r="I5607">
            <v>43465</v>
          </cell>
        </row>
        <row r="5608">
          <cell r="A5608" t="str">
            <v>MASCARILLA RESPIRADOR FILTRO DOBLE</v>
          </cell>
          <cell r="B5608">
            <v>106478</v>
          </cell>
          <cell r="C5608" t="str">
            <v>UNI</v>
          </cell>
          <cell r="D5608">
            <v>15645</v>
          </cell>
          <cell r="E5608">
            <v>0</v>
          </cell>
          <cell r="F5608">
            <v>43182</v>
          </cell>
          <cell r="G5608">
            <v>14900</v>
          </cell>
          <cell r="H5608">
            <v>1.05</v>
          </cell>
          <cell r="I5608">
            <v>43465</v>
          </cell>
        </row>
        <row r="5609">
          <cell r="A5609" t="str">
            <v>MASIL CARBURANTE 25 KILOS</v>
          </cell>
          <cell r="B5609">
            <v>2188</v>
          </cell>
          <cell r="C5609" t="str">
            <v>KG</v>
          </cell>
          <cell r="D5609">
            <v>17228</v>
          </cell>
          <cell r="E5609">
            <v>0</v>
          </cell>
          <cell r="F5609">
            <v>39891</v>
          </cell>
          <cell r="G5609">
            <v>12394</v>
          </cell>
          <cell r="H5609">
            <v>1.39</v>
          </cell>
          <cell r="I5609">
            <v>43465</v>
          </cell>
        </row>
        <row r="5610">
          <cell r="A5610" t="str">
            <v>MASIL NEGRO 4 KILOS</v>
          </cell>
          <cell r="B5610">
            <v>2189</v>
          </cell>
          <cell r="C5610" t="str">
            <v>KG</v>
          </cell>
          <cell r="D5610">
            <v>10842</v>
          </cell>
          <cell r="E5610">
            <v>0</v>
          </cell>
          <cell r="F5610">
            <v>40144</v>
          </cell>
          <cell r="G5610">
            <v>7800</v>
          </cell>
          <cell r="H5610">
            <v>1.39</v>
          </cell>
          <cell r="I5610">
            <v>43465</v>
          </cell>
        </row>
        <row r="5611">
          <cell r="A5611" t="str">
            <v>MASILLA BLANCA PHILAAC 5201</v>
          </cell>
          <cell r="B5611">
            <v>1055</v>
          </cell>
          <cell r="C5611" t="str">
            <v>GN</v>
          </cell>
          <cell r="D5611">
            <v>69680</v>
          </cell>
          <cell r="E5611">
            <v>5201</v>
          </cell>
          <cell r="F5611">
            <v>40799</v>
          </cell>
          <cell r="G5611">
            <v>52000</v>
          </cell>
          <cell r="H5611">
            <v>1.34</v>
          </cell>
          <cell r="I5611">
            <v>43465</v>
          </cell>
        </row>
        <row r="5612">
          <cell r="A5612" t="str">
            <v>Masilla de Poliuretano</v>
          </cell>
          <cell r="B5612">
            <v>103361</v>
          </cell>
          <cell r="C5612" t="str">
            <v>UNI</v>
          </cell>
          <cell r="D5612">
            <v>13275</v>
          </cell>
          <cell r="E5612">
            <v>0</v>
          </cell>
          <cell r="F5612">
            <v>40464</v>
          </cell>
          <cell r="G5612">
            <v>9690</v>
          </cell>
          <cell r="H5612">
            <v>1.37</v>
          </cell>
          <cell r="I5612">
            <v>43465</v>
          </cell>
        </row>
        <row r="5613">
          <cell r="A5613" t="str">
            <v>MASILLA ETERGLASS LLENADO Y ACAB.</v>
          </cell>
          <cell r="B5613">
            <v>102879</v>
          </cell>
          <cell r="C5613" t="str">
            <v>UNI</v>
          </cell>
          <cell r="D5613">
            <v>69930</v>
          </cell>
          <cell r="E5613">
            <v>0</v>
          </cell>
          <cell r="F5613">
            <v>41785</v>
          </cell>
          <cell r="G5613">
            <v>55500</v>
          </cell>
          <cell r="H5613">
            <v>1.26</v>
          </cell>
          <cell r="I5613">
            <v>43465</v>
          </cell>
        </row>
        <row r="5614">
          <cell r="A5614" t="str">
            <v>MASILLA ETERMASTIC CUÑETE X5</v>
          </cell>
          <cell r="B5614">
            <v>3459</v>
          </cell>
          <cell r="C5614" t="str">
            <v>UNI</v>
          </cell>
          <cell r="D5614">
            <v>35259</v>
          </cell>
          <cell r="E5614">
            <v>0</v>
          </cell>
          <cell r="F5614">
            <v>43217</v>
          </cell>
          <cell r="G5614">
            <v>33580</v>
          </cell>
          <cell r="H5614">
            <v>1.05</v>
          </cell>
          <cell r="I5614">
            <v>43465</v>
          </cell>
        </row>
        <row r="5615">
          <cell r="A5615" t="str">
            <v>MASILLA GRIS PINTUCO 119153</v>
          </cell>
          <cell r="B5615">
            <v>1056</v>
          </cell>
          <cell r="C5615" t="str">
            <v>GN</v>
          </cell>
          <cell r="D5615">
            <v>63784</v>
          </cell>
          <cell r="E5615">
            <v>119139</v>
          </cell>
          <cell r="F5615">
            <v>40793</v>
          </cell>
          <cell r="G5615">
            <v>47600</v>
          </cell>
          <cell r="H5615">
            <v>1.34</v>
          </cell>
          <cell r="I5615">
            <v>43465</v>
          </cell>
        </row>
        <row r="5616">
          <cell r="A5616" t="str">
            <v>MASILLA POROSIL (5,3KG) 1GLN</v>
          </cell>
          <cell r="B5616">
            <v>104005</v>
          </cell>
          <cell r="C5616" t="str">
            <v>GLN</v>
          </cell>
          <cell r="D5616">
            <v>76916</v>
          </cell>
          <cell r="E5616">
            <v>0</v>
          </cell>
          <cell r="F5616">
            <v>40637</v>
          </cell>
          <cell r="G5616">
            <v>57400</v>
          </cell>
          <cell r="H5616">
            <v>1.34</v>
          </cell>
          <cell r="I5616">
            <v>43465</v>
          </cell>
        </row>
        <row r="5617">
          <cell r="A5617" t="str">
            <v>Masilla recubrimiento color blanco Tito Pabón</v>
          </cell>
          <cell r="B5617">
            <v>102222</v>
          </cell>
          <cell r="C5617" t="str">
            <v>gln</v>
          </cell>
          <cell r="D5617">
            <v>12180</v>
          </cell>
          <cell r="E5617">
            <v>0</v>
          </cell>
          <cell r="F5617">
            <v>43439</v>
          </cell>
          <cell r="G5617">
            <v>11600</v>
          </cell>
          <cell r="H5617">
            <v>1.05</v>
          </cell>
          <cell r="I5617">
            <v>43465</v>
          </cell>
        </row>
        <row r="5618">
          <cell r="A5618" t="str">
            <v>MASILLA SUPERMASTIC DRYWALL(CUÑETE</v>
          </cell>
          <cell r="B5618">
            <v>103656</v>
          </cell>
          <cell r="C5618" t="str">
            <v>UNI</v>
          </cell>
          <cell r="D5618">
            <v>27609</v>
          </cell>
          <cell r="E5618">
            <v>0</v>
          </cell>
          <cell r="F5618">
            <v>41993</v>
          </cell>
          <cell r="G5618">
            <v>21912</v>
          </cell>
          <cell r="H5618">
            <v>1.26</v>
          </cell>
          <cell r="I5618">
            <v>43465</v>
          </cell>
        </row>
        <row r="5619">
          <cell r="A5619" t="str">
            <v>MASILLA SUPERMASTIC DRYWALL(CUÑETE 5</v>
          </cell>
          <cell r="B5619">
            <v>104956</v>
          </cell>
          <cell r="C5619" t="str">
            <v>UNI</v>
          </cell>
          <cell r="D5619">
            <v>35259</v>
          </cell>
          <cell r="E5619">
            <v>0</v>
          </cell>
          <cell r="F5619">
            <v>43213</v>
          </cell>
          <cell r="G5619">
            <v>33580</v>
          </cell>
          <cell r="H5619">
            <v>1.05</v>
          </cell>
          <cell r="I5619">
            <v>43465</v>
          </cell>
        </row>
        <row r="5620">
          <cell r="A5620" t="str">
            <v>MASILLA SUPERMASTICK- DRY WALL Y</v>
          </cell>
          <cell r="B5620">
            <v>103266</v>
          </cell>
          <cell r="C5620" t="str">
            <v>GLN</v>
          </cell>
          <cell r="D5620">
            <v>7052</v>
          </cell>
          <cell r="E5620">
            <v>0</v>
          </cell>
          <cell r="F5620">
            <v>43213</v>
          </cell>
          <cell r="G5620">
            <v>6716</v>
          </cell>
          <cell r="H5620">
            <v>1.05</v>
          </cell>
          <cell r="I5620">
            <v>43465</v>
          </cell>
        </row>
        <row r="5621">
          <cell r="A5621" t="str">
            <v>Masilla Supermastico 5 Gl</v>
          </cell>
          <cell r="B5621">
            <v>104152</v>
          </cell>
          <cell r="C5621" t="str">
            <v>UNI</v>
          </cell>
          <cell r="D5621">
            <v>35259</v>
          </cell>
          <cell r="E5621">
            <v>0</v>
          </cell>
          <cell r="F5621">
            <v>43278</v>
          </cell>
          <cell r="G5621">
            <v>33580</v>
          </cell>
          <cell r="H5621">
            <v>1.05</v>
          </cell>
          <cell r="I5621">
            <v>43465</v>
          </cell>
        </row>
        <row r="5622">
          <cell r="A5622" t="str">
            <v>MASILLA TEXPLACA</v>
          </cell>
          <cell r="B5622">
            <v>103065</v>
          </cell>
          <cell r="C5622" t="str">
            <v>KG</v>
          </cell>
          <cell r="D5622">
            <v>3386</v>
          </cell>
          <cell r="E5622">
            <v>0</v>
          </cell>
          <cell r="F5622">
            <v>40669</v>
          </cell>
          <cell r="G5622">
            <v>2527</v>
          </cell>
          <cell r="H5622">
            <v>1.34</v>
          </cell>
          <cell r="I5622">
            <v>43465</v>
          </cell>
        </row>
        <row r="5623">
          <cell r="A5623" t="str">
            <v>MASILLAEPOXICA PÁRA METAL (50 GR)</v>
          </cell>
          <cell r="B5623">
            <v>103326</v>
          </cell>
          <cell r="C5623" t="str">
            <v>UNI</v>
          </cell>
          <cell r="D5623">
            <v>3407</v>
          </cell>
          <cell r="E5623">
            <v>0</v>
          </cell>
          <cell r="F5623">
            <v>43363</v>
          </cell>
          <cell r="G5623">
            <v>3245</v>
          </cell>
          <cell r="H5623">
            <v>1.05</v>
          </cell>
          <cell r="I5623">
            <v>43465</v>
          </cell>
        </row>
        <row r="5624">
          <cell r="A5624" t="str">
            <v>MASTERSEAL C 20Kg **</v>
          </cell>
          <cell r="B5624">
            <v>102627</v>
          </cell>
          <cell r="C5624" t="str">
            <v>KG</v>
          </cell>
          <cell r="D5624">
            <v>17004</v>
          </cell>
          <cell r="E5624">
            <v>0</v>
          </cell>
          <cell r="F5624">
            <v>40255</v>
          </cell>
          <cell r="G5624">
            <v>12412</v>
          </cell>
          <cell r="H5624">
            <v>1.37</v>
          </cell>
          <cell r="I5624">
            <v>43465</v>
          </cell>
        </row>
        <row r="5625">
          <cell r="A5625" t="str">
            <v>MASTICO LIQUIDO(1 GALON) PAVCO</v>
          </cell>
          <cell r="B5625">
            <v>2128</v>
          </cell>
          <cell r="C5625" t="str">
            <v>UNI</v>
          </cell>
          <cell r="D5625">
            <v>33772</v>
          </cell>
          <cell r="E5625">
            <v>0</v>
          </cell>
          <cell r="F5625">
            <v>40350</v>
          </cell>
          <cell r="G5625">
            <v>24651</v>
          </cell>
          <cell r="H5625">
            <v>1.37</v>
          </cell>
          <cell r="I5625">
            <v>43465</v>
          </cell>
        </row>
        <row r="5626">
          <cell r="A5626" t="str">
            <v>MASTICO POLVO (1 SACO) PAVCO</v>
          </cell>
          <cell r="B5626">
            <v>2129</v>
          </cell>
          <cell r="C5626" t="str">
            <v>UNI</v>
          </cell>
          <cell r="D5626">
            <v>21227</v>
          </cell>
          <cell r="E5626" t="str">
            <v>15 kilos</v>
          </cell>
          <cell r="F5626">
            <v>40350</v>
          </cell>
          <cell r="G5626">
            <v>15494</v>
          </cell>
          <cell r="H5626">
            <v>1.37</v>
          </cell>
          <cell r="I5626">
            <v>43465</v>
          </cell>
        </row>
        <row r="5627">
          <cell r="A5627" t="str">
            <v>MASTIK PARA RESANAR TABLETA DE MARMOL</v>
          </cell>
          <cell r="B5627">
            <v>105964</v>
          </cell>
          <cell r="C5627" t="str">
            <v>KG</v>
          </cell>
          <cell r="D5627">
            <v>40020</v>
          </cell>
          <cell r="E5627">
            <v>0</v>
          </cell>
          <cell r="F5627">
            <v>42656</v>
          </cell>
          <cell r="G5627">
            <v>34800</v>
          </cell>
          <cell r="H5627">
            <v>1.1499999999999999</v>
          </cell>
          <cell r="I5627">
            <v>43465</v>
          </cell>
        </row>
        <row r="5628">
          <cell r="A5628" t="str">
            <v>MATRICULA GAS NATURAL E INSTALACION DE</v>
          </cell>
          <cell r="B5628">
            <v>3888</v>
          </cell>
          <cell r="C5628" t="str">
            <v>UNI</v>
          </cell>
          <cell r="D5628">
            <v>625858</v>
          </cell>
          <cell r="E5628">
            <v>0</v>
          </cell>
          <cell r="F5628">
            <v>40506</v>
          </cell>
          <cell r="G5628">
            <v>456831</v>
          </cell>
          <cell r="H5628">
            <v>1.37</v>
          </cell>
          <cell r="I5628">
            <v>43465</v>
          </cell>
        </row>
        <row r="5629">
          <cell r="A5629" t="str">
            <v>MdeO ACCESORIOS GRES 4"(No usar)</v>
          </cell>
          <cell r="B5629">
            <v>102100</v>
          </cell>
          <cell r="C5629" t="str">
            <v>UNI</v>
          </cell>
          <cell r="D5629">
            <v>11662</v>
          </cell>
          <cell r="E5629">
            <v>0</v>
          </cell>
          <cell r="F5629">
            <v>39870</v>
          </cell>
          <cell r="G5629">
            <v>8390</v>
          </cell>
          <cell r="H5629">
            <v>1.39</v>
          </cell>
          <cell r="I5629">
            <v>43465</v>
          </cell>
        </row>
        <row r="5630">
          <cell r="A5630" t="str">
            <v>MdeO ACCESORIOS GRES 4"(No usar)</v>
          </cell>
          <cell r="B5630">
            <v>102100</v>
          </cell>
          <cell r="C5630" t="str">
            <v>UNI</v>
          </cell>
          <cell r="D5630">
            <v>12002</v>
          </cell>
          <cell r="E5630">
            <v>0</v>
          </cell>
          <cell r="F5630">
            <v>40933</v>
          </cell>
          <cell r="G5630">
            <v>9232</v>
          </cell>
          <cell r="H5630">
            <v>1.3</v>
          </cell>
          <cell r="I5630">
            <v>43465</v>
          </cell>
        </row>
        <row r="5631">
          <cell r="A5631" t="str">
            <v>MdeO ACCESORIOS GRES 6"-10" (No usar)</v>
          </cell>
          <cell r="B5631">
            <v>102101</v>
          </cell>
          <cell r="C5631" t="str">
            <v>UNI</v>
          </cell>
          <cell r="D5631">
            <v>14357</v>
          </cell>
          <cell r="E5631">
            <v>0</v>
          </cell>
          <cell r="F5631">
            <v>39870</v>
          </cell>
          <cell r="G5631">
            <v>10329</v>
          </cell>
          <cell r="H5631">
            <v>1.39</v>
          </cell>
          <cell r="I5631">
            <v>43465</v>
          </cell>
        </row>
        <row r="5632">
          <cell r="A5632" t="str">
            <v>MdeO ACCESORIOS GRES 6"-10" (No usar)</v>
          </cell>
          <cell r="B5632">
            <v>102101</v>
          </cell>
          <cell r="C5632" t="str">
            <v>UNI</v>
          </cell>
          <cell r="D5632">
            <v>14775</v>
          </cell>
          <cell r="E5632">
            <v>0</v>
          </cell>
          <cell r="F5632">
            <v>40933</v>
          </cell>
          <cell r="G5632">
            <v>11365</v>
          </cell>
          <cell r="H5632">
            <v>1.3</v>
          </cell>
          <cell r="I5632">
            <v>43465</v>
          </cell>
        </row>
        <row r="5633">
          <cell r="A5633" t="str">
            <v>MdeO ACOMETIDA (No usar)</v>
          </cell>
          <cell r="B5633">
            <v>102221</v>
          </cell>
          <cell r="C5633" t="str">
            <v>UNI</v>
          </cell>
          <cell r="D5633">
            <v>52441</v>
          </cell>
          <cell r="E5633">
            <v>0</v>
          </cell>
          <cell r="F5633">
            <v>39870</v>
          </cell>
          <cell r="G5633">
            <v>37727</v>
          </cell>
          <cell r="H5633">
            <v>1.39</v>
          </cell>
          <cell r="I5633">
            <v>43465</v>
          </cell>
        </row>
        <row r="5634">
          <cell r="A5634" t="str">
            <v>MdeO ACOMETIDA (No usar)</v>
          </cell>
          <cell r="B5634">
            <v>102221</v>
          </cell>
          <cell r="C5634" t="str">
            <v>UNI</v>
          </cell>
          <cell r="D5634">
            <v>52576</v>
          </cell>
          <cell r="E5634">
            <v>0</v>
          </cell>
          <cell r="F5634">
            <v>40751</v>
          </cell>
          <cell r="G5634">
            <v>39236</v>
          </cell>
          <cell r="H5634">
            <v>1.34</v>
          </cell>
          <cell r="I5634">
            <v>43465</v>
          </cell>
        </row>
        <row r="5635">
          <cell r="A5635" t="str">
            <v>MdeO ACOMETIDA AEREA (No usar)</v>
          </cell>
          <cell r="B5635">
            <v>102448</v>
          </cell>
          <cell r="C5635" t="str">
            <v>UNI</v>
          </cell>
          <cell r="D5635">
            <v>55459</v>
          </cell>
          <cell r="E5635">
            <v>0</v>
          </cell>
          <cell r="F5635">
            <v>39482</v>
          </cell>
          <cell r="G5635">
            <v>37727</v>
          </cell>
          <cell r="H5635">
            <v>1.47</v>
          </cell>
          <cell r="I5635">
            <v>43465</v>
          </cell>
        </row>
        <row r="5636">
          <cell r="A5636" t="str">
            <v>MdeO ACOMETIDA AEREA (No usar)</v>
          </cell>
          <cell r="B5636">
            <v>102448</v>
          </cell>
          <cell r="C5636" t="str">
            <v>UNI</v>
          </cell>
          <cell r="D5636">
            <v>52576</v>
          </cell>
          <cell r="E5636">
            <v>0</v>
          </cell>
          <cell r="F5636">
            <v>40751</v>
          </cell>
          <cell r="G5636">
            <v>39236</v>
          </cell>
          <cell r="H5636">
            <v>1.34</v>
          </cell>
          <cell r="I5636">
            <v>43465</v>
          </cell>
        </row>
        <row r="5637">
          <cell r="A5637" t="str">
            <v>MdeO ACOMETIDA GAS UNIFAMILIAR(No usar)</v>
          </cell>
          <cell r="B5637">
            <v>3829</v>
          </cell>
          <cell r="C5637" t="str">
            <v>UNI</v>
          </cell>
          <cell r="D5637">
            <v>111173</v>
          </cell>
          <cell r="E5637">
            <v>0</v>
          </cell>
          <cell r="F5637">
            <v>40786</v>
          </cell>
          <cell r="G5637">
            <v>82965</v>
          </cell>
          <cell r="H5637">
            <v>1.34</v>
          </cell>
          <cell r="I5637">
            <v>43465</v>
          </cell>
        </row>
        <row r="5638">
          <cell r="A5638" t="str">
            <v>MdeO ACOMETIDA GENERAL incl.ducto(No</v>
          </cell>
          <cell r="B5638">
            <v>101823</v>
          </cell>
          <cell r="C5638" t="str">
            <v>ML</v>
          </cell>
          <cell r="D5638">
            <v>21531</v>
          </cell>
          <cell r="E5638">
            <v>0</v>
          </cell>
          <cell r="F5638">
            <v>40742</v>
          </cell>
          <cell r="G5638">
            <v>16068</v>
          </cell>
          <cell r="H5638">
            <v>1.34</v>
          </cell>
          <cell r="I5638">
            <v>43465</v>
          </cell>
        </row>
        <row r="5639">
          <cell r="A5639" t="str">
            <v>MdeO ACOMETIDA HIDR.GENERAL 5M (NO</v>
          </cell>
          <cell r="B5639">
            <v>101822</v>
          </cell>
          <cell r="C5639" t="str">
            <v>UNI</v>
          </cell>
          <cell r="D5639">
            <v>123487</v>
          </cell>
          <cell r="E5639">
            <v>0</v>
          </cell>
          <cell r="F5639">
            <v>42143</v>
          </cell>
          <cell r="G5639">
            <v>101219</v>
          </cell>
          <cell r="H5639">
            <v>1.22</v>
          </cell>
          <cell r="I5639">
            <v>43465</v>
          </cell>
        </row>
        <row r="5640">
          <cell r="A5640" t="str">
            <v>MdeO ACRILICO (NO USAR)</v>
          </cell>
          <cell r="B5640">
            <v>102449</v>
          </cell>
          <cell r="C5640" t="str">
            <v>M2</v>
          </cell>
          <cell r="D5640">
            <v>3146</v>
          </cell>
          <cell r="E5640">
            <v>0</v>
          </cell>
          <cell r="F5640">
            <v>40742</v>
          </cell>
          <cell r="G5640">
            <v>2348</v>
          </cell>
          <cell r="H5640">
            <v>1.34</v>
          </cell>
          <cell r="I5640">
            <v>43465</v>
          </cell>
        </row>
        <row r="5641">
          <cell r="A5641" t="str">
            <v>MdeO ADOQUIN EN CONCRETO (NO USAR)</v>
          </cell>
          <cell r="B5641">
            <v>101824</v>
          </cell>
          <cell r="C5641" t="str">
            <v>M2</v>
          </cell>
          <cell r="D5641">
            <v>22032</v>
          </cell>
          <cell r="E5641">
            <v>0</v>
          </cell>
          <cell r="F5641">
            <v>41743</v>
          </cell>
          <cell r="G5641">
            <v>17486</v>
          </cell>
          <cell r="H5641">
            <v>1.26</v>
          </cell>
          <cell r="I5641">
            <v>43465</v>
          </cell>
        </row>
        <row r="5642">
          <cell r="A5642" t="str">
            <v>MdeO ADOQUIN GRES (NO USAR)</v>
          </cell>
          <cell r="B5642">
            <v>102450</v>
          </cell>
          <cell r="C5642" t="str">
            <v>M2</v>
          </cell>
          <cell r="D5642">
            <v>21893</v>
          </cell>
          <cell r="E5642">
            <v>0</v>
          </cell>
          <cell r="F5642">
            <v>40786</v>
          </cell>
          <cell r="G5642">
            <v>16338</v>
          </cell>
          <cell r="H5642">
            <v>1.34</v>
          </cell>
          <cell r="I5642">
            <v>43465</v>
          </cell>
        </row>
        <row r="5643">
          <cell r="A5643" t="str">
            <v>MdeO ADOQUIN GRES PEATONAL (NO USAR)</v>
          </cell>
          <cell r="B5643">
            <v>101830</v>
          </cell>
          <cell r="C5643" t="str">
            <v>M2</v>
          </cell>
          <cell r="D5643">
            <v>23134</v>
          </cell>
          <cell r="E5643">
            <v>0</v>
          </cell>
          <cell r="F5643">
            <v>41800</v>
          </cell>
          <cell r="G5643">
            <v>18360</v>
          </cell>
          <cell r="H5643">
            <v>1.26</v>
          </cell>
          <cell r="I5643">
            <v>43465</v>
          </cell>
        </row>
        <row r="5644">
          <cell r="A5644" t="str">
            <v>MdeO ADOQUIN GRES VEHICULAR (NO USAR)</v>
          </cell>
          <cell r="B5644">
            <v>102432</v>
          </cell>
          <cell r="C5644" t="str">
            <v>M2</v>
          </cell>
          <cell r="D5644">
            <v>21893</v>
          </cell>
          <cell r="E5644">
            <v>0</v>
          </cell>
          <cell r="F5644">
            <v>40786</v>
          </cell>
          <cell r="G5644">
            <v>16338</v>
          </cell>
          <cell r="H5644">
            <v>1.34</v>
          </cell>
          <cell r="I5644">
            <v>43465</v>
          </cell>
        </row>
        <row r="5645">
          <cell r="A5645" t="str">
            <v>MdeO AFINADO CUBIERTAS PLANAS e=0.03m</v>
          </cell>
          <cell r="B5645">
            <v>101831</v>
          </cell>
          <cell r="C5645" t="str">
            <v>M2</v>
          </cell>
          <cell r="D5645">
            <v>14595</v>
          </cell>
          <cell r="E5645">
            <v>0</v>
          </cell>
          <cell r="F5645">
            <v>40786</v>
          </cell>
          <cell r="G5645">
            <v>10892</v>
          </cell>
          <cell r="H5645">
            <v>1.34</v>
          </cell>
          <cell r="I5645">
            <v>43465</v>
          </cell>
        </row>
        <row r="5646">
          <cell r="A5646" t="str">
            <v>MdeO AFINADO DE PISO 1:4 H=4CM (NO USAR)</v>
          </cell>
          <cell r="B5646">
            <v>101866</v>
          </cell>
          <cell r="C5646" t="str">
            <v>M2</v>
          </cell>
          <cell r="D5646">
            <v>8366</v>
          </cell>
          <cell r="E5646">
            <v>0</v>
          </cell>
          <cell r="F5646">
            <v>40786</v>
          </cell>
          <cell r="G5646">
            <v>6243</v>
          </cell>
          <cell r="H5646">
            <v>1.34</v>
          </cell>
          <cell r="I5646">
            <v>43465</v>
          </cell>
        </row>
        <row r="5647">
          <cell r="A5647" t="str">
            <v>MdeO AFINADO ENDURECIDO h=6 (NO USAR)</v>
          </cell>
          <cell r="B5647">
            <v>101832</v>
          </cell>
          <cell r="C5647" t="str">
            <v>M2</v>
          </cell>
          <cell r="D5647">
            <v>12828</v>
          </cell>
          <cell r="E5647">
            <v>0</v>
          </cell>
          <cell r="F5647">
            <v>41547</v>
          </cell>
          <cell r="G5647">
            <v>10101</v>
          </cell>
          <cell r="H5647">
            <v>1.27</v>
          </cell>
          <cell r="I5647">
            <v>43465</v>
          </cell>
        </row>
        <row r="5648">
          <cell r="A5648" t="str">
            <v>MdeO AFINADO Imperm. PISOS 1:3H=6CM (NO</v>
          </cell>
          <cell r="B5648">
            <v>102452</v>
          </cell>
          <cell r="C5648" t="str">
            <v>M2</v>
          </cell>
          <cell r="D5648">
            <v>8170</v>
          </cell>
          <cell r="E5648">
            <v>0</v>
          </cell>
          <cell r="F5648">
            <v>39870</v>
          </cell>
          <cell r="G5648">
            <v>5878</v>
          </cell>
          <cell r="H5648">
            <v>1.39</v>
          </cell>
          <cell r="I5648">
            <v>43465</v>
          </cell>
        </row>
        <row r="5649">
          <cell r="A5649" t="str">
            <v>MdeO AFINADO Imperm. PISOS 1:3H=6CM (NO</v>
          </cell>
          <cell r="B5649">
            <v>102452</v>
          </cell>
          <cell r="C5649" t="str">
            <v>M2</v>
          </cell>
          <cell r="D5649">
            <v>8366</v>
          </cell>
          <cell r="E5649">
            <v>0</v>
          </cell>
          <cell r="F5649">
            <v>40786</v>
          </cell>
          <cell r="G5649">
            <v>6243</v>
          </cell>
          <cell r="H5649">
            <v>1.34</v>
          </cell>
          <cell r="I5649">
            <v>43465</v>
          </cell>
        </row>
        <row r="5650">
          <cell r="A5650" t="str">
            <v>MdeO AFINADO Imperm. PISOS h=6 (NO</v>
          </cell>
          <cell r="B5650">
            <v>101833</v>
          </cell>
          <cell r="C5650" t="str">
            <v>M2</v>
          </cell>
          <cell r="D5650">
            <v>10728</v>
          </cell>
          <cell r="E5650">
            <v>0</v>
          </cell>
          <cell r="F5650">
            <v>40786</v>
          </cell>
          <cell r="G5650">
            <v>8006</v>
          </cell>
          <cell r="H5650">
            <v>1.34</v>
          </cell>
          <cell r="I5650">
            <v>43465</v>
          </cell>
        </row>
        <row r="5651">
          <cell r="A5651" t="str">
            <v>MdeO AFINADO PISOS H=4CM (NO USAR)</v>
          </cell>
          <cell r="B5651">
            <v>101834</v>
          </cell>
          <cell r="C5651" t="str">
            <v>M2</v>
          </cell>
          <cell r="D5651">
            <v>8340</v>
          </cell>
          <cell r="E5651">
            <v>0</v>
          </cell>
          <cell r="F5651">
            <v>41856</v>
          </cell>
          <cell r="G5651">
            <v>6619</v>
          </cell>
          <cell r="H5651">
            <v>1.26</v>
          </cell>
          <cell r="I5651">
            <v>43465</v>
          </cell>
        </row>
        <row r="5652">
          <cell r="A5652" t="str">
            <v>MdeO AFINADO TERRAZAS e=0.03M (NO</v>
          </cell>
          <cell r="B5652">
            <v>101865</v>
          </cell>
          <cell r="C5652" t="str">
            <v>M2</v>
          </cell>
          <cell r="D5652">
            <v>14071</v>
          </cell>
          <cell r="E5652">
            <v>0</v>
          </cell>
          <cell r="F5652">
            <v>40135</v>
          </cell>
          <cell r="G5652">
            <v>10123</v>
          </cell>
          <cell r="H5652">
            <v>1.39</v>
          </cell>
          <cell r="I5652">
            <v>43465</v>
          </cell>
        </row>
        <row r="5653">
          <cell r="A5653" t="str">
            <v>MdeO Ahoyado de Arbol +Retiro sobrantes</v>
          </cell>
          <cell r="B5653">
            <v>100780</v>
          </cell>
          <cell r="C5653" t="str">
            <v>UNI</v>
          </cell>
          <cell r="D5653">
            <v>43797</v>
          </cell>
          <cell r="E5653">
            <v>0</v>
          </cell>
          <cell r="F5653">
            <v>43172</v>
          </cell>
          <cell r="G5653">
            <v>41711</v>
          </cell>
          <cell r="H5653">
            <v>1.05</v>
          </cell>
          <cell r="I5653">
            <v>43465</v>
          </cell>
        </row>
        <row r="5654">
          <cell r="A5654" t="str">
            <v>MdeO AILSLADOR DE PIN (NO USAR)</v>
          </cell>
          <cell r="B5654">
            <v>101864</v>
          </cell>
          <cell r="C5654" t="str">
            <v>UNI</v>
          </cell>
          <cell r="D5654">
            <v>8882</v>
          </cell>
          <cell r="E5654">
            <v>0</v>
          </cell>
          <cell r="F5654">
            <v>40135</v>
          </cell>
          <cell r="G5654">
            <v>6390</v>
          </cell>
          <cell r="H5654">
            <v>1.39</v>
          </cell>
          <cell r="I5654">
            <v>43465</v>
          </cell>
        </row>
        <row r="5655">
          <cell r="A5655" t="str">
            <v>MdeO AISLADOR PIN (NO USAR)</v>
          </cell>
          <cell r="B5655">
            <v>101863</v>
          </cell>
          <cell r="C5655" t="str">
            <v>UNI</v>
          </cell>
          <cell r="D5655">
            <v>8882</v>
          </cell>
          <cell r="E5655">
            <v>0</v>
          </cell>
          <cell r="F5655">
            <v>40135</v>
          </cell>
          <cell r="G5655">
            <v>6390</v>
          </cell>
          <cell r="H5655">
            <v>1.39</v>
          </cell>
          <cell r="I5655">
            <v>43465</v>
          </cell>
        </row>
        <row r="5656">
          <cell r="A5656" t="str">
            <v>MdeO AISLADOR PIN (NO USAR)</v>
          </cell>
          <cell r="B5656">
            <v>102182</v>
          </cell>
          <cell r="C5656" t="str">
            <v>UNI</v>
          </cell>
          <cell r="D5656">
            <v>8882</v>
          </cell>
          <cell r="E5656">
            <v>0</v>
          </cell>
          <cell r="F5656">
            <v>40135</v>
          </cell>
          <cell r="G5656">
            <v>6390</v>
          </cell>
          <cell r="H5656">
            <v>1.39</v>
          </cell>
          <cell r="I5656">
            <v>43465</v>
          </cell>
        </row>
        <row r="5657">
          <cell r="A5657" t="str">
            <v>MdeO AISLADOR PIN (NO USAR)</v>
          </cell>
          <cell r="B5657">
            <v>102459</v>
          </cell>
          <cell r="C5657" t="str">
            <v>UNI</v>
          </cell>
          <cell r="D5657">
            <v>8882</v>
          </cell>
          <cell r="E5657">
            <v>0</v>
          </cell>
          <cell r="F5657">
            <v>39870</v>
          </cell>
          <cell r="G5657">
            <v>6390</v>
          </cell>
          <cell r="H5657">
            <v>1.39</v>
          </cell>
          <cell r="I5657">
            <v>43465</v>
          </cell>
        </row>
        <row r="5658">
          <cell r="A5658" t="str">
            <v>MdeO AISLADOR PIN (NO USAR)</v>
          </cell>
          <cell r="B5658">
            <v>102459</v>
          </cell>
          <cell r="C5658" t="str">
            <v>UNI</v>
          </cell>
          <cell r="D5658">
            <v>8882</v>
          </cell>
          <cell r="E5658">
            <v>0</v>
          </cell>
          <cell r="F5658">
            <v>39870</v>
          </cell>
          <cell r="G5658">
            <v>6390</v>
          </cell>
          <cell r="H5658">
            <v>1.39</v>
          </cell>
          <cell r="I5658">
            <v>43465</v>
          </cell>
        </row>
        <row r="5659">
          <cell r="A5659" t="str">
            <v>MdeO AISLAPOR (NO USAR)</v>
          </cell>
          <cell r="B5659">
            <v>101837</v>
          </cell>
          <cell r="C5659" t="str">
            <v>M2</v>
          </cell>
          <cell r="D5659">
            <v>16009</v>
          </cell>
          <cell r="E5659">
            <v>0</v>
          </cell>
          <cell r="F5659">
            <v>40135</v>
          </cell>
          <cell r="G5659">
            <v>11517</v>
          </cell>
          <cell r="H5659">
            <v>1.39</v>
          </cell>
          <cell r="I5659">
            <v>43465</v>
          </cell>
        </row>
        <row r="5660">
          <cell r="A5660" t="str">
            <v>MdeO ALFAGIAS CONCRETO B=15 (NO USAR)</v>
          </cell>
          <cell r="B5660">
            <v>102325</v>
          </cell>
          <cell r="C5660" t="str">
            <v>ML</v>
          </cell>
          <cell r="D5660">
            <v>15686</v>
          </cell>
          <cell r="E5660">
            <v>0</v>
          </cell>
          <cell r="F5660">
            <v>40124</v>
          </cell>
          <cell r="G5660">
            <v>11285</v>
          </cell>
          <cell r="H5660">
            <v>1.39</v>
          </cell>
          <cell r="I5660">
            <v>43465</v>
          </cell>
        </row>
        <row r="5661">
          <cell r="A5661" t="str">
            <v>MdeO ALFAGIAS LADRILLO (NO USAR)</v>
          </cell>
          <cell r="B5661">
            <v>1306</v>
          </cell>
          <cell r="C5661" t="str">
            <v>ML</v>
          </cell>
          <cell r="D5661">
            <v>10540</v>
          </cell>
          <cell r="E5661">
            <v>0</v>
          </cell>
          <cell r="F5661">
            <v>41743</v>
          </cell>
          <cell r="G5661">
            <v>8365</v>
          </cell>
          <cell r="H5661">
            <v>1.26</v>
          </cell>
          <cell r="I5661">
            <v>43465</v>
          </cell>
        </row>
        <row r="5662">
          <cell r="A5662" t="str">
            <v>MdeO ALISTADO Imp. TEJA DE BAR (NO</v>
          </cell>
          <cell r="B5662">
            <v>101867</v>
          </cell>
          <cell r="C5662" t="str">
            <v>M2</v>
          </cell>
          <cell r="D5662">
            <v>20704</v>
          </cell>
          <cell r="E5662">
            <v>0</v>
          </cell>
          <cell r="F5662">
            <v>40165</v>
          </cell>
          <cell r="G5662">
            <v>14895</v>
          </cell>
          <cell r="H5662">
            <v>1.39</v>
          </cell>
          <cell r="I5662">
            <v>43465</v>
          </cell>
        </row>
        <row r="5663">
          <cell r="A5663" t="str">
            <v>MdeO ALISTADO P/ TEJA DE BARRO (NO</v>
          </cell>
          <cell r="B5663">
            <v>101862</v>
          </cell>
          <cell r="C5663" t="str">
            <v>M2</v>
          </cell>
          <cell r="D5663">
            <v>37387</v>
          </cell>
          <cell r="E5663">
            <v>0</v>
          </cell>
          <cell r="F5663">
            <v>40154</v>
          </cell>
          <cell r="G5663">
            <v>26897</v>
          </cell>
          <cell r="H5663">
            <v>1.39</v>
          </cell>
          <cell r="I5663">
            <v>43465</v>
          </cell>
        </row>
        <row r="5664">
          <cell r="A5664" t="str">
            <v>MdeO ALISTADO Y TABLERO Aglr. (NO USAR)</v>
          </cell>
          <cell r="B5664">
            <v>101861</v>
          </cell>
          <cell r="C5664" t="str">
            <v>M2</v>
          </cell>
          <cell r="D5664">
            <v>7771</v>
          </cell>
          <cell r="E5664">
            <v>0</v>
          </cell>
          <cell r="F5664">
            <v>39870</v>
          </cell>
          <cell r="G5664">
            <v>5591</v>
          </cell>
          <cell r="H5664">
            <v>1.39</v>
          </cell>
          <cell r="I5664">
            <v>43465</v>
          </cell>
        </row>
        <row r="5665">
          <cell r="A5665" t="str">
            <v>MdeO ANDEN (e=10cm) (NO USAR)</v>
          </cell>
          <cell r="B5665">
            <v>101838</v>
          </cell>
          <cell r="C5665" t="str">
            <v>M2</v>
          </cell>
          <cell r="D5665">
            <v>13176</v>
          </cell>
          <cell r="E5665">
            <v>0</v>
          </cell>
          <cell r="F5665">
            <v>42160</v>
          </cell>
          <cell r="G5665">
            <v>10800</v>
          </cell>
          <cell r="H5665">
            <v>1.22</v>
          </cell>
          <cell r="I5665">
            <v>43465</v>
          </cell>
        </row>
        <row r="5666">
          <cell r="A5666" t="str">
            <v>MdeO ANTICORR/LAM.LINEAL+Subc.Pintura</v>
          </cell>
          <cell r="B5666">
            <v>101849</v>
          </cell>
          <cell r="C5666" t="str">
            <v>ML</v>
          </cell>
          <cell r="D5666">
            <v>7388</v>
          </cell>
          <cell r="E5666">
            <v>0</v>
          </cell>
          <cell r="F5666">
            <v>40124</v>
          </cell>
          <cell r="G5666">
            <v>5315</v>
          </cell>
          <cell r="H5666">
            <v>1.39</v>
          </cell>
          <cell r="I5666">
            <v>43465</v>
          </cell>
        </row>
        <row r="5667">
          <cell r="A5667" t="str">
            <v>MdeO ANTICORR/LAM.LLEN+Subc.Pintura (NO</v>
          </cell>
          <cell r="B5667">
            <v>101850</v>
          </cell>
          <cell r="C5667" t="str">
            <v>M2</v>
          </cell>
          <cell r="D5667">
            <v>12873</v>
          </cell>
          <cell r="E5667">
            <v>0</v>
          </cell>
          <cell r="F5667">
            <v>40124</v>
          </cell>
          <cell r="G5667">
            <v>9261</v>
          </cell>
          <cell r="H5667">
            <v>1.39</v>
          </cell>
          <cell r="I5667">
            <v>43465</v>
          </cell>
        </row>
        <row r="5668">
          <cell r="A5668" t="str">
            <v>MdeO ANTICORROSIVO/LAMINA LINE (NO</v>
          </cell>
          <cell r="B5668">
            <v>102460</v>
          </cell>
          <cell r="C5668" t="str">
            <v>ML</v>
          </cell>
          <cell r="D5668">
            <v>6811</v>
          </cell>
          <cell r="E5668">
            <v>0</v>
          </cell>
          <cell r="F5668">
            <v>39870</v>
          </cell>
          <cell r="G5668">
            <v>4900</v>
          </cell>
          <cell r="H5668">
            <v>1.39</v>
          </cell>
          <cell r="I5668">
            <v>43465</v>
          </cell>
        </row>
        <row r="5669">
          <cell r="A5669" t="str">
            <v>MdeO ANTICORROSIVO/LAMINA LINE (NO</v>
          </cell>
          <cell r="B5669">
            <v>102460</v>
          </cell>
          <cell r="C5669" t="str">
            <v>ML</v>
          </cell>
          <cell r="D5669">
            <v>6811</v>
          </cell>
          <cell r="E5669">
            <v>0</v>
          </cell>
          <cell r="F5669">
            <v>39870</v>
          </cell>
          <cell r="G5669">
            <v>4900</v>
          </cell>
          <cell r="H5669">
            <v>1.39</v>
          </cell>
          <cell r="I5669">
            <v>43465</v>
          </cell>
        </row>
        <row r="5670">
          <cell r="A5670" t="str">
            <v>MdeO ANTICORROSIVO/LAMINA LLEN (NO</v>
          </cell>
          <cell r="B5670">
            <v>102461</v>
          </cell>
          <cell r="C5670" t="str">
            <v>M2</v>
          </cell>
          <cell r="D5670">
            <v>11985</v>
          </cell>
          <cell r="E5670">
            <v>0</v>
          </cell>
          <cell r="F5670">
            <v>39870</v>
          </cell>
          <cell r="G5670">
            <v>8622</v>
          </cell>
          <cell r="H5670">
            <v>1.39</v>
          </cell>
          <cell r="I5670">
            <v>43465</v>
          </cell>
        </row>
        <row r="5671">
          <cell r="A5671" t="str">
            <v>MdeO ANTICORROSIVO/LAMINA LLEN (NO</v>
          </cell>
          <cell r="B5671">
            <v>102461</v>
          </cell>
          <cell r="C5671" t="str">
            <v>M2</v>
          </cell>
          <cell r="D5671">
            <v>11985</v>
          </cell>
          <cell r="E5671">
            <v>0</v>
          </cell>
          <cell r="F5671">
            <v>39870</v>
          </cell>
          <cell r="G5671">
            <v>8622</v>
          </cell>
          <cell r="H5671">
            <v>1.39</v>
          </cell>
          <cell r="I5671">
            <v>43465</v>
          </cell>
        </row>
        <row r="5672">
          <cell r="A5672" t="str">
            <v>MdeO APLICACION ADHESIVO EPOX.</v>
          </cell>
          <cell r="B5672">
            <v>101295</v>
          </cell>
          <cell r="C5672" t="str">
            <v>M2</v>
          </cell>
          <cell r="D5672">
            <v>979</v>
          </cell>
          <cell r="E5672">
            <v>0</v>
          </cell>
          <cell r="F5672">
            <v>40135</v>
          </cell>
          <cell r="G5672">
            <v>704</v>
          </cell>
          <cell r="H5672">
            <v>1.39</v>
          </cell>
          <cell r="I5672">
            <v>43465</v>
          </cell>
        </row>
        <row r="5673">
          <cell r="A5673" t="str">
            <v>MdeO BAJANTES Y REVENTILACION (NO</v>
          </cell>
          <cell r="B5673">
            <v>101851</v>
          </cell>
          <cell r="C5673" t="str">
            <v>ML</v>
          </cell>
          <cell r="D5673">
            <v>4990</v>
          </cell>
          <cell r="E5673">
            <v>0</v>
          </cell>
          <cell r="F5673">
            <v>41975</v>
          </cell>
          <cell r="G5673">
            <v>3960</v>
          </cell>
          <cell r="H5673">
            <v>1.26</v>
          </cell>
          <cell r="I5673">
            <v>43465</v>
          </cell>
        </row>
        <row r="5674">
          <cell r="A5674" t="str">
            <v>MdeO BALA (NO USAR)</v>
          </cell>
          <cell r="B5674">
            <v>101860</v>
          </cell>
          <cell r="C5674" t="str">
            <v>UNI</v>
          </cell>
          <cell r="D5674">
            <v>12510</v>
          </cell>
          <cell r="E5674">
            <v>0</v>
          </cell>
          <cell r="F5674">
            <v>39870</v>
          </cell>
          <cell r="G5674">
            <v>9000</v>
          </cell>
          <cell r="H5674">
            <v>1.39</v>
          </cell>
          <cell r="I5674">
            <v>43465</v>
          </cell>
        </row>
        <row r="5675">
          <cell r="A5675" t="str">
            <v>MdeO BALDOSAS (INTALAC, DESTRO-PULIDA,</v>
          </cell>
          <cell r="B5675">
            <v>101121</v>
          </cell>
          <cell r="C5675" t="str">
            <v>M2</v>
          </cell>
          <cell r="D5675">
            <v>28704</v>
          </cell>
          <cell r="E5675">
            <v>0</v>
          </cell>
          <cell r="F5675">
            <v>39870</v>
          </cell>
          <cell r="G5675">
            <v>20650</v>
          </cell>
          <cell r="H5675">
            <v>1.39</v>
          </cell>
          <cell r="I5675">
            <v>43465</v>
          </cell>
        </row>
        <row r="5676">
          <cell r="A5676" t="str">
            <v>MdeO BALDOSIN GRANITO (NO USAR)</v>
          </cell>
          <cell r="B5676">
            <v>101852</v>
          </cell>
          <cell r="C5676" t="str">
            <v>M2</v>
          </cell>
          <cell r="D5676">
            <v>19096</v>
          </cell>
          <cell r="E5676">
            <v>0</v>
          </cell>
          <cell r="F5676">
            <v>40124</v>
          </cell>
          <cell r="G5676">
            <v>13738</v>
          </cell>
          <cell r="H5676">
            <v>1.39</v>
          </cell>
          <cell r="I5676">
            <v>43465</v>
          </cell>
        </row>
        <row r="5677">
          <cell r="A5677" t="str">
            <v>MdeO BANDEJA TIPO ESCALERA (NO USAR)</v>
          </cell>
          <cell r="B5677">
            <v>101853</v>
          </cell>
          <cell r="C5677" t="str">
            <v>ML</v>
          </cell>
          <cell r="D5677">
            <v>14633</v>
          </cell>
          <cell r="E5677">
            <v>0</v>
          </cell>
          <cell r="F5677">
            <v>40135</v>
          </cell>
          <cell r="G5677">
            <v>10527</v>
          </cell>
          <cell r="H5677">
            <v>1.39</v>
          </cell>
          <cell r="I5677">
            <v>43465</v>
          </cell>
        </row>
        <row r="5678">
          <cell r="A5678" t="str">
            <v>MdeO BANDEJA TIPO ESCALERA 30x30 (NO</v>
          </cell>
          <cell r="B5678">
            <v>101859</v>
          </cell>
          <cell r="C5678" t="str">
            <v>ML</v>
          </cell>
          <cell r="D5678">
            <v>14633</v>
          </cell>
          <cell r="E5678">
            <v>0</v>
          </cell>
          <cell r="F5678">
            <v>40135</v>
          </cell>
          <cell r="G5678">
            <v>10527</v>
          </cell>
          <cell r="H5678">
            <v>1.39</v>
          </cell>
          <cell r="I5678">
            <v>43465</v>
          </cell>
        </row>
        <row r="5679">
          <cell r="A5679" t="str">
            <v>MdeO BARNIZ SOBRE MUEBLES (NO USAR)</v>
          </cell>
          <cell r="B5679">
            <v>101858</v>
          </cell>
          <cell r="C5679" t="str">
            <v>M2</v>
          </cell>
          <cell r="D5679">
            <v>28432</v>
          </cell>
          <cell r="E5679">
            <v>0</v>
          </cell>
          <cell r="F5679">
            <v>40124</v>
          </cell>
          <cell r="G5679">
            <v>20455</v>
          </cell>
          <cell r="H5679">
            <v>1.39</v>
          </cell>
          <cell r="I5679">
            <v>43465</v>
          </cell>
        </row>
        <row r="5680">
          <cell r="A5680" t="str">
            <v>MdeO BASE DE ASFALTO 1350 (NO USAR)</v>
          </cell>
          <cell r="B5680">
            <v>101854</v>
          </cell>
          <cell r="C5680" t="str">
            <v>M2</v>
          </cell>
          <cell r="D5680">
            <v>8557</v>
          </cell>
          <cell r="E5680">
            <v>0</v>
          </cell>
          <cell r="F5680">
            <v>40742</v>
          </cell>
          <cell r="G5680">
            <v>6386</v>
          </cell>
          <cell r="H5680">
            <v>1.34</v>
          </cell>
          <cell r="I5680">
            <v>43465</v>
          </cell>
        </row>
        <row r="5681">
          <cell r="A5681" t="str">
            <v>MdeO BASE LADRILLO MURO DE CIERRE</v>
          </cell>
          <cell r="B5681">
            <v>101855</v>
          </cell>
          <cell r="C5681" t="str">
            <v>ML</v>
          </cell>
          <cell r="D5681">
            <v>13278</v>
          </cell>
          <cell r="E5681">
            <v>0</v>
          </cell>
          <cell r="F5681">
            <v>41922</v>
          </cell>
          <cell r="G5681">
            <v>10538</v>
          </cell>
          <cell r="H5681">
            <v>1.26</v>
          </cell>
          <cell r="I5681">
            <v>43465</v>
          </cell>
        </row>
        <row r="5682">
          <cell r="A5682" t="str">
            <v>MdeO BASES ARENA,CEMENTO,RECEB (NO</v>
          </cell>
          <cell r="B5682">
            <v>101856</v>
          </cell>
          <cell r="C5682" t="str">
            <v>M3</v>
          </cell>
          <cell r="D5682">
            <v>8440</v>
          </cell>
          <cell r="E5682">
            <v>0</v>
          </cell>
          <cell r="F5682">
            <v>40135</v>
          </cell>
          <cell r="G5682">
            <v>6072</v>
          </cell>
          <cell r="H5682">
            <v>1.39</v>
          </cell>
          <cell r="I5682">
            <v>43465</v>
          </cell>
        </row>
        <row r="5683">
          <cell r="A5683" t="str">
            <v>MdeO BASES ARENA,CEMENTO,RECEB (NO</v>
          </cell>
          <cell r="B5683">
            <v>101857</v>
          </cell>
          <cell r="C5683" t="str">
            <v>M3</v>
          </cell>
          <cell r="D5683">
            <v>8440</v>
          </cell>
          <cell r="E5683">
            <v>0</v>
          </cell>
          <cell r="F5683">
            <v>40135</v>
          </cell>
          <cell r="G5683">
            <v>6072</v>
          </cell>
          <cell r="H5683">
            <v>1.39</v>
          </cell>
          <cell r="I5683">
            <v>43465</v>
          </cell>
        </row>
        <row r="5684">
          <cell r="A5684" t="str">
            <v>MdeO BASES VENTANAS (NO USAR)</v>
          </cell>
          <cell r="B5684">
            <v>101869</v>
          </cell>
          <cell r="C5684" t="str">
            <v>ML</v>
          </cell>
          <cell r="D5684">
            <v>12814</v>
          </cell>
          <cell r="E5684">
            <v>0</v>
          </cell>
          <cell r="F5684">
            <v>40135</v>
          </cell>
          <cell r="G5684">
            <v>9219</v>
          </cell>
          <cell r="H5684">
            <v>1.39</v>
          </cell>
          <cell r="I5684">
            <v>43465</v>
          </cell>
        </row>
        <row r="5685">
          <cell r="A5685" t="str">
            <v>MdeO BIDET (INSTALACION) (NO USAR)</v>
          </cell>
          <cell r="B5685">
            <v>101870</v>
          </cell>
          <cell r="C5685" t="str">
            <v>UNI</v>
          </cell>
          <cell r="D5685">
            <v>27105</v>
          </cell>
          <cell r="E5685">
            <v>0</v>
          </cell>
          <cell r="F5685">
            <v>39870</v>
          </cell>
          <cell r="G5685">
            <v>19500</v>
          </cell>
          <cell r="H5685">
            <v>1.39</v>
          </cell>
          <cell r="I5685">
            <v>43465</v>
          </cell>
        </row>
        <row r="5686">
          <cell r="A5686" t="str">
            <v>MdeO BISELADO (NO USAR)</v>
          </cell>
          <cell r="B5686">
            <v>101871</v>
          </cell>
          <cell r="C5686" t="str">
            <v>ML</v>
          </cell>
          <cell r="D5686">
            <v>5129</v>
          </cell>
          <cell r="E5686">
            <v>0</v>
          </cell>
          <cell r="F5686">
            <v>39870</v>
          </cell>
          <cell r="G5686">
            <v>3690</v>
          </cell>
          <cell r="H5686">
            <v>1.39</v>
          </cell>
          <cell r="I5686">
            <v>43465</v>
          </cell>
        </row>
        <row r="5687">
          <cell r="A5687" t="str">
            <v>MdeO BLOQUE #4 Tabicon Pañetar (NO</v>
          </cell>
          <cell r="B5687">
            <v>101872</v>
          </cell>
          <cell r="C5687" t="str">
            <v>M2</v>
          </cell>
          <cell r="D5687">
            <v>14175</v>
          </cell>
          <cell r="E5687">
            <v>0</v>
          </cell>
          <cell r="F5687">
            <v>40124</v>
          </cell>
          <cell r="G5687">
            <v>10198</v>
          </cell>
          <cell r="H5687">
            <v>1.39</v>
          </cell>
          <cell r="I5687">
            <v>43465</v>
          </cell>
        </row>
        <row r="5688">
          <cell r="A5688" t="str">
            <v>MdeO BLOQUE #5-6 e=20-23 2cv (NO</v>
          </cell>
          <cell r="B5688">
            <v>101873</v>
          </cell>
          <cell r="C5688" t="str">
            <v>M2</v>
          </cell>
          <cell r="D5688">
            <v>9984</v>
          </cell>
          <cell r="E5688">
            <v>0</v>
          </cell>
          <cell r="F5688">
            <v>40175</v>
          </cell>
          <cell r="G5688">
            <v>7183</v>
          </cell>
          <cell r="H5688">
            <v>1.39</v>
          </cell>
          <cell r="I5688">
            <v>43465</v>
          </cell>
        </row>
        <row r="5689">
          <cell r="A5689" t="str">
            <v>MdeO BLOQUE b= 10CM (NO USAR)</v>
          </cell>
          <cell r="B5689">
            <v>101874</v>
          </cell>
          <cell r="C5689" t="str">
            <v>M2</v>
          </cell>
          <cell r="D5689">
            <v>7976</v>
          </cell>
          <cell r="E5689">
            <v>0</v>
          </cell>
          <cell r="F5689">
            <v>39870</v>
          </cell>
          <cell r="G5689">
            <v>5738</v>
          </cell>
          <cell r="H5689">
            <v>1.39</v>
          </cell>
          <cell r="I5689">
            <v>43465</v>
          </cell>
        </row>
        <row r="5690">
          <cell r="A5690" t="str">
            <v>MdeO BLOQUE b= 15Cm (NO USAR)</v>
          </cell>
          <cell r="B5690">
            <v>101875</v>
          </cell>
          <cell r="C5690" t="str">
            <v>M2</v>
          </cell>
          <cell r="D5690">
            <v>9845</v>
          </cell>
          <cell r="E5690">
            <v>0</v>
          </cell>
          <cell r="F5690">
            <v>40658</v>
          </cell>
          <cell r="G5690">
            <v>7347</v>
          </cell>
          <cell r="H5690">
            <v>1.34</v>
          </cell>
          <cell r="I5690">
            <v>43465</v>
          </cell>
        </row>
        <row r="5691">
          <cell r="A5691" t="str">
            <v>MdeO BLOQUE CONCRETO 0.10 2CV (NO</v>
          </cell>
          <cell r="B5691">
            <v>101876</v>
          </cell>
          <cell r="C5691" t="str">
            <v>M2</v>
          </cell>
          <cell r="D5691">
            <v>9862</v>
          </cell>
          <cell r="E5691">
            <v>0</v>
          </cell>
          <cell r="F5691">
            <v>40124</v>
          </cell>
          <cell r="G5691">
            <v>7095</v>
          </cell>
          <cell r="H5691">
            <v>1.39</v>
          </cell>
          <cell r="I5691">
            <v>43465</v>
          </cell>
        </row>
        <row r="5692">
          <cell r="A5692" t="str">
            <v>MdeO BLOQUE CONCRETO 0.20 2CV (NO</v>
          </cell>
          <cell r="B5692">
            <v>101877</v>
          </cell>
          <cell r="C5692" t="str">
            <v>M2</v>
          </cell>
          <cell r="D5692">
            <v>13487</v>
          </cell>
          <cell r="E5692">
            <v>0</v>
          </cell>
          <cell r="F5692">
            <v>40124</v>
          </cell>
          <cell r="G5692">
            <v>9703</v>
          </cell>
          <cell r="H5692">
            <v>1.39</v>
          </cell>
          <cell r="I5692">
            <v>43465</v>
          </cell>
        </row>
        <row r="5693">
          <cell r="A5693" t="str">
            <v>MdeO BLOQUE MACHON LAVADERO (NO</v>
          </cell>
          <cell r="B5693">
            <v>101878</v>
          </cell>
          <cell r="C5693" t="str">
            <v>UNI</v>
          </cell>
          <cell r="D5693">
            <v>5838</v>
          </cell>
          <cell r="E5693">
            <v>0</v>
          </cell>
          <cell r="F5693">
            <v>40135</v>
          </cell>
          <cell r="G5693">
            <v>4200</v>
          </cell>
          <cell r="H5693">
            <v>1.39</v>
          </cell>
          <cell r="I5693">
            <v>43465</v>
          </cell>
        </row>
        <row r="5694">
          <cell r="A5694" t="str">
            <v>MdeO BLOQUE N°5 PAÑETAR Tabq. (NO</v>
          </cell>
          <cell r="B5694">
            <v>102437</v>
          </cell>
          <cell r="C5694" t="str">
            <v>M2</v>
          </cell>
          <cell r="D5694">
            <v>7890</v>
          </cell>
          <cell r="E5694">
            <v>0</v>
          </cell>
          <cell r="F5694">
            <v>40135</v>
          </cell>
          <cell r="G5694">
            <v>5676</v>
          </cell>
          <cell r="H5694">
            <v>1.39</v>
          </cell>
          <cell r="I5694">
            <v>43465</v>
          </cell>
        </row>
        <row r="5695">
          <cell r="A5695" t="str">
            <v>MdeO BLOQUE N°52CV Tabq(.10-.12) (NO</v>
          </cell>
          <cell r="B5695">
            <v>101879</v>
          </cell>
          <cell r="C5695" t="str">
            <v>M2</v>
          </cell>
          <cell r="D5695">
            <v>10193</v>
          </cell>
          <cell r="E5695">
            <v>0</v>
          </cell>
          <cell r="F5695">
            <v>41631</v>
          </cell>
          <cell r="G5695">
            <v>8026</v>
          </cell>
          <cell r="H5695">
            <v>1.27</v>
          </cell>
          <cell r="I5695">
            <v>43465</v>
          </cell>
        </row>
        <row r="5696">
          <cell r="A5696" t="str">
            <v>MdeO BOCELES (NO USAR)</v>
          </cell>
          <cell r="B5696">
            <v>101880</v>
          </cell>
          <cell r="C5696" t="str">
            <v>ML</v>
          </cell>
          <cell r="D5696">
            <v>5838</v>
          </cell>
          <cell r="E5696">
            <v>0</v>
          </cell>
          <cell r="F5696">
            <v>40135</v>
          </cell>
          <cell r="G5696">
            <v>4200</v>
          </cell>
          <cell r="H5696">
            <v>1.39</v>
          </cell>
          <cell r="I5696">
            <v>43465</v>
          </cell>
        </row>
        <row r="5697">
          <cell r="A5697" t="str">
            <v>MdeO BOMBAS AGUA (CONEXION) (NO</v>
          </cell>
          <cell r="B5697">
            <v>1469</v>
          </cell>
          <cell r="C5697" t="str">
            <v>UNI</v>
          </cell>
          <cell r="D5697">
            <v>534659</v>
          </cell>
          <cell r="E5697">
            <v>0</v>
          </cell>
          <cell r="F5697">
            <v>40124</v>
          </cell>
          <cell r="G5697">
            <v>384647</v>
          </cell>
          <cell r="H5697">
            <v>1.39</v>
          </cell>
          <cell r="I5697">
            <v>43465</v>
          </cell>
        </row>
        <row r="5698">
          <cell r="A5698" t="str">
            <v>MdeO BOVEDAS (NO USAR)</v>
          </cell>
          <cell r="B5698">
            <v>101881</v>
          </cell>
          <cell r="C5698" t="str">
            <v>M2</v>
          </cell>
          <cell r="D5698">
            <v>36835</v>
          </cell>
          <cell r="E5698">
            <v>0</v>
          </cell>
          <cell r="F5698">
            <v>40135</v>
          </cell>
          <cell r="G5698">
            <v>26500</v>
          </cell>
          <cell r="H5698">
            <v>1.39</v>
          </cell>
          <cell r="I5698">
            <v>43465</v>
          </cell>
        </row>
        <row r="5699">
          <cell r="A5699" t="str">
            <v>MdeO CABALLETE TEJA AC (NO USAR)</v>
          </cell>
          <cell r="B5699">
            <v>101882</v>
          </cell>
          <cell r="C5699" t="str">
            <v>ML</v>
          </cell>
          <cell r="D5699">
            <v>5703</v>
          </cell>
          <cell r="E5699">
            <v>0</v>
          </cell>
          <cell r="F5699">
            <v>40135</v>
          </cell>
          <cell r="G5699">
            <v>4103</v>
          </cell>
          <cell r="H5699">
            <v>1.39</v>
          </cell>
          <cell r="I5699">
            <v>43465</v>
          </cell>
        </row>
        <row r="5700">
          <cell r="A5700" t="str">
            <v>MdeO CABALLETE TEJA DE BARRO (NO</v>
          </cell>
          <cell r="B5700">
            <v>101883</v>
          </cell>
          <cell r="C5700" t="str">
            <v>ML</v>
          </cell>
          <cell r="D5700">
            <v>5703</v>
          </cell>
          <cell r="E5700">
            <v>0</v>
          </cell>
          <cell r="F5700">
            <v>40135</v>
          </cell>
          <cell r="G5700">
            <v>4103</v>
          </cell>
          <cell r="H5700">
            <v>1.39</v>
          </cell>
          <cell r="I5700">
            <v>43465</v>
          </cell>
        </row>
        <row r="5701">
          <cell r="A5701" t="str">
            <v>MdeO CABLEADO (NO USAR)</v>
          </cell>
          <cell r="B5701">
            <v>101884</v>
          </cell>
          <cell r="C5701" t="str">
            <v>ML</v>
          </cell>
          <cell r="D5701">
            <v>1568</v>
          </cell>
          <cell r="E5701">
            <v>0</v>
          </cell>
          <cell r="F5701">
            <v>40124</v>
          </cell>
          <cell r="G5701">
            <v>1128</v>
          </cell>
          <cell r="H5701">
            <v>1.39</v>
          </cell>
          <cell r="I5701">
            <v>43465</v>
          </cell>
        </row>
        <row r="5702">
          <cell r="A5702" t="str">
            <v>MdeO CAJA DE INSPECCION 50x50x50 (no</v>
          </cell>
          <cell r="B5702">
            <v>101111</v>
          </cell>
          <cell r="C5702" t="str">
            <v>UNI</v>
          </cell>
          <cell r="D5702">
            <v>43830</v>
          </cell>
          <cell r="E5702">
            <v>0</v>
          </cell>
          <cell r="F5702">
            <v>40933</v>
          </cell>
          <cell r="G5702">
            <v>33715</v>
          </cell>
          <cell r="H5702">
            <v>1.3</v>
          </cell>
          <cell r="I5702">
            <v>43465</v>
          </cell>
        </row>
        <row r="5703">
          <cell r="A5703" t="str">
            <v>MdeO CAJA DE INSPECCION 70x70x70 (No</v>
          </cell>
          <cell r="B5703">
            <v>101112</v>
          </cell>
          <cell r="C5703" t="str">
            <v>UNI</v>
          </cell>
          <cell r="D5703">
            <v>59250</v>
          </cell>
          <cell r="E5703">
            <v>0</v>
          </cell>
          <cell r="F5703">
            <v>40933</v>
          </cell>
          <cell r="G5703">
            <v>45577</v>
          </cell>
          <cell r="H5703">
            <v>1.3</v>
          </cell>
          <cell r="I5703">
            <v>43465</v>
          </cell>
        </row>
        <row r="5704">
          <cell r="A5704" t="str">
            <v>MdeO CAJA DE INSPECCION 80x80x80 (No</v>
          </cell>
          <cell r="B5704">
            <v>101113</v>
          </cell>
          <cell r="C5704" t="str">
            <v>UNI</v>
          </cell>
          <cell r="D5704">
            <v>73454</v>
          </cell>
          <cell r="E5704">
            <v>0</v>
          </cell>
          <cell r="F5704">
            <v>40933</v>
          </cell>
          <cell r="G5704">
            <v>56503</v>
          </cell>
          <cell r="H5704">
            <v>1.3</v>
          </cell>
          <cell r="I5704">
            <v>43465</v>
          </cell>
        </row>
        <row r="5705">
          <cell r="A5705" t="str">
            <v>MdeO CAJA DE INSPECCION 80x80x80 (No</v>
          </cell>
          <cell r="B5705">
            <v>102804</v>
          </cell>
          <cell r="C5705" t="str">
            <v>UNI</v>
          </cell>
          <cell r="D5705">
            <v>73454</v>
          </cell>
          <cell r="E5705">
            <v>0</v>
          </cell>
          <cell r="F5705">
            <v>40933</v>
          </cell>
          <cell r="G5705">
            <v>56503</v>
          </cell>
          <cell r="H5705">
            <v>1.3</v>
          </cell>
          <cell r="I5705">
            <v>43465</v>
          </cell>
        </row>
        <row r="5706">
          <cell r="A5706" t="str">
            <v>MdeO CAJA Insp.FIBRIT TR. Liv. (NO USAR)</v>
          </cell>
          <cell r="B5706">
            <v>101885</v>
          </cell>
          <cell r="C5706" t="str">
            <v>UNI</v>
          </cell>
          <cell r="D5706">
            <v>24121</v>
          </cell>
          <cell r="E5706">
            <v>0</v>
          </cell>
          <cell r="F5706">
            <v>40163</v>
          </cell>
          <cell r="G5706">
            <v>17353</v>
          </cell>
          <cell r="H5706">
            <v>1.39</v>
          </cell>
          <cell r="I5706">
            <v>43465</v>
          </cell>
        </row>
        <row r="5707">
          <cell r="A5707" t="str">
            <v>MdeO CAJA Insp.FIBRIT Traf.Pes (NO USAR)</v>
          </cell>
          <cell r="B5707">
            <v>101886</v>
          </cell>
          <cell r="C5707" t="str">
            <v>UNI</v>
          </cell>
          <cell r="D5707">
            <v>40202</v>
          </cell>
          <cell r="E5707">
            <v>0</v>
          </cell>
          <cell r="F5707">
            <v>40163</v>
          </cell>
          <cell r="G5707">
            <v>28922</v>
          </cell>
          <cell r="H5707">
            <v>1.39</v>
          </cell>
          <cell r="I5707">
            <v>43465</v>
          </cell>
        </row>
        <row r="5708">
          <cell r="A5708" t="str">
            <v>MdeO CAJA INSPECCION 0.40-0.50 (NO</v>
          </cell>
          <cell r="B5708">
            <v>101887</v>
          </cell>
          <cell r="C5708" t="str">
            <v>UNI</v>
          </cell>
          <cell r="D5708">
            <v>103032</v>
          </cell>
          <cell r="E5708">
            <v>0</v>
          </cell>
          <cell r="F5708">
            <v>41131</v>
          </cell>
          <cell r="G5708">
            <v>79255</v>
          </cell>
          <cell r="H5708">
            <v>1.3</v>
          </cell>
          <cell r="I5708">
            <v>43465</v>
          </cell>
        </row>
        <row r="5709">
          <cell r="A5709" t="str">
            <v>MdeO CAJA INSPECCION 0.60-0.60 (NO USAR)</v>
          </cell>
          <cell r="B5709">
            <v>101888</v>
          </cell>
          <cell r="C5709" t="str">
            <v>UNI</v>
          </cell>
          <cell r="D5709">
            <v>111754</v>
          </cell>
          <cell r="E5709">
            <v>0</v>
          </cell>
          <cell r="F5709">
            <v>41477</v>
          </cell>
          <cell r="G5709">
            <v>87995</v>
          </cell>
          <cell r="H5709">
            <v>1.27</v>
          </cell>
          <cell r="I5709">
            <v>43465</v>
          </cell>
        </row>
        <row r="5710">
          <cell r="A5710" t="str">
            <v>MdeO CAJA INSPECCION 0.60-0.80 (NO USAR)</v>
          </cell>
          <cell r="B5710">
            <v>101889</v>
          </cell>
          <cell r="C5710" t="str">
            <v>UNI</v>
          </cell>
          <cell r="D5710">
            <v>111754</v>
          </cell>
          <cell r="E5710">
            <v>0</v>
          </cell>
          <cell r="F5710">
            <v>41604</v>
          </cell>
          <cell r="G5710">
            <v>87995</v>
          </cell>
          <cell r="H5710">
            <v>1.27</v>
          </cell>
          <cell r="I5710">
            <v>43465</v>
          </cell>
        </row>
        <row r="5711">
          <cell r="A5711" t="str">
            <v>MdeO CAJA INSPECCION 0.80-100 (NO</v>
          </cell>
          <cell r="B5711">
            <v>101890</v>
          </cell>
          <cell r="C5711" t="str">
            <v>UNI</v>
          </cell>
          <cell r="D5711">
            <v>116446</v>
          </cell>
          <cell r="E5711">
            <v>0</v>
          </cell>
          <cell r="F5711">
            <v>40618</v>
          </cell>
          <cell r="G5711">
            <v>86900</v>
          </cell>
          <cell r="H5711">
            <v>1.34</v>
          </cell>
          <cell r="I5711">
            <v>43465</v>
          </cell>
        </row>
        <row r="5712">
          <cell r="A5712" t="str">
            <v>MdeO CAJA MEDIDOR GAS (NO USAR)</v>
          </cell>
          <cell r="B5712">
            <v>101891</v>
          </cell>
          <cell r="C5712" t="str">
            <v>UNI</v>
          </cell>
          <cell r="D5712">
            <v>44794</v>
          </cell>
          <cell r="E5712">
            <v>0</v>
          </cell>
          <cell r="F5712">
            <v>40135</v>
          </cell>
          <cell r="G5712">
            <v>32226</v>
          </cell>
          <cell r="H5712">
            <v>1.39</v>
          </cell>
          <cell r="I5712">
            <v>43465</v>
          </cell>
        </row>
        <row r="5713">
          <cell r="A5713" t="str">
            <v>MdeO CAJA MEDIDOR GAS 140X45 (NO</v>
          </cell>
          <cell r="B5713">
            <v>101892</v>
          </cell>
          <cell r="C5713" t="str">
            <v>UNI</v>
          </cell>
          <cell r="D5713">
            <v>126555</v>
          </cell>
          <cell r="E5713">
            <v>0</v>
          </cell>
          <cell r="F5713">
            <v>40197</v>
          </cell>
          <cell r="G5713">
            <v>92376</v>
          </cell>
          <cell r="H5713">
            <v>1.37</v>
          </cell>
          <cell r="I5713">
            <v>43465</v>
          </cell>
        </row>
        <row r="5714">
          <cell r="A5714" t="str">
            <v>MdeO CAJA MEDIDOR GAS 172x45 (NO</v>
          </cell>
          <cell r="B5714">
            <v>102327</v>
          </cell>
          <cell r="C5714" t="str">
            <v>UNI</v>
          </cell>
          <cell r="D5714">
            <v>146737</v>
          </cell>
          <cell r="E5714">
            <v>0</v>
          </cell>
          <cell r="F5714">
            <v>40197</v>
          </cell>
          <cell r="G5714">
            <v>107107</v>
          </cell>
          <cell r="H5714">
            <v>1.37</v>
          </cell>
          <cell r="I5714">
            <v>43465</v>
          </cell>
        </row>
        <row r="5715">
          <cell r="A5715" t="str">
            <v>MdeO CAJA MEDIDOR GAS 45x45 (NO USAR)</v>
          </cell>
          <cell r="B5715">
            <v>101893</v>
          </cell>
          <cell r="C5715" t="str">
            <v>UNI</v>
          </cell>
          <cell r="D5715">
            <v>70378</v>
          </cell>
          <cell r="E5715">
            <v>0</v>
          </cell>
          <cell r="F5715">
            <v>40197</v>
          </cell>
          <cell r="G5715">
            <v>51371</v>
          </cell>
          <cell r="H5715">
            <v>1.37</v>
          </cell>
          <cell r="I5715">
            <v>43465</v>
          </cell>
        </row>
        <row r="5716">
          <cell r="A5716" t="str">
            <v>MdeO CAJA MEDIDOR GAS 72x45 (NO USAR)</v>
          </cell>
          <cell r="B5716">
            <v>102748</v>
          </cell>
          <cell r="C5716" t="str">
            <v>UNI</v>
          </cell>
          <cell r="D5716">
            <v>44480</v>
          </cell>
          <cell r="E5716">
            <v>0</v>
          </cell>
          <cell r="F5716">
            <v>39870</v>
          </cell>
          <cell r="G5716">
            <v>32000</v>
          </cell>
          <cell r="H5716">
            <v>1.39</v>
          </cell>
          <cell r="I5716">
            <v>43465</v>
          </cell>
        </row>
        <row r="5717">
          <cell r="A5717" t="str">
            <v>MdeO CAJA MEDIDOR GAS 72x45 (NO USAR)</v>
          </cell>
          <cell r="B5717">
            <v>102748</v>
          </cell>
          <cell r="C5717" t="str">
            <v>UNI</v>
          </cell>
          <cell r="D5717">
            <v>44480</v>
          </cell>
          <cell r="E5717">
            <v>0</v>
          </cell>
          <cell r="F5717">
            <v>39870</v>
          </cell>
          <cell r="G5717">
            <v>32000</v>
          </cell>
          <cell r="H5717">
            <v>1.39</v>
          </cell>
          <cell r="I5717">
            <v>43465</v>
          </cell>
        </row>
        <row r="5718">
          <cell r="A5718" t="str">
            <v>MdeO CAJILLA 4 MEDIDORES ELECT. (Inst.)</v>
          </cell>
          <cell r="B5718">
            <v>101895</v>
          </cell>
          <cell r="C5718" t="str">
            <v>UNI</v>
          </cell>
          <cell r="D5718">
            <v>174341</v>
          </cell>
          <cell r="E5718">
            <v>0</v>
          </cell>
          <cell r="F5718">
            <v>40197</v>
          </cell>
          <cell r="G5718">
            <v>127256</v>
          </cell>
          <cell r="H5718">
            <v>1.37</v>
          </cell>
          <cell r="I5718">
            <v>43465</v>
          </cell>
        </row>
        <row r="5719">
          <cell r="A5719" t="str">
            <v>MdeO CAJILLA MEDIDOR ELECTRICO (NO</v>
          </cell>
          <cell r="B5719">
            <v>101415</v>
          </cell>
          <cell r="C5719" t="str">
            <v>UNI</v>
          </cell>
          <cell r="D5719">
            <v>88443</v>
          </cell>
          <cell r="E5719">
            <v>0</v>
          </cell>
          <cell r="F5719">
            <v>40135</v>
          </cell>
          <cell r="G5719">
            <v>63628</v>
          </cell>
          <cell r="H5719">
            <v>1.39</v>
          </cell>
          <cell r="I5719">
            <v>43465</v>
          </cell>
        </row>
        <row r="5720">
          <cell r="A5720" t="str">
            <v>MdeO CAJILLA MEDIDOR UNIFAM (NO USAR)</v>
          </cell>
          <cell r="B5720">
            <v>101894</v>
          </cell>
          <cell r="C5720" t="str">
            <v>UNI</v>
          </cell>
          <cell r="D5720">
            <v>48241</v>
          </cell>
          <cell r="E5720">
            <v>0</v>
          </cell>
          <cell r="F5720">
            <v>40124</v>
          </cell>
          <cell r="G5720">
            <v>34706</v>
          </cell>
          <cell r="H5720">
            <v>1.39</v>
          </cell>
          <cell r="I5720">
            <v>43465</v>
          </cell>
        </row>
        <row r="5721">
          <cell r="A5721" t="str">
            <v>MdeO CALENTADOR (INSTALACION) (NO</v>
          </cell>
          <cell r="B5721">
            <v>101897</v>
          </cell>
          <cell r="C5721" t="str">
            <v>UNI</v>
          </cell>
          <cell r="D5721">
            <v>42395</v>
          </cell>
          <cell r="E5721">
            <v>0</v>
          </cell>
          <cell r="F5721">
            <v>40135</v>
          </cell>
          <cell r="G5721">
            <v>30500</v>
          </cell>
          <cell r="H5721">
            <v>1.39</v>
          </cell>
          <cell r="I5721">
            <v>43465</v>
          </cell>
        </row>
        <row r="5722">
          <cell r="A5722" t="str">
            <v>MdeO CAMARA ELECTRICA SENCILLA (NO</v>
          </cell>
          <cell r="B5722">
            <v>100804</v>
          </cell>
          <cell r="C5722" t="str">
            <v>UNI</v>
          </cell>
          <cell r="D5722">
            <v>211308</v>
          </cell>
          <cell r="E5722">
            <v>0</v>
          </cell>
          <cell r="F5722">
            <v>41457</v>
          </cell>
          <cell r="G5722">
            <v>166384</v>
          </cell>
          <cell r="H5722">
            <v>1.27</v>
          </cell>
          <cell r="I5722">
            <v>43465</v>
          </cell>
        </row>
        <row r="5723">
          <cell r="A5723" t="str">
            <v>MdeO CAMARAS ELECTRICAS DOBLES (NO</v>
          </cell>
          <cell r="B5723">
            <v>101898</v>
          </cell>
          <cell r="C5723" t="str">
            <v>UNI</v>
          </cell>
          <cell r="D5723">
            <v>275381</v>
          </cell>
          <cell r="E5723">
            <v>0</v>
          </cell>
          <cell r="F5723">
            <v>40135</v>
          </cell>
          <cell r="G5723">
            <v>198116</v>
          </cell>
          <cell r="H5723">
            <v>1.39</v>
          </cell>
          <cell r="I5723">
            <v>43465</v>
          </cell>
        </row>
        <row r="5724">
          <cell r="A5724" t="str">
            <v>MdeO CAMPAMENTO 50M (NO USAR)</v>
          </cell>
          <cell r="B5724">
            <v>101899</v>
          </cell>
          <cell r="C5724" t="str">
            <v>UNI</v>
          </cell>
          <cell r="D5724">
            <v>1257325</v>
          </cell>
          <cell r="E5724">
            <v>0</v>
          </cell>
          <cell r="F5724">
            <v>40124</v>
          </cell>
          <cell r="G5724">
            <v>904550</v>
          </cell>
          <cell r="H5724">
            <v>1.39</v>
          </cell>
          <cell r="I5724">
            <v>43465</v>
          </cell>
        </row>
        <row r="5725">
          <cell r="A5725" t="str">
            <v>MdeO CAMPAMENTO 50M2 ** (NO USAR)</v>
          </cell>
          <cell r="B5725">
            <v>101753</v>
          </cell>
          <cell r="C5725" t="str">
            <v>UNI</v>
          </cell>
          <cell r="D5725">
            <v>1415974</v>
          </cell>
          <cell r="E5725">
            <v>0</v>
          </cell>
          <cell r="F5725">
            <v>39870</v>
          </cell>
          <cell r="G5725">
            <v>1018686</v>
          </cell>
          <cell r="H5725">
            <v>1.39</v>
          </cell>
          <cell r="I5725">
            <v>43465</v>
          </cell>
        </row>
        <row r="5726">
          <cell r="A5726" t="str">
            <v>MdeO CANALETA ACESCO (NO USAR)</v>
          </cell>
          <cell r="B5726">
            <v>101901</v>
          </cell>
          <cell r="C5726" t="str">
            <v>M2</v>
          </cell>
          <cell r="D5726">
            <v>26104</v>
          </cell>
          <cell r="E5726">
            <v>0</v>
          </cell>
          <cell r="F5726">
            <v>40135</v>
          </cell>
          <cell r="G5726">
            <v>18780</v>
          </cell>
          <cell r="H5726">
            <v>1.39</v>
          </cell>
          <cell r="I5726">
            <v>43465</v>
          </cell>
        </row>
        <row r="5727">
          <cell r="A5727" t="str">
            <v>MdeO CANALETA METAL.10X40 (NO USAR)</v>
          </cell>
          <cell r="B5727">
            <v>101900</v>
          </cell>
          <cell r="C5727" t="str">
            <v>UNI</v>
          </cell>
          <cell r="D5727">
            <v>14110</v>
          </cell>
          <cell r="E5727">
            <v>0</v>
          </cell>
          <cell r="F5727">
            <v>40124</v>
          </cell>
          <cell r="G5727">
            <v>10151</v>
          </cell>
          <cell r="H5727">
            <v>1.39</v>
          </cell>
          <cell r="I5727">
            <v>43465</v>
          </cell>
        </row>
        <row r="5728">
          <cell r="A5728" t="str">
            <v>MdeO CANALETA No.43 (3-5 M.) (NO USAR)</v>
          </cell>
          <cell r="B5728">
            <v>101902</v>
          </cell>
          <cell r="C5728" t="str">
            <v>M2</v>
          </cell>
          <cell r="D5728">
            <v>12909</v>
          </cell>
          <cell r="E5728">
            <v>0</v>
          </cell>
          <cell r="F5728">
            <v>40096</v>
          </cell>
          <cell r="G5728">
            <v>9287</v>
          </cell>
          <cell r="H5728">
            <v>1.39</v>
          </cell>
          <cell r="I5728">
            <v>43465</v>
          </cell>
        </row>
        <row r="5729">
          <cell r="A5729" t="str">
            <v>MdeO CANALETA No.43 (3-5 M.) (NO USAR)</v>
          </cell>
          <cell r="B5729">
            <v>101896</v>
          </cell>
          <cell r="C5729" t="str">
            <v>M2</v>
          </cell>
          <cell r="D5729">
            <v>12909</v>
          </cell>
          <cell r="E5729">
            <v>0</v>
          </cell>
          <cell r="F5729">
            <v>40096</v>
          </cell>
          <cell r="G5729">
            <v>9287</v>
          </cell>
          <cell r="H5729">
            <v>1.39</v>
          </cell>
          <cell r="I5729">
            <v>43465</v>
          </cell>
        </row>
        <row r="5730">
          <cell r="A5730" t="str">
            <v>MdeO CANALETA No.43 (5.5-6 M.) (NO USAR)</v>
          </cell>
          <cell r="B5730">
            <v>101903</v>
          </cell>
          <cell r="C5730" t="str">
            <v>M2</v>
          </cell>
          <cell r="D5730">
            <v>13508</v>
          </cell>
          <cell r="E5730">
            <v>0</v>
          </cell>
          <cell r="F5730">
            <v>40096</v>
          </cell>
          <cell r="G5730">
            <v>9718</v>
          </cell>
          <cell r="H5730">
            <v>1.39</v>
          </cell>
          <cell r="I5730">
            <v>43465</v>
          </cell>
        </row>
        <row r="5731">
          <cell r="A5731" t="str">
            <v>MdeO CANALETA No.90 3.75-5.25M (NO USAR)</v>
          </cell>
          <cell r="B5731">
            <v>101904</v>
          </cell>
          <cell r="C5731" t="str">
            <v>M2</v>
          </cell>
          <cell r="D5731">
            <v>10806</v>
          </cell>
          <cell r="E5731">
            <v>0</v>
          </cell>
          <cell r="F5731">
            <v>40096</v>
          </cell>
          <cell r="G5731">
            <v>7774</v>
          </cell>
          <cell r="H5731">
            <v>1.39</v>
          </cell>
          <cell r="I5731">
            <v>43465</v>
          </cell>
        </row>
        <row r="5732">
          <cell r="A5732" t="str">
            <v>MdeO CANALETA No.90 6-9 M. (NO USAR)</v>
          </cell>
          <cell r="B5732">
            <v>101905</v>
          </cell>
          <cell r="C5732" t="str">
            <v>M2</v>
          </cell>
          <cell r="D5732">
            <v>11406</v>
          </cell>
          <cell r="E5732">
            <v>0</v>
          </cell>
          <cell r="F5732">
            <v>40096</v>
          </cell>
          <cell r="G5732">
            <v>8206</v>
          </cell>
          <cell r="H5732">
            <v>1.39</v>
          </cell>
          <cell r="I5732">
            <v>43465</v>
          </cell>
        </row>
        <row r="5733">
          <cell r="A5733" t="str">
            <v>MdeO CANALETA PLASTICA 10X40 (NO USAR)</v>
          </cell>
          <cell r="B5733">
            <v>102328</v>
          </cell>
          <cell r="C5733" t="str">
            <v>UNI</v>
          </cell>
          <cell r="D5733">
            <v>14110</v>
          </cell>
          <cell r="E5733">
            <v>0</v>
          </cell>
          <cell r="F5733">
            <v>40124</v>
          </cell>
          <cell r="G5733">
            <v>10151</v>
          </cell>
          <cell r="H5733">
            <v>1.39</v>
          </cell>
          <cell r="I5733">
            <v>43465</v>
          </cell>
        </row>
        <row r="5734">
          <cell r="A5734" t="str">
            <v>MdeO CANES EN PLANCHON (NO USAR)</v>
          </cell>
          <cell r="B5734">
            <v>101906</v>
          </cell>
          <cell r="C5734" t="str">
            <v>ML</v>
          </cell>
          <cell r="D5734">
            <v>11398</v>
          </cell>
          <cell r="E5734">
            <v>0</v>
          </cell>
          <cell r="F5734">
            <v>39870</v>
          </cell>
          <cell r="G5734">
            <v>8200</v>
          </cell>
          <cell r="H5734">
            <v>1.39</v>
          </cell>
          <cell r="I5734">
            <v>43465</v>
          </cell>
        </row>
        <row r="5735">
          <cell r="A5735" t="str">
            <v>MdeO CAÑUELA (NO USAR)</v>
          </cell>
          <cell r="B5735">
            <v>101907</v>
          </cell>
          <cell r="C5735" t="str">
            <v>ML</v>
          </cell>
          <cell r="D5735">
            <v>16081</v>
          </cell>
          <cell r="E5735">
            <v>0</v>
          </cell>
          <cell r="F5735">
            <v>40135</v>
          </cell>
          <cell r="G5735">
            <v>11569</v>
          </cell>
          <cell r="H5735">
            <v>1.39</v>
          </cell>
          <cell r="I5735">
            <v>43465</v>
          </cell>
        </row>
        <row r="5736">
          <cell r="A5736" t="str">
            <v>MdeO CAÑUELA PREFABRICADA (NO USAR)</v>
          </cell>
          <cell r="B5736">
            <v>101055</v>
          </cell>
          <cell r="C5736" t="str">
            <v>ML</v>
          </cell>
          <cell r="D5736">
            <v>11791</v>
          </cell>
          <cell r="E5736">
            <v>0</v>
          </cell>
          <cell r="F5736">
            <v>41095</v>
          </cell>
          <cell r="G5736">
            <v>9070</v>
          </cell>
          <cell r="H5736">
            <v>1.3</v>
          </cell>
          <cell r="I5736">
            <v>43465</v>
          </cell>
        </row>
        <row r="5737">
          <cell r="A5737" t="str">
            <v>MdeO CARBURO SOBRE PAÑETE (NO</v>
          </cell>
          <cell r="B5737">
            <v>101908</v>
          </cell>
          <cell r="C5737" t="str">
            <v>M2</v>
          </cell>
          <cell r="D5737">
            <v>4160</v>
          </cell>
          <cell r="E5737">
            <v>0</v>
          </cell>
          <cell r="F5737">
            <v>40135</v>
          </cell>
          <cell r="G5737">
            <v>2993</v>
          </cell>
          <cell r="H5737">
            <v>1.39</v>
          </cell>
          <cell r="I5737">
            <v>43465</v>
          </cell>
        </row>
        <row r="5738">
          <cell r="A5738" t="str">
            <v>MdeO CARBURO SOBRE PAÑETE (NO USAR)</v>
          </cell>
          <cell r="B5738">
            <v>102213</v>
          </cell>
          <cell r="C5738" t="str">
            <v>M2</v>
          </cell>
          <cell r="D5738">
            <v>4160</v>
          </cell>
          <cell r="E5738">
            <v>0</v>
          </cell>
          <cell r="F5738">
            <v>40143</v>
          </cell>
          <cell r="G5738">
            <v>2993</v>
          </cell>
          <cell r="H5738">
            <v>1.39</v>
          </cell>
          <cell r="I5738">
            <v>43465</v>
          </cell>
        </row>
        <row r="5739">
          <cell r="A5739" t="str">
            <v>MdeO CARPINTE METALICA -MARCOS0.90X2.0</v>
          </cell>
          <cell r="B5739">
            <v>101291</v>
          </cell>
          <cell r="C5739" t="str">
            <v>UNI</v>
          </cell>
          <cell r="D5739">
            <v>33190</v>
          </cell>
          <cell r="E5739">
            <v>0</v>
          </cell>
          <cell r="F5739">
            <v>40124</v>
          </cell>
          <cell r="G5739">
            <v>23878</v>
          </cell>
          <cell r="H5739">
            <v>1.39</v>
          </cell>
          <cell r="I5739">
            <v>43465</v>
          </cell>
        </row>
        <row r="5740">
          <cell r="A5740" t="str">
            <v>MdeO CARPINTERIA METALICA VENTANERIA</v>
          </cell>
          <cell r="B5740">
            <v>101909</v>
          </cell>
          <cell r="C5740" t="str">
            <v>M2</v>
          </cell>
          <cell r="D5740">
            <v>39451</v>
          </cell>
          <cell r="E5740">
            <v>0</v>
          </cell>
          <cell r="F5740">
            <v>42579</v>
          </cell>
          <cell r="G5740">
            <v>34305</v>
          </cell>
          <cell r="H5740">
            <v>1.1499999999999999</v>
          </cell>
          <cell r="I5740">
            <v>43465</v>
          </cell>
        </row>
        <row r="5741">
          <cell r="A5741" t="str">
            <v>MdeO CARPINTERIAS</v>
          </cell>
          <cell r="B5741">
            <v>34</v>
          </cell>
          <cell r="C5741">
            <v>0</v>
          </cell>
          <cell r="D5741" t="e">
            <v>#DIV/0!</v>
          </cell>
          <cell r="E5741">
            <v>0</v>
          </cell>
          <cell r="F5741">
            <v>0</v>
          </cell>
          <cell r="G5741">
            <v>0</v>
          </cell>
          <cell r="H5741" t="e">
            <v>#DIV/0!</v>
          </cell>
          <cell r="I5741">
            <v>43465</v>
          </cell>
        </row>
        <row r="5742">
          <cell r="A5742" t="str">
            <v>MdeO CASETON GUADUA B=60 H=30 (NO</v>
          </cell>
          <cell r="B5742">
            <v>101910</v>
          </cell>
          <cell r="C5742" t="str">
            <v>M2</v>
          </cell>
          <cell r="D5742">
            <v>10479</v>
          </cell>
          <cell r="E5742">
            <v>0</v>
          </cell>
          <cell r="F5742">
            <v>40124</v>
          </cell>
          <cell r="G5742">
            <v>7539</v>
          </cell>
          <cell r="H5742">
            <v>1.39</v>
          </cell>
          <cell r="I5742">
            <v>43465</v>
          </cell>
        </row>
        <row r="5743">
          <cell r="A5743" t="str">
            <v>MdeO Celda de Medida MT (NO USAR)</v>
          </cell>
          <cell r="B5743">
            <v>101568</v>
          </cell>
          <cell r="C5743" t="str">
            <v>UNI</v>
          </cell>
          <cell r="D5743">
            <v>617899</v>
          </cell>
          <cell r="E5743">
            <v>0</v>
          </cell>
          <cell r="F5743">
            <v>39888</v>
          </cell>
          <cell r="G5743">
            <v>444532</v>
          </cell>
          <cell r="H5743">
            <v>1.39</v>
          </cell>
          <cell r="I5743">
            <v>43465</v>
          </cell>
        </row>
        <row r="5744">
          <cell r="A5744" t="str">
            <v>MdeO CERCA EN LAMINA (NO USAR)</v>
          </cell>
          <cell r="B5744">
            <v>101911</v>
          </cell>
          <cell r="C5744" t="str">
            <v>ML</v>
          </cell>
          <cell r="D5744">
            <v>37187</v>
          </cell>
          <cell r="E5744">
            <v>0</v>
          </cell>
          <cell r="F5744">
            <v>40124</v>
          </cell>
          <cell r="G5744">
            <v>26753</v>
          </cell>
          <cell r="H5744">
            <v>1.39</v>
          </cell>
          <cell r="I5744">
            <v>43465</v>
          </cell>
        </row>
        <row r="5745">
          <cell r="A5745" t="str">
            <v>MdeO CERCA LAMINA/BASE (NO USAR)</v>
          </cell>
          <cell r="B5745">
            <v>101912</v>
          </cell>
          <cell r="C5745" t="str">
            <v>ML</v>
          </cell>
          <cell r="D5745">
            <v>37187</v>
          </cell>
          <cell r="E5745">
            <v>0</v>
          </cell>
          <cell r="F5745">
            <v>40124</v>
          </cell>
          <cell r="G5745">
            <v>26753</v>
          </cell>
          <cell r="H5745">
            <v>1.39</v>
          </cell>
          <cell r="I5745">
            <v>43465</v>
          </cell>
        </row>
        <row r="5746">
          <cell r="A5746" t="str">
            <v>MdeO CERRAMIENTO EN LONA VERDE (NO</v>
          </cell>
          <cell r="B5746">
            <v>101913</v>
          </cell>
          <cell r="C5746" t="str">
            <v>ML</v>
          </cell>
          <cell r="D5746">
            <v>9647</v>
          </cell>
          <cell r="E5746">
            <v>0</v>
          </cell>
          <cell r="F5746">
            <v>41108</v>
          </cell>
          <cell r="G5746">
            <v>7421</v>
          </cell>
          <cell r="H5746">
            <v>1.3</v>
          </cell>
          <cell r="I5746">
            <v>43465</v>
          </cell>
        </row>
        <row r="5747">
          <cell r="A5747" t="str">
            <v>MdeO CERRAMIENTO EN TRIPLEX (NO</v>
          </cell>
          <cell r="B5747">
            <v>101914</v>
          </cell>
          <cell r="C5747" t="str">
            <v>M2</v>
          </cell>
          <cell r="D5747">
            <v>8040</v>
          </cell>
          <cell r="E5747">
            <v>0</v>
          </cell>
          <cell r="F5747">
            <v>40124</v>
          </cell>
          <cell r="G5747">
            <v>5784</v>
          </cell>
          <cell r="H5747">
            <v>1.39</v>
          </cell>
          <cell r="I5747">
            <v>43465</v>
          </cell>
        </row>
        <row r="5748">
          <cell r="A5748" t="str">
            <v>MdeO CHAZOS MADERA (NO USAR)</v>
          </cell>
          <cell r="B5748">
            <v>101915</v>
          </cell>
          <cell r="C5748" t="str">
            <v>UNI</v>
          </cell>
          <cell r="D5748">
            <v>3015</v>
          </cell>
          <cell r="E5748">
            <v>0</v>
          </cell>
          <cell r="F5748">
            <v>40124</v>
          </cell>
          <cell r="G5748">
            <v>2169</v>
          </cell>
          <cell r="H5748">
            <v>1.39</v>
          </cell>
          <cell r="I5748">
            <v>43465</v>
          </cell>
        </row>
        <row r="5749">
          <cell r="A5749" t="str">
            <v>MdeO CHIMENEAS 0.80M (NO USAR)</v>
          </cell>
          <cell r="B5749">
            <v>101916</v>
          </cell>
          <cell r="C5749" t="str">
            <v>UNI</v>
          </cell>
          <cell r="D5749">
            <v>502520</v>
          </cell>
          <cell r="E5749">
            <v>0</v>
          </cell>
          <cell r="F5749">
            <v>40124</v>
          </cell>
          <cell r="G5749">
            <v>361525</v>
          </cell>
          <cell r="H5749">
            <v>1.39</v>
          </cell>
          <cell r="I5749">
            <v>43465</v>
          </cell>
        </row>
        <row r="5750">
          <cell r="A5750" t="str">
            <v>MdeO CICLOPEO (60%MEZC-40%PIEDRA) (NO</v>
          </cell>
          <cell r="B5750">
            <v>104276</v>
          </cell>
          <cell r="C5750" t="str">
            <v>M3</v>
          </cell>
          <cell r="D5750">
            <v>83275</v>
          </cell>
          <cell r="E5750">
            <v>0</v>
          </cell>
          <cell r="F5750">
            <v>41586</v>
          </cell>
          <cell r="G5750">
            <v>65571</v>
          </cell>
          <cell r="H5750">
            <v>1.27</v>
          </cell>
          <cell r="I5750">
            <v>43465</v>
          </cell>
        </row>
        <row r="5751">
          <cell r="A5751" t="str">
            <v>MdeO CICLOPEO (60%PIEDRA-40%MEZC)</v>
          </cell>
          <cell r="B5751">
            <v>101917</v>
          </cell>
          <cell r="C5751" t="str">
            <v>M3</v>
          </cell>
          <cell r="D5751">
            <v>64163</v>
          </cell>
          <cell r="E5751">
            <v>0</v>
          </cell>
          <cell r="F5751">
            <v>41547</v>
          </cell>
          <cell r="G5751">
            <v>50522</v>
          </cell>
          <cell r="H5751">
            <v>1.27</v>
          </cell>
          <cell r="I5751">
            <v>43465</v>
          </cell>
        </row>
        <row r="5752">
          <cell r="A5752" t="str">
            <v>MdeO CICLOPEO MURO CIERRE. (NO USAR)</v>
          </cell>
          <cell r="B5752">
            <v>101918</v>
          </cell>
          <cell r="C5752" t="str">
            <v>M3</v>
          </cell>
          <cell r="D5752">
            <v>61307</v>
          </cell>
          <cell r="E5752">
            <v>0</v>
          </cell>
          <cell r="F5752">
            <v>40124</v>
          </cell>
          <cell r="G5752">
            <v>44106</v>
          </cell>
          <cell r="H5752">
            <v>1.39</v>
          </cell>
          <cell r="I5752">
            <v>43465</v>
          </cell>
        </row>
        <row r="5753">
          <cell r="A5753" t="str">
            <v>MdeO CIELORASO BOVEDA DRYWALL (NO</v>
          </cell>
          <cell r="B5753">
            <v>102438</v>
          </cell>
          <cell r="C5753" t="str">
            <v>M2</v>
          </cell>
          <cell r="D5753">
            <v>50277</v>
          </cell>
          <cell r="E5753">
            <v>0</v>
          </cell>
          <cell r="F5753">
            <v>40786</v>
          </cell>
          <cell r="G5753">
            <v>37520</v>
          </cell>
          <cell r="H5753">
            <v>1.34</v>
          </cell>
          <cell r="I5753">
            <v>43465</v>
          </cell>
        </row>
        <row r="5754">
          <cell r="A5754" t="str">
            <v>MdeO CIELORASO LISTON M.H. (NO</v>
          </cell>
          <cell r="B5754">
            <v>101919</v>
          </cell>
          <cell r="C5754" t="str">
            <v>M2</v>
          </cell>
          <cell r="D5754">
            <v>21793</v>
          </cell>
          <cell r="E5754">
            <v>0</v>
          </cell>
          <cell r="F5754">
            <v>40197</v>
          </cell>
          <cell r="G5754">
            <v>15907</v>
          </cell>
          <cell r="H5754">
            <v>1.37</v>
          </cell>
          <cell r="I5754">
            <v>43465</v>
          </cell>
        </row>
        <row r="5755">
          <cell r="A5755" t="str">
            <v>MdeO CIELORASOS</v>
          </cell>
          <cell r="B5755">
            <v>28</v>
          </cell>
          <cell r="C5755">
            <v>0</v>
          </cell>
          <cell r="D5755" t="e">
            <v>#DIV/0!</v>
          </cell>
          <cell r="E5755">
            <v>0</v>
          </cell>
          <cell r="F5755">
            <v>0</v>
          </cell>
          <cell r="G5755">
            <v>0</v>
          </cell>
          <cell r="H5755" t="e">
            <v>#DIV/0!</v>
          </cell>
          <cell r="I5755">
            <v>43465</v>
          </cell>
        </row>
        <row r="5756">
          <cell r="A5756" t="str">
            <v>MdeO CIMENTACION Y ESTRUCTURA</v>
          </cell>
          <cell r="B5756">
            <v>24</v>
          </cell>
          <cell r="C5756">
            <v>0</v>
          </cell>
          <cell r="D5756" t="e">
            <v>#DIV/0!</v>
          </cell>
          <cell r="E5756">
            <v>0</v>
          </cell>
          <cell r="F5756">
            <v>0</v>
          </cell>
          <cell r="G5756">
            <v>0</v>
          </cell>
          <cell r="H5756" t="e">
            <v>#DIV/0!</v>
          </cell>
          <cell r="I5756">
            <v>43465</v>
          </cell>
        </row>
        <row r="5757">
          <cell r="A5757" t="str">
            <v>MdeO CLOSET (HECHURA E Inst.) (NO</v>
          </cell>
          <cell r="B5757">
            <v>102753</v>
          </cell>
          <cell r="C5757" t="str">
            <v>M2</v>
          </cell>
          <cell r="D5757">
            <v>109988</v>
          </cell>
          <cell r="E5757">
            <v>0</v>
          </cell>
          <cell r="F5757">
            <v>39870</v>
          </cell>
          <cell r="G5757">
            <v>79128</v>
          </cell>
          <cell r="H5757">
            <v>1.39</v>
          </cell>
          <cell r="I5757">
            <v>43465</v>
          </cell>
        </row>
        <row r="5758">
          <cell r="A5758" t="str">
            <v>MdeO CLOSET (HECHURA E Inst.) (NO</v>
          </cell>
          <cell r="B5758">
            <v>102753</v>
          </cell>
          <cell r="C5758" t="str">
            <v>M2</v>
          </cell>
          <cell r="D5758">
            <v>109988</v>
          </cell>
          <cell r="E5758">
            <v>0</v>
          </cell>
          <cell r="F5758">
            <v>39870</v>
          </cell>
          <cell r="G5758">
            <v>79128</v>
          </cell>
          <cell r="H5758">
            <v>1.39</v>
          </cell>
          <cell r="I5758">
            <v>43465</v>
          </cell>
        </row>
        <row r="5759">
          <cell r="A5759" t="str">
            <v>MdeO CLOSET (NO USAR)</v>
          </cell>
          <cell r="B5759">
            <v>102752</v>
          </cell>
          <cell r="C5759" t="str">
            <v>UNI</v>
          </cell>
          <cell r="D5759">
            <v>206277</v>
          </cell>
          <cell r="E5759">
            <v>0</v>
          </cell>
          <cell r="F5759">
            <v>39870</v>
          </cell>
          <cell r="G5759">
            <v>148401</v>
          </cell>
          <cell r="H5759">
            <v>1.39</v>
          </cell>
          <cell r="I5759">
            <v>43465</v>
          </cell>
        </row>
        <row r="5760">
          <cell r="A5760" t="str">
            <v>MdeO CLOSET (NO USAR)</v>
          </cell>
          <cell r="B5760">
            <v>102752</v>
          </cell>
          <cell r="C5760" t="str">
            <v>UNI</v>
          </cell>
          <cell r="D5760">
            <v>206277</v>
          </cell>
          <cell r="E5760">
            <v>0</v>
          </cell>
          <cell r="F5760">
            <v>39870</v>
          </cell>
          <cell r="G5760">
            <v>148401</v>
          </cell>
          <cell r="H5760">
            <v>1.39</v>
          </cell>
          <cell r="I5760">
            <v>43465</v>
          </cell>
        </row>
        <row r="5761">
          <cell r="A5761" t="str">
            <v>MdeO CLOSET FLORMORADO (HECH E Inst.)</v>
          </cell>
          <cell r="B5761">
            <v>102439</v>
          </cell>
          <cell r="C5761" t="str">
            <v>M2</v>
          </cell>
          <cell r="D5761">
            <v>334692</v>
          </cell>
          <cell r="E5761">
            <v>0</v>
          </cell>
          <cell r="F5761">
            <v>40197</v>
          </cell>
          <cell r="G5761">
            <v>244301</v>
          </cell>
          <cell r="H5761">
            <v>1.37</v>
          </cell>
          <cell r="I5761">
            <v>43465</v>
          </cell>
        </row>
        <row r="5762">
          <cell r="A5762" t="str">
            <v>MdeO CLOSET FLORMORADO (HECHURA E</v>
          </cell>
          <cell r="B5762">
            <v>101921</v>
          </cell>
          <cell r="C5762" t="str">
            <v>M2</v>
          </cell>
          <cell r="D5762">
            <v>232053</v>
          </cell>
          <cell r="E5762">
            <v>0</v>
          </cell>
          <cell r="F5762">
            <v>40197</v>
          </cell>
          <cell r="G5762">
            <v>169382</v>
          </cell>
          <cell r="H5762">
            <v>1.37</v>
          </cell>
          <cell r="I5762">
            <v>43465</v>
          </cell>
        </row>
        <row r="5763">
          <cell r="A5763" t="str">
            <v>MdeO CLOSET+SUB. CARPINTERIA</v>
          </cell>
          <cell r="B5763">
            <v>101920</v>
          </cell>
          <cell r="C5763" t="str">
            <v>UNI</v>
          </cell>
          <cell r="D5763">
            <v>334692</v>
          </cell>
          <cell r="E5763">
            <v>0</v>
          </cell>
          <cell r="F5763">
            <v>40197</v>
          </cell>
          <cell r="G5763">
            <v>244301</v>
          </cell>
          <cell r="H5763">
            <v>1.37</v>
          </cell>
          <cell r="I5763">
            <v>43465</v>
          </cell>
        </row>
        <row r="5764">
          <cell r="A5764" t="str">
            <v>MdeO Coloc. BISAGRA VAIVEN (NO USAR)</v>
          </cell>
          <cell r="B5764">
            <v>101922</v>
          </cell>
          <cell r="C5764" t="str">
            <v>UNI</v>
          </cell>
          <cell r="D5764">
            <v>5838</v>
          </cell>
          <cell r="E5764">
            <v>0</v>
          </cell>
          <cell r="F5764">
            <v>40124</v>
          </cell>
          <cell r="G5764">
            <v>4200</v>
          </cell>
          <cell r="H5764">
            <v>1.39</v>
          </cell>
          <cell r="I5764">
            <v>43465</v>
          </cell>
        </row>
        <row r="5765">
          <cell r="A5765" t="str">
            <v>MdeO Coloc. BRAZO RETENEDO (NO USAR)</v>
          </cell>
          <cell r="B5765">
            <v>101923</v>
          </cell>
          <cell r="C5765" t="str">
            <v>UNI</v>
          </cell>
          <cell r="D5765">
            <v>19877</v>
          </cell>
          <cell r="E5765">
            <v>0</v>
          </cell>
          <cell r="F5765">
            <v>39870</v>
          </cell>
          <cell r="G5765">
            <v>14300</v>
          </cell>
          <cell r="H5765">
            <v>1.39</v>
          </cell>
          <cell r="I5765">
            <v>43465</v>
          </cell>
        </row>
        <row r="5766">
          <cell r="A5766" t="str">
            <v>MdeO Coloc. MARCO PUERTA (NO USAR)</v>
          </cell>
          <cell r="B5766">
            <v>101924</v>
          </cell>
          <cell r="C5766" t="str">
            <v>UNI</v>
          </cell>
          <cell r="D5766">
            <v>42470</v>
          </cell>
          <cell r="E5766">
            <v>0</v>
          </cell>
          <cell r="F5766">
            <v>40464</v>
          </cell>
          <cell r="G5766">
            <v>31000</v>
          </cell>
          <cell r="H5766">
            <v>1.37</v>
          </cell>
          <cell r="I5766">
            <v>43465</v>
          </cell>
        </row>
        <row r="5767">
          <cell r="A5767" t="str">
            <v>MdeO Coloc. PTA ENTRADA (NO USAR)</v>
          </cell>
          <cell r="B5767">
            <v>101925</v>
          </cell>
          <cell r="C5767" t="str">
            <v>UNI</v>
          </cell>
          <cell r="D5767">
            <v>38522</v>
          </cell>
          <cell r="E5767">
            <v>0</v>
          </cell>
          <cell r="F5767">
            <v>40124</v>
          </cell>
          <cell r="G5767">
            <v>27714</v>
          </cell>
          <cell r="H5767">
            <v>1.39</v>
          </cell>
          <cell r="I5767">
            <v>43465</v>
          </cell>
        </row>
        <row r="5768">
          <cell r="A5768" t="str">
            <v>MdeO Coloc. TEJA PLASTICA (NO USAR)</v>
          </cell>
          <cell r="B5768">
            <v>101926</v>
          </cell>
          <cell r="C5768" t="str">
            <v>M2</v>
          </cell>
          <cell r="D5768">
            <v>8049</v>
          </cell>
          <cell r="E5768">
            <v>0</v>
          </cell>
          <cell r="F5768">
            <v>40124</v>
          </cell>
          <cell r="G5768">
            <v>5791</v>
          </cell>
          <cell r="H5768">
            <v>1.39</v>
          </cell>
          <cell r="I5768">
            <v>43465</v>
          </cell>
        </row>
        <row r="5769">
          <cell r="A5769" t="str">
            <v>MdeO Coloc. VENTANA LAMINA (NO</v>
          </cell>
          <cell r="B5769">
            <v>101928</v>
          </cell>
          <cell r="C5769" t="str">
            <v>UNI</v>
          </cell>
          <cell r="D5769">
            <v>31536</v>
          </cell>
          <cell r="E5769">
            <v>0</v>
          </cell>
          <cell r="F5769">
            <v>40124</v>
          </cell>
          <cell r="G5769">
            <v>22688</v>
          </cell>
          <cell r="H5769">
            <v>1.39</v>
          </cell>
          <cell r="I5769">
            <v>43465</v>
          </cell>
        </row>
        <row r="5770">
          <cell r="A5770" t="str">
            <v>MdeO Coloc. VENTANA MADERA (NO USAR)</v>
          </cell>
          <cell r="B5770">
            <v>101927</v>
          </cell>
          <cell r="C5770" t="str">
            <v>UNI</v>
          </cell>
          <cell r="D5770">
            <v>41428</v>
          </cell>
          <cell r="E5770">
            <v>0</v>
          </cell>
          <cell r="F5770">
            <v>40124</v>
          </cell>
          <cell r="G5770">
            <v>29804</v>
          </cell>
          <cell r="H5770">
            <v>1.39</v>
          </cell>
          <cell r="I5770">
            <v>43465</v>
          </cell>
        </row>
        <row r="5771">
          <cell r="A5771" t="str">
            <v>MdeO Coloc.STRIP 20 PARES+Subc. Elect. (NO</v>
          </cell>
          <cell r="B5771">
            <v>101292</v>
          </cell>
          <cell r="C5771" t="str">
            <v>UNI</v>
          </cell>
          <cell r="D5771">
            <v>315109</v>
          </cell>
          <cell r="E5771">
            <v>0</v>
          </cell>
          <cell r="F5771">
            <v>40124</v>
          </cell>
          <cell r="G5771">
            <v>226697</v>
          </cell>
          <cell r="H5771">
            <v>1.39</v>
          </cell>
          <cell r="I5771">
            <v>43465</v>
          </cell>
        </row>
        <row r="5772">
          <cell r="A5772" t="str">
            <v>MdeO Coloc.STRIP 8 PARES (NO USAR)</v>
          </cell>
          <cell r="B5772">
            <v>101929</v>
          </cell>
          <cell r="C5772" t="str">
            <v>UNI</v>
          </cell>
          <cell r="D5772">
            <v>88443</v>
          </cell>
          <cell r="E5772">
            <v>0</v>
          </cell>
          <cell r="F5772">
            <v>40124</v>
          </cell>
          <cell r="G5772">
            <v>63628</v>
          </cell>
          <cell r="H5772">
            <v>1.39</v>
          </cell>
          <cell r="I5772">
            <v>43465</v>
          </cell>
        </row>
        <row r="5773">
          <cell r="A5773" t="str">
            <v>MdeO Coloc.STRIP GENERAL (NO USAR)</v>
          </cell>
          <cell r="B5773">
            <v>102755</v>
          </cell>
          <cell r="C5773" t="str">
            <v>UNI</v>
          </cell>
          <cell r="D5773">
            <v>82121</v>
          </cell>
          <cell r="E5773">
            <v>0</v>
          </cell>
          <cell r="F5773">
            <v>39870</v>
          </cell>
          <cell r="G5773">
            <v>59080</v>
          </cell>
          <cell r="H5773">
            <v>1.39</v>
          </cell>
          <cell r="I5773">
            <v>43465</v>
          </cell>
        </row>
        <row r="5774">
          <cell r="A5774" t="str">
            <v>MdeO Coloc.TABLERO 12 Circuit+Subc.Elect.(NO</v>
          </cell>
          <cell r="B5774">
            <v>101930</v>
          </cell>
          <cell r="C5774" t="str">
            <v>UNI</v>
          </cell>
          <cell r="D5774">
            <v>100491</v>
          </cell>
          <cell r="E5774">
            <v>0</v>
          </cell>
          <cell r="F5774">
            <v>40124</v>
          </cell>
          <cell r="G5774">
            <v>72296</v>
          </cell>
          <cell r="H5774">
            <v>1.39</v>
          </cell>
          <cell r="I5774">
            <v>43465</v>
          </cell>
        </row>
        <row r="5775">
          <cell r="A5775" t="str">
            <v>MdeO Coloc.TABLERO 18Circuit+Subc.Elect. (NO</v>
          </cell>
          <cell r="B5775">
            <v>101931</v>
          </cell>
          <cell r="C5775" t="str">
            <v>UNI</v>
          </cell>
          <cell r="D5775">
            <v>168169</v>
          </cell>
          <cell r="E5775">
            <v>0</v>
          </cell>
          <cell r="F5775">
            <v>41093</v>
          </cell>
          <cell r="G5775">
            <v>129361</v>
          </cell>
          <cell r="H5775">
            <v>1.3</v>
          </cell>
          <cell r="I5775">
            <v>43465</v>
          </cell>
        </row>
        <row r="5776">
          <cell r="A5776" t="str">
            <v>MdeO Coloc.TOLETE SALIENTE FAC (NO</v>
          </cell>
          <cell r="B5776">
            <v>101932</v>
          </cell>
          <cell r="C5776" t="str">
            <v>M2</v>
          </cell>
          <cell r="D5776">
            <v>16081</v>
          </cell>
          <cell r="E5776">
            <v>0</v>
          </cell>
          <cell r="F5776">
            <v>40135</v>
          </cell>
          <cell r="G5776">
            <v>11569</v>
          </cell>
          <cell r="H5776">
            <v>1.39</v>
          </cell>
          <cell r="I5776">
            <v>43465</v>
          </cell>
        </row>
        <row r="5777">
          <cell r="A5777" t="str">
            <v>MdeO COLUMNAS (NO USAR)</v>
          </cell>
          <cell r="B5777">
            <v>101933</v>
          </cell>
          <cell r="C5777" t="str">
            <v>M3</v>
          </cell>
          <cell r="D5777">
            <v>205267</v>
          </cell>
          <cell r="E5777">
            <v>0</v>
          </cell>
          <cell r="F5777">
            <v>42179</v>
          </cell>
          <cell r="G5777">
            <v>168252</v>
          </cell>
          <cell r="H5777">
            <v>1.22</v>
          </cell>
          <cell r="I5777">
            <v>43465</v>
          </cell>
        </row>
        <row r="5778">
          <cell r="A5778" t="str">
            <v>MdeO CONCRETO (NO USAR)</v>
          </cell>
          <cell r="B5778">
            <v>101934</v>
          </cell>
          <cell r="C5778" t="str">
            <v>M3</v>
          </cell>
          <cell r="D5778">
            <v>24522</v>
          </cell>
          <cell r="E5778">
            <v>0</v>
          </cell>
          <cell r="F5778">
            <v>41709</v>
          </cell>
          <cell r="G5778">
            <v>19462</v>
          </cell>
          <cell r="H5778">
            <v>1.26</v>
          </cell>
          <cell r="I5778">
            <v>43465</v>
          </cell>
        </row>
        <row r="5779">
          <cell r="A5779" t="str">
            <v>MdeO CONCRETO ANDENES (NO USAR)</v>
          </cell>
          <cell r="B5779">
            <v>101935</v>
          </cell>
          <cell r="C5779" t="str">
            <v>M2</v>
          </cell>
          <cell r="D5779">
            <v>10613</v>
          </cell>
          <cell r="E5779">
            <v>0</v>
          </cell>
          <cell r="F5779">
            <v>40124</v>
          </cell>
          <cell r="G5779">
            <v>7635</v>
          </cell>
          <cell r="H5779">
            <v>1.39</v>
          </cell>
          <cell r="I5779">
            <v>43465</v>
          </cell>
        </row>
        <row r="5780">
          <cell r="A5780" t="str">
            <v>MdeO CONCRETO BASE GRADAS (NO</v>
          </cell>
          <cell r="B5780">
            <v>101936</v>
          </cell>
          <cell r="C5780" t="str">
            <v>M2</v>
          </cell>
          <cell r="D5780">
            <v>17689</v>
          </cell>
          <cell r="E5780">
            <v>0</v>
          </cell>
          <cell r="F5780">
            <v>40162</v>
          </cell>
          <cell r="G5780">
            <v>12726</v>
          </cell>
          <cell r="H5780">
            <v>1.39</v>
          </cell>
          <cell r="I5780">
            <v>43465</v>
          </cell>
        </row>
        <row r="5781">
          <cell r="A5781" t="str">
            <v>MdeO CONCRETO CICLOPEO (NO USAR)</v>
          </cell>
          <cell r="B5781">
            <v>101937</v>
          </cell>
          <cell r="C5781" t="str">
            <v>M3</v>
          </cell>
          <cell r="D5781">
            <v>61307</v>
          </cell>
          <cell r="E5781">
            <v>0</v>
          </cell>
          <cell r="F5781">
            <v>40135</v>
          </cell>
          <cell r="G5781">
            <v>44106</v>
          </cell>
          <cell r="H5781">
            <v>1.39</v>
          </cell>
          <cell r="I5781">
            <v>43465</v>
          </cell>
        </row>
        <row r="5782">
          <cell r="A5782" t="str">
            <v>MdeO CONDUCTO GAS (NO USAR)</v>
          </cell>
          <cell r="B5782">
            <v>101938</v>
          </cell>
          <cell r="C5782" t="str">
            <v>UNI</v>
          </cell>
          <cell r="D5782">
            <v>38399</v>
          </cell>
          <cell r="E5782">
            <v>0</v>
          </cell>
          <cell r="F5782">
            <v>40135</v>
          </cell>
          <cell r="G5782">
            <v>27625</v>
          </cell>
          <cell r="H5782">
            <v>1.39</v>
          </cell>
          <cell r="I5782">
            <v>43465</v>
          </cell>
        </row>
        <row r="5783">
          <cell r="A5783" t="str">
            <v>MdeO CONEX. MANGUERA (NO USAR)</v>
          </cell>
          <cell r="B5783">
            <v>101939</v>
          </cell>
          <cell r="C5783" t="str">
            <v>UNI</v>
          </cell>
          <cell r="D5783">
            <v>5029</v>
          </cell>
          <cell r="E5783">
            <v>0</v>
          </cell>
          <cell r="F5783">
            <v>39871</v>
          </cell>
          <cell r="G5783">
            <v>3618</v>
          </cell>
          <cell r="H5783">
            <v>1.39</v>
          </cell>
          <cell r="I5783">
            <v>43465</v>
          </cell>
        </row>
        <row r="5784">
          <cell r="A5784" t="str">
            <v>MdeO CONSTRUCCION DESARENADOR (NO</v>
          </cell>
          <cell r="B5784">
            <v>101940</v>
          </cell>
          <cell r="C5784" t="str">
            <v>UNI</v>
          </cell>
          <cell r="D5784">
            <v>170240</v>
          </cell>
          <cell r="E5784">
            <v>0</v>
          </cell>
          <cell r="F5784">
            <v>39871</v>
          </cell>
          <cell r="G5784">
            <v>122475</v>
          </cell>
          <cell r="H5784">
            <v>1.39</v>
          </cell>
          <cell r="I5784">
            <v>43465</v>
          </cell>
        </row>
        <row r="5785">
          <cell r="A5785" t="str">
            <v>MdeO CORNISA (NO USAR)</v>
          </cell>
          <cell r="B5785">
            <v>101941</v>
          </cell>
          <cell r="C5785" t="str">
            <v>ML</v>
          </cell>
          <cell r="D5785">
            <v>5439</v>
          </cell>
          <cell r="E5785" t="str">
            <v>C-2</v>
          </cell>
          <cell r="F5785">
            <v>39871</v>
          </cell>
          <cell r="G5785">
            <v>3913</v>
          </cell>
          <cell r="H5785">
            <v>1.39</v>
          </cell>
          <cell r="I5785">
            <v>43465</v>
          </cell>
        </row>
        <row r="5786">
          <cell r="A5786" t="str">
            <v>MdeO CREMALLERAS EN FACHADA (NO</v>
          </cell>
          <cell r="B5786">
            <v>101942</v>
          </cell>
          <cell r="C5786" t="str">
            <v>ML</v>
          </cell>
          <cell r="D5786">
            <v>12435</v>
          </cell>
          <cell r="E5786">
            <v>0</v>
          </cell>
          <cell r="F5786">
            <v>39871</v>
          </cell>
          <cell r="G5786">
            <v>8946</v>
          </cell>
          <cell r="H5786">
            <v>1.39</v>
          </cell>
          <cell r="I5786">
            <v>43465</v>
          </cell>
        </row>
        <row r="5787">
          <cell r="A5787" t="str">
            <v>MdeO CUADRILLA (TECNICO META +</v>
          </cell>
          <cell r="B5787">
            <v>4024</v>
          </cell>
          <cell r="C5787" t="str">
            <v>JR</v>
          </cell>
          <cell r="D5787">
            <v>152389</v>
          </cell>
          <cell r="E5787">
            <v>0</v>
          </cell>
          <cell r="F5787">
            <v>42751</v>
          </cell>
          <cell r="G5787">
            <v>139806.39999999999</v>
          </cell>
          <cell r="H5787">
            <v>1.0900000000000001</v>
          </cell>
          <cell r="I5787">
            <v>43465</v>
          </cell>
        </row>
        <row r="5788">
          <cell r="A5788" t="str">
            <v>MdeO CUADRILLA 1:1 ACAB+PREST(IDRD)</v>
          </cell>
          <cell r="B5788">
            <v>3268</v>
          </cell>
          <cell r="C5788" t="str">
            <v>JR</v>
          </cell>
          <cell r="D5788">
            <v>140202</v>
          </cell>
          <cell r="E5788">
            <v>0</v>
          </cell>
          <cell r="F5788">
            <v>42751</v>
          </cell>
          <cell r="G5788">
            <v>128625.58</v>
          </cell>
          <cell r="H5788">
            <v>1.0900000000000001</v>
          </cell>
          <cell r="I5788">
            <v>43465</v>
          </cell>
        </row>
        <row r="5789">
          <cell r="A5789" t="str">
            <v>MdeO CUADRILLA 1:8GENER+PREST(IDRD)</v>
          </cell>
          <cell r="B5789">
            <v>1224</v>
          </cell>
          <cell r="C5789" t="str">
            <v>JR</v>
          </cell>
          <cell r="D5789">
            <v>494092</v>
          </cell>
          <cell r="E5789">
            <v>0</v>
          </cell>
          <cell r="F5789">
            <v>42751</v>
          </cell>
          <cell r="G5789">
            <v>453295.77</v>
          </cell>
          <cell r="H5789">
            <v>1.0900000000000001</v>
          </cell>
          <cell r="I5789">
            <v>43465</v>
          </cell>
        </row>
        <row r="5790">
          <cell r="A5790" t="str">
            <v>MdeO CUADRILLA Alb.Gen.(4 AYUDANTES)**</v>
          </cell>
          <cell r="B5790">
            <v>101750</v>
          </cell>
          <cell r="C5790" t="str">
            <v>HR</v>
          </cell>
          <cell r="D5790">
            <v>36308</v>
          </cell>
          <cell r="E5790">
            <v>0</v>
          </cell>
          <cell r="F5790">
            <v>42748</v>
          </cell>
          <cell r="G5790">
            <v>33309.97</v>
          </cell>
          <cell r="H5790">
            <v>1.0900000000000001</v>
          </cell>
          <cell r="I5790">
            <v>43465</v>
          </cell>
        </row>
        <row r="5791">
          <cell r="A5791" t="str">
            <v>MdeO CUADRILLA CARPINT.TALL 1:1+IDRD</v>
          </cell>
          <cell r="B5791">
            <v>7003</v>
          </cell>
          <cell r="C5791" t="str">
            <v>JR</v>
          </cell>
          <cell r="D5791">
            <v>152389</v>
          </cell>
          <cell r="E5791">
            <v>0</v>
          </cell>
          <cell r="F5791">
            <v>42751</v>
          </cell>
          <cell r="G5791">
            <v>139806.39999999999</v>
          </cell>
          <cell r="H5791">
            <v>1.0900000000000001</v>
          </cell>
          <cell r="I5791">
            <v>43465</v>
          </cell>
        </row>
        <row r="5792">
          <cell r="A5792" t="str">
            <v>MdeO CUADRILLA ELECTRICA 1:1+PRES (NO</v>
          </cell>
          <cell r="B5792">
            <v>1495</v>
          </cell>
          <cell r="C5792" t="str">
            <v>JR</v>
          </cell>
          <cell r="D5792">
            <v>140672</v>
          </cell>
          <cell r="E5792">
            <v>0</v>
          </cell>
          <cell r="F5792">
            <v>42751</v>
          </cell>
          <cell r="G5792">
            <v>129057.3</v>
          </cell>
          <cell r="H5792">
            <v>1.0900000000000001</v>
          </cell>
          <cell r="I5792">
            <v>43465</v>
          </cell>
        </row>
        <row r="5793">
          <cell r="A5793" t="str">
            <v>MdeO CUARTO DE CONTROL (NO USAR)</v>
          </cell>
          <cell r="B5793">
            <v>101944</v>
          </cell>
          <cell r="C5793" t="str">
            <v>UNI</v>
          </cell>
          <cell r="D5793">
            <v>99168</v>
          </cell>
          <cell r="E5793">
            <v>0</v>
          </cell>
          <cell r="F5793">
            <v>39871</v>
          </cell>
          <cell r="G5793">
            <v>71344</v>
          </cell>
          <cell r="H5793">
            <v>1.39</v>
          </cell>
          <cell r="I5793">
            <v>43465</v>
          </cell>
        </row>
        <row r="5794">
          <cell r="A5794" t="str">
            <v>MdeO CUARTO DE CONTROL (NO USAR)</v>
          </cell>
          <cell r="B5794">
            <v>101943</v>
          </cell>
          <cell r="C5794" t="str">
            <v>HR</v>
          </cell>
          <cell r="D5794">
            <v>9326</v>
          </cell>
          <cell r="E5794">
            <v>0</v>
          </cell>
          <cell r="F5794">
            <v>39871</v>
          </cell>
          <cell r="G5794">
            <v>6709</v>
          </cell>
          <cell r="H5794">
            <v>1.39</v>
          </cell>
          <cell r="I5794">
            <v>43465</v>
          </cell>
        </row>
        <row r="5795">
          <cell r="A5795" t="str">
            <v>MdeO DE AYUDANTE EN CARPINTERIA OBRA +</v>
          </cell>
          <cell r="B5795">
            <v>1506</v>
          </cell>
          <cell r="C5795" t="str">
            <v>JR</v>
          </cell>
          <cell r="D5795">
            <v>50249</v>
          </cell>
          <cell r="E5795">
            <v>0</v>
          </cell>
          <cell r="F5795">
            <v>43110</v>
          </cell>
          <cell r="G5795">
            <v>47856</v>
          </cell>
          <cell r="H5795">
            <v>1.05</v>
          </cell>
          <cell r="I5795">
            <v>43465</v>
          </cell>
        </row>
        <row r="5796">
          <cell r="A5796" t="str">
            <v>MdeO DEKORFLEX (NO USAR)</v>
          </cell>
          <cell r="B5796">
            <v>101947</v>
          </cell>
          <cell r="C5796" t="str">
            <v>M2</v>
          </cell>
          <cell r="D5796">
            <v>16541</v>
          </cell>
          <cell r="E5796">
            <v>0</v>
          </cell>
          <cell r="F5796">
            <v>39871</v>
          </cell>
          <cell r="G5796">
            <v>11900</v>
          </cell>
          <cell r="H5796">
            <v>1.39</v>
          </cell>
          <cell r="I5796">
            <v>43465</v>
          </cell>
        </row>
        <row r="5797">
          <cell r="A5797" t="str">
            <v>MdeO DEKORFLEX (NO USAR)</v>
          </cell>
          <cell r="B5797">
            <v>101945</v>
          </cell>
          <cell r="C5797" t="str">
            <v>M2</v>
          </cell>
          <cell r="D5797">
            <v>16541</v>
          </cell>
          <cell r="E5797">
            <v>0</v>
          </cell>
          <cell r="F5797">
            <v>39871</v>
          </cell>
          <cell r="G5797">
            <v>11900</v>
          </cell>
          <cell r="H5797">
            <v>1.39</v>
          </cell>
          <cell r="I5797">
            <v>43465</v>
          </cell>
        </row>
        <row r="5798">
          <cell r="A5798" t="str">
            <v>MdeO Demol ANDENES (NO USAR)</v>
          </cell>
          <cell r="B5798">
            <v>101948</v>
          </cell>
          <cell r="C5798" t="str">
            <v>M2</v>
          </cell>
          <cell r="D5798">
            <v>10272</v>
          </cell>
          <cell r="E5798">
            <v>0</v>
          </cell>
          <cell r="F5798">
            <v>40126</v>
          </cell>
          <cell r="G5798">
            <v>7390</v>
          </cell>
          <cell r="H5798">
            <v>1.39</v>
          </cell>
          <cell r="I5798">
            <v>43465</v>
          </cell>
        </row>
        <row r="5799">
          <cell r="A5799" t="str">
            <v>MdeO Demol CIELO RASO FALSO (NO USAR)</v>
          </cell>
          <cell r="B5799">
            <v>101949</v>
          </cell>
          <cell r="C5799" t="str">
            <v>M2</v>
          </cell>
          <cell r="D5799">
            <v>14025</v>
          </cell>
          <cell r="E5799">
            <v>0</v>
          </cell>
          <cell r="F5799">
            <v>40101</v>
          </cell>
          <cell r="G5799">
            <v>10090</v>
          </cell>
          <cell r="H5799">
            <v>1.39</v>
          </cell>
          <cell r="I5799">
            <v>43465</v>
          </cell>
        </row>
        <row r="5800">
          <cell r="A5800" t="str">
            <v>MdeO Demol COLUMNAS EN CONCRETO</v>
          </cell>
          <cell r="B5800">
            <v>102331</v>
          </cell>
          <cell r="C5800" t="str">
            <v>M3</v>
          </cell>
          <cell r="D5800">
            <v>105401</v>
          </cell>
          <cell r="E5800">
            <v>0</v>
          </cell>
          <cell r="F5800">
            <v>40126</v>
          </cell>
          <cell r="G5800">
            <v>75828</v>
          </cell>
          <cell r="H5800">
            <v>1.39</v>
          </cell>
          <cell r="I5800">
            <v>43465</v>
          </cell>
        </row>
        <row r="5801">
          <cell r="A5801" t="str">
            <v>MdeO Demol CUBIERTA A.C. (NO USAR)</v>
          </cell>
          <cell r="B5801">
            <v>101950</v>
          </cell>
          <cell r="C5801" t="str">
            <v>M2</v>
          </cell>
          <cell r="D5801">
            <v>8619</v>
          </cell>
          <cell r="E5801">
            <v>0</v>
          </cell>
          <cell r="F5801">
            <v>40252</v>
          </cell>
          <cell r="G5801">
            <v>6291</v>
          </cell>
          <cell r="H5801">
            <v>1.37</v>
          </cell>
          <cell r="I5801">
            <v>43465</v>
          </cell>
        </row>
        <row r="5802">
          <cell r="A5802" t="str">
            <v>MdeO Demol DINTEL EN BLOQUE (NO USAR)</v>
          </cell>
          <cell r="B5802">
            <v>101951</v>
          </cell>
          <cell r="C5802" t="str">
            <v>ML</v>
          </cell>
          <cell r="D5802">
            <v>9045</v>
          </cell>
          <cell r="E5802">
            <v>0</v>
          </cell>
          <cell r="F5802">
            <v>40126</v>
          </cell>
          <cell r="G5802">
            <v>6507</v>
          </cell>
          <cell r="H5802">
            <v>1.39</v>
          </cell>
          <cell r="I5802">
            <v>43465</v>
          </cell>
        </row>
        <row r="5803">
          <cell r="A5803" t="str">
            <v>MdeO Demol DINTEL EN CONCRETO (NO</v>
          </cell>
          <cell r="B5803">
            <v>100602</v>
          </cell>
          <cell r="C5803" t="str">
            <v>ML</v>
          </cell>
          <cell r="D5803">
            <v>20101</v>
          </cell>
          <cell r="E5803">
            <v>0</v>
          </cell>
          <cell r="F5803">
            <v>40126</v>
          </cell>
          <cell r="G5803">
            <v>14461</v>
          </cell>
          <cell r="H5803">
            <v>1.39</v>
          </cell>
          <cell r="I5803">
            <v>43465</v>
          </cell>
        </row>
        <row r="5804">
          <cell r="A5804" t="str">
            <v>MdeO Demol DINTEL EN CONCRETO (NO</v>
          </cell>
          <cell r="B5804">
            <v>101952</v>
          </cell>
          <cell r="C5804" t="str">
            <v>ML</v>
          </cell>
          <cell r="D5804">
            <v>20101</v>
          </cell>
          <cell r="E5804">
            <v>0</v>
          </cell>
          <cell r="F5804">
            <v>40126</v>
          </cell>
          <cell r="G5804">
            <v>14461</v>
          </cell>
          <cell r="H5804">
            <v>1.39</v>
          </cell>
          <cell r="I5804">
            <v>43465</v>
          </cell>
        </row>
        <row r="5805">
          <cell r="A5805" t="str">
            <v>MdeO Demol ENCHAPE DE MURO (NO USAR)</v>
          </cell>
          <cell r="B5805">
            <v>101953</v>
          </cell>
          <cell r="C5805" t="str">
            <v>M2</v>
          </cell>
          <cell r="D5805">
            <v>6561</v>
          </cell>
          <cell r="E5805">
            <v>0</v>
          </cell>
          <cell r="F5805">
            <v>40995</v>
          </cell>
          <cell r="G5805">
            <v>5047</v>
          </cell>
          <cell r="H5805">
            <v>1.3</v>
          </cell>
          <cell r="I5805">
            <v>43465</v>
          </cell>
        </row>
        <row r="5806">
          <cell r="A5806" t="str">
            <v>MdeO Demol ENCHAPE DE PISO h=4 (NO</v>
          </cell>
          <cell r="B5806">
            <v>101072</v>
          </cell>
          <cell r="C5806" t="str">
            <v>M2</v>
          </cell>
          <cell r="D5806">
            <v>9514</v>
          </cell>
          <cell r="E5806">
            <v>0</v>
          </cell>
          <cell r="F5806">
            <v>41482</v>
          </cell>
          <cell r="G5806">
            <v>7491</v>
          </cell>
          <cell r="H5806">
            <v>1.27</v>
          </cell>
          <cell r="I5806">
            <v>43465</v>
          </cell>
        </row>
        <row r="5807">
          <cell r="A5807" t="str">
            <v>MdeO Demol ENCHAPE DE PISO H=4CM (NO</v>
          </cell>
          <cell r="B5807">
            <v>101954</v>
          </cell>
          <cell r="C5807" t="str">
            <v>M2</v>
          </cell>
          <cell r="D5807">
            <v>9514</v>
          </cell>
          <cell r="E5807">
            <v>0</v>
          </cell>
          <cell r="F5807">
            <v>41468</v>
          </cell>
          <cell r="G5807">
            <v>7491</v>
          </cell>
          <cell r="H5807">
            <v>1.27</v>
          </cell>
          <cell r="I5807">
            <v>43465</v>
          </cell>
        </row>
        <row r="5808">
          <cell r="A5808" t="str">
            <v>MdeO Demol ENCHAPE DE TECHO (NO USAR)</v>
          </cell>
          <cell r="B5808">
            <v>101955</v>
          </cell>
          <cell r="C5808" t="str">
            <v>M2</v>
          </cell>
          <cell r="D5808">
            <v>7271</v>
          </cell>
          <cell r="E5808">
            <v>0</v>
          </cell>
          <cell r="F5808">
            <v>39871</v>
          </cell>
          <cell r="G5808">
            <v>5231</v>
          </cell>
          <cell r="H5808">
            <v>1.39</v>
          </cell>
          <cell r="I5808">
            <v>43465</v>
          </cell>
        </row>
        <row r="5809">
          <cell r="A5809" t="str">
            <v>MdeO Demol ESCALERA CONCRETO (NO</v>
          </cell>
          <cell r="B5809">
            <v>101956</v>
          </cell>
          <cell r="C5809" t="str">
            <v>M2</v>
          </cell>
          <cell r="D5809">
            <v>28392</v>
          </cell>
          <cell r="E5809">
            <v>0</v>
          </cell>
          <cell r="F5809">
            <v>40037</v>
          </cell>
          <cell r="G5809">
            <v>20426</v>
          </cell>
          <cell r="H5809">
            <v>1.39</v>
          </cell>
          <cell r="I5809">
            <v>43465</v>
          </cell>
        </row>
        <row r="5810">
          <cell r="A5810" t="str">
            <v>MdeO Demol MUROS 0.15 - Bloque (NO</v>
          </cell>
          <cell r="B5810">
            <v>101016</v>
          </cell>
          <cell r="C5810" t="str">
            <v>M2</v>
          </cell>
          <cell r="D5810">
            <v>7513</v>
          </cell>
          <cell r="E5810">
            <v>0</v>
          </cell>
          <cell r="F5810">
            <v>40126</v>
          </cell>
          <cell r="G5810">
            <v>5405</v>
          </cell>
          <cell r="H5810">
            <v>1.39</v>
          </cell>
          <cell r="I5810">
            <v>43465</v>
          </cell>
        </row>
        <row r="5811">
          <cell r="A5811" t="str">
            <v>MdeO Demol MUROS 0.15 (NO USAR)</v>
          </cell>
          <cell r="B5811">
            <v>101957</v>
          </cell>
          <cell r="C5811" t="str">
            <v>M2</v>
          </cell>
          <cell r="D5811">
            <v>10021</v>
          </cell>
          <cell r="E5811">
            <v>0</v>
          </cell>
          <cell r="F5811">
            <v>39871</v>
          </cell>
          <cell r="G5811">
            <v>7209</v>
          </cell>
          <cell r="H5811">
            <v>1.39</v>
          </cell>
          <cell r="I5811">
            <v>43465</v>
          </cell>
        </row>
        <row r="5812">
          <cell r="A5812" t="str">
            <v>MdeO Demol MUROS 0.25 (NO USAR)</v>
          </cell>
          <cell r="B5812">
            <v>101958</v>
          </cell>
          <cell r="C5812" t="str">
            <v>M2</v>
          </cell>
          <cell r="D5812">
            <v>15360</v>
          </cell>
          <cell r="E5812">
            <v>0</v>
          </cell>
          <cell r="F5812">
            <v>40249</v>
          </cell>
          <cell r="G5812">
            <v>11212</v>
          </cell>
          <cell r="H5812">
            <v>1.37</v>
          </cell>
          <cell r="I5812">
            <v>43465</v>
          </cell>
        </row>
        <row r="5813">
          <cell r="A5813" t="str">
            <v>MdeO Demol MUROS DE CONCRETO</v>
          </cell>
          <cell r="B5813">
            <v>101210</v>
          </cell>
          <cell r="C5813" t="str">
            <v>M3</v>
          </cell>
          <cell r="D5813">
            <v>61893</v>
          </cell>
          <cell r="E5813">
            <v>0</v>
          </cell>
          <cell r="F5813">
            <v>40126</v>
          </cell>
          <cell r="G5813">
            <v>44527</v>
          </cell>
          <cell r="H5813">
            <v>1.39</v>
          </cell>
          <cell r="I5813">
            <v>43465</v>
          </cell>
        </row>
        <row r="5814">
          <cell r="A5814" t="str">
            <v>MdeO Demol MUROS DE CONCRETO (NO</v>
          </cell>
          <cell r="B5814">
            <v>101959</v>
          </cell>
          <cell r="C5814" t="str">
            <v>M3</v>
          </cell>
          <cell r="D5814">
            <v>92735</v>
          </cell>
          <cell r="E5814">
            <v>0</v>
          </cell>
          <cell r="F5814">
            <v>40126</v>
          </cell>
          <cell r="G5814">
            <v>66716</v>
          </cell>
          <cell r="H5814">
            <v>1.39</v>
          </cell>
          <cell r="I5814">
            <v>43465</v>
          </cell>
        </row>
        <row r="5815">
          <cell r="A5815" t="str">
            <v>MdeO Demol PAVIMENTO ASFALTICO (NO</v>
          </cell>
          <cell r="B5815">
            <v>101960</v>
          </cell>
          <cell r="C5815" t="str">
            <v>M3</v>
          </cell>
          <cell r="D5815">
            <v>49202</v>
          </cell>
          <cell r="E5815">
            <v>0</v>
          </cell>
          <cell r="F5815">
            <v>41439</v>
          </cell>
          <cell r="G5815">
            <v>38742</v>
          </cell>
          <cell r="H5815">
            <v>1.27</v>
          </cell>
          <cell r="I5815">
            <v>43465</v>
          </cell>
        </row>
        <row r="5816">
          <cell r="A5816" t="str">
            <v>MdeO Demol PLACA ALIGERADA .25 (NO USAR</v>
          </cell>
          <cell r="B5816">
            <v>101961</v>
          </cell>
          <cell r="C5816" t="str">
            <v>M2</v>
          </cell>
          <cell r="D5816">
            <v>10248</v>
          </cell>
          <cell r="E5816">
            <v>0</v>
          </cell>
          <cell r="F5816">
            <v>40126</v>
          </cell>
          <cell r="G5816">
            <v>7373</v>
          </cell>
          <cell r="H5816">
            <v>1.39</v>
          </cell>
          <cell r="I5816">
            <v>43465</v>
          </cell>
        </row>
        <row r="5817">
          <cell r="A5817" t="str">
            <v>MdeO Demol PLACA ALIGERADA .45 (NO</v>
          </cell>
          <cell r="B5817">
            <v>101962</v>
          </cell>
          <cell r="C5817" t="str">
            <v>M2</v>
          </cell>
          <cell r="D5817">
            <v>14530</v>
          </cell>
          <cell r="E5817">
            <v>0</v>
          </cell>
          <cell r="F5817">
            <v>39871</v>
          </cell>
          <cell r="G5817">
            <v>10453</v>
          </cell>
          <cell r="H5817">
            <v>1.39</v>
          </cell>
          <cell r="I5817">
            <v>43465</v>
          </cell>
        </row>
        <row r="5818">
          <cell r="A5818" t="str">
            <v>MdeO Demol PLACA CINTRAPISO - H=20 (NO</v>
          </cell>
          <cell r="B5818">
            <v>101054</v>
          </cell>
          <cell r="C5818" t="str">
            <v>M2</v>
          </cell>
          <cell r="D5818">
            <v>13090</v>
          </cell>
          <cell r="E5818">
            <v>0</v>
          </cell>
          <cell r="F5818">
            <v>40126</v>
          </cell>
          <cell r="G5818">
            <v>9417</v>
          </cell>
          <cell r="H5818">
            <v>1.39</v>
          </cell>
          <cell r="I5818">
            <v>43465</v>
          </cell>
        </row>
        <row r="5819">
          <cell r="A5819" t="str">
            <v>MdeO Demol PLACA CONTRAPISO H=10CM</v>
          </cell>
          <cell r="B5819">
            <v>101965</v>
          </cell>
          <cell r="C5819" t="str">
            <v>M2</v>
          </cell>
          <cell r="D5819">
            <v>6947</v>
          </cell>
          <cell r="E5819">
            <v>0</v>
          </cell>
          <cell r="F5819">
            <v>41219</v>
          </cell>
          <cell r="G5819">
            <v>5344</v>
          </cell>
          <cell r="H5819">
            <v>1.3</v>
          </cell>
          <cell r="I5819">
            <v>43465</v>
          </cell>
        </row>
        <row r="5820">
          <cell r="A5820" t="str">
            <v>MdeO Demol PLACA MACIZA 0.15 ENTREPISO</v>
          </cell>
          <cell r="B5820">
            <v>101963</v>
          </cell>
          <cell r="C5820" t="str">
            <v>M2</v>
          </cell>
          <cell r="D5820">
            <v>15817</v>
          </cell>
          <cell r="E5820">
            <v>0</v>
          </cell>
          <cell r="F5820">
            <v>39871</v>
          </cell>
          <cell r="G5820">
            <v>11379</v>
          </cell>
          <cell r="H5820">
            <v>1.39</v>
          </cell>
          <cell r="I5820">
            <v>43465</v>
          </cell>
        </row>
        <row r="5821">
          <cell r="A5821" t="str">
            <v>MdeO Demol PLACA MACIZA 0.30 ENTRE (NO</v>
          </cell>
          <cell r="B5821">
            <v>101964</v>
          </cell>
          <cell r="C5821" t="str">
            <v>M2</v>
          </cell>
          <cell r="D5821">
            <v>31661</v>
          </cell>
          <cell r="E5821">
            <v>0</v>
          </cell>
          <cell r="F5821">
            <v>39871</v>
          </cell>
          <cell r="G5821">
            <v>22778</v>
          </cell>
          <cell r="H5821">
            <v>1.39</v>
          </cell>
          <cell r="I5821">
            <v>43465</v>
          </cell>
        </row>
        <row r="5822">
          <cell r="A5822" t="str">
            <v>MdeO Demol VIGAS 20x20 (NO USAR)</v>
          </cell>
          <cell r="B5822">
            <v>101966</v>
          </cell>
          <cell r="C5822" t="str">
            <v>ML</v>
          </cell>
          <cell r="D5822">
            <v>7658</v>
          </cell>
          <cell r="E5822">
            <v>0</v>
          </cell>
          <cell r="F5822">
            <v>40126</v>
          </cell>
          <cell r="G5822">
            <v>5509</v>
          </cell>
          <cell r="H5822">
            <v>1.39</v>
          </cell>
          <cell r="I5822">
            <v>43465</v>
          </cell>
        </row>
        <row r="5823">
          <cell r="A5823" t="str">
            <v>MdeO Demol VIGAS AEREAS EN CIONCRETO</v>
          </cell>
          <cell r="B5823">
            <v>102330</v>
          </cell>
          <cell r="C5823" t="str">
            <v>M3</v>
          </cell>
          <cell r="D5823">
            <v>121742</v>
          </cell>
          <cell r="E5823">
            <v>0</v>
          </cell>
          <cell r="F5823">
            <v>40126</v>
          </cell>
          <cell r="G5823">
            <v>87584</v>
          </cell>
          <cell r="H5823">
            <v>1.39</v>
          </cell>
          <cell r="I5823">
            <v>43465</v>
          </cell>
        </row>
        <row r="5824">
          <cell r="A5824" t="str">
            <v>MdeO Demol VIGAS Y COLUMNAS (NO</v>
          </cell>
          <cell r="B5824">
            <v>101967</v>
          </cell>
          <cell r="C5824" t="str">
            <v>M3</v>
          </cell>
          <cell r="D5824">
            <v>121742</v>
          </cell>
          <cell r="E5824">
            <v>0</v>
          </cell>
          <cell r="F5824">
            <v>39871</v>
          </cell>
          <cell r="G5824">
            <v>87584</v>
          </cell>
          <cell r="H5824">
            <v>1.39</v>
          </cell>
          <cell r="I5824">
            <v>43465</v>
          </cell>
        </row>
        <row r="5825">
          <cell r="A5825" t="str">
            <v>MdeO Demol. CABEZAS PILOTE (NO USAR)</v>
          </cell>
          <cell r="B5825">
            <v>101968</v>
          </cell>
          <cell r="C5825" t="str">
            <v>M3</v>
          </cell>
          <cell r="D5825">
            <v>77193</v>
          </cell>
          <cell r="E5825">
            <v>0</v>
          </cell>
          <cell r="F5825">
            <v>41103</v>
          </cell>
          <cell r="G5825">
            <v>59379</v>
          </cell>
          <cell r="H5825">
            <v>1.3</v>
          </cell>
          <cell r="I5825">
            <v>43465</v>
          </cell>
        </row>
        <row r="5826">
          <cell r="A5826" t="str">
            <v>MdeO Demol.CIMIENTOS ENTERRADO (NO</v>
          </cell>
          <cell r="B5826">
            <v>101969</v>
          </cell>
          <cell r="C5826" t="str">
            <v>M3</v>
          </cell>
          <cell r="D5826">
            <v>69386</v>
          </cell>
          <cell r="E5826">
            <v>0</v>
          </cell>
          <cell r="F5826">
            <v>41103</v>
          </cell>
          <cell r="G5826">
            <v>53374</v>
          </cell>
          <cell r="H5826">
            <v>1.3</v>
          </cell>
          <cell r="I5826">
            <v>43465</v>
          </cell>
        </row>
        <row r="5827">
          <cell r="A5827" t="str">
            <v>MdeO DERIVACION 90 (NO USAR)</v>
          </cell>
          <cell r="B5827">
            <v>101970</v>
          </cell>
          <cell r="C5827" t="str">
            <v>UNI</v>
          </cell>
          <cell r="D5827">
            <v>7623</v>
          </cell>
          <cell r="E5827">
            <v>0</v>
          </cell>
          <cell r="F5827">
            <v>39871</v>
          </cell>
          <cell r="G5827">
            <v>5484</v>
          </cell>
          <cell r="H5827">
            <v>1.39</v>
          </cell>
          <cell r="I5827">
            <v>43465</v>
          </cell>
        </row>
        <row r="5828">
          <cell r="A5828" t="str">
            <v>MdeO DESCAPOTE + RETIRO (NO USAR)</v>
          </cell>
          <cell r="B5828">
            <v>101971</v>
          </cell>
          <cell r="C5828" t="str">
            <v>M2</v>
          </cell>
          <cell r="D5828">
            <v>3727</v>
          </cell>
          <cell r="E5828">
            <v>0</v>
          </cell>
          <cell r="F5828">
            <v>41781</v>
          </cell>
          <cell r="G5828">
            <v>2958</v>
          </cell>
          <cell r="H5828">
            <v>1.26</v>
          </cell>
          <cell r="I5828">
            <v>43465</v>
          </cell>
        </row>
        <row r="5829">
          <cell r="A5829" t="str">
            <v>MdeO Desmonte adoquín (NO USAR)</v>
          </cell>
          <cell r="B5829">
            <v>100023</v>
          </cell>
          <cell r="C5829" t="str">
            <v>M2</v>
          </cell>
          <cell r="D5829">
            <v>6403</v>
          </cell>
          <cell r="E5829">
            <v>0</v>
          </cell>
          <cell r="F5829">
            <v>41800</v>
          </cell>
          <cell r="G5829">
            <v>5082</v>
          </cell>
          <cell r="H5829">
            <v>1.26</v>
          </cell>
          <cell r="I5829">
            <v>43465</v>
          </cell>
        </row>
        <row r="5830">
          <cell r="A5830" t="str">
            <v>MdeO Desmonte ALFOMBRA (NO USAR)</v>
          </cell>
          <cell r="B5830">
            <v>101972</v>
          </cell>
          <cell r="C5830" t="str">
            <v>M2</v>
          </cell>
          <cell r="D5830">
            <v>2582</v>
          </cell>
          <cell r="E5830">
            <v>0</v>
          </cell>
          <cell r="F5830">
            <v>41044</v>
          </cell>
          <cell r="G5830">
            <v>1986</v>
          </cell>
          <cell r="H5830">
            <v>1.3</v>
          </cell>
          <cell r="I5830">
            <v>43465</v>
          </cell>
        </row>
        <row r="5831">
          <cell r="A5831" t="str">
            <v>MdeO Desmonte APARATOS SANITARIOS (NO</v>
          </cell>
          <cell r="B5831">
            <v>101973</v>
          </cell>
          <cell r="C5831" t="str">
            <v>UNI</v>
          </cell>
          <cell r="D5831">
            <v>17315</v>
          </cell>
          <cell r="E5831">
            <v>0</v>
          </cell>
          <cell r="F5831">
            <v>41479</v>
          </cell>
          <cell r="G5831">
            <v>13634</v>
          </cell>
          <cell r="H5831">
            <v>1.27</v>
          </cell>
          <cell r="I5831">
            <v>43465</v>
          </cell>
        </row>
        <row r="5832">
          <cell r="A5832" t="str">
            <v>MdeO DESMONTE DE CABALLETE TEJA AC</v>
          </cell>
          <cell r="B5832">
            <v>101238</v>
          </cell>
          <cell r="C5832" t="str">
            <v>ML</v>
          </cell>
          <cell r="D5832">
            <v>8840</v>
          </cell>
          <cell r="E5832">
            <v>0</v>
          </cell>
          <cell r="F5832">
            <v>39871</v>
          </cell>
          <cell r="G5832">
            <v>6360</v>
          </cell>
          <cell r="H5832">
            <v>1.39</v>
          </cell>
          <cell r="I5832">
            <v>43465</v>
          </cell>
        </row>
        <row r="5833">
          <cell r="A5833" t="str">
            <v>MdeO Desmonte MARCO PUERTA (NO</v>
          </cell>
          <cell r="B5833">
            <v>101974</v>
          </cell>
          <cell r="C5833" t="str">
            <v>UNI</v>
          </cell>
          <cell r="D5833">
            <v>11579</v>
          </cell>
          <cell r="E5833">
            <v>0</v>
          </cell>
          <cell r="F5833">
            <v>40995</v>
          </cell>
          <cell r="G5833">
            <v>8907</v>
          </cell>
          <cell r="H5833">
            <v>1.3</v>
          </cell>
          <cell r="I5833">
            <v>43465</v>
          </cell>
        </row>
        <row r="5834">
          <cell r="A5834" t="str">
            <v>MdeO Desmonte MARCO Y PUERTA** (NO</v>
          </cell>
          <cell r="B5834">
            <v>100655</v>
          </cell>
          <cell r="C5834" t="str">
            <v>M2</v>
          </cell>
          <cell r="D5834">
            <v>6535</v>
          </cell>
          <cell r="E5834">
            <v>0</v>
          </cell>
          <cell r="F5834">
            <v>41477</v>
          </cell>
          <cell r="G5834">
            <v>5146</v>
          </cell>
          <cell r="H5834">
            <v>1.27</v>
          </cell>
          <cell r="I5834">
            <v>43465</v>
          </cell>
        </row>
        <row r="5835">
          <cell r="A5835" t="str">
            <v>MdeO Desmonte teja AC (NO USAR)</v>
          </cell>
          <cell r="B5835">
            <v>101237</v>
          </cell>
          <cell r="C5835" t="str">
            <v>M2</v>
          </cell>
          <cell r="D5835">
            <v>8603</v>
          </cell>
          <cell r="E5835">
            <v>0</v>
          </cell>
          <cell r="F5835">
            <v>41837</v>
          </cell>
          <cell r="G5835">
            <v>6828</v>
          </cell>
          <cell r="H5835">
            <v>1.26</v>
          </cell>
          <cell r="I5835">
            <v>43465</v>
          </cell>
        </row>
        <row r="5836">
          <cell r="A5836" t="str">
            <v>MdeO Desmonte VENTANAS (NO USAR)</v>
          </cell>
          <cell r="B5836">
            <v>101975</v>
          </cell>
          <cell r="C5836" t="str">
            <v>M2</v>
          </cell>
          <cell r="D5836">
            <v>8080</v>
          </cell>
          <cell r="E5836">
            <v>0</v>
          </cell>
          <cell r="F5836">
            <v>39871</v>
          </cell>
          <cell r="G5836">
            <v>5813</v>
          </cell>
          <cell r="H5836">
            <v>1.39</v>
          </cell>
          <cell r="I5836">
            <v>43465</v>
          </cell>
        </row>
        <row r="5837">
          <cell r="A5837" t="str">
            <v>MdeO DINTEL COLOCACION (NO USAR)</v>
          </cell>
          <cell r="B5837">
            <v>101977</v>
          </cell>
          <cell r="C5837" t="str">
            <v>ML</v>
          </cell>
          <cell r="D5837">
            <v>9045</v>
          </cell>
          <cell r="E5837">
            <v>0</v>
          </cell>
          <cell r="F5837">
            <v>39871</v>
          </cell>
          <cell r="G5837">
            <v>6507</v>
          </cell>
          <cell r="H5837">
            <v>1.39</v>
          </cell>
          <cell r="I5837">
            <v>43465</v>
          </cell>
        </row>
        <row r="5838">
          <cell r="A5838" t="str">
            <v>MdeO DINTEL CONC. REFORZADO 15X20 (NO</v>
          </cell>
          <cell r="B5838">
            <v>101074</v>
          </cell>
          <cell r="C5838" t="str">
            <v>ML</v>
          </cell>
          <cell r="D5838">
            <v>20783</v>
          </cell>
          <cell r="E5838">
            <v>0</v>
          </cell>
          <cell r="F5838">
            <v>39871</v>
          </cell>
          <cell r="G5838">
            <v>14952</v>
          </cell>
          <cell r="H5838">
            <v>1.39</v>
          </cell>
          <cell r="I5838">
            <v>43465</v>
          </cell>
        </row>
        <row r="5839">
          <cell r="A5839" t="str">
            <v>MdeO DINTEL CONC. REFORZADO 20X20 (NO</v>
          </cell>
          <cell r="B5839">
            <v>101075</v>
          </cell>
          <cell r="C5839" t="str">
            <v>ML</v>
          </cell>
          <cell r="D5839">
            <v>23009</v>
          </cell>
          <cell r="E5839">
            <v>0</v>
          </cell>
          <cell r="F5839">
            <v>40126</v>
          </cell>
          <cell r="G5839">
            <v>16553</v>
          </cell>
          <cell r="H5839">
            <v>1.39</v>
          </cell>
          <cell r="I5839">
            <v>43465</v>
          </cell>
        </row>
        <row r="5840">
          <cell r="A5840" t="str">
            <v>MdeO DINTEL CONC. REFORZADO 25 X25</v>
          </cell>
          <cell r="B5840">
            <v>101076</v>
          </cell>
          <cell r="C5840" t="str">
            <v>ML</v>
          </cell>
          <cell r="D5840">
            <v>32537</v>
          </cell>
          <cell r="E5840">
            <v>0</v>
          </cell>
          <cell r="F5840">
            <v>40126</v>
          </cell>
          <cell r="G5840">
            <v>23408</v>
          </cell>
          <cell r="H5840">
            <v>1.39</v>
          </cell>
          <cell r="I5840">
            <v>43465</v>
          </cell>
        </row>
        <row r="5841">
          <cell r="A5841" t="str">
            <v>MdeO DINTEL CONCRETO (NO USAR)</v>
          </cell>
          <cell r="B5841">
            <v>101976</v>
          </cell>
          <cell r="C5841" t="str">
            <v>ML</v>
          </cell>
          <cell r="D5841">
            <v>20101</v>
          </cell>
          <cell r="E5841">
            <v>0</v>
          </cell>
          <cell r="F5841">
            <v>40126</v>
          </cell>
          <cell r="G5841">
            <v>14461</v>
          </cell>
          <cell r="H5841">
            <v>1.39</v>
          </cell>
          <cell r="I5841">
            <v>43465</v>
          </cell>
        </row>
        <row r="5842">
          <cell r="A5842" t="str">
            <v>MdeO DINTEL EN BLOQUE (NO USAR)</v>
          </cell>
          <cell r="B5842">
            <v>102332</v>
          </cell>
          <cell r="C5842" t="str">
            <v>ML</v>
          </cell>
          <cell r="D5842">
            <v>9045</v>
          </cell>
          <cell r="E5842">
            <v>0</v>
          </cell>
          <cell r="F5842">
            <v>40126</v>
          </cell>
          <cell r="G5842">
            <v>6507</v>
          </cell>
          <cell r="H5842">
            <v>1.39</v>
          </cell>
          <cell r="I5842">
            <v>43465</v>
          </cell>
        </row>
        <row r="5843">
          <cell r="A5843" t="str">
            <v>MdeO DOMOS CUPUL CUMBR. GRANDE (NO</v>
          </cell>
          <cell r="B5843">
            <v>101978</v>
          </cell>
          <cell r="C5843" t="str">
            <v>UNI</v>
          </cell>
          <cell r="D5843">
            <v>25537</v>
          </cell>
          <cell r="E5843">
            <v>0</v>
          </cell>
          <cell r="F5843">
            <v>39871</v>
          </cell>
          <cell r="G5843">
            <v>18372</v>
          </cell>
          <cell r="H5843">
            <v>1.39</v>
          </cell>
          <cell r="I5843">
            <v>43465</v>
          </cell>
        </row>
        <row r="5844">
          <cell r="A5844" t="str">
            <v>MdeO DOMOS CUPUL Cumbr.PEQUEDA (NO</v>
          </cell>
          <cell r="B5844">
            <v>101979</v>
          </cell>
          <cell r="C5844" t="str">
            <v>UNI</v>
          </cell>
          <cell r="D5844">
            <v>17424</v>
          </cell>
          <cell r="E5844">
            <v>0</v>
          </cell>
          <cell r="F5844">
            <v>39482</v>
          </cell>
          <cell r="G5844">
            <v>11853</v>
          </cell>
          <cell r="H5844">
            <v>1.47</v>
          </cell>
          <cell r="I5844">
            <v>43465</v>
          </cell>
        </row>
        <row r="5845">
          <cell r="A5845" t="str">
            <v>MdeO DRY WALL INSTALACION</v>
          </cell>
          <cell r="B5845">
            <v>100767</v>
          </cell>
          <cell r="C5845" t="str">
            <v>M2</v>
          </cell>
          <cell r="D5845">
            <v>20155</v>
          </cell>
          <cell r="E5845">
            <v>0</v>
          </cell>
          <cell r="F5845">
            <v>39918</v>
          </cell>
          <cell r="G5845">
            <v>14500</v>
          </cell>
          <cell r="H5845">
            <v>1.39</v>
          </cell>
          <cell r="I5845">
            <v>43465</v>
          </cell>
        </row>
        <row r="5846">
          <cell r="A5846" t="str">
            <v>MdeO DRY WALL INSTALACION</v>
          </cell>
          <cell r="B5846">
            <v>101394</v>
          </cell>
          <cell r="C5846" t="str">
            <v>M2</v>
          </cell>
          <cell r="D5846">
            <v>13205</v>
          </cell>
          <cell r="E5846">
            <v>0</v>
          </cell>
          <cell r="F5846">
            <v>39918</v>
          </cell>
          <cell r="G5846">
            <v>9500</v>
          </cell>
          <cell r="H5846">
            <v>1.39</v>
          </cell>
          <cell r="I5846">
            <v>43465</v>
          </cell>
        </row>
        <row r="5847">
          <cell r="A5847" t="str">
            <v>MdeO DRY WALL INSTALADO CIELO RASO (NO</v>
          </cell>
          <cell r="B5847">
            <v>101980</v>
          </cell>
          <cell r="C5847" t="str">
            <v>M2</v>
          </cell>
          <cell r="D5847">
            <v>15290</v>
          </cell>
          <cell r="E5847">
            <v>0</v>
          </cell>
          <cell r="F5847">
            <v>39871</v>
          </cell>
          <cell r="G5847">
            <v>11000</v>
          </cell>
          <cell r="H5847">
            <v>1.39</v>
          </cell>
          <cell r="I5847">
            <v>43465</v>
          </cell>
        </row>
        <row r="5848">
          <cell r="A5848" t="str">
            <v>MdeO DUCHA (INSTALACION) (NO USAR)</v>
          </cell>
          <cell r="B5848">
            <v>101981</v>
          </cell>
          <cell r="C5848" t="str">
            <v>UNI</v>
          </cell>
          <cell r="D5848">
            <v>33570</v>
          </cell>
          <cell r="E5848">
            <v>0</v>
          </cell>
          <cell r="F5848">
            <v>39871</v>
          </cell>
          <cell r="G5848">
            <v>24151</v>
          </cell>
          <cell r="H5848">
            <v>1.39</v>
          </cell>
          <cell r="I5848">
            <v>43465</v>
          </cell>
        </row>
        <row r="5849">
          <cell r="A5849" t="str">
            <v>MdeO DUCTO CABLE ANTENA TV (NO USAR)</v>
          </cell>
          <cell r="B5849">
            <v>101982</v>
          </cell>
          <cell r="C5849" t="str">
            <v>UNI</v>
          </cell>
          <cell r="D5849">
            <v>34357</v>
          </cell>
          <cell r="E5849">
            <v>0</v>
          </cell>
          <cell r="F5849">
            <v>40472</v>
          </cell>
          <cell r="G5849">
            <v>25078</v>
          </cell>
          <cell r="H5849">
            <v>1.37</v>
          </cell>
          <cell r="I5849">
            <v>43465</v>
          </cell>
        </row>
        <row r="5850">
          <cell r="A5850" t="str">
            <v>MdeO DUCTO VERTICAL 30X8 (NO</v>
          </cell>
          <cell r="B5850">
            <v>101983</v>
          </cell>
          <cell r="C5850" t="str">
            <v>UNI</v>
          </cell>
          <cell r="D5850">
            <v>12193</v>
          </cell>
          <cell r="E5850">
            <v>0</v>
          </cell>
          <cell r="F5850">
            <v>39871</v>
          </cell>
          <cell r="G5850">
            <v>8772</v>
          </cell>
          <cell r="H5850">
            <v>1.39</v>
          </cell>
          <cell r="I5850">
            <v>43465</v>
          </cell>
        </row>
        <row r="5851">
          <cell r="A5851" t="str">
            <v>MdeO DUCTOS ELECTRICOS (NO USAR)</v>
          </cell>
          <cell r="B5851">
            <v>101984</v>
          </cell>
          <cell r="C5851" t="str">
            <v>UNI</v>
          </cell>
          <cell r="D5851">
            <v>78424</v>
          </cell>
          <cell r="E5851">
            <v>0</v>
          </cell>
          <cell r="F5851">
            <v>41611</v>
          </cell>
          <cell r="G5851">
            <v>61751</v>
          </cell>
          <cell r="H5851">
            <v>1.27</v>
          </cell>
          <cell r="I5851">
            <v>43465</v>
          </cell>
        </row>
        <row r="5852">
          <cell r="A5852" t="str">
            <v>MdeO DURACUSTIC 5/8" FGLAS (NO</v>
          </cell>
          <cell r="B5852">
            <v>101985</v>
          </cell>
          <cell r="C5852" t="str">
            <v>M2</v>
          </cell>
          <cell r="D5852">
            <v>8048</v>
          </cell>
          <cell r="E5852">
            <v>0</v>
          </cell>
          <cell r="F5852">
            <v>39871</v>
          </cell>
          <cell r="G5852">
            <v>5790</v>
          </cell>
          <cell r="H5852">
            <v>1.39</v>
          </cell>
          <cell r="I5852">
            <v>43465</v>
          </cell>
        </row>
        <row r="5853">
          <cell r="A5853" t="str">
            <v>MdeO ELEVADOR GAS (NO USAR)</v>
          </cell>
          <cell r="B5853">
            <v>101986</v>
          </cell>
          <cell r="C5853" t="str">
            <v>UNI</v>
          </cell>
          <cell r="D5853">
            <v>1105</v>
          </cell>
          <cell r="E5853">
            <v>0</v>
          </cell>
          <cell r="F5853">
            <v>40126</v>
          </cell>
          <cell r="G5853">
            <v>795</v>
          </cell>
          <cell r="H5853">
            <v>1.39</v>
          </cell>
          <cell r="I5853">
            <v>43465</v>
          </cell>
        </row>
        <row r="5854">
          <cell r="A5854" t="str">
            <v>MdeO EMPALME 200 PARES (NO USAR)</v>
          </cell>
          <cell r="B5854">
            <v>101987</v>
          </cell>
          <cell r="C5854" t="str">
            <v>UNI</v>
          </cell>
          <cell r="D5854">
            <v>52756</v>
          </cell>
          <cell r="E5854">
            <v>0</v>
          </cell>
          <cell r="F5854">
            <v>40126</v>
          </cell>
          <cell r="G5854">
            <v>37954</v>
          </cell>
          <cell r="H5854">
            <v>1.39</v>
          </cell>
          <cell r="I5854">
            <v>43465</v>
          </cell>
        </row>
        <row r="5855">
          <cell r="A5855" t="str">
            <v>MdeO EMPALME AEREO 20 PARES (NO</v>
          </cell>
          <cell r="B5855">
            <v>101988</v>
          </cell>
          <cell r="C5855" t="str">
            <v>UNI</v>
          </cell>
          <cell r="D5855">
            <v>42865</v>
          </cell>
          <cell r="E5855">
            <v>0</v>
          </cell>
          <cell r="F5855">
            <v>40126</v>
          </cell>
          <cell r="G5855">
            <v>30838</v>
          </cell>
          <cell r="H5855">
            <v>1.39</v>
          </cell>
          <cell r="I5855">
            <v>43465</v>
          </cell>
        </row>
        <row r="5856">
          <cell r="A5856" t="str">
            <v>MdeO EMPALME RESINA** (NO USAR)</v>
          </cell>
          <cell r="B5856">
            <v>100752</v>
          </cell>
          <cell r="C5856" t="str">
            <v>UNI</v>
          </cell>
          <cell r="D5856">
            <v>37351</v>
          </cell>
          <cell r="E5856">
            <v>0</v>
          </cell>
          <cell r="F5856">
            <v>39871</v>
          </cell>
          <cell r="G5856">
            <v>26871</v>
          </cell>
          <cell r="H5856">
            <v>1.39</v>
          </cell>
          <cell r="I5856">
            <v>43465</v>
          </cell>
        </row>
        <row r="5857">
          <cell r="A5857" t="str">
            <v>MdeO EMPOTRADO CENTRO DE MEDICION</v>
          </cell>
          <cell r="B5857">
            <v>101989</v>
          </cell>
          <cell r="C5857" t="str">
            <v>UNI</v>
          </cell>
          <cell r="D5857">
            <v>16476</v>
          </cell>
          <cell r="E5857">
            <v>0</v>
          </cell>
          <cell r="F5857">
            <v>39871</v>
          </cell>
          <cell r="G5857">
            <v>11853</v>
          </cell>
          <cell r="H5857">
            <v>1.39</v>
          </cell>
          <cell r="I5857">
            <v>43465</v>
          </cell>
        </row>
        <row r="5858">
          <cell r="A5858" t="str">
            <v>MdeO ENCHAPE (NO USAR)</v>
          </cell>
          <cell r="B5858">
            <v>101990</v>
          </cell>
          <cell r="C5858" t="str">
            <v>M2</v>
          </cell>
          <cell r="D5858">
            <v>14268</v>
          </cell>
          <cell r="E5858">
            <v>0</v>
          </cell>
          <cell r="F5858">
            <v>41780</v>
          </cell>
          <cell r="G5858">
            <v>11324</v>
          </cell>
          <cell r="H5858">
            <v>1.26</v>
          </cell>
          <cell r="I5858">
            <v>43465</v>
          </cell>
        </row>
        <row r="5859">
          <cell r="A5859" t="str">
            <v>MdeO ENCHAPE 20X20 SALPICADERO (NO</v>
          </cell>
          <cell r="B5859">
            <v>101991</v>
          </cell>
          <cell r="C5859" t="str">
            <v>M2</v>
          </cell>
          <cell r="D5859">
            <v>14395</v>
          </cell>
          <cell r="E5859">
            <v>0</v>
          </cell>
          <cell r="F5859">
            <v>40126</v>
          </cell>
          <cell r="G5859">
            <v>10356</v>
          </cell>
          <cell r="H5859">
            <v>1.39</v>
          </cell>
          <cell r="I5859">
            <v>43465</v>
          </cell>
        </row>
        <row r="5860">
          <cell r="A5860" t="str">
            <v>MdeO ENCHAPE BORDE PLACA (NO USAR)</v>
          </cell>
          <cell r="B5860">
            <v>101992</v>
          </cell>
          <cell r="C5860" t="str">
            <v>ML</v>
          </cell>
          <cell r="D5860">
            <v>6119</v>
          </cell>
          <cell r="E5860">
            <v>0</v>
          </cell>
          <cell r="F5860">
            <v>39871</v>
          </cell>
          <cell r="G5860">
            <v>4402</v>
          </cell>
          <cell r="H5860">
            <v>1.39</v>
          </cell>
          <cell r="I5860">
            <v>43465</v>
          </cell>
        </row>
        <row r="5861">
          <cell r="A5861" t="str">
            <v>MdeO ENCHAPE CIELORASO (NO USAR)</v>
          </cell>
          <cell r="B5861">
            <v>101993</v>
          </cell>
          <cell r="C5861" t="str">
            <v>M2</v>
          </cell>
          <cell r="D5861">
            <v>18765</v>
          </cell>
          <cell r="E5861">
            <v>0</v>
          </cell>
          <cell r="F5861">
            <v>39871</v>
          </cell>
          <cell r="G5861">
            <v>13500</v>
          </cell>
          <cell r="H5861">
            <v>1.39</v>
          </cell>
          <cell r="I5861">
            <v>43465</v>
          </cell>
        </row>
        <row r="5862">
          <cell r="A5862" t="str">
            <v>MdeO ENCHAPE EN PIEDRA (NO USAR)</v>
          </cell>
          <cell r="B5862">
            <v>101994</v>
          </cell>
          <cell r="C5862" t="str">
            <v>M2</v>
          </cell>
          <cell r="D5862">
            <v>28642</v>
          </cell>
          <cell r="E5862">
            <v>0</v>
          </cell>
          <cell r="F5862">
            <v>41757</v>
          </cell>
          <cell r="G5862">
            <v>22732</v>
          </cell>
          <cell r="H5862">
            <v>1.26</v>
          </cell>
          <cell r="I5862">
            <v>43465</v>
          </cell>
        </row>
        <row r="5863">
          <cell r="A5863" t="str">
            <v>MdeO ENCHAPE FACHADA TABLETA (NO</v>
          </cell>
          <cell r="B5863">
            <v>101995</v>
          </cell>
          <cell r="C5863" t="str">
            <v>M2</v>
          </cell>
          <cell r="D5863">
            <v>16081</v>
          </cell>
          <cell r="E5863">
            <v>0</v>
          </cell>
          <cell r="F5863">
            <v>40126</v>
          </cell>
          <cell r="G5863">
            <v>11569</v>
          </cell>
          <cell r="H5863">
            <v>1.39</v>
          </cell>
          <cell r="I5863">
            <v>43465</v>
          </cell>
        </row>
        <row r="5864">
          <cell r="A5864" t="str">
            <v>MdeO ENCHAPE LAVADERO .60 x.60 (NO</v>
          </cell>
          <cell r="B5864">
            <v>101996</v>
          </cell>
          <cell r="C5864" t="str">
            <v>UNI</v>
          </cell>
          <cell r="D5864">
            <v>360809</v>
          </cell>
          <cell r="E5864">
            <v>0</v>
          </cell>
          <cell r="F5864">
            <v>40126</v>
          </cell>
          <cell r="G5864">
            <v>259575</v>
          </cell>
          <cell r="H5864">
            <v>1.39</v>
          </cell>
          <cell r="I5864">
            <v>43465</v>
          </cell>
        </row>
        <row r="5865">
          <cell r="A5865" t="str">
            <v>MdeO ENCHAPE MURO MADERA (NO USAR)</v>
          </cell>
          <cell r="B5865">
            <v>101997</v>
          </cell>
          <cell r="C5865" t="str">
            <v>M2</v>
          </cell>
          <cell r="D5865">
            <v>25632</v>
          </cell>
          <cell r="E5865">
            <v>0</v>
          </cell>
          <cell r="F5865">
            <v>39871</v>
          </cell>
          <cell r="G5865">
            <v>18440</v>
          </cell>
          <cell r="H5865">
            <v>1.39</v>
          </cell>
          <cell r="I5865">
            <v>43465</v>
          </cell>
        </row>
        <row r="5866">
          <cell r="A5866" t="str">
            <v>MdeO ENCHAPE PRENSADO (NO USAR)</v>
          </cell>
          <cell r="B5866">
            <v>101998</v>
          </cell>
          <cell r="C5866" t="str">
            <v>ML</v>
          </cell>
          <cell r="D5866">
            <v>6255</v>
          </cell>
          <cell r="E5866">
            <v>0</v>
          </cell>
          <cell r="F5866">
            <v>39871</v>
          </cell>
          <cell r="G5866">
            <v>4500</v>
          </cell>
          <cell r="H5866">
            <v>1.39</v>
          </cell>
          <cell r="I5866">
            <v>43465</v>
          </cell>
        </row>
        <row r="5867">
          <cell r="A5867" t="str">
            <v>MdeO ENTRAMADO CANALETA (NO USAR)</v>
          </cell>
          <cell r="B5867">
            <v>101999</v>
          </cell>
          <cell r="C5867" t="str">
            <v>M2</v>
          </cell>
          <cell r="D5867">
            <v>6683</v>
          </cell>
          <cell r="E5867">
            <v>0</v>
          </cell>
          <cell r="F5867">
            <v>39871</v>
          </cell>
          <cell r="G5867">
            <v>4808</v>
          </cell>
          <cell r="H5867">
            <v>1.39</v>
          </cell>
          <cell r="I5867">
            <v>43465</v>
          </cell>
        </row>
        <row r="5868">
          <cell r="A5868" t="str">
            <v>MdeO ENTRAMADO MADERA CIELORAS (NO</v>
          </cell>
          <cell r="B5868">
            <v>102000</v>
          </cell>
          <cell r="C5868" t="str">
            <v>M2</v>
          </cell>
          <cell r="D5868">
            <v>15319</v>
          </cell>
          <cell r="E5868">
            <v>0</v>
          </cell>
          <cell r="F5868">
            <v>40126</v>
          </cell>
          <cell r="G5868">
            <v>11021</v>
          </cell>
          <cell r="H5868">
            <v>1.39</v>
          </cell>
          <cell r="I5868">
            <v>43465</v>
          </cell>
        </row>
        <row r="5869">
          <cell r="A5869" t="str">
            <v>MdeO ENTRAMADO METALICO (NO USAR)</v>
          </cell>
          <cell r="B5869">
            <v>102001</v>
          </cell>
          <cell r="C5869" t="str">
            <v>M2</v>
          </cell>
          <cell r="D5869">
            <v>15981</v>
          </cell>
          <cell r="E5869">
            <v>0</v>
          </cell>
          <cell r="F5869">
            <v>39871</v>
          </cell>
          <cell r="G5869">
            <v>11497</v>
          </cell>
          <cell r="H5869">
            <v>1.39</v>
          </cell>
          <cell r="I5869">
            <v>43465</v>
          </cell>
        </row>
        <row r="5870">
          <cell r="A5870" t="str">
            <v>MdeO ENTRAMADO TEJA BARRO MOORE (NO</v>
          </cell>
          <cell r="B5870">
            <v>102002</v>
          </cell>
          <cell r="C5870" t="str">
            <v>M2</v>
          </cell>
          <cell r="D5870">
            <v>20426</v>
          </cell>
          <cell r="E5870">
            <v>0</v>
          </cell>
          <cell r="F5870">
            <v>40126</v>
          </cell>
          <cell r="G5870">
            <v>14695</v>
          </cell>
          <cell r="H5870">
            <v>1.39</v>
          </cell>
          <cell r="I5870">
            <v>43465</v>
          </cell>
        </row>
        <row r="5871">
          <cell r="A5871" t="str">
            <v>MdeO ENTRAMADO TEJA ONDULADA (NO</v>
          </cell>
          <cell r="B5871">
            <v>102003</v>
          </cell>
          <cell r="C5871" t="str">
            <v>M2</v>
          </cell>
          <cell r="D5871">
            <v>20426</v>
          </cell>
          <cell r="E5871">
            <v>0</v>
          </cell>
          <cell r="F5871">
            <v>40126</v>
          </cell>
          <cell r="G5871">
            <v>14695</v>
          </cell>
          <cell r="H5871">
            <v>1.39</v>
          </cell>
          <cell r="I5871">
            <v>43465</v>
          </cell>
        </row>
        <row r="5872">
          <cell r="A5872" t="str">
            <v>MdeO ENTRAMADO TEJA PLASTICA (NO</v>
          </cell>
          <cell r="B5872">
            <v>102004</v>
          </cell>
          <cell r="C5872" t="str">
            <v>M2</v>
          </cell>
          <cell r="D5872">
            <v>15076</v>
          </cell>
          <cell r="E5872">
            <v>0</v>
          </cell>
          <cell r="F5872">
            <v>39871</v>
          </cell>
          <cell r="G5872">
            <v>10846</v>
          </cell>
          <cell r="H5872">
            <v>1.39</v>
          </cell>
          <cell r="I5872">
            <v>43465</v>
          </cell>
        </row>
        <row r="5873">
          <cell r="A5873" t="str">
            <v>MdeO ENTRAMADO Y PAÑETE ALERO (NO</v>
          </cell>
          <cell r="B5873">
            <v>102005</v>
          </cell>
          <cell r="C5873" t="str">
            <v>M2</v>
          </cell>
          <cell r="D5873">
            <v>15076</v>
          </cell>
          <cell r="E5873">
            <v>0</v>
          </cell>
          <cell r="F5873">
            <v>39871</v>
          </cell>
          <cell r="G5873">
            <v>10846</v>
          </cell>
          <cell r="H5873">
            <v>1.39</v>
          </cell>
          <cell r="I5873">
            <v>43465</v>
          </cell>
        </row>
        <row r="5874">
          <cell r="A5874" t="str">
            <v>MdeO ENTREP.ACERO Rfz 37000 (NO USAR)</v>
          </cell>
          <cell r="B5874">
            <v>102006</v>
          </cell>
          <cell r="C5874" t="str">
            <v>TON</v>
          </cell>
          <cell r="D5874">
            <v>321930</v>
          </cell>
          <cell r="E5874">
            <v>0</v>
          </cell>
          <cell r="F5874">
            <v>39482</v>
          </cell>
          <cell r="G5874">
            <v>219000</v>
          </cell>
          <cell r="H5874">
            <v>1.47</v>
          </cell>
          <cell r="I5874">
            <v>43465</v>
          </cell>
        </row>
        <row r="5875">
          <cell r="A5875" t="str">
            <v>MdeO ENTREP.ACERO Rfz 60000 (NO USAR)</v>
          </cell>
          <cell r="B5875">
            <v>102007</v>
          </cell>
          <cell r="C5875" t="str">
            <v>TON</v>
          </cell>
          <cell r="D5875">
            <v>321930</v>
          </cell>
          <cell r="E5875">
            <v>0</v>
          </cell>
          <cell r="F5875">
            <v>39482</v>
          </cell>
          <cell r="G5875">
            <v>219000</v>
          </cell>
          <cell r="H5875">
            <v>1.47</v>
          </cell>
          <cell r="I5875">
            <v>43465</v>
          </cell>
        </row>
        <row r="5876">
          <cell r="A5876" t="str">
            <v>MdeO Entrep.CASETON Y VIGAS (NO USAR)</v>
          </cell>
          <cell r="B5876">
            <v>102008</v>
          </cell>
          <cell r="C5876" t="str">
            <v>M2</v>
          </cell>
          <cell r="D5876">
            <v>21888</v>
          </cell>
          <cell r="E5876">
            <v>0</v>
          </cell>
          <cell r="F5876">
            <v>39871</v>
          </cell>
          <cell r="G5876">
            <v>15747</v>
          </cell>
          <cell r="H5876">
            <v>1.39</v>
          </cell>
          <cell r="I5876">
            <v>43465</v>
          </cell>
        </row>
        <row r="5877">
          <cell r="A5877" t="str">
            <v>MdeO Entrep.h=.35 CASETON50x30 (NO</v>
          </cell>
          <cell r="B5877">
            <v>102009</v>
          </cell>
          <cell r="C5877" t="str">
            <v>M2</v>
          </cell>
          <cell r="D5877">
            <v>15378</v>
          </cell>
          <cell r="E5877">
            <v>0</v>
          </cell>
          <cell r="F5877">
            <v>39871</v>
          </cell>
          <cell r="G5877">
            <v>11063</v>
          </cell>
          <cell r="H5877">
            <v>1.39</v>
          </cell>
          <cell r="I5877">
            <v>43465</v>
          </cell>
        </row>
        <row r="5878">
          <cell r="A5878" t="str">
            <v>MdeO ENTREPISO ALIGERADO EN ICOPOR</v>
          </cell>
          <cell r="B5878">
            <v>102010</v>
          </cell>
          <cell r="C5878" t="str">
            <v>M2</v>
          </cell>
          <cell r="D5878">
            <v>15693</v>
          </cell>
          <cell r="E5878">
            <v>0</v>
          </cell>
          <cell r="F5878">
            <v>42391</v>
          </cell>
          <cell r="G5878">
            <v>13646</v>
          </cell>
          <cell r="H5878">
            <v>1.1499999999999999</v>
          </cell>
          <cell r="I5878">
            <v>43465</v>
          </cell>
        </row>
        <row r="5879">
          <cell r="A5879" t="str">
            <v>MdeO ENTREPISO BLOQUE ESCORIA (NO</v>
          </cell>
          <cell r="B5879">
            <v>102011</v>
          </cell>
          <cell r="C5879" t="str">
            <v>M2</v>
          </cell>
          <cell r="D5879">
            <v>30413</v>
          </cell>
          <cell r="E5879">
            <v>0</v>
          </cell>
          <cell r="F5879">
            <v>42391</v>
          </cell>
          <cell r="G5879">
            <v>26446</v>
          </cell>
          <cell r="H5879">
            <v>1.1499999999999999</v>
          </cell>
          <cell r="I5879">
            <v>43465</v>
          </cell>
        </row>
        <row r="5880">
          <cell r="A5880" t="str">
            <v>MdeO ENTREPISO FIBRIT (NO USAR)</v>
          </cell>
          <cell r="B5880">
            <v>102012</v>
          </cell>
          <cell r="C5880" t="str">
            <v>M2</v>
          </cell>
          <cell r="D5880">
            <v>19378</v>
          </cell>
          <cell r="E5880">
            <v>0</v>
          </cell>
          <cell r="F5880">
            <v>39871</v>
          </cell>
          <cell r="G5880">
            <v>13941</v>
          </cell>
          <cell r="H5880">
            <v>1.39</v>
          </cell>
          <cell r="I5880">
            <v>43465</v>
          </cell>
        </row>
        <row r="5881">
          <cell r="A5881" t="str">
            <v>MdeO ENTREPISO PLACA LISTA (NO</v>
          </cell>
          <cell r="B5881">
            <v>102013</v>
          </cell>
          <cell r="C5881" t="str">
            <v>M2</v>
          </cell>
          <cell r="D5881">
            <v>12504</v>
          </cell>
          <cell r="E5881">
            <v>0</v>
          </cell>
          <cell r="F5881">
            <v>39871</v>
          </cell>
          <cell r="G5881">
            <v>8996</v>
          </cell>
          <cell r="H5881">
            <v>1.39</v>
          </cell>
          <cell r="I5881">
            <v>43465</v>
          </cell>
        </row>
        <row r="5882">
          <cell r="A5882" t="str">
            <v>MdeO ENTREPISO U SIN C/raso. (NO USAR)</v>
          </cell>
          <cell r="B5882">
            <v>102014</v>
          </cell>
          <cell r="C5882" t="str">
            <v>M2</v>
          </cell>
          <cell r="D5882">
            <v>21555</v>
          </cell>
          <cell r="E5882">
            <v>0</v>
          </cell>
          <cell r="F5882">
            <v>39871</v>
          </cell>
          <cell r="G5882">
            <v>15507</v>
          </cell>
          <cell r="H5882">
            <v>1.39</v>
          </cell>
          <cell r="I5882">
            <v>43465</v>
          </cell>
        </row>
        <row r="5883">
          <cell r="A5883" t="str">
            <v>MdeO ENTREPISO UU CIELO RASO (NO</v>
          </cell>
          <cell r="B5883">
            <v>102015</v>
          </cell>
          <cell r="C5883" t="str">
            <v>M2</v>
          </cell>
          <cell r="D5883">
            <v>23246</v>
          </cell>
          <cell r="E5883">
            <v>0</v>
          </cell>
          <cell r="F5883">
            <v>39871</v>
          </cell>
          <cell r="G5883">
            <v>16724</v>
          </cell>
          <cell r="H5883">
            <v>1.39</v>
          </cell>
          <cell r="I5883">
            <v>43465</v>
          </cell>
        </row>
        <row r="5884">
          <cell r="A5884" t="str">
            <v>MdeO ENTREPISO VIGUETA Y BLOQU (NO</v>
          </cell>
          <cell r="B5884">
            <v>102016</v>
          </cell>
          <cell r="C5884" t="str">
            <v>M2</v>
          </cell>
          <cell r="D5884">
            <v>23775</v>
          </cell>
          <cell r="E5884">
            <v>0</v>
          </cell>
          <cell r="F5884">
            <v>39871</v>
          </cell>
          <cell r="G5884">
            <v>17104</v>
          </cell>
          <cell r="H5884">
            <v>1.39</v>
          </cell>
          <cell r="I5884">
            <v>43465</v>
          </cell>
        </row>
        <row r="5885">
          <cell r="A5885" t="str">
            <v>MdeO ENTREPISO VIGUETA Y PLACA (NO</v>
          </cell>
          <cell r="B5885">
            <v>102017</v>
          </cell>
          <cell r="C5885" t="str">
            <v>M2</v>
          </cell>
          <cell r="D5885">
            <v>19970</v>
          </cell>
          <cell r="E5885">
            <v>0</v>
          </cell>
          <cell r="F5885">
            <v>39871</v>
          </cell>
          <cell r="G5885">
            <v>14367</v>
          </cell>
          <cell r="H5885">
            <v>1.39</v>
          </cell>
          <cell r="I5885">
            <v>43465</v>
          </cell>
        </row>
        <row r="5886">
          <cell r="A5886" t="str">
            <v>MdeO EQUIPO HIDRONEUMATICO (NO USAR)</v>
          </cell>
          <cell r="B5886">
            <v>1471</v>
          </cell>
          <cell r="C5886" t="str">
            <v>UNI</v>
          </cell>
          <cell r="D5886">
            <v>1357844</v>
          </cell>
          <cell r="E5886">
            <v>0</v>
          </cell>
          <cell r="F5886">
            <v>39871</v>
          </cell>
          <cell r="G5886">
            <v>976866</v>
          </cell>
          <cell r="H5886">
            <v>1.39</v>
          </cell>
          <cell r="I5886">
            <v>43465</v>
          </cell>
        </row>
        <row r="5887">
          <cell r="A5887" t="str">
            <v>MdeO ESCALERA PASO PREFABRIC FIBRIT</v>
          </cell>
          <cell r="B5887">
            <v>102018</v>
          </cell>
          <cell r="C5887" t="str">
            <v>UNI</v>
          </cell>
          <cell r="D5887">
            <v>15205</v>
          </cell>
          <cell r="E5887">
            <v>0</v>
          </cell>
          <cell r="F5887">
            <v>39871</v>
          </cell>
          <cell r="G5887">
            <v>10939</v>
          </cell>
          <cell r="H5887">
            <v>1.39</v>
          </cell>
          <cell r="I5887">
            <v>43465</v>
          </cell>
        </row>
        <row r="5888">
          <cell r="A5888" t="str">
            <v>MdeO ESCALERA PASOS PREFABRIC (NO</v>
          </cell>
          <cell r="B5888">
            <v>102019</v>
          </cell>
          <cell r="C5888" t="str">
            <v>UNI</v>
          </cell>
          <cell r="D5888">
            <v>15205</v>
          </cell>
          <cell r="E5888">
            <v>0</v>
          </cell>
          <cell r="F5888">
            <v>39871</v>
          </cell>
          <cell r="G5888">
            <v>10939</v>
          </cell>
          <cell r="H5888">
            <v>1.39</v>
          </cell>
          <cell r="I5888">
            <v>43465</v>
          </cell>
        </row>
        <row r="5889">
          <cell r="A5889" t="str">
            <v>MdeO ESCALERAS (NO USAR)</v>
          </cell>
          <cell r="B5889">
            <v>102020</v>
          </cell>
          <cell r="C5889" t="str">
            <v>M3</v>
          </cell>
          <cell r="D5889">
            <v>389973</v>
          </cell>
          <cell r="E5889">
            <v>0</v>
          </cell>
          <cell r="F5889">
            <v>41985</v>
          </cell>
          <cell r="G5889">
            <v>309502</v>
          </cell>
          <cell r="H5889">
            <v>1.26</v>
          </cell>
          <cell r="I5889">
            <v>43465</v>
          </cell>
        </row>
        <row r="5890">
          <cell r="A5890" t="str">
            <v>MdeO ESMALTADA Y QUEMADA DE PISOS (NO</v>
          </cell>
          <cell r="B5890">
            <v>102021</v>
          </cell>
          <cell r="C5890" t="str">
            <v>ML</v>
          </cell>
          <cell r="D5890">
            <v>8473</v>
          </cell>
          <cell r="E5890">
            <v>0</v>
          </cell>
          <cell r="F5890">
            <v>39871</v>
          </cell>
          <cell r="G5890">
            <v>6096</v>
          </cell>
          <cell r="H5890">
            <v>1.39</v>
          </cell>
          <cell r="I5890">
            <v>43465</v>
          </cell>
        </row>
        <row r="5891">
          <cell r="A5891" t="str">
            <v>MdeO ESMALTE MARCO LAMINA Mad. (NO</v>
          </cell>
          <cell r="B5891">
            <v>102022</v>
          </cell>
          <cell r="C5891" t="str">
            <v>M2</v>
          </cell>
          <cell r="D5891">
            <v>4370</v>
          </cell>
          <cell r="E5891">
            <v>0</v>
          </cell>
          <cell r="F5891">
            <v>40126</v>
          </cell>
          <cell r="G5891">
            <v>3144</v>
          </cell>
          <cell r="H5891">
            <v>1.39</v>
          </cell>
          <cell r="I5891">
            <v>43465</v>
          </cell>
        </row>
        <row r="5892">
          <cell r="A5892" t="str">
            <v>MdeO ESMALTE SOBRE LAMIN(llen) (NO</v>
          </cell>
          <cell r="B5892">
            <v>102023</v>
          </cell>
          <cell r="C5892" t="str">
            <v>M2</v>
          </cell>
          <cell r="D5892">
            <v>8670</v>
          </cell>
          <cell r="E5892">
            <v>0</v>
          </cell>
          <cell r="F5892">
            <v>41452</v>
          </cell>
          <cell r="G5892">
            <v>6827</v>
          </cell>
          <cell r="H5892">
            <v>1.27</v>
          </cell>
          <cell r="I5892">
            <v>43465</v>
          </cell>
        </row>
        <row r="5893">
          <cell r="A5893" t="str">
            <v>MdeO ESMALTE SOBRE LAMINA(lin) (NO</v>
          </cell>
          <cell r="B5893">
            <v>102024</v>
          </cell>
          <cell r="C5893" t="str">
            <v>ML</v>
          </cell>
          <cell r="D5893">
            <v>1750</v>
          </cell>
          <cell r="E5893">
            <v>0</v>
          </cell>
          <cell r="F5893">
            <v>40126</v>
          </cell>
          <cell r="G5893">
            <v>1259</v>
          </cell>
          <cell r="H5893">
            <v>1.39</v>
          </cell>
          <cell r="I5893">
            <v>43465</v>
          </cell>
        </row>
        <row r="5894">
          <cell r="A5894" t="str">
            <v>MdeO ESMALTE SOBRE MADERA LIN. (NO</v>
          </cell>
          <cell r="B5894">
            <v>102025</v>
          </cell>
          <cell r="C5894" t="str">
            <v>ML</v>
          </cell>
          <cell r="D5894">
            <v>1849</v>
          </cell>
          <cell r="E5894">
            <v>0</v>
          </cell>
          <cell r="F5894">
            <v>40126</v>
          </cell>
          <cell r="G5894">
            <v>1330</v>
          </cell>
          <cell r="H5894">
            <v>1.39</v>
          </cell>
          <cell r="I5894">
            <v>43465</v>
          </cell>
        </row>
        <row r="5895">
          <cell r="A5895" t="str">
            <v>MdeO ESMALTE SOBRE MADERA LLEN (NO</v>
          </cell>
          <cell r="B5895">
            <v>102026</v>
          </cell>
          <cell r="C5895" t="str">
            <v>M2</v>
          </cell>
          <cell r="D5895">
            <v>8312</v>
          </cell>
          <cell r="E5895">
            <v>0</v>
          </cell>
          <cell r="F5895">
            <v>40126</v>
          </cell>
          <cell r="G5895">
            <v>5980</v>
          </cell>
          <cell r="H5895">
            <v>1.39</v>
          </cell>
          <cell r="I5895">
            <v>43465</v>
          </cell>
        </row>
        <row r="5896">
          <cell r="A5896" t="str">
            <v>MdeO ESMALTE SOBRE MUEBLES (NO USAR)</v>
          </cell>
          <cell r="B5896">
            <v>102027</v>
          </cell>
          <cell r="C5896" t="str">
            <v>M2</v>
          </cell>
          <cell r="D5896">
            <v>29404</v>
          </cell>
          <cell r="E5896">
            <v>0</v>
          </cell>
          <cell r="F5896">
            <v>40126</v>
          </cell>
          <cell r="G5896">
            <v>21154</v>
          </cell>
          <cell r="H5896">
            <v>1.39</v>
          </cell>
          <cell r="I5896">
            <v>43465</v>
          </cell>
        </row>
        <row r="5897">
          <cell r="A5897" t="str">
            <v>MdeO ESTRIADO RAMPAS (NO USAR)</v>
          </cell>
          <cell r="B5897">
            <v>102028</v>
          </cell>
          <cell r="C5897" t="str">
            <v>M2</v>
          </cell>
          <cell r="D5897">
            <v>16402</v>
          </cell>
          <cell r="E5897">
            <v>0</v>
          </cell>
          <cell r="F5897">
            <v>39871</v>
          </cell>
          <cell r="G5897">
            <v>11800</v>
          </cell>
          <cell r="H5897">
            <v>1.39</v>
          </cell>
          <cell r="I5897">
            <v>43465</v>
          </cell>
        </row>
        <row r="5898">
          <cell r="A5898" t="str">
            <v>MdeO ESTRIBO MEDIO TENSION (NO USAR)</v>
          </cell>
          <cell r="B5898">
            <v>102029</v>
          </cell>
          <cell r="C5898" t="str">
            <v>UNI</v>
          </cell>
          <cell r="D5898">
            <v>3849</v>
          </cell>
          <cell r="E5898">
            <v>0</v>
          </cell>
          <cell r="F5898">
            <v>39871</v>
          </cell>
          <cell r="G5898">
            <v>2769</v>
          </cell>
          <cell r="H5898">
            <v>1.39</v>
          </cell>
          <cell r="I5898">
            <v>43465</v>
          </cell>
        </row>
        <row r="5899">
          <cell r="A5899" t="str">
            <v>MdeO Estructura aérea MT (NO USAR)</v>
          </cell>
          <cell r="B5899">
            <v>101696</v>
          </cell>
          <cell r="C5899" t="str">
            <v>UNI</v>
          </cell>
          <cell r="D5899">
            <v>617899</v>
          </cell>
          <cell r="E5899">
            <v>0</v>
          </cell>
          <cell r="F5899">
            <v>39965</v>
          </cell>
          <cell r="G5899">
            <v>444532</v>
          </cell>
          <cell r="H5899">
            <v>1.39</v>
          </cell>
          <cell r="I5899">
            <v>43465</v>
          </cell>
        </row>
        <row r="5900">
          <cell r="A5900" t="str">
            <v>MdeO ESTRUCTURA METALICA L. DELGADA</v>
          </cell>
          <cell r="B5900">
            <v>102030</v>
          </cell>
          <cell r="C5900" t="str">
            <v>UNI</v>
          </cell>
          <cell r="D5900">
            <v>11054</v>
          </cell>
          <cell r="E5900">
            <v>0</v>
          </cell>
          <cell r="F5900">
            <v>42391</v>
          </cell>
          <cell r="G5900">
            <v>9612</v>
          </cell>
          <cell r="H5900">
            <v>1.1499999999999999</v>
          </cell>
          <cell r="I5900">
            <v>43465</v>
          </cell>
        </row>
        <row r="5901">
          <cell r="A5901" t="str">
            <v>MdeO ESTRUCTURA TANG. (NO USAR)</v>
          </cell>
          <cell r="B5901">
            <v>102031</v>
          </cell>
          <cell r="C5901" t="str">
            <v>UNI</v>
          </cell>
          <cell r="D5901">
            <v>12028</v>
          </cell>
          <cell r="E5901">
            <v>0</v>
          </cell>
          <cell r="F5901">
            <v>39871</v>
          </cell>
          <cell r="G5901">
            <v>8653</v>
          </cell>
          <cell r="H5901">
            <v>1.39</v>
          </cell>
          <cell r="I5901">
            <v>43465</v>
          </cell>
        </row>
        <row r="5902">
          <cell r="A5902" t="str">
            <v>MdeO ESTUCO (NO USAR)</v>
          </cell>
          <cell r="B5902">
            <v>102756</v>
          </cell>
          <cell r="C5902" t="str">
            <v>M2</v>
          </cell>
          <cell r="D5902">
            <v>3606</v>
          </cell>
          <cell r="E5902">
            <v>0</v>
          </cell>
          <cell r="F5902">
            <v>39871</v>
          </cell>
          <cell r="G5902">
            <v>2594</v>
          </cell>
          <cell r="H5902">
            <v>1.39</v>
          </cell>
          <cell r="I5902">
            <v>43465</v>
          </cell>
        </row>
        <row r="5903">
          <cell r="A5903" t="str">
            <v>MdeO ESTUCO SOBRE PAÑETE (NO USAR)</v>
          </cell>
          <cell r="B5903">
            <v>102032</v>
          </cell>
          <cell r="C5903" t="str">
            <v>M2</v>
          </cell>
          <cell r="D5903">
            <v>3614</v>
          </cell>
          <cell r="E5903">
            <v>0</v>
          </cell>
          <cell r="F5903">
            <v>40126</v>
          </cell>
          <cell r="G5903">
            <v>2600</v>
          </cell>
          <cell r="H5903">
            <v>1.39</v>
          </cell>
          <cell r="I5903">
            <v>43465</v>
          </cell>
        </row>
        <row r="5904">
          <cell r="A5904" t="str">
            <v>MdeO ESTUCO/VINILO TRES MANOS (NO</v>
          </cell>
          <cell r="B5904">
            <v>102033</v>
          </cell>
          <cell r="C5904" t="str">
            <v>M2</v>
          </cell>
          <cell r="D5904">
            <v>6268</v>
          </cell>
          <cell r="E5904">
            <v>0</v>
          </cell>
          <cell r="F5904">
            <v>42018</v>
          </cell>
          <cell r="G5904">
            <v>5138</v>
          </cell>
          <cell r="H5904">
            <v>1.22</v>
          </cell>
          <cell r="I5904">
            <v>43465</v>
          </cell>
        </row>
        <row r="5905">
          <cell r="A5905" t="str">
            <v>MdeO EXCAV. CAJA DE INSPECCION (NO</v>
          </cell>
          <cell r="B5905">
            <v>102039</v>
          </cell>
          <cell r="C5905" t="str">
            <v>UNI</v>
          </cell>
          <cell r="D5905">
            <v>23462</v>
          </cell>
          <cell r="E5905">
            <v>0</v>
          </cell>
          <cell r="F5905">
            <v>39871</v>
          </cell>
          <cell r="G5905">
            <v>16879</v>
          </cell>
          <cell r="H5905">
            <v>1.39</v>
          </cell>
          <cell r="I5905">
            <v>43465</v>
          </cell>
        </row>
        <row r="5906">
          <cell r="A5906" t="str">
            <v>MdeO EXCAV. MANUAL CON CARGUE** (NO</v>
          </cell>
          <cell r="B5906">
            <v>102114</v>
          </cell>
          <cell r="C5906" t="str">
            <v>M3</v>
          </cell>
          <cell r="D5906">
            <v>10589</v>
          </cell>
          <cell r="E5906">
            <v>0</v>
          </cell>
          <cell r="F5906">
            <v>42796</v>
          </cell>
          <cell r="G5906">
            <v>9714.43</v>
          </cell>
          <cell r="H5906">
            <v>1.0900000000000001</v>
          </cell>
          <cell r="I5906">
            <v>43465</v>
          </cell>
        </row>
        <row r="5907">
          <cell r="A5907" t="str">
            <v>MdeO EXCAV. MANUAL H=1.00M + CARGUE</v>
          </cell>
          <cell r="B5907">
            <v>102040</v>
          </cell>
          <cell r="C5907" t="str">
            <v>M3</v>
          </cell>
          <cell r="D5907">
            <v>11320</v>
          </cell>
          <cell r="E5907">
            <v>0</v>
          </cell>
          <cell r="F5907">
            <v>40126</v>
          </cell>
          <cell r="G5907">
            <v>8144</v>
          </cell>
          <cell r="H5907">
            <v>1.39</v>
          </cell>
          <cell r="I5907">
            <v>43465</v>
          </cell>
        </row>
        <row r="5908">
          <cell r="A5908" t="str">
            <v>MdeO EXCAV. MANUAL TALUDES (NO USAR)</v>
          </cell>
          <cell r="B5908">
            <v>102034</v>
          </cell>
          <cell r="C5908" t="str">
            <v>M3</v>
          </cell>
          <cell r="D5908">
            <v>20109</v>
          </cell>
          <cell r="E5908">
            <v>0</v>
          </cell>
          <cell r="F5908">
            <v>41436</v>
          </cell>
          <cell r="G5908">
            <v>15834</v>
          </cell>
          <cell r="H5908">
            <v>1.27</v>
          </cell>
          <cell r="I5908">
            <v>43465</v>
          </cell>
        </row>
        <row r="5909">
          <cell r="A5909" t="str">
            <v>MdeO EXCAV. MANUAL tier dura CON CARGUE**</v>
          </cell>
          <cell r="B5909">
            <v>102228</v>
          </cell>
          <cell r="C5909" t="str">
            <v>M3</v>
          </cell>
          <cell r="D5909">
            <v>15385</v>
          </cell>
          <cell r="E5909">
            <v>0</v>
          </cell>
          <cell r="F5909">
            <v>40285</v>
          </cell>
          <cell r="G5909">
            <v>11230</v>
          </cell>
          <cell r="H5909">
            <v>1.37</v>
          </cell>
          <cell r="I5909">
            <v>43465</v>
          </cell>
        </row>
        <row r="5910">
          <cell r="A5910" t="str">
            <v>MdeO EXCAV. MANUAL tier dura SIN</v>
          </cell>
          <cell r="B5910">
            <v>102709</v>
          </cell>
          <cell r="C5910" t="str">
            <v>M3</v>
          </cell>
          <cell r="D5910">
            <v>11426</v>
          </cell>
          <cell r="E5910">
            <v>0</v>
          </cell>
          <cell r="F5910">
            <v>40285</v>
          </cell>
          <cell r="G5910">
            <v>8340</v>
          </cell>
          <cell r="H5910">
            <v>1.37</v>
          </cell>
          <cell r="I5910">
            <v>43465</v>
          </cell>
        </row>
        <row r="5911">
          <cell r="A5911" t="str">
            <v>MdeO EXCAV. MURO CIERRE. (NO USAR)</v>
          </cell>
          <cell r="B5911">
            <v>102116</v>
          </cell>
          <cell r="C5911" t="str">
            <v>M3</v>
          </cell>
          <cell r="D5911">
            <v>20874</v>
          </cell>
          <cell r="E5911">
            <v>0</v>
          </cell>
          <cell r="F5911">
            <v>39664</v>
          </cell>
          <cell r="G5911">
            <v>14200</v>
          </cell>
          <cell r="H5911">
            <v>1.47</v>
          </cell>
          <cell r="I5911">
            <v>43465</v>
          </cell>
        </row>
        <row r="5912">
          <cell r="A5912" t="str">
            <v>MdeO EXCAV. ZANJA Tier COMP 1M (NO</v>
          </cell>
          <cell r="B5912">
            <v>102035</v>
          </cell>
          <cell r="C5912" t="str">
            <v>M3</v>
          </cell>
          <cell r="D5912">
            <v>14897</v>
          </cell>
          <cell r="E5912">
            <v>0</v>
          </cell>
          <cell r="F5912">
            <v>40126</v>
          </cell>
          <cell r="G5912">
            <v>10717</v>
          </cell>
          <cell r="H5912">
            <v>1.39</v>
          </cell>
          <cell r="I5912">
            <v>43465</v>
          </cell>
        </row>
        <row r="5913">
          <cell r="A5913" t="str">
            <v>MdeO EXCAV. ZANJA Tier COMP 2M (NO</v>
          </cell>
          <cell r="B5913">
            <v>102036</v>
          </cell>
          <cell r="C5913" t="str">
            <v>M3</v>
          </cell>
          <cell r="D5913">
            <v>17767</v>
          </cell>
          <cell r="E5913">
            <v>0</v>
          </cell>
          <cell r="F5913">
            <v>43067</v>
          </cell>
          <cell r="G5913">
            <v>16300</v>
          </cell>
          <cell r="H5913">
            <v>1.0900000000000001</v>
          </cell>
          <cell r="I5913">
            <v>43465</v>
          </cell>
        </row>
        <row r="5914">
          <cell r="A5914" t="str">
            <v>MdeO EXCAV. ZANJA Tier FLOJA 1M (NO</v>
          </cell>
          <cell r="B5914">
            <v>102037</v>
          </cell>
          <cell r="C5914" t="str">
            <v>M3</v>
          </cell>
          <cell r="D5914">
            <v>11845</v>
          </cell>
          <cell r="E5914">
            <v>0</v>
          </cell>
          <cell r="F5914">
            <v>43066</v>
          </cell>
          <cell r="G5914">
            <v>10867</v>
          </cell>
          <cell r="H5914">
            <v>1.0900000000000001</v>
          </cell>
          <cell r="I5914">
            <v>43465</v>
          </cell>
        </row>
        <row r="5915">
          <cell r="A5915" t="str">
            <v>MdeO EXCAV. ZANJA Tier FLOJA 2M (NO</v>
          </cell>
          <cell r="B5915">
            <v>102038</v>
          </cell>
          <cell r="C5915" t="str">
            <v>M3</v>
          </cell>
          <cell r="D5915">
            <v>12253</v>
          </cell>
          <cell r="E5915">
            <v>0</v>
          </cell>
          <cell r="F5915">
            <v>40126</v>
          </cell>
          <cell r="G5915">
            <v>8815</v>
          </cell>
          <cell r="H5915">
            <v>1.39</v>
          </cell>
          <cell r="I5915">
            <v>43465</v>
          </cell>
        </row>
        <row r="5916">
          <cell r="A5916" t="str">
            <v>MdeO EXCAV. ZANJA Tier FLOJA 2m ** (NO</v>
          </cell>
          <cell r="B5916">
            <v>101754</v>
          </cell>
          <cell r="C5916" t="str">
            <v>M3</v>
          </cell>
          <cell r="D5916">
            <v>12253</v>
          </cell>
          <cell r="E5916">
            <v>0</v>
          </cell>
          <cell r="F5916">
            <v>40126</v>
          </cell>
          <cell r="G5916">
            <v>8815</v>
          </cell>
          <cell r="H5916">
            <v>1.39</v>
          </cell>
          <cell r="I5916">
            <v>43465</v>
          </cell>
        </row>
        <row r="5917">
          <cell r="A5917" t="str">
            <v>MdeO FILOS Y DILATACIONES (NO USAR)</v>
          </cell>
          <cell r="B5917">
            <v>102115</v>
          </cell>
          <cell r="C5917" t="str">
            <v>ML</v>
          </cell>
          <cell r="D5917">
            <v>4008</v>
          </cell>
          <cell r="E5917">
            <v>0</v>
          </cell>
          <cell r="F5917">
            <v>41469</v>
          </cell>
          <cell r="G5917">
            <v>3156</v>
          </cell>
          <cell r="H5917">
            <v>1.27</v>
          </cell>
          <cell r="I5917">
            <v>43465</v>
          </cell>
        </row>
        <row r="5918">
          <cell r="A5918" t="str">
            <v>MdeO FILOS Y DILATACIONES PAÑETES (NO</v>
          </cell>
          <cell r="B5918">
            <v>102117</v>
          </cell>
          <cell r="C5918" t="str">
            <v>ML</v>
          </cell>
          <cell r="D5918">
            <v>3038</v>
          </cell>
          <cell r="E5918">
            <v>0</v>
          </cell>
          <cell r="F5918">
            <v>43067</v>
          </cell>
          <cell r="G5918">
            <v>2787</v>
          </cell>
          <cell r="H5918">
            <v>1.0900000000000001</v>
          </cell>
          <cell r="I5918">
            <v>43465</v>
          </cell>
        </row>
        <row r="5919">
          <cell r="A5919" t="str">
            <v>MdeO FLANCHE LATON (NO USAR)</v>
          </cell>
          <cell r="B5919">
            <v>102118</v>
          </cell>
          <cell r="C5919" t="str">
            <v>ML</v>
          </cell>
          <cell r="D5919">
            <v>8251</v>
          </cell>
          <cell r="E5919">
            <v>0</v>
          </cell>
          <cell r="F5919">
            <v>39871</v>
          </cell>
          <cell r="G5919">
            <v>5936</v>
          </cell>
          <cell r="H5919">
            <v>1.39</v>
          </cell>
          <cell r="I5919">
            <v>43465</v>
          </cell>
        </row>
        <row r="5920">
          <cell r="A5920" t="str">
            <v>MdeO FUNDIR CUNETA CONCRETO (NO</v>
          </cell>
          <cell r="B5920">
            <v>102119</v>
          </cell>
          <cell r="C5920" t="str">
            <v>ML</v>
          </cell>
          <cell r="D5920">
            <v>14931</v>
          </cell>
          <cell r="E5920">
            <v>0</v>
          </cell>
          <cell r="F5920">
            <v>39871</v>
          </cell>
          <cell r="G5920">
            <v>10742</v>
          </cell>
          <cell r="H5920">
            <v>1.39</v>
          </cell>
          <cell r="I5920">
            <v>43465</v>
          </cell>
        </row>
        <row r="5921">
          <cell r="A5921" t="str">
            <v>MdeO GABINETE (NO USAR)</v>
          </cell>
          <cell r="B5921">
            <v>102120</v>
          </cell>
          <cell r="C5921" t="str">
            <v>UNI</v>
          </cell>
          <cell r="D5921">
            <v>13548</v>
          </cell>
          <cell r="E5921">
            <v>0</v>
          </cell>
          <cell r="F5921">
            <v>39871</v>
          </cell>
          <cell r="G5921">
            <v>9747</v>
          </cell>
          <cell r="H5921">
            <v>1.39</v>
          </cell>
          <cell r="I5921">
            <v>43465</v>
          </cell>
        </row>
        <row r="5922">
          <cell r="A5922" t="str">
            <v>MdeO GABINETE RACK (NO USAR)</v>
          </cell>
          <cell r="B5922">
            <v>102121</v>
          </cell>
          <cell r="C5922" t="str">
            <v>UNI</v>
          </cell>
          <cell r="D5922">
            <v>130653</v>
          </cell>
          <cell r="E5922">
            <v>0</v>
          </cell>
          <cell r="F5922">
            <v>40126</v>
          </cell>
          <cell r="G5922">
            <v>93995</v>
          </cell>
          <cell r="H5922">
            <v>1.39</v>
          </cell>
          <cell r="I5922">
            <v>43465</v>
          </cell>
        </row>
        <row r="5923">
          <cell r="A5923" t="str">
            <v>MdeO Gabinetemedidor</v>
          </cell>
          <cell r="B5923">
            <v>101575</v>
          </cell>
          <cell r="C5923" t="str">
            <v>UNI</v>
          </cell>
          <cell r="D5923">
            <v>617899</v>
          </cell>
          <cell r="E5923">
            <v>0</v>
          </cell>
          <cell r="F5923">
            <v>39888</v>
          </cell>
          <cell r="G5923">
            <v>444532</v>
          </cell>
          <cell r="H5923">
            <v>1.39</v>
          </cell>
          <cell r="I5923">
            <v>43465</v>
          </cell>
        </row>
        <row r="5924">
          <cell r="A5924" t="str">
            <v>MdeO GOTERAS (NO USAR)</v>
          </cell>
          <cell r="B5924">
            <v>102122</v>
          </cell>
          <cell r="C5924" t="str">
            <v>ML</v>
          </cell>
          <cell r="D5924">
            <v>4623</v>
          </cell>
          <cell r="E5924">
            <v>0</v>
          </cell>
          <cell r="F5924">
            <v>40126</v>
          </cell>
          <cell r="G5924">
            <v>3326</v>
          </cell>
          <cell r="H5924">
            <v>1.39</v>
          </cell>
          <cell r="I5924">
            <v>43465</v>
          </cell>
        </row>
        <row r="5925">
          <cell r="A5925" t="str">
            <v>MdeO GRANITO CON DISEÑOS (NO USAR)</v>
          </cell>
          <cell r="B5925">
            <v>102123</v>
          </cell>
          <cell r="C5925" t="str">
            <v>M2</v>
          </cell>
          <cell r="D5925">
            <v>27996</v>
          </cell>
          <cell r="E5925">
            <v>0</v>
          </cell>
          <cell r="F5925">
            <v>39871</v>
          </cell>
          <cell r="G5925">
            <v>20141</v>
          </cell>
          <cell r="H5925">
            <v>1.39</v>
          </cell>
          <cell r="I5925">
            <v>43465</v>
          </cell>
        </row>
        <row r="5926">
          <cell r="A5926" t="str">
            <v>MdeO GRANITO CON DISEÑOS (NO USAR)</v>
          </cell>
          <cell r="B5926">
            <v>102505</v>
          </cell>
          <cell r="C5926" t="str">
            <v>M2</v>
          </cell>
          <cell r="D5926">
            <v>27996</v>
          </cell>
          <cell r="E5926">
            <v>0</v>
          </cell>
          <cell r="F5926">
            <v>39871</v>
          </cell>
          <cell r="G5926">
            <v>20141</v>
          </cell>
          <cell r="H5926">
            <v>1.39</v>
          </cell>
          <cell r="I5926">
            <v>43465</v>
          </cell>
        </row>
        <row r="5927">
          <cell r="A5927" t="str">
            <v>MdeO GRANITO CON DISEÑOS (NO USAR)</v>
          </cell>
          <cell r="B5927">
            <v>102505</v>
          </cell>
          <cell r="C5927" t="str">
            <v>M2</v>
          </cell>
          <cell r="D5927">
            <v>27996</v>
          </cell>
          <cell r="E5927">
            <v>0</v>
          </cell>
          <cell r="F5927">
            <v>39871</v>
          </cell>
          <cell r="G5927">
            <v>20141</v>
          </cell>
          <cell r="H5927">
            <v>1.39</v>
          </cell>
          <cell r="I5927">
            <v>43465</v>
          </cell>
        </row>
        <row r="5928">
          <cell r="A5928" t="str">
            <v>MdeO GRANITO Y MARMOL (NO USAR)</v>
          </cell>
          <cell r="B5928">
            <v>102506</v>
          </cell>
          <cell r="C5928" t="str">
            <v>M2</v>
          </cell>
          <cell r="D5928">
            <v>57343</v>
          </cell>
          <cell r="E5928">
            <v>0</v>
          </cell>
          <cell r="F5928">
            <v>39871</v>
          </cell>
          <cell r="G5928">
            <v>41254</v>
          </cell>
          <cell r="H5928">
            <v>1.39</v>
          </cell>
          <cell r="I5928">
            <v>43465</v>
          </cell>
        </row>
        <row r="5929">
          <cell r="A5929" t="str">
            <v>MdeO GRANITO Y MARMOL (NO USAR)</v>
          </cell>
          <cell r="B5929">
            <v>102506</v>
          </cell>
          <cell r="C5929" t="str">
            <v>M2</v>
          </cell>
          <cell r="D5929">
            <v>57343</v>
          </cell>
          <cell r="E5929">
            <v>0</v>
          </cell>
          <cell r="F5929">
            <v>39871</v>
          </cell>
          <cell r="G5929">
            <v>41254</v>
          </cell>
          <cell r="H5929">
            <v>1.39</v>
          </cell>
          <cell r="I5929">
            <v>43465</v>
          </cell>
        </row>
        <row r="5930">
          <cell r="A5930" t="str">
            <v>MdeO GRANITOEnSITIO INC.PULIDA CON</v>
          </cell>
          <cell r="B5930">
            <v>102124</v>
          </cell>
          <cell r="C5930" t="str">
            <v>M2</v>
          </cell>
          <cell r="D5930">
            <v>61060</v>
          </cell>
          <cell r="E5930">
            <v>0</v>
          </cell>
          <cell r="F5930">
            <v>43068</v>
          </cell>
          <cell r="G5930">
            <v>56018</v>
          </cell>
          <cell r="H5930">
            <v>1.0900000000000001</v>
          </cell>
          <cell r="I5930">
            <v>43465</v>
          </cell>
        </row>
        <row r="5931">
          <cell r="A5931" t="str">
            <v>MdeO GRAPA PARA OPERARIO (NO USAR)</v>
          </cell>
          <cell r="B5931">
            <v>102125</v>
          </cell>
          <cell r="C5931" t="str">
            <v>UNI</v>
          </cell>
          <cell r="D5931">
            <v>3684</v>
          </cell>
          <cell r="E5931">
            <v>0</v>
          </cell>
          <cell r="F5931">
            <v>39871</v>
          </cell>
          <cell r="G5931">
            <v>2650</v>
          </cell>
          <cell r="H5931">
            <v>1.39</v>
          </cell>
          <cell r="I5931">
            <v>43465</v>
          </cell>
        </row>
        <row r="5932">
          <cell r="A5932" t="str">
            <v>MdeO GRAVILLA LAVADA (NO USAR)</v>
          </cell>
          <cell r="B5932">
            <v>102126</v>
          </cell>
          <cell r="C5932" t="str">
            <v>M2</v>
          </cell>
          <cell r="D5932">
            <v>50253</v>
          </cell>
          <cell r="E5932">
            <v>0</v>
          </cell>
          <cell r="F5932">
            <v>40126</v>
          </cell>
          <cell r="G5932">
            <v>36153</v>
          </cell>
          <cell r="H5932">
            <v>1.39</v>
          </cell>
          <cell r="I5932">
            <v>43465</v>
          </cell>
        </row>
        <row r="5933">
          <cell r="A5933" t="str">
            <v>MdeO GRIFERIA LAVAPLATOS(Inst) (NO</v>
          </cell>
          <cell r="B5933">
            <v>102127</v>
          </cell>
          <cell r="C5933" t="str">
            <v>UNI</v>
          </cell>
          <cell r="D5933">
            <v>38445</v>
          </cell>
          <cell r="E5933">
            <v>0</v>
          </cell>
          <cell r="F5933">
            <v>39871</v>
          </cell>
          <cell r="G5933">
            <v>27658</v>
          </cell>
          <cell r="H5933">
            <v>1.39</v>
          </cell>
          <cell r="I5933">
            <v>43465</v>
          </cell>
        </row>
        <row r="5934">
          <cell r="A5934" t="str">
            <v>MdeO GUADUA BAJO ENTRAMADO (NO</v>
          </cell>
          <cell r="B5934">
            <v>102128</v>
          </cell>
          <cell r="C5934" t="str">
            <v>M2</v>
          </cell>
          <cell r="D5934">
            <v>9332</v>
          </cell>
          <cell r="E5934">
            <v>0</v>
          </cell>
          <cell r="F5934">
            <v>39871</v>
          </cell>
          <cell r="G5934">
            <v>6714</v>
          </cell>
          <cell r="H5934">
            <v>1.39</v>
          </cell>
          <cell r="I5934">
            <v>43465</v>
          </cell>
        </row>
        <row r="5935">
          <cell r="A5935" t="str">
            <v>MdeO GUADUA BAJO ENTRAMADO (NO</v>
          </cell>
          <cell r="B5935">
            <v>102415</v>
          </cell>
          <cell r="C5935" t="str">
            <v>M2</v>
          </cell>
          <cell r="D5935">
            <v>9332</v>
          </cell>
          <cell r="E5935">
            <v>0</v>
          </cell>
          <cell r="F5935">
            <v>39871</v>
          </cell>
          <cell r="G5935">
            <v>6714</v>
          </cell>
          <cell r="H5935">
            <v>1.39</v>
          </cell>
          <cell r="I5935">
            <v>43465</v>
          </cell>
        </row>
        <row r="5936">
          <cell r="A5936" t="str">
            <v>MdeO GUARDAESCOBA EN MORTERO</v>
          </cell>
          <cell r="B5936">
            <v>103999</v>
          </cell>
          <cell r="C5936" t="str">
            <v>ML</v>
          </cell>
          <cell r="D5936">
            <v>4690</v>
          </cell>
          <cell r="E5936">
            <v>0</v>
          </cell>
          <cell r="F5936">
            <v>40635</v>
          </cell>
          <cell r="G5936">
            <v>3500</v>
          </cell>
          <cell r="H5936">
            <v>1.34</v>
          </cell>
          <cell r="I5936">
            <v>43465</v>
          </cell>
        </row>
        <row r="5937">
          <cell r="A5937" t="str">
            <v>MdeO GUARDAESCOBA GRANITO (NO USAR)</v>
          </cell>
          <cell r="B5937">
            <v>102129</v>
          </cell>
          <cell r="C5937" t="str">
            <v>ML</v>
          </cell>
          <cell r="D5937">
            <v>26142</v>
          </cell>
          <cell r="E5937">
            <v>0</v>
          </cell>
          <cell r="F5937">
            <v>41477</v>
          </cell>
          <cell r="G5937">
            <v>20584</v>
          </cell>
          <cell r="H5937">
            <v>1.27</v>
          </cell>
          <cell r="I5937">
            <v>43465</v>
          </cell>
        </row>
        <row r="5938">
          <cell r="A5938" t="str">
            <v>MdeO GUARDAESCOBA GRAVILLA (NO</v>
          </cell>
          <cell r="B5938">
            <v>102130</v>
          </cell>
          <cell r="C5938" t="str">
            <v>M2</v>
          </cell>
          <cell r="D5938">
            <v>20101</v>
          </cell>
          <cell r="E5938">
            <v>0</v>
          </cell>
          <cell r="F5938">
            <v>40126</v>
          </cell>
          <cell r="G5938">
            <v>14461</v>
          </cell>
          <cell r="H5938">
            <v>1.39</v>
          </cell>
          <cell r="I5938">
            <v>43465</v>
          </cell>
        </row>
        <row r="5939">
          <cell r="A5939" t="str">
            <v>MdeO GUARDAESCOBA MADERA (NO USAR)</v>
          </cell>
          <cell r="B5939">
            <v>102131</v>
          </cell>
          <cell r="C5939" t="str">
            <v>ML</v>
          </cell>
          <cell r="D5939">
            <v>4020</v>
          </cell>
          <cell r="E5939">
            <v>0</v>
          </cell>
          <cell r="F5939">
            <v>40126</v>
          </cell>
          <cell r="G5939">
            <v>2892</v>
          </cell>
          <cell r="H5939">
            <v>1.39</v>
          </cell>
          <cell r="I5939">
            <v>43465</v>
          </cell>
        </row>
        <row r="5940">
          <cell r="A5940" t="str">
            <v>MDEO GUARDAESCOBA PORCELANATO 10CM</v>
          </cell>
          <cell r="B5940">
            <v>103622</v>
          </cell>
          <cell r="C5940" t="str">
            <v>ML</v>
          </cell>
          <cell r="D5940">
            <v>5623</v>
          </cell>
          <cell r="E5940">
            <v>0</v>
          </cell>
          <cell r="F5940">
            <v>43068</v>
          </cell>
          <cell r="G5940">
            <v>5159</v>
          </cell>
          <cell r="H5940">
            <v>1.0900000000000001</v>
          </cell>
          <cell r="I5940">
            <v>43465</v>
          </cell>
        </row>
        <row r="5941">
          <cell r="A5941" t="str">
            <v>MDEO GUARDAESCOBA PVC 10CM (NO</v>
          </cell>
          <cell r="B5941">
            <v>102108</v>
          </cell>
          <cell r="C5941" t="str">
            <v>ML</v>
          </cell>
          <cell r="D5941">
            <v>1287</v>
          </cell>
          <cell r="E5941">
            <v>0</v>
          </cell>
          <cell r="F5941">
            <v>43068</v>
          </cell>
          <cell r="G5941">
            <v>1181</v>
          </cell>
          <cell r="H5941">
            <v>1.0900000000000001</v>
          </cell>
          <cell r="I5941">
            <v>43465</v>
          </cell>
        </row>
        <row r="5942">
          <cell r="A5942" t="str">
            <v>MDEO GUARDAESCOBA RETAL DE MARMOL</v>
          </cell>
          <cell r="B5942">
            <v>103615</v>
          </cell>
          <cell r="C5942" t="str">
            <v>ML</v>
          </cell>
          <cell r="D5942">
            <v>7504</v>
          </cell>
          <cell r="E5942">
            <v>0</v>
          </cell>
          <cell r="F5942">
            <v>40557</v>
          </cell>
          <cell r="G5942">
            <v>5600</v>
          </cell>
          <cell r="H5942">
            <v>1.34</v>
          </cell>
          <cell r="I5942">
            <v>43465</v>
          </cell>
        </row>
        <row r="5943">
          <cell r="A5943" t="str">
            <v>MdeO GUARDAESCOBA TABLETA (NO USAR)</v>
          </cell>
          <cell r="B5943">
            <v>102132</v>
          </cell>
          <cell r="C5943" t="str">
            <v>ML</v>
          </cell>
          <cell r="D5943">
            <v>5624</v>
          </cell>
          <cell r="E5943">
            <v>0</v>
          </cell>
          <cell r="F5943">
            <v>43068</v>
          </cell>
          <cell r="G5943">
            <v>5160</v>
          </cell>
          <cell r="H5943">
            <v>1.0900000000000001</v>
          </cell>
          <cell r="I5943">
            <v>43465</v>
          </cell>
        </row>
        <row r="5944">
          <cell r="A5944" t="str">
            <v>MdeO HERRAJES ANG. 90 (NO USAR)</v>
          </cell>
          <cell r="B5944">
            <v>102133</v>
          </cell>
          <cell r="C5944" t="str">
            <v>UNI</v>
          </cell>
          <cell r="D5944">
            <v>30941</v>
          </cell>
          <cell r="E5944">
            <v>0</v>
          </cell>
          <cell r="F5944">
            <v>39871</v>
          </cell>
          <cell r="G5944">
            <v>22260</v>
          </cell>
          <cell r="H5944">
            <v>1.39</v>
          </cell>
          <cell r="I5944">
            <v>43465</v>
          </cell>
        </row>
        <row r="5945">
          <cell r="A5945" t="str">
            <v>MdeO HINCADO E INST.POSTE CONCRETO</v>
          </cell>
          <cell r="B5945">
            <v>101463</v>
          </cell>
          <cell r="C5945" t="str">
            <v>UNI</v>
          </cell>
          <cell r="D5945">
            <v>249619</v>
          </cell>
          <cell r="E5945">
            <v>0</v>
          </cell>
          <cell r="F5945">
            <v>40126</v>
          </cell>
          <cell r="G5945">
            <v>179582</v>
          </cell>
          <cell r="H5945">
            <v>1.39</v>
          </cell>
          <cell r="I5945">
            <v>43465</v>
          </cell>
        </row>
        <row r="5946">
          <cell r="A5946" t="str">
            <v>MdeO HINCADO E INSTALAC.DE POSTE 10mtr</v>
          </cell>
          <cell r="B5946">
            <v>102134</v>
          </cell>
          <cell r="C5946" t="str">
            <v>UNI</v>
          </cell>
          <cell r="D5946">
            <v>174559</v>
          </cell>
          <cell r="E5946">
            <v>0</v>
          </cell>
          <cell r="F5946">
            <v>40126</v>
          </cell>
          <cell r="G5946">
            <v>125582</v>
          </cell>
          <cell r="H5946">
            <v>1.39</v>
          </cell>
          <cell r="I5946">
            <v>43465</v>
          </cell>
        </row>
        <row r="5947">
          <cell r="A5947" t="str">
            <v>MdeO HINCADO E INSTALACION DE POSTE</v>
          </cell>
          <cell r="B5947">
            <v>102135</v>
          </cell>
          <cell r="C5947" t="str">
            <v>UNI</v>
          </cell>
          <cell r="D5947">
            <v>199579</v>
          </cell>
          <cell r="E5947">
            <v>0</v>
          </cell>
          <cell r="F5947">
            <v>39872</v>
          </cell>
          <cell r="G5947">
            <v>143582</v>
          </cell>
          <cell r="H5947">
            <v>1.39</v>
          </cell>
          <cell r="I5947">
            <v>43465</v>
          </cell>
        </row>
        <row r="5948">
          <cell r="A5948" t="str">
            <v>MdeO HINCADO POSTE DE CONCRETO 10m</v>
          </cell>
          <cell r="B5948">
            <v>101466</v>
          </cell>
          <cell r="C5948" t="str">
            <v>UNI</v>
          </cell>
          <cell r="D5948">
            <v>107832</v>
          </cell>
          <cell r="E5948">
            <v>0</v>
          </cell>
          <cell r="F5948">
            <v>41610</v>
          </cell>
          <cell r="G5948">
            <v>84907</v>
          </cell>
          <cell r="H5948">
            <v>1.27</v>
          </cell>
          <cell r="I5948">
            <v>43465</v>
          </cell>
        </row>
        <row r="5949">
          <cell r="A5949" t="str">
            <v>MdeO HINCADO POSTE METALICO 16m (NO</v>
          </cell>
          <cell r="B5949">
            <v>101468</v>
          </cell>
          <cell r="C5949" t="str">
            <v>UNI</v>
          </cell>
          <cell r="D5949">
            <v>107832</v>
          </cell>
          <cell r="E5949">
            <v>0</v>
          </cell>
          <cell r="F5949">
            <v>41520</v>
          </cell>
          <cell r="G5949">
            <v>84907</v>
          </cell>
          <cell r="H5949">
            <v>1.27</v>
          </cell>
          <cell r="I5949">
            <v>43465</v>
          </cell>
        </row>
        <row r="5950">
          <cell r="A5950" t="str">
            <v>MdeO Imperm. EDIL ESPECIAL (NO USAR)</v>
          </cell>
          <cell r="B5950">
            <v>102136</v>
          </cell>
          <cell r="C5950" t="str">
            <v>M2</v>
          </cell>
          <cell r="D5950">
            <v>14766</v>
          </cell>
          <cell r="E5950">
            <v>0</v>
          </cell>
          <cell r="F5950">
            <v>39871</v>
          </cell>
          <cell r="G5950">
            <v>10623</v>
          </cell>
          <cell r="H5950">
            <v>1.39</v>
          </cell>
          <cell r="I5950">
            <v>43465</v>
          </cell>
        </row>
        <row r="5951">
          <cell r="A5951" t="str">
            <v>MdeO Imperm. GRAN EDIL (NO USAR)</v>
          </cell>
          <cell r="B5951">
            <v>102137</v>
          </cell>
          <cell r="C5951" t="str">
            <v>M2</v>
          </cell>
          <cell r="D5951">
            <v>13212</v>
          </cell>
          <cell r="E5951">
            <v>0</v>
          </cell>
          <cell r="F5951">
            <v>39871</v>
          </cell>
          <cell r="G5951">
            <v>9505</v>
          </cell>
          <cell r="H5951">
            <v>1.39</v>
          </cell>
          <cell r="I5951">
            <v>43465</v>
          </cell>
        </row>
        <row r="5952">
          <cell r="A5952" t="str">
            <v>MdeO Imperm. INTEGRAL MORTERO (NO</v>
          </cell>
          <cell r="B5952">
            <v>102138</v>
          </cell>
          <cell r="C5952" t="str">
            <v>M2</v>
          </cell>
          <cell r="D5952">
            <v>2431</v>
          </cell>
          <cell r="E5952">
            <v>0</v>
          </cell>
          <cell r="F5952">
            <v>41473</v>
          </cell>
          <cell r="G5952">
            <v>1914</v>
          </cell>
          <cell r="H5952">
            <v>1.27</v>
          </cell>
          <cell r="I5952">
            <v>43465</v>
          </cell>
        </row>
        <row r="5953">
          <cell r="A5953" t="str">
            <v>MdeO Imperm. JARDINERIA (NO USAR)</v>
          </cell>
          <cell r="B5953">
            <v>102139</v>
          </cell>
          <cell r="C5953" t="str">
            <v>M2</v>
          </cell>
          <cell r="D5953">
            <v>8269</v>
          </cell>
          <cell r="E5953">
            <v>0</v>
          </cell>
          <cell r="F5953">
            <v>39871</v>
          </cell>
          <cell r="G5953">
            <v>5949</v>
          </cell>
          <cell r="H5953">
            <v>1.39</v>
          </cell>
          <cell r="I5953">
            <v>43465</v>
          </cell>
        </row>
        <row r="5954">
          <cell r="A5954" t="str">
            <v>MdeO Imperm. MORTERO MUROS (NO</v>
          </cell>
          <cell r="B5954">
            <v>102140</v>
          </cell>
          <cell r="C5954" t="str">
            <v>M2</v>
          </cell>
          <cell r="D5954">
            <v>2010</v>
          </cell>
          <cell r="E5954">
            <v>0</v>
          </cell>
          <cell r="F5954">
            <v>40126</v>
          </cell>
          <cell r="G5954">
            <v>1446</v>
          </cell>
          <cell r="H5954">
            <v>1.39</v>
          </cell>
          <cell r="I5954">
            <v>43465</v>
          </cell>
        </row>
        <row r="5955">
          <cell r="A5955" t="str">
            <v>MdeO Imperm. MORTERO PISOS (NO USAR)</v>
          </cell>
          <cell r="B5955">
            <v>102757</v>
          </cell>
          <cell r="C5955" t="str">
            <v>M2</v>
          </cell>
          <cell r="D5955">
            <v>4973</v>
          </cell>
          <cell r="E5955">
            <v>0</v>
          </cell>
          <cell r="F5955">
            <v>39871</v>
          </cell>
          <cell r="G5955">
            <v>3578</v>
          </cell>
          <cell r="H5955">
            <v>1.39</v>
          </cell>
          <cell r="I5955">
            <v>43465</v>
          </cell>
        </row>
        <row r="5956">
          <cell r="A5956" t="str">
            <v>MdeO Imperm. PERMAPLY (3 CAPAS (NO</v>
          </cell>
          <cell r="B5956">
            <v>102758</v>
          </cell>
          <cell r="C5956" t="str">
            <v>M2</v>
          </cell>
          <cell r="D5956">
            <v>12318</v>
          </cell>
          <cell r="E5956">
            <v>0</v>
          </cell>
          <cell r="F5956">
            <v>39872</v>
          </cell>
          <cell r="G5956">
            <v>8862</v>
          </cell>
          <cell r="H5956">
            <v>1.39</v>
          </cell>
          <cell r="I5956">
            <v>43465</v>
          </cell>
        </row>
        <row r="5957">
          <cell r="A5957" t="str">
            <v>MdeO INCRUSTACIONES (NO USAR)</v>
          </cell>
          <cell r="B5957">
            <v>1457</v>
          </cell>
          <cell r="C5957" t="str">
            <v>JG</v>
          </cell>
          <cell r="D5957">
            <v>40046</v>
          </cell>
          <cell r="E5957">
            <v>0</v>
          </cell>
          <cell r="F5957">
            <v>43068</v>
          </cell>
          <cell r="G5957">
            <v>36739</v>
          </cell>
          <cell r="H5957">
            <v>1.0900000000000001</v>
          </cell>
          <cell r="I5957">
            <v>43465</v>
          </cell>
        </row>
        <row r="5958">
          <cell r="A5958" t="str">
            <v>MdeO INMUNIZANTE CUBIERTA (NO USAR)</v>
          </cell>
          <cell r="B5958">
            <v>102759</v>
          </cell>
          <cell r="C5958" t="str">
            <v>M2</v>
          </cell>
          <cell r="D5958">
            <v>3108</v>
          </cell>
          <cell r="E5958">
            <v>0</v>
          </cell>
          <cell r="F5958">
            <v>39872</v>
          </cell>
          <cell r="G5958">
            <v>2236</v>
          </cell>
          <cell r="H5958">
            <v>1.39</v>
          </cell>
          <cell r="I5958">
            <v>43465</v>
          </cell>
        </row>
        <row r="5959">
          <cell r="A5959" t="str">
            <v>MdeO INST CUBIERTA POLICARBONATO</v>
          </cell>
          <cell r="B5959">
            <v>103350</v>
          </cell>
          <cell r="C5959" t="str">
            <v>M2</v>
          </cell>
          <cell r="D5959">
            <v>20276</v>
          </cell>
          <cell r="E5959">
            <v>0</v>
          </cell>
          <cell r="F5959">
            <v>40452</v>
          </cell>
          <cell r="G5959">
            <v>14800</v>
          </cell>
          <cell r="H5959">
            <v>1.37</v>
          </cell>
          <cell r="I5959">
            <v>43465</v>
          </cell>
        </row>
        <row r="5960">
          <cell r="A5960" t="str">
            <v>MdeO INST CUBIERTAS POLICARBONATO</v>
          </cell>
          <cell r="B5960">
            <v>101706</v>
          </cell>
          <cell r="C5960" t="str">
            <v>M2</v>
          </cell>
          <cell r="D5960">
            <v>17150</v>
          </cell>
          <cell r="E5960">
            <v>0</v>
          </cell>
          <cell r="F5960">
            <v>40452</v>
          </cell>
          <cell r="G5960">
            <v>12518</v>
          </cell>
          <cell r="H5960">
            <v>1.37</v>
          </cell>
          <cell r="I5960">
            <v>43465</v>
          </cell>
        </row>
        <row r="5961">
          <cell r="A5961" t="str">
            <v>MdeO INST LUMINARIA FLUORESCENTE (NO</v>
          </cell>
          <cell r="B5961">
            <v>101497</v>
          </cell>
          <cell r="C5961" t="str">
            <v>UNI</v>
          </cell>
          <cell r="D5961">
            <v>22111</v>
          </cell>
          <cell r="E5961">
            <v>0</v>
          </cell>
          <cell r="F5961">
            <v>40126</v>
          </cell>
          <cell r="G5961">
            <v>15907</v>
          </cell>
          <cell r="H5961">
            <v>1.39</v>
          </cell>
          <cell r="I5961">
            <v>43465</v>
          </cell>
        </row>
        <row r="5962">
          <cell r="A5962" t="str">
            <v>MdeO INST. CERRADURA ANTIPANICO</v>
          </cell>
          <cell r="B5962">
            <v>102760</v>
          </cell>
          <cell r="C5962" t="str">
            <v>UNI</v>
          </cell>
          <cell r="D5962">
            <v>59214</v>
          </cell>
          <cell r="E5962">
            <v>0</v>
          </cell>
          <cell r="F5962">
            <v>39872</v>
          </cell>
          <cell r="G5962">
            <v>42600</v>
          </cell>
          <cell r="H5962">
            <v>1.39</v>
          </cell>
          <cell r="I5962">
            <v>43465</v>
          </cell>
        </row>
        <row r="5963">
          <cell r="A5963" t="str">
            <v>MdeO INST. CERRADURA ANTIPANICO DOBLE</v>
          </cell>
          <cell r="B5963">
            <v>102762</v>
          </cell>
          <cell r="C5963" t="str">
            <v>UNI</v>
          </cell>
          <cell r="D5963">
            <v>80412</v>
          </cell>
          <cell r="E5963">
            <v>0</v>
          </cell>
          <cell r="F5963">
            <v>39872</v>
          </cell>
          <cell r="G5963">
            <v>57850</v>
          </cell>
          <cell r="H5963">
            <v>1.39</v>
          </cell>
          <cell r="I5963">
            <v>43465</v>
          </cell>
        </row>
        <row r="5964">
          <cell r="A5964" t="str">
            <v>MdeO INST. CERRADURA INTERES SOCIAL</v>
          </cell>
          <cell r="B5964">
            <v>102763</v>
          </cell>
          <cell r="C5964" t="str">
            <v>UNI</v>
          </cell>
          <cell r="D5964">
            <v>7616</v>
          </cell>
          <cell r="E5964">
            <v>0</v>
          </cell>
          <cell r="F5964">
            <v>39872</v>
          </cell>
          <cell r="G5964">
            <v>5479</v>
          </cell>
          <cell r="H5964">
            <v>1.39</v>
          </cell>
          <cell r="I5964">
            <v>43465</v>
          </cell>
        </row>
        <row r="5965">
          <cell r="A5965" t="str">
            <v>MdeO INST. ELECTRICAS</v>
          </cell>
          <cell r="B5965">
            <v>33</v>
          </cell>
          <cell r="C5965">
            <v>0</v>
          </cell>
          <cell r="D5965" t="e">
            <v>#DIV/0!</v>
          </cell>
          <cell r="E5965">
            <v>0</v>
          </cell>
          <cell r="F5965">
            <v>0</v>
          </cell>
          <cell r="G5965">
            <v>0</v>
          </cell>
          <cell r="H5965" t="e">
            <v>#DIV/0!</v>
          </cell>
          <cell r="I5965">
            <v>43465</v>
          </cell>
        </row>
        <row r="5966">
          <cell r="A5966" t="str">
            <v>MdeO INST. HIDRAULIC/SANIT/LAT</v>
          </cell>
          <cell r="B5966">
            <v>32</v>
          </cell>
          <cell r="C5966">
            <v>0</v>
          </cell>
          <cell r="D5966" t="e">
            <v>#DIV/0!</v>
          </cell>
          <cell r="E5966">
            <v>0</v>
          </cell>
          <cell r="F5966">
            <v>0</v>
          </cell>
          <cell r="G5966">
            <v>0</v>
          </cell>
          <cell r="H5966" t="e">
            <v>#DIV/0!</v>
          </cell>
          <cell r="I5966">
            <v>43465</v>
          </cell>
        </row>
        <row r="5967">
          <cell r="A5967" t="str">
            <v>MdeO INST. HIDRAULICA/ELECTRICA S. RIEGO</v>
          </cell>
          <cell r="B5967">
            <v>105955</v>
          </cell>
          <cell r="C5967" t="str">
            <v>GL</v>
          </cell>
          <cell r="D5967">
            <v>2205070</v>
          </cell>
          <cell r="E5967">
            <v>0</v>
          </cell>
          <cell r="F5967">
            <v>42828</v>
          </cell>
          <cell r="G5967">
            <v>2023000</v>
          </cell>
          <cell r="H5967">
            <v>1.0900000000000001</v>
          </cell>
          <cell r="I5967">
            <v>43465</v>
          </cell>
        </row>
        <row r="5968">
          <cell r="A5968" t="str">
            <v>MdeO Instal Breakers ** (NO USAR)</v>
          </cell>
          <cell r="B5968">
            <v>102343</v>
          </cell>
          <cell r="C5968" t="str">
            <v>UNI</v>
          </cell>
          <cell r="D5968">
            <v>22111</v>
          </cell>
          <cell r="E5968">
            <v>0</v>
          </cell>
          <cell r="F5968">
            <v>39872</v>
          </cell>
          <cell r="G5968">
            <v>15907</v>
          </cell>
          <cell r="H5968">
            <v>1.39</v>
          </cell>
          <cell r="I5968">
            <v>43465</v>
          </cell>
        </row>
        <row r="5969">
          <cell r="A5969" t="str">
            <v>MdeO Instal Breakers ** (NO USAR)</v>
          </cell>
          <cell r="B5969">
            <v>100753</v>
          </cell>
          <cell r="C5969" t="str">
            <v>UNI</v>
          </cell>
          <cell r="D5969">
            <v>22579</v>
          </cell>
          <cell r="E5969">
            <v>0</v>
          </cell>
          <cell r="F5969">
            <v>40424</v>
          </cell>
          <cell r="G5969">
            <v>16481</v>
          </cell>
          <cell r="H5969">
            <v>1.37</v>
          </cell>
          <cell r="I5969">
            <v>43465</v>
          </cell>
        </row>
        <row r="5970">
          <cell r="A5970" t="str">
            <v>MdeO Instal Breakers + Subc. elect.** (NO</v>
          </cell>
          <cell r="B5970">
            <v>102344</v>
          </cell>
          <cell r="C5970" t="str">
            <v>UNI</v>
          </cell>
          <cell r="D5970">
            <v>36550</v>
          </cell>
          <cell r="E5970">
            <v>0</v>
          </cell>
          <cell r="F5970">
            <v>40126</v>
          </cell>
          <cell r="G5970">
            <v>26295</v>
          </cell>
          <cell r="H5970">
            <v>1.39</v>
          </cell>
          <cell r="I5970">
            <v>43465</v>
          </cell>
        </row>
        <row r="5971">
          <cell r="A5971" t="str">
            <v>MdeO Instal Caja Breakers industrial (NO</v>
          </cell>
          <cell r="B5971">
            <v>102092</v>
          </cell>
          <cell r="C5971" t="str">
            <v>UNI</v>
          </cell>
          <cell r="D5971">
            <v>148230</v>
          </cell>
          <cell r="E5971">
            <v>0</v>
          </cell>
          <cell r="F5971">
            <v>40059</v>
          </cell>
          <cell r="G5971">
            <v>106640</v>
          </cell>
          <cell r="H5971">
            <v>1.39</v>
          </cell>
          <cell r="I5971">
            <v>43465</v>
          </cell>
        </row>
        <row r="5972">
          <cell r="A5972" t="str">
            <v>MdeO INSTALACION AVISO CIVICO (NO</v>
          </cell>
          <cell r="B5972">
            <v>102761</v>
          </cell>
          <cell r="C5972" t="str">
            <v>ML</v>
          </cell>
          <cell r="D5972">
            <v>13496</v>
          </cell>
          <cell r="E5972">
            <v>0</v>
          </cell>
          <cell r="F5972">
            <v>39872</v>
          </cell>
          <cell r="G5972">
            <v>9709</v>
          </cell>
          <cell r="H5972">
            <v>1.39</v>
          </cell>
          <cell r="I5972">
            <v>43465</v>
          </cell>
        </row>
        <row r="5973">
          <cell r="A5973" t="str">
            <v>MdeO INSTALACION BANCA M-50 (NO USAR)</v>
          </cell>
          <cell r="B5973">
            <v>102141</v>
          </cell>
          <cell r="C5973" t="str">
            <v>ML</v>
          </cell>
          <cell r="D5973">
            <v>30955</v>
          </cell>
          <cell r="E5973">
            <v>0</v>
          </cell>
          <cell r="F5973">
            <v>40096</v>
          </cell>
          <cell r="G5973">
            <v>22270</v>
          </cell>
          <cell r="H5973">
            <v>1.39</v>
          </cell>
          <cell r="I5973">
            <v>43465</v>
          </cell>
        </row>
        <row r="5974">
          <cell r="A5974" t="str">
            <v>MdeO INSTALACION BOLARDO (NO USAR)</v>
          </cell>
          <cell r="B5974">
            <v>102764</v>
          </cell>
          <cell r="C5974" t="str">
            <v>ML</v>
          </cell>
          <cell r="D5974">
            <v>30795</v>
          </cell>
          <cell r="E5974">
            <v>0</v>
          </cell>
          <cell r="F5974">
            <v>39872</v>
          </cell>
          <cell r="G5974">
            <v>22155</v>
          </cell>
          <cell r="H5974">
            <v>1.39</v>
          </cell>
          <cell r="I5974">
            <v>43465</v>
          </cell>
        </row>
        <row r="5975">
          <cell r="A5975" t="str">
            <v>MdeO INSTALACION BOLARDO M-62 (NO</v>
          </cell>
          <cell r="B5975">
            <v>102142</v>
          </cell>
          <cell r="C5975" t="str">
            <v>UNI</v>
          </cell>
          <cell r="D5975">
            <v>21437</v>
          </cell>
          <cell r="E5975">
            <v>0</v>
          </cell>
          <cell r="F5975">
            <v>41234</v>
          </cell>
          <cell r="G5975">
            <v>16490</v>
          </cell>
          <cell r="H5975">
            <v>1.3</v>
          </cell>
          <cell r="I5975">
            <v>43465</v>
          </cell>
        </row>
        <row r="5976">
          <cell r="A5976" t="str">
            <v>MdeO INSTALACION BOLARDO M-63 ALTO</v>
          </cell>
          <cell r="B5976">
            <v>102345</v>
          </cell>
          <cell r="C5976" t="str">
            <v>UNI</v>
          </cell>
          <cell r="D5976">
            <v>22111</v>
          </cell>
          <cell r="E5976">
            <v>0</v>
          </cell>
          <cell r="F5976">
            <v>40126</v>
          </cell>
          <cell r="G5976">
            <v>15907</v>
          </cell>
          <cell r="H5976">
            <v>1.39</v>
          </cell>
          <cell r="I5976">
            <v>43465</v>
          </cell>
        </row>
        <row r="5977">
          <cell r="A5977" t="str">
            <v>MdeO INSTALACION BOMBA EYECT 2 (NO</v>
          </cell>
          <cell r="B5977">
            <v>1518</v>
          </cell>
          <cell r="C5977" t="str">
            <v>UNI</v>
          </cell>
          <cell r="D5977">
            <v>466310</v>
          </cell>
          <cell r="E5977">
            <v>0</v>
          </cell>
          <cell r="F5977">
            <v>39872</v>
          </cell>
          <cell r="G5977">
            <v>335475</v>
          </cell>
          <cell r="H5977">
            <v>1.39</v>
          </cell>
          <cell r="I5977">
            <v>43465</v>
          </cell>
        </row>
        <row r="5978">
          <cell r="A5978" t="str">
            <v>MdeO INSTALACION CANAL (NO USAR)</v>
          </cell>
          <cell r="B5978">
            <v>102143</v>
          </cell>
          <cell r="C5978" t="str">
            <v>ML</v>
          </cell>
          <cell r="D5978">
            <v>20269</v>
          </cell>
          <cell r="E5978">
            <v>0</v>
          </cell>
          <cell r="F5978">
            <v>42832</v>
          </cell>
          <cell r="G5978">
            <v>18595</v>
          </cell>
          <cell r="H5978">
            <v>1.0900000000000001</v>
          </cell>
          <cell r="I5978">
            <v>43465</v>
          </cell>
        </row>
        <row r="5979">
          <cell r="A5979" t="str">
            <v>MdeO INSTALACION CIELO RASO-HUNTER</v>
          </cell>
          <cell r="B5979">
            <v>100775</v>
          </cell>
          <cell r="C5979" t="str">
            <v>M2</v>
          </cell>
          <cell r="D5979">
            <v>5282</v>
          </cell>
          <cell r="E5979">
            <v>0</v>
          </cell>
          <cell r="F5979">
            <v>39872</v>
          </cell>
          <cell r="G5979">
            <v>3800</v>
          </cell>
          <cell r="H5979">
            <v>1.39</v>
          </cell>
          <cell r="I5979">
            <v>43465</v>
          </cell>
        </row>
        <row r="5980">
          <cell r="A5980" t="str">
            <v>MdeO INSTALACION CIELORASO DRYWALL</v>
          </cell>
          <cell r="B5980">
            <v>102347</v>
          </cell>
          <cell r="C5980" t="str">
            <v>M2</v>
          </cell>
          <cell r="D5980">
            <v>43740</v>
          </cell>
          <cell r="E5980">
            <v>0</v>
          </cell>
          <cell r="F5980">
            <v>40786</v>
          </cell>
          <cell r="G5980">
            <v>32642</v>
          </cell>
          <cell r="H5980">
            <v>1.34</v>
          </cell>
          <cell r="I5980">
            <v>43465</v>
          </cell>
        </row>
        <row r="5981">
          <cell r="A5981" t="str">
            <v>MdeO INSTALACION CIELORASO TABLEX (NO</v>
          </cell>
          <cell r="B5981">
            <v>102144</v>
          </cell>
          <cell r="C5981" t="str">
            <v>M2</v>
          </cell>
          <cell r="D5981">
            <v>26131</v>
          </cell>
          <cell r="E5981">
            <v>0</v>
          </cell>
          <cell r="F5981">
            <v>40126</v>
          </cell>
          <cell r="G5981">
            <v>18799</v>
          </cell>
          <cell r="H5981">
            <v>1.39</v>
          </cell>
          <cell r="I5981">
            <v>43465</v>
          </cell>
        </row>
        <row r="5982">
          <cell r="A5982" t="str">
            <v>MdeO INSTALACION CIELORASO TRIPLEX</v>
          </cell>
          <cell r="B5982">
            <v>102346</v>
          </cell>
          <cell r="C5982" t="str">
            <v>M2</v>
          </cell>
          <cell r="D5982">
            <v>22111</v>
          </cell>
          <cell r="E5982">
            <v>0</v>
          </cell>
          <cell r="F5982">
            <v>40126</v>
          </cell>
          <cell r="G5982">
            <v>15907</v>
          </cell>
          <cell r="H5982">
            <v>1.39</v>
          </cell>
          <cell r="I5982">
            <v>43465</v>
          </cell>
        </row>
        <row r="5983">
          <cell r="A5983" t="str">
            <v>MdeO INSTALACION CODO ½" (NO USAR)</v>
          </cell>
          <cell r="B5983">
            <v>102146</v>
          </cell>
          <cell r="C5983" t="str">
            <v>UNI</v>
          </cell>
          <cell r="D5983">
            <v>2875</v>
          </cell>
          <cell r="E5983">
            <v>0</v>
          </cell>
          <cell r="F5983">
            <v>40165</v>
          </cell>
          <cell r="G5983">
            <v>2068</v>
          </cell>
          <cell r="H5983">
            <v>1.39</v>
          </cell>
          <cell r="I5983">
            <v>43465</v>
          </cell>
        </row>
        <row r="5984">
          <cell r="A5984" t="str">
            <v>MdeO INSTALACION CODO GALV. ½" (NO</v>
          </cell>
          <cell r="B5984">
            <v>102145</v>
          </cell>
          <cell r="C5984" t="str">
            <v>UNI</v>
          </cell>
          <cell r="D5984">
            <v>2875</v>
          </cell>
          <cell r="E5984">
            <v>0</v>
          </cell>
          <cell r="F5984">
            <v>40131</v>
          </cell>
          <cell r="G5984">
            <v>2068</v>
          </cell>
          <cell r="H5984">
            <v>1.39</v>
          </cell>
          <cell r="I5984">
            <v>43465</v>
          </cell>
        </row>
        <row r="5985">
          <cell r="A5985" t="str">
            <v>MdeO INSTALACION CORNISAS YESO (NO</v>
          </cell>
          <cell r="B5985">
            <v>102147</v>
          </cell>
          <cell r="C5985" t="str">
            <v>ML</v>
          </cell>
          <cell r="D5985">
            <v>6062</v>
          </cell>
          <cell r="E5985">
            <v>0</v>
          </cell>
          <cell r="F5985">
            <v>40100</v>
          </cell>
          <cell r="G5985">
            <v>4361</v>
          </cell>
          <cell r="H5985">
            <v>1.39</v>
          </cell>
          <cell r="I5985">
            <v>43465</v>
          </cell>
        </row>
        <row r="5986">
          <cell r="A5986" t="str">
            <v>MdeO INSTALACION DEKOPLAC (NO USAR)</v>
          </cell>
          <cell r="B5986">
            <v>102148</v>
          </cell>
          <cell r="C5986" t="str">
            <v>M2</v>
          </cell>
          <cell r="D5986">
            <v>27480</v>
          </cell>
          <cell r="E5986">
            <v>0</v>
          </cell>
          <cell r="F5986">
            <v>39872</v>
          </cell>
          <cell r="G5986">
            <v>19770</v>
          </cell>
          <cell r="H5986">
            <v>1.39</v>
          </cell>
          <cell r="I5986">
            <v>43465</v>
          </cell>
        </row>
        <row r="5987">
          <cell r="A5987" t="str">
            <v>MdeO INSTALACION DRY WALL (NO USAR)</v>
          </cell>
          <cell r="B5987">
            <v>102041</v>
          </cell>
          <cell r="C5987" t="str">
            <v>M2</v>
          </cell>
          <cell r="D5987">
            <v>18652</v>
          </cell>
          <cell r="E5987">
            <v>0</v>
          </cell>
          <cell r="F5987">
            <v>40135</v>
          </cell>
          <cell r="G5987">
            <v>13419</v>
          </cell>
          <cell r="H5987">
            <v>1.39</v>
          </cell>
          <cell r="I5987">
            <v>43465</v>
          </cell>
        </row>
        <row r="5988">
          <cell r="A5988" t="str">
            <v>MdeO INSTALACION EQUIPO PRESION/ACCES</v>
          </cell>
          <cell r="B5988">
            <v>1517</v>
          </cell>
          <cell r="C5988" t="str">
            <v>UNI</v>
          </cell>
          <cell r="D5988">
            <v>1119145</v>
          </cell>
          <cell r="E5988">
            <v>0</v>
          </cell>
          <cell r="F5988">
            <v>40135</v>
          </cell>
          <cell r="G5988">
            <v>805140</v>
          </cell>
          <cell r="H5988">
            <v>1.39</v>
          </cell>
          <cell r="I5988">
            <v>43465</v>
          </cell>
        </row>
        <row r="5989">
          <cell r="A5989" t="str">
            <v>MdeO INSTALACION ESPEJO 4mm (NO USAR)</v>
          </cell>
          <cell r="B5989">
            <v>102042</v>
          </cell>
          <cell r="C5989" t="str">
            <v>M2</v>
          </cell>
          <cell r="D5989">
            <v>6217</v>
          </cell>
          <cell r="E5989">
            <v>0</v>
          </cell>
          <cell r="F5989">
            <v>39872</v>
          </cell>
          <cell r="G5989">
            <v>4473</v>
          </cell>
          <cell r="H5989">
            <v>1.39</v>
          </cell>
          <cell r="I5989">
            <v>43465</v>
          </cell>
        </row>
        <row r="5990">
          <cell r="A5990" t="str">
            <v>MdeO Instalacion GRC ** (NO USAR)</v>
          </cell>
          <cell r="B5990">
            <v>100355</v>
          </cell>
          <cell r="C5990" t="str">
            <v>M2</v>
          </cell>
          <cell r="D5990">
            <v>83518</v>
          </cell>
          <cell r="E5990">
            <v>0</v>
          </cell>
          <cell r="F5990">
            <v>39872</v>
          </cell>
          <cell r="G5990">
            <v>60085</v>
          </cell>
          <cell r="H5990">
            <v>1.39</v>
          </cell>
          <cell r="I5990">
            <v>43465</v>
          </cell>
        </row>
        <row r="5991">
          <cell r="A5991" t="str">
            <v>MdeO INSTALACION NICHO (NO USAR)</v>
          </cell>
          <cell r="B5991">
            <v>102765</v>
          </cell>
          <cell r="C5991" t="str">
            <v>UNI</v>
          </cell>
          <cell r="D5991">
            <v>29607</v>
          </cell>
          <cell r="E5991">
            <v>0</v>
          </cell>
          <cell r="F5991">
            <v>39872</v>
          </cell>
          <cell r="G5991">
            <v>21300</v>
          </cell>
          <cell r="H5991">
            <v>1.39</v>
          </cell>
          <cell r="I5991">
            <v>43465</v>
          </cell>
        </row>
        <row r="5992">
          <cell r="A5992" t="str">
            <v>MdeO INSTALACION PUERTAS (NO USAR)</v>
          </cell>
          <cell r="B5992">
            <v>102043</v>
          </cell>
          <cell r="C5992" t="str">
            <v>UNI</v>
          </cell>
          <cell r="D5992">
            <v>41700</v>
          </cell>
          <cell r="E5992">
            <v>0</v>
          </cell>
          <cell r="F5992">
            <v>40135</v>
          </cell>
          <cell r="G5992">
            <v>30000</v>
          </cell>
          <cell r="H5992">
            <v>1.39</v>
          </cell>
          <cell r="I5992">
            <v>43465</v>
          </cell>
        </row>
        <row r="5993">
          <cell r="A5993" t="str">
            <v>MdeO INSTALACION PUNTO ADICIONAL (NO</v>
          </cell>
          <cell r="B5993">
            <v>102766</v>
          </cell>
          <cell r="C5993" t="str">
            <v>UNI</v>
          </cell>
          <cell r="D5993">
            <v>29607</v>
          </cell>
          <cell r="E5993">
            <v>0</v>
          </cell>
          <cell r="F5993">
            <v>39872</v>
          </cell>
          <cell r="G5993">
            <v>21300</v>
          </cell>
          <cell r="H5993">
            <v>1.39</v>
          </cell>
          <cell r="I5993">
            <v>43465</v>
          </cell>
        </row>
        <row r="5994">
          <cell r="A5994" t="str">
            <v>MdeO INSTALACION PUNTO PAL. (NO USAR)</v>
          </cell>
          <cell r="B5994">
            <v>102767</v>
          </cell>
          <cell r="C5994" t="str">
            <v>UNI</v>
          </cell>
          <cell r="D5994">
            <v>88821</v>
          </cell>
          <cell r="E5994">
            <v>0</v>
          </cell>
          <cell r="F5994">
            <v>39872</v>
          </cell>
          <cell r="G5994">
            <v>63900</v>
          </cell>
          <cell r="H5994">
            <v>1.39</v>
          </cell>
          <cell r="I5994">
            <v>43465</v>
          </cell>
        </row>
        <row r="5995">
          <cell r="A5995" t="str">
            <v>MdeO INSTALACION REJILLA DE VENTILACION</v>
          </cell>
          <cell r="B5995">
            <v>102769</v>
          </cell>
          <cell r="C5995" t="str">
            <v>UNI</v>
          </cell>
          <cell r="D5995">
            <v>37009</v>
          </cell>
          <cell r="E5995">
            <v>0</v>
          </cell>
          <cell r="F5995">
            <v>39872</v>
          </cell>
          <cell r="G5995">
            <v>26625</v>
          </cell>
          <cell r="H5995">
            <v>1.39</v>
          </cell>
          <cell r="I5995">
            <v>43465</v>
          </cell>
        </row>
        <row r="5996">
          <cell r="A5996" t="str">
            <v>MdeO INSTALACION TAPA MARMOL (NO</v>
          </cell>
          <cell r="B5996">
            <v>102044</v>
          </cell>
          <cell r="C5996" t="str">
            <v>ML</v>
          </cell>
          <cell r="D5996">
            <v>13212</v>
          </cell>
          <cell r="E5996">
            <v>0</v>
          </cell>
          <cell r="F5996">
            <v>39872</v>
          </cell>
          <cell r="G5996">
            <v>9505</v>
          </cell>
          <cell r="H5996">
            <v>1.39</v>
          </cell>
          <cell r="I5996">
            <v>43465</v>
          </cell>
        </row>
        <row r="5997">
          <cell r="A5997" t="str">
            <v>MdeO INSTALACION TOPES PARQ. (NO</v>
          </cell>
          <cell r="B5997">
            <v>102045</v>
          </cell>
          <cell r="C5997" t="str">
            <v>ML</v>
          </cell>
          <cell r="D5997">
            <v>9622</v>
          </cell>
          <cell r="E5997">
            <v>0</v>
          </cell>
          <cell r="F5997">
            <v>39872</v>
          </cell>
          <cell r="G5997">
            <v>6922</v>
          </cell>
          <cell r="H5997">
            <v>1.39</v>
          </cell>
          <cell r="I5997">
            <v>43465</v>
          </cell>
        </row>
        <row r="5998">
          <cell r="A5998" t="str">
            <v>MdeO INSTALACION VENTANA ALUMINIO (NO</v>
          </cell>
          <cell r="B5998">
            <v>102046</v>
          </cell>
          <cell r="C5998" t="str">
            <v>M2</v>
          </cell>
          <cell r="D5998">
            <v>32248</v>
          </cell>
          <cell r="E5998">
            <v>0</v>
          </cell>
          <cell r="F5998">
            <v>40135</v>
          </cell>
          <cell r="G5998">
            <v>23200</v>
          </cell>
          <cell r="H5998">
            <v>1.39</v>
          </cell>
          <cell r="I5998">
            <v>43465</v>
          </cell>
        </row>
        <row r="5999">
          <cell r="A5999" t="str">
            <v>MdeO INSTALACION VIDRIO 10mm (NO</v>
          </cell>
          <cell r="B5999">
            <v>102047</v>
          </cell>
          <cell r="C5999" t="str">
            <v>M2</v>
          </cell>
          <cell r="D5999">
            <v>10414</v>
          </cell>
          <cell r="E5999">
            <v>0</v>
          </cell>
          <cell r="F5999">
            <v>40135</v>
          </cell>
          <cell r="G5999">
            <v>7492</v>
          </cell>
          <cell r="H5999">
            <v>1.39</v>
          </cell>
          <cell r="I5999">
            <v>43465</v>
          </cell>
        </row>
        <row r="6000">
          <cell r="A6000" t="str">
            <v>MdeO INSTALACION VIDRIO 3mm (NO USAR)</v>
          </cell>
          <cell r="B6000">
            <v>102771</v>
          </cell>
          <cell r="C6000" t="str">
            <v>M2</v>
          </cell>
          <cell r="D6000">
            <v>6217</v>
          </cell>
          <cell r="E6000">
            <v>0</v>
          </cell>
          <cell r="F6000">
            <v>39872</v>
          </cell>
          <cell r="G6000">
            <v>4473</v>
          </cell>
          <cell r="H6000">
            <v>1.39</v>
          </cell>
          <cell r="I6000">
            <v>43465</v>
          </cell>
        </row>
        <row r="6001">
          <cell r="A6001" t="str">
            <v>MdeO INSTALACION VIDRIO 4mm (NO</v>
          </cell>
          <cell r="B6001">
            <v>102772</v>
          </cell>
          <cell r="C6001" t="str">
            <v>M2</v>
          </cell>
          <cell r="D6001">
            <v>6283</v>
          </cell>
          <cell r="E6001">
            <v>0</v>
          </cell>
          <cell r="F6001">
            <v>39872</v>
          </cell>
          <cell r="G6001">
            <v>4520</v>
          </cell>
          <cell r="H6001">
            <v>1.39</v>
          </cell>
          <cell r="I6001">
            <v>43465</v>
          </cell>
        </row>
        <row r="6002">
          <cell r="A6002" t="str">
            <v>MdeO INSTALACION VIDRIO 5mm (NO USAR)</v>
          </cell>
          <cell r="B6002">
            <v>102773</v>
          </cell>
          <cell r="C6002" t="str">
            <v>M2</v>
          </cell>
          <cell r="D6002">
            <v>6394</v>
          </cell>
          <cell r="E6002">
            <v>0</v>
          </cell>
          <cell r="F6002">
            <v>39872</v>
          </cell>
          <cell r="G6002">
            <v>4600</v>
          </cell>
          <cell r="H6002">
            <v>1.39</v>
          </cell>
          <cell r="I6002">
            <v>43465</v>
          </cell>
        </row>
        <row r="6003">
          <cell r="A6003" t="str">
            <v>MdeO INSTALACION VIDRIO 6mm (NO USAR)</v>
          </cell>
          <cell r="B6003">
            <v>102774</v>
          </cell>
          <cell r="C6003" t="str">
            <v>M2</v>
          </cell>
          <cell r="D6003">
            <v>6505</v>
          </cell>
          <cell r="E6003">
            <v>0</v>
          </cell>
          <cell r="F6003">
            <v>39872</v>
          </cell>
          <cell r="G6003">
            <v>4680</v>
          </cell>
          <cell r="H6003">
            <v>1.39</v>
          </cell>
          <cell r="I6003">
            <v>43465</v>
          </cell>
        </row>
        <row r="6004">
          <cell r="A6004" t="str">
            <v>MdeO INSTALPUERTA</v>
          </cell>
          <cell r="B6004">
            <v>100778</v>
          </cell>
          <cell r="C6004" t="str">
            <v>UNI</v>
          </cell>
          <cell r="D6004">
            <v>389200</v>
          </cell>
          <cell r="E6004">
            <v>0</v>
          </cell>
          <cell r="F6004">
            <v>40135</v>
          </cell>
          <cell r="G6004">
            <v>280000</v>
          </cell>
          <cell r="H6004">
            <v>1.39</v>
          </cell>
          <cell r="I6004">
            <v>43465</v>
          </cell>
        </row>
        <row r="6005">
          <cell r="A6005" t="str">
            <v>MdeO JUEGO DE INCRUSTAR (NO USAR)</v>
          </cell>
          <cell r="B6005">
            <v>101341</v>
          </cell>
          <cell r="C6005" t="str">
            <v>UNI</v>
          </cell>
          <cell r="D6005">
            <v>40202</v>
          </cell>
          <cell r="E6005">
            <v>0</v>
          </cell>
          <cell r="F6005">
            <v>40131</v>
          </cell>
          <cell r="G6005">
            <v>28922</v>
          </cell>
          <cell r="H6005">
            <v>1.39</v>
          </cell>
          <cell r="I6005">
            <v>43465</v>
          </cell>
        </row>
        <row r="6006">
          <cell r="A6006" t="str">
            <v>MdeO JUNTA DE ASFALTO (NO USAR)</v>
          </cell>
          <cell r="B6006">
            <v>102048</v>
          </cell>
          <cell r="C6006" t="str">
            <v>ML</v>
          </cell>
          <cell r="D6006">
            <v>181</v>
          </cell>
          <cell r="E6006">
            <v>0</v>
          </cell>
          <cell r="F6006">
            <v>40135</v>
          </cell>
          <cell r="G6006">
            <v>130</v>
          </cell>
          <cell r="H6006">
            <v>1.39</v>
          </cell>
          <cell r="I6006">
            <v>43465</v>
          </cell>
        </row>
        <row r="6007">
          <cell r="A6007" t="str">
            <v>MdeO JUNTA DE DILATACION CONC. (NO</v>
          </cell>
          <cell r="B6007">
            <v>102424</v>
          </cell>
          <cell r="C6007" t="str">
            <v>ML</v>
          </cell>
          <cell r="D6007">
            <v>181</v>
          </cell>
          <cell r="E6007">
            <v>0</v>
          </cell>
          <cell r="F6007">
            <v>40135</v>
          </cell>
          <cell r="G6007">
            <v>130</v>
          </cell>
          <cell r="H6007">
            <v>1.39</v>
          </cell>
          <cell r="I6007">
            <v>43465</v>
          </cell>
        </row>
        <row r="6008">
          <cell r="A6008" t="str">
            <v>MdeO LACA PISOS (NO USAR)</v>
          </cell>
          <cell r="B6008">
            <v>102775</v>
          </cell>
          <cell r="C6008" t="str">
            <v>M2</v>
          </cell>
          <cell r="D6008">
            <v>17764</v>
          </cell>
          <cell r="E6008">
            <v>0</v>
          </cell>
          <cell r="F6008">
            <v>39888</v>
          </cell>
          <cell r="G6008">
            <v>12780</v>
          </cell>
          <cell r="H6008">
            <v>1.39</v>
          </cell>
          <cell r="I6008">
            <v>43465</v>
          </cell>
        </row>
        <row r="6009">
          <cell r="A6009" t="str">
            <v>MdeO LADRILLO ESTRUCTURAL (NO USAR)</v>
          </cell>
          <cell r="B6009">
            <v>102049</v>
          </cell>
          <cell r="C6009" t="str">
            <v>M2</v>
          </cell>
          <cell r="D6009">
            <v>21678</v>
          </cell>
          <cell r="E6009">
            <v>0</v>
          </cell>
          <cell r="F6009">
            <v>42859</v>
          </cell>
          <cell r="G6009">
            <v>19888</v>
          </cell>
          <cell r="H6009">
            <v>1.0900000000000001</v>
          </cell>
          <cell r="I6009">
            <v>43465</v>
          </cell>
        </row>
        <row r="6010">
          <cell r="A6010" t="str">
            <v>MdeO LAMINA PLANA ETERNIT (NO USAR)</v>
          </cell>
          <cell r="B6010">
            <v>102776</v>
          </cell>
          <cell r="C6010" t="str">
            <v>M2</v>
          </cell>
          <cell r="D6010">
            <v>9213</v>
          </cell>
          <cell r="E6010">
            <v>0</v>
          </cell>
          <cell r="F6010">
            <v>39888</v>
          </cell>
          <cell r="G6010">
            <v>6628</v>
          </cell>
          <cell r="H6010">
            <v>1.39</v>
          </cell>
          <cell r="I6010">
            <v>43465</v>
          </cell>
        </row>
        <row r="6011">
          <cell r="A6011" t="str">
            <v>MdeO LAMPARA (NO USAR)</v>
          </cell>
          <cell r="B6011">
            <v>102050</v>
          </cell>
          <cell r="C6011" t="str">
            <v>UNI</v>
          </cell>
          <cell r="D6011">
            <v>14080</v>
          </cell>
          <cell r="E6011">
            <v>0</v>
          </cell>
          <cell r="F6011">
            <v>42859</v>
          </cell>
          <cell r="G6011">
            <v>12917</v>
          </cell>
          <cell r="H6011">
            <v>1.0900000000000001</v>
          </cell>
          <cell r="I6011">
            <v>43465</v>
          </cell>
        </row>
        <row r="6012">
          <cell r="A6012" t="str">
            <v>MdeO LAVADERO (CONEXION) (NO USAR)</v>
          </cell>
          <cell r="B6012">
            <v>102777</v>
          </cell>
          <cell r="C6012" t="str">
            <v>UNI</v>
          </cell>
          <cell r="D6012">
            <v>37009</v>
          </cell>
          <cell r="E6012">
            <v>0</v>
          </cell>
          <cell r="F6012">
            <v>39888</v>
          </cell>
          <cell r="G6012">
            <v>26625</v>
          </cell>
          <cell r="H6012">
            <v>1.39</v>
          </cell>
          <cell r="I6012">
            <v>43465</v>
          </cell>
        </row>
        <row r="6013">
          <cell r="A6013" t="str">
            <v>MdeO LAVADO de ADOQUIN (NO USAR)</v>
          </cell>
          <cell r="B6013">
            <v>102779</v>
          </cell>
          <cell r="C6013" t="str">
            <v>M2</v>
          </cell>
          <cell r="D6013">
            <v>3367</v>
          </cell>
          <cell r="E6013">
            <v>0</v>
          </cell>
          <cell r="F6013">
            <v>39879</v>
          </cell>
          <cell r="G6013">
            <v>2422</v>
          </cell>
          <cell r="H6013">
            <v>1.39</v>
          </cell>
          <cell r="I6013">
            <v>43465</v>
          </cell>
        </row>
        <row r="6014">
          <cell r="A6014" t="str">
            <v>MdeO LAVAMANOS (INSTALACION) (NO</v>
          </cell>
          <cell r="B6014">
            <v>102051</v>
          </cell>
          <cell r="C6014" t="str">
            <v>UNI</v>
          </cell>
          <cell r="D6014">
            <v>46842</v>
          </cell>
          <cell r="E6014">
            <v>0</v>
          </cell>
          <cell r="F6014">
            <v>41733</v>
          </cell>
          <cell r="G6014">
            <v>37176</v>
          </cell>
          <cell r="H6014">
            <v>1.26</v>
          </cell>
          <cell r="I6014">
            <v>43465</v>
          </cell>
        </row>
        <row r="6015">
          <cell r="A6015" t="str">
            <v>MdeO LAVAPLATOS (CONEXION) (NO USAR)</v>
          </cell>
          <cell r="B6015">
            <v>102780</v>
          </cell>
          <cell r="C6015" t="str">
            <v>UNI</v>
          </cell>
          <cell r="D6015">
            <v>37009</v>
          </cell>
          <cell r="E6015">
            <v>0</v>
          </cell>
          <cell r="F6015">
            <v>39879</v>
          </cell>
          <cell r="G6015">
            <v>26625</v>
          </cell>
          <cell r="H6015">
            <v>1.39</v>
          </cell>
          <cell r="I6015">
            <v>43465</v>
          </cell>
        </row>
        <row r="6016">
          <cell r="A6016" t="str">
            <v>MdeO LIMPIEZA DE LADRILLO (NO USAR)</v>
          </cell>
          <cell r="B6016">
            <v>102052</v>
          </cell>
          <cell r="C6016" t="str">
            <v>M2</v>
          </cell>
          <cell r="D6016">
            <v>1321</v>
          </cell>
          <cell r="E6016">
            <v>0</v>
          </cell>
          <cell r="F6016">
            <v>40135</v>
          </cell>
          <cell r="G6016">
            <v>950</v>
          </cell>
          <cell r="H6016">
            <v>1.39</v>
          </cell>
          <cell r="I6016">
            <v>43465</v>
          </cell>
        </row>
        <row r="6017">
          <cell r="A6017" t="str">
            <v>MdeO LIMPIEZA FACHADA (NO USAR)</v>
          </cell>
          <cell r="B6017">
            <v>102053</v>
          </cell>
          <cell r="C6017" t="str">
            <v>M2</v>
          </cell>
          <cell r="D6017">
            <v>5599</v>
          </cell>
          <cell r="E6017">
            <v>0</v>
          </cell>
          <cell r="F6017">
            <v>40135</v>
          </cell>
          <cell r="G6017">
            <v>4028</v>
          </cell>
          <cell r="H6017">
            <v>1.39</v>
          </cell>
          <cell r="I6017">
            <v>43465</v>
          </cell>
        </row>
        <row r="6018">
          <cell r="A6018" t="str">
            <v>MdeO LINEAS TRAFICO (NO USAR)</v>
          </cell>
          <cell r="B6018">
            <v>102054</v>
          </cell>
          <cell r="C6018" t="str">
            <v>ML</v>
          </cell>
          <cell r="D6018">
            <v>3554</v>
          </cell>
          <cell r="E6018">
            <v>0</v>
          </cell>
          <cell r="F6018">
            <v>43067</v>
          </cell>
          <cell r="G6018">
            <v>3261</v>
          </cell>
          <cell r="H6018">
            <v>1.0900000000000001</v>
          </cell>
          <cell r="I6018">
            <v>43465</v>
          </cell>
        </row>
        <row r="6019">
          <cell r="A6019" t="str">
            <v>MdeO LISTELLO (NO USAR)</v>
          </cell>
          <cell r="B6019">
            <v>102781</v>
          </cell>
          <cell r="C6019" t="str">
            <v>M2</v>
          </cell>
          <cell r="D6019">
            <v>19429</v>
          </cell>
          <cell r="E6019">
            <v>0</v>
          </cell>
          <cell r="F6019">
            <v>39879</v>
          </cell>
          <cell r="G6019">
            <v>13978</v>
          </cell>
          <cell r="H6019">
            <v>1.39</v>
          </cell>
          <cell r="I6019">
            <v>43465</v>
          </cell>
        </row>
        <row r="6020">
          <cell r="A6020" t="str">
            <v>MdeO LISTON M.H. (NO USAR)</v>
          </cell>
          <cell r="B6020">
            <v>102782</v>
          </cell>
          <cell r="C6020" t="str">
            <v>M2</v>
          </cell>
          <cell r="D6020">
            <v>15319</v>
          </cell>
          <cell r="E6020">
            <v>0</v>
          </cell>
          <cell r="F6020">
            <v>39879</v>
          </cell>
          <cell r="G6020">
            <v>11021</v>
          </cell>
          <cell r="H6020">
            <v>1.39</v>
          </cell>
          <cell r="I6020">
            <v>43465</v>
          </cell>
        </row>
        <row r="6021">
          <cell r="A6021" t="str">
            <v>MdeO LISTON MADERA (NO USAR)</v>
          </cell>
          <cell r="B6021">
            <v>102783</v>
          </cell>
          <cell r="C6021" t="str">
            <v>M2</v>
          </cell>
          <cell r="D6021">
            <v>10825</v>
          </cell>
          <cell r="E6021">
            <v>0</v>
          </cell>
          <cell r="F6021">
            <v>39879</v>
          </cell>
          <cell r="G6021">
            <v>7788</v>
          </cell>
          <cell r="H6021">
            <v>1.39</v>
          </cell>
          <cell r="I6021">
            <v>43465</v>
          </cell>
        </row>
        <row r="6022">
          <cell r="A6022" t="str">
            <v>MdeO LLAVE MANGUERA (NO USAR)</v>
          </cell>
          <cell r="B6022">
            <v>102055</v>
          </cell>
          <cell r="C6022" t="str">
            <v>UNI</v>
          </cell>
          <cell r="D6022">
            <v>9930</v>
          </cell>
          <cell r="E6022">
            <v>0</v>
          </cell>
          <cell r="F6022">
            <v>40131</v>
          </cell>
          <cell r="G6022">
            <v>7144</v>
          </cell>
          <cell r="H6022">
            <v>1.39</v>
          </cell>
          <cell r="I6022">
            <v>43465</v>
          </cell>
        </row>
        <row r="6023">
          <cell r="A6023" t="str">
            <v>MdeO LLenado Hoyo de Arbol</v>
          </cell>
          <cell r="B6023">
            <v>100781</v>
          </cell>
          <cell r="C6023" t="str">
            <v>UNI</v>
          </cell>
          <cell r="D6023">
            <v>10011</v>
          </cell>
          <cell r="E6023">
            <v>0</v>
          </cell>
          <cell r="F6023">
            <v>43172</v>
          </cell>
          <cell r="G6023">
            <v>9534</v>
          </cell>
          <cell r="H6023">
            <v>1.05</v>
          </cell>
          <cell r="I6023">
            <v>43465</v>
          </cell>
        </row>
        <row r="6024">
          <cell r="A6024" t="str">
            <v>MdeO LOSA MACIZA h= .10 ENTREPISO (NO</v>
          </cell>
          <cell r="B6024">
            <v>102056</v>
          </cell>
          <cell r="C6024" t="str">
            <v>M2</v>
          </cell>
          <cell r="D6024">
            <v>25925</v>
          </cell>
          <cell r="E6024">
            <v>0</v>
          </cell>
          <cell r="F6024">
            <v>40131</v>
          </cell>
          <cell r="G6024">
            <v>18651</v>
          </cell>
          <cell r="H6024">
            <v>1.39</v>
          </cell>
          <cell r="I6024">
            <v>43465</v>
          </cell>
        </row>
        <row r="6025">
          <cell r="A6025" t="str">
            <v>MdeO LOSA MACIZA h= .14 (NO USAR)</v>
          </cell>
          <cell r="B6025">
            <v>102786</v>
          </cell>
          <cell r="C6025" t="str">
            <v>M2</v>
          </cell>
          <cell r="D6025">
            <v>24388</v>
          </cell>
          <cell r="E6025">
            <v>0</v>
          </cell>
          <cell r="F6025">
            <v>39879</v>
          </cell>
          <cell r="G6025">
            <v>17545</v>
          </cell>
          <cell r="H6025">
            <v>1.39</v>
          </cell>
          <cell r="I6025">
            <v>43465</v>
          </cell>
        </row>
        <row r="6026">
          <cell r="A6026" t="str">
            <v>MdeO LOSA MACIZA h= .14 ENTREPISO (NO</v>
          </cell>
          <cell r="B6026">
            <v>102057</v>
          </cell>
          <cell r="C6026" t="str">
            <v>M2</v>
          </cell>
          <cell r="D6026">
            <v>31321</v>
          </cell>
          <cell r="E6026">
            <v>0</v>
          </cell>
          <cell r="F6026">
            <v>43069</v>
          </cell>
          <cell r="G6026">
            <v>28735</v>
          </cell>
          <cell r="H6026">
            <v>1.0900000000000001</v>
          </cell>
          <cell r="I6026">
            <v>43465</v>
          </cell>
        </row>
        <row r="6027">
          <cell r="A6027" t="str">
            <v>MdeO LOSA MACIZA h= .18 (NO USAR)</v>
          </cell>
          <cell r="B6027">
            <v>102787</v>
          </cell>
          <cell r="C6027" t="str">
            <v>M2</v>
          </cell>
          <cell r="D6027">
            <v>27690</v>
          </cell>
          <cell r="E6027">
            <v>0</v>
          </cell>
          <cell r="F6027">
            <v>39879</v>
          </cell>
          <cell r="G6027">
            <v>19921</v>
          </cell>
          <cell r="H6027">
            <v>1.39</v>
          </cell>
          <cell r="I6027">
            <v>43465</v>
          </cell>
        </row>
        <row r="6028">
          <cell r="A6028" t="str">
            <v>MdeO LOSA MACIZA h= 0.18-0.20CM (NO</v>
          </cell>
          <cell r="B6028">
            <v>102058</v>
          </cell>
          <cell r="C6028" t="str">
            <v>M2</v>
          </cell>
          <cell r="D6028">
            <v>29398</v>
          </cell>
          <cell r="E6028">
            <v>0</v>
          </cell>
          <cell r="F6028">
            <v>43069</v>
          </cell>
          <cell r="G6028">
            <v>26971</v>
          </cell>
          <cell r="H6028">
            <v>1.0900000000000001</v>
          </cell>
          <cell r="I6028">
            <v>43465</v>
          </cell>
        </row>
        <row r="6029">
          <cell r="A6029" t="str">
            <v>MdeO LUMINARIA (NO USAR)</v>
          </cell>
          <cell r="B6029">
            <v>102789</v>
          </cell>
          <cell r="C6029" t="str">
            <v>UNI</v>
          </cell>
          <cell r="D6029">
            <v>20530</v>
          </cell>
          <cell r="E6029">
            <v>0</v>
          </cell>
          <cell r="F6029">
            <v>39888</v>
          </cell>
          <cell r="G6029">
            <v>14770</v>
          </cell>
          <cell r="H6029">
            <v>1.39</v>
          </cell>
          <cell r="I6029">
            <v>43465</v>
          </cell>
        </row>
        <row r="6030">
          <cell r="A6030" t="str">
            <v>MdeO LUMINARIA PEDESTAL O POSTE (NO</v>
          </cell>
          <cell r="B6030">
            <v>102059</v>
          </cell>
          <cell r="C6030" t="str">
            <v>UNI</v>
          </cell>
          <cell r="D6030">
            <v>40795</v>
          </cell>
          <cell r="E6030">
            <v>0</v>
          </cell>
          <cell r="F6030">
            <v>42795</v>
          </cell>
          <cell r="G6030">
            <v>37426.639999999999</v>
          </cell>
          <cell r="H6030">
            <v>1.0900000000000001</v>
          </cell>
          <cell r="I6030">
            <v>43465</v>
          </cell>
        </row>
        <row r="6031">
          <cell r="A6031" t="str">
            <v>MdeO MALLA BAJO ENTRAMADO (NO USAR)</v>
          </cell>
          <cell r="B6031">
            <v>102800</v>
          </cell>
          <cell r="C6031" t="str">
            <v>M2</v>
          </cell>
          <cell r="D6031">
            <v>7466</v>
          </cell>
          <cell r="E6031">
            <v>0</v>
          </cell>
          <cell r="F6031">
            <v>39888</v>
          </cell>
          <cell r="G6031">
            <v>5371</v>
          </cell>
          <cell r="H6031">
            <v>1.39</v>
          </cell>
          <cell r="I6031">
            <v>43465</v>
          </cell>
        </row>
        <row r="6032">
          <cell r="A6032" t="str">
            <v>MdeO MALLA ESLABONADA instalac. (NO USAR)</v>
          </cell>
          <cell r="B6032">
            <v>102060</v>
          </cell>
          <cell r="C6032" t="str">
            <v>ML</v>
          </cell>
          <cell r="D6032">
            <v>8635</v>
          </cell>
          <cell r="E6032">
            <v>0</v>
          </cell>
          <cell r="F6032">
            <v>42579</v>
          </cell>
          <cell r="G6032">
            <v>7509</v>
          </cell>
          <cell r="H6032">
            <v>1.1499999999999999</v>
          </cell>
          <cell r="I6032">
            <v>43465</v>
          </cell>
        </row>
        <row r="6033">
          <cell r="A6033" t="str">
            <v>MdeO MAMPOSTERIA</v>
          </cell>
          <cell r="B6033">
            <v>25</v>
          </cell>
          <cell r="C6033">
            <v>0</v>
          </cell>
          <cell r="D6033" t="e">
            <v>#DIV/0!</v>
          </cell>
          <cell r="E6033">
            <v>0</v>
          </cell>
          <cell r="F6033">
            <v>0</v>
          </cell>
          <cell r="G6033">
            <v>0</v>
          </cell>
          <cell r="H6033" t="e">
            <v>#DIV/0!</v>
          </cell>
          <cell r="I6033">
            <v>43465</v>
          </cell>
        </row>
        <row r="6034">
          <cell r="A6034" t="str">
            <v>MdeO MAMPOSTERIA CENTRO MEDICION (NO</v>
          </cell>
          <cell r="B6034">
            <v>102085</v>
          </cell>
          <cell r="C6034" t="str">
            <v>UNI</v>
          </cell>
          <cell r="D6034">
            <v>51812</v>
          </cell>
          <cell r="E6034">
            <v>0</v>
          </cell>
          <cell r="F6034">
            <v>39888</v>
          </cell>
          <cell r="G6034">
            <v>37275</v>
          </cell>
          <cell r="H6034">
            <v>1.39</v>
          </cell>
          <cell r="I6034">
            <v>43465</v>
          </cell>
        </row>
        <row r="6035">
          <cell r="A6035" t="str">
            <v>MdeO MARCO Y HOJA (Hech/Inst) (NO USAR)</v>
          </cell>
          <cell r="B6035">
            <v>102805</v>
          </cell>
          <cell r="C6035" t="str">
            <v>UNI</v>
          </cell>
          <cell r="D6035">
            <v>155437</v>
          </cell>
          <cell r="E6035">
            <v>0</v>
          </cell>
          <cell r="F6035">
            <v>39879</v>
          </cell>
          <cell r="G6035">
            <v>111825</v>
          </cell>
          <cell r="H6035">
            <v>1.39</v>
          </cell>
          <cell r="I6035">
            <v>43465</v>
          </cell>
        </row>
        <row r="6036">
          <cell r="A6036" t="str">
            <v>MdeO MARMOL (NO USAR)</v>
          </cell>
          <cell r="B6036">
            <v>102806</v>
          </cell>
          <cell r="C6036" t="str">
            <v>M2</v>
          </cell>
          <cell r="D6036">
            <v>24262</v>
          </cell>
          <cell r="E6036">
            <v>0</v>
          </cell>
          <cell r="F6036">
            <v>39881</v>
          </cell>
          <cell r="G6036">
            <v>17455</v>
          </cell>
          <cell r="H6036">
            <v>1.39</v>
          </cell>
          <cell r="I6036">
            <v>43465</v>
          </cell>
        </row>
        <row r="6037">
          <cell r="A6037" t="str">
            <v>MdeO MARMOL CON DISEÑOS (NO USAR)</v>
          </cell>
          <cell r="B6037">
            <v>102807</v>
          </cell>
          <cell r="C6037" t="str">
            <v>M2</v>
          </cell>
          <cell r="D6037">
            <v>24262</v>
          </cell>
          <cell r="E6037">
            <v>0</v>
          </cell>
          <cell r="F6037">
            <v>39881</v>
          </cell>
          <cell r="G6037">
            <v>17455</v>
          </cell>
          <cell r="H6037">
            <v>1.39</v>
          </cell>
          <cell r="I6037">
            <v>43465</v>
          </cell>
        </row>
        <row r="6038">
          <cell r="A6038" t="str">
            <v>MdeO MARMOLINA SOBRE PADETE (NO</v>
          </cell>
          <cell r="B6038">
            <v>102809</v>
          </cell>
          <cell r="C6038" t="str">
            <v>M2</v>
          </cell>
          <cell r="D6038">
            <v>4435</v>
          </cell>
          <cell r="E6038">
            <v>0</v>
          </cell>
          <cell r="F6038">
            <v>39881</v>
          </cell>
          <cell r="G6038">
            <v>3191</v>
          </cell>
          <cell r="H6038">
            <v>1.39</v>
          </cell>
          <cell r="I6038">
            <v>43465</v>
          </cell>
        </row>
        <row r="6039">
          <cell r="A6039" t="str">
            <v>MdeO MEDALLON (NO USAR)</v>
          </cell>
          <cell r="B6039">
            <v>102810</v>
          </cell>
          <cell r="C6039" t="str">
            <v>UNI</v>
          </cell>
          <cell r="D6039">
            <v>10880</v>
          </cell>
          <cell r="E6039">
            <v>0</v>
          </cell>
          <cell r="F6039">
            <v>39881</v>
          </cell>
          <cell r="G6039">
            <v>7827</v>
          </cell>
          <cell r="H6039">
            <v>1.39</v>
          </cell>
          <cell r="I6039">
            <v>43465</v>
          </cell>
        </row>
        <row r="6040">
          <cell r="A6040" t="str">
            <v>MdeO MEDIDOR GAS 2.5 (NO USAR)</v>
          </cell>
          <cell r="B6040">
            <v>102811</v>
          </cell>
          <cell r="C6040" t="str">
            <v>UNI</v>
          </cell>
          <cell r="D6040">
            <v>5029</v>
          </cell>
          <cell r="E6040">
            <v>0</v>
          </cell>
          <cell r="F6040">
            <v>39881</v>
          </cell>
          <cell r="G6040">
            <v>3618</v>
          </cell>
          <cell r="H6040">
            <v>1.39</v>
          </cell>
          <cell r="I6040">
            <v>43465</v>
          </cell>
        </row>
        <row r="6041">
          <cell r="A6041" t="str">
            <v>MdeO MESONES EN CONCRETO (NO</v>
          </cell>
          <cell r="B6041">
            <v>102061</v>
          </cell>
          <cell r="C6041" t="str">
            <v>M2</v>
          </cell>
          <cell r="D6041">
            <v>42963</v>
          </cell>
          <cell r="E6041">
            <v>0</v>
          </cell>
          <cell r="F6041">
            <v>41743</v>
          </cell>
          <cell r="G6041">
            <v>34098</v>
          </cell>
          <cell r="H6041">
            <v>1.26</v>
          </cell>
          <cell r="I6041">
            <v>43465</v>
          </cell>
        </row>
        <row r="6042">
          <cell r="A6042" t="str">
            <v>MdeO MONTAJE DUCHAS (NO USAR)</v>
          </cell>
          <cell r="B6042">
            <v>102813</v>
          </cell>
          <cell r="C6042" t="str">
            <v>UNI</v>
          </cell>
          <cell r="D6042">
            <v>15018</v>
          </cell>
          <cell r="E6042" t="str">
            <v>P/P</v>
          </cell>
          <cell r="F6042">
            <v>39881</v>
          </cell>
          <cell r="G6042">
            <v>10804</v>
          </cell>
          <cell r="H6042">
            <v>1.39</v>
          </cell>
          <cell r="I6042">
            <v>43465</v>
          </cell>
        </row>
        <row r="6043">
          <cell r="A6043" t="str">
            <v>MdeO MONTAJE ORINALES (NO USAR)</v>
          </cell>
          <cell r="B6043">
            <v>102062</v>
          </cell>
          <cell r="C6043" t="str">
            <v>UNI</v>
          </cell>
          <cell r="D6043">
            <v>34055</v>
          </cell>
          <cell r="E6043" t="str">
            <v>P/P</v>
          </cell>
          <cell r="F6043">
            <v>40135</v>
          </cell>
          <cell r="G6043">
            <v>24500</v>
          </cell>
          <cell r="H6043">
            <v>1.39</v>
          </cell>
          <cell r="I6043">
            <v>43465</v>
          </cell>
        </row>
        <row r="6044">
          <cell r="A6044" t="str">
            <v>MdeO MONTAJE SANITARIO FLUXOMETRO</v>
          </cell>
          <cell r="B6044">
            <v>102063</v>
          </cell>
          <cell r="C6044" t="str">
            <v>UNI</v>
          </cell>
          <cell r="D6044">
            <v>32665</v>
          </cell>
          <cell r="E6044" t="str">
            <v>P/P</v>
          </cell>
          <cell r="F6044">
            <v>40135</v>
          </cell>
          <cell r="G6044">
            <v>23500</v>
          </cell>
          <cell r="H6044">
            <v>1.39</v>
          </cell>
          <cell r="I6044">
            <v>43465</v>
          </cell>
        </row>
        <row r="6045">
          <cell r="A6045" t="str">
            <v>MdeO MONTAJE TORRE GRUA (NO USAR)</v>
          </cell>
          <cell r="B6045">
            <v>102064</v>
          </cell>
          <cell r="C6045" t="str">
            <v>GL</v>
          </cell>
          <cell r="D6045">
            <v>3058000</v>
          </cell>
          <cell r="E6045">
            <v>0</v>
          </cell>
          <cell r="F6045">
            <v>39881</v>
          </cell>
          <cell r="G6045">
            <v>2200000</v>
          </cell>
          <cell r="H6045">
            <v>1.39</v>
          </cell>
          <cell r="I6045">
            <v>43465</v>
          </cell>
        </row>
        <row r="6046">
          <cell r="A6046" t="str">
            <v>MdeO MONTAJE+CONEXION SUBESTACION</v>
          </cell>
          <cell r="B6046">
            <v>102814</v>
          </cell>
          <cell r="C6046" t="str">
            <v>ML</v>
          </cell>
          <cell r="D6046">
            <v>2433195</v>
          </cell>
          <cell r="E6046">
            <v>0</v>
          </cell>
          <cell r="F6046">
            <v>39881</v>
          </cell>
          <cell r="G6046">
            <v>1750500</v>
          </cell>
          <cell r="H6046">
            <v>1.39</v>
          </cell>
          <cell r="I6046">
            <v>43465</v>
          </cell>
        </row>
        <row r="6047">
          <cell r="A6047" t="str">
            <v>MdeO MORTERO (NO USAR)</v>
          </cell>
          <cell r="B6047">
            <v>102065</v>
          </cell>
          <cell r="C6047" t="str">
            <v>M3</v>
          </cell>
          <cell r="D6047">
            <v>20930</v>
          </cell>
          <cell r="E6047">
            <v>0</v>
          </cell>
          <cell r="F6047">
            <v>41436</v>
          </cell>
          <cell r="G6047">
            <v>16480</v>
          </cell>
          <cell r="H6047">
            <v>1.27</v>
          </cell>
          <cell r="I6047">
            <v>43465</v>
          </cell>
        </row>
        <row r="6048">
          <cell r="A6048" t="str">
            <v>MdeO MORTERO LITRO (NO USAR)</v>
          </cell>
          <cell r="B6048">
            <v>102066</v>
          </cell>
          <cell r="C6048" t="str">
            <v>LT</v>
          </cell>
          <cell r="D6048">
            <v>19</v>
          </cell>
          <cell r="E6048">
            <v>0</v>
          </cell>
          <cell r="F6048">
            <v>40131</v>
          </cell>
          <cell r="G6048">
            <v>13.73</v>
          </cell>
          <cell r="H6048">
            <v>1.39</v>
          </cell>
          <cell r="I6048">
            <v>43465</v>
          </cell>
        </row>
        <row r="6049">
          <cell r="A6049" t="str">
            <v>MdeO MUEBLE BAJO (Hech/Inst) (NO USAR)</v>
          </cell>
          <cell r="B6049">
            <v>102815</v>
          </cell>
          <cell r="C6049" t="str">
            <v>UNI</v>
          </cell>
          <cell r="D6049">
            <v>173750</v>
          </cell>
          <cell r="E6049">
            <v>0</v>
          </cell>
          <cell r="F6049">
            <v>39881</v>
          </cell>
          <cell r="G6049">
            <v>125000</v>
          </cell>
          <cell r="H6049">
            <v>1.39</v>
          </cell>
          <cell r="I6049">
            <v>43465</v>
          </cell>
        </row>
        <row r="6050">
          <cell r="A6050" t="str">
            <v>MdeO MURO DE CONTENCION H=2.00M (NO</v>
          </cell>
          <cell r="B6050">
            <v>102067</v>
          </cell>
          <cell r="C6050" t="str">
            <v>M3</v>
          </cell>
          <cell r="D6050">
            <v>235305</v>
          </cell>
          <cell r="E6050">
            <v>0</v>
          </cell>
          <cell r="F6050">
            <v>41739</v>
          </cell>
          <cell r="G6050">
            <v>186750</v>
          </cell>
          <cell r="H6050">
            <v>1.26</v>
          </cell>
          <cell r="I6050">
            <v>43465</v>
          </cell>
        </row>
        <row r="6051">
          <cell r="A6051" t="str">
            <v>MdeO MURO FIBROCEM 8MM(ANC+EST+1</v>
          </cell>
          <cell r="B6051">
            <v>104267</v>
          </cell>
          <cell r="C6051" t="str">
            <v>M2</v>
          </cell>
          <cell r="D6051">
            <v>42880</v>
          </cell>
          <cell r="E6051">
            <v>0</v>
          </cell>
          <cell r="F6051">
            <v>40898</v>
          </cell>
          <cell r="G6051">
            <v>32000</v>
          </cell>
          <cell r="H6051">
            <v>1.34</v>
          </cell>
          <cell r="I6051">
            <v>43465</v>
          </cell>
        </row>
        <row r="6052">
          <cell r="A6052" t="str">
            <v>MdeO MURO LADRIBLOC (NO USAR)</v>
          </cell>
          <cell r="B6052">
            <v>102831</v>
          </cell>
          <cell r="C6052" t="str">
            <v>M2</v>
          </cell>
          <cell r="D6052">
            <v>11747</v>
          </cell>
          <cell r="E6052" t="str">
            <v>1CV</v>
          </cell>
          <cell r="F6052">
            <v>39882</v>
          </cell>
          <cell r="G6052">
            <v>8451</v>
          </cell>
          <cell r="H6052">
            <v>1.39</v>
          </cell>
          <cell r="I6052">
            <v>43465</v>
          </cell>
        </row>
        <row r="6053">
          <cell r="A6053" t="str">
            <v>MdeO MURO LADRIBLOC 2CV (NO USAR)</v>
          </cell>
          <cell r="B6053">
            <v>102068</v>
          </cell>
          <cell r="C6053" t="str">
            <v>M2</v>
          </cell>
          <cell r="D6053">
            <v>12788</v>
          </cell>
          <cell r="E6053" t="str">
            <v>1CV</v>
          </cell>
          <cell r="F6053">
            <v>43069</v>
          </cell>
          <cell r="G6053">
            <v>11732</v>
          </cell>
          <cell r="H6053">
            <v>1.0900000000000001</v>
          </cell>
          <cell r="I6053">
            <v>43465</v>
          </cell>
        </row>
        <row r="6054">
          <cell r="A6054" t="str">
            <v>MdeO MURO PANDERETA TOLETE (NO</v>
          </cell>
          <cell r="B6054">
            <v>102070</v>
          </cell>
          <cell r="C6054" t="str">
            <v>M2</v>
          </cell>
          <cell r="D6054">
            <v>12139</v>
          </cell>
          <cell r="E6054" t="str">
            <v>P/P</v>
          </cell>
          <cell r="F6054">
            <v>41963</v>
          </cell>
          <cell r="G6054">
            <v>9634</v>
          </cell>
          <cell r="H6054">
            <v>1.26</v>
          </cell>
          <cell r="I6054">
            <v>43465</v>
          </cell>
        </row>
        <row r="6055">
          <cell r="A6055" t="str">
            <v>MdeO MURO PNDETA PRENSADO (NO USAR)</v>
          </cell>
          <cell r="B6055">
            <v>102069</v>
          </cell>
          <cell r="C6055" t="str">
            <v>M2</v>
          </cell>
          <cell r="D6055">
            <v>12623</v>
          </cell>
          <cell r="E6055" t="str">
            <v>P/P</v>
          </cell>
          <cell r="F6055">
            <v>41199</v>
          </cell>
          <cell r="G6055">
            <v>9710</v>
          </cell>
          <cell r="H6055">
            <v>1.3</v>
          </cell>
          <cell r="I6055">
            <v>43465</v>
          </cell>
        </row>
        <row r="6056">
          <cell r="A6056" t="str">
            <v>MdeO MURO TBCON BLOQUE N°4 2CV (NO</v>
          </cell>
          <cell r="B6056">
            <v>101077</v>
          </cell>
          <cell r="C6056" t="str">
            <v>M2</v>
          </cell>
          <cell r="D6056">
            <v>15922</v>
          </cell>
          <cell r="E6056" t="str">
            <v>P/P</v>
          </cell>
          <cell r="F6056">
            <v>43069</v>
          </cell>
          <cell r="G6056">
            <v>14607</v>
          </cell>
          <cell r="H6056">
            <v>1.0900000000000001</v>
          </cell>
          <cell r="I6056">
            <v>43465</v>
          </cell>
        </row>
        <row r="6057">
          <cell r="A6057" t="str">
            <v>MdeO MURO TBCON BLOQUE N°4 PAÑETAR</v>
          </cell>
          <cell r="B6057">
            <v>102364</v>
          </cell>
          <cell r="C6057" t="str">
            <v>M2</v>
          </cell>
          <cell r="D6057">
            <v>14053</v>
          </cell>
          <cell r="E6057" t="str">
            <v>P/P</v>
          </cell>
          <cell r="F6057">
            <v>40131</v>
          </cell>
          <cell r="G6057">
            <v>10110</v>
          </cell>
          <cell r="H6057">
            <v>1.39</v>
          </cell>
          <cell r="I6057">
            <v>43465</v>
          </cell>
        </row>
        <row r="6058">
          <cell r="A6058" t="str">
            <v>MdeO MURO TBCON BLOQUE N°5 2CV (NO</v>
          </cell>
          <cell r="B6058">
            <v>102366</v>
          </cell>
          <cell r="C6058" t="str">
            <v>M2</v>
          </cell>
          <cell r="D6058">
            <v>15441</v>
          </cell>
          <cell r="E6058" t="str">
            <v>P/P</v>
          </cell>
          <cell r="F6058">
            <v>41087</v>
          </cell>
          <cell r="G6058">
            <v>11878</v>
          </cell>
          <cell r="H6058">
            <v>1.3</v>
          </cell>
          <cell r="I6058">
            <v>43465</v>
          </cell>
        </row>
        <row r="6059">
          <cell r="A6059" t="str">
            <v>MdeO MURO TBCON BLOQUE N°5 PAÑETAR</v>
          </cell>
          <cell r="B6059">
            <v>102365</v>
          </cell>
          <cell r="C6059" t="str">
            <v>M2</v>
          </cell>
          <cell r="D6059">
            <v>12080</v>
          </cell>
          <cell r="E6059" t="str">
            <v>P/P</v>
          </cell>
          <cell r="F6059">
            <v>40131</v>
          </cell>
          <cell r="G6059">
            <v>8691</v>
          </cell>
          <cell r="H6059">
            <v>1.39</v>
          </cell>
          <cell r="I6059">
            <v>43465</v>
          </cell>
        </row>
        <row r="6060">
          <cell r="A6060" t="str">
            <v>MdeO MURO TBCON PORTANTE (NO USAR)</v>
          </cell>
          <cell r="B6060">
            <v>102832</v>
          </cell>
          <cell r="C6060" t="str">
            <v>M2</v>
          </cell>
          <cell r="D6060">
            <v>20304</v>
          </cell>
          <cell r="E6060" t="str">
            <v>1CV</v>
          </cell>
          <cell r="F6060">
            <v>39882</v>
          </cell>
          <cell r="G6060">
            <v>14607</v>
          </cell>
          <cell r="H6060">
            <v>1.39</v>
          </cell>
          <cell r="I6060">
            <v>43465</v>
          </cell>
        </row>
        <row r="6061">
          <cell r="A6061" t="str">
            <v>MdeO MURO TBCON TOLETE COMUN</v>
          </cell>
          <cell r="B6061">
            <v>102071</v>
          </cell>
          <cell r="C6061" t="str">
            <v>M2</v>
          </cell>
          <cell r="D6061">
            <v>20029</v>
          </cell>
          <cell r="E6061" t="str">
            <v>P/P</v>
          </cell>
          <cell r="F6061">
            <v>43069</v>
          </cell>
          <cell r="G6061">
            <v>18375</v>
          </cell>
          <cell r="H6061">
            <v>1.0900000000000001</v>
          </cell>
          <cell r="I6061">
            <v>43465</v>
          </cell>
        </row>
        <row r="6062">
          <cell r="A6062" t="str">
            <v>MdeO MURO TBCON TOLETE RECOC</v>
          </cell>
          <cell r="B6062">
            <v>102072</v>
          </cell>
          <cell r="C6062" t="str">
            <v>M2</v>
          </cell>
          <cell r="D6062">
            <v>19582</v>
          </cell>
          <cell r="E6062" t="str">
            <v>P/P</v>
          </cell>
          <cell r="F6062">
            <v>41436</v>
          </cell>
          <cell r="G6062">
            <v>15419</v>
          </cell>
          <cell r="H6062">
            <v>1.27</v>
          </cell>
          <cell r="I6062">
            <v>43465</v>
          </cell>
        </row>
        <row r="6063">
          <cell r="A6063" t="str">
            <v>MdeO MURO TBCON TOLETE RECOC 2CV</v>
          </cell>
          <cell r="B6063">
            <v>102367</v>
          </cell>
          <cell r="C6063" t="str">
            <v>M2</v>
          </cell>
          <cell r="D6063">
            <v>23349</v>
          </cell>
          <cell r="E6063" t="str">
            <v>P/P</v>
          </cell>
          <cell r="F6063">
            <v>40131</v>
          </cell>
          <cell r="G6063">
            <v>16798</v>
          </cell>
          <cell r="H6063">
            <v>1.39</v>
          </cell>
          <cell r="I6063">
            <v>43465</v>
          </cell>
        </row>
        <row r="6064">
          <cell r="A6064" t="str">
            <v>MdeO MURO TBQUE LUNSA (NO USAR)</v>
          </cell>
          <cell r="B6064">
            <v>102833</v>
          </cell>
          <cell r="C6064" t="str">
            <v>M2</v>
          </cell>
          <cell r="D6064">
            <v>14937</v>
          </cell>
          <cell r="E6064" t="str">
            <v>P/P</v>
          </cell>
          <cell r="F6064">
            <v>39882</v>
          </cell>
          <cell r="G6064">
            <v>10746</v>
          </cell>
          <cell r="H6064">
            <v>1.39</v>
          </cell>
          <cell r="I6064">
            <v>43465</v>
          </cell>
        </row>
        <row r="6065">
          <cell r="A6065" t="str">
            <v>MdeO MURO TBQUE PORTANTE PRENS. (NO</v>
          </cell>
          <cell r="B6065">
            <v>102073</v>
          </cell>
          <cell r="C6065" t="str">
            <v>M2</v>
          </cell>
          <cell r="D6065">
            <v>15088</v>
          </cell>
          <cell r="E6065" t="str">
            <v>1CV</v>
          </cell>
          <cell r="F6065">
            <v>41068</v>
          </cell>
          <cell r="G6065">
            <v>11606</v>
          </cell>
          <cell r="H6065">
            <v>1.3</v>
          </cell>
          <cell r="I6065">
            <v>43465</v>
          </cell>
        </row>
        <row r="6066">
          <cell r="A6066" t="str">
            <v>MdeO MURO TBQUE PRENS/BOCAD (NO</v>
          </cell>
          <cell r="B6066">
            <v>102074</v>
          </cell>
          <cell r="C6066" t="str">
            <v>M2</v>
          </cell>
          <cell r="D6066">
            <v>21809</v>
          </cell>
          <cell r="E6066" t="str">
            <v>1CV</v>
          </cell>
          <cell r="F6066">
            <v>40096</v>
          </cell>
          <cell r="G6066">
            <v>15689.73</v>
          </cell>
          <cell r="H6066">
            <v>1.39</v>
          </cell>
          <cell r="I6066">
            <v>43465</v>
          </cell>
        </row>
        <row r="6067">
          <cell r="A6067" t="str">
            <v>MdeO MURO TBQUE T/FINO - HORIZ (NO</v>
          </cell>
          <cell r="B6067">
            <v>102834</v>
          </cell>
          <cell r="C6067" t="str">
            <v>M2</v>
          </cell>
          <cell r="D6067">
            <v>14938</v>
          </cell>
          <cell r="E6067" t="str">
            <v>1CV</v>
          </cell>
          <cell r="F6067">
            <v>39882</v>
          </cell>
          <cell r="G6067">
            <v>10747</v>
          </cell>
          <cell r="H6067">
            <v>1.39</v>
          </cell>
          <cell r="I6067">
            <v>43465</v>
          </cell>
        </row>
        <row r="6068">
          <cell r="A6068" t="str">
            <v>MdeO MURO TBQUE TOLETE (1cV) (NO</v>
          </cell>
          <cell r="B6068">
            <v>101136</v>
          </cell>
          <cell r="C6068" t="str">
            <v>M2</v>
          </cell>
          <cell r="D6068">
            <v>15869</v>
          </cell>
          <cell r="E6068" t="str">
            <v>P/P</v>
          </cell>
          <cell r="F6068">
            <v>43069</v>
          </cell>
          <cell r="G6068">
            <v>14559</v>
          </cell>
          <cell r="H6068">
            <v>1.0900000000000001</v>
          </cell>
          <cell r="I6068">
            <v>43465</v>
          </cell>
        </row>
        <row r="6069">
          <cell r="A6069" t="str">
            <v>MdeO MURO TBQUE TOLETE (2cV) (NO</v>
          </cell>
          <cell r="B6069">
            <v>101137</v>
          </cell>
          <cell r="C6069" t="str">
            <v>M2</v>
          </cell>
          <cell r="D6069">
            <v>16935</v>
          </cell>
          <cell r="E6069" t="str">
            <v>P/P</v>
          </cell>
          <cell r="F6069">
            <v>41080</v>
          </cell>
          <cell r="G6069">
            <v>13027</v>
          </cell>
          <cell r="H6069">
            <v>1.3</v>
          </cell>
          <cell r="I6069">
            <v>43465</v>
          </cell>
        </row>
        <row r="6070">
          <cell r="A6070" t="str">
            <v>MdeO MURO TBQUE TOLETE COMUN</v>
          </cell>
          <cell r="B6070">
            <v>102076</v>
          </cell>
          <cell r="C6070" t="str">
            <v>M2</v>
          </cell>
          <cell r="D6070">
            <v>12367</v>
          </cell>
          <cell r="E6070" t="str">
            <v>P/P</v>
          </cell>
          <cell r="F6070">
            <v>42296</v>
          </cell>
          <cell r="G6070">
            <v>10137</v>
          </cell>
          <cell r="H6070">
            <v>1.22</v>
          </cell>
          <cell r="I6070">
            <v>43465</v>
          </cell>
        </row>
        <row r="6071">
          <cell r="A6071" t="str">
            <v>MdeO MURO TBQUE TOLETE COMUN (NO</v>
          </cell>
          <cell r="B6071">
            <v>102835</v>
          </cell>
          <cell r="C6071" t="str">
            <v>M2</v>
          </cell>
          <cell r="D6071">
            <v>11893</v>
          </cell>
          <cell r="E6071" t="str">
            <v>P/P</v>
          </cell>
          <cell r="F6071">
            <v>39882</v>
          </cell>
          <cell r="G6071">
            <v>8556</v>
          </cell>
          <cell r="H6071">
            <v>1.39</v>
          </cell>
          <cell r="I6071">
            <v>43465</v>
          </cell>
        </row>
        <row r="6072">
          <cell r="A6072" t="str">
            <v>MdeO MURO TBQUE TOLETE PAÑETAR (NO</v>
          </cell>
          <cell r="B6072">
            <v>102075</v>
          </cell>
          <cell r="C6072" t="str">
            <v>M2</v>
          </cell>
          <cell r="D6072">
            <v>12139</v>
          </cell>
          <cell r="E6072" t="str">
            <v>P/P</v>
          </cell>
          <cell r="F6072">
            <v>41856</v>
          </cell>
          <cell r="G6072">
            <v>9634</v>
          </cell>
          <cell r="H6072">
            <v>1.26</v>
          </cell>
          <cell r="I6072">
            <v>43465</v>
          </cell>
        </row>
        <row r="6073">
          <cell r="A6073" t="str">
            <v>MdeO MURO TBQUE TOLETE PRENSADO</v>
          </cell>
          <cell r="B6073">
            <v>103333</v>
          </cell>
          <cell r="C6073" t="str">
            <v>M2</v>
          </cell>
          <cell r="D6073">
            <v>16742</v>
          </cell>
          <cell r="E6073" t="str">
            <v>P/P</v>
          </cell>
          <cell r="F6073">
            <v>42143</v>
          </cell>
          <cell r="G6073">
            <v>13723</v>
          </cell>
          <cell r="H6073">
            <v>1.22</v>
          </cell>
          <cell r="I6073">
            <v>43465</v>
          </cell>
        </row>
        <row r="6074">
          <cell r="A6074" t="str">
            <v>MdeO NIVELACION ZONA VERDE (NO USAR)</v>
          </cell>
          <cell r="B6074">
            <v>102836</v>
          </cell>
          <cell r="C6074" t="str">
            <v>M2</v>
          </cell>
          <cell r="D6074">
            <v>2954</v>
          </cell>
          <cell r="E6074">
            <v>0</v>
          </cell>
          <cell r="F6074">
            <v>39882</v>
          </cell>
          <cell r="G6074">
            <v>2125</v>
          </cell>
          <cell r="H6074">
            <v>1.39</v>
          </cell>
          <cell r="I6074">
            <v>43465</v>
          </cell>
        </row>
        <row r="6075">
          <cell r="A6075" t="str">
            <v>MdeO OBRAS EXTERIORES</v>
          </cell>
          <cell r="B6075">
            <v>37</v>
          </cell>
          <cell r="C6075">
            <v>0</v>
          </cell>
          <cell r="D6075" t="e">
            <v>#DIV/0!</v>
          </cell>
          <cell r="E6075">
            <v>0</v>
          </cell>
          <cell r="F6075">
            <v>0</v>
          </cell>
          <cell r="G6075">
            <v>0</v>
          </cell>
          <cell r="H6075" t="e">
            <v>#DIV/0!</v>
          </cell>
          <cell r="I6075">
            <v>43465</v>
          </cell>
        </row>
        <row r="6076">
          <cell r="A6076" t="str">
            <v>MdeO ORINAL (NO USAR)</v>
          </cell>
          <cell r="B6076">
            <v>102077</v>
          </cell>
          <cell r="C6076" t="str">
            <v>UNI</v>
          </cell>
          <cell r="D6076">
            <v>32596</v>
          </cell>
          <cell r="E6076">
            <v>0</v>
          </cell>
          <cell r="F6076">
            <v>40097</v>
          </cell>
          <cell r="G6076">
            <v>23450</v>
          </cell>
          <cell r="H6076">
            <v>1.39</v>
          </cell>
          <cell r="I6076">
            <v>43465</v>
          </cell>
        </row>
        <row r="6077">
          <cell r="A6077" t="str">
            <v>MdeO ORINAL ECOLOGICO (NO USAR)</v>
          </cell>
          <cell r="B6077">
            <v>101300</v>
          </cell>
          <cell r="C6077" t="str">
            <v>UNI</v>
          </cell>
          <cell r="D6077">
            <v>118673</v>
          </cell>
          <cell r="E6077">
            <v>0</v>
          </cell>
          <cell r="F6077">
            <v>40135</v>
          </cell>
          <cell r="G6077">
            <v>85376</v>
          </cell>
          <cell r="H6077">
            <v>1.39</v>
          </cell>
          <cell r="I6077">
            <v>43465</v>
          </cell>
        </row>
        <row r="6078">
          <cell r="A6078" t="str">
            <v>MdeO PAÑETE 1:4 LISO BAJO PLACA e=2cm</v>
          </cell>
          <cell r="B6078">
            <v>101140</v>
          </cell>
          <cell r="C6078" t="str">
            <v>M2</v>
          </cell>
          <cell r="D6078">
            <v>8170</v>
          </cell>
          <cell r="E6078">
            <v>0</v>
          </cell>
          <cell r="F6078">
            <v>40131</v>
          </cell>
          <cell r="G6078">
            <v>5878</v>
          </cell>
          <cell r="H6078">
            <v>1.39</v>
          </cell>
          <cell r="I6078">
            <v>43465</v>
          </cell>
        </row>
        <row r="6079">
          <cell r="A6079" t="str">
            <v>MdeO PAÑETE 1:5 BAJO PLACA e=2CM (NO</v>
          </cell>
          <cell r="B6079">
            <v>102079</v>
          </cell>
          <cell r="C6079" t="str">
            <v>M2</v>
          </cell>
          <cell r="D6079">
            <v>8552</v>
          </cell>
          <cell r="E6079">
            <v>0</v>
          </cell>
          <cell r="F6079">
            <v>41631</v>
          </cell>
          <cell r="G6079">
            <v>6734</v>
          </cell>
          <cell r="H6079">
            <v>1.27</v>
          </cell>
          <cell r="I6079">
            <v>43465</v>
          </cell>
        </row>
        <row r="6080">
          <cell r="A6080" t="str">
            <v>MdeO PAÑETE BAJO GUADUA (NO USAR)</v>
          </cell>
          <cell r="B6080">
            <v>102416</v>
          </cell>
          <cell r="C6080" t="str">
            <v>M2</v>
          </cell>
          <cell r="D6080">
            <v>18091</v>
          </cell>
          <cell r="E6080">
            <v>0</v>
          </cell>
          <cell r="F6080">
            <v>40135</v>
          </cell>
          <cell r="G6080">
            <v>13015</v>
          </cell>
          <cell r="H6080">
            <v>1.39</v>
          </cell>
          <cell r="I6080">
            <v>43465</v>
          </cell>
        </row>
        <row r="6081">
          <cell r="A6081" t="str">
            <v>MdeO PAÑETE BASES VENTANAS (NO USAR)</v>
          </cell>
          <cell r="B6081">
            <v>102893</v>
          </cell>
          <cell r="C6081" t="str">
            <v>ML</v>
          </cell>
          <cell r="D6081">
            <v>5921</v>
          </cell>
          <cell r="E6081">
            <v>0</v>
          </cell>
          <cell r="F6081">
            <v>39888</v>
          </cell>
          <cell r="G6081">
            <v>4260</v>
          </cell>
          <cell r="H6081">
            <v>1.39</v>
          </cell>
          <cell r="I6081">
            <v>43465</v>
          </cell>
        </row>
        <row r="6082">
          <cell r="A6082" t="str">
            <v>MdeO PAÑETE CUCHILLAS (NO USAR)</v>
          </cell>
          <cell r="B6082">
            <v>102894</v>
          </cell>
          <cell r="C6082" t="str">
            <v>M2</v>
          </cell>
          <cell r="D6082">
            <v>6217</v>
          </cell>
          <cell r="E6082">
            <v>0</v>
          </cell>
          <cell r="F6082">
            <v>39888</v>
          </cell>
          <cell r="G6082">
            <v>4473</v>
          </cell>
          <cell r="H6082">
            <v>1.39</v>
          </cell>
          <cell r="I6082">
            <v>43465</v>
          </cell>
        </row>
        <row r="6083">
          <cell r="A6083" t="str">
            <v>MdeO PAÑETE CULATAS (NO USAR)</v>
          </cell>
          <cell r="B6083">
            <v>102895</v>
          </cell>
          <cell r="C6083" t="str">
            <v>M2</v>
          </cell>
          <cell r="D6083">
            <v>9192</v>
          </cell>
          <cell r="E6083">
            <v>0</v>
          </cell>
          <cell r="F6083">
            <v>39888</v>
          </cell>
          <cell r="G6083">
            <v>6613</v>
          </cell>
          <cell r="H6083">
            <v>1.39</v>
          </cell>
          <cell r="I6083">
            <v>43465</v>
          </cell>
        </row>
        <row r="6084">
          <cell r="A6084" t="str">
            <v>MdeO PAÑETE LISO BAJO MALLA 1:4 E=2.5</v>
          </cell>
          <cell r="B6084">
            <v>102078</v>
          </cell>
          <cell r="C6084" t="str">
            <v>M2</v>
          </cell>
          <cell r="D6084">
            <v>11896</v>
          </cell>
          <cell r="E6084">
            <v>0</v>
          </cell>
          <cell r="F6084">
            <v>42143</v>
          </cell>
          <cell r="G6084">
            <v>9751</v>
          </cell>
          <cell r="H6084">
            <v>1.22</v>
          </cell>
          <cell r="I6084">
            <v>43465</v>
          </cell>
        </row>
        <row r="6085">
          <cell r="A6085" t="str">
            <v>MdeO PAÑETE LISO CIELO RASO (NO USAR)</v>
          </cell>
          <cell r="B6085">
            <v>102896</v>
          </cell>
          <cell r="C6085" t="str">
            <v>M2</v>
          </cell>
          <cell r="D6085">
            <v>8170</v>
          </cell>
          <cell r="E6085">
            <v>0</v>
          </cell>
          <cell r="F6085">
            <v>39882</v>
          </cell>
          <cell r="G6085">
            <v>5878</v>
          </cell>
          <cell r="H6085">
            <v>1.39</v>
          </cell>
          <cell r="I6085">
            <v>43465</v>
          </cell>
        </row>
        <row r="6086">
          <cell r="A6086" t="str">
            <v>MdeO PAÑETE LISO MUROS 1:3 E=1.5CM</v>
          </cell>
          <cell r="B6086">
            <v>104286</v>
          </cell>
          <cell r="C6086" t="str">
            <v>M2</v>
          </cell>
          <cell r="D6086">
            <v>6088</v>
          </cell>
          <cell r="E6086">
            <v>0</v>
          </cell>
          <cell r="F6086">
            <v>40939</v>
          </cell>
          <cell r="G6086">
            <v>4683</v>
          </cell>
          <cell r="H6086">
            <v>1.3</v>
          </cell>
          <cell r="I6086">
            <v>43465</v>
          </cell>
        </row>
        <row r="6087">
          <cell r="A6087" t="str">
            <v>MdeO PAÑETE LISO MUROS 1:3 Imp.e=1.5cm</v>
          </cell>
          <cell r="B6087">
            <v>101138</v>
          </cell>
          <cell r="C6087" t="str">
            <v>M2</v>
          </cell>
          <cell r="D6087">
            <v>6255</v>
          </cell>
          <cell r="E6087">
            <v>0</v>
          </cell>
          <cell r="F6087">
            <v>41834</v>
          </cell>
          <cell r="G6087">
            <v>4964</v>
          </cell>
          <cell r="H6087">
            <v>1.26</v>
          </cell>
          <cell r="I6087">
            <v>43465</v>
          </cell>
        </row>
        <row r="6088">
          <cell r="A6088" t="str">
            <v>MdeO PAÑETE LISO MUROS 1:3 Imp.e=3.0cm</v>
          </cell>
          <cell r="B6088">
            <v>101139</v>
          </cell>
          <cell r="C6088" t="str">
            <v>M2</v>
          </cell>
          <cell r="D6088">
            <v>11030</v>
          </cell>
          <cell r="E6088">
            <v>0</v>
          </cell>
          <cell r="F6088">
            <v>39882</v>
          </cell>
          <cell r="G6088">
            <v>7935</v>
          </cell>
          <cell r="H6088">
            <v>1.39</v>
          </cell>
          <cell r="I6088">
            <v>43465</v>
          </cell>
        </row>
        <row r="6089">
          <cell r="A6089" t="str">
            <v>MdeO PAÑETE LISO MUROS 1:4 ** (NO USAR)</v>
          </cell>
          <cell r="B6089">
            <v>101752</v>
          </cell>
          <cell r="C6089" t="str">
            <v>M2</v>
          </cell>
          <cell r="D6089">
            <v>6129</v>
          </cell>
          <cell r="E6089">
            <v>0</v>
          </cell>
          <cell r="F6089">
            <v>40135</v>
          </cell>
          <cell r="G6089">
            <v>4409</v>
          </cell>
          <cell r="H6089">
            <v>1.39</v>
          </cell>
          <cell r="I6089">
            <v>43465</v>
          </cell>
        </row>
        <row r="6090">
          <cell r="A6090" t="str">
            <v>MdeO PAÑETE LISO MUROS 1:4 e=1.5CM</v>
          </cell>
          <cell r="B6090">
            <v>102080</v>
          </cell>
          <cell r="C6090" t="str">
            <v>M2</v>
          </cell>
          <cell r="D6090">
            <v>6255</v>
          </cell>
          <cell r="E6090">
            <v>0</v>
          </cell>
          <cell r="F6090">
            <v>41856</v>
          </cell>
          <cell r="G6090">
            <v>4964</v>
          </cell>
          <cell r="H6090">
            <v>1.26</v>
          </cell>
          <cell r="I6090">
            <v>43465</v>
          </cell>
        </row>
        <row r="6091">
          <cell r="A6091" t="str">
            <v>MdeO PAÑETE LISO MUROS 1:4 e=2.5CM (NO</v>
          </cell>
          <cell r="B6091">
            <v>103681</v>
          </cell>
          <cell r="C6091" t="str">
            <v>M2</v>
          </cell>
          <cell r="D6091">
            <v>6129</v>
          </cell>
          <cell r="E6091">
            <v>0</v>
          </cell>
          <cell r="F6091">
            <v>40131</v>
          </cell>
          <cell r="G6091">
            <v>4409</v>
          </cell>
          <cell r="H6091">
            <v>1.39</v>
          </cell>
          <cell r="I6091">
            <v>43465</v>
          </cell>
        </row>
        <row r="6092">
          <cell r="A6092" t="str">
            <v>MdeO PAÑETE LISO SOBRE MURO 1:4 E=2.5CM</v>
          </cell>
          <cell r="B6092">
            <v>103682</v>
          </cell>
          <cell r="C6092" t="str">
            <v>M2</v>
          </cell>
          <cell r="D6092">
            <v>15608</v>
          </cell>
          <cell r="E6092">
            <v>0</v>
          </cell>
          <cell r="F6092">
            <v>42859</v>
          </cell>
          <cell r="G6092">
            <v>14319</v>
          </cell>
          <cell r="H6092">
            <v>1.0900000000000001</v>
          </cell>
          <cell r="I6092">
            <v>43465</v>
          </cell>
        </row>
        <row r="6093">
          <cell r="A6093" t="str">
            <v>MdeO PAÑETE TALUDES (NO USAR)</v>
          </cell>
          <cell r="B6093">
            <v>102081</v>
          </cell>
          <cell r="C6093" t="str">
            <v>M2</v>
          </cell>
          <cell r="D6093">
            <v>5727</v>
          </cell>
          <cell r="E6093">
            <v>0</v>
          </cell>
          <cell r="F6093">
            <v>39882</v>
          </cell>
          <cell r="G6093">
            <v>4120</v>
          </cell>
          <cell r="H6093">
            <v>1.39</v>
          </cell>
          <cell r="I6093">
            <v>43465</v>
          </cell>
        </row>
        <row r="6094">
          <cell r="A6094" t="str">
            <v>MdeO PARARRAYOS (NO USAR)</v>
          </cell>
          <cell r="B6094">
            <v>102897</v>
          </cell>
          <cell r="C6094" t="str">
            <v>UNI</v>
          </cell>
          <cell r="D6094">
            <v>41061</v>
          </cell>
          <cell r="E6094">
            <v>0</v>
          </cell>
          <cell r="F6094">
            <v>39882</v>
          </cell>
          <cell r="G6094">
            <v>29540</v>
          </cell>
          <cell r="H6094">
            <v>1.39</v>
          </cell>
          <cell r="I6094">
            <v>43465</v>
          </cell>
        </row>
        <row r="6095">
          <cell r="A6095" t="str">
            <v>MdeO PASAMANOS (Hech/Inst) (NO USAR)</v>
          </cell>
          <cell r="B6095">
            <v>102898</v>
          </cell>
          <cell r="C6095" t="str">
            <v>ML</v>
          </cell>
          <cell r="D6095">
            <v>31275</v>
          </cell>
          <cell r="E6095">
            <v>0</v>
          </cell>
          <cell r="F6095">
            <v>39882</v>
          </cell>
          <cell r="G6095">
            <v>22500</v>
          </cell>
          <cell r="H6095">
            <v>1.39</v>
          </cell>
          <cell r="I6095">
            <v>43465</v>
          </cell>
        </row>
        <row r="6096">
          <cell r="A6096" t="str">
            <v>MdeO PASO ESC GRANITO (NO USAR)</v>
          </cell>
          <cell r="B6096">
            <v>102369</v>
          </cell>
          <cell r="C6096" t="str">
            <v>ML</v>
          </cell>
          <cell r="D6096">
            <v>46231</v>
          </cell>
          <cell r="E6096">
            <v>0</v>
          </cell>
          <cell r="F6096">
            <v>40131</v>
          </cell>
          <cell r="G6096">
            <v>33260</v>
          </cell>
          <cell r="H6096">
            <v>1.39</v>
          </cell>
          <cell r="I6096">
            <v>43465</v>
          </cell>
        </row>
        <row r="6097">
          <cell r="A6097" t="str">
            <v>MdeO PASO ESC GRAVILLA Y ALFA (NO</v>
          </cell>
          <cell r="B6097">
            <v>102082</v>
          </cell>
          <cell r="C6097" t="str">
            <v>ML</v>
          </cell>
          <cell r="D6097">
            <v>50253</v>
          </cell>
          <cell r="E6097">
            <v>0</v>
          </cell>
          <cell r="F6097">
            <v>40131</v>
          </cell>
          <cell r="G6097">
            <v>36153</v>
          </cell>
          <cell r="H6097">
            <v>1.39</v>
          </cell>
          <cell r="I6097">
            <v>43465</v>
          </cell>
        </row>
        <row r="6098">
          <cell r="A6098" t="str">
            <v>MdeO PASO ESCALERA GRAVILLA (NO</v>
          </cell>
          <cell r="B6098">
            <v>102507</v>
          </cell>
          <cell r="C6098" t="str">
            <v>ML</v>
          </cell>
          <cell r="D6098">
            <v>46660</v>
          </cell>
          <cell r="E6098">
            <v>0</v>
          </cell>
          <cell r="F6098">
            <v>39882</v>
          </cell>
          <cell r="G6098">
            <v>33568</v>
          </cell>
          <cell r="H6098">
            <v>1.39</v>
          </cell>
          <cell r="I6098">
            <v>43465</v>
          </cell>
        </row>
        <row r="6099">
          <cell r="A6099" t="str">
            <v>MdeO PATCH CORD 2m (NO USAR)</v>
          </cell>
          <cell r="B6099">
            <v>102899</v>
          </cell>
          <cell r="C6099" t="str">
            <v>UNI</v>
          </cell>
          <cell r="D6099">
            <v>12582</v>
          </cell>
          <cell r="E6099">
            <v>0</v>
          </cell>
          <cell r="F6099">
            <v>39882</v>
          </cell>
          <cell r="G6099">
            <v>9052</v>
          </cell>
          <cell r="H6099">
            <v>1.39</v>
          </cell>
          <cell r="I6099">
            <v>43465</v>
          </cell>
        </row>
        <row r="6100">
          <cell r="A6100" t="str">
            <v>MdeO PATCH PANEL (NO USAR)</v>
          </cell>
          <cell r="B6100">
            <v>102900</v>
          </cell>
          <cell r="C6100" t="str">
            <v>UNI</v>
          </cell>
          <cell r="D6100">
            <v>100664</v>
          </cell>
          <cell r="E6100">
            <v>0</v>
          </cell>
          <cell r="F6100">
            <v>39882</v>
          </cell>
          <cell r="G6100">
            <v>72420</v>
          </cell>
          <cell r="H6100">
            <v>1.39</v>
          </cell>
          <cell r="I6100">
            <v>43465</v>
          </cell>
        </row>
        <row r="6101">
          <cell r="A6101" t="str">
            <v>MdeO PAVIMENTO EN CONCRETO 0.15M</v>
          </cell>
          <cell r="B6101">
            <v>102083</v>
          </cell>
          <cell r="C6101" t="str">
            <v>M2</v>
          </cell>
          <cell r="D6101">
            <v>15478</v>
          </cell>
          <cell r="E6101">
            <v>0</v>
          </cell>
          <cell r="F6101">
            <v>40131</v>
          </cell>
          <cell r="G6101">
            <v>11135</v>
          </cell>
          <cell r="H6101">
            <v>1.39</v>
          </cell>
          <cell r="I6101">
            <v>43465</v>
          </cell>
        </row>
        <row r="6102">
          <cell r="A6102" t="str">
            <v>MdeO PICAR PAÑETE DE MURO (NO USAR)</v>
          </cell>
          <cell r="B6102">
            <v>102901</v>
          </cell>
          <cell r="C6102" t="str">
            <v>M2</v>
          </cell>
          <cell r="D6102">
            <v>3636</v>
          </cell>
          <cell r="E6102">
            <v>0</v>
          </cell>
          <cell r="F6102">
            <v>39882</v>
          </cell>
          <cell r="G6102">
            <v>2616</v>
          </cell>
          <cell r="H6102">
            <v>1.39</v>
          </cell>
          <cell r="I6102">
            <v>43465</v>
          </cell>
        </row>
        <row r="6103">
          <cell r="A6103" t="str">
            <v>MdeO PICAR PAÑETE DE TECHO (NO USAR)</v>
          </cell>
          <cell r="B6103">
            <v>102902</v>
          </cell>
          <cell r="C6103" t="str">
            <v>M2</v>
          </cell>
          <cell r="D6103">
            <v>4545</v>
          </cell>
          <cell r="E6103">
            <v>0</v>
          </cell>
          <cell r="F6103">
            <v>39882</v>
          </cell>
          <cell r="G6103">
            <v>3270</v>
          </cell>
          <cell r="H6103">
            <v>1.39</v>
          </cell>
          <cell r="I6103">
            <v>43465</v>
          </cell>
        </row>
        <row r="6104">
          <cell r="A6104" t="str">
            <v>MdeO PINTURA DEMARCACION TRAFICO **</v>
          </cell>
          <cell r="B6104">
            <v>101561</v>
          </cell>
          <cell r="C6104" t="str">
            <v>M2</v>
          </cell>
          <cell r="D6104">
            <v>4991</v>
          </cell>
          <cell r="E6104">
            <v>0</v>
          </cell>
          <cell r="F6104">
            <v>39960</v>
          </cell>
          <cell r="G6104">
            <v>3591</v>
          </cell>
          <cell r="H6104">
            <v>1.39</v>
          </cell>
          <cell r="I6104">
            <v>43465</v>
          </cell>
        </row>
        <row r="6105">
          <cell r="A6105" t="str">
            <v>MdeO PINTURA G/ESCOBAS MADERA (NO</v>
          </cell>
          <cell r="B6105">
            <v>102903</v>
          </cell>
          <cell r="C6105" t="str">
            <v>ML</v>
          </cell>
          <cell r="D6105">
            <v>1838</v>
          </cell>
          <cell r="E6105">
            <v>0</v>
          </cell>
          <cell r="F6105">
            <v>39882</v>
          </cell>
          <cell r="G6105">
            <v>1322</v>
          </cell>
          <cell r="H6105">
            <v>1.39</v>
          </cell>
          <cell r="I6105">
            <v>43465</v>
          </cell>
        </row>
        <row r="6106">
          <cell r="A6106" t="str">
            <v>MdeO PIRLANES (Hech/Inst) (NO USAR)</v>
          </cell>
          <cell r="B6106">
            <v>102927</v>
          </cell>
          <cell r="C6106" t="str">
            <v>UNI</v>
          </cell>
          <cell r="D6106">
            <v>21823</v>
          </cell>
          <cell r="E6106">
            <v>0</v>
          </cell>
          <cell r="F6106">
            <v>39882</v>
          </cell>
          <cell r="G6106">
            <v>15700</v>
          </cell>
          <cell r="H6106">
            <v>1.39</v>
          </cell>
          <cell r="I6106">
            <v>43465</v>
          </cell>
        </row>
        <row r="6107">
          <cell r="A6107" t="str">
            <v>MdeO PIRLANES ALUMINIO (NO USAR)</v>
          </cell>
          <cell r="B6107">
            <v>102084</v>
          </cell>
          <cell r="C6107" t="str">
            <v>ML</v>
          </cell>
          <cell r="D6107">
            <v>6030</v>
          </cell>
          <cell r="E6107">
            <v>0</v>
          </cell>
          <cell r="F6107">
            <v>40131</v>
          </cell>
          <cell r="G6107">
            <v>4338</v>
          </cell>
          <cell r="H6107">
            <v>1.39</v>
          </cell>
          <cell r="I6107">
            <v>43465</v>
          </cell>
        </row>
        <row r="6108">
          <cell r="A6108" t="str">
            <v>MdeO PIRLANES LADRILLO (NO USAR)</v>
          </cell>
          <cell r="B6108">
            <v>102370</v>
          </cell>
          <cell r="C6108" t="str">
            <v>ML</v>
          </cell>
          <cell r="D6108">
            <v>16884</v>
          </cell>
          <cell r="E6108">
            <v>0</v>
          </cell>
          <cell r="F6108">
            <v>40131</v>
          </cell>
          <cell r="G6108">
            <v>12147</v>
          </cell>
          <cell r="H6108">
            <v>1.39</v>
          </cell>
          <cell r="I6108">
            <v>43465</v>
          </cell>
        </row>
        <row r="6109">
          <cell r="A6109" t="str">
            <v>MdeO PISO P/LADRILLO (NO USAR)</v>
          </cell>
          <cell r="B6109">
            <v>102086</v>
          </cell>
          <cell r="C6109" t="str">
            <v>KG</v>
          </cell>
          <cell r="D6109">
            <v>4124</v>
          </cell>
          <cell r="E6109">
            <v>0</v>
          </cell>
          <cell r="F6109">
            <v>39932</v>
          </cell>
          <cell r="G6109">
            <v>2967</v>
          </cell>
          <cell r="H6109">
            <v>1.39</v>
          </cell>
          <cell r="I6109">
            <v>43465</v>
          </cell>
        </row>
        <row r="6110">
          <cell r="A6110" t="str">
            <v>MdeO PISO POLVO/LADRILLO (NO USAR)</v>
          </cell>
          <cell r="B6110">
            <v>100748</v>
          </cell>
          <cell r="C6110" t="str">
            <v>M2</v>
          </cell>
          <cell r="D6110">
            <v>15249</v>
          </cell>
          <cell r="E6110">
            <v>0</v>
          </cell>
          <cell r="F6110">
            <v>41607</v>
          </cell>
          <cell r="G6110">
            <v>12007</v>
          </cell>
          <cell r="H6110">
            <v>1.27</v>
          </cell>
          <cell r="I6110">
            <v>43465</v>
          </cell>
        </row>
        <row r="6111">
          <cell r="A6111" t="str">
            <v>MdeO PISOS (ACABADOS Y BASES)</v>
          </cell>
          <cell r="B6111">
            <v>30</v>
          </cell>
          <cell r="C6111">
            <v>0</v>
          </cell>
          <cell r="D6111" t="e">
            <v>#DIV/0!</v>
          </cell>
          <cell r="E6111">
            <v>0</v>
          </cell>
          <cell r="F6111">
            <v>0</v>
          </cell>
          <cell r="G6111">
            <v>0</v>
          </cell>
          <cell r="H6111" t="e">
            <v>#DIV/0!</v>
          </cell>
          <cell r="I6111">
            <v>43465</v>
          </cell>
        </row>
        <row r="6112">
          <cell r="A6112" t="str">
            <v>MdeO PISOS CERAMICOS (NO USAR)</v>
          </cell>
          <cell r="B6112">
            <v>102928</v>
          </cell>
          <cell r="C6112" t="str">
            <v>M2</v>
          </cell>
          <cell r="D6112">
            <v>13548</v>
          </cell>
          <cell r="E6112">
            <v>0</v>
          </cell>
          <cell r="F6112">
            <v>39882</v>
          </cell>
          <cell r="G6112">
            <v>9747</v>
          </cell>
          <cell r="H6112">
            <v>1.39</v>
          </cell>
          <cell r="I6112">
            <v>43465</v>
          </cell>
        </row>
        <row r="6113">
          <cell r="A6113" t="str">
            <v>MdeO PISOS PORCELANATO (60X60) (NO</v>
          </cell>
          <cell r="B6113">
            <v>101299</v>
          </cell>
          <cell r="C6113" t="str">
            <v>M2</v>
          </cell>
          <cell r="D6113">
            <v>25020</v>
          </cell>
          <cell r="E6113">
            <v>0</v>
          </cell>
          <cell r="F6113">
            <v>40135</v>
          </cell>
          <cell r="G6113">
            <v>18000</v>
          </cell>
          <cell r="H6113">
            <v>1.39</v>
          </cell>
          <cell r="I6113">
            <v>43465</v>
          </cell>
        </row>
        <row r="6114">
          <cell r="A6114" t="str">
            <v>MdeO PLACA AEREA EN STEEL DECK (NO</v>
          </cell>
          <cell r="B6114">
            <v>102929</v>
          </cell>
          <cell r="C6114" t="str">
            <v>UNI</v>
          </cell>
          <cell r="D6114">
            <v>12582</v>
          </cell>
          <cell r="E6114">
            <v>0</v>
          </cell>
          <cell r="F6114">
            <v>39882</v>
          </cell>
          <cell r="G6114">
            <v>9052</v>
          </cell>
          <cell r="H6114">
            <v>1.39</v>
          </cell>
          <cell r="I6114">
            <v>43465</v>
          </cell>
        </row>
        <row r="6115">
          <cell r="A6115" t="str">
            <v>MdeO PLACA Alig. Piso 1 h=.35 (NO USAR)</v>
          </cell>
          <cell r="B6115">
            <v>102087</v>
          </cell>
          <cell r="C6115" t="str">
            <v>M2</v>
          </cell>
          <cell r="D6115">
            <v>35696</v>
          </cell>
          <cell r="E6115">
            <v>0</v>
          </cell>
          <cell r="F6115">
            <v>43069</v>
          </cell>
          <cell r="G6115">
            <v>32749</v>
          </cell>
          <cell r="H6115">
            <v>1.0900000000000001</v>
          </cell>
          <cell r="I6115">
            <v>43465</v>
          </cell>
        </row>
        <row r="6116">
          <cell r="A6116" t="str">
            <v>MdeO PLACA Alig. Piso 1 h=.50 (NO USAR)</v>
          </cell>
          <cell r="B6116">
            <v>102088</v>
          </cell>
          <cell r="C6116" t="str">
            <v>M2</v>
          </cell>
          <cell r="D6116">
            <v>35697</v>
          </cell>
          <cell r="E6116">
            <v>0</v>
          </cell>
          <cell r="F6116">
            <v>42326</v>
          </cell>
          <cell r="G6116">
            <v>29260</v>
          </cell>
          <cell r="H6116">
            <v>1.22</v>
          </cell>
          <cell r="I6116">
            <v>43465</v>
          </cell>
        </row>
        <row r="6117">
          <cell r="A6117" t="str">
            <v>MdeO PLACA Alig. Piso T h=.50 (NO USAR)</v>
          </cell>
          <cell r="B6117">
            <v>102094</v>
          </cell>
          <cell r="C6117" t="str">
            <v>M2</v>
          </cell>
          <cell r="D6117">
            <v>37683</v>
          </cell>
          <cell r="E6117">
            <v>0</v>
          </cell>
          <cell r="F6117">
            <v>42276</v>
          </cell>
          <cell r="G6117">
            <v>30888</v>
          </cell>
          <cell r="H6117">
            <v>1.22</v>
          </cell>
          <cell r="I6117">
            <v>43465</v>
          </cell>
        </row>
        <row r="6118">
          <cell r="A6118" t="str">
            <v>MdeO PLACA BASE 0.15 (NO USAR)</v>
          </cell>
          <cell r="B6118">
            <v>102096</v>
          </cell>
          <cell r="C6118" t="str">
            <v>M2</v>
          </cell>
          <cell r="D6118">
            <v>17802</v>
          </cell>
          <cell r="E6118">
            <v>0</v>
          </cell>
          <cell r="F6118">
            <v>43069</v>
          </cell>
          <cell r="G6118">
            <v>16332</v>
          </cell>
          <cell r="H6118">
            <v>1.0900000000000001</v>
          </cell>
          <cell r="I6118">
            <v>43465</v>
          </cell>
        </row>
        <row r="6119">
          <cell r="A6119" t="str">
            <v>MdeO PLACA BASE CONCRETO e=8CM (NO</v>
          </cell>
          <cell r="B6119">
            <v>102095</v>
          </cell>
          <cell r="C6119" t="str">
            <v>M2</v>
          </cell>
          <cell r="D6119">
            <v>10904</v>
          </cell>
          <cell r="E6119">
            <v>0</v>
          </cell>
          <cell r="F6119">
            <v>41072</v>
          </cell>
          <cell r="G6119">
            <v>8388</v>
          </cell>
          <cell r="H6119">
            <v>1.3</v>
          </cell>
          <cell r="I6119">
            <v>43465</v>
          </cell>
        </row>
        <row r="6120">
          <cell r="A6120" t="str">
            <v>MdeO PLACA DE 10 CM ANDEN (NO USAR)</v>
          </cell>
          <cell r="B6120">
            <v>104218</v>
          </cell>
          <cell r="C6120" t="str">
            <v>M2</v>
          </cell>
          <cell r="D6120">
            <v>12602</v>
          </cell>
          <cell r="E6120">
            <v>0</v>
          </cell>
          <cell r="F6120">
            <v>40973</v>
          </cell>
          <cell r="G6120">
            <v>9694</v>
          </cell>
          <cell r="H6120">
            <v>1.3</v>
          </cell>
          <cell r="I6120">
            <v>43465</v>
          </cell>
        </row>
        <row r="6121">
          <cell r="A6121" t="str">
            <v>MdeO PLACA FLOTANTE 0.90** (NO USAR)</v>
          </cell>
          <cell r="B6121">
            <v>102149</v>
          </cell>
          <cell r="C6121" t="str">
            <v>M2</v>
          </cell>
          <cell r="D6121">
            <v>36785</v>
          </cell>
          <cell r="E6121">
            <v>0</v>
          </cell>
          <cell r="F6121">
            <v>39882</v>
          </cell>
          <cell r="G6121">
            <v>26464</v>
          </cell>
          <cell r="H6121">
            <v>1.39</v>
          </cell>
          <cell r="I6121">
            <v>43465</v>
          </cell>
        </row>
        <row r="6122">
          <cell r="A6122" t="str">
            <v>MdeO PLANCHUELA MARMOL (NO USAR)</v>
          </cell>
          <cell r="B6122">
            <v>102150</v>
          </cell>
          <cell r="C6122" t="str">
            <v>M2</v>
          </cell>
          <cell r="D6122">
            <v>26131</v>
          </cell>
          <cell r="E6122">
            <v>0</v>
          </cell>
          <cell r="F6122">
            <v>40131</v>
          </cell>
          <cell r="G6122">
            <v>18799</v>
          </cell>
          <cell r="H6122">
            <v>1.39</v>
          </cell>
          <cell r="I6122">
            <v>43465</v>
          </cell>
        </row>
        <row r="6123">
          <cell r="A6123" t="str">
            <v>MdeO PLANTA (NO USAR)</v>
          </cell>
          <cell r="B6123">
            <v>101626</v>
          </cell>
          <cell r="C6123" t="str">
            <v>UNI</v>
          </cell>
          <cell r="D6123">
            <v>617899</v>
          </cell>
          <cell r="E6123">
            <v>0</v>
          </cell>
          <cell r="F6123">
            <v>39888</v>
          </cell>
          <cell r="G6123">
            <v>444532</v>
          </cell>
          <cell r="H6123">
            <v>1.39</v>
          </cell>
          <cell r="I6123">
            <v>43465</v>
          </cell>
        </row>
        <row r="6124">
          <cell r="A6124" t="str">
            <v>MdeO Plantación Arbol</v>
          </cell>
          <cell r="B6124">
            <v>100683</v>
          </cell>
          <cell r="C6124" t="str">
            <v>UNI</v>
          </cell>
          <cell r="D6124">
            <v>40068</v>
          </cell>
          <cell r="E6124">
            <v>0</v>
          </cell>
          <cell r="F6124">
            <v>39882</v>
          </cell>
          <cell r="G6124">
            <v>28826</v>
          </cell>
          <cell r="H6124">
            <v>1.39</v>
          </cell>
          <cell r="I6124">
            <v>43465</v>
          </cell>
        </row>
        <row r="6125">
          <cell r="A6125" t="str">
            <v>MdeO POLVO/LADRILLO (No usar)</v>
          </cell>
          <cell r="B6125">
            <v>101410</v>
          </cell>
          <cell r="C6125" t="str">
            <v>M3</v>
          </cell>
          <cell r="D6125">
            <v>53214</v>
          </cell>
          <cell r="E6125">
            <v>0</v>
          </cell>
          <cell r="F6125">
            <v>40933</v>
          </cell>
          <cell r="G6125">
            <v>40934</v>
          </cell>
          <cell r="H6125">
            <v>1.3</v>
          </cell>
          <cell r="I6125">
            <v>43465</v>
          </cell>
        </row>
        <row r="6126">
          <cell r="A6126" t="str">
            <v>MdeO POYO COCINA (NO USAR)</v>
          </cell>
          <cell r="B6126">
            <v>102151</v>
          </cell>
          <cell r="C6126" t="str">
            <v>ML</v>
          </cell>
          <cell r="D6126">
            <v>11108</v>
          </cell>
          <cell r="E6126">
            <v>0</v>
          </cell>
          <cell r="F6126">
            <v>43073</v>
          </cell>
          <cell r="G6126">
            <v>10191</v>
          </cell>
          <cell r="H6126">
            <v>1.0900000000000001</v>
          </cell>
          <cell r="I6126">
            <v>43465</v>
          </cell>
        </row>
        <row r="6127">
          <cell r="A6127" t="str">
            <v>MdeO PREFABRICACION TOPES PARQ. (NO</v>
          </cell>
          <cell r="B6127">
            <v>102152</v>
          </cell>
          <cell r="C6127" t="str">
            <v>ML</v>
          </cell>
          <cell r="D6127">
            <v>9637</v>
          </cell>
          <cell r="E6127">
            <v>0</v>
          </cell>
          <cell r="F6127">
            <v>39882</v>
          </cell>
          <cell r="G6127">
            <v>6933</v>
          </cell>
          <cell r="H6127">
            <v>1.39</v>
          </cell>
          <cell r="I6127">
            <v>43465</v>
          </cell>
        </row>
        <row r="6128">
          <cell r="A6128" t="str">
            <v>MdeO PRELIMINARES/LIMP.TERRENO</v>
          </cell>
          <cell r="B6128">
            <v>22</v>
          </cell>
          <cell r="C6128">
            <v>0</v>
          </cell>
          <cell r="D6128" t="e">
            <v>#DIV/0!</v>
          </cell>
          <cell r="E6128">
            <v>0</v>
          </cell>
          <cell r="F6128">
            <v>0</v>
          </cell>
          <cell r="G6128">
            <v>0</v>
          </cell>
          <cell r="H6128" t="e">
            <v>#DIV/0!</v>
          </cell>
          <cell r="I6128">
            <v>43465</v>
          </cell>
        </row>
        <row r="6129">
          <cell r="A6129" t="str">
            <v>MdeO pruebas hidraulicas (NO USAR)</v>
          </cell>
          <cell r="B6129">
            <v>100014</v>
          </cell>
          <cell r="C6129" t="str">
            <v>DD</v>
          </cell>
          <cell r="D6129">
            <v>73253</v>
          </cell>
          <cell r="E6129">
            <v>0</v>
          </cell>
          <cell r="F6129">
            <v>40135</v>
          </cell>
          <cell r="G6129">
            <v>52700</v>
          </cell>
          <cell r="H6129">
            <v>1.39</v>
          </cell>
          <cell r="I6129">
            <v>43465</v>
          </cell>
        </row>
        <row r="6130">
          <cell r="A6130" t="str">
            <v>MdeO PUERTA MADERA (Hech/Inst) (NO</v>
          </cell>
          <cell r="B6130">
            <v>103128</v>
          </cell>
          <cell r="C6130" t="str">
            <v>UNI</v>
          </cell>
          <cell r="D6130">
            <v>185348</v>
          </cell>
          <cell r="E6130">
            <v>0</v>
          </cell>
          <cell r="F6130">
            <v>39882</v>
          </cell>
          <cell r="G6130">
            <v>133344</v>
          </cell>
          <cell r="H6130">
            <v>1.39</v>
          </cell>
          <cell r="I6130">
            <v>43465</v>
          </cell>
        </row>
        <row r="6131">
          <cell r="A6131" t="str">
            <v>MdeO PUERTA MADERA MARCO+HOJA</v>
          </cell>
          <cell r="B6131">
            <v>102153</v>
          </cell>
          <cell r="C6131" t="str">
            <v>UNI</v>
          </cell>
          <cell r="D6131">
            <v>198801</v>
          </cell>
          <cell r="E6131">
            <v>0</v>
          </cell>
          <cell r="F6131">
            <v>41095</v>
          </cell>
          <cell r="G6131">
            <v>152924</v>
          </cell>
          <cell r="H6131">
            <v>1.3</v>
          </cell>
          <cell r="I6131">
            <v>43465</v>
          </cell>
        </row>
        <row r="6132">
          <cell r="A6132" t="str">
            <v>MdeO PUNTO AGUA CALI(Inc.Subc.Hidraulic)</v>
          </cell>
          <cell r="B6132">
            <v>102155</v>
          </cell>
          <cell r="C6132" t="str">
            <v>UNI</v>
          </cell>
          <cell r="D6132">
            <v>63554</v>
          </cell>
          <cell r="E6132">
            <v>0</v>
          </cell>
          <cell r="F6132">
            <v>40131</v>
          </cell>
          <cell r="G6132">
            <v>45722</v>
          </cell>
          <cell r="H6132">
            <v>1.39</v>
          </cell>
          <cell r="I6132">
            <v>43465</v>
          </cell>
        </row>
        <row r="6133">
          <cell r="A6133" t="str">
            <v>MdeO PUNTO AGUA FRIA</v>
          </cell>
          <cell r="B6133">
            <v>102154</v>
          </cell>
          <cell r="C6133" t="str">
            <v>UNI</v>
          </cell>
          <cell r="D6133">
            <v>68189</v>
          </cell>
          <cell r="E6133">
            <v>0</v>
          </cell>
          <cell r="F6133">
            <v>40131</v>
          </cell>
          <cell r="G6133">
            <v>49057</v>
          </cell>
          <cell r="H6133">
            <v>1.39</v>
          </cell>
          <cell r="I6133">
            <v>43465</v>
          </cell>
        </row>
        <row r="6134">
          <cell r="A6134" t="str">
            <v>MdeO PUNTO DESAGUE3"-4"(Inc.Subc.Hidrau)</v>
          </cell>
          <cell r="B6134">
            <v>102157</v>
          </cell>
          <cell r="C6134" t="str">
            <v>UNI</v>
          </cell>
          <cell r="D6134">
            <v>76095</v>
          </cell>
          <cell r="E6134">
            <v>0</v>
          </cell>
          <cell r="F6134">
            <v>42145</v>
          </cell>
          <cell r="G6134">
            <v>62373</v>
          </cell>
          <cell r="H6134">
            <v>1.22</v>
          </cell>
          <cell r="I6134">
            <v>43465</v>
          </cell>
        </row>
        <row r="6135">
          <cell r="A6135" t="str">
            <v>MdeO PUNTO SUMINISTRO Galv. (NO USAR)</v>
          </cell>
          <cell r="B6135">
            <v>102768</v>
          </cell>
          <cell r="C6135" t="str">
            <v>UNI</v>
          </cell>
          <cell r="D6135">
            <v>10057</v>
          </cell>
          <cell r="E6135">
            <v>0</v>
          </cell>
          <cell r="F6135">
            <v>39882</v>
          </cell>
          <cell r="G6135">
            <v>7235</v>
          </cell>
          <cell r="H6135">
            <v>1.39</v>
          </cell>
          <cell r="I6135">
            <v>43465</v>
          </cell>
        </row>
        <row r="6136">
          <cell r="A6136" t="str">
            <v>MdeO RAMPA h= .10 (NO USAR)</v>
          </cell>
          <cell r="B6136">
            <v>102158</v>
          </cell>
          <cell r="C6136" t="str">
            <v>M2</v>
          </cell>
          <cell r="D6136">
            <v>20725</v>
          </cell>
          <cell r="E6136">
            <v>0</v>
          </cell>
          <cell r="F6136">
            <v>39882</v>
          </cell>
          <cell r="G6136">
            <v>14910</v>
          </cell>
          <cell r="H6136">
            <v>1.39</v>
          </cell>
          <cell r="I6136">
            <v>43465</v>
          </cell>
        </row>
        <row r="6137">
          <cell r="A6137" t="str">
            <v>MdeO RECEBO BASE-ASFALTO (NO USAR)</v>
          </cell>
          <cell r="B6137">
            <v>102159</v>
          </cell>
          <cell r="C6137" t="str">
            <v>M3</v>
          </cell>
          <cell r="D6137">
            <v>11815</v>
          </cell>
          <cell r="E6137">
            <v>0</v>
          </cell>
          <cell r="F6137">
            <v>39882</v>
          </cell>
          <cell r="G6137">
            <v>8500</v>
          </cell>
          <cell r="H6137">
            <v>1.39</v>
          </cell>
          <cell r="I6137">
            <v>43465</v>
          </cell>
        </row>
        <row r="6138">
          <cell r="A6138" t="str">
            <v>MdeO RED DE COBRE (NO USAR)</v>
          </cell>
          <cell r="B6138">
            <v>103129</v>
          </cell>
          <cell r="C6138" t="str">
            <v>ML</v>
          </cell>
          <cell r="D6138">
            <v>7302</v>
          </cell>
          <cell r="E6138">
            <v>0</v>
          </cell>
          <cell r="F6138">
            <v>39882</v>
          </cell>
          <cell r="G6138">
            <v>5253</v>
          </cell>
          <cell r="H6138">
            <v>1.39</v>
          </cell>
          <cell r="I6138">
            <v>43465</v>
          </cell>
        </row>
        <row r="6139">
          <cell r="A6139" t="str">
            <v>MdeO RED DE COBRE 1" (NO USAR)</v>
          </cell>
          <cell r="B6139">
            <v>101301</v>
          </cell>
          <cell r="C6139" t="str">
            <v>ML</v>
          </cell>
          <cell r="D6139">
            <v>11131</v>
          </cell>
          <cell r="E6139">
            <v>0</v>
          </cell>
          <cell r="F6139">
            <v>40131</v>
          </cell>
          <cell r="G6139">
            <v>8008</v>
          </cell>
          <cell r="H6139">
            <v>1.39</v>
          </cell>
          <cell r="I6139">
            <v>43465</v>
          </cell>
        </row>
        <row r="6140">
          <cell r="A6140" t="str">
            <v>MdeO RED DE SUMINISTRO (NO USAR)</v>
          </cell>
          <cell r="B6140">
            <v>102160</v>
          </cell>
          <cell r="C6140" t="str">
            <v>ML</v>
          </cell>
          <cell r="D6140">
            <v>7738</v>
          </cell>
          <cell r="E6140">
            <v>0</v>
          </cell>
          <cell r="F6140">
            <v>40113</v>
          </cell>
          <cell r="G6140">
            <v>5567</v>
          </cell>
          <cell r="H6140">
            <v>1.39</v>
          </cell>
          <cell r="I6140">
            <v>43465</v>
          </cell>
        </row>
        <row r="6141">
          <cell r="A6141" t="str">
            <v>MdeO RED ELECTRICA PROVISIONAL 50m</v>
          </cell>
          <cell r="B6141">
            <v>101027</v>
          </cell>
          <cell r="C6141" t="str">
            <v>UNI</v>
          </cell>
          <cell r="D6141">
            <v>1214100</v>
          </cell>
          <cell r="E6141">
            <v>0</v>
          </cell>
          <cell r="F6141">
            <v>40135</v>
          </cell>
          <cell r="G6141">
            <v>873453</v>
          </cell>
          <cell r="H6141">
            <v>1.39</v>
          </cell>
          <cell r="I6141">
            <v>43465</v>
          </cell>
        </row>
        <row r="6142">
          <cell r="A6142" t="str">
            <v>MdeO RED SUMIN Galv.1"(Inc.Subc.Hidra) (NO</v>
          </cell>
          <cell r="B6142">
            <v>102161</v>
          </cell>
          <cell r="C6142" t="str">
            <v>ML</v>
          </cell>
          <cell r="D6142">
            <v>23234</v>
          </cell>
          <cell r="E6142">
            <v>0</v>
          </cell>
          <cell r="F6142">
            <v>40131</v>
          </cell>
          <cell r="G6142">
            <v>16715</v>
          </cell>
          <cell r="H6142">
            <v>1.39</v>
          </cell>
          <cell r="I6142">
            <v>43465</v>
          </cell>
        </row>
        <row r="6143">
          <cell r="A6143" t="str">
            <v>MdeO RED SUMINI PVC 3/4"Inc:Subc.Hidra (NO</v>
          </cell>
          <cell r="B6143">
            <v>101035</v>
          </cell>
          <cell r="C6143" t="str">
            <v>ML</v>
          </cell>
          <cell r="D6143">
            <v>12621</v>
          </cell>
          <cell r="E6143">
            <v>0</v>
          </cell>
          <cell r="F6143">
            <v>40131</v>
          </cell>
          <cell r="G6143">
            <v>9080</v>
          </cell>
          <cell r="H6143">
            <v>1.39</v>
          </cell>
          <cell r="I6143">
            <v>43465</v>
          </cell>
        </row>
        <row r="6144">
          <cell r="A6144" t="str">
            <v>MdeO RED SUMINIGalv. 1/2"(Inc.Subc.Hidra. (NO</v>
          </cell>
          <cell r="B6144">
            <v>102371</v>
          </cell>
          <cell r="C6144" t="str">
            <v>ML</v>
          </cell>
          <cell r="D6144">
            <v>19203</v>
          </cell>
          <cell r="E6144">
            <v>0</v>
          </cell>
          <cell r="F6144">
            <v>40131</v>
          </cell>
          <cell r="G6144">
            <v>13815</v>
          </cell>
          <cell r="H6144">
            <v>1.39</v>
          </cell>
          <cell r="I6144">
            <v>43465</v>
          </cell>
        </row>
        <row r="6145">
          <cell r="A6145" t="str">
            <v>MdeO RED SUMINISTRO Galv. (NO USAR)</v>
          </cell>
          <cell r="B6145">
            <v>103130</v>
          </cell>
          <cell r="C6145" t="str">
            <v>ML</v>
          </cell>
          <cell r="D6145">
            <v>20113</v>
          </cell>
          <cell r="E6145">
            <v>0</v>
          </cell>
          <cell r="F6145">
            <v>39882</v>
          </cell>
          <cell r="G6145">
            <v>14470</v>
          </cell>
          <cell r="H6145">
            <v>1.39</v>
          </cell>
          <cell r="I6145">
            <v>43465</v>
          </cell>
        </row>
        <row r="6146">
          <cell r="A6146" t="str">
            <v>MdeO RED SUMINISTRO Galv. 3/4" (NO</v>
          </cell>
          <cell r="B6146">
            <v>101031</v>
          </cell>
          <cell r="C6146" t="str">
            <v>ML</v>
          </cell>
          <cell r="D6146">
            <v>11056</v>
          </cell>
          <cell r="E6146">
            <v>0</v>
          </cell>
          <cell r="F6146">
            <v>40135</v>
          </cell>
          <cell r="G6146">
            <v>7954</v>
          </cell>
          <cell r="H6146">
            <v>1.39</v>
          </cell>
          <cell r="I6146">
            <v>43465</v>
          </cell>
        </row>
        <row r="6147">
          <cell r="A6147" t="str">
            <v>MdeO REDES SERVICIOS Y DESAGüE</v>
          </cell>
          <cell r="B6147">
            <v>23</v>
          </cell>
          <cell r="C6147">
            <v>0</v>
          </cell>
          <cell r="D6147" t="e">
            <v>#DIV/0!</v>
          </cell>
          <cell r="E6147">
            <v>0</v>
          </cell>
          <cell r="F6147">
            <v>0</v>
          </cell>
          <cell r="G6147">
            <v>0</v>
          </cell>
          <cell r="H6147" t="e">
            <v>#DIV/0!</v>
          </cell>
          <cell r="I6147">
            <v>43465</v>
          </cell>
        </row>
        <row r="6148">
          <cell r="A6148" t="str">
            <v>MdeO REF ZAPATAS Y PLACA (Inc:Corte y Fig</v>
          </cell>
          <cell r="B6148">
            <v>101178</v>
          </cell>
          <cell r="C6148" t="str">
            <v>KG</v>
          </cell>
          <cell r="D6148">
            <v>330</v>
          </cell>
          <cell r="E6148">
            <v>0</v>
          </cell>
          <cell r="F6148">
            <v>41547</v>
          </cell>
          <cell r="G6148">
            <v>260</v>
          </cell>
          <cell r="H6148">
            <v>1.27</v>
          </cell>
          <cell r="I6148">
            <v>43465</v>
          </cell>
        </row>
        <row r="6149">
          <cell r="A6149" t="str">
            <v>MdeO REFLECTOR DE PISO 250W (NO USAR)</v>
          </cell>
          <cell r="B6149">
            <v>102162</v>
          </cell>
          <cell r="C6149" t="str">
            <v>UNI</v>
          </cell>
          <cell r="D6149">
            <v>16277</v>
          </cell>
          <cell r="E6149">
            <v>0</v>
          </cell>
          <cell r="F6149">
            <v>40131</v>
          </cell>
          <cell r="G6149">
            <v>11710</v>
          </cell>
          <cell r="H6149">
            <v>1.39</v>
          </cell>
          <cell r="I6149">
            <v>43465</v>
          </cell>
        </row>
        <row r="6150">
          <cell r="A6150" t="str">
            <v>MdeO REFLECTOR DE PISO 400W (NO</v>
          </cell>
          <cell r="B6150">
            <v>102372</v>
          </cell>
          <cell r="C6150" t="str">
            <v>UNI</v>
          </cell>
          <cell r="D6150">
            <v>16277</v>
          </cell>
          <cell r="E6150">
            <v>0</v>
          </cell>
          <cell r="F6150">
            <v>40131</v>
          </cell>
          <cell r="G6150">
            <v>11710</v>
          </cell>
          <cell r="H6150">
            <v>1.39</v>
          </cell>
          <cell r="I6150">
            <v>43465</v>
          </cell>
        </row>
        <row r="6151">
          <cell r="A6151" t="str">
            <v>MdeO REFLECTOR DE PISO** (NO USAR)</v>
          </cell>
          <cell r="B6151">
            <v>103131</v>
          </cell>
          <cell r="C6151" t="str">
            <v>UNI</v>
          </cell>
          <cell r="D6151">
            <v>15187</v>
          </cell>
          <cell r="E6151">
            <v>0</v>
          </cell>
          <cell r="F6151">
            <v>39882</v>
          </cell>
          <cell r="G6151">
            <v>10926</v>
          </cell>
          <cell r="H6151">
            <v>1.39</v>
          </cell>
          <cell r="I6151">
            <v>43465</v>
          </cell>
        </row>
        <row r="6152">
          <cell r="A6152" t="str">
            <v>MdeO REFUERZO HIERRO COLUMNA (NO</v>
          </cell>
          <cell r="B6152">
            <v>102164</v>
          </cell>
          <cell r="C6152" t="str">
            <v>TON</v>
          </cell>
          <cell r="D6152">
            <v>507571</v>
          </cell>
          <cell r="E6152">
            <v>0</v>
          </cell>
          <cell r="F6152">
            <v>42066</v>
          </cell>
          <cell r="G6152">
            <v>416042</v>
          </cell>
          <cell r="H6152">
            <v>1.22</v>
          </cell>
          <cell r="I6152">
            <v>43465</v>
          </cell>
        </row>
        <row r="6153">
          <cell r="A6153" t="str">
            <v>MdeO REFUERZO HIERRO MUROS (NO</v>
          </cell>
          <cell r="B6153">
            <v>102165</v>
          </cell>
          <cell r="C6153" t="str">
            <v>TON</v>
          </cell>
          <cell r="D6153">
            <v>491452</v>
          </cell>
          <cell r="E6153">
            <v>0</v>
          </cell>
          <cell r="F6153">
            <v>40921</v>
          </cell>
          <cell r="G6153">
            <v>378040</v>
          </cell>
          <cell r="H6153">
            <v>1.3</v>
          </cell>
          <cell r="I6153">
            <v>43465</v>
          </cell>
        </row>
        <row r="6154">
          <cell r="A6154" t="str">
            <v>MdeO REFUERZO HIERRO VIGAS 60.000PSI</v>
          </cell>
          <cell r="B6154">
            <v>102163</v>
          </cell>
          <cell r="C6154" t="str">
            <v>TON</v>
          </cell>
          <cell r="D6154">
            <v>491452</v>
          </cell>
          <cell r="E6154">
            <v>0</v>
          </cell>
          <cell r="F6154">
            <v>40921</v>
          </cell>
          <cell r="G6154">
            <v>378040</v>
          </cell>
          <cell r="H6154">
            <v>1.3</v>
          </cell>
          <cell r="I6154">
            <v>43465</v>
          </cell>
        </row>
        <row r="6155">
          <cell r="A6155" t="str">
            <v>MdeO REFUERZO MALLA kg (NO USAR)</v>
          </cell>
          <cell r="B6155">
            <v>103132</v>
          </cell>
          <cell r="C6155" t="str">
            <v>KG</v>
          </cell>
          <cell r="D6155">
            <v>557</v>
          </cell>
          <cell r="E6155">
            <v>0</v>
          </cell>
          <cell r="F6155">
            <v>39882</v>
          </cell>
          <cell r="G6155">
            <v>401</v>
          </cell>
          <cell r="H6155">
            <v>1.39</v>
          </cell>
          <cell r="I6155">
            <v>43465</v>
          </cell>
        </row>
        <row r="6156">
          <cell r="A6156" t="str">
            <v>MdeO REFUERZO MALLA MUROS (NO USAR)</v>
          </cell>
          <cell r="B6156">
            <v>103133</v>
          </cell>
          <cell r="C6156" t="str">
            <v>M2</v>
          </cell>
          <cell r="D6156">
            <v>651</v>
          </cell>
          <cell r="E6156">
            <v>0</v>
          </cell>
          <cell r="F6156">
            <v>39882</v>
          </cell>
          <cell r="G6156">
            <v>468</v>
          </cell>
          <cell r="H6156">
            <v>1.39</v>
          </cell>
          <cell r="I6156">
            <v>43465</v>
          </cell>
        </row>
        <row r="6157">
          <cell r="A6157" t="str">
            <v>MdeO REFUERZO MALLA PLACA MACI (NO</v>
          </cell>
          <cell r="B6157">
            <v>102167</v>
          </cell>
          <cell r="C6157" t="str">
            <v>M2</v>
          </cell>
          <cell r="D6157">
            <v>628</v>
          </cell>
          <cell r="E6157">
            <v>0</v>
          </cell>
          <cell r="F6157">
            <v>42296</v>
          </cell>
          <cell r="G6157">
            <v>515</v>
          </cell>
          <cell r="H6157">
            <v>1.22</v>
          </cell>
          <cell r="I6157">
            <v>43465</v>
          </cell>
        </row>
        <row r="6158">
          <cell r="A6158" t="str">
            <v>MdeO REFUERZO MALLA VIGAS (NO USAR)</v>
          </cell>
          <cell r="B6158">
            <v>102166</v>
          </cell>
          <cell r="C6158" t="str">
            <v>M2</v>
          </cell>
          <cell r="D6158">
            <v>570</v>
          </cell>
          <cell r="E6158">
            <v>0</v>
          </cell>
          <cell r="F6158">
            <v>41729</v>
          </cell>
          <cell r="G6158">
            <v>452</v>
          </cell>
          <cell r="H6158">
            <v>1.26</v>
          </cell>
          <cell r="I6158">
            <v>43465</v>
          </cell>
        </row>
        <row r="6159">
          <cell r="A6159" t="str">
            <v>MdeO REGISTRO (NO USAR)</v>
          </cell>
          <cell r="B6159">
            <v>1481</v>
          </cell>
          <cell r="C6159" t="str">
            <v>UNI</v>
          </cell>
          <cell r="D6159">
            <v>6633</v>
          </cell>
          <cell r="E6159">
            <v>0</v>
          </cell>
          <cell r="F6159">
            <v>40131</v>
          </cell>
          <cell r="G6159">
            <v>4772</v>
          </cell>
          <cell r="H6159">
            <v>1.39</v>
          </cell>
          <cell r="I6159">
            <v>43465</v>
          </cell>
        </row>
        <row r="6160">
          <cell r="A6160" t="str">
            <v>MdeO REGISTRO 1" (NO USAR)</v>
          </cell>
          <cell r="B6160">
            <v>101023</v>
          </cell>
          <cell r="C6160" t="str">
            <v>UNI</v>
          </cell>
          <cell r="D6160">
            <v>6676</v>
          </cell>
          <cell r="E6160">
            <v>0</v>
          </cell>
          <cell r="F6160">
            <v>41017</v>
          </cell>
          <cell r="G6160">
            <v>5135</v>
          </cell>
          <cell r="H6160">
            <v>1.3</v>
          </cell>
          <cell r="I6160">
            <v>43465</v>
          </cell>
        </row>
        <row r="6161">
          <cell r="A6161" t="str">
            <v>MdeO REGISTRO 1" + Subc.Hidrauilic. (NO</v>
          </cell>
          <cell r="B6161">
            <v>102373</v>
          </cell>
          <cell r="C6161" t="str">
            <v>UNI</v>
          </cell>
          <cell r="D6161">
            <v>47377</v>
          </cell>
          <cell r="E6161">
            <v>0</v>
          </cell>
          <cell r="F6161">
            <v>40131</v>
          </cell>
          <cell r="G6161">
            <v>34084</v>
          </cell>
          <cell r="H6161">
            <v>1.39</v>
          </cell>
          <cell r="I6161">
            <v>43465</v>
          </cell>
        </row>
        <row r="6162">
          <cell r="A6162" t="str">
            <v>MdeO REGISTRO 1/2" (NO USAR)</v>
          </cell>
          <cell r="B6162">
            <v>101018</v>
          </cell>
          <cell r="C6162" t="str">
            <v>UNI</v>
          </cell>
          <cell r="D6162">
            <v>6676</v>
          </cell>
          <cell r="E6162">
            <v>0</v>
          </cell>
          <cell r="F6162">
            <v>41259</v>
          </cell>
          <cell r="G6162">
            <v>5135</v>
          </cell>
          <cell r="H6162">
            <v>1.3</v>
          </cell>
          <cell r="I6162">
            <v>43465</v>
          </cell>
        </row>
        <row r="6163">
          <cell r="A6163" t="str">
            <v>MdeO REGISTRO 1/2" + Subc.Hidraulic. (NO</v>
          </cell>
          <cell r="B6163">
            <v>102374</v>
          </cell>
          <cell r="C6163" t="str">
            <v>UNI</v>
          </cell>
          <cell r="D6163">
            <v>22834</v>
          </cell>
          <cell r="E6163">
            <v>0</v>
          </cell>
          <cell r="F6163">
            <v>40131</v>
          </cell>
          <cell r="G6163">
            <v>16427</v>
          </cell>
          <cell r="H6163">
            <v>1.39</v>
          </cell>
          <cell r="I6163">
            <v>43465</v>
          </cell>
        </row>
        <row r="6164">
          <cell r="A6164" t="str">
            <v>MdeO REGISTRO 11/2" (NO USAR)</v>
          </cell>
          <cell r="B6164">
            <v>101020</v>
          </cell>
          <cell r="C6164" t="str">
            <v>UNI</v>
          </cell>
          <cell r="D6164">
            <v>6583</v>
          </cell>
          <cell r="E6164">
            <v>0</v>
          </cell>
          <cell r="F6164">
            <v>42179</v>
          </cell>
          <cell r="G6164">
            <v>5396</v>
          </cell>
          <cell r="H6164">
            <v>1.22</v>
          </cell>
          <cell r="I6164">
            <v>43465</v>
          </cell>
        </row>
        <row r="6165">
          <cell r="A6165" t="str">
            <v>MdeO REGISTRO 11/2"+Subc.Hidraulic. (NO</v>
          </cell>
          <cell r="B6165">
            <v>102375</v>
          </cell>
          <cell r="C6165" t="str">
            <v>UNI</v>
          </cell>
          <cell r="D6165">
            <v>37422</v>
          </cell>
          <cell r="E6165">
            <v>0</v>
          </cell>
          <cell r="F6165">
            <v>40131</v>
          </cell>
          <cell r="G6165">
            <v>26922</v>
          </cell>
          <cell r="H6165">
            <v>1.39</v>
          </cell>
          <cell r="I6165">
            <v>43465</v>
          </cell>
        </row>
        <row r="6166">
          <cell r="A6166" t="str">
            <v>MdeO REGISTRO 2 1/2" (NO USAR)</v>
          </cell>
          <cell r="B6166">
            <v>101022</v>
          </cell>
          <cell r="C6166" t="str">
            <v>UNI</v>
          </cell>
          <cell r="D6166">
            <v>6633</v>
          </cell>
          <cell r="E6166">
            <v>0</v>
          </cell>
          <cell r="F6166">
            <v>40131</v>
          </cell>
          <cell r="G6166">
            <v>4772</v>
          </cell>
          <cell r="H6166">
            <v>1.39</v>
          </cell>
          <cell r="I6166">
            <v>43465</v>
          </cell>
        </row>
        <row r="6167">
          <cell r="A6167" t="str">
            <v>MdeO REGISTRO 2 1/2" +Subc.Hidraulic. (NO</v>
          </cell>
          <cell r="B6167">
            <v>102376</v>
          </cell>
          <cell r="C6167" t="str">
            <v>UNI</v>
          </cell>
          <cell r="D6167">
            <v>83905</v>
          </cell>
          <cell r="E6167">
            <v>0</v>
          </cell>
          <cell r="F6167">
            <v>40131</v>
          </cell>
          <cell r="G6167">
            <v>60363</v>
          </cell>
          <cell r="H6167">
            <v>1.39</v>
          </cell>
          <cell r="I6167">
            <v>43465</v>
          </cell>
        </row>
        <row r="6168">
          <cell r="A6168" t="str">
            <v>MdeO REGISTRO 2" (NO USAR)</v>
          </cell>
          <cell r="B6168">
            <v>101021</v>
          </cell>
          <cell r="C6168" t="str">
            <v>UNI</v>
          </cell>
          <cell r="D6168">
            <v>7039</v>
          </cell>
          <cell r="E6168">
            <v>0</v>
          </cell>
          <cell r="F6168">
            <v>42010</v>
          </cell>
          <cell r="G6168">
            <v>5770</v>
          </cell>
          <cell r="H6168">
            <v>1.22</v>
          </cell>
          <cell r="I6168">
            <v>43465</v>
          </cell>
        </row>
        <row r="6169">
          <cell r="A6169" t="str">
            <v>MdeO REGISTRO 2"+Subc.Hidraulic. (NO</v>
          </cell>
          <cell r="B6169">
            <v>102377</v>
          </cell>
          <cell r="C6169" t="str">
            <v>UNI</v>
          </cell>
          <cell r="D6169">
            <v>125941</v>
          </cell>
          <cell r="E6169">
            <v>0</v>
          </cell>
          <cell r="F6169">
            <v>40131</v>
          </cell>
          <cell r="G6169">
            <v>90605</v>
          </cell>
          <cell r="H6169">
            <v>1.39</v>
          </cell>
          <cell r="I6169">
            <v>43465</v>
          </cell>
        </row>
        <row r="6170">
          <cell r="A6170" t="str">
            <v>MdeO REGISTRO 3/4" (NO USAR)</v>
          </cell>
          <cell r="B6170">
            <v>101019</v>
          </cell>
          <cell r="C6170" t="str">
            <v>UNI</v>
          </cell>
          <cell r="D6170">
            <v>6633</v>
          </cell>
          <cell r="E6170">
            <v>0</v>
          </cell>
          <cell r="F6170">
            <v>40131</v>
          </cell>
          <cell r="G6170">
            <v>4772</v>
          </cell>
          <cell r="H6170">
            <v>1.39</v>
          </cell>
          <cell r="I6170">
            <v>43465</v>
          </cell>
        </row>
        <row r="6171">
          <cell r="A6171" t="str">
            <v>MdeO REGISTRO 3/4" +Subc.Hidraulic. (NO</v>
          </cell>
          <cell r="B6171">
            <v>102378</v>
          </cell>
          <cell r="C6171" t="str">
            <v>UNI</v>
          </cell>
          <cell r="D6171">
            <v>38194</v>
          </cell>
          <cell r="E6171">
            <v>0</v>
          </cell>
          <cell r="F6171">
            <v>40131</v>
          </cell>
          <cell r="G6171">
            <v>27478</v>
          </cell>
          <cell r="H6171">
            <v>1.39</v>
          </cell>
          <cell r="I6171">
            <v>43465</v>
          </cell>
        </row>
        <row r="6172">
          <cell r="A6172" t="str">
            <v>MdeO REGULADOR GAS RP 40 (NO USAR)</v>
          </cell>
          <cell r="B6172">
            <v>103134</v>
          </cell>
          <cell r="C6172" t="str">
            <v>UNI</v>
          </cell>
          <cell r="D6172">
            <v>2615</v>
          </cell>
          <cell r="E6172">
            <v>0</v>
          </cell>
          <cell r="F6172">
            <v>39882</v>
          </cell>
          <cell r="G6172">
            <v>1881</v>
          </cell>
          <cell r="H6172">
            <v>1.39</v>
          </cell>
          <cell r="I6172">
            <v>43465</v>
          </cell>
        </row>
        <row r="6173">
          <cell r="A6173" t="str">
            <v>MdeO REJILLA (NO USAR)</v>
          </cell>
          <cell r="B6173">
            <v>102770</v>
          </cell>
          <cell r="C6173" t="str">
            <v>UNI</v>
          </cell>
          <cell r="D6173">
            <v>5599</v>
          </cell>
          <cell r="E6173">
            <v>0</v>
          </cell>
          <cell r="F6173">
            <v>39882</v>
          </cell>
          <cell r="G6173">
            <v>4028</v>
          </cell>
          <cell r="H6173">
            <v>1.39</v>
          </cell>
          <cell r="I6173">
            <v>43465</v>
          </cell>
        </row>
        <row r="6174">
          <cell r="A6174" t="str">
            <v>MdeO REJILLA PLASTICA O SIFON (NO</v>
          </cell>
          <cell r="B6174">
            <v>102168</v>
          </cell>
          <cell r="C6174" t="str">
            <v>UNI</v>
          </cell>
          <cell r="D6174">
            <v>5984</v>
          </cell>
          <cell r="E6174">
            <v>0</v>
          </cell>
          <cell r="F6174">
            <v>42143</v>
          </cell>
          <cell r="G6174">
            <v>4905</v>
          </cell>
          <cell r="H6174">
            <v>1.22</v>
          </cell>
          <cell r="I6174">
            <v>43465</v>
          </cell>
        </row>
        <row r="6175">
          <cell r="A6175" t="str">
            <v>MdeO RELLENOS RECEBO.Comp.Mec. (NO</v>
          </cell>
          <cell r="B6175">
            <v>102169</v>
          </cell>
          <cell r="C6175" t="str">
            <v>M3</v>
          </cell>
          <cell r="D6175">
            <v>11871</v>
          </cell>
          <cell r="E6175">
            <v>0</v>
          </cell>
          <cell r="F6175">
            <v>42094</v>
          </cell>
          <cell r="G6175">
            <v>9730</v>
          </cell>
          <cell r="H6175">
            <v>1.22</v>
          </cell>
          <cell r="I6175">
            <v>43465</v>
          </cell>
        </row>
        <row r="6176">
          <cell r="A6176" t="str">
            <v>MdeO REMATES LADRILLO PRENSADO (NO</v>
          </cell>
          <cell r="B6176">
            <v>102170</v>
          </cell>
          <cell r="C6176" t="str">
            <v>ML</v>
          </cell>
          <cell r="D6176">
            <v>6255</v>
          </cell>
          <cell r="E6176">
            <v>0</v>
          </cell>
          <cell r="F6176">
            <v>40135</v>
          </cell>
          <cell r="G6176">
            <v>4500</v>
          </cell>
          <cell r="H6176">
            <v>1.39</v>
          </cell>
          <cell r="I6176">
            <v>43465</v>
          </cell>
        </row>
        <row r="6177">
          <cell r="A6177" t="str">
            <v>MdeO RESANES GENERALES (NO USAR)</v>
          </cell>
          <cell r="B6177">
            <v>102171</v>
          </cell>
          <cell r="C6177" t="str">
            <v>M2</v>
          </cell>
          <cell r="D6177">
            <v>4441</v>
          </cell>
          <cell r="E6177">
            <v>0</v>
          </cell>
          <cell r="F6177">
            <v>39882</v>
          </cell>
          <cell r="G6177">
            <v>3195</v>
          </cell>
          <cell r="H6177">
            <v>1.39</v>
          </cell>
          <cell r="I6177">
            <v>43465</v>
          </cell>
        </row>
        <row r="6178">
          <cell r="A6178" t="str">
            <v>MdeO RETENIDA MEDIA TENSION (NO USAR)</v>
          </cell>
          <cell r="B6178">
            <v>103135</v>
          </cell>
          <cell r="C6178" t="str">
            <v>UNI</v>
          </cell>
          <cell r="D6178">
            <v>6365</v>
          </cell>
          <cell r="E6178">
            <v>0</v>
          </cell>
          <cell r="F6178">
            <v>39882</v>
          </cell>
          <cell r="G6178">
            <v>4579</v>
          </cell>
          <cell r="H6178">
            <v>1.39</v>
          </cell>
          <cell r="I6178">
            <v>43465</v>
          </cell>
        </row>
        <row r="6179">
          <cell r="A6179" t="str">
            <v>MdeO RETIRO DE SOBRANTES (NO USAR)</v>
          </cell>
          <cell r="B6179">
            <v>102172</v>
          </cell>
          <cell r="C6179" t="str">
            <v>M3</v>
          </cell>
          <cell r="D6179">
            <v>7765</v>
          </cell>
          <cell r="E6179">
            <v>0</v>
          </cell>
          <cell r="F6179">
            <v>41711</v>
          </cell>
          <cell r="G6179">
            <v>6162.74</v>
          </cell>
          <cell r="H6179">
            <v>1.26</v>
          </cell>
          <cell r="I6179">
            <v>43465</v>
          </cell>
        </row>
        <row r="6180">
          <cell r="A6180" t="str">
            <v>MdeO RUSTICO PLACAS (NO USAR)</v>
          </cell>
          <cell r="B6180">
            <v>103136</v>
          </cell>
          <cell r="C6180" t="str">
            <v>M2</v>
          </cell>
          <cell r="D6180">
            <v>6217</v>
          </cell>
          <cell r="E6180">
            <v>0</v>
          </cell>
          <cell r="F6180">
            <v>39882</v>
          </cell>
          <cell r="G6180">
            <v>4473</v>
          </cell>
          <cell r="H6180">
            <v>1.39</v>
          </cell>
          <cell r="I6180">
            <v>43465</v>
          </cell>
        </row>
        <row r="6181">
          <cell r="A6181" t="str">
            <v>MdeO SALIDA ALARMA PVC (NO USAR)</v>
          </cell>
          <cell r="B6181">
            <v>103137</v>
          </cell>
          <cell r="C6181" t="str">
            <v>UNI</v>
          </cell>
          <cell r="D6181">
            <v>12561</v>
          </cell>
          <cell r="E6181">
            <v>0</v>
          </cell>
          <cell r="F6181">
            <v>39882</v>
          </cell>
          <cell r="G6181">
            <v>9037</v>
          </cell>
          <cell r="H6181">
            <v>1.39</v>
          </cell>
          <cell r="I6181">
            <v>43465</v>
          </cell>
        </row>
        <row r="6182">
          <cell r="A6182" t="str">
            <v>MdeO SALIDA BOMBA TRIFASICA + Subc.</v>
          </cell>
          <cell r="B6182">
            <v>3573</v>
          </cell>
          <cell r="C6182" t="str">
            <v>UNI</v>
          </cell>
          <cell r="D6182">
            <v>111938</v>
          </cell>
          <cell r="E6182">
            <v>0</v>
          </cell>
          <cell r="F6182">
            <v>40135</v>
          </cell>
          <cell r="G6182">
            <v>80531</v>
          </cell>
          <cell r="H6182">
            <v>1.39</v>
          </cell>
          <cell r="I6182">
            <v>43465</v>
          </cell>
        </row>
        <row r="6183">
          <cell r="A6183" t="str">
            <v>MdeO SALIDA FOTOCELDA (NO USAR)</v>
          </cell>
          <cell r="B6183">
            <v>103138</v>
          </cell>
          <cell r="C6183" t="str">
            <v>UNI</v>
          </cell>
          <cell r="D6183">
            <v>25121</v>
          </cell>
          <cell r="E6183">
            <v>0</v>
          </cell>
          <cell r="F6183">
            <v>39888</v>
          </cell>
          <cell r="G6183">
            <v>18073</v>
          </cell>
          <cell r="H6183">
            <v>1.39</v>
          </cell>
          <cell r="I6183">
            <v>43465</v>
          </cell>
        </row>
        <row r="6184">
          <cell r="A6184" t="str">
            <v>MdeO SALIDA LAMPARA TOMA</v>
          </cell>
          <cell r="B6184">
            <v>102379</v>
          </cell>
          <cell r="C6184" t="str">
            <v>UNI</v>
          </cell>
          <cell r="D6184">
            <v>117565</v>
          </cell>
          <cell r="E6184">
            <v>0</v>
          </cell>
          <cell r="F6184">
            <v>40131</v>
          </cell>
          <cell r="G6184">
            <v>84579</v>
          </cell>
          <cell r="H6184">
            <v>1.39</v>
          </cell>
          <cell r="I6184">
            <v>43465</v>
          </cell>
        </row>
        <row r="6185">
          <cell r="A6185" t="str">
            <v>MdeO SALIDA LAMPARA TOMA PVC (NO</v>
          </cell>
          <cell r="B6185">
            <v>101413</v>
          </cell>
          <cell r="C6185" t="str">
            <v>UNI</v>
          </cell>
          <cell r="D6185">
            <v>70754</v>
          </cell>
          <cell r="E6185">
            <v>0</v>
          </cell>
          <cell r="F6185">
            <v>40131</v>
          </cell>
          <cell r="G6185">
            <v>50902</v>
          </cell>
          <cell r="H6185">
            <v>1.39</v>
          </cell>
          <cell r="I6185">
            <v>43465</v>
          </cell>
        </row>
        <row r="6186">
          <cell r="A6186" t="str">
            <v>MdeO SALIDA MONOFASICA (NO USAR)</v>
          </cell>
          <cell r="B6186">
            <v>102173</v>
          </cell>
          <cell r="C6186" t="str">
            <v>UNI</v>
          </cell>
          <cell r="D6186">
            <v>52403</v>
          </cell>
          <cell r="E6186">
            <v>0</v>
          </cell>
          <cell r="F6186">
            <v>41429</v>
          </cell>
          <cell r="G6186">
            <v>41262</v>
          </cell>
          <cell r="H6186">
            <v>1.27</v>
          </cell>
          <cell r="I6186">
            <v>43465</v>
          </cell>
        </row>
        <row r="6187">
          <cell r="A6187" t="str">
            <v>MdeO SALIDA MONOFASICA + Subc. Elect.</v>
          </cell>
          <cell r="B6187">
            <v>102440</v>
          </cell>
          <cell r="C6187" t="str">
            <v>UNI</v>
          </cell>
          <cell r="D6187">
            <v>64571</v>
          </cell>
          <cell r="E6187">
            <v>0</v>
          </cell>
          <cell r="F6187">
            <v>40197</v>
          </cell>
          <cell r="G6187">
            <v>47132</v>
          </cell>
          <cell r="H6187">
            <v>1.37</v>
          </cell>
          <cell r="I6187">
            <v>43465</v>
          </cell>
        </row>
        <row r="6188">
          <cell r="A6188" t="str">
            <v>MdeO SALIDA SONIDO (NO USAR)</v>
          </cell>
          <cell r="B6188">
            <v>103139</v>
          </cell>
          <cell r="C6188" t="str">
            <v>UNI</v>
          </cell>
          <cell r="D6188">
            <v>12561</v>
          </cell>
          <cell r="E6188">
            <v>0</v>
          </cell>
          <cell r="F6188">
            <v>39888</v>
          </cell>
          <cell r="G6188">
            <v>9037</v>
          </cell>
          <cell r="H6188">
            <v>1.39</v>
          </cell>
          <cell r="I6188">
            <v>43465</v>
          </cell>
        </row>
        <row r="6189">
          <cell r="A6189" t="str">
            <v>MdeO SALIDA TELEFONO/TIMBRE (NO</v>
          </cell>
          <cell r="B6189">
            <v>103140</v>
          </cell>
          <cell r="C6189" t="str">
            <v>UNI</v>
          </cell>
          <cell r="D6189">
            <v>25121</v>
          </cell>
          <cell r="E6189">
            <v>0</v>
          </cell>
          <cell r="F6189">
            <v>39888</v>
          </cell>
          <cell r="G6189">
            <v>18073</v>
          </cell>
          <cell r="H6189">
            <v>1.39</v>
          </cell>
          <cell r="I6189">
            <v>43465</v>
          </cell>
        </row>
        <row r="6190">
          <cell r="A6190" t="str">
            <v>MdeO SALIDA TOMA SENCILLA MURO (NO</v>
          </cell>
          <cell r="B6190">
            <v>101414</v>
          </cell>
          <cell r="C6190" t="str">
            <v>UNI</v>
          </cell>
          <cell r="D6190">
            <v>25123</v>
          </cell>
          <cell r="E6190">
            <v>0</v>
          </cell>
          <cell r="F6190">
            <v>40131</v>
          </cell>
          <cell r="G6190">
            <v>18074</v>
          </cell>
          <cell r="H6190">
            <v>1.39</v>
          </cell>
          <cell r="I6190">
            <v>43465</v>
          </cell>
        </row>
        <row r="6191">
          <cell r="A6191" t="str">
            <v>MdeO SALIDA TRIFASICA +Subcont.Electric.. (NO</v>
          </cell>
          <cell r="B6191">
            <v>102380</v>
          </cell>
          <cell r="C6191" t="str">
            <v>UNI</v>
          </cell>
          <cell r="D6191">
            <v>114397</v>
          </cell>
          <cell r="E6191">
            <v>0</v>
          </cell>
          <cell r="F6191">
            <v>40131</v>
          </cell>
          <cell r="G6191">
            <v>82300</v>
          </cell>
          <cell r="H6191">
            <v>1.39</v>
          </cell>
          <cell r="I6191">
            <v>43465</v>
          </cell>
        </row>
        <row r="6192">
          <cell r="A6192" t="str">
            <v>MdeO SALIDA TRIFASICA. (NO USAR)</v>
          </cell>
          <cell r="B6192">
            <v>101302</v>
          </cell>
          <cell r="C6192" t="str">
            <v>UNI</v>
          </cell>
          <cell r="D6192">
            <v>83906</v>
          </cell>
          <cell r="E6192">
            <v>0</v>
          </cell>
          <cell r="F6192">
            <v>40131</v>
          </cell>
          <cell r="G6192">
            <v>60364</v>
          </cell>
          <cell r="H6192">
            <v>1.39</v>
          </cell>
          <cell r="I6192">
            <v>43465</v>
          </cell>
        </row>
        <row r="6193">
          <cell r="A6193" t="str">
            <v>MdeO SALIDA TV (NO USAR)</v>
          </cell>
          <cell r="B6193">
            <v>103166</v>
          </cell>
          <cell r="C6193" t="str">
            <v>UNI</v>
          </cell>
          <cell r="D6193">
            <v>57927</v>
          </cell>
          <cell r="E6193">
            <v>0</v>
          </cell>
          <cell r="F6193">
            <v>39882</v>
          </cell>
          <cell r="G6193">
            <v>41674</v>
          </cell>
          <cell r="H6193">
            <v>1.39</v>
          </cell>
          <cell r="I6193">
            <v>43465</v>
          </cell>
        </row>
        <row r="6194">
          <cell r="A6194" t="str">
            <v>MdeO SALIDA VENTILADOR (NO USAR)</v>
          </cell>
          <cell r="B6194">
            <v>103167</v>
          </cell>
          <cell r="C6194" t="str">
            <v>UNI</v>
          </cell>
          <cell r="D6194">
            <v>25121</v>
          </cell>
          <cell r="E6194">
            <v>0</v>
          </cell>
          <cell r="F6194">
            <v>39882</v>
          </cell>
          <cell r="G6194">
            <v>18073</v>
          </cell>
          <cell r="H6194">
            <v>1.39</v>
          </cell>
          <cell r="I6194">
            <v>43465</v>
          </cell>
        </row>
        <row r="6195">
          <cell r="A6195" t="str">
            <v>MdeO SALIDA VOZ Y DATOS (NO USAR)</v>
          </cell>
          <cell r="B6195">
            <v>102174</v>
          </cell>
          <cell r="C6195" t="str">
            <v>UNI</v>
          </cell>
          <cell r="D6195">
            <v>25020</v>
          </cell>
          <cell r="E6195">
            <v>0</v>
          </cell>
          <cell r="F6195">
            <v>40165</v>
          </cell>
          <cell r="G6195">
            <v>18000</v>
          </cell>
          <cell r="H6195">
            <v>1.39</v>
          </cell>
          <cell r="I6195">
            <v>43465</v>
          </cell>
        </row>
        <row r="6196">
          <cell r="A6196" t="str">
            <v>MdeO SANITARIO FLUXOMETRO</v>
          </cell>
          <cell r="B6196">
            <v>101768</v>
          </cell>
          <cell r="C6196" t="str">
            <v>UNI</v>
          </cell>
          <cell r="D6196">
            <v>55977</v>
          </cell>
          <cell r="E6196">
            <v>0</v>
          </cell>
          <cell r="F6196">
            <v>40632</v>
          </cell>
          <cell r="G6196">
            <v>41774</v>
          </cell>
          <cell r="H6196">
            <v>1.34</v>
          </cell>
          <cell r="I6196">
            <v>43465</v>
          </cell>
        </row>
        <row r="6197">
          <cell r="A6197" t="str">
            <v>MdeO SANITARIO FLUXOMETRO</v>
          </cell>
          <cell r="B6197">
            <v>102175</v>
          </cell>
          <cell r="C6197" t="str">
            <v>UNI</v>
          </cell>
          <cell r="D6197">
            <v>53840</v>
          </cell>
          <cell r="E6197">
            <v>0</v>
          </cell>
          <cell r="F6197">
            <v>41480</v>
          </cell>
          <cell r="G6197">
            <v>42394</v>
          </cell>
          <cell r="H6197">
            <v>1.27</v>
          </cell>
          <cell r="I6197">
            <v>43465</v>
          </cell>
        </row>
        <row r="6198">
          <cell r="A6198" t="str">
            <v>MdeO SANITARIO TANQUE (INSTALACION)</v>
          </cell>
          <cell r="B6198">
            <v>103168</v>
          </cell>
          <cell r="C6198" t="str">
            <v>UNI</v>
          </cell>
          <cell r="D6198">
            <v>32179</v>
          </cell>
          <cell r="E6198">
            <v>0</v>
          </cell>
          <cell r="F6198">
            <v>39882</v>
          </cell>
          <cell r="G6198">
            <v>23150</v>
          </cell>
          <cell r="H6198">
            <v>1.39</v>
          </cell>
          <cell r="I6198">
            <v>43465</v>
          </cell>
        </row>
        <row r="6199">
          <cell r="A6199" t="str">
            <v>MdeO SARDINEL EN SITIO (NO USAR)</v>
          </cell>
          <cell r="B6199">
            <v>102176</v>
          </cell>
          <cell r="C6199" t="str">
            <v>ML</v>
          </cell>
          <cell r="D6199">
            <v>13762</v>
          </cell>
          <cell r="E6199">
            <v>0</v>
          </cell>
          <cell r="F6199">
            <v>41737</v>
          </cell>
          <cell r="G6199">
            <v>10922</v>
          </cell>
          <cell r="H6199">
            <v>1.26</v>
          </cell>
          <cell r="I6199">
            <v>43465</v>
          </cell>
        </row>
        <row r="6200">
          <cell r="A6200" t="str">
            <v>MdeO SHUTE DE BASURAS (Inst) (NO USAR)</v>
          </cell>
          <cell r="B6200">
            <v>103169</v>
          </cell>
          <cell r="C6200" t="str">
            <v>UNI</v>
          </cell>
          <cell r="D6200">
            <v>41967</v>
          </cell>
          <cell r="E6200">
            <v>0</v>
          </cell>
          <cell r="F6200">
            <v>39885</v>
          </cell>
          <cell r="G6200">
            <v>30192</v>
          </cell>
          <cell r="H6200">
            <v>1.39</v>
          </cell>
          <cell r="I6200">
            <v>43465</v>
          </cell>
        </row>
        <row r="6201">
          <cell r="A6201" t="str">
            <v>MdeO Siembra de Arbol</v>
          </cell>
          <cell r="B6201">
            <v>100779</v>
          </cell>
          <cell r="C6201" t="str">
            <v>UNI</v>
          </cell>
          <cell r="D6201">
            <v>10011</v>
          </cell>
          <cell r="E6201">
            <v>0</v>
          </cell>
          <cell r="F6201">
            <v>43172</v>
          </cell>
          <cell r="G6201">
            <v>9534</v>
          </cell>
          <cell r="H6201">
            <v>1.05</v>
          </cell>
          <cell r="I6201">
            <v>43465</v>
          </cell>
        </row>
        <row r="6202">
          <cell r="A6202" t="str">
            <v>MdeO Siembra de Enredadera con estruct. (NO</v>
          </cell>
          <cell r="B6202">
            <v>100975</v>
          </cell>
          <cell r="C6202" t="str">
            <v>UNI</v>
          </cell>
          <cell r="D6202">
            <v>33620</v>
          </cell>
          <cell r="E6202">
            <v>0</v>
          </cell>
          <cell r="F6202">
            <v>42790</v>
          </cell>
          <cell r="G6202">
            <v>30844</v>
          </cell>
          <cell r="H6202">
            <v>1.0900000000000001</v>
          </cell>
          <cell r="I6202">
            <v>43465</v>
          </cell>
        </row>
        <row r="6203">
          <cell r="A6203" t="str">
            <v>MdeO SIKA FACHADA (NO USAR)</v>
          </cell>
          <cell r="B6203">
            <v>103170</v>
          </cell>
          <cell r="C6203" t="str">
            <v>M2</v>
          </cell>
          <cell r="D6203">
            <v>3257</v>
          </cell>
          <cell r="E6203">
            <v>0</v>
          </cell>
          <cell r="F6203">
            <v>39885</v>
          </cell>
          <cell r="G6203">
            <v>2343</v>
          </cell>
          <cell r="H6203">
            <v>1.39</v>
          </cell>
          <cell r="I6203">
            <v>43465</v>
          </cell>
        </row>
        <row r="6204">
          <cell r="A6204" t="str">
            <v>MdeO SIKA FACHADA (NO USAR)</v>
          </cell>
          <cell r="B6204">
            <v>102177</v>
          </cell>
          <cell r="C6204" t="str">
            <v>M2</v>
          </cell>
          <cell r="D6204">
            <v>6431</v>
          </cell>
          <cell r="E6204">
            <v>0</v>
          </cell>
          <cell r="F6204">
            <v>41066</v>
          </cell>
          <cell r="G6204">
            <v>4947</v>
          </cell>
          <cell r="H6204">
            <v>1.3</v>
          </cell>
          <cell r="I6204">
            <v>43465</v>
          </cell>
        </row>
        <row r="6205">
          <cell r="A6205" t="str">
            <v>MdeO SOBRECIMIENTOS .12/.15 (NO USAR)</v>
          </cell>
          <cell r="B6205">
            <v>103380</v>
          </cell>
          <cell r="C6205" t="str">
            <v>ML</v>
          </cell>
          <cell r="D6205">
            <v>12060</v>
          </cell>
          <cell r="E6205">
            <v>0</v>
          </cell>
          <cell r="F6205">
            <v>39888</v>
          </cell>
          <cell r="G6205">
            <v>8676</v>
          </cell>
          <cell r="H6205">
            <v>1.39</v>
          </cell>
          <cell r="I6205">
            <v>43465</v>
          </cell>
        </row>
        <row r="6206">
          <cell r="A6206" t="str">
            <v>MdeO SOBRECIMIENTOS 0.25 (NO USAR)</v>
          </cell>
          <cell r="B6206">
            <v>103381</v>
          </cell>
          <cell r="C6206" t="str">
            <v>ML</v>
          </cell>
          <cell r="D6206">
            <v>16182</v>
          </cell>
          <cell r="E6206">
            <v>0</v>
          </cell>
          <cell r="F6206">
            <v>39888</v>
          </cell>
          <cell r="G6206">
            <v>11642</v>
          </cell>
          <cell r="H6206">
            <v>1.39</v>
          </cell>
          <cell r="I6206">
            <v>43465</v>
          </cell>
        </row>
        <row r="6207">
          <cell r="A6207" t="str">
            <v>MdeO STEEL DECK (NO USAR)</v>
          </cell>
          <cell r="B6207">
            <v>102178</v>
          </cell>
          <cell r="C6207" t="str">
            <v>M2</v>
          </cell>
          <cell r="D6207">
            <v>18652</v>
          </cell>
          <cell r="E6207">
            <v>0</v>
          </cell>
          <cell r="F6207">
            <v>39888</v>
          </cell>
          <cell r="G6207">
            <v>13419</v>
          </cell>
          <cell r="H6207">
            <v>1.39</v>
          </cell>
          <cell r="I6207">
            <v>43465</v>
          </cell>
        </row>
        <row r="6208">
          <cell r="A6208" t="str">
            <v>MdeO STEEL DECK (NO USAR)</v>
          </cell>
          <cell r="B6208">
            <v>103382</v>
          </cell>
          <cell r="C6208" t="str">
            <v>M2</v>
          </cell>
          <cell r="D6208">
            <v>18652</v>
          </cell>
          <cell r="E6208">
            <v>0</v>
          </cell>
          <cell r="F6208">
            <v>39888</v>
          </cell>
          <cell r="G6208">
            <v>13419</v>
          </cell>
          <cell r="H6208">
            <v>1.39</v>
          </cell>
          <cell r="I6208">
            <v>43465</v>
          </cell>
        </row>
        <row r="6209">
          <cell r="A6209" t="str">
            <v>MdeO SUBESTACION LOCAL (NO USAR)</v>
          </cell>
          <cell r="B6209">
            <v>103189</v>
          </cell>
          <cell r="C6209" t="str">
            <v>UNI</v>
          </cell>
          <cell r="D6209">
            <v>176825</v>
          </cell>
          <cell r="E6209">
            <v>0</v>
          </cell>
          <cell r="F6209">
            <v>39888</v>
          </cell>
          <cell r="G6209">
            <v>127212</v>
          </cell>
          <cell r="H6209">
            <v>1.39</v>
          </cell>
          <cell r="I6209">
            <v>43465</v>
          </cell>
        </row>
        <row r="6210">
          <cell r="A6210" t="str">
            <v>MdeO Subtablero (NO USAR)</v>
          </cell>
          <cell r="B6210">
            <v>101594</v>
          </cell>
          <cell r="C6210" t="str">
            <v>UNI</v>
          </cell>
          <cell r="D6210">
            <v>617899</v>
          </cell>
          <cell r="E6210">
            <v>0</v>
          </cell>
          <cell r="F6210">
            <v>40135</v>
          </cell>
          <cell r="G6210">
            <v>444532</v>
          </cell>
          <cell r="H6210">
            <v>1.39</v>
          </cell>
          <cell r="I6210">
            <v>43465</v>
          </cell>
        </row>
        <row r="6211">
          <cell r="A6211" t="str">
            <v>MdeO SUPERACUSTICO (NO USAR)</v>
          </cell>
          <cell r="B6211">
            <v>103190</v>
          </cell>
          <cell r="C6211" t="str">
            <v>M2</v>
          </cell>
          <cell r="D6211">
            <v>5439</v>
          </cell>
          <cell r="E6211">
            <v>0</v>
          </cell>
          <cell r="F6211">
            <v>39885</v>
          </cell>
          <cell r="G6211">
            <v>3913</v>
          </cell>
          <cell r="H6211">
            <v>1.39</v>
          </cell>
          <cell r="I6211">
            <v>43465</v>
          </cell>
        </row>
        <row r="6212">
          <cell r="A6212" t="str">
            <v>MdeO Tabl.PARCIALES 12-CIRCUIT (NO</v>
          </cell>
          <cell r="B6212">
            <v>103192</v>
          </cell>
          <cell r="C6212" t="str">
            <v>UNI</v>
          </cell>
          <cell r="D6212">
            <v>100483</v>
          </cell>
          <cell r="E6212">
            <v>0</v>
          </cell>
          <cell r="F6212">
            <v>39888</v>
          </cell>
          <cell r="G6212">
            <v>72290</v>
          </cell>
          <cell r="H6212">
            <v>1.39</v>
          </cell>
          <cell r="I6212">
            <v>43465</v>
          </cell>
        </row>
        <row r="6213">
          <cell r="A6213" t="str">
            <v>MdeO Tabl.PARCIALES 18-CIRCUIT (NO</v>
          </cell>
          <cell r="B6213">
            <v>103193</v>
          </cell>
          <cell r="C6213" t="str">
            <v>UNI</v>
          </cell>
          <cell r="D6213">
            <v>100486</v>
          </cell>
          <cell r="E6213">
            <v>0</v>
          </cell>
          <cell r="F6213">
            <v>39883</v>
          </cell>
          <cell r="G6213">
            <v>72292</v>
          </cell>
          <cell r="H6213">
            <v>1.39</v>
          </cell>
          <cell r="I6213">
            <v>43465</v>
          </cell>
        </row>
        <row r="6214">
          <cell r="A6214" t="str">
            <v>MdeO Tabl.PARCIALES 30-CIRCUIT (NO USAR)</v>
          </cell>
          <cell r="B6214">
            <v>102259</v>
          </cell>
          <cell r="C6214" t="str">
            <v>UNI</v>
          </cell>
          <cell r="D6214">
            <v>112399</v>
          </cell>
          <cell r="E6214">
            <v>0</v>
          </cell>
          <cell r="F6214">
            <v>42859</v>
          </cell>
          <cell r="G6214">
            <v>103118</v>
          </cell>
          <cell r="H6214">
            <v>1.0900000000000001</v>
          </cell>
          <cell r="I6214">
            <v>43465</v>
          </cell>
        </row>
        <row r="6215">
          <cell r="A6215" t="str">
            <v>MdeO Tabl.PARCIALES 4 CIRCUIT (NO USAR)</v>
          </cell>
          <cell r="B6215">
            <v>102179</v>
          </cell>
          <cell r="C6215" t="str">
            <v>UNI</v>
          </cell>
          <cell r="D6215">
            <v>45327</v>
          </cell>
          <cell r="E6215">
            <v>0</v>
          </cell>
          <cell r="F6215">
            <v>40131</v>
          </cell>
          <cell r="G6215">
            <v>32609</v>
          </cell>
          <cell r="H6215">
            <v>1.39</v>
          </cell>
          <cell r="I6215">
            <v>43465</v>
          </cell>
        </row>
        <row r="6216">
          <cell r="A6216" t="str">
            <v>MdeO Tabl.PARCIALES 4 CIRCUIT (NO USAR)</v>
          </cell>
          <cell r="B6216">
            <v>103191</v>
          </cell>
          <cell r="C6216" t="str">
            <v>UNI</v>
          </cell>
          <cell r="D6216">
            <v>30580</v>
          </cell>
          <cell r="E6216">
            <v>0</v>
          </cell>
          <cell r="F6216">
            <v>39888</v>
          </cell>
          <cell r="G6216">
            <v>22000</v>
          </cell>
          <cell r="H6216">
            <v>1.39</v>
          </cell>
          <cell r="I6216">
            <v>43465</v>
          </cell>
        </row>
        <row r="6217">
          <cell r="A6217" t="str">
            <v>MdeO Tabl.PARCIALES4</v>
          </cell>
          <cell r="B6217">
            <v>102381</v>
          </cell>
          <cell r="C6217" t="str">
            <v>UNI</v>
          </cell>
          <cell r="D6217">
            <v>83631</v>
          </cell>
          <cell r="E6217">
            <v>0</v>
          </cell>
          <cell r="F6217">
            <v>40131</v>
          </cell>
          <cell r="G6217">
            <v>60166</v>
          </cell>
          <cell r="H6217">
            <v>1.39</v>
          </cell>
          <cell r="I6217">
            <v>43465</v>
          </cell>
        </row>
        <row r="6218">
          <cell r="A6218" t="str">
            <v>MdeO TABLERO 12 CIRCUITOS (NO USAR)</v>
          </cell>
          <cell r="B6218">
            <v>104305</v>
          </cell>
          <cell r="C6218" t="str">
            <v>UNI</v>
          </cell>
          <cell r="D6218">
            <v>52126</v>
          </cell>
          <cell r="E6218">
            <v>0</v>
          </cell>
          <cell r="F6218">
            <v>41120</v>
          </cell>
          <cell r="G6218">
            <v>40097</v>
          </cell>
          <cell r="H6218">
            <v>1.3</v>
          </cell>
          <cell r="I6218">
            <v>43465</v>
          </cell>
        </row>
        <row r="6219">
          <cell r="A6219" t="str">
            <v>MdeO TABLERO 6 CIRCUITOS (NO USAR)</v>
          </cell>
          <cell r="B6219">
            <v>104348</v>
          </cell>
          <cell r="C6219" t="str">
            <v>UNI</v>
          </cell>
          <cell r="D6219">
            <v>52126</v>
          </cell>
          <cell r="E6219">
            <v>0</v>
          </cell>
          <cell r="F6219">
            <v>41072</v>
          </cell>
          <cell r="G6219">
            <v>40097</v>
          </cell>
          <cell r="H6219">
            <v>1.3</v>
          </cell>
          <cell r="I6219">
            <v>43465</v>
          </cell>
        </row>
        <row r="6220">
          <cell r="A6220" t="str">
            <v>MdeO Tablero conexiones luminarias (NO</v>
          </cell>
          <cell r="B6220">
            <v>101573</v>
          </cell>
          <cell r="C6220" t="str">
            <v>UNI</v>
          </cell>
          <cell r="D6220">
            <v>617899</v>
          </cell>
          <cell r="E6220">
            <v>0</v>
          </cell>
          <cell r="F6220">
            <v>39888</v>
          </cell>
          <cell r="G6220">
            <v>444532</v>
          </cell>
          <cell r="H6220">
            <v>1.39</v>
          </cell>
          <cell r="I6220">
            <v>43465</v>
          </cell>
        </row>
        <row r="6221">
          <cell r="A6221" t="str">
            <v>MdeO TABLERO Gral. 10 CUENTAS (NO</v>
          </cell>
          <cell r="B6221">
            <v>103194</v>
          </cell>
          <cell r="C6221" t="str">
            <v>UNI</v>
          </cell>
          <cell r="D6221">
            <v>1876544</v>
          </cell>
          <cell r="E6221">
            <v>0</v>
          </cell>
          <cell r="F6221">
            <v>41120</v>
          </cell>
          <cell r="G6221">
            <v>1443495</v>
          </cell>
          <cell r="H6221">
            <v>1.3</v>
          </cell>
          <cell r="I6221">
            <v>43465</v>
          </cell>
        </row>
        <row r="6222">
          <cell r="A6222" t="str">
            <v>MdeO Tablero interrup industrial 3x1000A(NO</v>
          </cell>
          <cell r="B6222">
            <v>101572</v>
          </cell>
          <cell r="C6222" t="str">
            <v>UNI</v>
          </cell>
          <cell r="D6222">
            <v>617899</v>
          </cell>
          <cell r="E6222">
            <v>0</v>
          </cell>
          <cell r="F6222">
            <v>39888</v>
          </cell>
          <cell r="G6222">
            <v>444532</v>
          </cell>
          <cell r="H6222">
            <v>1.39</v>
          </cell>
          <cell r="I6222">
            <v>43465</v>
          </cell>
        </row>
        <row r="6223">
          <cell r="A6223" t="str">
            <v>MdeO Tablero Transformador (NO USAR)</v>
          </cell>
          <cell r="B6223">
            <v>101586</v>
          </cell>
          <cell r="C6223" t="str">
            <v>UNI</v>
          </cell>
          <cell r="D6223">
            <v>617899</v>
          </cell>
          <cell r="E6223">
            <v>0</v>
          </cell>
          <cell r="F6223">
            <v>39888</v>
          </cell>
          <cell r="G6223">
            <v>444532</v>
          </cell>
          <cell r="H6223">
            <v>1.39</v>
          </cell>
          <cell r="I6223">
            <v>43465</v>
          </cell>
        </row>
        <row r="6224">
          <cell r="A6224" t="str">
            <v>MdeO Tablero y Transporte (NO USAR)</v>
          </cell>
          <cell r="B6224">
            <v>101560</v>
          </cell>
          <cell r="C6224" t="str">
            <v>UNI</v>
          </cell>
          <cell r="D6224">
            <v>101031</v>
          </cell>
          <cell r="E6224">
            <v>0</v>
          </cell>
          <cell r="F6224">
            <v>42832</v>
          </cell>
          <cell r="G6224">
            <v>92689</v>
          </cell>
          <cell r="H6224">
            <v>1.0900000000000001</v>
          </cell>
          <cell r="I6224">
            <v>43465</v>
          </cell>
        </row>
        <row r="6225">
          <cell r="A6225" t="str">
            <v>MdeO TABLERO. S/PUERTA 36-CIRCUITOS (NO</v>
          </cell>
          <cell r="B6225">
            <v>101312</v>
          </cell>
          <cell r="C6225" t="str">
            <v>UNI</v>
          </cell>
          <cell r="D6225">
            <v>156378</v>
          </cell>
          <cell r="E6225">
            <v>0</v>
          </cell>
          <cell r="F6225">
            <v>41059</v>
          </cell>
          <cell r="G6225">
            <v>120291</v>
          </cell>
          <cell r="H6225">
            <v>1.3</v>
          </cell>
          <cell r="I6225">
            <v>43465</v>
          </cell>
        </row>
        <row r="6226">
          <cell r="A6226" t="str">
            <v>MdeO TABLETA /TABLON GRESS (NO USAR)</v>
          </cell>
          <cell r="B6226">
            <v>102180</v>
          </cell>
          <cell r="C6226" t="str">
            <v>M2</v>
          </cell>
          <cell r="D6226">
            <v>18517</v>
          </cell>
          <cell r="E6226">
            <v>0</v>
          </cell>
          <cell r="F6226">
            <v>41477</v>
          </cell>
          <cell r="G6226">
            <v>14580</v>
          </cell>
          <cell r="H6226">
            <v>1.27</v>
          </cell>
          <cell r="I6226">
            <v>43465</v>
          </cell>
        </row>
        <row r="6227">
          <cell r="A6227" t="str">
            <v>MdeO TABLETA /TABLON. (NO USAR)</v>
          </cell>
          <cell r="B6227">
            <v>103195</v>
          </cell>
          <cell r="C6227" t="str">
            <v>M2</v>
          </cell>
          <cell r="D6227">
            <v>12278</v>
          </cell>
          <cell r="E6227">
            <v>0</v>
          </cell>
          <cell r="F6227">
            <v>39888</v>
          </cell>
          <cell r="G6227">
            <v>8833</v>
          </cell>
          <cell r="H6227">
            <v>1.39</v>
          </cell>
          <cell r="I6227">
            <v>43465</v>
          </cell>
        </row>
        <row r="6228">
          <cell r="A6228" t="str">
            <v>MdeO TABLEX (NO USAR)</v>
          </cell>
          <cell r="B6228">
            <v>103196</v>
          </cell>
          <cell r="C6228" t="str">
            <v>M2</v>
          </cell>
          <cell r="D6228">
            <v>7771</v>
          </cell>
          <cell r="E6228">
            <v>0</v>
          </cell>
          <cell r="F6228">
            <v>39888</v>
          </cell>
          <cell r="G6228">
            <v>5591</v>
          </cell>
          <cell r="H6228">
            <v>1.39</v>
          </cell>
          <cell r="I6228">
            <v>43465</v>
          </cell>
        </row>
        <row r="6229">
          <cell r="A6229" t="str">
            <v>MdeO TANQUE ELEVADO (CONEX) PVC+ Subc.</v>
          </cell>
          <cell r="B6229">
            <v>102441</v>
          </cell>
          <cell r="C6229" t="str">
            <v>UNI</v>
          </cell>
          <cell r="D6229">
            <v>427686</v>
          </cell>
          <cell r="E6229">
            <v>0</v>
          </cell>
          <cell r="F6229">
            <v>40165</v>
          </cell>
          <cell r="G6229">
            <v>307688</v>
          </cell>
          <cell r="H6229">
            <v>1.39</v>
          </cell>
          <cell r="I6229">
            <v>43465</v>
          </cell>
        </row>
        <row r="6230">
          <cell r="A6230" t="str">
            <v>MdeO TANQUE ELEVADO (CONEXION) PVC</v>
          </cell>
          <cell r="B6230">
            <v>102181</v>
          </cell>
          <cell r="C6230" t="str">
            <v>UNI</v>
          </cell>
          <cell r="D6230">
            <v>221107</v>
          </cell>
          <cell r="E6230">
            <v>0</v>
          </cell>
          <cell r="F6230">
            <v>40165</v>
          </cell>
          <cell r="G6230">
            <v>159070</v>
          </cell>
          <cell r="H6230">
            <v>1.39</v>
          </cell>
          <cell r="I6230">
            <v>43465</v>
          </cell>
        </row>
        <row r="6231">
          <cell r="A6231" t="str">
            <v>MdeO TANQUE ELEVADO Galv. (NO USAR)</v>
          </cell>
          <cell r="B6231">
            <v>103197</v>
          </cell>
          <cell r="C6231" t="str">
            <v>UNI</v>
          </cell>
          <cell r="D6231">
            <v>111200</v>
          </cell>
          <cell r="E6231">
            <v>0</v>
          </cell>
          <cell r="F6231">
            <v>39888</v>
          </cell>
          <cell r="G6231">
            <v>80000</v>
          </cell>
          <cell r="H6231">
            <v>1.39</v>
          </cell>
          <cell r="I6231">
            <v>43465</v>
          </cell>
        </row>
        <row r="6232">
          <cell r="A6232" t="str">
            <v>MdeO TAPA POZO VIA (NO USAR)</v>
          </cell>
          <cell r="B6232">
            <v>102183</v>
          </cell>
          <cell r="C6232" t="str">
            <v>UNI</v>
          </cell>
          <cell r="D6232">
            <v>20101</v>
          </cell>
          <cell r="E6232">
            <v>0</v>
          </cell>
          <cell r="F6232">
            <v>40134</v>
          </cell>
          <cell r="G6232">
            <v>14461</v>
          </cell>
          <cell r="H6232">
            <v>1.39</v>
          </cell>
          <cell r="I6232">
            <v>43465</v>
          </cell>
        </row>
        <row r="6233">
          <cell r="A6233" t="str">
            <v>MdeO TAPA REGISTRO 20X20 PLASTICA (NO</v>
          </cell>
          <cell r="B6233">
            <v>102184</v>
          </cell>
          <cell r="C6233" t="str">
            <v>UNI</v>
          </cell>
          <cell r="D6233">
            <v>6535</v>
          </cell>
          <cell r="E6233">
            <v>0</v>
          </cell>
          <cell r="F6233">
            <v>41459</v>
          </cell>
          <cell r="G6233">
            <v>5146</v>
          </cell>
          <cell r="H6233">
            <v>1.27</v>
          </cell>
          <cell r="I6233">
            <v>43465</v>
          </cell>
        </row>
        <row r="6234">
          <cell r="A6234" t="str">
            <v>MdeO TAPA REGISTRO ALUMINIO 20X20 (NO</v>
          </cell>
          <cell r="B6234">
            <v>104072</v>
          </cell>
          <cell r="C6234" t="str">
            <v>UNI</v>
          </cell>
          <cell r="D6234">
            <v>6605</v>
          </cell>
          <cell r="E6234">
            <v>0</v>
          </cell>
          <cell r="F6234">
            <v>40672</v>
          </cell>
          <cell r="G6234">
            <v>4929</v>
          </cell>
          <cell r="H6234">
            <v>1.34</v>
          </cell>
          <cell r="I6234">
            <v>43465</v>
          </cell>
        </row>
        <row r="6235">
          <cell r="A6235" t="str">
            <v>MdeO TAPA SUMIDERO 95X45 (NO USAR)</v>
          </cell>
          <cell r="B6235">
            <v>102185</v>
          </cell>
          <cell r="C6235" t="str">
            <v>UNI</v>
          </cell>
          <cell r="D6235">
            <v>20101</v>
          </cell>
          <cell r="E6235">
            <v>0</v>
          </cell>
          <cell r="F6235">
            <v>40067</v>
          </cell>
          <cell r="G6235">
            <v>14461</v>
          </cell>
          <cell r="H6235">
            <v>1.39</v>
          </cell>
          <cell r="I6235">
            <v>43465</v>
          </cell>
        </row>
        <row r="6236">
          <cell r="A6236" t="str">
            <v>MdeO TEJA ASBESTO CEMENTO (NO</v>
          </cell>
          <cell r="B6236">
            <v>102754</v>
          </cell>
          <cell r="C6236" t="str">
            <v>M2</v>
          </cell>
          <cell r="D6236">
            <v>11198</v>
          </cell>
          <cell r="E6236">
            <v>0</v>
          </cell>
          <cell r="F6236">
            <v>39888</v>
          </cell>
          <cell r="G6236">
            <v>8056</v>
          </cell>
          <cell r="H6236">
            <v>1.39</v>
          </cell>
          <cell r="I6236">
            <v>43465</v>
          </cell>
        </row>
        <row r="6237">
          <cell r="A6237" t="str">
            <v>MdeO TEJA CINDU (NO USAR)</v>
          </cell>
          <cell r="B6237">
            <v>103198</v>
          </cell>
          <cell r="C6237" t="str">
            <v>M2</v>
          </cell>
          <cell r="D6237">
            <v>6217</v>
          </cell>
          <cell r="E6237">
            <v>0</v>
          </cell>
          <cell r="F6237">
            <v>39888</v>
          </cell>
          <cell r="G6237">
            <v>4473</v>
          </cell>
          <cell r="H6237">
            <v>1.39</v>
          </cell>
          <cell r="I6237">
            <v>43465</v>
          </cell>
        </row>
        <row r="6238">
          <cell r="A6238" t="str">
            <v>MdeO TEJA DE BARRO (No usar)</v>
          </cell>
          <cell r="B6238">
            <v>102326</v>
          </cell>
          <cell r="C6238" t="str">
            <v>M2</v>
          </cell>
          <cell r="D6238">
            <v>22044</v>
          </cell>
          <cell r="E6238">
            <v>0</v>
          </cell>
          <cell r="F6238">
            <v>40933</v>
          </cell>
          <cell r="G6238">
            <v>16957</v>
          </cell>
          <cell r="H6238">
            <v>1.3</v>
          </cell>
          <cell r="I6238">
            <v>43465</v>
          </cell>
        </row>
        <row r="6239">
          <cell r="A6239" t="str">
            <v>MdeO TEJA ESPAÑOLA ETERNIT (NO</v>
          </cell>
          <cell r="B6239">
            <v>102186</v>
          </cell>
          <cell r="C6239" t="str">
            <v>M2</v>
          </cell>
          <cell r="D6239">
            <v>11844</v>
          </cell>
          <cell r="E6239">
            <v>0</v>
          </cell>
          <cell r="F6239">
            <v>41828</v>
          </cell>
          <cell r="G6239">
            <v>9400</v>
          </cell>
          <cell r="H6239">
            <v>1.26</v>
          </cell>
          <cell r="I6239">
            <v>43465</v>
          </cell>
        </row>
        <row r="6240">
          <cell r="A6240" t="str">
            <v>MdeO TEJA ESPAÑOLA ETERNIT (NO USAR)</v>
          </cell>
          <cell r="B6240">
            <v>103199</v>
          </cell>
          <cell r="C6240" t="str">
            <v>M2</v>
          </cell>
          <cell r="D6240">
            <v>10078</v>
          </cell>
          <cell r="E6240">
            <v>0</v>
          </cell>
          <cell r="F6240">
            <v>39888</v>
          </cell>
          <cell r="G6240">
            <v>7250</v>
          </cell>
          <cell r="H6240">
            <v>1.39</v>
          </cell>
          <cell r="I6240">
            <v>43465</v>
          </cell>
        </row>
        <row r="6241">
          <cell r="A6241" t="str">
            <v>MdeO Tejas especiales (NO USAR)</v>
          </cell>
          <cell r="B6241">
            <v>100012</v>
          </cell>
          <cell r="C6241" t="str">
            <v>M2</v>
          </cell>
          <cell r="D6241">
            <v>27711</v>
          </cell>
          <cell r="E6241">
            <v>0</v>
          </cell>
          <cell r="F6241">
            <v>41057</v>
          </cell>
          <cell r="G6241">
            <v>21316</v>
          </cell>
          <cell r="H6241">
            <v>1.3</v>
          </cell>
          <cell r="I6241">
            <v>43465</v>
          </cell>
        </row>
        <row r="6242">
          <cell r="A6242" t="str">
            <v>MdeO TENDIDO DE CABLE CONCENTRICO 2X8</v>
          </cell>
          <cell r="B6242">
            <v>103383</v>
          </cell>
          <cell r="C6242" t="str">
            <v>ML</v>
          </cell>
          <cell r="D6242">
            <v>2463</v>
          </cell>
          <cell r="E6242">
            <v>0</v>
          </cell>
          <cell r="F6242">
            <v>39888</v>
          </cell>
          <cell r="G6242">
            <v>1772</v>
          </cell>
          <cell r="H6242">
            <v>1.39</v>
          </cell>
          <cell r="I6242">
            <v>43465</v>
          </cell>
        </row>
        <row r="6243">
          <cell r="A6243" t="str">
            <v>MdeO TENDIDO DE CABLE TRENZADO</v>
          </cell>
          <cell r="B6243">
            <v>103384</v>
          </cell>
          <cell r="C6243" t="str">
            <v>ML</v>
          </cell>
          <cell r="D6243">
            <v>3404</v>
          </cell>
          <cell r="E6243">
            <v>0</v>
          </cell>
          <cell r="F6243">
            <v>39888</v>
          </cell>
          <cell r="G6243">
            <v>2449</v>
          </cell>
          <cell r="H6243">
            <v>1.39</v>
          </cell>
          <cell r="I6243">
            <v>43465</v>
          </cell>
        </row>
        <row r="6244">
          <cell r="A6244" t="str">
            <v>MdeO TIMBRE BOTON (NO USAR)</v>
          </cell>
          <cell r="B6244">
            <v>103400</v>
          </cell>
          <cell r="C6244" t="str">
            <v>UNI</v>
          </cell>
          <cell r="D6244">
            <v>89907</v>
          </cell>
          <cell r="E6244">
            <v>0</v>
          </cell>
          <cell r="F6244">
            <v>39888</v>
          </cell>
          <cell r="G6244">
            <v>64681</v>
          </cell>
          <cell r="H6244">
            <v>1.39</v>
          </cell>
          <cell r="I6244">
            <v>43465</v>
          </cell>
        </row>
        <row r="6245">
          <cell r="A6245" t="str">
            <v>MdeO TINA (INSTALACION COMPLETA)</v>
          </cell>
          <cell r="B6245">
            <v>103469</v>
          </cell>
          <cell r="C6245" t="str">
            <v>UNI</v>
          </cell>
          <cell r="D6245">
            <v>145074</v>
          </cell>
          <cell r="E6245">
            <v>0</v>
          </cell>
          <cell r="F6245">
            <v>39888</v>
          </cell>
          <cell r="G6245">
            <v>104370</v>
          </cell>
          <cell r="H6245">
            <v>1.39</v>
          </cell>
          <cell r="I6245">
            <v>43465</v>
          </cell>
        </row>
        <row r="6246">
          <cell r="A6246" t="str">
            <v>MdeO TINTILLA SOBRE MADERA LIN (NO</v>
          </cell>
          <cell r="B6246">
            <v>103470</v>
          </cell>
          <cell r="C6246" t="str">
            <v>ML</v>
          </cell>
          <cell r="D6246">
            <v>2708</v>
          </cell>
          <cell r="E6246">
            <v>0</v>
          </cell>
          <cell r="F6246">
            <v>39888</v>
          </cell>
          <cell r="G6246">
            <v>1948</v>
          </cell>
          <cell r="H6246">
            <v>1.39</v>
          </cell>
          <cell r="I6246">
            <v>43465</v>
          </cell>
        </row>
        <row r="6247">
          <cell r="A6247" t="str">
            <v>MdeO TINTILLA SOBRE MADERA LLE (NO</v>
          </cell>
          <cell r="B6247">
            <v>103471</v>
          </cell>
          <cell r="C6247" t="str">
            <v>M2</v>
          </cell>
          <cell r="D6247">
            <v>14026</v>
          </cell>
          <cell r="E6247">
            <v>0</v>
          </cell>
          <cell r="F6247">
            <v>39888</v>
          </cell>
          <cell r="G6247">
            <v>10091</v>
          </cell>
          <cell r="H6247">
            <v>1.39</v>
          </cell>
          <cell r="I6247">
            <v>43465</v>
          </cell>
        </row>
        <row r="6248">
          <cell r="A6248" t="str">
            <v>MdeO TINTILLA SOBRE MUEBLES (NO</v>
          </cell>
          <cell r="B6248">
            <v>103472</v>
          </cell>
          <cell r="C6248" t="str">
            <v>M2</v>
          </cell>
          <cell r="D6248">
            <v>47025</v>
          </cell>
          <cell r="E6248">
            <v>0</v>
          </cell>
          <cell r="F6248">
            <v>39888</v>
          </cell>
          <cell r="G6248">
            <v>33831</v>
          </cell>
          <cell r="H6248">
            <v>1.39</v>
          </cell>
          <cell r="I6248">
            <v>43465</v>
          </cell>
        </row>
        <row r="6249">
          <cell r="A6249" t="str">
            <v>MdeO TOALLERO METALICO (NO USAR)</v>
          </cell>
          <cell r="B6249">
            <v>103473</v>
          </cell>
          <cell r="C6249" t="str">
            <v>UNI</v>
          </cell>
          <cell r="D6249">
            <v>9014</v>
          </cell>
          <cell r="E6249">
            <v>0</v>
          </cell>
          <cell r="F6249">
            <v>39888</v>
          </cell>
          <cell r="G6249">
            <v>6485</v>
          </cell>
          <cell r="H6249">
            <v>1.39</v>
          </cell>
          <cell r="I6249">
            <v>43465</v>
          </cell>
        </row>
        <row r="6250">
          <cell r="A6250" t="str">
            <v>MdeO TRAGANTE (NO USAR)</v>
          </cell>
          <cell r="B6250">
            <v>103474</v>
          </cell>
          <cell r="C6250" t="str">
            <v>UNI</v>
          </cell>
          <cell r="D6250">
            <v>6497</v>
          </cell>
          <cell r="E6250">
            <v>0</v>
          </cell>
          <cell r="F6250">
            <v>39888</v>
          </cell>
          <cell r="G6250">
            <v>4674</v>
          </cell>
          <cell r="H6250">
            <v>1.39</v>
          </cell>
          <cell r="I6250">
            <v>43465</v>
          </cell>
        </row>
        <row r="6251">
          <cell r="A6251" t="str">
            <v>MdeO TRANSFORMADOR (NO USAR)</v>
          </cell>
          <cell r="B6251">
            <v>102188</v>
          </cell>
          <cell r="C6251" t="str">
            <v>UNI</v>
          </cell>
          <cell r="D6251">
            <v>665451</v>
          </cell>
          <cell r="E6251">
            <v>0</v>
          </cell>
          <cell r="F6251">
            <v>40134</v>
          </cell>
          <cell r="G6251">
            <v>478742</v>
          </cell>
          <cell r="H6251">
            <v>1.39</v>
          </cell>
          <cell r="I6251">
            <v>43465</v>
          </cell>
        </row>
        <row r="6252">
          <cell r="A6252" t="str">
            <v>MdeO TUB. ACERO GALV- GAS-1/2"(No usar)</v>
          </cell>
          <cell r="B6252">
            <v>101293</v>
          </cell>
          <cell r="C6252" t="str">
            <v>ML</v>
          </cell>
          <cell r="D6252">
            <v>1882</v>
          </cell>
          <cell r="E6252">
            <v>0</v>
          </cell>
          <cell r="F6252">
            <v>40933</v>
          </cell>
          <cell r="G6252">
            <v>1448</v>
          </cell>
          <cell r="H6252">
            <v>1.3</v>
          </cell>
          <cell r="I6252">
            <v>43465</v>
          </cell>
        </row>
        <row r="6253">
          <cell r="A6253" t="str">
            <v>MdeO TUBERIA CEMENTO 6" (NO USAR)</v>
          </cell>
          <cell r="B6253">
            <v>100766</v>
          </cell>
          <cell r="C6253" t="str">
            <v>ML</v>
          </cell>
          <cell r="D6253">
            <v>14071</v>
          </cell>
          <cell r="E6253">
            <v>0</v>
          </cell>
          <cell r="F6253">
            <v>40135</v>
          </cell>
          <cell r="G6253">
            <v>10123</v>
          </cell>
          <cell r="H6253">
            <v>1.39</v>
          </cell>
          <cell r="I6253">
            <v>43465</v>
          </cell>
        </row>
        <row r="6254">
          <cell r="A6254" t="str">
            <v>MdeO TUBERIA COBRE 1" (NO USAR)</v>
          </cell>
          <cell r="B6254">
            <v>102190</v>
          </cell>
          <cell r="C6254" t="str">
            <v>ML</v>
          </cell>
          <cell r="D6254">
            <v>1769</v>
          </cell>
          <cell r="E6254">
            <v>0</v>
          </cell>
          <cell r="F6254">
            <v>40165</v>
          </cell>
          <cell r="G6254">
            <v>1273</v>
          </cell>
          <cell r="H6254">
            <v>1.39</v>
          </cell>
          <cell r="I6254">
            <v>43465</v>
          </cell>
        </row>
        <row r="6255">
          <cell r="A6255" t="str">
            <v>MdeO TUBERIA COBRE 3/4" (NO USAR)</v>
          </cell>
          <cell r="B6255">
            <v>103475</v>
          </cell>
          <cell r="C6255" t="str">
            <v>UNI</v>
          </cell>
          <cell r="D6255">
            <v>13268</v>
          </cell>
          <cell r="E6255">
            <v>0</v>
          </cell>
          <cell r="F6255">
            <v>39888</v>
          </cell>
          <cell r="G6255">
            <v>9545</v>
          </cell>
          <cell r="H6255">
            <v>1.39</v>
          </cell>
          <cell r="I6255">
            <v>43465</v>
          </cell>
        </row>
        <row r="6256">
          <cell r="A6256" t="str">
            <v>MdeO TUBERIA CONCRETO 12" (NO USAR)</v>
          </cell>
          <cell r="B6256">
            <v>100765</v>
          </cell>
          <cell r="C6256" t="str">
            <v>ML</v>
          </cell>
          <cell r="D6256">
            <v>40202</v>
          </cell>
          <cell r="E6256">
            <v>0</v>
          </cell>
          <cell r="F6256">
            <v>40134</v>
          </cell>
          <cell r="G6256">
            <v>28922</v>
          </cell>
          <cell r="H6256">
            <v>1.39</v>
          </cell>
          <cell r="I6256">
            <v>43465</v>
          </cell>
        </row>
        <row r="6257">
          <cell r="A6257" t="str">
            <v>MdeO TUBERIA DE CONCRETO 8" (NO USAR)</v>
          </cell>
          <cell r="B6257">
            <v>102189</v>
          </cell>
          <cell r="C6257" t="str">
            <v>ML</v>
          </cell>
          <cell r="D6257">
            <v>10859</v>
          </cell>
          <cell r="E6257">
            <v>0</v>
          </cell>
          <cell r="F6257">
            <v>42114</v>
          </cell>
          <cell r="G6257">
            <v>8901</v>
          </cell>
          <cell r="H6257">
            <v>1.22</v>
          </cell>
          <cell r="I6257">
            <v>43465</v>
          </cell>
        </row>
        <row r="6258">
          <cell r="A6258" t="str">
            <v>MdeO TUBERIA DE DRENAJE (NO USAR)</v>
          </cell>
          <cell r="B6258">
            <v>102191</v>
          </cell>
          <cell r="C6258" t="str">
            <v>ML</v>
          </cell>
          <cell r="D6258">
            <v>13109</v>
          </cell>
          <cell r="E6258">
            <v>0</v>
          </cell>
          <cell r="F6258">
            <v>42094</v>
          </cell>
          <cell r="G6258">
            <v>10745</v>
          </cell>
          <cell r="H6258">
            <v>1.22</v>
          </cell>
          <cell r="I6258">
            <v>43465</v>
          </cell>
        </row>
        <row r="6259">
          <cell r="A6259" t="str">
            <v>MdeO TUBERIA DE DRENAJE GRES 4" (NO</v>
          </cell>
          <cell r="B6259">
            <v>101047</v>
          </cell>
          <cell r="C6259" t="str">
            <v>ML</v>
          </cell>
          <cell r="D6259">
            <v>12061</v>
          </cell>
          <cell r="E6259">
            <v>0</v>
          </cell>
          <cell r="F6259">
            <v>40134</v>
          </cell>
          <cell r="G6259">
            <v>8677</v>
          </cell>
          <cell r="H6259">
            <v>1.39</v>
          </cell>
          <cell r="I6259">
            <v>43465</v>
          </cell>
        </row>
        <row r="6260">
          <cell r="A6260" t="str">
            <v>MdeO TUBERIA GRES 4" (1.0M)** (NO USAR)</v>
          </cell>
          <cell r="B6260">
            <v>102192</v>
          </cell>
          <cell r="C6260" t="str">
            <v>ML</v>
          </cell>
          <cell r="D6260">
            <v>12061</v>
          </cell>
          <cell r="E6260">
            <v>0</v>
          </cell>
          <cell r="F6260">
            <v>40134</v>
          </cell>
          <cell r="G6260">
            <v>8677</v>
          </cell>
          <cell r="H6260">
            <v>1.39</v>
          </cell>
          <cell r="I6260">
            <v>43465</v>
          </cell>
        </row>
        <row r="6261">
          <cell r="A6261" t="str">
            <v>MdeO TUBERIA GRES 6"-1.00 M (NO USAR)</v>
          </cell>
          <cell r="B6261">
            <v>103476</v>
          </cell>
          <cell r="C6261" t="str">
            <v>ML</v>
          </cell>
          <cell r="D6261">
            <v>13065</v>
          </cell>
          <cell r="E6261">
            <v>0</v>
          </cell>
          <cell r="F6261">
            <v>39888</v>
          </cell>
          <cell r="G6261">
            <v>9399</v>
          </cell>
          <cell r="H6261">
            <v>1.39</v>
          </cell>
          <cell r="I6261">
            <v>43465</v>
          </cell>
        </row>
        <row r="6262">
          <cell r="A6262" t="str">
            <v>MdeO TUBERIA GRES 8" A 10" (NO USAR)</v>
          </cell>
          <cell r="B6262">
            <v>103477</v>
          </cell>
          <cell r="C6262" t="str">
            <v>ML</v>
          </cell>
          <cell r="D6262">
            <v>14931</v>
          </cell>
          <cell r="E6262">
            <v>0</v>
          </cell>
          <cell r="F6262">
            <v>39888</v>
          </cell>
          <cell r="G6262">
            <v>10742</v>
          </cell>
          <cell r="H6262">
            <v>1.39</v>
          </cell>
          <cell r="I6262">
            <v>43465</v>
          </cell>
        </row>
        <row r="6263">
          <cell r="A6263" t="str">
            <v>MdeO TUBERIA GRES 8" A 10" (NO USAR)</v>
          </cell>
          <cell r="B6263">
            <v>102193</v>
          </cell>
          <cell r="C6263" t="str">
            <v>ML</v>
          </cell>
          <cell r="D6263">
            <v>14931</v>
          </cell>
          <cell r="E6263">
            <v>0</v>
          </cell>
          <cell r="F6263">
            <v>40135</v>
          </cell>
          <cell r="G6263">
            <v>10742</v>
          </cell>
          <cell r="H6263">
            <v>1.39</v>
          </cell>
          <cell r="I6263">
            <v>43465</v>
          </cell>
        </row>
        <row r="6264">
          <cell r="A6264" t="str">
            <v>MdeO TUBERIA NOVAFORT 400-500M (NO</v>
          </cell>
          <cell r="B6264">
            <v>102195</v>
          </cell>
          <cell r="C6264" t="str">
            <v>ML</v>
          </cell>
          <cell r="D6264">
            <v>9647</v>
          </cell>
          <cell r="E6264">
            <v>0</v>
          </cell>
          <cell r="F6264">
            <v>40135</v>
          </cell>
          <cell r="G6264">
            <v>6940</v>
          </cell>
          <cell r="H6264">
            <v>1.39</v>
          </cell>
          <cell r="I6264">
            <v>43465</v>
          </cell>
        </row>
        <row r="6265">
          <cell r="A6265" t="str">
            <v>MdeO TUBERIA NOVAFORT110- 350 MM (NO</v>
          </cell>
          <cell r="B6265">
            <v>102194</v>
          </cell>
          <cell r="C6265" t="str">
            <v>ML</v>
          </cell>
          <cell r="D6265">
            <v>8994</v>
          </cell>
          <cell r="E6265">
            <v>47418</v>
          </cell>
          <cell r="F6265">
            <v>41725</v>
          </cell>
          <cell r="G6265">
            <v>7138</v>
          </cell>
          <cell r="H6265">
            <v>1.26</v>
          </cell>
          <cell r="I6265">
            <v>43465</v>
          </cell>
        </row>
        <row r="6266">
          <cell r="A6266" t="str">
            <v>MdeO Unión Flexible Borracha 1 1/2" (NO</v>
          </cell>
          <cell r="B6266">
            <v>101092</v>
          </cell>
          <cell r="C6266" t="str">
            <v>UNI</v>
          </cell>
          <cell r="D6266">
            <v>24325</v>
          </cell>
          <cell r="E6266">
            <v>0</v>
          </cell>
          <cell r="F6266">
            <v>40135</v>
          </cell>
          <cell r="G6266">
            <v>17500</v>
          </cell>
          <cell r="H6266">
            <v>1.39</v>
          </cell>
          <cell r="I6266">
            <v>43465</v>
          </cell>
        </row>
        <row r="6267">
          <cell r="A6267" t="str">
            <v>MdeO Unión Flexible Borracha 1 1/2" (NO</v>
          </cell>
          <cell r="B6267">
            <v>101093</v>
          </cell>
          <cell r="C6267" t="str">
            <v>UNI</v>
          </cell>
          <cell r="D6267">
            <v>24325</v>
          </cell>
          <cell r="E6267">
            <v>0</v>
          </cell>
          <cell r="F6267">
            <v>40135</v>
          </cell>
          <cell r="G6267">
            <v>17500</v>
          </cell>
          <cell r="H6267">
            <v>1.39</v>
          </cell>
          <cell r="I6267">
            <v>43465</v>
          </cell>
        </row>
        <row r="6268">
          <cell r="A6268" t="str">
            <v>MdeO VACIADO CONC.POBRE** (NO USAR)</v>
          </cell>
          <cell r="B6268">
            <v>102196</v>
          </cell>
          <cell r="C6268" t="str">
            <v>M3</v>
          </cell>
          <cell r="D6268">
            <v>97504</v>
          </cell>
          <cell r="E6268">
            <v>0</v>
          </cell>
          <cell r="F6268">
            <v>41737</v>
          </cell>
          <cell r="G6268">
            <v>77384</v>
          </cell>
          <cell r="H6268">
            <v>1.26</v>
          </cell>
          <cell r="I6268">
            <v>43465</v>
          </cell>
        </row>
        <row r="6269">
          <cell r="A6269" t="str">
            <v>MdeO VALVULA DE BOLA 1/2" GAS (NO</v>
          </cell>
          <cell r="B6269">
            <v>102197</v>
          </cell>
          <cell r="C6269" t="str">
            <v>UNI</v>
          </cell>
          <cell r="D6269">
            <v>1766</v>
          </cell>
          <cell r="E6269">
            <v>0</v>
          </cell>
          <cell r="F6269">
            <v>40569</v>
          </cell>
          <cell r="G6269">
            <v>1318</v>
          </cell>
          <cell r="H6269">
            <v>1.34</v>
          </cell>
          <cell r="I6269">
            <v>43465</v>
          </cell>
        </row>
        <row r="6270">
          <cell r="A6270" t="str">
            <v>MdeO VALVULA DE BOLA MEDIDOR 1/2" GAS</v>
          </cell>
          <cell r="B6270">
            <v>102387</v>
          </cell>
          <cell r="C6270" t="str">
            <v>UNI</v>
          </cell>
          <cell r="D6270">
            <v>2875</v>
          </cell>
          <cell r="E6270">
            <v>0</v>
          </cell>
          <cell r="F6270">
            <v>40134</v>
          </cell>
          <cell r="G6270">
            <v>2068</v>
          </cell>
          <cell r="H6270">
            <v>1.39</v>
          </cell>
          <cell r="I6270">
            <v>43465</v>
          </cell>
        </row>
        <row r="6271">
          <cell r="A6271" t="str">
            <v>MdeO VALVULA LAVADERO (Inst) (NO USAR)</v>
          </cell>
          <cell r="B6271">
            <v>102778</v>
          </cell>
          <cell r="C6271" t="str">
            <v>UNI</v>
          </cell>
          <cell r="D6271">
            <v>5282</v>
          </cell>
          <cell r="E6271">
            <v>0</v>
          </cell>
          <cell r="F6271">
            <v>39888</v>
          </cell>
          <cell r="G6271">
            <v>3800</v>
          </cell>
          <cell r="H6271">
            <v>1.39</v>
          </cell>
          <cell r="I6271">
            <v>43465</v>
          </cell>
        </row>
        <row r="6272">
          <cell r="A6272" t="str">
            <v>MdeO VENTAN. Mad. (Hech/Inst) (NO USAR)</v>
          </cell>
          <cell r="B6272">
            <v>103588</v>
          </cell>
          <cell r="C6272" t="str">
            <v>M2</v>
          </cell>
          <cell r="D6272">
            <v>106263</v>
          </cell>
          <cell r="E6272">
            <v>0</v>
          </cell>
          <cell r="F6272">
            <v>39888</v>
          </cell>
          <cell r="G6272">
            <v>76448</v>
          </cell>
          <cell r="H6272">
            <v>1.39</v>
          </cell>
          <cell r="I6272">
            <v>43465</v>
          </cell>
        </row>
        <row r="6273">
          <cell r="A6273" t="str">
            <v>MdeO VIDRIOS Y CERRADURAS</v>
          </cell>
          <cell r="B6273">
            <v>35</v>
          </cell>
          <cell r="C6273">
            <v>0</v>
          </cell>
          <cell r="D6273" t="e">
            <v>#DIV/0!</v>
          </cell>
          <cell r="E6273">
            <v>0</v>
          </cell>
          <cell r="F6273">
            <v>0</v>
          </cell>
          <cell r="G6273">
            <v>0</v>
          </cell>
          <cell r="H6273" t="e">
            <v>#DIV/0!</v>
          </cell>
          <cell r="I6273">
            <v>43465</v>
          </cell>
        </row>
        <row r="6274">
          <cell r="A6274" t="str">
            <v>MdeO VIGA AMARRE .20X.20 m.cierre (NO</v>
          </cell>
          <cell r="B6274">
            <v>102198</v>
          </cell>
          <cell r="C6274" t="str">
            <v>M3</v>
          </cell>
          <cell r="D6274">
            <v>180947</v>
          </cell>
          <cell r="E6274">
            <v>0</v>
          </cell>
          <cell r="F6274">
            <v>40165</v>
          </cell>
          <cell r="G6274">
            <v>130178</v>
          </cell>
          <cell r="H6274">
            <v>1.39</v>
          </cell>
          <cell r="I6274">
            <v>43465</v>
          </cell>
        </row>
        <row r="6275">
          <cell r="A6275" t="str">
            <v>MdeO VIGAS AEREAS DE CUBIERTA** (NO</v>
          </cell>
          <cell r="B6275">
            <v>102200</v>
          </cell>
          <cell r="C6275" t="str">
            <v>M3</v>
          </cell>
          <cell r="D6275">
            <v>217366</v>
          </cell>
          <cell r="E6275">
            <v>0</v>
          </cell>
          <cell r="F6275">
            <v>41431</v>
          </cell>
          <cell r="G6275">
            <v>171154</v>
          </cell>
          <cell r="H6275">
            <v>1.27</v>
          </cell>
          <cell r="I6275">
            <v>43465</v>
          </cell>
        </row>
        <row r="6276">
          <cell r="A6276" t="str">
            <v>MdeO VIGAS CANALES (NO USAR)</v>
          </cell>
          <cell r="B6276">
            <v>102201</v>
          </cell>
          <cell r="C6276" t="str">
            <v>M3</v>
          </cell>
          <cell r="D6276">
            <v>189382</v>
          </cell>
          <cell r="E6276">
            <v>0</v>
          </cell>
          <cell r="F6276">
            <v>41470</v>
          </cell>
          <cell r="G6276">
            <v>149120</v>
          </cell>
          <cell r="H6276">
            <v>1.27</v>
          </cell>
          <cell r="I6276">
            <v>43465</v>
          </cell>
        </row>
        <row r="6277">
          <cell r="A6277" t="str">
            <v>MdeO VIGAS DE CUBIERTA 15X15 (NO</v>
          </cell>
          <cell r="B6277">
            <v>102202</v>
          </cell>
          <cell r="C6277" t="str">
            <v>M3</v>
          </cell>
          <cell r="D6277">
            <v>192110</v>
          </cell>
          <cell r="E6277">
            <v>0</v>
          </cell>
          <cell r="F6277">
            <v>41068</v>
          </cell>
          <cell r="G6277">
            <v>147777</v>
          </cell>
          <cell r="H6277">
            <v>1.3</v>
          </cell>
          <cell r="I6277">
            <v>43465</v>
          </cell>
        </row>
        <row r="6278">
          <cell r="A6278" t="str">
            <v>MdeO VIIGA DE CIMENTACION** (NO USAR)</v>
          </cell>
          <cell r="B6278">
            <v>102199</v>
          </cell>
          <cell r="C6278" t="str">
            <v>M3</v>
          </cell>
          <cell r="D6278">
            <v>150867</v>
          </cell>
          <cell r="E6278">
            <v>0</v>
          </cell>
          <cell r="F6278">
            <v>41719</v>
          </cell>
          <cell r="G6278">
            <v>119736</v>
          </cell>
          <cell r="H6278">
            <v>1.26</v>
          </cell>
          <cell r="I6278">
            <v>43465</v>
          </cell>
        </row>
        <row r="6279">
          <cell r="A6279" t="str">
            <v>MdeO VINILO SOBRE PAÑETE 2 MANOS (NO</v>
          </cell>
          <cell r="B6279">
            <v>102203</v>
          </cell>
          <cell r="C6279" t="str">
            <v>M2</v>
          </cell>
          <cell r="D6279">
            <v>3623</v>
          </cell>
          <cell r="E6279">
            <v>0</v>
          </cell>
          <cell r="F6279">
            <v>41451</v>
          </cell>
          <cell r="G6279">
            <v>2853</v>
          </cell>
          <cell r="H6279">
            <v>1.27</v>
          </cell>
          <cell r="I6279">
            <v>43465</v>
          </cell>
        </row>
        <row r="6280">
          <cell r="A6280" t="str">
            <v>MdeO VINILO SOBRE PAÑETE 3 MANOS (NO</v>
          </cell>
          <cell r="B6280">
            <v>102624</v>
          </cell>
          <cell r="C6280" t="str">
            <v>M2</v>
          </cell>
          <cell r="D6280">
            <v>5331</v>
          </cell>
          <cell r="E6280">
            <v>0</v>
          </cell>
          <cell r="F6280">
            <v>40780</v>
          </cell>
          <cell r="G6280">
            <v>3978</v>
          </cell>
          <cell r="H6280">
            <v>1.34</v>
          </cell>
          <cell r="I6280">
            <v>43465</v>
          </cell>
        </row>
        <row r="6281">
          <cell r="A6281" t="str">
            <v>MdeO WASH PRIMER (NO USAR)</v>
          </cell>
          <cell r="B6281">
            <v>102204</v>
          </cell>
          <cell r="C6281" t="str">
            <v>M2</v>
          </cell>
          <cell r="D6281">
            <v>11558</v>
          </cell>
          <cell r="E6281">
            <v>0</v>
          </cell>
          <cell r="F6281">
            <v>40134</v>
          </cell>
          <cell r="G6281">
            <v>8315</v>
          </cell>
          <cell r="H6281">
            <v>1.39</v>
          </cell>
          <cell r="I6281">
            <v>43465</v>
          </cell>
        </row>
        <row r="6282">
          <cell r="A6282" t="str">
            <v>MdeO WASH PRIMER + Subc. de Pintura. (NO</v>
          </cell>
          <cell r="B6282">
            <v>102388</v>
          </cell>
          <cell r="C6282" t="str">
            <v>M2</v>
          </cell>
          <cell r="D6282">
            <v>59506</v>
          </cell>
          <cell r="E6282">
            <v>0</v>
          </cell>
          <cell r="F6282">
            <v>40134</v>
          </cell>
          <cell r="G6282">
            <v>42810</v>
          </cell>
          <cell r="H6282">
            <v>1.39</v>
          </cell>
          <cell r="I6282">
            <v>43465</v>
          </cell>
        </row>
        <row r="6283">
          <cell r="A6283" t="str">
            <v>MdeO ZOCALO MARMOL (NO USAR)</v>
          </cell>
          <cell r="B6283">
            <v>103589</v>
          </cell>
          <cell r="C6283" t="str">
            <v>ML</v>
          </cell>
          <cell r="D6283">
            <v>14931</v>
          </cell>
          <cell r="E6283">
            <v>0</v>
          </cell>
          <cell r="F6283">
            <v>39888</v>
          </cell>
          <cell r="G6283">
            <v>10742</v>
          </cell>
          <cell r="H6283">
            <v>1.39</v>
          </cell>
          <cell r="I6283">
            <v>43465</v>
          </cell>
        </row>
        <row r="6284">
          <cell r="A6284" t="str">
            <v>MdeO ZOCALO TABLETA/TABLON (NO</v>
          </cell>
          <cell r="B6284">
            <v>103590</v>
          </cell>
          <cell r="C6284" t="str">
            <v>ML</v>
          </cell>
          <cell r="D6284">
            <v>9332</v>
          </cell>
          <cell r="E6284">
            <v>0</v>
          </cell>
          <cell r="F6284">
            <v>39888</v>
          </cell>
          <cell r="G6284">
            <v>6714</v>
          </cell>
          <cell r="H6284">
            <v>1.39</v>
          </cell>
          <cell r="I6284">
            <v>43465</v>
          </cell>
        </row>
        <row r="6285">
          <cell r="A6285" t="str">
            <v>MdeOPAÑETE 1:3Inc. FILOS Y DILATACIONES</v>
          </cell>
          <cell r="B6285">
            <v>102458</v>
          </cell>
          <cell r="C6285" t="str">
            <v>ML</v>
          </cell>
          <cell r="D6285">
            <v>7062</v>
          </cell>
          <cell r="E6285">
            <v>0</v>
          </cell>
          <cell r="F6285">
            <v>40207</v>
          </cell>
          <cell r="G6285">
            <v>5155</v>
          </cell>
          <cell r="H6285">
            <v>1.37</v>
          </cell>
          <cell r="I6285">
            <v>43465</v>
          </cell>
        </row>
        <row r="6286">
          <cell r="A6286" t="str">
            <v>MECANISMO ANTIPÁNICO (ISEO) PUERTA</v>
          </cell>
          <cell r="B6286">
            <v>104848</v>
          </cell>
          <cell r="C6286" t="str">
            <v>UNI</v>
          </cell>
          <cell r="D6286">
            <v>1553240</v>
          </cell>
          <cell r="E6286">
            <v>0</v>
          </cell>
          <cell r="F6286">
            <v>41221</v>
          </cell>
          <cell r="G6286">
            <v>1194800</v>
          </cell>
          <cell r="H6286">
            <v>1.3</v>
          </cell>
          <cell r="I6286">
            <v>43465</v>
          </cell>
        </row>
        <row r="6287">
          <cell r="A6287" t="str">
            <v>MEDALLON EN YESO MD3</v>
          </cell>
          <cell r="B6287">
            <v>3191</v>
          </cell>
          <cell r="C6287" t="str">
            <v>UNI</v>
          </cell>
          <cell r="D6287">
            <v>20550</v>
          </cell>
          <cell r="E6287" t="str">
            <v>MD3</v>
          </cell>
          <cell r="F6287">
            <v>40337</v>
          </cell>
          <cell r="G6287">
            <v>15000</v>
          </cell>
          <cell r="H6287">
            <v>1.37</v>
          </cell>
          <cell r="I6287">
            <v>43465</v>
          </cell>
        </row>
        <row r="6288">
          <cell r="A6288" t="str">
            <v>MEDIACAÑA PVC</v>
          </cell>
          <cell r="B6288">
            <v>106417</v>
          </cell>
          <cell r="C6288" t="str">
            <v>ML</v>
          </cell>
          <cell r="D6288">
            <v>21105</v>
          </cell>
          <cell r="E6288">
            <v>0</v>
          </cell>
          <cell r="F6288">
            <v>43271</v>
          </cell>
          <cell r="G6288">
            <v>20100</v>
          </cell>
          <cell r="H6288">
            <v>1.05</v>
          </cell>
          <cell r="I6288">
            <v>43465</v>
          </cell>
        </row>
        <row r="6289">
          <cell r="A6289" t="str">
            <v>Medición Sist. Puesta Tierra y Resistividad (UDS)</v>
          </cell>
          <cell r="B6289">
            <v>106181</v>
          </cell>
          <cell r="C6289" t="str">
            <v>UNI</v>
          </cell>
          <cell r="D6289">
            <v>393667</v>
          </cell>
          <cell r="E6289">
            <v>0</v>
          </cell>
          <cell r="F6289">
            <v>43266</v>
          </cell>
          <cell r="G6289">
            <v>374921</v>
          </cell>
          <cell r="H6289">
            <v>1.05</v>
          </cell>
          <cell r="I6289">
            <v>43465</v>
          </cell>
        </row>
        <row r="6290">
          <cell r="A6290" t="str">
            <v>MEDIDOR DE</v>
          </cell>
          <cell r="B6290">
            <v>104569</v>
          </cell>
          <cell r="C6290" t="str">
            <v>UNI</v>
          </cell>
          <cell r="D6290">
            <v>161320</v>
          </cell>
          <cell r="E6290">
            <v>0</v>
          </cell>
          <cell r="F6290">
            <v>43089</v>
          </cell>
          <cell r="G6290">
            <v>148000</v>
          </cell>
          <cell r="H6290">
            <v>1.0900000000000001</v>
          </cell>
          <cell r="I6290">
            <v>43465</v>
          </cell>
        </row>
        <row r="6291">
          <cell r="A6291" t="str">
            <v>MEDIDOR DE AGUA ½" (Sum+Inst)</v>
          </cell>
          <cell r="B6291">
            <v>1608</v>
          </cell>
          <cell r="C6291" t="str">
            <v>UNI</v>
          </cell>
          <cell r="D6291">
            <v>195458</v>
          </cell>
          <cell r="E6291">
            <v>0</v>
          </cell>
          <cell r="F6291">
            <v>40527</v>
          </cell>
          <cell r="G6291">
            <v>142670</v>
          </cell>
          <cell r="H6291">
            <v>1.37</v>
          </cell>
          <cell r="I6291">
            <v>43465</v>
          </cell>
        </row>
        <row r="6292">
          <cell r="A6292" t="str">
            <v>MEDIDOR DE AGUA 1 ½" (Sum+Inst)</v>
          </cell>
          <cell r="B6292">
            <v>1606</v>
          </cell>
          <cell r="C6292" t="str">
            <v>UNI</v>
          </cell>
          <cell r="D6292">
            <v>978359</v>
          </cell>
          <cell r="E6292">
            <v>0</v>
          </cell>
          <cell r="F6292">
            <v>43297</v>
          </cell>
          <cell r="G6292">
            <v>931770</v>
          </cell>
          <cell r="H6292">
            <v>1.05</v>
          </cell>
          <cell r="I6292">
            <v>43465</v>
          </cell>
        </row>
        <row r="6293">
          <cell r="A6293" t="str">
            <v>MEDIDOR DE AGUA 1" (Sum+Inst)</v>
          </cell>
          <cell r="B6293">
            <v>1607</v>
          </cell>
          <cell r="C6293" t="str">
            <v>UNI</v>
          </cell>
          <cell r="D6293">
            <v>283840</v>
          </cell>
          <cell r="E6293">
            <v>0</v>
          </cell>
          <cell r="F6293">
            <v>42615</v>
          </cell>
          <cell r="G6293">
            <v>246817</v>
          </cell>
          <cell r="H6293">
            <v>1.1499999999999999</v>
          </cell>
          <cell r="I6293">
            <v>43465</v>
          </cell>
        </row>
        <row r="6294">
          <cell r="A6294" t="str">
            <v>MEDIDOR DE AGUA 2" (Sum+Inst).</v>
          </cell>
          <cell r="B6294">
            <v>1609</v>
          </cell>
          <cell r="C6294" t="str">
            <v>UNI</v>
          </cell>
          <cell r="D6294">
            <v>3778641</v>
          </cell>
          <cell r="E6294">
            <v>0</v>
          </cell>
          <cell r="F6294">
            <v>40135</v>
          </cell>
          <cell r="G6294">
            <v>2718447</v>
          </cell>
          <cell r="H6294">
            <v>1.39</v>
          </cell>
          <cell r="I6294">
            <v>43465</v>
          </cell>
        </row>
        <row r="6295">
          <cell r="A6295" t="str">
            <v>MEDIDOR DE AGUA 3" Sum+Inst)</v>
          </cell>
          <cell r="B6295">
            <v>1610</v>
          </cell>
          <cell r="C6295" t="str">
            <v>UNI</v>
          </cell>
          <cell r="D6295">
            <v>3816078</v>
          </cell>
          <cell r="E6295">
            <v>0</v>
          </cell>
          <cell r="F6295">
            <v>40135</v>
          </cell>
          <cell r="G6295">
            <v>2745380</v>
          </cell>
          <cell r="H6295">
            <v>1.39</v>
          </cell>
          <cell r="I6295">
            <v>43465</v>
          </cell>
        </row>
        <row r="6296">
          <cell r="A6296" t="str">
            <v>Medidor de agua 3/4" (Sum+Inst) **</v>
          </cell>
          <cell r="B6296">
            <v>100737</v>
          </cell>
          <cell r="C6296" t="str">
            <v>UNI</v>
          </cell>
          <cell r="D6296">
            <v>177989</v>
          </cell>
          <cell r="E6296">
            <v>0</v>
          </cell>
          <cell r="F6296">
            <v>41411</v>
          </cell>
          <cell r="G6296">
            <v>140149</v>
          </cell>
          <cell r="H6296">
            <v>1.27</v>
          </cell>
          <cell r="I6296">
            <v>43465</v>
          </cell>
        </row>
        <row r="6297">
          <cell r="A6297" t="str">
            <v>MEDIDOR DE AGUA 4" (Sum+Inst)</v>
          </cell>
          <cell r="B6297">
            <v>1612</v>
          </cell>
          <cell r="C6297" t="str">
            <v>UNI</v>
          </cell>
          <cell r="D6297">
            <v>4887030</v>
          </cell>
          <cell r="E6297">
            <v>0</v>
          </cell>
          <cell r="F6297">
            <v>40135</v>
          </cell>
          <cell r="G6297">
            <v>3515849</v>
          </cell>
          <cell r="H6297">
            <v>1.39</v>
          </cell>
          <cell r="I6297">
            <v>43465</v>
          </cell>
        </row>
        <row r="6298">
          <cell r="A6298" t="str">
            <v>MEDIDOR DE AGUA 6" (Sum+Inst)</v>
          </cell>
          <cell r="B6298">
            <v>1613</v>
          </cell>
          <cell r="C6298" t="str">
            <v>UNI</v>
          </cell>
          <cell r="D6298">
            <v>5222947</v>
          </cell>
          <cell r="E6298">
            <v>0</v>
          </cell>
          <cell r="F6298">
            <v>40135</v>
          </cell>
          <cell r="G6298">
            <v>3757516</v>
          </cell>
          <cell r="H6298">
            <v>1.39</v>
          </cell>
          <cell r="I6298">
            <v>43465</v>
          </cell>
        </row>
        <row r="6299">
          <cell r="A6299" t="str">
            <v>MEDIDOR ELECTRONICO</v>
          </cell>
          <cell r="B6299">
            <v>106755</v>
          </cell>
          <cell r="C6299" t="str">
            <v>UNI</v>
          </cell>
          <cell r="D6299">
            <v>599760</v>
          </cell>
          <cell r="E6299">
            <v>0</v>
          </cell>
          <cell r="F6299">
            <v>43180</v>
          </cell>
          <cell r="G6299">
            <v>571200</v>
          </cell>
          <cell r="H6299">
            <v>1.05</v>
          </cell>
          <cell r="I6299">
            <v>43465</v>
          </cell>
        </row>
        <row r="6300">
          <cell r="A6300" t="str">
            <v>Medidor electrónico 3 element. KVA,KVAr, 5A,</v>
          </cell>
          <cell r="B6300">
            <v>101569</v>
          </cell>
          <cell r="C6300" t="str">
            <v>UNI</v>
          </cell>
          <cell r="D6300">
            <v>1589200</v>
          </cell>
          <cell r="E6300">
            <v>0</v>
          </cell>
          <cell r="F6300">
            <v>40480</v>
          </cell>
          <cell r="G6300">
            <v>1160000</v>
          </cell>
          <cell r="H6300">
            <v>1.37</v>
          </cell>
          <cell r="I6300">
            <v>43465</v>
          </cell>
        </row>
        <row r="6301">
          <cell r="A6301" t="str">
            <v>Medidor electrónico multifuncional</v>
          </cell>
          <cell r="B6301">
            <v>102287</v>
          </cell>
          <cell r="C6301" t="str">
            <v>UNI</v>
          </cell>
          <cell r="D6301">
            <v>2494580</v>
          </cell>
          <cell r="E6301" t="str">
            <v>TWC-12M</v>
          </cell>
          <cell r="F6301">
            <v>42607</v>
          </cell>
          <cell r="G6301">
            <v>2169200</v>
          </cell>
          <cell r="H6301">
            <v>1.1499999999999999</v>
          </cell>
          <cell r="I6301">
            <v>43465</v>
          </cell>
        </row>
        <row r="6302">
          <cell r="A6302" t="str">
            <v>MEDIDOR ELECTRONICO TRIFASICO10-100</v>
          </cell>
          <cell r="B6302">
            <v>105616</v>
          </cell>
          <cell r="C6302" t="str">
            <v>UNI</v>
          </cell>
          <cell r="D6302">
            <v>189329</v>
          </cell>
          <cell r="E6302" t="str">
            <v>TWC-12M</v>
          </cell>
          <cell r="F6302">
            <v>43173</v>
          </cell>
          <cell r="G6302">
            <v>180313</v>
          </cell>
          <cell r="H6302">
            <v>1.05</v>
          </cell>
          <cell r="I6302">
            <v>43465</v>
          </cell>
        </row>
        <row r="6303">
          <cell r="A6303" t="str">
            <v>MEDIDOR GAS 2.5</v>
          </cell>
          <cell r="B6303">
            <v>3760</v>
          </cell>
          <cell r="C6303" t="str">
            <v>UNI</v>
          </cell>
          <cell r="D6303">
            <v>622998</v>
          </cell>
          <cell r="E6303">
            <v>0</v>
          </cell>
          <cell r="F6303">
            <v>40121</v>
          </cell>
          <cell r="G6303">
            <v>448200</v>
          </cell>
          <cell r="H6303">
            <v>1.39</v>
          </cell>
          <cell r="I6303">
            <v>43465</v>
          </cell>
        </row>
        <row r="6304">
          <cell r="A6304" t="str">
            <v>MEDIDOR MONOFASICO BIFILAR (Sum+Inst)</v>
          </cell>
          <cell r="B6304">
            <v>3593</v>
          </cell>
          <cell r="C6304" t="str">
            <v>UNI</v>
          </cell>
          <cell r="D6304">
            <v>126166</v>
          </cell>
          <cell r="E6304">
            <v>0</v>
          </cell>
          <cell r="F6304">
            <v>40135</v>
          </cell>
          <cell r="G6304">
            <v>90767</v>
          </cell>
          <cell r="H6304">
            <v>1.39</v>
          </cell>
          <cell r="I6304">
            <v>43465</v>
          </cell>
        </row>
        <row r="6305">
          <cell r="A6305" t="str">
            <v>MEDIDOR MONOFASICO TRIFILAR</v>
          </cell>
          <cell r="B6305">
            <v>3594</v>
          </cell>
          <cell r="C6305" t="str">
            <v>UNI</v>
          </cell>
          <cell r="D6305">
            <v>172470</v>
          </cell>
          <cell r="E6305">
            <v>0</v>
          </cell>
          <cell r="F6305">
            <v>40135</v>
          </cell>
          <cell r="G6305">
            <v>124079</v>
          </cell>
          <cell r="H6305">
            <v>1.39</v>
          </cell>
          <cell r="I6305">
            <v>43465</v>
          </cell>
        </row>
        <row r="6306">
          <cell r="A6306" t="str">
            <v>MEDIDOR MONOFASICO TRIFILAR 20(80A).</v>
          </cell>
          <cell r="B6306">
            <v>3595</v>
          </cell>
          <cell r="C6306" t="str">
            <v>UNI</v>
          </cell>
          <cell r="D6306">
            <v>259341</v>
          </cell>
          <cell r="E6306">
            <v>0</v>
          </cell>
          <cell r="F6306">
            <v>40239</v>
          </cell>
          <cell r="G6306">
            <v>189300</v>
          </cell>
          <cell r="H6306">
            <v>1.37</v>
          </cell>
          <cell r="I6306">
            <v>43465</v>
          </cell>
        </row>
        <row r="6307">
          <cell r="A6307" t="str">
            <v>MEDIDOR PARA AGUA (3/4") APROB.EE.AA.BB</v>
          </cell>
          <cell r="B6307">
            <v>104917</v>
          </cell>
          <cell r="C6307" t="str">
            <v>UNI</v>
          </cell>
          <cell r="D6307">
            <v>302454</v>
          </cell>
          <cell r="E6307">
            <v>0</v>
          </cell>
          <cell r="F6307">
            <v>43174</v>
          </cell>
          <cell r="G6307">
            <v>288051</v>
          </cell>
          <cell r="H6307">
            <v>1.05</v>
          </cell>
          <cell r="I6307">
            <v>43465</v>
          </cell>
        </row>
        <row r="6308">
          <cell r="A6308" t="str">
            <v>MEDIDOR TRIFASICO 40-160 AMP</v>
          </cell>
          <cell r="B6308">
            <v>3596</v>
          </cell>
          <cell r="C6308" t="str">
            <v>UNI</v>
          </cell>
          <cell r="D6308">
            <v>672381</v>
          </cell>
          <cell r="E6308">
            <v>0</v>
          </cell>
          <cell r="F6308">
            <v>40135</v>
          </cell>
          <cell r="G6308">
            <v>483727</v>
          </cell>
          <cell r="H6308">
            <v>1.39</v>
          </cell>
          <cell r="I6308">
            <v>43465</v>
          </cell>
        </row>
        <row r="6309">
          <cell r="A6309" t="str">
            <v>MEDIDOR TRIFASICO DE 50-150 AMPERIOS</v>
          </cell>
          <cell r="B6309">
            <v>105200</v>
          </cell>
          <cell r="C6309" t="str">
            <v>UNI</v>
          </cell>
          <cell r="D6309">
            <v>284421</v>
          </cell>
          <cell r="E6309">
            <v>0</v>
          </cell>
          <cell r="F6309">
            <v>42773</v>
          </cell>
          <cell r="G6309">
            <v>260937</v>
          </cell>
          <cell r="H6309">
            <v>1.0900000000000001</v>
          </cell>
          <cell r="I6309">
            <v>43465</v>
          </cell>
        </row>
        <row r="6310">
          <cell r="A6310" t="str">
            <v>Medidor trifasicoEstaticoA1100 5-100Amp - LCD</v>
          </cell>
          <cell r="B6310">
            <v>106946</v>
          </cell>
          <cell r="C6310" t="str">
            <v>UNI</v>
          </cell>
          <cell r="D6310">
            <v>250478</v>
          </cell>
          <cell r="E6310">
            <v>0</v>
          </cell>
          <cell r="F6310">
            <v>43337</v>
          </cell>
          <cell r="G6310">
            <v>238550</v>
          </cell>
          <cell r="H6310">
            <v>1.05</v>
          </cell>
          <cell r="I6310">
            <v>43465</v>
          </cell>
        </row>
        <row r="6311">
          <cell r="A6311" t="str">
            <v>MedidorTrifasicoEstaticoA1100-5-100 AMPERIOS</v>
          </cell>
          <cell r="B6311">
            <v>106945</v>
          </cell>
          <cell r="C6311" t="str">
            <v>UNI</v>
          </cell>
          <cell r="D6311">
            <v>250478</v>
          </cell>
          <cell r="E6311">
            <v>0</v>
          </cell>
          <cell r="F6311">
            <v>43335</v>
          </cell>
          <cell r="G6311">
            <v>238550</v>
          </cell>
          <cell r="H6311">
            <v>1.05</v>
          </cell>
          <cell r="I6311">
            <v>43465</v>
          </cell>
        </row>
        <row r="6312">
          <cell r="A6312" t="str">
            <v>MEMBRANA BUTYL PARA TANQUE</v>
          </cell>
          <cell r="B6312">
            <v>101567</v>
          </cell>
          <cell r="C6312" t="str">
            <v>UNI</v>
          </cell>
          <cell r="D6312">
            <v>1267300</v>
          </cell>
          <cell r="E6312">
            <v>0</v>
          </cell>
          <cell r="F6312">
            <v>42391</v>
          </cell>
          <cell r="G6312">
            <v>1102000</v>
          </cell>
          <cell r="H6312">
            <v>1.1499999999999999</v>
          </cell>
          <cell r="I6312">
            <v>43465</v>
          </cell>
        </row>
        <row r="6313">
          <cell r="A6313" t="str">
            <v>MERCURIO</v>
          </cell>
          <cell r="B6313">
            <v>105521</v>
          </cell>
          <cell r="C6313" t="str">
            <v>UNI</v>
          </cell>
          <cell r="D6313">
            <v>51770</v>
          </cell>
          <cell r="E6313">
            <v>0</v>
          </cell>
          <cell r="F6313">
            <v>42810</v>
          </cell>
          <cell r="G6313">
            <v>47495</v>
          </cell>
          <cell r="H6313">
            <v>1.0900000000000001</v>
          </cell>
          <cell r="I6313">
            <v>43465</v>
          </cell>
        </row>
        <row r="6314">
          <cell r="A6314" t="str">
            <v>MERULEX I.F.A. Transparente . 3.5 KILOS</v>
          </cell>
          <cell r="B6314">
            <v>2479</v>
          </cell>
          <cell r="C6314" t="str">
            <v>KG</v>
          </cell>
          <cell r="D6314">
            <v>16494</v>
          </cell>
          <cell r="E6314">
            <v>500723</v>
          </cell>
          <cell r="F6314">
            <v>42072</v>
          </cell>
          <cell r="G6314">
            <v>13520</v>
          </cell>
          <cell r="H6314">
            <v>1.22</v>
          </cell>
          <cell r="I6314">
            <v>43465</v>
          </cell>
        </row>
        <row r="6315">
          <cell r="A6315" t="str">
            <v>MERULEX I.F.S. Transparente 3 KILOS</v>
          </cell>
          <cell r="B6315">
            <v>689</v>
          </cell>
          <cell r="C6315" t="str">
            <v>KG</v>
          </cell>
          <cell r="D6315">
            <v>24739</v>
          </cell>
          <cell r="E6315">
            <v>500625</v>
          </cell>
          <cell r="F6315">
            <v>41061</v>
          </cell>
          <cell r="G6315">
            <v>19030</v>
          </cell>
          <cell r="H6315">
            <v>1.3</v>
          </cell>
          <cell r="I6315">
            <v>43465</v>
          </cell>
        </row>
        <row r="6316">
          <cell r="A6316" t="str">
            <v>MESA (abarco rio) 0.20 x 0.20 x 3.00 M.</v>
          </cell>
          <cell r="B6316">
            <v>932</v>
          </cell>
          <cell r="C6316" t="str">
            <v>UNI</v>
          </cell>
          <cell r="D6316">
            <v>483720</v>
          </cell>
          <cell r="E6316">
            <v>0</v>
          </cell>
          <cell r="F6316">
            <v>40093</v>
          </cell>
          <cell r="G6316">
            <v>348000</v>
          </cell>
          <cell r="H6316">
            <v>1.39</v>
          </cell>
          <cell r="I6316">
            <v>43465</v>
          </cell>
        </row>
        <row r="6317">
          <cell r="A6317" t="str">
            <v>Mesa concreto. ajedrez ver Descripcion tecnica</v>
          </cell>
          <cell r="B6317">
            <v>105399</v>
          </cell>
          <cell r="C6317" t="str">
            <v>UNI</v>
          </cell>
          <cell r="D6317">
            <v>1627480</v>
          </cell>
          <cell r="E6317">
            <v>0</v>
          </cell>
          <cell r="F6317">
            <v>42115</v>
          </cell>
          <cell r="G6317">
            <v>1334000</v>
          </cell>
          <cell r="H6317">
            <v>1.22</v>
          </cell>
          <cell r="I6317">
            <v>43465</v>
          </cell>
        </row>
        <row r="6318">
          <cell r="A6318" t="str">
            <v>Mesa controladoralp ptz Controller 3d Sdk95</v>
          </cell>
          <cell r="B6318">
            <v>106972</v>
          </cell>
          <cell r="C6318" t="str">
            <v>UNI</v>
          </cell>
          <cell r="D6318">
            <v>1644195</v>
          </cell>
          <cell r="E6318">
            <v>0</v>
          </cell>
          <cell r="F6318">
            <v>43343</v>
          </cell>
          <cell r="G6318">
            <v>1565900</v>
          </cell>
          <cell r="H6318">
            <v>1.05</v>
          </cell>
          <cell r="I6318">
            <v>43465</v>
          </cell>
        </row>
        <row r="6319">
          <cell r="A6319" t="str">
            <v>MESA DE AJEDREZ (Sumin +transp) Ver descri</v>
          </cell>
          <cell r="B6319">
            <v>106660</v>
          </cell>
          <cell r="C6319" t="str">
            <v>UNI</v>
          </cell>
          <cell r="D6319">
            <v>2516647</v>
          </cell>
          <cell r="E6319">
            <v>0</v>
          </cell>
          <cell r="F6319">
            <v>43074</v>
          </cell>
          <cell r="G6319">
            <v>2308850</v>
          </cell>
          <cell r="H6319">
            <v>1.0900000000000001</v>
          </cell>
          <cell r="I6319">
            <v>43465</v>
          </cell>
        </row>
        <row r="6320">
          <cell r="A6320" t="str">
            <v>MESA DE AJEDREZ 4 PUESTOS NO APTA</v>
          </cell>
          <cell r="B6320">
            <v>106113</v>
          </cell>
          <cell r="C6320" t="str">
            <v>UNI</v>
          </cell>
          <cell r="D6320">
            <v>2075796</v>
          </cell>
          <cell r="E6320">
            <v>0</v>
          </cell>
          <cell r="F6320">
            <v>42776</v>
          </cell>
          <cell r="G6320">
            <v>1904400</v>
          </cell>
          <cell r="H6320">
            <v>1.0900000000000001</v>
          </cell>
          <cell r="I6320">
            <v>43465</v>
          </cell>
        </row>
        <row r="6321">
          <cell r="A6321" t="str">
            <v>Mesa de ajedrez con dos sillas en fibra de vidrio</v>
          </cell>
          <cell r="B6321">
            <v>105669</v>
          </cell>
          <cell r="C6321" t="str">
            <v>UNI</v>
          </cell>
          <cell r="D6321">
            <v>1994700</v>
          </cell>
          <cell r="E6321">
            <v>0</v>
          </cell>
          <cell r="F6321">
            <v>42257</v>
          </cell>
          <cell r="G6321">
            <v>1635000</v>
          </cell>
          <cell r="H6321">
            <v>1.22</v>
          </cell>
          <cell r="I6321">
            <v>43465</v>
          </cell>
        </row>
        <row r="6322">
          <cell r="A6322" t="str">
            <v>MESA DE AJEDREZ EN POLIESTER REFORZ</v>
          </cell>
          <cell r="B6322">
            <v>105677</v>
          </cell>
          <cell r="C6322" t="str">
            <v>UNI</v>
          </cell>
          <cell r="D6322">
            <v>2049473</v>
          </cell>
          <cell r="E6322">
            <v>0</v>
          </cell>
          <cell r="F6322">
            <v>42592</v>
          </cell>
          <cell r="G6322">
            <v>1782150</v>
          </cell>
          <cell r="H6322">
            <v>1.1499999999999999</v>
          </cell>
          <cell r="I6322">
            <v>43465</v>
          </cell>
        </row>
        <row r="6323">
          <cell r="A6323" t="str">
            <v>Mesa de centro en fórmica **</v>
          </cell>
          <cell r="B6323">
            <v>103320</v>
          </cell>
          <cell r="C6323" t="str">
            <v>UNI</v>
          </cell>
          <cell r="D6323">
            <v>603896</v>
          </cell>
          <cell r="E6323">
            <v>0</v>
          </cell>
          <cell r="F6323">
            <v>40444</v>
          </cell>
          <cell r="G6323">
            <v>440800</v>
          </cell>
          <cell r="H6323">
            <v>1.37</v>
          </cell>
          <cell r="I6323">
            <v>43465</v>
          </cell>
        </row>
        <row r="6324">
          <cell r="A6324" t="str">
            <v>MESA DE PING-PONG EN POLIESTER REFORZ</v>
          </cell>
          <cell r="B6324">
            <v>105678</v>
          </cell>
          <cell r="C6324" t="str">
            <v>UNI</v>
          </cell>
          <cell r="D6324">
            <v>4537670</v>
          </cell>
          <cell r="E6324">
            <v>0</v>
          </cell>
          <cell r="F6324">
            <v>42592</v>
          </cell>
          <cell r="G6324">
            <v>3945800</v>
          </cell>
          <cell r="H6324">
            <v>1.1499999999999999</v>
          </cell>
          <cell r="I6324">
            <v>43465</v>
          </cell>
        </row>
        <row r="6325">
          <cell r="A6325" t="str">
            <v>MESA DE TRABAJO CONTRA PARED</v>
          </cell>
          <cell r="B6325">
            <v>2603</v>
          </cell>
          <cell r="C6325" t="str">
            <v>UNI</v>
          </cell>
          <cell r="D6325">
            <v>3611776</v>
          </cell>
          <cell r="E6325" t="str">
            <v>SALPICADE</v>
          </cell>
          <cell r="F6325">
            <v>40026</v>
          </cell>
          <cell r="G6325">
            <v>2598400</v>
          </cell>
          <cell r="H6325">
            <v>1.39</v>
          </cell>
          <cell r="I6325">
            <v>43465</v>
          </cell>
        </row>
        <row r="6326">
          <cell r="A6326" t="str">
            <v>MESA DE TRABAJO TIPO CENTRAL</v>
          </cell>
          <cell r="B6326">
            <v>2593</v>
          </cell>
          <cell r="C6326" t="str">
            <v>UNI</v>
          </cell>
          <cell r="D6326">
            <v>2708832</v>
          </cell>
          <cell r="E6326">
            <v>0</v>
          </cell>
          <cell r="F6326">
            <v>40026</v>
          </cell>
          <cell r="G6326">
            <v>1948800</v>
          </cell>
          <cell r="H6326">
            <v>1.39</v>
          </cell>
          <cell r="I6326">
            <v>43465</v>
          </cell>
        </row>
        <row r="6327">
          <cell r="A6327" t="str">
            <v>Mesa en concreto ver Descripcion tecnica</v>
          </cell>
          <cell r="B6327">
            <v>105398</v>
          </cell>
          <cell r="C6327" t="str">
            <v>UNI</v>
          </cell>
          <cell r="D6327">
            <v>592200</v>
          </cell>
          <cell r="E6327">
            <v>0</v>
          </cell>
          <cell r="F6327">
            <v>41999</v>
          </cell>
          <cell r="G6327">
            <v>470000</v>
          </cell>
          <cell r="H6327">
            <v>1.26</v>
          </cell>
          <cell r="I6327">
            <v>43465</v>
          </cell>
        </row>
        <row r="6328">
          <cell r="A6328" t="str">
            <v>MESA PARA AUTOPSIAS C/POCETA</v>
          </cell>
          <cell r="B6328">
            <v>2605</v>
          </cell>
          <cell r="C6328" t="str">
            <v>UNI</v>
          </cell>
          <cell r="D6328">
            <v>3902008</v>
          </cell>
          <cell r="E6328" t="str">
            <v>2.50x.80x.90</v>
          </cell>
          <cell r="F6328">
            <v>40026</v>
          </cell>
          <cell r="G6328">
            <v>2807200</v>
          </cell>
          <cell r="H6328">
            <v>1.39</v>
          </cell>
          <cell r="I6328">
            <v>43465</v>
          </cell>
        </row>
        <row r="6329">
          <cell r="A6329" t="str">
            <v>MESA PARA COCINERO -DL</v>
          </cell>
          <cell r="B6329">
            <v>3648</v>
          </cell>
          <cell r="C6329" t="str">
            <v>UNI</v>
          </cell>
          <cell r="D6329">
            <v>4614800</v>
          </cell>
          <cell r="E6329">
            <v>0</v>
          </cell>
          <cell r="F6329">
            <v>40026</v>
          </cell>
          <cell r="G6329">
            <v>3320000</v>
          </cell>
          <cell r="H6329">
            <v>1.39</v>
          </cell>
          <cell r="I6329">
            <v>43465</v>
          </cell>
        </row>
        <row r="6330">
          <cell r="A6330" t="str">
            <v>Mesa para sala de</v>
          </cell>
          <cell r="B6330">
            <v>102673</v>
          </cell>
          <cell r="C6330" t="str">
            <v>UNI</v>
          </cell>
          <cell r="D6330">
            <v>764405</v>
          </cell>
          <cell r="E6330">
            <v>6441052</v>
          </cell>
          <cell r="F6330">
            <v>40283</v>
          </cell>
          <cell r="G6330">
            <v>557960</v>
          </cell>
          <cell r="H6330">
            <v>1.37</v>
          </cell>
          <cell r="I6330">
            <v>43465</v>
          </cell>
        </row>
        <row r="6331">
          <cell r="A6331" t="str">
            <v>Mesa- ping pong en fibra de vidrio de 2.74m</v>
          </cell>
          <cell r="B6331">
            <v>105668</v>
          </cell>
          <cell r="C6331" t="str">
            <v>UNI</v>
          </cell>
          <cell r="D6331">
            <v>3248700</v>
          </cell>
          <cell r="E6331">
            <v>0</v>
          </cell>
          <cell r="F6331">
            <v>43273</v>
          </cell>
          <cell r="G6331">
            <v>3094000</v>
          </cell>
          <cell r="H6331">
            <v>1.05</v>
          </cell>
          <cell r="I6331">
            <v>43465</v>
          </cell>
        </row>
        <row r="6332">
          <cell r="A6332" t="str">
            <v>MESA PLÁSTICA</v>
          </cell>
          <cell r="B6332">
            <v>103749</v>
          </cell>
          <cell r="C6332" t="str">
            <v>UNI</v>
          </cell>
          <cell r="D6332">
            <v>110157</v>
          </cell>
          <cell r="E6332">
            <v>0</v>
          </cell>
          <cell r="F6332">
            <v>41052</v>
          </cell>
          <cell r="G6332">
            <v>84736</v>
          </cell>
          <cell r="H6332">
            <v>1.3</v>
          </cell>
          <cell r="I6332">
            <v>43465</v>
          </cell>
        </row>
        <row r="6333">
          <cell r="A6333" t="str">
            <v>MESA PLASTICA DEMARACADA TENIS DE</v>
          </cell>
          <cell r="B6333">
            <v>106727</v>
          </cell>
          <cell r="C6333" t="str">
            <v>UNI</v>
          </cell>
          <cell r="D6333">
            <v>8677778</v>
          </cell>
          <cell r="E6333">
            <v>0</v>
          </cell>
          <cell r="F6333">
            <v>43179</v>
          </cell>
          <cell r="G6333">
            <v>8264550</v>
          </cell>
          <cell r="H6333">
            <v>1.05</v>
          </cell>
          <cell r="I6333">
            <v>43465</v>
          </cell>
        </row>
        <row r="6334">
          <cell r="A6334" t="str">
            <v>MESON EN GRANITO NATURAL JASPE</v>
          </cell>
          <cell r="B6334">
            <v>105255</v>
          </cell>
          <cell r="C6334" t="str">
            <v>ML</v>
          </cell>
          <cell r="D6334">
            <v>398567</v>
          </cell>
          <cell r="E6334">
            <v>0</v>
          </cell>
          <cell r="F6334">
            <v>42863</v>
          </cell>
          <cell r="G6334">
            <v>365658</v>
          </cell>
          <cell r="H6334">
            <v>1.0900000000000001</v>
          </cell>
          <cell r="I6334">
            <v>43465</v>
          </cell>
        </row>
        <row r="6335">
          <cell r="A6335" t="str">
            <v>MESON EN GRANITO NEGRO SAN GABRIEL</v>
          </cell>
          <cell r="B6335">
            <v>103289</v>
          </cell>
          <cell r="C6335" t="str">
            <v>UNI</v>
          </cell>
          <cell r="D6335">
            <v>2070000</v>
          </cell>
          <cell r="E6335">
            <v>0</v>
          </cell>
          <cell r="F6335">
            <v>42612</v>
          </cell>
          <cell r="G6335">
            <v>1800000</v>
          </cell>
          <cell r="H6335">
            <v>1.1499999999999999</v>
          </cell>
          <cell r="I6335">
            <v>43465</v>
          </cell>
        </row>
        <row r="6336">
          <cell r="A6336" t="str">
            <v>MESON GRANITO NEGR0 SAN GABRIEL a=0.60</v>
          </cell>
          <cell r="B6336">
            <v>104598</v>
          </cell>
          <cell r="C6336" t="str">
            <v>ML</v>
          </cell>
          <cell r="D6336">
            <v>452400</v>
          </cell>
          <cell r="E6336">
            <v>0</v>
          </cell>
          <cell r="F6336">
            <v>41173</v>
          </cell>
          <cell r="G6336">
            <v>348000</v>
          </cell>
          <cell r="H6336">
            <v>1.3</v>
          </cell>
          <cell r="I6336">
            <v>43465</v>
          </cell>
        </row>
        <row r="6337">
          <cell r="A6337" t="str">
            <v>METALDEC K 3"- Calibre 22 (0.76 mm) ACESCO</v>
          </cell>
          <cell r="B6337">
            <v>3942</v>
          </cell>
          <cell r="C6337" t="str">
            <v>M2</v>
          </cell>
          <cell r="D6337">
            <v>32155</v>
          </cell>
          <cell r="E6337" t="str">
            <v>(0.76 mm)</v>
          </cell>
          <cell r="F6337">
            <v>42776</v>
          </cell>
          <cell r="G6337">
            <v>29500</v>
          </cell>
          <cell r="H6337">
            <v>1.0900000000000001</v>
          </cell>
          <cell r="I6337">
            <v>43465</v>
          </cell>
        </row>
        <row r="6338">
          <cell r="A6338" t="str">
            <v>METALDECK 2"- Calibre 20 (0.94X 6.10ml)</v>
          </cell>
          <cell r="B6338">
            <v>3943</v>
          </cell>
          <cell r="C6338" t="str">
            <v>M2</v>
          </cell>
          <cell r="D6338">
            <v>40156</v>
          </cell>
          <cell r="E6338" t="str">
            <v>0.96 mm)</v>
          </cell>
          <cell r="F6338">
            <v>42181</v>
          </cell>
          <cell r="G6338">
            <v>32915</v>
          </cell>
          <cell r="H6338">
            <v>1.22</v>
          </cell>
          <cell r="I6338">
            <v>43465</v>
          </cell>
        </row>
        <row r="6339">
          <cell r="A6339" t="str">
            <v>METALDECK 2"- Calibre 22 (0.51 mm) 094X6.10</v>
          </cell>
          <cell r="B6339">
            <v>3272</v>
          </cell>
          <cell r="C6339" t="str">
            <v>M2</v>
          </cell>
          <cell r="D6339">
            <v>30415</v>
          </cell>
          <cell r="E6339" t="str">
            <v>0.51 mm)</v>
          </cell>
          <cell r="F6339">
            <v>42800</v>
          </cell>
          <cell r="G6339">
            <v>27904</v>
          </cell>
          <cell r="H6339">
            <v>1.0900000000000001</v>
          </cell>
          <cell r="I6339">
            <v>43465</v>
          </cell>
        </row>
        <row r="6340">
          <cell r="A6340" t="str">
            <v>METALDECK 3"- Calibre 20 (0.96 mm) ACESCO</v>
          </cell>
          <cell r="B6340">
            <v>3944</v>
          </cell>
          <cell r="C6340" t="str">
            <v>M2</v>
          </cell>
          <cell r="D6340">
            <v>42503</v>
          </cell>
          <cell r="E6340" t="str">
            <v>(0.96 mm)</v>
          </cell>
          <cell r="F6340">
            <v>40435</v>
          </cell>
          <cell r="G6340">
            <v>31024</v>
          </cell>
          <cell r="H6340">
            <v>1.37</v>
          </cell>
          <cell r="I6340">
            <v>43465</v>
          </cell>
        </row>
        <row r="6341">
          <cell r="A6341" t="str">
            <v>Metrosidero rojo(1-1,5M)</v>
          </cell>
          <cell r="B6341">
            <v>104332</v>
          </cell>
          <cell r="C6341" t="str">
            <v>UNI</v>
          </cell>
          <cell r="D6341">
            <v>56280</v>
          </cell>
          <cell r="E6341">
            <v>0</v>
          </cell>
          <cell r="F6341">
            <v>40883</v>
          </cell>
          <cell r="G6341">
            <v>42000</v>
          </cell>
          <cell r="H6341">
            <v>1.34</v>
          </cell>
          <cell r="I6341">
            <v>43465</v>
          </cell>
        </row>
        <row r="6342">
          <cell r="A6342" t="str">
            <v>MEZCLADOR DUCHA</v>
          </cell>
          <cell r="B6342">
            <v>104671</v>
          </cell>
          <cell r="C6342" t="str">
            <v>UNI</v>
          </cell>
          <cell r="D6342">
            <v>395888</v>
          </cell>
          <cell r="E6342">
            <v>0</v>
          </cell>
          <cell r="F6342">
            <v>43209</v>
          </cell>
          <cell r="G6342">
            <v>377036</v>
          </cell>
          <cell r="H6342">
            <v>1.05</v>
          </cell>
          <cell r="I6342">
            <v>43465</v>
          </cell>
        </row>
        <row r="6343">
          <cell r="A6343" t="str">
            <v>MEZCLADOR LAVAMANOS Ø4" CIERRE</v>
          </cell>
          <cell r="B6343">
            <v>105054</v>
          </cell>
          <cell r="C6343" t="str">
            <v>UNI</v>
          </cell>
          <cell r="D6343">
            <v>89182</v>
          </cell>
          <cell r="E6343">
            <v>0</v>
          </cell>
          <cell r="F6343">
            <v>42144</v>
          </cell>
          <cell r="G6343">
            <v>73100</v>
          </cell>
          <cell r="H6343">
            <v>1.22</v>
          </cell>
          <cell r="I6343">
            <v>43465</v>
          </cell>
        </row>
        <row r="6344">
          <cell r="A6344" t="str">
            <v>Mezclador monocontrol ref. Amur o similar</v>
          </cell>
          <cell r="B6344">
            <v>106385</v>
          </cell>
          <cell r="C6344" t="str">
            <v>UNI</v>
          </cell>
          <cell r="D6344">
            <v>294413</v>
          </cell>
          <cell r="E6344">
            <v>0</v>
          </cell>
          <cell r="F6344">
            <v>40317</v>
          </cell>
          <cell r="G6344">
            <v>214900</v>
          </cell>
          <cell r="H6344">
            <v>1.37</v>
          </cell>
          <cell r="I6344">
            <v>43465</v>
          </cell>
        </row>
        <row r="6345">
          <cell r="A6345" t="str">
            <v>MEZCLADORA A GASOLINA (1-1/2 BULTO)</v>
          </cell>
          <cell r="B6345">
            <v>620</v>
          </cell>
          <cell r="C6345" t="str">
            <v>MES</v>
          </cell>
          <cell r="D6345">
            <v>637304</v>
          </cell>
          <cell r="E6345">
            <v>0</v>
          </cell>
          <cell r="F6345">
            <v>40868</v>
          </cell>
          <cell r="G6345">
            <v>475600</v>
          </cell>
          <cell r="H6345">
            <v>1.34</v>
          </cell>
          <cell r="I6345">
            <v>43465</v>
          </cell>
        </row>
        <row r="6346">
          <cell r="A6346" t="str">
            <v>MEZCLADORA A GASOLINA(1-1/2 Bulto)</v>
          </cell>
          <cell r="B6346">
            <v>100947</v>
          </cell>
          <cell r="C6346" t="str">
            <v>DD</v>
          </cell>
          <cell r="D6346">
            <v>29988</v>
          </cell>
          <cell r="E6346">
            <v>0</v>
          </cell>
          <cell r="F6346">
            <v>43367</v>
          </cell>
          <cell r="G6346">
            <v>28560</v>
          </cell>
          <cell r="H6346">
            <v>1.05</v>
          </cell>
          <cell r="I6346">
            <v>43465</v>
          </cell>
        </row>
        <row r="6347">
          <cell r="A6347" t="str">
            <v>MEZCLADORA DE CONCRETO 2 BULTOS</v>
          </cell>
          <cell r="B6347">
            <v>388</v>
          </cell>
          <cell r="C6347" t="str">
            <v>DIA</v>
          </cell>
          <cell r="D6347">
            <v>34650</v>
          </cell>
          <cell r="E6347">
            <v>0</v>
          </cell>
          <cell r="F6347">
            <v>43167</v>
          </cell>
          <cell r="G6347">
            <v>33000</v>
          </cell>
          <cell r="H6347">
            <v>1.05</v>
          </cell>
          <cell r="I6347">
            <v>43465</v>
          </cell>
        </row>
        <row r="6348">
          <cell r="A6348" t="str">
            <v>MEZCLADORA DE CONCRETO 2 BULTOS</v>
          </cell>
          <cell r="B6348">
            <v>2406</v>
          </cell>
          <cell r="C6348" t="str">
            <v>MES</v>
          </cell>
          <cell r="D6348">
            <v>683936</v>
          </cell>
          <cell r="E6348">
            <v>0</v>
          </cell>
          <cell r="F6348">
            <v>40868</v>
          </cell>
          <cell r="G6348">
            <v>510400</v>
          </cell>
          <cell r="H6348">
            <v>1.34</v>
          </cell>
          <cell r="I6348">
            <v>43465</v>
          </cell>
        </row>
        <row r="6349">
          <cell r="A6349" t="str">
            <v>MEZCLADORA PARA CONCRETO 1 BULTO</v>
          </cell>
          <cell r="B6349">
            <v>220</v>
          </cell>
          <cell r="C6349" t="str">
            <v>MES</v>
          </cell>
          <cell r="D6349">
            <v>559584</v>
          </cell>
          <cell r="E6349">
            <v>0</v>
          </cell>
          <cell r="F6349">
            <v>40868</v>
          </cell>
          <cell r="G6349">
            <v>417600</v>
          </cell>
          <cell r="H6349">
            <v>1.34</v>
          </cell>
          <cell r="I6349">
            <v>43465</v>
          </cell>
        </row>
        <row r="6350">
          <cell r="A6350" t="str">
            <v>MEZCLADORA PARA CONCRETO 1 BULTO</v>
          </cell>
          <cell r="B6350">
            <v>97</v>
          </cell>
          <cell r="C6350" t="str">
            <v>DIA</v>
          </cell>
          <cell r="D6350">
            <v>46632</v>
          </cell>
          <cell r="E6350">
            <v>0</v>
          </cell>
          <cell r="F6350">
            <v>40868</v>
          </cell>
          <cell r="G6350">
            <v>34800</v>
          </cell>
          <cell r="H6350">
            <v>1.34</v>
          </cell>
          <cell r="I6350">
            <v>43465</v>
          </cell>
        </row>
        <row r="6351">
          <cell r="A6351" t="str">
            <v>MEZCLADORA PARA CONCRETO 3 BULTOS</v>
          </cell>
          <cell r="B6351">
            <v>105836</v>
          </cell>
          <cell r="C6351" t="str">
            <v>DIA</v>
          </cell>
          <cell r="D6351">
            <v>53360</v>
          </cell>
          <cell r="E6351">
            <v>0</v>
          </cell>
          <cell r="F6351">
            <v>42576</v>
          </cell>
          <cell r="G6351">
            <v>46400</v>
          </cell>
          <cell r="H6351">
            <v>1.1499999999999999</v>
          </cell>
          <cell r="I6351">
            <v>43465</v>
          </cell>
        </row>
        <row r="6352">
          <cell r="A6352" t="str">
            <v>MEZCLADORA PARA CONCRETO A GASOLINA</v>
          </cell>
          <cell r="B6352">
            <v>96</v>
          </cell>
          <cell r="C6352" t="str">
            <v>MES</v>
          </cell>
          <cell r="D6352">
            <v>651572</v>
          </cell>
          <cell r="E6352">
            <v>0</v>
          </cell>
          <cell r="F6352">
            <v>40367</v>
          </cell>
          <cell r="G6352">
            <v>475600</v>
          </cell>
          <cell r="H6352">
            <v>1.37</v>
          </cell>
          <cell r="I6352">
            <v>43465</v>
          </cell>
        </row>
        <row r="6353">
          <cell r="A6353" t="str">
            <v>MEZCLADORA PARA CONCRETO A GASOLINA</v>
          </cell>
          <cell r="B6353">
            <v>95</v>
          </cell>
          <cell r="C6353" t="str">
            <v>DD</v>
          </cell>
          <cell r="D6353">
            <v>52850</v>
          </cell>
          <cell r="E6353">
            <v>0</v>
          </cell>
          <cell r="F6353">
            <v>40868</v>
          </cell>
          <cell r="G6353">
            <v>39440</v>
          </cell>
          <cell r="H6353">
            <v>1.34</v>
          </cell>
          <cell r="I6353">
            <v>43465</v>
          </cell>
        </row>
        <row r="6354">
          <cell r="A6354" t="str">
            <v>MICRO AIRINCLUSOR DE AIRE</v>
          </cell>
          <cell r="B6354">
            <v>688</v>
          </cell>
          <cell r="C6354" t="str">
            <v>LT</v>
          </cell>
          <cell r="D6354">
            <v>31510</v>
          </cell>
          <cell r="E6354" t="str">
            <v>Concentrado</v>
          </cell>
          <cell r="F6354">
            <v>40409</v>
          </cell>
          <cell r="G6354">
            <v>23000</v>
          </cell>
          <cell r="H6354">
            <v>1.37</v>
          </cell>
          <cell r="I6354">
            <v>43465</v>
          </cell>
        </row>
        <row r="6355">
          <cell r="A6355" t="str">
            <v>MICRO AIRINCLUSOR DE AIRE (NO USAR)</v>
          </cell>
          <cell r="B6355">
            <v>103597</v>
          </cell>
          <cell r="C6355" t="str">
            <v>LT</v>
          </cell>
          <cell r="D6355">
            <v>12448</v>
          </cell>
          <cell r="E6355" t="str">
            <v>Normal 920</v>
          </cell>
          <cell r="F6355">
            <v>39660</v>
          </cell>
          <cell r="G6355">
            <v>8468</v>
          </cell>
          <cell r="H6355">
            <v>1.47</v>
          </cell>
          <cell r="I6355">
            <v>43465</v>
          </cell>
        </row>
        <row r="6356">
          <cell r="A6356" t="str">
            <v>MICROESFERA REFLECTIVA PARA PINTURA</v>
          </cell>
          <cell r="B6356">
            <v>101736</v>
          </cell>
          <cell r="C6356" t="str">
            <v>KG</v>
          </cell>
          <cell r="D6356">
            <v>6085</v>
          </cell>
          <cell r="E6356">
            <v>123503</v>
          </cell>
          <cell r="F6356">
            <v>43203</v>
          </cell>
          <cell r="G6356">
            <v>5795</v>
          </cell>
          <cell r="H6356">
            <v>1.05</v>
          </cell>
          <cell r="I6356">
            <v>43465</v>
          </cell>
        </row>
        <row r="6357">
          <cell r="A6357" t="str">
            <v>MICRÓFONO DE MESA PORFESIONAL</v>
          </cell>
          <cell r="B6357">
            <v>106612</v>
          </cell>
          <cell r="C6357" t="str">
            <v>UNI</v>
          </cell>
          <cell r="D6357">
            <v>152600</v>
          </cell>
          <cell r="E6357">
            <v>0</v>
          </cell>
          <cell r="F6357">
            <v>43005</v>
          </cell>
          <cell r="G6357">
            <v>140000</v>
          </cell>
          <cell r="H6357">
            <v>1.0900000000000001</v>
          </cell>
          <cell r="I6357">
            <v>43465</v>
          </cell>
        </row>
        <row r="6358">
          <cell r="A6358" t="str">
            <v>MINERAL COLOR ROJO</v>
          </cell>
          <cell r="B6358">
            <v>72</v>
          </cell>
          <cell r="C6358" t="str">
            <v>KG</v>
          </cell>
          <cell r="D6358">
            <v>5815</v>
          </cell>
          <cell r="E6358">
            <v>0</v>
          </cell>
          <cell r="F6358">
            <v>43203</v>
          </cell>
          <cell r="G6358">
            <v>5538</v>
          </cell>
          <cell r="H6358">
            <v>1.05</v>
          </cell>
          <cell r="I6358">
            <v>43465</v>
          </cell>
        </row>
        <row r="6359">
          <cell r="A6359" t="str">
            <v>Minibreaker 3x50A 20 KA.</v>
          </cell>
          <cell r="B6359">
            <v>107271</v>
          </cell>
          <cell r="C6359" t="str">
            <v>UNI</v>
          </cell>
          <cell r="D6359">
            <v>110538</v>
          </cell>
          <cell r="E6359">
            <v>0</v>
          </cell>
          <cell r="F6359">
            <v>43213</v>
          </cell>
          <cell r="G6359">
            <v>105274.54</v>
          </cell>
          <cell r="H6359">
            <v>1.05</v>
          </cell>
          <cell r="I6359">
            <v>43465</v>
          </cell>
        </row>
        <row r="6360">
          <cell r="A6360" t="str">
            <v>MINICARGADOR BOBCAT (OPER+COMB) (NO</v>
          </cell>
          <cell r="B6360">
            <v>3254</v>
          </cell>
          <cell r="C6360" t="str">
            <v>HR</v>
          </cell>
          <cell r="D6360">
            <v>60447</v>
          </cell>
          <cell r="E6360" t="str">
            <v>C/C Ord</v>
          </cell>
          <cell r="F6360">
            <v>43207</v>
          </cell>
          <cell r="G6360">
            <v>57569</v>
          </cell>
          <cell r="H6360">
            <v>1.05</v>
          </cell>
          <cell r="I6360">
            <v>43465</v>
          </cell>
        </row>
        <row r="6361">
          <cell r="A6361" t="str">
            <v>MINICARGADOR BOBCAT(OPER+COMB)</v>
          </cell>
          <cell r="B6361">
            <v>3255</v>
          </cell>
          <cell r="C6361" t="str">
            <v>DD</v>
          </cell>
          <cell r="D6361">
            <v>389130</v>
          </cell>
          <cell r="E6361" t="str">
            <v>C/C Ord</v>
          </cell>
          <cell r="F6361">
            <v>42914</v>
          </cell>
          <cell r="G6361">
            <v>357000</v>
          </cell>
          <cell r="H6361">
            <v>1.0900000000000001</v>
          </cell>
          <cell r="I6361">
            <v>43465</v>
          </cell>
        </row>
        <row r="6362">
          <cell r="A6362" t="str">
            <v>MINICARGADOR BOBCAT+Oper C/Comb</v>
          </cell>
          <cell r="B6362">
            <v>2634</v>
          </cell>
          <cell r="C6362" t="str">
            <v>hr</v>
          </cell>
          <cell r="D6362">
            <v>60447</v>
          </cell>
          <cell r="E6362">
            <v>753</v>
          </cell>
          <cell r="F6362">
            <v>43167</v>
          </cell>
          <cell r="G6362">
            <v>57569</v>
          </cell>
          <cell r="H6362">
            <v>1.05</v>
          </cell>
          <cell r="I6362">
            <v>43465</v>
          </cell>
        </row>
        <row r="6363">
          <cell r="A6363" t="str">
            <v>MINICARGADOR BOBCAT-15DIAS(Inc.</v>
          </cell>
          <cell r="B6363">
            <v>100851</v>
          </cell>
          <cell r="C6363" t="str">
            <v>DD</v>
          </cell>
          <cell r="D6363">
            <v>481542</v>
          </cell>
          <cell r="E6363" t="str">
            <v>C/C Ord</v>
          </cell>
          <cell r="F6363">
            <v>40876</v>
          </cell>
          <cell r="G6363">
            <v>359360</v>
          </cell>
          <cell r="H6363">
            <v>1.34</v>
          </cell>
          <cell r="I6363">
            <v>43465</v>
          </cell>
        </row>
        <row r="6364">
          <cell r="A6364" t="str">
            <v>MINIINTERRUPTOR TRIPOLAR 32A</v>
          </cell>
          <cell r="B6364">
            <v>104254</v>
          </cell>
          <cell r="C6364" t="str">
            <v>UNI</v>
          </cell>
          <cell r="D6364">
            <v>35361</v>
          </cell>
          <cell r="E6364">
            <v>0</v>
          </cell>
          <cell r="F6364">
            <v>43390</v>
          </cell>
          <cell r="G6364">
            <v>33677</v>
          </cell>
          <cell r="H6364">
            <v>1.05</v>
          </cell>
          <cell r="I6364">
            <v>43465</v>
          </cell>
        </row>
        <row r="6365">
          <cell r="A6365" t="str">
            <v>MINIRETRO</v>
          </cell>
          <cell r="B6365">
            <v>102609</v>
          </cell>
          <cell r="C6365" t="str">
            <v>HR</v>
          </cell>
          <cell r="D6365">
            <v>84912</v>
          </cell>
          <cell r="E6365" t="str">
            <v>C/C Ord</v>
          </cell>
          <cell r="F6365">
            <v>42172</v>
          </cell>
          <cell r="G6365">
            <v>69600</v>
          </cell>
          <cell r="H6365">
            <v>1.22</v>
          </cell>
          <cell r="I6365">
            <v>43465</v>
          </cell>
        </row>
        <row r="6366">
          <cell r="A6366" t="str">
            <v>MIRILLA (OJO MAGICO) CROM PEQ.</v>
          </cell>
          <cell r="B6366">
            <v>2760</v>
          </cell>
          <cell r="C6366" t="str">
            <v>UNI</v>
          </cell>
          <cell r="D6366">
            <v>26989</v>
          </cell>
          <cell r="E6366" t="str">
            <v>IMPORTADO</v>
          </cell>
          <cell r="F6366">
            <v>40371</v>
          </cell>
          <cell r="G6366">
            <v>19700</v>
          </cell>
          <cell r="H6366">
            <v>1.37</v>
          </cell>
          <cell r="I6366">
            <v>43465</v>
          </cell>
        </row>
        <row r="6367">
          <cell r="A6367" t="str">
            <v>MIRILLA (OJO MAGICO) DORAD PEQ</v>
          </cell>
          <cell r="B6367">
            <v>2761</v>
          </cell>
          <cell r="C6367" t="str">
            <v>UNI</v>
          </cell>
          <cell r="D6367">
            <v>26989</v>
          </cell>
          <cell r="E6367" t="str">
            <v>IMPORTADO</v>
          </cell>
          <cell r="F6367">
            <v>40371</v>
          </cell>
          <cell r="G6367">
            <v>19700</v>
          </cell>
          <cell r="H6367">
            <v>1.37</v>
          </cell>
          <cell r="I6367">
            <v>43465</v>
          </cell>
        </row>
        <row r="6368">
          <cell r="A6368" t="str">
            <v>MISCELANEA</v>
          </cell>
          <cell r="B6368">
            <v>999</v>
          </cell>
          <cell r="C6368">
            <v>0</v>
          </cell>
          <cell r="D6368" t="e">
            <v>#DIV/0!</v>
          </cell>
          <cell r="E6368">
            <v>0</v>
          </cell>
          <cell r="F6368">
            <v>0</v>
          </cell>
          <cell r="G6368">
            <v>0</v>
          </cell>
          <cell r="H6368" t="e">
            <v>#DIV/0!</v>
          </cell>
          <cell r="I6368">
            <v>43465</v>
          </cell>
        </row>
        <row r="6369">
          <cell r="A6369" t="str">
            <v>MOBILIARIO URBANO Y SEÑALIZAC.</v>
          </cell>
          <cell r="B6369">
            <v>43</v>
          </cell>
          <cell r="C6369">
            <v>0</v>
          </cell>
          <cell r="D6369" t="e">
            <v>#DIV/0!</v>
          </cell>
          <cell r="E6369">
            <v>0</v>
          </cell>
          <cell r="F6369">
            <v>0</v>
          </cell>
          <cell r="G6369">
            <v>0</v>
          </cell>
          <cell r="H6369" t="e">
            <v>#DIV/0!</v>
          </cell>
          <cell r="I6369">
            <v>43465</v>
          </cell>
        </row>
        <row r="6370">
          <cell r="A6370" t="str">
            <v>MÓD.CABALLOPectoral</v>
          </cell>
          <cell r="B6370">
            <v>106658</v>
          </cell>
          <cell r="C6370" t="str">
            <v>UNI</v>
          </cell>
          <cell r="D6370">
            <v>4281159</v>
          </cell>
          <cell r="E6370">
            <v>0</v>
          </cell>
          <cell r="F6370">
            <v>43251</v>
          </cell>
          <cell r="G6370">
            <v>4077294</v>
          </cell>
          <cell r="H6370">
            <v>1.05</v>
          </cell>
          <cell r="I6370">
            <v>43465</v>
          </cell>
        </row>
        <row r="6371">
          <cell r="A6371" t="str">
            <v>MODEM PARA MEDIDOR</v>
          </cell>
          <cell r="B6371">
            <v>105615</v>
          </cell>
          <cell r="C6371" t="str">
            <v>UNI</v>
          </cell>
          <cell r="D6371">
            <v>794600</v>
          </cell>
          <cell r="E6371">
            <v>0</v>
          </cell>
          <cell r="F6371">
            <v>40487</v>
          </cell>
          <cell r="G6371">
            <v>580000</v>
          </cell>
          <cell r="H6371">
            <v>1.37</v>
          </cell>
          <cell r="I6371">
            <v>43465</v>
          </cell>
        </row>
        <row r="6372">
          <cell r="A6372" t="str">
            <v>Modem PCML3.20 para medidor EMHELGAMA</v>
          </cell>
          <cell r="B6372">
            <v>101570</v>
          </cell>
          <cell r="C6372" t="str">
            <v>UNI</v>
          </cell>
          <cell r="D6372">
            <v>794600</v>
          </cell>
          <cell r="E6372">
            <v>0</v>
          </cell>
          <cell r="F6372">
            <v>40487</v>
          </cell>
          <cell r="G6372">
            <v>580000</v>
          </cell>
          <cell r="H6372">
            <v>1.37</v>
          </cell>
          <cell r="I6372">
            <v>43465</v>
          </cell>
        </row>
        <row r="6373">
          <cell r="A6373" t="str">
            <v>MÓDUL TUBO O BAUL (Sumi+trans)VER</v>
          </cell>
          <cell r="B6373">
            <v>106659</v>
          </cell>
          <cell r="C6373" t="str">
            <v>UNI</v>
          </cell>
          <cell r="D6373">
            <v>1854250</v>
          </cell>
          <cell r="E6373">
            <v>0</v>
          </cell>
          <cell r="F6373">
            <v>43074</v>
          </cell>
          <cell r="G6373">
            <v>1701147</v>
          </cell>
          <cell r="H6373">
            <v>1.0900000000000001</v>
          </cell>
          <cell r="I6373">
            <v>43465</v>
          </cell>
        </row>
        <row r="6374">
          <cell r="A6374" t="str">
            <v>Modulo Abdomen Aéreo y Paralela-Gim al aire libre</v>
          </cell>
          <cell r="B6374">
            <v>105773</v>
          </cell>
          <cell r="C6374" t="str">
            <v>UNI</v>
          </cell>
          <cell r="D6374">
            <v>3213381</v>
          </cell>
          <cell r="E6374">
            <v>0</v>
          </cell>
          <cell r="F6374">
            <v>43179</v>
          </cell>
          <cell r="G6374">
            <v>3060363</v>
          </cell>
          <cell r="H6374">
            <v>1.05</v>
          </cell>
          <cell r="I6374">
            <v>43465</v>
          </cell>
        </row>
        <row r="6375">
          <cell r="A6375" t="str">
            <v>MODULO ADMINISTRACION Y VESTIER</v>
          </cell>
          <cell r="B6375">
            <v>106830</v>
          </cell>
          <cell r="C6375" t="str">
            <v>UNI</v>
          </cell>
          <cell r="D6375">
            <v>174722100</v>
          </cell>
          <cell r="E6375">
            <v>0</v>
          </cell>
          <cell r="F6375">
            <v>43243</v>
          </cell>
          <cell r="G6375">
            <v>166402000</v>
          </cell>
          <cell r="H6375">
            <v>1.05</v>
          </cell>
          <cell r="I6375">
            <v>43465</v>
          </cell>
        </row>
        <row r="6376">
          <cell r="A6376" t="str">
            <v>MODULO BALANCÍN CINTURA /PENDULO</v>
          </cell>
          <cell r="B6376">
            <v>104631</v>
          </cell>
          <cell r="C6376" t="str">
            <v>UNI</v>
          </cell>
          <cell r="D6376">
            <v>1499400</v>
          </cell>
          <cell r="E6376">
            <v>0</v>
          </cell>
          <cell r="F6376">
            <v>43179</v>
          </cell>
          <cell r="G6376">
            <v>1428000</v>
          </cell>
          <cell r="H6376">
            <v>1.05</v>
          </cell>
          <cell r="I6376">
            <v>43465</v>
          </cell>
        </row>
        <row r="6377">
          <cell r="A6377" t="str">
            <v>MODULO BALANCÍN CINTURA IDRD</v>
          </cell>
          <cell r="B6377">
            <v>104125</v>
          </cell>
          <cell r="C6377" t="str">
            <v>UNI</v>
          </cell>
          <cell r="D6377">
            <v>2249100</v>
          </cell>
          <cell r="E6377">
            <v>0</v>
          </cell>
          <cell r="F6377">
            <v>43322</v>
          </cell>
          <cell r="G6377">
            <v>2142000</v>
          </cell>
          <cell r="H6377">
            <v>1.05</v>
          </cell>
          <cell r="I6377">
            <v>43465</v>
          </cell>
        </row>
        <row r="6378">
          <cell r="A6378" t="str">
            <v>MODULO BALANCIN CINTURATWISTER</v>
          </cell>
          <cell r="B6378">
            <v>104464</v>
          </cell>
          <cell r="C6378" t="str">
            <v>UNI</v>
          </cell>
          <cell r="D6378">
            <v>2249100</v>
          </cell>
          <cell r="E6378">
            <v>0</v>
          </cell>
          <cell r="F6378">
            <v>43346</v>
          </cell>
          <cell r="G6378">
            <v>2142000</v>
          </cell>
          <cell r="H6378">
            <v>1.05</v>
          </cell>
          <cell r="I6378">
            <v>43465</v>
          </cell>
        </row>
        <row r="6379">
          <cell r="A6379" t="str">
            <v>Modulo Banca Abd. Cronch Incl - Gimnasio aire libr</v>
          </cell>
          <cell r="B6379">
            <v>105763</v>
          </cell>
          <cell r="C6379" t="str">
            <v>UNI</v>
          </cell>
          <cell r="D6379">
            <v>2505979</v>
          </cell>
          <cell r="E6379">
            <v>0</v>
          </cell>
          <cell r="F6379">
            <v>43179</v>
          </cell>
          <cell r="G6379">
            <v>2386647</v>
          </cell>
          <cell r="H6379">
            <v>1.05</v>
          </cell>
          <cell r="I6379">
            <v>43465</v>
          </cell>
        </row>
        <row r="6380">
          <cell r="A6380" t="str">
            <v>MODULO BANCO ABDOMINAL LIBRE</v>
          </cell>
          <cell r="B6380">
            <v>104633</v>
          </cell>
          <cell r="C6380" t="str">
            <v>UNI</v>
          </cell>
          <cell r="D6380">
            <v>3184200</v>
          </cell>
          <cell r="E6380">
            <v>0</v>
          </cell>
          <cell r="F6380">
            <v>42192</v>
          </cell>
          <cell r="G6380">
            <v>2610000</v>
          </cell>
          <cell r="H6380">
            <v>1.22</v>
          </cell>
          <cell r="I6380">
            <v>43465</v>
          </cell>
        </row>
        <row r="6381">
          <cell r="A6381" t="str">
            <v>Modulo Barra FijaAbdomen Aéreo y Paralela-Gim</v>
          </cell>
          <cell r="B6381">
            <v>106114</v>
          </cell>
          <cell r="C6381" t="str">
            <v>UNI</v>
          </cell>
          <cell r="D6381">
            <v>3213381</v>
          </cell>
          <cell r="E6381">
            <v>0</v>
          </cell>
          <cell r="F6381">
            <v>43209</v>
          </cell>
          <cell r="G6381">
            <v>3060363</v>
          </cell>
          <cell r="H6381">
            <v>1.05</v>
          </cell>
          <cell r="I6381">
            <v>43465</v>
          </cell>
        </row>
        <row r="6382">
          <cell r="A6382" t="str">
            <v>Modulo Barra Fijas Dominadas100 lbs-Gim al aireli</v>
          </cell>
          <cell r="B6382">
            <v>105772</v>
          </cell>
          <cell r="C6382" t="str">
            <v>UNI</v>
          </cell>
          <cell r="D6382">
            <v>3213381</v>
          </cell>
          <cell r="E6382">
            <v>0</v>
          </cell>
          <cell r="F6382">
            <v>43179</v>
          </cell>
          <cell r="G6382">
            <v>3060363</v>
          </cell>
          <cell r="H6382">
            <v>1.05</v>
          </cell>
          <cell r="I6382">
            <v>43465</v>
          </cell>
        </row>
        <row r="6383">
          <cell r="A6383" t="str">
            <v>MODULO BARRAS PARALELAS S/DISEÑO</v>
          </cell>
          <cell r="B6383">
            <v>104457</v>
          </cell>
          <cell r="C6383" t="str">
            <v>UNI</v>
          </cell>
          <cell r="D6383">
            <v>1416870</v>
          </cell>
          <cell r="E6383">
            <v>0</v>
          </cell>
          <cell r="F6383">
            <v>43222</v>
          </cell>
          <cell r="G6383">
            <v>1349400</v>
          </cell>
          <cell r="H6383">
            <v>1.05</v>
          </cell>
          <cell r="I6383">
            <v>43465</v>
          </cell>
        </row>
        <row r="6384">
          <cell r="A6384" t="str">
            <v>MODULO BASE DE ARCHIVO LOGIC</v>
          </cell>
          <cell r="B6384">
            <v>4031</v>
          </cell>
          <cell r="C6384" t="str">
            <v>UNI</v>
          </cell>
          <cell r="D6384">
            <v>580217</v>
          </cell>
          <cell r="E6384">
            <v>6440452</v>
          </cell>
          <cell r="F6384">
            <v>40463</v>
          </cell>
          <cell r="G6384">
            <v>423516</v>
          </cell>
          <cell r="H6384">
            <v>1.37</v>
          </cell>
          <cell r="I6384">
            <v>43465</v>
          </cell>
        </row>
        <row r="6385">
          <cell r="A6385" t="str">
            <v>Modulo Bicicleta Estática-Carga Disposit. Moviles</v>
          </cell>
          <cell r="B6385">
            <v>106439</v>
          </cell>
          <cell r="C6385" t="str">
            <v>UNI</v>
          </cell>
          <cell r="D6385">
            <v>12415481</v>
          </cell>
          <cell r="E6385">
            <v>0</v>
          </cell>
          <cell r="F6385">
            <v>43179</v>
          </cell>
          <cell r="G6385">
            <v>11824268</v>
          </cell>
          <cell r="H6385">
            <v>1.05</v>
          </cell>
          <cell r="I6385">
            <v>43465</v>
          </cell>
        </row>
        <row r="6386">
          <cell r="A6386" t="str">
            <v>Modulo Bicicleta Recumbent - Gimnasio al aire libr</v>
          </cell>
          <cell r="B6386">
            <v>105767</v>
          </cell>
          <cell r="C6386" t="str">
            <v>UNI</v>
          </cell>
          <cell r="D6386">
            <v>4789269</v>
          </cell>
          <cell r="E6386">
            <v>0</v>
          </cell>
          <cell r="F6386">
            <v>43179</v>
          </cell>
          <cell r="G6386">
            <v>4561209</v>
          </cell>
          <cell r="H6386">
            <v>1.05</v>
          </cell>
          <cell r="I6386">
            <v>43465</v>
          </cell>
        </row>
        <row r="6387">
          <cell r="A6387" t="str">
            <v>Modulo Bicicleta Recumbent-Carga Disposit.</v>
          </cell>
          <cell r="B6387">
            <v>106438</v>
          </cell>
          <cell r="C6387" t="str">
            <v>UNI</v>
          </cell>
          <cell r="D6387">
            <v>11650381</v>
          </cell>
          <cell r="E6387">
            <v>0</v>
          </cell>
          <cell r="F6387">
            <v>43179</v>
          </cell>
          <cell r="G6387">
            <v>11095601</v>
          </cell>
          <cell r="H6387">
            <v>1.05</v>
          </cell>
          <cell r="I6387">
            <v>43465</v>
          </cell>
        </row>
        <row r="6388">
          <cell r="A6388" t="str">
            <v>Modulo Calentador pierna Sissy- Gimnasio al aire l</v>
          </cell>
          <cell r="B6388">
            <v>105765</v>
          </cell>
          <cell r="C6388" t="str">
            <v>UNI</v>
          </cell>
          <cell r="D6388">
            <v>1073991</v>
          </cell>
          <cell r="E6388">
            <v>0</v>
          </cell>
          <cell r="F6388">
            <v>43179</v>
          </cell>
          <cell r="G6388">
            <v>1022849</v>
          </cell>
          <cell r="H6388">
            <v>1.05</v>
          </cell>
          <cell r="I6388">
            <v>43465</v>
          </cell>
        </row>
        <row r="6389">
          <cell r="A6389" t="str">
            <v>MODULO CAMERINO CANCHAFUTBOL</v>
          </cell>
          <cell r="B6389">
            <v>106129</v>
          </cell>
          <cell r="C6389" t="str">
            <v>UNI</v>
          </cell>
          <cell r="D6389">
            <v>249656402</v>
          </cell>
          <cell r="E6389">
            <v>0</v>
          </cell>
          <cell r="F6389">
            <v>43181</v>
          </cell>
          <cell r="G6389">
            <v>237768002</v>
          </cell>
          <cell r="H6389">
            <v>1.05</v>
          </cell>
          <cell r="I6389">
            <v>43465</v>
          </cell>
        </row>
        <row r="6390">
          <cell r="A6390" t="str">
            <v>MODULO CAMINADOR AEREO S/DISEÑO.</v>
          </cell>
          <cell r="B6390">
            <v>104466</v>
          </cell>
          <cell r="C6390" t="str">
            <v>UNI</v>
          </cell>
          <cell r="D6390">
            <v>2248050</v>
          </cell>
          <cell r="E6390">
            <v>0</v>
          </cell>
          <cell r="F6390">
            <v>43222</v>
          </cell>
          <cell r="G6390">
            <v>2141000</v>
          </cell>
          <cell r="H6390">
            <v>1.05</v>
          </cell>
          <cell r="I6390">
            <v>43465</v>
          </cell>
        </row>
        <row r="6391">
          <cell r="A6391" t="str">
            <v>MODULO DE EXPANSIÓN (4</v>
          </cell>
          <cell r="B6391">
            <v>106591</v>
          </cell>
          <cell r="C6391" t="str">
            <v>UNI</v>
          </cell>
          <cell r="D6391">
            <v>214022</v>
          </cell>
          <cell r="E6391">
            <v>0</v>
          </cell>
          <cell r="F6391">
            <v>43003</v>
          </cell>
          <cell r="G6391">
            <v>196350</v>
          </cell>
          <cell r="H6391">
            <v>1.0900000000000001</v>
          </cell>
          <cell r="I6391">
            <v>43465</v>
          </cell>
        </row>
        <row r="6392">
          <cell r="A6392" t="str">
            <v>MÓDULO DE EXPANSIÓN PARA</v>
          </cell>
          <cell r="B6392">
            <v>107413</v>
          </cell>
          <cell r="C6392" t="str">
            <v>UNI</v>
          </cell>
          <cell r="D6392">
            <v>4725000</v>
          </cell>
          <cell r="E6392">
            <v>0</v>
          </cell>
          <cell r="F6392">
            <v>43298</v>
          </cell>
          <cell r="G6392">
            <v>4500000</v>
          </cell>
          <cell r="H6392">
            <v>1.05</v>
          </cell>
          <cell r="I6392">
            <v>43465</v>
          </cell>
        </row>
        <row r="6393">
          <cell r="A6393" t="str">
            <v>MODULO DORSAL PECTORAL DOBLE (Brazos</v>
          </cell>
          <cell r="B6393">
            <v>104462</v>
          </cell>
          <cell r="C6393" t="str">
            <v>UNI</v>
          </cell>
          <cell r="D6393">
            <v>3101884</v>
          </cell>
          <cell r="E6393">
            <v>0</v>
          </cell>
          <cell r="F6393">
            <v>43222</v>
          </cell>
          <cell r="G6393">
            <v>2954175</v>
          </cell>
          <cell r="H6393">
            <v>1.05</v>
          </cell>
          <cell r="I6393">
            <v>43465</v>
          </cell>
        </row>
        <row r="6394">
          <cell r="A6394" t="str">
            <v>Modulo Escalador - Gimnasio al aire libre</v>
          </cell>
          <cell r="B6394">
            <v>105769</v>
          </cell>
          <cell r="C6394" t="str">
            <v>UNI</v>
          </cell>
          <cell r="D6394">
            <v>6203844</v>
          </cell>
          <cell r="E6394">
            <v>0</v>
          </cell>
          <cell r="F6394">
            <v>43222</v>
          </cell>
          <cell r="G6394">
            <v>5908423</v>
          </cell>
          <cell r="H6394">
            <v>1.05</v>
          </cell>
          <cell r="I6394">
            <v>43465</v>
          </cell>
        </row>
        <row r="6395">
          <cell r="A6395" t="str">
            <v>MODULO ESPALDA BRAZOS ALTOS</v>
          </cell>
          <cell r="B6395">
            <v>104465</v>
          </cell>
          <cell r="C6395" t="str">
            <v>UNI</v>
          </cell>
          <cell r="D6395">
            <v>3101884</v>
          </cell>
          <cell r="E6395">
            <v>0</v>
          </cell>
          <cell r="F6395">
            <v>43222</v>
          </cell>
          <cell r="G6395">
            <v>2954175</v>
          </cell>
          <cell r="H6395">
            <v>1.05</v>
          </cell>
          <cell r="I6395">
            <v>43465</v>
          </cell>
        </row>
        <row r="6396">
          <cell r="A6396" t="str">
            <v>Modulo flexionesTriceps senci- Gimnasio al aire li</v>
          </cell>
          <cell r="B6396">
            <v>105764</v>
          </cell>
          <cell r="C6396" t="str">
            <v>UNI</v>
          </cell>
          <cell r="D6396">
            <v>1623191</v>
          </cell>
          <cell r="E6396">
            <v>0</v>
          </cell>
          <cell r="F6396">
            <v>43179</v>
          </cell>
          <cell r="G6396">
            <v>1545896</v>
          </cell>
          <cell r="H6396">
            <v>1.05</v>
          </cell>
          <cell r="I6396">
            <v>43465</v>
          </cell>
        </row>
        <row r="6397">
          <cell r="A6397" t="str">
            <v>MODULO JACK RJ 45 CAT6 (NO USAR)</v>
          </cell>
          <cell r="B6397">
            <v>9805</v>
          </cell>
          <cell r="C6397" t="str">
            <v>UNI</v>
          </cell>
          <cell r="D6397">
            <v>14780</v>
          </cell>
          <cell r="E6397">
            <v>0</v>
          </cell>
          <cell r="F6397">
            <v>40500</v>
          </cell>
          <cell r="G6397">
            <v>10788</v>
          </cell>
          <cell r="H6397">
            <v>1.37</v>
          </cell>
          <cell r="I6397">
            <v>43465</v>
          </cell>
        </row>
        <row r="6398">
          <cell r="A6398" t="str">
            <v>Modulo Jinete - Gimnasio al aire libre</v>
          </cell>
          <cell r="B6398">
            <v>105761</v>
          </cell>
          <cell r="C6398" t="str">
            <v>UNI</v>
          </cell>
          <cell r="D6398">
            <v>4385463</v>
          </cell>
          <cell r="E6398">
            <v>0</v>
          </cell>
          <cell r="F6398">
            <v>43222</v>
          </cell>
          <cell r="G6398">
            <v>4176631</v>
          </cell>
          <cell r="H6398">
            <v>1.05</v>
          </cell>
          <cell r="I6398">
            <v>43465</v>
          </cell>
        </row>
        <row r="6399">
          <cell r="A6399" t="str">
            <v>MÓDULO JOTA (Estiramiento de pierna)VER</v>
          </cell>
          <cell r="B6399">
            <v>106657</v>
          </cell>
          <cell r="C6399" t="str">
            <v>UNI</v>
          </cell>
          <cell r="D6399">
            <v>1505003</v>
          </cell>
          <cell r="E6399">
            <v>0</v>
          </cell>
          <cell r="F6399">
            <v>43251</v>
          </cell>
          <cell r="G6399">
            <v>1433336</v>
          </cell>
          <cell r="H6399">
            <v>1.05</v>
          </cell>
          <cell r="I6399">
            <v>43465</v>
          </cell>
        </row>
        <row r="6400">
          <cell r="A6400" t="str">
            <v>MODULO M-142 -</v>
          </cell>
          <cell r="B6400">
            <v>105824</v>
          </cell>
          <cell r="C6400" t="str">
            <v>UNI</v>
          </cell>
          <cell r="D6400">
            <v>174722100</v>
          </cell>
          <cell r="E6400">
            <v>0</v>
          </cell>
          <cell r="F6400">
            <v>43314</v>
          </cell>
          <cell r="G6400">
            <v>166402000</v>
          </cell>
          <cell r="H6400">
            <v>1.05</v>
          </cell>
          <cell r="I6400">
            <v>43465</v>
          </cell>
        </row>
        <row r="6401">
          <cell r="A6401" t="str">
            <v>MODULO M-143(ServicioSanitario)Acero.-( NO</v>
          </cell>
          <cell r="B6401">
            <v>105826</v>
          </cell>
          <cell r="C6401" t="str">
            <v>UNI</v>
          </cell>
          <cell r="D6401">
            <v>206953508</v>
          </cell>
          <cell r="E6401">
            <v>0</v>
          </cell>
          <cell r="F6401">
            <v>43181</v>
          </cell>
          <cell r="G6401">
            <v>197098579</v>
          </cell>
          <cell r="H6401">
            <v>1.05</v>
          </cell>
          <cell r="I6401">
            <v>43465</v>
          </cell>
        </row>
        <row r="6402">
          <cell r="A6402" t="str">
            <v>MODULO M-144 - Punto de</v>
          </cell>
          <cell r="B6402">
            <v>105825</v>
          </cell>
          <cell r="C6402" t="str">
            <v>UNI</v>
          </cell>
          <cell r="D6402">
            <v>54885512</v>
          </cell>
          <cell r="E6402">
            <v>0</v>
          </cell>
          <cell r="F6402">
            <v>43181</v>
          </cell>
          <cell r="G6402">
            <v>52271916</v>
          </cell>
          <cell r="H6402">
            <v>1.05</v>
          </cell>
          <cell r="I6402">
            <v>43465</v>
          </cell>
        </row>
        <row r="6403">
          <cell r="A6403" t="str">
            <v>MODULO M-145 - Punto de</v>
          </cell>
          <cell r="B6403">
            <v>106446</v>
          </cell>
          <cell r="C6403" t="str">
            <v>UNI</v>
          </cell>
          <cell r="D6403">
            <v>72705434</v>
          </cell>
          <cell r="E6403">
            <v>0</v>
          </cell>
          <cell r="F6403">
            <v>43181</v>
          </cell>
          <cell r="G6403">
            <v>69243270</v>
          </cell>
          <cell r="H6403">
            <v>1.05</v>
          </cell>
          <cell r="I6403">
            <v>43465</v>
          </cell>
        </row>
        <row r="6404">
          <cell r="A6404" t="str">
            <v>MODULO MADERA</v>
          </cell>
          <cell r="B6404">
            <v>105582</v>
          </cell>
          <cell r="C6404" t="str">
            <v>UNI</v>
          </cell>
          <cell r="D6404">
            <v>4880000</v>
          </cell>
          <cell r="E6404">
            <v>0</v>
          </cell>
          <cell r="F6404">
            <v>42116</v>
          </cell>
          <cell r="G6404">
            <v>4000000</v>
          </cell>
          <cell r="H6404">
            <v>1.22</v>
          </cell>
          <cell r="I6404">
            <v>43465</v>
          </cell>
        </row>
        <row r="6405">
          <cell r="A6405" t="str">
            <v>MODULO MADERA ACUSADO</v>
          </cell>
          <cell r="B6405">
            <v>105584</v>
          </cell>
          <cell r="C6405" t="str">
            <v>UNI</v>
          </cell>
          <cell r="D6405">
            <v>1995432</v>
          </cell>
          <cell r="E6405">
            <v>0</v>
          </cell>
          <cell r="F6405">
            <v>42116</v>
          </cell>
          <cell r="G6405">
            <v>1635600</v>
          </cell>
          <cell r="H6405">
            <v>1.22</v>
          </cell>
          <cell r="I6405">
            <v>43465</v>
          </cell>
        </row>
        <row r="6406">
          <cell r="A6406" t="str">
            <v>MODULO MADERA ACUSADO</v>
          </cell>
          <cell r="B6406">
            <v>105585</v>
          </cell>
          <cell r="C6406" t="str">
            <v>UNI</v>
          </cell>
          <cell r="D6406">
            <v>2653500</v>
          </cell>
          <cell r="E6406">
            <v>0</v>
          </cell>
          <cell r="F6406">
            <v>42116</v>
          </cell>
          <cell r="G6406">
            <v>2175000</v>
          </cell>
          <cell r="H6406">
            <v>1.22</v>
          </cell>
          <cell r="I6406">
            <v>43465</v>
          </cell>
        </row>
        <row r="6407">
          <cell r="A6407" t="str">
            <v>MODULO MADERA ESTRADO</v>
          </cell>
          <cell r="B6407">
            <v>105583</v>
          </cell>
          <cell r="C6407" t="str">
            <v>UNI</v>
          </cell>
          <cell r="D6407">
            <v>3821040</v>
          </cell>
          <cell r="E6407">
            <v>0</v>
          </cell>
          <cell r="F6407">
            <v>42117</v>
          </cell>
          <cell r="G6407">
            <v>3132000</v>
          </cell>
          <cell r="H6407">
            <v>1.22</v>
          </cell>
          <cell r="I6407">
            <v>43465</v>
          </cell>
        </row>
        <row r="6408">
          <cell r="A6408" t="str">
            <v>MODULO MOVIMIENTO CADERA S/DISEÑO</v>
          </cell>
          <cell r="B6408">
            <v>104458</v>
          </cell>
          <cell r="C6408" t="str">
            <v>UNI</v>
          </cell>
          <cell r="D6408">
            <v>2813580</v>
          </cell>
          <cell r="E6408">
            <v>0</v>
          </cell>
          <cell r="F6408">
            <v>41733</v>
          </cell>
          <cell r="G6408">
            <v>2233000</v>
          </cell>
          <cell r="H6408">
            <v>1.26</v>
          </cell>
          <cell r="I6408">
            <v>43465</v>
          </cell>
        </row>
        <row r="6409">
          <cell r="A6409" t="str">
            <v>Modulo Multifuncional A-4 - Gimnasio al aire libre</v>
          </cell>
          <cell r="B6409">
            <v>105766</v>
          </cell>
          <cell r="C6409" t="str">
            <v>UNI</v>
          </cell>
          <cell r="D6409">
            <v>17026408</v>
          </cell>
          <cell r="E6409">
            <v>0</v>
          </cell>
          <cell r="F6409">
            <v>43179</v>
          </cell>
          <cell r="G6409">
            <v>16215627</v>
          </cell>
          <cell r="H6409">
            <v>1.05</v>
          </cell>
          <cell r="I6409">
            <v>43465</v>
          </cell>
        </row>
        <row r="6410">
          <cell r="A6410" t="str">
            <v>MODULO PIERNAS PRENSA HORIZ.-FLEX.</v>
          </cell>
          <cell r="B6410">
            <v>104463</v>
          </cell>
          <cell r="C6410" t="str">
            <v>UNI</v>
          </cell>
          <cell r="D6410">
            <v>2525250</v>
          </cell>
          <cell r="E6410">
            <v>0</v>
          </cell>
          <cell r="F6410">
            <v>43222</v>
          </cell>
          <cell r="G6410">
            <v>2405000</v>
          </cell>
          <cell r="H6410">
            <v>1.05</v>
          </cell>
          <cell r="I6410">
            <v>43465</v>
          </cell>
        </row>
        <row r="6411">
          <cell r="A6411" t="str">
            <v>Modulo Remo - Gimnasio al aire libre</v>
          </cell>
          <cell r="B6411">
            <v>105768</v>
          </cell>
          <cell r="C6411" t="str">
            <v>UNI</v>
          </cell>
          <cell r="D6411">
            <v>5190955</v>
          </cell>
          <cell r="E6411">
            <v>0</v>
          </cell>
          <cell r="F6411">
            <v>43182</v>
          </cell>
          <cell r="G6411">
            <v>4943767</v>
          </cell>
          <cell r="H6411">
            <v>1.05</v>
          </cell>
          <cell r="I6411">
            <v>43465</v>
          </cell>
        </row>
        <row r="6412">
          <cell r="A6412" t="str">
            <v>MODULO RUEDA DE BRAZO S/DISEÑO</v>
          </cell>
          <cell r="B6412">
            <v>104460</v>
          </cell>
          <cell r="C6412" t="str">
            <v>UNI</v>
          </cell>
          <cell r="D6412">
            <v>2806000</v>
          </cell>
          <cell r="E6412">
            <v>0</v>
          </cell>
          <cell r="F6412">
            <v>42192</v>
          </cell>
          <cell r="G6412">
            <v>2300000</v>
          </cell>
          <cell r="H6412">
            <v>1.22</v>
          </cell>
          <cell r="I6412">
            <v>43465</v>
          </cell>
        </row>
        <row r="6413">
          <cell r="A6413" t="str">
            <v>Módulo Sanitario M-143-IDRD(S/Especificación)</v>
          </cell>
          <cell r="B6413">
            <v>106833</v>
          </cell>
          <cell r="C6413" t="str">
            <v>UNI</v>
          </cell>
          <cell r="D6413">
            <v>188579370</v>
          </cell>
          <cell r="E6413">
            <v>0</v>
          </cell>
          <cell r="F6413">
            <v>43243</v>
          </cell>
          <cell r="G6413">
            <v>179599400</v>
          </cell>
          <cell r="H6413">
            <v>1.05</v>
          </cell>
          <cell r="I6413">
            <v>43465</v>
          </cell>
        </row>
        <row r="6414">
          <cell r="A6414" t="str">
            <v>Modulo Sky - Gimnasio al aire libre</v>
          </cell>
          <cell r="B6414">
            <v>105762</v>
          </cell>
          <cell r="C6414" t="str">
            <v>UNI</v>
          </cell>
          <cell r="D6414">
            <v>5190956</v>
          </cell>
          <cell r="E6414">
            <v>0</v>
          </cell>
          <cell r="F6414">
            <v>43179</v>
          </cell>
          <cell r="G6414">
            <v>4943768</v>
          </cell>
          <cell r="H6414">
            <v>1.05</v>
          </cell>
          <cell r="I6414">
            <v>43465</v>
          </cell>
        </row>
        <row r="6415">
          <cell r="A6415" t="str">
            <v>Modulo T Pecho 100 lbs - Gimnasio al aire libre</v>
          </cell>
          <cell r="B6415">
            <v>105770</v>
          </cell>
          <cell r="C6415" t="str">
            <v>UNI</v>
          </cell>
          <cell r="D6415">
            <v>10635971</v>
          </cell>
          <cell r="E6415">
            <v>0</v>
          </cell>
          <cell r="F6415">
            <v>43179</v>
          </cell>
          <cell r="G6415">
            <v>10129496</v>
          </cell>
          <cell r="H6415">
            <v>1.05</v>
          </cell>
          <cell r="I6415">
            <v>43465</v>
          </cell>
        </row>
        <row r="6416">
          <cell r="A6416" t="str">
            <v>Modulo T Sentadilla 100 lbs - Gimnasio al aire lib</v>
          </cell>
          <cell r="B6416">
            <v>105771</v>
          </cell>
          <cell r="C6416" t="str">
            <v>UNI</v>
          </cell>
          <cell r="D6416">
            <v>10635971</v>
          </cell>
          <cell r="E6416">
            <v>0</v>
          </cell>
          <cell r="F6416">
            <v>43179</v>
          </cell>
          <cell r="G6416">
            <v>10129496</v>
          </cell>
          <cell r="H6416">
            <v>1.05</v>
          </cell>
          <cell r="I6416">
            <v>43465</v>
          </cell>
        </row>
        <row r="6417">
          <cell r="A6417" t="str">
            <v>MODULO TIMON VOLANTES DOBLES</v>
          </cell>
          <cell r="B6417">
            <v>104459</v>
          </cell>
          <cell r="C6417" t="str">
            <v>UNI</v>
          </cell>
          <cell r="D6417">
            <v>2674240</v>
          </cell>
          <cell r="E6417">
            <v>0</v>
          </cell>
          <cell r="F6417">
            <v>42192</v>
          </cell>
          <cell r="G6417">
            <v>2192000</v>
          </cell>
          <cell r="H6417">
            <v>1.22</v>
          </cell>
          <cell r="I6417">
            <v>43465</v>
          </cell>
        </row>
        <row r="6418">
          <cell r="A6418" t="str">
            <v>Módulo tres canecas tipo Barcelona</v>
          </cell>
          <cell r="B6418">
            <v>103208</v>
          </cell>
          <cell r="C6418" t="str">
            <v>UNI</v>
          </cell>
          <cell r="D6418">
            <v>1836765</v>
          </cell>
          <cell r="E6418">
            <v>0</v>
          </cell>
          <cell r="F6418">
            <v>43175</v>
          </cell>
          <cell r="G6418">
            <v>1749300</v>
          </cell>
          <cell r="H6418">
            <v>1.05</v>
          </cell>
          <cell r="I6418">
            <v>43465</v>
          </cell>
        </row>
        <row r="6419">
          <cell r="A6419" t="str">
            <v>MóduloMultifuncional-DiscapReducida(4)Us-Silla</v>
          </cell>
          <cell r="B6419">
            <v>106123</v>
          </cell>
          <cell r="C6419" t="str">
            <v>UNI</v>
          </cell>
          <cell r="D6419">
            <v>18105255</v>
          </cell>
          <cell r="E6419">
            <v>0</v>
          </cell>
          <cell r="F6419">
            <v>43179</v>
          </cell>
          <cell r="G6419">
            <v>17243100</v>
          </cell>
          <cell r="H6419">
            <v>1.05</v>
          </cell>
          <cell r="I6419">
            <v>43465</v>
          </cell>
        </row>
        <row r="6420">
          <cell r="A6420" t="str">
            <v>MOLDE PARA SOLDADURA CADWELD EN T y X</v>
          </cell>
          <cell r="B6420">
            <v>102618</v>
          </cell>
          <cell r="C6420" t="str">
            <v>UNI</v>
          </cell>
          <cell r="D6420">
            <v>149940</v>
          </cell>
          <cell r="E6420">
            <v>0</v>
          </cell>
          <cell r="F6420">
            <v>43162</v>
          </cell>
          <cell r="G6420">
            <v>142800</v>
          </cell>
          <cell r="H6420">
            <v>1.05</v>
          </cell>
          <cell r="I6420">
            <v>43465</v>
          </cell>
        </row>
        <row r="6421">
          <cell r="A6421" t="str">
            <v>MONOACUSTIC0 1 1/2" S/inst. Fglas</v>
          </cell>
          <cell r="B6421">
            <v>186</v>
          </cell>
          <cell r="C6421" t="str">
            <v>M2</v>
          </cell>
          <cell r="D6421">
            <v>84839</v>
          </cell>
          <cell r="E6421">
            <v>20700</v>
          </cell>
          <cell r="F6421">
            <v>40337</v>
          </cell>
          <cell r="G6421">
            <v>61926</v>
          </cell>
          <cell r="H6421">
            <v>1.37</v>
          </cell>
          <cell r="I6421">
            <v>43465</v>
          </cell>
        </row>
        <row r="6422">
          <cell r="A6422" t="str">
            <v>MONOCILINDRO UN RODILLO 800 KILOS (SIN</v>
          </cell>
          <cell r="B6422">
            <v>104248</v>
          </cell>
          <cell r="C6422" t="str">
            <v>DD</v>
          </cell>
          <cell r="D6422">
            <v>124352</v>
          </cell>
          <cell r="E6422">
            <v>0</v>
          </cell>
          <cell r="F6422">
            <v>40876</v>
          </cell>
          <cell r="G6422">
            <v>92800</v>
          </cell>
          <cell r="H6422">
            <v>1.34</v>
          </cell>
          <cell r="I6422">
            <v>43465</v>
          </cell>
        </row>
        <row r="6423">
          <cell r="A6423" t="str">
            <v>MONOGAFA CON MONTURA</v>
          </cell>
          <cell r="B6423">
            <v>2119</v>
          </cell>
          <cell r="C6423" t="str">
            <v>UNI</v>
          </cell>
          <cell r="D6423">
            <v>4687</v>
          </cell>
          <cell r="E6423" t="str">
            <v>Ref.9000</v>
          </cell>
          <cell r="F6423">
            <v>43182</v>
          </cell>
          <cell r="G6423">
            <v>4464</v>
          </cell>
          <cell r="H6423">
            <v>1.05</v>
          </cell>
          <cell r="I6423">
            <v>43465</v>
          </cell>
        </row>
        <row r="6424">
          <cell r="A6424" t="str">
            <v>MONTACARGA (2.5 Ton.)</v>
          </cell>
          <cell r="B6424">
            <v>104134</v>
          </cell>
          <cell r="C6424" t="str">
            <v>DIA</v>
          </cell>
          <cell r="D6424">
            <v>244965</v>
          </cell>
          <cell r="E6424">
            <v>0</v>
          </cell>
          <cell r="F6424">
            <v>43326</v>
          </cell>
          <cell r="G6424">
            <v>233300</v>
          </cell>
          <cell r="H6424">
            <v>1.05</v>
          </cell>
          <cell r="I6424">
            <v>43465</v>
          </cell>
        </row>
        <row r="6425">
          <cell r="A6425" t="str">
            <v>MONTACARGAS (1-2 TON)</v>
          </cell>
          <cell r="B6425">
            <v>104325</v>
          </cell>
          <cell r="C6425" t="str">
            <v>HR</v>
          </cell>
          <cell r="D6425">
            <v>50372</v>
          </cell>
          <cell r="E6425">
            <v>0</v>
          </cell>
          <cell r="F6425">
            <v>43266</v>
          </cell>
          <cell r="G6425">
            <v>47973</v>
          </cell>
          <cell r="H6425">
            <v>1.05</v>
          </cell>
          <cell r="I6425">
            <v>43465</v>
          </cell>
        </row>
        <row r="6426">
          <cell r="A6426" t="str">
            <v>MONTACARGAS 3.5 TON (OPER+COMB)</v>
          </cell>
          <cell r="B6426">
            <v>3256</v>
          </cell>
          <cell r="C6426" t="str">
            <v>HR</v>
          </cell>
          <cell r="D6426">
            <v>50372</v>
          </cell>
          <cell r="E6426">
            <v>0</v>
          </cell>
          <cell r="F6426">
            <v>43266</v>
          </cell>
          <cell r="G6426">
            <v>47973.13</v>
          </cell>
          <cell r="H6426">
            <v>1.05</v>
          </cell>
          <cell r="I6426">
            <v>43465</v>
          </cell>
        </row>
        <row r="6427">
          <cell r="A6427" t="str">
            <v>MONTAJE ESTACIONES Y LAS MRESAS PARA</v>
          </cell>
          <cell r="B6427">
            <v>102431</v>
          </cell>
          <cell r="C6427" t="str">
            <v>JG</v>
          </cell>
          <cell r="D6427">
            <v>1334928</v>
          </cell>
          <cell r="E6427">
            <v>0</v>
          </cell>
          <cell r="F6427">
            <v>40185</v>
          </cell>
          <cell r="G6427">
            <v>974400</v>
          </cell>
          <cell r="H6427">
            <v>1.37</v>
          </cell>
          <cell r="I6427">
            <v>43465</v>
          </cell>
        </row>
        <row r="6428">
          <cell r="A6428" t="str">
            <v>MONTAJE, TRANS, INST Y PUESTA EN</v>
          </cell>
          <cell r="B6428">
            <v>104818</v>
          </cell>
          <cell r="C6428" t="str">
            <v>UNI</v>
          </cell>
          <cell r="D6428">
            <v>8535280</v>
          </cell>
          <cell r="E6428">
            <v>0</v>
          </cell>
          <cell r="F6428">
            <v>41208</v>
          </cell>
          <cell r="G6428">
            <v>6565600</v>
          </cell>
          <cell r="H6428">
            <v>1.3</v>
          </cell>
          <cell r="I6428">
            <v>43465</v>
          </cell>
        </row>
        <row r="6429">
          <cell r="A6429" t="str">
            <v>MONTAJE-TRANSPORTE-MANTENIMIENT(1</v>
          </cell>
          <cell r="B6429">
            <v>105020</v>
          </cell>
          <cell r="C6429" t="str">
            <v>UNI</v>
          </cell>
          <cell r="D6429">
            <v>9194241</v>
          </cell>
          <cell r="E6429">
            <v>0</v>
          </cell>
          <cell r="F6429">
            <v>41506</v>
          </cell>
          <cell r="G6429">
            <v>7239560</v>
          </cell>
          <cell r="H6429">
            <v>1.27</v>
          </cell>
          <cell r="I6429">
            <v>43465</v>
          </cell>
        </row>
        <row r="6430">
          <cell r="A6430" t="str">
            <v>MORDAZA 0.50 mt CON CUÑA</v>
          </cell>
          <cell r="B6430">
            <v>4036</v>
          </cell>
          <cell r="C6430" t="str">
            <v>MES</v>
          </cell>
          <cell r="D6430">
            <v>2902</v>
          </cell>
          <cell r="E6430">
            <v>0</v>
          </cell>
          <cell r="F6430">
            <v>40093</v>
          </cell>
          <cell r="G6430">
            <v>2088</v>
          </cell>
          <cell r="H6430">
            <v>1.39</v>
          </cell>
          <cell r="I6430">
            <v>43465</v>
          </cell>
        </row>
        <row r="6431">
          <cell r="A6431" t="str">
            <v>MORDAZA 0.80 mt CON CUÑA</v>
          </cell>
          <cell r="B6431">
            <v>4037</v>
          </cell>
          <cell r="C6431" t="str">
            <v>MES</v>
          </cell>
          <cell r="D6431">
            <v>3766</v>
          </cell>
          <cell r="E6431">
            <v>0</v>
          </cell>
          <cell r="F6431">
            <v>40310</v>
          </cell>
          <cell r="G6431">
            <v>2749</v>
          </cell>
          <cell r="H6431">
            <v>1.37</v>
          </cell>
          <cell r="I6431">
            <v>43465</v>
          </cell>
        </row>
        <row r="6432">
          <cell r="A6432" t="str">
            <v>MORDAZA 1.10 mt CON CUÑA</v>
          </cell>
          <cell r="B6432">
            <v>4038</v>
          </cell>
          <cell r="C6432" t="str">
            <v>MES</v>
          </cell>
          <cell r="D6432">
            <v>3337</v>
          </cell>
          <cell r="E6432">
            <v>0</v>
          </cell>
          <cell r="F6432">
            <v>40310</v>
          </cell>
          <cell r="G6432">
            <v>2436</v>
          </cell>
          <cell r="H6432">
            <v>1.37</v>
          </cell>
          <cell r="I6432">
            <v>43465</v>
          </cell>
        </row>
        <row r="6433">
          <cell r="A6433" t="str">
            <v>MORDAZA 1.85 mt CON CUÑA</v>
          </cell>
          <cell r="B6433">
            <v>4039</v>
          </cell>
          <cell r="C6433" t="str">
            <v>MES</v>
          </cell>
          <cell r="D6433">
            <v>6713</v>
          </cell>
          <cell r="E6433">
            <v>0</v>
          </cell>
          <cell r="F6433">
            <v>40310</v>
          </cell>
          <cell r="G6433">
            <v>4900</v>
          </cell>
          <cell r="H6433">
            <v>1.37</v>
          </cell>
          <cell r="I6433">
            <v>43465</v>
          </cell>
        </row>
        <row r="6434">
          <cell r="A6434" t="str">
            <v>MORDAZAS EN PLATINA CON CUÑA</v>
          </cell>
          <cell r="B6434">
            <v>390</v>
          </cell>
          <cell r="C6434" t="str">
            <v>DD</v>
          </cell>
          <cell r="D6434">
            <v>57</v>
          </cell>
          <cell r="E6434">
            <v>0</v>
          </cell>
          <cell r="F6434">
            <v>43241</v>
          </cell>
          <cell r="G6434">
            <v>54</v>
          </cell>
          <cell r="H6434">
            <v>1.05</v>
          </cell>
          <cell r="I6434">
            <v>43465</v>
          </cell>
        </row>
        <row r="6435">
          <cell r="A6435" t="str">
            <v>Mort. flex. alta adh. STON(STRONG) MIX LATEX</v>
          </cell>
          <cell r="B6435">
            <v>103683</v>
          </cell>
          <cell r="C6435" t="str">
            <v>KG</v>
          </cell>
          <cell r="D6435">
            <v>3905</v>
          </cell>
          <cell r="E6435">
            <v>0</v>
          </cell>
          <cell r="F6435">
            <v>43271</v>
          </cell>
          <cell r="G6435">
            <v>3719</v>
          </cell>
          <cell r="H6435">
            <v>1.05</v>
          </cell>
          <cell r="I6435">
            <v>43465</v>
          </cell>
        </row>
        <row r="6436">
          <cell r="A6436" t="str">
            <v>MORTERO 1500 PSI ArenaR - PLANTA</v>
          </cell>
          <cell r="B6436">
            <v>105828</v>
          </cell>
          <cell r="C6436" t="str">
            <v>M3</v>
          </cell>
          <cell r="D6436">
            <v>351962</v>
          </cell>
          <cell r="E6436">
            <v>0</v>
          </cell>
          <cell r="F6436">
            <v>42572</v>
          </cell>
          <cell r="G6436">
            <v>306054</v>
          </cell>
          <cell r="H6436">
            <v>1.1499999999999999</v>
          </cell>
          <cell r="I6436">
            <v>43465</v>
          </cell>
        </row>
        <row r="6437">
          <cell r="A6437" t="str">
            <v>Mortero 1500 PSI Corriente** (1:7)</v>
          </cell>
          <cell r="B6437">
            <v>100667</v>
          </cell>
          <cell r="C6437" t="str">
            <v>M3</v>
          </cell>
          <cell r="D6437">
            <v>198921</v>
          </cell>
          <cell r="E6437">
            <v>0</v>
          </cell>
          <cell r="F6437">
            <v>42311</v>
          </cell>
          <cell r="G6437">
            <v>163050</v>
          </cell>
          <cell r="H6437">
            <v>1.22</v>
          </cell>
          <cell r="I6437">
            <v>43465</v>
          </cell>
        </row>
        <row r="6438">
          <cell r="A6438" t="str">
            <v>Mortero 1500 PSI grouting **</v>
          </cell>
          <cell r="B6438">
            <v>100668</v>
          </cell>
          <cell r="C6438" t="str">
            <v>M3</v>
          </cell>
          <cell r="D6438">
            <v>429084</v>
          </cell>
          <cell r="E6438">
            <v>0</v>
          </cell>
          <cell r="F6438">
            <v>40227</v>
          </cell>
          <cell r="G6438">
            <v>313200</v>
          </cell>
          <cell r="H6438">
            <v>1.37</v>
          </cell>
          <cell r="I6438">
            <v>43465</v>
          </cell>
        </row>
        <row r="6439">
          <cell r="A6439" t="str">
            <v>MORTERO 2000 PSI Cte. - Ar</v>
          </cell>
          <cell r="B6439">
            <v>109</v>
          </cell>
          <cell r="C6439" t="str">
            <v>M3</v>
          </cell>
          <cell r="D6439">
            <v>430858</v>
          </cell>
          <cell r="E6439">
            <v>0</v>
          </cell>
          <cell r="F6439">
            <v>41729</v>
          </cell>
          <cell r="G6439">
            <v>341951</v>
          </cell>
          <cell r="H6439">
            <v>1.26</v>
          </cell>
          <cell r="I6439">
            <v>43465</v>
          </cell>
        </row>
        <row r="6440">
          <cell r="A6440" t="str">
            <v>Mortero 2000 PSI grouting **</v>
          </cell>
          <cell r="B6440">
            <v>100669</v>
          </cell>
          <cell r="C6440" t="str">
            <v>M3</v>
          </cell>
          <cell r="D6440">
            <v>459147</v>
          </cell>
          <cell r="E6440">
            <v>0</v>
          </cell>
          <cell r="F6440">
            <v>41774</v>
          </cell>
          <cell r="G6440">
            <v>364402</v>
          </cell>
          <cell r="H6440">
            <v>1.26</v>
          </cell>
          <cell r="I6440">
            <v>43465</v>
          </cell>
        </row>
        <row r="6441">
          <cell r="A6441" t="str">
            <v>MORTERO 2500 PSI Cte.</v>
          </cell>
          <cell r="B6441">
            <v>140</v>
          </cell>
          <cell r="C6441" t="str">
            <v>M3</v>
          </cell>
          <cell r="D6441">
            <v>398878</v>
          </cell>
          <cell r="E6441">
            <v>0</v>
          </cell>
          <cell r="F6441">
            <v>42856</v>
          </cell>
          <cell r="G6441">
            <v>365943</v>
          </cell>
          <cell r="H6441">
            <v>1.0900000000000001</v>
          </cell>
          <cell r="I6441">
            <v>43465</v>
          </cell>
        </row>
        <row r="6442">
          <cell r="A6442" t="str">
            <v>Mortero 2500 PSI grouting **</v>
          </cell>
          <cell r="B6442">
            <v>100670</v>
          </cell>
          <cell r="C6442" t="str">
            <v>M3</v>
          </cell>
          <cell r="D6442">
            <v>471987</v>
          </cell>
          <cell r="E6442">
            <v>0</v>
          </cell>
          <cell r="F6442">
            <v>43167</v>
          </cell>
          <cell r="G6442">
            <v>449511</v>
          </cell>
          <cell r="H6442">
            <v>1.05</v>
          </cell>
          <cell r="I6442">
            <v>43465</v>
          </cell>
        </row>
        <row r="6443">
          <cell r="A6443" t="str">
            <v>MORTERO 3000 PSI Cte.</v>
          </cell>
          <cell r="B6443">
            <v>1622</v>
          </cell>
          <cell r="C6443" t="str">
            <v>M3</v>
          </cell>
          <cell r="D6443">
            <v>422179</v>
          </cell>
          <cell r="E6443">
            <v>0</v>
          </cell>
          <cell r="F6443">
            <v>41239</v>
          </cell>
          <cell r="G6443">
            <v>324753</v>
          </cell>
          <cell r="H6443">
            <v>1.3</v>
          </cell>
          <cell r="I6443">
            <v>43465</v>
          </cell>
        </row>
        <row r="6444">
          <cell r="A6444" t="str">
            <v>Mortero 3000 PSI grouting **</v>
          </cell>
          <cell r="B6444">
            <v>100671</v>
          </cell>
          <cell r="C6444" t="str">
            <v>M3</v>
          </cell>
          <cell r="D6444">
            <v>483457</v>
          </cell>
          <cell r="E6444">
            <v>0</v>
          </cell>
          <cell r="F6444">
            <v>43250</v>
          </cell>
          <cell r="G6444">
            <v>460435</v>
          </cell>
          <cell r="H6444">
            <v>1.05</v>
          </cell>
          <cell r="I6444">
            <v>43465</v>
          </cell>
        </row>
        <row r="6445">
          <cell r="A6445" t="str">
            <v>MORTERO 3500 PSI Cte.</v>
          </cell>
          <cell r="B6445">
            <v>1623</v>
          </cell>
          <cell r="C6445" t="str">
            <v>M3</v>
          </cell>
          <cell r="D6445">
            <v>417559</v>
          </cell>
          <cell r="E6445">
            <v>0</v>
          </cell>
          <cell r="F6445">
            <v>41036</v>
          </cell>
          <cell r="G6445">
            <v>321199</v>
          </cell>
          <cell r="H6445">
            <v>1.3</v>
          </cell>
          <cell r="I6445">
            <v>43465</v>
          </cell>
        </row>
        <row r="6446">
          <cell r="A6446" t="str">
            <v>Mortero 3500 PSI grouting **</v>
          </cell>
          <cell r="B6446">
            <v>100672</v>
          </cell>
          <cell r="C6446" t="str">
            <v>M3</v>
          </cell>
          <cell r="D6446">
            <v>521258</v>
          </cell>
          <cell r="E6446">
            <v>0</v>
          </cell>
          <cell r="F6446">
            <v>40227</v>
          </cell>
          <cell r="G6446">
            <v>380480</v>
          </cell>
          <cell r="H6446">
            <v>1.37</v>
          </cell>
          <cell r="I6446">
            <v>43465</v>
          </cell>
        </row>
        <row r="6447">
          <cell r="A6447" t="str">
            <v>MORTERO 4000 PSI Cte.</v>
          </cell>
          <cell r="B6447">
            <v>1624</v>
          </cell>
          <cell r="C6447" t="str">
            <v>M3</v>
          </cell>
          <cell r="D6447">
            <v>437501</v>
          </cell>
          <cell r="E6447">
            <v>0</v>
          </cell>
          <cell r="F6447">
            <v>41036</v>
          </cell>
          <cell r="G6447">
            <v>336539</v>
          </cell>
          <cell r="H6447">
            <v>1.3</v>
          </cell>
          <cell r="I6447">
            <v>43465</v>
          </cell>
        </row>
        <row r="6448">
          <cell r="A6448" t="str">
            <v>Mortero 4000 PSI grouting **</v>
          </cell>
          <cell r="B6448">
            <v>100673</v>
          </cell>
          <cell r="C6448" t="str">
            <v>M3</v>
          </cell>
          <cell r="D6448">
            <v>540328</v>
          </cell>
          <cell r="E6448">
            <v>0</v>
          </cell>
          <cell r="F6448">
            <v>40227</v>
          </cell>
          <cell r="G6448">
            <v>394400</v>
          </cell>
          <cell r="H6448">
            <v>1.37</v>
          </cell>
          <cell r="I6448">
            <v>43465</v>
          </cell>
        </row>
        <row r="6449">
          <cell r="A6449" t="str">
            <v>MORTERO 4500 PSI Cte.</v>
          </cell>
          <cell r="B6449">
            <v>1625</v>
          </cell>
          <cell r="C6449" t="str">
            <v>M3</v>
          </cell>
          <cell r="D6449">
            <v>510133</v>
          </cell>
          <cell r="E6449">
            <v>0</v>
          </cell>
          <cell r="F6449">
            <v>40227</v>
          </cell>
          <cell r="G6449">
            <v>372360</v>
          </cell>
          <cell r="H6449">
            <v>1.37</v>
          </cell>
          <cell r="I6449">
            <v>43465</v>
          </cell>
        </row>
        <row r="6450">
          <cell r="A6450" t="str">
            <v>MORTERO 5000 PSI Cte.</v>
          </cell>
          <cell r="B6450">
            <v>1626</v>
          </cell>
          <cell r="C6450" t="str">
            <v>M3</v>
          </cell>
          <cell r="D6450">
            <v>535401</v>
          </cell>
          <cell r="E6450">
            <v>0</v>
          </cell>
          <cell r="F6450">
            <v>40227</v>
          </cell>
          <cell r="G6450">
            <v>390804</v>
          </cell>
          <cell r="H6450">
            <v>1.37</v>
          </cell>
          <cell r="I6450">
            <v>43465</v>
          </cell>
        </row>
        <row r="6451">
          <cell r="A6451" t="str">
            <v>MORTERO SECO CONVENCIONAL 50</v>
          </cell>
          <cell r="B6451">
            <v>3193</v>
          </cell>
          <cell r="C6451" t="str">
            <v>KG</v>
          </cell>
          <cell r="D6451">
            <v>243</v>
          </cell>
          <cell r="E6451">
            <v>0</v>
          </cell>
          <cell r="F6451">
            <v>39661</v>
          </cell>
          <cell r="G6451">
            <v>165</v>
          </cell>
          <cell r="H6451">
            <v>1.47</v>
          </cell>
          <cell r="I6451">
            <v>43465</v>
          </cell>
        </row>
        <row r="6452">
          <cell r="A6452" t="str">
            <v>Motobomba 5 HP-192Gpm+trampa Cabellos</v>
          </cell>
          <cell r="B6452">
            <v>107085</v>
          </cell>
          <cell r="C6452" t="str">
            <v>UNI</v>
          </cell>
          <cell r="D6452">
            <v>4998000</v>
          </cell>
          <cell r="E6452">
            <v>0</v>
          </cell>
          <cell r="F6452">
            <v>43395</v>
          </cell>
          <cell r="G6452">
            <v>4760000</v>
          </cell>
          <cell r="H6452">
            <v>1.05</v>
          </cell>
          <cell r="I6452">
            <v>43465</v>
          </cell>
        </row>
        <row r="6453">
          <cell r="A6453" t="str">
            <v>MOTOBOMBA CENTRIFUGA TRIFASICA 7.5HP</v>
          </cell>
          <cell r="B6453">
            <v>105937</v>
          </cell>
          <cell r="C6453" t="str">
            <v>UNI</v>
          </cell>
          <cell r="D6453">
            <v>2079381</v>
          </cell>
          <cell r="E6453">
            <v>0</v>
          </cell>
          <cell r="F6453">
            <v>42829</v>
          </cell>
          <cell r="G6453">
            <v>1907689</v>
          </cell>
          <cell r="H6453">
            <v>1.0900000000000001</v>
          </cell>
          <cell r="I6453">
            <v>43465</v>
          </cell>
        </row>
        <row r="6454">
          <cell r="A6454" t="str">
            <v>MOTOBOMBA DE 3" MOTOR A GASOLINA</v>
          </cell>
          <cell r="B6454">
            <v>1012</v>
          </cell>
          <cell r="C6454" t="str">
            <v>MES</v>
          </cell>
          <cell r="D6454">
            <v>450776</v>
          </cell>
          <cell r="E6454">
            <v>0</v>
          </cell>
          <cell r="F6454">
            <v>40868</v>
          </cell>
          <cell r="G6454">
            <v>336400</v>
          </cell>
          <cell r="H6454">
            <v>1.34</v>
          </cell>
          <cell r="I6454">
            <v>43465</v>
          </cell>
        </row>
        <row r="6455">
          <cell r="A6455" t="str">
            <v>MOTOBOMBA DE 3" MOTOR A GASOLINA</v>
          </cell>
          <cell r="B6455">
            <v>977</v>
          </cell>
          <cell r="C6455" t="str">
            <v>DD</v>
          </cell>
          <cell r="D6455">
            <v>36192</v>
          </cell>
          <cell r="E6455">
            <v>0</v>
          </cell>
          <cell r="F6455">
            <v>41233</v>
          </cell>
          <cell r="G6455">
            <v>27840</v>
          </cell>
          <cell r="H6455">
            <v>1.3</v>
          </cell>
          <cell r="I6455">
            <v>43465</v>
          </cell>
        </row>
        <row r="6456">
          <cell r="A6456" t="str">
            <v>MOTOBOMBA DE 3" SUMERGIBLE MOTOR</v>
          </cell>
          <cell r="B6456">
            <v>1671</v>
          </cell>
          <cell r="C6456" t="str">
            <v>MES</v>
          </cell>
          <cell r="D6456">
            <v>542880</v>
          </cell>
          <cell r="E6456">
            <v>0</v>
          </cell>
          <cell r="F6456">
            <v>41038</v>
          </cell>
          <cell r="G6456">
            <v>417600</v>
          </cell>
          <cell r="H6456">
            <v>1.3</v>
          </cell>
          <cell r="I6456">
            <v>43465</v>
          </cell>
        </row>
        <row r="6457">
          <cell r="A6457" t="str">
            <v>MOTOBOMBA DE 3" SUMERGIBLE MOTOR</v>
          </cell>
          <cell r="B6457">
            <v>1215</v>
          </cell>
          <cell r="C6457" t="str">
            <v>DD</v>
          </cell>
          <cell r="D6457">
            <v>32016</v>
          </cell>
          <cell r="E6457">
            <v>0</v>
          </cell>
          <cell r="F6457">
            <v>42605</v>
          </cell>
          <cell r="G6457">
            <v>27840</v>
          </cell>
          <cell r="H6457">
            <v>1.1499999999999999</v>
          </cell>
          <cell r="I6457">
            <v>43465</v>
          </cell>
        </row>
        <row r="6458">
          <cell r="A6458" t="str">
            <v>MOTOBOMBA ELECTRICA DE 2" GASOLINA</v>
          </cell>
          <cell r="B6458">
            <v>2721</v>
          </cell>
          <cell r="C6458" t="str">
            <v>MS</v>
          </cell>
          <cell r="D6458">
            <v>419688</v>
          </cell>
          <cell r="E6458">
            <v>0</v>
          </cell>
          <cell r="F6458">
            <v>40868</v>
          </cell>
          <cell r="G6458">
            <v>313200</v>
          </cell>
          <cell r="H6458">
            <v>1.34</v>
          </cell>
          <cell r="I6458">
            <v>43465</v>
          </cell>
        </row>
        <row r="6459">
          <cell r="A6459" t="str">
            <v>MOTOBOMBA JET 1HP</v>
          </cell>
          <cell r="B6459">
            <v>2014</v>
          </cell>
          <cell r="C6459" t="str">
            <v>UNI</v>
          </cell>
          <cell r="D6459">
            <v>1091463</v>
          </cell>
          <cell r="E6459" t="str">
            <v>1G0043</v>
          </cell>
          <cell r="F6459">
            <v>40200</v>
          </cell>
          <cell r="G6459">
            <v>796688</v>
          </cell>
          <cell r="H6459">
            <v>1.37</v>
          </cell>
          <cell r="I6459">
            <v>43465</v>
          </cell>
        </row>
        <row r="6460">
          <cell r="A6460" t="str">
            <v>MOTOBOMBAS ALTA PRESIÓN 2-3" (SUMERG)</v>
          </cell>
          <cell r="B6460">
            <v>102536</v>
          </cell>
          <cell r="C6460" t="str">
            <v>Hr</v>
          </cell>
          <cell r="D6460">
            <v>3826</v>
          </cell>
          <cell r="E6460">
            <v>0</v>
          </cell>
          <cell r="F6460">
            <v>43185</v>
          </cell>
          <cell r="G6460">
            <v>3643.62</v>
          </cell>
          <cell r="H6460">
            <v>1.05</v>
          </cell>
          <cell r="I6460">
            <v>43465</v>
          </cell>
        </row>
        <row r="6461">
          <cell r="A6461" t="str">
            <v>MOTOBOMBAS CENTRIFUGAS</v>
          </cell>
          <cell r="B6461">
            <v>3086</v>
          </cell>
          <cell r="C6461" t="str">
            <v>UNI</v>
          </cell>
          <cell r="D6461">
            <v>1360991</v>
          </cell>
          <cell r="E6461" t="str">
            <v>63899000A2</v>
          </cell>
          <cell r="F6461">
            <v>40200</v>
          </cell>
          <cell r="G6461">
            <v>993424</v>
          </cell>
          <cell r="H6461">
            <v>1.37</v>
          </cell>
          <cell r="I6461">
            <v>43465</v>
          </cell>
        </row>
        <row r="6462">
          <cell r="A6462" t="str">
            <v>MOTOBOMBAS CENTRIFUGAS ABA 1.5W</v>
          </cell>
          <cell r="B6462">
            <v>3080</v>
          </cell>
          <cell r="C6462" t="str">
            <v>UNI</v>
          </cell>
          <cell r="D6462">
            <v>1292655</v>
          </cell>
          <cell r="E6462" t="str">
            <v>63894000A2</v>
          </cell>
          <cell r="F6462">
            <v>40200</v>
          </cell>
          <cell r="G6462">
            <v>943544</v>
          </cell>
          <cell r="H6462">
            <v>1.37</v>
          </cell>
          <cell r="I6462">
            <v>43465</v>
          </cell>
        </row>
        <row r="6463">
          <cell r="A6463" t="str">
            <v>MOTOBOMBAS CENTRIFUGAS HY-FLO - 1</v>
          </cell>
          <cell r="B6463">
            <v>3093</v>
          </cell>
          <cell r="C6463" t="str">
            <v>UNI</v>
          </cell>
          <cell r="D6463">
            <v>1748120</v>
          </cell>
          <cell r="E6463" t="str">
            <v>63911000A2</v>
          </cell>
          <cell r="F6463">
            <v>40200</v>
          </cell>
          <cell r="G6463">
            <v>1276000</v>
          </cell>
          <cell r="H6463">
            <v>1.37</v>
          </cell>
          <cell r="I6463">
            <v>43465</v>
          </cell>
        </row>
        <row r="6464">
          <cell r="A6464" t="str">
            <v>MOTOBOMBAS CENTRIFUGAS HY-FLO - 2</v>
          </cell>
          <cell r="B6464">
            <v>3101</v>
          </cell>
          <cell r="C6464" t="str">
            <v>UNI</v>
          </cell>
          <cell r="D6464">
            <v>2757262</v>
          </cell>
          <cell r="E6464" t="str">
            <v>63999000A2</v>
          </cell>
          <cell r="F6464">
            <v>40200</v>
          </cell>
          <cell r="G6464">
            <v>2012600</v>
          </cell>
          <cell r="H6464">
            <v>1.37</v>
          </cell>
          <cell r="I6464">
            <v>43465</v>
          </cell>
        </row>
        <row r="6465">
          <cell r="A6465" t="str">
            <v>MOTOBOMBAS CENTRIFUGAS HY-FLO - 2</v>
          </cell>
          <cell r="B6465">
            <v>102110</v>
          </cell>
          <cell r="C6465" t="str">
            <v>UNI</v>
          </cell>
          <cell r="D6465">
            <v>8447589</v>
          </cell>
          <cell r="E6465" t="str">
            <v>64004000A</v>
          </cell>
          <cell r="F6465">
            <v>39661</v>
          </cell>
          <cell r="G6465">
            <v>5746659</v>
          </cell>
          <cell r="H6465">
            <v>1.47</v>
          </cell>
          <cell r="I6465">
            <v>43465</v>
          </cell>
        </row>
        <row r="6466">
          <cell r="A6466" t="str">
            <v>MOTOBOMBAS CENTRIFUGAS HY-FLO 10 - 1</v>
          </cell>
          <cell r="B6466">
            <v>3096</v>
          </cell>
          <cell r="C6466" t="str">
            <v>UNI</v>
          </cell>
          <cell r="D6466">
            <v>2876452</v>
          </cell>
          <cell r="E6466" t="str">
            <v>640810000A2</v>
          </cell>
          <cell r="F6466">
            <v>40200</v>
          </cell>
          <cell r="G6466">
            <v>2099600</v>
          </cell>
          <cell r="H6466">
            <v>1.37</v>
          </cell>
          <cell r="I6466">
            <v>43465</v>
          </cell>
        </row>
        <row r="6467">
          <cell r="A6467" t="str">
            <v>MOTOBOMBAS CENTRIFUGAS HY-FLO 6 - 1</v>
          </cell>
          <cell r="B6467">
            <v>3095</v>
          </cell>
          <cell r="C6467" t="str">
            <v>UNI</v>
          </cell>
          <cell r="D6467">
            <v>2072317</v>
          </cell>
          <cell r="E6467" t="str">
            <v>63989000A2</v>
          </cell>
          <cell r="F6467">
            <v>40200</v>
          </cell>
          <cell r="G6467">
            <v>1512640</v>
          </cell>
          <cell r="H6467">
            <v>1.37</v>
          </cell>
          <cell r="I6467">
            <v>43465</v>
          </cell>
        </row>
        <row r="6468">
          <cell r="A6468" t="str">
            <v>MOTOBOMBAS CENTRIFUGAS MOD.ABA-1W</v>
          </cell>
          <cell r="B6468">
            <v>3070</v>
          </cell>
          <cell r="C6468" t="str">
            <v>UNI</v>
          </cell>
          <cell r="D6468">
            <v>1208428</v>
          </cell>
          <cell r="E6468" t="str">
            <v>63864000A2</v>
          </cell>
          <cell r="F6468">
            <v>40200</v>
          </cell>
          <cell r="G6468">
            <v>882064</v>
          </cell>
          <cell r="H6468">
            <v>1.37</v>
          </cell>
          <cell r="I6468">
            <v>43465</v>
          </cell>
        </row>
        <row r="6469">
          <cell r="A6469" t="str">
            <v>MOTOBOMBAS SUMERGIBLES MOD.MW150 -</v>
          </cell>
          <cell r="B6469">
            <v>3088</v>
          </cell>
          <cell r="C6469" t="str">
            <v>UNI</v>
          </cell>
          <cell r="D6469">
            <v>3556630</v>
          </cell>
          <cell r="E6469" t="str">
            <v>85868000B3</v>
          </cell>
          <cell r="F6469">
            <v>40200</v>
          </cell>
          <cell r="G6469">
            <v>2596080</v>
          </cell>
          <cell r="H6469">
            <v>1.37</v>
          </cell>
          <cell r="I6469">
            <v>43465</v>
          </cell>
        </row>
        <row r="6470">
          <cell r="A6470" t="str">
            <v>MOTOBOMBAS SUMERGIBLES MOD.MW200 -</v>
          </cell>
          <cell r="B6470">
            <v>3089</v>
          </cell>
          <cell r="C6470" t="str">
            <v>UNI</v>
          </cell>
          <cell r="D6470">
            <v>3586824</v>
          </cell>
          <cell r="E6470" t="str">
            <v>85869000B3</v>
          </cell>
          <cell r="F6470">
            <v>40200</v>
          </cell>
          <cell r="G6470">
            <v>2618120</v>
          </cell>
          <cell r="H6470">
            <v>1.37</v>
          </cell>
          <cell r="I6470">
            <v>43465</v>
          </cell>
        </row>
        <row r="6471">
          <cell r="A6471" t="str">
            <v>MOTOBOMBAS SUMERGIBLES MOD.SRM4M1C</v>
          </cell>
          <cell r="B6471">
            <v>3087</v>
          </cell>
          <cell r="C6471" t="str">
            <v>UNI</v>
          </cell>
          <cell r="D6471">
            <v>1382604</v>
          </cell>
          <cell r="E6471" t="str">
            <v>85654000B3</v>
          </cell>
          <cell r="F6471">
            <v>40200</v>
          </cell>
          <cell r="G6471">
            <v>1009200</v>
          </cell>
          <cell r="H6471">
            <v>1.37</v>
          </cell>
          <cell r="I6471">
            <v>43465</v>
          </cell>
        </row>
        <row r="6472">
          <cell r="A6472" t="str">
            <v>MOTOBOMBAS TRIFASICA DE 2"SUMERGIBLE</v>
          </cell>
          <cell r="B6472">
            <v>391</v>
          </cell>
          <cell r="C6472" t="str">
            <v>DD</v>
          </cell>
          <cell r="D6472">
            <v>27489</v>
          </cell>
          <cell r="E6472">
            <v>0</v>
          </cell>
          <cell r="F6472">
            <v>43167</v>
          </cell>
          <cell r="G6472">
            <v>26180</v>
          </cell>
          <cell r="H6472">
            <v>1.05</v>
          </cell>
          <cell r="I6472">
            <v>43465</v>
          </cell>
        </row>
        <row r="6473">
          <cell r="A6473" t="str">
            <v>MotobombaSumerg.-1HPAceroInox.Descarg11/2</v>
          </cell>
          <cell r="B6473">
            <v>105801</v>
          </cell>
          <cell r="C6473" t="str">
            <v>UNI</v>
          </cell>
          <cell r="D6473">
            <v>1120680</v>
          </cell>
          <cell r="E6473">
            <v>0</v>
          </cell>
          <cell r="F6473">
            <v>42543</v>
          </cell>
          <cell r="G6473">
            <v>974504</v>
          </cell>
          <cell r="H6473">
            <v>1.1499999999999999</v>
          </cell>
          <cell r="I6473">
            <v>43465</v>
          </cell>
        </row>
        <row r="6474">
          <cell r="A6474" t="str">
            <v>MOTONIVELADORA (Oper+Com)</v>
          </cell>
          <cell r="B6474">
            <v>100000</v>
          </cell>
          <cell r="C6474" t="str">
            <v>HR</v>
          </cell>
          <cell r="D6474">
            <v>121202</v>
          </cell>
          <cell r="E6474">
            <v>0</v>
          </cell>
          <cell r="F6474">
            <v>43167</v>
          </cell>
          <cell r="G6474">
            <v>115430</v>
          </cell>
          <cell r="H6474">
            <v>1.05</v>
          </cell>
          <cell r="I6474">
            <v>43465</v>
          </cell>
        </row>
        <row r="6475">
          <cell r="A6475" t="str">
            <v>Motosierra</v>
          </cell>
          <cell r="B6475">
            <v>102407</v>
          </cell>
          <cell r="C6475" t="str">
            <v>HR</v>
          </cell>
          <cell r="D6475">
            <v>3570</v>
          </cell>
          <cell r="E6475">
            <v>5634</v>
          </cell>
          <cell r="F6475">
            <v>43249</v>
          </cell>
          <cell r="G6475">
            <v>3400</v>
          </cell>
          <cell r="H6475">
            <v>1.05</v>
          </cell>
          <cell r="I6475">
            <v>43465</v>
          </cell>
        </row>
        <row r="6476">
          <cell r="A6476" t="str">
            <v>Motosierra mediana (4.6HP)</v>
          </cell>
          <cell r="B6476">
            <v>104608</v>
          </cell>
          <cell r="C6476" t="str">
            <v>DD</v>
          </cell>
          <cell r="D6476">
            <v>32500</v>
          </cell>
          <cell r="E6476">
            <v>0</v>
          </cell>
          <cell r="F6476">
            <v>41176</v>
          </cell>
          <cell r="G6476">
            <v>25000</v>
          </cell>
          <cell r="H6476">
            <v>1.3</v>
          </cell>
          <cell r="I6476">
            <v>43465</v>
          </cell>
        </row>
        <row r="6477">
          <cell r="A6477" t="str">
            <v>Motosierra Mediana (8.0HP)</v>
          </cell>
          <cell r="B6477">
            <v>104408</v>
          </cell>
          <cell r="C6477" t="str">
            <v>DD</v>
          </cell>
          <cell r="D6477">
            <v>28560</v>
          </cell>
          <cell r="E6477">
            <v>5634</v>
          </cell>
          <cell r="F6477">
            <v>43167</v>
          </cell>
          <cell r="G6477">
            <v>27200</v>
          </cell>
          <cell r="H6477">
            <v>1.05</v>
          </cell>
          <cell r="I6477">
            <v>43465</v>
          </cell>
        </row>
        <row r="6478">
          <cell r="A6478" t="str">
            <v>Motosierra, 40cm3, espada16"3/8", 4,7 kg.</v>
          </cell>
          <cell r="B6478">
            <v>105884</v>
          </cell>
          <cell r="C6478" t="str">
            <v>UNI /UNI</v>
          </cell>
          <cell r="D6478">
            <v>890043</v>
          </cell>
          <cell r="E6478">
            <v>0</v>
          </cell>
          <cell r="F6478">
            <v>42605</v>
          </cell>
          <cell r="G6478">
            <v>773950</v>
          </cell>
          <cell r="H6478">
            <v>1.1499999999999999</v>
          </cell>
          <cell r="I6478">
            <v>43465</v>
          </cell>
        </row>
        <row r="6479">
          <cell r="A6479" t="str">
            <v>M-RECUENTO DE ESCHERICHIA COLI</v>
          </cell>
          <cell r="B6479">
            <v>105739</v>
          </cell>
          <cell r="C6479" t="str">
            <v>UNI</v>
          </cell>
          <cell r="D6479">
            <v>49290</v>
          </cell>
          <cell r="E6479">
            <v>0</v>
          </cell>
          <cell r="F6479">
            <v>42811</v>
          </cell>
          <cell r="G6479">
            <v>45220</v>
          </cell>
          <cell r="H6479">
            <v>1.0900000000000001</v>
          </cell>
          <cell r="I6479">
            <v>43465</v>
          </cell>
        </row>
        <row r="6480">
          <cell r="A6480" t="str">
            <v>MT -RJ TO SC DUPLEX MM 60.5 / 125 UM 1 MT</v>
          </cell>
          <cell r="B6480">
            <v>9816</v>
          </cell>
          <cell r="C6480" t="str">
            <v>UNI</v>
          </cell>
          <cell r="D6480">
            <v>150020</v>
          </cell>
          <cell r="E6480">
            <v>0</v>
          </cell>
          <cell r="F6480">
            <v>40500</v>
          </cell>
          <cell r="G6480">
            <v>109504</v>
          </cell>
          <cell r="H6480">
            <v>1.37</v>
          </cell>
          <cell r="I6480">
            <v>43465</v>
          </cell>
        </row>
        <row r="6481">
          <cell r="A6481" t="str">
            <v>Mtto sistema actual, suministro equipos y MdeO</v>
          </cell>
          <cell r="B6481">
            <v>102260</v>
          </cell>
          <cell r="C6481" t="str">
            <v>ML</v>
          </cell>
          <cell r="D6481">
            <v>13065</v>
          </cell>
          <cell r="E6481">
            <v>0</v>
          </cell>
          <cell r="F6481">
            <v>39888</v>
          </cell>
          <cell r="G6481">
            <v>9399</v>
          </cell>
          <cell r="H6481">
            <v>1.39</v>
          </cell>
          <cell r="I6481">
            <v>43465</v>
          </cell>
        </row>
        <row r="6482">
          <cell r="A6482" t="str">
            <v>MUBLE GUARDAROPA VERTICAL 5 PUESTOS</v>
          </cell>
          <cell r="B6482">
            <v>106418</v>
          </cell>
          <cell r="C6482" t="str">
            <v>UNI</v>
          </cell>
          <cell r="D6482">
            <v>453985</v>
          </cell>
          <cell r="E6482">
            <v>0</v>
          </cell>
          <cell r="F6482">
            <v>42880</v>
          </cell>
          <cell r="G6482">
            <v>416500</v>
          </cell>
          <cell r="H6482">
            <v>1.0900000000000001</v>
          </cell>
          <cell r="I6482">
            <v>43465</v>
          </cell>
        </row>
        <row r="6483">
          <cell r="A6483" t="str">
            <v>Mueble Camerino+Caja Seguridad Squash</v>
          </cell>
          <cell r="B6483">
            <v>105235</v>
          </cell>
          <cell r="C6483" t="str">
            <v>UNI</v>
          </cell>
          <cell r="D6483">
            <v>1439676</v>
          </cell>
          <cell r="E6483">
            <v>0</v>
          </cell>
          <cell r="F6483">
            <v>41851</v>
          </cell>
          <cell r="G6483">
            <v>1142600</v>
          </cell>
          <cell r="H6483">
            <v>1.26</v>
          </cell>
          <cell r="I6483">
            <v>43465</v>
          </cell>
        </row>
        <row r="6484">
          <cell r="A6484" t="str">
            <v>Mueble espejo 4mm IDRD **</v>
          </cell>
          <cell r="B6484">
            <v>103102</v>
          </cell>
          <cell r="C6484" t="str">
            <v>M2</v>
          </cell>
          <cell r="D6484">
            <v>85687</v>
          </cell>
          <cell r="E6484">
            <v>0</v>
          </cell>
          <cell r="F6484">
            <v>40410</v>
          </cell>
          <cell r="G6484">
            <v>62545</v>
          </cell>
          <cell r="H6484">
            <v>1.37</v>
          </cell>
          <cell r="I6484">
            <v>43465</v>
          </cell>
        </row>
        <row r="6485">
          <cell r="A6485" t="str">
            <v>MUEBLE GUADAROPA</v>
          </cell>
          <cell r="B6485">
            <v>106427</v>
          </cell>
          <cell r="C6485" t="str">
            <v>UNI</v>
          </cell>
          <cell r="D6485">
            <v>1566300</v>
          </cell>
          <cell r="E6485">
            <v>0</v>
          </cell>
          <cell r="F6485">
            <v>42515</v>
          </cell>
          <cell r="G6485">
            <v>1362000</v>
          </cell>
          <cell r="H6485">
            <v>1.1499999999999999</v>
          </cell>
          <cell r="I6485">
            <v>43465</v>
          </cell>
        </row>
        <row r="6486">
          <cell r="A6486" t="str">
            <v>MUEBLE LAMPARA 60X60ESPECULAR</v>
          </cell>
          <cell r="B6486">
            <v>100768</v>
          </cell>
          <cell r="C6486" t="str">
            <v>UNI</v>
          </cell>
          <cell r="D6486">
            <v>74420</v>
          </cell>
          <cell r="E6486">
            <v>0</v>
          </cell>
          <cell r="F6486">
            <v>42115</v>
          </cell>
          <cell r="G6486">
            <v>61000</v>
          </cell>
          <cell r="H6486">
            <v>1.22</v>
          </cell>
          <cell r="I6486">
            <v>43465</v>
          </cell>
        </row>
        <row r="6487">
          <cell r="A6487" t="str">
            <v>Mueble madera para baño secretaria IDRD **</v>
          </cell>
          <cell r="B6487">
            <v>103347</v>
          </cell>
          <cell r="C6487" t="str">
            <v>UNI</v>
          </cell>
          <cell r="D6487">
            <v>479500</v>
          </cell>
          <cell r="E6487">
            <v>0</v>
          </cell>
          <cell r="F6487">
            <v>40451</v>
          </cell>
          <cell r="G6487">
            <v>350000</v>
          </cell>
          <cell r="H6487">
            <v>1.37</v>
          </cell>
          <cell r="I6487">
            <v>43465</v>
          </cell>
        </row>
        <row r="6488">
          <cell r="A6488" t="str">
            <v>Mueble plástico, A=2,10 m X P=30cm H=1.22m</v>
          </cell>
          <cell r="B6488">
            <v>105320</v>
          </cell>
          <cell r="C6488" t="str">
            <v>UNI</v>
          </cell>
          <cell r="D6488">
            <v>2835212</v>
          </cell>
          <cell r="E6488">
            <v>0</v>
          </cell>
          <cell r="F6488">
            <v>42128</v>
          </cell>
          <cell r="G6488">
            <v>2323944</v>
          </cell>
          <cell r="H6488">
            <v>1.22</v>
          </cell>
          <cell r="I6488">
            <v>43465</v>
          </cell>
        </row>
        <row r="6489">
          <cell r="A6489" t="str">
            <v>Mueble plástico, A=2,10 m X P=30cmX H=30cm 7</v>
          </cell>
          <cell r="B6489">
            <v>105323</v>
          </cell>
          <cell r="C6489" t="str">
            <v>UNI</v>
          </cell>
          <cell r="D6489">
            <v>817278</v>
          </cell>
          <cell r="E6489">
            <v>0</v>
          </cell>
          <cell r="F6489">
            <v>42128</v>
          </cell>
          <cell r="G6489">
            <v>669900</v>
          </cell>
          <cell r="H6489">
            <v>1.22</v>
          </cell>
          <cell r="I6489">
            <v>43465</v>
          </cell>
        </row>
        <row r="6490">
          <cell r="A6490" t="str">
            <v>Mueble plástico, A=2.10 m X P=30cmXH=72cm</v>
          </cell>
          <cell r="B6490">
            <v>105321</v>
          </cell>
          <cell r="C6490" t="str">
            <v>UNI</v>
          </cell>
          <cell r="D6490">
            <v>2968948</v>
          </cell>
          <cell r="E6490">
            <v>0</v>
          </cell>
          <cell r="F6490">
            <v>42128</v>
          </cell>
          <cell r="G6490">
            <v>2433564</v>
          </cell>
          <cell r="H6490">
            <v>1.22</v>
          </cell>
          <cell r="I6490">
            <v>43465</v>
          </cell>
        </row>
        <row r="6491">
          <cell r="A6491" t="str">
            <v>Mueble plástico, medidas 1,30 metros de ancho X</v>
          </cell>
          <cell r="B6491">
            <v>105318</v>
          </cell>
          <cell r="C6491" t="str">
            <v>UNI</v>
          </cell>
          <cell r="D6491">
            <v>2645009</v>
          </cell>
          <cell r="E6491">
            <v>0</v>
          </cell>
          <cell r="F6491">
            <v>42128</v>
          </cell>
          <cell r="G6491">
            <v>2168040</v>
          </cell>
          <cell r="H6491">
            <v>1.22</v>
          </cell>
          <cell r="I6491">
            <v>43465</v>
          </cell>
        </row>
        <row r="6492">
          <cell r="A6492" t="str">
            <v>Mueble plástico, medidas 1,60 metros de ancho X</v>
          </cell>
          <cell r="B6492">
            <v>105317</v>
          </cell>
          <cell r="C6492" t="str">
            <v>UNI</v>
          </cell>
          <cell r="D6492">
            <v>3439997</v>
          </cell>
          <cell r="E6492">
            <v>0</v>
          </cell>
          <cell r="F6492">
            <v>42128</v>
          </cell>
          <cell r="G6492">
            <v>2819670</v>
          </cell>
          <cell r="H6492">
            <v>1.22</v>
          </cell>
          <cell r="I6492">
            <v>43465</v>
          </cell>
        </row>
        <row r="6493">
          <cell r="A6493" t="str">
            <v>Mueble plástico, medidas 2,40 metros de ancho X</v>
          </cell>
          <cell r="B6493">
            <v>105316</v>
          </cell>
          <cell r="C6493" t="str">
            <v>UNI</v>
          </cell>
          <cell r="D6493">
            <v>5349456</v>
          </cell>
          <cell r="E6493">
            <v>0</v>
          </cell>
          <cell r="F6493">
            <v>42128</v>
          </cell>
          <cell r="G6493">
            <v>4384800</v>
          </cell>
          <cell r="H6493">
            <v>1.22</v>
          </cell>
          <cell r="I6493">
            <v>43465</v>
          </cell>
        </row>
        <row r="6494">
          <cell r="A6494" t="str">
            <v>Mueble plástico, medidas 30 centimetros de ancho</v>
          </cell>
          <cell r="B6494">
            <v>105324</v>
          </cell>
          <cell r="C6494" t="str">
            <v>UNI</v>
          </cell>
          <cell r="D6494">
            <v>722177</v>
          </cell>
          <cell r="E6494">
            <v>0</v>
          </cell>
          <cell r="F6494">
            <v>42128</v>
          </cell>
          <cell r="G6494">
            <v>591948</v>
          </cell>
          <cell r="H6494">
            <v>1.22</v>
          </cell>
          <cell r="I6494">
            <v>43465</v>
          </cell>
        </row>
        <row r="6495">
          <cell r="A6495" t="str">
            <v>Mueble plástico, medidas 60 centimetros de ancho</v>
          </cell>
          <cell r="B6495">
            <v>105322</v>
          </cell>
          <cell r="C6495" t="str">
            <v>UNI</v>
          </cell>
          <cell r="D6495">
            <v>875230</v>
          </cell>
          <cell r="E6495">
            <v>0</v>
          </cell>
          <cell r="F6495">
            <v>42128</v>
          </cell>
          <cell r="G6495">
            <v>717402</v>
          </cell>
          <cell r="H6495">
            <v>1.22</v>
          </cell>
          <cell r="I6495">
            <v>43465</v>
          </cell>
        </row>
        <row r="6496">
          <cell r="A6496" t="str">
            <v>Mueble plástico, medidas 90 centimetros de ancho</v>
          </cell>
          <cell r="B6496">
            <v>105319</v>
          </cell>
          <cell r="C6496" t="str">
            <v>UNI</v>
          </cell>
          <cell r="D6496">
            <v>875230</v>
          </cell>
          <cell r="E6496">
            <v>0</v>
          </cell>
          <cell r="F6496">
            <v>42128</v>
          </cell>
          <cell r="G6496">
            <v>717402</v>
          </cell>
          <cell r="H6496">
            <v>1.22</v>
          </cell>
          <cell r="I6496">
            <v>43465</v>
          </cell>
        </row>
        <row r="6497">
          <cell r="A6497" t="str">
            <v>Mueble pra</v>
          </cell>
          <cell r="B6497">
            <v>102284</v>
          </cell>
          <cell r="C6497" t="str">
            <v>UNI</v>
          </cell>
          <cell r="D6497">
            <v>1918000</v>
          </cell>
          <cell r="E6497">
            <v>0</v>
          </cell>
          <cell r="F6497">
            <v>40541</v>
          </cell>
          <cell r="G6497">
            <v>1400000</v>
          </cell>
          <cell r="H6497">
            <v>1.37</v>
          </cell>
          <cell r="I6497">
            <v>43465</v>
          </cell>
        </row>
        <row r="6498">
          <cell r="A6498" t="str">
            <v>MUEBLE TIPO RACK 2.9X1.73MTS</v>
          </cell>
          <cell r="B6498">
            <v>105586</v>
          </cell>
          <cell r="C6498" t="str">
            <v>UNI</v>
          </cell>
          <cell r="D6498">
            <v>2499593</v>
          </cell>
          <cell r="E6498">
            <v>0</v>
          </cell>
          <cell r="F6498">
            <v>43441</v>
          </cell>
          <cell r="G6498">
            <v>2380565</v>
          </cell>
          <cell r="H6498">
            <v>1.05</v>
          </cell>
          <cell r="I6498">
            <v>43465</v>
          </cell>
        </row>
        <row r="6499">
          <cell r="A6499" t="str">
            <v>MuebleRecepcion1.80x1.50h=1.00m+Vidrio</v>
          </cell>
          <cell r="B6499">
            <v>102664</v>
          </cell>
          <cell r="C6499" t="str">
            <v>UNI</v>
          </cell>
          <cell r="D6499">
            <v>3315400</v>
          </cell>
          <cell r="E6499">
            <v>0</v>
          </cell>
          <cell r="F6499">
            <v>40283</v>
          </cell>
          <cell r="G6499">
            <v>2420000</v>
          </cell>
          <cell r="H6499">
            <v>1.37</v>
          </cell>
          <cell r="I6499">
            <v>43465</v>
          </cell>
        </row>
        <row r="6500">
          <cell r="A6500" t="str">
            <v>MUEBLES ACCESORIOS</v>
          </cell>
          <cell r="B6500">
            <v>312</v>
          </cell>
          <cell r="C6500">
            <v>0</v>
          </cell>
          <cell r="D6500" t="e">
            <v>#DIV/0!</v>
          </cell>
          <cell r="E6500">
            <v>0</v>
          </cell>
          <cell r="F6500">
            <v>0</v>
          </cell>
          <cell r="G6500">
            <v>0</v>
          </cell>
          <cell r="H6500" t="e">
            <v>#DIV/0!</v>
          </cell>
          <cell r="I6500">
            <v>43465</v>
          </cell>
        </row>
        <row r="6501">
          <cell r="A6501" t="str">
            <v>MULTITOMA 6 SALIDAS SUPRESOR DE PICO</v>
          </cell>
          <cell r="B6501">
            <v>106569</v>
          </cell>
          <cell r="C6501" t="str">
            <v>UNI</v>
          </cell>
          <cell r="D6501">
            <v>21021</v>
          </cell>
          <cell r="E6501">
            <v>0</v>
          </cell>
          <cell r="F6501">
            <v>43199</v>
          </cell>
          <cell r="G6501">
            <v>20020</v>
          </cell>
          <cell r="H6501">
            <v>1.05</v>
          </cell>
          <cell r="I6501">
            <v>43465</v>
          </cell>
        </row>
        <row r="6502">
          <cell r="A6502" t="str">
            <v>MUO AMP 24P CABLEADO EN ZONA</v>
          </cell>
          <cell r="B6502">
            <v>3433</v>
          </cell>
          <cell r="C6502" t="str">
            <v>UNI</v>
          </cell>
          <cell r="D6502">
            <v>406835</v>
          </cell>
          <cell r="E6502" t="str">
            <v>0-0406810-1</v>
          </cell>
          <cell r="F6502">
            <v>40500</v>
          </cell>
          <cell r="G6502">
            <v>296960</v>
          </cell>
          <cell r="H6502">
            <v>1.37</v>
          </cell>
          <cell r="I6502">
            <v>43465</v>
          </cell>
        </row>
        <row r="6503">
          <cell r="A6503" t="str">
            <v>MUR-LAM DRY WALL</v>
          </cell>
          <cell r="B6503">
            <v>100771</v>
          </cell>
          <cell r="C6503" t="str">
            <v>M2</v>
          </cell>
          <cell r="D6503">
            <v>47698</v>
          </cell>
          <cell r="E6503">
            <v>0</v>
          </cell>
          <cell r="F6503">
            <v>40310</v>
          </cell>
          <cell r="G6503">
            <v>34816</v>
          </cell>
          <cell r="H6503">
            <v>1.37</v>
          </cell>
          <cell r="I6503">
            <v>43465</v>
          </cell>
        </row>
        <row r="6504">
          <cell r="A6504" t="str">
            <v>Muro cortina v-b2 (36.33x7.05). Sum + Inst</v>
          </cell>
          <cell r="B6504">
            <v>107331</v>
          </cell>
          <cell r="C6504" t="str">
            <v>UNI</v>
          </cell>
          <cell r="D6504">
            <v>252947355</v>
          </cell>
          <cell r="E6504">
            <v>0</v>
          </cell>
          <cell r="F6504">
            <v>43412</v>
          </cell>
          <cell r="G6504">
            <v>240902243</v>
          </cell>
          <cell r="H6504">
            <v>1.05</v>
          </cell>
          <cell r="I6504">
            <v>43465</v>
          </cell>
        </row>
        <row r="6505">
          <cell r="A6505" t="str">
            <v>muro cortina v-b3 (36.33x11.30). Sum</v>
          </cell>
          <cell r="B6505">
            <v>107332</v>
          </cell>
          <cell r="C6505" t="str">
            <v>UNI</v>
          </cell>
          <cell r="D6505">
            <v>405433349</v>
          </cell>
          <cell r="E6505">
            <v>0</v>
          </cell>
          <cell r="F6505">
            <v>43412</v>
          </cell>
          <cell r="G6505">
            <v>386126999</v>
          </cell>
          <cell r="H6505">
            <v>1.05</v>
          </cell>
          <cell r="I6505">
            <v>43465</v>
          </cell>
        </row>
        <row r="6506">
          <cell r="A6506" t="str">
            <v>muro cortina v-b4 (36.33x11.30). Sum + Inst</v>
          </cell>
          <cell r="B6506">
            <v>107333</v>
          </cell>
          <cell r="C6506" t="str">
            <v>UNI</v>
          </cell>
          <cell r="D6506">
            <v>405433349</v>
          </cell>
          <cell r="E6506">
            <v>0</v>
          </cell>
          <cell r="F6506">
            <v>43412</v>
          </cell>
          <cell r="G6506">
            <v>386126999</v>
          </cell>
          <cell r="H6506">
            <v>1.05</v>
          </cell>
          <cell r="I6506">
            <v>43465</v>
          </cell>
        </row>
        <row r="6507">
          <cell r="A6507" t="str">
            <v>muro cortina v-b6 (67.61x7.05). Sum + Inst</v>
          </cell>
          <cell r="B6507">
            <v>107335</v>
          </cell>
          <cell r="C6507" t="str">
            <v>UNI</v>
          </cell>
          <cell r="D6507">
            <v>485313614</v>
          </cell>
          <cell r="E6507">
            <v>0</v>
          </cell>
          <cell r="F6507">
            <v>43412</v>
          </cell>
          <cell r="G6507">
            <v>462203442</v>
          </cell>
          <cell r="H6507">
            <v>1.05</v>
          </cell>
          <cell r="I6507">
            <v>43465</v>
          </cell>
        </row>
        <row r="6508">
          <cell r="A6508" t="str">
            <v>muro cortina v-c1 (36.33x11.30). Sum + Inst</v>
          </cell>
          <cell r="B6508">
            <v>107336</v>
          </cell>
          <cell r="C6508" t="str">
            <v>UNI</v>
          </cell>
          <cell r="D6508">
            <v>405433349</v>
          </cell>
          <cell r="E6508">
            <v>0</v>
          </cell>
          <cell r="F6508">
            <v>43412</v>
          </cell>
          <cell r="G6508">
            <v>386126999</v>
          </cell>
          <cell r="H6508">
            <v>1.05</v>
          </cell>
          <cell r="I6508">
            <v>43465</v>
          </cell>
        </row>
        <row r="6509">
          <cell r="A6509" t="str">
            <v>muro cortina v-c2 (36.33x7.05). Sum + Inst</v>
          </cell>
          <cell r="B6509">
            <v>107337</v>
          </cell>
          <cell r="C6509" t="str">
            <v>UNI</v>
          </cell>
          <cell r="D6509">
            <v>252947355</v>
          </cell>
          <cell r="E6509">
            <v>0</v>
          </cell>
          <cell r="F6509">
            <v>43412</v>
          </cell>
          <cell r="G6509">
            <v>240902243</v>
          </cell>
          <cell r="H6509">
            <v>1.05</v>
          </cell>
          <cell r="I6509">
            <v>43465</v>
          </cell>
        </row>
        <row r="6510">
          <cell r="A6510" t="str">
            <v>muro cortina v-c3 (86.37x7.05). Sum + Inst</v>
          </cell>
          <cell r="B6510">
            <v>107338</v>
          </cell>
          <cell r="C6510" t="str">
            <v>UNI</v>
          </cell>
          <cell r="D6510">
            <v>601350482</v>
          </cell>
          <cell r="E6510">
            <v>0</v>
          </cell>
          <cell r="F6510">
            <v>43412</v>
          </cell>
          <cell r="G6510">
            <v>572714745</v>
          </cell>
          <cell r="H6510">
            <v>1.05</v>
          </cell>
          <cell r="I6510">
            <v>43465</v>
          </cell>
        </row>
        <row r="6511">
          <cell r="A6511" t="str">
            <v>muro cortina v-c4 (86.37x7.05). Sum + Inst</v>
          </cell>
          <cell r="B6511">
            <v>107339</v>
          </cell>
          <cell r="C6511" t="str">
            <v>UNI</v>
          </cell>
          <cell r="D6511">
            <v>619975401</v>
          </cell>
          <cell r="E6511">
            <v>0</v>
          </cell>
          <cell r="F6511">
            <v>43412</v>
          </cell>
          <cell r="G6511">
            <v>590452763</v>
          </cell>
          <cell r="H6511">
            <v>1.05</v>
          </cell>
          <cell r="I6511">
            <v>43465</v>
          </cell>
        </row>
        <row r="6512">
          <cell r="A6512" t="str">
            <v>MURO DESLIZADERO DIS/IDRD NIÑOS(1-5</v>
          </cell>
          <cell r="B6512">
            <v>105168</v>
          </cell>
          <cell r="C6512" t="str">
            <v>UNI</v>
          </cell>
          <cell r="D6512">
            <v>4150720</v>
          </cell>
          <cell r="E6512">
            <v>0</v>
          </cell>
          <cell r="F6512">
            <v>42793</v>
          </cell>
          <cell r="G6512">
            <v>3808000</v>
          </cell>
          <cell r="H6512">
            <v>1.0900000000000001</v>
          </cell>
          <cell r="I6512">
            <v>43465</v>
          </cell>
        </row>
        <row r="6513">
          <cell r="A6513" t="str">
            <v>MURO DESLIZADERO/IDRD NIÑOS(6-12</v>
          </cell>
          <cell r="B6513">
            <v>105174</v>
          </cell>
          <cell r="C6513" t="str">
            <v>UNI</v>
          </cell>
          <cell r="D6513">
            <v>3631880</v>
          </cell>
          <cell r="E6513">
            <v>0</v>
          </cell>
          <cell r="F6513">
            <v>42793</v>
          </cell>
          <cell r="G6513">
            <v>3332000</v>
          </cell>
          <cell r="H6513">
            <v>1.0900000000000001</v>
          </cell>
          <cell r="I6513">
            <v>43465</v>
          </cell>
        </row>
        <row r="6514">
          <cell r="A6514" t="str">
            <v>MURO PANTALLA Y BARRETES PROCESO 0.30</v>
          </cell>
          <cell r="B6514">
            <v>3325</v>
          </cell>
          <cell r="C6514" t="str">
            <v>M3</v>
          </cell>
          <cell r="D6514">
            <v>315100</v>
          </cell>
          <cell r="E6514" t="str">
            <v>SOLO</v>
          </cell>
          <cell r="F6514">
            <v>40408</v>
          </cell>
          <cell r="G6514">
            <v>230000</v>
          </cell>
          <cell r="H6514">
            <v>1.37</v>
          </cell>
          <cell r="I6514">
            <v>43465</v>
          </cell>
        </row>
        <row r="6515">
          <cell r="A6515" t="str">
            <v>MURO PANTALLA Y BARRETES PROCESO 0.60</v>
          </cell>
          <cell r="B6515">
            <v>3326</v>
          </cell>
          <cell r="C6515" t="str">
            <v>M3</v>
          </cell>
          <cell r="D6515">
            <v>337732</v>
          </cell>
          <cell r="E6515" t="str">
            <v>SOLO</v>
          </cell>
          <cell r="F6515">
            <v>40408</v>
          </cell>
          <cell r="G6515">
            <v>246520</v>
          </cell>
          <cell r="H6515">
            <v>1.37</v>
          </cell>
          <cell r="I6515">
            <v>43465</v>
          </cell>
        </row>
        <row r="6516">
          <cell r="A6516" t="str">
            <v>MURO TOLETE COMÚN 0.12</v>
          </cell>
          <cell r="B6516">
            <v>101515</v>
          </cell>
          <cell r="C6516" t="str">
            <v>M2</v>
          </cell>
          <cell r="D6516">
            <v>56888</v>
          </cell>
          <cell r="E6516">
            <v>23002</v>
          </cell>
          <cell r="F6516">
            <v>40435</v>
          </cell>
          <cell r="G6516">
            <v>41524</v>
          </cell>
          <cell r="H6516">
            <v>1.37</v>
          </cell>
          <cell r="I6516">
            <v>43465</v>
          </cell>
        </row>
        <row r="6517">
          <cell r="A6517" t="str">
            <v>MURO VERDE(Diseñ,constr,estr,plant,riego)315</v>
          </cell>
          <cell r="B6517">
            <v>105642</v>
          </cell>
          <cell r="C6517" t="str">
            <v>M2</v>
          </cell>
          <cell r="D6517">
            <v>249216</v>
          </cell>
          <cell r="E6517">
            <v>0</v>
          </cell>
          <cell r="F6517">
            <v>42214</v>
          </cell>
          <cell r="G6517">
            <v>204275</v>
          </cell>
          <cell r="H6517">
            <v>1.22</v>
          </cell>
          <cell r="I6517">
            <v>43465</v>
          </cell>
        </row>
        <row r="6518">
          <cell r="A6518" t="str">
            <v>MuroCortina</v>
          </cell>
          <cell r="B6518">
            <v>107303</v>
          </cell>
          <cell r="C6518" t="str">
            <v>UNI</v>
          </cell>
          <cell r="D6518">
            <v>405433349</v>
          </cell>
          <cell r="E6518">
            <v>0</v>
          </cell>
          <cell r="F6518">
            <v>43412</v>
          </cell>
          <cell r="G6518">
            <v>386126999</v>
          </cell>
          <cell r="H6518">
            <v>1.05</v>
          </cell>
          <cell r="I6518">
            <v>43465</v>
          </cell>
        </row>
        <row r="6519">
          <cell r="A6519" t="str">
            <v>MuroCortina</v>
          </cell>
          <cell r="B6519">
            <v>107304</v>
          </cell>
          <cell r="C6519" t="str">
            <v>UNI</v>
          </cell>
          <cell r="D6519">
            <v>405433349</v>
          </cell>
          <cell r="E6519">
            <v>0</v>
          </cell>
          <cell r="F6519">
            <v>43412</v>
          </cell>
          <cell r="G6519">
            <v>386126999</v>
          </cell>
          <cell r="H6519">
            <v>1.05</v>
          </cell>
          <cell r="I6519">
            <v>43465</v>
          </cell>
        </row>
        <row r="6520">
          <cell r="A6520" t="str">
            <v>MuroCortina</v>
          </cell>
          <cell r="B6520">
            <v>107306</v>
          </cell>
          <cell r="C6520" t="str">
            <v>UNI</v>
          </cell>
          <cell r="D6520">
            <v>136534479</v>
          </cell>
          <cell r="E6520">
            <v>0</v>
          </cell>
          <cell r="F6520">
            <v>43412</v>
          </cell>
          <cell r="G6520">
            <v>130032837</v>
          </cell>
          <cell r="H6520">
            <v>1.05</v>
          </cell>
          <cell r="I6520">
            <v>43465</v>
          </cell>
        </row>
        <row r="6521">
          <cell r="A6521" t="str">
            <v>MuroCortina</v>
          </cell>
          <cell r="B6521">
            <v>107307</v>
          </cell>
          <cell r="C6521" t="str">
            <v>UNI</v>
          </cell>
          <cell r="D6521">
            <v>140763201</v>
          </cell>
          <cell r="E6521">
            <v>0</v>
          </cell>
          <cell r="F6521">
            <v>43412</v>
          </cell>
          <cell r="G6521">
            <v>134060191</v>
          </cell>
          <cell r="H6521">
            <v>1.05</v>
          </cell>
          <cell r="I6521">
            <v>43465</v>
          </cell>
        </row>
        <row r="6522">
          <cell r="A6522" t="str">
            <v>MuroCortina</v>
          </cell>
          <cell r="B6522">
            <v>107309</v>
          </cell>
          <cell r="C6522" t="str">
            <v>UNI</v>
          </cell>
          <cell r="D6522">
            <v>252947355</v>
          </cell>
          <cell r="E6522">
            <v>0</v>
          </cell>
          <cell r="F6522">
            <v>43412</v>
          </cell>
          <cell r="G6522">
            <v>240902243</v>
          </cell>
          <cell r="H6522">
            <v>1.05</v>
          </cell>
          <cell r="I6522">
            <v>43465</v>
          </cell>
        </row>
        <row r="6523">
          <cell r="A6523" t="str">
            <v>MUROS DOBLES EN DRY-WALL</v>
          </cell>
          <cell r="B6523">
            <v>719</v>
          </cell>
          <cell r="C6523" t="str">
            <v>M2</v>
          </cell>
          <cell r="D6523">
            <v>95396</v>
          </cell>
          <cell r="E6523">
            <v>0</v>
          </cell>
          <cell r="F6523">
            <v>40310</v>
          </cell>
          <cell r="G6523">
            <v>69632</v>
          </cell>
          <cell r="H6523">
            <v>1.37</v>
          </cell>
          <cell r="I6523">
            <v>43465</v>
          </cell>
        </row>
        <row r="6524">
          <cell r="A6524" t="str">
            <v>MUROS DRY-WALL-9cm,3 manos de</v>
          </cell>
          <cell r="B6524">
            <v>102696</v>
          </cell>
          <cell r="C6524" t="str">
            <v>M2</v>
          </cell>
          <cell r="D6524">
            <v>103972</v>
          </cell>
          <cell r="E6524">
            <v>0</v>
          </cell>
          <cell r="F6524">
            <v>40092</v>
          </cell>
          <cell r="G6524">
            <v>74800</v>
          </cell>
          <cell r="H6524">
            <v>1.39</v>
          </cell>
          <cell r="I6524">
            <v>43465</v>
          </cell>
        </row>
        <row r="6525">
          <cell r="A6525" t="str">
            <v>Nasa plastica</v>
          </cell>
          <cell r="B6525">
            <v>105139</v>
          </cell>
          <cell r="C6525" t="str">
            <v>UNI</v>
          </cell>
          <cell r="D6525">
            <v>14536</v>
          </cell>
          <cell r="E6525">
            <v>0</v>
          </cell>
          <cell r="F6525">
            <v>42873</v>
          </cell>
          <cell r="G6525">
            <v>13336</v>
          </cell>
          <cell r="H6525">
            <v>1.0900000000000001</v>
          </cell>
          <cell r="I6525">
            <v>43465</v>
          </cell>
        </row>
        <row r="6526">
          <cell r="A6526" t="str">
            <v>Neopreno</v>
          </cell>
          <cell r="B6526">
            <v>101104</v>
          </cell>
          <cell r="C6526" t="str">
            <v>KG</v>
          </cell>
          <cell r="D6526">
            <v>20339</v>
          </cell>
          <cell r="E6526">
            <v>0</v>
          </cell>
          <cell r="F6526">
            <v>43308</v>
          </cell>
          <cell r="G6526">
            <v>19370</v>
          </cell>
          <cell r="H6526">
            <v>1.05</v>
          </cell>
          <cell r="I6526">
            <v>43465</v>
          </cell>
        </row>
        <row r="6527">
          <cell r="A6527" t="str">
            <v>Neopreno a=20cm e=5mm **</v>
          </cell>
          <cell r="B6527">
            <v>102230</v>
          </cell>
          <cell r="C6527" t="str">
            <v>ML</v>
          </cell>
          <cell r="D6527">
            <v>20339</v>
          </cell>
          <cell r="E6527">
            <v>0</v>
          </cell>
          <cell r="F6527">
            <v>43272</v>
          </cell>
          <cell r="G6527">
            <v>19370</v>
          </cell>
          <cell r="H6527">
            <v>1.05</v>
          </cell>
          <cell r="I6527">
            <v>43465</v>
          </cell>
        </row>
        <row r="6528">
          <cell r="A6528" t="str">
            <v>Neopreno a=5cm e=2cm Dureza 65 Shore</v>
          </cell>
          <cell r="B6528">
            <v>100614</v>
          </cell>
          <cell r="C6528" t="str">
            <v>ML</v>
          </cell>
          <cell r="D6528">
            <v>14994</v>
          </cell>
          <cell r="E6528">
            <v>0</v>
          </cell>
          <cell r="F6528">
            <v>43378</v>
          </cell>
          <cell r="G6528">
            <v>14280</v>
          </cell>
          <cell r="H6528">
            <v>1.05</v>
          </cell>
          <cell r="I6528">
            <v>43465</v>
          </cell>
        </row>
        <row r="6529">
          <cell r="A6529" t="str">
            <v>Neopreno Banda a=20cmx 3/16" **</v>
          </cell>
          <cell r="B6529">
            <v>102348</v>
          </cell>
          <cell r="C6529" t="str">
            <v>ML</v>
          </cell>
          <cell r="D6529">
            <v>9996</v>
          </cell>
          <cell r="E6529">
            <v>0</v>
          </cell>
          <cell r="F6529">
            <v>43326</v>
          </cell>
          <cell r="G6529">
            <v>9520</v>
          </cell>
          <cell r="H6529">
            <v>1.05</v>
          </cell>
          <cell r="I6529">
            <v>43465</v>
          </cell>
        </row>
        <row r="6530">
          <cell r="A6530" t="str">
            <v>Neopreno e=5.0cm(40x50cm)Dureza-60+Ref.1/4"</v>
          </cell>
          <cell r="B6530">
            <v>106966</v>
          </cell>
          <cell r="C6530" t="str">
            <v>UNI</v>
          </cell>
          <cell r="D6530">
            <v>40793</v>
          </cell>
          <cell r="E6530">
            <v>0</v>
          </cell>
          <cell r="F6530">
            <v>43343</v>
          </cell>
          <cell r="G6530">
            <v>38850</v>
          </cell>
          <cell r="H6530">
            <v>1.05</v>
          </cell>
          <cell r="I6530">
            <v>43465</v>
          </cell>
        </row>
        <row r="6531">
          <cell r="A6531" t="str">
            <v>NEOPRENO NIVELADOR |</v>
          </cell>
          <cell r="B6531">
            <v>105658</v>
          </cell>
          <cell r="C6531" t="str">
            <v>UNI</v>
          </cell>
          <cell r="D6531">
            <v>2196</v>
          </cell>
          <cell r="E6531">
            <v>0</v>
          </cell>
          <cell r="F6531">
            <v>42226</v>
          </cell>
          <cell r="G6531">
            <v>1800</v>
          </cell>
          <cell r="H6531">
            <v>1.22</v>
          </cell>
          <cell r="I6531">
            <v>43465</v>
          </cell>
        </row>
        <row r="6532">
          <cell r="A6532" t="str">
            <v>NEVERA NE 8 HACEB</v>
          </cell>
          <cell r="B6532">
            <v>1937</v>
          </cell>
          <cell r="C6532" t="str">
            <v>UNI</v>
          </cell>
          <cell r="D6532">
            <v>978560</v>
          </cell>
          <cell r="E6532">
            <v>0</v>
          </cell>
          <cell r="F6532">
            <v>39892</v>
          </cell>
          <cell r="G6532">
            <v>704000</v>
          </cell>
          <cell r="H6532">
            <v>1.39</v>
          </cell>
          <cell r="I6532">
            <v>43465</v>
          </cell>
        </row>
        <row r="6533">
          <cell r="A6533" t="str">
            <v>NEVERA NE10 HACEB</v>
          </cell>
          <cell r="B6533">
            <v>1939</v>
          </cell>
          <cell r="C6533" t="str">
            <v>UNI</v>
          </cell>
          <cell r="D6533">
            <v>1154395</v>
          </cell>
          <cell r="E6533" t="str">
            <v>2 Puertas</v>
          </cell>
          <cell r="F6533">
            <v>39892</v>
          </cell>
          <cell r="G6533">
            <v>830500</v>
          </cell>
          <cell r="H6533">
            <v>1.39</v>
          </cell>
          <cell r="I6533">
            <v>43465</v>
          </cell>
        </row>
        <row r="6534">
          <cell r="A6534" t="str">
            <v>NEVERA NE12 HACEB</v>
          </cell>
          <cell r="B6534">
            <v>1940</v>
          </cell>
          <cell r="C6534" t="str">
            <v>UNI</v>
          </cell>
          <cell r="D6534">
            <v>1426140</v>
          </cell>
          <cell r="E6534">
            <v>0</v>
          </cell>
          <cell r="F6534">
            <v>39892</v>
          </cell>
          <cell r="G6534">
            <v>1026000</v>
          </cell>
          <cell r="H6534">
            <v>1.39</v>
          </cell>
          <cell r="I6534">
            <v>43465</v>
          </cell>
        </row>
        <row r="6535">
          <cell r="A6535" t="str">
            <v>NEVERA NE9 HACEB</v>
          </cell>
          <cell r="B6535">
            <v>1941</v>
          </cell>
          <cell r="C6535" t="str">
            <v>UNI</v>
          </cell>
          <cell r="D6535">
            <v>1016090</v>
          </cell>
          <cell r="E6535" t="str">
            <v>1 Puerta</v>
          </cell>
          <cell r="F6535">
            <v>39892</v>
          </cell>
          <cell r="G6535">
            <v>731000</v>
          </cell>
          <cell r="H6535">
            <v>1.39</v>
          </cell>
          <cell r="I6535">
            <v>43465</v>
          </cell>
        </row>
        <row r="6536">
          <cell r="A6536" t="str">
            <v>NICHO 37x20x10cm</v>
          </cell>
          <cell r="B6536">
            <v>3822</v>
          </cell>
          <cell r="C6536" t="str">
            <v>UNI</v>
          </cell>
          <cell r="D6536">
            <v>48650</v>
          </cell>
          <cell r="E6536">
            <v>0</v>
          </cell>
          <cell r="F6536">
            <v>40121</v>
          </cell>
          <cell r="G6536">
            <v>35000</v>
          </cell>
          <cell r="H6536">
            <v>1.39</v>
          </cell>
          <cell r="I6536">
            <v>43465</v>
          </cell>
        </row>
        <row r="6537">
          <cell r="A6537" t="str">
            <v>NIPLE GALVANIZADO 1"X10CM</v>
          </cell>
          <cell r="B6537">
            <v>104780</v>
          </cell>
          <cell r="C6537" t="str">
            <v>UNI</v>
          </cell>
          <cell r="D6537">
            <v>4810</v>
          </cell>
          <cell r="E6537">
            <v>0</v>
          </cell>
          <cell r="F6537">
            <v>41209</v>
          </cell>
          <cell r="G6537">
            <v>3700</v>
          </cell>
          <cell r="H6537">
            <v>1.3</v>
          </cell>
          <cell r="I6537">
            <v>43465</v>
          </cell>
        </row>
        <row r="6538">
          <cell r="A6538" t="str">
            <v>NIPLE GALVANIZADO 4"X10CM</v>
          </cell>
          <cell r="B6538">
            <v>104779</v>
          </cell>
          <cell r="C6538" t="str">
            <v>UNI</v>
          </cell>
          <cell r="D6538">
            <v>23140</v>
          </cell>
          <cell r="E6538">
            <v>0</v>
          </cell>
          <cell r="F6538">
            <v>41206</v>
          </cell>
          <cell r="G6538">
            <v>17800</v>
          </cell>
          <cell r="H6538">
            <v>1.3</v>
          </cell>
          <cell r="I6538">
            <v>43465</v>
          </cell>
        </row>
        <row r="6539">
          <cell r="A6539" t="str">
            <v>NIPLE GALVANIZADO L=0.90M Ø3" CON RUANA</v>
          </cell>
          <cell r="B6539">
            <v>104786</v>
          </cell>
          <cell r="C6539" t="str">
            <v>UNI</v>
          </cell>
          <cell r="D6539">
            <v>81218</v>
          </cell>
          <cell r="E6539">
            <v>0</v>
          </cell>
          <cell r="F6539">
            <v>43174</v>
          </cell>
          <cell r="G6539">
            <v>77350</v>
          </cell>
          <cell r="H6539">
            <v>1.05</v>
          </cell>
          <cell r="I6539">
            <v>43465</v>
          </cell>
        </row>
        <row r="6540">
          <cell r="A6540" t="str">
            <v>NIPLE GALVANIZADO Ø 2 " L=0.20M</v>
          </cell>
          <cell r="B6540">
            <v>104711</v>
          </cell>
          <cell r="C6540" t="str">
            <v>UNI</v>
          </cell>
          <cell r="D6540">
            <v>10556</v>
          </cell>
          <cell r="E6540">
            <v>0</v>
          </cell>
          <cell r="F6540">
            <v>41192</v>
          </cell>
          <cell r="G6540">
            <v>8120</v>
          </cell>
          <cell r="H6540">
            <v>1.3</v>
          </cell>
          <cell r="I6540">
            <v>43465</v>
          </cell>
        </row>
        <row r="6541">
          <cell r="A6541" t="str">
            <v>NIPLE GALVANIZADO Ø 3 " L=0.10M</v>
          </cell>
          <cell r="B6541">
            <v>104857</v>
          </cell>
          <cell r="C6541" t="str">
            <v>UNI</v>
          </cell>
          <cell r="D6541">
            <v>14326</v>
          </cell>
          <cell r="E6541">
            <v>0</v>
          </cell>
          <cell r="F6541">
            <v>41220</v>
          </cell>
          <cell r="G6541">
            <v>11020</v>
          </cell>
          <cell r="H6541">
            <v>1.3</v>
          </cell>
          <cell r="I6541">
            <v>43465</v>
          </cell>
        </row>
        <row r="6542">
          <cell r="A6542" t="str">
            <v>NIPLE GALVANIZADO Ø 4 " L= 1.00 M (SIN</v>
          </cell>
          <cell r="B6542">
            <v>105064</v>
          </cell>
          <cell r="C6542" t="str">
            <v>UNI</v>
          </cell>
          <cell r="D6542">
            <v>86031</v>
          </cell>
          <cell r="E6542">
            <v>0</v>
          </cell>
          <cell r="F6542">
            <v>43369</v>
          </cell>
          <cell r="G6542">
            <v>81934</v>
          </cell>
          <cell r="H6542">
            <v>1.05</v>
          </cell>
          <cell r="I6542">
            <v>43465</v>
          </cell>
        </row>
        <row r="6543">
          <cell r="A6543" t="str">
            <v>NIPLE GALVANIZADO Ø 4 " L=0.25M</v>
          </cell>
          <cell r="B6543">
            <v>104710</v>
          </cell>
          <cell r="C6543" t="str">
            <v>UNI</v>
          </cell>
          <cell r="D6543">
            <v>36946</v>
          </cell>
          <cell r="E6543">
            <v>0</v>
          </cell>
          <cell r="F6543">
            <v>41192</v>
          </cell>
          <cell r="G6543">
            <v>28420</v>
          </cell>
          <cell r="H6543">
            <v>1.3</v>
          </cell>
          <cell r="I6543">
            <v>43465</v>
          </cell>
        </row>
        <row r="6544">
          <cell r="A6544" t="str">
            <v>NIPLE GALVANIZADO Ø 4 " L=0.40M</v>
          </cell>
          <cell r="B6544">
            <v>104509</v>
          </cell>
          <cell r="C6544" t="str">
            <v>UNI</v>
          </cell>
          <cell r="D6544">
            <v>49400</v>
          </cell>
          <cell r="E6544">
            <v>0</v>
          </cell>
          <cell r="F6544">
            <v>41148</v>
          </cell>
          <cell r="G6544">
            <v>38000</v>
          </cell>
          <cell r="H6544">
            <v>1.3</v>
          </cell>
          <cell r="I6544">
            <v>43465</v>
          </cell>
        </row>
        <row r="6545">
          <cell r="A6545" t="str">
            <v>NIPLE GALVANIZADO Ø 4 " L=0.60M</v>
          </cell>
          <cell r="B6545">
            <v>104510</v>
          </cell>
          <cell r="C6545" t="str">
            <v>UNI</v>
          </cell>
          <cell r="D6545">
            <v>63185</v>
          </cell>
          <cell r="E6545">
            <v>0</v>
          </cell>
          <cell r="F6545">
            <v>41148</v>
          </cell>
          <cell r="G6545">
            <v>48604</v>
          </cell>
          <cell r="H6545">
            <v>1.3</v>
          </cell>
          <cell r="I6545">
            <v>43465</v>
          </cell>
        </row>
        <row r="6546">
          <cell r="A6546" t="str">
            <v>NIPLE GALVANIZADO Ø 6 " L=0.20M</v>
          </cell>
          <cell r="B6546">
            <v>104706</v>
          </cell>
          <cell r="C6546" t="str">
            <v>UNI</v>
          </cell>
          <cell r="D6546">
            <v>41621</v>
          </cell>
          <cell r="E6546">
            <v>0</v>
          </cell>
          <cell r="F6546">
            <v>41191</v>
          </cell>
          <cell r="G6546">
            <v>32016</v>
          </cell>
          <cell r="H6546">
            <v>1.3</v>
          </cell>
          <cell r="I6546">
            <v>43465</v>
          </cell>
        </row>
        <row r="6547">
          <cell r="A6547" t="str">
            <v>NIPLE GALVANIZADOL=0.90MØ 4" CON RUANA</v>
          </cell>
          <cell r="B6547">
            <v>104490</v>
          </cell>
          <cell r="C6547" t="str">
            <v>UNI</v>
          </cell>
          <cell r="D6547">
            <v>111206</v>
          </cell>
          <cell r="E6547">
            <v>0</v>
          </cell>
          <cell r="F6547">
            <v>43251</v>
          </cell>
          <cell r="G6547">
            <v>105910</v>
          </cell>
          <cell r="H6547">
            <v>1.05</v>
          </cell>
          <cell r="I6547">
            <v>43465</v>
          </cell>
        </row>
        <row r="6548">
          <cell r="A6548" t="str">
            <v>NIPLE GALVANIZADOL=0.90MØ1" CON RUANA</v>
          </cell>
          <cell r="B6548">
            <v>104494</v>
          </cell>
          <cell r="C6548" t="str">
            <v>UNI</v>
          </cell>
          <cell r="D6548">
            <v>36750</v>
          </cell>
          <cell r="E6548">
            <v>0</v>
          </cell>
          <cell r="F6548">
            <v>43266</v>
          </cell>
          <cell r="G6548">
            <v>35000</v>
          </cell>
          <cell r="H6548">
            <v>1.05</v>
          </cell>
          <cell r="I6548">
            <v>43465</v>
          </cell>
        </row>
        <row r="6549">
          <cell r="A6549" t="str">
            <v>NIPLE GALVANIZADOL=0.90MØ2" CON RUANA</v>
          </cell>
          <cell r="B6549">
            <v>104493</v>
          </cell>
          <cell r="C6549" t="str">
            <v>UNI</v>
          </cell>
          <cell r="D6549">
            <v>56228</v>
          </cell>
          <cell r="E6549">
            <v>0</v>
          </cell>
          <cell r="F6549">
            <v>43272</v>
          </cell>
          <cell r="G6549">
            <v>53550</v>
          </cell>
          <cell r="H6549">
            <v>1.05</v>
          </cell>
          <cell r="I6549">
            <v>43465</v>
          </cell>
        </row>
        <row r="6550">
          <cell r="A6550" t="str">
            <v>NIPLE GALVANIZADOL=0.90MØ6" CON RUANA</v>
          </cell>
          <cell r="B6550">
            <v>104489</v>
          </cell>
          <cell r="C6550" t="str">
            <v>UNI</v>
          </cell>
          <cell r="D6550">
            <v>202419</v>
          </cell>
          <cell r="E6550">
            <v>0</v>
          </cell>
          <cell r="F6550">
            <v>43251</v>
          </cell>
          <cell r="G6550">
            <v>192780</v>
          </cell>
          <cell r="H6550">
            <v>1.05</v>
          </cell>
          <cell r="I6550">
            <v>43465</v>
          </cell>
        </row>
        <row r="6551">
          <cell r="A6551" t="str">
            <v>Niple HG ½" l=0.15m **</v>
          </cell>
          <cell r="B6551">
            <v>100586</v>
          </cell>
          <cell r="C6551" t="str">
            <v>UNI</v>
          </cell>
          <cell r="D6551">
            <v>2590</v>
          </cell>
          <cell r="E6551">
            <v>1530248118</v>
          </cell>
          <cell r="F6551">
            <v>43196</v>
          </cell>
          <cell r="G6551">
            <v>2467</v>
          </cell>
          <cell r="H6551">
            <v>1.05</v>
          </cell>
          <cell r="I6551">
            <v>43465</v>
          </cell>
        </row>
        <row r="6552">
          <cell r="A6552" t="str">
            <v>Niple HG ½" l=0.1m **</v>
          </cell>
          <cell r="B6552">
            <v>100587</v>
          </cell>
          <cell r="C6552" t="str">
            <v>UNI</v>
          </cell>
          <cell r="D6552">
            <v>2250</v>
          </cell>
          <cell r="E6552">
            <v>1530248118</v>
          </cell>
          <cell r="F6552">
            <v>43208</v>
          </cell>
          <cell r="G6552">
            <v>2143</v>
          </cell>
          <cell r="H6552">
            <v>1.05</v>
          </cell>
          <cell r="I6552">
            <v>43465</v>
          </cell>
        </row>
        <row r="6553">
          <cell r="A6553" t="str">
            <v>Niple HG 1"X 5 CM</v>
          </cell>
          <cell r="B6553">
            <v>101826</v>
          </cell>
          <cell r="C6553" t="str">
            <v>UNI</v>
          </cell>
          <cell r="D6553">
            <v>2357</v>
          </cell>
          <cell r="E6553">
            <v>1530248118</v>
          </cell>
          <cell r="F6553">
            <v>43207</v>
          </cell>
          <cell r="G6553">
            <v>2245</v>
          </cell>
          <cell r="H6553">
            <v>1.05</v>
          </cell>
          <cell r="I6553">
            <v>43465</v>
          </cell>
        </row>
        <row r="6554">
          <cell r="A6554" t="str">
            <v>Niple HG 1"X0.20m**</v>
          </cell>
          <cell r="B6554">
            <v>101839</v>
          </cell>
          <cell r="C6554" t="str">
            <v>UNI</v>
          </cell>
          <cell r="D6554">
            <v>8450</v>
          </cell>
          <cell r="E6554">
            <v>1530248118</v>
          </cell>
          <cell r="F6554">
            <v>41096</v>
          </cell>
          <cell r="G6554">
            <v>6500</v>
          </cell>
          <cell r="H6554">
            <v>1.3</v>
          </cell>
          <cell r="I6554">
            <v>43465</v>
          </cell>
        </row>
        <row r="6555">
          <cell r="A6555" t="str">
            <v>Niple HG 2 ½" l=0.15m **</v>
          </cell>
          <cell r="B6555">
            <v>100522</v>
          </cell>
          <cell r="C6555" t="str">
            <v>UNI</v>
          </cell>
          <cell r="D6555">
            <v>17243</v>
          </cell>
          <cell r="E6555">
            <v>1530248118</v>
          </cell>
          <cell r="F6555">
            <v>43207</v>
          </cell>
          <cell r="G6555">
            <v>16422</v>
          </cell>
          <cell r="H6555">
            <v>1.05</v>
          </cell>
          <cell r="I6555">
            <v>43465</v>
          </cell>
        </row>
        <row r="6556">
          <cell r="A6556" t="str">
            <v>Niple HG 3/4"L=0.1m **</v>
          </cell>
          <cell r="B6556">
            <v>102819</v>
          </cell>
          <cell r="C6556" t="str">
            <v>UNI</v>
          </cell>
          <cell r="D6556">
            <v>2994</v>
          </cell>
          <cell r="E6556">
            <v>1530248118</v>
          </cell>
          <cell r="F6556">
            <v>43270</v>
          </cell>
          <cell r="G6556">
            <v>2851</v>
          </cell>
          <cell r="H6556">
            <v>1.05</v>
          </cell>
          <cell r="I6556">
            <v>43465</v>
          </cell>
        </row>
        <row r="6557">
          <cell r="A6557" t="str">
            <v>Niple HG 3/4"x6"</v>
          </cell>
          <cell r="B6557">
            <v>104412</v>
          </cell>
          <cell r="C6557" t="str">
            <v>UNI</v>
          </cell>
          <cell r="D6557">
            <v>4940</v>
          </cell>
          <cell r="E6557">
            <v>0</v>
          </cell>
          <cell r="F6557">
            <v>41097</v>
          </cell>
          <cell r="G6557">
            <v>3800</v>
          </cell>
          <cell r="H6557">
            <v>1.3</v>
          </cell>
          <cell r="I6557">
            <v>43465</v>
          </cell>
        </row>
        <row r="6558">
          <cell r="A6558" t="str">
            <v>Niple HG 3/4"X8" **</v>
          </cell>
          <cell r="B6558">
            <v>101842</v>
          </cell>
          <cell r="C6558" t="str">
            <v>UNI</v>
          </cell>
          <cell r="D6558">
            <v>6370</v>
          </cell>
          <cell r="E6558">
            <v>1530248118</v>
          </cell>
          <cell r="F6558">
            <v>41096</v>
          </cell>
          <cell r="G6558">
            <v>4900</v>
          </cell>
          <cell r="H6558">
            <v>1.3</v>
          </cell>
          <cell r="I6558">
            <v>43465</v>
          </cell>
        </row>
        <row r="6559">
          <cell r="A6559" t="str">
            <v>NIPLE PASAMURO ACERO</v>
          </cell>
          <cell r="B6559">
            <v>106209</v>
          </cell>
          <cell r="C6559" t="str">
            <v>UNI</v>
          </cell>
          <cell r="D6559">
            <v>28344</v>
          </cell>
          <cell r="E6559">
            <v>0</v>
          </cell>
          <cell r="F6559">
            <v>43276</v>
          </cell>
          <cell r="G6559">
            <v>26994</v>
          </cell>
          <cell r="H6559">
            <v>1.05</v>
          </cell>
          <cell r="I6559">
            <v>43465</v>
          </cell>
        </row>
        <row r="6560">
          <cell r="A6560" t="str">
            <v>NIPLE PASAMURO ACERO INOX. 2" L=0,60</v>
          </cell>
          <cell r="B6560">
            <v>107172</v>
          </cell>
          <cell r="C6560" t="str">
            <v>UNI</v>
          </cell>
          <cell r="D6560">
            <v>197114</v>
          </cell>
          <cell r="E6560">
            <v>0</v>
          </cell>
          <cell r="F6560">
            <v>43395</v>
          </cell>
          <cell r="G6560">
            <v>187727.26</v>
          </cell>
          <cell r="H6560">
            <v>1.05</v>
          </cell>
          <cell r="I6560">
            <v>43465</v>
          </cell>
        </row>
        <row r="6561">
          <cell r="A6561" t="str">
            <v>NIPLE PASAMURO ACERO INOX. 2" L=0,60 MTS</v>
          </cell>
          <cell r="B6561">
            <v>107243</v>
          </cell>
          <cell r="C6561" t="str">
            <v>UNI</v>
          </cell>
          <cell r="D6561">
            <v>197113</v>
          </cell>
          <cell r="E6561">
            <v>0</v>
          </cell>
          <cell r="F6561">
            <v>43411</v>
          </cell>
          <cell r="G6561">
            <v>187727</v>
          </cell>
          <cell r="H6561">
            <v>1.05</v>
          </cell>
          <cell r="I6561">
            <v>43465</v>
          </cell>
        </row>
        <row r="6562">
          <cell r="A6562" t="str">
            <v>NIPLE PASAMURO ACERO INOX. 4" L=0,60</v>
          </cell>
          <cell r="B6562">
            <v>107177</v>
          </cell>
          <cell r="C6562" t="str">
            <v>UNI</v>
          </cell>
          <cell r="D6562">
            <v>357933</v>
          </cell>
          <cell r="E6562">
            <v>0</v>
          </cell>
          <cell r="F6562">
            <v>43395</v>
          </cell>
          <cell r="G6562">
            <v>340888.59</v>
          </cell>
          <cell r="H6562">
            <v>1.05</v>
          </cell>
          <cell r="I6562">
            <v>43465</v>
          </cell>
        </row>
        <row r="6563">
          <cell r="A6563" t="str">
            <v>NIPLE PASAMURO ACERO INOX. 4" L=0,60 MTS</v>
          </cell>
          <cell r="B6563">
            <v>107244</v>
          </cell>
          <cell r="C6563" t="str">
            <v>UNI</v>
          </cell>
          <cell r="D6563">
            <v>357933</v>
          </cell>
          <cell r="E6563">
            <v>0</v>
          </cell>
          <cell r="F6563">
            <v>43411</v>
          </cell>
          <cell r="G6563">
            <v>340889</v>
          </cell>
          <cell r="H6563">
            <v>1.05</v>
          </cell>
          <cell r="I6563">
            <v>43465</v>
          </cell>
        </row>
        <row r="6564">
          <cell r="A6564" t="str">
            <v>NIPLE PASAMURO ACERO INOXIDABLE - Ø6”</v>
          </cell>
          <cell r="B6564">
            <v>106211</v>
          </cell>
          <cell r="C6564" t="str">
            <v>UNI</v>
          </cell>
          <cell r="D6564">
            <v>288689</v>
          </cell>
          <cell r="E6564">
            <v>0</v>
          </cell>
          <cell r="F6564">
            <v>43276</v>
          </cell>
          <cell r="G6564">
            <v>274942</v>
          </cell>
          <cell r="H6564">
            <v>1.05</v>
          </cell>
          <cell r="I6564">
            <v>43465</v>
          </cell>
        </row>
        <row r="6565">
          <cell r="A6565" t="str">
            <v>NIPLE PASAMURO ACERO NEGRO - Ø6”</v>
          </cell>
          <cell r="B6565">
            <v>106210</v>
          </cell>
          <cell r="C6565" t="str">
            <v>UNI</v>
          </cell>
          <cell r="D6565">
            <v>123657</v>
          </cell>
          <cell r="E6565">
            <v>0</v>
          </cell>
          <cell r="F6565">
            <v>42847</v>
          </cell>
          <cell r="G6565">
            <v>113447</v>
          </cell>
          <cell r="H6565">
            <v>1.0900000000000001</v>
          </cell>
          <cell r="I6565">
            <v>43465</v>
          </cell>
        </row>
        <row r="6566">
          <cell r="A6566" t="str">
            <v>NiplePasamuroAceroGalvanizØ6"roscad(1m)Cal.</v>
          </cell>
          <cell r="B6566">
            <v>106212</v>
          </cell>
          <cell r="C6566" t="str">
            <v>UNI</v>
          </cell>
          <cell r="D6566">
            <v>371070</v>
          </cell>
          <cell r="E6566">
            <v>0</v>
          </cell>
          <cell r="F6566">
            <v>43362</v>
          </cell>
          <cell r="G6566">
            <v>353400</v>
          </cell>
          <cell r="H6566">
            <v>1.05</v>
          </cell>
          <cell r="I6566">
            <v>43465</v>
          </cell>
        </row>
        <row r="6567">
          <cell r="A6567" t="str">
            <v>NIQUEL</v>
          </cell>
          <cell r="B6567">
            <v>105527</v>
          </cell>
          <cell r="C6567" t="str">
            <v>UNI</v>
          </cell>
          <cell r="D6567">
            <v>40859</v>
          </cell>
          <cell r="E6567">
            <v>0</v>
          </cell>
          <cell r="F6567">
            <v>42810</v>
          </cell>
          <cell r="G6567">
            <v>37485</v>
          </cell>
          <cell r="H6567">
            <v>1.0900000000000001</v>
          </cell>
          <cell r="I6567">
            <v>43465</v>
          </cell>
        </row>
        <row r="6568">
          <cell r="A6568" t="str">
            <v>NITRATOS</v>
          </cell>
          <cell r="B6568">
            <v>105504</v>
          </cell>
          <cell r="C6568" t="str">
            <v>UNI</v>
          </cell>
          <cell r="D6568">
            <v>19457</v>
          </cell>
          <cell r="E6568">
            <v>0</v>
          </cell>
          <cell r="F6568">
            <v>42810</v>
          </cell>
          <cell r="G6568">
            <v>17850</v>
          </cell>
          <cell r="H6568">
            <v>1.0900000000000001</v>
          </cell>
          <cell r="I6568">
            <v>43465</v>
          </cell>
        </row>
        <row r="6569">
          <cell r="A6569" t="str">
            <v>NITRITOS</v>
          </cell>
          <cell r="B6569">
            <v>105505</v>
          </cell>
          <cell r="C6569" t="str">
            <v>UNI</v>
          </cell>
          <cell r="D6569">
            <v>19457</v>
          </cell>
          <cell r="E6569">
            <v>0</v>
          </cell>
          <cell r="F6569">
            <v>42810</v>
          </cell>
          <cell r="G6569">
            <v>17850</v>
          </cell>
          <cell r="H6569">
            <v>1.0900000000000001</v>
          </cell>
          <cell r="I6569">
            <v>43465</v>
          </cell>
        </row>
        <row r="6570">
          <cell r="A6570" t="str">
            <v>NITROGENO AMONIACAL Análisis Aguas Superf.</v>
          </cell>
          <cell r="B6570">
            <v>105131</v>
          </cell>
          <cell r="C6570" t="str">
            <v>UNI</v>
          </cell>
          <cell r="D6570">
            <v>36102</v>
          </cell>
          <cell r="E6570">
            <v>0</v>
          </cell>
          <cell r="F6570">
            <v>42810</v>
          </cell>
          <cell r="G6570">
            <v>33120.9</v>
          </cell>
          <cell r="H6570">
            <v>1.0900000000000001</v>
          </cell>
          <cell r="I6570">
            <v>43465</v>
          </cell>
        </row>
        <row r="6571">
          <cell r="A6571" t="str">
            <v>NITROGENO TOTAL</v>
          </cell>
          <cell r="B6571">
            <v>105503</v>
          </cell>
          <cell r="C6571" t="str">
            <v>UNI</v>
          </cell>
          <cell r="D6571">
            <v>50008</v>
          </cell>
          <cell r="E6571">
            <v>0</v>
          </cell>
          <cell r="F6571">
            <v>42810</v>
          </cell>
          <cell r="G6571">
            <v>45878.58</v>
          </cell>
          <cell r="H6571">
            <v>1.0900000000000001</v>
          </cell>
          <cell r="I6571">
            <v>43465</v>
          </cell>
        </row>
        <row r="6572">
          <cell r="A6572" t="str">
            <v>NIVEL (AUTOMATICO)TOPOGRAFIA</v>
          </cell>
          <cell r="B6572">
            <v>104234</v>
          </cell>
          <cell r="C6572" t="str">
            <v>MES</v>
          </cell>
          <cell r="D6572">
            <v>834868</v>
          </cell>
          <cell r="E6572">
            <v>0</v>
          </cell>
          <cell r="F6572">
            <v>43167</v>
          </cell>
          <cell r="G6572">
            <v>795112</v>
          </cell>
          <cell r="H6572">
            <v>1.05</v>
          </cell>
          <cell r="I6572">
            <v>43465</v>
          </cell>
        </row>
        <row r="6573">
          <cell r="A6573" t="str">
            <v>NIVEL DE GOTA DE 12"(2 Gotas)</v>
          </cell>
          <cell r="B6573">
            <v>511</v>
          </cell>
          <cell r="C6573" t="str">
            <v>UNI</v>
          </cell>
          <cell r="D6573">
            <v>18885</v>
          </cell>
          <cell r="E6573">
            <v>704462</v>
          </cell>
          <cell r="F6573">
            <v>43164</v>
          </cell>
          <cell r="G6573">
            <v>17986</v>
          </cell>
          <cell r="H6573">
            <v>1.05</v>
          </cell>
          <cell r="I6573">
            <v>43465</v>
          </cell>
        </row>
        <row r="6574">
          <cell r="A6574" t="str">
            <v>No 8 GUANTE CAUCHO NEGRO C-35 PROTEX</v>
          </cell>
          <cell r="B6574">
            <v>1983</v>
          </cell>
          <cell r="C6574" t="str">
            <v>UNI</v>
          </cell>
          <cell r="D6574">
            <v>6439</v>
          </cell>
          <cell r="E6574">
            <v>535283</v>
          </cell>
          <cell r="F6574">
            <v>40304</v>
          </cell>
          <cell r="G6574">
            <v>4700</v>
          </cell>
          <cell r="H6574">
            <v>1.37</v>
          </cell>
          <cell r="I6574">
            <v>43465</v>
          </cell>
        </row>
        <row r="6575">
          <cell r="A6575" t="str">
            <v>NUCLEOS DE ASFALTO</v>
          </cell>
          <cell r="B6575">
            <v>100895</v>
          </cell>
          <cell r="C6575" t="str">
            <v>UNI</v>
          </cell>
          <cell r="D6575">
            <v>91538</v>
          </cell>
          <cell r="E6575">
            <v>0</v>
          </cell>
          <cell r="F6575">
            <v>40428</v>
          </cell>
          <cell r="G6575">
            <v>66816</v>
          </cell>
          <cell r="H6575">
            <v>1.37</v>
          </cell>
          <cell r="I6575">
            <v>43465</v>
          </cell>
        </row>
        <row r="6576">
          <cell r="A6576" t="str">
            <v>NVR 32 CANALES Dahua ref Dhi-nvr 4832-4ks2</v>
          </cell>
          <cell r="B6576">
            <v>106979</v>
          </cell>
          <cell r="C6576" t="str">
            <v>UNI</v>
          </cell>
          <cell r="D6576">
            <v>1252650</v>
          </cell>
          <cell r="E6576">
            <v>0</v>
          </cell>
          <cell r="F6576">
            <v>43343</v>
          </cell>
          <cell r="G6576">
            <v>1193000</v>
          </cell>
          <cell r="H6576">
            <v>1.05</v>
          </cell>
          <cell r="I6576">
            <v>43465</v>
          </cell>
        </row>
        <row r="6577">
          <cell r="A6577" t="str">
            <v>NYLON CRUDO (N°2)</v>
          </cell>
          <cell r="B6577">
            <v>105034</v>
          </cell>
          <cell r="C6577" t="str">
            <v>ML</v>
          </cell>
          <cell r="D6577">
            <v>131</v>
          </cell>
          <cell r="E6577">
            <v>0</v>
          </cell>
          <cell r="F6577">
            <v>43180</v>
          </cell>
          <cell r="G6577">
            <v>125</v>
          </cell>
          <cell r="H6577">
            <v>1.05</v>
          </cell>
          <cell r="I6577">
            <v>43465</v>
          </cell>
        </row>
        <row r="6578">
          <cell r="A6578" t="str">
            <v>Obra civil de montaje</v>
          </cell>
          <cell r="B6578">
            <v>101622</v>
          </cell>
          <cell r="C6578" t="str">
            <v>ML</v>
          </cell>
          <cell r="D6578">
            <v>1694</v>
          </cell>
          <cell r="E6578" t="str">
            <v>26CA02</v>
          </cell>
          <cell r="F6578">
            <v>39960</v>
          </cell>
          <cell r="G6578">
            <v>1219</v>
          </cell>
          <cell r="H6578">
            <v>1.39</v>
          </cell>
          <cell r="I6578">
            <v>43465</v>
          </cell>
        </row>
        <row r="6579">
          <cell r="A6579" t="str">
            <v>OBRA CIVIL EMPOTRADO 37x20x10cm</v>
          </cell>
          <cell r="B6579">
            <v>3821</v>
          </cell>
          <cell r="C6579" t="str">
            <v>UNI</v>
          </cell>
          <cell r="D6579">
            <v>41700</v>
          </cell>
          <cell r="E6579" t="str">
            <v>C.M.</v>
          </cell>
          <cell r="F6579">
            <v>40121</v>
          </cell>
          <cell r="G6579">
            <v>30000</v>
          </cell>
          <cell r="H6579">
            <v>1.39</v>
          </cell>
          <cell r="I6579">
            <v>43465</v>
          </cell>
        </row>
        <row r="6580">
          <cell r="A6580" t="str">
            <v>OBRA CIVIL NICHO 37x20x10cm</v>
          </cell>
          <cell r="B6580">
            <v>3820</v>
          </cell>
          <cell r="C6580" t="str">
            <v>UNI</v>
          </cell>
          <cell r="D6580">
            <v>34750</v>
          </cell>
          <cell r="E6580" t="str">
            <v>POYO</v>
          </cell>
          <cell r="F6580">
            <v>40121</v>
          </cell>
          <cell r="G6580">
            <v>25000</v>
          </cell>
          <cell r="H6580">
            <v>1.39</v>
          </cell>
          <cell r="I6580">
            <v>43465</v>
          </cell>
        </row>
        <row r="6581">
          <cell r="A6581" t="str">
            <v>Obra civil S/EpedestalsegúnAP524,525y525-1(NO</v>
          </cell>
          <cell r="B6581">
            <v>101705</v>
          </cell>
          <cell r="C6581" t="str">
            <v>UNI</v>
          </cell>
          <cell r="D6581">
            <v>4170000</v>
          </cell>
          <cell r="E6581">
            <v>0</v>
          </cell>
          <cell r="F6581">
            <v>39973</v>
          </cell>
          <cell r="G6581">
            <v>3000000</v>
          </cell>
          <cell r="H6581">
            <v>1.39</v>
          </cell>
          <cell r="I6581">
            <v>43465</v>
          </cell>
        </row>
        <row r="6582">
          <cell r="A6582" t="str">
            <v>ObstáculoParaRiaFosoPistaAtletismo(Sum+Inst)I</v>
          </cell>
          <cell r="B6582">
            <v>105983</v>
          </cell>
          <cell r="C6582" t="str">
            <v>UNI</v>
          </cell>
          <cell r="D6582">
            <v>6060204</v>
          </cell>
          <cell r="E6582">
            <v>0</v>
          </cell>
          <cell r="F6582">
            <v>42829</v>
          </cell>
          <cell r="G6582">
            <v>5559820</v>
          </cell>
          <cell r="H6582">
            <v>1.0900000000000001</v>
          </cell>
          <cell r="I6582">
            <v>43465</v>
          </cell>
        </row>
        <row r="6583">
          <cell r="A6583" t="str">
            <v>OBTURADOR DE PRESIÓN (NO USAR))</v>
          </cell>
          <cell r="B6583">
            <v>105831</v>
          </cell>
          <cell r="C6583" t="str">
            <v>UNI</v>
          </cell>
          <cell r="D6583">
            <v>0</v>
          </cell>
          <cell r="E6583">
            <v>0</v>
          </cell>
          <cell r="F6583">
            <v>42572</v>
          </cell>
          <cell r="G6583">
            <v>0</v>
          </cell>
          <cell r="H6583">
            <v>1.1499999999999999</v>
          </cell>
          <cell r="I6583">
            <v>43465</v>
          </cell>
        </row>
        <row r="6584">
          <cell r="A6584" t="str">
            <v>OFICIAL ACABADOS (JR PREST) IDRD</v>
          </cell>
          <cell r="B6584">
            <v>102368</v>
          </cell>
          <cell r="C6584" t="str">
            <v>JR</v>
          </cell>
          <cell r="D6584">
            <v>82102</v>
          </cell>
          <cell r="E6584">
            <v>0</v>
          </cell>
          <cell r="F6584">
            <v>43110</v>
          </cell>
          <cell r="G6584">
            <v>78192</v>
          </cell>
          <cell r="H6584">
            <v>1.05</v>
          </cell>
          <cell r="I6584">
            <v>43465</v>
          </cell>
        </row>
        <row r="6585">
          <cell r="A6585" t="str">
            <v>OFICIAL ADMON.+ PREST.(IDRD)</v>
          </cell>
          <cell r="B6585">
            <v>3778</v>
          </cell>
          <cell r="C6585" t="str">
            <v>MS</v>
          </cell>
          <cell r="D6585">
            <v>2463048</v>
          </cell>
          <cell r="E6585">
            <v>0</v>
          </cell>
          <cell r="F6585">
            <v>43110</v>
          </cell>
          <cell r="G6585">
            <v>2345760</v>
          </cell>
          <cell r="H6585">
            <v>1.05</v>
          </cell>
          <cell r="I6585">
            <v>43465</v>
          </cell>
        </row>
        <row r="6586">
          <cell r="A6586" t="str">
            <v>OFICIAL ALBAÑIL GENER+PREST HORA</v>
          </cell>
          <cell r="B6586">
            <v>3773</v>
          </cell>
          <cell r="C6586" t="str">
            <v>HH</v>
          </cell>
          <cell r="D6586">
            <v>10263</v>
          </cell>
          <cell r="E6586">
            <v>0</v>
          </cell>
          <cell r="F6586">
            <v>43110</v>
          </cell>
          <cell r="G6586">
            <v>9774</v>
          </cell>
          <cell r="H6586">
            <v>1.05</v>
          </cell>
          <cell r="I6586">
            <v>43465</v>
          </cell>
        </row>
        <row r="6587">
          <cell r="A6587" t="str">
            <v>OFICIAL ALBAÑILERIA ACABADOS SIN/PREST.</v>
          </cell>
          <cell r="B6587">
            <v>3639</v>
          </cell>
          <cell r="C6587" t="str">
            <v>HR</v>
          </cell>
          <cell r="D6587">
            <v>7177</v>
          </cell>
          <cell r="E6587">
            <v>0</v>
          </cell>
          <cell r="F6587">
            <v>43110</v>
          </cell>
          <cell r="G6587">
            <v>6835</v>
          </cell>
          <cell r="H6587">
            <v>1.05</v>
          </cell>
          <cell r="I6587">
            <v>43465</v>
          </cell>
        </row>
        <row r="6588">
          <cell r="A6588" t="str">
            <v>OFICIAL ALBAÑILERIA DE ACABADOS</v>
          </cell>
          <cell r="B6588">
            <v>2804</v>
          </cell>
          <cell r="C6588" t="str">
            <v>JR</v>
          </cell>
          <cell r="D6588">
            <v>57421</v>
          </cell>
          <cell r="E6588">
            <v>0</v>
          </cell>
          <cell r="F6588">
            <v>43110</v>
          </cell>
          <cell r="G6588">
            <v>54687</v>
          </cell>
          <cell r="H6588">
            <v>1.05</v>
          </cell>
          <cell r="I6588">
            <v>43465</v>
          </cell>
        </row>
        <row r="6589">
          <cell r="A6589" t="str">
            <v>OFICIAL ALBAÑILERIA DE ACABADOS +</v>
          </cell>
          <cell r="B6589">
            <v>100761</v>
          </cell>
          <cell r="C6589" t="str">
            <v>JR</v>
          </cell>
          <cell r="D6589">
            <v>86207</v>
          </cell>
          <cell r="E6589">
            <v>0</v>
          </cell>
          <cell r="F6589">
            <v>43110</v>
          </cell>
          <cell r="G6589">
            <v>82102</v>
          </cell>
          <cell r="H6589">
            <v>1.05</v>
          </cell>
          <cell r="I6589">
            <v>43465</v>
          </cell>
        </row>
        <row r="6590">
          <cell r="A6590" t="str">
            <v>OFICIAL ALBAÑILERIA GENERAL</v>
          </cell>
          <cell r="B6590">
            <v>3662</v>
          </cell>
          <cell r="C6590" t="str">
            <v>JR</v>
          </cell>
          <cell r="D6590">
            <v>82102</v>
          </cell>
          <cell r="E6590">
            <v>0</v>
          </cell>
          <cell r="F6590">
            <v>43110</v>
          </cell>
          <cell r="G6590">
            <v>78192</v>
          </cell>
          <cell r="H6590">
            <v>1.05</v>
          </cell>
          <cell r="I6590">
            <v>43465</v>
          </cell>
        </row>
        <row r="6591">
          <cell r="A6591" t="str">
            <v>OFICIAL ALBAÑILERIA GENERAL +</v>
          </cell>
          <cell r="B6591">
            <v>106633</v>
          </cell>
          <cell r="C6591" t="str">
            <v>JR</v>
          </cell>
          <cell r="D6591">
            <v>110837</v>
          </cell>
          <cell r="E6591">
            <v>0</v>
          </cell>
          <cell r="F6591">
            <v>43110</v>
          </cell>
          <cell r="G6591">
            <v>105559</v>
          </cell>
          <cell r="H6591">
            <v>1.05</v>
          </cell>
          <cell r="I6591">
            <v>43465</v>
          </cell>
        </row>
        <row r="6592">
          <cell r="A6592" t="str">
            <v>OFICIAL ALBAÑILERÍA GENERAL +</v>
          </cell>
          <cell r="B6592">
            <v>3643</v>
          </cell>
          <cell r="C6592" t="str">
            <v>HR</v>
          </cell>
          <cell r="D6592">
            <v>10473</v>
          </cell>
          <cell r="E6592">
            <v>0</v>
          </cell>
          <cell r="F6592">
            <v>43110</v>
          </cell>
          <cell r="G6592">
            <v>9974</v>
          </cell>
          <cell r="H6592">
            <v>1.05</v>
          </cell>
          <cell r="I6592">
            <v>43465</v>
          </cell>
        </row>
        <row r="6593">
          <cell r="A6593" t="str">
            <v>OFICIAL ALBAÑILERIA GENERAL + PREST.</v>
          </cell>
          <cell r="B6593">
            <v>100755</v>
          </cell>
          <cell r="C6593" t="str">
            <v>JR</v>
          </cell>
          <cell r="D6593">
            <v>82102</v>
          </cell>
          <cell r="E6593">
            <v>0</v>
          </cell>
          <cell r="F6593">
            <v>43110</v>
          </cell>
          <cell r="G6593">
            <v>78192</v>
          </cell>
          <cell r="H6593">
            <v>1.05</v>
          </cell>
          <cell r="I6593">
            <v>43465</v>
          </cell>
        </row>
        <row r="6594">
          <cell r="A6594" t="str">
            <v>OFICIAL ALBAÑILERIA GENERAL SIN</v>
          </cell>
          <cell r="B6594">
            <v>149</v>
          </cell>
          <cell r="C6594" t="str">
            <v>HH</v>
          </cell>
          <cell r="D6594">
            <v>6836</v>
          </cell>
          <cell r="E6594">
            <v>0</v>
          </cell>
          <cell r="F6594">
            <v>43110</v>
          </cell>
          <cell r="G6594">
            <v>6510</v>
          </cell>
          <cell r="H6594">
            <v>1.05</v>
          </cell>
          <cell r="I6594">
            <v>43465</v>
          </cell>
        </row>
        <row r="6595">
          <cell r="A6595" t="str">
            <v>OFICIAL ALBAÑILERIA GENERAL SIN/PREST.</v>
          </cell>
          <cell r="B6595">
            <v>2937</v>
          </cell>
          <cell r="C6595" t="str">
            <v>JR</v>
          </cell>
          <cell r="D6595">
            <v>54687</v>
          </cell>
          <cell r="E6595">
            <v>0</v>
          </cell>
          <cell r="F6595">
            <v>43110</v>
          </cell>
          <cell r="G6595">
            <v>52083</v>
          </cell>
          <cell r="H6595">
            <v>1.05</v>
          </cell>
          <cell r="I6595">
            <v>43465</v>
          </cell>
        </row>
        <row r="6596">
          <cell r="A6596" t="str">
            <v>OFICIAL CARPINTERIA EN OBRA +</v>
          </cell>
          <cell r="B6596">
            <v>100807</v>
          </cell>
          <cell r="C6596" t="str">
            <v>JR</v>
          </cell>
          <cell r="D6596">
            <v>84154</v>
          </cell>
          <cell r="E6596">
            <v>0</v>
          </cell>
          <cell r="F6596">
            <v>43110</v>
          </cell>
          <cell r="G6596">
            <v>80147</v>
          </cell>
          <cell r="H6596">
            <v>1.05</v>
          </cell>
          <cell r="I6596">
            <v>43465</v>
          </cell>
        </row>
        <row r="6597">
          <cell r="A6597" t="str">
            <v>OFICIAL CARPINTERIA EN OBRA SIN/PREST.</v>
          </cell>
          <cell r="B6597">
            <v>3169</v>
          </cell>
          <cell r="C6597" t="str">
            <v>JR</v>
          </cell>
          <cell r="D6597">
            <v>56054</v>
          </cell>
          <cell r="E6597">
            <v>0</v>
          </cell>
          <cell r="F6597">
            <v>43110</v>
          </cell>
          <cell r="G6597">
            <v>53385</v>
          </cell>
          <cell r="H6597">
            <v>1.05</v>
          </cell>
          <cell r="I6597">
            <v>43465</v>
          </cell>
        </row>
        <row r="6598">
          <cell r="A6598" t="str">
            <v>OFICIAL CARPINTERIA MADERA</v>
          </cell>
          <cell r="B6598">
            <v>104573</v>
          </cell>
          <cell r="C6598" t="str">
            <v>JR</v>
          </cell>
          <cell r="D6598">
            <v>94416</v>
          </cell>
          <cell r="E6598">
            <v>0</v>
          </cell>
          <cell r="F6598">
            <v>43110</v>
          </cell>
          <cell r="G6598">
            <v>89920</v>
          </cell>
          <cell r="H6598">
            <v>1.05</v>
          </cell>
          <cell r="I6598">
            <v>43465</v>
          </cell>
        </row>
        <row r="6599">
          <cell r="A6599" t="str">
            <v>OFICIAL CARPINTERIA METALICA</v>
          </cell>
          <cell r="B6599">
            <v>100805</v>
          </cell>
          <cell r="C6599" t="str">
            <v>JR</v>
          </cell>
          <cell r="D6599">
            <v>94416</v>
          </cell>
          <cell r="E6599">
            <v>0</v>
          </cell>
          <cell r="F6599">
            <v>43110</v>
          </cell>
          <cell r="G6599">
            <v>89920</v>
          </cell>
          <cell r="H6599">
            <v>1.05</v>
          </cell>
          <cell r="I6599">
            <v>43465</v>
          </cell>
        </row>
        <row r="6600">
          <cell r="A6600" t="str">
            <v>OFICIAL CARPINTERIA METALICA TALLER</v>
          </cell>
          <cell r="B6600">
            <v>3788</v>
          </cell>
          <cell r="C6600" t="str">
            <v>JR</v>
          </cell>
          <cell r="D6600">
            <v>62890</v>
          </cell>
          <cell r="E6600">
            <v>0</v>
          </cell>
          <cell r="F6600">
            <v>43110</v>
          </cell>
          <cell r="G6600">
            <v>59895</v>
          </cell>
          <cell r="H6600">
            <v>1.05</v>
          </cell>
          <cell r="I6600">
            <v>43465</v>
          </cell>
        </row>
        <row r="6601">
          <cell r="A6601" t="str">
            <v>OFICIAL ELECTROMECANICA</v>
          </cell>
          <cell r="B6601">
            <v>105925</v>
          </cell>
          <cell r="C6601" t="str">
            <v>JR</v>
          </cell>
          <cell r="D6601">
            <v>94416</v>
          </cell>
          <cell r="E6601">
            <v>0</v>
          </cell>
          <cell r="F6601">
            <v>43110</v>
          </cell>
          <cell r="G6601">
            <v>89920</v>
          </cell>
          <cell r="H6601">
            <v>1.05</v>
          </cell>
          <cell r="I6601">
            <v>43465</v>
          </cell>
        </row>
        <row r="6602">
          <cell r="A6602" t="str">
            <v>OFICIAL INST. ELECTRICAS + PREST.(IDRD)</v>
          </cell>
          <cell r="B6602">
            <v>100762</v>
          </cell>
          <cell r="C6602" t="str">
            <v>JR</v>
          </cell>
          <cell r="D6602">
            <v>86207</v>
          </cell>
          <cell r="E6602">
            <v>0</v>
          </cell>
          <cell r="F6602">
            <v>43110</v>
          </cell>
          <cell r="G6602">
            <v>82102</v>
          </cell>
          <cell r="H6602">
            <v>1.05</v>
          </cell>
          <cell r="I6602">
            <v>43465</v>
          </cell>
        </row>
        <row r="6603">
          <cell r="A6603" t="str">
            <v>OFICIAL INST. ELECTRICAS + PREST.(IDRD)</v>
          </cell>
          <cell r="B6603">
            <v>102501</v>
          </cell>
          <cell r="C6603" t="str">
            <v>JR</v>
          </cell>
          <cell r="D6603">
            <v>86207</v>
          </cell>
          <cell r="E6603">
            <v>0</v>
          </cell>
          <cell r="F6603">
            <v>43110</v>
          </cell>
          <cell r="G6603">
            <v>82102</v>
          </cell>
          <cell r="H6603">
            <v>1.05</v>
          </cell>
          <cell r="I6603">
            <v>43465</v>
          </cell>
        </row>
        <row r="6604">
          <cell r="A6604" t="str">
            <v>OFICIAL INST. ELECTRICAS SIN/PREST.</v>
          </cell>
          <cell r="B6604">
            <v>3269</v>
          </cell>
          <cell r="C6604" t="str">
            <v>JR</v>
          </cell>
          <cell r="D6604">
            <v>57421</v>
          </cell>
          <cell r="E6604">
            <v>0</v>
          </cell>
          <cell r="F6604">
            <v>43110</v>
          </cell>
          <cell r="G6604">
            <v>54687</v>
          </cell>
          <cell r="H6604">
            <v>1.05</v>
          </cell>
          <cell r="I6604">
            <v>43465</v>
          </cell>
        </row>
        <row r="6605">
          <cell r="A6605" t="str">
            <v>OFICIAL INST. HIDRAULICAS + PREST.(IDRD).</v>
          </cell>
          <cell r="B6605">
            <v>106635</v>
          </cell>
          <cell r="C6605" t="str">
            <v>JR</v>
          </cell>
          <cell r="D6605">
            <v>86207</v>
          </cell>
          <cell r="E6605">
            <v>0</v>
          </cell>
          <cell r="F6605">
            <v>43110</v>
          </cell>
          <cell r="G6605">
            <v>82102</v>
          </cell>
          <cell r="H6605">
            <v>1.05</v>
          </cell>
          <cell r="I6605">
            <v>43465</v>
          </cell>
        </row>
        <row r="6606">
          <cell r="A6606" t="str">
            <v>OFICIAL INST. SANITARIAS + PREST.(IDRD).</v>
          </cell>
          <cell r="B6606">
            <v>100763</v>
          </cell>
          <cell r="C6606" t="str">
            <v>JR</v>
          </cell>
          <cell r="D6606">
            <v>86207</v>
          </cell>
          <cell r="E6606">
            <v>0</v>
          </cell>
          <cell r="F6606">
            <v>43110</v>
          </cell>
          <cell r="G6606">
            <v>82102</v>
          </cell>
          <cell r="H6606">
            <v>1.05</v>
          </cell>
          <cell r="I6606">
            <v>43465</v>
          </cell>
        </row>
        <row r="6607">
          <cell r="A6607" t="str">
            <v>OFICIAL INST. SANITARIAS SIN/PREST.</v>
          </cell>
          <cell r="B6607">
            <v>3386</v>
          </cell>
          <cell r="C6607" t="str">
            <v>JR</v>
          </cell>
          <cell r="D6607">
            <v>57421</v>
          </cell>
          <cell r="E6607">
            <v>0</v>
          </cell>
          <cell r="F6607">
            <v>43110</v>
          </cell>
          <cell r="G6607">
            <v>54687</v>
          </cell>
          <cell r="H6607">
            <v>1.05</v>
          </cell>
          <cell r="I6607">
            <v>43465</v>
          </cell>
        </row>
        <row r="6608">
          <cell r="A6608" t="str">
            <v>OFICIAL PINTURA + PREST.(IDRD)</v>
          </cell>
          <cell r="B6608">
            <v>100806</v>
          </cell>
          <cell r="C6608" t="str">
            <v>JR</v>
          </cell>
          <cell r="D6608">
            <v>86207</v>
          </cell>
          <cell r="E6608">
            <v>0</v>
          </cell>
          <cell r="F6608">
            <v>43110</v>
          </cell>
          <cell r="G6608">
            <v>82102</v>
          </cell>
          <cell r="H6608">
            <v>1.05</v>
          </cell>
          <cell r="I6608">
            <v>43465</v>
          </cell>
        </row>
        <row r="6609">
          <cell r="A6609" t="str">
            <v>OFICIAL PINTURA SIN/PREST.</v>
          </cell>
          <cell r="B6609">
            <v>3452</v>
          </cell>
          <cell r="C6609" t="str">
            <v>JR</v>
          </cell>
          <cell r="D6609">
            <v>57421</v>
          </cell>
          <cell r="E6609">
            <v>0</v>
          </cell>
          <cell r="F6609">
            <v>43110</v>
          </cell>
          <cell r="G6609">
            <v>54687</v>
          </cell>
          <cell r="H6609">
            <v>1.05</v>
          </cell>
          <cell r="I6609">
            <v>43465</v>
          </cell>
        </row>
        <row r="6610">
          <cell r="A6610" t="str">
            <v>OFICIAL POR ADMON. SIN PREST. (MES).</v>
          </cell>
          <cell r="B6610">
            <v>1558</v>
          </cell>
          <cell r="C6610" t="str">
            <v>MS</v>
          </cell>
          <cell r="D6610">
            <v>1640615</v>
          </cell>
          <cell r="E6610">
            <v>0</v>
          </cell>
          <cell r="F6610">
            <v>43110</v>
          </cell>
          <cell r="G6610">
            <v>1562490</v>
          </cell>
          <cell r="H6610">
            <v>1.05</v>
          </cell>
          <cell r="I6610">
            <v>43465</v>
          </cell>
        </row>
        <row r="6611">
          <cell r="A6611" t="str">
            <v>OFICIAL TRABAJOS ALTURA</v>
          </cell>
          <cell r="B6611">
            <v>104937</v>
          </cell>
          <cell r="C6611" t="str">
            <v>JR</v>
          </cell>
          <cell r="D6611">
            <v>97298</v>
          </cell>
          <cell r="E6611">
            <v>0</v>
          </cell>
          <cell r="F6611">
            <v>43110</v>
          </cell>
          <cell r="G6611">
            <v>92665</v>
          </cell>
          <cell r="H6611">
            <v>1.05</v>
          </cell>
          <cell r="I6611">
            <v>43465</v>
          </cell>
        </row>
        <row r="6612">
          <cell r="A6612" t="str">
            <v>Omega 60.3mm 2.3/8X2.44m</v>
          </cell>
          <cell r="B6612">
            <v>104150</v>
          </cell>
          <cell r="C6612" t="str">
            <v>UNI</v>
          </cell>
          <cell r="D6612">
            <v>6700</v>
          </cell>
          <cell r="E6612">
            <v>0</v>
          </cell>
          <cell r="F6612">
            <v>40742</v>
          </cell>
          <cell r="G6612">
            <v>5000</v>
          </cell>
          <cell r="H6612">
            <v>1.34</v>
          </cell>
          <cell r="I6612">
            <v>43465</v>
          </cell>
        </row>
        <row r="6613">
          <cell r="A6613" t="str">
            <v>OMEGA CALIBRE 26 L=2.44M</v>
          </cell>
          <cell r="B6613">
            <v>103270</v>
          </cell>
          <cell r="C6613" t="str">
            <v>UNI</v>
          </cell>
          <cell r="D6613">
            <v>3130</v>
          </cell>
          <cell r="E6613">
            <v>0</v>
          </cell>
          <cell r="F6613">
            <v>43213</v>
          </cell>
          <cell r="G6613">
            <v>2981</v>
          </cell>
          <cell r="H6613">
            <v>1.05</v>
          </cell>
          <cell r="I6613">
            <v>43465</v>
          </cell>
        </row>
        <row r="6614">
          <cell r="A6614" t="str">
            <v>OMEGA CALIBRE 26 ROLADO X2.44</v>
          </cell>
          <cell r="B6614">
            <v>3644</v>
          </cell>
          <cell r="C6614" t="str">
            <v>UNI</v>
          </cell>
          <cell r="D6614">
            <v>3130</v>
          </cell>
          <cell r="E6614">
            <v>0</v>
          </cell>
          <cell r="F6614">
            <v>43213</v>
          </cell>
          <cell r="G6614">
            <v>2981</v>
          </cell>
          <cell r="H6614">
            <v>1.05</v>
          </cell>
          <cell r="I6614">
            <v>43465</v>
          </cell>
        </row>
        <row r="6615">
          <cell r="A6615" t="str">
            <v>OPERARIO DE EQUIPO TRATAMIENTO +</v>
          </cell>
          <cell r="B6615">
            <v>102910</v>
          </cell>
          <cell r="C6615" t="str">
            <v>JR</v>
          </cell>
          <cell r="D6615">
            <v>179744</v>
          </cell>
          <cell r="E6615">
            <v>0</v>
          </cell>
          <cell r="F6615">
            <v>40339</v>
          </cell>
          <cell r="G6615">
            <v>131200</v>
          </cell>
          <cell r="H6615">
            <v>1.37</v>
          </cell>
          <cell r="I6615">
            <v>43465</v>
          </cell>
        </row>
        <row r="6616">
          <cell r="A6616" t="str">
            <v>ORGANIZADOR AMP HORIZONTAL DE 2U</v>
          </cell>
          <cell r="B6616">
            <v>3429</v>
          </cell>
          <cell r="C6616" t="str">
            <v>UNI</v>
          </cell>
          <cell r="D6616">
            <v>250299</v>
          </cell>
          <cell r="E6616" t="str">
            <v>0-0569049-1</v>
          </cell>
          <cell r="F6616">
            <v>40500</v>
          </cell>
          <cell r="G6616">
            <v>182700</v>
          </cell>
          <cell r="H6616">
            <v>1.37</v>
          </cell>
          <cell r="I6616">
            <v>43465</v>
          </cell>
        </row>
        <row r="6617">
          <cell r="A6617" t="str">
            <v>ORGANIZADOR CABLES VERTICAL</v>
          </cell>
          <cell r="B6617">
            <v>102791</v>
          </cell>
          <cell r="C6617" t="str">
            <v>UNI</v>
          </cell>
          <cell r="D6617">
            <v>67404</v>
          </cell>
          <cell r="E6617">
            <v>0</v>
          </cell>
          <cell r="F6617">
            <v>42857</v>
          </cell>
          <cell r="G6617">
            <v>61838.35</v>
          </cell>
          <cell r="H6617">
            <v>1.0900000000000001</v>
          </cell>
          <cell r="I6617">
            <v>43465</v>
          </cell>
        </row>
        <row r="6618">
          <cell r="A6618" t="str">
            <v>ORGANIZADOR DE CABLES HORIZ. 0.80X0.80</v>
          </cell>
          <cell r="B6618">
            <v>102650</v>
          </cell>
          <cell r="C6618" t="str">
            <v>UNI</v>
          </cell>
          <cell r="D6618">
            <v>67404</v>
          </cell>
          <cell r="E6618">
            <v>0</v>
          </cell>
          <cell r="F6618">
            <v>42857</v>
          </cell>
          <cell r="G6618">
            <v>61838.35</v>
          </cell>
          <cell r="H6618">
            <v>1.0900000000000001</v>
          </cell>
          <cell r="I6618">
            <v>43465</v>
          </cell>
        </row>
        <row r="6619">
          <cell r="A6619" t="str">
            <v>ORINAL ARRECIFE ANTIBACTERIAL PARA</v>
          </cell>
          <cell r="B6619">
            <v>604</v>
          </cell>
          <cell r="C6619" t="str">
            <v>UNI</v>
          </cell>
          <cell r="D6619">
            <v>245876</v>
          </cell>
          <cell r="E6619">
            <v>401</v>
          </cell>
          <cell r="F6619">
            <v>43222</v>
          </cell>
          <cell r="G6619">
            <v>234168</v>
          </cell>
          <cell r="H6619">
            <v>1.05</v>
          </cell>
          <cell r="I6619">
            <v>43465</v>
          </cell>
        </row>
        <row r="6620">
          <cell r="A6620" t="str">
            <v>ORINAL ARRECIFE CON GRIFERIA DE PUSH</v>
          </cell>
          <cell r="B6620">
            <v>105226</v>
          </cell>
          <cell r="C6620" t="str">
            <v>UNI</v>
          </cell>
          <cell r="D6620">
            <v>279720</v>
          </cell>
          <cell r="E6620">
            <v>0</v>
          </cell>
          <cell r="F6620">
            <v>43272</v>
          </cell>
          <cell r="G6620">
            <v>266400</v>
          </cell>
          <cell r="H6620">
            <v>1.05</v>
          </cell>
          <cell r="I6620">
            <v>43465</v>
          </cell>
        </row>
        <row r="6621">
          <cell r="A6621" t="str">
            <v>Orinal con desague y sifon porcel impor blanco**</v>
          </cell>
          <cell r="B6621">
            <v>103511</v>
          </cell>
          <cell r="C6621" t="str">
            <v>UNI</v>
          </cell>
          <cell r="D6621">
            <v>225666</v>
          </cell>
          <cell r="E6621">
            <v>0</v>
          </cell>
          <cell r="F6621">
            <v>40511</v>
          </cell>
          <cell r="G6621">
            <v>164720</v>
          </cell>
          <cell r="H6621">
            <v>1.37</v>
          </cell>
          <cell r="I6621">
            <v>43465</v>
          </cell>
        </row>
        <row r="6622">
          <cell r="A6622" t="str">
            <v>ORINAL ECOLOGICO (Cerámica</v>
          </cell>
          <cell r="B6622">
            <v>101266</v>
          </cell>
          <cell r="C6622" t="str">
            <v>UNI</v>
          </cell>
          <cell r="D6622">
            <v>866200</v>
          </cell>
          <cell r="E6622">
            <v>0</v>
          </cell>
          <cell r="F6622">
            <v>42272</v>
          </cell>
          <cell r="G6622">
            <v>710000</v>
          </cell>
          <cell r="H6622">
            <v>1.22</v>
          </cell>
          <cell r="I6622">
            <v>43465</v>
          </cell>
        </row>
        <row r="6623">
          <cell r="A6623" t="str">
            <v>ORINAL GOTTA CORONA BLANCO</v>
          </cell>
          <cell r="B6623">
            <v>104270</v>
          </cell>
          <cell r="C6623" t="str">
            <v>UNI</v>
          </cell>
          <cell r="D6623">
            <v>657195</v>
          </cell>
          <cell r="E6623">
            <v>0</v>
          </cell>
          <cell r="F6623">
            <v>43273</v>
          </cell>
          <cell r="G6623">
            <v>625900</v>
          </cell>
          <cell r="H6623">
            <v>1.05</v>
          </cell>
          <cell r="I6623">
            <v>43465</v>
          </cell>
        </row>
        <row r="6624">
          <cell r="A6624" t="str">
            <v>ORINAL GOTTA CRNA CON GV VALV. SENSOR</v>
          </cell>
          <cell r="B6624">
            <v>103096</v>
          </cell>
          <cell r="C6624" t="str">
            <v>UNI</v>
          </cell>
          <cell r="D6624">
            <v>1054900</v>
          </cell>
          <cell r="E6624">
            <v>0</v>
          </cell>
          <cell r="F6624">
            <v>40435</v>
          </cell>
          <cell r="G6624">
            <v>770000</v>
          </cell>
          <cell r="H6624">
            <v>1.37</v>
          </cell>
          <cell r="I6624">
            <v>43465</v>
          </cell>
        </row>
        <row r="6625">
          <cell r="A6625" t="str">
            <v>ORINAL GRANDE</v>
          </cell>
          <cell r="B6625">
            <v>603</v>
          </cell>
          <cell r="C6625" t="str">
            <v>UNI</v>
          </cell>
          <cell r="D6625">
            <v>354294</v>
          </cell>
          <cell r="E6625">
            <v>6104</v>
          </cell>
          <cell r="F6625">
            <v>40540</v>
          </cell>
          <cell r="G6625">
            <v>258609</v>
          </cell>
          <cell r="H6625">
            <v>1.37</v>
          </cell>
          <cell r="I6625">
            <v>43465</v>
          </cell>
        </row>
        <row r="6626">
          <cell r="A6626" t="str">
            <v>ORINAL INFANTIL CON GRIFERIA CORONA</v>
          </cell>
          <cell r="B6626">
            <v>9450</v>
          </cell>
          <cell r="C6626" t="str">
            <v>UNI</v>
          </cell>
          <cell r="D6626">
            <v>239080</v>
          </cell>
          <cell r="E6626">
            <v>6113</v>
          </cell>
          <cell r="F6626">
            <v>40134</v>
          </cell>
          <cell r="G6626">
            <v>172000</v>
          </cell>
          <cell r="H6626">
            <v>1.39</v>
          </cell>
          <cell r="I6626">
            <v>43465</v>
          </cell>
        </row>
        <row r="6627">
          <cell r="A6627" t="str">
            <v>ORINAL INFANTIL O PETITE CORONA</v>
          </cell>
          <cell r="B6627">
            <v>606</v>
          </cell>
          <cell r="C6627" t="str">
            <v>UNI</v>
          </cell>
          <cell r="D6627">
            <v>140595</v>
          </cell>
          <cell r="E6627">
            <v>6103</v>
          </cell>
          <cell r="F6627">
            <v>43271</v>
          </cell>
          <cell r="G6627">
            <v>133900</v>
          </cell>
          <cell r="H6627">
            <v>1.05</v>
          </cell>
          <cell r="I6627">
            <v>43465</v>
          </cell>
        </row>
        <row r="6628">
          <cell r="A6628" t="str">
            <v>Orinal para colgar Mediano(consumo 3.8 Lpf)</v>
          </cell>
          <cell r="B6628">
            <v>605</v>
          </cell>
          <cell r="C6628" t="str">
            <v>UNI</v>
          </cell>
          <cell r="D6628">
            <v>223545</v>
          </cell>
          <cell r="E6628">
            <v>402</v>
          </cell>
          <cell r="F6628">
            <v>43166</v>
          </cell>
          <cell r="G6628">
            <v>212900</v>
          </cell>
          <cell r="H6628">
            <v>1.05</v>
          </cell>
          <cell r="I6628">
            <v>43465</v>
          </cell>
        </row>
        <row r="6629">
          <cell r="A6629" t="str">
            <v>ORINAL Residencial+Grif Quick CRNA</v>
          </cell>
          <cell r="B6629">
            <v>2799</v>
          </cell>
          <cell r="C6629" t="str">
            <v>UNI</v>
          </cell>
          <cell r="D6629">
            <v>199882</v>
          </cell>
          <cell r="E6629" t="str">
            <v>06103blanco</v>
          </cell>
          <cell r="F6629">
            <v>40130</v>
          </cell>
          <cell r="G6629">
            <v>143800</v>
          </cell>
          <cell r="H6629">
            <v>1.39</v>
          </cell>
          <cell r="I6629">
            <v>43465</v>
          </cell>
        </row>
        <row r="6630">
          <cell r="A6630" t="str">
            <v>ORINAL SANTA FE CON GRIFERIA CORONA</v>
          </cell>
          <cell r="B6630">
            <v>9451</v>
          </cell>
          <cell r="C6630" t="str">
            <v>UNI</v>
          </cell>
          <cell r="D6630">
            <v>177758</v>
          </cell>
          <cell r="E6630">
            <v>10402</v>
          </cell>
          <cell r="F6630">
            <v>40408</v>
          </cell>
          <cell r="G6630">
            <v>129750</v>
          </cell>
          <cell r="H6630">
            <v>1.37</v>
          </cell>
          <cell r="I6630">
            <v>43465</v>
          </cell>
        </row>
        <row r="6631">
          <cell r="A6631" t="str">
            <v>ORINAL TIPO SECO PORCELANA</v>
          </cell>
          <cell r="B6631">
            <v>104293</v>
          </cell>
          <cell r="C6631" t="str">
            <v>UNI</v>
          </cell>
          <cell r="D6631">
            <v>960287</v>
          </cell>
          <cell r="E6631">
            <v>0</v>
          </cell>
          <cell r="F6631">
            <v>43222</v>
          </cell>
          <cell r="G6631">
            <v>914559</v>
          </cell>
          <cell r="H6631">
            <v>1.05</v>
          </cell>
          <cell r="I6631">
            <v>43465</v>
          </cell>
        </row>
        <row r="6632">
          <cell r="A6632" t="str">
            <v>ORNAMENTACION FORJADO</v>
          </cell>
          <cell r="B6632">
            <v>317</v>
          </cell>
          <cell r="C6632">
            <v>0</v>
          </cell>
          <cell r="D6632" t="e">
            <v>#DIV/0!</v>
          </cell>
          <cell r="E6632">
            <v>0</v>
          </cell>
          <cell r="F6632">
            <v>0</v>
          </cell>
          <cell r="G6632">
            <v>0</v>
          </cell>
          <cell r="H6632" t="e">
            <v>#DIV/0!</v>
          </cell>
          <cell r="I6632">
            <v>43465</v>
          </cell>
        </row>
        <row r="6633">
          <cell r="A6633" t="str">
            <v>OVEROL 2 PIEZAS EN DRIL MANGA LARGA</v>
          </cell>
          <cell r="B6633">
            <v>105483</v>
          </cell>
          <cell r="C6633" t="str">
            <v>UNI</v>
          </cell>
          <cell r="D6633">
            <v>43600</v>
          </cell>
          <cell r="E6633">
            <v>0</v>
          </cell>
          <cell r="F6633">
            <v>42872</v>
          </cell>
          <cell r="G6633">
            <v>40000</v>
          </cell>
          <cell r="H6633">
            <v>1.0900000000000001</v>
          </cell>
          <cell r="I6633">
            <v>43465</v>
          </cell>
        </row>
        <row r="6634">
          <cell r="A6634" t="str">
            <v>OVEROL FONTANERO IMPER.CA.25</v>
          </cell>
          <cell r="B6634">
            <v>105735</v>
          </cell>
          <cell r="C6634" t="str">
            <v>UNI</v>
          </cell>
          <cell r="D6634">
            <v>120060</v>
          </cell>
          <cell r="E6634">
            <v>0</v>
          </cell>
          <cell r="F6634">
            <v>42410</v>
          </cell>
          <cell r="G6634">
            <v>104400</v>
          </cell>
          <cell r="H6634">
            <v>1.1499999999999999</v>
          </cell>
          <cell r="I6634">
            <v>43465</v>
          </cell>
        </row>
        <row r="6635">
          <cell r="A6635" t="str">
            <v>OVEROL FONTANERO IMPERMEABLE</v>
          </cell>
          <cell r="B6635">
            <v>105490</v>
          </cell>
          <cell r="C6635" t="str">
            <v>UNI</v>
          </cell>
          <cell r="D6635">
            <v>103550</v>
          </cell>
          <cell r="E6635">
            <v>0</v>
          </cell>
          <cell r="F6635">
            <v>42872</v>
          </cell>
          <cell r="G6635">
            <v>95000</v>
          </cell>
          <cell r="H6635">
            <v>1.0900000000000001</v>
          </cell>
          <cell r="I6635">
            <v>43465</v>
          </cell>
        </row>
        <row r="6636">
          <cell r="A6636" t="str">
            <v>OXICLORURO DE COBRE</v>
          </cell>
          <cell r="B6636">
            <v>102468</v>
          </cell>
          <cell r="C6636" t="str">
            <v>KG</v>
          </cell>
          <cell r="D6636">
            <v>24660</v>
          </cell>
          <cell r="E6636">
            <v>0</v>
          </cell>
          <cell r="F6636">
            <v>40211</v>
          </cell>
          <cell r="G6636">
            <v>18000</v>
          </cell>
          <cell r="H6636">
            <v>1.37</v>
          </cell>
          <cell r="I6636">
            <v>43465</v>
          </cell>
        </row>
        <row r="6637">
          <cell r="A6637" t="str">
            <v>Oxicorte (Estruct.Compleja) **</v>
          </cell>
          <cell r="B6637">
            <v>100819</v>
          </cell>
          <cell r="C6637" t="str">
            <v>UNI</v>
          </cell>
          <cell r="D6637">
            <v>4301</v>
          </cell>
          <cell r="E6637">
            <v>0</v>
          </cell>
          <cell r="F6637">
            <v>43244</v>
          </cell>
          <cell r="G6637">
            <v>4096</v>
          </cell>
          <cell r="H6637">
            <v>1.05</v>
          </cell>
          <cell r="I6637">
            <v>43465</v>
          </cell>
        </row>
        <row r="6638">
          <cell r="A6638" t="str">
            <v>Oxicorte (Senc) ML*</v>
          </cell>
          <cell r="B6638">
            <v>100053</v>
          </cell>
          <cell r="C6638" t="str">
            <v>UNI</v>
          </cell>
          <cell r="D6638">
            <v>3990</v>
          </cell>
          <cell r="E6638">
            <v>0</v>
          </cell>
          <cell r="F6638">
            <v>43173</v>
          </cell>
          <cell r="G6638">
            <v>3800</v>
          </cell>
          <cell r="H6638">
            <v>1.05</v>
          </cell>
          <cell r="I6638">
            <v>43465</v>
          </cell>
        </row>
        <row r="6639">
          <cell r="A6639" t="str">
            <v>OXIGENO DISUELTO</v>
          </cell>
          <cell r="B6639">
            <v>105499</v>
          </cell>
          <cell r="C6639" t="str">
            <v>UNI</v>
          </cell>
          <cell r="D6639">
            <v>13620</v>
          </cell>
          <cell r="E6639">
            <v>0</v>
          </cell>
          <cell r="F6639">
            <v>42809</v>
          </cell>
          <cell r="G6639">
            <v>12495</v>
          </cell>
          <cell r="H6639">
            <v>1.0900000000000001</v>
          </cell>
          <cell r="I6639">
            <v>43465</v>
          </cell>
        </row>
        <row r="6640">
          <cell r="A6640" t="str">
            <v>P-1 aluminio+vidrio lam 4+4mm Col Gim Sur</v>
          </cell>
          <cell r="B6640">
            <v>104615</v>
          </cell>
          <cell r="C6640" t="str">
            <v>UNI</v>
          </cell>
          <cell r="D6640">
            <v>2179082</v>
          </cell>
          <cell r="E6640">
            <v>0</v>
          </cell>
          <cell r="F6640">
            <v>41176</v>
          </cell>
          <cell r="G6640">
            <v>1676217</v>
          </cell>
          <cell r="H6640">
            <v>1.3</v>
          </cell>
          <cell r="I6640">
            <v>43465</v>
          </cell>
        </row>
        <row r="6641">
          <cell r="A6641" t="str">
            <v>PACH PANEL 12 PUERTOS CAT. 6</v>
          </cell>
          <cell r="B6641">
            <v>104379</v>
          </cell>
          <cell r="C6641" t="str">
            <v>UNI</v>
          </cell>
          <cell r="D6641">
            <v>110386</v>
          </cell>
          <cell r="E6641">
            <v>0</v>
          </cell>
          <cell r="F6641">
            <v>41078</v>
          </cell>
          <cell r="G6641">
            <v>84912</v>
          </cell>
          <cell r="H6641">
            <v>1.3</v>
          </cell>
          <cell r="I6641">
            <v>43465</v>
          </cell>
        </row>
        <row r="6642">
          <cell r="A6642" t="str">
            <v>pach panel de 24 puertos categoria 6</v>
          </cell>
          <cell r="B6642">
            <v>103869</v>
          </cell>
          <cell r="C6642" t="str">
            <v>UNI</v>
          </cell>
          <cell r="D6642">
            <v>399620</v>
          </cell>
          <cell r="E6642">
            <v>0</v>
          </cell>
          <cell r="F6642">
            <v>41080</v>
          </cell>
          <cell r="G6642">
            <v>307400</v>
          </cell>
          <cell r="H6642">
            <v>1.3</v>
          </cell>
          <cell r="I6642">
            <v>43465</v>
          </cell>
        </row>
        <row r="6643">
          <cell r="A6643" t="str">
            <v>pach panel de 8 puertos categoria 6</v>
          </cell>
          <cell r="B6643">
            <v>103891</v>
          </cell>
          <cell r="C6643" t="str">
            <v>UNI</v>
          </cell>
          <cell r="D6643">
            <v>88900</v>
          </cell>
          <cell r="E6643">
            <v>0</v>
          </cell>
          <cell r="F6643">
            <v>41491</v>
          </cell>
          <cell r="G6643">
            <v>70000</v>
          </cell>
          <cell r="H6643">
            <v>1.27</v>
          </cell>
          <cell r="I6643">
            <v>43465</v>
          </cell>
        </row>
        <row r="6644">
          <cell r="A6644" t="str">
            <v>PALA DRAGA 320H 25 M PLUMA SOBRE ORUGA</v>
          </cell>
          <cell r="B6644">
            <v>2497</v>
          </cell>
          <cell r="C6644" t="str">
            <v>HR</v>
          </cell>
          <cell r="D6644">
            <v>158920</v>
          </cell>
          <cell r="E6644">
            <v>0</v>
          </cell>
          <cell r="F6644">
            <v>40253</v>
          </cell>
          <cell r="G6644">
            <v>116000</v>
          </cell>
          <cell r="H6644">
            <v>1.37</v>
          </cell>
          <cell r="I6644">
            <v>43465</v>
          </cell>
        </row>
        <row r="6645">
          <cell r="A6645" t="str">
            <v>PALA DRAGA NORWEST 3/4 DE YARDA 14 M</v>
          </cell>
          <cell r="B6645">
            <v>9789</v>
          </cell>
          <cell r="C6645" t="str">
            <v>HR</v>
          </cell>
          <cell r="D6645">
            <v>127136</v>
          </cell>
          <cell r="E6645">
            <v>0</v>
          </cell>
          <cell r="F6645">
            <v>40253</v>
          </cell>
          <cell r="G6645">
            <v>92800</v>
          </cell>
          <cell r="H6645">
            <v>1.37</v>
          </cell>
          <cell r="I6645">
            <v>43465</v>
          </cell>
        </row>
        <row r="6646">
          <cell r="A6646" t="str">
            <v>PALA HOYADORA O PALIN SIN MANGO</v>
          </cell>
          <cell r="B6646">
            <v>106502</v>
          </cell>
          <cell r="C6646" t="str">
            <v>UNI</v>
          </cell>
          <cell r="D6646">
            <v>14039</v>
          </cell>
          <cell r="E6646">
            <v>0</v>
          </cell>
          <cell r="F6646">
            <v>42997</v>
          </cell>
          <cell r="G6646">
            <v>12880</v>
          </cell>
          <cell r="H6646">
            <v>1.0900000000000001</v>
          </cell>
          <cell r="I6646">
            <v>43465</v>
          </cell>
        </row>
        <row r="6647">
          <cell r="A6647" t="str">
            <v>PALA No.2 P/CUADRADA CON CABO</v>
          </cell>
          <cell r="B6647">
            <v>2001</v>
          </cell>
          <cell r="C6647" t="str">
            <v>UNI</v>
          </cell>
          <cell r="D6647">
            <v>16339</v>
          </cell>
          <cell r="E6647">
            <v>0</v>
          </cell>
          <cell r="F6647">
            <v>42996</v>
          </cell>
          <cell r="G6647">
            <v>14990</v>
          </cell>
          <cell r="H6647">
            <v>1.0900000000000001</v>
          </cell>
          <cell r="I6647">
            <v>43465</v>
          </cell>
        </row>
        <row r="6648">
          <cell r="A6648" t="str">
            <v>PALA No.2 P/REDONDA CON CABO</v>
          </cell>
          <cell r="B6648">
            <v>2002</v>
          </cell>
          <cell r="C6648" t="str">
            <v>UNI</v>
          </cell>
          <cell r="D6648">
            <v>12564</v>
          </cell>
          <cell r="E6648">
            <v>0</v>
          </cell>
          <cell r="F6648">
            <v>42872</v>
          </cell>
          <cell r="G6648">
            <v>11527</v>
          </cell>
          <cell r="H6648">
            <v>1.0900000000000001</v>
          </cell>
          <cell r="I6648">
            <v>43465</v>
          </cell>
        </row>
        <row r="6649">
          <cell r="A6649" t="str">
            <v>PALETA PARE SIGA 30cm</v>
          </cell>
          <cell r="B6649">
            <v>3806</v>
          </cell>
          <cell r="C6649" t="str">
            <v>UNI</v>
          </cell>
          <cell r="D6649">
            <v>33373</v>
          </cell>
          <cell r="E6649">
            <v>0</v>
          </cell>
          <cell r="F6649">
            <v>40331</v>
          </cell>
          <cell r="G6649">
            <v>24360</v>
          </cell>
          <cell r="H6649">
            <v>1.37</v>
          </cell>
          <cell r="I6649">
            <v>43465</v>
          </cell>
        </row>
        <row r="6650">
          <cell r="A6650" t="str">
            <v>PALÍN CON CABO DE MADERA</v>
          </cell>
          <cell r="B6650">
            <v>106503</v>
          </cell>
          <cell r="C6650" t="str">
            <v>UNI</v>
          </cell>
          <cell r="D6650">
            <v>11760</v>
          </cell>
          <cell r="E6650">
            <v>0</v>
          </cell>
          <cell r="F6650">
            <v>42997</v>
          </cell>
          <cell r="G6650">
            <v>10789</v>
          </cell>
          <cell r="H6650">
            <v>1.0900000000000001</v>
          </cell>
          <cell r="I6650">
            <v>43465</v>
          </cell>
        </row>
        <row r="6651">
          <cell r="A6651" t="str">
            <v>Palma Fenix (h=1.5 mts)</v>
          </cell>
          <cell r="B6651">
            <v>100579</v>
          </cell>
          <cell r="C6651" t="str">
            <v>UNI</v>
          </cell>
          <cell r="D6651">
            <v>254736</v>
          </cell>
          <cell r="E6651" t="str">
            <v>TAPETE</v>
          </cell>
          <cell r="F6651">
            <v>42131</v>
          </cell>
          <cell r="G6651">
            <v>208800</v>
          </cell>
          <cell r="H6651">
            <v>1.22</v>
          </cell>
          <cell r="I6651">
            <v>43465</v>
          </cell>
        </row>
        <row r="6652">
          <cell r="A6652" t="str">
            <v>PALMA PHOENIX (1-1,5M)</v>
          </cell>
          <cell r="B6652">
            <v>100790</v>
          </cell>
          <cell r="C6652" t="str">
            <v>UNI</v>
          </cell>
          <cell r="D6652">
            <v>140388</v>
          </cell>
          <cell r="E6652">
            <v>0</v>
          </cell>
          <cell r="F6652">
            <v>42131</v>
          </cell>
          <cell r="G6652">
            <v>115072</v>
          </cell>
          <cell r="H6652">
            <v>1.22</v>
          </cell>
          <cell r="I6652">
            <v>43465</v>
          </cell>
        </row>
        <row r="6653">
          <cell r="A6653" t="str">
            <v>PALTINA HG 2X1/4"</v>
          </cell>
          <cell r="B6653">
            <v>105849</v>
          </cell>
          <cell r="C6653" t="str">
            <v>ML</v>
          </cell>
          <cell r="D6653">
            <v>7337</v>
          </cell>
          <cell r="E6653">
            <v>0</v>
          </cell>
          <cell r="F6653">
            <v>42591</v>
          </cell>
          <cell r="G6653">
            <v>6380</v>
          </cell>
          <cell r="H6653">
            <v>1.1499999999999999</v>
          </cell>
          <cell r="I6653">
            <v>43465</v>
          </cell>
        </row>
        <row r="6654">
          <cell r="A6654" t="str">
            <v>PALUSTRE MANGO PLASTICO DE 5"</v>
          </cell>
          <cell r="B6654">
            <v>519</v>
          </cell>
          <cell r="C6654" t="str">
            <v>UNI</v>
          </cell>
          <cell r="D6654">
            <v>9939</v>
          </cell>
          <cell r="E6654">
            <v>724025</v>
          </cell>
          <cell r="F6654">
            <v>40344</v>
          </cell>
          <cell r="G6654">
            <v>7255</v>
          </cell>
          <cell r="H6654">
            <v>1.37</v>
          </cell>
          <cell r="I6654">
            <v>43465</v>
          </cell>
        </row>
        <row r="6655">
          <cell r="A6655" t="str">
            <v>PALUSTRE MANGO PLASTICO DE 8"</v>
          </cell>
          <cell r="B6655">
            <v>513</v>
          </cell>
          <cell r="C6655" t="str">
            <v>UNI</v>
          </cell>
          <cell r="D6655">
            <v>8709</v>
          </cell>
          <cell r="E6655">
            <v>724081</v>
          </cell>
          <cell r="F6655">
            <v>42999</v>
          </cell>
          <cell r="G6655">
            <v>7990</v>
          </cell>
          <cell r="H6655">
            <v>1.0900000000000001</v>
          </cell>
          <cell r="I6655">
            <v>43465</v>
          </cell>
        </row>
        <row r="6656">
          <cell r="A6656" t="str">
            <v>Panel Acero H=2.0m ; L=2.50m Alamb. N°6 acero</v>
          </cell>
          <cell r="B6656">
            <v>106352</v>
          </cell>
          <cell r="C6656" t="str">
            <v>UNI</v>
          </cell>
          <cell r="D6656">
            <v>237418</v>
          </cell>
          <cell r="E6656">
            <v>0</v>
          </cell>
          <cell r="F6656">
            <v>42864</v>
          </cell>
          <cell r="G6656">
            <v>217815</v>
          </cell>
          <cell r="H6656">
            <v>1.0900000000000001</v>
          </cell>
          <cell r="I6656">
            <v>43465</v>
          </cell>
        </row>
        <row r="6657">
          <cell r="A6657" t="str">
            <v>Panel de acero H=1.50mx2.50mAlambre N°6 acero</v>
          </cell>
          <cell r="B6657">
            <v>105790</v>
          </cell>
          <cell r="C6657" t="str">
            <v>ML</v>
          </cell>
          <cell r="D6657">
            <v>73496</v>
          </cell>
          <cell r="E6657">
            <v>0</v>
          </cell>
          <cell r="F6657">
            <v>43266</v>
          </cell>
          <cell r="G6657">
            <v>69996</v>
          </cell>
          <cell r="H6657">
            <v>1.05</v>
          </cell>
          <cell r="I6657">
            <v>43465</v>
          </cell>
        </row>
        <row r="6658">
          <cell r="A6658" t="str">
            <v>PANEL DE MANOMETROS PISCINA</v>
          </cell>
          <cell r="B6658">
            <v>107136</v>
          </cell>
          <cell r="C6658" t="str">
            <v>UNI</v>
          </cell>
          <cell r="D6658">
            <v>565950</v>
          </cell>
          <cell r="E6658">
            <v>0</v>
          </cell>
          <cell r="F6658">
            <v>43396</v>
          </cell>
          <cell r="G6658">
            <v>539000</v>
          </cell>
          <cell r="H6658">
            <v>1.05</v>
          </cell>
          <cell r="I6658">
            <v>43465</v>
          </cell>
        </row>
        <row r="6659">
          <cell r="A6659" t="str">
            <v>Panel de salida especial en fibra de vidrio, diame</v>
          </cell>
          <cell r="B6659">
            <v>105247</v>
          </cell>
          <cell r="C6659" t="str">
            <v>UNI</v>
          </cell>
          <cell r="D6659">
            <v>435557</v>
          </cell>
          <cell r="E6659">
            <v>0</v>
          </cell>
          <cell r="F6659">
            <v>41859</v>
          </cell>
          <cell r="G6659">
            <v>345680</v>
          </cell>
          <cell r="H6659">
            <v>1.26</v>
          </cell>
          <cell r="I6659">
            <v>43465</v>
          </cell>
        </row>
        <row r="6660">
          <cell r="A6660" t="str">
            <v>PANEL DIVISIÓN 0.95X0.56M(Sum+Inst.)</v>
          </cell>
          <cell r="B6660">
            <v>101231</v>
          </cell>
          <cell r="C6660" t="str">
            <v>UNI</v>
          </cell>
          <cell r="D6660">
            <v>370738</v>
          </cell>
          <cell r="E6660" t="str">
            <v>E-6 R</v>
          </cell>
          <cell r="F6660">
            <v>40478</v>
          </cell>
          <cell r="G6660">
            <v>270612</v>
          </cell>
          <cell r="H6660">
            <v>1.37</v>
          </cell>
          <cell r="I6660">
            <v>43465</v>
          </cell>
        </row>
        <row r="6661">
          <cell r="A6661" t="str">
            <v>PANEL DIVISIÓN 0.95X0.84M(Sum+Inst.)</v>
          </cell>
          <cell r="B6661">
            <v>101232</v>
          </cell>
          <cell r="C6661" t="str">
            <v>UNI</v>
          </cell>
          <cell r="D6661">
            <v>370738</v>
          </cell>
          <cell r="E6661" t="str">
            <v>E-6 R</v>
          </cell>
          <cell r="F6661">
            <v>40478</v>
          </cell>
          <cell r="G6661">
            <v>270612</v>
          </cell>
          <cell r="H6661">
            <v>1.37</v>
          </cell>
          <cell r="I6661">
            <v>43465</v>
          </cell>
        </row>
        <row r="6662">
          <cell r="A6662" t="str">
            <v>PANEL DIVISIÓN 1.35X0.56M(Sum+Inst.)</v>
          </cell>
          <cell r="B6662">
            <v>101223</v>
          </cell>
          <cell r="C6662" t="str">
            <v>UNI</v>
          </cell>
          <cell r="D6662">
            <v>440699</v>
          </cell>
          <cell r="E6662" t="str">
            <v>E-6 R</v>
          </cell>
          <cell r="F6662">
            <v>39757</v>
          </cell>
          <cell r="G6662">
            <v>299795</v>
          </cell>
          <cell r="H6662">
            <v>1.47</v>
          </cell>
          <cell r="I6662">
            <v>43465</v>
          </cell>
        </row>
        <row r="6663">
          <cell r="A6663" t="str">
            <v>PANEL DIVISIÓN 1.35X0.84M(Sum+Inst.)</v>
          </cell>
          <cell r="B6663">
            <v>101224</v>
          </cell>
          <cell r="C6663" t="str">
            <v>UNI</v>
          </cell>
          <cell r="D6663">
            <v>483557</v>
          </cell>
          <cell r="E6663" t="str">
            <v>E-6 R</v>
          </cell>
          <cell r="F6663">
            <v>40477</v>
          </cell>
          <cell r="G6663">
            <v>352961</v>
          </cell>
          <cell r="H6663">
            <v>1.37</v>
          </cell>
          <cell r="I6663">
            <v>43465</v>
          </cell>
        </row>
        <row r="6664">
          <cell r="A6664" t="str">
            <v>PANEL DIVISIÓN 1.35X1.12M(Sum+Inst.)</v>
          </cell>
          <cell r="B6664">
            <v>101230</v>
          </cell>
          <cell r="C6664" t="str">
            <v>UNI</v>
          </cell>
          <cell r="D6664">
            <v>431216</v>
          </cell>
          <cell r="E6664" t="str">
            <v>E-6 R</v>
          </cell>
          <cell r="F6664">
            <v>37192</v>
          </cell>
          <cell r="G6664">
            <v>229370</v>
          </cell>
          <cell r="H6664">
            <v>1.88</v>
          </cell>
          <cell r="I6664">
            <v>43465</v>
          </cell>
        </row>
        <row r="6665">
          <cell r="A6665" t="str">
            <v>PANEL EN TRIPLEX ESTRUCTURAL</v>
          </cell>
          <cell r="B6665">
            <v>101182</v>
          </cell>
          <cell r="C6665" t="str">
            <v>M2</v>
          </cell>
          <cell r="D6665">
            <v>61924</v>
          </cell>
          <cell r="E6665" t="str">
            <v>E-6 R</v>
          </cell>
          <cell r="F6665">
            <v>40479</v>
          </cell>
          <cell r="G6665">
            <v>45200</v>
          </cell>
          <cell r="H6665">
            <v>1.37</v>
          </cell>
          <cell r="I6665">
            <v>43465</v>
          </cell>
        </row>
        <row r="6666">
          <cell r="A6666" t="str">
            <v>PANEL ENTREPISOO CUBIERTA M/H FIBRIT</v>
          </cell>
          <cell r="B6666">
            <v>1085</v>
          </cell>
          <cell r="C6666" t="str">
            <v>M2</v>
          </cell>
          <cell r="D6666">
            <v>108016</v>
          </cell>
          <cell r="E6666" t="str">
            <v>E-6 R</v>
          </cell>
          <cell r="F6666">
            <v>40479</v>
          </cell>
          <cell r="G6666">
            <v>78844</v>
          </cell>
          <cell r="H6666">
            <v>1.37</v>
          </cell>
          <cell r="I6666">
            <v>43465</v>
          </cell>
        </row>
        <row r="6667">
          <cell r="A6667" t="str">
            <v>Panel Led (60x60) 45W-6K (100-277v)</v>
          </cell>
          <cell r="B6667">
            <v>106191</v>
          </cell>
          <cell r="C6667" t="str">
            <v>UNI</v>
          </cell>
          <cell r="D6667">
            <v>115395</v>
          </cell>
          <cell r="E6667">
            <v>0</v>
          </cell>
          <cell r="F6667">
            <v>43266</v>
          </cell>
          <cell r="G6667">
            <v>109900</v>
          </cell>
          <cell r="H6667">
            <v>1.05</v>
          </cell>
          <cell r="I6667">
            <v>43465</v>
          </cell>
        </row>
        <row r="6668">
          <cell r="A6668" t="str">
            <v>Panel Led (60x60) 45W-6K (100-277v)</v>
          </cell>
          <cell r="B6668">
            <v>106192</v>
          </cell>
          <cell r="C6668" t="str">
            <v>UNI</v>
          </cell>
          <cell r="D6668">
            <v>144205</v>
          </cell>
          <cell r="E6668">
            <v>0</v>
          </cell>
          <cell r="F6668">
            <v>42847</v>
          </cell>
          <cell r="G6668">
            <v>132298</v>
          </cell>
          <cell r="H6668">
            <v>1.0900000000000001</v>
          </cell>
          <cell r="I6668">
            <v>43465</v>
          </cell>
        </row>
        <row r="6669">
          <cell r="A6669" t="str">
            <v>Panel LED 18 W DE INCRUSTAR CUADRADO O</v>
          </cell>
          <cell r="B6669">
            <v>105889</v>
          </cell>
          <cell r="C6669" t="str">
            <v>UNI</v>
          </cell>
          <cell r="D6669">
            <v>13860</v>
          </cell>
          <cell r="E6669">
            <v>0</v>
          </cell>
          <cell r="F6669">
            <v>43199</v>
          </cell>
          <cell r="G6669">
            <v>13200</v>
          </cell>
          <cell r="H6669">
            <v>1.05</v>
          </cell>
          <cell r="I6669">
            <v>43465</v>
          </cell>
        </row>
        <row r="6670">
          <cell r="A6670" t="str">
            <v>Panel LED 18W de sobreponer</v>
          </cell>
          <cell r="B6670">
            <v>105890</v>
          </cell>
          <cell r="C6670" t="str">
            <v>UNI</v>
          </cell>
          <cell r="D6670">
            <v>46557</v>
          </cell>
          <cell r="E6670">
            <v>0</v>
          </cell>
          <cell r="F6670">
            <v>42608</v>
          </cell>
          <cell r="G6670">
            <v>40484</v>
          </cell>
          <cell r="H6670">
            <v>1.1499999999999999</v>
          </cell>
          <cell r="I6670">
            <v>43465</v>
          </cell>
        </row>
        <row r="6671">
          <cell r="A6671" t="str">
            <v>Panel LED de 12 W de incrusta cuadrado o redon</v>
          </cell>
          <cell r="B6671">
            <v>105892</v>
          </cell>
          <cell r="C6671" t="str">
            <v>UNI</v>
          </cell>
          <cell r="D6671">
            <v>10962</v>
          </cell>
          <cell r="E6671">
            <v>0</v>
          </cell>
          <cell r="F6671">
            <v>43199</v>
          </cell>
          <cell r="G6671">
            <v>10440</v>
          </cell>
          <cell r="H6671">
            <v>1.05</v>
          </cell>
          <cell r="I6671">
            <v>43465</v>
          </cell>
        </row>
        <row r="6672">
          <cell r="A6672" t="str">
            <v>Panel LED DE 12 W SOBREPONER</v>
          </cell>
          <cell r="B6672">
            <v>105891</v>
          </cell>
          <cell r="C6672" t="str">
            <v>UNI</v>
          </cell>
          <cell r="D6672">
            <v>33217</v>
          </cell>
          <cell r="E6672">
            <v>0</v>
          </cell>
          <cell r="F6672">
            <v>42608</v>
          </cell>
          <cell r="G6672">
            <v>28884</v>
          </cell>
          <cell r="H6672">
            <v>1.1499999999999999</v>
          </cell>
          <cell r="I6672">
            <v>43465</v>
          </cell>
        </row>
        <row r="6673">
          <cell r="A6673" t="str">
            <v>PAÑOS DESENGRASANTES PAQ. x 100 UNDS</v>
          </cell>
          <cell r="B6673">
            <v>105537</v>
          </cell>
          <cell r="C6673" t="str">
            <v>PAQ</v>
          </cell>
          <cell r="D6673">
            <v>106362</v>
          </cell>
          <cell r="E6673">
            <v>0</v>
          </cell>
          <cell r="F6673">
            <v>42809</v>
          </cell>
          <cell r="G6673">
            <v>97580</v>
          </cell>
          <cell r="H6673">
            <v>1.0900000000000001</v>
          </cell>
          <cell r="I6673">
            <v>43465</v>
          </cell>
        </row>
        <row r="6674">
          <cell r="A6674" t="str">
            <v>PAPEL COLGADURA CINTIA ROLLO 5 M²</v>
          </cell>
          <cell r="B6674">
            <v>437</v>
          </cell>
          <cell r="C6674" t="str">
            <v>M2</v>
          </cell>
          <cell r="D6674">
            <v>21920</v>
          </cell>
          <cell r="E6674" t="str">
            <v>CINTIA</v>
          </cell>
          <cell r="F6674">
            <v>40350</v>
          </cell>
          <cell r="G6674">
            <v>16000</v>
          </cell>
          <cell r="H6674">
            <v>1.37</v>
          </cell>
          <cell r="I6674">
            <v>43465</v>
          </cell>
        </row>
        <row r="6675">
          <cell r="A6675" t="str">
            <v>Papelera Acero Inox. con tapaH=28cm;D=19cm</v>
          </cell>
          <cell r="B6675">
            <v>103091</v>
          </cell>
          <cell r="C6675" t="str">
            <v>UNI</v>
          </cell>
          <cell r="D6675">
            <v>247480</v>
          </cell>
          <cell r="E6675">
            <v>6840</v>
          </cell>
          <cell r="F6675">
            <v>43395</v>
          </cell>
          <cell r="G6675">
            <v>235694.97</v>
          </cell>
          <cell r="H6675">
            <v>1.05</v>
          </cell>
          <cell r="I6675">
            <v>43465</v>
          </cell>
        </row>
        <row r="6676">
          <cell r="A6676" t="str">
            <v>Papelera Acero Inoxidable ref .706630001</v>
          </cell>
          <cell r="B6676">
            <v>107108</v>
          </cell>
          <cell r="C6676" t="str">
            <v>UNI</v>
          </cell>
          <cell r="D6676">
            <v>247480</v>
          </cell>
          <cell r="E6676">
            <v>6840</v>
          </cell>
          <cell r="F6676">
            <v>43395</v>
          </cell>
          <cell r="G6676">
            <v>235694.97</v>
          </cell>
          <cell r="H6676">
            <v>1.05</v>
          </cell>
          <cell r="I6676">
            <v>43465</v>
          </cell>
        </row>
        <row r="6677">
          <cell r="A6677" t="str">
            <v>PAPELERA ASTRO CRNA</v>
          </cell>
          <cell r="B6677">
            <v>607</v>
          </cell>
          <cell r="C6677" t="str">
            <v>UNI</v>
          </cell>
          <cell r="D6677">
            <v>13344</v>
          </cell>
          <cell r="E6677">
            <v>6840</v>
          </cell>
          <cell r="F6677">
            <v>40130</v>
          </cell>
          <cell r="G6677">
            <v>9600</v>
          </cell>
          <cell r="H6677">
            <v>1.39</v>
          </cell>
          <cell r="I6677">
            <v>43465</v>
          </cell>
        </row>
        <row r="6678">
          <cell r="A6678" t="str">
            <v>Papelera de acero con pedal (5 Litros) Aeluxx</v>
          </cell>
          <cell r="B6678">
            <v>104918</v>
          </cell>
          <cell r="C6678" t="str">
            <v>UNI</v>
          </cell>
          <cell r="D6678">
            <v>50400</v>
          </cell>
          <cell r="E6678">
            <v>0</v>
          </cell>
          <cell r="F6678">
            <v>41766</v>
          </cell>
          <cell r="G6678">
            <v>40000</v>
          </cell>
          <cell r="H6678">
            <v>1.26</v>
          </cell>
          <cell r="I6678">
            <v>43465</v>
          </cell>
        </row>
        <row r="6679">
          <cell r="A6679" t="str">
            <v>Papelera Metal.Cromada multiusos. 5 lts - Essenza</v>
          </cell>
          <cell r="B6679">
            <v>104300</v>
          </cell>
          <cell r="C6679" t="str">
            <v>UNI</v>
          </cell>
          <cell r="D6679">
            <v>32734</v>
          </cell>
          <cell r="E6679">
            <v>0</v>
          </cell>
          <cell r="F6679">
            <v>43271</v>
          </cell>
          <cell r="G6679">
            <v>31175</v>
          </cell>
          <cell r="H6679">
            <v>1.05</v>
          </cell>
          <cell r="I6679">
            <v>43465</v>
          </cell>
        </row>
        <row r="6680">
          <cell r="A6680" t="str">
            <v>PAPELERIA</v>
          </cell>
          <cell r="B6680">
            <v>103013</v>
          </cell>
          <cell r="C6680" t="str">
            <v>RESMA</v>
          </cell>
          <cell r="D6680">
            <v>12285</v>
          </cell>
          <cell r="E6680">
            <v>400010</v>
          </cell>
          <cell r="F6680">
            <v>43215</v>
          </cell>
          <cell r="G6680">
            <v>11700</v>
          </cell>
          <cell r="H6680">
            <v>1.05</v>
          </cell>
          <cell r="I6680">
            <v>43465</v>
          </cell>
        </row>
        <row r="6681">
          <cell r="A6681" t="str">
            <v>Papiro (1,1m)</v>
          </cell>
          <cell r="B6681">
            <v>104338</v>
          </cell>
          <cell r="C6681" t="str">
            <v>UNI</v>
          </cell>
          <cell r="D6681">
            <v>11490</v>
          </cell>
          <cell r="E6681">
            <v>0</v>
          </cell>
          <cell r="F6681">
            <v>43264</v>
          </cell>
          <cell r="G6681">
            <v>10943</v>
          </cell>
          <cell r="H6681">
            <v>1.05</v>
          </cell>
          <cell r="I6681">
            <v>43465</v>
          </cell>
        </row>
        <row r="6682">
          <cell r="A6682" t="str">
            <v>PAPIRO COMÚN PARA JARDIN</v>
          </cell>
          <cell r="B6682">
            <v>105077</v>
          </cell>
          <cell r="C6682" t="str">
            <v>UNI</v>
          </cell>
          <cell r="D6682">
            <v>9450</v>
          </cell>
          <cell r="E6682">
            <v>0</v>
          </cell>
          <cell r="F6682">
            <v>43243</v>
          </cell>
          <cell r="G6682">
            <v>9000</v>
          </cell>
          <cell r="H6682">
            <v>1.05</v>
          </cell>
          <cell r="I6682">
            <v>43465</v>
          </cell>
        </row>
        <row r="6683">
          <cell r="A6683" t="str">
            <v>Paraalbergar transform,tablerosMTTotalizBT(NO</v>
          </cell>
          <cell r="B6683">
            <v>101685</v>
          </cell>
          <cell r="C6683" t="str">
            <v>UNI</v>
          </cell>
          <cell r="D6683">
            <v>0</v>
          </cell>
          <cell r="E6683" t="str">
            <v>TWC-12M</v>
          </cell>
          <cell r="F6683">
            <v>39960</v>
          </cell>
          <cell r="G6683">
            <v>0</v>
          </cell>
          <cell r="H6683">
            <v>1.39</v>
          </cell>
          <cell r="I6683">
            <v>43465</v>
          </cell>
        </row>
        <row r="6684">
          <cell r="A6684" t="str">
            <v>Paraalbergarbombaplantaemergenciaytransfe(NO</v>
          </cell>
          <cell r="B6684">
            <v>101686</v>
          </cell>
          <cell r="C6684" t="str">
            <v>UNI</v>
          </cell>
          <cell r="D6684">
            <v>0</v>
          </cell>
          <cell r="E6684" t="str">
            <v>TWC-12M</v>
          </cell>
          <cell r="F6684">
            <v>39960</v>
          </cell>
          <cell r="G6684">
            <v>0</v>
          </cell>
          <cell r="H6684">
            <v>1.39</v>
          </cell>
          <cell r="I6684">
            <v>43465</v>
          </cell>
        </row>
        <row r="6685">
          <cell r="A6685" t="str">
            <v>PARADERO M-10 (Sumin+Transp+Inst-Sin</v>
          </cell>
          <cell r="B6685">
            <v>3921</v>
          </cell>
          <cell r="C6685" t="str">
            <v>UNI</v>
          </cell>
          <cell r="D6685">
            <v>10189440</v>
          </cell>
          <cell r="E6685" t="str">
            <v>PM10</v>
          </cell>
          <cell r="F6685">
            <v>42062</v>
          </cell>
          <cell r="G6685">
            <v>8352000</v>
          </cell>
          <cell r="H6685">
            <v>1.22</v>
          </cell>
          <cell r="I6685">
            <v>43465</v>
          </cell>
        </row>
        <row r="6686">
          <cell r="A6686" t="str">
            <v>PARADERO M-10 (Suministro+Instalac.)</v>
          </cell>
          <cell r="B6686">
            <v>101050</v>
          </cell>
          <cell r="C6686" t="str">
            <v>UNI</v>
          </cell>
          <cell r="D6686">
            <v>14409200</v>
          </cell>
          <cell r="E6686" t="str">
            <v>PM10</v>
          </cell>
          <cell r="F6686">
            <v>41003</v>
          </cell>
          <cell r="G6686">
            <v>11084000</v>
          </cell>
          <cell r="H6686">
            <v>1.3</v>
          </cell>
          <cell r="I6686">
            <v>43465</v>
          </cell>
        </row>
        <row r="6687">
          <cell r="A6687" t="str">
            <v>PARAL 89MM 3X1/2" LONG 2.44M CAL 20</v>
          </cell>
          <cell r="B6687">
            <v>103051</v>
          </cell>
          <cell r="C6687" t="str">
            <v>UNI</v>
          </cell>
          <cell r="D6687">
            <v>16576</v>
          </cell>
          <cell r="E6687">
            <v>0</v>
          </cell>
          <cell r="F6687">
            <v>41536</v>
          </cell>
          <cell r="G6687">
            <v>13052</v>
          </cell>
          <cell r="H6687">
            <v>1.27</v>
          </cell>
          <cell r="I6687">
            <v>43465</v>
          </cell>
        </row>
        <row r="6688">
          <cell r="A6688" t="str">
            <v>PARAL BASE 6 CAL.24</v>
          </cell>
          <cell r="B6688">
            <v>104081</v>
          </cell>
          <cell r="C6688" t="str">
            <v>ML</v>
          </cell>
          <cell r="D6688">
            <v>3637</v>
          </cell>
          <cell r="E6688">
            <v>0</v>
          </cell>
          <cell r="F6688">
            <v>42129</v>
          </cell>
          <cell r="G6688">
            <v>2981</v>
          </cell>
          <cell r="H6688">
            <v>1.22</v>
          </cell>
          <cell r="I6688">
            <v>43465</v>
          </cell>
        </row>
        <row r="6689">
          <cell r="A6689" t="str">
            <v>PARAL BASE 9 CAL.26</v>
          </cell>
          <cell r="B6689">
            <v>104078</v>
          </cell>
          <cell r="C6689" t="str">
            <v>ML</v>
          </cell>
          <cell r="D6689">
            <v>2642</v>
          </cell>
          <cell r="E6689">
            <v>0</v>
          </cell>
          <cell r="F6689">
            <v>43060</v>
          </cell>
          <cell r="G6689">
            <v>2424</v>
          </cell>
          <cell r="H6689">
            <v>1.0900000000000001</v>
          </cell>
          <cell r="I6689">
            <v>43465</v>
          </cell>
        </row>
        <row r="6690">
          <cell r="A6690" t="str">
            <v>PARAL BASE 9 CAL.26</v>
          </cell>
          <cell r="B6690">
            <v>104079</v>
          </cell>
          <cell r="C6690" t="str">
            <v>ML</v>
          </cell>
          <cell r="D6690">
            <v>2329</v>
          </cell>
          <cell r="E6690">
            <v>0</v>
          </cell>
          <cell r="F6690">
            <v>42240</v>
          </cell>
          <cell r="G6690">
            <v>1909</v>
          </cell>
          <cell r="H6690">
            <v>1.22</v>
          </cell>
          <cell r="I6690">
            <v>43465</v>
          </cell>
        </row>
        <row r="6691">
          <cell r="A6691" t="str">
            <v>PARAL BASE 9 X 3.05 CAL.24</v>
          </cell>
          <cell r="B6691">
            <v>104080</v>
          </cell>
          <cell r="C6691" t="str">
            <v>ML</v>
          </cell>
          <cell r="D6691">
            <v>5511</v>
          </cell>
          <cell r="E6691">
            <v>0</v>
          </cell>
          <cell r="F6691">
            <v>43213</v>
          </cell>
          <cell r="G6691">
            <v>5249</v>
          </cell>
          <cell r="H6691">
            <v>1.05</v>
          </cell>
          <cell r="I6691">
            <v>43465</v>
          </cell>
        </row>
        <row r="6692">
          <cell r="A6692" t="str">
            <v>PARAL EN MADERA ORDINARIO 3M</v>
          </cell>
          <cell r="B6692">
            <v>101284</v>
          </cell>
          <cell r="C6692" t="str">
            <v>ML</v>
          </cell>
          <cell r="D6692">
            <v>1876</v>
          </cell>
          <cell r="E6692" t="str">
            <v>Mes</v>
          </cell>
          <cell r="F6692">
            <v>40310</v>
          </cell>
          <cell r="G6692">
            <v>1369</v>
          </cell>
          <cell r="H6692">
            <v>1.37</v>
          </cell>
          <cell r="I6692">
            <v>43465</v>
          </cell>
        </row>
        <row r="6693">
          <cell r="A6693" t="str">
            <v>Paral Rodado y Grafilado Base8Cal.24(2.44m)***</v>
          </cell>
          <cell r="B6693">
            <v>102880</v>
          </cell>
          <cell r="C6693" t="str">
            <v>UNI</v>
          </cell>
          <cell r="D6693">
            <v>9164</v>
          </cell>
          <cell r="E6693">
            <v>0</v>
          </cell>
          <cell r="F6693">
            <v>41785</v>
          </cell>
          <cell r="G6693">
            <v>7273</v>
          </cell>
          <cell r="H6693">
            <v>1.26</v>
          </cell>
          <cell r="I6693">
            <v>43465</v>
          </cell>
        </row>
        <row r="6694">
          <cell r="A6694" t="str">
            <v>PARAL TELESCOPICO CORTO (UN)</v>
          </cell>
          <cell r="B6694">
            <v>950</v>
          </cell>
          <cell r="C6694" t="str">
            <v>DIA</v>
          </cell>
          <cell r="D6694">
            <v>93</v>
          </cell>
          <cell r="E6694">
            <v>0</v>
          </cell>
          <cell r="F6694">
            <v>43182</v>
          </cell>
          <cell r="G6694">
            <v>89</v>
          </cell>
          <cell r="H6694">
            <v>1.05</v>
          </cell>
          <cell r="I6694">
            <v>43465</v>
          </cell>
        </row>
        <row r="6695">
          <cell r="A6695" t="str">
            <v>PARAL TELESCOPICO CORTO (UN) (NO USAR)</v>
          </cell>
          <cell r="B6695">
            <v>392</v>
          </cell>
          <cell r="C6695" t="str">
            <v>MS</v>
          </cell>
          <cell r="D6695">
            <v>3508</v>
          </cell>
          <cell r="E6695">
            <v>0</v>
          </cell>
          <cell r="F6695">
            <v>41758</v>
          </cell>
          <cell r="G6695">
            <v>2784</v>
          </cell>
          <cell r="H6695">
            <v>1.26</v>
          </cell>
          <cell r="I6695">
            <v>43465</v>
          </cell>
        </row>
        <row r="6696">
          <cell r="A6696" t="str">
            <v>PARAL TELESCOPICO LARGO (UN) (NO</v>
          </cell>
          <cell r="B6696">
            <v>104278</v>
          </cell>
          <cell r="C6696" t="str">
            <v>MES</v>
          </cell>
          <cell r="D6696">
            <v>11700</v>
          </cell>
          <cell r="E6696">
            <v>0</v>
          </cell>
          <cell r="F6696">
            <v>40936</v>
          </cell>
          <cell r="G6696">
            <v>9000</v>
          </cell>
          <cell r="H6696">
            <v>1.3</v>
          </cell>
          <cell r="I6696">
            <v>43465</v>
          </cell>
        </row>
        <row r="6697">
          <cell r="A6697" t="str">
            <v>PARAL TELESCOPICO LARGO (UN) 3.00ML A</v>
          </cell>
          <cell r="B6697">
            <v>104279</v>
          </cell>
          <cell r="C6697" t="str">
            <v>DIA</v>
          </cell>
          <cell r="D6697">
            <v>194</v>
          </cell>
          <cell r="E6697">
            <v>0</v>
          </cell>
          <cell r="F6697">
            <v>43241</v>
          </cell>
          <cell r="G6697">
            <v>185</v>
          </cell>
          <cell r="H6697">
            <v>1.05</v>
          </cell>
          <cell r="I6697">
            <v>43465</v>
          </cell>
        </row>
        <row r="6698">
          <cell r="A6698" t="str">
            <v>PARAL VERTICAL DE(3,5/8") L=3.00M CAL.26</v>
          </cell>
          <cell r="B6698">
            <v>104531</v>
          </cell>
          <cell r="C6698" t="str">
            <v>UNI</v>
          </cell>
          <cell r="D6698">
            <v>7104</v>
          </cell>
          <cell r="E6698">
            <v>0</v>
          </cell>
          <cell r="F6698">
            <v>42240</v>
          </cell>
          <cell r="G6698">
            <v>5823</v>
          </cell>
          <cell r="H6698">
            <v>1.22</v>
          </cell>
          <cell r="I6698">
            <v>43465</v>
          </cell>
        </row>
        <row r="6699">
          <cell r="A6699" t="str">
            <v>PARALES - MES</v>
          </cell>
          <cell r="B6699">
            <v>394</v>
          </cell>
          <cell r="C6699" t="str">
            <v>UNI</v>
          </cell>
          <cell r="D6699">
            <v>3583</v>
          </cell>
          <cell r="E6699" t="str">
            <v>Mes</v>
          </cell>
          <cell r="F6699">
            <v>43362</v>
          </cell>
          <cell r="G6699">
            <v>3412</v>
          </cell>
          <cell r="H6699">
            <v>1.05</v>
          </cell>
          <cell r="I6699">
            <v>43465</v>
          </cell>
        </row>
        <row r="6700">
          <cell r="A6700" t="str">
            <v>PARALES - SEMANA (2 - 3.5m)</v>
          </cell>
          <cell r="B6700">
            <v>393</v>
          </cell>
          <cell r="C6700" t="str">
            <v>UNI</v>
          </cell>
          <cell r="D6700">
            <v>875</v>
          </cell>
          <cell r="E6700">
            <v>0</v>
          </cell>
          <cell r="F6700">
            <v>43182</v>
          </cell>
          <cell r="G6700">
            <v>833</v>
          </cell>
          <cell r="H6700">
            <v>1.05</v>
          </cell>
          <cell r="I6700">
            <v>43465</v>
          </cell>
        </row>
        <row r="6701">
          <cell r="A6701" t="str">
            <v>PARALES ALUMINIOS PARA MARCOS</v>
          </cell>
          <cell r="B6701">
            <v>103585</v>
          </cell>
          <cell r="C6701" t="str">
            <v>UNI</v>
          </cell>
          <cell r="D6701">
            <v>30140</v>
          </cell>
          <cell r="E6701">
            <v>0</v>
          </cell>
          <cell r="F6701">
            <v>40532</v>
          </cell>
          <cell r="G6701">
            <v>22000</v>
          </cell>
          <cell r="H6701">
            <v>1.37</v>
          </cell>
          <cell r="I6701">
            <v>43465</v>
          </cell>
        </row>
        <row r="6702">
          <cell r="A6702" t="str">
            <v>PARALES CANCHA DE TENIS(Sum+Inst)**</v>
          </cell>
          <cell r="B6702">
            <v>101774</v>
          </cell>
          <cell r="C6702" t="str">
            <v>PAR</v>
          </cell>
          <cell r="D6702">
            <v>579630</v>
          </cell>
          <cell r="E6702">
            <v>0</v>
          </cell>
          <cell r="F6702">
            <v>40109</v>
          </cell>
          <cell r="G6702">
            <v>417000</v>
          </cell>
          <cell r="H6702">
            <v>1.39</v>
          </cell>
          <cell r="I6702">
            <v>43465</v>
          </cell>
        </row>
        <row r="6703">
          <cell r="A6703" t="str">
            <v>ParalPlatAcerInox3 1/2"x 1/2"Ref.PlatInox2"x1/8"</v>
          </cell>
          <cell r="B6703">
            <v>105899</v>
          </cell>
          <cell r="C6703" t="str">
            <v>UNI</v>
          </cell>
          <cell r="D6703">
            <v>184000</v>
          </cell>
          <cell r="E6703">
            <v>0</v>
          </cell>
          <cell r="F6703">
            <v>42615</v>
          </cell>
          <cell r="G6703">
            <v>160000</v>
          </cell>
          <cell r="H6703">
            <v>1.1499999999999999</v>
          </cell>
          <cell r="I6703">
            <v>43465</v>
          </cell>
        </row>
        <row r="6704">
          <cell r="A6704" t="str">
            <v>PARAMETRIZACION ELECTRONICA</v>
          </cell>
          <cell r="B6704">
            <v>184</v>
          </cell>
          <cell r="C6704" t="str">
            <v>UNI</v>
          </cell>
          <cell r="D6704">
            <v>144019</v>
          </cell>
          <cell r="E6704">
            <v>0</v>
          </cell>
          <cell r="F6704">
            <v>40491</v>
          </cell>
          <cell r="G6704">
            <v>105123</v>
          </cell>
          <cell r="H6704">
            <v>1.37</v>
          </cell>
          <cell r="I6704">
            <v>43465</v>
          </cell>
        </row>
        <row r="6705">
          <cell r="A6705" t="str">
            <v>PARARAYOS DE 5 PUNTAS FARADAY</v>
          </cell>
          <cell r="B6705">
            <v>104106</v>
          </cell>
          <cell r="C6705" t="str">
            <v>UNI</v>
          </cell>
          <cell r="D6705">
            <v>363188</v>
          </cell>
          <cell r="E6705">
            <v>0</v>
          </cell>
          <cell r="F6705">
            <v>42829</v>
          </cell>
          <cell r="G6705">
            <v>333200</v>
          </cell>
          <cell r="H6705">
            <v>1.0900000000000001</v>
          </cell>
          <cell r="I6705">
            <v>43465</v>
          </cell>
        </row>
        <row r="6706">
          <cell r="A6706" t="str">
            <v>PARARAYOS DIAMANTE 1 60 MTS</v>
          </cell>
          <cell r="B6706">
            <v>3859</v>
          </cell>
          <cell r="C6706" t="str">
            <v>UNI</v>
          </cell>
          <cell r="D6706">
            <v>3216738</v>
          </cell>
          <cell r="E6706">
            <v>31010</v>
          </cell>
          <cell r="F6706">
            <v>39884</v>
          </cell>
          <cell r="G6706">
            <v>2314200</v>
          </cell>
          <cell r="H6706">
            <v>1.39</v>
          </cell>
          <cell r="I6706">
            <v>43465</v>
          </cell>
        </row>
        <row r="6707">
          <cell r="A6707" t="str">
            <v>PARARAYOS DIAMANTE 3</v>
          </cell>
          <cell r="B6707">
            <v>3860</v>
          </cell>
          <cell r="C6707" t="str">
            <v>UNI</v>
          </cell>
          <cell r="D6707">
            <v>4667898</v>
          </cell>
          <cell r="E6707">
            <v>31030</v>
          </cell>
          <cell r="F6707">
            <v>39884</v>
          </cell>
          <cell r="G6707">
            <v>3358200</v>
          </cell>
          <cell r="H6707">
            <v>1.39</v>
          </cell>
          <cell r="I6707">
            <v>43465</v>
          </cell>
        </row>
        <row r="6708">
          <cell r="A6708" t="str">
            <v>PARARAYOS FRANKLIN BAYONETA 35 MTS</v>
          </cell>
          <cell r="B6708">
            <v>3862</v>
          </cell>
          <cell r="C6708" t="str">
            <v>UNI</v>
          </cell>
          <cell r="D6708">
            <v>193488</v>
          </cell>
          <cell r="E6708">
            <v>31104</v>
          </cell>
          <cell r="F6708">
            <v>39884</v>
          </cell>
          <cell r="G6708">
            <v>139200</v>
          </cell>
          <cell r="H6708">
            <v>1.39</v>
          </cell>
          <cell r="I6708">
            <v>43465</v>
          </cell>
        </row>
        <row r="6709">
          <cell r="A6709" t="str">
            <v>Pararrayos (T1 y T2 Fon) (NO USAR)</v>
          </cell>
          <cell r="B6709">
            <v>101518</v>
          </cell>
          <cell r="C6709" t="str">
            <v>UNI</v>
          </cell>
          <cell r="D6709">
            <v>0</v>
          </cell>
          <cell r="E6709">
            <v>0</v>
          </cell>
          <cell r="F6709">
            <v>39960</v>
          </cell>
          <cell r="G6709">
            <v>0</v>
          </cell>
          <cell r="H6709">
            <v>1.39</v>
          </cell>
          <cell r="I6709">
            <v>43465</v>
          </cell>
        </row>
        <row r="6710">
          <cell r="A6710" t="str">
            <v>Pararrayos (T4 Fontanar) (N0 USAR)</v>
          </cell>
          <cell r="B6710">
            <v>101522</v>
          </cell>
          <cell r="C6710" t="str">
            <v>UNI</v>
          </cell>
          <cell r="D6710">
            <v>0</v>
          </cell>
          <cell r="E6710">
            <v>0</v>
          </cell>
          <cell r="F6710">
            <v>39960</v>
          </cell>
          <cell r="G6710">
            <v>0</v>
          </cell>
          <cell r="H6710">
            <v>1.39</v>
          </cell>
          <cell r="I6710">
            <v>43465</v>
          </cell>
        </row>
        <row r="6711">
          <cell r="A6711" t="str">
            <v>Pararrayos 12 KV 100 A</v>
          </cell>
          <cell r="B6711">
            <v>101698</v>
          </cell>
          <cell r="C6711" t="str">
            <v>UNI</v>
          </cell>
          <cell r="D6711">
            <v>105573</v>
          </cell>
          <cell r="E6711" t="str">
            <v>AP</v>
          </cell>
          <cell r="F6711">
            <v>43238</v>
          </cell>
          <cell r="G6711">
            <v>100546</v>
          </cell>
          <cell r="H6711">
            <v>1.05</v>
          </cell>
          <cell r="I6711">
            <v>43465</v>
          </cell>
        </row>
        <row r="6712">
          <cell r="A6712" t="str">
            <v>PARARRAYOS 140 M. DE RADIO IONOSTAR</v>
          </cell>
          <cell r="B6712">
            <v>2466</v>
          </cell>
          <cell r="C6712" t="str">
            <v>UNI</v>
          </cell>
          <cell r="D6712">
            <v>5312858</v>
          </cell>
          <cell r="E6712">
            <v>31050</v>
          </cell>
          <cell r="F6712">
            <v>39884</v>
          </cell>
          <cell r="G6712">
            <v>3822200</v>
          </cell>
          <cell r="H6712">
            <v>1.39</v>
          </cell>
          <cell r="I6712">
            <v>43465</v>
          </cell>
        </row>
        <row r="6713">
          <cell r="A6713" t="str">
            <v>PARARRAYOS FRANKLIN JUPITER</v>
          </cell>
          <cell r="B6713">
            <v>3730</v>
          </cell>
          <cell r="C6713" t="str">
            <v>UNI</v>
          </cell>
          <cell r="D6713">
            <v>354728</v>
          </cell>
          <cell r="E6713">
            <v>31110</v>
          </cell>
          <cell r="F6713">
            <v>39884</v>
          </cell>
          <cell r="G6713">
            <v>255200</v>
          </cell>
          <cell r="H6713">
            <v>1.39</v>
          </cell>
          <cell r="I6713">
            <v>43465</v>
          </cell>
        </row>
        <row r="6714">
          <cell r="A6714" t="str">
            <v>PARARRAYOS TIPO FRANKLIN</v>
          </cell>
          <cell r="B6714">
            <v>105065</v>
          </cell>
          <cell r="C6714" t="str">
            <v>UNI</v>
          </cell>
          <cell r="D6714">
            <v>110715</v>
          </cell>
          <cell r="E6714">
            <v>0</v>
          </cell>
          <cell r="F6714">
            <v>43367</v>
          </cell>
          <cell r="G6714">
            <v>105443</v>
          </cell>
          <cell r="H6714">
            <v>1.05</v>
          </cell>
          <cell r="I6714">
            <v>43465</v>
          </cell>
        </row>
        <row r="6715">
          <cell r="A6715" t="str">
            <v>PARASOL</v>
          </cell>
          <cell r="B6715">
            <v>103754</v>
          </cell>
          <cell r="C6715" t="str">
            <v>UNI</v>
          </cell>
          <cell r="D6715">
            <v>390000</v>
          </cell>
          <cell r="E6715">
            <v>0</v>
          </cell>
          <cell r="F6715">
            <v>41080</v>
          </cell>
          <cell r="G6715">
            <v>300000</v>
          </cell>
          <cell r="H6715">
            <v>1.3</v>
          </cell>
          <cell r="I6715">
            <v>43465</v>
          </cell>
        </row>
        <row r="6716">
          <cell r="A6716" t="str">
            <v>PARED BELLOPISO CRISTY CORAL 20 x 25</v>
          </cell>
          <cell r="B6716">
            <v>1317</v>
          </cell>
          <cell r="C6716" t="str">
            <v>M2</v>
          </cell>
          <cell r="D6716">
            <v>23128</v>
          </cell>
          <cell r="E6716">
            <v>0</v>
          </cell>
          <cell r="F6716">
            <v>40350</v>
          </cell>
          <cell r="G6716">
            <v>16882</v>
          </cell>
          <cell r="H6716">
            <v>1.37</v>
          </cell>
          <cell r="I6716">
            <v>43465</v>
          </cell>
        </row>
        <row r="6717">
          <cell r="A6717" t="str">
            <v>PARED MOSAICO CRISTAL ROJO CRNA **</v>
          </cell>
          <cell r="B6717">
            <v>103093</v>
          </cell>
          <cell r="C6717" t="str">
            <v>M2</v>
          </cell>
          <cell r="D6717">
            <v>94530</v>
          </cell>
          <cell r="E6717">
            <v>0</v>
          </cell>
          <cell r="F6717">
            <v>40408</v>
          </cell>
          <cell r="G6717">
            <v>69000</v>
          </cell>
          <cell r="H6717">
            <v>1.37</v>
          </cell>
          <cell r="I6717">
            <v>43465</v>
          </cell>
        </row>
        <row r="6718">
          <cell r="A6718" t="str">
            <v>PARED OTUN BLANCO MATE CRNA</v>
          </cell>
          <cell r="B6718">
            <v>103092</v>
          </cell>
          <cell r="C6718" t="str">
            <v>M2</v>
          </cell>
          <cell r="D6718">
            <v>40513</v>
          </cell>
          <cell r="E6718">
            <v>0</v>
          </cell>
          <cell r="F6718">
            <v>41425</v>
          </cell>
          <cell r="G6718">
            <v>31900</v>
          </cell>
          <cell r="H6718">
            <v>1.27</v>
          </cell>
          <cell r="I6718">
            <v>43465</v>
          </cell>
        </row>
        <row r="6719">
          <cell r="A6719" t="str">
            <v>PARKET GRANADILLO</v>
          </cell>
          <cell r="B6719">
            <v>935</v>
          </cell>
          <cell r="C6719" t="str">
            <v>M2</v>
          </cell>
          <cell r="D6719">
            <v>103298</v>
          </cell>
          <cell r="E6719">
            <v>0</v>
          </cell>
          <cell r="F6719">
            <v>40470</v>
          </cell>
          <cell r="G6719">
            <v>75400</v>
          </cell>
          <cell r="H6719">
            <v>1.37</v>
          </cell>
          <cell r="I6719">
            <v>43465</v>
          </cell>
        </row>
        <row r="6720">
          <cell r="A6720" t="str">
            <v>PARKET GUAYACAN GUAJIRO</v>
          </cell>
          <cell r="B6720">
            <v>102</v>
          </cell>
          <cell r="C6720" t="str">
            <v>M2</v>
          </cell>
          <cell r="D6720">
            <v>111244</v>
          </cell>
          <cell r="E6720">
            <v>0</v>
          </cell>
          <cell r="F6720">
            <v>40470</v>
          </cell>
          <cell r="G6720">
            <v>81200</v>
          </cell>
          <cell r="H6720">
            <v>1.37</v>
          </cell>
          <cell r="I6720">
            <v>43465</v>
          </cell>
        </row>
        <row r="6721">
          <cell r="A6721" t="str">
            <v>PARKET GUAYACAN INSTALADO</v>
          </cell>
          <cell r="B6721">
            <v>934</v>
          </cell>
          <cell r="C6721" t="str">
            <v>M2</v>
          </cell>
          <cell r="D6721">
            <v>91105</v>
          </cell>
          <cell r="E6721">
            <v>0</v>
          </cell>
          <cell r="F6721">
            <v>40470</v>
          </cell>
          <cell r="G6721">
            <v>66500</v>
          </cell>
          <cell r="H6721">
            <v>1.37</v>
          </cell>
          <cell r="I6721">
            <v>43465</v>
          </cell>
        </row>
        <row r="6722">
          <cell r="A6722" t="str">
            <v>PARKET GUAYMARO INSTALADO</v>
          </cell>
          <cell r="B6722">
            <v>90</v>
          </cell>
          <cell r="C6722" t="str">
            <v>M2</v>
          </cell>
          <cell r="D6722">
            <v>99325</v>
          </cell>
          <cell r="E6722">
            <v>0</v>
          </cell>
          <cell r="F6722">
            <v>40470</v>
          </cell>
          <cell r="G6722">
            <v>72500</v>
          </cell>
          <cell r="H6722">
            <v>1.37</v>
          </cell>
          <cell r="I6722">
            <v>43465</v>
          </cell>
        </row>
        <row r="6723">
          <cell r="A6723" t="str">
            <v>PARKET ZAPAN INSTALADO</v>
          </cell>
          <cell r="B6723">
            <v>936</v>
          </cell>
          <cell r="C6723" t="str">
            <v>M2</v>
          </cell>
          <cell r="D6723">
            <v>103298</v>
          </cell>
          <cell r="E6723">
            <v>0</v>
          </cell>
          <cell r="F6723">
            <v>40470</v>
          </cell>
          <cell r="G6723">
            <v>75400</v>
          </cell>
          <cell r="H6723">
            <v>1.37</v>
          </cell>
          <cell r="I6723">
            <v>43465</v>
          </cell>
        </row>
        <row r="6724">
          <cell r="A6724" t="str">
            <v>PARLANTE DE TECHO DE 6 W, 5”</v>
          </cell>
          <cell r="B6724">
            <v>106610</v>
          </cell>
          <cell r="C6724" t="str">
            <v>UNI</v>
          </cell>
          <cell r="D6724">
            <v>80161</v>
          </cell>
          <cell r="E6724">
            <v>0</v>
          </cell>
          <cell r="F6724">
            <v>43005</v>
          </cell>
          <cell r="G6724">
            <v>73542</v>
          </cell>
          <cell r="H6724">
            <v>1.0900000000000001</v>
          </cell>
          <cell r="I6724">
            <v>43465</v>
          </cell>
        </row>
        <row r="6725">
          <cell r="A6725" t="str">
            <v>PARQUE EN</v>
          </cell>
          <cell r="B6725">
            <v>105272</v>
          </cell>
          <cell r="C6725" t="str">
            <v>UNI</v>
          </cell>
          <cell r="D6725">
            <v>1900080</v>
          </cell>
          <cell r="E6725">
            <v>0</v>
          </cell>
          <cell r="F6725">
            <v>41894</v>
          </cell>
          <cell r="G6725">
            <v>1508000</v>
          </cell>
          <cell r="H6725">
            <v>1.26</v>
          </cell>
          <cell r="I6725">
            <v>43465</v>
          </cell>
        </row>
        <row r="6726">
          <cell r="A6726" t="str">
            <v>PARTIDOR PISTAsupercross8m y challenger 5m</v>
          </cell>
          <cell r="B6726">
            <v>106357</v>
          </cell>
          <cell r="C6726" t="str">
            <v>UNID</v>
          </cell>
          <cell r="D6726">
            <v>103757623</v>
          </cell>
          <cell r="E6726">
            <v>0</v>
          </cell>
          <cell r="F6726">
            <v>42866</v>
          </cell>
          <cell r="G6726">
            <v>95190480</v>
          </cell>
          <cell r="H6726">
            <v>1.0900000000000001</v>
          </cell>
          <cell r="I6726">
            <v>43465</v>
          </cell>
        </row>
        <row r="6727">
          <cell r="A6727" t="str">
            <v>PASADOR NEGRO DE 2" (5CM)</v>
          </cell>
          <cell r="B6727">
            <v>100841</v>
          </cell>
          <cell r="C6727" t="str">
            <v>UNI</v>
          </cell>
          <cell r="D6727">
            <v>5145</v>
          </cell>
          <cell r="E6727">
            <v>0</v>
          </cell>
          <cell r="F6727">
            <v>43180</v>
          </cell>
          <cell r="G6727">
            <v>4900</v>
          </cell>
          <cell r="H6727">
            <v>1.05</v>
          </cell>
          <cell r="I6727">
            <v>43465</v>
          </cell>
        </row>
        <row r="6728">
          <cell r="A6728" t="str">
            <v>PASADOR PORTACANDADO L=25CM;Varilla</v>
          </cell>
          <cell r="B6728">
            <v>103513</v>
          </cell>
          <cell r="C6728" t="str">
            <v>UNI</v>
          </cell>
          <cell r="D6728">
            <v>16401</v>
          </cell>
          <cell r="E6728">
            <v>0</v>
          </cell>
          <cell r="F6728">
            <v>43203</v>
          </cell>
          <cell r="G6728">
            <v>15620</v>
          </cell>
          <cell r="H6728">
            <v>1.05</v>
          </cell>
          <cell r="I6728">
            <v>43465</v>
          </cell>
        </row>
        <row r="6729">
          <cell r="A6729" t="str">
            <v>PASADOR PUERTA DE BAÑO SATINADO 2"</v>
          </cell>
          <cell r="B6729">
            <v>106504</v>
          </cell>
          <cell r="C6729" t="str">
            <v>UNI</v>
          </cell>
          <cell r="D6729">
            <v>4935</v>
          </cell>
          <cell r="E6729">
            <v>0</v>
          </cell>
          <cell r="F6729">
            <v>43199</v>
          </cell>
          <cell r="G6729">
            <v>4700</v>
          </cell>
          <cell r="H6729">
            <v>1.05</v>
          </cell>
          <cell r="I6729">
            <v>43465</v>
          </cell>
        </row>
        <row r="6730">
          <cell r="A6730" t="str">
            <v>Pasamanos Angulado (sum.) **</v>
          </cell>
          <cell r="B6730">
            <v>102641</v>
          </cell>
          <cell r="C6730" t="str">
            <v>UNI</v>
          </cell>
          <cell r="D6730">
            <v>866042</v>
          </cell>
          <cell r="E6730" t="str">
            <v>A-130</v>
          </cell>
          <cell r="F6730">
            <v>43229</v>
          </cell>
          <cell r="G6730">
            <v>824802</v>
          </cell>
          <cell r="H6730">
            <v>1.05</v>
          </cell>
          <cell r="I6730">
            <v>43465</v>
          </cell>
        </row>
        <row r="6731">
          <cell r="A6731" t="str">
            <v>PASAMANOS ANOLOK X 6M</v>
          </cell>
          <cell r="B6731">
            <v>1096</v>
          </cell>
          <cell r="C6731" t="str">
            <v>ML</v>
          </cell>
          <cell r="D6731">
            <v>14300</v>
          </cell>
          <cell r="E6731" t="str">
            <v>FS387</v>
          </cell>
          <cell r="F6731">
            <v>40953</v>
          </cell>
          <cell r="G6731">
            <v>11000</v>
          </cell>
          <cell r="H6731">
            <v>1.3</v>
          </cell>
          <cell r="I6731">
            <v>43465</v>
          </cell>
        </row>
        <row r="6732">
          <cell r="A6732" t="str">
            <v>PASAMANOS BLANCO MATE</v>
          </cell>
          <cell r="B6732">
            <v>1222</v>
          </cell>
          <cell r="C6732" t="str">
            <v>ML</v>
          </cell>
          <cell r="D6732">
            <v>18085</v>
          </cell>
          <cell r="E6732" t="str">
            <v>S-387</v>
          </cell>
          <cell r="F6732">
            <v>40478</v>
          </cell>
          <cell r="G6732">
            <v>13201</v>
          </cell>
          <cell r="H6732">
            <v>1.37</v>
          </cell>
          <cell r="I6732">
            <v>43465</v>
          </cell>
        </row>
        <row r="6733">
          <cell r="A6733" t="str">
            <v>Pasamanos Tipo 1 Rectos o</v>
          </cell>
          <cell r="B6733">
            <v>107269</v>
          </cell>
          <cell r="C6733" t="str">
            <v>ML</v>
          </cell>
          <cell r="D6733">
            <v>355930</v>
          </cell>
          <cell r="E6733">
            <v>0</v>
          </cell>
          <cell r="F6733">
            <v>43322</v>
          </cell>
          <cell r="G6733">
            <v>338981</v>
          </cell>
          <cell r="H6733">
            <v>1.05</v>
          </cell>
          <cell r="I6733">
            <v>43465</v>
          </cell>
        </row>
        <row r="6734">
          <cell r="A6734" t="str">
            <v>Pasamanos Tipo 2 Rectos y/o Inclinado platina</v>
          </cell>
          <cell r="B6734">
            <v>107278</v>
          </cell>
          <cell r="C6734" t="str">
            <v>ML</v>
          </cell>
          <cell r="D6734">
            <v>315513</v>
          </cell>
          <cell r="E6734">
            <v>0</v>
          </cell>
          <cell r="F6734">
            <v>43322</v>
          </cell>
          <cell r="G6734">
            <v>300489</v>
          </cell>
          <cell r="H6734">
            <v>1.05</v>
          </cell>
          <cell r="I6734">
            <v>43465</v>
          </cell>
        </row>
        <row r="6735">
          <cell r="A6735" t="str">
            <v>Pasamanos Tipo 3Anclados a Muro en tubular</v>
          </cell>
          <cell r="B6735">
            <v>107279</v>
          </cell>
          <cell r="C6735" t="str">
            <v>ML</v>
          </cell>
          <cell r="D6735">
            <v>115764</v>
          </cell>
          <cell r="E6735">
            <v>0</v>
          </cell>
          <cell r="F6735">
            <v>43322</v>
          </cell>
          <cell r="G6735">
            <v>110251</v>
          </cell>
          <cell r="H6735">
            <v>1.05</v>
          </cell>
          <cell r="I6735">
            <v>43465</v>
          </cell>
        </row>
        <row r="6736">
          <cell r="A6736" t="str">
            <v>Pasamanos Tipo 4 Recto Platinas verticales</v>
          </cell>
          <cell r="B6736">
            <v>107292</v>
          </cell>
          <cell r="C6736" t="str">
            <v>ML</v>
          </cell>
          <cell r="D6736">
            <v>262395</v>
          </cell>
          <cell r="E6736">
            <v>0</v>
          </cell>
          <cell r="F6736">
            <v>43287</v>
          </cell>
          <cell r="G6736">
            <v>249900</v>
          </cell>
          <cell r="H6736">
            <v>1.05</v>
          </cell>
          <cell r="I6736">
            <v>43465</v>
          </cell>
        </row>
        <row r="6737">
          <cell r="A6737" t="str">
            <v>Pasamanos Tipo 4A Recto Platinas Verticales</v>
          </cell>
          <cell r="B6737">
            <v>107294</v>
          </cell>
          <cell r="C6737" t="str">
            <v>ML</v>
          </cell>
          <cell r="D6737">
            <v>231158</v>
          </cell>
          <cell r="E6737">
            <v>0</v>
          </cell>
          <cell r="F6737">
            <v>43287</v>
          </cell>
          <cell r="G6737">
            <v>220150</v>
          </cell>
          <cell r="H6737">
            <v>1.05</v>
          </cell>
          <cell r="I6737">
            <v>43465</v>
          </cell>
        </row>
        <row r="6738">
          <cell r="A6738" t="str">
            <v>Pasamanos Tipo 7 Rectos y/o inclinado Tubular</v>
          </cell>
          <cell r="B6738">
            <v>107289</v>
          </cell>
          <cell r="C6738" t="str">
            <v>ML</v>
          </cell>
          <cell r="D6738">
            <v>160405</v>
          </cell>
          <cell r="E6738">
            <v>0</v>
          </cell>
          <cell r="F6738">
            <v>43322</v>
          </cell>
          <cell r="G6738">
            <v>152767</v>
          </cell>
          <cell r="H6738">
            <v>1.05</v>
          </cell>
          <cell r="I6738">
            <v>43465</v>
          </cell>
        </row>
        <row r="6739">
          <cell r="A6739" t="str">
            <v>Pasamanos Tipo5Doble Tubo Acero Inoxidable</v>
          </cell>
          <cell r="B6739">
            <v>107280</v>
          </cell>
          <cell r="C6739" t="str">
            <v>ML</v>
          </cell>
          <cell r="D6739">
            <v>205167</v>
          </cell>
          <cell r="E6739">
            <v>0</v>
          </cell>
          <cell r="F6739">
            <v>43322</v>
          </cell>
          <cell r="G6739">
            <v>195397</v>
          </cell>
          <cell r="H6739">
            <v>1.05</v>
          </cell>
          <cell r="I6739">
            <v>43465</v>
          </cell>
        </row>
        <row r="6740">
          <cell r="A6740" t="str">
            <v>PasaMuro</v>
          </cell>
          <cell r="B6740">
            <v>107113</v>
          </cell>
          <cell r="C6740" t="str">
            <v>UNI</v>
          </cell>
          <cell r="D6740">
            <v>293983</v>
          </cell>
          <cell r="E6740">
            <v>0</v>
          </cell>
          <cell r="F6740">
            <v>43396</v>
          </cell>
          <cell r="G6740">
            <v>279984</v>
          </cell>
          <cell r="H6740">
            <v>1.05</v>
          </cell>
          <cell r="I6740">
            <v>43465</v>
          </cell>
        </row>
        <row r="6741">
          <cell r="A6741" t="str">
            <v>PasaMuro</v>
          </cell>
          <cell r="B6741">
            <v>107114</v>
          </cell>
          <cell r="C6741" t="str">
            <v>UNI</v>
          </cell>
          <cell r="D6741">
            <v>351794</v>
          </cell>
          <cell r="E6741">
            <v>0</v>
          </cell>
          <cell r="F6741">
            <v>43396</v>
          </cell>
          <cell r="G6741">
            <v>335042</v>
          </cell>
          <cell r="H6741">
            <v>1.05</v>
          </cell>
          <cell r="I6741">
            <v>43465</v>
          </cell>
        </row>
        <row r="6742">
          <cell r="A6742" t="str">
            <v>PasaMuro</v>
          </cell>
          <cell r="B6742">
            <v>107115</v>
          </cell>
          <cell r="C6742" t="str">
            <v>UNI</v>
          </cell>
          <cell r="D6742">
            <v>2309573</v>
          </cell>
          <cell r="E6742">
            <v>0</v>
          </cell>
          <cell r="F6742">
            <v>43396</v>
          </cell>
          <cell r="G6742">
            <v>2199593</v>
          </cell>
          <cell r="H6742">
            <v>1.05</v>
          </cell>
          <cell r="I6742">
            <v>43465</v>
          </cell>
        </row>
        <row r="6743">
          <cell r="A6743" t="str">
            <v>PasaMuro</v>
          </cell>
          <cell r="B6743">
            <v>107116</v>
          </cell>
          <cell r="C6743" t="str">
            <v>UNI</v>
          </cell>
          <cell r="D6743">
            <v>1595463</v>
          </cell>
          <cell r="E6743">
            <v>0</v>
          </cell>
          <cell r="F6743">
            <v>43396</v>
          </cell>
          <cell r="G6743">
            <v>1519489</v>
          </cell>
          <cell r="H6743">
            <v>1.05</v>
          </cell>
          <cell r="I6743">
            <v>43465</v>
          </cell>
        </row>
        <row r="6744">
          <cell r="A6744" t="str">
            <v>PasaMuro</v>
          </cell>
          <cell r="B6744">
            <v>107117</v>
          </cell>
          <cell r="C6744" t="str">
            <v>UNI</v>
          </cell>
          <cell r="D6744">
            <v>2231919</v>
          </cell>
          <cell r="E6744">
            <v>0</v>
          </cell>
          <cell r="F6744">
            <v>43396</v>
          </cell>
          <cell r="G6744">
            <v>2125637</v>
          </cell>
          <cell r="H6744">
            <v>1.05</v>
          </cell>
          <cell r="I6744">
            <v>43465</v>
          </cell>
        </row>
        <row r="6745">
          <cell r="A6745" t="str">
            <v>PasaMuro</v>
          </cell>
          <cell r="B6745">
            <v>107118</v>
          </cell>
          <cell r="C6745" t="str">
            <v>UNI</v>
          </cell>
          <cell r="D6745">
            <v>1653798</v>
          </cell>
          <cell r="E6745">
            <v>0</v>
          </cell>
          <cell r="F6745">
            <v>43396</v>
          </cell>
          <cell r="G6745">
            <v>1575046</v>
          </cell>
          <cell r="H6745">
            <v>1.05</v>
          </cell>
          <cell r="I6745">
            <v>43465</v>
          </cell>
        </row>
        <row r="6746">
          <cell r="A6746" t="str">
            <v>PasaMuro</v>
          </cell>
          <cell r="B6746">
            <v>107119</v>
          </cell>
          <cell r="C6746" t="str">
            <v>UNI</v>
          </cell>
          <cell r="D6746">
            <v>1015049</v>
          </cell>
          <cell r="E6746">
            <v>0</v>
          </cell>
          <cell r="F6746">
            <v>43396</v>
          </cell>
          <cell r="G6746">
            <v>966713</v>
          </cell>
          <cell r="H6746">
            <v>1.05</v>
          </cell>
          <cell r="I6746">
            <v>43465</v>
          </cell>
        </row>
        <row r="6747">
          <cell r="A6747" t="str">
            <v>PasaMuro Tipo-3Ø6"AceroInoxid.Liso+RuanaPisci</v>
          </cell>
          <cell r="B6747">
            <v>107120</v>
          </cell>
          <cell r="C6747" t="str">
            <v>UNI</v>
          </cell>
          <cell r="D6747">
            <v>646800</v>
          </cell>
          <cell r="E6747">
            <v>0</v>
          </cell>
          <cell r="F6747">
            <v>43396</v>
          </cell>
          <cell r="G6747">
            <v>616000</v>
          </cell>
          <cell r="H6747">
            <v>1.05</v>
          </cell>
          <cell r="I6747">
            <v>43465</v>
          </cell>
        </row>
        <row r="6748">
          <cell r="A6748" t="str">
            <v>PasamuroTipo3Ø6" Acero</v>
          </cell>
          <cell r="B6748">
            <v>107091</v>
          </cell>
          <cell r="C6748" t="str">
            <v>UNI</v>
          </cell>
          <cell r="D6748">
            <v>646800</v>
          </cell>
          <cell r="E6748">
            <v>0</v>
          </cell>
          <cell r="F6748">
            <v>43395</v>
          </cell>
          <cell r="G6748">
            <v>616000</v>
          </cell>
          <cell r="H6748">
            <v>1.05</v>
          </cell>
          <cell r="I6748">
            <v>43465</v>
          </cell>
        </row>
        <row r="6749">
          <cell r="A6749" t="str">
            <v>PASO 30 cm x 3 mm</v>
          </cell>
          <cell r="B6749">
            <v>323</v>
          </cell>
          <cell r="C6749" t="str">
            <v>ML</v>
          </cell>
          <cell r="D6749">
            <v>36862</v>
          </cell>
          <cell r="E6749">
            <v>0</v>
          </cell>
          <cell r="F6749">
            <v>40798</v>
          </cell>
          <cell r="G6749">
            <v>27509</v>
          </cell>
          <cell r="H6749">
            <v>1.34</v>
          </cell>
          <cell r="I6749">
            <v>43465</v>
          </cell>
        </row>
        <row r="6750">
          <cell r="A6750" t="str">
            <v>PASO ESCALERA FIBRIT</v>
          </cell>
          <cell r="B6750">
            <v>2801</v>
          </cell>
          <cell r="C6750" t="str">
            <v>UNI</v>
          </cell>
          <cell r="D6750">
            <v>63867</v>
          </cell>
          <cell r="E6750" t="str">
            <v>PEC</v>
          </cell>
          <cell r="F6750">
            <v>40479</v>
          </cell>
          <cell r="G6750">
            <v>46618</v>
          </cell>
          <cell r="H6750">
            <v>1.37</v>
          </cell>
          <cell r="I6750">
            <v>43465</v>
          </cell>
        </row>
        <row r="6751">
          <cell r="A6751" t="str">
            <v>PasoEscalera JuegoInf.L=1.05mTubGalv.11/4"</v>
          </cell>
          <cell r="B6751">
            <v>106450</v>
          </cell>
          <cell r="C6751" t="str">
            <v>UNI</v>
          </cell>
          <cell r="D6751">
            <v>106362</v>
          </cell>
          <cell r="E6751">
            <v>0</v>
          </cell>
          <cell r="F6751">
            <v>42940</v>
          </cell>
          <cell r="G6751">
            <v>97580</v>
          </cell>
          <cell r="H6751">
            <v>1.0900000000000001</v>
          </cell>
          <cell r="I6751">
            <v>43465</v>
          </cell>
        </row>
        <row r="6752">
          <cell r="A6752" t="str">
            <v>PASTA ACRILICA</v>
          </cell>
          <cell r="B6752">
            <v>102394</v>
          </cell>
          <cell r="C6752" t="str">
            <v>KG.</v>
          </cell>
          <cell r="D6752">
            <v>1451</v>
          </cell>
          <cell r="E6752">
            <v>0</v>
          </cell>
          <cell r="F6752">
            <v>40137</v>
          </cell>
          <cell r="G6752">
            <v>1044</v>
          </cell>
          <cell r="H6752">
            <v>1.39</v>
          </cell>
          <cell r="I6752">
            <v>43465</v>
          </cell>
        </row>
        <row r="6753">
          <cell r="A6753" t="str">
            <v>PASTA ACRILICA (NO USAR)</v>
          </cell>
          <cell r="B6753">
            <v>3197</v>
          </cell>
          <cell r="C6753" t="str">
            <v>M2</v>
          </cell>
          <cell r="D6753">
            <v>3753</v>
          </cell>
          <cell r="E6753">
            <v>0</v>
          </cell>
          <cell r="F6753">
            <v>40135</v>
          </cell>
          <cell r="G6753">
            <v>2700</v>
          </cell>
          <cell r="H6753">
            <v>1.39</v>
          </cell>
          <cell r="I6753">
            <v>43465</v>
          </cell>
        </row>
        <row r="6754">
          <cell r="A6754" t="str">
            <v>PASTA PARA PULIR BLANCA PHILAAC 7001</v>
          </cell>
          <cell r="B6754">
            <v>1057</v>
          </cell>
          <cell r="C6754" t="str">
            <v>GN</v>
          </cell>
          <cell r="D6754">
            <v>54940</v>
          </cell>
          <cell r="E6754">
            <v>7001</v>
          </cell>
          <cell r="F6754">
            <v>40799</v>
          </cell>
          <cell r="G6754">
            <v>41000</v>
          </cell>
          <cell r="H6754">
            <v>1.34</v>
          </cell>
          <cell r="I6754">
            <v>43465</v>
          </cell>
        </row>
        <row r="6755">
          <cell r="A6755" t="str">
            <v>PASTA PULIDORA B. PINTUCO 120025</v>
          </cell>
          <cell r="B6755">
            <v>1058</v>
          </cell>
          <cell r="C6755" t="str">
            <v>GN</v>
          </cell>
          <cell r="D6755">
            <v>36850</v>
          </cell>
          <cell r="E6755">
            <v>0</v>
          </cell>
          <cell r="F6755">
            <v>40793</v>
          </cell>
          <cell r="G6755">
            <v>27500</v>
          </cell>
          <cell r="H6755">
            <v>1.34</v>
          </cell>
          <cell r="I6755">
            <v>43465</v>
          </cell>
        </row>
        <row r="6756">
          <cell r="A6756" t="str">
            <v>PASTA PULIDORA ICO (Estuco)</v>
          </cell>
          <cell r="B6756">
            <v>1840</v>
          </cell>
          <cell r="C6756" t="str">
            <v>GN</v>
          </cell>
          <cell r="D6756">
            <v>25924</v>
          </cell>
          <cell r="E6756">
            <v>0</v>
          </cell>
          <cell r="F6756">
            <v>40095</v>
          </cell>
          <cell r="G6756">
            <v>18650</v>
          </cell>
          <cell r="H6756">
            <v>1.39</v>
          </cell>
          <cell r="I6756">
            <v>43465</v>
          </cell>
        </row>
        <row r="6757">
          <cell r="A6757" t="str">
            <v>PASTO KIKUYO</v>
          </cell>
          <cell r="B6757">
            <v>3634</v>
          </cell>
          <cell r="C6757" t="str">
            <v>M2</v>
          </cell>
          <cell r="D6757">
            <v>7469</v>
          </cell>
          <cell r="E6757" t="str">
            <v>TAPETE</v>
          </cell>
          <cell r="F6757">
            <v>40491</v>
          </cell>
          <cell r="G6757">
            <v>5452</v>
          </cell>
          <cell r="H6757">
            <v>1.37</v>
          </cell>
          <cell r="I6757">
            <v>43465</v>
          </cell>
        </row>
        <row r="6758">
          <cell r="A6758" t="str">
            <v>PASTO KIKUYO (cantidad &lt; 100 M2) **</v>
          </cell>
          <cell r="B6758">
            <v>100591</v>
          </cell>
          <cell r="C6758" t="str">
            <v>M2</v>
          </cell>
          <cell r="D6758">
            <v>4908</v>
          </cell>
          <cell r="E6758" t="str">
            <v>TAPETE</v>
          </cell>
          <cell r="F6758">
            <v>39660</v>
          </cell>
          <cell r="G6758">
            <v>3339</v>
          </cell>
          <cell r="H6758">
            <v>1.47</v>
          </cell>
          <cell r="I6758">
            <v>43465</v>
          </cell>
        </row>
        <row r="6759">
          <cell r="A6759" t="str">
            <v>PASTO KIKUYO (cantidad &gt;600 M2 &lt;1000M2)</v>
          </cell>
          <cell r="B6759">
            <v>104858</v>
          </cell>
          <cell r="C6759" t="str">
            <v>M2</v>
          </cell>
          <cell r="D6759">
            <v>2600</v>
          </cell>
          <cell r="E6759">
            <v>0</v>
          </cell>
          <cell r="F6759">
            <v>41220</v>
          </cell>
          <cell r="G6759">
            <v>2000</v>
          </cell>
          <cell r="H6759">
            <v>1.3</v>
          </cell>
          <cell r="I6759">
            <v>43465</v>
          </cell>
        </row>
        <row r="6760">
          <cell r="A6760" t="str">
            <v>PASTO KIKUYO(cant &gt;100 M2&lt;300</v>
          </cell>
          <cell r="B6760">
            <v>100740</v>
          </cell>
          <cell r="C6760" t="str">
            <v>M2</v>
          </cell>
          <cell r="D6760">
            <v>3990</v>
          </cell>
          <cell r="E6760" t="str">
            <v>TAPETE</v>
          </cell>
          <cell r="F6760">
            <v>43151</v>
          </cell>
          <cell r="G6760">
            <v>3800</v>
          </cell>
          <cell r="H6760">
            <v>1.05</v>
          </cell>
          <cell r="I6760">
            <v>43465</v>
          </cell>
        </row>
        <row r="6761">
          <cell r="A6761" t="str">
            <v>PATAS BANCA M-30 (UN)</v>
          </cell>
          <cell r="B6761">
            <v>103740</v>
          </cell>
          <cell r="C6761" t="str">
            <v>UNI</v>
          </cell>
          <cell r="D6761">
            <v>98271</v>
          </cell>
          <cell r="E6761">
            <v>0</v>
          </cell>
          <cell r="F6761">
            <v>43229</v>
          </cell>
          <cell r="G6761">
            <v>93591</v>
          </cell>
          <cell r="H6761">
            <v>1.05</v>
          </cell>
          <cell r="I6761">
            <v>43465</v>
          </cell>
        </row>
        <row r="6762">
          <cell r="A6762" t="str">
            <v>Patas caneca M-120 **</v>
          </cell>
          <cell r="B6762">
            <v>103032</v>
          </cell>
          <cell r="C6762" t="str">
            <v>UNI</v>
          </cell>
          <cell r="D6762">
            <v>87465</v>
          </cell>
          <cell r="E6762">
            <v>0</v>
          </cell>
          <cell r="F6762">
            <v>43223</v>
          </cell>
          <cell r="G6762">
            <v>83300</v>
          </cell>
          <cell r="H6762">
            <v>1.05</v>
          </cell>
          <cell r="I6762">
            <v>43465</v>
          </cell>
        </row>
        <row r="6763">
          <cell r="A6763" t="str">
            <v>patch cord 1.50 m catergoría 6</v>
          </cell>
          <cell r="B6763">
            <v>103892</v>
          </cell>
          <cell r="C6763" t="str">
            <v>UNI</v>
          </cell>
          <cell r="D6763">
            <v>13243</v>
          </cell>
          <cell r="E6763">
            <v>0</v>
          </cell>
          <cell r="F6763">
            <v>41079</v>
          </cell>
          <cell r="G6763">
            <v>10187</v>
          </cell>
          <cell r="H6763">
            <v>1.3</v>
          </cell>
          <cell r="I6763">
            <v>43465</v>
          </cell>
        </row>
        <row r="6764">
          <cell r="A6764" t="str">
            <v>PATCH CORD AMP CAT 5E 5FTGRIS</v>
          </cell>
          <cell r="B6764">
            <v>3430</v>
          </cell>
          <cell r="C6764" t="str">
            <v>UNI</v>
          </cell>
          <cell r="D6764">
            <v>9935</v>
          </cell>
          <cell r="E6764" t="str">
            <v>X-0219241-X</v>
          </cell>
          <cell r="F6764">
            <v>40883</v>
          </cell>
          <cell r="G6764">
            <v>7414</v>
          </cell>
          <cell r="H6764">
            <v>1.34</v>
          </cell>
          <cell r="I6764">
            <v>43465</v>
          </cell>
        </row>
        <row r="6765">
          <cell r="A6765" t="str">
            <v>PATCH CORD AMP QUANTUM (CAT6)</v>
          </cell>
          <cell r="B6765">
            <v>3431</v>
          </cell>
          <cell r="C6765" t="str">
            <v>UNI</v>
          </cell>
          <cell r="D6765">
            <v>18653</v>
          </cell>
          <cell r="E6765" t="str">
            <v>X-0219808-X</v>
          </cell>
          <cell r="F6765">
            <v>40592</v>
          </cell>
          <cell r="G6765">
            <v>13920</v>
          </cell>
          <cell r="H6765">
            <v>1.34</v>
          </cell>
          <cell r="I6765">
            <v>43465</v>
          </cell>
        </row>
        <row r="6766">
          <cell r="A6766" t="str">
            <v>PATCH CORD AMP QUANTUM (CAT6)</v>
          </cell>
          <cell r="B6766">
            <v>103611</v>
          </cell>
          <cell r="C6766" t="str">
            <v>UNI</v>
          </cell>
          <cell r="D6766">
            <v>20974</v>
          </cell>
          <cell r="E6766">
            <v>0</v>
          </cell>
          <cell r="F6766">
            <v>39659</v>
          </cell>
          <cell r="G6766">
            <v>14268</v>
          </cell>
          <cell r="H6766">
            <v>1.47</v>
          </cell>
          <cell r="I6766">
            <v>43465</v>
          </cell>
        </row>
        <row r="6767">
          <cell r="A6767" t="str">
            <v>PATCH CORD CAT 6 1 MT (3 Feet)***</v>
          </cell>
          <cell r="B6767">
            <v>102938</v>
          </cell>
          <cell r="C6767" t="str">
            <v>UNI</v>
          </cell>
          <cell r="D6767">
            <v>12971</v>
          </cell>
          <cell r="E6767">
            <v>0</v>
          </cell>
          <cell r="F6767">
            <v>42857</v>
          </cell>
          <cell r="G6767">
            <v>11900</v>
          </cell>
          <cell r="H6767">
            <v>1.0900000000000001</v>
          </cell>
          <cell r="I6767">
            <v>43465</v>
          </cell>
        </row>
        <row r="6768">
          <cell r="A6768" t="str">
            <v>PATCH CORD CAT 6 3 MT (10 Feet)***</v>
          </cell>
          <cell r="B6768">
            <v>102939</v>
          </cell>
          <cell r="C6768" t="str">
            <v>UNI</v>
          </cell>
          <cell r="D6768">
            <v>24653</v>
          </cell>
          <cell r="E6768">
            <v>0</v>
          </cell>
          <cell r="F6768">
            <v>42857</v>
          </cell>
          <cell r="G6768">
            <v>22617.14</v>
          </cell>
          <cell r="H6768">
            <v>1.0900000000000001</v>
          </cell>
          <cell r="I6768">
            <v>43465</v>
          </cell>
        </row>
        <row r="6769">
          <cell r="A6769" t="str">
            <v>Patch cord de 1,5 M categoría 6A blindado.</v>
          </cell>
          <cell r="B6769">
            <v>107242</v>
          </cell>
          <cell r="C6769" t="str">
            <v>UNI</v>
          </cell>
          <cell r="D6769">
            <v>39900</v>
          </cell>
          <cell r="E6769">
            <v>0</v>
          </cell>
          <cell r="F6769">
            <v>43411</v>
          </cell>
          <cell r="G6769">
            <v>38000</v>
          </cell>
          <cell r="H6769">
            <v>1.05</v>
          </cell>
          <cell r="I6769">
            <v>43465</v>
          </cell>
        </row>
        <row r="6770">
          <cell r="A6770" t="str">
            <v>Patch cord en cable UTP 4 pares 1,5 m Cat 6</v>
          </cell>
          <cell r="B6770">
            <v>102305</v>
          </cell>
          <cell r="C6770" t="str">
            <v>UNI</v>
          </cell>
          <cell r="D6770">
            <v>19706</v>
          </cell>
          <cell r="E6770" t="str">
            <v>X-0219241-X</v>
          </cell>
          <cell r="F6770">
            <v>40268</v>
          </cell>
          <cell r="G6770">
            <v>14384</v>
          </cell>
          <cell r="H6770">
            <v>1.37</v>
          </cell>
          <cell r="I6770">
            <v>43465</v>
          </cell>
        </row>
        <row r="6771">
          <cell r="A6771" t="str">
            <v>PATCH CORD FIBRA AMP MTRJ-SC MM</v>
          </cell>
          <cell r="B6771">
            <v>3451</v>
          </cell>
          <cell r="C6771" t="str">
            <v>UNI</v>
          </cell>
          <cell r="D6771">
            <v>96395</v>
          </cell>
          <cell r="E6771" t="str">
            <v>0-1278028-X</v>
          </cell>
          <cell r="F6771">
            <v>40135</v>
          </cell>
          <cell r="G6771">
            <v>69349</v>
          </cell>
          <cell r="H6771">
            <v>1.39</v>
          </cell>
          <cell r="I6771">
            <v>43465</v>
          </cell>
        </row>
        <row r="6772">
          <cell r="A6772" t="str">
            <v>PATCH CORD FIBRA AMP SC-SC MM (NO</v>
          </cell>
          <cell r="B6772">
            <v>3449</v>
          </cell>
          <cell r="C6772" t="str">
            <v>UNI</v>
          </cell>
          <cell r="D6772">
            <v>303855</v>
          </cell>
          <cell r="E6772" t="str">
            <v>0-0504971-X</v>
          </cell>
          <cell r="F6772">
            <v>40500</v>
          </cell>
          <cell r="G6772">
            <v>221792</v>
          </cell>
          <cell r="H6772">
            <v>1.37</v>
          </cell>
          <cell r="I6772">
            <v>43465</v>
          </cell>
        </row>
        <row r="6773">
          <cell r="A6773" t="str">
            <v>PATCH CORD FIBRA AMP SC-ST MM</v>
          </cell>
          <cell r="B6773">
            <v>3450</v>
          </cell>
          <cell r="C6773" t="str">
            <v>UNI</v>
          </cell>
          <cell r="D6773">
            <v>303855</v>
          </cell>
          <cell r="E6773" t="str">
            <v>0-0504958-X</v>
          </cell>
          <cell r="F6773">
            <v>40500</v>
          </cell>
          <cell r="G6773">
            <v>221792</v>
          </cell>
          <cell r="H6773">
            <v>1.37</v>
          </cell>
          <cell r="I6773">
            <v>43465</v>
          </cell>
        </row>
        <row r="6774">
          <cell r="A6774" t="str">
            <v>PATCH CORD FIBRA AMP ST-ST MM</v>
          </cell>
          <cell r="B6774">
            <v>3448</v>
          </cell>
          <cell r="C6774" t="str">
            <v>UNI</v>
          </cell>
          <cell r="D6774">
            <v>293684</v>
          </cell>
          <cell r="E6774" t="str">
            <v>0-0503994-X</v>
          </cell>
          <cell r="F6774">
            <v>40500</v>
          </cell>
          <cell r="G6774">
            <v>214368</v>
          </cell>
          <cell r="H6774">
            <v>1.37</v>
          </cell>
          <cell r="I6774">
            <v>43465</v>
          </cell>
        </row>
        <row r="6775">
          <cell r="A6775" t="str">
            <v>PATCH CORD FO MM SC-SC DUPLEX 50.5 /125</v>
          </cell>
          <cell r="B6775">
            <v>9817</v>
          </cell>
          <cell r="C6775" t="str">
            <v>UNI</v>
          </cell>
          <cell r="D6775">
            <v>140562</v>
          </cell>
          <cell r="E6775">
            <v>0</v>
          </cell>
          <cell r="F6775">
            <v>40500</v>
          </cell>
          <cell r="G6775">
            <v>102600</v>
          </cell>
          <cell r="H6775">
            <v>1.37</v>
          </cell>
          <cell r="I6775">
            <v>43465</v>
          </cell>
        </row>
        <row r="6776">
          <cell r="A6776" t="str">
            <v>PATCH CORD LC A LC XG MULTIMODO 02 MT</v>
          </cell>
          <cell r="B6776">
            <v>9815</v>
          </cell>
          <cell r="C6776" t="str">
            <v>UNI</v>
          </cell>
          <cell r="D6776">
            <v>152907</v>
          </cell>
          <cell r="E6776">
            <v>0</v>
          </cell>
          <cell r="F6776">
            <v>40500</v>
          </cell>
          <cell r="G6776">
            <v>111611</v>
          </cell>
          <cell r="H6776">
            <v>1.37</v>
          </cell>
          <cell r="I6776">
            <v>43465</v>
          </cell>
        </row>
        <row r="6777">
          <cell r="A6777" t="str">
            <v>PATCH CORD MT -RJ A LC 50/125 MULTIMODO</v>
          </cell>
          <cell r="B6777">
            <v>9813</v>
          </cell>
          <cell r="C6777" t="str">
            <v>UNI</v>
          </cell>
          <cell r="D6777">
            <v>150020</v>
          </cell>
          <cell r="E6777">
            <v>0</v>
          </cell>
          <cell r="F6777">
            <v>40500</v>
          </cell>
          <cell r="G6777">
            <v>109504</v>
          </cell>
          <cell r="H6777">
            <v>1.37</v>
          </cell>
          <cell r="I6777">
            <v>43465</v>
          </cell>
        </row>
        <row r="6778">
          <cell r="A6778" t="str">
            <v>PATCH CORD MULTIMODE SC-SC 3</v>
          </cell>
          <cell r="B6778">
            <v>104033</v>
          </cell>
          <cell r="C6778" t="str">
            <v>UNI</v>
          </cell>
          <cell r="D6778">
            <v>123280</v>
          </cell>
          <cell r="E6778">
            <v>0</v>
          </cell>
          <cell r="F6778">
            <v>40641</v>
          </cell>
          <cell r="G6778">
            <v>92000</v>
          </cell>
          <cell r="H6778">
            <v>1.34</v>
          </cell>
          <cell r="I6778">
            <v>43465</v>
          </cell>
        </row>
        <row r="6779">
          <cell r="A6779" t="str">
            <v>PATCH CORD SC-SC FO DUPLEX MM 2 MTS</v>
          </cell>
          <cell r="B6779">
            <v>9798</v>
          </cell>
          <cell r="C6779" t="str">
            <v>UNI</v>
          </cell>
          <cell r="D6779">
            <v>173476</v>
          </cell>
          <cell r="E6779">
            <v>0</v>
          </cell>
          <cell r="F6779">
            <v>40500</v>
          </cell>
          <cell r="G6779">
            <v>126625</v>
          </cell>
          <cell r="H6779">
            <v>1.37</v>
          </cell>
          <cell r="I6779">
            <v>43465</v>
          </cell>
        </row>
        <row r="6780">
          <cell r="A6780" t="str">
            <v>PATCH CORD ST ALC 62,5 /125 MULTMODO 01</v>
          </cell>
          <cell r="B6780">
            <v>9795</v>
          </cell>
          <cell r="C6780" t="str">
            <v>UNI</v>
          </cell>
          <cell r="D6780">
            <v>137142</v>
          </cell>
          <cell r="E6780">
            <v>0</v>
          </cell>
          <cell r="F6780">
            <v>40499</v>
          </cell>
          <cell r="G6780">
            <v>100104</v>
          </cell>
          <cell r="H6780">
            <v>1.37</v>
          </cell>
          <cell r="I6780">
            <v>43465</v>
          </cell>
        </row>
        <row r="6781">
          <cell r="A6781" t="str">
            <v>PATCH CORD ST/ST SIMPLEX MONOMODO SM</v>
          </cell>
          <cell r="B6781">
            <v>9814</v>
          </cell>
          <cell r="C6781" t="str">
            <v>UNI</v>
          </cell>
          <cell r="D6781">
            <v>153582</v>
          </cell>
          <cell r="E6781">
            <v>0</v>
          </cell>
          <cell r="F6781">
            <v>40499</v>
          </cell>
          <cell r="G6781">
            <v>112104</v>
          </cell>
          <cell r="H6781">
            <v>1.37</v>
          </cell>
          <cell r="I6781">
            <v>43465</v>
          </cell>
        </row>
        <row r="6782">
          <cell r="A6782" t="str">
            <v>PATCH PANEL 24 PTO CAT6</v>
          </cell>
          <cell r="B6782">
            <v>9792</v>
          </cell>
          <cell r="C6782" t="str">
            <v>UNI</v>
          </cell>
          <cell r="D6782">
            <v>427460</v>
          </cell>
          <cell r="E6782">
            <v>0</v>
          </cell>
          <cell r="F6782">
            <v>40883</v>
          </cell>
          <cell r="G6782">
            <v>319000</v>
          </cell>
          <cell r="H6782">
            <v>1.34</v>
          </cell>
          <cell r="I6782">
            <v>43465</v>
          </cell>
        </row>
        <row r="6783">
          <cell r="A6783" t="str">
            <v>PATCH PANEL 24 PTOS- CAT5</v>
          </cell>
          <cell r="B6783">
            <v>102937</v>
          </cell>
          <cell r="C6783" t="str">
            <v>UNI</v>
          </cell>
          <cell r="D6783">
            <v>256067</v>
          </cell>
          <cell r="E6783">
            <v>0</v>
          </cell>
          <cell r="F6783">
            <v>42857</v>
          </cell>
          <cell r="G6783">
            <v>234923.85</v>
          </cell>
          <cell r="H6783">
            <v>1.0900000000000001</v>
          </cell>
          <cell r="I6783">
            <v>43465</v>
          </cell>
        </row>
        <row r="6784">
          <cell r="A6784" t="str">
            <v>PATCH PANEL 48 PTO CAT6</v>
          </cell>
          <cell r="B6784">
            <v>9793</v>
          </cell>
          <cell r="C6784" t="str">
            <v>UNI</v>
          </cell>
          <cell r="D6784">
            <v>627729</v>
          </cell>
          <cell r="E6784">
            <v>0</v>
          </cell>
          <cell r="F6784">
            <v>42857</v>
          </cell>
          <cell r="G6784">
            <v>575898.12</v>
          </cell>
          <cell r="H6784">
            <v>1.0900000000000001</v>
          </cell>
          <cell r="I6784">
            <v>43465</v>
          </cell>
        </row>
        <row r="6785">
          <cell r="A6785" t="str">
            <v>PATCH PANEL AMP 12 PUERTOS CAT 5E</v>
          </cell>
          <cell r="B6785">
            <v>3421</v>
          </cell>
          <cell r="C6785" t="str">
            <v>UNI</v>
          </cell>
          <cell r="D6785">
            <v>186890</v>
          </cell>
          <cell r="E6785" t="str">
            <v>0-0406981-1</v>
          </cell>
          <cell r="F6785">
            <v>40500</v>
          </cell>
          <cell r="G6785">
            <v>136416</v>
          </cell>
          <cell r="H6785">
            <v>1.37</v>
          </cell>
          <cell r="I6785">
            <v>43465</v>
          </cell>
        </row>
        <row r="6786">
          <cell r="A6786" t="str">
            <v>PATCH PANEL AMP 24 PUERTOS CAT 5E</v>
          </cell>
          <cell r="B6786">
            <v>3424</v>
          </cell>
          <cell r="C6786" t="str">
            <v>UNI</v>
          </cell>
          <cell r="D6786">
            <v>170313</v>
          </cell>
          <cell r="E6786" t="str">
            <v>0-0406330-1</v>
          </cell>
          <cell r="F6786">
            <v>42849</v>
          </cell>
          <cell r="G6786">
            <v>156250</v>
          </cell>
          <cell r="H6786">
            <v>1.0900000000000001</v>
          </cell>
          <cell r="I6786">
            <v>43465</v>
          </cell>
        </row>
        <row r="6787">
          <cell r="A6787" t="str">
            <v>PATCH PANEL AMP 24P QUANTUM (CAT6)</v>
          </cell>
          <cell r="B6787">
            <v>3426</v>
          </cell>
          <cell r="C6787" t="str">
            <v>UNI</v>
          </cell>
          <cell r="D6787">
            <v>406835</v>
          </cell>
          <cell r="E6787" t="str">
            <v>0-1116027-1</v>
          </cell>
          <cell r="F6787">
            <v>40500</v>
          </cell>
          <cell r="G6787">
            <v>296960</v>
          </cell>
          <cell r="H6787">
            <v>1.37</v>
          </cell>
          <cell r="I6787">
            <v>43465</v>
          </cell>
        </row>
        <row r="6788">
          <cell r="A6788" t="str">
            <v>PATCH PANEL AMP 48 PUERTOS CAT 5E</v>
          </cell>
          <cell r="B6788">
            <v>3425</v>
          </cell>
          <cell r="C6788" t="str">
            <v>UNI</v>
          </cell>
          <cell r="D6788">
            <v>1089730</v>
          </cell>
          <cell r="E6788" t="str">
            <v>0-0406331-1</v>
          </cell>
          <cell r="F6788">
            <v>40500</v>
          </cell>
          <cell r="G6788">
            <v>795423</v>
          </cell>
          <cell r="H6788">
            <v>1.37</v>
          </cell>
          <cell r="I6788">
            <v>43465</v>
          </cell>
        </row>
        <row r="6789">
          <cell r="A6789" t="str">
            <v>PATCH PANEL AMP 48P QUANTUM CAT6</v>
          </cell>
          <cell r="B6789">
            <v>3427</v>
          </cell>
          <cell r="C6789" t="str">
            <v>UNI</v>
          </cell>
          <cell r="D6789">
            <v>1931497</v>
          </cell>
          <cell r="E6789" t="str">
            <v>0-1116028-1</v>
          </cell>
          <cell r="F6789">
            <v>40500</v>
          </cell>
          <cell r="G6789">
            <v>1409852</v>
          </cell>
          <cell r="H6789">
            <v>1.37</v>
          </cell>
          <cell r="I6789">
            <v>43465</v>
          </cell>
        </row>
        <row r="6790">
          <cell r="A6790" t="str">
            <v>Patch panel categoría 6A blindado 24 puestos</v>
          </cell>
          <cell r="B6790">
            <v>107245</v>
          </cell>
          <cell r="C6790" t="str">
            <v>UNI</v>
          </cell>
          <cell r="D6790">
            <v>997500</v>
          </cell>
          <cell r="E6790">
            <v>0</v>
          </cell>
          <cell r="F6790">
            <v>43411</v>
          </cell>
          <cell r="G6790">
            <v>950000</v>
          </cell>
          <cell r="H6790">
            <v>1.05</v>
          </cell>
          <cell r="I6790">
            <v>43465</v>
          </cell>
        </row>
        <row r="6791">
          <cell r="A6791" t="str">
            <v>PAVIMENTOS</v>
          </cell>
          <cell r="B6791">
            <v>16</v>
          </cell>
          <cell r="C6791">
            <v>0</v>
          </cell>
          <cell r="D6791" t="e">
            <v>#DIV/0!</v>
          </cell>
          <cell r="E6791">
            <v>0</v>
          </cell>
          <cell r="F6791">
            <v>0</v>
          </cell>
          <cell r="G6791">
            <v>0</v>
          </cell>
          <cell r="H6791" t="e">
            <v>#DIV/0!</v>
          </cell>
          <cell r="I6791">
            <v>43465</v>
          </cell>
        </row>
        <row r="6792">
          <cell r="A6792" t="str">
            <v>PAVISINT SYSTEM e=11cm (Sum + Inst)</v>
          </cell>
          <cell r="B6792">
            <v>104730</v>
          </cell>
          <cell r="C6792" t="str">
            <v>M2</v>
          </cell>
          <cell r="D6792">
            <v>212602</v>
          </cell>
          <cell r="E6792">
            <v>0</v>
          </cell>
          <cell r="F6792">
            <v>41198</v>
          </cell>
          <cell r="G6792">
            <v>163540</v>
          </cell>
          <cell r="H6792">
            <v>1.3</v>
          </cell>
          <cell r="I6792">
            <v>43465</v>
          </cell>
        </row>
        <row r="6793">
          <cell r="A6793" t="str">
            <v>PDU 8 salidas 1800W 120V rackeable</v>
          </cell>
          <cell r="B6793">
            <v>107247</v>
          </cell>
          <cell r="C6793" t="str">
            <v>UNI</v>
          </cell>
          <cell r="D6793">
            <v>798000</v>
          </cell>
          <cell r="E6793">
            <v>0</v>
          </cell>
          <cell r="F6793">
            <v>43411</v>
          </cell>
          <cell r="G6793">
            <v>760000</v>
          </cell>
          <cell r="H6793">
            <v>1.05</v>
          </cell>
          <cell r="I6793">
            <v>43465</v>
          </cell>
        </row>
        <row r="6794">
          <cell r="A6794" t="str">
            <v>PEGACOR BLANCO (25kg)</v>
          </cell>
          <cell r="B6794">
            <v>324</v>
          </cell>
          <cell r="C6794" t="str">
            <v>KG</v>
          </cell>
          <cell r="D6794">
            <v>1434</v>
          </cell>
          <cell r="E6794">
            <v>90104</v>
          </cell>
          <cell r="F6794">
            <v>43195</v>
          </cell>
          <cell r="G6794">
            <v>1366</v>
          </cell>
          <cell r="H6794">
            <v>1.05</v>
          </cell>
          <cell r="I6794">
            <v>43465</v>
          </cell>
        </row>
        <row r="6795">
          <cell r="A6795" t="str">
            <v>PEGACOR I-40 GRIS CRNA</v>
          </cell>
          <cell r="B6795">
            <v>2724</v>
          </cell>
          <cell r="C6795" t="str">
            <v>KG</v>
          </cell>
          <cell r="D6795">
            <v>823</v>
          </cell>
          <cell r="E6795">
            <v>90106</v>
          </cell>
          <cell r="F6795">
            <v>43349</v>
          </cell>
          <cell r="G6795">
            <v>784</v>
          </cell>
          <cell r="H6795">
            <v>1.05</v>
          </cell>
          <cell r="I6795">
            <v>43465</v>
          </cell>
        </row>
        <row r="6796">
          <cell r="A6796" t="str">
            <v>PEGACOR I-40 GRIS CRNA</v>
          </cell>
          <cell r="B6796">
            <v>90012</v>
          </cell>
          <cell r="C6796" t="str">
            <v>KG</v>
          </cell>
          <cell r="D6796">
            <v>823</v>
          </cell>
          <cell r="E6796">
            <v>90106</v>
          </cell>
          <cell r="F6796">
            <v>43349</v>
          </cell>
          <cell r="G6796">
            <v>784</v>
          </cell>
          <cell r="H6796">
            <v>1.05</v>
          </cell>
          <cell r="I6796">
            <v>43465</v>
          </cell>
        </row>
        <row r="6797">
          <cell r="A6797" t="str">
            <v>PEGACOR MAX-CONSTRUCTOR (BOLSA DE</v>
          </cell>
          <cell r="B6797">
            <v>105062</v>
          </cell>
          <cell r="C6797" t="str">
            <v>KG</v>
          </cell>
          <cell r="D6797">
            <v>2125</v>
          </cell>
          <cell r="E6797">
            <v>0</v>
          </cell>
          <cell r="F6797">
            <v>41555</v>
          </cell>
          <cell r="G6797">
            <v>1673</v>
          </cell>
          <cell r="H6797">
            <v>1.27</v>
          </cell>
          <cell r="I6797">
            <v>43465</v>
          </cell>
        </row>
        <row r="6798">
          <cell r="A6798" t="str">
            <v>PEGACOR O PEGANTE GRIS PARA CERÁMICA</v>
          </cell>
          <cell r="B6798">
            <v>101733</v>
          </cell>
          <cell r="C6798" t="str">
            <v>KG</v>
          </cell>
          <cell r="D6798">
            <v>1272</v>
          </cell>
          <cell r="E6798">
            <v>90106</v>
          </cell>
          <cell r="F6798">
            <v>43367</v>
          </cell>
          <cell r="G6798">
            <v>1211</v>
          </cell>
          <cell r="H6798">
            <v>1.05</v>
          </cell>
          <cell r="I6798">
            <v>43465</v>
          </cell>
        </row>
        <row r="6799">
          <cell r="A6799" t="str">
            <v>PEGACOR PARA VIDRIO BLANCO (BOLSA DE</v>
          </cell>
          <cell r="B6799">
            <v>105965</v>
          </cell>
          <cell r="C6799" t="str">
            <v>UNI</v>
          </cell>
          <cell r="D6799">
            <v>29785</v>
          </cell>
          <cell r="E6799">
            <v>0</v>
          </cell>
          <cell r="F6799">
            <v>42657</v>
          </cell>
          <cell r="G6799">
            <v>25900</v>
          </cell>
          <cell r="H6799">
            <v>1.1499999999999999</v>
          </cell>
          <cell r="I6799">
            <v>43465</v>
          </cell>
        </row>
        <row r="6800">
          <cell r="A6800" t="str">
            <v>PEGAMENTO ESPECIAL HF - BONDING X 1/4</v>
          </cell>
          <cell r="B6800">
            <v>107297</v>
          </cell>
          <cell r="C6800" t="str">
            <v>UNI</v>
          </cell>
          <cell r="D6800">
            <v>129684</v>
          </cell>
          <cell r="E6800">
            <v>0</v>
          </cell>
          <cell r="F6800">
            <v>43412</v>
          </cell>
          <cell r="G6800">
            <v>123509</v>
          </cell>
          <cell r="H6800">
            <v>1.05</v>
          </cell>
          <cell r="I6800">
            <v>43465</v>
          </cell>
        </row>
        <row r="6801">
          <cell r="A6801" t="str">
            <v>Pegamento para Foil de aluminio o Liencillo **</v>
          </cell>
          <cell r="B6801">
            <v>100155</v>
          </cell>
          <cell r="C6801" t="str">
            <v>M2</v>
          </cell>
          <cell r="D6801">
            <v>482</v>
          </cell>
          <cell r="E6801">
            <v>0</v>
          </cell>
          <cell r="F6801">
            <v>40134</v>
          </cell>
          <cell r="G6801">
            <v>347</v>
          </cell>
          <cell r="H6801">
            <v>1.39</v>
          </cell>
          <cell r="I6801">
            <v>43465</v>
          </cell>
        </row>
        <row r="6802">
          <cell r="A6802" t="str">
            <v>PEGANTE ADHESIVO 10</v>
          </cell>
          <cell r="B6802">
            <v>103621</v>
          </cell>
          <cell r="C6802" t="str">
            <v>GLN</v>
          </cell>
          <cell r="D6802">
            <v>59036</v>
          </cell>
          <cell r="E6802">
            <v>0</v>
          </cell>
          <cell r="F6802">
            <v>43372</v>
          </cell>
          <cell r="G6802">
            <v>56225</v>
          </cell>
          <cell r="H6802">
            <v>1.05</v>
          </cell>
          <cell r="I6802">
            <v>43465</v>
          </cell>
        </row>
        <row r="6803">
          <cell r="A6803" t="str">
            <v>PEGANTE CAUCHO 521 para piso Caucho Recic.</v>
          </cell>
          <cell r="B6803">
            <v>107373</v>
          </cell>
          <cell r="C6803" t="str">
            <v>gln</v>
          </cell>
          <cell r="D6803">
            <v>58296</v>
          </cell>
          <cell r="E6803">
            <v>0</v>
          </cell>
          <cell r="F6803">
            <v>43413</v>
          </cell>
          <cell r="G6803">
            <v>55520</v>
          </cell>
          <cell r="H6803">
            <v>1.05</v>
          </cell>
          <cell r="I6803">
            <v>43465</v>
          </cell>
        </row>
        <row r="6804">
          <cell r="A6804" t="str">
            <v>PEGANTE DE CAUCHO (PL-85)</v>
          </cell>
          <cell r="B6804">
            <v>2957</v>
          </cell>
          <cell r="C6804" t="str">
            <v>gln</v>
          </cell>
          <cell r="D6804">
            <v>55075</v>
          </cell>
          <cell r="E6804">
            <v>290102</v>
          </cell>
          <cell r="F6804">
            <v>43209</v>
          </cell>
          <cell r="G6804">
            <v>52452</v>
          </cell>
          <cell r="H6804">
            <v>1.05</v>
          </cell>
          <cell r="I6804">
            <v>43465</v>
          </cell>
        </row>
        <row r="6805">
          <cell r="A6805" t="str">
            <v>PEGANTE DENSO FIBRATEX</v>
          </cell>
          <cell r="B6805">
            <v>665</v>
          </cell>
          <cell r="C6805" t="str">
            <v>GLN</v>
          </cell>
          <cell r="D6805">
            <v>32804</v>
          </cell>
          <cell r="E6805" t="str">
            <v>003-1</v>
          </cell>
          <cell r="F6805">
            <v>40148</v>
          </cell>
          <cell r="G6805">
            <v>23600</v>
          </cell>
          <cell r="H6805">
            <v>1.39</v>
          </cell>
          <cell r="I6805">
            <v>43465</v>
          </cell>
        </row>
        <row r="6806">
          <cell r="A6806" t="str">
            <v>PEGANTE MADERA PAPEL(secado Rapido)</v>
          </cell>
          <cell r="B6806">
            <v>1755</v>
          </cell>
          <cell r="C6806" t="str">
            <v>GN</v>
          </cell>
          <cell r="D6806">
            <v>30251</v>
          </cell>
          <cell r="E6806">
            <v>519</v>
          </cell>
          <cell r="F6806">
            <v>43202</v>
          </cell>
          <cell r="G6806">
            <v>28810</v>
          </cell>
          <cell r="H6806">
            <v>1.05</v>
          </cell>
          <cell r="I6806">
            <v>43465</v>
          </cell>
        </row>
        <row r="6807">
          <cell r="A6807" t="str">
            <v>PEGANTE O SELLANTE Fuerza Media (36gr)</v>
          </cell>
          <cell r="B6807">
            <v>3809</v>
          </cell>
          <cell r="C6807" t="str">
            <v>UNI</v>
          </cell>
          <cell r="D6807">
            <v>8397</v>
          </cell>
          <cell r="E6807">
            <v>0</v>
          </cell>
          <cell r="F6807">
            <v>41425</v>
          </cell>
          <cell r="G6807">
            <v>6612</v>
          </cell>
          <cell r="H6807">
            <v>1.27</v>
          </cell>
          <cell r="I6807">
            <v>43465</v>
          </cell>
        </row>
        <row r="6808">
          <cell r="A6808" t="str">
            <v>PEGANTE P.V.A. PHILAAC</v>
          </cell>
          <cell r="B6808">
            <v>2472</v>
          </cell>
          <cell r="C6808" t="str">
            <v>GN</v>
          </cell>
          <cell r="D6808">
            <v>40310</v>
          </cell>
          <cell r="E6808">
            <v>563</v>
          </cell>
          <cell r="F6808">
            <v>40134</v>
          </cell>
          <cell r="G6808">
            <v>29000</v>
          </cell>
          <cell r="H6808">
            <v>1.39</v>
          </cell>
          <cell r="I6808">
            <v>43465</v>
          </cell>
        </row>
        <row r="6809">
          <cell r="A6809" t="str">
            <v>PEGANTE PARA ALFOMBRA</v>
          </cell>
          <cell r="B6809">
            <v>102845</v>
          </cell>
          <cell r="C6809" t="str">
            <v>GN</v>
          </cell>
          <cell r="D6809">
            <v>55501</v>
          </cell>
          <cell r="E6809">
            <v>290102</v>
          </cell>
          <cell r="F6809">
            <v>43271</v>
          </cell>
          <cell r="G6809">
            <v>52858</v>
          </cell>
          <cell r="H6809">
            <v>1.05</v>
          </cell>
          <cell r="I6809">
            <v>43465</v>
          </cell>
        </row>
        <row r="6810">
          <cell r="A6810" t="str">
            <v>PEGANTE PARA MADERA MADERA</v>
          </cell>
          <cell r="B6810">
            <v>691</v>
          </cell>
          <cell r="C6810" t="str">
            <v>gln</v>
          </cell>
          <cell r="D6810">
            <v>35690</v>
          </cell>
          <cell r="E6810">
            <v>290360</v>
          </cell>
          <cell r="F6810">
            <v>43284</v>
          </cell>
          <cell r="G6810">
            <v>33990</v>
          </cell>
          <cell r="H6810">
            <v>1.05</v>
          </cell>
          <cell r="I6810">
            <v>43465</v>
          </cell>
        </row>
        <row r="6811">
          <cell r="A6811" t="str">
            <v>PEGANTE PARA PISO CAUCHO</v>
          </cell>
          <cell r="B6811">
            <v>102945</v>
          </cell>
          <cell r="C6811" t="str">
            <v>GN</v>
          </cell>
          <cell r="D6811">
            <v>51590</v>
          </cell>
          <cell r="E6811">
            <v>290102</v>
          </cell>
          <cell r="F6811">
            <v>40704</v>
          </cell>
          <cell r="G6811">
            <v>38500</v>
          </cell>
          <cell r="H6811">
            <v>1.34</v>
          </cell>
          <cell r="I6811">
            <v>43465</v>
          </cell>
        </row>
        <row r="6812">
          <cell r="A6812" t="str">
            <v>PEGANTE PARA PISO VINISOL</v>
          </cell>
          <cell r="B6812">
            <v>105223</v>
          </cell>
          <cell r="C6812" t="str">
            <v>GL</v>
          </cell>
          <cell r="D6812">
            <v>48216</v>
          </cell>
          <cell r="E6812">
            <v>0</v>
          </cell>
          <cell r="F6812">
            <v>41837</v>
          </cell>
          <cell r="G6812">
            <v>38267</v>
          </cell>
          <cell r="H6812">
            <v>1.26</v>
          </cell>
          <cell r="I6812">
            <v>43465</v>
          </cell>
        </row>
        <row r="6813">
          <cell r="A6813" t="str">
            <v>PEGANTE PU MONOCOMPONENTE. para</v>
          </cell>
          <cell r="B6813">
            <v>104342</v>
          </cell>
          <cell r="C6813" t="str">
            <v>KG</v>
          </cell>
          <cell r="D6813">
            <v>20800</v>
          </cell>
          <cell r="E6813">
            <v>0</v>
          </cell>
          <cell r="F6813">
            <v>41065</v>
          </cell>
          <cell r="G6813">
            <v>16000</v>
          </cell>
          <cell r="H6813">
            <v>1.3</v>
          </cell>
          <cell r="I6813">
            <v>43465</v>
          </cell>
        </row>
        <row r="6814">
          <cell r="A6814" t="str">
            <v>Pegaporcelanato**</v>
          </cell>
          <cell r="B6814">
            <v>103971</v>
          </cell>
          <cell r="C6814" t="str">
            <v>KG</v>
          </cell>
          <cell r="D6814">
            <v>1943</v>
          </cell>
          <cell r="E6814">
            <v>0</v>
          </cell>
          <cell r="F6814">
            <v>40631</v>
          </cell>
          <cell r="G6814">
            <v>1450</v>
          </cell>
          <cell r="H6814">
            <v>1.34</v>
          </cell>
          <cell r="I6814">
            <v>43465</v>
          </cell>
        </row>
        <row r="6815">
          <cell r="A6815" t="str">
            <v>Peinado de gabinetes en centros de. Estadio el</v>
          </cell>
          <cell r="B6815">
            <v>105283</v>
          </cell>
          <cell r="C6815" t="str">
            <v>UNI</v>
          </cell>
          <cell r="D6815">
            <v>803880</v>
          </cell>
          <cell r="E6815">
            <v>0</v>
          </cell>
          <cell r="F6815">
            <v>41913</v>
          </cell>
          <cell r="G6815">
            <v>638000</v>
          </cell>
          <cell r="H6815">
            <v>1.26</v>
          </cell>
          <cell r="I6815">
            <v>43465</v>
          </cell>
        </row>
        <row r="6816">
          <cell r="A6816" t="str">
            <v>PEINAZO CAL.18 DE 10,5X4CM</v>
          </cell>
          <cell r="B6816">
            <v>100840</v>
          </cell>
          <cell r="C6816" t="str">
            <v>ML</v>
          </cell>
          <cell r="D6816">
            <v>8208</v>
          </cell>
          <cell r="E6816">
            <v>0</v>
          </cell>
          <cell r="F6816">
            <v>43209</v>
          </cell>
          <cell r="G6816">
            <v>7817</v>
          </cell>
          <cell r="H6816">
            <v>1.05</v>
          </cell>
          <cell r="I6816">
            <v>43465</v>
          </cell>
        </row>
        <row r="6817">
          <cell r="A6817" t="str">
            <v>peldaño en fibra de vidrio</v>
          </cell>
          <cell r="B6817">
            <v>104929</v>
          </cell>
          <cell r="C6817" t="str">
            <v>UNI</v>
          </cell>
          <cell r="D6817">
            <v>72390</v>
          </cell>
          <cell r="E6817">
            <v>0</v>
          </cell>
          <cell r="F6817">
            <v>41444</v>
          </cell>
          <cell r="G6817">
            <v>57000</v>
          </cell>
          <cell r="H6817">
            <v>1.27</v>
          </cell>
          <cell r="I6817">
            <v>43465</v>
          </cell>
        </row>
        <row r="6818">
          <cell r="A6818" t="str">
            <v>PELDAÑO EN PLATINA ¼" x 1 ½"</v>
          </cell>
          <cell r="B6818">
            <v>102435</v>
          </cell>
          <cell r="C6818" t="str">
            <v>ML</v>
          </cell>
          <cell r="D6818">
            <v>10960</v>
          </cell>
          <cell r="E6818">
            <v>0</v>
          </cell>
          <cell r="F6818">
            <v>40196</v>
          </cell>
          <cell r="G6818">
            <v>8000</v>
          </cell>
          <cell r="H6818">
            <v>1.37</v>
          </cell>
          <cell r="I6818">
            <v>43465</v>
          </cell>
        </row>
        <row r="6819">
          <cell r="A6819" t="str">
            <v>PELICULA ANTIRAYON TRANSPARENTE</v>
          </cell>
          <cell r="B6819">
            <v>102798</v>
          </cell>
          <cell r="C6819" t="str">
            <v>M2</v>
          </cell>
          <cell r="D6819">
            <v>13388</v>
          </cell>
          <cell r="E6819">
            <v>653</v>
          </cell>
          <cell r="F6819">
            <v>43368</v>
          </cell>
          <cell r="G6819">
            <v>12750</v>
          </cell>
          <cell r="H6819">
            <v>1.05</v>
          </cell>
          <cell r="I6819">
            <v>43465</v>
          </cell>
        </row>
        <row r="6820">
          <cell r="A6820" t="str">
            <v>PELICULA TIPO SANDBLASTING PERSIANA</v>
          </cell>
          <cell r="B6820">
            <v>103273</v>
          </cell>
          <cell r="C6820" t="str">
            <v>M2</v>
          </cell>
          <cell r="D6820">
            <v>45240</v>
          </cell>
          <cell r="E6820">
            <v>0</v>
          </cell>
          <cell r="F6820">
            <v>41094</v>
          </cell>
          <cell r="G6820">
            <v>34800</v>
          </cell>
          <cell r="H6820">
            <v>1.3</v>
          </cell>
          <cell r="I6820">
            <v>43465</v>
          </cell>
        </row>
        <row r="6821">
          <cell r="A6821" t="str">
            <v>PENDON( 6X1.0M)</v>
          </cell>
          <cell r="B6821">
            <v>105856</v>
          </cell>
          <cell r="C6821" t="str">
            <v>UNI</v>
          </cell>
          <cell r="D6821">
            <v>215625</v>
          </cell>
          <cell r="E6821">
            <v>0</v>
          </cell>
          <cell r="F6821">
            <v>42597</v>
          </cell>
          <cell r="G6821">
            <v>187500</v>
          </cell>
          <cell r="H6821">
            <v>1.1499999999999999</v>
          </cell>
          <cell r="I6821">
            <v>43465</v>
          </cell>
        </row>
        <row r="6822">
          <cell r="A6822" t="str">
            <v>PENDONES 0.50X6,00M</v>
          </cell>
          <cell r="B6822">
            <v>103768</v>
          </cell>
          <cell r="C6822" t="str">
            <v>UNI</v>
          </cell>
          <cell r="D6822">
            <v>81593</v>
          </cell>
          <cell r="E6822">
            <v>0</v>
          </cell>
          <cell r="F6822">
            <v>43223</v>
          </cell>
          <cell r="G6822">
            <v>77708</v>
          </cell>
          <cell r="H6822">
            <v>1.05</v>
          </cell>
          <cell r="I6822">
            <v>43465</v>
          </cell>
        </row>
        <row r="6823">
          <cell r="A6823" t="str">
            <v>PENNISETUM PARA JARDIN</v>
          </cell>
          <cell r="B6823">
            <v>105074</v>
          </cell>
          <cell r="C6823" t="str">
            <v>UNI</v>
          </cell>
          <cell r="D6823">
            <v>2669</v>
          </cell>
          <cell r="E6823">
            <v>0</v>
          </cell>
          <cell r="F6823">
            <v>43264</v>
          </cell>
          <cell r="G6823">
            <v>2542</v>
          </cell>
          <cell r="H6823">
            <v>1.05</v>
          </cell>
          <cell r="I6823">
            <v>43465</v>
          </cell>
        </row>
        <row r="6824">
          <cell r="A6824" t="str">
            <v>PERCHA 2 PUESTOS(Percha+Aisl.+Fijac)AP.</v>
          </cell>
          <cell r="B6824">
            <v>101141</v>
          </cell>
          <cell r="C6824" t="str">
            <v>UNI</v>
          </cell>
          <cell r="D6824">
            <v>32195</v>
          </cell>
          <cell r="E6824">
            <v>0</v>
          </cell>
          <cell r="F6824">
            <v>40239</v>
          </cell>
          <cell r="G6824">
            <v>23500</v>
          </cell>
          <cell r="H6824">
            <v>1.37</v>
          </cell>
          <cell r="I6824">
            <v>43465</v>
          </cell>
        </row>
        <row r="6825">
          <cell r="A6825" t="str">
            <v>PERCHA 3 PUESTOS(Percha+Aisl.+Fijac)AP.</v>
          </cell>
          <cell r="B6825">
            <v>101142</v>
          </cell>
          <cell r="C6825" t="str">
            <v>UNI</v>
          </cell>
          <cell r="D6825">
            <v>37675</v>
          </cell>
          <cell r="E6825">
            <v>0</v>
          </cell>
          <cell r="F6825">
            <v>40239</v>
          </cell>
          <cell r="G6825">
            <v>27500</v>
          </cell>
          <cell r="H6825">
            <v>1.37</v>
          </cell>
          <cell r="I6825">
            <v>43465</v>
          </cell>
        </row>
        <row r="6826">
          <cell r="A6826" t="str">
            <v>Percha doble metálica cromada **</v>
          </cell>
          <cell r="B6826">
            <v>103105</v>
          </cell>
          <cell r="C6826" t="str">
            <v>UNI</v>
          </cell>
          <cell r="D6826">
            <v>8071</v>
          </cell>
          <cell r="E6826" t="str">
            <v>8-AA-3022</v>
          </cell>
          <cell r="F6826">
            <v>43271</v>
          </cell>
          <cell r="G6826">
            <v>7687</v>
          </cell>
          <cell r="H6826">
            <v>1.05</v>
          </cell>
          <cell r="I6826">
            <v>43465</v>
          </cell>
        </row>
        <row r="6827">
          <cell r="A6827" t="str">
            <v>Percha en acero inox Ref: 241981 de Socoda</v>
          </cell>
          <cell r="B6827">
            <v>107109</v>
          </cell>
          <cell r="C6827" t="str">
            <v>UNI</v>
          </cell>
          <cell r="D6827">
            <v>19845</v>
          </cell>
          <cell r="E6827">
            <v>6840</v>
          </cell>
          <cell r="F6827">
            <v>43395</v>
          </cell>
          <cell r="G6827">
            <v>18900</v>
          </cell>
          <cell r="H6827">
            <v>1.05</v>
          </cell>
          <cell r="I6827">
            <v>43465</v>
          </cell>
        </row>
        <row r="6828">
          <cell r="A6828" t="str">
            <v>Percha Sencilla Cromada importada</v>
          </cell>
          <cell r="B6828">
            <v>104308</v>
          </cell>
          <cell r="C6828" t="str">
            <v>UNI</v>
          </cell>
          <cell r="D6828">
            <v>11310</v>
          </cell>
          <cell r="E6828">
            <v>0</v>
          </cell>
          <cell r="F6828">
            <v>40952</v>
          </cell>
          <cell r="G6828">
            <v>8700</v>
          </cell>
          <cell r="H6828">
            <v>1.3</v>
          </cell>
          <cell r="I6828">
            <v>43465</v>
          </cell>
        </row>
        <row r="6829">
          <cell r="A6829" t="str">
            <v>PERF.NUEVADIV.MEDIA</v>
          </cell>
          <cell r="B6829">
            <v>102264</v>
          </cell>
          <cell r="C6829" t="str">
            <v>ML</v>
          </cell>
          <cell r="D6829">
            <v>70829</v>
          </cell>
          <cell r="E6829" t="str">
            <v>DA-17ANOL</v>
          </cell>
          <cell r="F6829">
            <v>40283</v>
          </cell>
          <cell r="G6829">
            <v>51700</v>
          </cell>
          <cell r="H6829">
            <v>1.37</v>
          </cell>
          <cell r="I6829">
            <v>43465</v>
          </cell>
        </row>
        <row r="6830">
          <cell r="A6830" t="str">
            <v>PERFIL ABIERTO GALV. 120X60 CAL.16</v>
          </cell>
          <cell r="B6830">
            <v>102411</v>
          </cell>
          <cell r="C6830" t="str">
            <v>ML</v>
          </cell>
          <cell r="D6830">
            <v>90350</v>
          </cell>
          <cell r="E6830" t="str">
            <v>U-67 Mate</v>
          </cell>
          <cell r="F6830">
            <v>40150</v>
          </cell>
          <cell r="G6830">
            <v>65000</v>
          </cell>
          <cell r="H6830">
            <v>1.39</v>
          </cell>
          <cell r="I6830">
            <v>43465</v>
          </cell>
        </row>
        <row r="6831">
          <cell r="A6831" t="str">
            <v>Perfil alma llena ASTM 36 Estruct. Compleja **</v>
          </cell>
          <cell r="B6831">
            <v>100818</v>
          </cell>
          <cell r="C6831" t="str">
            <v>KG</v>
          </cell>
          <cell r="D6831">
            <v>2968</v>
          </cell>
          <cell r="E6831">
            <v>0</v>
          </cell>
          <cell r="F6831">
            <v>43244</v>
          </cell>
          <cell r="G6831">
            <v>2827</v>
          </cell>
          <cell r="H6831">
            <v>1.05</v>
          </cell>
          <cell r="I6831">
            <v>43465</v>
          </cell>
        </row>
        <row r="6832">
          <cell r="A6832" t="str">
            <v>Perfil alma llena ASTM 36 Sencilla **</v>
          </cell>
          <cell r="B6832">
            <v>100352</v>
          </cell>
          <cell r="C6832" t="str">
            <v>KG</v>
          </cell>
          <cell r="D6832">
            <v>2968</v>
          </cell>
          <cell r="E6832">
            <v>0</v>
          </cell>
          <cell r="F6832">
            <v>43244</v>
          </cell>
          <cell r="G6832">
            <v>2827</v>
          </cell>
          <cell r="H6832">
            <v>1.05</v>
          </cell>
          <cell r="I6832">
            <v>43465</v>
          </cell>
        </row>
        <row r="6833">
          <cell r="A6833" t="str">
            <v>Perfil C 13 para soporte de tuberia **</v>
          </cell>
          <cell r="B6833">
            <v>100051</v>
          </cell>
          <cell r="C6833" t="str">
            <v>ML</v>
          </cell>
          <cell r="D6833">
            <v>14616</v>
          </cell>
          <cell r="E6833">
            <v>0</v>
          </cell>
          <cell r="F6833">
            <v>40091</v>
          </cell>
          <cell r="G6833">
            <v>10515</v>
          </cell>
          <cell r="H6833">
            <v>1.39</v>
          </cell>
          <cell r="I6833">
            <v>43465</v>
          </cell>
        </row>
        <row r="6834">
          <cell r="A6834" t="str">
            <v>PERFIL CANAL 2x1</v>
          </cell>
          <cell r="B6834">
            <v>1003</v>
          </cell>
          <cell r="C6834" t="str">
            <v>ML</v>
          </cell>
          <cell r="D6834">
            <v>2208</v>
          </cell>
          <cell r="E6834" t="str">
            <v>U-67 Mate</v>
          </cell>
          <cell r="F6834">
            <v>40478</v>
          </cell>
          <cell r="G6834">
            <v>1612</v>
          </cell>
          <cell r="H6834">
            <v>1.37</v>
          </cell>
          <cell r="I6834">
            <v>43465</v>
          </cell>
        </row>
        <row r="6835">
          <cell r="A6835" t="str">
            <v>PERFIL CANAL ESTRUCT. EN ACERO 3" 75mm</v>
          </cell>
          <cell r="B6835">
            <v>3967</v>
          </cell>
          <cell r="C6835" t="str">
            <v>ML</v>
          </cell>
          <cell r="D6835">
            <v>116620</v>
          </cell>
          <cell r="E6835">
            <v>0</v>
          </cell>
          <cell r="F6835">
            <v>40302</v>
          </cell>
          <cell r="G6835">
            <v>85124</v>
          </cell>
          <cell r="H6835">
            <v>1.37</v>
          </cell>
          <cell r="I6835">
            <v>43465</v>
          </cell>
        </row>
        <row r="6836">
          <cell r="A6836" t="str">
            <v>PERFIL CANAL ESTRUCT. EN ACERO 4" 100mm</v>
          </cell>
          <cell r="B6836">
            <v>3968</v>
          </cell>
          <cell r="C6836" t="str">
            <v>ML</v>
          </cell>
          <cell r="D6836">
            <v>178785</v>
          </cell>
          <cell r="E6836" t="str">
            <v>LIVIANO</v>
          </cell>
          <cell r="F6836">
            <v>40302</v>
          </cell>
          <cell r="G6836">
            <v>130500</v>
          </cell>
          <cell r="H6836">
            <v>1.37</v>
          </cell>
          <cell r="I6836">
            <v>43465</v>
          </cell>
        </row>
        <row r="6837">
          <cell r="A6837" t="str">
            <v>PERFIL CUADRADO COLDROLLED 1" CAL.18</v>
          </cell>
          <cell r="B6837">
            <v>104751</v>
          </cell>
          <cell r="C6837" t="str">
            <v>ML</v>
          </cell>
          <cell r="D6837">
            <v>3172</v>
          </cell>
          <cell r="E6837">
            <v>0</v>
          </cell>
          <cell r="F6837">
            <v>42212</v>
          </cell>
          <cell r="G6837">
            <v>2600</v>
          </cell>
          <cell r="H6837">
            <v>1.22</v>
          </cell>
          <cell r="I6837">
            <v>43465</v>
          </cell>
        </row>
        <row r="6838">
          <cell r="A6838" t="str">
            <v>PERFIL DE ALMA LLENA ASTM A36</v>
          </cell>
          <cell r="B6838">
            <v>104789</v>
          </cell>
          <cell r="C6838" t="str">
            <v>KG</v>
          </cell>
          <cell r="D6838">
            <v>3016</v>
          </cell>
          <cell r="E6838">
            <v>0</v>
          </cell>
          <cell r="F6838">
            <v>41207</v>
          </cell>
          <cell r="G6838">
            <v>2320</v>
          </cell>
          <cell r="H6838">
            <v>1.3</v>
          </cell>
          <cell r="I6838">
            <v>43465</v>
          </cell>
        </row>
        <row r="6839">
          <cell r="A6839" t="str">
            <v>PERFIL EN ANGULO ESTRUCT. EN ACERO 3"</v>
          </cell>
          <cell r="B6839">
            <v>3969</v>
          </cell>
          <cell r="C6839" t="str">
            <v>ML</v>
          </cell>
          <cell r="D6839">
            <v>54033</v>
          </cell>
          <cell r="E6839" t="str">
            <v>1/4"</v>
          </cell>
          <cell r="F6839">
            <v>40350</v>
          </cell>
          <cell r="G6839">
            <v>39440</v>
          </cell>
          <cell r="H6839">
            <v>1.37</v>
          </cell>
          <cell r="I6839">
            <v>43465</v>
          </cell>
        </row>
        <row r="6840">
          <cell r="A6840" t="str">
            <v>PERFIL EN ANGULO ESTRUCT. EN ACERO 4"</v>
          </cell>
          <cell r="B6840">
            <v>3970</v>
          </cell>
          <cell r="C6840" t="str">
            <v>ML</v>
          </cell>
          <cell r="D6840">
            <v>72043</v>
          </cell>
          <cell r="E6840" t="str">
            <v>1/4"</v>
          </cell>
          <cell r="F6840">
            <v>40350</v>
          </cell>
          <cell r="G6840">
            <v>52586</v>
          </cell>
          <cell r="H6840">
            <v>1.37</v>
          </cell>
          <cell r="I6840">
            <v>43465</v>
          </cell>
        </row>
        <row r="6841">
          <cell r="A6841" t="str">
            <v>PERFIL ESTRUCTIRAL (250X150X6.0MM)</v>
          </cell>
          <cell r="B6841">
            <v>105177</v>
          </cell>
          <cell r="C6841" t="str">
            <v>KG</v>
          </cell>
          <cell r="D6841">
            <v>3815</v>
          </cell>
          <cell r="E6841">
            <v>0</v>
          </cell>
          <cell r="F6841">
            <v>41774</v>
          </cell>
          <cell r="G6841">
            <v>3028</v>
          </cell>
          <cell r="H6841">
            <v>1.26</v>
          </cell>
          <cell r="I6841">
            <v>43465</v>
          </cell>
        </row>
        <row r="6842">
          <cell r="A6842" t="str">
            <v>PERFIL ESTRUCTIRAL (90X50X2.5MM)</v>
          </cell>
          <cell r="B6842">
            <v>105175</v>
          </cell>
          <cell r="C6842" t="str">
            <v>KG</v>
          </cell>
          <cell r="D6842">
            <v>3488</v>
          </cell>
          <cell r="E6842">
            <v>0</v>
          </cell>
          <cell r="F6842">
            <v>41774</v>
          </cell>
          <cell r="G6842">
            <v>2768</v>
          </cell>
          <cell r="H6842">
            <v>1.26</v>
          </cell>
          <cell r="I6842">
            <v>43465</v>
          </cell>
        </row>
        <row r="6843">
          <cell r="A6843" t="str">
            <v>PERFIL ESTRUCTURAL C 120 X60 1.2 MM.</v>
          </cell>
          <cell r="B6843">
            <v>49</v>
          </cell>
          <cell r="C6843" t="str">
            <v>ML</v>
          </cell>
          <cell r="D6843">
            <v>18805</v>
          </cell>
          <cell r="E6843" t="str">
            <v>PAGC120x6</v>
          </cell>
          <cell r="F6843">
            <v>40350</v>
          </cell>
          <cell r="G6843">
            <v>13726</v>
          </cell>
          <cell r="H6843">
            <v>1.37</v>
          </cell>
          <cell r="I6843">
            <v>43465</v>
          </cell>
        </row>
        <row r="6844">
          <cell r="A6844" t="str">
            <v>PERFIL ESTRUCTURAL C 120 X60 1.2 MM.</v>
          </cell>
          <cell r="B6844">
            <v>7002</v>
          </cell>
          <cell r="C6844" t="str">
            <v>UNI</v>
          </cell>
          <cell r="D6844">
            <v>18805</v>
          </cell>
          <cell r="E6844" t="str">
            <v>PAGC120x6</v>
          </cell>
          <cell r="F6844">
            <v>40350</v>
          </cell>
          <cell r="G6844">
            <v>13726</v>
          </cell>
          <cell r="H6844">
            <v>1.37</v>
          </cell>
          <cell r="I6844">
            <v>43465</v>
          </cell>
        </row>
        <row r="6845">
          <cell r="A6845" t="str">
            <v>PERFIL ESTRUCTURAL C 16 Galv. 12x6mts.</v>
          </cell>
          <cell r="B6845">
            <v>1821</v>
          </cell>
          <cell r="C6845" t="str">
            <v>ML</v>
          </cell>
          <cell r="D6845">
            <v>10123</v>
          </cell>
          <cell r="E6845" t="str">
            <v>PAG C120x60</v>
          </cell>
          <cell r="F6845">
            <v>42857</v>
          </cell>
          <cell r="G6845">
            <v>9287</v>
          </cell>
          <cell r="H6845">
            <v>1.0900000000000001</v>
          </cell>
          <cell r="I6845">
            <v>43465</v>
          </cell>
        </row>
        <row r="6846">
          <cell r="A6846" t="str">
            <v>PERFIL ESTRUCTURAL C 16 Negro 12x6mts.</v>
          </cell>
          <cell r="B6846">
            <v>702</v>
          </cell>
          <cell r="C6846" t="str">
            <v>ML</v>
          </cell>
          <cell r="D6846">
            <v>12714</v>
          </cell>
          <cell r="E6846" t="str">
            <v>PHR C120x60</v>
          </cell>
          <cell r="F6846">
            <v>40350</v>
          </cell>
          <cell r="G6846">
            <v>9280</v>
          </cell>
          <cell r="H6846">
            <v>1.37</v>
          </cell>
          <cell r="I6846">
            <v>43465</v>
          </cell>
        </row>
        <row r="6847">
          <cell r="A6847" t="str">
            <v>PERFIL ESTRUCTURAL C 18 Galv. 22x8mts.</v>
          </cell>
          <cell r="B6847">
            <v>51</v>
          </cell>
          <cell r="C6847" t="str">
            <v>ML</v>
          </cell>
          <cell r="D6847">
            <v>16421</v>
          </cell>
          <cell r="E6847" t="str">
            <v>PAGC 22x8</v>
          </cell>
          <cell r="F6847">
            <v>40350</v>
          </cell>
          <cell r="G6847">
            <v>11986</v>
          </cell>
          <cell r="H6847">
            <v>1.37</v>
          </cell>
          <cell r="I6847">
            <v>43465</v>
          </cell>
        </row>
        <row r="6848">
          <cell r="A6848" t="str">
            <v>PERFIL ESTRUCTURAL C18 Galv. 16x6mts.</v>
          </cell>
          <cell r="B6848">
            <v>50</v>
          </cell>
          <cell r="C6848" t="str">
            <v>ML</v>
          </cell>
          <cell r="D6848">
            <v>12183</v>
          </cell>
          <cell r="E6848" t="str">
            <v>PAGC 16x6</v>
          </cell>
          <cell r="F6848">
            <v>40350</v>
          </cell>
          <cell r="G6848">
            <v>8893</v>
          </cell>
          <cell r="H6848">
            <v>1.37</v>
          </cell>
          <cell r="I6848">
            <v>43465</v>
          </cell>
        </row>
        <row r="6849">
          <cell r="A6849" t="str">
            <v>PERFIL ESTRUCTURAL Z 14 Galv.160x60</v>
          </cell>
          <cell r="B6849">
            <v>3949</v>
          </cell>
          <cell r="C6849" t="str">
            <v>ML</v>
          </cell>
          <cell r="D6849">
            <v>16687</v>
          </cell>
          <cell r="E6849" t="str">
            <v>PAG Z305x80</v>
          </cell>
          <cell r="F6849">
            <v>40350</v>
          </cell>
          <cell r="G6849">
            <v>12180</v>
          </cell>
          <cell r="H6849">
            <v>1.37</v>
          </cell>
          <cell r="I6849">
            <v>43465</v>
          </cell>
        </row>
        <row r="6850">
          <cell r="A6850" t="str">
            <v>PERFIL ESTRUCTURAL Z 16 Galv. 16x6mts.</v>
          </cell>
          <cell r="B6850">
            <v>3946</v>
          </cell>
          <cell r="C6850" t="str">
            <v>ML</v>
          </cell>
          <cell r="D6850">
            <v>15362</v>
          </cell>
          <cell r="E6850" t="str">
            <v>PAG Z160x60</v>
          </cell>
          <cell r="F6850">
            <v>40350</v>
          </cell>
          <cell r="G6850">
            <v>11213</v>
          </cell>
          <cell r="H6850">
            <v>1.37</v>
          </cell>
          <cell r="I6850">
            <v>43465</v>
          </cell>
        </row>
        <row r="6851">
          <cell r="A6851" t="str">
            <v>PERFIL ESTRUCTURAL Z 18 Galv. 16x6mts.</v>
          </cell>
          <cell r="B6851">
            <v>3947</v>
          </cell>
          <cell r="C6851" t="str">
            <v>ML</v>
          </cell>
          <cell r="D6851">
            <v>12183</v>
          </cell>
          <cell r="E6851" t="str">
            <v>PAG Z160x60</v>
          </cell>
          <cell r="F6851">
            <v>40350</v>
          </cell>
          <cell r="G6851">
            <v>8893</v>
          </cell>
          <cell r="H6851">
            <v>1.37</v>
          </cell>
          <cell r="I6851">
            <v>43465</v>
          </cell>
        </row>
        <row r="6852">
          <cell r="A6852" t="str">
            <v>PERFIL ESTRUCTURAL Z 18 Galv. 22x8mts.</v>
          </cell>
          <cell r="B6852">
            <v>3948</v>
          </cell>
          <cell r="C6852" t="str">
            <v>ML</v>
          </cell>
          <cell r="D6852">
            <v>16421</v>
          </cell>
          <cell r="E6852" t="str">
            <v>PAG Z220x80</v>
          </cell>
          <cell r="F6852">
            <v>40350</v>
          </cell>
          <cell r="G6852">
            <v>11986</v>
          </cell>
          <cell r="H6852">
            <v>1.37</v>
          </cell>
          <cell r="I6852">
            <v>43465</v>
          </cell>
        </row>
        <row r="6853">
          <cell r="A6853" t="str">
            <v>PERFIL H**</v>
          </cell>
          <cell r="B6853">
            <v>103368</v>
          </cell>
          <cell r="C6853" t="str">
            <v>ML</v>
          </cell>
          <cell r="D6853">
            <v>7604</v>
          </cell>
          <cell r="E6853" t="str">
            <v>U-74</v>
          </cell>
          <cell r="F6853">
            <v>40459</v>
          </cell>
          <cell r="G6853">
            <v>5550</v>
          </cell>
          <cell r="H6853">
            <v>1.37</v>
          </cell>
          <cell r="I6853">
            <v>43465</v>
          </cell>
        </row>
        <row r="6854">
          <cell r="A6854" t="str">
            <v>PERFIL HR RECTANGULAR 120X60</v>
          </cell>
          <cell r="B6854">
            <v>107062</v>
          </cell>
          <cell r="C6854" t="str">
            <v>KG</v>
          </cell>
          <cell r="D6854">
            <v>4157</v>
          </cell>
          <cell r="E6854">
            <v>0</v>
          </cell>
          <cell r="F6854">
            <v>43383</v>
          </cell>
          <cell r="G6854">
            <v>3959</v>
          </cell>
          <cell r="H6854">
            <v>1.05</v>
          </cell>
          <cell r="I6854">
            <v>43465</v>
          </cell>
        </row>
        <row r="6855">
          <cell r="A6855" t="str">
            <v>PERFIL HR RECTANGULAR 120X60</v>
          </cell>
          <cell r="B6855">
            <v>104208</v>
          </cell>
          <cell r="C6855" t="str">
            <v>UNI</v>
          </cell>
          <cell r="D6855">
            <v>168102</v>
          </cell>
          <cell r="E6855">
            <v>0</v>
          </cell>
          <cell r="F6855">
            <v>43383</v>
          </cell>
          <cell r="G6855">
            <v>160097</v>
          </cell>
          <cell r="H6855">
            <v>1.05</v>
          </cell>
          <cell r="I6855">
            <v>43465</v>
          </cell>
        </row>
        <row r="6856">
          <cell r="A6856" t="str">
            <v>PERFIL OMEGA(60.3MM) L=3.05M CAL.26</v>
          </cell>
          <cell r="B6856">
            <v>104528</v>
          </cell>
          <cell r="C6856" t="str">
            <v>UNI</v>
          </cell>
          <cell r="D6856">
            <v>4309</v>
          </cell>
          <cell r="E6856">
            <v>0</v>
          </cell>
          <cell r="F6856">
            <v>43270</v>
          </cell>
          <cell r="G6856">
            <v>4104</v>
          </cell>
          <cell r="H6856">
            <v>1.05</v>
          </cell>
          <cell r="I6856">
            <v>43465</v>
          </cell>
        </row>
        <row r="6857">
          <cell r="A6857" t="str">
            <v>PERFIL P10-12-N</v>
          </cell>
          <cell r="B6857">
            <v>3273</v>
          </cell>
          <cell r="C6857" t="str">
            <v>ML</v>
          </cell>
          <cell r="D6857">
            <v>18414</v>
          </cell>
          <cell r="E6857">
            <v>0</v>
          </cell>
          <cell r="F6857">
            <v>42800</v>
          </cell>
          <cell r="G6857">
            <v>16894</v>
          </cell>
          <cell r="H6857">
            <v>1.0900000000000001</v>
          </cell>
          <cell r="I6857">
            <v>43465</v>
          </cell>
        </row>
        <row r="6858">
          <cell r="A6858" t="str">
            <v>Perfil para membranas de borde (L=1m, 60un) **</v>
          </cell>
          <cell r="B6858">
            <v>103395</v>
          </cell>
          <cell r="C6858" t="str">
            <v>UNI</v>
          </cell>
          <cell r="D6858">
            <v>6148</v>
          </cell>
          <cell r="E6858">
            <v>402292</v>
          </cell>
          <cell r="F6858">
            <v>43266</v>
          </cell>
          <cell r="G6858">
            <v>5854.8</v>
          </cell>
          <cell r="H6858">
            <v>1.05</v>
          </cell>
          <cell r="I6858">
            <v>43465</v>
          </cell>
        </row>
        <row r="6859">
          <cell r="A6859" t="str">
            <v>Perfil para membranas de Fondo (L=1m, 70un) **</v>
          </cell>
          <cell r="B6859">
            <v>102358</v>
          </cell>
          <cell r="C6859" t="str">
            <v>UNI</v>
          </cell>
          <cell r="D6859">
            <v>6148</v>
          </cell>
          <cell r="E6859">
            <v>402292</v>
          </cell>
          <cell r="F6859">
            <v>43266</v>
          </cell>
          <cell r="G6859">
            <v>5854.8</v>
          </cell>
          <cell r="H6859">
            <v>1.05</v>
          </cell>
          <cell r="I6859">
            <v>43465</v>
          </cell>
        </row>
        <row r="6860">
          <cell r="A6860" t="str">
            <v>PERFIL PESTAÑA - Impervinil HR</v>
          </cell>
          <cell r="B6860">
            <v>104996</v>
          </cell>
          <cell r="C6860" t="str">
            <v>ML</v>
          </cell>
          <cell r="D6860">
            <v>4677</v>
          </cell>
          <cell r="E6860">
            <v>0</v>
          </cell>
          <cell r="F6860">
            <v>41724</v>
          </cell>
          <cell r="G6860">
            <v>3712</v>
          </cell>
          <cell r="H6860">
            <v>1.26</v>
          </cell>
          <cell r="I6860">
            <v>43465</v>
          </cell>
        </row>
        <row r="6861">
          <cell r="A6861" t="str">
            <v>PERFIL PHR 100X50X1.5 mm</v>
          </cell>
          <cell r="B6861">
            <v>106426</v>
          </cell>
          <cell r="C6861" t="str">
            <v>ML</v>
          </cell>
          <cell r="D6861">
            <v>9373</v>
          </cell>
          <cell r="E6861">
            <v>0</v>
          </cell>
          <cell r="F6861">
            <v>42515</v>
          </cell>
          <cell r="G6861">
            <v>8150</v>
          </cell>
          <cell r="H6861">
            <v>1.1499999999999999</v>
          </cell>
          <cell r="I6861">
            <v>43465</v>
          </cell>
        </row>
        <row r="6862">
          <cell r="A6862" t="str">
            <v>PERFIL PHR C - 305X80X2,5</v>
          </cell>
          <cell r="B6862">
            <v>104640</v>
          </cell>
          <cell r="C6862" t="str">
            <v>KG</v>
          </cell>
          <cell r="D6862">
            <v>3823</v>
          </cell>
          <cell r="E6862">
            <v>0</v>
          </cell>
          <cell r="F6862">
            <v>41177</v>
          </cell>
          <cell r="G6862">
            <v>2941</v>
          </cell>
          <cell r="H6862">
            <v>1.3</v>
          </cell>
          <cell r="I6862">
            <v>43465</v>
          </cell>
        </row>
        <row r="6863">
          <cell r="A6863" t="str">
            <v>PERFIL PHR C -120 X60 - Cal. 18 (1.2 MM.)</v>
          </cell>
          <cell r="B6863">
            <v>104543</v>
          </cell>
          <cell r="C6863" t="str">
            <v>ML</v>
          </cell>
          <cell r="D6863">
            <v>8150</v>
          </cell>
          <cell r="E6863" t="str">
            <v>PAGC120x6</v>
          </cell>
          <cell r="F6863">
            <v>42970</v>
          </cell>
          <cell r="G6863">
            <v>7477</v>
          </cell>
          <cell r="H6863">
            <v>1.0900000000000001</v>
          </cell>
          <cell r="I6863">
            <v>43465</v>
          </cell>
        </row>
        <row r="6864">
          <cell r="A6864" t="str">
            <v>PERFIL PRINCIPAL X 3 66</v>
          </cell>
          <cell r="B6864">
            <v>103224</v>
          </cell>
          <cell r="C6864" t="str">
            <v>UNI</v>
          </cell>
          <cell r="D6864">
            <v>11283</v>
          </cell>
          <cell r="E6864">
            <v>0</v>
          </cell>
          <cell r="F6864">
            <v>40519</v>
          </cell>
          <cell r="G6864">
            <v>8236</v>
          </cell>
          <cell r="H6864">
            <v>1.37</v>
          </cell>
          <cell r="I6864">
            <v>43465</v>
          </cell>
        </row>
        <row r="6865">
          <cell r="A6865" t="str">
            <v>PERFIL RECTANGULAR 20X40MM CAL. 18</v>
          </cell>
          <cell r="B6865">
            <v>103592</v>
          </cell>
          <cell r="C6865" t="str">
            <v>ML</v>
          </cell>
          <cell r="D6865">
            <v>9485</v>
          </cell>
          <cell r="E6865">
            <v>0</v>
          </cell>
          <cell r="F6865">
            <v>40534</v>
          </cell>
          <cell r="G6865">
            <v>6923</v>
          </cell>
          <cell r="H6865">
            <v>1.37</v>
          </cell>
          <cell r="I6865">
            <v>43465</v>
          </cell>
        </row>
        <row r="6866">
          <cell r="A6866" t="str">
            <v>PERFIL REMATE U ALUMINIO 8MMX4.20</v>
          </cell>
          <cell r="B6866">
            <v>103339</v>
          </cell>
          <cell r="C6866" t="str">
            <v>UNI</v>
          </cell>
          <cell r="D6866">
            <v>29262</v>
          </cell>
          <cell r="E6866">
            <v>0</v>
          </cell>
          <cell r="F6866">
            <v>40451</v>
          </cell>
          <cell r="G6866">
            <v>21359</v>
          </cell>
          <cell r="H6866">
            <v>1.37</v>
          </cell>
          <cell r="I6866">
            <v>43465</v>
          </cell>
        </row>
        <row r="6867">
          <cell r="A6867" t="str">
            <v>PERFIL SECUNDARIO X 1 22</v>
          </cell>
          <cell r="B6867">
            <v>103225</v>
          </cell>
          <cell r="C6867" t="str">
            <v>UNI</v>
          </cell>
          <cell r="D6867">
            <v>3337</v>
          </cell>
          <cell r="E6867">
            <v>0</v>
          </cell>
          <cell r="F6867">
            <v>40534</v>
          </cell>
          <cell r="G6867">
            <v>2436</v>
          </cell>
          <cell r="H6867">
            <v>1.37</v>
          </cell>
          <cell r="I6867">
            <v>43465</v>
          </cell>
        </row>
        <row r="6868">
          <cell r="A6868" t="str">
            <v>PERFIL T (7/8) 1x1/16</v>
          </cell>
          <cell r="B6868">
            <v>1985</v>
          </cell>
          <cell r="C6868" t="str">
            <v>ML</v>
          </cell>
          <cell r="D6868">
            <v>1586</v>
          </cell>
          <cell r="E6868" t="str">
            <v>DA-17ANOL</v>
          </cell>
          <cell r="F6868">
            <v>40478</v>
          </cell>
          <cell r="G6868">
            <v>1158</v>
          </cell>
          <cell r="H6868">
            <v>1.37</v>
          </cell>
          <cell r="I6868">
            <v>43465</v>
          </cell>
        </row>
        <row r="6869">
          <cell r="A6869" t="str">
            <v>PERFIL T 3/4x1/16</v>
          </cell>
          <cell r="B6869">
            <v>1589</v>
          </cell>
          <cell r="C6869" t="str">
            <v>ML</v>
          </cell>
          <cell r="D6869">
            <v>2541</v>
          </cell>
          <cell r="E6869" t="str">
            <v>DA-19ANOL</v>
          </cell>
          <cell r="F6869">
            <v>39511</v>
          </cell>
          <cell r="G6869">
            <v>1728.4</v>
          </cell>
          <cell r="H6869">
            <v>1.47</v>
          </cell>
          <cell r="I6869">
            <v>43465</v>
          </cell>
        </row>
        <row r="6870">
          <cell r="A6870" t="str">
            <v>PERFIL TUBULAR (3/4"X 3/4") CAL.18</v>
          </cell>
          <cell r="B6870">
            <v>103580</v>
          </cell>
          <cell r="C6870" t="str">
            <v>ML</v>
          </cell>
          <cell r="D6870">
            <v>2280</v>
          </cell>
          <cell r="E6870" t="str">
            <v>DA-17ANOL</v>
          </cell>
          <cell r="F6870">
            <v>43278</v>
          </cell>
          <cell r="G6870">
            <v>2171</v>
          </cell>
          <cell r="H6870">
            <v>1.05</v>
          </cell>
          <cell r="I6870">
            <v>43465</v>
          </cell>
        </row>
        <row r="6871">
          <cell r="A6871" t="str">
            <v>PERFIL TUBULAR (4X8") cAL.18</v>
          </cell>
          <cell r="B6871">
            <v>101008</v>
          </cell>
          <cell r="C6871" t="str">
            <v>ML</v>
          </cell>
          <cell r="D6871">
            <v>9361</v>
          </cell>
          <cell r="E6871" t="str">
            <v>DA-17ANOL</v>
          </cell>
          <cell r="F6871">
            <v>40478</v>
          </cell>
          <cell r="G6871">
            <v>6833</v>
          </cell>
          <cell r="H6871">
            <v>1.37</v>
          </cell>
          <cell r="I6871">
            <v>43465</v>
          </cell>
        </row>
        <row r="6872">
          <cell r="A6872" t="str">
            <v>PERFIL U ½ x ½" CRUDO</v>
          </cell>
          <cell r="B6872">
            <v>1005</v>
          </cell>
          <cell r="C6872" t="str">
            <v>ML</v>
          </cell>
          <cell r="D6872">
            <v>2102</v>
          </cell>
          <cell r="E6872" t="str">
            <v>U-74</v>
          </cell>
          <cell r="F6872">
            <v>40478</v>
          </cell>
          <cell r="G6872">
            <v>1534</v>
          </cell>
          <cell r="H6872">
            <v>1.37</v>
          </cell>
          <cell r="I6872">
            <v>43465</v>
          </cell>
        </row>
        <row r="6873">
          <cell r="A6873" t="str">
            <v>Perfil.Estruct.254x64x19mm;e=2mmPara</v>
          </cell>
          <cell r="B6873">
            <v>102720</v>
          </cell>
          <cell r="C6873" t="str">
            <v>KG</v>
          </cell>
          <cell r="D6873">
            <v>3692</v>
          </cell>
          <cell r="E6873">
            <v>0</v>
          </cell>
          <cell r="F6873">
            <v>43410</v>
          </cell>
          <cell r="G6873">
            <v>3516</v>
          </cell>
          <cell r="H6873">
            <v>1.05</v>
          </cell>
          <cell r="I6873">
            <v>43465</v>
          </cell>
        </row>
        <row r="6874">
          <cell r="A6874" t="str">
            <v>PERFILALUMINIO C 2 1/2" CRUDO</v>
          </cell>
          <cell r="B6874">
            <v>101493</v>
          </cell>
          <cell r="C6874" t="str">
            <v>ML</v>
          </cell>
          <cell r="D6874">
            <v>10982</v>
          </cell>
          <cell r="E6874" t="str">
            <v>U-74</v>
          </cell>
          <cell r="F6874">
            <v>40478</v>
          </cell>
          <cell r="G6874">
            <v>8016</v>
          </cell>
          <cell r="H6874">
            <v>1.37</v>
          </cell>
          <cell r="I6874">
            <v>43465</v>
          </cell>
        </row>
        <row r="6875">
          <cell r="A6875" t="str">
            <v>PERFILALUMINIO U 1" CRUDO</v>
          </cell>
          <cell r="B6875">
            <v>101492</v>
          </cell>
          <cell r="C6875" t="str">
            <v>ML</v>
          </cell>
          <cell r="D6875">
            <v>4066</v>
          </cell>
          <cell r="E6875" t="str">
            <v>U-74</v>
          </cell>
          <cell r="F6875">
            <v>42111</v>
          </cell>
          <cell r="G6875">
            <v>3333</v>
          </cell>
          <cell r="H6875">
            <v>1.22</v>
          </cell>
          <cell r="I6875">
            <v>43465</v>
          </cell>
        </row>
        <row r="6876">
          <cell r="A6876" t="str">
            <v>PERFILERIA DE ENSAMBLE AUTOMATICO</v>
          </cell>
          <cell r="B6876">
            <v>9408</v>
          </cell>
          <cell r="C6876" t="str">
            <v>M2</v>
          </cell>
          <cell r="D6876">
            <v>10330</v>
          </cell>
          <cell r="E6876">
            <v>0</v>
          </cell>
          <cell r="F6876">
            <v>40310</v>
          </cell>
          <cell r="G6876">
            <v>7540</v>
          </cell>
          <cell r="H6876">
            <v>1.37</v>
          </cell>
          <cell r="I6876">
            <v>43465</v>
          </cell>
        </row>
        <row r="6877">
          <cell r="A6877" t="str">
            <v>PERFILERIA DE ENSAMBLE AUTOMATICO</v>
          </cell>
          <cell r="B6877">
            <v>9407</v>
          </cell>
          <cell r="C6877" t="str">
            <v>M2</v>
          </cell>
          <cell r="D6877">
            <v>10330</v>
          </cell>
          <cell r="E6877">
            <v>0</v>
          </cell>
          <cell r="F6877">
            <v>40310</v>
          </cell>
          <cell r="G6877">
            <v>7540</v>
          </cell>
          <cell r="H6877">
            <v>1.37</v>
          </cell>
          <cell r="I6877">
            <v>43465</v>
          </cell>
        </row>
        <row r="6878">
          <cell r="A6878" t="str">
            <v>PERFILERIA PARA CIELORASO EN DRY WALL</v>
          </cell>
          <cell r="B6878">
            <v>3901</v>
          </cell>
          <cell r="C6878" t="str">
            <v>M2</v>
          </cell>
          <cell r="D6878">
            <v>20619</v>
          </cell>
          <cell r="E6878">
            <v>0</v>
          </cell>
          <cell r="F6878">
            <v>40310</v>
          </cell>
          <cell r="G6878">
            <v>15050</v>
          </cell>
          <cell r="H6878">
            <v>1.37</v>
          </cell>
          <cell r="I6878">
            <v>43465</v>
          </cell>
        </row>
        <row r="6879">
          <cell r="A6879" t="str">
            <v>Perfiles angulares A572 Gr 50 Coliseo Tunal</v>
          </cell>
          <cell r="B6879">
            <v>104791</v>
          </cell>
          <cell r="C6879" t="str">
            <v>ML</v>
          </cell>
          <cell r="D6879">
            <v>2790</v>
          </cell>
          <cell r="E6879">
            <v>0</v>
          </cell>
          <cell r="F6879">
            <v>41207</v>
          </cell>
          <cell r="G6879">
            <v>2146</v>
          </cell>
          <cell r="H6879">
            <v>1.3</v>
          </cell>
          <cell r="I6879">
            <v>43465</v>
          </cell>
        </row>
        <row r="6880">
          <cell r="A6880" t="str">
            <v>PERFILES Y DIVISIONES</v>
          </cell>
          <cell r="B6880">
            <v>17</v>
          </cell>
          <cell r="C6880">
            <v>0</v>
          </cell>
          <cell r="D6880" t="e">
            <v>#DIV/0!</v>
          </cell>
          <cell r="E6880">
            <v>0</v>
          </cell>
          <cell r="F6880">
            <v>0</v>
          </cell>
          <cell r="G6880">
            <v>0</v>
          </cell>
          <cell r="H6880" t="e">
            <v>#DIV/0!</v>
          </cell>
          <cell r="I6880">
            <v>43465</v>
          </cell>
        </row>
        <row r="6881">
          <cell r="A6881" t="str">
            <v>PERFORACION CON EQUIPO MECANICO</v>
          </cell>
          <cell r="B6881">
            <v>9472</v>
          </cell>
          <cell r="C6881" t="str">
            <v>ML</v>
          </cell>
          <cell r="D6881">
            <v>94334</v>
          </cell>
          <cell r="E6881" t="str">
            <v>/BLANDOS</v>
          </cell>
          <cell r="F6881">
            <v>40493</v>
          </cell>
          <cell r="G6881">
            <v>68857</v>
          </cell>
          <cell r="H6881">
            <v>1.37</v>
          </cell>
          <cell r="I6881">
            <v>43465</v>
          </cell>
        </row>
        <row r="6882">
          <cell r="A6882" t="str">
            <v>Perforacion de 3/4 y 3/8"***</v>
          </cell>
          <cell r="B6882">
            <v>100024</v>
          </cell>
          <cell r="C6882" t="str">
            <v>UNI</v>
          </cell>
          <cell r="D6882">
            <v>4384</v>
          </cell>
          <cell r="E6882" t="str">
            <v>A2800</v>
          </cell>
          <cell r="F6882">
            <v>40333</v>
          </cell>
          <cell r="G6882">
            <v>3200</v>
          </cell>
          <cell r="H6882">
            <v>1.37</v>
          </cell>
          <cell r="I6882">
            <v>43465</v>
          </cell>
        </row>
        <row r="6883">
          <cell r="A6883" t="str">
            <v>Perforacion en diamante de 1" x 50 cm</v>
          </cell>
          <cell r="B6883">
            <v>104845</v>
          </cell>
          <cell r="C6883" t="str">
            <v>UNI</v>
          </cell>
          <cell r="D6883">
            <v>156078</v>
          </cell>
          <cell r="E6883">
            <v>0</v>
          </cell>
          <cell r="F6883">
            <v>41213</v>
          </cell>
          <cell r="G6883">
            <v>120060</v>
          </cell>
          <cell r="H6883">
            <v>1.3</v>
          </cell>
          <cell r="I6883">
            <v>43465</v>
          </cell>
        </row>
        <row r="6884">
          <cell r="A6884" t="str">
            <v>Perforacion en diamante de 1" x 70 cm</v>
          </cell>
          <cell r="B6884">
            <v>104844</v>
          </cell>
          <cell r="C6884" t="str">
            <v>UNI</v>
          </cell>
          <cell r="D6884">
            <v>218509</v>
          </cell>
          <cell r="E6884">
            <v>0</v>
          </cell>
          <cell r="F6884">
            <v>41213</v>
          </cell>
          <cell r="G6884">
            <v>168084</v>
          </cell>
          <cell r="H6884">
            <v>1.3</v>
          </cell>
          <cell r="I6884">
            <v>43465</v>
          </cell>
        </row>
        <row r="6885">
          <cell r="A6885" t="str">
            <v>Perforacion en diamante de 7/8"-3/4"-5/8"" x 50 cm</v>
          </cell>
          <cell r="B6885">
            <v>104866</v>
          </cell>
          <cell r="C6885" t="str">
            <v>UNI</v>
          </cell>
          <cell r="D6885">
            <v>150800</v>
          </cell>
          <cell r="E6885">
            <v>0</v>
          </cell>
          <cell r="F6885">
            <v>41222</v>
          </cell>
          <cell r="G6885">
            <v>116000</v>
          </cell>
          <cell r="H6885">
            <v>1.3</v>
          </cell>
          <cell r="I6885">
            <v>43465</v>
          </cell>
        </row>
        <row r="6886">
          <cell r="A6886" t="str">
            <v>Perforacion en diamante de 7/8"-3/4"-5/8"" x 70 cm</v>
          </cell>
          <cell r="B6886">
            <v>104865</v>
          </cell>
          <cell r="C6886" t="str">
            <v>UNI</v>
          </cell>
          <cell r="D6886">
            <v>211120</v>
          </cell>
          <cell r="E6886">
            <v>0</v>
          </cell>
          <cell r="F6886">
            <v>41222</v>
          </cell>
          <cell r="G6886">
            <v>162400</v>
          </cell>
          <cell r="H6886">
            <v>1.3</v>
          </cell>
          <cell r="I6886">
            <v>43465</v>
          </cell>
        </row>
        <row r="6887">
          <cell r="A6887" t="str">
            <v>PERFORACION EN ESPEJO Y VIDRIOS</v>
          </cell>
          <cell r="B6887">
            <v>103655</v>
          </cell>
          <cell r="C6887" t="str">
            <v>UNI</v>
          </cell>
          <cell r="D6887">
            <v>4020</v>
          </cell>
          <cell r="E6887">
            <v>0</v>
          </cell>
          <cell r="F6887">
            <v>40579</v>
          </cell>
          <cell r="G6887">
            <v>3000</v>
          </cell>
          <cell r="H6887">
            <v>1.34</v>
          </cell>
          <cell r="I6887">
            <v>43465</v>
          </cell>
        </row>
        <row r="6888">
          <cell r="A6888" t="str">
            <v>Perforacion horizontal con barreno helicoidal d=2"</v>
          </cell>
          <cell r="B6888">
            <v>100696</v>
          </cell>
          <cell r="C6888" t="str">
            <v>ML</v>
          </cell>
          <cell r="D6888">
            <v>142681</v>
          </cell>
          <cell r="E6888" t="str">
            <v>A2800</v>
          </cell>
          <cell r="F6888">
            <v>42863</v>
          </cell>
          <cell r="G6888">
            <v>130900</v>
          </cell>
          <cell r="H6888">
            <v>1.0900000000000001</v>
          </cell>
          <cell r="I6888">
            <v>43465</v>
          </cell>
        </row>
        <row r="6889">
          <cell r="A6889" t="str">
            <v>Perforacion horizontal con barreno helicoidal d=3"</v>
          </cell>
          <cell r="B6889">
            <v>100019</v>
          </cell>
          <cell r="C6889" t="str">
            <v>ML</v>
          </cell>
          <cell r="D6889">
            <v>148859</v>
          </cell>
          <cell r="E6889" t="str">
            <v>A2800</v>
          </cell>
          <cell r="F6889">
            <v>43270</v>
          </cell>
          <cell r="G6889">
            <v>141770.57999999999</v>
          </cell>
          <cell r="H6889">
            <v>1.05</v>
          </cell>
          <cell r="I6889">
            <v>43465</v>
          </cell>
        </row>
        <row r="6890">
          <cell r="A6890" t="str">
            <v>Perforacion manual Barreno suelos blandos **</v>
          </cell>
          <cell r="B6890">
            <v>100248</v>
          </cell>
          <cell r="C6890" t="str">
            <v>ML</v>
          </cell>
          <cell r="D6890">
            <v>26814</v>
          </cell>
          <cell r="E6890" t="str">
            <v>A2800</v>
          </cell>
          <cell r="F6890">
            <v>43174</v>
          </cell>
          <cell r="G6890">
            <v>25537</v>
          </cell>
          <cell r="H6890">
            <v>1.05</v>
          </cell>
          <cell r="I6890">
            <v>43465</v>
          </cell>
        </row>
        <row r="6891">
          <cell r="A6891" t="str">
            <v>Perforacion manual con barreno suelos malos **</v>
          </cell>
          <cell r="B6891">
            <v>100681</v>
          </cell>
          <cell r="C6891" t="str">
            <v>ML</v>
          </cell>
          <cell r="D6891">
            <v>26814</v>
          </cell>
          <cell r="E6891" t="str">
            <v>A2800</v>
          </cell>
          <cell r="F6891">
            <v>43182</v>
          </cell>
          <cell r="G6891">
            <v>25537</v>
          </cell>
          <cell r="H6891">
            <v>1.05</v>
          </cell>
          <cell r="I6891">
            <v>43465</v>
          </cell>
        </row>
        <row r="6892">
          <cell r="A6892" t="str">
            <v>PERFORACION MANUAL SUELOS DUROS</v>
          </cell>
          <cell r="B6892">
            <v>100861</v>
          </cell>
          <cell r="C6892" t="str">
            <v>ML</v>
          </cell>
          <cell r="D6892">
            <v>148691</v>
          </cell>
          <cell r="E6892">
            <v>0</v>
          </cell>
          <cell r="F6892">
            <v>43378</v>
          </cell>
          <cell r="G6892">
            <v>141610</v>
          </cell>
          <cell r="H6892">
            <v>1.05</v>
          </cell>
          <cell r="I6892">
            <v>43465</v>
          </cell>
        </row>
        <row r="6893">
          <cell r="A6893" t="str">
            <v>PERILLO</v>
          </cell>
          <cell r="B6893">
            <v>31917</v>
          </cell>
          <cell r="C6893" t="str">
            <v>UNI</v>
          </cell>
          <cell r="D6893">
            <v>60505</v>
          </cell>
          <cell r="E6893" t="str">
            <v>TIPO B</v>
          </cell>
          <cell r="F6893">
            <v>40102</v>
          </cell>
          <cell r="G6893">
            <v>43529</v>
          </cell>
          <cell r="H6893">
            <v>1.39</v>
          </cell>
          <cell r="I6893">
            <v>43465</v>
          </cell>
        </row>
        <row r="6894">
          <cell r="A6894" t="str">
            <v>PERNO (P-100)L=1 PULGADA PARA FIJAC.</v>
          </cell>
          <cell r="B6894">
            <v>104700</v>
          </cell>
          <cell r="C6894" t="str">
            <v>UNI</v>
          </cell>
          <cell r="D6894">
            <v>68</v>
          </cell>
          <cell r="E6894">
            <v>0</v>
          </cell>
          <cell r="F6894">
            <v>41190</v>
          </cell>
          <cell r="G6894">
            <v>52</v>
          </cell>
          <cell r="H6894">
            <v>1.3</v>
          </cell>
          <cell r="I6894">
            <v>43465</v>
          </cell>
        </row>
        <row r="6895">
          <cell r="A6895" t="str">
            <v>PERNO 1/4 X 3/4 B.V.</v>
          </cell>
          <cell r="B6895">
            <v>4053</v>
          </cell>
          <cell r="C6895" t="str">
            <v>UNI</v>
          </cell>
          <cell r="D6895">
            <v>323</v>
          </cell>
          <cell r="E6895" t="str">
            <v>M62027</v>
          </cell>
          <cell r="F6895">
            <v>39660</v>
          </cell>
          <cell r="G6895">
            <v>220</v>
          </cell>
          <cell r="H6895">
            <v>1.47</v>
          </cell>
          <cell r="I6895">
            <v>43465</v>
          </cell>
        </row>
        <row r="6896">
          <cell r="A6896" t="str">
            <v>Perno 1/4" grado 5, L=0.075m **</v>
          </cell>
          <cell r="B6896">
            <v>104143</v>
          </cell>
          <cell r="C6896" t="str">
            <v>UNI</v>
          </cell>
          <cell r="D6896">
            <v>311</v>
          </cell>
          <cell r="E6896">
            <v>0</v>
          </cell>
          <cell r="F6896">
            <v>40725</v>
          </cell>
          <cell r="G6896">
            <v>232</v>
          </cell>
          <cell r="H6896">
            <v>1.34</v>
          </cell>
          <cell r="I6896">
            <v>43465</v>
          </cell>
        </row>
        <row r="6897">
          <cell r="A6897" t="str">
            <v>PERNO 3/8"X2"</v>
          </cell>
          <cell r="B6897">
            <v>105076</v>
          </cell>
          <cell r="C6897" t="str">
            <v>UNI</v>
          </cell>
          <cell r="D6897">
            <v>519</v>
          </cell>
          <cell r="E6897">
            <v>0</v>
          </cell>
          <cell r="F6897">
            <v>41599</v>
          </cell>
          <cell r="G6897">
            <v>409</v>
          </cell>
          <cell r="H6897">
            <v>1.27</v>
          </cell>
          <cell r="I6897">
            <v>43465</v>
          </cell>
        </row>
        <row r="6898">
          <cell r="A6898" t="str">
            <v>PERNO 5/8" X 24</v>
          </cell>
          <cell r="B6898">
            <v>740</v>
          </cell>
          <cell r="C6898" t="str">
            <v>UNI</v>
          </cell>
          <cell r="D6898">
            <v>1742</v>
          </cell>
          <cell r="E6898" t="str">
            <v>50PA24</v>
          </cell>
          <cell r="F6898">
            <v>43325</v>
          </cell>
          <cell r="G6898">
            <v>1659</v>
          </cell>
          <cell r="H6898">
            <v>1.05</v>
          </cell>
          <cell r="I6898">
            <v>43465</v>
          </cell>
        </row>
        <row r="6899">
          <cell r="A6899" t="str">
            <v>PERNO 5/8" X 545MM</v>
          </cell>
          <cell r="B6899">
            <v>106760</v>
          </cell>
          <cell r="C6899" t="str">
            <v>UNI</v>
          </cell>
          <cell r="D6899">
            <v>9526</v>
          </cell>
          <cell r="E6899">
            <v>0</v>
          </cell>
          <cell r="F6899">
            <v>43182</v>
          </cell>
          <cell r="G6899">
            <v>9072</v>
          </cell>
          <cell r="H6899">
            <v>1.05</v>
          </cell>
          <cell r="I6899">
            <v>43465</v>
          </cell>
        </row>
        <row r="6900">
          <cell r="A6900" t="str">
            <v>PERNO DE OJO 1/4"X6 PULGADAS</v>
          </cell>
          <cell r="B6900">
            <v>102654</v>
          </cell>
          <cell r="C6900" t="str">
            <v>UNI</v>
          </cell>
          <cell r="D6900">
            <v>4033</v>
          </cell>
          <cell r="E6900" t="str">
            <v>50PA24</v>
          </cell>
          <cell r="F6900">
            <v>43203</v>
          </cell>
          <cell r="G6900">
            <v>3841</v>
          </cell>
          <cell r="H6900">
            <v>1.05</v>
          </cell>
          <cell r="I6900">
            <v>43465</v>
          </cell>
        </row>
        <row r="6901">
          <cell r="A6901" t="str">
            <v>PERNO DE OJO 5/8" x 4 " ABIERTO</v>
          </cell>
          <cell r="B6901">
            <v>105009</v>
          </cell>
          <cell r="C6901" t="str">
            <v>UNI</v>
          </cell>
          <cell r="D6901">
            <v>3873</v>
          </cell>
          <cell r="E6901">
            <v>0</v>
          </cell>
          <cell r="F6901">
            <v>43167</v>
          </cell>
          <cell r="G6901">
            <v>3689</v>
          </cell>
          <cell r="H6901">
            <v>1.05</v>
          </cell>
          <cell r="I6901">
            <v>43465</v>
          </cell>
        </row>
        <row r="6902">
          <cell r="A6902" t="str">
            <v>PERNO DE OJO 5/8" x 8" MAQUINA</v>
          </cell>
          <cell r="B6902">
            <v>3725</v>
          </cell>
          <cell r="C6902" t="str">
            <v>UNI</v>
          </cell>
          <cell r="D6902">
            <v>3234</v>
          </cell>
          <cell r="E6902" t="str">
            <v>50P08</v>
          </cell>
          <cell r="F6902">
            <v>43182</v>
          </cell>
          <cell r="G6902">
            <v>3080</v>
          </cell>
          <cell r="H6902">
            <v>1.05</v>
          </cell>
          <cell r="I6902">
            <v>43465</v>
          </cell>
        </row>
        <row r="6903">
          <cell r="A6903" t="str">
            <v>Perno expansivo 3/8" X 3" CAMISA</v>
          </cell>
          <cell r="B6903">
            <v>104049</v>
          </cell>
          <cell r="C6903" t="str">
            <v>UNI</v>
          </cell>
          <cell r="D6903">
            <v>533</v>
          </cell>
          <cell r="E6903">
            <v>0</v>
          </cell>
          <cell r="F6903">
            <v>43202</v>
          </cell>
          <cell r="G6903">
            <v>508</v>
          </cell>
          <cell r="H6903">
            <v>1.05</v>
          </cell>
          <cell r="I6903">
            <v>43465</v>
          </cell>
        </row>
        <row r="6904">
          <cell r="A6904" t="str">
            <v>PERNO MAQUINA DE 5/8"X6"</v>
          </cell>
          <cell r="B6904">
            <v>106782</v>
          </cell>
          <cell r="C6904" t="str">
            <v>UNI</v>
          </cell>
          <cell r="D6904">
            <v>2578</v>
          </cell>
          <cell r="E6904">
            <v>0</v>
          </cell>
          <cell r="F6904">
            <v>43186</v>
          </cell>
          <cell r="G6904">
            <v>2455</v>
          </cell>
          <cell r="H6904">
            <v>1.05</v>
          </cell>
          <cell r="I6904">
            <v>43465</v>
          </cell>
        </row>
        <row r="6905">
          <cell r="A6905" t="str">
            <v>PERNO ROSCADO 2" ALT.VEL.</v>
          </cell>
          <cell r="B6905">
            <v>3686</v>
          </cell>
          <cell r="C6905" t="str">
            <v>UNI</v>
          </cell>
          <cell r="D6905">
            <v>427</v>
          </cell>
          <cell r="E6905" t="str">
            <v>T32032</v>
          </cell>
          <cell r="F6905">
            <v>43088</v>
          </cell>
          <cell r="G6905">
            <v>392</v>
          </cell>
          <cell r="H6905">
            <v>1.0900000000000001</v>
          </cell>
          <cell r="I6905">
            <v>43465</v>
          </cell>
        </row>
        <row r="6906">
          <cell r="A6906" t="str">
            <v>Perno/Clavo Americano L=1"; Ø1/8" Fijación</v>
          </cell>
          <cell r="B6906">
            <v>104701</v>
          </cell>
          <cell r="C6906" t="str">
            <v>UNI</v>
          </cell>
          <cell r="D6906">
            <v>75</v>
          </cell>
          <cell r="E6906">
            <v>0</v>
          </cell>
          <cell r="F6906">
            <v>43167</v>
          </cell>
          <cell r="G6906">
            <v>71</v>
          </cell>
          <cell r="H6906">
            <v>1.05</v>
          </cell>
          <cell r="I6906">
            <v>43465</v>
          </cell>
        </row>
        <row r="6907">
          <cell r="A6907" t="str">
            <v>Perno/Tornillo Hexag ASTM</v>
          </cell>
          <cell r="B6907">
            <v>104800</v>
          </cell>
          <cell r="C6907" t="str">
            <v>UNI</v>
          </cell>
          <cell r="D6907">
            <v>1898</v>
          </cell>
          <cell r="E6907">
            <v>0</v>
          </cell>
          <cell r="F6907">
            <v>42214</v>
          </cell>
          <cell r="G6907">
            <v>1556</v>
          </cell>
          <cell r="H6907">
            <v>1.22</v>
          </cell>
          <cell r="I6907">
            <v>43465</v>
          </cell>
        </row>
        <row r="6908">
          <cell r="A6908" t="str">
            <v>Perno/TornilloØ3/8"L = 50mm ASTM A-325 TIPO 1</v>
          </cell>
          <cell r="B6908">
            <v>104795</v>
          </cell>
          <cell r="C6908" t="str">
            <v>UNI</v>
          </cell>
          <cell r="D6908">
            <v>1415</v>
          </cell>
          <cell r="E6908">
            <v>0</v>
          </cell>
          <cell r="F6908">
            <v>42214</v>
          </cell>
          <cell r="G6908">
            <v>1160</v>
          </cell>
          <cell r="H6908">
            <v>1.22</v>
          </cell>
          <cell r="I6908">
            <v>43465</v>
          </cell>
        </row>
        <row r="6909">
          <cell r="A6909" t="str">
            <v>PERNOS CONSOLA</v>
          </cell>
          <cell r="B6909">
            <v>102436</v>
          </cell>
          <cell r="C6909" t="str">
            <v>UNI</v>
          </cell>
          <cell r="D6909">
            <v>8905</v>
          </cell>
          <cell r="E6909">
            <v>0</v>
          </cell>
          <cell r="F6909">
            <v>40196</v>
          </cell>
          <cell r="G6909">
            <v>6500</v>
          </cell>
          <cell r="H6909">
            <v>1.37</v>
          </cell>
          <cell r="I6909">
            <v>43465</v>
          </cell>
        </row>
        <row r="6910">
          <cell r="A6910" t="str">
            <v>PERNOS, ANCLAJES, ARANDELAS</v>
          </cell>
          <cell r="B6910">
            <v>100984</v>
          </cell>
          <cell r="C6910" t="str">
            <v>KG</v>
          </cell>
          <cell r="D6910">
            <v>11234</v>
          </cell>
          <cell r="E6910">
            <v>0</v>
          </cell>
          <cell r="F6910">
            <v>40500</v>
          </cell>
          <cell r="G6910">
            <v>8200</v>
          </cell>
          <cell r="H6910">
            <v>1.37</v>
          </cell>
          <cell r="I6910">
            <v>43465</v>
          </cell>
        </row>
        <row r="6911">
          <cell r="A6911" t="str">
            <v>Perro (1/8") Tipo Pesado</v>
          </cell>
          <cell r="B6911">
            <v>105031</v>
          </cell>
          <cell r="C6911" t="str">
            <v>UNI</v>
          </cell>
          <cell r="D6911">
            <v>803</v>
          </cell>
          <cell r="E6911">
            <v>0</v>
          </cell>
          <cell r="F6911">
            <v>43181</v>
          </cell>
          <cell r="G6911">
            <v>765</v>
          </cell>
          <cell r="H6911">
            <v>1.05</v>
          </cell>
          <cell r="I6911">
            <v>43465</v>
          </cell>
        </row>
        <row r="6912">
          <cell r="A6912" t="str">
            <v>Perro de 1/2"**</v>
          </cell>
          <cell r="B6912">
            <v>103488</v>
          </cell>
          <cell r="C6912" t="str">
            <v>UNI</v>
          </cell>
          <cell r="D6912">
            <v>12714</v>
          </cell>
          <cell r="E6912">
            <v>0</v>
          </cell>
          <cell r="F6912">
            <v>40493</v>
          </cell>
          <cell r="G6912">
            <v>9280</v>
          </cell>
          <cell r="H6912">
            <v>1.37</v>
          </cell>
          <cell r="I6912">
            <v>43465</v>
          </cell>
        </row>
        <row r="6913">
          <cell r="A6913" t="str">
            <v>Perro de 3/8"**</v>
          </cell>
          <cell r="B6913">
            <v>103489</v>
          </cell>
          <cell r="C6913" t="str">
            <v>UNI</v>
          </cell>
          <cell r="D6913">
            <v>7628</v>
          </cell>
          <cell r="E6913">
            <v>0</v>
          </cell>
          <cell r="F6913">
            <v>40493</v>
          </cell>
          <cell r="G6913">
            <v>5568</v>
          </cell>
          <cell r="H6913">
            <v>1.37</v>
          </cell>
          <cell r="I6913">
            <v>43465</v>
          </cell>
        </row>
        <row r="6914">
          <cell r="A6914" t="str">
            <v>Perro Galvanizado 3/16" **</v>
          </cell>
          <cell r="B6914">
            <v>103486</v>
          </cell>
          <cell r="C6914" t="str">
            <v>UNI</v>
          </cell>
          <cell r="D6914">
            <v>771</v>
          </cell>
          <cell r="E6914">
            <v>0</v>
          </cell>
          <cell r="F6914">
            <v>40492</v>
          </cell>
          <cell r="G6914">
            <v>563</v>
          </cell>
          <cell r="H6914">
            <v>1.37</v>
          </cell>
          <cell r="I6914">
            <v>43465</v>
          </cell>
        </row>
        <row r="6915">
          <cell r="A6915" t="str">
            <v>Perro Galvanizado 5/16"</v>
          </cell>
          <cell r="B6915">
            <v>104019</v>
          </cell>
          <cell r="C6915" t="str">
            <v>UNI</v>
          </cell>
          <cell r="D6915">
            <v>493</v>
          </cell>
          <cell r="E6915">
            <v>0</v>
          </cell>
          <cell r="F6915">
            <v>42934</v>
          </cell>
          <cell r="G6915">
            <v>452</v>
          </cell>
          <cell r="H6915">
            <v>1.0900000000000001</v>
          </cell>
          <cell r="I6915">
            <v>43465</v>
          </cell>
        </row>
        <row r="6916">
          <cell r="A6916" t="str">
            <v>Perro para cable de 1/8"(Tipo Liviano)</v>
          </cell>
          <cell r="B6916">
            <v>103014</v>
          </cell>
          <cell r="C6916" t="str">
            <v>UNI</v>
          </cell>
          <cell r="D6916">
            <v>625</v>
          </cell>
          <cell r="E6916">
            <v>0</v>
          </cell>
          <cell r="F6916">
            <v>43203</v>
          </cell>
          <cell r="G6916">
            <v>595</v>
          </cell>
          <cell r="H6916">
            <v>1.05</v>
          </cell>
          <cell r="I6916">
            <v>43465</v>
          </cell>
        </row>
        <row r="6917">
          <cell r="A6917" t="str">
            <v>PERROS GALVANIZADO 1/2"</v>
          </cell>
          <cell r="B6917">
            <v>1655</v>
          </cell>
          <cell r="C6917" t="str">
            <v>DD</v>
          </cell>
          <cell r="D6917">
            <v>2820</v>
          </cell>
          <cell r="E6917">
            <v>0</v>
          </cell>
          <cell r="F6917">
            <v>41913</v>
          </cell>
          <cell r="G6917">
            <v>2238</v>
          </cell>
          <cell r="H6917">
            <v>1.26</v>
          </cell>
          <cell r="I6917">
            <v>43465</v>
          </cell>
        </row>
        <row r="6918">
          <cell r="A6918" t="str">
            <v>PERSIANA TOMA DE AIRE 40"x20"</v>
          </cell>
          <cell r="B6918">
            <v>2344</v>
          </cell>
          <cell r="C6918" t="str">
            <v>UNI</v>
          </cell>
          <cell r="D6918">
            <v>650704</v>
          </cell>
          <cell r="E6918">
            <v>0</v>
          </cell>
          <cell r="F6918">
            <v>39659</v>
          </cell>
          <cell r="G6918">
            <v>442656</v>
          </cell>
          <cell r="H6918">
            <v>1.47</v>
          </cell>
          <cell r="I6918">
            <v>43465</v>
          </cell>
        </row>
        <row r="6919">
          <cell r="A6919" t="str">
            <v>PERSONAL DE OBRA (ADMINISTRAC.</v>
          </cell>
          <cell r="B6919">
            <v>100855</v>
          </cell>
          <cell r="C6919" t="str">
            <v>DD</v>
          </cell>
          <cell r="D6919">
            <v>36750</v>
          </cell>
          <cell r="E6919">
            <v>0</v>
          </cell>
          <cell r="F6919">
            <v>39549</v>
          </cell>
          <cell r="G6919">
            <v>25000</v>
          </cell>
          <cell r="H6919">
            <v>1.47</v>
          </cell>
          <cell r="I6919">
            <v>43465</v>
          </cell>
        </row>
        <row r="6920">
          <cell r="A6920" t="str">
            <v>PESCANTE PARA ANDAMIO COLGANTE</v>
          </cell>
          <cell r="B6920">
            <v>395</v>
          </cell>
          <cell r="C6920" t="str">
            <v>SM</v>
          </cell>
          <cell r="D6920">
            <v>3337</v>
          </cell>
          <cell r="E6920">
            <v>0</v>
          </cell>
          <cell r="F6920">
            <v>40310</v>
          </cell>
          <cell r="G6920">
            <v>2436</v>
          </cell>
          <cell r="H6920">
            <v>1.37</v>
          </cell>
          <cell r="I6920">
            <v>43465</v>
          </cell>
        </row>
        <row r="6921">
          <cell r="A6921" t="str">
            <v>Peso Unitario de Suelo</v>
          </cell>
          <cell r="B6921">
            <v>100826</v>
          </cell>
          <cell r="C6921" t="str">
            <v>UNI</v>
          </cell>
          <cell r="D6921">
            <v>23400</v>
          </cell>
          <cell r="E6921">
            <v>0</v>
          </cell>
          <cell r="F6921">
            <v>41155</v>
          </cell>
          <cell r="G6921">
            <v>18000</v>
          </cell>
          <cell r="H6921">
            <v>1.3</v>
          </cell>
          <cell r="I6921">
            <v>43465</v>
          </cell>
        </row>
        <row r="6922">
          <cell r="A6922" t="str">
            <v>PICA 4.5 Lb con Cabo</v>
          </cell>
          <cell r="B6922">
            <v>2003</v>
          </cell>
          <cell r="C6922" t="str">
            <v>UNI</v>
          </cell>
          <cell r="D6922">
            <v>25790</v>
          </cell>
          <cell r="E6922" t="str">
            <v>GAVILAN</v>
          </cell>
          <cell r="F6922">
            <v>43434</v>
          </cell>
          <cell r="G6922">
            <v>24562</v>
          </cell>
          <cell r="H6922">
            <v>1.05</v>
          </cell>
          <cell r="I6922">
            <v>43465</v>
          </cell>
        </row>
        <row r="6923">
          <cell r="A6923" t="str">
            <v>PICA CON CABO MADERA (5 lbs)- ZAPAPICO</v>
          </cell>
          <cell r="B6923">
            <v>105512</v>
          </cell>
          <cell r="C6923" t="str">
            <v>UNI</v>
          </cell>
          <cell r="D6923">
            <v>19559</v>
          </cell>
          <cell r="E6923">
            <v>0</v>
          </cell>
          <cell r="F6923">
            <v>42873</v>
          </cell>
          <cell r="G6923">
            <v>17943.75</v>
          </cell>
          <cell r="H6923">
            <v>1.0900000000000001</v>
          </cell>
          <cell r="I6923">
            <v>43465</v>
          </cell>
        </row>
        <row r="6924">
          <cell r="A6924" t="str">
            <v>PICA HERRAGRO sin cabo</v>
          </cell>
          <cell r="B6924">
            <v>1298</v>
          </cell>
          <cell r="C6924" t="str">
            <v>UNI</v>
          </cell>
          <cell r="D6924">
            <v>25476</v>
          </cell>
          <cell r="E6924">
            <v>0</v>
          </cell>
          <cell r="F6924">
            <v>40135</v>
          </cell>
          <cell r="G6924">
            <v>18328</v>
          </cell>
          <cell r="H6924">
            <v>1.39</v>
          </cell>
          <cell r="I6924">
            <v>43465</v>
          </cell>
        </row>
        <row r="6925">
          <cell r="A6925" t="str">
            <v>PICA SIN CABO GARANTIZADA (NO USAR)</v>
          </cell>
          <cell r="B6925">
            <v>1299</v>
          </cell>
          <cell r="C6925" t="str">
            <v>UNI</v>
          </cell>
          <cell r="D6925">
            <v>20550</v>
          </cell>
          <cell r="E6925">
            <v>0</v>
          </cell>
          <cell r="F6925">
            <v>40201</v>
          </cell>
          <cell r="G6925">
            <v>15000</v>
          </cell>
          <cell r="H6925">
            <v>1.37</v>
          </cell>
          <cell r="I6925">
            <v>43465</v>
          </cell>
        </row>
        <row r="6926">
          <cell r="A6926" t="str">
            <v>PICA SIN CABO GARANTIZADA (NO USAR)</v>
          </cell>
          <cell r="B6926">
            <v>1299</v>
          </cell>
          <cell r="C6926" t="str">
            <v>UNI</v>
          </cell>
          <cell r="D6926">
            <v>20550</v>
          </cell>
          <cell r="E6926">
            <v>0</v>
          </cell>
          <cell r="F6926">
            <v>40201</v>
          </cell>
          <cell r="G6926">
            <v>15000</v>
          </cell>
          <cell r="H6926">
            <v>1.37</v>
          </cell>
          <cell r="I6926">
            <v>43465</v>
          </cell>
        </row>
        <row r="6927">
          <cell r="A6927" t="str">
            <v>PIEDRA BOLA (Sum+Inst)**</v>
          </cell>
          <cell r="B6927">
            <v>101806</v>
          </cell>
          <cell r="C6927" t="str">
            <v>M3</v>
          </cell>
          <cell r="D6927">
            <v>233520</v>
          </cell>
          <cell r="E6927">
            <v>0</v>
          </cell>
          <cell r="F6927">
            <v>43392</v>
          </cell>
          <cell r="G6927">
            <v>222400</v>
          </cell>
          <cell r="H6927">
            <v>1.05</v>
          </cell>
          <cell r="I6927">
            <v>43465</v>
          </cell>
        </row>
        <row r="6928">
          <cell r="A6928" t="str">
            <v>PIEDRA CORALINA (305x305x16)</v>
          </cell>
          <cell r="B6928">
            <v>327</v>
          </cell>
          <cell r="C6928" t="str">
            <v>M2</v>
          </cell>
          <cell r="D6928">
            <v>165680</v>
          </cell>
          <cell r="E6928" t="str">
            <v>Brillado</v>
          </cell>
          <cell r="F6928">
            <v>42828</v>
          </cell>
          <cell r="G6928">
            <v>152000</v>
          </cell>
          <cell r="H6928">
            <v>1.0900000000000001</v>
          </cell>
          <cell r="I6928">
            <v>43465</v>
          </cell>
        </row>
        <row r="6929">
          <cell r="A6929" t="str">
            <v>PIEDRA CORALINA 305x15.3x2</v>
          </cell>
          <cell r="B6929">
            <v>325</v>
          </cell>
          <cell r="C6929" t="str">
            <v>M2</v>
          </cell>
          <cell r="D6929">
            <v>118395</v>
          </cell>
          <cell r="E6929">
            <v>0</v>
          </cell>
          <cell r="F6929">
            <v>40350</v>
          </cell>
          <cell r="G6929">
            <v>86420</v>
          </cell>
          <cell r="H6929">
            <v>1.37</v>
          </cell>
          <cell r="I6929">
            <v>43465</v>
          </cell>
        </row>
        <row r="6930">
          <cell r="A6930" t="str">
            <v>PIEDRA CORALINA 30x15</v>
          </cell>
          <cell r="B6930">
            <v>2938</v>
          </cell>
          <cell r="C6930" t="str">
            <v>M2</v>
          </cell>
          <cell r="D6930">
            <v>118395</v>
          </cell>
          <cell r="E6930">
            <v>0</v>
          </cell>
          <cell r="F6930">
            <v>40350</v>
          </cell>
          <cell r="G6930">
            <v>86420</v>
          </cell>
          <cell r="H6930">
            <v>1.37</v>
          </cell>
          <cell r="I6930">
            <v>43465</v>
          </cell>
        </row>
        <row r="6931">
          <cell r="A6931" t="str">
            <v>PIEDRA CREMA DURA</v>
          </cell>
          <cell r="B6931">
            <v>104414</v>
          </cell>
          <cell r="C6931" t="str">
            <v>M2</v>
          </cell>
          <cell r="D6931">
            <v>65928</v>
          </cell>
          <cell r="E6931">
            <v>0</v>
          </cell>
          <cell r="F6931">
            <v>41096</v>
          </cell>
          <cell r="G6931">
            <v>50714</v>
          </cell>
          <cell r="H6931">
            <v>1.3</v>
          </cell>
          <cell r="I6931">
            <v>43465</v>
          </cell>
        </row>
        <row r="6932">
          <cell r="A6932" t="str">
            <v>PIEDRA DE RIO</v>
          </cell>
          <cell r="B6932">
            <v>2516</v>
          </cell>
          <cell r="C6932" t="str">
            <v>M3</v>
          </cell>
          <cell r="D6932">
            <v>12947</v>
          </cell>
          <cell r="E6932">
            <v>0</v>
          </cell>
          <cell r="F6932">
            <v>40241</v>
          </cell>
          <cell r="G6932">
            <v>9450</v>
          </cell>
          <cell r="H6932">
            <v>1.37</v>
          </cell>
          <cell r="I6932">
            <v>43465</v>
          </cell>
        </row>
        <row r="6933">
          <cell r="A6933" t="str">
            <v>PIEDRA DE RIO</v>
          </cell>
          <cell r="B6933">
            <v>103582</v>
          </cell>
          <cell r="C6933" t="str">
            <v>M3</v>
          </cell>
          <cell r="D6933">
            <v>49320</v>
          </cell>
          <cell r="E6933">
            <v>0</v>
          </cell>
          <cell r="F6933">
            <v>40527</v>
          </cell>
          <cell r="G6933">
            <v>36000</v>
          </cell>
          <cell r="H6933">
            <v>1.37</v>
          </cell>
          <cell r="I6933">
            <v>43465</v>
          </cell>
        </row>
        <row r="6934">
          <cell r="A6934" t="str">
            <v>PIEDRA GAVION</v>
          </cell>
          <cell r="B6934">
            <v>103583</v>
          </cell>
          <cell r="C6934" t="str">
            <v>M3</v>
          </cell>
          <cell r="D6934">
            <v>49320</v>
          </cell>
          <cell r="E6934">
            <v>0</v>
          </cell>
          <cell r="F6934">
            <v>40527</v>
          </cell>
          <cell r="G6934">
            <v>36000</v>
          </cell>
          <cell r="H6934">
            <v>1.37</v>
          </cell>
          <cell r="I6934">
            <v>43465</v>
          </cell>
        </row>
        <row r="6935">
          <cell r="A6935" t="str">
            <v>PIEDRA LAJA+TRANSPORTE</v>
          </cell>
          <cell r="B6935">
            <v>104881</v>
          </cell>
          <cell r="C6935" t="str">
            <v>M3</v>
          </cell>
          <cell r="D6935">
            <v>108333</v>
          </cell>
          <cell r="E6935">
            <v>0</v>
          </cell>
          <cell r="F6935">
            <v>41241</v>
          </cell>
          <cell r="G6935">
            <v>83333</v>
          </cell>
          <cell r="H6935">
            <v>1.3</v>
          </cell>
          <cell r="I6935">
            <v>43465</v>
          </cell>
        </row>
        <row r="6936">
          <cell r="A6936" t="str">
            <v>PIEDRA MEDIA ZONGA (25-40cm)</v>
          </cell>
          <cell r="B6936">
            <v>98</v>
          </cell>
          <cell r="C6936" t="str">
            <v>M3</v>
          </cell>
          <cell r="D6936">
            <v>69085</v>
          </cell>
          <cell r="E6936">
            <v>0</v>
          </cell>
          <cell r="F6936">
            <v>43167</v>
          </cell>
          <cell r="G6936">
            <v>65795</v>
          </cell>
          <cell r="H6936">
            <v>1.05</v>
          </cell>
          <cell r="I6936">
            <v>43465</v>
          </cell>
        </row>
        <row r="6937">
          <cell r="A6937" t="str">
            <v>Piedra media Zonga (Rajon)Suministro*(NO</v>
          </cell>
          <cell r="B6937">
            <v>100488</v>
          </cell>
          <cell r="C6937" t="str">
            <v>M3</v>
          </cell>
          <cell r="D6937">
            <v>50794</v>
          </cell>
          <cell r="E6937">
            <v>0</v>
          </cell>
          <cell r="F6937">
            <v>42760</v>
          </cell>
          <cell r="G6937">
            <v>46600</v>
          </cell>
          <cell r="H6937">
            <v>1.0900000000000001</v>
          </cell>
          <cell r="I6937">
            <v>43465</v>
          </cell>
        </row>
        <row r="6938">
          <cell r="A6938" t="str">
            <v>Piedra media Zonga 30-40cm(Rajon) NO USAR</v>
          </cell>
          <cell r="B6938">
            <v>101253</v>
          </cell>
          <cell r="C6938" t="str">
            <v>M3</v>
          </cell>
          <cell r="D6938">
            <v>50794</v>
          </cell>
          <cell r="E6938">
            <v>0</v>
          </cell>
          <cell r="F6938">
            <v>42800</v>
          </cell>
          <cell r="G6938">
            <v>46600</v>
          </cell>
          <cell r="H6938">
            <v>1.0900000000000001</v>
          </cell>
          <cell r="I6938">
            <v>43465</v>
          </cell>
        </row>
        <row r="6939">
          <cell r="A6939" t="str">
            <v>Piedra media Zonga(Rajon)Sum+Transp</v>
          </cell>
          <cell r="B6939">
            <v>101787</v>
          </cell>
          <cell r="C6939" t="str">
            <v>M3</v>
          </cell>
          <cell r="D6939">
            <v>46491</v>
          </cell>
          <cell r="E6939">
            <v>0</v>
          </cell>
          <cell r="F6939">
            <v>40918</v>
          </cell>
          <cell r="G6939">
            <v>35762</v>
          </cell>
          <cell r="H6939">
            <v>1.3</v>
          </cell>
          <cell r="I6939">
            <v>43465</v>
          </cell>
        </row>
        <row r="6940">
          <cell r="A6940" t="str">
            <v>PIEDRA MUÑECA 305x15.3x2</v>
          </cell>
          <cell r="B6940">
            <v>101345</v>
          </cell>
          <cell r="C6940" t="str">
            <v>M2</v>
          </cell>
          <cell r="D6940">
            <v>116806</v>
          </cell>
          <cell r="E6940">
            <v>0</v>
          </cell>
          <cell r="F6940">
            <v>40350</v>
          </cell>
          <cell r="G6940">
            <v>85260</v>
          </cell>
          <cell r="H6940">
            <v>1.37</v>
          </cell>
          <cell r="I6940">
            <v>43465</v>
          </cell>
        </row>
        <row r="6941">
          <cell r="A6941" t="str">
            <v>Piedra Pizarra 5-8mm Negro (40x40cm) Suministro</v>
          </cell>
          <cell r="B6941">
            <v>104329</v>
          </cell>
          <cell r="C6941" t="str">
            <v>M2</v>
          </cell>
          <cell r="D6941">
            <v>62874</v>
          </cell>
          <cell r="E6941">
            <v>0</v>
          </cell>
          <cell r="F6941">
            <v>41862</v>
          </cell>
          <cell r="G6941">
            <v>49900</v>
          </cell>
          <cell r="H6941">
            <v>1.26</v>
          </cell>
          <cell r="I6941">
            <v>43465</v>
          </cell>
        </row>
        <row r="6942">
          <cell r="A6942" t="str">
            <v>Piedra royal dorado e=3.0 cm</v>
          </cell>
          <cell r="B6942">
            <v>107122</v>
          </cell>
          <cell r="C6942" t="str">
            <v>M2</v>
          </cell>
          <cell r="D6942">
            <v>227409</v>
          </cell>
          <cell r="E6942">
            <v>0</v>
          </cell>
          <cell r="F6942">
            <v>43396</v>
          </cell>
          <cell r="G6942">
            <v>216580</v>
          </cell>
          <cell r="H6942">
            <v>1.05</v>
          </cell>
          <cell r="I6942">
            <v>43465</v>
          </cell>
        </row>
        <row r="6943">
          <cell r="A6943" t="str">
            <v>PiedraLaja</v>
          </cell>
          <cell r="B6943">
            <v>105252</v>
          </cell>
          <cell r="C6943" t="str">
            <v>M2</v>
          </cell>
          <cell r="D6943">
            <v>26250</v>
          </cell>
          <cell r="E6943">
            <v>0</v>
          </cell>
          <cell r="F6943">
            <v>43208</v>
          </cell>
          <cell r="G6943">
            <v>25000</v>
          </cell>
          <cell r="H6943">
            <v>1.05</v>
          </cell>
          <cell r="I6943">
            <v>43465</v>
          </cell>
        </row>
        <row r="6944">
          <cell r="A6944" t="str">
            <v>PIEZA CEDRO CAQUETA (2.5CMX2.5CM A</v>
          </cell>
          <cell r="B6944">
            <v>884</v>
          </cell>
          <cell r="C6944" t="str">
            <v>UNI</v>
          </cell>
          <cell r="D6944">
            <v>70760</v>
          </cell>
          <cell r="E6944">
            <v>0</v>
          </cell>
          <cell r="F6944">
            <v>42115</v>
          </cell>
          <cell r="G6944">
            <v>58000</v>
          </cell>
          <cell r="H6944">
            <v>1.22</v>
          </cell>
          <cell r="I6944">
            <v>43465</v>
          </cell>
        </row>
        <row r="6945">
          <cell r="A6945" t="str">
            <v>PIEZA CEDRO MACHO</v>
          </cell>
          <cell r="B6945">
            <v>2675</v>
          </cell>
          <cell r="C6945" t="str">
            <v>UNI</v>
          </cell>
          <cell r="D6945">
            <v>122320</v>
          </cell>
          <cell r="E6945">
            <v>0</v>
          </cell>
          <cell r="F6945">
            <v>40095</v>
          </cell>
          <cell r="G6945">
            <v>88000</v>
          </cell>
          <cell r="H6945">
            <v>1.39</v>
          </cell>
          <cell r="I6945">
            <v>43465</v>
          </cell>
        </row>
        <row r="6946">
          <cell r="A6946" t="str">
            <v>PIEZA CEDRO PUERTO ASIS 18 x 4 x 2.80M</v>
          </cell>
          <cell r="B6946">
            <v>2676</v>
          </cell>
          <cell r="C6946" t="str">
            <v>UNI</v>
          </cell>
          <cell r="D6946">
            <v>80620</v>
          </cell>
          <cell r="E6946">
            <v>0</v>
          </cell>
          <cell r="F6946">
            <v>40093</v>
          </cell>
          <cell r="G6946">
            <v>58000</v>
          </cell>
          <cell r="H6946">
            <v>1.39</v>
          </cell>
          <cell r="I6946">
            <v>43465</v>
          </cell>
        </row>
        <row r="6947">
          <cell r="A6947" t="str">
            <v>PIEZA FLORMORADO 18 x 4 x 2.80M</v>
          </cell>
          <cell r="B6947">
            <v>2101</v>
          </cell>
          <cell r="C6947" t="str">
            <v>UNI</v>
          </cell>
          <cell r="D6947">
            <v>45147</v>
          </cell>
          <cell r="E6947">
            <v>0</v>
          </cell>
          <cell r="F6947">
            <v>40093</v>
          </cell>
          <cell r="G6947">
            <v>32480</v>
          </cell>
          <cell r="H6947">
            <v>1.39</v>
          </cell>
          <cell r="I6947">
            <v>43465</v>
          </cell>
        </row>
        <row r="6948">
          <cell r="A6948" t="str">
            <v>PIEZA GUAYACAN HOBO 18 x 4 x 2.90M</v>
          </cell>
          <cell r="B6948">
            <v>2100</v>
          </cell>
          <cell r="C6948" t="str">
            <v>UNI</v>
          </cell>
          <cell r="D6948">
            <v>82940</v>
          </cell>
          <cell r="E6948">
            <v>0</v>
          </cell>
          <cell r="F6948">
            <v>41095</v>
          </cell>
          <cell r="G6948">
            <v>63800</v>
          </cell>
          <cell r="H6948">
            <v>1.3</v>
          </cell>
          <cell r="I6948">
            <v>43465</v>
          </cell>
        </row>
        <row r="6949">
          <cell r="A6949" t="str">
            <v>PIEZA GUAYACAN RAYO 18 x 4 x 2.80M</v>
          </cell>
          <cell r="B6949">
            <v>906</v>
          </cell>
          <cell r="C6949" t="str">
            <v>UNI</v>
          </cell>
          <cell r="D6949">
            <v>38698</v>
          </cell>
          <cell r="E6949">
            <v>0</v>
          </cell>
          <cell r="F6949">
            <v>40093</v>
          </cell>
          <cell r="G6949">
            <v>27840</v>
          </cell>
          <cell r="H6949">
            <v>1.39</v>
          </cell>
          <cell r="I6949">
            <v>43465</v>
          </cell>
        </row>
        <row r="6950">
          <cell r="A6950" t="str">
            <v>PIEZA MOHO</v>
          </cell>
          <cell r="B6950">
            <v>2103</v>
          </cell>
          <cell r="C6950" t="str">
            <v>UNI</v>
          </cell>
          <cell r="D6950">
            <v>25798</v>
          </cell>
          <cell r="E6950">
            <v>0</v>
          </cell>
          <cell r="F6950">
            <v>40093</v>
          </cell>
          <cell r="G6950">
            <v>18560</v>
          </cell>
          <cell r="H6950">
            <v>1.39</v>
          </cell>
          <cell r="I6950">
            <v>43465</v>
          </cell>
        </row>
        <row r="6951">
          <cell r="A6951" t="str">
            <v>PIEZA OTOBO</v>
          </cell>
          <cell r="B6951">
            <v>2105</v>
          </cell>
          <cell r="C6951" t="str">
            <v>UNI</v>
          </cell>
          <cell r="D6951">
            <v>22574</v>
          </cell>
          <cell r="E6951">
            <v>0</v>
          </cell>
          <cell r="F6951">
            <v>40093</v>
          </cell>
          <cell r="G6951">
            <v>16240</v>
          </cell>
          <cell r="H6951">
            <v>1.39</v>
          </cell>
          <cell r="I6951">
            <v>43465</v>
          </cell>
        </row>
        <row r="6952">
          <cell r="A6952" t="str">
            <v>PIEZA PINO ROMERON 18 x 4 x 2.90M</v>
          </cell>
          <cell r="B6952">
            <v>2102</v>
          </cell>
          <cell r="C6952" t="str">
            <v>UNI</v>
          </cell>
          <cell r="D6952">
            <v>56434</v>
          </cell>
          <cell r="E6952">
            <v>0</v>
          </cell>
          <cell r="F6952">
            <v>40093</v>
          </cell>
          <cell r="G6952">
            <v>40600</v>
          </cell>
          <cell r="H6952">
            <v>1.39</v>
          </cell>
          <cell r="I6952">
            <v>43465</v>
          </cell>
        </row>
        <row r="6953">
          <cell r="A6953" t="str">
            <v>PIEZA SAPAN 18 x 4 x 2.90M</v>
          </cell>
          <cell r="B6953">
            <v>2104</v>
          </cell>
          <cell r="C6953" t="str">
            <v>UNI</v>
          </cell>
          <cell r="D6953">
            <v>40310</v>
          </cell>
          <cell r="E6953">
            <v>0</v>
          </cell>
          <cell r="F6953">
            <v>40088</v>
          </cell>
          <cell r="G6953">
            <v>29000</v>
          </cell>
          <cell r="H6953">
            <v>1.39</v>
          </cell>
          <cell r="I6953">
            <v>43465</v>
          </cell>
        </row>
        <row r="6954">
          <cell r="A6954" t="str">
            <v>Pigmentación de Llanta (HULEX)</v>
          </cell>
          <cell r="B6954">
            <v>104341</v>
          </cell>
          <cell r="C6954" t="str">
            <v>KG</v>
          </cell>
          <cell r="D6954">
            <v>4064</v>
          </cell>
          <cell r="E6954">
            <v>0</v>
          </cell>
          <cell r="F6954">
            <v>41430</v>
          </cell>
          <cell r="G6954">
            <v>3200</v>
          </cell>
          <cell r="H6954">
            <v>1.27</v>
          </cell>
          <cell r="I6954">
            <v>43465</v>
          </cell>
        </row>
        <row r="6955">
          <cell r="A6955" t="str">
            <v>PIGMENTO ACRILICO</v>
          </cell>
          <cell r="B6955">
            <v>3184</v>
          </cell>
          <cell r="C6955" t="str">
            <v>GN</v>
          </cell>
          <cell r="D6955">
            <v>62550</v>
          </cell>
          <cell r="E6955">
            <v>0</v>
          </cell>
          <cell r="F6955">
            <v>40135</v>
          </cell>
          <cell r="G6955">
            <v>45000</v>
          </cell>
          <cell r="H6955">
            <v>1.39</v>
          </cell>
          <cell r="I6955">
            <v>43465</v>
          </cell>
        </row>
        <row r="6956">
          <cell r="A6956" t="str">
            <v>Pigmento para Polyurea</v>
          </cell>
          <cell r="B6956">
            <v>104179</v>
          </cell>
          <cell r="C6956" t="str">
            <v>KG</v>
          </cell>
          <cell r="D6956">
            <v>16321</v>
          </cell>
          <cell r="E6956">
            <v>0</v>
          </cell>
          <cell r="F6956">
            <v>40784</v>
          </cell>
          <cell r="G6956">
            <v>12180</v>
          </cell>
          <cell r="H6956">
            <v>1.34</v>
          </cell>
          <cell r="I6956">
            <v>43465</v>
          </cell>
        </row>
        <row r="6957">
          <cell r="A6957" t="str">
            <v>PILA ALKALINA DOBLE AA (PAR)</v>
          </cell>
          <cell r="B6957">
            <v>106568</v>
          </cell>
          <cell r="C6957" t="str">
            <v>UNI</v>
          </cell>
          <cell r="D6957">
            <v>4204</v>
          </cell>
          <cell r="E6957">
            <v>0</v>
          </cell>
          <cell r="F6957">
            <v>43454</v>
          </cell>
          <cell r="G6957">
            <v>4004</v>
          </cell>
          <cell r="H6957">
            <v>1.05</v>
          </cell>
          <cell r="I6957">
            <v>43465</v>
          </cell>
        </row>
        <row r="6958">
          <cell r="A6958" t="str">
            <v>PILA ALKALINA TRIPLE AAA (PAR)</v>
          </cell>
          <cell r="B6958">
            <v>106567</v>
          </cell>
          <cell r="C6958" t="str">
            <v>UNI</v>
          </cell>
          <cell r="D6958">
            <v>4726</v>
          </cell>
          <cell r="E6958">
            <v>0</v>
          </cell>
          <cell r="F6958">
            <v>43454</v>
          </cell>
          <cell r="G6958">
            <v>4501</v>
          </cell>
          <cell r="H6958">
            <v>1.05</v>
          </cell>
          <cell r="I6958">
            <v>43465</v>
          </cell>
        </row>
        <row r="6959">
          <cell r="A6959" t="str">
            <v>PILA CUADRADA ALKALINA 9V.</v>
          </cell>
          <cell r="B6959">
            <v>106566</v>
          </cell>
          <cell r="C6959" t="str">
            <v>UNI</v>
          </cell>
          <cell r="D6959">
            <v>10605</v>
          </cell>
          <cell r="E6959">
            <v>0</v>
          </cell>
          <cell r="F6959">
            <v>43455</v>
          </cell>
          <cell r="G6959">
            <v>10100</v>
          </cell>
          <cell r="H6959">
            <v>1.05</v>
          </cell>
          <cell r="I6959">
            <v>43465</v>
          </cell>
        </row>
        <row r="6960">
          <cell r="A6960" t="str">
            <v>PILA DE 9V RECARGABLES (CUADRADA)</v>
          </cell>
          <cell r="B6960">
            <v>106565</v>
          </cell>
          <cell r="C6960" t="str">
            <v>UNI</v>
          </cell>
          <cell r="D6960">
            <v>20699</v>
          </cell>
          <cell r="E6960">
            <v>0</v>
          </cell>
          <cell r="F6960">
            <v>42999</v>
          </cell>
          <cell r="G6960">
            <v>18990</v>
          </cell>
          <cell r="H6960">
            <v>1.0900000000000001</v>
          </cell>
          <cell r="I6960">
            <v>43465</v>
          </cell>
        </row>
        <row r="6961">
          <cell r="A6961" t="str">
            <v>PILA P/TELÉFONO INHALAMBRICO DE 3.6</v>
          </cell>
          <cell r="B6961">
            <v>106564</v>
          </cell>
          <cell r="C6961" t="str">
            <v>UNI</v>
          </cell>
          <cell r="D6961">
            <v>17331</v>
          </cell>
          <cell r="E6961">
            <v>0</v>
          </cell>
          <cell r="F6961">
            <v>42999</v>
          </cell>
          <cell r="G6961">
            <v>15900</v>
          </cell>
          <cell r="H6961">
            <v>1.0900000000000001</v>
          </cell>
          <cell r="I6961">
            <v>43465</v>
          </cell>
        </row>
        <row r="6962">
          <cell r="A6962" t="str">
            <v>PILA RECARGABLE AAX(2) -VARTA,</v>
          </cell>
          <cell r="B6962">
            <v>106563</v>
          </cell>
          <cell r="C6962" t="str">
            <v>UNI</v>
          </cell>
          <cell r="D6962">
            <v>14159</v>
          </cell>
          <cell r="E6962">
            <v>0</v>
          </cell>
          <cell r="F6962">
            <v>42999</v>
          </cell>
          <cell r="G6962">
            <v>12990</v>
          </cell>
          <cell r="H6962">
            <v>1.0900000000000001</v>
          </cell>
          <cell r="I6962">
            <v>43465</v>
          </cell>
        </row>
        <row r="6963">
          <cell r="A6963" t="str">
            <v>PILA RECARGABLE TRIPLE A X CUATRO (4)</v>
          </cell>
          <cell r="B6963">
            <v>106562</v>
          </cell>
          <cell r="C6963" t="str">
            <v>UNI</v>
          </cell>
          <cell r="D6963">
            <v>22879</v>
          </cell>
          <cell r="E6963">
            <v>0</v>
          </cell>
          <cell r="F6963">
            <v>42999</v>
          </cell>
          <cell r="G6963">
            <v>20990</v>
          </cell>
          <cell r="H6963">
            <v>1.0900000000000001</v>
          </cell>
          <cell r="I6963">
            <v>43465</v>
          </cell>
        </row>
        <row r="6964">
          <cell r="A6964" t="str">
            <v>PILOTE DE MADERA</v>
          </cell>
          <cell r="B6964">
            <v>2671</v>
          </cell>
          <cell r="C6964" t="str">
            <v>ML</v>
          </cell>
          <cell r="D6964">
            <v>13900</v>
          </cell>
          <cell r="E6964">
            <v>0</v>
          </cell>
          <cell r="F6964">
            <v>40093</v>
          </cell>
          <cell r="G6964">
            <v>10000</v>
          </cell>
          <cell r="H6964">
            <v>1.39</v>
          </cell>
          <cell r="I6964">
            <v>43465</v>
          </cell>
        </row>
        <row r="6965">
          <cell r="A6965" t="str">
            <v>PILOTE EN CONCRETO PROCESO .40 Blando</v>
          </cell>
          <cell r="B6965">
            <v>3058</v>
          </cell>
          <cell r="C6965" t="str">
            <v>ML</v>
          </cell>
          <cell r="D6965">
            <v>25027</v>
          </cell>
          <cell r="E6965">
            <v>0</v>
          </cell>
          <cell r="F6965">
            <v>43238</v>
          </cell>
          <cell r="G6965">
            <v>23835</v>
          </cell>
          <cell r="H6965">
            <v>1.05</v>
          </cell>
          <cell r="I6965">
            <v>43465</v>
          </cell>
        </row>
        <row r="6966">
          <cell r="A6966" t="str">
            <v>PILOTE EN CONCRETO PROCESO .40 Roca</v>
          </cell>
          <cell r="B6966">
            <v>104418</v>
          </cell>
          <cell r="C6966" t="str">
            <v>ML</v>
          </cell>
          <cell r="D6966">
            <v>36600</v>
          </cell>
          <cell r="E6966">
            <v>0</v>
          </cell>
          <cell r="F6966">
            <v>42180</v>
          </cell>
          <cell r="G6966">
            <v>30000</v>
          </cell>
          <cell r="H6966">
            <v>1.22</v>
          </cell>
          <cell r="I6966">
            <v>43465</v>
          </cell>
        </row>
        <row r="6967">
          <cell r="A6967" t="str">
            <v>PILOTE EN CONCRETO PROCESO D. 0.30</v>
          </cell>
          <cell r="B6967">
            <v>104417</v>
          </cell>
          <cell r="C6967" t="str">
            <v>ML</v>
          </cell>
          <cell r="D6967">
            <v>30500</v>
          </cell>
          <cell r="E6967">
            <v>0</v>
          </cell>
          <cell r="F6967">
            <v>42180</v>
          </cell>
          <cell r="G6967">
            <v>25000</v>
          </cell>
          <cell r="H6967">
            <v>1.22</v>
          </cell>
          <cell r="I6967">
            <v>43465</v>
          </cell>
        </row>
        <row r="6968">
          <cell r="A6968" t="str">
            <v>PILOTE EN CONCRETO PROCESO D. 0.30</v>
          </cell>
          <cell r="B6968">
            <v>3044</v>
          </cell>
          <cell r="C6968" t="str">
            <v>ML</v>
          </cell>
          <cell r="D6968">
            <v>22724</v>
          </cell>
          <cell r="E6968">
            <v>0</v>
          </cell>
          <cell r="F6968">
            <v>43325</v>
          </cell>
          <cell r="G6968">
            <v>21642</v>
          </cell>
          <cell r="H6968">
            <v>1.05</v>
          </cell>
          <cell r="I6968">
            <v>43465</v>
          </cell>
        </row>
        <row r="6969">
          <cell r="A6969" t="str">
            <v>PILOTE EN CONCRETO PROCESO D. 0.60</v>
          </cell>
          <cell r="B6969">
            <v>3328</v>
          </cell>
          <cell r="C6969" t="str">
            <v>ML</v>
          </cell>
          <cell r="D6969">
            <v>57211</v>
          </cell>
          <cell r="E6969">
            <v>0</v>
          </cell>
          <cell r="F6969">
            <v>40435</v>
          </cell>
          <cell r="G6969">
            <v>41760</v>
          </cell>
          <cell r="H6969">
            <v>1.37</v>
          </cell>
          <cell r="I6969">
            <v>43465</v>
          </cell>
        </row>
        <row r="6970">
          <cell r="A6970" t="str">
            <v>PILOTE EN CONCRETO PROCESO D. 0.70</v>
          </cell>
          <cell r="B6970">
            <v>101071</v>
          </cell>
          <cell r="C6970" t="str">
            <v>ML</v>
          </cell>
          <cell r="D6970">
            <v>65697</v>
          </cell>
          <cell r="E6970">
            <v>0</v>
          </cell>
          <cell r="F6970">
            <v>40435</v>
          </cell>
          <cell r="G6970">
            <v>47954</v>
          </cell>
          <cell r="H6970">
            <v>1.37</v>
          </cell>
          <cell r="I6970">
            <v>43465</v>
          </cell>
        </row>
        <row r="6971">
          <cell r="A6971" t="str">
            <v>PILOTE EN CONCRETO PROCESO D. 0.80</v>
          </cell>
          <cell r="B6971">
            <v>3327</v>
          </cell>
          <cell r="C6971" t="str">
            <v>ML</v>
          </cell>
          <cell r="D6971">
            <v>66746</v>
          </cell>
          <cell r="E6971">
            <v>0</v>
          </cell>
          <cell r="F6971">
            <v>40435</v>
          </cell>
          <cell r="G6971">
            <v>48720</v>
          </cell>
          <cell r="H6971">
            <v>1.37</v>
          </cell>
          <cell r="I6971">
            <v>43465</v>
          </cell>
        </row>
        <row r="6972">
          <cell r="A6972" t="str">
            <v>PILOTEADORA OPERARIO+COMBUSTIBLE</v>
          </cell>
          <cell r="B6972">
            <v>105835</v>
          </cell>
          <cell r="C6972" t="str">
            <v>hr</v>
          </cell>
          <cell r="D6972">
            <v>187680</v>
          </cell>
          <cell r="E6972">
            <v>0</v>
          </cell>
          <cell r="F6972">
            <v>43244</v>
          </cell>
          <cell r="G6972">
            <v>178743</v>
          </cell>
          <cell r="H6972">
            <v>1.05</v>
          </cell>
          <cell r="I6972">
            <v>43465</v>
          </cell>
        </row>
        <row r="6973">
          <cell r="A6973" t="str">
            <v>PILOTES HINCADOS (GATO) CONCRETO</v>
          </cell>
          <cell r="B6973">
            <v>9456</v>
          </cell>
          <cell r="C6973" t="str">
            <v>ML</v>
          </cell>
          <cell r="D6973">
            <v>39730</v>
          </cell>
          <cell r="E6973" t="str">
            <v>HIDRAULICO</v>
          </cell>
          <cell r="F6973">
            <v>40479</v>
          </cell>
          <cell r="G6973">
            <v>29000</v>
          </cell>
          <cell r="H6973">
            <v>1.37</v>
          </cell>
          <cell r="I6973">
            <v>43465</v>
          </cell>
        </row>
        <row r="6974">
          <cell r="A6974" t="str">
            <v>PILOTES HINCADOS (GATO) CONCRETO</v>
          </cell>
          <cell r="B6974">
            <v>9457</v>
          </cell>
          <cell r="C6974" t="str">
            <v>ML</v>
          </cell>
          <cell r="D6974">
            <v>50854</v>
          </cell>
          <cell r="E6974" t="str">
            <v>HIDRAULICO</v>
          </cell>
          <cell r="F6974">
            <v>40479</v>
          </cell>
          <cell r="G6974">
            <v>37120</v>
          </cell>
          <cell r="H6974">
            <v>1.37</v>
          </cell>
          <cell r="I6974">
            <v>43465</v>
          </cell>
        </row>
        <row r="6975">
          <cell r="A6975" t="str">
            <v>PILOTES HINCADOS (GATO) CONCRETO</v>
          </cell>
          <cell r="B6975">
            <v>9458</v>
          </cell>
          <cell r="C6975" t="str">
            <v>ML</v>
          </cell>
          <cell r="D6975">
            <v>60390</v>
          </cell>
          <cell r="E6975" t="str">
            <v>HIDRAULICO</v>
          </cell>
          <cell r="F6975">
            <v>40479</v>
          </cell>
          <cell r="G6975">
            <v>44080</v>
          </cell>
          <cell r="H6975">
            <v>1.37</v>
          </cell>
          <cell r="I6975">
            <v>43465</v>
          </cell>
        </row>
        <row r="6976">
          <cell r="A6976" t="str">
            <v>PILOTES HINCADOS CONCRET 25x25</v>
          </cell>
          <cell r="B6976">
            <v>1088</v>
          </cell>
          <cell r="C6976" t="str">
            <v>ML</v>
          </cell>
          <cell r="D6976">
            <v>44498</v>
          </cell>
          <cell r="E6976" t="str">
            <v>DE CAIDA</v>
          </cell>
          <cell r="F6976">
            <v>40479</v>
          </cell>
          <cell r="G6976">
            <v>32480</v>
          </cell>
          <cell r="H6976">
            <v>1.37</v>
          </cell>
          <cell r="I6976">
            <v>43465</v>
          </cell>
        </row>
        <row r="6977">
          <cell r="A6977" t="str">
            <v>PILOTES HINCADOS CONCRET 30x30</v>
          </cell>
          <cell r="B6977">
            <v>3922</v>
          </cell>
          <cell r="C6977" t="str">
            <v>ML</v>
          </cell>
          <cell r="D6977">
            <v>162224</v>
          </cell>
          <cell r="E6977" t="str">
            <v>DE CAIDA</v>
          </cell>
          <cell r="F6977">
            <v>40479</v>
          </cell>
          <cell r="G6977">
            <v>118412</v>
          </cell>
          <cell r="H6977">
            <v>1.37</v>
          </cell>
          <cell r="I6977">
            <v>43465</v>
          </cell>
        </row>
        <row r="6978">
          <cell r="A6978" t="str">
            <v>PILOTO 2mm</v>
          </cell>
          <cell r="B6978">
            <v>104257</v>
          </cell>
          <cell r="C6978" t="str">
            <v>UNI</v>
          </cell>
          <cell r="D6978">
            <v>17777</v>
          </cell>
          <cell r="E6978">
            <v>0</v>
          </cell>
          <cell r="F6978">
            <v>43390</v>
          </cell>
          <cell r="G6978">
            <v>16930</v>
          </cell>
          <cell r="H6978">
            <v>1.05</v>
          </cell>
          <cell r="I6978">
            <v>43465</v>
          </cell>
        </row>
        <row r="6979">
          <cell r="A6979" t="str">
            <v>PINACOLOR /IMPERCOLOR</v>
          </cell>
          <cell r="B6979">
            <v>3198</v>
          </cell>
          <cell r="C6979" t="str">
            <v>GN</v>
          </cell>
          <cell r="D6979">
            <v>120930</v>
          </cell>
          <cell r="E6979">
            <v>0</v>
          </cell>
          <cell r="F6979">
            <v>40136</v>
          </cell>
          <cell r="G6979">
            <v>87000</v>
          </cell>
          <cell r="H6979">
            <v>1.39</v>
          </cell>
          <cell r="I6979">
            <v>43465</v>
          </cell>
        </row>
        <row r="6980">
          <cell r="A6980" t="str">
            <v>PINAKRIL</v>
          </cell>
          <cell r="B6980">
            <v>3209</v>
          </cell>
          <cell r="C6980" t="str">
            <v>GN</v>
          </cell>
          <cell r="D6980">
            <v>136220</v>
          </cell>
          <cell r="E6980">
            <v>0</v>
          </cell>
          <cell r="F6980">
            <v>40136</v>
          </cell>
          <cell r="G6980">
            <v>98000</v>
          </cell>
          <cell r="H6980">
            <v>1.39</v>
          </cell>
          <cell r="I6980">
            <v>43465</v>
          </cell>
        </row>
        <row r="6981">
          <cell r="A6981" t="str">
            <v>PINT. MODULO M-3 COLUMPIO (USAR 15778)</v>
          </cell>
          <cell r="B6981">
            <v>103046</v>
          </cell>
          <cell r="C6981" t="str">
            <v>UNI</v>
          </cell>
          <cell r="D6981">
            <v>478800</v>
          </cell>
          <cell r="E6981">
            <v>653</v>
          </cell>
          <cell r="F6981">
            <v>41799</v>
          </cell>
          <cell r="G6981">
            <v>380000</v>
          </cell>
          <cell r="H6981">
            <v>1.26</v>
          </cell>
          <cell r="I6981">
            <v>43465</v>
          </cell>
        </row>
        <row r="6982">
          <cell r="A6982" t="str">
            <v>PINTUCOAT DOBLE COMPONENTE Blc.516</v>
          </cell>
          <cell r="B6982">
            <v>101181</v>
          </cell>
          <cell r="C6982" t="str">
            <v>GN</v>
          </cell>
          <cell r="D6982">
            <v>160800</v>
          </cell>
          <cell r="E6982">
            <v>653</v>
          </cell>
          <cell r="F6982">
            <v>40793</v>
          </cell>
          <cell r="G6982">
            <v>120000</v>
          </cell>
          <cell r="H6982">
            <v>1.34</v>
          </cell>
          <cell r="I6982">
            <v>43465</v>
          </cell>
        </row>
        <row r="6983">
          <cell r="A6983" t="str">
            <v>Pintura acrilica alta asepsia pintuco o equiva 5gl</v>
          </cell>
          <cell r="B6983">
            <v>107097</v>
          </cell>
          <cell r="C6983" t="str">
            <v>gln</v>
          </cell>
          <cell r="D6983">
            <v>64016</v>
          </cell>
          <cell r="E6983">
            <v>0</v>
          </cell>
          <cell r="F6983">
            <v>43328</v>
          </cell>
          <cell r="G6983">
            <v>60968</v>
          </cell>
          <cell r="H6983">
            <v>1.05</v>
          </cell>
          <cell r="I6983">
            <v>43465</v>
          </cell>
        </row>
        <row r="6984">
          <cell r="A6984" t="str">
            <v>Pintura Acrilica Base Solvente Negro</v>
          </cell>
          <cell r="B6984">
            <v>101133</v>
          </cell>
          <cell r="C6984" t="str">
            <v>GN</v>
          </cell>
          <cell r="D6984">
            <v>92192</v>
          </cell>
          <cell r="E6984">
            <v>6601</v>
          </cell>
          <cell r="F6984">
            <v>40793</v>
          </cell>
          <cell r="G6984">
            <v>68800</v>
          </cell>
          <cell r="H6984">
            <v>1.34</v>
          </cell>
          <cell r="I6984">
            <v>43465</v>
          </cell>
        </row>
        <row r="6985">
          <cell r="A6985" t="str">
            <v>Pintura Acrilica Base Solvente Negro</v>
          </cell>
          <cell r="B6985">
            <v>102698</v>
          </cell>
          <cell r="C6985" t="str">
            <v>GN</v>
          </cell>
          <cell r="D6985">
            <v>92192</v>
          </cell>
          <cell r="E6985">
            <v>6601</v>
          </cell>
          <cell r="F6985">
            <v>40793</v>
          </cell>
          <cell r="G6985">
            <v>68800</v>
          </cell>
          <cell r="H6985">
            <v>1.34</v>
          </cell>
          <cell r="I6985">
            <v>43465</v>
          </cell>
        </row>
        <row r="6986">
          <cell r="A6986" t="str">
            <v>Pintura Acrilica Base Solvente Rojo S/mate-Pintuco</v>
          </cell>
          <cell r="B6986">
            <v>101134</v>
          </cell>
          <cell r="C6986" t="str">
            <v>GN</v>
          </cell>
          <cell r="D6986">
            <v>101304</v>
          </cell>
          <cell r="E6986">
            <v>6601</v>
          </cell>
          <cell r="F6986">
            <v>40793</v>
          </cell>
          <cell r="G6986">
            <v>75600</v>
          </cell>
          <cell r="H6986">
            <v>1.34</v>
          </cell>
          <cell r="I6986">
            <v>43465</v>
          </cell>
        </row>
        <row r="6987">
          <cell r="A6987" t="str">
            <v>PINTURA ACRILICA MURALLA GRIS BASALTO</v>
          </cell>
          <cell r="B6987">
            <v>102890</v>
          </cell>
          <cell r="C6987" t="str">
            <v>GN</v>
          </cell>
          <cell r="D6987">
            <v>54863</v>
          </cell>
          <cell r="E6987">
            <v>3033</v>
          </cell>
          <cell r="F6987">
            <v>43199</v>
          </cell>
          <cell r="G6987">
            <v>52250</v>
          </cell>
          <cell r="H6987">
            <v>1.05</v>
          </cell>
          <cell r="I6987">
            <v>43465</v>
          </cell>
        </row>
        <row r="6988">
          <cell r="A6988" t="str">
            <v>Pintura al horno (modulos pequeños) **</v>
          </cell>
          <cell r="B6988">
            <v>100538</v>
          </cell>
          <cell r="C6988" t="str">
            <v>UNI</v>
          </cell>
          <cell r="D6988">
            <v>108295</v>
          </cell>
          <cell r="E6988">
            <v>0</v>
          </cell>
          <cell r="F6988">
            <v>40144</v>
          </cell>
          <cell r="G6988">
            <v>77910</v>
          </cell>
          <cell r="H6988">
            <v>1.39</v>
          </cell>
          <cell r="I6988">
            <v>43465</v>
          </cell>
        </row>
        <row r="6989">
          <cell r="A6989" t="str">
            <v>PINTURA ALQUIDICA ESMALTE GRIS (7035)</v>
          </cell>
          <cell r="B6989">
            <v>103314</v>
          </cell>
          <cell r="C6989" t="str">
            <v>GL</v>
          </cell>
          <cell r="D6989">
            <v>63671</v>
          </cell>
          <cell r="E6989">
            <v>0</v>
          </cell>
          <cell r="F6989">
            <v>43263</v>
          </cell>
          <cell r="G6989">
            <v>60639</v>
          </cell>
          <cell r="H6989">
            <v>1.05</v>
          </cell>
          <cell r="I6989">
            <v>43465</v>
          </cell>
        </row>
        <row r="6990">
          <cell r="A6990" t="str">
            <v>PINTURA ALQUIDICA PINTUCO (271)</v>
          </cell>
          <cell r="B6990">
            <v>105179</v>
          </cell>
          <cell r="C6990" t="str">
            <v>GLN</v>
          </cell>
          <cell r="D6990">
            <v>65599</v>
          </cell>
          <cell r="E6990">
            <v>0</v>
          </cell>
          <cell r="F6990">
            <v>43223</v>
          </cell>
          <cell r="G6990">
            <v>62475</v>
          </cell>
          <cell r="H6990">
            <v>1.05</v>
          </cell>
          <cell r="I6990">
            <v>43465</v>
          </cell>
        </row>
        <row r="6991">
          <cell r="A6991" t="str">
            <v>PINTURA ANRICORROSIVA PINTUCO (505)</v>
          </cell>
          <cell r="B6991">
            <v>105178</v>
          </cell>
          <cell r="C6991" t="str">
            <v>GLN</v>
          </cell>
          <cell r="D6991">
            <v>96516</v>
          </cell>
          <cell r="E6991">
            <v>0</v>
          </cell>
          <cell r="F6991">
            <v>41775</v>
          </cell>
          <cell r="G6991">
            <v>76600</v>
          </cell>
          <cell r="H6991">
            <v>1.26</v>
          </cell>
          <cell r="I6991">
            <v>43465</v>
          </cell>
        </row>
        <row r="6992">
          <cell r="A6992" t="str">
            <v>PINTURA BITUMINOSA Al. TEXSA</v>
          </cell>
          <cell r="B6992">
            <v>693</v>
          </cell>
          <cell r="C6992" t="str">
            <v>GL</v>
          </cell>
          <cell r="D6992">
            <v>58658</v>
          </cell>
          <cell r="E6992">
            <v>0</v>
          </cell>
          <cell r="F6992">
            <v>40148</v>
          </cell>
          <cell r="G6992">
            <v>42200</v>
          </cell>
          <cell r="H6992">
            <v>1.39</v>
          </cell>
          <cell r="I6992">
            <v>43465</v>
          </cell>
        </row>
        <row r="6993">
          <cell r="A6993" t="str">
            <v>PINTURA BITUMINOSA DE ALUMINIO</v>
          </cell>
          <cell r="B6993">
            <v>1958</v>
          </cell>
          <cell r="C6993" t="str">
            <v>GN</v>
          </cell>
          <cell r="D6993">
            <v>67090</v>
          </cell>
          <cell r="E6993">
            <v>0</v>
          </cell>
          <cell r="F6993">
            <v>43222</v>
          </cell>
          <cell r="G6993">
            <v>63895</v>
          </cell>
          <cell r="H6993">
            <v>1.05</v>
          </cell>
          <cell r="I6993">
            <v>43465</v>
          </cell>
        </row>
        <row r="6994">
          <cell r="A6994" t="str">
            <v>PINTURA BITUMINOSA DE ALUMINIO</v>
          </cell>
          <cell r="B6994">
            <v>103111</v>
          </cell>
          <cell r="C6994" t="str">
            <v>GL</v>
          </cell>
          <cell r="D6994">
            <v>66381</v>
          </cell>
          <cell r="E6994">
            <v>0</v>
          </cell>
          <cell r="F6994">
            <v>42853</v>
          </cell>
          <cell r="G6994">
            <v>60900</v>
          </cell>
          <cell r="H6994">
            <v>1.0900000000000001</v>
          </cell>
          <cell r="I6994">
            <v>43465</v>
          </cell>
        </row>
        <row r="6995">
          <cell r="A6995" t="str">
            <v>PINTURA BITUMINOSA DE ALUMINIO ( 1/4 de</v>
          </cell>
          <cell r="B6995">
            <v>102725</v>
          </cell>
          <cell r="C6995" t="str">
            <v>UNI</v>
          </cell>
          <cell r="D6995">
            <v>18296</v>
          </cell>
          <cell r="E6995">
            <v>0</v>
          </cell>
          <cell r="F6995">
            <v>42154</v>
          </cell>
          <cell r="G6995">
            <v>14997</v>
          </cell>
          <cell r="H6995">
            <v>1.22</v>
          </cell>
          <cell r="I6995">
            <v>43465</v>
          </cell>
        </row>
        <row r="6996">
          <cell r="A6996" t="str">
            <v>PINTURA BITUMINOSA SOLAR FLEX 1 GLN</v>
          </cell>
          <cell r="B6996">
            <v>3065</v>
          </cell>
          <cell r="C6996" t="str">
            <v>CANEC</v>
          </cell>
          <cell r="D6996">
            <v>72280</v>
          </cell>
          <cell r="E6996">
            <v>26067</v>
          </cell>
          <cell r="F6996">
            <v>40147</v>
          </cell>
          <cell r="G6996">
            <v>52000</v>
          </cell>
          <cell r="H6996">
            <v>1.39</v>
          </cell>
          <cell r="I6996">
            <v>43465</v>
          </cell>
        </row>
        <row r="6997">
          <cell r="A6997" t="str">
            <v>PINTURA BITUMINOSA SOLAR FLEX 5 GLN</v>
          </cell>
          <cell r="B6997">
            <v>3066</v>
          </cell>
          <cell r="C6997" t="str">
            <v>CANEC</v>
          </cell>
          <cell r="D6997">
            <v>298850</v>
          </cell>
          <cell r="E6997">
            <v>26066</v>
          </cell>
          <cell r="F6997">
            <v>40147</v>
          </cell>
          <cell r="G6997">
            <v>215000</v>
          </cell>
          <cell r="H6997">
            <v>1.39</v>
          </cell>
          <cell r="I6997">
            <v>43465</v>
          </cell>
        </row>
        <row r="6998">
          <cell r="A6998" t="str">
            <v>PINTURA DE TECHO VINILO BLANCO TIPO</v>
          </cell>
          <cell r="B6998">
            <v>102785</v>
          </cell>
          <cell r="C6998" t="str">
            <v>M2</v>
          </cell>
          <cell r="D6998">
            <v>68675</v>
          </cell>
          <cell r="E6998">
            <v>653</v>
          </cell>
          <cell r="F6998">
            <v>40799</v>
          </cell>
          <cell r="G6998">
            <v>51250</v>
          </cell>
          <cell r="H6998">
            <v>1.34</v>
          </cell>
          <cell r="I6998">
            <v>43465</v>
          </cell>
        </row>
        <row r="6999">
          <cell r="A6999" t="str">
            <v>PINTURA ELECTROSTÁTICA (Sum+Intal) tubo</v>
          </cell>
          <cell r="B6999">
            <v>105817</v>
          </cell>
          <cell r="C6999" t="str">
            <v>ML</v>
          </cell>
          <cell r="D6999">
            <v>4857</v>
          </cell>
          <cell r="E6999">
            <v>0</v>
          </cell>
          <cell r="F6999">
            <v>43230</v>
          </cell>
          <cell r="G6999">
            <v>4626</v>
          </cell>
          <cell r="H6999">
            <v>1.05</v>
          </cell>
          <cell r="I6999">
            <v>43465</v>
          </cell>
        </row>
        <row r="7000">
          <cell r="A7000" t="str">
            <v>PINTURA ELECTROSTATICA GRIS POLVO</v>
          </cell>
          <cell r="B7000">
            <v>104119</v>
          </cell>
          <cell r="C7000" t="str">
            <v>KG</v>
          </cell>
          <cell r="D7000">
            <v>20674</v>
          </cell>
          <cell r="E7000">
            <v>0</v>
          </cell>
          <cell r="F7000">
            <v>40707</v>
          </cell>
          <cell r="G7000">
            <v>15428</v>
          </cell>
          <cell r="H7000">
            <v>1.34</v>
          </cell>
          <cell r="I7000">
            <v>43465</v>
          </cell>
        </row>
        <row r="7001">
          <cell r="A7001" t="str">
            <v>PINTURA ELECTROSTATICA PARA ANGULO DE</v>
          </cell>
          <cell r="B7001">
            <v>105847</v>
          </cell>
          <cell r="C7001" t="str">
            <v>ML</v>
          </cell>
          <cell r="D7001">
            <v>1172</v>
          </cell>
          <cell r="E7001">
            <v>0</v>
          </cell>
          <cell r="F7001">
            <v>43230</v>
          </cell>
          <cell r="G7001">
            <v>1116</v>
          </cell>
          <cell r="H7001">
            <v>1.05</v>
          </cell>
          <cell r="I7001">
            <v>43465</v>
          </cell>
        </row>
        <row r="7002">
          <cell r="A7002" t="str">
            <v>PINTURA ELECTROSTATICA PARA PLATINA DE</v>
          </cell>
          <cell r="B7002">
            <v>105860</v>
          </cell>
          <cell r="C7002" t="str">
            <v>ML</v>
          </cell>
          <cell r="D7002">
            <v>1528</v>
          </cell>
          <cell r="E7002">
            <v>0</v>
          </cell>
          <cell r="F7002">
            <v>42597</v>
          </cell>
          <cell r="G7002">
            <v>1329</v>
          </cell>
          <cell r="H7002">
            <v>1.1499999999999999</v>
          </cell>
          <cell r="I7002">
            <v>43465</v>
          </cell>
        </row>
        <row r="7003">
          <cell r="A7003" t="str">
            <v>PINTURA ELECTROSTATICA PARA PLATINA DE</v>
          </cell>
          <cell r="B7003">
            <v>105859</v>
          </cell>
          <cell r="C7003" t="str">
            <v>ML</v>
          </cell>
          <cell r="D7003">
            <v>2293</v>
          </cell>
          <cell r="E7003">
            <v>0</v>
          </cell>
          <cell r="F7003">
            <v>42597</v>
          </cell>
          <cell r="G7003">
            <v>1994</v>
          </cell>
          <cell r="H7003">
            <v>1.1499999999999999</v>
          </cell>
          <cell r="I7003">
            <v>43465</v>
          </cell>
        </row>
        <row r="7004">
          <cell r="A7004" t="str">
            <v>PINTURA ELECTROSTATICA PARA TUBO DE</v>
          </cell>
          <cell r="B7004">
            <v>105848</v>
          </cell>
          <cell r="C7004" t="str">
            <v>ML</v>
          </cell>
          <cell r="D7004">
            <v>1323</v>
          </cell>
          <cell r="E7004">
            <v>0</v>
          </cell>
          <cell r="F7004">
            <v>42591</v>
          </cell>
          <cell r="G7004">
            <v>1150</v>
          </cell>
          <cell r="H7004">
            <v>1.1499999999999999</v>
          </cell>
          <cell r="I7004">
            <v>43465</v>
          </cell>
        </row>
        <row r="7005">
          <cell r="A7005" t="str">
            <v>PINTURA ELECTROSTATICA**(SUM+INST)</v>
          </cell>
          <cell r="B7005">
            <v>102703</v>
          </cell>
          <cell r="C7005" t="str">
            <v>M2</v>
          </cell>
          <cell r="D7005">
            <v>14336</v>
          </cell>
          <cell r="E7005">
            <v>653</v>
          </cell>
          <cell r="F7005">
            <v>43230</v>
          </cell>
          <cell r="G7005">
            <v>13653</v>
          </cell>
          <cell r="H7005">
            <v>1.05</v>
          </cell>
          <cell r="I7005">
            <v>43465</v>
          </cell>
        </row>
        <row r="7006">
          <cell r="A7006" t="str">
            <v>PINTURA EPOXICA ACABADOS (COMPONENTE</v>
          </cell>
          <cell r="B7006">
            <v>101479</v>
          </cell>
          <cell r="C7006" t="str">
            <v>GN</v>
          </cell>
          <cell r="D7006">
            <v>124373</v>
          </cell>
          <cell r="E7006">
            <v>3033</v>
          </cell>
          <cell r="F7006">
            <v>43206</v>
          </cell>
          <cell r="G7006">
            <v>118450</v>
          </cell>
          <cell r="H7006">
            <v>1.05</v>
          </cell>
          <cell r="I7006">
            <v>43465</v>
          </cell>
        </row>
        <row r="7007">
          <cell r="A7007" t="str">
            <v>PINTURA EPOXICA AZUL ICO</v>
          </cell>
          <cell r="B7007">
            <v>1855</v>
          </cell>
          <cell r="C7007" t="str">
            <v>GN</v>
          </cell>
          <cell r="D7007">
            <v>150480</v>
          </cell>
          <cell r="E7007">
            <v>3033</v>
          </cell>
          <cell r="F7007">
            <v>40095</v>
          </cell>
          <cell r="G7007">
            <v>108259</v>
          </cell>
          <cell r="H7007">
            <v>1.39</v>
          </cell>
          <cell r="I7007">
            <v>43465</v>
          </cell>
        </row>
        <row r="7008">
          <cell r="A7008" t="str">
            <v>PINTURA EPOXICA Con Catalizador (NO USAR)</v>
          </cell>
          <cell r="B7008">
            <v>1856</v>
          </cell>
          <cell r="C7008" t="str">
            <v>GN</v>
          </cell>
          <cell r="D7008">
            <v>141700</v>
          </cell>
          <cell r="E7008">
            <v>3033</v>
          </cell>
          <cell r="F7008">
            <v>42776</v>
          </cell>
          <cell r="G7008">
            <v>130000</v>
          </cell>
          <cell r="H7008">
            <v>1.0900000000000001</v>
          </cell>
          <cell r="I7008">
            <v>43465</v>
          </cell>
        </row>
        <row r="7009">
          <cell r="A7009" t="str">
            <v>PINTURA ESMALTE</v>
          </cell>
          <cell r="B7009">
            <v>103152</v>
          </cell>
          <cell r="C7009" t="str">
            <v>GLN</v>
          </cell>
          <cell r="D7009">
            <v>43533</v>
          </cell>
          <cell r="E7009">
            <v>0</v>
          </cell>
          <cell r="F7009">
            <v>41733</v>
          </cell>
          <cell r="G7009">
            <v>34550</v>
          </cell>
          <cell r="H7009">
            <v>1.26</v>
          </cell>
          <cell r="I7009">
            <v>43465</v>
          </cell>
        </row>
        <row r="7010">
          <cell r="A7010" t="str">
            <v>PINTURA ESMALTE ALQUIDICO(GRIS PLATA)</v>
          </cell>
          <cell r="B7010">
            <v>104874</v>
          </cell>
          <cell r="C7010" t="str">
            <v>GL</v>
          </cell>
          <cell r="D7010">
            <v>63671</v>
          </cell>
          <cell r="E7010">
            <v>0</v>
          </cell>
          <cell r="F7010">
            <v>43245</v>
          </cell>
          <cell r="G7010">
            <v>60639</v>
          </cell>
          <cell r="H7010">
            <v>1.05</v>
          </cell>
          <cell r="I7010">
            <v>43465</v>
          </cell>
        </row>
        <row r="7011">
          <cell r="A7011" t="str">
            <v>Pintura Koraza</v>
          </cell>
          <cell r="B7011">
            <v>100364</v>
          </cell>
          <cell r="C7011" t="str">
            <v>GN</v>
          </cell>
          <cell r="D7011">
            <v>70292</v>
          </cell>
          <cell r="E7011">
            <v>0</v>
          </cell>
          <cell r="F7011">
            <v>43206</v>
          </cell>
          <cell r="G7011">
            <v>66945</v>
          </cell>
          <cell r="H7011">
            <v>1.05</v>
          </cell>
          <cell r="I7011">
            <v>43465</v>
          </cell>
        </row>
        <row r="7012">
          <cell r="A7012" t="str">
            <v>PINTURA MODULO 3a (todo costo)</v>
          </cell>
          <cell r="B7012">
            <v>103978</v>
          </cell>
          <cell r="C7012" t="str">
            <v>UNI</v>
          </cell>
          <cell r="D7012">
            <v>515446</v>
          </cell>
          <cell r="E7012">
            <v>0</v>
          </cell>
          <cell r="F7012">
            <v>40632</v>
          </cell>
          <cell r="G7012">
            <v>384661</v>
          </cell>
          <cell r="H7012">
            <v>1.34</v>
          </cell>
          <cell r="I7012">
            <v>43465</v>
          </cell>
        </row>
        <row r="7013">
          <cell r="A7013" t="str">
            <v>PINTURA MODULO M-3A COLUMPIO (TODO</v>
          </cell>
          <cell r="B7013">
            <v>103977</v>
          </cell>
          <cell r="C7013" t="str">
            <v>UNI</v>
          </cell>
          <cell r="D7013">
            <v>985030</v>
          </cell>
          <cell r="E7013">
            <v>653</v>
          </cell>
          <cell r="F7013">
            <v>40378</v>
          </cell>
          <cell r="G7013">
            <v>719000</v>
          </cell>
          <cell r="H7013">
            <v>1.37</v>
          </cell>
          <cell r="I7013">
            <v>43465</v>
          </cell>
        </row>
        <row r="7014">
          <cell r="A7014" t="str">
            <v>PINTURA MODULO M-5 COLUMPIO (TODO</v>
          </cell>
          <cell r="B7014">
            <v>103045</v>
          </cell>
          <cell r="C7014" t="str">
            <v>UNI</v>
          </cell>
          <cell r="D7014">
            <v>715140</v>
          </cell>
          <cell r="E7014">
            <v>653</v>
          </cell>
          <cell r="F7014">
            <v>40378</v>
          </cell>
          <cell r="G7014">
            <v>522000</v>
          </cell>
          <cell r="H7014">
            <v>1.37</v>
          </cell>
          <cell r="I7014">
            <v>43465</v>
          </cell>
        </row>
        <row r="7015">
          <cell r="A7015" t="str">
            <v>PINTURA MUROS DRY-WALL EXIST.DOS</v>
          </cell>
          <cell r="B7015">
            <v>102697</v>
          </cell>
          <cell r="C7015" t="str">
            <v>M2</v>
          </cell>
          <cell r="D7015">
            <v>52745</v>
          </cell>
          <cell r="E7015">
            <v>0</v>
          </cell>
          <cell r="F7015">
            <v>40281</v>
          </cell>
          <cell r="G7015">
            <v>38500</v>
          </cell>
          <cell r="H7015">
            <v>1.37</v>
          </cell>
          <cell r="I7015">
            <v>43465</v>
          </cell>
        </row>
        <row r="7016">
          <cell r="A7016" t="str">
            <v>PINTURA PARA REMATES JUEGOS</v>
          </cell>
          <cell r="B7016">
            <v>102489</v>
          </cell>
          <cell r="C7016" t="str">
            <v>ML</v>
          </cell>
          <cell r="D7016">
            <v>4795</v>
          </cell>
          <cell r="E7016">
            <v>653</v>
          </cell>
          <cell r="F7016">
            <v>40215</v>
          </cell>
          <cell r="G7016">
            <v>3500</v>
          </cell>
          <cell r="H7016">
            <v>1.37</v>
          </cell>
          <cell r="I7016">
            <v>43465</v>
          </cell>
        </row>
        <row r="7017">
          <cell r="A7017" t="str">
            <v>PINTURA PARA REMATES JUEGOS</v>
          </cell>
          <cell r="B7017">
            <v>102797</v>
          </cell>
          <cell r="C7017" t="str">
            <v>ML</v>
          </cell>
          <cell r="D7017">
            <v>4795</v>
          </cell>
          <cell r="E7017">
            <v>653</v>
          </cell>
          <cell r="F7017">
            <v>40215</v>
          </cell>
          <cell r="G7017">
            <v>3500</v>
          </cell>
          <cell r="H7017">
            <v>1.37</v>
          </cell>
          <cell r="I7017">
            <v>43465</v>
          </cell>
        </row>
        <row r="7018">
          <cell r="A7018" t="str">
            <v>PINTURA PARA TABLERO NEGRA PHILAAC</v>
          </cell>
          <cell r="B7018">
            <v>2462</v>
          </cell>
          <cell r="C7018" t="str">
            <v>GN</v>
          </cell>
          <cell r="D7018">
            <v>49178</v>
          </cell>
          <cell r="E7018">
            <v>2530</v>
          </cell>
          <cell r="F7018">
            <v>40799</v>
          </cell>
          <cell r="G7018">
            <v>36700</v>
          </cell>
          <cell r="H7018">
            <v>1.34</v>
          </cell>
          <cell r="I7018">
            <v>43465</v>
          </cell>
        </row>
        <row r="7019">
          <cell r="A7019" t="str">
            <v>PINTURA PARA TABLERO VERDE PHILAAC</v>
          </cell>
          <cell r="B7019">
            <v>1767</v>
          </cell>
          <cell r="C7019" t="str">
            <v>GN</v>
          </cell>
          <cell r="D7019">
            <v>49178</v>
          </cell>
          <cell r="E7019">
            <v>2517</v>
          </cell>
          <cell r="F7019">
            <v>40799</v>
          </cell>
          <cell r="G7019">
            <v>36700</v>
          </cell>
          <cell r="H7019">
            <v>1.34</v>
          </cell>
          <cell r="I7019">
            <v>43465</v>
          </cell>
        </row>
        <row r="7020">
          <cell r="A7020" t="str">
            <v>PINTURA POLIURETANO</v>
          </cell>
          <cell r="B7020">
            <v>104135</v>
          </cell>
          <cell r="C7020" t="str">
            <v>gln</v>
          </cell>
          <cell r="D7020">
            <v>236424</v>
          </cell>
          <cell r="E7020">
            <v>0</v>
          </cell>
          <cell r="F7020">
            <v>43210</v>
          </cell>
          <cell r="G7020">
            <v>225166.03</v>
          </cell>
          <cell r="H7020">
            <v>1.05</v>
          </cell>
          <cell r="I7020">
            <v>43465</v>
          </cell>
        </row>
        <row r="7021">
          <cell r="A7021" t="str">
            <v>PINTURA POLIURETANO COLOR</v>
          </cell>
          <cell r="B7021">
            <v>104561</v>
          </cell>
          <cell r="C7021" t="str">
            <v>GL</v>
          </cell>
          <cell r="D7021">
            <v>236424</v>
          </cell>
          <cell r="E7021">
            <v>0</v>
          </cell>
          <cell r="F7021">
            <v>43210</v>
          </cell>
          <cell r="G7021">
            <v>225166.03</v>
          </cell>
          <cell r="H7021">
            <v>1.05</v>
          </cell>
          <cell r="I7021">
            <v>43465</v>
          </cell>
        </row>
        <row r="7022">
          <cell r="A7022" t="str">
            <v>PINTURA PUERTA Y MARCO MADERA BAÑO</v>
          </cell>
          <cell r="B7022">
            <v>102702</v>
          </cell>
          <cell r="C7022" t="str">
            <v>M2</v>
          </cell>
          <cell r="D7022">
            <v>105490</v>
          </cell>
          <cell r="E7022">
            <v>0</v>
          </cell>
          <cell r="F7022">
            <v>40282</v>
          </cell>
          <cell r="G7022">
            <v>77000</v>
          </cell>
          <cell r="H7022">
            <v>1.37</v>
          </cell>
          <cell r="I7022">
            <v>43465</v>
          </cell>
        </row>
        <row r="7023">
          <cell r="A7023" t="str">
            <v>Pintura Puertas 2x0.80mElectrost.(Sum+Inst) **</v>
          </cell>
          <cell r="B7023">
            <v>102277</v>
          </cell>
          <cell r="C7023" t="str">
            <v>UNI</v>
          </cell>
          <cell r="D7023">
            <v>72522</v>
          </cell>
          <cell r="E7023">
            <v>26067</v>
          </cell>
          <cell r="F7023">
            <v>40113</v>
          </cell>
          <cell r="G7023">
            <v>52174</v>
          </cell>
          <cell r="H7023">
            <v>1.39</v>
          </cell>
          <cell r="I7023">
            <v>43465</v>
          </cell>
        </row>
        <row r="7024">
          <cell r="A7024" t="str">
            <v>PINTURA TRAFICO 653</v>
          </cell>
          <cell r="B7024">
            <v>103558</v>
          </cell>
          <cell r="C7024" t="str">
            <v>GN</v>
          </cell>
          <cell r="D7024">
            <v>82209</v>
          </cell>
          <cell r="E7024">
            <v>653</v>
          </cell>
          <cell r="F7024">
            <v>40793</v>
          </cell>
          <cell r="G7024">
            <v>61350</v>
          </cell>
          <cell r="H7024">
            <v>1.34</v>
          </cell>
          <cell r="I7024">
            <v>43465</v>
          </cell>
        </row>
        <row r="7025">
          <cell r="A7025" t="str">
            <v>PINTURA TRAFICO AMARILLO</v>
          </cell>
          <cell r="B7025">
            <v>1052</v>
          </cell>
          <cell r="C7025" t="str">
            <v>GN</v>
          </cell>
          <cell r="D7025">
            <v>70245</v>
          </cell>
          <cell r="E7025">
            <v>3903</v>
          </cell>
          <cell r="F7025">
            <v>43164</v>
          </cell>
          <cell r="G7025">
            <v>66900</v>
          </cell>
          <cell r="H7025">
            <v>1.05</v>
          </cell>
          <cell r="I7025">
            <v>43465</v>
          </cell>
        </row>
        <row r="7026">
          <cell r="A7026" t="str">
            <v>PINTURA TRAFICO AMARILLO</v>
          </cell>
          <cell r="B7026">
            <v>104932</v>
          </cell>
          <cell r="C7026" t="str">
            <v>GN</v>
          </cell>
          <cell r="D7026">
            <v>63630</v>
          </cell>
          <cell r="E7026">
            <v>0</v>
          </cell>
          <cell r="F7026">
            <v>43199</v>
          </cell>
          <cell r="G7026">
            <v>60600</v>
          </cell>
          <cell r="H7026">
            <v>1.05</v>
          </cell>
          <cell r="I7026">
            <v>43465</v>
          </cell>
        </row>
        <row r="7027">
          <cell r="A7027" t="str">
            <v>PINTURA TRAFICO BLANCO</v>
          </cell>
          <cell r="B7027">
            <v>1060</v>
          </cell>
          <cell r="C7027" t="str">
            <v>GN</v>
          </cell>
          <cell r="D7027">
            <v>67200</v>
          </cell>
          <cell r="E7027">
            <v>653</v>
          </cell>
          <cell r="F7027">
            <v>43162</v>
          </cell>
          <cell r="G7027">
            <v>64000</v>
          </cell>
          <cell r="H7027">
            <v>1.05</v>
          </cell>
          <cell r="I7027">
            <v>43465</v>
          </cell>
        </row>
        <row r="7028">
          <cell r="A7028" t="str">
            <v>PINTURAMA PINTUCO</v>
          </cell>
          <cell r="B7028">
            <v>1804</v>
          </cell>
          <cell r="C7028" t="str">
            <v>GN</v>
          </cell>
          <cell r="D7028">
            <v>18760</v>
          </cell>
          <cell r="E7028">
            <v>0</v>
          </cell>
          <cell r="F7028">
            <v>40787</v>
          </cell>
          <cell r="G7028">
            <v>14000</v>
          </cell>
          <cell r="H7028">
            <v>1.34</v>
          </cell>
          <cell r="I7028">
            <v>43465</v>
          </cell>
        </row>
        <row r="7029">
          <cell r="A7029" t="str">
            <v>PINTURAS</v>
          </cell>
          <cell r="B7029">
            <v>18</v>
          </cell>
          <cell r="C7029">
            <v>0</v>
          </cell>
          <cell r="D7029" t="e">
            <v>#DIV/0!</v>
          </cell>
          <cell r="E7029">
            <v>0</v>
          </cell>
          <cell r="F7029">
            <v>0</v>
          </cell>
          <cell r="G7029">
            <v>0</v>
          </cell>
          <cell r="H7029" t="e">
            <v>#DIV/0!</v>
          </cell>
          <cell r="I7029">
            <v>43465</v>
          </cell>
        </row>
        <row r="7030">
          <cell r="A7030" t="str">
            <v>PINTURAS</v>
          </cell>
          <cell r="B7030">
            <v>325</v>
          </cell>
          <cell r="C7030">
            <v>0</v>
          </cell>
          <cell r="D7030" t="e">
            <v>#DIV/0!</v>
          </cell>
          <cell r="E7030">
            <v>0</v>
          </cell>
          <cell r="F7030">
            <v>0</v>
          </cell>
          <cell r="G7030">
            <v>0</v>
          </cell>
          <cell r="H7030" t="e">
            <v>#DIV/0!</v>
          </cell>
          <cell r="I7030">
            <v>43465</v>
          </cell>
        </row>
        <row r="7031">
          <cell r="A7031" t="str">
            <v>Pinza multiamperimétrica **</v>
          </cell>
          <cell r="B7031">
            <v>102997</v>
          </cell>
          <cell r="C7031" t="str">
            <v>UNI</v>
          </cell>
          <cell r="D7031">
            <v>236791</v>
          </cell>
          <cell r="E7031">
            <v>0</v>
          </cell>
          <cell r="F7031">
            <v>40360</v>
          </cell>
          <cell r="G7031">
            <v>172840</v>
          </cell>
          <cell r="H7031">
            <v>1.37</v>
          </cell>
          <cell r="I7031">
            <v>43465</v>
          </cell>
        </row>
        <row r="7032">
          <cell r="A7032" t="str">
            <v>PINZA PARA SUJETAR MOLDE SOLD CADWELL</v>
          </cell>
          <cell r="B7032">
            <v>102619</v>
          </cell>
          <cell r="C7032" t="str">
            <v>UNI</v>
          </cell>
          <cell r="D7032">
            <v>224499</v>
          </cell>
          <cell r="E7032">
            <v>0</v>
          </cell>
          <cell r="F7032">
            <v>43164</v>
          </cell>
          <cell r="G7032">
            <v>213809</v>
          </cell>
          <cell r="H7032">
            <v>1.05</v>
          </cell>
          <cell r="I7032">
            <v>43465</v>
          </cell>
        </row>
        <row r="7033">
          <cell r="A7033" t="str">
            <v>PIRLAN ALUMINIO DORADO</v>
          </cell>
          <cell r="B7033">
            <v>515</v>
          </cell>
          <cell r="C7033" t="str">
            <v>ML</v>
          </cell>
          <cell r="D7033">
            <v>3273</v>
          </cell>
          <cell r="E7033">
            <v>390</v>
          </cell>
          <cell r="F7033">
            <v>42111</v>
          </cell>
          <cell r="G7033">
            <v>2683</v>
          </cell>
          <cell r="H7033">
            <v>1.22</v>
          </cell>
          <cell r="I7033">
            <v>43465</v>
          </cell>
        </row>
        <row r="7034">
          <cell r="A7034" t="str">
            <v>PIRLAN DE CAUCHO A=0.15M</v>
          </cell>
          <cell r="B7034">
            <v>103378</v>
          </cell>
          <cell r="C7034" t="str">
            <v>ML</v>
          </cell>
          <cell r="D7034">
            <v>34250</v>
          </cell>
          <cell r="E7034">
            <v>0</v>
          </cell>
          <cell r="F7034">
            <v>40460</v>
          </cell>
          <cell r="G7034">
            <v>25000</v>
          </cell>
          <cell r="H7034">
            <v>1.37</v>
          </cell>
          <cell r="I7034">
            <v>43465</v>
          </cell>
        </row>
        <row r="7035">
          <cell r="A7035" t="str">
            <v>PIRLAN EN ALUMINIO</v>
          </cell>
          <cell r="B7035">
            <v>104594</v>
          </cell>
          <cell r="C7035" t="str">
            <v>ML</v>
          </cell>
          <cell r="D7035">
            <v>5070</v>
          </cell>
          <cell r="E7035">
            <v>0</v>
          </cell>
          <cell r="F7035">
            <v>41172</v>
          </cell>
          <cell r="G7035">
            <v>3900</v>
          </cell>
          <cell r="H7035">
            <v>1.3</v>
          </cell>
          <cell r="I7035">
            <v>43465</v>
          </cell>
        </row>
        <row r="7036">
          <cell r="A7036" t="str">
            <v>PIRLAN PLASTICO TAMAÑO 4.1 cm X 3 mm</v>
          </cell>
          <cell r="B7036">
            <v>674</v>
          </cell>
          <cell r="C7036" t="str">
            <v>ML</v>
          </cell>
          <cell r="D7036">
            <v>16481</v>
          </cell>
          <cell r="E7036">
            <v>0</v>
          </cell>
          <cell r="F7036">
            <v>40350</v>
          </cell>
          <cell r="G7036">
            <v>12030</v>
          </cell>
          <cell r="H7036">
            <v>1.37</v>
          </cell>
          <cell r="I7036">
            <v>43465</v>
          </cell>
        </row>
        <row r="7037">
          <cell r="A7037" t="str">
            <v>PISAVIDRIO CALIBRE 20</v>
          </cell>
          <cell r="B7037">
            <v>102351</v>
          </cell>
          <cell r="C7037" t="str">
            <v>ML</v>
          </cell>
          <cell r="D7037">
            <v>1700</v>
          </cell>
          <cell r="E7037" t="str">
            <v>4mm</v>
          </cell>
          <cell r="F7037">
            <v>40128</v>
          </cell>
          <cell r="G7037">
            <v>1223</v>
          </cell>
          <cell r="H7037">
            <v>1.39</v>
          </cell>
          <cell r="I7037">
            <v>43465</v>
          </cell>
        </row>
        <row r="7038">
          <cell r="A7038" t="str">
            <v>Piscina niños cambio PLC Easy</v>
          </cell>
          <cell r="B7038">
            <v>105376</v>
          </cell>
          <cell r="C7038" t="str">
            <v>UNI</v>
          </cell>
          <cell r="D7038">
            <v>1771459</v>
          </cell>
          <cell r="E7038">
            <v>0</v>
          </cell>
          <cell r="F7038">
            <v>41975</v>
          </cell>
          <cell r="G7038">
            <v>1405920</v>
          </cell>
          <cell r="H7038">
            <v>1.26</v>
          </cell>
          <cell r="I7038">
            <v>43465</v>
          </cell>
        </row>
        <row r="7039">
          <cell r="A7039" t="str">
            <v>Piscina niños cambio transductor MESCON</v>
          </cell>
          <cell r="B7039">
            <v>105377</v>
          </cell>
          <cell r="C7039" t="str">
            <v>UNI</v>
          </cell>
          <cell r="D7039">
            <v>1688148</v>
          </cell>
          <cell r="E7039">
            <v>0</v>
          </cell>
          <cell r="F7039">
            <v>41975</v>
          </cell>
          <cell r="G7039">
            <v>1339800</v>
          </cell>
          <cell r="H7039">
            <v>1.26</v>
          </cell>
          <cell r="I7039">
            <v>43465</v>
          </cell>
        </row>
        <row r="7040">
          <cell r="A7040" t="str">
            <v>Piscina olimpica, cambio de PLC Easy</v>
          </cell>
          <cell r="B7040">
            <v>105374</v>
          </cell>
          <cell r="C7040" t="str">
            <v>UNI</v>
          </cell>
          <cell r="D7040">
            <v>1771459</v>
          </cell>
          <cell r="E7040">
            <v>0</v>
          </cell>
          <cell r="F7040">
            <v>41975</v>
          </cell>
          <cell r="G7040">
            <v>1405920</v>
          </cell>
          <cell r="H7040">
            <v>1.26</v>
          </cell>
          <cell r="I7040">
            <v>43465</v>
          </cell>
        </row>
        <row r="7041">
          <cell r="A7041" t="str">
            <v>PISCINAS</v>
          </cell>
          <cell r="B7041">
            <v>326</v>
          </cell>
          <cell r="C7041">
            <v>0</v>
          </cell>
          <cell r="D7041" t="e">
            <v>#DIV/0!</v>
          </cell>
          <cell r="E7041">
            <v>0</v>
          </cell>
          <cell r="F7041">
            <v>0</v>
          </cell>
          <cell r="G7041">
            <v>0</v>
          </cell>
          <cell r="H7041" t="e">
            <v>#DIV/0!</v>
          </cell>
          <cell r="I7041">
            <v>43465</v>
          </cell>
        </row>
        <row r="7042">
          <cell r="A7042" t="str">
            <v>PISO ANTICA TARQUINA CENEFA 15 x 30 CRNA</v>
          </cell>
          <cell r="B7042">
            <v>2323</v>
          </cell>
          <cell r="C7042" t="str">
            <v>UNI</v>
          </cell>
          <cell r="D7042">
            <v>10549</v>
          </cell>
          <cell r="E7042" t="str">
            <v>34805 CAFE</v>
          </cell>
          <cell r="F7042">
            <v>40350</v>
          </cell>
          <cell r="G7042">
            <v>7700</v>
          </cell>
          <cell r="H7042">
            <v>1.37</v>
          </cell>
          <cell r="I7042">
            <v>43465</v>
          </cell>
        </row>
        <row r="7043">
          <cell r="A7043" t="str">
            <v>PISO ANTICADO DAKOTA 33 x 33 CRNA</v>
          </cell>
          <cell r="B7043">
            <v>992</v>
          </cell>
          <cell r="C7043" t="str">
            <v>M2</v>
          </cell>
          <cell r="D7043">
            <v>33565</v>
          </cell>
          <cell r="E7043" t="str">
            <v>33806 ARENA</v>
          </cell>
          <cell r="F7043">
            <v>40350</v>
          </cell>
          <cell r="G7043">
            <v>24500</v>
          </cell>
          <cell r="H7043">
            <v>1.37</v>
          </cell>
          <cell r="I7043">
            <v>43465</v>
          </cell>
        </row>
        <row r="7044">
          <cell r="A7044" t="str">
            <v>PISO ANTICADO GUAJIRA 20*20</v>
          </cell>
          <cell r="B7044">
            <v>1903</v>
          </cell>
          <cell r="C7044" t="str">
            <v>M2</v>
          </cell>
          <cell r="D7044">
            <v>28770</v>
          </cell>
          <cell r="E7044">
            <v>20705</v>
          </cell>
          <cell r="F7044">
            <v>40350</v>
          </cell>
          <cell r="G7044">
            <v>21000</v>
          </cell>
          <cell r="H7044">
            <v>1.37</v>
          </cell>
          <cell r="I7044">
            <v>43465</v>
          </cell>
        </row>
        <row r="7045">
          <cell r="A7045" t="str">
            <v>PISO ANTICADO GUAJIRA 33*33 CRNA</v>
          </cell>
          <cell r="B7045">
            <v>271</v>
          </cell>
          <cell r="C7045" t="str">
            <v>M2</v>
          </cell>
          <cell r="D7045">
            <v>35117</v>
          </cell>
          <cell r="E7045">
            <v>337062001</v>
          </cell>
          <cell r="F7045">
            <v>40863</v>
          </cell>
          <cell r="G7045">
            <v>26207</v>
          </cell>
          <cell r="H7045">
            <v>1.34</v>
          </cell>
          <cell r="I7045">
            <v>43465</v>
          </cell>
        </row>
        <row r="7046">
          <cell r="A7046" t="str">
            <v>PISO ANTICADO GUAJIRA TACO 16 x 16 CRNA</v>
          </cell>
          <cell r="B7046">
            <v>2418</v>
          </cell>
          <cell r="C7046" t="str">
            <v>UNI</v>
          </cell>
          <cell r="D7046">
            <v>4731</v>
          </cell>
          <cell r="E7046">
            <v>35804</v>
          </cell>
          <cell r="F7046">
            <v>40350</v>
          </cell>
          <cell r="G7046">
            <v>3453.32</v>
          </cell>
          <cell r="H7046">
            <v>1.37</v>
          </cell>
          <cell r="I7046">
            <v>43465</v>
          </cell>
        </row>
        <row r="7047">
          <cell r="A7047" t="str">
            <v>PISO ANTICADO PIZARRA 33 x 33 CRNA</v>
          </cell>
          <cell r="B7047">
            <v>2684</v>
          </cell>
          <cell r="C7047" t="str">
            <v>M2</v>
          </cell>
          <cell r="D7047">
            <v>30140</v>
          </cell>
          <cell r="E7047">
            <v>337192601</v>
          </cell>
          <cell r="F7047">
            <v>40350</v>
          </cell>
          <cell r="G7047">
            <v>22000</v>
          </cell>
          <cell r="H7047">
            <v>1.37</v>
          </cell>
          <cell r="I7047">
            <v>43465</v>
          </cell>
        </row>
        <row r="7048">
          <cell r="A7048" t="str">
            <v>PISO ANTICADO TARQUINA ANGULO15 x 15</v>
          </cell>
          <cell r="B7048">
            <v>2331</v>
          </cell>
          <cell r="C7048" t="str">
            <v>UNI</v>
          </cell>
          <cell r="D7048">
            <v>6713</v>
          </cell>
          <cell r="E7048">
            <v>35702</v>
          </cell>
          <cell r="F7048">
            <v>40350</v>
          </cell>
          <cell r="G7048">
            <v>4900</v>
          </cell>
          <cell r="H7048">
            <v>1.37</v>
          </cell>
          <cell r="I7048">
            <v>43465</v>
          </cell>
        </row>
        <row r="7049">
          <cell r="A7049" t="str">
            <v>PISO APALACHE 41 x 41 CRNA</v>
          </cell>
          <cell r="B7049">
            <v>1949</v>
          </cell>
          <cell r="C7049" t="str">
            <v>M2</v>
          </cell>
          <cell r="D7049">
            <v>39730</v>
          </cell>
          <cell r="E7049" t="str">
            <v>41820 ARENA</v>
          </cell>
          <cell r="F7049">
            <v>40350</v>
          </cell>
          <cell r="G7049">
            <v>29000</v>
          </cell>
          <cell r="H7049">
            <v>1.37</v>
          </cell>
          <cell r="I7049">
            <v>43465</v>
          </cell>
        </row>
        <row r="7050">
          <cell r="A7050" t="str">
            <v>PISO ARQUITECTONICO VINISOL KUARZARA</v>
          </cell>
          <cell r="B7050">
            <v>103612</v>
          </cell>
          <cell r="C7050" t="str">
            <v>M2</v>
          </cell>
          <cell r="D7050">
            <v>66839</v>
          </cell>
          <cell r="E7050">
            <v>0</v>
          </cell>
          <cell r="F7050">
            <v>40557</v>
          </cell>
          <cell r="G7050">
            <v>49880</v>
          </cell>
          <cell r="H7050">
            <v>1.34</v>
          </cell>
          <cell r="I7050">
            <v>43465</v>
          </cell>
        </row>
        <row r="7051">
          <cell r="A7051" t="str">
            <v>PISO CAUCHO ESTOPEROL 50X50cm X 3.5mm</v>
          </cell>
          <cell r="B7051">
            <v>103675</v>
          </cell>
          <cell r="C7051" t="str">
            <v>M2</v>
          </cell>
          <cell r="D7051">
            <v>55958</v>
          </cell>
          <cell r="E7051">
            <v>0</v>
          </cell>
          <cell r="F7051">
            <v>40592</v>
          </cell>
          <cell r="G7051">
            <v>41760</v>
          </cell>
          <cell r="H7051">
            <v>1.34</v>
          </cell>
          <cell r="I7051">
            <v>43465</v>
          </cell>
        </row>
        <row r="7052">
          <cell r="A7052" t="str">
            <v>Piso Caucho recicl 10cm (EPDM 1cm+SBR 9cm</v>
          </cell>
          <cell r="B7052">
            <v>106649</v>
          </cell>
          <cell r="C7052" t="str">
            <v>M2</v>
          </cell>
          <cell r="D7052">
            <v>538609</v>
          </cell>
          <cell r="E7052">
            <v>0</v>
          </cell>
          <cell r="F7052">
            <v>43171</v>
          </cell>
          <cell r="G7052">
            <v>512961</v>
          </cell>
          <cell r="H7052">
            <v>1.05</v>
          </cell>
          <cell r="I7052">
            <v>43465</v>
          </cell>
        </row>
        <row r="7053">
          <cell r="A7053" t="str">
            <v>Piso Caucho recicl 11cm (EPDM 1cm+SBR 10cm</v>
          </cell>
          <cell r="B7053">
            <v>106650</v>
          </cell>
          <cell r="C7053" t="str">
            <v>M2</v>
          </cell>
          <cell r="D7053">
            <v>573896</v>
          </cell>
          <cell r="E7053">
            <v>0</v>
          </cell>
          <cell r="F7053">
            <v>43171</v>
          </cell>
          <cell r="G7053">
            <v>546568</v>
          </cell>
          <cell r="H7053">
            <v>1.05</v>
          </cell>
          <cell r="I7053">
            <v>43465</v>
          </cell>
        </row>
        <row r="7054">
          <cell r="A7054" t="str">
            <v>Piso Caucho recicl 12cm (EPDM 1cm+SBR 11cm</v>
          </cell>
          <cell r="B7054">
            <v>106651</v>
          </cell>
          <cell r="C7054" t="str">
            <v>M2</v>
          </cell>
          <cell r="D7054">
            <v>605941</v>
          </cell>
          <cell r="E7054">
            <v>0</v>
          </cell>
          <cell r="F7054">
            <v>43171</v>
          </cell>
          <cell r="G7054">
            <v>577087</v>
          </cell>
          <cell r="H7054">
            <v>1.05</v>
          </cell>
          <cell r="I7054">
            <v>43465</v>
          </cell>
        </row>
        <row r="7055">
          <cell r="A7055" t="str">
            <v>Piso Caucho recicl 13cm (EPDM 1cm+SBR 12cm</v>
          </cell>
          <cell r="B7055">
            <v>106652</v>
          </cell>
          <cell r="C7055" t="str">
            <v>M2</v>
          </cell>
          <cell r="D7055">
            <v>643887</v>
          </cell>
          <cell r="E7055">
            <v>0</v>
          </cell>
          <cell r="F7055">
            <v>43171</v>
          </cell>
          <cell r="G7055">
            <v>613226</v>
          </cell>
          <cell r="H7055">
            <v>1.05</v>
          </cell>
          <cell r="I7055">
            <v>43465</v>
          </cell>
        </row>
        <row r="7056">
          <cell r="A7056" t="str">
            <v>Piso Caucho recicl 2cm (EPDM 1cm+SBR 1cm</v>
          </cell>
          <cell r="B7056">
            <v>106641</v>
          </cell>
          <cell r="C7056" t="str">
            <v>M2</v>
          </cell>
          <cell r="D7056">
            <v>259099</v>
          </cell>
          <cell r="E7056">
            <v>0</v>
          </cell>
          <cell r="F7056">
            <v>43171</v>
          </cell>
          <cell r="G7056">
            <v>246761</v>
          </cell>
          <cell r="H7056">
            <v>1.05</v>
          </cell>
          <cell r="I7056">
            <v>43465</v>
          </cell>
        </row>
        <row r="7057">
          <cell r="A7057" t="str">
            <v>Piso Caucho recicl 3cm (EPDM 1cm+SBR 2cm</v>
          </cell>
          <cell r="B7057">
            <v>106642</v>
          </cell>
          <cell r="C7057" t="str">
            <v>M2</v>
          </cell>
          <cell r="D7057">
            <v>301379</v>
          </cell>
          <cell r="E7057">
            <v>0</v>
          </cell>
          <cell r="F7057">
            <v>43171</v>
          </cell>
          <cell r="G7057">
            <v>287028</v>
          </cell>
          <cell r="H7057">
            <v>1.05</v>
          </cell>
          <cell r="I7057">
            <v>43465</v>
          </cell>
        </row>
        <row r="7058">
          <cell r="A7058" t="str">
            <v>Piso Caucho recicl 4cm (EPDM 1cm+SBR 3cm</v>
          </cell>
          <cell r="B7058">
            <v>106643</v>
          </cell>
          <cell r="C7058" t="str">
            <v>M2</v>
          </cell>
          <cell r="D7058">
            <v>339572</v>
          </cell>
          <cell r="E7058">
            <v>0</v>
          </cell>
          <cell r="F7058">
            <v>43171</v>
          </cell>
          <cell r="G7058">
            <v>323402</v>
          </cell>
          <cell r="H7058">
            <v>1.05</v>
          </cell>
          <cell r="I7058">
            <v>43465</v>
          </cell>
        </row>
        <row r="7059">
          <cell r="A7059" t="str">
            <v>Piso Caucho recicl 5cm (EPDM 1cm+SBR 4cm</v>
          </cell>
          <cell r="B7059">
            <v>106644</v>
          </cell>
          <cell r="C7059" t="str">
            <v>M2</v>
          </cell>
          <cell r="D7059">
            <v>363822</v>
          </cell>
          <cell r="E7059">
            <v>0</v>
          </cell>
          <cell r="F7059">
            <v>43171</v>
          </cell>
          <cell r="G7059">
            <v>346497</v>
          </cell>
          <cell r="H7059">
            <v>1.05</v>
          </cell>
          <cell r="I7059">
            <v>43465</v>
          </cell>
        </row>
        <row r="7060">
          <cell r="A7060" t="str">
            <v>Piso Caucho recicl 6cm (EPDM 1cm+SBR 5cm</v>
          </cell>
          <cell r="B7060">
            <v>106645</v>
          </cell>
          <cell r="C7060" t="str">
            <v>M2</v>
          </cell>
          <cell r="D7060">
            <v>415829</v>
          </cell>
          <cell r="E7060">
            <v>0</v>
          </cell>
          <cell r="F7060">
            <v>43171</v>
          </cell>
          <cell r="G7060">
            <v>396028</v>
          </cell>
          <cell r="H7060">
            <v>1.05</v>
          </cell>
          <cell r="I7060">
            <v>43465</v>
          </cell>
        </row>
        <row r="7061">
          <cell r="A7061" t="str">
            <v>Piso Caucho recicl 7cm (EPDM 1cm+SBR 6cm</v>
          </cell>
          <cell r="B7061">
            <v>106646</v>
          </cell>
          <cell r="C7061" t="str">
            <v>M2</v>
          </cell>
          <cell r="D7061">
            <v>428959</v>
          </cell>
          <cell r="E7061">
            <v>0</v>
          </cell>
          <cell r="F7061">
            <v>43171</v>
          </cell>
          <cell r="G7061">
            <v>408532</v>
          </cell>
          <cell r="H7061">
            <v>1.05</v>
          </cell>
          <cell r="I7061">
            <v>43465</v>
          </cell>
        </row>
        <row r="7062">
          <cell r="A7062" t="str">
            <v>Piso Caucho recicl 8cm (EPDM 1cm+SBR 7cm</v>
          </cell>
          <cell r="B7062">
            <v>106647</v>
          </cell>
          <cell r="C7062" t="str">
            <v>M2</v>
          </cell>
          <cell r="D7062">
            <v>484911</v>
          </cell>
          <cell r="E7062">
            <v>0</v>
          </cell>
          <cell r="F7062">
            <v>43171</v>
          </cell>
          <cell r="G7062">
            <v>461820</v>
          </cell>
          <cell r="H7062">
            <v>1.05</v>
          </cell>
          <cell r="I7062">
            <v>43465</v>
          </cell>
        </row>
        <row r="7063">
          <cell r="A7063" t="str">
            <v>Piso Caucho recicl 9cm (EPDM 1cm+SBR 8cm</v>
          </cell>
          <cell r="B7063">
            <v>106648</v>
          </cell>
          <cell r="C7063" t="str">
            <v>M2</v>
          </cell>
          <cell r="D7063">
            <v>503578</v>
          </cell>
          <cell r="E7063">
            <v>0</v>
          </cell>
          <cell r="F7063">
            <v>43171</v>
          </cell>
          <cell r="G7063">
            <v>479598</v>
          </cell>
          <cell r="H7063">
            <v>1.05</v>
          </cell>
          <cell r="I7063">
            <v>43465</v>
          </cell>
        </row>
        <row r="7064">
          <cell r="A7064" t="str">
            <v>Piso Caucho recicl3cm</v>
          </cell>
          <cell r="B7064">
            <v>106707</v>
          </cell>
          <cell r="C7064" t="str">
            <v>M2</v>
          </cell>
          <cell r="D7064">
            <v>224910</v>
          </cell>
          <cell r="E7064">
            <v>0</v>
          </cell>
          <cell r="F7064">
            <v>43145</v>
          </cell>
          <cell r="G7064">
            <v>214200</v>
          </cell>
          <cell r="H7064">
            <v>1.05</v>
          </cell>
          <cell r="I7064">
            <v>43465</v>
          </cell>
        </row>
        <row r="7065">
          <cell r="A7065" t="str">
            <v>Piso Caucho reciclPigment 10cm sum+ inst</v>
          </cell>
          <cell r="B7065">
            <v>106469</v>
          </cell>
          <cell r="C7065" t="str">
            <v>M2</v>
          </cell>
          <cell r="D7065">
            <v>531162</v>
          </cell>
          <cell r="E7065">
            <v>0</v>
          </cell>
          <cell r="F7065">
            <v>42958</v>
          </cell>
          <cell r="G7065">
            <v>487305</v>
          </cell>
          <cell r="H7065">
            <v>1.0900000000000001</v>
          </cell>
          <cell r="I7065">
            <v>43465</v>
          </cell>
        </row>
        <row r="7066">
          <cell r="A7066" t="str">
            <v>Piso Caucho reciclPigment 1cm sum+ inst</v>
          </cell>
          <cell r="B7066">
            <v>105026</v>
          </cell>
          <cell r="C7066" t="str">
            <v>M2</v>
          </cell>
          <cell r="D7066">
            <v>162138</v>
          </cell>
          <cell r="E7066">
            <v>0</v>
          </cell>
          <cell r="F7066">
            <v>42823</v>
          </cell>
          <cell r="G7066">
            <v>148750</v>
          </cell>
          <cell r="H7066">
            <v>1.0900000000000001</v>
          </cell>
          <cell r="I7066">
            <v>43465</v>
          </cell>
        </row>
        <row r="7067">
          <cell r="A7067" t="str">
            <v>Piso Caucho reciclPigment 2cm sum+ inst</v>
          </cell>
          <cell r="B7067">
            <v>106636</v>
          </cell>
          <cell r="C7067" t="str">
            <v>M2</v>
          </cell>
          <cell r="D7067">
            <v>194565</v>
          </cell>
          <cell r="E7067">
            <v>0</v>
          </cell>
          <cell r="F7067">
            <v>43048</v>
          </cell>
          <cell r="G7067">
            <v>178500</v>
          </cell>
          <cell r="H7067">
            <v>1.0900000000000001</v>
          </cell>
          <cell r="I7067">
            <v>43465</v>
          </cell>
        </row>
        <row r="7068">
          <cell r="A7068" t="str">
            <v>Piso Caucho reciclPigment 4cm sum+ inst</v>
          </cell>
          <cell r="B7068">
            <v>105028</v>
          </cell>
          <cell r="C7068" t="str">
            <v>M2</v>
          </cell>
          <cell r="D7068">
            <v>298333</v>
          </cell>
          <cell r="E7068">
            <v>0</v>
          </cell>
          <cell r="F7068">
            <v>42822</v>
          </cell>
          <cell r="G7068">
            <v>273700</v>
          </cell>
          <cell r="H7068">
            <v>1.0900000000000001</v>
          </cell>
          <cell r="I7068">
            <v>43465</v>
          </cell>
        </row>
        <row r="7069">
          <cell r="A7069" t="str">
            <v>Piso Caucho reciclPigment 8cm sum+ inst</v>
          </cell>
          <cell r="B7069">
            <v>106468</v>
          </cell>
          <cell r="C7069" t="str">
            <v>M2</v>
          </cell>
          <cell r="D7069">
            <v>416369</v>
          </cell>
          <cell r="E7069">
            <v>0</v>
          </cell>
          <cell r="F7069">
            <v>42958</v>
          </cell>
          <cell r="G7069">
            <v>381990</v>
          </cell>
          <cell r="H7069">
            <v>1.0900000000000001</v>
          </cell>
          <cell r="I7069">
            <v>43465</v>
          </cell>
        </row>
        <row r="7070">
          <cell r="A7070" t="str">
            <v>Piso caucho10 mm Juegos infant Exterior (NO</v>
          </cell>
          <cell r="B7070">
            <v>100365</v>
          </cell>
          <cell r="C7070" t="str">
            <v>M2</v>
          </cell>
          <cell r="D7070">
            <v>155652</v>
          </cell>
          <cell r="E7070" t="str">
            <v>41301CAFE</v>
          </cell>
          <cell r="F7070">
            <v>42808</v>
          </cell>
          <cell r="G7070">
            <v>142800</v>
          </cell>
          <cell r="H7070">
            <v>1.0900000000000001</v>
          </cell>
          <cell r="I7070">
            <v>43465</v>
          </cell>
        </row>
        <row r="7071">
          <cell r="A7071" t="str">
            <v>Piso CauchoRecicPigment 5cm Sum+Inst</v>
          </cell>
          <cell r="B7071">
            <v>105162</v>
          </cell>
          <cell r="C7071" t="str">
            <v>M2</v>
          </cell>
          <cell r="D7071">
            <v>350217</v>
          </cell>
          <cell r="E7071">
            <v>0</v>
          </cell>
          <cell r="F7071">
            <v>42958</v>
          </cell>
          <cell r="G7071">
            <v>321300</v>
          </cell>
          <cell r="H7071">
            <v>1.0900000000000001</v>
          </cell>
          <cell r="I7071">
            <v>43465</v>
          </cell>
        </row>
        <row r="7072">
          <cell r="A7072" t="str">
            <v>PISO CERAMICA ANTIQUE30.5x30.5 ALFA</v>
          </cell>
          <cell r="B7072">
            <v>3394</v>
          </cell>
          <cell r="C7072" t="str">
            <v>M2</v>
          </cell>
          <cell r="D7072">
            <v>30826</v>
          </cell>
          <cell r="E7072">
            <v>0</v>
          </cell>
          <cell r="F7072">
            <v>40350</v>
          </cell>
          <cell r="G7072">
            <v>22501</v>
          </cell>
          <cell r="H7072">
            <v>1.37</v>
          </cell>
          <cell r="I7072">
            <v>43465</v>
          </cell>
        </row>
        <row r="7073">
          <cell r="A7073" t="str">
            <v>PISO CERAMICA ANTIQUE41x41 ALFA</v>
          </cell>
          <cell r="B7073">
            <v>3395</v>
          </cell>
          <cell r="C7073" t="str">
            <v>M2</v>
          </cell>
          <cell r="D7073">
            <v>34236</v>
          </cell>
          <cell r="E7073">
            <v>0</v>
          </cell>
          <cell r="F7073">
            <v>40351</v>
          </cell>
          <cell r="G7073">
            <v>24990</v>
          </cell>
          <cell r="H7073">
            <v>1.37</v>
          </cell>
          <cell r="I7073">
            <v>43465</v>
          </cell>
        </row>
        <row r="7074">
          <cell r="A7074" t="str">
            <v>PISO CERAMICA FERRARA 20.3x30.5 ALFA</v>
          </cell>
          <cell r="B7074">
            <v>3389</v>
          </cell>
          <cell r="C7074" t="str">
            <v>M2</v>
          </cell>
          <cell r="D7074">
            <v>30126</v>
          </cell>
          <cell r="E7074">
            <v>0</v>
          </cell>
          <cell r="F7074">
            <v>40351</v>
          </cell>
          <cell r="G7074">
            <v>21990</v>
          </cell>
          <cell r="H7074">
            <v>1.37</v>
          </cell>
          <cell r="I7074">
            <v>43465</v>
          </cell>
        </row>
        <row r="7075">
          <cell r="A7075" t="str">
            <v>PISO CERAMICA GRANILLA 30.5x30.5 ALFA</v>
          </cell>
          <cell r="B7075">
            <v>3393</v>
          </cell>
          <cell r="C7075" t="str">
            <v>M2</v>
          </cell>
          <cell r="D7075">
            <v>25128</v>
          </cell>
          <cell r="E7075">
            <v>0</v>
          </cell>
          <cell r="F7075">
            <v>42214</v>
          </cell>
          <cell r="G7075">
            <v>20597</v>
          </cell>
          <cell r="H7075">
            <v>1.22</v>
          </cell>
          <cell r="I7075">
            <v>43465</v>
          </cell>
        </row>
        <row r="7076">
          <cell r="A7076" t="str">
            <v>PISO CERAMICA LISA 20.3x30 .5 ALFA</v>
          </cell>
          <cell r="B7076">
            <v>3385</v>
          </cell>
          <cell r="C7076" t="str">
            <v>M2</v>
          </cell>
          <cell r="D7076">
            <v>17955</v>
          </cell>
          <cell r="E7076">
            <v>0</v>
          </cell>
          <cell r="F7076">
            <v>43271</v>
          </cell>
          <cell r="G7076">
            <v>17100</v>
          </cell>
          <cell r="H7076">
            <v>1.05</v>
          </cell>
          <cell r="I7076">
            <v>43465</v>
          </cell>
        </row>
        <row r="7077">
          <cell r="A7077" t="str">
            <v>PISO CERAMICA LISA 20x20 ALFA</v>
          </cell>
          <cell r="B7077">
            <v>101734</v>
          </cell>
          <cell r="C7077" t="str">
            <v>M2</v>
          </cell>
          <cell r="D7077">
            <v>15803</v>
          </cell>
          <cell r="E7077">
            <v>0</v>
          </cell>
          <cell r="F7077">
            <v>43391</v>
          </cell>
          <cell r="G7077">
            <v>15050</v>
          </cell>
          <cell r="H7077">
            <v>1.05</v>
          </cell>
          <cell r="I7077">
            <v>43465</v>
          </cell>
        </row>
        <row r="7078">
          <cell r="A7078" t="str">
            <v>PISO CERAMICA LISA 20x20 ALFA (NO USAR)</v>
          </cell>
          <cell r="B7078">
            <v>90013</v>
          </cell>
          <cell r="C7078" t="str">
            <v>M2</v>
          </cell>
          <cell r="D7078">
            <v>23907</v>
          </cell>
          <cell r="E7078">
            <v>0</v>
          </cell>
          <cell r="F7078">
            <v>40351</v>
          </cell>
          <cell r="G7078">
            <v>17450</v>
          </cell>
          <cell r="H7078">
            <v>1.37</v>
          </cell>
          <cell r="I7078">
            <v>43465</v>
          </cell>
        </row>
        <row r="7079">
          <cell r="A7079" t="str">
            <v>PISO CERAMICA LISA 30x30 ALFA</v>
          </cell>
          <cell r="B7079">
            <v>3384</v>
          </cell>
          <cell r="C7079" t="str">
            <v>M2</v>
          </cell>
          <cell r="D7079">
            <v>30989</v>
          </cell>
          <cell r="E7079">
            <v>0</v>
          </cell>
          <cell r="F7079">
            <v>40351</v>
          </cell>
          <cell r="G7079">
            <v>22620</v>
          </cell>
          <cell r="H7079">
            <v>1.37</v>
          </cell>
          <cell r="I7079">
            <v>43465</v>
          </cell>
        </row>
        <row r="7080">
          <cell r="A7080" t="str">
            <v>PISO CERAMICA MADERA 30x30 ALFA</v>
          </cell>
          <cell r="B7080">
            <v>3391</v>
          </cell>
          <cell r="C7080" t="str">
            <v>M2</v>
          </cell>
          <cell r="D7080">
            <v>31291</v>
          </cell>
          <cell r="E7080">
            <v>0</v>
          </cell>
          <cell r="F7080">
            <v>40350</v>
          </cell>
          <cell r="G7080">
            <v>22840</v>
          </cell>
          <cell r="H7080">
            <v>1.37</v>
          </cell>
          <cell r="I7080">
            <v>43465</v>
          </cell>
        </row>
        <row r="7081">
          <cell r="A7081" t="str">
            <v>PISO CERAMICA MARMOLIZADA 30.5x30.5</v>
          </cell>
          <cell r="B7081">
            <v>3390</v>
          </cell>
          <cell r="C7081" t="str">
            <v>M2</v>
          </cell>
          <cell r="D7081">
            <v>26427</v>
          </cell>
          <cell r="E7081">
            <v>0</v>
          </cell>
          <cell r="F7081">
            <v>40351</v>
          </cell>
          <cell r="G7081">
            <v>19290</v>
          </cell>
          <cell r="H7081">
            <v>1.37</v>
          </cell>
          <cell r="I7081">
            <v>43465</v>
          </cell>
        </row>
        <row r="7082">
          <cell r="A7082" t="str">
            <v>PISO CERAMICA MARMOLIZADA BEIGE30x30</v>
          </cell>
          <cell r="B7082">
            <v>3388</v>
          </cell>
          <cell r="C7082" t="str">
            <v>M2</v>
          </cell>
          <cell r="D7082">
            <v>26427</v>
          </cell>
          <cell r="E7082">
            <v>0</v>
          </cell>
          <cell r="F7082">
            <v>40351</v>
          </cell>
          <cell r="G7082">
            <v>19290</v>
          </cell>
          <cell r="H7082">
            <v>1.37</v>
          </cell>
          <cell r="I7082">
            <v>43465</v>
          </cell>
        </row>
        <row r="7083">
          <cell r="A7083" t="str">
            <v>PISO CERAMICA TEXTURIZADA 30x30 ALFA</v>
          </cell>
          <cell r="B7083">
            <v>3387</v>
          </cell>
          <cell r="C7083" t="str">
            <v>M2</v>
          </cell>
          <cell r="D7083">
            <v>26427</v>
          </cell>
          <cell r="E7083">
            <v>0</v>
          </cell>
          <cell r="F7083">
            <v>40351</v>
          </cell>
          <cell r="G7083">
            <v>19290</v>
          </cell>
          <cell r="H7083">
            <v>1.37</v>
          </cell>
          <cell r="I7083">
            <v>43465</v>
          </cell>
        </row>
        <row r="7084">
          <cell r="A7084" t="str">
            <v>PISO CERVIA 41*41 CRNA</v>
          </cell>
          <cell r="B7084">
            <v>1803</v>
          </cell>
          <cell r="C7084" t="str">
            <v>M2</v>
          </cell>
          <cell r="D7084">
            <v>33565</v>
          </cell>
          <cell r="E7084" t="str">
            <v>41504 VERDE</v>
          </cell>
          <cell r="F7084">
            <v>40351</v>
          </cell>
          <cell r="G7084">
            <v>24500</v>
          </cell>
          <cell r="H7084">
            <v>1.37</v>
          </cell>
          <cell r="I7084">
            <v>43465</v>
          </cell>
        </row>
        <row r="7085">
          <cell r="A7085" t="str">
            <v>PISO CISA BALTICO 31.5 x 31 .5</v>
          </cell>
          <cell r="B7085">
            <v>1753</v>
          </cell>
          <cell r="C7085" t="str">
            <v>M2</v>
          </cell>
          <cell r="D7085">
            <v>23579</v>
          </cell>
          <cell r="E7085">
            <v>0</v>
          </cell>
          <cell r="F7085">
            <v>40351</v>
          </cell>
          <cell r="G7085">
            <v>17211</v>
          </cell>
          <cell r="H7085">
            <v>1.37</v>
          </cell>
          <cell r="I7085">
            <v>43465</v>
          </cell>
        </row>
        <row r="7086">
          <cell r="A7086" t="str">
            <v>PISO CLASICO CALACATA 41 x 41 CRNA</v>
          </cell>
          <cell r="B7086">
            <v>2830</v>
          </cell>
          <cell r="C7086" t="str">
            <v>M2</v>
          </cell>
          <cell r="D7086">
            <v>30358</v>
          </cell>
          <cell r="E7086">
            <v>418052021</v>
          </cell>
          <cell r="F7086">
            <v>40351</v>
          </cell>
          <cell r="G7086">
            <v>22159</v>
          </cell>
          <cell r="H7086">
            <v>1.37</v>
          </cell>
          <cell r="I7086">
            <v>43465</v>
          </cell>
        </row>
        <row r="7087">
          <cell r="A7087" t="str">
            <v>PISO CLASICO CARRARA 33 x 33 CRNA</v>
          </cell>
          <cell r="B7087">
            <v>1799</v>
          </cell>
          <cell r="C7087" t="str">
            <v>M2</v>
          </cell>
          <cell r="D7087">
            <v>30825</v>
          </cell>
          <cell r="E7087" t="str">
            <v>30512 GRIS C</v>
          </cell>
          <cell r="F7087">
            <v>40350</v>
          </cell>
          <cell r="G7087">
            <v>22500</v>
          </cell>
          <cell r="H7087">
            <v>1.37</v>
          </cell>
          <cell r="I7087">
            <v>43465</v>
          </cell>
        </row>
        <row r="7088">
          <cell r="A7088" t="str">
            <v>PISO CLASICO CREMA MARFIL 33x33 CRNA</v>
          </cell>
          <cell r="B7088">
            <v>2827</v>
          </cell>
          <cell r="C7088" t="str">
            <v>M2</v>
          </cell>
          <cell r="D7088">
            <v>32866</v>
          </cell>
          <cell r="E7088">
            <v>335432051</v>
          </cell>
          <cell r="F7088">
            <v>40351</v>
          </cell>
          <cell r="G7088">
            <v>23990</v>
          </cell>
          <cell r="H7088">
            <v>1.37</v>
          </cell>
          <cell r="I7088">
            <v>43465</v>
          </cell>
        </row>
        <row r="7089">
          <cell r="A7089" t="str">
            <v>PISO CLASICO MARMOL ALICANTE</v>
          </cell>
          <cell r="B7089">
            <v>2421</v>
          </cell>
          <cell r="C7089" t="str">
            <v>M2</v>
          </cell>
          <cell r="D7089">
            <v>31784</v>
          </cell>
          <cell r="E7089">
            <v>305322751</v>
          </cell>
          <cell r="F7089">
            <v>40351</v>
          </cell>
          <cell r="G7089">
            <v>23200</v>
          </cell>
          <cell r="H7089">
            <v>1.37</v>
          </cell>
          <cell r="I7089">
            <v>43465</v>
          </cell>
        </row>
        <row r="7090">
          <cell r="A7090" t="str">
            <v>PISO CLASICO MIRO 33x33 CRNA</v>
          </cell>
          <cell r="B7090">
            <v>2740</v>
          </cell>
          <cell r="C7090" t="str">
            <v>M2</v>
          </cell>
          <cell r="D7090">
            <v>30358</v>
          </cell>
          <cell r="E7090">
            <v>335442031</v>
          </cell>
          <cell r="F7090">
            <v>40351</v>
          </cell>
          <cell r="G7090">
            <v>22159</v>
          </cell>
          <cell r="H7090">
            <v>1.37</v>
          </cell>
          <cell r="I7090">
            <v>43465</v>
          </cell>
        </row>
        <row r="7091">
          <cell r="A7091" t="str">
            <v>PISO CLASICO TOLUCA 30x30 CRNA</v>
          </cell>
          <cell r="B7091">
            <v>1791</v>
          </cell>
          <cell r="C7091" t="str">
            <v>M2</v>
          </cell>
          <cell r="D7091">
            <v>24523</v>
          </cell>
          <cell r="E7091" t="str">
            <v>30513 VERDE</v>
          </cell>
          <cell r="F7091">
            <v>40351</v>
          </cell>
          <cell r="G7091">
            <v>17900</v>
          </cell>
          <cell r="H7091">
            <v>1.37</v>
          </cell>
          <cell r="I7091">
            <v>43465</v>
          </cell>
        </row>
        <row r="7092">
          <cell r="A7092" t="str">
            <v>PISO CLASICO VENECIA 34 x 34 CRNA</v>
          </cell>
          <cell r="B7092">
            <v>1795</v>
          </cell>
          <cell r="C7092" t="str">
            <v>M2</v>
          </cell>
          <cell r="D7092">
            <v>30358</v>
          </cell>
          <cell r="E7092">
            <v>335184401</v>
          </cell>
          <cell r="F7092">
            <v>40351</v>
          </cell>
          <cell r="G7092">
            <v>22159</v>
          </cell>
          <cell r="H7092">
            <v>1.37</v>
          </cell>
          <cell r="I7092">
            <v>43465</v>
          </cell>
        </row>
        <row r="7093">
          <cell r="A7093" t="str">
            <v>PISO COMPANION SQUARE</v>
          </cell>
          <cell r="B7093">
            <v>3476</v>
          </cell>
          <cell r="C7093" t="str">
            <v>M2</v>
          </cell>
          <cell r="D7093">
            <v>76282</v>
          </cell>
          <cell r="E7093" t="str">
            <v>TABLETA</v>
          </cell>
          <cell r="F7093">
            <v>40351</v>
          </cell>
          <cell r="G7093">
            <v>55680</v>
          </cell>
          <cell r="H7093">
            <v>1.37</v>
          </cell>
          <cell r="I7093">
            <v>43465</v>
          </cell>
        </row>
        <row r="7094">
          <cell r="A7094" t="str">
            <v>PISO CONFORT PIACENZA 20x25 ITALIA</v>
          </cell>
          <cell r="B7094">
            <v>3939</v>
          </cell>
          <cell r="C7094" t="str">
            <v>M2</v>
          </cell>
          <cell r="D7094">
            <v>22900</v>
          </cell>
          <cell r="E7094">
            <v>0</v>
          </cell>
          <cell r="F7094">
            <v>40351</v>
          </cell>
          <cell r="G7094">
            <v>16715</v>
          </cell>
          <cell r="H7094">
            <v>1.37</v>
          </cell>
          <cell r="I7094">
            <v>43465</v>
          </cell>
        </row>
        <row r="7095">
          <cell r="A7095" t="str">
            <v>PISO CORLON</v>
          </cell>
          <cell r="B7095">
            <v>3479</v>
          </cell>
          <cell r="C7095" t="str">
            <v>M2</v>
          </cell>
          <cell r="D7095">
            <v>103298</v>
          </cell>
          <cell r="E7095">
            <v>0</v>
          </cell>
          <cell r="F7095">
            <v>40350</v>
          </cell>
          <cell r="G7095">
            <v>75400</v>
          </cell>
          <cell r="H7095">
            <v>1.37</v>
          </cell>
          <cell r="I7095">
            <v>43465</v>
          </cell>
        </row>
        <row r="7096">
          <cell r="A7096" t="str">
            <v>PISO CORONA CASIOPEA , O , AVOREO</v>
          </cell>
          <cell r="B7096">
            <v>103506</v>
          </cell>
          <cell r="C7096" t="str">
            <v>M2</v>
          </cell>
          <cell r="D7096">
            <v>88913</v>
          </cell>
          <cell r="E7096">
            <v>0</v>
          </cell>
          <cell r="F7096">
            <v>40508</v>
          </cell>
          <cell r="G7096">
            <v>64900</v>
          </cell>
          <cell r="H7096">
            <v>1.37</v>
          </cell>
          <cell r="I7096">
            <v>43465</v>
          </cell>
        </row>
        <row r="7097">
          <cell r="A7097" t="str">
            <v>PISO CORSARIO COLORES ANCHO=1.40M***</v>
          </cell>
          <cell r="B7097">
            <v>102944</v>
          </cell>
          <cell r="C7097" t="str">
            <v>M2</v>
          </cell>
          <cell r="D7097">
            <v>13621</v>
          </cell>
          <cell r="E7097">
            <v>0</v>
          </cell>
          <cell r="F7097">
            <v>40353</v>
          </cell>
          <cell r="G7097">
            <v>9942</v>
          </cell>
          <cell r="H7097">
            <v>1.37</v>
          </cell>
          <cell r="I7097">
            <v>43465</v>
          </cell>
        </row>
        <row r="7098">
          <cell r="A7098" t="str">
            <v>PISO CORSICO 33x33 CRNA</v>
          </cell>
          <cell r="B7098">
            <v>398</v>
          </cell>
          <cell r="C7098" t="str">
            <v>M2</v>
          </cell>
          <cell r="D7098">
            <v>25627</v>
          </cell>
          <cell r="E7098" t="str">
            <v>33801 ARENA</v>
          </cell>
          <cell r="F7098">
            <v>40351</v>
          </cell>
          <cell r="G7098">
            <v>18706</v>
          </cell>
          <cell r="H7098">
            <v>1.37</v>
          </cell>
          <cell r="I7098">
            <v>43465</v>
          </cell>
        </row>
        <row r="7099">
          <cell r="A7099" t="str">
            <v>PISO DECK MADERA</v>
          </cell>
          <cell r="B7099">
            <v>105576</v>
          </cell>
          <cell r="C7099" t="str">
            <v>M2</v>
          </cell>
          <cell r="D7099">
            <v>216295</v>
          </cell>
          <cell r="E7099">
            <v>0</v>
          </cell>
          <cell r="F7099">
            <v>43325</v>
          </cell>
          <cell r="G7099">
            <v>205995</v>
          </cell>
          <cell r="H7099">
            <v>1.05</v>
          </cell>
          <cell r="I7099">
            <v>43465</v>
          </cell>
        </row>
        <row r="7100">
          <cell r="A7100" t="str">
            <v>Piso DeckColor Madera+Estrct.Acero Galv.</v>
          </cell>
          <cell r="B7100">
            <v>106122</v>
          </cell>
          <cell r="C7100" t="str">
            <v>M2</v>
          </cell>
          <cell r="D7100">
            <v>237859</v>
          </cell>
          <cell r="E7100">
            <v>0</v>
          </cell>
          <cell r="F7100">
            <v>43185</v>
          </cell>
          <cell r="G7100">
            <v>226532.4</v>
          </cell>
          <cell r="H7100">
            <v>1.05</v>
          </cell>
          <cell r="I7100">
            <v>43465</v>
          </cell>
        </row>
        <row r="7101">
          <cell r="A7101" t="str">
            <v>PISO DURAROCK ESPARTA BLANCO 31.5 x</v>
          </cell>
          <cell r="B7101">
            <v>3935</v>
          </cell>
          <cell r="C7101" t="str">
            <v>M2</v>
          </cell>
          <cell r="D7101">
            <v>20528</v>
          </cell>
          <cell r="E7101">
            <v>0</v>
          </cell>
          <cell r="F7101">
            <v>40351</v>
          </cell>
          <cell r="G7101">
            <v>14984</v>
          </cell>
          <cell r="H7101">
            <v>1.37</v>
          </cell>
          <cell r="I7101">
            <v>43465</v>
          </cell>
        </row>
        <row r="7102">
          <cell r="A7102" t="str">
            <v>PISO DURAROCK TROYA NEGRO 30.5 x 30.5</v>
          </cell>
          <cell r="B7102">
            <v>3934</v>
          </cell>
          <cell r="C7102" t="str">
            <v>M2</v>
          </cell>
          <cell r="D7102">
            <v>25524</v>
          </cell>
          <cell r="E7102">
            <v>0</v>
          </cell>
          <cell r="F7102">
            <v>40351</v>
          </cell>
          <cell r="G7102">
            <v>18631</v>
          </cell>
          <cell r="H7102">
            <v>1.37</v>
          </cell>
          <cell r="I7102">
            <v>43465</v>
          </cell>
        </row>
        <row r="7103">
          <cell r="A7103" t="str">
            <v>PISO DUROPISO 34x34 CORONA</v>
          </cell>
          <cell r="B7103">
            <v>2683</v>
          </cell>
          <cell r="C7103" t="str">
            <v>M2</v>
          </cell>
          <cell r="D7103">
            <v>35280</v>
          </cell>
          <cell r="E7103">
            <v>335494601</v>
          </cell>
          <cell r="F7103">
            <v>43206</v>
          </cell>
          <cell r="G7103">
            <v>33600</v>
          </cell>
          <cell r="H7103">
            <v>1.05</v>
          </cell>
          <cell r="I7103">
            <v>43465</v>
          </cell>
        </row>
        <row r="7104">
          <cell r="A7104" t="str">
            <v>PISO EASYDECK AQUA GRIS 30.48X30.48</v>
          </cell>
          <cell r="B7104">
            <v>106411</v>
          </cell>
          <cell r="C7104" t="str">
            <v>M2</v>
          </cell>
          <cell r="D7104">
            <v>113925</v>
          </cell>
          <cell r="E7104">
            <v>0</v>
          </cell>
          <cell r="F7104">
            <v>43455</v>
          </cell>
          <cell r="G7104">
            <v>108500</v>
          </cell>
          <cell r="H7104">
            <v>1.05</v>
          </cell>
          <cell r="I7104">
            <v>43465</v>
          </cell>
        </row>
        <row r="7105">
          <cell r="A7105" t="str">
            <v>PISO EGEO BLANCO 25X25 CRNA</v>
          </cell>
          <cell r="B7105">
            <v>305</v>
          </cell>
          <cell r="C7105" t="str">
            <v>M2</v>
          </cell>
          <cell r="D7105">
            <v>32044</v>
          </cell>
          <cell r="E7105">
            <v>202903001</v>
          </cell>
          <cell r="F7105">
            <v>40351</v>
          </cell>
          <cell r="G7105">
            <v>23390</v>
          </cell>
          <cell r="H7105">
            <v>1.37</v>
          </cell>
          <cell r="I7105">
            <v>43465</v>
          </cell>
        </row>
        <row r="7106">
          <cell r="A7106" t="str">
            <v>PISO EPOXICO STONCLAD GS/GS4 e=4MM</v>
          </cell>
          <cell r="B7106">
            <v>103349</v>
          </cell>
          <cell r="C7106" t="str">
            <v>M2</v>
          </cell>
          <cell r="D7106">
            <v>181178</v>
          </cell>
          <cell r="E7106">
            <v>0</v>
          </cell>
          <cell r="F7106">
            <v>43367</v>
          </cell>
          <cell r="G7106">
            <v>172550</v>
          </cell>
          <cell r="H7106">
            <v>1.05</v>
          </cell>
          <cell r="I7106">
            <v>43465</v>
          </cell>
        </row>
        <row r="7107">
          <cell r="A7107" t="str">
            <v>PISO ESCALERA YOMASA 15.5x10x16 Obra</v>
          </cell>
          <cell r="B7107">
            <v>1784</v>
          </cell>
          <cell r="C7107" t="str">
            <v>UNI</v>
          </cell>
          <cell r="D7107">
            <v>511</v>
          </cell>
          <cell r="E7107" t="str">
            <v>Obra</v>
          </cell>
          <cell r="F7107">
            <v>40351</v>
          </cell>
          <cell r="G7107">
            <v>373</v>
          </cell>
          <cell r="H7107">
            <v>1.37</v>
          </cell>
          <cell r="I7107">
            <v>43465</v>
          </cell>
        </row>
        <row r="7108">
          <cell r="A7108" t="str">
            <v>PISO ESCALERA YOMASA 9x7x17 obra</v>
          </cell>
          <cell r="B7108">
            <v>1783</v>
          </cell>
          <cell r="C7108" t="str">
            <v>UNI</v>
          </cell>
          <cell r="D7108">
            <v>451</v>
          </cell>
          <cell r="E7108">
            <v>0</v>
          </cell>
          <cell r="F7108">
            <v>40351</v>
          </cell>
          <cell r="G7108">
            <v>329</v>
          </cell>
          <cell r="H7108">
            <v>1.37</v>
          </cell>
          <cell r="I7108">
            <v>43465</v>
          </cell>
        </row>
        <row r="7109">
          <cell r="A7109" t="str">
            <v>PISO ESTOPEROL - 4.0MM (50X50CM)</v>
          </cell>
          <cell r="B7109">
            <v>103670</v>
          </cell>
          <cell r="C7109" t="str">
            <v>M2</v>
          </cell>
          <cell r="D7109">
            <v>69948</v>
          </cell>
          <cell r="E7109">
            <v>0</v>
          </cell>
          <cell r="F7109">
            <v>40592</v>
          </cell>
          <cell r="G7109">
            <v>52200</v>
          </cell>
          <cell r="H7109">
            <v>1.34</v>
          </cell>
          <cell r="I7109">
            <v>43465</v>
          </cell>
        </row>
        <row r="7110">
          <cell r="A7110" t="str">
            <v>PISO ESTOPEROL-3.2MM (50X50CM)</v>
          </cell>
          <cell r="B7110">
            <v>103335</v>
          </cell>
          <cell r="C7110" t="str">
            <v>M2</v>
          </cell>
          <cell r="D7110">
            <v>55958</v>
          </cell>
          <cell r="E7110">
            <v>0</v>
          </cell>
          <cell r="F7110">
            <v>40592</v>
          </cell>
          <cell r="G7110">
            <v>41760</v>
          </cell>
          <cell r="H7110">
            <v>1.34</v>
          </cell>
          <cell r="I7110">
            <v>43465</v>
          </cell>
        </row>
        <row r="7111">
          <cell r="A7111" t="str">
            <v>Piso Everlast Caucho 61x61 - 8 mm* Basic Black</v>
          </cell>
          <cell r="B7111">
            <v>103636</v>
          </cell>
          <cell r="C7111" t="str">
            <v>M2</v>
          </cell>
          <cell r="D7111">
            <v>181095</v>
          </cell>
          <cell r="E7111">
            <v>0</v>
          </cell>
          <cell r="F7111">
            <v>41091</v>
          </cell>
          <cell r="G7111">
            <v>139304</v>
          </cell>
          <cell r="H7111">
            <v>1.3</v>
          </cell>
          <cell r="I7111">
            <v>43465</v>
          </cell>
        </row>
        <row r="7112">
          <cell r="A7112" t="str">
            <v>PISO GERFLOR 1.5mm.Inst. KONKER</v>
          </cell>
          <cell r="B7112">
            <v>356</v>
          </cell>
          <cell r="C7112" t="str">
            <v>M2</v>
          </cell>
          <cell r="D7112">
            <v>67504</v>
          </cell>
          <cell r="E7112">
            <v>0</v>
          </cell>
          <cell r="F7112">
            <v>40809</v>
          </cell>
          <cell r="G7112">
            <v>50376</v>
          </cell>
          <cell r="H7112">
            <v>1.34</v>
          </cell>
          <cell r="I7112">
            <v>43465</v>
          </cell>
        </row>
        <row r="7113">
          <cell r="A7113" t="str">
            <v>PISO GRES NATURAL 20x20 T.MOORE</v>
          </cell>
          <cell r="B7113">
            <v>28</v>
          </cell>
          <cell r="C7113" t="str">
            <v>M2</v>
          </cell>
          <cell r="D7113">
            <v>48039</v>
          </cell>
          <cell r="E7113">
            <v>725</v>
          </cell>
          <cell r="F7113">
            <v>40786</v>
          </cell>
          <cell r="G7113">
            <v>35850</v>
          </cell>
          <cell r="H7113">
            <v>1.34</v>
          </cell>
          <cell r="I7113">
            <v>43465</v>
          </cell>
        </row>
        <row r="7114">
          <cell r="A7114" t="str">
            <v>PISO IMPACTO AGATA 44x 44 ITALIA</v>
          </cell>
          <cell r="B7114">
            <v>3931</v>
          </cell>
          <cell r="C7114" t="str">
            <v>M2</v>
          </cell>
          <cell r="D7114">
            <v>23068</v>
          </cell>
          <cell r="E7114">
            <v>0</v>
          </cell>
          <cell r="F7114">
            <v>40120</v>
          </cell>
          <cell r="G7114">
            <v>16596</v>
          </cell>
          <cell r="H7114">
            <v>1.39</v>
          </cell>
          <cell r="I7114">
            <v>43465</v>
          </cell>
        </row>
        <row r="7115">
          <cell r="A7115" t="str">
            <v>PISO IMPACTO FIORENTINO 44 x 44 ITALIA</v>
          </cell>
          <cell r="B7115">
            <v>1367</v>
          </cell>
          <cell r="C7115" t="str">
            <v>M2</v>
          </cell>
          <cell r="D7115">
            <v>22737</v>
          </cell>
          <cell r="E7115">
            <v>0</v>
          </cell>
          <cell r="F7115">
            <v>40351</v>
          </cell>
          <cell r="G7115">
            <v>16596</v>
          </cell>
          <cell r="H7115">
            <v>1.37</v>
          </cell>
          <cell r="I7115">
            <v>43465</v>
          </cell>
        </row>
        <row r="7116">
          <cell r="A7116" t="str">
            <v>PISO IMPERIAL TEXTURE</v>
          </cell>
          <cell r="B7116">
            <v>3474</v>
          </cell>
          <cell r="C7116" t="str">
            <v>M2</v>
          </cell>
          <cell r="D7116">
            <v>86563</v>
          </cell>
          <cell r="E7116">
            <v>0</v>
          </cell>
          <cell r="F7116">
            <v>40351</v>
          </cell>
          <cell r="G7116">
            <v>63185</v>
          </cell>
          <cell r="H7116">
            <v>1.37</v>
          </cell>
          <cell r="I7116">
            <v>43465</v>
          </cell>
        </row>
        <row r="7117">
          <cell r="A7117" t="str">
            <v>Piso laminado madera 1.215 m x a=0.125 m,</v>
          </cell>
          <cell r="B7117">
            <v>104182</v>
          </cell>
          <cell r="C7117" t="str">
            <v>M2</v>
          </cell>
          <cell r="D7117">
            <v>72435</v>
          </cell>
          <cell r="E7117">
            <v>0</v>
          </cell>
          <cell r="F7117">
            <v>40786</v>
          </cell>
          <cell r="G7117">
            <v>54056</v>
          </cell>
          <cell r="H7117">
            <v>1.34</v>
          </cell>
          <cell r="I7117">
            <v>43465</v>
          </cell>
        </row>
        <row r="7118">
          <cell r="A7118" t="str">
            <v>PISO MADERA GRANADILLO **</v>
          </cell>
          <cell r="B7118">
            <v>102918</v>
          </cell>
          <cell r="C7118" t="str">
            <v>M2</v>
          </cell>
          <cell r="D7118">
            <v>164400</v>
          </cell>
          <cell r="E7118">
            <v>0</v>
          </cell>
          <cell r="F7118">
            <v>40340</v>
          </cell>
          <cell r="G7118">
            <v>120000</v>
          </cell>
          <cell r="H7118">
            <v>1.37</v>
          </cell>
          <cell r="I7118">
            <v>43465</v>
          </cell>
        </row>
        <row r="7119">
          <cell r="A7119" t="str">
            <v>Piso madera laminado (secr. IDRD) e=8mm x</v>
          </cell>
          <cell r="B7119">
            <v>103344</v>
          </cell>
          <cell r="C7119" t="str">
            <v>M2</v>
          </cell>
          <cell r="D7119">
            <v>58601</v>
          </cell>
          <cell r="E7119">
            <v>0</v>
          </cell>
          <cell r="F7119">
            <v>40786</v>
          </cell>
          <cell r="G7119">
            <v>43732</v>
          </cell>
          <cell r="H7119">
            <v>1.34</v>
          </cell>
          <cell r="I7119">
            <v>43465</v>
          </cell>
        </row>
        <row r="7120">
          <cell r="A7120" t="str">
            <v>PISO MADERA ZAPAN 0,16 X 1,8 mm</v>
          </cell>
          <cell r="B7120">
            <v>104605</v>
          </cell>
          <cell r="C7120" t="str">
            <v>M2</v>
          </cell>
          <cell r="D7120">
            <v>106600</v>
          </cell>
          <cell r="E7120">
            <v>0</v>
          </cell>
          <cell r="F7120">
            <v>41176</v>
          </cell>
          <cell r="G7120">
            <v>82000</v>
          </cell>
          <cell r="H7120">
            <v>1.3</v>
          </cell>
          <cell r="I7120">
            <v>43465</v>
          </cell>
        </row>
        <row r="7121">
          <cell r="A7121" t="str">
            <v>PISO MARMOL PRIMAVERA 31.5 x 31.5</v>
          </cell>
          <cell r="B7121">
            <v>3936</v>
          </cell>
          <cell r="C7121" t="str">
            <v>M2</v>
          </cell>
          <cell r="D7121">
            <v>23389</v>
          </cell>
          <cell r="E7121">
            <v>0</v>
          </cell>
          <cell r="F7121">
            <v>40351</v>
          </cell>
          <cell r="G7121">
            <v>17072</v>
          </cell>
          <cell r="H7121">
            <v>1.37</v>
          </cell>
          <cell r="I7121">
            <v>43465</v>
          </cell>
        </row>
        <row r="7122">
          <cell r="A7122" t="str">
            <v>PISO MEDINTECH</v>
          </cell>
          <cell r="B7122">
            <v>3480</v>
          </cell>
          <cell r="C7122" t="str">
            <v>M2</v>
          </cell>
          <cell r="D7122">
            <v>158920</v>
          </cell>
          <cell r="E7122">
            <v>0</v>
          </cell>
          <cell r="F7122">
            <v>40351</v>
          </cell>
          <cell r="G7122">
            <v>116000</v>
          </cell>
          <cell r="H7122">
            <v>1.37</v>
          </cell>
          <cell r="I7122">
            <v>43465</v>
          </cell>
        </row>
        <row r="7123">
          <cell r="A7123" t="str">
            <v>PISO MEDINTECH TANDEM</v>
          </cell>
          <cell r="B7123">
            <v>3473</v>
          </cell>
          <cell r="C7123" t="str">
            <v>M2</v>
          </cell>
          <cell r="D7123">
            <v>143028</v>
          </cell>
          <cell r="E7123">
            <v>0</v>
          </cell>
          <cell r="F7123">
            <v>40351</v>
          </cell>
          <cell r="G7123">
            <v>104400</v>
          </cell>
          <cell r="H7123">
            <v>1.37</v>
          </cell>
          <cell r="I7123">
            <v>43465</v>
          </cell>
        </row>
        <row r="7124">
          <cell r="A7124" t="str">
            <v>PISO MIRO 33 x 33 CRNA</v>
          </cell>
          <cell r="B7124">
            <v>1801</v>
          </cell>
          <cell r="C7124" t="str">
            <v>M2</v>
          </cell>
          <cell r="D7124">
            <v>30358</v>
          </cell>
          <cell r="E7124">
            <v>335442401</v>
          </cell>
          <cell r="F7124">
            <v>40351</v>
          </cell>
          <cell r="G7124">
            <v>22159.48</v>
          </cell>
          <cell r="H7124">
            <v>1.37</v>
          </cell>
          <cell r="I7124">
            <v>43465</v>
          </cell>
        </row>
        <row r="7125">
          <cell r="A7125" t="str">
            <v>Piso Monedas NEGRO EMEFLEX (Sum+transp)</v>
          </cell>
          <cell r="B7125">
            <v>18</v>
          </cell>
          <cell r="C7125" t="str">
            <v>M2</v>
          </cell>
          <cell r="D7125">
            <v>247904</v>
          </cell>
          <cell r="E7125">
            <v>0</v>
          </cell>
          <cell r="F7125">
            <v>41562</v>
          </cell>
          <cell r="G7125">
            <v>195200</v>
          </cell>
          <cell r="H7125">
            <v>1.27</v>
          </cell>
          <cell r="I7125">
            <v>43465</v>
          </cell>
        </row>
        <row r="7126">
          <cell r="A7126" t="str">
            <v>PISO MONTEREY 31 x 31 CRNA</v>
          </cell>
          <cell r="B7126">
            <v>1788</v>
          </cell>
          <cell r="C7126" t="str">
            <v>M2</v>
          </cell>
          <cell r="D7126">
            <v>24523</v>
          </cell>
          <cell r="E7126" t="str">
            <v>30516 BEIGE</v>
          </cell>
          <cell r="F7126">
            <v>40351</v>
          </cell>
          <cell r="G7126">
            <v>17900</v>
          </cell>
          <cell r="H7126">
            <v>1.37</v>
          </cell>
          <cell r="I7126">
            <v>43465</v>
          </cell>
        </row>
        <row r="7127">
          <cell r="A7127" t="str">
            <v>PISO OPAL BEIGE 20.5x20.5 CRNA</v>
          </cell>
          <cell r="B7127">
            <v>288</v>
          </cell>
          <cell r="C7127" t="str">
            <v>M2</v>
          </cell>
          <cell r="D7127">
            <v>24328</v>
          </cell>
          <cell r="E7127">
            <v>300212051</v>
          </cell>
          <cell r="F7127">
            <v>40351</v>
          </cell>
          <cell r="G7127">
            <v>17758</v>
          </cell>
          <cell r="H7127">
            <v>1.37</v>
          </cell>
          <cell r="I7127">
            <v>43465</v>
          </cell>
        </row>
        <row r="7128">
          <cell r="A7128" t="str">
            <v>PISO PARKET ALAMO 34 x 34 CRNA</v>
          </cell>
          <cell r="B7128">
            <v>2735</v>
          </cell>
          <cell r="C7128" t="str">
            <v>M2</v>
          </cell>
          <cell r="D7128">
            <v>25482</v>
          </cell>
          <cell r="E7128" t="str">
            <v>33526 CAFE</v>
          </cell>
          <cell r="F7128">
            <v>40351</v>
          </cell>
          <cell r="G7128">
            <v>18600</v>
          </cell>
          <cell r="H7128">
            <v>1.37</v>
          </cell>
          <cell r="I7128">
            <v>43465</v>
          </cell>
        </row>
        <row r="7129">
          <cell r="A7129" t="str">
            <v>PISO PARKET ALISO 41 x 41 CRNA</v>
          </cell>
          <cell r="B7129">
            <v>2737</v>
          </cell>
          <cell r="C7129" t="str">
            <v>M2</v>
          </cell>
          <cell r="D7129">
            <v>30783</v>
          </cell>
          <cell r="E7129">
            <v>415232701</v>
          </cell>
          <cell r="F7129">
            <v>40351</v>
          </cell>
          <cell r="G7129">
            <v>22469</v>
          </cell>
          <cell r="H7129">
            <v>1.37</v>
          </cell>
          <cell r="I7129">
            <v>43465</v>
          </cell>
        </row>
        <row r="7130">
          <cell r="A7130" t="str">
            <v>PISO PARKET CAFE 33 x 33 CRNA</v>
          </cell>
          <cell r="B7130">
            <v>2848</v>
          </cell>
          <cell r="C7130" t="str">
            <v>M2</v>
          </cell>
          <cell r="D7130">
            <v>35153</v>
          </cell>
          <cell r="E7130">
            <v>33810</v>
          </cell>
          <cell r="F7130">
            <v>39898</v>
          </cell>
          <cell r="G7130">
            <v>25290</v>
          </cell>
          <cell r="H7130">
            <v>1.39</v>
          </cell>
          <cell r="I7130">
            <v>43465</v>
          </cell>
        </row>
        <row r="7131">
          <cell r="A7131" t="str">
            <v>PISO PARKET CAMBULO MADERA 31.5x 31.5</v>
          </cell>
          <cell r="B7131">
            <v>9333</v>
          </cell>
          <cell r="C7131" t="str">
            <v>M2</v>
          </cell>
          <cell r="D7131">
            <v>24128</v>
          </cell>
          <cell r="E7131">
            <v>0</v>
          </cell>
          <cell r="F7131">
            <v>40350</v>
          </cell>
          <cell r="G7131">
            <v>17612</v>
          </cell>
          <cell r="H7131">
            <v>1.37</v>
          </cell>
          <cell r="I7131">
            <v>43465</v>
          </cell>
        </row>
        <row r="7132">
          <cell r="A7132" t="str">
            <v>PISO PARKET CEDRO 40*40 CRNA</v>
          </cell>
          <cell r="B7132">
            <v>2733</v>
          </cell>
          <cell r="C7132" t="str">
            <v>M2</v>
          </cell>
          <cell r="D7132">
            <v>34647</v>
          </cell>
          <cell r="E7132">
            <v>413012751</v>
          </cell>
          <cell r="F7132">
            <v>40351</v>
          </cell>
          <cell r="G7132">
            <v>25290</v>
          </cell>
          <cell r="H7132">
            <v>1.37</v>
          </cell>
          <cell r="I7132">
            <v>43465</v>
          </cell>
        </row>
        <row r="7133">
          <cell r="A7133" t="str">
            <v>PISO PARKET CIPRES 31.5 x 31.5</v>
          </cell>
          <cell r="B7133">
            <v>1651</v>
          </cell>
          <cell r="C7133" t="str">
            <v>M2</v>
          </cell>
          <cell r="D7133">
            <v>20035</v>
          </cell>
          <cell r="E7133">
            <v>0</v>
          </cell>
          <cell r="F7133">
            <v>40350</v>
          </cell>
          <cell r="G7133">
            <v>14624</v>
          </cell>
          <cell r="H7133">
            <v>1.37</v>
          </cell>
          <cell r="I7133">
            <v>43465</v>
          </cell>
        </row>
        <row r="7134">
          <cell r="A7134" t="str">
            <v>PISO PARKET NOGAL 41*41 CRNA</v>
          </cell>
          <cell r="B7134">
            <v>2734</v>
          </cell>
          <cell r="C7134" t="str">
            <v>M2</v>
          </cell>
          <cell r="D7134">
            <v>30358</v>
          </cell>
          <cell r="E7134">
            <v>413132751</v>
          </cell>
          <cell r="F7134">
            <v>40351</v>
          </cell>
          <cell r="G7134">
            <v>22159</v>
          </cell>
          <cell r="H7134">
            <v>1.37</v>
          </cell>
          <cell r="I7134">
            <v>43465</v>
          </cell>
        </row>
        <row r="7135">
          <cell r="A7135" t="str">
            <v>PISO PARMA 41 x 41 CRNA</v>
          </cell>
          <cell r="B7135">
            <v>2736</v>
          </cell>
          <cell r="C7135" t="str">
            <v>M2</v>
          </cell>
          <cell r="D7135">
            <v>30140</v>
          </cell>
          <cell r="E7135" t="str">
            <v>41515 BEIGE</v>
          </cell>
          <cell r="F7135">
            <v>40350</v>
          </cell>
          <cell r="G7135">
            <v>22000</v>
          </cell>
          <cell r="H7135">
            <v>1.37</v>
          </cell>
          <cell r="I7135">
            <v>43465</v>
          </cell>
        </row>
        <row r="7136">
          <cell r="A7136" t="str">
            <v>Piso Pista AtletismoVertidoSitu (Sum+inst) IAAF-(2</v>
          </cell>
          <cell r="B7136">
            <v>105997</v>
          </cell>
          <cell r="C7136" t="str">
            <v>M2</v>
          </cell>
          <cell r="D7136">
            <v>361597</v>
          </cell>
          <cell r="E7136">
            <v>0</v>
          </cell>
          <cell r="F7136">
            <v>42801</v>
          </cell>
          <cell r="G7136">
            <v>331740</v>
          </cell>
          <cell r="H7136">
            <v>1.0900000000000001</v>
          </cell>
          <cell r="I7136">
            <v>43465</v>
          </cell>
        </row>
        <row r="7137">
          <cell r="A7137" t="str">
            <v>PISO PIZARRA MULTICOLOR (40X40CM)1a;</v>
          </cell>
          <cell r="B7137">
            <v>103619</v>
          </cell>
          <cell r="C7137" t="str">
            <v>M2</v>
          </cell>
          <cell r="D7137">
            <v>76300</v>
          </cell>
          <cell r="E7137">
            <v>0</v>
          </cell>
          <cell r="F7137">
            <v>43081</v>
          </cell>
          <cell r="G7137">
            <v>70000</v>
          </cell>
          <cell r="H7137">
            <v>1.0900000000000001</v>
          </cell>
          <cell r="I7137">
            <v>43465</v>
          </cell>
        </row>
        <row r="7138">
          <cell r="A7138" t="str">
            <v>PISO PIZARRA NEW BLACK **</v>
          </cell>
          <cell r="B7138">
            <v>103079</v>
          </cell>
          <cell r="C7138" t="str">
            <v>M2</v>
          </cell>
          <cell r="D7138">
            <v>27825</v>
          </cell>
          <cell r="E7138">
            <v>0</v>
          </cell>
          <cell r="F7138">
            <v>43206</v>
          </cell>
          <cell r="G7138">
            <v>26500</v>
          </cell>
          <cell r="H7138">
            <v>1.05</v>
          </cell>
          <cell r="I7138">
            <v>43465</v>
          </cell>
        </row>
        <row r="7139">
          <cell r="A7139" t="str">
            <v>PISO POSSIBILITIES</v>
          </cell>
          <cell r="B7139">
            <v>3478</v>
          </cell>
          <cell r="C7139" t="str">
            <v>M2</v>
          </cell>
          <cell r="D7139">
            <v>70719</v>
          </cell>
          <cell r="E7139">
            <v>0</v>
          </cell>
          <cell r="F7139">
            <v>40350</v>
          </cell>
          <cell r="G7139">
            <v>51620</v>
          </cell>
          <cell r="H7139">
            <v>1.37</v>
          </cell>
          <cell r="I7139">
            <v>43465</v>
          </cell>
        </row>
        <row r="7140">
          <cell r="A7140" t="str">
            <v>PISO PRAGA AZUL 41x41 CRNA</v>
          </cell>
          <cell r="B7140">
            <v>2682</v>
          </cell>
          <cell r="C7140" t="str">
            <v>M2</v>
          </cell>
          <cell r="D7140">
            <v>33131</v>
          </cell>
          <cell r="E7140">
            <v>415222101</v>
          </cell>
          <cell r="F7140">
            <v>40351</v>
          </cell>
          <cell r="G7140">
            <v>24183</v>
          </cell>
          <cell r="H7140">
            <v>1.37</v>
          </cell>
          <cell r="I7140">
            <v>43465</v>
          </cell>
        </row>
        <row r="7141">
          <cell r="A7141" t="str">
            <v>PISO PRAGA VERDE 41x41 CRNA</v>
          </cell>
          <cell r="B7141">
            <v>1076</v>
          </cell>
          <cell r="C7141" t="str">
            <v>M2</v>
          </cell>
          <cell r="D7141">
            <v>33131</v>
          </cell>
          <cell r="E7141">
            <v>415222401</v>
          </cell>
          <cell r="F7141">
            <v>40351</v>
          </cell>
          <cell r="G7141">
            <v>24183</v>
          </cell>
          <cell r="H7141">
            <v>1.37</v>
          </cell>
          <cell r="I7141">
            <v>43465</v>
          </cell>
        </row>
        <row r="7142">
          <cell r="A7142" t="str">
            <v>PISO QUIMBAYA 33 x 33 CRNA</v>
          </cell>
          <cell r="B7142">
            <v>1809</v>
          </cell>
          <cell r="C7142" t="str">
            <v>M2</v>
          </cell>
          <cell r="D7142">
            <v>29818</v>
          </cell>
          <cell r="E7142">
            <v>334052051</v>
          </cell>
          <cell r="F7142">
            <v>40350</v>
          </cell>
          <cell r="G7142">
            <v>21765.08</v>
          </cell>
          <cell r="H7142">
            <v>1.37</v>
          </cell>
          <cell r="I7142">
            <v>43465</v>
          </cell>
        </row>
        <row r="7143">
          <cell r="A7143" t="str">
            <v>PISO RUSTICO QUIMBAYA 33 x 33 CRNA</v>
          </cell>
          <cell r="B7143">
            <v>2382</v>
          </cell>
          <cell r="C7143" t="str">
            <v>M2</v>
          </cell>
          <cell r="D7143">
            <v>32743</v>
          </cell>
          <cell r="E7143" t="str">
            <v>33405 TERRE</v>
          </cell>
          <cell r="F7143">
            <v>40351</v>
          </cell>
          <cell r="G7143">
            <v>23900</v>
          </cell>
          <cell r="H7143">
            <v>1.37</v>
          </cell>
          <cell r="I7143">
            <v>43465</v>
          </cell>
        </row>
        <row r="7144">
          <cell r="A7144" t="str">
            <v>PISO RUSTICO QUIMBAYA CENEFA 16 x 33</v>
          </cell>
          <cell r="B7144">
            <v>2410</v>
          </cell>
          <cell r="C7144" t="str">
            <v>M2</v>
          </cell>
          <cell r="D7144">
            <v>10549</v>
          </cell>
          <cell r="E7144" t="str">
            <v>34405 cenefa</v>
          </cell>
          <cell r="F7144">
            <v>40351</v>
          </cell>
          <cell r="G7144">
            <v>7700</v>
          </cell>
          <cell r="H7144">
            <v>1.37</v>
          </cell>
          <cell r="I7144">
            <v>43465</v>
          </cell>
        </row>
        <row r="7145">
          <cell r="A7145" t="str">
            <v>PISO RUSTICO QUIMBAYA TACO 16 x 16 CRNA</v>
          </cell>
          <cell r="B7145">
            <v>2417</v>
          </cell>
          <cell r="C7145" t="str">
            <v>UNI</v>
          </cell>
          <cell r="D7145">
            <v>4657</v>
          </cell>
          <cell r="E7145" t="str">
            <v>35405 taco</v>
          </cell>
          <cell r="F7145">
            <v>39892</v>
          </cell>
          <cell r="G7145">
            <v>3350</v>
          </cell>
          <cell r="H7145">
            <v>1.39</v>
          </cell>
          <cell r="I7145">
            <v>43465</v>
          </cell>
        </row>
        <row r="7146">
          <cell r="A7146" t="str">
            <v>PISO SAVONA 41x41 CRNA</v>
          </cell>
          <cell r="B7146">
            <v>2135</v>
          </cell>
          <cell r="C7146" t="str">
            <v>M2</v>
          </cell>
          <cell r="D7146">
            <v>47243</v>
          </cell>
          <cell r="E7146">
            <v>455292031</v>
          </cell>
          <cell r="F7146">
            <v>40351</v>
          </cell>
          <cell r="G7146">
            <v>34484</v>
          </cell>
          <cell r="H7146">
            <v>1.37</v>
          </cell>
          <cell r="I7146">
            <v>43465</v>
          </cell>
        </row>
        <row r="7147">
          <cell r="A7147" t="str">
            <v>PISO SICILIA MARFIL 34 x 34 CRNA</v>
          </cell>
          <cell r="B7147">
            <v>2723</v>
          </cell>
          <cell r="C7147" t="str">
            <v>M2</v>
          </cell>
          <cell r="D7147">
            <v>27838</v>
          </cell>
          <cell r="E7147">
            <v>33941</v>
          </cell>
          <cell r="F7147">
            <v>40351</v>
          </cell>
          <cell r="G7147">
            <v>20319.72</v>
          </cell>
          <cell r="H7147">
            <v>1.37</v>
          </cell>
          <cell r="I7147">
            <v>43465</v>
          </cell>
        </row>
        <row r="7148">
          <cell r="A7148" t="str">
            <v>PISO SILEX 41X 41 CRNA</v>
          </cell>
          <cell r="B7148">
            <v>2133</v>
          </cell>
          <cell r="C7148" t="str">
            <v>M2</v>
          </cell>
          <cell r="D7148">
            <v>34517</v>
          </cell>
          <cell r="E7148">
            <v>410032441</v>
          </cell>
          <cell r="F7148">
            <v>40351</v>
          </cell>
          <cell r="G7148">
            <v>25195.200000000001</v>
          </cell>
          <cell r="H7148">
            <v>1.37</v>
          </cell>
          <cell r="I7148">
            <v>43465</v>
          </cell>
        </row>
        <row r="7149">
          <cell r="A7149" t="str">
            <v>PISO SONDRIO41*41 CRNA</v>
          </cell>
          <cell r="B7149">
            <v>2828</v>
          </cell>
          <cell r="C7149" t="str">
            <v>M2</v>
          </cell>
          <cell r="D7149">
            <v>45187</v>
          </cell>
          <cell r="E7149">
            <v>415102071</v>
          </cell>
          <cell r="F7149">
            <v>40351</v>
          </cell>
          <cell r="G7149">
            <v>32983</v>
          </cell>
          <cell r="H7149">
            <v>1.37</v>
          </cell>
          <cell r="I7149">
            <v>43465</v>
          </cell>
        </row>
        <row r="7150">
          <cell r="A7150" t="str">
            <v>PISO STONETEX</v>
          </cell>
          <cell r="B7150">
            <v>3475</v>
          </cell>
          <cell r="C7150" t="str">
            <v>M2</v>
          </cell>
          <cell r="D7150">
            <v>103298</v>
          </cell>
          <cell r="E7150">
            <v>0</v>
          </cell>
          <cell r="F7150">
            <v>40351</v>
          </cell>
          <cell r="G7150">
            <v>75400</v>
          </cell>
          <cell r="H7150">
            <v>1.37</v>
          </cell>
          <cell r="I7150">
            <v>43465</v>
          </cell>
        </row>
        <row r="7151">
          <cell r="A7151" t="str">
            <v>PISO TACO PUGLIA 13 x 13 CRNA</v>
          </cell>
          <cell r="B7151">
            <v>1980</v>
          </cell>
          <cell r="C7151" t="str">
            <v>UNI</v>
          </cell>
          <cell r="D7151">
            <v>4245</v>
          </cell>
          <cell r="E7151">
            <v>43514</v>
          </cell>
          <cell r="F7151">
            <v>40351</v>
          </cell>
          <cell r="G7151">
            <v>3098.36</v>
          </cell>
          <cell r="H7151">
            <v>1.37</v>
          </cell>
          <cell r="I7151">
            <v>43465</v>
          </cell>
        </row>
        <row r="7152">
          <cell r="A7152" t="str">
            <v>PISO TAJO ANGULO 13 x 13 CRNA</v>
          </cell>
          <cell r="B7152">
            <v>2110</v>
          </cell>
          <cell r="C7152" t="str">
            <v>UNI</v>
          </cell>
          <cell r="D7152">
            <v>6357</v>
          </cell>
          <cell r="E7152">
            <v>43004</v>
          </cell>
          <cell r="F7152">
            <v>40351</v>
          </cell>
          <cell r="G7152">
            <v>4640</v>
          </cell>
          <cell r="H7152">
            <v>1.37</v>
          </cell>
          <cell r="I7152">
            <v>43465</v>
          </cell>
        </row>
        <row r="7153">
          <cell r="A7153" t="str">
            <v>PISO TAJO CENEFA 13.5 x 41 CRNA</v>
          </cell>
          <cell r="B7153">
            <v>2075</v>
          </cell>
          <cell r="C7153" t="str">
            <v>UNI</v>
          </cell>
          <cell r="D7153">
            <v>16210</v>
          </cell>
          <cell r="E7153">
            <v>42004</v>
          </cell>
          <cell r="F7153">
            <v>40351</v>
          </cell>
          <cell r="G7153">
            <v>11832</v>
          </cell>
          <cell r="H7153">
            <v>1.37</v>
          </cell>
          <cell r="I7153">
            <v>43465</v>
          </cell>
        </row>
        <row r="7154">
          <cell r="A7154" t="str">
            <v>PISO TEMPO BEIGE 44 x 44 ITALIA</v>
          </cell>
          <cell r="B7154">
            <v>3932</v>
          </cell>
          <cell r="C7154" t="str">
            <v>M2</v>
          </cell>
          <cell r="D7154">
            <v>26668</v>
          </cell>
          <cell r="E7154" t="str">
            <v>Negro</v>
          </cell>
          <cell r="F7154">
            <v>40351</v>
          </cell>
          <cell r="G7154">
            <v>19466</v>
          </cell>
          <cell r="H7154">
            <v>1.37</v>
          </cell>
          <cell r="I7154">
            <v>43465</v>
          </cell>
        </row>
        <row r="7155">
          <cell r="A7155" t="str">
            <v>PISO TORREON 30x30 CRNA</v>
          </cell>
          <cell r="B7155">
            <v>2550</v>
          </cell>
          <cell r="C7155" t="str">
            <v>M2</v>
          </cell>
          <cell r="D7155">
            <v>22402</v>
          </cell>
          <cell r="E7155">
            <v>305202501</v>
          </cell>
          <cell r="F7155">
            <v>40351</v>
          </cell>
          <cell r="G7155">
            <v>16352</v>
          </cell>
          <cell r="H7155">
            <v>1.37</v>
          </cell>
          <cell r="I7155">
            <v>43465</v>
          </cell>
        </row>
        <row r="7156">
          <cell r="A7156" t="str">
            <v>PISO TRANSLATIONS</v>
          </cell>
          <cell r="B7156">
            <v>3477</v>
          </cell>
          <cell r="C7156" t="str">
            <v>M2</v>
          </cell>
          <cell r="D7156">
            <v>155742</v>
          </cell>
          <cell r="E7156">
            <v>0</v>
          </cell>
          <cell r="F7156">
            <v>40351</v>
          </cell>
          <cell r="G7156">
            <v>113680</v>
          </cell>
          <cell r="H7156">
            <v>1.37</v>
          </cell>
          <cell r="I7156">
            <v>43465</v>
          </cell>
        </row>
        <row r="7157">
          <cell r="A7157" t="str">
            <v>PISO TURIN 41 x 41 CRNA</v>
          </cell>
          <cell r="B7157">
            <v>1793</v>
          </cell>
          <cell r="C7157" t="str">
            <v>M2</v>
          </cell>
          <cell r="D7157">
            <v>30195</v>
          </cell>
          <cell r="E7157">
            <v>415242751</v>
          </cell>
          <cell r="F7157">
            <v>39892</v>
          </cell>
          <cell r="G7157">
            <v>21723</v>
          </cell>
          <cell r="H7157">
            <v>1.39</v>
          </cell>
          <cell r="I7157">
            <v>43465</v>
          </cell>
        </row>
        <row r="7158">
          <cell r="A7158" t="str">
            <v>PISO VERSALLES 44 x44</v>
          </cell>
          <cell r="B7158">
            <v>3938</v>
          </cell>
          <cell r="C7158" t="str">
            <v>M2</v>
          </cell>
          <cell r="D7158">
            <v>23894</v>
          </cell>
          <cell r="E7158">
            <v>0</v>
          </cell>
          <cell r="F7158">
            <v>40350</v>
          </cell>
          <cell r="G7158">
            <v>17441</v>
          </cell>
          <cell r="H7158">
            <v>1.37</v>
          </cell>
          <cell r="I7158">
            <v>43465</v>
          </cell>
        </row>
        <row r="7159">
          <cell r="A7159" t="str">
            <v>PISO VIENA 41 x 41 CRNA</v>
          </cell>
          <cell r="B7159">
            <v>1808</v>
          </cell>
          <cell r="C7159" t="str">
            <v>M2</v>
          </cell>
          <cell r="D7159">
            <v>33660</v>
          </cell>
          <cell r="E7159">
            <v>415252761</v>
          </cell>
          <cell r="F7159">
            <v>40351</v>
          </cell>
          <cell r="G7159">
            <v>24569</v>
          </cell>
          <cell r="H7159">
            <v>1.37</v>
          </cell>
          <cell r="I7159">
            <v>43465</v>
          </cell>
        </row>
        <row r="7160">
          <cell r="A7160" t="str">
            <v>PisoCaucho recic Modular</v>
          </cell>
          <cell r="B7160">
            <v>107369</v>
          </cell>
          <cell r="C7160" t="str">
            <v>M2</v>
          </cell>
          <cell r="D7160">
            <v>163823</v>
          </cell>
          <cell r="E7160">
            <v>0</v>
          </cell>
          <cell r="F7160">
            <v>43413</v>
          </cell>
          <cell r="G7160">
            <v>156022</v>
          </cell>
          <cell r="H7160">
            <v>1.05</v>
          </cell>
          <cell r="I7160">
            <v>43465</v>
          </cell>
        </row>
        <row r="7161">
          <cell r="A7161" t="str">
            <v>PisoCauchoReciclado:e=3cm(2:SBR+1:EPDM)S</v>
          </cell>
          <cell r="B7161">
            <v>106630</v>
          </cell>
          <cell r="C7161" t="str">
            <v>M2</v>
          </cell>
          <cell r="D7161">
            <v>280235</v>
          </cell>
          <cell r="E7161">
            <v>0</v>
          </cell>
          <cell r="F7161">
            <v>43040</v>
          </cell>
          <cell r="G7161">
            <v>257096</v>
          </cell>
          <cell r="H7161">
            <v>1.0900000000000001</v>
          </cell>
          <cell r="I7161">
            <v>43465</v>
          </cell>
        </row>
        <row r="7162">
          <cell r="A7162" t="str">
            <v>PISOGRES ESMALTADO BLC 10x20 T.MOORE</v>
          </cell>
          <cell r="B7162">
            <v>251</v>
          </cell>
          <cell r="C7162" t="str">
            <v>M2</v>
          </cell>
          <cell r="D7162">
            <v>34666</v>
          </cell>
          <cell r="E7162">
            <v>917</v>
          </cell>
          <cell r="F7162">
            <v>40351</v>
          </cell>
          <cell r="G7162">
            <v>25304</v>
          </cell>
          <cell r="H7162">
            <v>1.37</v>
          </cell>
          <cell r="I7162">
            <v>43465</v>
          </cell>
        </row>
        <row r="7163">
          <cell r="A7163" t="str">
            <v>PISOGRES NATURAL 30x30 T.MOORE</v>
          </cell>
          <cell r="B7163">
            <v>365</v>
          </cell>
          <cell r="C7163" t="str">
            <v>M2</v>
          </cell>
          <cell r="D7163">
            <v>30510</v>
          </cell>
          <cell r="E7163">
            <v>732</v>
          </cell>
          <cell r="F7163">
            <v>40798</v>
          </cell>
          <cell r="G7163">
            <v>22769</v>
          </cell>
          <cell r="H7163">
            <v>1.34</v>
          </cell>
          <cell r="I7163">
            <v>43465</v>
          </cell>
        </row>
        <row r="7164">
          <cell r="A7164" t="str">
            <v>PisoMaderaGranidillo(Pulido+sellado+lacado)Sum</v>
          </cell>
          <cell r="B7164">
            <v>105042</v>
          </cell>
          <cell r="C7164" t="str">
            <v>M2</v>
          </cell>
          <cell r="D7164">
            <v>145556</v>
          </cell>
          <cell r="E7164">
            <v>0</v>
          </cell>
          <cell r="F7164">
            <v>43206</v>
          </cell>
          <cell r="G7164">
            <v>138625</v>
          </cell>
          <cell r="H7164">
            <v>1.05</v>
          </cell>
          <cell r="I7164">
            <v>43465</v>
          </cell>
        </row>
        <row r="7165">
          <cell r="A7165" t="str">
            <v>PISON DE MANO</v>
          </cell>
          <cell r="B7165">
            <v>3807</v>
          </cell>
          <cell r="C7165" t="str">
            <v>UNI</v>
          </cell>
          <cell r="D7165">
            <v>25920</v>
          </cell>
          <cell r="E7165">
            <v>0</v>
          </cell>
          <cell r="F7165">
            <v>40310</v>
          </cell>
          <cell r="G7165">
            <v>18920</v>
          </cell>
          <cell r="H7165">
            <v>1.37</v>
          </cell>
          <cell r="I7165">
            <v>43465</v>
          </cell>
        </row>
        <row r="7166">
          <cell r="A7166" t="str">
            <v>PisoPistaAtletismoPrefabricado(Sum+inst)</v>
          </cell>
          <cell r="B7166">
            <v>106118</v>
          </cell>
          <cell r="C7166" t="str">
            <v>M2</v>
          </cell>
          <cell r="D7166">
            <v>355296</v>
          </cell>
          <cell r="E7166">
            <v>0</v>
          </cell>
          <cell r="F7166">
            <v>42801</v>
          </cell>
          <cell r="G7166">
            <v>325960</v>
          </cell>
          <cell r="H7166">
            <v>1.0900000000000001</v>
          </cell>
          <cell r="I7166">
            <v>43465</v>
          </cell>
        </row>
        <row r="7167">
          <cell r="A7167" t="str">
            <v>PISO-VINILO TRAF-PESADO ACCZENT</v>
          </cell>
          <cell r="B7167">
            <v>106414</v>
          </cell>
          <cell r="C7167" t="str">
            <v>M2</v>
          </cell>
          <cell r="D7167">
            <v>114329</v>
          </cell>
          <cell r="E7167">
            <v>0</v>
          </cell>
          <cell r="F7167">
            <v>43273</v>
          </cell>
          <cell r="G7167">
            <v>108885</v>
          </cell>
          <cell r="H7167">
            <v>1.05</v>
          </cell>
          <cell r="I7167">
            <v>43465</v>
          </cell>
        </row>
        <row r="7168">
          <cell r="A7168" t="str">
            <v>PISTOLA CALAFATEO (NO USAR)</v>
          </cell>
          <cell r="B7168">
            <v>104469</v>
          </cell>
          <cell r="C7168" t="str">
            <v>DD</v>
          </cell>
          <cell r="D7168">
            <v>1040</v>
          </cell>
          <cell r="E7168">
            <v>0</v>
          </cell>
          <cell r="F7168">
            <v>41134</v>
          </cell>
          <cell r="G7168">
            <v>800</v>
          </cell>
          <cell r="H7168">
            <v>1.3</v>
          </cell>
          <cell r="I7168">
            <v>43465</v>
          </cell>
        </row>
        <row r="7169">
          <cell r="A7169" t="str">
            <v>PISTOLA DE ALTA 1000 CC INDUSTRIAL</v>
          </cell>
          <cell r="B7169">
            <v>1743</v>
          </cell>
          <cell r="C7169" t="str">
            <v>UNI</v>
          </cell>
          <cell r="D7169">
            <v>93023</v>
          </cell>
          <cell r="E7169">
            <v>78454</v>
          </cell>
          <cell r="F7169">
            <v>40344</v>
          </cell>
          <cell r="G7169">
            <v>67900</v>
          </cell>
          <cell r="H7169">
            <v>1.37</v>
          </cell>
          <cell r="I7169">
            <v>43465</v>
          </cell>
        </row>
        <row r="7170">
          <cell r="A7170" t="str">
            <v>PISTOLA DE CALAFATEO</v>
          </cell>
          <cell r="B7170">
            <v>105541</v>
          </cell>
          <cell r="C7170" t="str">
            <v>UNI</v>
          </cell>
          <cell r="D7170">
            <v>14595</v>
          </cell>
          <cell r="E7170">
            <v>0</v>
          </cell>
          <cell r="F7170">
            <v>43199</v>
          </cell>
          <cell r="G7170">
            <v>13900</v>
          </cell>
          <cell r="H7170">
            <v>1.05</v>
          </cell>
          <cell r="I7170">
            <v>43465</v>
          </cell>
        </row>
        <row r="7171">
          <cell r="A7171" t="str">
            <v>PISTOLA DE CALAFATEO (NO USAR)</v>
          </cell>
          <cell r="B7171">
            <v>104034</v>
          </cell>
          <cell r="C7171" t="str">
            <v>UNI</v>
          </cell>
          <cell r="D7171">
            <v>556100</v>
          </cell>
          <cell r="E7171">
            <v>0</v>
          </cell>
          <cell r="F7171">
            <v>40641</v>
          </cell>
          <cell r="G7171">
            <v>415000</v>
          </cell>
          <cell r="H7171">
            <v>1.34</v>
          </cell>
          <cell r="I7171">
            <v>43465</v>
          </cell>
        </row>
        <row r="7172">
          <cell r="A7172" t="str">
            <v>PISTOLA DE FIJACION CALIBRE 22 RAMSET</v>
          </cell>
          <cell r="B7172">
            <v>103055</v>
          </cell>
          <cell r="C7172" t="str">
            <v>DD</v>
          </cell>
          <cell r="D7172">
            <v>24150</v>
          </cell>
          <cell r="E7172">
            <v>0</v>
          </cell>
          <cell r="F7172">
            <v>43361</v>
          </cell>
          <cell r="G7172">
            <v>23000</v>
          </cell>
          <cell r="H7172">
            <v>1.05</v>
          </cell>
          <cell r="I7172">
            <v>43465</v>
          </cell>
        </row>
        <row r="7173">
          <cell r="A7173" t="str">
            <v>PISTOLA DE PINTURA EN ALUMINIO</v>
          </cell>
          <cell r="B7173">
            <v>103556</v>
          </cell>
          <cell r="C7173" t="str">
            <v>UNI</v>
          </cell>
          <cell r="D7173">
            <v>64400</v>
          </cell>
          <cell r="E7173">
            <v>78454</v>
          </cell>
          <cell r="F7173">
            <v>42626</v>
          </cell>
          <cell r="G7173">
            <v>56000</v>
          </cell>
          <cell r="H7173">
            <v>1.1499999999999999</v>
          </cell>
          <cell r="I7173">
            <v>43465</v>
          </cell>
        </row>
        <row r="7174">
          <cell r="A7174" t="str">
            <v>PISTOLA DE SILICONA CERRADA</v>
          </cell>
          <cell r="B7174">
            <v>103277</v>
          </cell>
          <cell r="C7174" t="str">
            <v>UNI</v>
          </cell>
          <cell r="D7174">
            <v>9796</v>
          </cell>
          <cell r="E7174">
            <v>0</v>
          </cell>
          <cell r="F7174">
            <v>40513</v>
          </cell>
          <cell r="G7174">
            <v>7150</v>
          </cell>
          <cell r="H7174">
            <v>1.37</v>
          </cell>
          <cell r="I7174">
            <v>43465</v>
          </cell>
        </row>
        <row r="7175">
          <cell r="A7175" t="str">
            <v>PISTOLA METÁLICA PARA MANGUERA DE 1/2"</v>
          </cell>
          <cell r="B7175">
            <v>106531</v>
          </cell>
          <cell r="C7175" t="str">
            <v>UNI</v>
          </cell>
          <cell r="D7175">
            <v>7938</v>
          </cell>
          <cell r="E7175">
            <v>0</v>
          </cell>
          <cell r="F7175">
            <v>42998</v>
          </cell>
          <cell r="G7175">
            <v>7283</v>
          </cell>
          <cell r="H7175">
            <v>1.0900000000000001</v>
          </cell>
          <cell r="I7175">
            <v>43465</v>
          </cell>
        </row>
        <row r="7176">
          <cell r="A7176" t="str">
            <v>PISTOLA SPRAIT THOMAS MEZCLA INTERNA</v>
          </cell>
          <cell r="B7176">
            <v>1749</v>
          </cell>
          <cell r="C7176" t="str">
            <v>UNI</v>
          </cell>
          <cell r="D7176">
            <v>99941</v>
          </cell>
          <cell r="E7176">
            <v>3590</v>
          </cell>
          <cell r="F7176">
            <v>40102</v>
          </cell>
          <cell r="G7176">
            <v>71900</v>
          </cell>
          <cell r="H7176">
            <v>1.39</v>
          </cell>
          <cell r="I7176">
            <v>43465</v>
          </cell>
        </row>
        <row r="7177">
          <cell r="A7177" t="str">
            <v>Piston lacrado para ducha antivandalica. DOCOL</v>
          </cell>
          <cell r="B7177">
            <v>105907</v>
          </cell>
          <cell r="C7177" t="str">
            <v>UNI</v>
          </cell>
          <cell r="D7177">
            <v>36018</v>
          </cell>
          <cell r="E7177">
            <v>0</v>
          </cell>
          <cell r="F7177">
            <v>42628</v>
          </cell>
          <cell r="G7177">
            <v>31320</v>
          </cell>
          <cell r="H7177">
            <v>1.1499999999999999</v>
          </cell>
          <cell r="I7177">
            <v>43465</v>
          </cell>
        </row>
        <row r="7178">
          <cell r="A7178" t="str">
            <v>Pivote o eje de caneca **</v>
          </cell>
          <cell r="B7178">
            <v>103033</v>
          </cell>
          <cell r="C7178" t="str">
            <v>UNI</v>
          </cell>
          <cell r="D7178">
            <v>43600</v>
          </cell>
          <cell r="E7178">
            <v>0</v>
          </cell>
          <cell r="F7178">
            <v>42865</v>
          </cell>
          <cell r="G7178">
            <v>40000</v>
          </cell>
          <cell r="H7178">
            <v>1.0900000000000001</v>
          </cell>
          <cell r="I7178">
            <v>43465</v>
          </cell>
        </row>
        <row r="7179">
          <cell r="A7179" t="str">
            <v>Pivote para Puerta D=3/4" L=15CM</v>
          </cell>
          <cell r="B7179">
            <v>100960</v>
          </cell>
          <cell r="C7179" t="str">
            <v>UNI</v>
          </cell>
          <cell r="D7179">
            <v>4247</v>
          </cell>
          <cell r="E7179">
            <v>0</v>
          </cell>
          <cell r="F7179">
            <v>40350</v>
          </cell>
          <cell r="G7179">
            <v>3100</v>
          </cell>
          <cell r="H7179">
            <v>1.37</v>
          </cell>
          <cell r="I7179">
            <v>43465</v>
          </cell>
        </row>
        <row r="7180">
          <cell r="A7180" t="str">
            <v>Pizarra Natural Negra 0,60 x 0,30 Tipo Pesado</v>
          </cell>
          <cell r="B7180">
            <v>104592</v>
          </cell>
          <cell r="C7180" t="str">
            <v>M2</v>
          </cell>
          <cell r="D7180">
            <v>88025</v>
          </cell>
          <cell r="E7180">
            <v>0</v>
          </cell>
          <cell r="F7180">
            <v>42200</v>
          </cell>
          <cell r="G7180">
            <v>72152</v>
          </cell>
          <cell r="H7180">
            <v>1.22</v>
          </cell>
          <cell r="I7180">
            <v>43465</v>
          </cell>
        </row>
        <row r="7181">
          <cell r="A7181" t="str">
            <v>Placa</v>
          </cell>
          <cell r="B7181">
            <v>104879</v>
          </cell>
          <cell r="C7181" t="str">
            <v>UNI</v>
          </cell>
          <cell r="D7181">
            <v>1137045</v>
          </cell>
          <cell r="E7181">
            <v>0</v>
          </cell>
          <cell r="F7181">
            <v>43237</v>
          </cell>
          <cell r="G7181">
            <v>1082900</v>
          </cell>
          <cell r="H7181">
            <v>1.05</v>
          </cell>
          <cell r="I7181">
            <v>43465</v>
          </cell>
        </row>
        <row r="7182">
          <cell r="A7182" t="str">
            <v>Placa</v>
          </cell>
          <cell r="B7182">
            <v>104232</v>
          </cell>
          <cell r="C7182" t="str">
            <v>UNI</v>
          </cell>
          <cell r="D7182">
            <v>54404</v>
          </cell>
          <cell r="E7182">
            <v>0</v>
          </cell>
          <cell r="F7182">
            <v>40869</v>
          </cell>
          <cell r="G7182">
            <v>40600</v>
          </cell>
          <cell r="H7182">
            <v>1.34</v>
          </cell>
          <cell r="I7182">
            <v>43465</v>
          </cell>
        </row>
        <row r="7183">
          <cell r="A7183" t="str">
            <v>PLACA ACANALADA 60x120 ETERNIT</v>
          </cell>
          <cell r="B7183">
            <v>2267</v>
          </cell>
          <cell r="C7183" t="str">
            <v>UNI</v>
          </cell>
          <cell r="D7183">
            <v>59859</v>
          </cell>
          <cell r="E7183">
            <v>0</v>
          </cell>
          <cell r="F7183">
            <v>40325</v>
          </cell>
          <cell r="G7183">
            <v>43693</v>
          </cell>
          <cell r="H7183">
            <v>1.37</v>
          </cell>
          <cell r="I7183">
            <v>43465</v>
          </cell>
        </row>
        <row r="7184">
          <cell r="A7184" t="str">
            <v>PLACA ACANALADA 60x170 ETERNIT</v>
          </cell>
          <cell r="B7184">
            <v>2268</v>
          </cell>
          <cell r="C7184" t="str">
            <v>UNI</v>
          </cell>
          <cell r="D7184">
            <v>91779</v>
          </cell>
          <cell r="E7184">
            <v>0</v>
          </cell>
          <cell r="F7184">
            <v>40325</v>
          </cell>
          <cell r="G7184">
            <v>66992</v>
          </cell>
          <cell r="H7184">
            <v>1.37</v>
          </cell>
          <cell r="I7184">
            <v>43465</v>
          </cell>
        </row>
        <row r="7185">
          <cell r="A7185" t="str">
            <v>PLACA ACANALADA 60x240 ETERNIT</v>
          </cell>
          <cell r="B7185">
            <v>2269</v>
          </cell>
          <cell r="C7185" t="str">
            <v>UNI</v>
          </cell>
          <cell r="D7185">
            <v>118093</v>
          </cell>
          <cell r="E7185">
            <v>0</v>
          </cell>
          <cell r="F7185">
            <v>40325</v>
          </cell>
          <cell r="G7185">
            <v>86199</v>
          </cell>
          <cell r="H7185">
            <v>1.37</v>
          </cell>
          <cell r="I7185">
            <v>43465</v>
          </cell>
        </row>
        <row r="7186">
          <cell r="A7186" t="str">
            <v>PLACA ACANALADA 60x340 ETERNIT</v>
          </cell>
          <cell r="B7186">
            <v>2270</v>
          </cell>
          <cell r="C7186" t="str">
            <v>UNI</v>
          </cell>
          <cell r="D7186">
            <v>163386</v>
          </cell>
          <cell r="E7186">
            <v>0</v>
          </cell>
          <cell r="F7186">
            <v>40325</v>
          </cell>
          <cell r="G7186">
            <v>119260</v>
          </cell>
          <cell r="H7186">
            <v>1.37</v>
          </cell>
          <cell r="I7186">
            <v>43465</v>
          </cell>
        </row>
        <row r="7187">
          <cell r="A7187" t="str">
            <v>PLACA BAS.2"X4"C/TAPA KORA BLA</v>
          </cell>
          <cell r="B7187">
            <v>3783</v>
          </cell>
          <cell r="C7187" t="str">
            <v>UNI</v>
          </cell>
          <cell r="D7187">
            <v>5070</v>
          </cell>
          <cell r="E7187" t="str">
            <v>46KPB</v>
          </cell>
          <cell r="F7187">
            <v>41216</v>
          </cell>
          <cell r="G7187">
            <v>3900</v>
          </cell>
          <cell r="H7187">
            <v>1.3</v>
          </cell>
          <cell r="I7187">
            <v>43465</v>
          </cell>
        </row>
        <row r="7188">
          <cell r="A7188" t="str">
            <v>PLACA BASE CONCRETO 0.10</v>
          </cell>
          <cell r="B7188">
            <v>101514</v>
          </cell>
          <cell r="C7188" t="str">
            <v>M2</v>
          </cell>
          <cell r="D7188">
            <v>56888</v>
          </cell>
          <cell r="E7188">
            <v>23002</v>
          </cell>
          <cell r="F7188">
            <v>40435</v>
          </cell>
          <cell r="G7188">
            <v>41524</v>
          </cell>
          <cell r="H7188">
            <v>1.37</v>
          </cell>
          <cell r="I7188">
            <v>43465</v>
          </cell>
        </row>
        <row r="7189">
          <cell r="A7189" t="str">
            <v>PLACA CIEGA BLANCO+TAPA DEKO L/NEX</v>
          </cell>
          <cell r="B7189">
            <v>1748</v>
          </cell>
          <cell r="C7189" t="str">
            <v>UNI</v>
          </cell>
          <cell r="D7189">
            <v>13129</v>
          </cell>
          <cell r="E7189" t="str">
            <v>DK-0B +DKT2B</v>
          </cell>
          <cell r="F7189">
            <v>40177</v>
          </cell>
          <cell r="G7189">
            <v>9445</v>
          </cell>
          <cell r="H7189">
            <v>1.39</v>
          </cell>
          <cell r="I7189">
            <v>43465</v>
          </cell>
        </row>
        <row r="7190">
          <cell r="A7190" t="str">
            <v>PLACA DE DRY WALL 1/2" (1.22X2.44) e=12.7mm</v>
          </cell>
          <cell r="B7190">
            <v>103290</v>
          </cell>
          <cell r="C7190" t="str">
            <v>UNI</v>
          </cell>
          <cell r="D7190">
            <v>20160</v>
          </cell>
          <cell r="E7190">
            <v>0</v>
          </cell>
          <cell r="F7190">
            <v>43273</v>
          </cell>
          <cell r="G7190">
            <v>19200</v>
          </cell>
          <cell r="H7190">
            <v>1.05</v>
          </cell>
          <cell r="I7190">
            <v>43465</v>
          </cell>
        </row>
        <row r="7191">
          <cell r="A7191" t="str">
            <v>Placa identificación 2x1 cm</v>
          </cell>
          <cell r="B7191">
            <v>101508</v>
          </cell>
          <cell r="C7191" t="str">
            <v>UNI</v>
          </cell>
          <cell r="D7191">
            <v>5560</v>
          </cell>
          <cell r="E7191" t="str">
            <v>666 -N</v>
          </cell>
          <cell r="F7191">
            <v>40135</v>
          </cell>
          <cell r="G7191">
            <v>4000</v>
          </cell>
          <cell r="H7191">
            <v>1.39</v>
          </cell>
          <cell r="I7191">
            <v>43465</v>
          </cell>
        </row>
        <row r="7192">
          <cell r="A7192" t="str">
            <v>Placa negro san gil a medidas (marmol) **</v>
          </cell>
          <cell r="B7192">
            <v>102319</v>
          </cell>
          <cell r="C7192" t="str">
            <v>M2</v>
          </cell>
          <cell r="D7192">
            <v>247797</v>
          </cell>
          <cell r="E7192">
            <v>0</v>
          </cell>
          <cell r="F7192">
            <v>40408</v>
          </cell>
          <cell r="G7192">
            <v>180874</v>
          </cell>
          <cell r="H7192">
            <v>1.37</v>
          </cell>
          <cell r="I7192">
            <v>43465</v>
          </cell>
        </row>
        <row r="7193">
          <cell r="A7193" t="str">
            <v>PLACA PLANA 122x122x4m ETERNIT</v>
          </cell>
          <cell r="B7193">
            <v>2252</v>
          </cell>
          <cell r="C7193" t="str">
            <v>UNI</v>
          </cell>
          <cell r="D7193">
            <v>21073</v>
          </cell>
          <cell r="E7193">
            <v>0</v>
          </cell>
          <cell r="F7193">
            <v>40435</v>
          </cell>
          <cell r="G7193">
            <v>15382</v>
          </cell>
          <cell r="H7193">
            <v>1.37</v>
          </cell>
          <cell r="I7193">
            <v>43465</v>
          </cell>
        </row>
        <row r="7194">
          <cell r="A7194" t="str">
            <v>PLACA PLANA 122x122x6m ETERNIT</v>
          </cell>
          <cell r="B7194">
            <v>2253</v>
          </cell>
          <cell r="C7194" t="str">
            <v>UNI</v>
          </cell>
          <cell r="D7194">
            <v>51431</v>
          </cell>
          <cell r="E7194">
            <v>0</v>
          </cell>
          <cell r="F7194">
            <v>40435</v>
          </cell>
          <cell r="G7194">
            <v>37541</v>
          </cell>
          <cell r="H7194">
            <v>1.37</v>
          </cell>
          <cell r="I7194">
            <v>43465</v>
          </cell>
        </row>
        <row r="7195">
          <cell r="A7195" t="str">
            <v>PLACA PLANA 122x244x6m ETERNIT</v>
          </cell>
          <cell r="B7195">
            <v>2254</v>
          </cell>
          <cell r="C7195" t="str">
            <v>UNI</v>
          </cell>
          <cell r="D7195">
            <v>89147</v>
          </cell>
          <cell r="E7195">
            <v>0</v>
          </cell>
          <cell r="F7195">
            <v>40435</v>
          </cell>
          <cell r="G7195">
            <v>65071</v>
          </cell>
          <cell r="H7195">
            <v>1.37</v>
          </cell>
          <cell r="I7195">
            <v>43465</v>
          </cell>
        </row>
        <row r="7196">
          <cell r="A7196" t="str">
            <v>PLACA PLANA 122x61x4mm ETERNIT</v>
          </cell>
          <cell r="B7196">
            <v>177</v>
          </cell>
          <cell r="C7196" t="str">
            <v>UNI</v>
          </cell>
          <cell r="D7196">
            <v>10341</v>
          </cell>
          <cell r="E7196">
            <v>0</v>
          </cell>
          <cell r="F7196">
            <v>40435</v>
          </cell>
          <cell r="G7196">
            <v>7548</v>
          </cell>
          <cell r="H7196">
            <v>1.37</v>
          </cell>
          <cell r="I7196">
            <v>43465</v>
          </cell>
        </row>
        <row r="7197">
          <cell r="A7197" t="str">
            <v>Placa pozo 1.0*h=0.20 prefab **</v>
          </cell>
          <cell r="B7197">
            <v>100647</v>
          </cell>
          <cell r="C7197" t="str">
            <v>UNI</v>
          </cell>
          <cell r="D7197">
            <v>223290</v>
          </cell>
          <cell r="E7197" t="str">
            <v>MTPA-60</v>
          </cell>
          <cell r="F7197">
            <v>39665</v>
          </cell>
          <cell r="G7197">
            <v>151898</v>
          </cell>
          <cell r="H7197">
            <v>1.47</v>
          </cell>
          <cell r="I7197">
            <v>43465</v>
          </cell>
        </row>
        <row r="7198">
          <cell r="A7198" t="str">
            <v>Placa pozo 1.7*h=0.25 prefab **</v>
          </cell>
          <cell r="B7198">
            <v>100646</v>
          </cell>
          <cell r="C7198" t="str">
            <v>UNI</v>
          </cell>
          <cell r="D7198">
            <v>974610</v>
          </cell>
          <cell r="E7198" t="str">
            <v>MTPA-60</v>
          </cell>
          <cell r="F7198">
            <v>43237</v>
          </cell>
          <cell r="G7198">
            <v>928200</v>
          </cell>
          <cell r="H7198">
            <v>1.05</v>
          </cell>
          <cell r="I7198">
            <v>43465</v>
          </cell>
        </row>
        <row r="7199">
          <cell r="A7199" t="str">
            <v>PLACA SUPERBOARD</v>
          </cell>
          <cell r="B7199">
            <v>103443</v>
          </cell>
          <cell r="C7199" t="str">
            <v>UNI</v>
          </cell>
          <cell r="D7199">
            <v>58033</v>
          </cell>
          <cell r="E7199">
            <v>0</v>
          </cell>
          <cell r="F7199">
            <v>40477</v>
          </cell>
          <cell r="G7199">
            <v>42360</v>
          </cell>
          <cell r="H7199">
            <v>1.37</v>
          </cell>
          <cell r="I7199">
            <v>43465</v>
          </cell>
        </row>
        <row r="7200">
          <cell r="A7200" t="str">
            <v>PLACA SUPERBOARD</v>
          </cell>
          <cell r="B7200">
            <v>103444</v>
          </cell>
          <cell r="C7200" t="str">
            <v>UNI</v>
          </cell>
          <cell r="D7200">
            <v>63075</v>
          </cell>
          <cell r="E7200">
            <v>0</v>
          </cell>
          <cell r="F7200">
            <v>40477</v>
          </cell>
          <cell r="G7200">
            <v>46040</v>
          </cell>
          <cell r="H7200">
            <v>1.37</v>
          </cell>
          <cell r="I7200">
            <v>43465</v>
          </cell>
        </row>
        <row r="7201">
          <cell r="A7201" t="str">
            <v>PLACA SUPERBOARD</v>
          </cell>
          <cell r="B7201">
            <v>103445</v>
          </cell>
          <cell r="C7201" t="str">
            <v>UNI</v>
          </cell>
          <cell r="D7201">
            <v>99996</v>
          </cell>
          <cell r="E7201">
            <v>0</v>
          </cell>
          <cell r="F7201">
            <v>40477</v>
          </cell>
          <cell r="G7201">
            <v>72990</v>
          </cell>
          <cell r="H7201">
            <v>1.37</v>
          </cell>
          <cell r="I7201">
            <v>43465</v>
          </cell>
        </row>
        <row r="7202">
          <cell r="A7202" t="str">
            <v>PLACA SUPERBOARD</v>
          </cell>
          <cell r="B7202">
            <v>103442</v>
          </cell>
          <cell r="C7202" t="str">
            <v>UNI</v>
          </cell>
          <cell r="D7202">
            <v>46096</v>
          </cell>
          <cell r="E7202">
            <v>0</v>
          </cell>
          <cell r="F7202">
            <v>40897</v>
          </cell>
          <cell r="G7202">
            <v>34400</v>
          </cell>
          <cell r="H7202">
            <v>1.34</v>
          </cell>
          <cell r="I7202">
            <v>43465</v>
          </cell>
        </row>
        <row r="7203">
          <cell r="A7203" t="str">
            <v>PLACA SUPERBOARD COLOMBIT (1.22x2.44)</v>
          </cell>
          <cell r="B7203">
            <v>1629</v>
          </cell>
          <cell r="C7203" t="str">
            <v>UNI</v>
          </cell>
          <cell r="D7203">
            <v>34387</v>
          </cell>
          <cell r="E7203">
            <v>2061</v>
          </cell>
          <cell r="F7203">
            <v>40477</v>
          </cell>
          <cell r="G7203">
            <v>25100</v>
          </cell>
          <cell r="H7203">
            <v>1.37</v>
          </cell>
          <cell r="I7203">
            <v>43465</v>
          </cell>
        </row>
        <row r="7204">
          <cell r="A7204" t="str">
            <v>PLACA SUPERBOARD COLOMBIT (1.2x0.6)4</v>
          </cell>
          <cell r="B7204">
            <v>176</v>
          </cell>
          <cell r="C7204" t="str">
            <v>UNI</v>
          </cell>
          <cell r="D7204">
            <v>12370</v>
          </cell>
          <cell r="E7204">
            <v>1048</v>
          </cell>
          <cell r="F7204">
            <v>40435</v>
          </cell>
          <cell r="G7204">
            <v>9029</v>
          </cell>
          <cell r="H7204">
            <v>1.37</v>
          </cell>
          <cell r="I7204">
            <v>43465</v>
          </cell>
        </row>
        <row r="7205">
          <cell r="A7205" t="str">
            <v>PLACA SUPERBOARD COLOMBIT (1.2x1.2)</v>
          </cell>
          <cell r="B7205">
            <v>1628</v>
          </cell>
          <cell r="C7205" t="str">
            <v>UNI</v>
          </cell>
          <cell r="D7205">
            <v>17300</v>
          </cell>
          <cell r="E7205">
            <v>4224</v>
          </cell>
          <cell r="F7205">
            <v>40435</v>
          </cell>
          <cell r="G7205">
            <v>12628</v>
          </cell>
          <cell r="H7205">
            <v>1.37</v>
          </cell>
          <cell r="I7205">
            <v>43465</v>
          </cell>
        </row>
        <row r="7206">
          <cell r="A7206" t="str">
            <v>PLACALISTA</v>
          </cell>
          <cell r="B7206">
            <v>1764</v>
          </cell>
          <cell r="C7206" t="str">
            <v>M2</v>
          </cell>
          <cell r="D7206">
            <v>68500</v>
          </cell>
          <cell r="E7206">
            <v>0</v>
          </cell>
          <cell r="F7206">
            <v>40479</v>
          </cell>
          <cell r="G7206">
            <v>50000</v>
          </cell>
          <cell r="H7206">
            <v>1.37</v>
          </cell>
          <cell r="I7206">
            <v>43465</v>
          </cell>
        </row>
        <row r="7207">
          <cell r="A7207" t="str">
            <v>PLANCHA A GAS CON GABINETE</v>
          </cell>
          <cell r="B7207">
            <v>3661</v>
          </cell>
          <cell r="C7207" t="str">
            <v>UNI</v>
          </cell>
          <cell r="D7207">
            <v>99097</v>
          </cell>
          <cell r="E7207">
            <v>0</v>
          </cell>
          <cell r="F7207">
            <v>39659</v>
          </cell>
          <cell r="G7207">
            <v>67413</v>
          </cell>
          <cell r="H7207">
            <v>1.47</v>
          </cell>
          <cell r="I7207">
            <v>43465</v>
          </cell>
        </row>
        <row r="7208">
          <cell r="A7208" t="str">
            <v>PLANCHON (0.18x0.04x6.00M)</v>
          </cell>
          <cell r="B7208">
            <v>102733</v>
          </cell>
          <cell r="C7208" t="str">
            <v>ML</v>
          </cell>
          <cell r="D7208">
            <v>11917</v>
          </cell>
          <cell r="E7208">
            <v>0</v>
          </cell>
          <cell r="F7208">
            <v>40936</v>
          </cell>
          <cell r="G7208">
            <v>9167</v>
          </cell>
          <cell r="H7208">
            <v>1.3</v>
          </cell>
          <cell r="I7208">
            <v>43465</v>
          </cell>
        </row>
        <row r="7209">
          <cell r="A7209" t="str">
            <v>PLANCHON a=0.20M,e=4CM,L=3M ALQUILER</v>
          </cell>
          <cell r="B7209">
            <v>104287</v>
          </cell>
          <cell r="C7209" t="str">
            <v>DIA</v>
          </cell>
          <cell r="D7209">
            <v>250</v>
          </cell>
          <cell r="E7209">
            <v>0</v>
          </cell>
          <cell r="F7209">
            <v>43166</v>
          </cell>
          <cell r="G7209">
            <v>238</v>
          </cell>
          <cell r="H7209">
            <v>1.05</v>
          </cell>
          <cell r="I7209">
            <v>43465</v>
          </cell>
        </row>
        <row r="7210">
          <cell r="A7210" t="str">
            <v>PLANCHON ABARCO (0.17x0.04x.3.0M)</v>
          </cell>
          <cell r="B7210">
            <v>937</v>
          </cell>
          <cell r="C7210" t="str">
            <v>ML</v>
          </cell>
          <cell r="D7210">
            <v>28498</v>
          </cell>
          <cell r="E7210">
            <v>0</v>
          </cell>
          <cell r="F7210">
            <v>40778</v>
          </cell>
          <cell r="G7210">
            <v>21267</v>
          </cell>
          <cell r="H7210">
            <v>1.34</v>
          </cell>
          <cell r="I7210">
            <v>43465</v>
          </cell>
        </row>
        <row r="7211">
          <cell r="A7211" t="str">
            <v>PLANCHON DE 0.30X0.05X3 ORDINARIO</v>
          </cell>
          <cell r="B7211">
            <v>102600</v>
          </cell>
          <cell r="C7211" t="str">
            <v>UNI</v>
          </cell>
          <cell r="D7211">
            <v>31050</v>
          </cell>
          <cell r="E7211">
            <v>0</v>
          </cell>
          <cell r="F7211">
            <v>42709</v>
          </cell>
          <cell r="G7211">
            <v>27000</v>
          </cell>
          <cell r="H7211">
            <v>1.1499999999999999</v>
          </cell>
          <cell r="I7211">
            <v>43465</v>
          </cell>
        </row>
        <row r="7212">
          <cell r="A7212" t="str">
            <v>PLANCHON EN SAPAN (0.20x0.03x4M)</v>
          </cell>
          <cell r="B7212">
            <v>103989</v>
          </cell>
          <cell r="C7212" t="str">
            <v>UNI</v>
          </cell>
          <cell r="D7212">
            <v>73834</v>
          </cell>
          <cell r="E7212">
            <v>0</v>
          </cell>
          <cell r="F7212">
            <v>40634</v>
          </cell>
          <cell r="G7212">
            <v>55100</v>
          </cell>
          <cell r="H7212">
            <v>1.34</v>
          </cell>
          <cell r="I7212">
            <v>43465</v>
          </cell>
        </row>
        <row r="7213">
          <cell r="A7213" t="str">
            <v>PLANCHON EUCALIPTUS (0.18 x0.04x2.90M)</v>
          </cell>
          <cell r="B7213">
            <v>169</v>
          </cell>
          <cell r="C7213" t="str">
            <v>ML</v>
          </cell>
          <cell r="D7213">
            <v>7772</v>
          </cell>
          <cell r="E7213">
            <v>0</v>
          </cell>
          <cell r="F7213">
            <v>40778</v>
          </cell>
          <cell r="G7213">
            <v>5800</v>
          </cell>
          <cell r="H7213">
            <v>1.34</v>
          </cell>
          <cell r="I7213">
            <v>43465</v>
          </cell>
        </row>
        <row r="7214">
          <cell r="A7214" t="str">
            <v>PLANCHON EUCALIPTUS (0.18x0.04M)</v>
          </cell>
          <cell r="B7214">
            <v>172</v>
          </cell>
          <cell r="C7214" t="str">
            <v>ML</v>
          </cell>
          <cell r="D7214">
            <v>7945</v>
          </cell>
          <cell r="E7214">
            <v>0</v>
          </cell>
          <cell r="F7214">
            <v>42760</v>
          </cell>
          <cell r="G7214">
            <v>7289</v>
          </cell>
          <cell r="H7214">
            <v>1.0900000000000001</v>
          </cell>
          <cell r="I7214">
            <v>43465</v>
          </cell>
        </row>
        <row r="7215">
          <cell r="A7215" t="str">
            <v>PLANCHON ORDINARIO (0.17x0.04M) L=4M</v>
          </cell>
          <cell r="B7215">
            <v>933</v>
          </cell>
          <cell r="C7215" t="str">
            <v>ML</v>
          </cell>
          <cell r="D7215">
            <v>7810</v>
          </cell>
          <cell r="E7215">
            <v>0</v>
          </cell>
          <cell r="F7215">
            <v>43206</v>
          </cell>
          <cell r="G7215">
            <v>7438</v>
          </cell>
          <cell r="H7215">
            <v>1.05</v>
          </cell>
          <cell r="I7215">
            <v>43465</v>
          </cell>
        </row>
        <row r="7216">
          <cell r="A7216" t="str">
            <v>PLANCHON ORDINARIO (0.20x0.04x3M)</v>
          </cell>
          <cell r="B7216">
            <v>101287</v>
          </cell>
          <cell r="C7216" t="str">
            <v>ML</v>
          </cell>
          <cell r="D7216">
            <v>8031</v>
          </cell>
          <cell r="E7216">
            <v>0</v>
          </cell>
          <cell r="F7216">
            <v>40778</v>
          </cell>
          <cell r="G7216">
            <v>5993</v>
          </cell>
          <cell r="H7216">
            <v>1.34</v>
          </cell>
          <cell r="I7216">
            <v>43465</v>
          </cell>
        </row>
        <row r="7217">
          <cell r="A7217" t="str">
            <v>PLANCHON ORDINARIO (0.20X0.04X4M)</v>
          </cell>
          <cell r="B7217">
            <v>104277</v>
          </cell>
          <cell r="C7217" t="str">
            <v>UNI</v>
          </cell>
          <cell r="D7217">
            <v>32500</v>
          </cell>
          <cell r="E7217">
            <v>0</v>
          </cell>
          <cell r="F7217">
            <v>40936</v>
          </cell>
          <cell r="G7217">
            <v>25000</v>
          </cell>
          <cell r="H7217">
            <v>1.3</v>
          </cell>
          <cell r="I7217">
            <v>43465</v>
          </cell>
        </row>
        <row r="7218">
          <cell r="A7218" t="str">
            <v>PLANCHON ORDINARIO (0.20x0.04x5M)</v>
          </cell>
          <cell r="B7218">
            <v>101286</v>
          </cell>
          <cell r="C7218" t="str">
            <v>ML</v>
          </cell>
          <cell r="D7218">
            <v>11189</v>
          </cell>
          <cell r="E7218">
            <v>0</v>
          </cell>
          <cell r="F7218">
            <v>40778</v>
          </cell>
          <cell r="G7218">
            <v>8350</v>
          </cell>
          <cell r="H7218">
            <v>1.34</v>
          </cell>
          <cell r="I7218">
            <v>43465</v>
          </cell>
        </row>
        <row r="7219">
          <cell r="A7219" t="str">
            <v>PLANCHONES MADERA</v>
          </cell>
          <cell r="B7219">
            <v>354</v>
          </cell>
          <cell r="C7219" t="str">
            <v>SM</v>
          </cell>
          <cell r="D7219">
            <v>1266</v>
          </cell>
          <cell r="E7219">
            <v>0</v>
          </cell>
          <cell r="F7219">
            <v>41121</v>
          </cell>
          <cell r="G7219">
            <v>974</v>
          </cell>
          <cell r="H7219">
            <v>1.3</v>
          </cell>
          <cell r="I7219">
            <v>43465</v>
          </cell>
        </row>
        <row r="7220">
          <cell r="A7220" t="str">
            <v>PLANCHONES METALICOS (no usar)</v>
          </cell>
          <cell r="B7220">
            <v>1757</v>
          </cell>
          <cell r="C7220" t="str">
            <v>DD</v>
          </cell>
          <cell r="D7220">
            <v>2463</v>
          </cell>
          <cell r="E7220">
            <v>0</v>
          </cell>
          <cell r="F7220">
            <v>40310</v>
          </cell>
          <cell r="G7220">
            <v>1798</v>
          </cell>
          <cell r="H7220">
            <v>1.37</v>
          </cell>
          <cell r="I7220">
            <v>43465</v>
          </cell>
        </row>
        <row r="7221">
          <cell r="A7221" t="str">
            <v>PLANCHONESa=0.30M,e=4CM,l=3.00 M</v>
          </cell>
          <cell r="B7221">
            <v>396</v>
          </cell>
          <cell r="C7221" t="str">
            <v>DD</v>
          </cell>
          <cell r="D7221">
            <v>267</v>
          </cell>
          <cell r="E7221">
            <v>0</v>
          </cell>
          <cell r="F7221">
            <v>42633</v>
          </cell>
          <cell r="G7221">
            <v>232</v>
          </cell>
          <cell r="H7221">
            <v>1.1499999999999999</v>
          </cell>
          <cell r="I7221">
            <v>43465</v>
          </cell>
        </row>
        <row r="7222">
          <cell r="A7222" t="str">
            <v>planeadora para cantear</v>
          </cell>
          <cell r="B7222">
            <v>103993</v>
          </cell>
          <cell r="C7222" t="str">
            <v>DD</v>
          </cell>
          <cell r="D7222">
            <v>73700</v>
          </cell>
          <cell r="E7222">
            <v>0</v>
          </cell>
          <cell r="F7222">
            <v>40634</v>
          </cell>
          <cell r="G7222">
            <v>55000</v>
          </cell>
          <cell r="H7222">
            <v>1.34</v>
          </cell>
          <cell r="I7222">
            <v>43465</v>
          </cell>
        </row>
        <row r="7223">
          <cell r="A7223" t="str">
            <v>PLANO GENERAL FORMATO HORIZONTAL</v>
          </cell>
          <cell r="B7223">
            <v>3622</v>
          </cell>
          <cell r="C7223" t="str">
            <v>UNI</v>
          </cell>
          <cell r="D7223">
            <v>150974</v>
          </cell>
          <cell r="E7223" t="str">
            <v>(PLG-H)</v>
          </cell>
          <cell r="F7223">
            <v>40492</v>
          </cell>
          <cell r="G7223">
            <v>110200</v>
          </cell>
          <cell r="H7223">
            <v>1.37</v>
          </cell>
          <cell r="I7223">
            <v>43465</v>
          </cell>
        </row>
        <row r="7224">
          <cell r="A7224" t="str">
            <v>PLANO GENERAL FORMATO VERTICAL</v>
          </cell>
          <cell r="B7224">
            <v>3621</v>
          </cell>
          <cell r="C7224" t="str">
            <v>UNI</v>
          </cell>
          <cell r="D7224">
            <v>150974</v>
          </cell>
          <cell r="E7224" t="str">
            <v>(PLG-V)</v>
          </cell>
          <cell r="F7224">
            <v>40492</v>
          </cell>
          <cell r="G7224">
            <v>110200</v>
          </cell>
          <cell r="H7224">
            <v>1.37</v>
          </cell>
          <cell r="I7224">
            <v>43465</v>
          </cell>
        </row>
        <row r="7225">
          <cell r="A7225" t="str">
            <v>Planta 300 KVA 1800rpm 60 Hz ACPM 208/120V</v>
          </cell>
          <cell r="B7225">
            <v>101625</v>
          </cell>
          <cell r="C7225" t="str">
            <v>UNI</v>
          </cell>
          <cell r="D7225">
            <v>127266313</v>
          </cell>
          <cell r="E7225">
            <v>0</v>
          </cell>
          <cell r="F7225">
            <v>42847</v>
          </cell>
          <cell r="G7225">
            <v>116758085</v>
          </cell>
          <cell r="H7225">
            <v>1.0900000000000001</v>
          </cell>
          <cell r="I7225">
            <v>43465</v>
          </cell>
        </row>
        <row r="7226">
          <cell r="A7226" t="str">
            <v>PLANTA ACHIRA PARA JARDIN</v>
          </cell>
          <cell r="B7226">
            <v>104496</v>
          </cell>
          <cell r="C7226" t="str">
            <v>UNI</v>
          </cell>
          <cell r="D7226">
            <v>14700</v>
          </cell>
          <cell r="E7226">
            <v>0</v>
          </cell>
          <cell r="F7226">
            <v>43243</v>
          </cell>
          <cell r="G7226">
            <v>14000</v>
          </cell>
          <cell r="H7226">
            <v>1.05</v>
          </cell>
          <cell r="I7226">
            <v>43465</v>
          </cell>
        </row>
        <row r="7227">
          <cell r="A7227" t="str">
            <v>Planta Carrizo</v>
          </cell>
          <cell r="B7227">
            <v>100582</v>
          </cell>
          <cell r="C7227" t="str">
            <v>UNI</v>
          </cell>
          <cell r="D7227">
            <v>21000</v>
          </cell>
          <cell r="E7227" t="str">
            <v>TAPETE</v>
          </cell>
          <cell r="F7227">
            <v>43166</v>
          </cell>
          <cell r="G7227">
            <v>20000</v>
          </cell>
          <cell r="H7227">
            <v>1.05</v>
          </cell>
          <cell r="I7227">
            <v>43465</v>
          </cell>
        </row>
        <row r="7228">
          <cell r="A7228" t="str">
            <v>PLANTA DE AROMA RESEDA PARA JARDIN</v>
          </cell>
          <cell r="B7228">
            <v>105081</v>
          </cell>
          <cell r="C7228" t="str">
            <v>UNI</v>
          </cell>
          <cell r="D7228">
            <v>1568</v>
          </cell>
          <cell r="E7228">
            <v>0</v>
          </cell>
          <cell r="F7228">
            <v>43264</v>
          </cell>
          <cell r="G7228">
            <v>1493</v>
          </cell>
          <cell r="H7228">
            <v>1.05</v>
          </cell>
          <cell r="I7228">
            <v>43465</v>
          </cell>
        </row>
        <row r="7229">
          <cell r="A7229" t="str">
            <v>PLANTA DE EMERGENCIA 95KVA -105 KVA</v>
          </cell>
          <cell r="B7229">
            <v>105618</v>
          </cell>
          <cell r="C7229" t="str">
            <v>UNI</v>
          </cell>
          <cell r="D7229">
            <v>27843480</v>
          </cell>
          <cell r="E7229">
            <v>0</v>
          </cell>
          <cell r="F7229">
            <v>41506</v>
          </cell>
          <cell r="G7229">
            <v>21924000</v>
          </cell>
          <cell r="H7229">
            <v>1.27</v>
          </cell>
          <cell r="I7229">
            <v>43465</v>
          </cell>
        </row>
        <row r="7230">
          <cell r="A7230" t="str">
            <v>PLANTA DE EMERGENCIA DE 95kW - 105 kVA</v>
          </cell>
          <cell r="B7230">
            <v>105624</v>
          </cell>
          <cell r="C7230" t="str">
            <v>UNI</v>
          </cell>
          <cell r="D7230">
            <v>55096876</v>
          </cell>
          <cell r="E7230">
            <v>0</v>
          </cell>
          <cell r="F7230">
            <v>43410</v>
          </cell>
          <cell r="G7230">
            <v>52473215</v>
          </cell>
          <cell r="H7230">
            <v>1.05</v>
          </cell>
          <cell r="I7230">
            <v>43465</v>
          </cell>
        </row>
        <row r="7231">
          <cell r="A7231" t="str">
            <v>PLANTA DE EMERGENCIA POT.PRIME (45</v>
          </cell>
          <cell r="B7231">
            <v>105010</v>
          </cell>
          <cell r="C7231" t="str">
            <v>UNI</v>
          </cell>
          <cell r="D7231">
            <v>27843480</v>
          </cell>
          <cell r="E7231">
            <v>0</v>
          </cell>
          <cell r="F7231">
            <v>41506</v>
          </cell>
          <cell r="G7231">
            <v>21924000</v>
          </cell>
          <cell r="H7231">
            <v>1.27</v>
          </cell>
          <cell r="I7231">
            <v>43465</v>
          </cell>
        </row>
        <row r="7232">
          <cell r="A7232" t="str">
            <v>PLANTA ELECTRICA DE EMERGENCIA 30 KVA</v>
          </cell>
          <cell r="B7232">
            <v>104816</v>
          </cell>
          <cell r="C7232" t="str">
            <v>UNI</v>
          </cell>
          <cell r="D7232">
            <v>34944330</v>
          </cell>
          <cell r="E7232">
            <v>0</v>
          </cell>
          <cell r="F7232">
            <v>41208</v>
          </cell>
          <cell r="G7232">
            <v>26880254</v>
          </cell>
          <cell r="H7232">
            <v>1.3</v>
          </cell>
          <cell r="I7232">
            <v>43465</v>
          </cell>
        </row>
        <row r="7233">
          <cell r="A7233" t="str">
            <v>PLANTA ELECTRICA DE EMERGENCIA 35 KVA</v>
          </cell>
          <cell r="B7233">
            <v>105636</v>
          </cell>
          <cell r="C7233" t="str">
            <v>UNID</v>
          </cell>
          <cell r="D7233">
            <v>54580273</v>
          </cell>
          <cell r="E7233">
            <v>0</v>
          </cell>
          <cell r="F7233">
            <v>42207</v>
          </cell>
          <cell r="G7233">
            <v>44737929</v>
          </cell>
          <cell r="H7233">
            <v>1.22</v>
          </cell>
          <cell r="I7233">
            <v>43465</v>
          </cell>
        </row>
        <row r="7234">
          <cell r="A7234" t="str">
            <v>PLANTA ENREDADERA MADRESELVA PARA</v>
          </cell>
          <cell r="B7234">
            <v>105079</v>
          </cell>
          <cell r="C7234" t="str">
            <v>UNI</v>
          </cell>
          <cell r="D7234">
            <v>2428</v>
          </cell>
          <cell r="E7234">
            <v>0</v>
          </cell>
          <cell r="F7234">
            <v>43241</v>
          </cell>
          <cell r="G7234">
            <v>2312</v>
          </cell>
          <cell r="H7234">
            <v>1.05</v>
          </cell>
          <cell r="I7234">
            <v>43465</v>
          </cell>
        </row>
        <row r="7235">
          <cell r="A7235" t="str">
            <v>Planta Enredadera Ojo de Poeta (0,40M) sin</v>
          </cell>
          <cell r="B7235">
            <v>105253</v>
          </cell>
          <cell r="C7235" t="str">
            <v>UNI</v>
          </cell>
          <cell r="D7235">
            <v>2830</v>
          </cell>
          <cell r="E7235">
            <v>0</v>
          </cell>
          <cell r="F7235">
            <v>42131</v>
          </cell>
          <cell r="G7235">
            <v>2320</v>
          </cell>
          <cell r="H7235">
            <v>1.22</v>
          </cell>
          <cell r="I7235">
            <v>43465</v>
          </cell>
        </row>
        <row r="7236">
          <cell r="A7236" t="str">
            <v>Planta Enredadera Ojo de Poeta (0,40M)+</v>
          </cell>
          <cell r="B7236">
            <v>100973</v>
          </cell>
          <cell r="C7236" t="str">
            <v>UNI</v>
          </cell>
          <cell r="D7236">
            <v>3229</v>
          </cell>
          <cell r="E7236">
            <v>0</v>
          </cell>
          <cell r="F7236">
            <v>43241</v>
          </cell>
          <cell r="G7236">
            <v>3075</v>
          </cell>
          <cell r="H7236">
            <v>1.05</v>
          </cell>
          <cell r="I7236">
            <v>43465</v>
          </cell>
        </row>
        <row r="7237">
          <cell r="A7237" t="str">
            <v>Planta Garra de canguro amarilla</v>
          </cell>
          <cell r="B7237">
            <v>100584</v>
          </cell>
          <cell r="C7237" t="str">
            <v>UNI</v>
          </cell>
          <cell r="D7237">
            <v>19425</v>
          </cell>
          <cell r="E7237" t="str">
            <v>TAPETE</v>
          </cell>
          <cell r="F7237">
            <v>43166</v>
          </cell>
          <cell r="G7237">
            <v>18500</v>
          </cell>
          <cell r="H7237">
            <v>1.05</v>
          </cell>
          <cell r="I7237">
            <v>43465</v>
          </cell>
        </row>
        <row r="7238">
          <cell r="A7238" t="str">
            <v>Planta Garra de canguro roja</v>
          </cell>
          <cell r="B7238">
            <v>100583</v>
          </cell>
          <cell r="C7238" t="str">
            <v>UNI</v>
          </cell>
          <cell r="D7238">
            <v>15750</v>
          </cell>
          <cell r="E7238" t="str">
            <v>TAPETE</v>
          </cell>
          <cell r="F7238">
            <v>43174</v>
          </cell>
          <cell r="G7238">
            <v>15000</v>
          </cell>
          <cell r="H7238">
            <v>1.05</v>
          </cell>
          <cell r="I7238">
            <v>43465</v>
          </cell>
        </row>
        <row r="7239">
          <cell r="A7239" t="str">
            <v>PLANTA GENERADORA A GASOLINA DE 5 KW</v>
          </cell>
          <cell r="B7239">
            <v>100938</v>
          </cell>
          <cell r="C7239" t="str">
            <v>DD</v>
          </cell>
          <cell r="D7239">
            <v>49980</v>
          </cell>
          <cell r="E7239" t="str">
            <v>59733000F2</v>
          </cell>
          <cell r="F7239">
            <v>43208</v>
          </cell>
          <cell r="G7239">
            <v>47600</v>
          </cell>
          <cell r="H7239">
            <v>1.05</v>
          </cell>
          <cell r="I7239">
            <v>43465</v>
          </cell>
        </row>
        <row r="7240">
          <cell r="A7240" t="str">
            <v>Planta generadora eléctrica trifásica 220V</v>
          </cell>
          <cell r="B7240">
            <v>102477</v>
          </cell>
          <cell r="C7240" t="str">
            <v>UNI</v>
          </cell>
          <cell r="D7240">
            <v>27494431</v>
          </cell>
          <cell r="E7240">
            <v>0</v>
          </cell>
          <cell r="F7240">
            <v>40213</v>
          </cell>
          <cell r="G7240">
            <v>20068928</v>
          </cell>
          <cell r="H7240">
            <v>1.37</v>
          </cell>
          <cell r="I7240">
            <v>43465</v>
          </cell>
        </row>
        <row r="7241">
          <cell r="A7241" t="str">
            <v>PLANTA HELECHO NATIVO</v>
          </cell>
          <cell r="B7241">
            <v>100815</v>
          </cell>
          <cell r="C7241" t="str">
            <v>UNI</v>
          </cell>
          <cell r="D7241">
            <v>4550</v>
          </cell>
          <cell r="E7241">
            <v>0</v>
          </cell>
          <cell r="F7241">
            <v>43182</v>
          </cell>
          <cell r="G7241">
            <v>4333</v>
          </cell>
          <cell r="H7241">
            <v>1.05</v>
          </cell>
          <cell r="I7241">
            <v>43465</v>
          </cell>
        </row>
        <row r="7242">
          <cell r="A7242" t="str">
            <v>PLANTA HIEDRA MIAMI PARA JARDIN</v>
          </cell>
          <cell r="B7242">
            <v>102808</v>
          </cell>
          <cell r="C7242" t="str">
            <v>UNI</v>
          </cell>
          <cell r="D7242">
            <v>1350</v>
          </cell>
          <cell r="E7242">
            <v>0</v>
          </cell>
          <cell r="F7242">
            <v>43264</v>
          </cell>
          <cell r="G7242">
            <v>1286</v>
          </cell>
          <cell r="H7242">
            <v>1.05</v>
          </cell>
          <cell r="I7242">
            <v>43465</v>
          </cell>
        </row>
        <row r="7243">
          <cell r="A7243" t="str">
            <v>PLANTA HIEDRA UÑA DE GATO PARA JARDIN</v>
          </cell>
          <cell r="B7243">
            <v>100814</v>
          </cell>
          <cell r="C7243" t="str">
            <v>UNI</v>
          </cell>
          <cell r="D7243">
            <v>1536</v>
          </cell>
          <cell r="E7243">
            <v>0</v>
          </cell>
          <cell r="F7243">
            <v>43264</v>
          </cell>
          <cell r="G7243">
            <v>1463</v>
          </cell>
          <cell r="H7243">
            <v>1.05</v>
          </cell>
          <cell r="I7243">
            <v>43465</v>
          </cell>
        </row>
        <row r="7244">
          <cell r="A7244" t="str">
            <v>Planta Insonorización+accesorios</v>
          </cell>
          <cell r="B7244">
            <v>101627</v>
          </cell>
          <cell r="C7244" t="str">
            <v>UNI</v>
          </cell>
          <cell r="D7244">
            <v>23494243</v>
          </cell>
          <cell r="E7244">
            <v>0</v>
          </cell>
          <cell r="F7244">
            <v>42847</v>
          </cell>
          <cell r="G7244">
            <v>21554351</v>
          </cell>
          <cell r="H7244">
            <v>1.0900000000000001</v>
          </cell>
          <cell r="I7244">
            <v>43465</v>
          </cell>
        </row>
        <row r="7245">
          <cell r="A7245" t="str">
            <v>PLANTA OREJA DE RATON (Sum+Inst) sin tierra</v>
          </cell>
          <cell r="B7245">
            <v>106757</v>
          </cell>
          <cell r="C7245" t="str">
            <v>UNI</v>
          </cell>
          <cell r="D7245">
            <v>2205</v>
          </cell>
          <cell r="E7245">
            <v>0</v>
          </cell>
          <cell r="F7245">
            <v>43182</v>
          </cell>
          <cell r="G7245">
            <v>2100</v>
          </cell>
          <cell r="H7245">
            <v>1.05</v>
          </cell>
          <cell r="I7245">
            <v>43465</v>
          </cell>
        </row>
        <row r="7246">
          <cell r="A7246" t="str">
            <v>Planta Pennisetum**</v>
          </cell>
          <cell r="B7246">
            <v>100585</v>
          </cell>
          <cell r="C7246" t="str">
            <v>UNI</v>
          </cell>
          <cell r="D7246">
            <v>2625</v>
          </cell>
          <cell r="E7246" t="str">
            <v>TAPETE</v>
          </cell>
          <cell r="F7246">
            <v>43166</v>
          </cell>
          <cell r="G7246">
            <v>2500</v>
          </cell>
          <cell r="H7246">
            <v>1.05</v>
          </cell>
          <cell r="I7246">
            <v>43465</v>
          </cell>
        </row>
        <row r="7247">
          <cell r="A7247" t="str">
            <v>PLANTA SOLAR 1.5 KWp (1.950 KWh)</v>
          </cell>
          <cell r="B7247">
            <v>101677</v>
          </cell>
          <cell r="C7247" t="str">
            <v>UNI</v>
          </cell>
          <cell r="D7247">
            <v>5536100</v>
          </cell>
          <cell r="E7247">
            <v>0</v>
          </cell>
          <cell r="F7247">
            <v>42391</v>
          </cell>
          <cell r="G7247">
            <v>4814000</v>
          </cell>
          <cell r="H7247">
            <v>1.1499999999999999</v>
          </cell>
          <cell r="I7247">
            <v>43465</v>
          </cell>
        </row>
        <row r="7248">
          <cell r="A7248" t="str">
            <v>PLANTA STATIS PARA JARDIN(Sum+Inst)</v>
          </cell>
          <cell r="B7248">
            <v>100812</v>
          </cell>
          <cell r="C7248" t="str">
            <v>UNI</v>
          </cell>
          <cell r="D7248">
            <v>3576</v>
          </cell>
          <cell r="E7248">
            <v>0</v>
          </cell>
          <cell r="F7248">
            <v>40500</v>
          </cell>
          <cell r="G7248">
            <v>2610</v>
          </cell>
          <cell r="H7248">
            <v>1.37</v>
          </cell>
          <cell r="I7248">
            <v>43465</v>
          </cell>
        </row>
        <row r="7249">
          <cell r="A7249" t="str">
            <v>PLANTA VINCA PARA JARDIN</v>
          </cell>
          <cell r="B7249">
            <v>100813</v>
          </cell>
          <cell r="C7249" t="str">
            <v>UNI</v>
          </cell>
          <cell r="D7249">
            <v>2049</v>
          </cell>
          <cell r="E7249">
            <v>0</v>
          </cell>
          <cell r="F7249">
            <v>43264</v>
          </cell>
          <cell r="G7249">
            <v>1951</v>
          </cell>
          <cell r="H7249">
            <v>1.05</v>
          </cell>
          <cell r="I7249">
            <v>43465</v>
          </cell>
        </row>
        <row r="7250">
          <cell r="A7250" t="str">
            <v>PLANTACION DE ARBOLES ver descripcion</v>
          </cell>
          <cell r="B7250">
            <v>105433</v>
          </cell>
          <cell r="C7250" t="str">
            <v>UNI</v>
          </cell>
          <cell r="D7250">
            <v>272160</v>
          </cell>
          <cell r="E7250">
            <v>0</v>
          </cell>
          <cell r="F7250">
            <v>42003</v>
          </cell>
          <cell r="G7250">
            <v>216000</v>
          </cell>
          <cell r="H7250">
            <v>1.26</v>
          </cell>
          <cell r="I7250">
            <v>43465</v>
          </cell>
        </row>
        <row r="7251">
          <cell r="A7251" t="str">
            <v>PLANTAS ELECTRICAS MOD.MLS100</v>
          </cell>
          <cell r="B7251">
            <v>3091</v>
          </cell>
          <cell r="C7251" t="str">
            <v>UNI</v>
          </cell>
          <cell r="D7251">
            <v>55622000</v>
          </cell>
          <cell r="E7251" t="str">
            <v>59322000F2</v>
          </cell>
          <cell r="F7251">
            <v>40200</v>
          </cell>
          <cell r="G7251">
            <v>40600000</v>
          </cell>
          <cell r="H7251">
            <v>1.37</v>
          </cell>
          <cell r="I7251">
            <v>43465</v>
          </cell>
        </row>
        <row r="7252">
          <cell r="A7252" t="str">
            <v>PLANTAS ELECTRICAS MOD.MLS25</v>
          </cell>
          <cell r="B7252">
            <v>3046</v>
          </cell>
          <cell r="C7252" t="str">
            <v>UNI</v>
          </cell>
          <cell r="D7252">
            <v>23838000</v>
          </cell>
          <cell r="E7252" t="str">
            <v>59733000F2</v>
          </cell>
          <cell r="F7252">
            <v>40200</v>
          </cell>
          <cell r="G7252">
            <v>17400000</v>
          </cell>
          <cell r="H7252">
            <v>1.37</v>
          </cell>
          <cell r="I7252">
            <v>43465</v>
          </cell>
        </row>
        <row r="7253">
          <cell r="A7253" t="str">
            <v>PLAQUETA</v>
          </cell>
          <cell r="B7253">
            <v>1675</v>
          </cell>
          <cell r="C7253" t="str">
            <v>M2</v>
          </cell>
          <cell r="D7253">
            <v>47950</v>
          </cell>
          <cell r="E7253">
            <v>0</v>
          </cell>
          <cell r="F7253">
            <v>40479</v>
          </cell>
          <cell r="G7253">
            <v>35000</v>
          </cell>
          <cell r="H7253">
            <v>1.37</v>
          </cell>
          <cell r="I7253">
            <v>43465</v>
          </cell>
        </row>
        <row r="7254">
          <cell r="A7254" t="str">
            <v>Plaqueta Acrilico para marcación exterior (2x1 cm)</v>
          </cell>
          <cell r="B7254">
            <v>100956</v>
          </cell>
          <cell r="C7254" t="str">
            <v>UNI</v>
          </cell>
          <cell r="D7254">
            <v>2055</v>
          </cell>
          <cell r="E7254">
            <v>0</v>
          </cell>
          <cell r="F7254">
            <v>40506</v>
          </cell>
          <cell r="G7254">
            <v>1500</v>
          </cell>
          <cell r="H7254">
            <v>1.37</v>
          </cell>
          <cell r="I7254">
            <v>43465</v>
          </cell>
        </row>
        <row r="7255">
          <cell r="A7255" t="str">
            <v>PLAQUETA DE 50X1.00X0,6</v>
          </cell>
          <cell r="B7255">
            <v>2218</v>
          </cell>
          <cell r="C7255" t="str">
            <v>M2</v>
          </cell>
          <cell r="D7255">
            <v>36763</v>
          </cell>
          <cell r="E7255" t="str">
            <v>50 X 1</v>
          </cell>
          <cell r="F7255">
            <v>40108</v>
          </cell>
          <cell r="G7255">
            <v>26448</v>
          </cell>
          <cell r="H7255">
            <v>1.39</v>
          </cell>
          <cell r="I7255">
            <v>43465</v>
          </cell>
        </row>
        <row r="7256">
          <cell r="A7256" t="str">
            <v>PLAQUETA DE 60x40x0.6</v>
          </cell>
          <cell r="B7256">
            <v>2177</v>
          </cell>
          <cell r="C7256" t="str">
            <v>M2</v>
          </cell>
          <cell r="D7256">
            <v>37808</v>
          </cell>
          <cell r="E7256" t="str">
            <v>A - 30</v>
          </cell>
          <cell r="F7256">
            <v>40108</v>
          </cell>
          <cell r="G7256">
            <v>27200</v>
          </cell>
          <cell r="H7256">
            <v>1.39</v>
          </cell>
          <cell r="I7256">
            <v>43465</v>
          </cell>
        </row>
        <row r="7257">
          <cell r="A7257" t="str">
            <v>PLAQUETA REJILLA (40x40x0.6) TRAFICO</v>
          </cell>
          <cell r="B7257">
            <v>2216</v>
          </cell>
          <cell r="C7257" t="str">
            <v>UNI</v>
          </cell>
          <cell r="D7257">
            <v>19992</v>
          </cell>
          <cell r="E7257" t="str">
            <v>P40402</v>
          </cell>
          <cell r="F7257">
            <v>43269</v>
          </cell>
          <cell r="G7257">
            <v>19040</v>
          </cell>
          <cell r="H7257">
            <v>1.05</v>
          </cell>
          <cell r="I7257">
            <v>43465</v>
          </cell>
        </row>
        <row r="7258">
          <cell r="A7258" t="str">
            <v>PLASTIFICADO PLATAFORMA CUADRADA</v>
          </cell>
          <cell r="B7258">
            <v>103737</v>
          </cell>
          <cell r="C7258" t="str">
            <v>UNI</v>
          </cell>
          <cell r="D7258">
            <v>446468</v>
          </cell>
          <cell r="E7258">
            <v>0</v>
          </cell>
          <cell r="F7258">
            <v>43229</v>
          </cell>
          <cell r="G7258">
            <v>425208</v>
          </cell>
          <cell r="H7258">
            <v>1.05</v>
          </cell>
          <cell r="I7258">
            <v>43465</v>
          </cell>
        </row>
        <row r="7259">
          <cell r="A7259" t="str">
            <v>PLASTIFICADO PLATAFORMA TRIANGULAR</v>
          </cell>
          <cell r="B7259">
            <v>103738</v>
          </cell>
          <cell r="C7259" t="str">
            <v>UNI</v>
          </cell>
          <cell r="D7259">
            <v>232124</v>
          </cell>
          <cell r="E7259">
            <v>0</v>
          </cell>
          <cell r="F7259">
            <v>43229</v>
          </cell>
          <cell r="G7259">
            <v>221070</v>
          </cell>
          <cell r="H7259">
            <v>1.05</v>
          </cell>
          <cell r="I7259">
            <v>43465</v>
          </cell>
        </row>
        <row r="7260">
          <cell r="A7260" t="str">
            <v>PLASTIMENT AD-20 (TAMBOR DE 230 Kg)</v>
          </cell>
          <cell r="B7260">
            <v>105184</v>
          </cell>
          <cell r="C7260" t="str">
            <v>KG</v>
          </cell>
          <cell r="D7260">
            <v>5233</v>
          </cell>
          <cell r="E7260">
            <v>0</v>
          </cell>
          <cell r="F7260">
            <v>41789</v>
          </cell>
          <cell r="G7260">
            <v>4153</v>
          </cell>
          <cell r="H7260">
            <v>1.26</v>
          </cell>
          <cell r="I7260">
            <v>43465</v>
          </cell>
        </row>
        <row r="7261">
          <cell r="A7261" t="str">
            <v>PLASTIMENT AD-40 (TAMBOR DE 230 KG)</v>
          </cell>
          <cell r="B7261">
            <v>105186</v>
          </cell>
          <cell r="C7261" t="str">
            <v>KG</v>
          </cell>
          <cell r="D7261">
            <v>4986</v>
          </cell>
          <cell r="E7261">
            <v>0</v>
          </cell>
          <cell r="F7261">
            <v>43213</v>
          </cell>
          <cell r="G7261">
            <v>4749</v>
          </cell>
          <cell r="H7261">
            <v>1.05</v>
          </cell>
          <cell r="I7261">
            <v>43465</v>
          </cell>
        </row>
        <row r="7262">
          <cell r="A7262" t="str">
            <v>PLASTIMENT BV40 (Plast) 20 KILOS (FUERA DE</v>
          </cell>
          <cell r="B7262">
            <v>694</v>
          </cell>
          <cell r="C7262" t="str">
            <v>KG</v>
          </cell>
          <cell r="D7262">
            <v>9916</v>
          </cell>
          <cell r="E7262">
            <v>101502</v>
          </cell>
          <cell r="F7262">
            <v>40148</v>
          </cell>
          <cell r="G7262">
            <v>7134</v>
          </cell>
          <cell r="H7262">
            <v>1.39</v>
          </cell>
          <cell r="I7262">
            <v>43465</v>
          </cell>
        </row>
        <row r="7263">
          <cell r="A7263" t="str">
            <v>PLASTOCRETE 169 HE</v>
          </cell>
          <cell r="B7263">
            <v>2935</v>
          </cell>
          <cell r="C7263" t="str">
            <v>KG</v>
          </cell>
          <cell r="D7263">
            <v>5936</v>
          </cell>
          <cell r="E7263">
            <v>105440</v>
          </cell>
          <cell r="F7263">
            <v>43168</v>
          </cell>
          <cell r="G7263">
            <v>5653</v>
          </cell>
          <cell r="H7263">
            <v>1.05</v>
          </cell>
          <cell r="I7263">
            <v>43465</v>
          </cell>
        </row>
        <row r="7264">
          <cell r="A7264" t="str">
            <v>PLASTOCRETE DM SIKA IMPERMEABILIZANTE</v>
          </cell>
          <cell r="B7264">
            <v>676</v>
          </cell>
          <cell r="C7264" t="str">
            <v>KG</v>
          </cell>
          <cell r="D7264">
            <v>10271</v>
          </cell>
          <cell r="E7264">
            <v>103002</v>
          </cell>
          <cell r="F7264">
            <v>43167</v>
          </cell>
          <cell r="G7264">
            <v>9782</v>
          </cell>
          <cell r="H7264">
            <v>1.05</v>
          </cell>
          <cell r="I7264">
            <v>43465</v>
          </cell>
        </row>
        <row r="7265">
          <cell r="A7265" t="str">
            <v>Plastocrete169HE ó (Basf)Masterapid 230Kg **</v>
          </cell>
          <cell r="B7265">
            <v>101091</v>
          </cell>
          <cell r="C7265" t="str">
            <v>KG</v>
          </cell>
          <cell r="D7265">
            <v>5056</v>
          </cell>
          <cell r="E7265">
            <v>105440</v>
          </cell>
          <cell r="F7265">
            <v>40812</v>
          </cell>
          <cell r="G7265">
            <v>3773</v>
          </cell>
          <cell r="H7265">
            <v>1.34</v>
          </cell>
          <cell r="I7265">
            <v>43465</v>
          </cell>
        </row>
        <row r="7266">
          <cell r="A7266" t="str">
            <v>PLATA Análisis Aguas Superficiales Piscina</v>
          </cell>
          <cell r="B7266">
            <v>105135</v>
          </cell>
          <cell r="C7266" t="str">
            <v>UNI</v>
          </cell>
          <cell r="D7266">
            <v>38913</v>
          </cell>
          <cell r="E7266">
            <v>0</v>
          </cell>
          <cell r="F7266">
            <v>42810</v>
          </cell>
          <cell r="G7266">
            <v>35700</v>
          </cell>
          <cell r="H7266">
            <v>1.0900000000000001</v>
          </cell>
          <cell r="I7266">
            <v>43465</v>
          </cell>
        </row>
        <row r="7267">
          <cell r="A7267" t="str">
            <v>PLATAFORMA</v>
          </cell>
          <cell r="B7267">
            <v>104128</v>
          </cell>
          <cell r="C7267" t="str">
            <v>UNI</v>
          </cell>
          <cell r="D7267">
            <v>1187025</v>
          </cell>
          <cell r="E7267">
            <v>0</v>
          </cell>
          <cell r="F7267">
            <v>43322</v>
          </cell>
          <cell r="G7267">
            <v>1130500</v>
          </cell>
          <cell r="H7267">
            <v>1.05</v>
          </cell>
          <cell r="I7267">
            <v>43465</v>
          </cell>
        </row>
        <row r="7268">
          <cell r="A7268" t="str">
            <v>PLATAFORMA</v>
          </cell>
          <cell r="B7268">
            <v>106822</v>
          </cell>
          <cell r="C7268" t="str">
            <v>UNI</v>
          </cell>
          <cell r="D7268">
            <v>11358970</v>
          </cell>
          <cell r="E7268">
            <v>0</v>
          </cell>
          <cell r="F7268">
            <v>43214</v>
          </cell>
          <cell r="G7268">
            <v>10818067</v>
          </cell>
          <cell r="H7268">
            <v>1.05</v>
          </cell>
          <cell r="I7268">
            <v>43465</v>
          </cell>
        </row>
        <row r="7269">
          <cell r="A7269" t="str">
            <v>Plataforma cuadrada juego inf. (suministro) **</v>
          </cell>
          <cell r="B7269">
            <v>103027</v>
          </cell>
          <cell r="C7269" t="str">
            <v>UNI</v>
          </cell>
          <cell r="D7269">
            <v>798669</v>
          </cell>
          <cell r="E7269">
            <v>0</v>
          </cell>
          <cell r="F7269">
            <v>43229</v>
          </cell>
          <cell r="G7269">
            <v>760637</v>
          </cell>
          <cell r="H7269">
            <v>1.05</v>
          </cell>
          <cell r="I7269">
            <v>43465</v>
          </cell>
        </row>
        <row r="7270">
          <cell r="A7270" t="str">
            <v>Plataforma cuadrada Modulo juegos (Sumin e Ins)</v>
          </cell>
          <cell r="B7270">
            <v>100433</v>
          </cell>
          <cell r="C7270" t="str">
            <v>UNI</v>
          </cell>
          <cell r="D7270">
            <v>912903</v>
          </cell>
          <cell r="E7270">
            <v>0</v>
          </cell>
          <cell r="F7270">
            <v>40108</v>
          </cell>
          <cell r="G7270">
            <v>656765</v>
          </cell>
          <cell r="H7270">
            <v>1.39</v>
          </cell>
          <cell r="I7270">
            <v>43465</v>
          </cell>
        </row>
        <row r="7271">
          <cell r="A7271" t="str">
            <v>PLATAFORMA DE SALTO PARA GIMNASIO</v>
          </cell>
          <cell r="B7271">
            <v>105265</v>
          </cell>
          <cell r="C7271" t="str">
            <v>UNI</v>
          </cell>
          <cell r="D7271">
            <v>2923200</v>
          </cell>
          <cell r="E7271">
            <v>0</v>
          </cell>
          <cell r="F7271">
            <v>41880</v>
          </cell>
          <cell r="G7271">
            <v>2320000</v>
          </cell>
          <cell r="H7271">
            <v>1.26</v>
          </cell>
          <cell r="I7271">
            <v>43465</v>
          </cell>
        </row>
        <row r="7272">
          <cell r="A7272" t="str">
            <v>Plataforma Encuachetada escaleras-Puentes</v>
          </cell>
          <cell r="B7272">
            <v>106454</v>
          </cell>
          <cell r="C7272" t="str">
            <v>UNI</v>
          </cell>
          <cell r="D7272">
            <v>220507</v>
          </cell>
          <cell r="E7272">
            <v>0</v>
          </cell>
          <cell r="F7272">
            <v>42940</v>
          </cell>
          <cell r="G7272">
            <v>202300</v>
          </cell>
          <cell r="H7272">
            <v>1.0900000000000001</v>
          </cell>
          <cell r="I7272">
            <v>43465</v>
          </cell>
        </row>
        <row r="7273">
          <cell r="A7273" t="str">
            <v>PLATAFORMA HIDRAULIC. TIPO TIJERA</v>
          </cell>
          <cell r="B7273">
            <v>103712</v>
          </cell>
          <cell r="C7273" t="str">
            <v>DIA</v>
          </cell>
          <cell r="D7273">
            <v>544040</v>
          </cell>
          <cell r="E7273">
            <v>0</v>
          </cell>
          <cell r="F7273">
            <v>40612</v>
          </cell>
          <cell r="G7273">
            <v>406000</v>
          </cell>
          <cell r="H7273">
            <v>1.34</v>
          </cell>
          <cell r="I7273">
            <v>43465</v>
          </cell>
        </row>
        <row r="7274">
          <cell r="A7274" t="str">
            <v>PLATAFORMA METALICA</v>
          </cell>
          <cell r="B7274">
            <v>103536</v>
          </cell>
          <cell r="C7274" t="str">
            <v>UNI</v>
          </cell>
          <cell r="D7274">
            <v>1096</v>
          </cell>
          <cell r="E7274">
            <v>0</v>
          </cell>
          <cell r="F7274">
            <v>40519</v>
          </cell>
          <cell r="G7274">
            <v>800</v>
          </cell>
          <cell r="H7274">
            <v>1.37</v>
          </cell>
          <cell r="I7274">
            <v>43465</v>
          </cell>
        </row>
        <row r="7275">
          <cell r="A7275" t="str">
            <v>PLATAFORMA METALICA (UN)</v>
          </cell>
          <cell r="B7275">
            <v>104008</v>
          </cell>
          <cell r="C7275" t="str">
            <v>DD</v>
          </cell>
          <cell r="D7275">
            <v>1072</v>
          </cell>
          <cell r="E7275">
            <v>0</v>
          </cell>
          <cell r="F7275">
            <v>40637</v>
          </cell>
          <cell r="G7275">
            <v>800</v>
          </cell>
          <cell r="H7275">
            <v>1.34</v>
          </cell>
          <cell r="I7275">
            <v>43465</v>
          </cell>
        </row>
        <row r="7276">
          <cell r="A7276" t="str">
            <v>PLATAFORMA NATACION SEMIPROFESIONAL-</v>
          </cell>
          <cell r="B7276">
            <v>106828</v>
          </cell>
          <cell r="C7276" t="str">
            <v>UNI</v>
          </cell>
          <cell r="D7276">
            <v>5910135</v>
          </cell>
          <cell r="E7276">
            <v>0</v>
          </cell>
          <cell r="F7276">
            <v>43235</v>
          </cell>
          <cell r="G7276">
            <v>5628700</v>
          </cell>
          <cell r="H7276">
            <v>1.05</v>
          </cell>
          <cell r="I7276">
            <v>43465</v>
          </cell>
        </row>
        <row r="7277">
          <cell r="A7277" t="str">
            <v>PLATAFORMA TRABAJO ALTURA (Sobre</v>
          </cell>
          <cell r="B7277">
            <v>104389</v>
          </cell>
          <cell r="C7277" t="str">
            <v>HR</v>
          </cell>
          <cell r="D7277">
            <v>125965</v>
          </cell>
          <cell r="E7277">
            <v>0</v>
          </cell>
          <cell r="F7277">
            <v>43174</v>
          </cell>
          <cell r="G7277">
            <v>119967</v>
          </cell>
          <cell r="H7277">
            <v>1.05</v>
          </cell>
          <cell r="I7277">
            <v>43465</v>
          </cell>
        </row>
        <row r="7278">
          <cell r="A7278" t="str">
            <v>PLATAFORMA TRABAJO EN ALTURA BRAZO</v>
          </cell>
          <cell r="B7278">
            <v>106090</v>
          </cell>
          <cell r="C7278" t="str">
            <v>hr /hr</v>
          </cell>
          <cell r="D7278">
            <v>154514</v>
          </cell>
          <cell r="E7278">
            <v>0</v>
          </cell>
          <cell r="F7278">
            <v>43173</v>
          </cell>
          <cell r="G7278">
            <v>147156</v>
          </cell>
          <cell r="H7278">
            <v>1.05</v>
          </cell>
          <cell r="I7278">
            <v>43465</v>
          </cell>
        </row>
        <row r="7279">
          <cell r="A7279" t="str">
            <v>Plataforma triang Modulo juegos (Sumin e Ins) **</v>
          </cell>
          <cell r="B7279">
            <v>100434</v>
          </cell>
          <cell r="C7279" t="str">
            <v>UNI</v>
          </cell>
          <cell r="D7279">
            <v>628350</v>
          </cell>
          <cell r="E7279">
            <v>0</v>
          </cell>
          <cell r="F7279">
            <v>40108</v>
          </cell>
          <cell r="G7279">
            <v>452050</v>
          </cell>
          <cell r="H7279">
            <v>1.39</v>
          </cell>
          <cell r="I7279">
            <v>43465</v>
          </cell>
        </row>
        <row r="7280">
          <cell r="A7280" t="str">
            <v>Plataforma triangular juego infantil (sumin.) **</v>
          </cell>
          <cell r="B7280">
            <v>103029</v>
          </cell>
          <cell r="C7280" t="str">
            <v>UNI</v>
          </cell>
          <cell r="D7280">
            <v>644890</v>
          </cell>
          <cell r="E7280">
            <v>0</v>
          </cell>
          <cell r="F7280">
            <v>43229</v>
          </cell>
          <cell r="G7280">
            <v>614181</v>
          </cell>
          <cell r="H7280">
            <v>1.05</v>
          </cell>
          <cell r="I7280">
            <v>43465</v>
          </cell>
        </row>
        <row r="7281">
          <cell r="A7281" t="str">
            <v>PLATINA (0.02X0.45m) e=2cm Acero Inox.</v>
          </cell>
          <cell r="B7281">
            <v>104117</v>
          </cell>
          <cell r="C7281" t="str">
            <v>UNI</v>
          </cell>
          <cell r="D7281">
            <v>20100</v>
          </cell>
          <cell r="E7281">
            <v>0</v>
          </cell>
          <cell r="F7281">
            <v>40705</v>
          </cell>
          <cell r="G7281">
            <v>15000</v>
          </cell>
          <cell r="H7281">
            <v>1.34</v>
          </cell>
          <cell r="I7281">
            <v>43465</v>
          </cell>
        </row>
        <row r="7282">
          <cell r="A7282" t="str">
            <v>PLATINA (0.033X0.84m) 5/8" Acero Inoxidable</v>
          </cell>
          <cell r="B7282">
            <v>104116</v>
          </cell>
          <cell r="C7282" t="str">
            <v>UNI</v>
          </cell>
          <cell r="D7282">
            <v>201000</v>
          </cell>
          <cell r="E7282">
            <v>0</v>
          </cell>
          <cell r="F7282">
            <v>40705</v>
          </cell>
          <cell r="G7282">
            <v>150000</v>
          </cell>
          <cell r="H7282">
            <v>1.34</v>
          </cell>
          <cell r="I7282">
            <v>43465</v>
          </cell>
        </row>
        <row r="7283">
          <cell r="A7283" t="str">
            <v>PLATINA (15X25CM)3/8"HIERRO</v>
          </cell>
          <cell r="B7283">
            <v>103671</v>
          </cell>
          <cell r="C7283" t="str">
            <v>UNI</v>
          </cell>
          <cell r="D7283">
            <v>15544</v>
          </cell>
          <cell r="E7283">
            <v>0</v>
          </cell>
          <cell r="F7283">
            <v>40735</v>
          </cell>
          <cell r="G7283">
            <v>11600</v>
          </cell>
          <cell r="H7283">
            <v>1.34</v>
          </cell>
          <cell r="I7283">
            <v>43465</v>
          </cell>
        </row>
        <row r="7284">
          <cell r="A7284" t="str">
            <v>PLATINA 0.15X0.15X3/16""</v>
          </cell>
          <cell r="B7284">
            <v>103323</v>
          </cell>
          <cell r="C7284" t="str">
            <v>UNI</v>
          </cell>
          <cell r="D7284">
            <v>7770</v>
          </cell>
          <cell r="E7284">
            <v>0</v>
          </cell>
          <cell r="F7284">
            <v>43376</v>
          </cell>
          <cell r="G7284">
            <v>7400</v>
          </cell>
          <cell r="H7284">
            <v>1.05</v>
          </cell>
          <cell r="I7284">
            <v>43465</v>
          </cell>
        </row>
        <row r="7285">
          <cell r="A7285" t="str">
            <v>PLATINA 0.20X0.20M; 1/4"</v>
          </cell>
          <cell r="B7285">
            <v>101814</v>
          </cell>
          <cell r="C7285" t="str">
            <v>UNI</v>
          </cell>
          <cell r="D7285">
            <v>9996</v>
          </cell>
          <cell r="E7285">
            <v>0</v>
          </cell>
          <cell r="F7285">
            <v>43374</v>
          </cell>
          <cell r="G7285">
            <v>9520</v>
          </cell>
          <cell r="H7285">
            <v>1.05</v>
          </cell>
          <cell r="I7285">
            <v>43465</v>
          </cell>
        </row>
        <row r="7286">
          <cell r="A7286" t="str">
            <v>PLATINA 0.30X0.30M; 1/4"</v>
          </cell>
          <cell r="B7286">
            <v>101813</v>
          </cell>
          <cell r="C7286" t="str">
            <v>UNI</v>
          </cell>
          <cell r="D7286">
            <v>27979</v>
          </cell>
          <cell r="E7286">
            <v>0</v>
          </cell>
          <cell r="F7286">
            <v>40778</v>
          </cell>
          <cell r="G7286">
            <v>20880</v>
          </cell>
          <cell r="H7286">
            <v>1.34</v>
          </cell>
          <cell r="I7286">
            <v>43465</v>
          </cell>
        </row>
        <row r="7287">
          <cell r="A7287" t="str">
            <v>Platina 1 1/4" x 1/8" x 6.00m **</v>
          </cell>
          <cell r="B7287">
            <v>101013</v>
          </cell>
          <cell r="C7287" t="str">
            <v>ML</v>
          </cell>
          <cell r="D7287">
            <v>2449</v>
          </cell>
          <cell r="E7287">
            <v>0</v>
          </cell>
          <cell r="F7287">
            <v>43172</v>
          </cell>
          <cell r="G7287">
            <v>2332</v>
          </cell>
          <cell r="H7287">
            <v>1.05</v>
          </cell>
          <cell r="I7287">
            <v>43465</v>
          </cell>
        </row>
        <row r="7288">
          <cell r="A7288" t="str">
            <v>PLATINA 1/2" x 1/2 "</v>
          </cell>
          <cell r="B7288">
            <v>100978</v>
          </cell>
          <cell r="C7288" t="str">
            <v>ML</v>
          </cell>
          <cell r="D7288">
            <v>1790</v>
          </cell>
          <cell r="E7288">
            <v>0</v>
          </cell>
          <cell r="F7288">
            <v>40087</v>
          </cell>
          <cell r="G7288">
            <v>1288</v>
          </cell>
          <cell r="H7288">
            <v>1.39</v>
          </cell>
          <cell r="I7288">
            <v>43465</v>
          </cell>
        </row>
        <row r="7289">
          <cell r="A7289" t="str">
            <v>PLATINA 1/2" x 3/16" X 6.00 ML</v>
          </cell>
          <cell r="B7289">
            <v>103564</v>
          </cell>
          <cell r="C7289" t="str">
            <v>UNI</v>
          </cell>
          <cell r="D7289">
            <v>6558</v>
          </cell>
          <cell r="E7289">
            <v>0</v>
          </cell>
          <cell r="F7289">
            <v>43199</v>
          </cell>
          <cell r="G7289">
            <v>6246</v>
          </cell>
          <cell r="H7289">
            <v>1.05</v>
          </cell>
          <cell r="I7289">
            <v>43465</v>
          </cell>
        </row>
        <row r="7290">
          <cell r="A7290" t="str">
            <v>Platina 1/4" de 0,3x0,3 m</v>
          </cell>
          <cell r="B7290">
            <v>100979</v>
          </cell>
          <cell r="C7290" t="str">
            <v>UNI</v>
          </cell>
          <cell r="D7290">
            <v>15023</v>
          </cell>
          <cell r="E7290">
            <v>0</v>
          </cell>
          <cell r="F7290">
            <v>43210</v>
          </cell>
          <cell r="G7290">
            <v>14308</v>
          </cell>
          <cell r="H7290">
            <v>1.05</v>
          </cell>
          <cell r="I7290">
            <v>43465</v>
          </cell>
        </row>
        <row r="7291">
          <cell r="A7291" t="str">
            <v>PLATINA 1/4" x 1 1/2" x 6m</v>
          </cell>
          <cell r="B7291">
            <v>52</v>
          </cell>
          <cell r="C7291" t="str">
            <v>UNI</v>
          </cell>
          <cell r="D7291">
            <v>32513</v>
          </cell>
          <cell r="E7291">
            <v>0</v>
          </cell>
          <cell r="F7291">
            <v>43167</v>
          </cell>
          <cell r="G7291">
            <v>30965</v>
          </cell>
          <cell r="H7291">
            <v>1.05</v>
          </cell>
          <cell r="I7291">
            <v>43465</v>
          </cell>
        </row>
        <row r="7292">
          <cell r="A7292" t="str">
            <v>PLATINA 1/8 X 1/2"</v>
          </cell>
          <cell r="B7292">
            <v>104146</v>
          </cell>
          <cell r="C7292" t="str">
            <v>ML</v>
          </cell>
          <cell r="D7292">
            <v>1000</v>
          </cell>
          <cell r="E7292">
            <v>0</v>
          </cell>
          <cell r="F7292">
            <v>43081</v>
          </cell>
          <cell r="G7292">
            <v>917</v>
          </cell>
          <cell r="H7292">
            <v>1.0900000000000001</v>
          </cell>
          <cell r="I7292">
            <v>43465</v>
          </cell>
        </row>
        <row r="7293">
          <cell r="A7293" t="str">
            <v>PLATINA 1/8" D=0.30m</v>
          </cell>
          <cell r="B7293">
            <v>101213</v>
          </cell>
          <cell r="C7293" t="str">
            <v>UNI</v>
          </cell>
          <cell r="D7293">
            <v>12495</v>
          </cell>
          <cell r="E7293">
            <v>0</v>
          </cell>
          <cell r="F7293">
            <v>43172</v>
          </cell>
          <cell r="G7293">
            <v>11900</v>
          </cell>
          <cell r="H7293">
            <v>1.05</v>
          </cell>
          <cell r="I7293">
            <v>43465</v>
          </cell>
        </row>
        <row r="7294">
          <cell r="A7294" t="str">
            <v>PLATINA 1/8" media luna r=0.15m</v>
          </cell>
          <cell r="B7294">
            <v>101214</v>
          </cell>
          <cell r="C7294" t="str">
            <v>UNI</v>
          </cell>
          <cell r="D7294">
            <v>6404</v>
          </cell>
          <cell r="E7294">
            <v>0</v>
          </cell>
          <cell r="F7294">
            <v>43172</v>
          </cell>
          <cell r="G7294">
            <v>6099</v>
          </cell>
          <cell r="H7294">
            <v>1.05</v>
          </cell>
          <cell r="I7294">
            <v>43465</v>
          </cell>
        </row>
        <row r="7295">
          <cell r="A7295" t="str">
            <v>Platina 1/8" x 1"***</v>
          </cell>
          <cell r="B7295">
            <v>103004</v>
          </cell>
          <cell r="C7295" t="str">
            <v>ML</v>
          </cell>
          <cell r="D7295">
            <v>1785</v>
          </cell>
          <cell r="E7295">
            <v>0</v>
          </cell>
          <cell r="F7295">
            <v>43181</v>
          </cell>
          <cell r="G7295">
            <v>1700</v>
          </cell>
          <cell r="H7295">
            <v>1.05</v>
          </cell>
          <cell r="I7295">
            <v>43465</v>
          </cell>
        </row>
        <row r="7296">
          <cell r="A7296" t="str">
            <v>PLATINA 1-1/2"X3/16"L=6M</v>
          </cell>
          <cell r="B7296">
            <v>104048</v>
          </cell>
          <cell r="C7296" t="str">
            <v>UNI</v>
          </cell>
          <cell r="D7296">
            <v>47970</v>
          </cell>
          <cell r="E7296">
            <v>0</v>
          </cell>
          <cell r="F7296">
            <v>40933</v>
          </cell>
          <cell r="G7296">
            <v>36900</v>
          </cell>
          <cell r="H7296">
            <v>1.3</v>
          </cell>
          <cell r="I7296">
            <v>43465</v>
          </cell>
        </row>
        <row r="7297">
          <cell r="A7297" t="str">
            <v>PLATINA 11/2X1/8"</v>
          </cell>
          <cell r="B7297">
            <v>103084</v>
          </cell>
          <cell r="C7297" t="str">
            <v>ML</v>
          </cell>
          <cell r="D7297">
            <v>2514</v>
          </cell>
          <cell r="E7297">
            <v>0</v>
          </cell>
          <cell r="F7297">
            <v>40933</v>
          </cell>
          <cell r="G7297">
            <v>1934</v>
          </cell>
          <cell r="H7297">
            <v>1.3</v>
          </cell>
          <cell r="I7297">
            <v>43465</v>
          </cell>
        </row>
        <row r="7298">
          <cell r="A7298" t="str">
            <v>PLATINA 1X3/16"**</v>
          </cell>
          <cell r="B7298">
            <v>103480</v>
          </cell>
          <cell r="C7298" t="str">
            <v>ML</v>
          </cell>
          <cell r="D7298">
            <v>2730</v>
          </cell>
          <cell r="E7298">
            <v>0</v>
          </cell>
          <cell r="F7298">
            <v>40933</v>
          </cell>
          <cell r="G7298">
            <v>2100</v>
          </cell>
          <cell r="H7298">
            <v>1.3</v>
          </cell>
          <cell r="I7298">
            <v>43465</v>
          </cell>
        </row>
        <row r="7299">
          <cell r="A7299" t="str">
            <v>PLATINA 2 x ¼" (L=6M)</v>
          </cell>
          <cell r="B7299">
            <v>737</v>
          </cell>
          <cell r="C7299" t="str">
            <v>UNI</v>
          </cell>
          <cell r="D7299">
            <v>25974</v>
          </cell>
          <cell r="E7299">
            <v>0</v>
          </cell>
          <cell r="F7299">
            <v>43325</v>
          </cell>
          <cell r="G7299">
            <v>24737</v>
          </cell>
          <cell r="H7299">
            <v>1.05</v>
          </cell>
          <cell r="I7299">
            <v>43465</v>
          </cell>
        </row>
        <row r="7300">
          <cell r="A7300" t="str">
            <v>PLATINA 2 x 3/16" (6m)</v>
          </cell>
          <cell r="B7300">
            <v>101346</v>
          </cell>
          <cell r="C7300" t="str">
            <v>UNI</v>
          </cell>
          <cell r="D7300">
            <v>32127</v>
          </cell>
          <cell r="E7300">
            <v>0</v>
          </cell>
          <cell r="F7300">
            <v>43223</v>
          </cell>
          <cell r="G7300">
            <v>30597</v>
          </cell>
          <cell r="H7300">
            <v>1.05</v>
          </cell>
          <cell r="I7300">
            <v>43465</v>
          </cell>
        </row>
        <row r="7301">
          <cell r="A7301" t="str">
            <v>PLATINA 2" x 3/16" + Angulo 1"x1"L=0,12m</v>
          </cell>
          <cell r="B7301">
            <v>100966</v>
          </cell>
          <cell r="C7301" t="str">
            <v>UNI</v>
          </cell>
          <cell r="D7301">
            <v>8263</v>
          </cell>
          <cell r="E7301">
            <v>0</v>
          </cell>
          <cell r="F7301">
            <v>40933</v>
          </cell>
          <cell r="G7301">
            <v>6356</v>
          </cell>
          <cell r="H7301">
            <v>1.3</v>
          </cell>
          <cell r="I7301">
            <v>43465</v>
          </cell>
        </row>
        <row r="7302">
          <cell r="A7302" t="str">
            <v>PLATINA 21/2"X 3/16"</v>
          </cell>
          <cell r="B7302">
            <v>103322</v>
          </cell>
          <cell r="C7302" t="str">
            <v>ML</v>
          </cell>
          <cell r="D7302">
            <v>6922</v>
          </cell>
          <cell r="E7302">
            <v>0</v>
          </cell>
          <cell r="F7302">
            <v>42776</v>
          </cell>
          <cell r="G7302">
            <v>6350</v>
          </cell>
          <cell r="H7302">
            <v>1.0900000000000001</v>
          </cell>
          <cell r="I7302">
            <v>43465</v>
          </cell>
        </row>
        <row r="7303">
          <cell r="A7303" t="str">
            <v>PLATINA 21/2"X3/8"L=0.60M</v>
          </cell>
          <cell r="B7303">
            <v>103672</v>
          </cell>
          <cell r="C7303" t="str">
            <v>UNI</v>
          </cell>
          <cell r="D7303">
            <v>18653</v>
          </cell>
          <cell r="E7303">
            <v>0</v>
          </cell>
          <cell r="F7303">
            <v>40592</v>
          </cell>
          <cell r="G7303">
            <v>13920</v>
          </cell>
          <cell r="H7303">
            <v>1.34</v>
          </cell>
          <cell r="I7303">
            <v>43465</v>
          </cell>
        </row>
        <row r="7304">
          <cell r="A7304" t="str">
            <v>Platina 3/4" x 1/8" **</v>
          </cell>
          <cell r="B7304">
            <v>100349</v>
          </cell>
          <cell r="C7304" t="str">
            <v>ML</v>
          </cell>
          <cell r="D7304">
            <v>1557</v>
          </cell>
          <cell r="E7304">
            <v>0</v>
          </cell>
          <cell r="F7304">
            <v>43172</v>
          </cell>
          <cell r="G7304">
            <v>1483</v>
          </cell>
          <cell r="H7304">
            <v>1.05</v>
          </cell>
          <cell r="I7304">
            <v>43465</v>
          </cell>
        </row>
        <row r="7305">
          <cell r="A7305" t="str">
            <v>Platina 3/4"x1/4"</v>
          </cell>
          <cell r="B7305">
            <v>104181</v>
          </cell>
          <cell r="C7305" t="str">
            <v>ML</v>
          </cell>
          <cell r="D7305">
            <v>2756</v>
          </cell>
          <cell r="E7305">
            <v>0</v>
          </cell>
          <cell r="F7305">
            <v>43410</v>
          </cell>
          <cell r="G7305">
            <v>2625</v>
          </cell>
          <cell r="H7305">
            <v>1.05</v>
          </cell>
          <cell r="I7305">
            <v>43465</v>
          </cell>
        </row>
        <row r="7306">
          <cell r="A7306" t="str">
            <v>PLATINA 3/8" x 1 1/2"</v>
          </cell>
          <cell r="B7306">
            <v>3301</v>
          </cell>
          <cell r="C7306" t="str">
            <v>UNI</v>
          </cell>
          <cell r="D7306">
            <v>53534</v>
          </cell>
          <cell r="E7306">
            <v>0</v>
          </cell>
          <cell r="F7306">
            <v>40933</v>
          </cell>
          <cell r="G7306">
            <v>41180</v>
          </cell>
          <cell r="H7306">
            <v>1.3</v>
          </cell>
          <cell r="I7306">
            <v>43465</v>
          </cell>
        </row>
        <row r="7307">
          <cell r="A7307" t="str">
            <v>PLATINA 3X 1/4"</v>
          </cell>
          <cell r="B7307">
            <v>105843</v>
          </cell>
          <cell r="C7307" t="str">
            <v>ML</v>
          </cell>
          <cell r="D7307">
            <v>10450</v>
          </cell>
          <cell r="E7307">
            <v>0</v>
          </cell>
          <cell r="F7307">
            <v>42585</v>
          </cell>
          <cell r="G7307">
            <v>9087</v>
          </cell>
          <cell r="H7307">
            <v>1.1499999999999999</v>
          </cell>
          <cell r="I7307">
            <v>43465</v>
          </cell>
        </row>
        <row r="7308">
          <cell r="A7308" t="str">
            <v>PLATINA 3X 3/8"HIERRO</v>
          </cell>
          <cell r="B7308">
            <v>105845</v>
          </cell>
          <cell r="C7308" t="str">
            <v>ML</v>
          </cell>
          <cell r="D7308">
            <v>16675</v>
          </cell>
          <cell r="E7308">
            <v>0</v>
          </cell>
          <cell r="F7308">
            <v>42585</v>
          </cell>
          <cell r="G7308">
            <v>14500</v>
          </cell>
          <cell r="H7308">
            <v>1.1499999999999999</v>
          </cell>
          <cell r="I7308">
            <v>43465</v>
          </cell>
        </row>
        <row r="7309">
          <cell r="A7309" t="str">
            <v>PLATINA 5/16" D=0.15 m</v>
          </cell>
          <cell r="B7309">
            <v>105375</v>
          </cell>
          <cell r="C7309" t="str">
            <v>UNI</v>
          </cell>
          <cell r="D7309">
            <v>5250</v>
          </cell>
          <cell r="E7309">
            <v>0</v>
          </cell>
          <cell r="F7309">
            <v>43203</v>
          </cell>
          <cell r="G7309">
            <v>5000</v>
          </cell>
          <cell r="H7309">
            <v>1.05</v>
          </cell>
          <cell r="I7309">
            <v>43465</v>
          </cell>
        </row>
        <row r="7310">
          <cell r="A7310" t="str">
            <v>PLATINA 5/8"X1/8**</v>
          </cell>
          <cell r="B7310">
            <v>103876</v>
          </cell>
          <cell r="C7310" t="str">
            <v>ML</v>
          </cell>
          <cell r="D7310">
            <v>1313</v>
          </cell>
          <cell r="E7310">
            <v>0</v>
          </cell>
          <cell r="F7310">
            <v>43181</v>
          </cell>
          <cell r="G7310">
            <v>1250</v>
          </cell>
          <cell r="H7310">
            <v>1.05</v>
          </cell>
          <cell r="I7310">
            <v>43465</v>
          </cell>
        </row>
        <row r="7311">
          <cell r="A7311" t="str">
            <v>Platina 6mm ASTM A570 - Grado 33</v>
          </cell>
          <cell r="B7311">
            <v>104784</v>
          </cell>
          <cell r="C7311" t="str">
            <v>KG</v>
          </cell>
          <cell r="D7311">
            <v>2412</v>
          </cell>
          <cell r="E7311">
            <v>0</v>
          </cell>
          <cell r="F7311">
            <v>42207</v>
          </cell>
          <cell r="G7311">
            <v>1977</v>
          </cell>
          <cell r="H7311">
            <v>1.22</v>
          </cell>
          <cell r="I7311">
            <v>43465</v>
          </cell>
        </row>
        <row r="7312">
          <cell r="A7312" t="str">
            <v>PLATINA ACERO 0,20 X 0,10 X 1/4"</v>
          </cell>
          <cell r="B7312">
            <v>104571</v>
          </cell>
          <cell r="C7312" t="str">
            <v>UNI</v>
          </cell>
          <cell r="D7312">
            <v>18743</v>
          </cell>
          <cell r="E7312">
            <v>0</v>
          </cell>
          <cell r="F7312">
            <v>43392</v>
          </cell>
          <cell r="G7312">
            <v>17850</v>
          </cell>
          <cell r="H7312">
            <v>1.05</v>
          </cell>
          <cell r="I7312">
            <v>43465</v>
          </cell>
        </row>
        <row r="7313">
          <cell r="A7313" t="str">
            <v>PLATINA ACERO 0.2 X 0.20 X 1/8"</v>
          </cell>
          <cell r="B7313">
            <v>103991</v>
          </cell>
          <cell r="C7313" t="str">
            <v>UNI</v>
          </cell>
          <cell r="D7313">
            <v>8442</v>
          </cell>
          <cell r="E7313">
            <v>0</v>
          </cell>
          <cell r="F7313">
            <v>40634</v>
          </cell>
          <cell r="G7313">
            <v>6300</v>
          </cell>
          <cell r="H7313">
            <v>1.34</v>
          </cell>
          <cell r="I7313">
            <v>43465</v>
          </cell>
        </row>
        <row r="7314">
          <cell r="A7314" t="str">
            <v>PLATINA COBRE 1/8" x 1 1/2"</v>
          </cell>
          <cell r="B7314">
            <v>521</v>
          </cell>
          <cell r="C7314" t="str">
            <v>ML</v>
          </cell>
          <cell r="D7314">
            <v>44982</v>
          </cell>
          <cell r="E7314">
            <v>0</v>
          </cell>
          <cell r="F7314">
            <v>43132</v>
          </cell>
          <cell r="G7314">
            <v>42840</v>
          </cell>
          <cell r="H7314">
            <v>1.05</v>
          </cell>
          <cell r="I7314">
            <v>43465</v>
          </cell>
        </row>
        <row r="7315">
          <cell r="A7315" t="str">
            <v>PLATINA COBRE 1/8" x 3/4"</v>
          </cell>
          <cell r="B7315">
            <v>520</v>
          </cell>
          <cell r="C7315" t="str">
            <v>ML</v>
          </cell>
          <cell r="D7315">
            <v>22116</v>
          </cell>
          <cell r="E7315">
            <v>0</v>
          </cell>
          <cell r="F7315">
            <v>43132</v>
          </cell>
          <cell r="G7315">
            <v>21063</v>
          </cell>
          <cell r="H7315">
            <v>1.05</v>
          </cell>
          <cell r="I7315">
            <v>43465</v>
          </cell>
        </row>
        <row r="7316">
          <cell r="A7316" t="str">
            <v>PLATINA DE COBRE 5X25MM (L=1.00M)</v>
          </cell>
          <cell r="B7316">
            <v>104835</v>
          </cell>
          <cell r="C7316" t="str">
            <v>UNI</v>
          </cell>
          <cell r="D7316">
            <v>44101</v>
          </cell>
          <cell r="E7316">
            <v>0</v>
          </cell>
          <cell r="F7316">
            <v>42856</v>
          </cell>
          <cell r="G7316">
            <v>40460</v>
          </cell>
          <cell r="H7316">
            <v>1.0900000000000001</v>
          </cell>
          <cell r="I7316">
            <v>43465</v>
          </cell>
        </row>
        <row r="7317">
          <cell r="A7317" t="str">
            <v>Platina de transferencia 3/4"x1/4"</v>
          </cell>
          <cell r="B7317">
            <v>104642</v>
          </cell>
          <cell r="C7317" t="str">
            <v>KG</v>
          </cell>
          <cell r="D7317">
            <v>3120</v>
          </cell>
          <cell r="E7317">
            <v>0</v>
          </cell>
          <cell r="F7317">
            <v>41177</v>
          </cell>
          <cell r="G7317">
            <v>2400</v>
          </cell>
          <cell r="H7317">
            <v>1.3</v>
          </cell>
          <cell r="I7317">
            <v>43465</v>
          </cell>
        </row>
        <row r="7318">
          <cell r="A7318" t="str">
            <v>PLATINA DIAGONALES 1.1cm</v>
          </cell>
          <cell r="B7318">
            <v>3702</v>
          </cell>
          <cell r="C7318" t="str">
            <v>UNI</v>
          </cell>
          <cell r="D7318">
            <v>10407</v>
          </cell>
          <cell r="E7318">
            <v>0</v>
          </cell>
          <cell r="F7318">
            <v>40918</v>
          </cell>
          <cell r="G7318">
            <v>8005</v>
          </cell>
          <cell r="H7318">
            <v>1.3</v>
          </cell>
          <cell r="I7318">
            <v>43465</v>
          </cell>
        </row>
        <row r="7319">
          <cell r="A7319" t="str">
            <v>PLATINA GALVANIZADA PARA BARANDA</v>
          </cell>
          <cell r="B7319">
            <v>102790</v>
          </cell>
          <cell r="C7319" t="str">
            <v>UNI</v>
          </cell>
          <cell r="D7319">
            <v>8220</v>
          </cell>
          <cell r="E7319">
            <v>0</v>
          </cell>
          <cell r="F7319">
            <v>40317</v>
          </cell>
          <cell r="G7319">
            <v>6000</v>
          </cell>
          <cell r="H7319">
            <v>1.37</v>
          </cell>
          <cell r="I7319">
            <v>43465</v>
          </cell>
        </row>
        <row r="7320">
          <cell r="A7320" t="str">
            <v>PLATINA HIERRO (1/4"X3")</v>
          </cell>
          <cell r="B7320">
            <v>105637</v>
          </cell>
          <cell r="C7320" t="str">
            <v>KG</v>
          </cell>
          <cell r="D7320">
            <v>2980</v>
          </cell>
          <cell r="E7320">
            <v>0</v>
          </cell>
          <cell r="F7320">
            <v>42212</v>
          </cell>
          <cell r="G7320">
            <v>2443</v>
          </cell>
          <cell r="H7320">
            <v>1.22</v>
          </cell>
          <cell r="I7320">
            <v>43465</v>
          </cell>
        </row>
        <row r="7321">
          <cell r="A7321" t="str">
            <v>PLATINA HR 1/2 X1/8 X 6MT</v>
          </cell>
          <cell r="B7321">
            <v>103083</v>
          </cell>
          <cell r="C7321" t="str">
            <v>UNI</v>
          </cell>
          <cell r="D7321">
            <v>4187</v>
          </cell>
          <cell r="E7321">
            <v>0</v>
          </cell>
          <cell r="F7321">
            <v>43199</v>
          </cell>
          <cell r="G7321">
            <v>3988</v>
          </cell>
          <cell r="H7321">
            <v>1.05</v>
          </cell>
          <cell r="I7321">
            <v>43465</v>
          </cell>
        </row>
        <row r="7322">
          <cell r="A7322" t="str">
            <v>PLATINAS EN ELE Y U BISAGRAS Y ENGANCHE</v>
          </cell>
          <cell r="B7322">
            <v>104012</v>
          </cell>
          <cell r="C7322" t="str">
            <v>UNI</v>
          </cell>
          <cell r="D7322">
            <v>5360</v>
          </cell>
          <cell r="E7322">
            <v>0</v>
          </cell>
          <cell r="F7322">
            <v>40638</v>
          </cell>
          <cell r="G7322">
            <v>4000</v>
          </cell>
          <cell r="H7322">
            <v>1.34</v>
          </cell>
          <cell r="I7322">
            <v>43465</v>
          </cell>
        </row>
        <row r="7323">
          <cell r="A7323" t="str">
            <v>PLATINAS PARA LAS ESTACIONES RUTAS</v>
          </cell>
          <cell r="B7323">
            <v>102430</v>
          </cell>
          <cell r="C7323" t="str">
            <v>UNI</v>
          </cell>
          <cell r="D7323">
            <v>41717</v>
          </cell>
          <cell r="E7323">
            <v>0</v>
          </cell>
          <cell r="F7323">
            <v>40185</v>
          </cell>
          <cell r="G7323">
            <v>30450</v>
          </cell>
          <cell r="H7323">
            <v>1.37</v>
          </cell>
          <cell r="I7323">
            <v>43465</v>
          </cell>
        </row>
        <row r="7324">
          <cell r="A7324" t="str">
            <v>Plato para Módulo Twister Lam. Alfajor 3mm</v>
          </cell>
          <cell r="B7324">
            <v>106452</v>
          </cell>
          <cell r="C7324" t="str">
            <v>UNI</v>
          </cell>
          <cell r="D7324">
            <v>269797</v>
          </cell>
          <cell r="E7324">
            <v>0</v>
          </cell>
          <cell r="F7324">
            <v>42940</v>
          </cell>
          <cell r="G7324">
            <v>247520</v>
          </cell>
          <cell r="H7324">
            <v>1.0900000000000001</v>
          </cell>
          <cell r="I7324">
            <v>43465</v>
          </cell>
        </row>
        <row r="7325">
          <cell r="A7325" t="str">
            <v>Plexipave line color **</v>
          </cell>
          <cell r="B7325">
            <v>102632</v>
          </cell>
          <cell r="C7325" t="str">
            <v>GL</v>
          </cell>
          <cell r="D7325">
            <v>474518</v>
          </cell>
          <cell r="E7325">
            <v>650663</v>
          </cell>
          <cell r="F7325">
            <v>41491</v>
          </cell>
          <cell r="G7325">
            <v>373635.84000000003</v>
          </cell>
          <cell r="H7325">
            <v>1.27</v>
          </cell>
          <cell r="I7325">
            <v>43465</v>
          </cell>
        </row>
        <row r="7326">
          <cell r="A7326" t="str">
            <v>PLIEGO LIJA 120</v>
          </cell>
          <cell r="B7326">
            <v>103296</v>
          </cell>
          <cell r="C7326" t="str">
            <v>UNI</v>
          </cell>
          <cell r="D7326">
            <v>911</v>
          </cell>
          <cell r="E7326">
            <v>0</v>
          </cell>
          <cell r="F7326">
            <v>43213</v>
          </cell>
          <cell r="G7326">
            <v>868</v>
          </cell>
          <cell r="H7326">
            <v>1.05</v>
          </cell>
          <cell r="I7326">
            <v>43465</v>
          </cell>
        </row>
        <row r="7327">
          <cell r="A7327" t="str">
            <v>PLOMO</v>
          </cell>
          <cell r="B7327">
            <v>105522</v>
          </cell>
          <cell r="C7327" t="str">
            <v>UNI</v>
          </cell>
          <cell r="D7327">
            <v>40859</v>
          </cell>
          <cell r="E7327">
            <v>0</v>
          </cell>
          <cell r="F7327">
            <v>42810</v>
          </cell>
          <cell r="G7327">
            <v>37485</v>
          </cell>
          <cell r="H7327">
            <v>1.0900000000000001</v>
          </cell>
          <cell r="I7327">
            <v>43465</v>
          </cell>
        </row>
        <row r="7328">
          <cell r="A7328" t="str">
            <v>Plotter HP 510 (Alquiler)</v>
          </cell>
          <cell r="B7328">
            <v>100850</v>
          </cell>
          <cell r="C7328" t="str">
            <v>MES</v>
          </cell>
          <cell r="D7328">
            <v>960477</v>
          </cell>
          <cell r="E7328" t="str">
            <v>(PLG-V)</v>
          </cell>
          <cell r="F7328">
            <v>43167</v>
          </cell>
          <cell r="G7328">
            <v>914740</v>
          </cell>
          <cell r="H7328">
            <v>1.05</v>
          </cell>
          <cell r="I7328">
            <v>43465</v>
          </cell>
        </row>
        <row r="7329">
          <cell r="A7329" t="str">
            <v>PLUG RJ -45 BLINDADO</v>
          </cell>
          <cell r="B7329">
            <v>9822</v>
          </cell>
          <cell r="C7329" t="str">
            <v>UNI</v>
          </cell>
          <cell r="D7329">
            <v>1233</v>
          </cell>
          <cell r="E7329">
            <v>0</v>
          </cell>
          <cell r="F7329">
            <v>40499</v>
          </cell>
          <cell r="G7329">
            <v>900</v>
          </cell>
          <cell r="H7329">
            <v>1.37</v>
          </cell>
          <cell r="I7329">
            <v>43465</v>
          </cell>
        </row>
        <row r="7330">
          <cell r="A7330" t="str">
            <v>PLUG RJ -45 CAT5E</v>
          </cell>
          <cell r="B7330">
            <v>9818</v>
          </cell>
          <cell r="C7330" t="str">
            <v>UNI</v>
          </cell>
          <cell r="D7330">
            <v>548</v>
          </cell>
          <cell r="E7330">
            <v>0</v>
          </cell>
          <cell r="F7330">
            <v>40499</v>
          </cell>
          <cell r="G7330">
            <v>400</v>
          </cell>
          <cell r="H7330">
            <v>1.37</v>
          </cell>
          <cell r="I7330">
            <v>43465</v>
          </cell>
        </row>
        <row r="7331">
          <cell r="A7331" t="str">
            <v>PLUG RJ -45 SOLID</v>
          </cell>
          <cell r="B7331">
            <v>9803</v>
          </cell>
          <cell r="C7331" t="str">
            <v>UNI</v>
          </cell>
          <cell r="D7331">
            <v>420</v>
          </cell>
          <cell r="E7331">
            <v>0</v>
          </cell>
          <cell r="F7331">
            <v>43199</v>
          </cell>
          <cell r="G7331">
            <v>400</v>
          </cell>
          <cell r="H7331">
            <v>1.05</v>
          </cell>
          <cell r="I7331">
            <v>43465</v>
          </cell>
        </row>
        <row r="7332">
          <cell r="A7332" t="str">
            <v>PLUG TELEFÓNICO RJ-11</v>
          </cell>
          <cell r="B7332">
            <v>106545</v>
          </cell>
          <cell r="C7332" t="str">
            <v>UNI</v>
          </cell>
          <cell r="D7332">
            <v>183</v>
          </cell>
          <cell r="E7332">
            <v>0</v>
          </cell>
          <cell r="F7332">
            <v>43196</v>
          </cell>
          <cell r="G7332">
            <v>174</v>
          </cell>
          <cell r="H7332">
            <v>1.05</v>
          </cell>
          <cell r="I7332">
            <v>43465</v>
          </cell>
        </row>
        <row r="7333">
          <cell r="A7333" t="str">
            <v>PLUG TELEFÓNICO RJ-9</v>
          </cell>
          <cell r="B7333">
            <v>106546</v>
          </cell>
          <cell r="C7333" t="str">
            <v>UNI</v>
          </cell>
          <cell r="D7333">
            <v>158</v>
          </cell>
          <cell r="E7333">
            <v>0</v>
          </cell>
          <cell r="F7333">
            <v>43196</v>
          </cell>
          <cell r="G7333">
            <v>150</v>
          </cell>
          <cell r="H7333">
            <v>1.05</v>
          </cell>
          <cell r="I7333">
            <v>43465</v>
          </cell>
        </row>
        <row r="7334">
          <cell r="A7334" t="str">
            <v>PLUMA ELECTRICA TRIF.</v>
          </cell>
          <cell r="B7334">
            <v>151</v>
          </cell>
          <cell r="C7334" t="str">
            <v>DD</v>
          </cell>
          <cell r="D7334">
            <v>24596</v>
          </cell>
          <cell r="E7334">
            <v>0</v>
          </cell>
          <cell r="F7334">
            <v>43229</v>
          </cell>
          <cell r="G7334">
            <v>23425</v>
          </cell>
          <cell r="H7334">
            <v>1.05</v>
          </cell>
          <cell r="I7334">
            <v>43465</v>
          </cell>
        </row>
        <row r="7335">
          <cell r="A7335" t="str">
            <v>PLUMA GRUA ELECTRICA Trif. (NO USAR)</v>
          </cell>
          <cell r="B7335">
            <v>2108</v>
          </cell>
          <cell r="C7335" t="str">
            <v>MS</v>
          </cell>
          <cell r="D7335">
            <v>450776</v>
          </cell>
          <cell r="E7335" t="str">
            <v>4500 VATIOS</v>
          </cell>
          <cell r="F7335">
            <v>40872</v>
          </cell>
          <cell r="G7335">
            <v>336400</v>
          </cell>
          <cell r="H7335">
            <v>1.34</v>
          </cell>
          <cell r="I7335">
            <v>43465</v>
          </cell>
        </row>
        <row r="7336">
          <cell r="A7336" t="str">
            <v>PLUMA GRUA ELECTRICA Trif:</v>
          </cell>
          <cell r="B7336">
            <v>1715</v>
          </cell>
          <cell r="C7336" t="str">
            <v>MES</v>
          </cell>
          <cell r="D7336">
            <v>407578</v>
          </cell>
          <cell r="E7336">
            <v>0</v>
          </cell>
          <cell r="F7336">
            <v>42179</v>
          </cell>
          <cell r="G7336">
            <v>334080</v>
          </cell>
          <cell r="H7336">
            <v>1.22</v>
          </cell>
          <cell r="I7336">
            <v>43465</v>
          </cell>
        </row>
        <row r="7337">
          <cell r="A7337" t="str">
            <v>PLUMA GRUA MOTOR A GASOLINA</v>
          </cell>
          <cell r="B7337">
            <v>258</v>
          </cell>
          <cell r="C7337" t="str">
            <v>DD</v>
          </cell>
          <cell r="D7337">
            <v>33800</v>
          </cell>
          <cell r="E7337">
            <v>0</v>
          </cell>
          <cell r="F7337">
            <v>41233</v>
          </cell>
          <cell r="G7337">
            <v>26000</v>
          </cell>
          <cell r="H7337">
            <v>1.3</v>
          </cell>
          <cell r="I7337">
            <v>43465</v>
          </cell>
        </row>
        <row r="7338">
          <cell r="A7338" t="str">
            <v>PLUMA GRUA MOTOR A GASOLINA</v>
          </cell>
          <cell r="B7338">
            <v>460</v>
          </cell>
          <cell r="C7338" t="str">
            <v>MES</v>
          </cell>
          <cell r="D7338">
            <v>497408</v>
          </cell>
          <cell r="E7338">
            <v>0</v>
          </cell>
          <cell r="F7338">
            <v>40872</v>
          </cell>
          <cell r="G7338">
            <v>371200</v>
          </cell>
          <cell r="H7338">
            <v>1.34</v>
          </cell>
          <cell r="I7338">
            <v>43465</v>
          </cell>
        </row>
        <row r="7339">
          <cell r="A7339" t="str">
            <v>PLUMA GRUA MOTOR ELECTRICO (NO USAR)</v>
          </cell>
          <cell r="B7339">
            <v>643</v>
          </cell>
          <cell r="C7339" t="str">
            <v>MES</v>
          </cell>
          <cell r="D7339">
            <v>450776</v>
          </cell>
          <cell r="E7339">
            <v>0</v>
          </cell>
          <cell r="F7339">
            <v>40872</v>
          </cell>
          <cell r="G7339">
            <v>336400</v>
          </cell>
          <cell r="H7339">
            <v>1.34</v>
          </cell>
          <cell r="I7339">
            <v>43465</v>
          </cell>
        </row>
        <row r="7340">
          <cell r="A7340" t="str">
            <v>PLUMA GRUA MOTOR ELECTRICO Trif. (NO</v>
          </cell>
          <cell r="B7340">
            <v>397</v>
          </cell>
          <cell r="C7340" t="str">
            <v>MS</v>
          </cell>
          <cell r="D7340">
            <v>450776</v>
          </cell>
          <cell r="E7340">
            <v>0</v>
          </cell>
          <cell r="F7340">
            <v>40878</v>
          </cell>
          <cell r="G7340">
            <v>336400</v>
          </cell>
          <cell r="H7340">
            <v>1.34</v>
          </cell>
          <cell r="I7340">
            <v>43465</v>
          </cell>
        </row>
        <row r="7341">
          <cell r="A7341" t="str">
            <v>PLUMA GRUA MOTOR ELECTRICO Trif. (NO</v>
          </cell>
          <cell r="B7341">
            <v>464</v>
          </cell>
          <cell r="C7341" t="str">
            <v>DD</v>
          </cell>
          <cell r="D7341">
            <v>40414</v>
          </cell>
          <cell r="E7341">
            <v>0</v>
          </cell>
          <cell r="F7341">
            <v>40872</v>
          </cell>
          <cell r="G7341">
            <v>30160</v>
          </cell>
          <cell r="H7341">
            <v>1.34</v>
          </cell>
          <cell r="I7341">
            <v>43465</v>
          </cell>
        </row>
        <row r="7342">
          <cell r="A7342" t="str">
            <v>Pluviómetro electr. RAIN CHECK de rain &amp; bird o</v>
          </cell>
          <cell r="B7342">
            <v>105926</v>
          </cell>
          <cell r="C7342" t="str">
            <v>UNI</v>
          </cell>
          <cell r="D7342">
            <v>1833917</v>
          </cell>
          <cell r="E7342">
            <v>0</v>
          </cell>
          <cell r="F7342">
            <v>42648</v>
          </cell>
          <cell r="G7342">
            <v>1594710</v>
          </cell>
          <cell r="H7342">
            <v>1.1499999999999999</v>
          </cell>
          <cell r="I7342">
            <v>43465</v>
          </cell>
        </row>
        <row r="7343">
          <cell r="A7343" t="str">
            <v>POCETA</v>
          </cell>
          <cell r="B7343">
            <v>103980</v>
          </cell>
          <cell r="C7343" t="str">
            <v>UNI</v>
          </cell>
          <cell r="D7343">
            <v>163391</v>
          </cell>
          <cell r="E7343">
            <v>0</v>
          </cell>
          <cell r="F7343">
            <v>42935</v>
          </cell>
          <cell r="G7343">
            <v>149900</v>
          </cell>
          <cell r="H7343">
            <v>1.0900000000000001</v>
          </cell>
          <cell r="I7343">
            <v>43465</v>
          </cell>
        </row>
        <row r="7344">
          <cell r="A7344" t="str">
            <v>POCETA V.I.S CHLLG</v>
          </cell>
          <cell r="B7344">
            <v>3266</v>
          </cell>
          <cell r="C7344" t="str">
            <v>UNI</v>
          </cell>
          <cell r="D7344">
            <v>177913</v>
          </cell>
          <cell r="E7344" t="str">
            <v>LV 3042</v>
          </cell>
          <cell r="F7344">
            <v>39892</v>
          </cell>
          <cell r="G7344">
            <v>127995</v>
          </cell>
          <cell r="H7344">
            <v>1.39</v>
          </cell>
          <cell r="I7344">
            <v>43465</v>
          </cell>
        </row>
        <row r="7345">
          <cell r="A7345" t="str">
            <v>Poda de árboles y retiro de los desechos producto</v>
          </cell>
          <cell r="B7345">
            <v>105344</v>
          </cell>
          <cell r="C7345" t="str">
            <v>UNI</v>
          </cell>
          <cell r="D7345">
            <v>171966</v>
          </cell>
          <cell r="E7345">
            <v>0</v>
          </cell>
          <cell r="F7345">
            <v>43363</v>
          </cell>
          <cell r="G7345">
            <v>163777</v>
          </cell>
          <cell r="H7345">
            <v>1.05</v>
          </cell>
          <cell r="I7345">
            <v>43465</v>
          </cell>
        </row>
        <row r="7346">
          <cell r="A7346" t="str">
            <v>Poda de árboles y retiro de. Ver descripion tecni.</v>
          </cell>
          <cell r="B7346">
            <v>105406</v>
          </cell>
          <cell r="C7346" t="str">
            <v>UNI</v>
          </cell>
          <cell r="D7346">
            <v>150594</v>
          </cell>
          <cell r="E7346">
            <v>0</v>
          </cell>
          <cell r="F7346">
            <v>42131</v>
          </cell>
          <cell r="G7346">
            <v>123438</v>
          </cell>
          <cell r="H7346">
            <v>1.22</v>
          </cell>
          <cell r="I7346">
            <v>43465</v>
          </cell>
        </row>
        <row r="7347">
          <cell r="A7347" t="str">
            <v>Poda de árboles y retiro de. Ver descripion tecni.</v>
          </cell>
          <cell r="B7347">
            <v>105407</v>
          </cell>
          <cell r="C7347" t="str">
            <v>UNI</v>
          </cell>
          <cell r="D7347">
            <v>388127</v>
          </cell>
          <cell r="E7347">
            <v>0</v>
          </cell>
          <cell r="F7347">
            <v>42131</v>
          </cell>
          <cell r="G7347">
            <v>318137</v>
          </cell>
          <cell r="H7347">
            <v>1.22</v>
          </cell>
          <cell r="I7347">
            <v>43465</v>
          </cell>
        </row>
        <row r="7348">
          <cell r="A7348" t="str">
            <v>Poda de árboles y retiro de. Ver descripion tecni.</v>
          </cell>
          <cell r="B7348">
            <v>105408</v>
          </cell>
          <cell r="C7348" t="str">
            <v>UNI</v>
          </cell>
          <cell r="D7348">
            <v>605476</v>
          </cell>
          <cell r="E7348">
            <v>0</v>
          </cell>
          <cell r="F7348">
            <v>42131</v>
          </cell>
          <cell r="G7348">
            <v>496292</v>
          </cell>
          <cell r="H7348">
            <v>1.22</v>
          </cell>
          <cell r="I7348">
            <v>43465</v>
          </cell>
        </row>
        <row r="7349">
          <cell r="A7349" t="str">
            <v>Poda de árboles y retiro de. Ver descripion tecni.</v>
          </cell>
          <cell r="B7349">
            <v>105409</v>
          </cell>
          <cell r="C7349" t="str">
            <v>UNI</v>
          </cell>
          <cell r="D7349">
            <v>962553</v>
          </cell>
          <cell r="E7349">
            <v>0</v>
          </cell>
          <cell r="F7349">
            <v>42131</v>
          </cell>
          <cell r="G7349">
            <v>788978</v>
          </cell>
          <cell r="H7349">
            <v>1.22</v>
          </cell>
          <cell r="I7349">
            <v>43465</v>
          </cell>
        </row>
        <row r="7350">
          <cell r="A7350" t="str">
            <v>Poda de árboles y retiro de. Ver descripion tecni.</v>
          </cell>
          <cell r="B7350">
            <v>105410</v>
          </cell>
          <cell r="C7350" t="str">
            <v>UNI</v>
          </cell>
          <cell r="D7350">
            <v>1362130</v>
          </cell>
          <cell r="E7350">
            <v>0</v>
          </cell>
          <cell r="F7350">
            <v>42124</v>
          </cell>
          <cell r="G7350">
            <v>1116500</v>
          </cell>
          <cell r="H7350">
            <v>1.22</v>
          </cell>
          <cell r="I7350">
            <v>43465</v>
          </cell>
        </row>
        <row r="7351">
          <cell r="A7351" t="str">
            <v>Poda de árboles y retiro de. Ver descripion tecni.</v>
          </cell>
          <cell r="B7351">
            <v>105411</v>
          </cell>
          <cell r="C7351" t="str">
            <v>UNI</v>
          </cell>
          <cell r="D7351">
            <v>2173504</v>
          </cell>
          <cell r="E7351">
            <v>0</v>
          </cell>
          <cell r="F7351">
            <v>42131</v>
          </cell>
          <cell r="G7351">
            <v>1781561</v>
          </cell>
          <cell r="H7351">
            <v>1.22</v>
          </cell>
          <cell r="I7351">
            <v>43465</v>
          </cell>
        </row>
        <row r="7352">
          <cell r="A7352" t="str">
            <v>Poda de árboles y retiro de. Ver descripion tecni.</v>
          </cell>
          <cell r="B7352">
            <v>105412</v>
          </cell>
          <cell r="C7352" t="str">
            <v>UNI</v>
          </cell>
          <cell r="D7352">
            <v>3050000</v>
          </cell>
          <cell r="E7352">
            <v>0</v>
          </cell>
          <cell r="F7352">
            <v>42132</v>
          </cell>
          <cell r="G7352">
            <v>2500000</v>
          </cell>
          <cell r="H7352">
            <v>1.22</v>
          </cell>
          <cell r="I7352">
            <v>43465</v>
          </cell>
        </row>
        <row r="7353">
          <cell r="A7353" t="str">
            <v>Poda de árboles y retiro. Ver descripción técnica</v>
          </cell>
          <cell r="B7353">
            <v>105342</v>
          </cell>
          <cell r="C7353" t="str">
            <v>UNI</v>
          </cell>
          <cell r="D7353">
            <v>45181</v>
          </cell>
          <cell r="E7353">
            <v>0</v>
          </cell>
          <cell r="F7353">
            <v>42131</v>
          </cell>
          <cell r="G7353">
            <v>37034</v>
          </cell>
          <cell r="H7353">
            <v>1.22</v>
          </cell>
          <cell r="I7353">
            <v>43465</v>
          </cell>
        </row>
        <row r="7354">
          <cell r="A7354" t="str">
            <v>Poda de árboles y retiro. Ver descripción técnica</v>
          </cell>
          <cell r="B7354">
            <v>105343</v>
          </cell>
          <cell r="C7354" t="str">
            <v>UNI</v>
          </cell>
          <cell r="D7354">
            <v>85400</v>
          </cell>
          <cell r="E7354">
            <v>0</v>
          </cell>
          <cell r="F7354">
            <v>42132</v>
          </cell>
          <cell r="G7354">
            <v>70000</v>
          </cell>
          <cell r="H7354">
            <v>1.22</v>
          </cell>
          <cell r="I7354">
            <v>43465</v>
          </cell>
        </row>
        <row r="7355">
          <cell r="A7355" t="str">
            <v>Poda de árboles y retiro. Ver descripción técnica</v>
          </cell>
          <cell r="B7355">
            <v>105345</v>
          </cell>
          <cell r="C7355" t="str">
            <v>UNI</v>
          </cell>
          <cell r="D7355">
            <v>271694</v>
          </cell>
          <cell r="E7355">
            <v>0</v>
          </cell>
          <cell r="F7355">
            <v>42131</v>
          </cell>
          <cell r="G7355">
            <v>222700</v>
          </cell>
          <cell r="H7355">
            <v>1.22</v>
          </cell>
          <cell r="I7355">
            <v>43465</v>
          </cell>
        </row>
        <row r="7356">
          <cell r="A7356" t="str">
            <v>Poda de árboles y retiro. Ver descripción técnica</v>
          </cell>
          <cell r="B7356">
            <v>105346</v>
          </cell>
          <cell r="C7356" t="str">
            <v>UNI</v>
          </cell>
          <cell r="D7356">
            <v>424560</v>
          </cell>
          <cell r="E7356">
            <v>0</v>
          </cell>
          <cell r="F7356">
            <v>42132</v>
          </cell>
          <cell r="G7356">
            <v>348000</v>
          </cell>
          <cell r="H7356">
            <v>1.22</v>
          </cell>
          <cell r="I7356">
            <v>43465</v>
          </cell>
        </row>
        <row r="7357">
          <cell r="A7357" t="str">
            <v>Poda de árboles y retiro. Ver descripción técnica</v>
          </cell>
          <cell r="B7357">
            <v>105347</v>
          </cell>
          <cell r="C7357" t="str">
            <v>UNI</v>
          </cell>
          <cell r="D7357">
            <v>1047939</v>
          </cell>
          <cell r="E7357">
            <v>0</v>
          </cell>
          <cell r="F7357">
            <v>42131</v>
          </cell>
          <cell r="G7357">
            <v>858966</v>
          </cell>
          <cell r="H7357">
            <v>1.22</v>
          </cell>
          <cell r="I7357">
            <v>43465</v>
          </cell>
        </row>
        <row r="7358">
          <cell r="A7358" t="str">
            <v>Poda de árboles y retiro. Ver descripción técnica</v>
          </cell>
          <cell r="B7358">
            <v>105348</v>
          </cell>
          <cell r="C7358" t="str">
            <v>UNI</v>
          </cell>
          <cell r="D7358">
            <v>1037000</v>
          </cell>
          <cell r="E7358">
            <v>0</v>
          </cell>
          <cell r="F7358">
            <v>42132</v>
          </cell>
          <cell r="G7358">
            <v>850000</v>
          </cell>
          <cell r="H7358">
            <v>1.22</v>
          </cell>
          <cell r="I7358">
            <v>43465</v>
          </cell>
        </row>
        <row r="7359">
          <cell r="A7359" t="str">
            <v>Poda de árboles y retiro. Ver descripción técnica</v>
          </cell>
          <cell r="B7359">
            <v>105365</v>
          </cell>
          <cell r="C7359" t="str">
            <v>UNI</v>
          </cell>
          <cell r="D7359">
            <v>75298</v>
          </cell>
          <cell r="E7359">
            <v>0</v>
          </cell>
          <cell r="F7359">
            <v>42131</v>
          </cell>
          <cell r="G7359">
            <v>61720</v>
          </cell>
          <cell r="H7359">
            <v>1.22</v>
          </cell>
          <cell r="I7359">
            <v>43465</v>
          </cell>
        </row>
        <row r="7360">
          <cell r="A7360" t="str">
            <v>Poda de árboles y retiro. Ver descripción técnica</v>
          </cell>
          <cell r="B7360">
            <v>105366</v>
          </cell>
          <cell r="C7360" t="str">
            <v>UNI</v>
          </cell>
          <cell r="D7360">
            <v>194065</v>
          </cell>
          <cell r="E7360">
            <v>0</v>
          </cell>
          <cell r="F7360">
            <v>42131</v>
          </cell>
          <cell r="G7360">
            <v>159070</v>
          </cell>
          <cell r="H7360">
            <v>1.22</v>
          </cell>
          <cell r="I7360">
            <v>43465</v>
          </cell>
        </row>
        <row r="7361">
          <cell r="A7361" t="str">
            <v>Poda de árboles y retiro. Ver descripción técnica</v>
          </cell>
          <cell r="B7361">
            <v>105367</v>
          </cell>
          <cell r="C7361" t="str">
            <v>UNI</v>
          </cell>
          <cell r="D7361">
            <v>302739</v>
          </cell>
          <cell r="E7361">
            <v>0</v>
          </cell>
          <cell r="F7361">
            <v>42131</v>
          </cell>
          <cell r="G7361">
            <v>248147</v>
          </cell>
          <cell r="H7361">
            <v>1.22</v>
          </cell>
          <cell r="I7361">
            <v>43465</v>
          </cell>
        </row>
        <row r="7362">
          <cell r="A7362" t="str">
            <v>Poda de árboles y retiro. Ver descripción técnica</v>
          </cell>
          <cell r="B7362">
            <v>105369</v>
          </cell>
          <cell r="C7362" t="str">
            <v>UNI</v>
          </cell>
          <cell r="D7362">
            <v>457989</v>
          </cell>
          <cell r="E7362">
            <v>0</v>
          </cell>
          <cell r="F7362">
            <v>42131</v>
          </cell>
          <cell r="G7362">
            <v>375401</v>
          </cell>
          <cell r="H7362">
            <v>1.22</v>
          </cell>
          <cell r="I7362">
            <v>43465</v>
          </cell>
        </row>
        <row r="7363">
          <cell r="A7363" t="str">
            <v>Poda de árboles y retiro. Ver descripción técnica</v>
          </cell>
          <cell r="B7363">
            <v>105370</v>
          </cell>
          <cell r="C7363" t="str">
            <v>UNI</v>
          </cell>
          <cell r="D7363">
            <v>597800</v>
          </cell>
          <cell r="E7363">
            <v>0</v>
          </cell>
          <cell r="F7363">
            <v>42132</v>
          </cell>
          <cell r="G7363">
            <v>490000</v>
          </cell>
          <cell r="H7363">
            <v>1.22</v>
          </cell>
          <cell r="I7363">
            <v>43465</v>
          </cell>
        </row>
        <row r="7364">
          <cell r="A7364" t="str">
            <v>Poda de árboles y retiro. Ver descripción técnica</v>
          </cell>
          <cell r="B7364">
            <v>105371</v>
          </cell>
          <cell r="C7364" t="str">
            <v>UNI</v>
          </cell>
          <cell r="D7364">
            <v>1124550</v>
          </cell>
          <cell r="E7364">
            <v>0</v>
          </cell>
          <cell r="F7364">
            <v>41967</v>
          </cell>
          <cell r="G7364">
            <v>892500</v>
          </cell>
          <cell r="H7364">
            <v>1.26</v>
          </cell>
          <cell r="I7364">
            <v>43465</v>
          </cell>
        </row>
        <row r="7365">
          <cell r="A7365" t="str">
            <v>Poda de árboles y retiro. Ver descripción técnica</v>
          </cell>
          <cell r="B7365">
            <v>105372</v>
          </cell>
          <cell r="C7365" t="str">
            <v>UNI</v>
          </cell>
          <cell r="D7365">
            <v>1863003</v>
          </cell>
          <cell r="E7365">
            <v>0</v>
          </cell>
          <cell r="F7365">
            <v>42131</v>
          </cell>
          <cell r="G7365">
            <v>1527052</v>
          </cell>
          <cell r="H7365">
            <v>1.22</v>
          </cell>
          <cell r="I7365">
            <v>43465</v>
          </cell>
        </row>
        <row r="7366">
          <cell r="A7366" t="str">
            <v>Poda de árboles y retiro. Ver descripción técnica</v>
          </cell>
          <cell r="B7366">
            <v>105373</v>
          </cell>
          <cell r="C7366" t="str">
            <v>UNI</v>
          </cell>
          <cell r="D7366">
            <v>1586000</v>
          </cell>
          <cell r="E7366">
            <v>0</v>
          </cell>
          <cell r="F7366">
            <v>42132</v>
          </cell>
          <cell r="G7366">
            <v>1300000</v>
          </cell>
          <cell r="H7366">
            <v>1.22</v>
          </cell>
          <cell r="I7366">
            <v>43465</v>
          </cell>
        </row>
        <row r="7367">
          <cell r="A7367" t="str">
            <v>Poda Zona Verde (Carg+Retiro) 30.000 M2</v>
          </cell>
          <cell r="B7367">
            <v>106711</v>
          </cell>
          <cell r="C7367" t="str">
            <v>M2</v>
          </cell>
          <cell r="D7367">
            <v>126</v>
          </cell>
          <cell r="E7367">
            <v>0</v>
          </cell>
          <cell r="F7367">
            <v>43150</v>
          </cell>
          <cell r="G7367">
            <v>120</v>
          </cell>
          <cell r="H7367">
            <v>1.05</v>
          </cell>
          <cell r="I7367">
            <v>43465</v>
          </cell>
        </row>
        <row r="7368">
          <cell r="A7368" t="str">
            <v>POLEA ANTIRETORNO Cuerda 13mm</v>
          </cell>
          <cell r="B7368">
            <v>105883</v>
          </cell>
          <cell r="C7368" t="str">
            <v>UNI</v>
          </cell>
          <cell r="D7368">
            <v>283491</v>
          </cell>
          <cell r="E7368">
            <v>0</v>
          </cell>
          <cell r="F7368">
            <v>43250</v>
          </cell>
          <cell r="G7368">
            <v>269991</v>
          </cell>
          <cell r="H7368">
            <v>1.05</v>
          </cell>
          <cell r="I7368">
            <v>43465</v>
          </cell>
        </row>
        <row r="7369">
          <cell r="A7369" t="str">
            <v>Polea Diferencial 5Tn-2 Ramal Cadena 6-3m de</v>
          </cell>
          <cell r="B7369">
            <v>104027</v>
          </cell>
          <cell r="C7369" t="str">
            <v>UNI</v>
          </cell>
          <cell r="D7369">
            <v>2065275</v>
          </cell>
          <cell r="E7369">
            <v>0</v>
          </cell>
          <cell r="F7369">
            <v>40640</v>
          </cell>
          <cell r="G7369">
            <v>1541250</v>
          </cell>
          <cell r="H7369">
            <v>1.34</v>
          </cell>
          <cell r="I7369">
            <v>43465</v>
          </cell>
        </row>
        <row r="7370">
          <cell r="A7370" t="str">
            <v>POLIESTER TEJIDO</v>
          </cell>
          <cell r="B7370">
            <v>3190</v>
          </cell>
          <cell r="C7370" t="str">
            <v>M2</v>
          </cell>
          <cell r="D7370">
            <v>7535</v>
          </cell>
          <cell r="E7370">
            <v>0</v>
          </cell>
          <cell r="F7370">
            <v>40493</v>
          </cell>
          <cell r="G7370">
            <v>5500</v>
          </cell>
          <cell r="H7370">
            <v>1.37</v>
          </cell>
          <cell r="I7370">
            <v>43465</v>
          </cell>
        </row>
        <row r="7371">
          <cell r="A7371" t="str">
            <v>Polietileno **</v>
          </cell>
          <cell r="B7371">
            <v>100690</v>
          </cell>
          <cell r="C7371" t="str">
            <v>M2</v>
          </cell>
          <cell r="D7371">
            <v>2466</v>
          </cell>
          <cell r="E7371">
            <v>0</v>
          </cell>
          <cell r="F7371">
            <v>40345</v>
          </cell>
          <cell r="G7371">
            <v>1800</v>
          </cell>
          <cell r="H7371">
            <v>1.37</v>
          </cell>
          <cell r="I7371">
            <v>43465</v>
          </cell>
        </row>
        <row r="7372">
          <cell r="A7372" t="str">
            <v>POLIETILENO A=4M; CAL.6 NEGRO</v>
          </cell>
          <cell r="B7372">
            <v>103574</v>
          </cell>
          <cell r="C7372" t="str">
            <v>ML</v>
          </cell>
          <cell r="D7372">
            <v>3220</v>
          </cell>
          <cell r="E7372">
            <v>0</v>
          </cell>
          <cell r="F7372">
            <v>42634</v>
          </cell>
          <cell r="G7372">
            <v>2800</v>
          </cell>
          <cell r="H7372">
            <v>1.1499999999999999</v>
          </cell>
          <cell r="I7372">
            <v>43465</v>
          </cell>
        </row>
        <row r="7373">
          <cell r="A7373" t="str">
            <v>POLIETILENO A=4M; CAL.6 NEGRO</v>
          </cell>
          <cell r="B7373">
            <v>103576</v>
          </cell>
          <cell r="C7373" t="str">
            <v>M2</v>
          </cell>
          <cell r="D7373">
            <v>1406</v>
          </cell>
          <cell r="E7373">
            <v>0</v>
          </cell>
          <cell r="F7373">
            <v>43241</v>
          </cell>
          <cell r="G7373">
            <v>1339</v>
          </cell>
          <cell r="H7373">
            <v>1.05</v>
          </cell>
          <cell r="I7373">
            <v>43465</v>
          </cell>
        </row>
        <row r="7374">
          <cell r="A7374" t="str">
            <v>POLIETILENO BAJA DENS.CAL.6; A=6.00M</v>
          </cell>
          <cell r="B7374">
            <v>104620</v>
          </cell>
          <cell r="C7374" t="str">
            <v>ML</v>
          </cell>
          <cell r="D7374">
            <v>7238</v>
          </cell>
          <cell r="E7374">
            <v>0</v>
          </cell>
          <cell r="F7374">
            <v>41176</v>
          </cell>
          <cell r="G7374">
            <v>5568</v>
          </cell>
          <cell r="H7374">
            <v>1.3</v>
          </cell>
          <cell r="I7374">
            <v>43465</v>
          </cell>
        </row>
        <row r="7375">
          <cell r="A7375" t="str">
            <v>Polietileno Negro Cal. 8(Inc. Transp)**</v>
          </cell>
          <cell r="B7375">
            <v>103075</v>
          </cell>
          <cell r="C7375" t="str">
            <v>M2</v>
          </cell>
          <cell r="D7375">
            <v>1085</v>
          </cell>
          <cell r="E7375">
            <v>0</v>
          </cell>
          <cell r="F7375">
            <v>42172</v>
          </cell>
          <cell r="G7375">
            <v>889</v>
          </cell>
          <cell r="H7375">
            <v>1.22</v>
          </cell>
          <cell r="I7375">
            <v>43465</v>
          </cell>
        </row>
        <row r="7376">
          <cell r="A7376" t="str">
            <v>polimero monolitico</v>
          </cell>
          <cell r="B7376">
            <v>101106</v>
          </cell>
          <cell r="C7376" t="str">
            <v>KG</v>
          </cell>
          <cell r="D7376">
            <v>5343</v>
          </cell>
          <cell r="E7376">
            <v>0</v>
          </cell>
          <cell r="F7376">
            <v>40228</v>
          </cell>
          <cell r="G7376">
            <v>3900</v>
          </cell>
          <cell r="H7376">
            <v>1.37</v>
          </cell>
          <cell r="I7376">
            <v>43465</v>
          </cell>
        </row>
        <row r="7377">
          <cell r="A7377" t="str">
            <v>POLISEC PAVCO</v>
          </cell>
          <cell r="B7377">
            <v>330</v>
          </cell>
          <cell r="C7377" t="str">
            <v>M2</v>
          </cell>
          <cell r="D7377">
            <v>887</v>
          </cell>
          <cell r="E7377">
            <v>0</v>
          </cell>
          <cell r="F7377">
            <v>43299</v>
          </cell>
          <cell r="G7377">
            <v>845</v>
          </cell>
          <cell r="H7377">
            <v>1.05</v>
          </cell>
          <cell r="I7377">
            <v>43465</v>
          </cell>
        </row>
        <row r="7378">
          <cell r="A7378" t="str">
            <v>POLISOMBRA</v>
          </cell>
          <cell r="B7378">
            <v>103315</v>
          </cell>
          <cell r="C7378" t="str">
            <v>M2</v>
          </cell>
          <cell r="D7378">
            <v>1085</v>
          </cell>
          <cell r="E7378">
            <v>0</v>
          </cell>
          <cell r="F7378">
            <v>40597</v>
          </cell>
          <cell r="G7378">
            <v>810</v>
          </cell>
          <cell r="H7378">
            <v>1.34</v>
          </cell>
          <cell r="I7378">
            <v>43465</v>
          </cell>
        </row>
        <row r="7379">
          <cell r="A7379" t="str">
            <v>Poliuretano 1 mm **</v>
          </cell>
          <cell r="B7379">
            <v>100689</v>
          </cell>
          <cell r="C7379" t="str">
            <v>M2</v>
          </cell>
          <cell r="D7379">
            <v>9976</v>
          </cell>
          <cell r="E7379" t="str">
            <v>250c</v>
          </cell>
          <cell r="F7379">
            <v>40337</v>
          </cell>
          <cell r="G7379">
            <v>7282</v>
          </cell>
          <cell r="H7379">
            <v>1.37</v>
          </cell>
          <cell r="I7379">
            <v>43465</v>
          </cell>
        </row>
        <row r="7380">
          <cell r="A7380" t="str">
            <v>POLIURETANO 1" (NO USAR)</v>
          </cell>
          <cell r="B7380">
            <v>102333</v>
          </cell>
          <cell r="C7380" t="str">
            <v>M2</v>
          </cell>
          <cell r="D7380">
            <v>27411</v>
          </cell>
          <cell r="E7380" t="str">
            <v>250c</v>
          </cell>
          <cell r="F7380">
            <v>40120</v>
          </cell>
          <cell r="G7380">
            <v>19720</v>
          </cell>
          <cell r="H7380">
            <v>1.39</v>
          </cell>
          <cell r="I7380">
            <v>43465</v>
          </cell>
        </row>
        <row r="7381">
          <cell r="A7381" t="str">
            <v>Poliuretano 2 mm (NO USAR)</v>
          </cell>
          <cell r="B7381">
            <v>100688</v>
          </cell>
          <cell r="C7381" t="str">
            <v>M2</v>
          </cell>
          <cell r="D7381">
            <v>19954</v>
          </cell>
          <cell r="E7381" t="str">
            <v>250c</v>
          </cell>
          <cell r="F7381">
            <v>40337</v>
          </cell>
          <cell r="G7381">
            <v>14565</v>
          </cell>
          <cell r="H7381">
            <v>1.37</v>
          </cell>
          <cell r="I7381">
            <v>43465</v>
          </cell>
        </row>
        <row r="7382">
          <cell r="A7382" t="str">
            <v>POLIURETANO 2" (NO USAR)</v>
          </cell>
          <cell r="B7382">
            <v>102334</v>
          </cell>
          <cell r="C7382" t="str">
            <v>M2</v>
          </cell>
          <cell r="D7382">
            <v>54822</v>
          </cell>
          <cell r="E7382" t="str">
            <v>250c</v>
          </cell>
          <cell r="F7382">
            <v>40120</v>
          </cell>
          <cell r="G7382">
            <v>39440</v>
          </cell>
          <cell r="H7382">
            <v>1.39</v>
          </cell>
          <cell r="I7382">
            <v>43465</v>
          </cell>
        </row>
        <row r="7383">
          <cell r="A7383" t="str">
            <v>POLIURETANO 3"</v>
          </cell>
          <cell r="B7383">
            <v>102335</v>
          </cell>
          <cell r="C7383" t="str">
            <v>M2</v>
          </cell>
          <cell r="D7383">
            <v>69333</v>
          </cell>
          <cell r="E7383" t="str">
            <v>250c</v>
          </cell>
          <cell r="F7383">
            <v>40120</v>
          </cell>
          <cell r="G7383">
            <v>49880</v>
          </cell>
          <cell r="H7383">
            <v>1.39</v>
          </cell>
          <cell r="I7383">
            <v>43465</v>
          </cell>
        </row>
        <row r="7384">
          <cell r="A7384" t="str">
            <v>Poliuretano 4 mm **</v>
          </cell>
          <cell r="B7384">
            <v>100687</v>
          </cell>
          <cell r="C7384" t="str">
            <v>M2</v>
          </cell>
          <cell r="D7384">
            <v>39911</v>
          </cell>
          <cell r="E7384" t="str">
            <v>250c</v>
          </cell>
          <cell r="F7384">
            <v>40344</v>
          </cell>
          <cell r="G7384">
            <v>29132</v>
          </cell>
          <cell r="H7384">
            <v>1.37</v>
          </cell>
          <cell r="I7384">
            <v>43465</v>
          </cell>
        </row>
        <row r="7385">
          <cell r="A7385" t="str">
            <v>Polivalvula d=1 " para gas **</v>
          </cell>
          <cell r="B7385">
            <v>100036</v>
          </cell>
          <cell r="C7385" t="str">
            <v>UNI</v>
          </cell>
          <cell r="D7385">
            <v>291615</v>
          </cell>
          <cell r="E7385">
            <v>240408001</v>
          </cell>
          <cell r="F7385">
            <v>40449</v>
          </cell>
          <cell r="G7385">
            <v>212858</v>
          </cell>
          <cell r="H7385">
            <v>1.37</v>
          </cell>
          <cell r="I7385">
            <v>43465</v>
          </cell>
        </row>
        <row r="7386">
          <cell r="A7386" t="str">
            <v>Polivalvula d=1/2 " para gas **</v>
          </cell>
          <cell r="B7386">
            <v>100188</v>
          </cell>
          <cell r="C7386" t="str">
            <v>UNI</v>
          </cell>
          <cell r="D7386">
            <v>282590</v>
          </cell>
          <cell r="E7386">
            <v>240408001</v>
          </cell>
          <cell r="F7386">
            <v>40449</v>
          </cell>
          <cell r="G7386">
            <v>206270</v>
          </cell>
          <cell r="H7386">
            <v>1.37</v>
          </cell>
          <cell r="I7386">
            <v>43465</v>
          </cell>
        </row>
        <row r="7387">
          <cell r="A7387" t="str">
            <v>Polivalvula d=3/4 " para gas **</v>
          </cell>
          <cell r="B7387">
            <v>100187</v>
          </cell>
          <cell r="C7387" t="str">
            <v>UNI</v>
          </cell>
          <cell r="D7387">
            <v>282593</v>
          </cell>
          <cell r="E7387">
            <v>240408001</v>
          </cell>
          <cell r="F7387">
            <v>40450</v>
          </cell>
          <cell r="G7387">
            <v>206272</v>
          </cell>
          <cell r="H7387">
            <v>1.37</v>
          </cell>
          <cell r="I7387">
            <v>43465</v>
          </cell>
        </row>
        <row r="7388">
          <cell r="A7388" t="str">
            <v>Poltrona tapizada **</v>
          </cell>
          <cell r="B7388">
            <v>103319</v>
          </cell>
          <cell r="C7388" t="str">
            <v>UNI</v>
          </cell>
          <cell r="D7388">
            <v>468814</v>
          </cell>
          <cell r="E7388">
            <v>0</v>
          </cell>
          <cell r="F7388">
            <v>40444</v>
          </cell>
          <cell r="G7388">
            <v>342200</v>
          </cell>
          <cell r="H7388">
            <v>1.37</v>
          </cell>
          <cell r="I7388">
            <v>43465</v>
          </cell>
        </row>
        <row r="7389">
          <cell r="A7389" t="str">
            <v>POLVO DE LADRILLO</v>
          </cell>
          <cell r="B7389">
            <v>3851</v>
          </cell>
          <cell r="C7389" t="str">
            <v>KG</v>
          </cell>
          <cell r="D7389">
            <v>277</v>
          </cell>
          <cell r="E7389">
            <v>0</v>
          </cell>
          <cell r="F7389">
            <v>40311</v>
          </cell>
          <cell r="G7389">
            <v>202</v>
          </cell>
          <cell r="H7389">
            <v>1.37</v>
          </cell>
          <cell r="I7389">
            <v>43465</v>
          </cell>
        </row>
        <row r="7390">
          <cell r="A7390" t="str">
            <v>POLVO DE LADRILLO</v>
          </cell>
          <cell r="B7390">
            <v>102538</v>
          </cell>
          <cell r="C7390" t="str">
            <v>M3</v>
          </cell>
          <cell r="D7390">
            <v>273050</v>
          </cell>
          <cell r="E7390">
            <v>0</v>
          </cell>
          <cell r="F7390">
            <v>41481</v>
          </cell>
          <cell r="G7390">
            <v>215000</v>
          </cell>
          <cell r="H7390">
            <v>1.27</v>
          </cell>
          <cell r="I7390">
            <v>43465</v>
          </cell>
        </row>
        <row r="7391">
          <cell r="A7391" t="str">
            <v>POLVO DE LADRILLO+TRANSPORTE</v>
          </cell>
          <cell r="B7391">
            <v>100747</v>
          </cell>
          <cell r="C7391" t="str">
            <v>M3</v>
          </cell>
          <cell r="D7391">
            <v>220500</v>
          </cell>
          <cell r="E7391">
            <v>0</v>
          </cell>
          <cell r="F7391">
            <v>43181</v>
          </cell>
          <cell r="G7391">
            <v>210000</v>
          </cell>
          <cell r="H7391">
            <v>1.05</v>
          </cell>
          <cell r="I7391">
            <v>43465</v>
          </cell>
        </row>
        <row r="7392">
          <cell r="A7392" t="str">
            <v>POMAS CRISTAL PRISMA</v>
          </cell>
          <cell r="B7392">
            <v>103563</v>
          </cell>
          <cell r="C7392" t="str">
            <v>UNI</v>
          </cell>
          <cell r="D7392">
            <v>6850</v>
          </cell>
          <cell r="E7392">
            <v>0</v>
          </cell>
          <cell r="F7392">
            <v>40525</v>
          </cell>
          <cell r="G7392">
            <v>5000</v>
          </cell>
          <cell r="H7392">
            <v>1.37</v>
          </cell>
          <cell r="I7392">
            <v>43465</v>
          </cell>
        </row>
        <row r="7393">
          <cell r="A7393" t="str">
            <v>PORCELAGRES ALFA 30X30 **</v>
          </cell>
          <cell r="B7393">
            <v>101101</v>
          </cell>
          <cell r="C7393" t="str">
            <v>M2</v>
          </cell>
          <cell r="D7393">
            <v>38778</v>
          </cell>
          <cell r="E7393" t="str">
            <v>G 4160</v>
          </cell>
          <cell r="F7393">
            <v>41091</v>
          </cell>
          <cell r="G7393">
            <v>29829</v>
          </cell>
          <cell r="H7393">
            <v>1.3</v>
          </cell>
          <cell r="I7393">
            <v>43465</v>
          </cell>
        </row>
        <row r="7394">
          <cell r="A7394" t="str">
            <v>PORCELANATO ANDORA</v>
          </cell>
          <cell r="B7394">
            <v>3304</v>
          </cell>
          <cell r="C7394" t="str">
            <v>M2</v>
          </cell>
          <cell r="D7394">
            <v>108230</v>
          </cell>
          <cell r="E7394">
            <v>0</v>
          </cell>
          <cell r="F7394">
            <v>40351</v>
          </cell>
          <cell r="G7394">
            <v>79000</v>
          </cell>
          <cell r="H7394">
            <v>1.37</v>
          </cell>
          <cell r="I7394">
            <v>43465</v>
          </cell>
        </row>
        <row r="7395">
          <cell r="A7395" t="str">
            <v>PORCELANATO BLANCO - BEIGE ALFA (60X60)</v>
          </cell>
          <cell r="B7395">
            <v>101298</v>
          </cell>
          <cell r="C7395" t="str">
            <v>M2</v>
          </cell>
          <cell r="D7395">
            <v>24628</v>
          </cell>
          <cell r="E7395">
            <v>0</v>
          </cell>
          <cell r="F7395">
            <v>43206</v>
          </cell>
          <cell r="G7395">
            <v>23455</v>
          </cell>
          <cell r="H7395">
            <v>1.05</v>
          </cell>
          <cell r="I7395">
            <v>43465</v>
          </cell>
        </row>
        <row r="7396">
          <cell r="A7396" t="str">
            <v>PORCELANATO BLANCO 46.1X46.1</v>
          </cell>
          <cell r="B7396">
            <v>102731</v>
          </cell>
          <cell r="C7396" t="str">
            <v>M2</v>
          </cell>
          <cell r="D7396">
            <v>56093</v>
          </cell>
          <cell r="E7396">
            <v>0</v>
          </cell>
          <cell r="F7396">
            <v>40292</v>
          </cell>
          <cell r="G7396">
            <v>40944</v>
          </cell>
          <cell r="H7396">
            <v>1.37</v>
          </cell>
          <cell r="I7396">
            <v>43465</v>
          </cell>
        </row>
        <row r="7397">
          <cell r="A7397" t="str">
            <v>PORCELANATO BLANCO 46.1X46.1 CAJA X</v>
          </cell>
          <cell r="B7397">
            <v>102730</v>
          </cell>
          <cell r="C7397" t="str">
            <v>CAJA</v>
          </cell>
          <cell r="D7397">
            <v>83018</v>
          </cell>
          <cell r="E7397">
            <v>0</v>
          </cell>
          <cell r="F7397">
            <v>40292</v>
          </cell>
          <cell r="G7397">
            <v>60597</v>
          </cell>
          <cell r="H7397">
            <v>1.37</v>
          </cell>
          <cell r="I7397">
            <v>43465</v>
          </cell>
        </row>
        <row r="7398">
          <cell r="A7398" t="str">
            <v>PORCELANATO BOUT. GIORDANO WITE 45X45</v>
          </cell>
          <cell r="B7398">
            <v>103618</v>
          </cell>
          <cell r="C7398" t="str">
            <v>M2</v>
          </cell>
          <cell r="D7398">
            <v>67275</v>
          </cell>
          <cell r="E7398">
            <v>0</v>
          </cell>
          <cell r="F7398">
            <v>42605</v>
          </cell>
          <cell r="G7398">
            <v>58500</v>
          </cell>
          <cell r="H7398">
            <v>1.1499999999999999</v>
          </cell>
          <cell r="I7398">
            <v>43465</v>
          </cell>
        </row>
        <row r="7399">
          <cell r="A7399" t="str">
            <v>PORCELANATO EBRO BEIGE</v>
          </cell>
          <cell r="B7399">
            <v>3069</v>
          </cell>
          <cell r="C7399" t="str">
            <v>M2</v>
          </cell>
          <cell r="D7399">
            <v>120546</v>
          </cell>
          <cell r="E7399">
            <v>0</v>
          </cell>
          <cell r="F7399">
            <v>40351</v>
          </cell>
          <cell r="G7399">
            <v>87990</v>
          </cell>
          <cell r="H7399">
            <v>1.37</v>
          </cell>
          <cell r="I7399">
            <v>43465</v>
          </cell>
        </row>
        <row r="7400">
          <cell r="A7400" t="str">
            <v>PORCELANATO PIEDRA PIZARRA</v>
          </cell>
          <cell r="B7400">
            <v>3054</v>
          </cell>
          <cell r="C7400" t="str">
            <v>M2</v>
          </cell>
          <cell r="D7400">
            <v>134260</v>
          </cell>
          <cell r="E7400">
            <v>0</v>
          </cell>
          <cell r="F7400">
            <v>40351</v>
          </cell>
          <cell r="G7400">
            <v>98000</v>
          </cell>
          <cell r="H7400">
            <v>1.37</v>
          </cell>
          <cell r="I7400">
            <v>43465</v>
          </cell>
        </row>
        <row r="7401">
          <cell r="A7401" t="str">
            <v>Porcelanato Pizarra 30x60 Beige**</v>
          </cell>
          <cell r="B7401">
            <v>103415</v>
          </cell>
          <cell r="C7401" t="str">
            <v>M2</v>
          </cell>
          <cell r="D7401">
            <v>72610</v>
          </cell>
          <cell r="E7401">
            <v>0</v>
          </cell>
          <cell r="F7401">
            <v>40467</v>
          </cell>
          <cell r="G7401">
            <v>53000</v>
          </cell>
          <cell r="H7401">
            <v>1.37</v>
          </cell>
          <cell r="I7401">
            <v>43465</v>
          </cell>
        </row>
        <row r="7402">
          <cell r="A7402" t="str">
            <v>PORCENTAJE CONTRATO</v>
          </cell>
          <cell r="B7402">
            <v>9999</v>
          </cell>
          <cell r="C7402" t="str">
            <v>%</v>
          </cell>
          <cell r="D7402">
            <v>2</v>
          </cell>
          <cell r="E7402">
            <v>0</v>
          </cell>
          <cell r="F7402">
            <v>39892</v>
          </cell>
          <cell r="G7402">
            <v>1.4</v>
          </cell>
          <cell r="H7402">
            <v>1.39</v>
          </cell>
          <cell r="I7402">
            <v>43465</v>
          </cell>
        </row>
        <row r="7403">
          <cell r="A7403" t="str">
            <v>PORTA AISLADOR 1 PUESTO CRUCETA</v>
          </cell>
          <cell r="B7403">
            <v>786</v>
          </cell>
          <cell r="C7403" t="str">
            <v>UNI</v>
          </cell>
          <cell r="D7403">
            <v>7015</v>
          </cell>
          <cell r="E7403">
            <v>0</v>
          </cell>
          <cell r="F7403">
            <v>43174</v>
          </cell>
          <cell r="G7403">
            <v>6681</v>
          </cell>
          <cell r="H7403">
            <v>1.05</v>
          </cell>
          <cell r="I7403">
            <v>43465</v>
          </cell>
        </row>
        <row r="7404">
          <cell r="A7404" t="str">
            <v>PORTA AISLADOR 3 PUESTO</v>
          </cell>
          <cell r="B7404">
            <v>3695</v>
          </cell>
          <cell r="C7404" t="str">
            <v>UNI</v>
          </cell>
          <cell r="D7404">
            <v>19627</v>
          </cell>
          <cell r="E7404">
            <v>0</v>
          </cell>
          <cell r="F7404">
            <v>40435</v>
          </cell>
          <cell r="G7404">
            <v>14326</v>
          </cell>
          <cell r="H7404">
            <v>1.37</v>
          </cell>
          <cell r="I7404">
            <v>43465</v>
          </cell>
        </row>
        <row r="7405">
          <cell r="A7405" t="str">
            <v>PORTACANDADO NEGRO No. 4</v>
          </cell>
          <cell r="B7405">
            <v>522</v>
          </cell>
          <cell r="C7405" t="str">
            <v>UNI</v>
          </cell>
          <cell r="D7405">
            <v>4223</v>
          </cell>
          <cell r="E7405">
            <v>0</v>
          </cell>
          <cell r="F7405">
            <v>43164</v>
          </cell>
          <cell r="G7405">
            <v>4022</v>
          </cell>
          <cell r="H7405">
            <v>1.05</v>
          </cell>
          <cell r="I7405">
            <v>43465</v>
          </cell>
        </row>
        <row r="7406">
          <cell r="A7406" t="str">
            <v>PORTAPENDONES 1 CARA</v>
          </cell>
          <cell r="B7406">
            <v>3628</v>
          </cell>
          <cell r="C7406" t="str">
            <v>UNI</v>
          </cell>
          <cell r="D7406">
            <v>1023874</v>
          </cell>
          <cell r="E7406" t="str">
            <v>PPD-1</v>
          </cell>
          <cell r="F7406">
            <v>40108</v>
          </cell>
          <cell r="G7406">
            <v>736600</v>
          </cell>
          <cell r="H7406">
            <v>1.39</v>
          </cell>
          <cell r="I7406">
            <v>43465</v>
          </cell>
        </row>
        <row r="7407">
          <cell r="A7407" t="str">
            <v>PORTAPENDONES 2 CARAS</v>
          </cell>
          <cell r="B7407">
            <v>3629</v>
          </cell>
          <cell r="C7407" t="str">
            <v>UNI</v>
          </cell>
          <cell r="D7407">
            <v>1330230</v>
          </cell>
          <cell r="E7407" t="str">
            <v>PPD-2</v>
          </cell>
          <cell r="F7407">
            <v>40108</v>
          </cell>
          <cell r="G7407">
            <v>957000</v>
          </cell>
          <cell r="H7407">
            <v>1.39</v>
          </cell>
          <cell r="I7407">
            <v>43465</v>
          </cell>
        </row>
        <row r="7408">
          <cell r="A7408" t="str">
            <v>Portatoma para canaleta 10x4 de 2 puntos de</v>
          </cell>
          <cell r="B7408">
            <v>101504</v>
          </cell>
          <cell r="C7408" t="str">
            <v>UNI</v>
          </cell>
          <cell r="D7408">
            <v>5661</v>
          </cell>
          <cell r="E7408" t="str">
            <v>666 -N</v>
          </cell>
          <cell r="F7408">
            <v>42116</v>
          </cell>
          <cell r="G7408">
            <v>4640</v>
          </cell>
          <cell r="H7408">
            <v>1.22</v>
          </cell>
          <cell r="I7408">
            <v>43465</v>
          </cell>
        </row>
        <row r="7409">
          <cell r="A7409" t="str">
            <v>PORTERIA FUTBOL PROFESIONAL 7.32 ml</v>
          </cell>
          <cell r="B7409">
            <v>3753</v>
          </cell>
          <cell r="C7409" t="str">
            <v>JG</v>
          </cell>
          <cell r="D7409">
            <v>4063500</v>
          </cell>
          <cell r="E7409">
            <v>0</v>
          </cell>
          <cell r="F7409">
            <v>43185</v>
          </cell>
          <cell r="G7409">
            <v>3870000.19</v>
          </cell>
          <cell r="H7409">
            <v>1.05</v>
          </cell>
          <cell r="I7409">
            <v>43465</v>
          </cell>
        </row>
        <row r="7410">
          <cell r="A7410" t="str">
            <v>PORTERIA FUTBOL SEMI PROFESIONAL</v>
          </cell>
          <cell r="B7410">
            <v>102564</v>
          </cell>
          <cell r="C7410" t="str">
            <v>UNI</v>
          </cell>
          <cell r="D7410">
            <v>3538000</v>
          </cell>
          <cell r="E7410">
            <v>0</v>
          </cell>
          <cell r="F7410">
            <v>42088</v>
          </cell>
          <cell r="G7410">
            <v>2900000</v>
          </cell>
          <cell r="H7410">
            <v>1.22</v>
          </cell>
          <cell r="I7410">
            <v>43465</v>
          </cell>
        </row>
        <row r="7411">
          <cell r="A7411" t="str">
            <v>PORTERIA MOVIL FUTBOL 11 2.50X7.32 ml</v>
          </cell>
          <cell r="B7411">
            <v>105675</v>
          </cell>
          <cell r="C7411" t="str">
            <v>JG</v>
          </cell>
          <cell r="D7411">
            <v>3575665</v>
          </cell>
          <cell r="E7411">
            <v>0</v>
          </cell>
          <cell r="F7411">
            <v>43175</v>
          </cell>
          <cell r="G7411">
            <v>3405395</v>
          </cell>
          <cell r="H7411">
            <v>1.05</v>
          </cell>
          <cell r="I7411">
            <v>43465</v>
          </cell>
        </row>
        <row r="7412">
          <cell r="A7412" t="str">
            <v>PORTERIA MOVIL FUTBOL 8 2.0x3.0 mts (SUM)</v>
          </cell>
          <cell r="B7412">
            <v>105676</v>
          </cell>
          <cell r="C7412" t="str">
            <v>JG</v>
          </cell>
          <cell r="D7412">
            <v>1949770</v>
          </cell>
          <cell r="E7412">
            <v>0</v>
          </cell>
          <cell r="F7412">
            <v>43230</v>
          </cell>
          <cell r="G7412">
            <v>1856924</v>
          </cell>
          <cell r="H7412">
            <v>1.05</v>
          </cell>
          <cell r="I7412">
            <v>43465</v>
          </cell>
        </row>
        <row r="7413">
          <cell r="A7413" t="str">
            <v>PORTERIA MULTIFUNCIONAL</v>
          </cell>
          <cell r="B7413">
            <v>3751</v>
          </cell>
          <cell r="C7413" t="str">
            <v>UNI</v>
          </cell>
          <cell r="D7413">
            <v>6143800</v>
          </cell>
          <cell r="E7413">
            <v>0</v>
          </cell>
          <cell r="F7413">
            <v>40108</v>
          </cell>
          <cell r="G7413">
            <v>4420000</v>
          </cell>
          <cell r="H7413">
            <v>1.39</v>
          </cell>
          <cell r="I7413">
            <v>43465</v>
          </cell>
        </row>
        <row r="7414">
          <cell r="A7414" t="str">
            <v>Porton Industrial (puerta metalica corrediz) **</v>
          </cell>
          <cell r="B7414">
            <v>103903</v>
          </cell>
          <cell r="C7414" t="str">
            <v>M2</v>
          </cell>
          <cell r="D7414">
            <v>1328970</v>
          </cell>
          <cell r="E7414">
            <v>0</v>
          </cell>
          <cell r="F7414">
            <v>40627</v>
          </cell>
          <cell r="G7414">
            <v>991769</v>
          </cell>
          <cell r="H7414">
            <v>1.34</v>
          </cell>
          <cell r="I7414">
            <v>43465</v>
          </cell>
        </row>
        <row r="7415">
          <cell r="A7415" t="str">
            <v>Poste</v>
          </cell>
          <cell r="B7415">
            <v>106621</v>
          </cell>
          <cell r="C7415" t="str">
            <v>UNI</v>
          </cell>
          <cell r="D7415">
            <v>1324470</v>
          </cell>
          <cell r="E7415">
            <v>0</v>
          </cell>
          <cell r="F7415">
            <v>43248</v>
          </cell>
          <cell r="G7415">
            <v>1261400</v>
          </cell>
          <cell r="H7415">
            <v>1.05</v>
          </cell>
          <cell r="I7415">
            <v>43465</v>
          </cell>
        </row>
        <row r="7416">
          <cell r="A7416" t="str">
            <v>Poste Bayoneta Pua-acero</v>
          </cell>
          <cell r="B7416">
            <v>106353</v>
          </cell>
          <cell r="C7416" t="str">
            <v>UNI</v>
          </cell>
          <cell r="D7416">
            <v>118587</v>
          </cell>
          <cell r="E7416">
            <v>0</v>
          </cell>
          <cell r="F7416">
            <v>42864</v>
          </cell>
          <cell r="G7416">
            <v>108795</v>
          </cell>
          <cell r="H7416">
            <v>1.0900000000000001</v>
          </cell>
          <cell r="I7416">
            <v>43465</v>
          </cell>
        </row>
        <row r="7417">
          <cell r="A7417" t="str">
            <v>POSTE CONC. PRETENS</v>
          </cell>
          <cell r="B7417">
            <v>101265</v>
          </cell>
          <cell r="C7417" t="str">
            <v>UNI</v>
          </cell>
          <cell r="D7417">
            <v>3419680</v>
          </cell>
          <cell r="E7417" t="str">
            <v>AP</v>
          </cell>
          <cell r="F7417">
            <v>40763</v>
          </cell>
          <cell r="G7417">
            <v>2552000</v>
          </cell>
          <cell r="H7417">
            <v>1.34</v>
          </cell>
          <cell r="I7417">
            <v>43465</v>
          </cell>
        </row>
        <row r="7418">
          <cell r="A7418" t="str">
            <v>POSTE CONC.TIPO</v>
          </cell>
          <cell r="B7418">
            <v>104159</v>
          </cell>
          <cell r="C7418" t="str">
            <v>UNI</v>
          </cell>
          <cell r="D7418">
            <v>310880</v>
          </cell>
          <cell r="E7418">
            <v>0</v>
          </cell>
          <cell r="F7418">
            <v>40760</v>
          </cell>
          <cell r="G7418">
            <v>232000</v>
          </cell>
          <cell r="H7418">
            <v>1.34</v>
          </cell>
          <cell r="I7418">
            <v>43465</v>
          </cell>
        </row>
        <row r="7419">
          <cell r="A7419" t="str">
            <v>POSTE CONCR(11x11) 2.2mPARA CERCA(6</v>
          </cell>
          <cell r="B7419">
            <v>2610</v>
          </cell>
          <cell r="C7419" t="str">
            <v>UNI</v>
          </cell>
          <cell r="D7419">
            <v>34962</v>
          </cell>
          <cell r="E7419">
            <v>0</v>
          </cell>
          <cell r="F7419">
            <v>40515</v>
          </cell>
          <cell r="G7419">
            <v>25520</v>
          </cell>
          <cell r="H7419">
            <v>1.37</v>
          </cell>
          <cell r="I7419">
            <v>43465</v>
          </cell>
        </row>
        <row r="7420">
          <cell r="A7420" t="str">
            <v>POSTE CONCR(11X11) 2.4m.PARA CERCA(8</v>
          </cell>
          <cell r="B7420">
            <v>103519</v>
          </cell>
          <cell r="C7420" t="str">
            <v>UNI</v>
          </cell>
          <cell r="D7420">
            <v>34962</v>
          </cell>
          <cell r="E7420">
            <v>0</v>
          </cell>
          <cell r="F7420">
            <v>40515</v>
          </cell>
          <cell r="G7420">
            <v>25520</v>
          </cell>
          <cell r="H7420">
            <v>1.37</v>
          </cell>
          <cell r="I7420">
            <v>43465</v>
          </cell>
        </row>
        <row r="7421">
          <cell r="A7421" t="str">
            <v>POSTE CONCR(11X11) 2m.PARA CERCA(5</v>
          </cell>
          <cell r="B7421">
            <v>2608</v>
          </cell>
          <cell r="C7421" t="str">
            <v>UNI</v>
          </cell>
          <cell r="D7421">
            <v>31811</v>
          </cell>
          <cell r="E7421">
            <v>0</v>
          </cell>
          <cell r="F7421">
            <v>43209</v>
          </cell>
          <cell r="G7421">
            <v>30296</v>
          </cell>
          <cell r="H7421">
            <v>1.05</v>
          </cell>
          <cell r="I7421">
            <v>43465</v>
          </cell>
        </row>
        <row r="7422">
          <cell r="A7422" t="str">
            <v>POSTE CONCRETO 12m 1050 Kg</v>
          </cell>
          <cell r="B7422">
            <v>101693</v>
          </cell>
          <cell r="C7422" t="str">
            <v>UNI</v>
          </cell>
          <cell r="D7422">
            <v>1196888</v>
          </cell>
          <cell r="E7422" t="str">
            <v>AP</v>
          </cell>
          <cell r="F7422">
            <v>40763</v>
          </cell>
          <cell r="G7422">
            <v>893200</v>
          </cell>
          <cell r="H7422">
            <v>1.34</v>
          </cell>
          <cell r="I7422">
            <v>43465</v>
          </cell>
        </row>
        <row r="7423">
          <cell r="A7423" t="str">
            <v>POSTE DE</v>
          </cell>
          <cell r="B7423">
            <v>104161</v>
          </cell>
          <cell r="C7423" t="str">
            <v>UNI</v>
          </cell>
          <cell r="D7423">
            <v>497640</v>
          </cell>
          <cell r="E7423">
            <v>0</v>
          </cell>
          <cell r="F7423">
            <v>40932</v>
          </cell>
          <cell r="G7423">
            <v>382800</v>
          </cell>
          <cell r="H7423">
            <v>1.3</v>
          </cell>
          <cell r="I7423">
            <v>43465</v>
          </cell>
        </row>
        <row r="7424">
          <cell r="A7424" t="str">
            <v>POSTE DE</v>
          </cell>
          <cell r="B7424">
            <v>104160</v>
          </cell>
          <cell r="C7424" t="str">
            <v>UNI</v>
          </cell>
          <cell r="D7424">
            <v>753884</v>
          </cell>
          <cell r="E7424">
            <v>0</v>
          </cell>
          <cell r="F7424">
            <v>40764</v>
          </cell>
          <cell r="G7424">
            <v>562600</v>
          </cell>
          <cell r="H7424">
            <v>1.34</v>
          </cell>
          <cell r="I7424">
            <v>43465</v>
          </cell>
        </row>
        <row r="7425">
          <cell r="A7425" t="str">
            <v>POSTE DE</v>
          </cell>
          <cell r="B7425">
            <v>104163</v>
          </cell>
          <cell r="C7425" t="str">
            <v>UNI</v>
          </cell>
          <cell r="D7425">
            <v>995280</v>
          </cell>
          <cell r="E7425">
            <v>0</v>
          </cell>
          <cell r="F7425">
            <v>40932</v>
          </cell>
          <cell r="G7425">
            <v>765600</v>
          </cell>
          <cell r="H7425">
            <v>1.3</v>
          </cell>
          <cell r="I7425">
            <v>43465</v>
          </cell>
        </row>
        <row r="7426">
          <cell r="A7426" t="str">
            <v>POSTE DE</v>
          </cell>
          <cell r="B7426">
            <v>104162</v>
          </cell>
          <cell r="C7426" t="str">
            <v>UNI</v>
          </cell>
          <cell r="D7426">
            <v>711068</v>
          </cell>
          <cell r="E7426">
            <v>0</v>
          </cell>
          <cell r="F7426">
            <v>41793</v>
          </cell>
          <cell r="G7426">
            <v>564340</v>
          </cell>
          <cell r="H7426">
            <v>1.26</v>
          </cell>
          <cell r="I7426">
            <v>43465</v>
          </cell>
        </row>
        <row r="7427">
          <cell r="A7427" t="str">
            <v>POSTE DE BALONCESTO</v>
          </cell>
          <cell r="B7427">
            <v>103742</v>
          </cell>
          <cell r="C7427" t="str">
            <v>UNI</v>
          </cell>
          <cell r="D7427">
            <v>1520371</v>
          </cell>
          <cell r="E7427">
            <v>0</v>
          </cell>
          <cell r="F7427">
            <v>43230</v>
          </cell>
          <cell r="G7427">
            <v>1447972</v>
          </cell>
          <cell r="H7427">
            <v>1.05</v>
          </cell>
          <cell r="I7427">
            <v>43465</v>
          </cell>
        </row>
        <row r="7428">
          <cell r="A7428" t="str">
            <v>POSTE DE CONC. PRETENS</v>
          </cell>
          <cell r="B7428">
            <v>2235</v>
          </cell>
          <cell r="C7428" t="str">
            <v>UNI</v>
          </cell>
          <cell r="D7428">
            <v>1632120</v>
          </cell>
          <cell r="E7428" t="str">
            <v>REFORZADO</v>
          </cell>
          <cell r="F7428">
            <v>40763</v>
          </cell>
          <cell r="G7428">
            <v>1218000</v>
          </cell>
          <cell r="H7428">
            <v>1.34</v>
          </cell>
          <cell r="I7428">
            <v>43465</v>
          </cell>
        </row>
        <row r="7429">
          <cell r="A7429" t="str">
            <v>POSTE DE CONC. PRETENS ENERG. Y TEL</v>
          </cell>
          <cell r="B7429">
            <v>2219</v>
          </cell>
          <cell r="C7429" t="str">
            <v>UNI</v>
          </cell>
          <cell r="D7429">
            <v>572112</v>
          </cell>
          <cell r="E7429" t="str">
            <v>LINEA</v>
          </cell>
          <cell r="F7429">
            <v>40310</v>
          </cell>
          <cell r="G7429">
            <v>417600</v>
          </cell>
          <cell r="H7429">
            <v>1.37</v>
          </cell>
          <cell r="I7429">
            <v>43465</v>
          </cell>
        </row>
        <row r="7430">
          <cell r="A7430" t="str">
            <v>POSTE DE CONC. PRETENS. ENERG. Y TEL</v>
          </cell>
          <cell r="B7430">
            <v>2221</v>
          </cell>
          <cell r="C7430" t="str">
            <v>UNI</v>
          </cell>
          <cell r="D7430">
            <v>778708</v>
          </cell>
          <cell r="E7430" t="str">
            <v>LINEA</v>
          </cell>
          <cell r="F7430">
            <v>40310</v>
          </cell>
          <cell r="G7430">
            <v>568400</v>
          </cell>
          <cell r="H7430">
            <v>1.37</v>
          </cell>
          <cell r="I7430">
            <v>43465</v>
          </cell>
        </row>
        <row r="7431">
          <cell r="A7431" t="str">
            <v>POSTE DE CONC. PRETENS. ENERG. Y TEL</v>
          </cell>
          <cell r="B7431">
            <v>2223</v>
          </cell>
          <cell r="C7431" t="str">
            <v>UNI</v>
          </cell>
          <cell r="D7431">
            <v>1164500</v>
          </cell>
          <cell r="E7431" t="str">
            <v>LINEA</v>
          </cell>
          <cell r="F7431">
            <v>40310</v>
          </cell>
          <cell r="G7431">
            <v>850000</v>
          </cell>
          <cell r="H7431">
            <v>1.37</v>
          </cell>
          <cell r="I7431">
            <v>43465</v>
          </cell>
        </row>
        <row r="7432">
          <cell r="A7432" t="str">
            <v>POSTE DE CONC. PRETENS. ENERG. Y TEL</v>
          </cell>
          <cell r="B7432">
            <v>2226</v>
          </cell>
          <cell r="C7432" t="str">
            <v>UNI</v>
          </cell>
          <cell r="D7432">
            <v>1811688</v>
          </cell>
          <cell r="E7432" t="str">
            <v>REFORZADO</v>
          </cell>
          <cell r="F7432">
            <v>40310</v>
          </cell>
          <cell r="G7432">
            <v>1322400</v>
          </cell>
          <cell r="H7432">
            <v>1.37</v>
          </cell>
          <cell r="I7432">
            <v>43465</v>
          </cell>
        </row>
        <row r="7433">
          <cell r="A7433" t="str">
            <v>POSTE DE CONC. PRETENS. ENERG. Y TEL</v>
          </cell>
          <cell r="B7433">
            <v>2220</v>
          </cell>
          <cell r="C7433" t="str">
            <v>UNI</v>
          </cell>
          <cell r="D7433">
            <v>530738</v>
          </cell>
          <cell r="E7433" t="str">
            <v>REFORZADO</v>
          </cell>
          <cell r="F7433">
            <v>40310</v>
          </cell>
          <cell r="G7433">
            <v>387400</v>
          </cell>
          <cell r="H7433">
            <v>1.37</v>
          </cell>
          <cell r="I7433">
            <v>43465</v>
          </cell>
        </row>
        <row r="7434">
          <cell r="A7434" t="str">
            <v>POSTE DE CONC. PRETENS. ENERG. Y TEL</v>
          </cell>
          <cell r="B7434">
            <v>102102</v>
          </cell>
          <cell r="C7434" t="str">
            <v>UNI</v>
          </cell>
          <cell r="D7434">
            <v>712774</v>
          </cell>
          <cell r="E7434" t="str">
            <v>LINEA</v>
          </cell>
          <cell r="F7434">
            <v>39510</v>
          </cell>
          <cell r="G7434">
            <v>484880</v>
          </cell>
          <cell r="H7434">
            <v>1.47</v>
          </cell>
          <cell r="I7434">
            <v>43465</v>
          </cell>
        </row>
        <row r="7435">
          <cell r="A7435" t="str">
            <v>POSTE DE CONC.PRETENS</v>
          </cell>
          <cell r="B7435">
            <v>103172</v>
          </cell>
          <cell r="C7435" t="str">
            <v>UNI</v>
          </cell>
          <cell r="D7435">
            <v>647243</v>
          </cell>
          <cell r="E7435" t="str">
            <v>EXTRAREFO</v>
          </cell>
          <cell r="F7435">
            <v>43162</v>
          </cell>
          <cell r="G7435">
            <v>616422</v>
          </cell>
          <cell r="H7435">
            <v>1.05</v>
          </cell>
          <cell r="I7435">
            <v>43465</v>
          </cell>
        </row>
        <row r="7436">
          <cell r="A7436" t="str">
            <v>POSTE DE CONC.PRETENS</v>
          </cell>
          <cell r="B7436">
            <v>102205</v>
          </cell>
          <cell r="C7436" t="str">
            <v>UNI</v>
          </cell>
          <cell r="D7436">
            <v>634400</v>
          </cell>
          <cell r="E7436" t="str">
            <v>AP</v>
          </cell>
          <cell r="F7436">
            <v>42116</v>
          </cell>
          <cell r="G7436">
            <v>520000</v>
          </cell>
          <cell r="H7436">
            <v>1.22</v>
          </cell>
          <cell r="I7436">
            <v>43465</v>
          </cell>
        </row>
        <row r="7437">
          <cell r="A7437" t="str">
            <v>POSTE DE CONC.PRETENS</v>
          </cell>
          <cell r="B7437">
            <v>102104</v>
          </cell>
          <cell r="C7437" t="str">
            <v>UNI</v>
          </cell>
          <cell r="D7437">
            <v>643104</v>
          </cell>
          <cell r="E7437" t="str">
            <v>EXTRAREFO</v>
          </cell>
          <cell r="F7437">
            <v>41759</v>
          </cell>
          <cell r="G7437">
            <v>510400</v>
          </cell>
          <cell r="H7437">
            <v>1.26</v>
          </cell>
          <cell r="I7437">
            <v>43465</v>
          </cell>
        </row>
        <row r="7438">
          <cell r="A7438" t="str">
            <v>POSTE DE CONC.PRETENS</v>
          </cell>
          <cell r="B7438">
            <v>103173</v>
          </cell>
          <cell r="C7438" t="str">
            <v>UNI</v>
          </cell>
          <cell r="D7438">
            <v>720360</v>
          </cell>
          <cell r="E7438" t="str">
            <v>EXTRAREFO</v>
          </cell>
          <cell r="F7438">
            <v>42626</v>
          </cell>
          <cell r="G7438">
            <v>626400</v>
          </cell>
          <cell r="H7438">
            <v>1.1499999999999999</v>
          </cell>
          <cell r="I7438">
            <v>43465</v>
          </cell>
        </row>
        <row r="7439">
          <cell r="A7439" t="str">
            <v>POSTE DE CONC.PRETENS</v>
          </cell>
          <cell r="B7439">
            <v>103171</v>
          </cell>
          <cell r="C7439" t="str">
            <v>UNI</v>
          </cell>
          <cell r="D7439">
            <v>590672</v>
          </cell>
          <cell r="E7439" t="str">
            <v>REFORZADO</v>
          </cell>
          <cell r="F7439">
            <v>40763</v>
          </cell>
          <cell r="G7439">
            <v>440800</v>
          </cell>
          <cell r="H7439">
            <v>1.34</v>
          </cell>
          <cell r="I7439">
            <v>43465</v>
          </cell>
        </row>
        <row r="7440">
          <cell r="A7440" t="str">
            <v>POSTE DE CONC.PRETENS (12m)RESISTENC:</v>
          </cell>
          <cell r="B7440">
            <v>102206</v>
          </cell>
          <cell r="C7440" t="str">
            <v>UNI</v>
          </cell>
          <cell r="D7440">
            <v>714942</v>
          </cell>
          <cell r="E7440" t="str">
            <v>REFORZADO</v>
          </cell>
          <cell r="F7440">
            <v>43166</v>
          </cell>
          <cell r="G7440">
            <v>680897</v>
          </cell>
          <cell r="H7440">
            <v>1.05</v>
          </cell>
          <cell r="I7440">
            <v>43465</v>
          </cell>
        </row>
        <row r="7441">
          <cell r="A7441" t="str">
            <v>POSTE DE CONC.PRETENS A.P</v>
          </cell>
          <cell r="B7441">
            <v>777</v>
          </cell>
          <cell r="C7441" t="str">
            <v>UNI</v>
          </cell>
          <cell r="D7441">
            <v>839376</v>
          </cell>
          <cell r="E7441" t="str">
            <v>Extrareforza</v>
          </cell>
          <cell r="F7441">
            <v>40794</v>
          </cell>
          <cell r="G7441">
            <v>626400</v>
          </cell>
          <cell r="H7441">
            <v>1.34</v>
          </cell>
          <cell r="I7441">
            <v>43465</v>
          </cell>
        </row>
        <row r="7442">
          <cell r="A7442" t="str">
            <v>POSTE DE CONC.PRETENS A.P</v>
          </cell>
          <cell r="B7442">
            <v>101465</v>
          </cell>
          <cell r="C7442" t="str">
            <v>UNI</v>
          </cell>
          <cell r="D7442">
            <v>490761</v>
          </cell>
          <cell r="E7442" t="str">
            <v>AP</v>
          </cell>
          <cell r="F7442">
            <v>43164</v>
          </cell>
          <cell r="G7442">
            <v>467391</v>
          </cell>
          <cell r="H7442">
            <v>1.05</v>
          </cell>
          <cell r="I7442">
            <v>43465</v>
          </cell>
        </row>
        <row r="7443">
          <cell r="A7443" t="str">
            <v>POSTE DE CONC.PRETENS A.P</v>
          </cell>
          <cell r="B7443">
            <v>2232</v>
          </cell>
          <cell r="C7443" t="str">
            <v>UNI</v>
          </cell>
          <cell r="D7443">
            <v>723840</v>
          </cell>
          <cell r="E7443" t="str">
            <v>AP</v>
          </cell>
          <cell r="F7443">
            <v>40932</v>
          </cell>
          <cell r="G7443">
            <v>556800</v>
          </cell>
          <cell r="H7443">
            <v>1.3</v>
          </cell>
          <cell r="I7443">
            <v>43465</v>
          </cell>
        </row>
        <row r="7444">
          <cell r="A7444" t="str">
            <v>POSTE DE CONC.PRETENS A.P.</v>
          </cell>
          <cell r="B7444">
            <v>101756</v>
          </cell>
          <cell r="C7444" t="str">
            <v>UNI</v>
          </cell>
          <cell r="D7444">
            <v>945000</v>
          </cell>
          <cell r="E7444" t="str">
            <v>EXTRAREFO</v>
          </cell>
          <cell r="F7444">
            <v>43182</v>
          </cell>
          <cell r="G7444">
            <v>900000</v>
          </cell>
          <cell r="H7444">
            <v>1.05</v>
          </cell>
          <cell r="I7444">
            <v>43465</v>
          </cell>
        </row>
        <row r="7445">
          <cell r="A7445" t="str">
            <v>POSTE DE CONC.PRETENS A.P.(14m)750kg</v>
          </cell>
          <cell r="B7445">
            <v>105088</v>
          </cell>
          <cell r="C7445" t="str">
            <v>UNI</v>
          </cell>
          <cell r="D7445">
            <v>1152782</v>
          </cell>
          <cell r="E7445">
            <v>0</v>
          </cell>
          <cell r="F7445">
            <v>43223</v>
          </cell>
          <cell r="G7445">
            <v>1097888</v>
          </cell>
          <cell r="H7445">
            <v>1.05</v>
          </cell>
          <cell r="I7445">
            <v>43465</v>
          </cell>
        </row>
        <row r="7446">
          <cell r="A7446" t="str">
            <v>POSTE DE CONC.PRETENS A.P.(8m)</v>
          </cell>
          <cell r="B7446">
            <v>2228</v>
          </cell>
          <cell r="C7446" t="str">
            <v>UNI</v>
          </cell>
          <cell r="D7446">
            <v>469429</v>
          </cell>
          <cell r="E7446" t="str">
            <v>AP</v>
          </cell>
          <cell r="F7446">
            <v>40763</v>
          </cell>
          <cell r="G7446">
            <v>350320</v>
          </cell>
          <cell r="H7446">
            <v>1.34</v>
          </cell>
          <cell r="I7446">
            <v>43465</v>
          </cell>
        </row>
        <row r="7447">
          <cell r="A7447" t="str">
            <v>POSTE DE CONC.PRETENS A.P.(8m)</v>
          </cell>
          <cell r="B7447">
            <v>102103</v>
          </cell>
          <cell r="C7447" t="str">
            <v>UNI</v>
          </cell>
          <cell r="D7447">
            <v>590672</v>
          </cell>
          <cell r="E7447" t="str">
            <v>REFORZADO</v>
          </cell>
          <cell r="F7447">
            <v>40763</v>
          </cell>
          <cell r="G7447">
            <v>440800</v>
          </cell>
          <cell r="H7447">
            <v>1.34</v>
          </cell>
          <cell r="I7447">
            <v>43465</v>
          </cell>
        </row>
        <row r="7448">
          <cell r="A7448" t="str">
            <v>POSTE DE CONC.PRETENS.A.P.(14m)</v>
          </cell>
          <cell r="B7448">
            <v>101462</v>
          </cell>
          <cell r="C7448" t="str">
            <v>UNI</v>
          </cell>
          <cell r="D7448">
            <v>1244400</v>
          </cell>
          <cell r="E7448" t="str">
            <v>AP</v>
          </cell>
          <cell r="F7448">
            <v>42248</v>
          </cell>
          <cell r="G7448">
            <v>1020000</v>
          </cell>
          <cell r="H7448">
            <v>1.22</v>
          </cell>
          <cell r="I7448">
            <v>43465</v>
          </cell>
        </row>
        <row r="7449">
          <cell r="A7449" t="str">
            <v>POSTE DE LUZ</v>
          </cell>
          <cell r="B7449">
            <v>893</v>
          </cell>
          <cell r="C7449" t="str">
            <v>ML</v>
          </cell>
          <cell r="D7449">
            <v>27811</v>
          </cell>
          <cell r="E7449">
            <v>0</v>
          </cell>
          <cell r="F7449">
            <v>40470</v>
          </cell>
          <cell r="G7449">
            <v>20300</v>
          </cell>
          <cell r="H7449">
            <v>1.37</v>
          </cell>
          <cell r="I7449">
            <v>43465</v>
          </cell>
        </row>
        <row r="7450">
          <cell r="A7450" t="str">
            <v>POSTE EN CONCRETO PRETENSADO</v>
          </cell>
          <cell r="B7450">
            <v>106025</v>
          </cell>
          <cell r="C7450" t="str">
            <v>UNI</v>
          </cell>
          <cell r="D7450">
            <v>2280335</v>
          </cell>
          <cell r="E7450">
            <v>0</v>
          </cell>
          <cell r="F7450">
            <v>42692</v>
          </cell>
          <cell r="G7450">
            <v>1982900</v>
          </cell>
          <cell r="H7450">
            <v>1.1499999999999999</v>
          </cell>
          <cell r="I7450">
            <v>43465</v>
          </cell>
        </row>
        <row r="7451">
          <cell r="A7451" t="str">
            <v>POSTE GALVANIZADO h= 10.00 DOS BRAZOS</v>
          </cell>
          <cell r="B7451">
            <v>3670</v>
          </cell>
          <cell r="C7451" t="str">
            <v>UNI</v>
          </cell>
          <cell r="D7451">
            <v>2048139</v>
          </cell>
          <cell r="E7451" t="str">
            <v>3mm</v>
          </cell>
          <cell r="F7451">
            <v>40479</v>
          </cell>
          <cell r="G7451">
            <v>1494992</v>
          </cell>
          <cell r="H7451">
            <v>1.37</v>
          </cell>
          <cell r="I7451">
            <v>43465</v>
          </cell>
        </row>
        <row r="7452">
          <cell r="A7452" t="str">
            <v>POSTE GALVANIZADO h= 10.00 UN BRAZO</v>
          </cell>
          <cell r="B7452">
            <v>3669</v>
          </cell>
          <cell r="C7452" t="str">
            <v>UNI</v>
          </cell>
          <cell r="D7452">
            <v>2000855</v>
          </cell>
          <cell r="E7452" t="str">
            <v>3mm</v>
          </cell>
          <cell r="F7452">
            <v>40479</v>
          </cell>
          <cell r="G7452">
            <v>1460478</v>
          </cell>
          <cell r="H7452">
            <v>1.37</v>
          </cell>
          <cell r="I7452">
            <v>43465</v>
          </cell>
        </row>
        <row r="7453">
          <cell r="A7453" t="str">
            <v>POSTE GALVANIZADO h= 12.00 DOS BRAZOS</v>
          </cell>
          <cell r="B7453">
            <v>3672</v>
          </cell>
          <cell r="C7453" t="str">
            <v>UNI</v>
          </cell>
          <cell r="D7453">
            <v>1891148</v>
          </cell>
          <cell r="E7453" t="str">
            <v>3mm</v>
          </cell>
          <cell r="F7453">
            <v>40487</v>
          </cell>
          <cell r="G7453">
            <v>1380400</v>
          </cell>
          <cell r="H7453">
            <v>1.37</v>
          </cell>
          <cell r="I7453">
            <v>43465</v>
          </cell>
        </row>
        <row r="7454">
          <cell r="A7454" t="str">
            <v>POSTE GALVANIZADO h= 12.00 UN BRAZO</v>
          </cell>
          <cell r="B7454">
            <v>3671</v>
          </cell>
          <cell r="C7454" t="str">
            <v>UNI</v>
          </cell>
          <cell r="D7454">
            <v>2373139</v>
          </cell>
          <cell r="E7454" t="str">
            <v>3mm</v>
          </cell>
          <cell r="F7454">
            <v>40479</v>
          </cell>
          <cell r="G7454">
            <v>1732218</v>
          </cell>
          <cell r="H7454">
            <v>1.37</v>
          </cell>
          <cell r="I7454">
            <v>43465</v>
          </cell>
        </row>
        <row r="7455">
          <cell r="A7455" t="str">
            <v>POSTE GALVANIZADO h= 14.00 DOS BRAZOS</v>
          </cell>
          <cell r="B7455">
            <v>3674</v>
          </cell>
          <cell r="C7455" t="str">
            <v>UNI</v>
          </cell>
          <cell r="D7455">
            <v>3992401</v>
          </cell>
          <cell r="E7455" t="str">
            <v>3mm</v>
          </cell>
          <cell r="F7455">
            <v>40479</v>
          </cell>
          <cell r="G7455">
            <v>2914161</v>
          </cell>
          <cell r="H7455">
            <v>1.37</v>
          </cell>
          <cell r="I7455">
            <v>43465</v>
          </cell>
        </row>
        <row r="7456">
          <cell r="A7456" t="str">
            <v>POSTE GALVANIZADO h= 14.00 UN BRAZO</v>
          </cell>
          <cell r="B7456">
            <v>3673</v>
          </cell>
          <cell r="C7456" t="str">
            <v>UNI</v>
          </cell>
          <cell r="D7456">
            <v>3923783</v>
          </cell>
          <cell r="E7456" t="str">
            <v>3mm</v>
          </cell>
          <cell r="F7456">
            <v>40479</v>
          </cell>
          <cell r="G7456">
            <v>2864075</v>
          </cell>
          <cell r="H7456">
            <v>1.37</v>
          </cell>
          <cell r="I7456">
            <v>43465</v>
          </cell>
        </row>
        <row r="7457">
          <cell r="A7457" t="str">
            <v>POSTE GALVANIZADO h= 16.00 DOS BRAZOS</v>
          </cell>
          <cell r="B7457">
            <v>3676</v>
          </cell>
          <cell r="C7457" t="str">
            <v>UNI</v>
          </cell>
          <cell r="D7457">
            <v>5595613</v>
          </cell>
          <cell r="E7457" t="str">
            <v>3mm</v>
          </cell>
          <cell r="F7457">
            <v>40479</v>
          </cell>
          <cell r="G7457">
            <v>4084389</v>
          </cell>
          <cell r="H7457">
            <v>1.37</v>
          </cell>
          <cell r="I7457">
            <v>43465</v>
          </cell>
        </row>
        <row r="7458">
          <cell r="A7458" t="str">
            <v>POSTE GALVANIZADO h= 16.00 UN BRAZO</v>
          </cell>
          <cell r="B7458">
            <v>3675</v>
          </cell>
          <cell r="C7458" t="str">
            <v>UNI</v>
          </cell>
          <cell r="D7458">
            <v>5748876</v>
          </cell>
          <cell r="E7458" t="str">
            <v>3mm</v>
          </cell>
          <cell r="F7458">
            <v>40479</v>
          </cell>
          <cell r="G7458">
            <v>4196260</v>
          </cell>
          <cell r="H7458">
            <v>1.37</v>
          </cell>
          <cell r="I7458">
            <v>43465</v>
          </cell>
        </row>
        <row r="7459">
          <cell r="A7459" t="str">
            <v>POSTE GALVANIZADO h= 4.50 DOS BRAZOS</v>
          </cell>
          <cell r="B7459">
            <v>3664</v>
          </cell>
          <cell r="C7459" t="str">
            <v>UNI</v>
          </cell>
          <cell r="D7459">
            <v>706327</v>
          </cell>
          <cell r="E7459" t="str">
            <v>3mm</v>
          </cell>
          <cell r="F7459">
            <v>40479</v>
          </cell>
          <cell r="G7459">
            <v>515567</v>
          </cell>
          <cell r="H7459">
            <v>1.37</v>
          </cell>
          <cell r="I7459">
            <v>43465</v>
          </cell>
        </row>
        <row r="7460">
          <cell r="A7460" t="str">
            <v>POSTE GALVANIZADO h= 4.50 UN BRAZO</v>
          </cell>
          <cell r="B7460">
            <v>3663</v>
          </cell>
          <cell r="C7460" t="str">
            <v>UNI</v>
          </cell>
          <cell r="D7460">
            <v>669989</v>
          </cell>
          <cell r="E7460" t="str">
            <v>3mm</v>
          </cell>
          <cell r="F7460">
            <v>40479</v>
          </cell>
          <cell r="G7460">
            <v>489043</v>
          </cell>
          <cell r="H7460">
            <v>1.37</v>
          </cell>
          <cell r="I7460">
            <v>43465</v>
          </cell>
        </row>
        <row r="7461">
          <cell r="A7461" t="str">
            <v>POSTE GALVANIZADO h= 6.00 DOS BRAZOS</v>
          </cell>
          <cell r="B7461">
            <v>3666</v>
          </cell>
          <cell r="C7461" t="str">
            <v>UNI</v>
          </cell>
          <cell r="D7461">
            <v>941768</v>
          </cell>
          <cell r="E7461" t="str">
            <v>3mm M-130</v>
          </cell>
          <cell r="F7461">
            <v>40479</v>
          </cell>
          <cell r="G7461">
            <v>687422</v>
          </cell>
          <cell r="H7461">
            <v>1.37</v>
          </cell>
          <cell r="I7461">
            <v>43465</v>
          </cell>
        </row>
        <row r="7462">
          <cell r="A7462" t="str">
            <v>POSTE GALVANIZADO h= 8.00 DOS BRAZOS</v>
          </cell>
          <cell r="B7462">
            <v>3668</v>
          </cell>
          <cell r="C7462" t="str">
            <v>UNI</v>
          </cell>
          <cell r="D7462">
            <v>1868137</v>
          </cell>
          <cell r="E7462" t="str">
            <v>3mm</v>
          </cell>
          <cell r="F7462">
            <v>40479</v>
          </cell>
          <cell r="G7462">
            <v>1363604</v>
          </cell>
          <cell r="H7462">
            <v>1.37</v>
          </cell>
          <cell r="I7462">
            <v>43465</v>
          </cell>
        </row>
        <row r="7463">
          <cell r="A7463" t="str">
            <v>POSTE GALVANIZADO h= 8.00 UN BRAZO</v>
          </cell>
          <cell r="B7463">
            <v>3667</v>
          </cell>
          <cell r="C7463" t="str">
            <v>UNI</v>
          </cell>
          <cell r="D7463">
            <v>1862074</v>
          </cell>
          <cell r="E7463" t="str">
            <v>3mm</v>
          </cell>
          <cell r="F7463">
            <v>40479</v>
          </cell>
          <cell r="G7463">
            <v>1359178</v>
          </cell>
          <cell r="H7463">
            <v>1.37</v>
          </cell>
          <cell r="I7463">
            <v>43465</v>
          </cell>
        </row>
        <row r="7464">
          <cell r="A7464" t="str">
            <v>Poste Galvanizado Int. y</v>
          </cell>
          <cell r="B7464">
            <v>105793</v>
          </cell>
          <cell r="C7464" t="str">
            <v>ML</v>
          </cell>
          <cell r="D7464">
            <v>68286</v>
          </cell>
          <cell r="E7464">
            <v>0</v>
          </cell>
          <cell r="F7464">
            <v>43269</v>
          </cell>
          <cell r="G7464">
            <v>65034</v>
          </cell>
          <cell r="H7464">
            <v>1.05</v>
          </cell>
          <cell r="I7464">
            <v>43465</v>
          </cell>
        </row>
        <row r="7465">
          <cell r="A7465" t="str">
            <v>Poste Galvanizado Ø4" h=6.00+Un</v>
          </cell>
          <cell r="B7465">
            <v>3665</v>
          </cell>
          <cell r="C7465" t="str">
            <v>UNI</v>
          </cell>
          <cell r="D7465">
            <v>701017</v>
          </cell>
          <cell r="E7465" t="str">
            <v>3mm M-130</v>
          </cell>
          <cell r="F7465">
            <v>42619</v>
          </cell>
          <cell r="G7465">
            <v>609580</v>
          </cell>
          <cell r="H7465">
            <v>1.1499999999999999</v>
          </cell>
          <cell r="I7465">
            <v>43465</v>
          </cell>
        </row>
        <row r="7466">
          <cell r="A7466" t="str">
            <v>POSTE METAL.H=10M tipo AP+BASE</v>
          </cell>
          <cell r="B7466">
            <v>105600</v>
          </cell>
          <cell r="C7466" t="str">
            <v>UNI</v>
          </cell>
          <cell r="D7466">
            <v>1468163</v>
          </cell>
          <cell r="E7466">
            <v>0</v>
          </cell>
          <cell r="F7466">
            <v>43168</v>
          </cell>
          <cell r="G7466">
            <v>1398250</v>
          </cell>
          <cell r="H7466">
            <v>1.05</v>
          </cell>
          <cell r="I7466">
            <v>43465</v>
          </cell>
        </row>
        <row r="7467">
          <cell r="A7467" t="str">
            <v>POSTE METAL.H=12M tipo AP+BASE</v>
          </cell>
          <cell r="B7467">
            <v>105601</v>
          </cell>
          <cell r="C7467" t="str">
            <v>UNI</v>
          </cell>
          <cell r="D7467">
            <v>1580618</v>
          </cell>
          <cell r="E7467">
            <v>0</v>
          </cell>
          <cell r="F7467">
            <v>43251</v>
          </cell>
          <cell r="G7467">
            <v>1505350</v>
          </cell>
          <cell r="H7467">
            <v>1.05</v>
          </cell>
          <cell r="I7467">
            <v>43465</v>
          </cell>
        </row>
        <row r="7468">
          <cell r="A7468" t="str">
            <v>POSTE METAL.H=8M tipo AP+BASE</v>
          </cell>
          <cell r="B7468">
            <v>105599</v>
          </cell>
          <cell r="C7468" t="str">
            <v>UNI</v>
          </cell>
          <cell r="D7468">
            <v>1199520</v>
          </cell>
          <cell r="E7468">
            <v>0</v>
          </cell>
          <cell r="F7468">
            <v>43168</v>
          </cell>
          <cell r="G7468">
            <v>1142400</v>
          </cell>
          <cell r="H7468">
            <v>1.05</v>
          </cell>
          <cell r="I7468">
            <v>43465</v>
          </cell>
        </row>
        <row r="7469">
          <cell r="A7469" t="str">
            <v>Poste Metáli H=14M+Canast Mant.+Cruceta+Parrill</v>
          </cell>
          <cell r="B7469">
            <v>106703</v>
          </cell>
          <cell r="C7469" t="str">
            <v>UNI</v>
          </cell>
          <cell r="D7469">
            <v>3291183</v>
          </cell>
          <cell r="E7469">
            <v>0</v>
          </cell>
          <cell r="F7469">
            <v>43194</v>
          </cell>
          <cell r="G7469">
            <v>3134460</v>
          </cell>
          <cell r="H7469">
            <v>1.05</v>
          </cell>
          <cell r="I7469">
            <v>43465</v>
          </cell>
        </row>
        <row r="7470">
          <cell r="A7470" t="str">
            <v>POSTE METALICO</v>
          </cell>
          <cell r="B7470">
            <v>105039</v>
          </cell>
          <cell r="C7470" t="str">
            <v>UNI</v>
          </cell>
          <cell r="D7470">
            <v>12263843</v>
          </cell>
          <cell r="E7470">
            <v>0</v>
          </cell>
          <cell r="F7470">
            <v>43168</v>
          </cell>
          <cell r="G7470">
            <v>11679850</v>
          </cell>
          <cell r="H7470">
            <v>1.05</v>
          </cell>
          <cell r="I7470">
            <v>43465</v>
          </cell>
        </row>
        <row r="7471">
          <cell r="A7471" t="str">
            <v>POSTE METALICO ALUMBRADO PUBLICO 5</v>
          </cell>
          <cell r="B7471">
            <v>101580</v>
          </cell>
          <cell r="C7471" t="str">
            <v>UNI</v>
          </cell>
          <cell r="D7471">
            <v>784792</v>
          </cell>
          <cell r="E7471">
            <v>0</v>
          </cell>
          <cell r="F7471">
            <v>42391</v>
          </cell>
          <cell r="G7471">
            <v>682428</v>
          </cell>
          <cell r="H7471">
            <v>1.1499999999999999</v>
          </cell>
          <cell r="I7471">
            <v>43465</v>
          </cell>
        </row>
        <row r="7472">
          <cell r="A7472" t="str">
            <v>POSTE METALICO h= 6.00 UN BRAZO</v>
          </cell>
          <cell r="B7472">
            <v>6533</v>
          </cell>
          <cell r="C7472" t="str">
            <v>UNI</v>
          </cell>
          <cell r="D7472">
            <v>930449</v>
          </cell>
          <cell r="E7472" t="str">
            <v>3mm</v>
          </cell>
          <cell r="F7472">
            <v>40487</v>
          </cell>
          <cell r="G7472">
            <v>679160</v>
          </cell>
          <cell r="H7472">
            <v>1.37</v>
          </cell>
          <cell r="I7472">
            <v>43465</v>
          </cell>
        </row>
        <row r="7473">
          <cell r="A7473" t="str">
            <v>Poste metálicoH=16m con peldaños,canasta y</v>
          </cell>
          <cell r="B7473">
            <v>101467</v>
          </cell>
          <cell r="C7473" t="str">
            <v>UNI</v>
          </cell>
          <cell r="D7473">
            <v>6373141</v>
          </cell>
          <cell r="E7473" t="str">
            <v>AP</v>
          </cell>
          <cell r="F7473">
            <v>42318</v>
          </cell>
          <cell r="G7473">
            <v>5223886</v>
          </cell>
          <cell r="H7473">
            <v>1.22</v>
          </cell>
          <cell r="I7473">
            <v>43465</v>
          </cell>
        </row>
        <row r="7474">
          <cell r="A7474" t="str">
            <v>Poste Para barra Flexión espalda Tipo-1 (Sum)</v>
          </cell>
          <cell r="B7474">
            <v>102607</v>
          </cell>
          <cell r="C7474" t="str">
            <v>UNI</v>
          </cell>
          <cell r="D7474">
            <v>453985</v>
          </cell>
          <cell r="E7474">
            <v>0</v>
          </cell>
          <cell r="F7474">
            <v>42940</v>
          </cell>
          <cell r="G7474">
            <v>416500</v>
          </cell>
          <cell r="H7474">
            <v>1.0900000000000001</v>
          </cell>
          <cell r="I7474">
            <v>43465</v>
          </cell>
        </row>
        <row r="7475">
          <cell r="A7475" t="str">
            <v>POSTE PARA CERCA 2.50 M.</v>
          </cell>
          <cell r="B7475">
            <v>2673</v>
          </cell>
          <cell r="C7475" t="str">
            <v>UNI</v>
          </cell>
          <cell r="D7475">
            <v>11760</v>
          </cell>
          <cell r="E7475">
            <v>0</v>
          </cell>
          <cell r="F7475">
            <v>40470</v>
          </cell>
          <cell r="G7475">
            <v>8584</v>
          </cell>
          <cell r="H7475">
            <v>1.37</v>
          </cell>
          <cell r="I7475">
            <v>43465</v>
          </cell>
        </row>
        <row r="7476">
          <cell r="A7476" t="str">
            <v>Poste plastico de 9.5x9.5 mts por2.20 no reciclado</v>
          </cell>
          <cell r="B7476">
            <v>105699</v>
          </cell>
          <cell r="C7476" t="str">
            <v>UNI</v>
          </cell>
          <cell r="D7476">
            <v>156160</v>
          </cell>
          <cell r="E7476">
            <v>0</v>
          </cell>
          <cell r="F7476">
            <v>42075</v>
          </cell>
          <cell r="G7476">
            <v>128000</v>
          </cell>
          <cell r="H7476">
            <v>1.22</v>
          </cell>
          <cell r="I7476">
            <v>43465</v>
          </cell>
        </row>
        <row r="7477">
          <cell r="A7477" t="str">
            <v>Poste plastico de 9.5x9.5mts por 2.20 (reciclado)</v>
          </cell>
          <cell r="B7477">
            <v>103175</v>
          </cell>
          <cell r="C7477" t="str">
            <v>UNI</v>
          </cell>
          <cell r="D7477">
            <v>36795</v>
          </cell>
          <cell r="E7477">
            <v>0</v>
          </cell>
          <cell r="F7477">
            <v>42319</v>
          </cell>
          <cell r="G7477">
            <v>30160</v>
          </cell>
          <cell r="H7477">
            <v>1.22</v>
          </cell>
          <cell r="I7477">
            <v>43465</v>
          </cell>
        </row>
        <row r="7478">
          <cell r="A7478" t="str">
            <v>Poste PolipropilenoAlta</v>
          </cell>
          <cell r="B7478">
            <v>105251</v>
          </cell>
          <cell r="C7478" t="str">
            <v>UNI</v>
          </cell>
          <cell r="D7478">
            <v>95296</v>
          </cell>
          <cell r="E7478">
            <v>0</v>
          </cell>
          <cell r="F7478">
            <v>41862</v>
          </cell>
          <cell r="G7478">
            <v>75632</v>
          </cell>
          <cell r="H7478">
            <v>1.26</v>
          </cell>
          <cell r="I7478">
            <v>43465</v>
          </cell>
        </row>
        <row r="7479">
          <cell r="A7479" t="str">
            <v>Poste PolipropilenoAltaResist(8x2cm) A=61cm</v>
          </cell>
          <cell r="B7479">
            <v>106422</v>
          </cell>
          <cell r="C7479" t="str">
            <v>UNI</v>
          </cell>
          <cell r="D7479">
            <v>1662728</v>
          </cell>
          <cell r="E7479">
            <v>0</v>
          </cell>
          <cell r="F7479">
            <v>42515</v>
          </cell>
          <cell r="G7479">
            <v>1445850</v>
          </cell>
          <cell r="H7479">
            <v>1.1499999999999999</v>
          </cell>
          <cell r="I7479">
            <v>43465</v>
          </cell>
        </row>
        <row r="7480">
          <cell r="A7480" t="str">
            <v>Poste PolipropilenoAltaResist. (4.5x4.5cm)</v>
          </cell>
          <cell r="B7480">
            <v>106424</v>
          </cell>
          <cell r="C7480" t="str">
            <v>ML</v>
          </cell>
          <cell r="D7480">
            <v>32701</v>
          </cell>
          <cell r="E7480" t="str">
            <v>POLO-P</v>
          </cell>
          <cell r="F7480">
            <v>42880</v>
          </cell>
          <cell r="G7480">
            <v>30001</v>
          </cell>
          <cell r="H7480">
            <v>1.0900000000000001</v>
          </cell>
          <cell r="I7480">
            <v>43465</v>
          </cell>
        </row>
        <row r="7481">
          <cell r="A7481" t="str">
            <v>Poste PolipropilenoAltaResist.L=1.00 m(4.5x4.5cm)</v>
          </cell>
          <cell r="B7481">
            <v>100578</v>
          </cell>
          <cell r="C7481" t="str">
            <v>UNI</v>
          </cell>
          <cell r="D7481">
            <v>32701</v>
          </cell>
          <cell r="E7481" t="str">
            <v>POLO-P</v>
          </cell>
          <cell r="F7481">
            <v>42880</v>
          </cell>
          <cell r="G7481">
            <v>30001</v>
          </cell>
          <cell r="H7481">
            <v>1.0900000000000001</v>
          </cell>
          <cell r="I7481">
            <v>43465</v>
          </cell>
        </row>
        <row r="7482">
          <cell r="A7482" t="str">
            <v>Poste tensión fortinet; Ø=60mm; e=1.5mm</v>
          </cell>
          <cell r="B7482">
            <v>102651</v>
          </cell>
          <cell r="C7482" t="str">
            <v>UNI</v>
          </cell>
          <cell r="D7482">
            <v>116801</v>
          </cell>
          <cell r="E7482">
            <v>0</v>
          </cell>
          <cell r="F7482">
            <v>43218</v>
          </cell>
          <cell r="G7482">
            <v>111239</v>
          </cell>
          <cell r="H7482">
            <v>1.05</v>
          </cell>
          <cell r="I7482">
            <v>43465</v>
          </cell>
        </row>
        <row r="7483">
          <cell r="A7483" t="str">
            <v>Poste tornapuntas fortinet; Ø=38mm; e=1.5mm</v>
          </cell>
          <cell r="B7483">
            <v>102653</v>
          </cell>
          <cell r="C7483" t="str">
            <v>UNI</v>
          </cell>
          <cell r="D7483">
            <v>89652</v>
          </cell>
          <cell r="E7483">
            <v>0</v>
          </cell>
          <cell r="F7483">
            <v>43206</v>
          </cell>
          <cell r="G7483">
            <v>85383</v>
          </cell>
          <cell r="H7483">
            <v>1.05</v>
          </cell>
          <cell r="I7483">
            <v>43465</v>
          </cell>
        </row>
        <row r="7484">
          <cell r="A7484" t="str">
            <v>POSTE-METALICO-H=16M-CON</v>
          </cell>
          <cell r="B7484">
            <v>106108</v>
          </cell>
          <cell r="C7484" t="str">
            <v>UNI</v>
          </cell>
          <cell r="D7484">
            <v>6427397</v>
          </cell>
          <cell r="E7484">
            <v>0</v>
          </cell>
          <cell r="F7484">
            <v>43185</v>
          </cell>
          <cell r="G7484">
            <v>6121330</v>
          </cell>
          <cell r="H7484">
            <v>1.05</v>
          </cell>
          <cell r="I7484">
            <v>43465</v>
          </cell>
        </row>
        <row r="7485">
          <cell r="A7485" t="str">
            <v>POSTES DE 2 MTS METÁLICO</v>
          </cell>
          <cell r="B7485">
            <v>103815</v>
          </cell>
          <cell r="C7485" t="str">
            <v>UNI</v>
          </cell>
          <cell r="D7485">
            <v>139957</v>
          </cell>
          <cell r="E7485">
            <v>0</v>
          </cell>
          <cell r="F7485">
            <v>41052</v>
          </cell>
          <cell r="G7485">
            <v>107659</v>
          </cell>
          <cell r="H7485">
            <v>1.3</v>
          </cell>
          <cell r="I7485">
            <v>43465</v>
          </cell>
        </row>
        <row r="7486">
          <cell r="A7486" t="str">
            <v>POSTES DE 2.7 MTS METÁLICO</v>
          </cell>
          <cell r="B7486">
            <v>103816</v>
          </cell>
          <cell r="C7486" t="str">
            <v>UNI</v>
          </cell>
          <cell r="D7486">
            <v>187909</v>
          </cell>
          <cell r="E7486">
            <v>0</v>
          </cell>
          <cell r="F7486">
            <v>41052</v>
          </cell>
          <cell r="G7486">
            <v>144545</v>
          </cell>
          <cell r="H7486">
            <v>1.3</v>
          </cell>
          <cell r="I7486">
            <v>43465</v>
          </cell>
        </row>
        <row r="7487">
          <cell r="A7487" t="str">
            <v>POSTES DE 3 MTS METÁLICO</v>
          </cell>
          <cell r="B7487">
            <v>103817</v>
          </cell>
          <cell r="C7487" t="str">
            <v>UNI</v>
          </cell>
          <cell r="D7487">
            <v>203204</v>
          </cell>
          <cell r="E7487">
            <v>0</v>
          </cell>
          <cell r="F7487">
            <v>41052</v>
          </cell>
          <cell r="G7487">
            <v>156311</v>
          </cell>
          <cell r="H7487">
            <v>1.3</v>
          </cell>
          <cell r="I7487">
            <v>43465</v>
          </cell>
        </row>
        <row r="7488">
          <cell r="A7488" t="str">
            <v>POSTES DE 3.3 MTS METÁLICOS</v>
          </cell>
          <cell r="B7488">
            <v>103818</v>
          </cell>
          <cell r="C7488" t="str">
            <v>UNI</v>
          </cell>
          <cell r="D7488">
            <v>185177</v>
          </cell>
          <cell r="E7488">
            <v>0</v>
          </cell>
          <cell r="F7488">
            <v>42857</v>
          </cell>
          <cell r="G7488">
            <v>169887</v>
          </cell>
          <cell r="H7488">
            <v>1.0900000000000001</v>
          </cell>
          <cell r="I7488">
            <v>43465</v>
          </cell>
        </row>
        <row r="7489">
          <cell r="A7489" t="str">
            <v>POSTES NATACION ESPALDA (4) Piscina</v>
          </cell>
          <cell r="B7489">
            <v>107130</v>
          </cell>
          <cell r="C7489" t="str">
            <v>UNI</v>
          </cell>
          <cell r="D7489">
            <v>4726259</v>
          </cell>
          <cell r="E7489">
            <v>0</v>
          </cell>
          <cell r="F7489">
            <v>43396</v>
          </cell>
          <cell r="G7489">
            <v>4501199</v>
          </cell>
          <cell r="H7489">
            <v>1.05</v>
          </cell>
          <cell r="I7489">
            <v>43465</v>
          </cell>
        </row>
        <row r="7490">
          <cell r="A7490" t="str">
            <v>POSTES PARA CERCA (H 2.05)</v>
          </cell>
          <cell r="B7490">
            <v>2178</v>
          </cell>
          <cell r="C7490" t="str">
            <v>UNI</v>
          </cell>
          <cell r="D7490">
            <v>37045</v>
          </cell>
          <cell r="E7490" t="str">
            <v>P0205</v>
          </cell>
          <cell r="F7490">
            <v>40479</v>
          </cell>
          <cell r="G7490">
            <v>27040</v>
          </cell>
          <cell r="H7490">
            <v>1.37</v>
          </cell>
          <cell r="I7490">
            <v>43465</v>
          </cell>
        </row>
        <row r="7491">
          <cell r="A7491" t="str">
            <v>POSTES PARA CERCA (H 2.80)</v>
          </cell>
          <cell r="B7491">
            <v>2179</v>
          </cell>
          <cell r="C7491" t="str">
            <v>UNI</v>
          </cell>
          <cell r="D7491">
            <v>55193</v>
          </cell>
          <cell r="E7491" t="str">
            <v>P0280</v>
          </cell>
          <cell r="F7491">
            <v>40479</v>
          </cell>
          <cell r="G7491">
            <v>40287</v>
          </cell>
          <cell r="H7491">
            <v>1.37</v>
          </cell>
          <cell r="I7491">
            <v>43465</v>
          </cell>
        </row>
        <row r="7492">
          <cell r="A7492" t="str">
            <v>POSTES PARA CERCA (POLO PEQUEÑO)</v>
          </cell>
          <cell r="B7492">
            <v>2180</v>
          </cell>
          <cell r="C7492" t="str">
            <v>UNI</v>
          </cell>
          <cell r="D7492">
            <v>73103</v>
          </cell>
          <cell r="E7492" t="str">
            <v>POLO-P</v>
          </cell>
          <cell r="F7492">
            <v>40479</v>
          </cell>
          <cell r="G7492">
            <v>53360</v>
          </cell>
          <cell r="H7492">
            <v>1.37</v>
          </cell>
          <cell r="I7492">
            <v>43465</v>
          </cell>
        </row>
        <row r="7493">
          <cell r="A7493" t="str">
            <v>POSTES SALIDA FALSA (2) Piscina</v>
          </cell>
          <cell r="B7493">
            <v>107131</v>
          </cell>
          <cell r="C7493" t="str">
            <v>UNI</v>
          </cell>
          <cell r="D7493">
            <v>3093672</v>
          </cell>
          <cell r="E7493">
            <v>0</v>
          </cell>
          <cell r="F7493">
            <v>43396</v>
          </cell>
          <cell r="G7493">
            <v>2946354</v>
          </cell>
          <cell r="H7493">
            <v>1.05</v>
          </cell>
          <cell r="I7493">
            <v>43465</v>
          </cell>
        </row>
        <row r="7494">
          <cell r="A7494" t="str">
            <v>POSTES TENIS CON TRINQUETE</v>
          </cell>
          <cell r="B7494">
            <v>9487</v>
          </cell>
          <cell r="C7494" t="str">
            <v>PAR</v>
          </cell>
          <cell r="D7494">
            <v>747347</v>
          </cell>
          <cell r="E7494">
            <v>0</v>
          </cell>
          <cell r="F7494">
            <v>40108</v>
          </cell>
          <cell r="G7494">
            <v>537660</v>
          </cell>
          <cell r="H7494">
            <v>1.39</v>
          </cell>
          <cell r="I7494">
            <v>43465</v>
          </cell>
        </row>
        <row r="7495">
          <cell r="A7495" t="str">
            <v>POSTES VOLEIBOL GRADUABLES</v>
          </cell>
          <cell r="B7495">
            <v>9486</v>
          </cell>
          <cell r="C7495" t="str">
            <v>PAR</v>
          </cell>
          <cell r="D7495">
            <v>636898</v>
          </cell>
          <cell r="E7495">
            <v>0</v>
          </cell>
          <cell r="F7495">
            <v>40108</v>
          </cell>
          <cell r="G7495">
            <v>458200</v>
          </cell>
          <cell r="H7495">
            <v>1.39</v>
          </cell>
          <cell r="I7495">
            <v>43465</v>
          </cell>
        </row>
        <row r="7496">
          <cell r="A7496" t="str">
            <v>PosteSujetadorCaninoTuboGalvanizado(Diseño</v>
          </cell>
          <cell r="B7496">
            <v>105789</v>
          </cell>
          <cell r="C7496" t="str">
            <v>UNI</v>
          </cell>
          <cell r="D7496">
            <v>280140</v>
          </cell>
          <cell r="E7496">
            <v>0</v>
          </cell>
          <cell r="F7496">
            <v>42503</v>
          </cell>
          <cell r="G7496">
            <v>243600</v>
          </cell>
          <cell r="H7496">
            <v>1.1499999999999999</v>
          </cell>
          <cell r="I7496">
            <v>43465</v>
          </cell>
        </row>
        <row r="7497">
          <cell r="A7497" t="str">
            <v>Power injector bridge wifi tribuna norte. estadio</v>
          </cell>
          <cell r="B7497">
            <v>105288</v>
          </cell>
          <cell r="C7497" t="str">
            <v>UNI</v>
          </cell>
          <cell r="D7497">
            <v>675360</v>
          </cell>
          <cell r="E7497">
            <v>0</v>
          </cell>
          <cell r="F7497">
            <v>41913</v>
          </cell>
          <cell r="G7497">
            <v>536000</v>
          </cell>
          <cell r="H7497">
            <v>1.26</v>
          </cell>
          <cell r="I7497">
            <v>43465</v>
          </cell>
        </row>
        <row r="7498">
          <cell r="A7498" t="str">
            <v>POXIPOLIAMIDA ANTIHONGO ANTIMOHO 2</v>
          </cell>
          <cell r="B7498">
            <v>100656</v>
          </cell>
          <cell r="C7498" t="str">
            <v>GLN</v>
          </cell>
          <cell r="D7498">
            <v>108424</v>
          </cell>
          <cell r="E7498">
            <v>1601</v>
          </cell>
          <cell r="F7498">
            <v>43213</v>
          </cell>
          <cell r="G7498">
            <v>103261</v>
          </cell>
          <cell r="H7498">
            <v>1.05</v>
          </cell>
          <cell r="I7498">
            <v>43465</v>
          </cell>
        </row>
        <row r="7499">
          <cell r="A7499" t="str">
            <v>POZZOLITH 122-HE (ACELERANTE) x 4 Lt</v>
          </cell>
          <cell r="B7499">
            <v>695</v>
          </cell>
          <cell r="C7499" t="str">
            <v>LT</v>
          </cell>
          <cell r="D7499">
            <v>5321</v>
          </cell>
          <cell r="E7499">
            <v>0</v>
          </cell>
          <cell r="F7499">
            <v>40144</v>
          </cell>
          <cell r="G7499">
            <v>3828</v>
          </cell>
          <cell r="H7499">
            <v>1.39</v>
          </cell>
          <cell r="I7499">
            <v>43465</v>
          </cell>
        </row>
        <row r="7500">
          <cell r="A7500" t="str">
            <v>POZZOLITH 322-NT (Plastastificante) x 4 Lt</v>
          </cell>
          <cell r="B7500">
            <v>696</v>
          </cell>
          <cell r="C7500" t="str">
            <v>LT</v>
          </cell>
          <cell r="D7500">
            <v>6288</v>
          </cell>
          <cell r="E7500">
            <v>0</v>
          </cell>
          <cell r="F7500">
            <v>40144</v>
          </cell>
          <cell r="G7500">
            <v>4524</v>
          </cell>
          <cell r="H7500">
            <v>1.39</v>
          </cell>
          <cell r="I7500">
            <v>43465</v>
          </cell>
        </row>
        <row r="7501">
          <cell r="A7501" t="str">
            <v>POZZOLITH 322-R (RETARDANTE) x 4 Lt</v>
          </cell>
          <cell r="B7501">
            <v>697</v>
          </cell>
          <cell r="C7501" t="str">
            <v>LT</v>
          </cell>
          <cell r="D7501">
            <v>3991</v>
          </cell>
          <cell r="E7501">
            <v>0</v>
          </cell>
          <cell r="F7501">
            <v>40144</v>
          </cell>
          <cell r="G7501">
            <v>2871</v>
          </cell>
          <cell r="H7501">
            <v>1.39</v>
          </cell>
          <cell r="I7501">
            <v>43465</v>
          </cell>
        </row>
        <row r="7502">
          <cell r="A7502" t="str">
            <v>PQS M20- BC MANGUERA</v>
          </cell>
          <cell r="B7502">
            <v>2925</v>
          </cell>
          <cell r="C7502" t="str">
            <v>UNI</v>
          </cell>
          <cell r="D7502">
            <v>90584</v>
          </cell>
          <cell r="E7502">
            <v>0</v>
          </cell>
          <cell r="F7502">
            <v>40331</v>
          </cell>
          <cell r="G7502">
            <v>66120</v>
          </cell>
          <cell r="H7502">
            <v>1.37</v>
          </cell>
          <cell r="I7502">
            <v>43465</v>
          </cell>
        </row>
        <row r="7503">
          <cell r="A7503" t="str">
            <v>PRECALENTADOR DE CAMISAS PARA PLANTA</v>
          </cell>
          <cell r="B7503">
            <v>105016</v>
          </cell>
          <cell r="C7503" t="str">
            <v>UNI</v>
          </cell>
          <cell r="D7503">
            <v>1031240</v>
          </cell>
          <cell r="E7503">
            <v>0</v>
          </cell>
          <cell r="F7503">
            <v>41506</v>
          </cell>
          <cell r="G7503">
            <v>812000</v>
          </cell>
          <cell r="H7503">
            <v>1.27</v>
          </cell>
          <cell r="I7503">
            <v>43465</v>
          </cell>
        </row>
        <row r="7504">
          <cell r="A7504" t="str">
            <v>Prefabricado en l para graderia cine huella a:1.1m</v>
          </cell>
          <cell r="B7504">
            <v>107342</v>
          </cell>
          <cell r="C7504" t="str">
            <v>UNI</v>
          </cell>
          <cell r="D7504">
            <v>2104736</v>
          </cell>
          <cell r="E7504">
            <v>0</v>
          </cell>
          <cell r="F7504">
            <v>43413</v>
          </cell>
          <cell r="G7504">
            <v>2004510</v>
          </cell>
          <cell r="H7504">
            <v>1.05</v>
          </cell>
          <cell r="I7504">
            <v>43465</v>
          </cell>
        </row>
        <row r="7505">
          <cell r="A7505" t="str">
            <v>Prefabricado tipo 1 en l para graderia general</v>
          </cell>
          <cell r="B7505">
            <v>107347</v>
          </cell>
          <cell r="C7505" t="str">
            <v>UNI</v>
          </cell>
          <cell r="D7505">
            <v>1157634</v>
          </cell>
          <cell r="E7505">
            <v>0</v>
          </cell>
          <cell r="F7505">
            <v>43413</v>
          </cell>
          <cell r="G7505">
            <v>1102509</v>
          </cell>
          <cell r="H7505">
            <v>1.05</v>
          </cell>
          <cell r="I7505">
            <v>43465</v>
          </cell>
        </row>
        <row r="7506">
          <cell r="A7506" t="str">
            <v>Prefabricado tipo 2 en escalera para graderia gene</v>
          </cell>
          <cell r="B7506">
            <v>107351</v>
          </cell>
          <cell r="C7506" t="str">
            <v>UNI</v>
          </cell>
          <cell r="D7506">
            <v>180003</v>
          </cell>
          <cell r="E7506">
            <v>0</v>
          </cell>
          <cell r="F7506">
            <v>43413</v>
          </cell>
          <cell r="G7506">
            <v>171431</v>
          </cell>
          <cell r="H7506">
            <v>1.05</v>
          </cell>
          <cell r="I7506">
            <v>43465</v>
          </cell>
        </row>
        <row r="7507">
          <cell r="A7507" t="str">
            <v>Prefabricado tipo 2 en escalera para graderia gene</v>
          </cell>
          <cell r="B7507">
            <v>107352</v>
          </cell>
          <cell r="C7507" t="str">
            <v>UNI</v>
          </cell>
          <cell r="D7507">
            <v>201860</v>
          </cell>
          <cell r="E7507">
            <v>0</v>
          </cell>
          <cell r="F7507">
            <v>43413</v>
          </cell>
          <cell r="G7507">
            <v>192248</v>
          </cell>
          <cell r="H7507">
            <v>1.05</v>
          </cell>
          <cell r="I7507">
            <v>43465</v>
          </cell>
        </row>
        <row r="7508">
          <cell r="A7508" t="str">
            <v>PREFABRICADOS</v>
          </cell>
          <cell r="B7508">
            <v>19</v>
          </cell>
          <cell r="C7508">
            <v>0</v>
          </cell>
          <cell r="D7508" t="e">
            <v>#DIV/0!</v>
          </cell>
          <cell r="E7508">
            <v>0</v>
          </cell>
          <cell r="F7508">
            <v>0</v>
          </cell>
          <cell r="G7508">
            <v>0</v>
          </cell>
          <cell r="H7508" t="e">
            <v>#DIV/0!</v>
          </cell>
          <cell r="I7508">
            <v>43465</v>
          </cell>
        </row>
        <row r="7509">
          <cell r="A7509" t="str">
            <v>PRELIMINARES</v>
          </cell>
          <cell r="B7509">
            <v>309</v>
          </cell>
          <cell r="C7509">
            <v>0</v>
          </cell>
          <cell r="D7509" t="e">
            <v>#DIV/0!</v>
          </cell>
          <cell r="E7509">
            <v>0</v>
          </cell>
          <cell r="F7509">
            <v>0</v>
          </cell>
          <cell r="G7509">
            <v>0</v>
          </cell>
          <cell r="H7509" t="e">
            <v>#DIV/0!</v>
          </cell>
          <cell r="I7509">
            <v>43465</v>
          </cell>
        </row>
        <row r="7510">
          <cell r="A7510" t="str">
            <v>Prensa</v>
          </cell>
          <cell r="B7510">
            <v>102481</v>
          </cell>
          <cell r="C7510" t="str">
            <v>DD</v>
          </cell>
          <cell r="D7510">
            <v>82200</v>
          </cell>
          <cell r="E7510">
            <v>0</v>
          </cell>
          <cell r="F7510">
            <v>40219</v>
          </cell>
          <cell r="G7510">
            <v>60000</v>
          </cell>
          <cell r="H7510">
            <v>1.37</v>
          </cell>
          <cell r="I7510">
            <v>43465</v>
          </cell>
        </row>
        <row r="7511">
          <cell r="A7511" t="str">
            <v>Prexichrome sintetic finish **</v>
          </cell>
          <cell r="B7511">
            <v>102631</v>
          </cell>
          <cell r="C7511" t="str">
            <v>GL</v>
          </cell>
          <cell r="D7511">
            <v>61341</v>
          </cell>
          <cell r="E7511">
            <v>650663</v>
          </cell>
          <cell r="F7511">
            <v>41491</v>
          </cell>
          <cell r="G7511">
            <v>48300</v>
          </cell>
          <cell r="H7511">
            <v>1.27</v>
          </cell>
          <cell r="I7511">
            <v>43465</v>
          </cell>
        </row>
        <row r="7512">
          <cell r="A7512" t="str">
            <v>Primer **</v>
          </cell>
          <cell r="B7512">
            <v>102633</v>
          </cell>
          <cell r="C7512" t="str">
            <v>GLN</v>
          </cell>
          <cell r="D7512">
            <v>5715</v>
          </cell>
          <cell r="E7512">
            <v>650663</v>
          </cell>
          <cell r="F7512">
            <v>41491</v>
          </cell>
          <cell r="G7512">
            <v>4500</v>
          </cell>
          <cell r="H7512">
            <v>1.27</v>
          </cell>
          <cell r="I7512">
            <v>43465</v>
          </cell>
        </row>
        <row r="7513">
          <cell r="A7513" t="str">
            <v>Primer Barrera de vapor</v>
          </cell>
          <cell r="B7513">
            <v>104180</v>
          </cell>
          <cell r="C7513" t="str">
            <v>KG</v>
          </cell>
          <cell r="D7513">
            <v>12435</v>
          </cell>
          <cell r="E7513">
            <v>0</v>
          </cell>
          <cell r="F7513">
            <v>40784</v>
          </cell>
          <cell r="G7513">
            <v>9280</v>
          </cell>
          <cell r="H7513">
            <v>1.34</v>
          </cell>
          <cell r="I7513">
            <v>43465</v>
          </cell>
        </row>
        <row r="7514">
          <cell r="A7514" t="str">
            <v>PRIMER EPOXICO POLIAMIDA VERDE (2</v>
          </cell>
          <cell r="B7514">
            <v>105030</v>
          </cell>
          <cell r="C7514" t="str">
            <v>gln</v>
          </cell>
          <cell r="D7514">
            <v>164709</v>
          </cell>
          <cell r="E7514">
            <v>0</v>
          </cell>
          <cell r="F7514">
            <v>43179</v>
          </cell>
          <cell r="G7514">
            <v>156866</v>
          </cell>
          <cell r="H7514">
            <v>1.05</v>
          </cell>
          <cell r="I7514">
            <v>43465</v>
          </cell>
        </row>
        <row r="7515">
          <cell r="A7515" t="str">
            <v>PRIMER(ANTICORROSIVO) Cr DE Zin VERDE</v>
          </cell>
          <cell r="B7515">
            <v>1832</v>
          </cell>
          <cell r="C7515" t="str">
            <v>GN</v>
          </cell>
          <cell r="D7515">
            <v>79742</v>
          </cell>
          <cell r="E7515">
            <v>4041047</v>
          </cell>
          <cell r="F7515">
            <v>43203</v>
          </cell>
          <cell r="G7515">
            <v>75945</v>
          </cell>
          <cell r="H7515">
            <v>1.05</v>
          </cell>
          <cell r="I7515">
            <v>43465</v>
          </cell>
        </row>
        <row r="7516">
          <cell r="A7516" t="str">
            <v>PRIMER(ANTICORROSIVO) CROMATO DE</v>
          </cell>
          <cell r="B7516">
            <v>101478</v>
          </cell>
          <cell r="C7516" t="str">
            <v>GN</v>
          </cell>
          <cell r="D7516">
            <v>79743</v>
          </cell>
          <cell r="E7516">
            <v>4041047</v>
          </cell>
          <cell r="F7516">
            <v>43206</v>
          </cell>
          <cell r="G7516">
            <v>75946</v>
          </cell>
          <cell r="H7516">
            <v>1.05</v>
          </cell>
          <cell r="I7516">
            <v>43465</v>
          </cell>
        </row>
        <row r="7517">
          <cell r="A7517" t="str">
            <v>PRLICULA DE SEGURIDAD (SUM+INSTAL)</v>
          </cell>
          <cell r="B7517">
            <v>102689</v>
          </cell>
          <cell r="C7517" t="str">
            <v>M2</v>
          </cell>
          <cell r="D7517">
            <v>128095</v>
          </cell>
          <cell r="E7517">
            <v>0</v>
          </cell>
          <cell r="F7517">
            <v>40283</v>
          </cell>
          <cell r="G7517">
            <v>93500</v>
          </cell>
          <cell r="H7517">
            <v>1.37</v>
          </cell>
          <cell r="I7517">
            <v>43465</v>
          </cell>
        </row>
        <row r="7518">
          <cell r="A7518" t="str">
            <v>Producción especial en planta para mezcla asf. **</v>
          </cell>
          <cell r="B7518">
            <v>102912</v>
          </cell>
          <cell r="C7518" t="str">
            <v>UNI</v>
          </cell>
          <cell r="D7518">
            <v>10960</v>
          </cell>
          <cell r="E7518">
            <v>0</v>
          </cell>
          <cell r="F7518">
            <v>40339</v>
          </cell>
          <cell r="G7518">
            <v>8000</v>
          </cell>
          <cell r="H7518">
            <v>1.37</v>
          </cell>
          <cell r="I7518">
            <v>43465</v>
          </cell>
        </row>
        <row r="7519">
          <cell r="A7519" t="str">
            <v>PRODUCTO LIMPIEZA DE VIDRIOS Liquido</v>
          </cell>
          <cell r="B7519">
            <v>103552</v>
          </cell>
          <cell r="C7519" t="str">
            <v>UNI</v>
          </cell>
          <cell r="D7519">
            <v>10791</v>
          </cell>
          <cell r="E7519">
            <v>0</v>
          </cell>
          <cell r="F7519">
            <v>43081</v>
          </cell>
          <cell r="G7519">
            <v>9900</v>
          </cell>
          <cell r="H7519">
            <v>1.0900000000000001</v>
          </cell>
          <cell r="I7519">
            <v>43465</v>
          </cell>
        </row>
        <row r="7520">
          <cell r="A7520" t="str">
            <v>PROFESIONAL DIRECTOR CATEGORÍA</v>
          </cell>
          <cell r="B7520">
            <v>106853</v>
          </cell>
          <cell r="C7520" t="str">
            <v>MES</v>
          </cell>
          <cell r="D7520">
            <v>8549890</v>
          </cell>
          <cell r="E7520">
            <v>0</v>
          </cell>
          <cell r="F7520">
            <v>43272</v>
          </cell>
          <cell r="G7520">
            <v>8142752</v>
          </cell>
          <cell r="H7520">
            <v>1.05</v>
          </cell>
          <cell r="I7520">
            <v>43465</v>
          </cell>
        </row>
        <row r="7521">
          <cell r="A7521" t="str">
            <v>PROFESIONAL ELECTRICO CATEGORÍA 5</v>
          </cell>
          <cell r="B7521">
            <v>106852</v>
          </cell>
          <cell r="C7521" t="str">
            <v>MES</v>
          </cell>
          <cell r="D7521">
            <v>6749591</v>
          </cell>
          <cell r="E7521">
            <v>0</v>
          </cell>
          <cell r="F7521">
            <v>43272</v>
          </cell>
          <cell r="G7521">
            <v>6428182</v>
          </cell>
          <cell r="H7521">
            <v>1.05</v>
          </cell>
          <cell r="I7521">
            <v>43465</v>
          </cell>
        </row>
        <row r="7522">
          <cell r="A7522" t="str">
            <v>Programa Logo Soft (Control y programación)</v>
          </cell>
          <cell r="B7522">
            <v>106593</v>
          </cell>
          <cell r="C7522" t="str">
            <v>UNI</v>
          </cell>
          <cell r="D7522">
            <v>241074</v>
          </cell>
          <cell r="E7522">
            <v>0</v>
          </cell>
          <cell r="F7522">
            <v>43003</v>
          </cell>
          <cell r="G7522">
            <v>221169</v>
          </cell>
          <cell r="H7522">
            <v>1.0900000000000001</v>
          </cell>
          <cell r="I7522">
            <v>43465</v>
          </cell>
        </row>
        <row r="7523">
          <cell r="A7523" t="str">
            <v>Programador (4) Estaciones</v>
          </cell>
          <cell r="B7523">
            <v>106096</v>
          </cell>
          <cell r="C7523" t="str">
            <v>UNI</v>
          </cell>
          <cell r="D7523">
            <v>329868</v>
          </cell>
          <cell r="E7523">
            <v>0</v>
          </cell>
          <cell r="F7523">
            <v>43179</v>
          </cell>
          <cell r="G7523">
            <v>314160</v>
          </cell>
          <cell r="H7523">
            <v>1.05</v>
          </cell>
          <cell r="I7523">
            <v>43465</v>
          </cell>
        </row>
        <row r="7524">
          <cell r="A7524" t="str">
            <v>PROMICAL (PAQUETE DE 10 Kg.)</v>
          </cell>
          <cell r="B7524">
            <v>1061</v>
          </cell>
          <cell r="C7524" t="str">
            <v>KG</v>
          </cell>
          <cell r="D7524">
            <v>904</v>
          </cell>
          <cell r="E7524">
            <v>0</v>
          </cell>
          <cell r="F7524">
            <v>40136</v>
          </cell>
          <cell r="G7524">
            <v>650</v>
          </cell>
          <cell r="H7524">
            <v>1.39</v>
          </cell>
          <cell r="I7524">
            <v>43465</v>
          </cell>
        </row>
        <row r="7525">
          <cell r="A7525" t="str">
            <v>PROMOTOR DE ADHERENCIA IXELL-COLPISA</v>
          </cell>
          <cell r="B7525">
            <v>104194</v>
          </cell>
          <cell r="C7525" t="str">
            <v>1/4GL</v>
          </cell>
          <cell r="D7525">
            <v>28854</v>
          </cell>
          <cell r="E7525">
            <v>0</v>
          </cell>
          <cell r="F7525">
            <v>41787</v>
          </cell>
          <cell r="G7525">
            <v>22900</v>
          </cell>
          <cell r="H7525">
            <v>1.26</v>
          </cell>
          <cell r="I7525">
            <v>43465</v>
          </cell>
        </row>
        <row r="7526">
          <cell r="A7526" t="str">
            <v>Protecciones (T1 y T2 Fontanar) (NO USAR)</v>
          </cell>
          <cell r="B7526">
            <v>101519</v>
          </cell>
          <cell r="C7526" t="str">
            <v>UNI</v>
          </cell>
          <cell r="D7526">
            <v>0</v>
          </cell>
          <cell r="E7526">
            <v>0</v>
          </cell>
          <cell r="F7526">
            <v>39960</v>
          </cell>
          <cell r="G7526">
            <v>0</v>
          </cell>
          <cell r="H7526">
            <v>1.39</v>
          </cell>
          <cell r="I7526">
            <v>43465</v>
          </cell>
        </row>
        <row r="7527">
          <cell r="A7527" t="str">
            <v>Protecciones (T4 Fontanar) ( NO USAR)</v>
          </cell>
          <cell r="B7527">
            <v>101523</v>
          </cell>
          <cell r="C7527" t="str">
            <v>UNI</v>
          </cell>
          <cell r="D7527">
            <v>0</v>
          </cell>
          <cell r="E7527">
            <v>0</v>
          </cell>
          <cell r="F7527">
            <v>39960</v>
          </cell>
          <cell r="G7527">
            <v>0</v>
          </cell>
          <cell r="H7527">
            <v>1.39</v>
          </cell>
          <cell r="I7527">
            <v>43465</v>
          </cell>
        </row>
        <row r="7528">
          <cell r="A7528" t="str">
            <v>Protecciones (T4 Fontanar) ( NO USAR)</v>
          </cell>
          <cell r="B7528">
            <v>101523</v>
          </cell>
          <cell r="C7528" t="str">
            <v>UNI</v>
          </cell>
          <cell r="D7528">
            <v>0</v>
          </cell>
          <cell r="E7528">
            <v>0</v>
          </cell>
          <cell r="F7528">
            <v>39960</v>
          </cell>
          <cell r="G7528">
            <v>0</v>
          </cell>
          <cell r="H7528">
            <v>1.39</v>
          </cell>
          <cell r="I7528">
            <v>43465</v>
          </cell>
        </row>
        <row r="7529">
          <cell r="A7529" t="str">
            <v>Protecciones (T5 Fontanar) (NO USAR)</v>
          </cell>
          <cell r="B7529">
            <v>101528</v>
          </cell>
          <cell r="C7529" t="str">
            <v>UNI</v>
          </cell>
          <cell r="D7529">
            <v>0</v>
          </cell>
          <cell r="E7529">
            <v>0</v>
          </cell>
          <cell r="F7529">
            <v>39960</v>
          </cell>
          <cell r="G7529">
            <v>0</v>
          </cell>
          <cell r="H7529">
            <v>1.39</v>
          </cell>
          <cell r="I7529">
            <v>43465</v>
          </cell>
        </row>
        <row r="7530">
          <cell r="A7530" t="str">
            <v>Protecciones (T5 Fontanar) (NO USAR)</v>
          </cell>
          <cell r="B7530">
            <v>101528</v>
          </cell>
          <cell r="C7530" t="str">
            <v>UNI</v>
          </cell>
          <cell r="D7530">
            <v>0</v>
          </cell>
          <cell r="E7530">
            <v>0</v>
          </cell>
          <cell r="F7530">
            <v>39960</v>
          </cell>
          <cell r="G7530">
            <v>0</v>
          </cell>
          <cell r="H7530">
            <v>1.39</v>
          </cell>
          <cell r="I7530">
            <v>43465</v>
          </cell>
        </row>
        <row r="7531">
          <cell r="A7531" t="str">
            <v>PROTECTOP BLANCO 5 KILOS</v>
          </cell>
          <cell r="B7531">
            <v>2190</v>
          </cell>
          <cell r="C7531" t="str">
            <v>KG</v>
          </cell>
          <cell r="D7531">
            <v>54948</v>
          </cell>
          <cell r="E7531">
            <v>0</v>
          </cell>
          <cell r="F7531">
            <v>40330</v>
          </cell>
          <cell r="G7531">
            <v>40108</v>
          </cell>
          <cell r="H7531">
            <v>1.37</v>
          </cell>
          <cell r="I7531">
            <v>43465</v>
          </cell>
        </row>
        <row r="7532">
          <cell r="A7532" t="str">
            <v>PROTECTOP TRANSPARENTE 6 KILOS</v>
          </cell>
          <cell r="B7532">
            <v>692</v>
          </cell>
          <cell r="C7532" t="str">
            <v>KG</v>
          </cell>
          <cell r="D7532">
            <v>53745</v>
          </cell>
          <cell r="E7532">
            <v>0</v>
          </cell>
          <cell r="F7532">
            <v>40688</v>
          </cell>
          <cell r="G7532">
            <v>40108</v>
          </cell>
          <cell r="H7532">
            <v>1.34</v>
          </cell>
          <cell r="I7532">
            <v>43465</v>
          </cell>
        </row>
        <row r="7533">
          <cell r="A7533" t="str">
            <v>PROTECTOR DE ARBOL M-90 (Sumin) **</v>
          </cell>
          <cell r="B7533">
            <v>100411</v>
          </cell>
          <cell r="C7533" t="str">
            <v>UNI</v>
          </cell>
          <cell r="D7533">
            <v>482560</v>
          </cell>
          <cell r="E7533" t="str">
            <v>PAM91</v>
          </cell>
          <cell r="F7533">
            <v>40996</v>
          </cell>
          <cell r="G7533">
            <v>371200</v>
          </cell>
          <cell r="H7533">
            <v>1.3</v>
          </cell>
          <cell r="I7533">
            <v>43465</v>
          </cell>
        </row>
        <row r="7534">
          <cell r="A7534" t="str">
            <v>Protector de arbol M-90 Metàlico Circular IDU</v>
          </cell>
          <cell r="B7534">
            <v>104164</v>
          </cell>
          <cell r="C7534" t="str">
            <v>UNI</v>
          </cell>
          <cell r="D7534">
            <v>493553</v>
          </cell>
          <cell r="E7534">
            <v>0</v>
          </cell>
          <cell r="F7534">
            <v>43167</v>
          </cell>
          <cell r="G7534">
            <v>470050</v>
          </cell>
          <cell r="H7534">
            <v>1.05</v>
          </cell>
          <cell r="I7534">
            <v>43465</v>
          </cell>
        </row>
        <row r="7535">
          <cell r="A7535" t="str">
            <v>PROTECTOR DE ARBOL M-91 - 2 Tubos (Sumin)</v>
          </cell>
          <cell r="B7535">
            <v>101361</v>
          </cell>
          <cell r="C7535" t="str">
            <v>JG</v>
          </cell>
          <cell r="D7535">
            <v>149940</v>
          </cell>
          <cell r="E7535" t="str">
            <v>PAM91</v>
          </cell>
          <cell r="F7535">
            <v>43276</v>
          </cell>
          <cell r="G7535">
            <v>142800</v>
          </cell>
          <cell r="H7535">
            <v>1.05</v>
          </cell>
          <cell r="I7535">
            <v>43465</v>
          </cell>
        </row>
        <row r="7536">
          <cell r="A7536" t="str">
            <v>Protector papel higiénico sobreponer bco 400m **</v>
          </cell>
          <cell r="B7536">
            <v>103106</v>
          </cell>
          <cell r="C7536" t="str">
            <v>UNI</v>
          </cell>
          <cell r="D7536">
            <v>55896</v>
          </cell>
          <cell r="E7536" t="str">
            <v>7-AA-41</v>
          </cell>
          <cell r="F7536">
            <v>40410</v>
          </cell>
          <cell r="G7536">
            <v>40800</v>
          </cell>
          <cell r="H7536">
            <v>1.37</v>
          </cell>
          <cell r="I7536">
            <v>43465</v>
          </cell>
        </row>
        <row r="7537">
          <cell r="A7537" t="str">
            <v>PROTECTOR PARA OIDO CONTRA RUIDO</v>
          </cell>
          <cell r="B7537">
            <v>3798</v>
          </cell>
          <cell r="C7537" t="str">
            <v>UNI</v>
          </cell>
          <cell r="D7537">
            <v>34269</v>
          </cell>
          <cell r="E7537">
            <v>9092</v>
          </cell>
          <cell r="F7537">
            <v>40331</v>
          </cell>
          <cell r="G7537">
            <v>25014</v>
          </cell>
          <cell r="H7537">
            <v>1.37</v>
          </cell>
          <cell r="I7537">
            <v>43465</v>
          </cell>
        </row>
        <row r="7538">
          <cell r="A7538" t="str">
            <v>Protector STON PROTEC 20LT **</v>
          </cell>
          <cell r="B7538">
            <v>103694</v>
          </cell>
          <cell r="C7538" t="str">
            <v>LT</v>
          </cell>
          <cell r="D7538">
            <v>46900</v>
          </cell>
          <cell r="E7538">
            <v>0</v>
          </cell>
          <cell r="F7538">
            <v>40602</v>
          </cell>
          <cell r="G7538">
            <v>35000</v>
          </cell>
          <cell r="H7538">
            <v>1.34</v>
          </cell>
          <cell r="I7538">
            <v>43465</v>
          </cell>
        </row>
        <row r="7539">
          <cell r="A7539" t="str">
            <v>Protectores en lona espuma cancha de rugby</v>
          </cell>
          <cell r="B7539">
            <v>105819</v>
          </cell>
          <cell r="C7539" t="str">
            <v>UNI</v>
          </cell>
          <cell r="D7539">
            <v>558600</v>
          </cell>
          <cell r="E7539">
            <v>0</v>
          </cell>
          <cell r="F7539">
            <v>43238</v>
          </cell>
          <cell r="G7539">
            <v>532000</v>
          </cell>
          <cell r="H7539">
            <v>1.05</v>
          </cell>
          <cell r="I7539">
            <v>43465</v>
          </cell>
        </row>
        <row r="7540">
          <cell r="A7540" t="str">
            <v>Proyeccion 6 meses % (NO USAR)</v>
          </cell>
          <cell r="B7540">
            <v>100487</v>
          </cell>
          <cell r="C7540" t="str">
            <v>%</v>
          </cell>
          <cell r="D7540">
            <v>0</v>
          </cell>
          <cell r="E7540">
            <v>0</v>
          </cell>
          <cell r="F7540">
            <v>38050</v>
          </cell>
          <cell r="G7540">
            <v>0</v>
          </cell>
          <cell r="H7540">
            <v>0</v>
          </cell>
          <cell r="I7540">
            <v>43465</v>
          </cell>
        </row>
        <row r="7541">
          <cell r="A7541" t="str">
            <v>Proyector (128 Leds)431</v>
          </cell>
          <cell r="B7541">
            <v>106671</v>
          </cell>
          <cell r="C7541" t="str">
            <v>UNI</v>
          </cell>
          <cell r="D7541">
            <v>5997600</v>
          </cell>
          <cell r="E7541">
            <v>0</v>
          </cell>
          <cell r="F7541">
            <v>43343</v>
          </cell>
          <cell r="G7541">
            <v>5712000</v>
          </cell>
          <cell r="H7541">
            <v>1.05</v>
          </cell>
          <cell r="I7541">
            <v>43465</v>
          </cell>
        </row>
        <row r="7542">
          <cell r="A7542" t="str">
            <v>PROYECTOR CYCLONE 2000W 480V</v>
          </cell>
          <cell r="B7542">
            <v>102524</v>
          </cell>
          <cell r="C7542" t="str">
            <v>UNI</v>
          </cell>
          <cell r="D7542">
            <v>2034176</v>
          </cell>
          <cell r="E7542">
            <v>0</v>
          </cell>
          <cell r="F7542">
            <v>40226</v>
          </cell>
          <cell r="G7542">
            <v>1484800</v>
          </cell>
          <cell r="H7542">
            <v>1.37</v>
          </cell>
          <cell r="I7542">
            <v>43465</v>
          </cell>
        </row>
        <row r="7543">
          <cell r="A7543" t="str">
            <v>PROYECTOR DE PISO DE 250 W</v>
          </cell>
          <cell r="B7543">
            <v>3689</v>
          </cell>
          <cell r="C7543" t="str">
            <v>UNI</v>
          </cell>
          <cell r="D7543">
            <v>370852</v>
          </cell>
          <cell r="E7543" t="str">
            <v>SODIO</v>
          </cell>
          <cell r="F7543">
            <v>40023</v>
          </cell>
          <cell r="G7543">
            <v>266800</v>
          </cell>
          <cell r="H7543">
            <v>1.39</v>
          </cell>
          <cell r="I7543">
            <v>43465</v>
          </cell>
        </row>
        <row r="7544">
          <cell r="A7544" t="str">
            <v>PROYECTOR DE PISO SODIO 70 W TERRA O</v>
          </cell>
          <cell r="B7544">
            <v>101471</v>
          </cell>
          <cell r="C7544" t="str">
            <v>UNI</v>
          </cell>
          <cell r="D7544">
            <v>1084984</v>
          </cell>
          <cell r="E7544" t="str">
            <v>SODIO</v>
          </cell>
          <cell r="F7544">
            <v>39947</v>
          </cell>
          <cell r="G7544">
            <v>780564</v>
          </cell>
          <cell r="H7544">
            <v>1.39</v>
          </cell>
          <cell r="I7544">
            <v>43465</v>
          </cell>
        </row>
        <row r="7545">
          <cell r="A7545" t="str">
            <v>Proyector Led 335 W/NW SmartLED 220/240v-</v>
          </cell>
          <cell r="B7545">
            <v>106116</v>
          </cell>
          <cell r="C7545" t="str">
            <v>UNI</v>
          </cell>
          <cell r="D7545">
            <v>4030094</v>
          </cell>
          <cell r="E7545">
            <v>0</v>
          </cell>
          <cell r="F7545">
            <v>43251</v>
          </cell>
          <cell r="G7545">
            <v>3838185</v>
          </cell>
          <cell r="H7545">
            <v>1.05</v>
          </cell>
          <cell r="I7545">
            <v>43465</v>
          </cell>
        </row>
        <row r="7546">
          <cell r="A7546" t="str">
            <v>PROYECTOR METAL HALIDE (1.000W)</v>
          </cell>
          <cell r="B7546">
            <v>105110</v>
          </cell>
          <cell r="C7546" t="str">
            <v>UNI</v>
          </cell>
          <cell r="D7546">
            <v>849660</v>
          </cell>
          <cell r="E7546">
            <v>0</v>
          </cell>
          <cell r="F7546">
            <v>43133</v>
          </cell>
          <cell r="G7546">
            <v>809200</v>
          </cell>
          <cell r="H7546">
            <v>1.05</v>
          </cell>
          <cell r="I7546">
            <v>43465</v>
          </cell>
        </row>
        <row r="7547">
          <cell r="A7547" t="str">
            <v>Proyector MH 250 W 208/220V(inc bomb.oboide)</v>
          </cell>
          <cell r="B7547">
            <v>101470</v>
          </cell>
          <cell r="C7547" t="str">
            <v>UNI</v>
          </cell>
          <cell r="D7547">
            <v>896204</v>
          </cell>
          <cell r="E7547">
            <v>0</v>
          </cell>
          <cell r="F7547">
            <v>41173</v>
          </cell>
          <cell r="G7547">
            <v>689388</v>
          </cell>
          <cell r="H7547">
            <v>1.3</v>
          </cell>
          <cell r="I7547">
            <v>43465</v>
          </cell>
        </row>
        <row r="7548">
          <cell r="A7548" t="str">
            <v>Proyector MH 400 W 208/220V(inc bomb. oboide)</v>
          </cell>
          <cell r="B7548">
            <v>101469</v>
          </cell>
          <cell r="C7548" t="str">
            <v>UNI</v>
          </cell>
          <cell r="D7548">
            <v>436885</v>
          </cell>
          <cell r="E7548">
            <v>0</v>
          </cell>
          <cell r="F7548">
            <v>42618</v>
          </cell>
          <cell r="G7548">
            <v>379900</v>
          </cell>
          <cell r="H7548">
            <v>1.1499999999999999</v>
          </cell>
          <cell r="I7548">
            <v>43465</v>
          </cell>
        </row>
        <row r="7549">
          <cell r="A7549" t="str">
            <v>Proyector Na 250 W 208/220V(inc bomb. oboide)</v>
          </cell>
          <cell r="B7549">
            <v>102187</v>
          </cell>
          <cell r="C7549" t="str">
            <v>UNI</v>
          </cell>
          <cell r="D7549">
            <v>896204</v>
          </cell>
          <cell r="E7549">
            <v>0</v>
          </cell>
          <cell r="F7549">
            <v>41173</v>
          </cell>
          <cell r="G7549">
            <v>689388</v>
          </cell>
          <cell r="H7549">
            <v>1.3</v>
          </cell>
          <cell r="I7549">
            <v>43465</v>
          </cell>
        </row>
        <row r="7550">
          <cell r="A7550" t="str">
            <v>PROYECTOR SUMERGIBLE IP 68 MH 400 W</v>
          </cell>
          <cell r="B7550">
            <v>101472</v>
          </cell>
          <cell r="C7550" t="str">
            <v>UNI</v>
          </cell>
          <cell r="D7550">
            <v>1289920</v>
          </cell>
          <cell r="E7550" t="str">
            <v>SODIO</v>
          </cell>
          <cell r="F7550">
            <v>39947</v>
          </cell>
          <cell r="G7550">
            <v>928000</v>
          </cell>
          <cell r="H7550">
            <v>1.39</v>
          </cell>
          <cell r="I7550">
            <v>43465</v>
          </cell>
        </row>
        <row r="7551">
          <cell r="A7551" t="str">
            <v>Proyector-96LEDS-310 W-28100</v>
          </cell>
          <cell r="B7551">
            <v>105598</v>
          </cell>
          <cell r="C7551" t="str">
            <v>UNI</v>
          </cell>
          <cell r="D7551">
            <v>5773789</v>
          </cell>
          <cell r="E7551">
            <v>0</v>
          </cell>
          <cell r="F7551">
            <v>43251</v>
          </cell>
          <cell r="G7551">
            <v>5498847</v>
          </cell>
          <cell r="H7551">
            <v>1.05</v>
          </cell>
          <cell r="I7551">
            <v>43465</v>
          </cell>
        </row>
        <row r="7552">
          <cell r="A7552" t="str">
            <v>Prueba Carga Estática y Dinámica Puentes</v>
          </cell>
          <cell r="B7552">
            <v>107065</v>
          </cell>
          <cell r="C7552" t="str">
            <v>UNID</v>
          </cell>
          <cell r="D7552">
            <v>21818754</v>
          </cell>
          <cell r="E7552">
            <v>0</v>
          </cell>
          <cell r="F7552">
            <v>43390</v>
          </cell>
          <cell r="G7552">
            <v>20779766</v>
          </cell>
          <cell r="H7552">
            <v>1.05</v>
          </cell>
          <cell r="I7552">
            <v>43465</v>
          </cell>
        </row>
        <row r="7553">
          <cell r="A7553" t="str">
            <v>Prueba Carga Estática-Dinámica</v>
          </cell>
          <cell r="B7553">
            <v>107067</v>
          </cell>
          <cell r="C7553" t="str">
            <v>UNID</v>
          </cell>
          <cell r="D7553">
            <v>2508713</v>
          </cell>
          <cell r="E7553">
            <v>0</v>
          </cell>
          <cell r="F7553">
            <v>43390</v>
          </cell>
          <cell r="G7553">
            <v>2389250</v>
          </cell>
          <cell r="H7553">
            <v>1.05</v>
          </cell>
          <cell r="I7553">
            <v>43465</v>
          </cell>
        </row>
        <row r="7554">
          <cell r="A7554" t="str">
            <v>Prueba Carga Estática-Dinámica Pte. manejo</v>
          </cell>
          <cell r="B7554">
            <v>107066</v>
          </cell>
          <cell r="C7554" t="str">
            <v>UNID</v>
          </cell>
          <cell r="D7554">
            <v>3367923</v>
          </cell>
          <cell r="E7554">
            <v>0</v>
          </cell>
          <cell r="F7554">
            <v>43390</v>
          </cell>
          <cell r="G7554">
            <v>3207546</v>
          </cell>
          <cell r="H7554">
            <v>1.05</v>
          </cell>
          <cell r="I7554">
            <v>43465</v>
          </cell>
        </row>
        <row r="7555">
          <cell r="A7555" t="str">
            <v>PRUEBA HERMETICIDAD</v>
          </cell>
          <cell r="B7555">
            <v>3827</v>
          </cell>
          <cell r="C7555" t="str">
            <v>UNI</v>
          </cell>
          <cell r="D7555">
            <v>41700</v>
          </cell>
          <cell r="E7555" t="str">
            <v>.</v>
          </cell>
          <cell r="F7555">
            <v>40121</v>
          </cell>
          <cell r="G7555">
            <v>30000</v>
          </cell>
          <cell r="H7555">
            <v>1.39</v>
          </cell>
          <cell r="I7555">
            <v>43465</v>
          </cell>
        </row>
        <row r="7556">
          <cell r="A7556" t="str">
            <v>PRUEBA PARA CERTIFICAC.DE PUNTOS</v>
          </cell>
          <cell r="B7556">
            <v>102941</v>
          </cell>
          <cell r="C7556" t="str">
            <v>UNI</v>
          </cell>
          <cell r="D7556">
            <v>49901</v>
          </cell>
          <cell r="E7556" t="str">
            <v>.</v>
          </cell>
          <cell r="F7556">
            <v>40121</v>
          </cell>
          <cell r="G7556">
            <v>35900</v>
          </cell>
          <cell r="H7556">
            <v>1.39</v>
          </cell>
          <cell r="I7556">
            <v>43465</v>
          </cell>
        </row>
        <row r="7557">
          <cell r="A7557" t="str">
            <v>Prueba VLF (tramo 465 ml)cable Alumin-Zona</v>
          </cell>
          <cell r="B7557">
            <v>106775</v>
          </cell>
          <cell r="C7557" t="str">
            <v>UNI</v>
          </cell>
          <cell r="D7557">
            <v>799485</v>
          </cell>
          <cell r="E7557">
            <v>0</v>
          </cell>
          <cell r="F7557">
            <v>43185</v>
          </cell>
          <cell r="G7557">
            <v>761414</v>
          </cell>
          <cell r="H7557">
            <v>1.05</v>
          </cell>
          <cell r="I7557">
            <v>43465</v>
          </cell>
        </row>
        <row r="7558">
          <cell r="A7558" t="str">
            <v>Pruebas y entrega detencion de incendio Estadio</v>
          </cell>
          <cell r="B7558">
            <v>105313</v>
          </cell>
          <cell r="C7558" t="str">
            <v>UNI</v>
          </cell>
          <cell r="D7558">
            <v>1446480</v>
          </cell>
          <cell r="E7558">
            <v>0</v>
          </cell>
          <cell r="F7558">
            <v>41919</v>
          </cell>
          <cell r="G7558">
            <v>1148000</v>
          </cell>
          <cell r="H7558">
            <v>1.26</v>
          </cell>
          <cell r="I7558">
            <v>43465</v>
          </cell>
        </row>
        <row r="7559">
          <cell r="A7559" t="str">
            <v>Pruebas y entrega Mant. sistema sonido Est</v>
          </cell>
          <cell r="B7559">
            <v>105307</v>
          </cell>
          <cell r="C7559" t="str">
            <v>UNI</v>
          </cell>
          <cell r="D7559">
            <v>1125180</v>
          </cell>
          <cell r="E7559">
            <v>0</v>
          </cell>
          <cell r="F7559">
            <v>41918</v>
          </cell>
          <cell r="G7559">
            <v>893000</v>
          </cell>
          <cell r="H7559">
            <v>1.26</v>
          </cell>
          <cell r="I7559">
            <v>43465</v>
          </cell>
        </row>
        <row r="7560">
          <cell r="A7560" t="str">
            <v>pruebas y entrega mant. voz y datos estadio el</v>
          </cell>
          <cell r="B7560">
            <v>105286</v>
          </cell>
          <cell r="C7560" t="str">
            <v>UNI</v>
          </cell>
          <cell r="D7560">
            <v>1125180</v>
          </cell>
          <cell r="E7560">
            <v>0</v>
          </cell>
          <cell r="F7560">
            <v>41913</v>
          </cell>
          <cell r="G7560">
            <v>893000</v>
          </cell>
          <cell r="H7560">
            <v>1.26</v>
          </cell>
          <cell r="I7560">
            <v>43465</v>
          </cell>
        </row>
        <row r="7561">
          <cell r="A7561" t="str">
            <v>Pruebas y entrega, estadio el campim</v>
          </cell>
          <cell r="B7561">
            <v>105298</v>
          </cell>
          <cell r="C7561" t="str">
            <v>UNI</v>
          </cell>
          <cell r="D7561">
            <v>1125180</v>
          </cell>
          <cell r="E7561">
            <v>0</v>
          </cell>
          <cell r="F7561">
            <v>41918</v>
          </cell>
          <cell r="G7561">
            <v>893000</v>
          </cell>
          <cell r="H7561">
            <v>1.26</v>
          </cell>
          <cell r="I7561">
            <v>43465</v>
          </cell>
        </row>
        <row r="7562">
          <cell r="A7562" t="str">
            <v>PSEUDOMONA AEROUGINOSA Análisis Aguas</v>
          </cell>
          <cell r="B7562">
            <v>105142</v>
          </cell>
          <cell r="C7562" t="str">
            <v>UNI</v>
          </cell>
          <cell r="D7562">
            <v>40701</v>
          </cell>
          <cell r="E7562">
            <v>0</v>
          </cell>
          <cell r="F7562">
            <v>42810</v>
          </cell>
          <cell r="G7562">
            <v>37340.400000000001</v>
          </cell>
          <cell r="H7562">
            <v>1.0900000000000001</v>
          </cell>
          <cell r="I7562">
            <v>43465</v>
          </cell>
        </row>
        <row r="7563">
          <cell r="A7563" t="str">
            <v>PT100 piscinas complejo acuatico</v>
          </cell>
          <cell r="B7563">
            <v>105378</v>
          </cell>
          <cell r="C7563" t="str">
            <v>UNI</v>
          </cell>
          <cell r="D7563">
            <v>494021</v>
          </cell>
          <cell r="E7563">
            <v>0</v>
          </cell>
          <cell r="F7563">
            <v>41975</v>
          </cell>
          <cell r="G7563">
            <v>392080</v>
          </cell>
          <cell r="H7563">
            <v>1.26</v>
          </cell>
          <cell r="I7563">
            <v>43465</v>
          </cell>
        </row>
        <row r="7564">
          <cell r="A7564" t="str">
            <v>Puerta</v>
          </cell>
          <cell r="B7564">
            <v>107212</v>
          </cell>
          <cell r="C7564" t="str">
            <v>UNI</v>
          </cell>
          <cell r="D7564">
            <v>18153926</v>
          </cell>
          <cell r="E7564">
            <v>0</v>
          </cell>
          <cell r="F7564">
            <v>43410</v>
          </cell>
          <cell r="G7564">
            <v>17289453</v>
          </cell>
          <cell r="H7564">
            <v>1.05</v>
          </cell>
          <cell r="I7564">
            <v>43465</v>
          </cell>
        </row>
        <row r="7565">
          <cell r="A7565" t="str">
            <v>Puerta</v>
          </cell>
          <cell r="B7565">
            <v>107213</v>
          </cell>
          <cell r="C7565" t="str">
            <v>UNI</v>
          </cell>
          <cell r="D7565">
            <v>2627673</v>
          </cell>
          <cell r="E7565">
            <v>0</v>
          </cell>
          <cell r="F7565">
            <v>43410</v>
          </cell>
          <cell r="G7565">
            <v>2502546</v>
          </cell>
          <cell r="H7565">
            <v>1.05</v>
          </cell>
          <cell r="I7565">
            <v>43465</v>
          </cell>
        </row>
        <row r="7566">
          <cell r="A7566" t="str">
            <v>Puerta</v>
          </cell>
          <cell r="B7566">
            <v>107218</v>
          </cell>
          <cell r="C7566" t="str">
            <v>UNI</v>
          </cell>
          <cell r="D7566">
            <v>3821840</v>
          </cell>
          <cell r="E7566">
            <v>0</v>
          </cell>
          <cell r="F7566">
            <v>43410</v>
          </cell>
          <cell r="G7566">
            <v>3639848</v>
          </cell>
          <cell r="H7566">
            <v>1.05</v>
          </cell>
          <cell r="I7566">
            <v>43465</v>
          </cell>
        </row>
        <row r="7567">
          <cell r="A7567" t="str">
            <v>Puerta</v>
          </cell>
          <cell r="B7567">
            <v>107221</v>
          </cell>
          <cell r="C7567" t="str">
            <v>UNI</v>
          </cell>
          <cell r="D7567">
            <v>831481</v>
          </cell>
          <cell r="E7567">
            <v>0</v>
          </cell>
          <cell r="F7567">
            <v>43410</v>
          </cell>
          <cell r="G7567">
            <v>791887</v>
          </cell>
          <cell r="H7567">
            <v>1.05</v>
          </cell>
          <cell r="I7567">
            <v>43465</v>
          </cell>
        </row>
        <row r="7568">
          <cell r="A7568" t="str">
            <v>Puerta</v>
          </cell>
          <cell r="B7568">
            <v>107222</v>
          </cell>
          <cell r="C7568" t="str">
            <v>UNI</v>
          </cell>
          <cell r="D7568">
            <v>1760770</v>
          </cell>
          <cell r="E7568">
            <v>0</v>
          </cell>
          <cell r="F7568">
            <v>43410</v>
          </cell>
          <cell r="G7568">
            <v>1676924</v>
          </cell>
          <cell r="H7568">
            <v>1.05</v>
          </cell>
          <cell r="I7568">
            <v>43465</v>
          </cell>
        </row>
        <row r="7569">
          <cell r="A7569" t="str">
            <v>Puerta</v>
          </cell>
          <cell r="B7569">
            <v>107223</v>
          </cell>
          <cell r="C7569" t="str">
            <v>UNI</v>
          </cell>
          <cell r="D7569">
            <v>17660635</v>
          </cell>
          <cell r="E7569">
            <v>0</v>
          </cell>
          <cell r="F7569">
            <v>43410</v>
          </cell>
          <cell r="G7569">
            <v>16819652</v>
          </cell>
          <cell r="H7569">
            <v>1.05</v>
          </cell>
          <cell r="I7569">
            <v>43465</v>
          </cell>
        </row>
        <row r="7570">
          <cell r="A7570" t="str">
            <v>Puerta</v>
          </cell>
          <cell r="B7570">
            <v>107225</v>
          </cell>
          <cell r="C7570" t="str">
            <v>UNI</v>
          </cell>
          <cell r="D7570">
            <v>1086275</v>
          </cell>
          <cell r="E7570">
            <v>0</v>
          </cell>
          <cell r="F7570">
            <v>43410</v>
          </cell>
          <cell r="G7570">
            <v>1034548</v>
          </cell>
          <cell r="H7570">
            <v>1.05</v>
          </cell>
          <cell r="I7570">
            <v>43465</v>
          </cell>
        </row>
        <row r="7571">
          <cell r="A7571" t="str">
            <v>Puerta</v>
          </cell>
          <cell r="B7571">
            <v>107318</v>
          </cell>
          <cell r="C7571" t="str">
            <v>UNI</v>
          </cell>
          <cell r="D7571">
            <v>1029097</v>
          </cell>
          <cell r="E7571">
            <v>0</v>
          </cell>
          <cell r="F7571">
            <v>43412</v>
          </cell>
          <cell r="G7571">
            <v>980092</v>
          </cell>
          <cell r="H7571">
            <v>1.05</v>
          </cell>
          <cell r="I7571">
            <v>43465</v>
          </cell>
        </row>
        <row r="7572">
          <cell r="A7572" t="str">
            <v>Puerta</v>
          </cell>
          <cell r="B7572">
            <v>107322</v>
          </cell>
          <cell r="C7572" t="str">
            <v>UNI</v>
          </cell>
          <cell r="D7572">
            <v>21339933</v>
          </cell>
          <cell r="E7572">
            <v>0</v>
          </cell>
          <cell r="F7572">
            <v>43412</v>
          </cell>
          <cell r="G7572">
            <v>20323746</v>
          </cell>
          <cell r="H7572">
            <v>1.05</v>
          </cell>
          <cell r="I7572">
            <v>43465</v>
          </cell>
        </row>
        <row r="7573">
          <cell r="A7573" t="str">
            <v>Puerta</v>
          </cell>
          <cell r="B7573">
            <v>107325</v>
          </cell>
          <cell r="C7573" t="str">
            <v>UNI</v>
          </cell>
          <cell r="D7573">
            <v>3374854</v>
          </cell>
          <cell r="E7573">
            <v>0</v>
          </cell>
          <cell r="F7573">
            <v>43412</v>
          </cell>
          <cell r="G7573">
            <v>3214147</v>
          </cell>
          <cell r="H7573">
            <v>1.05</v>
          </cell>
          <cell r="I7573">
            <v>43465</v>
          </cell>
        </row>
        <row r="7574">
          <cell r="A7574" t="str">
            <v>Puerta</v>
          </cell>
          <cell r="B7574">
            <v>107326</v>
          </cell>
          <cell r="C7574" t="str">
            <v>UNI</v>
          </cell>
          <cell r="D7574">
            <v>11405827</v>
          </cell>
          <cell r="E7574">
            <v>0</v>
          </cell>
          <cell r="F7574">
            <v>43412</v>
          </cell>
          <cell r="G7574">
            <v>10862692</v>
          </cell>
          <cell r="H7574">
            <v>1.05</v>
          </cell>
          <cell r="I7574">
            <v>43465</v>
          </cell>
        </row>
        <row r="7575">
          <cell r="A7575" t="str">
            <v>Puerta</v>
          </cell>
          <cell r="B7575">
            <v>107355</v>
          </cell>
          <cell r="C7575" t="str">
            <v>UNI</v>
          </cell>
          <cell r="D7575">
            <v>89519509</v>
          </cell>
          <cell r="E7575">
            <v>0</v>
          </cell>
          <cell r="F7575">
            <v>43413</v>
          </cell>
          <cell r="G7575">
            <v>85256675</v>
          </cell>
          <cell r="H7575">
            <v>1.05</v>
          </cell>
          <cell r="I7575">
            <v>43465</v>
          </cell>
        </row>
        <row r="7576">
          <cell r="A7576" t="str">
            <v>Puerta</v>
          </cell>
          <cell r="B7576">
            <v>107356</v>
          </cell>
          <cell r="C7576" t="str">
            <v>UNI</v>
          </cell>
          <cell r="D7576">
            <v>935179</v>
          </cell>
          <cell r="E7576">
            <v>0</v>
          </cell>
          <cell r="F7576">
            <v>43413</v>
          </cell>
          <cell r="G7576">
            <v>890647</v>
          </cell>
          <cell r="H7576">
            <v>1.05</v>
          </cell>
          <cell r="I7576">
            <v>43465</v>
          </cell>
        </row>
        <row r="7577">
          <cell r="A7577" t="str">
            <v>Puerta</v>
          </cell>
          <cell r="B7577">
            <v>107281</v>
          </cell>
          <cell r="C7577" t="str">
            <v>UNI</v>
          </cell>
          <cell r="D7577">
            <v>1572546</v>
          </cell>
          <cell r="E7577">
            <v>0</v>
          </cell>
          <cell r="F7577">
            <v>43412</v>
          </cell>
          <cell r="G7577">
            <v>1497663</v>
          </cell>
          <cell r="H7577">
            <v>1.05</v>
          </cell>
          <cell r="I7577">
            <v>43465</v>
          </cell>
        </row>
        <row r="7578">
          <cell r="A7578" t="str">
            <v>Puerta</v>
          </cell>
          <cell r="B7578">
            <v>107282</v>
          </cell>
          <cell r="C7578" t="str">
            <v>UNI</v>
          </cell>
          <cell r="D7578">
            <v>1478731</v>
          </cell>
          <cell r="E7578">
            <v>0</v>
          </cell>
          <cell r="F7578">
            <v>43412</v>
          </cell>
          <cell r="G7578">
            <v>1408315</v>
          </cell>
          <cell r="H7578">
            <v>1.05</v>
          </cell>
          <cell r="I7578">
            <v>43465</v>
          </cell>
        </row>
        <row r="7579">
          <cell r="A7579" t="str">
            <v>Puerta</v>
          </cell>
          <cell r="B7579">
            <v>107283</v>
          </cell>
          <cell r="C7579" t="str">
            <v>UNI</v>
          </cell>
          <cell r="D7579">
            <v>39749634</v>
          </cell>
          <cell r="E7579">
            <v>0</v>
          </cell>
          <cell r="F7579">
            <v>43412</v>
          </cell>
          <cell r="G7579">
            <v>37856794</v>
          </cell>
          <cell r="H7579">
            <v>1.05</v>
          </cell>
          <cell r="I7579">
            <v>43465</v>
          </cell>
        </row>
        <row r="7580">
          <cell r="A7580" t="str">
            <v>Puerta</v>
          </cell>
          <cell r="B7580">
            <v>107284</v>
          </cell>
          <cell r="C7580" t="str">
            <v>UNI</v>
          </cell>
          <cell r="D7580">
            <v>1009873</v>
          </cell>
          <cell r="E7580">
            <v>0</v>
          </cell>
          <cell r="F7580">
            <v>43412</v>
          </cell>
          <cell r="G7580">
            <v>961784</v>
          </cell>
          <cell r="H7580">
            <v>1.05</v>
          </cell>
          <cell r="I7580">
            <v>43465</v>
          </cell>
        </row>
        <row r="7581">
          <cell r="A7581" t="str">
            <v>Puerta</v>
          </cell>
          <cell r="B7581">
            <v>107285</v>
          </cell>
          <cell r="C7581" t="str">
            <v>UNI</v>
          </cell>
          <cell r="D7581">
            <v>1081996</v>
          </cell>
          <cell r="E7581">
            <v>0</v>
          </cell>
          <cell r="F7581">
            <v>43412</v>
          </cell>
          <cell r="G7581">
            <v>1030472</v>
          </cell>
          <cell r="H7581">
            <v>1.05</v>
          </cell>
          <cell r="I7581">
            <v>43465</v>
          </cell>
        </row>
        <row r="7582">
          <cell r="A7582" t="str">
            <v>Puerta</v>
          </cell>
          <cell r="B7582">
            <v>107286</v>
          </cell>
          <cell r="C7582" t="str">
            <v>UNI</v>
          </cell>
          <cell r="D7582">
            <v>3615566</v>
          </cell>
          <cell r="E7582">
            <v>0</v>
          </cell>
          <cell r="F7582">
            <v>43412</v>
          </cell>
          <cell r="G7582">
            <v>3443396</v>
          </cell>
          <cell r="H7582">
            <v>1.05</v>
          </cell>
          <cell r="I7582">
            <v>43465</v>
          </cell>
        </row>
        <row r="7583">
          <cell r="A7583" t="str">
            <v>Puerta</v>
          </cell>
          <cell r="B7583">
            <v>107287</v>
          </cell>
          <cell r="C7583" t="str">
            <v>UNI</v>
          </cell>
          <cell r="D7583">
            <v>4752839</v>
          </cell>
          <cell r="E7583">
            <v>0</v>
          </cell>
          <cell r="F7583">
            <v>43412</v>
          </cell>
          <cell r="G7583">
            <v>4526513</v>
          </cell>
          <cell r="H7583">
            <v>1.05</v>
          </cell>
          <cell r="I7583">
            <v>43465</v>
          </cell>
        </row>
        <row r="7584">
          <cell r="A7584" t="str">
            <v>Puerta</v>
          </cell>
          <cell r="B7584">
            <v>107288</v>
          </cell>
          <cell r="C7584" t="str">
            <v>UNI</v>
          </cell>
          <cell r="D7584">
            <v>47261606</v>
          </cell>
          <cell r="E7584">
            <v>0</v>
          </cell>
          <cell r="F7584">
            <v>43412</v>
          </cell>
          <cell r="G7584">
            <v>45011053</v>
          </cell>
          <cell r="H7584">
            <v>1.05</v>
          </cell>
          <cell r="I7584">
            <v>43465</v>
          </cell>
        </row>
        <row r="7585">
          <cell r="A7585" t="str">
            <v>Puerta</v>
          </cell>
          <cell r="B7585">
            <v>107290</v>
          </cell>
          <cell r="C7585" t="str">
            <v>UNI</v>
          </cell>
          <cell r="D7585">
            <v>68066657</v>
          </cell>
          <cell r="E7585">
            <v>0</v>
          </cell>
          <cell r="F7585">
            <v>43412</v>
          </cell>
          <cell r="G7585">
            <v>64825388</v>
          </cell>
          <cell r="H7585">
            <v>1.05</v>
          </cell>
          <cell r="I7585">
            <v>43465</v>
          </cell>
        </row>
        <row r="7586">
          <cell r="A7586" t="str">
            <v>Puerta</v>
          </cell>
          <cell r="B7586">
            <v>107293</v>
          </cell>
          <cell r="C7586" t="str">
            <v>UNI</v>
          </cell>
          <cell r="D7586">
            <v>4882046</v>
          </cell>
          <cell r="E7586">
            <v>0</v>
          </cell>
          <cell r="F7586">
            <v>43412</v>
          </cell>
          <cell r="G7586">
            <v>4649568</v>
          </cell>
          <cell r="H7586">
            <v>1.05</v>
          </cell>
          <cell r="I7586">
            <v>43465</v>
          </cell>
        </row>
        <row r="7587">
          <cell r="A7587" t="str">
            <v>Puerta</v>
          </cell>
          <cell r="B7587">
            <v>107295</v>
          </cell>
          <cell r="C7587" t="str">
            <v>UNI</v>
          </cell>
          <cell r="D7587">
            <v>28244948</v>
          </cell>
          <cell r="E7587">
            <v>0</v>
          </cell>
          <cell r="F7587">
            <v>43412</v>
          </cell>
          <cell r="G7587">
            <v>26899950</v>
          </cell>
          <cell r="H7587">
            <v>1.05</v>
          </cell>
          <cell r="I7587">
            <v>43465</v>
          </cell>
        </row>
        <row r="7588">
          <cell r="A7588" t="str">
            <v>PUERTA .50 x 2.00 Metros INTERES SOCIAL</v>
          </cell>
          <cell r="B7588">
            <v>3927</v>
          </cell>
          <cell r="C7588" t="str">
            <v>UNI</v>
          </cell>
          <cell r="D7588">
            <v>87406</v>
          </cell>
          <cell r="E7588">
            <v>38070</v>
          </cell>
          <cell r="F7588">
            <v>40470</v>
          </cell>
          <cell r="G7588">
            <v>63800</v>
          </cell>
          <cell r="H7588">
            <v>1.37</v>
          </cell>
          <cell r="I7588">
            <v>43465</v>
          </cell>
        </row>
        <row r="7589">
          <cell r="A7589" t="str">
            <v>PUERTA .65 x 2.00 Metros INTERES SOCIAL</v>
          </cell>
          <cell r="B7589">
            <v>3928</v>
          </cell>
          <cell r="C7589" t="str">
            <v>UNI</v>
          </cell>
          <cell r="D7589">
            <v>102503</v>
          </cell>
          <cell r="E7589">
            <v>38073</v>
          </cell>
          <cell r="F7589">
            <v>40470</v>
          </cell>
          <cell r="G7589">
            <v>74820</v>
          </cell>
          <cell r="H7589">
            <v>1.37</v>
          </cell>
          <cell r="I7589">
            <v>43465</v>
          </cell>
        </row>
        <row r="7590">
          <cell r="A7590" t="str">
            <v>PUERTA .65 x 2.00 Metros INTERES SOCIAL</v>
          </cell>
          <cell r="B7590">
            <v>998</v>
          </cell>
          <cell r="C7590" t="str">
            <v>UNI</v>
          </cell>
          <cell r="D7590">
            <v>81827</v>
          </cell>
          <cell r="E7590" t="str">
            <v>PZ-1</v>
          </cell>
          <cell r="F7590">
            <v>40025</v>
          </cell>
          <cell r="G7590">
            <v>58868</v>
          </cell>
          <cell r="H7590">
            <v>1.39</v>
          </cell>
          <cell r="I7590">
            <v>43465</v>
          </cell>
        </row>
        <row r="7591">
          <cell r="A7591" t="str">
            <v>PUERTA .75 x 2.00 Metros INTERES SOCIAL</v>
          </cell>
          <cell r="B7591">
            <v>3929</v>
          </cell>
          <cell r="C7591" t="str">
            <v>UNI</v>
          </cell>
          <cell r="D7591">
            <v>102503</v>
          </cell>
          <cell r="E7591">
            <v>38075</v>
          </cell>
          <cell r="F7591">
            <v>40470</v>
          </cell>
          <cell r="G7591">
            <v>74820</v>
          </cell>
          <cell r="H7591">
            <v>1.37</v>
          </cell>
          <cell r="I7591">
            <v>43465</v>
          </cell>
        </row>
        <row r="7592">
          <cell r="A7592" t="str">
            <v>PUERTA .80 x 2.00 Metros INTERES SOCIAL</v>
          </cell>
          <cell r="B7592">
            <v>997</v>
          </cell>
          <cell r="C7592" t="str">
            <v>UNI</v>
          </cell>
          <cell r="D7592">
            <v>102503</v>
          </cell>
          <cell r="E7592">
            <v>38076</v>
          </cell>
          <cell r="F7592">
            <v>40470</v>
          </cell>
          <cell r="G7592">
            <v>74820</v>
          </cell>
          <cell r="H7592">
            <v>1.37</v>
          </cell>
          <cell r="I7592">
            <v>43465</v>
          </cell>
        </row>
        <row r="7593">
          <cell r="A7593" t="str">
            <v>Puerta a prueba de fuego, damper, empaquet</v>
          </cell>
          <cell r="B7593">
            <v>101687</v>
          </cell>
          <cell r="C7593" t="str">
            <v>UNI</v>
          </cell>
          <cell r="D7593">
            <v>9204480</v>
          </cell>
          <cell r="E7593">
            <v>0</v>
          </cell>
          <cell r="F7593">
            <v>43182</v>
          </cell>
          <cell r="G7593">
            <v>8766171</v>
          </cell>
          <cell r="H7593">
            <v>1.05</v>
          </cell>
          <cell r="I7593">
            <v>43465</v>
          </cell>
        </row>
        <row r="7594">
          <cell r="A7594" t="str">
            <v>PUERTA ALUM. 2.0 x 0.8+Cerra+Vidrio Sand</v>
          </cell>
          <cell r="B7594">
            <v>102685</v>
          </cell>
          <cell r="C7594" t="str">
            <v>UNI</v>
          </cell>
          <cell r="D7594">
            <v>1157376</v>
          </cell>
          <cell r="E7594">
            <v>0</v>
          </cell>
          <cell r="F7594">
            <v>40283</v>
          </cell>
          <cell r="G7594">
            <v>844800</v>
          </cell>
          <cell r="H7594">
            <v>1.37</v>
          </cell>
          <cell r="I7594">
            <v>43465</v>
          </cell>
        </row>
        <row r="7595">
          <cell r="A7595" t="str">
            <v>Puerta alum+vidrio templ 6mm - perfil 1 1/2x3"</v>
          </cell>
          <cell r="B7595">
            <v>104399</v>
          </cell>
          <cell r="C7595" t="str">
            <v>M2</v>
          </cell>
          <cell r="D7595">
            <v>485687</v>
          </cell>
          <cell r="E7595">
            <v>0</v>
          </cell>
          <cell r="F7595">
            <v>43213</v>
          </cell>
          <cell r="G7595">
            <v>462559</v>
          </cell>
          <cell r="H7595">
            <v>1.05</v>
          </cell>
          <cell r="I7595">
            <v>43465</v>
          </cell>
        </row>
        <row r="7596">
          <cell r="A7596" t="str">
            <v>Puerta Aluminio nat tipo Persiana+marco</v>
          </cell>
          <cell r="B7596">
            <v>106407</v>
          </cell>
          <cell r="C7596" t="str">
            <v>UNI</v>
          </cell>
          <cell r="D7596">
            <v>1265000</v>
          </cell>
          <cell r="E7596">
            <v>0</v>
          </cell>
          <cell r="F7596">
            <v>42514</v>
          </cell>
          <cell r="G7596">
            <v>1100000</v>
          </cell>
          <cell r="H7596">
            <v>1.1499999999999999</v>
          </cell>
          <cell r="I7596">
            <v>43465</v>
          </cell>
        </row>
        <row r="7597">
          <cell r="A7597" t="str">
            <v>Puerta Aluminio P-03(1.00x2.35m)+Vidrio</v>
          </cell>
          <cell r="B7597">
            <v>107075</v>
          </cell>
          <cell r="C7597" t="str">
            <v>UNI</v>
          </cell>
          <cell r="D7597">
            <v>1408458</v>
          </cell>
          <cell r="E7597">
            <v>0</v>
          </cell>
          <cell r="F7597">
            <v>43395</v>
          </cell>
          <cell r="G7597">
            <v>1341389</v>
          </cell>
          <cell r="H7597">
            <v>1.05</v>
          </cell>
          <cell r="I7597">
            <v>43465</v>
          </cell>
        </row>
        <row r="7598">
          <cell r="A7598" t="str">
            <v>Puerta Aluminio P-03(1.00x2.35m)+Vidrio</v>
          </cell>
          <cell r="B7598">
            <v>107076</v>
          </cell>
          <cell r="C7598" t="str">
            <v>UNI</v>
          </cell>
          <cell r="D7598">
            <v>2084596</v>
          </cell>
          <cell r="E7598">
            <v>0</v>
          </cell>
          <cell r="F7598">
            <v>43395</v>
          </cell>
          <cell r="G7598">
            <v>1985329.23</v>
          </cell>
          <cell r="H7598">
            <v>1.05</v>
          </cell>
          <cell r="I7598">
            <v>43465</v>
          </cell>
        </row>
        <row r="7599">
          <cell r="A7599" t="str">
            <v>PUERTA ALUMINIO VIDRIO 10MM SEGURIDAD</v>
          </cell>
          <cell r="B7599">
            <v>103369</v>
          </cell>
          <cell r="C7599" t="str">
            <v>M2</v>
          </cell>
          <cell r="D7599">
            <v>505295</v>
          </cell>
          <cell r="E7599">
            <v>0</v>
          </cell>
          <cell r="F7599">
            <v>43297</v>
          </cell>
          <cell r="G7599">
            <v>481233</v>
          </cell>
          <cell r="H7599">
            <v>1.05</v>
          </cell>
          <cell r="I7599">
            <v>43465</v>
          </cell>
        </row>
        <row r="7600">
          <cell r="A7600" t="str">
            <v>PUERTA ANDES .60 x 2.00 MT PIZANO</v>
          </cell>
          <cell r="B7600">
            <v>914</v>
          </cell>
          <cell r="C7600" t="str">
            <v>UNI</v>
          </cell>
          <cell r="D7600">
            <v>121763</v>
          </cell>
          <cell r="E7600">
            <v>0</v>
          </cell>
          <cell r="F7600">
            <v>40470</v>
          </cell>
          <cell r="G7600">
            <v>88878</v>
          </cell>
          <cell r="H7600">
            <v>1.37</v>
          </cell>
          <cell r="I7600">
            <v>43465</v>
          </cell>
        </row>
        <row r="7601">
          <cell r="A7601" t="str">
            <v>PUERTA ANDES .80 x 2.00 MT PIZANO</v>
          </cell>
          <cell r="B7601">
            <v>915</v>
          </cell>
          <cell r="C7601" t="str">
            <v>UNI</v>
          </cell>
          <cell r="D7601">
            <v>125817</v>
          </cell>
          <cell r="E7601">
            <v>0</v>
          </cell>
          <cell r="F7601">
            <v>39892</v>
          </cell>
          <cell r="G7601">
            <v>90516</v>
          </cell>
          <cell r="H7601">
            <v>1.39</v>
          </cell>
          <cell r="I7601">
            <v>43465</v>
          </cell>
        </row>
        <row r="7602">
          <cell r="A7602" t="str">
            <v>PUERTA ANDES .90 x 2.00 MT PIZANO</v>
          </cell>
          <cell r="B7602">
            <v>916</v>
          </cell>
          <cell r="C7602" t="str">
            <v>UNI</v>
          </cell>
          <cell r="D7602">
            <v>124117</v>
          </cell>
          <cell r="E7602">
            <v>0</v>
          </cell>
          <cell r="F7602">
            <v>40470</v>
          </cell>
          <cell r="G7602">
            <v>90596</v>
          </cell>
          <cell r="H7602">
            <v>1.37</v>
          </cell>
          <cell r="I7602">
            <v>43465</v>
          </cell>
        </row>
        <row r="7603">
          <cell r="A7603" t="str">
            <v>PUERTA ANDES CLOSET 2.10 x.60</v>
          </cell>
          <cell r="B7603">
            <v>939</v>
          </cell>
          <cell r="C7603" t="str">
            <v>UNI</v>
          </cell>
          <cell r="D7603">
            <v>115675</v>
          </cell>
          <cell r="E7603">
            <v>0</v>
          </cell>
          <cell r="F7603">
            <v>40470</v>
          </cell>
          <cell r="G7603">
            <v>84434</v>
          </cell>
          <cell r="H7603">
            <v>1.37</v>
          </cell>
          <cell r="I7603">
            <v>43465</v>
          </cell>
        </row>
        <row r="7604">
          <cell r="A7604" t="str">
            <v>PUERTA ARQUITECTONICA .60 x 2.00 MT</v>
          </cell>
          <cell r="B7604">
            <v>3409</v>
          </cell>
          <cell r="C7604" t="str">
            <v>UNI</v>
          </cell>
          <cell r="D7604">
            <v>129206</v>
          </cell>
          <cell r="E7604" t="str">
            <v>38 mm.</v>
          </cell>
          <cell r="F7604">
            <v>40470</v>
          </cell>
          <cell r="G7604">
            <v>94311</v>
          </cell>
          <cell r="H7604">
            <v>1.37</v>
          </cell>
          <cell r="I7604">
            <v>43465</v>
          </cell>
        </row>
        <row r="7605">
          <cell r="A7605" t="str">
            <v>PUERTA ARQUITECTONICA .80 x 2.00 MT</v>
          </cell>
          <cell r="B7605">
            <v>3410</v>
          </cell>
          <cell r="C7605" t="str">
            <v>UNI</v>
          </cell>
          <cell r="D7605">
            <v>148961</v>
          </cell>
          <cell r="E7605" t="str">
            <v>38 mm.</v>
          </cell>
          <cell r="F7605">
            <v>40470</v>
          </cell>
          <cell r="G7605">
            <v>108731</v>
          </cell>
          <cell r="H7605">
            <v>1.37</v>
          </cell>
          <cell r="I7605">
            <v>43465</v>
          </cell>
        </row>
        <row r="7606">
          <cell r="A7606" t="str">
            <v>PUERTA ARQUITECTONICA .90 x 2.00 MT</v>
          </cell>
          <cell r="B7606">
            <v>3411</v>
          </cell>
          <cell r="C7606" t="str">
            <v>UNI</v>
          </cell>
          <cell r="D7606">
            <v>160195</v>
          </cell>
          <cell r="E7606" t="str">
            <v>38 mm.</v>
          </cell>
          <cell r="F7606">
            <v>40471</v>
          </cell>
          <cell r="G7606">
            <v>116931</v>
          </cell>
          <cell r="H7606">
            <v>1.37</v>
          </cell>
          <cell r="I7606">
            <v>43465</v>
          </cell>
        </row>
        <row r="7607">
          <cell r="A7607" t="str">
            <v>PUERTA ARQUITECTONICA CLOSET .60 x 2.00</v>
          </cell>
          <cell r="B7607">
            <v>3412</v>
          </cell>
          <cell r="C7607" t="str">
            <v>UNI</v>
          </cell>
          <cell r="D7607">
            <v>140441</v>
          </cell>
          <cell r="E7607" t="str">
            <v>32 mm.</v>
          </cell>
          <cell r="F7607">
            <v>40471</v>
          </cell>
          <cell r="G7607">
            <v>102512</v>
          </cell>
          <cell r="H7607">
            <v>1.37</v>
          </cell>
          <cell r="I7607">
            <v>43465</v>
          </cell>
        </row>
        <row r="7608">
          <cell r="A7608" t="str">
            <v>PUERTA AUTOMATICA CON RADAR **</v>
          </cell>
          <cell r="B7608">
            <v>103421</v>
          </cell>
          <cell r="C7608" t="str">
            <v>UNI</v>
          </cell>
          <cell r="D7608">
            <v>18559330</v>
          </cell>
          <cell r="E7608">
            <v>0</v>
          </cell>
          <cell r="F7608">
            <v>40473</v>
          </cell>
          <cell r="G7608">
            <v>13546956</v>
          </cell>
          <cell r="H7608">
            <v>1.37</v>
          </cell>
          <cell r="I7608">
            <v>43465</v>
          </cell>
        </row>
        <row r="7609">
          <cell r="A7609" t="str">
            <v>PUERTA BLANCA .65 x2.00 Mtr MARQUETE</v>
          </cell>
          <cell r="B7609">
            <v>948</v>
          </cell>
          <cell r="C7609" t="str">
            <v>UNI</v>
          </cell>
          <cell r="D7609">
            <v>148961</v>
          </cell>
          <cell r="E7609">
            <v>63351</v>
          </cell>
          <cell r="F7609">
            <v>40471</v>
          </cell>
          <cell r="G7609">
            <v>108731</v>
          </cell>
          <cell r="H7609">
            <v>1.37</v>
          </cell>
          <cell r="I7609">
            <v>43465</v>
          </cell>
        </row>
        <row r="7610">
          <cell r="A7610" t="str">
            <v>PUERTA BLANCA .70 x2.00 Mtr MARQUETE</v>
          </cell>
          <cell r="B7610">
            <v>2011</v>
          </cell>
          <cell r="C7610" t="str">
            <v>UNI</v>
          </cell>
          <cell r="D7610">
            <v>148961</v>
          </cell>
          <cell r="E7610" t="str">
            <v>63352 PZ-1</v>
          </cell>
          <cell r="F7610">
            <v>40471</v>
          </cell>
          <cell r="G7610">
            <v>108731</v>
          </cell>
          <cell r="H7610">
            <v>1.37</v>
          </cell>
          <cell r="I7610">
            <v>43465</v>
          </cell>
        </row>
        <row r="7611">
          <cell r="A7611" t="str">
            <v>PUERTA CORREDIZA ALUM. 2.10 x</v>
          </cell>
          <cell r="B7611">
            <v>102683</v>
          </cell>
          <cell r="C7611" t="str">
            <v>UNI</v>
          </cell>
          <cell r="D7611">
            <v>1280950</v>
          </cell>
          <cell r="E7611">
            <v>0</v>
          </cell>
          <cell r="F7611">
            <v>40283</v>
          </cell>
          <cell r="G7611">
            <v>935000</v>
          </cell>
          <cell r="H7611">
            <v>1.37</v>
          </cell>
          <cell r="I7611">
            <v>43465</v>
          </cell>
        </row>
        <row r="7612">
          <cell r="A7612" t="str">
            <v>PUERTA CORREDIZA ALUM. 2.10 x</v>
          </cell>
          <cell r="B7612">
            <v>102684</v>
          </cell>
          <cell r="C7612" t="str">
            <v>UNI</v>
          </cell>
          <cell r="D7612">
            <v>1350820</v>
          </cell>
          <cell r="E7612">
            <v>0</v>
          </cell>
          <cell r="F7612">
            <v>40281</v>
          </cell>
          <cell r="G7612">
            <v>986000</v>
          </cell>
          <cell r="H7612">
            <v>1.37</v>
          </cell>
          <cell r="I7612">
            <v>43465</v>
          </cell>
        </row>
        <row r="7613">
          <cell r="A7613" t="str">
            <v>Puerta Cortafuego (2x2m) RF-180-Lam.Cal-16</v>
          </cell>
          <cell r="B7613">
            <v>106444</v>
          </cell>
          <cell r="C7613" t="str">
            <v>UNI</v>
          </cell>
          <cell r="D7613">
            <v>4381916</v>
          </cell>
          <cell r="E7613">
            <v>0</v>
          </cell>
          <cell r="F7613">
            <v>42907</v>
          </cell>
          <cell r="G7613">
            <v>4020106</v>
          </cell>
          <cell r="H7613">
            <v>1.0900000000000001</v>
          </cell>
          <cell r="I7613">
            <v>43465</v>
          </cell>
        </row>
        <row r="7614">
          <cell r="A7614" t="str">
            <v>Puerta cortafuego 2*2 (Espec.</v>
          </cell>
          <cell r="B7614">
            <v>104837</v>
          </cell>
          <cell r="C7614" t="str">
            <v>UNI</v>
          </cell>
          <cell r="D7614">
            <v>8285310</v>
          </cell>
          <cell r="E7614">
            <v>0</v>
          </cell>
          <cell r="F7614">
            <v>43244</v>
          </cell>
          <cell r="G7614">
            <v>7890771</v>
          </cell>
          <cell r="H7614">
            <v>1.05</v>
          </cell>
          <cell r="I7614">
            <v>43465</v>
          </cell>
        </row>
        <row r="7615">
          <cell r="A7615" t="str">
            <v>PUERTA CRISTAL 10mm 1.0x2.1 M.</v>
          </cell>
          <cell r="B7615">
            <v>1213</v>
          </cell>
          <cell r="C7615" t="str">
            <v>UNI</v>
          </cell>
          <cell r="D7615">
            <v>465800</v>
          </cell>
          <cell r="E7615">
            <v>0</v>
          </cell>
          <cell r="F7615">
            <v>40371</v>
          </cell>
          <cell r="G7615">
            <v>340000</v>
          </cell>
          <cell r="H7615">
            <v>1.37</v>
          </cell>
          <cell r="I7615">
            <v>43465</v>
          </cell>
        </row>
        <row r="7616">
          <cell r="A7616" t="str">
            <v>PUERTA CRISTAL 10mm 1.20x2.1 M.</v>
          </cell>
          <cell r="B7616">
            <v>2181</v>
          </cell>
          <cell r="C7616" t="str">
            <v>UNI</v>
          </cell>
          <cell r="D7616">
            <v>589100</v>
          </cell>
          <cell r="E7616" t="str">
            <v>con accesori</v>
          </cell>
          <cell r="F7616">
            <v>40371</v>
          </cell>
          <cell r="G7616">
            <v>430000</v>
          </cell>
          <cell r="H7616">
            <v>1.37</v>
          </cell>
          <cell r="I7616">
            <v>43465</v>
          </cell>
        </row>
        <row r="7617">
          <cell r="A7617" t="str">
            <v>PUERTA DE 90 CM X 2M DE ALTURA TRIPLEX</v>
          </cell>
          <cell r="B7617">
            <v>913</v>
          </cell>
          <cell r="C7617" t="str">
            <v>UNI</v>
          </cell>
          <cell r="D7617">
            <v>118592</v>
          </cell>
          <cell r="E7617" t="str">
            <v>R</v>
          </cell>
          <cell r="F7617">
            <v>43081</v>
          </cell>
          <cell r="G7617">
            <v>108800</v>
          </cell>
          <cell r="H7617">
            <v>1.0900000000000001</v>
          </cell>
          <cell r="I7617">
            <v>43465</v>
          </cell>
        </row>
        <row r="7618">
          <cell r="A7618" t="str">
            <v>PUERTA DOS HOJAS</v>
          </cell>
          <cell r="B7618">
            <v>103498</v>
          </cell>
          <cell r="C7618" t="str">
            <v>UNI</v>
          </cell>
          <cell r="D7618">
            <v>1076400</v>
          </cell>
          <cell r="E7618">
            <v>0</v>
          </cell>
          <cell r="F7618">
            <v>41094</v>
          </cell>
          <cell r="G7618">
            <v>828000</v>
          </cell>
          <cell r="H7618">
            <v>1.3</v>
          </cell>
          <cell r="I7618">
            <v>43465</v>
          </cell>
        </row>
        <row r="7619">
          <cell r="A7619" t="str">
            <v>Puerta en aluminio tipo persiana + marco (según di</v>
          </cell>
          <cell r="B7619">
            <v>107042</v>
          </cell>
          <cell r="C7619" t="str">
            <v>UNI</v>
          </cell>
          <cell r="D7619">
            <v>462000</v>
          </cell>
          <cell r="E7619">
            <v>0</v>
          </cell>
          <cell r="F7619">
            <v>43374</v>
          </cell>
          <cell r="G7619">
            <v>440000</v>
          </cell>
          <cell r="H7619">
            <v>1.05</v>
          </cell>
          <cell r="I7619">
            <v>43465</v>
          </cell>
        </row>
        <row r="7620">
          <cell r="A7620" t="str">
            <v>Puerta en madera Acustica+Marco</v>
          </cell>
          <cell r="B7620">
            <v>105589</v>
          </cell>
          <cell r="C7620" t="str">
            <v>UNI</v>
          </cell>
          <cell r="D7620">
            <v>1622600</v>
          </cell>
          <cell r="E7620">
            <v>0</v>
          </cell>
          <cell r="F7620">
            <v>42117</v>
          </cell>
          <cell r="G7620">
            <v>1330000</v>
          </cell>
          <cell r="H7620">
            <v>1.22</v>
          </cell>
          <cell r="I7620">
            <v>43465</v>
          </cell>
        </row>
        <row r="7621">
          <cell r="A7621" t="str">
            <v>PUERTA EN TRIPLEX 0.80x2m</v>
          </cell>
          <cell r="B7621">
            <v>4043</v>
          </cell>
          <cell r="C7621" t="str">
            <v>UNI</v>
          </cell>
          <cell r="D7621">
            <v>342804</v>
          </cell>
          <cell r="E7621" t="str">
            <v>En Cedro</v>
          </cell>
          <cell r="F7621">
            <v>39660</v>
          </cell>
          <cell r="G7621">
            <v>233200</v>
          </cell>
          <cell r="H7621">
            <v>1.47</v>
          </cell>
          <cell r="I7621">
            <v>43465</v>
          </cell>
        </row>
        <row r="7622">
          <cell r="A7622" t="str">
            <v>PUERTA ENTABLER. MADECOR 0.60 Con Arco</v>
          </cell>
          <cell r="B7622">
            <v>3396</v>
          </cell>
          <cell r="C7622" t="str">
            <v>UNI</v>
          </cell>
          <cell r="D7622">
            <v>317796</v>
          </cell>
          <cell r="E7622" t="str">
            <v>36 mm.</v>
          </cell>
          <cell r="F7622">
            <v>40471</v>
          </cell>
          <cell r="G7622">
            <v>231968</v>
          </cell>
          <cell r="H7622">
            <v>1.37</v>
          </cell>
          <cell r="I7622">
            <v>43465</v>
          </cell>
        </row>
        <row r="7623">
          <cell r="A7623" t="str">
            <v>PUERTA ENTABLER. MADECOR 0.60 PIZANO</v>
          </cell>
          <cell r="B7623">
            <v>3400</v>
          </cell>
          <cell r="C7623" t="str">
            <v>UNI</v>
          </cell>
          <cell r="D7623">
            <v>311575</v>
          </cell>
          <cell r="E7623" t="str">
            <v>36 mm.</v>
          </cell>
          <cell r="F7623">
            <v>40471</v>
          </cell>
          <cell r="G7623">
            <v>227427</v>
          </cell>
          <cell r="H7623">
            <v>1.37</v>
          </cell>
          <cell r="I7623">
            <v>43465</v>
          </cell>
        </row>
        <row r="7624">
          <cell r="A7624" t="str">
            <v>PUERTA ENTABLER. MADECOR 0.80 Con Arco</v>
          </cell>
          <cell r="B7624">
            <v>3397</v>
          </cell>
          <cell r="C7624" t="str">
            <v>UNI</v>
          </cell>
          <cell r="D7624">
            <v>423059</v>
          </cell>
          <cell r="E7624" t="str">
            <v>36 mm.</v>
          </cell>
          <cell r="F7624">
            <v>40471</v>
          </cell>
          <cell r="G7624">
            <v>308802</v>
          </cell>
          <cell r="H7624">
            <v>1.37</v>
          </cell>
          <cell r="I7624">
            <v>43465</v>
          </cell>
        </row>
        <row r="7625">
          <cell r="A7625" t="str">
            <v>PUERTA ENTABLER. MADECOR 0.80 PIZANO</v>
          </cell>
          <cell r="B7625">
            <v>3401</v>
          </cell>
          <cell r="C7625" t="str">
            <v>UNI</v>
          </cell>
          <cell r="D7625">
            <v>416839</v>
          </cell>
          <cell r="E7625" t="str">
            <v>36 mm.</v>
          </cell>
          <cell r="F7625">
            <v>40471</v>
          </cell>
          <cell r="G7625">
            <v>304262</v>
          </cell>
          <cell r="H7625">
            <v>1.37</v>
          </cell>
          <cell r="I7625">
            <v>43465</v>
          </cell>
        </row>
        <row r="7626">
          <cell r="A7626" t="str">
            <v>PUERTA ENTABLER. MADECOR 0.90 Con Arco</v>
          </cell>
          <cell r="B7626">
            <v>3398</v>
          </cell>
          <cell r="C7626" t="str">
            <v>UNI</v>
          </cell>
          <cell r="D7626">
            <v>423059</v>
          </cell>
          <cell r="E7626" t="str">
            <v>36 mm.</v>
          </cell>
          <cell r="F7626">
            <v>40471</v>
          </cell>
          <cell r="G7626">
            <v>308802</v>
          </cell>
          <cell r="H7626">
            <v>1.37</v>
          </cell>
          <cell r="I7626">
            <v>43465</v>
          </cell>
        </row>
        <row r="7627">
          <cell r="A7627" t="str">
            <v>PUERTA ENTABLER. MADECOR 0.90 PIZANO</v>
          </cell>
          <cell r="B7627">
            <v>3402</v>
          </cell>
          <cell r="C7627" t="str">
            <v>UNI</v>
          </cell>
          <cell r="D7627">
            <v>416839</v>
          </cell>
          <cell r="E7627" t="str">
            <v>36 mm.</v>
          </cell>
          <cell r="F7627">
            <v>40471</v>
          </cell>
          <cell r="G7627">
            <v>304262</v>
          </cell>
          <cell r="H7627">
            <v>1.37</v>
          </cell>
          <cell r="I7627">
            <v>43465</v>
          </cell>
        </row>
        <row r="7628">
          <cell r="A7628" t="str">
            <v>PUERTA ENTABLER. MADECOR CL .50 x 2.00</v>
          </cell>
          <cell r="B7628">
            <v>3399</v>
          </cell>
          <cell r="C7628" t="str">
            <v>UNI</v>
          </cell>
          <cell r="D7628">
            <v>189040</v>
          </cell>
          <cell r="E7628" t="str">
            <v>25 mm.</v>
          </cell>
          <cell r="F7628">
            <v>39892</v>
          </cell>
          <cell r="G7628">
            <v>136000</v>
          </cell>
          <cell r="H7628">
            <v>1.39</v>
          </cell>
          <cell r="I7628">
            <v>43465</v>
          </cell>
        </row>
        <row r="7629">
          <cell r="A7629" t="str">
            <v>PUERTA ENTABLER. MADECOR CLOSET .50 x</v>
          </cell>
          <cell r="B7629">
            <v>3403</v>
          </cell>
          <cell r="C7629" t="str">
            <v>UNI</v>
          </cell>
          <cell r="D7629">
            <v>246681</v>
          </cell>
          <cell r="E7629" t="str">
            <v>25 mm.</v>
          </cell>
          <cell r="F7629">
            <v>40471</v>
          </cell>
          <cell r="G7629">
            <v>180059</v>
          </cell>
          <cell r="H7629">
            <v>1.37</v>
          </cell>
          <cell r="I7629">
            <v>43465</v>
          </cell>
        </row>
        <row r="7630">
          <cell r="A7630" t="str">
            <v>PUERTA ENTABLERADA MACIZA 0.80x2m</v>
          </cell>
          <cell r="B7630">
            <v>4042</v>
          </cell>
          <cell r="C7630" t="str">
            <v>UNI</v>
          </cell>
          <cell r="D7630">
            <v>416839</v>
          </cell>
          <cell r="E7630" t="str">
            <v>En Cedro</v>
          </cell>
          <cell r="F7630">
            <v>40471</v>
          </cell>
          <cell r="G7630">
            <v>304262</v>
          </cell>
          <cell r="H7630">
            <v>1.37</v>
          </cell>
          <cell r="I7630">
            <v>43465</v>
          </cell>
        </row>
        <row r="7631">
          <cell r="A7631" t="str">
            <v>PUERTA ENTABLEX. CLASICA .80 x 2.00</v>
          </cell>
          <cell r="B7631">
            <v>909</v>
          </cell>
          <cell r="C7631" t="str">
            <v>UNI</v>
          </cell>
          <cell r="D7631">
            <v>561744</v>
          </cell>
          <cell r="E7631">
            <v>0</v>
          </cell>
          <cell r="F7631">
            <v>40477</v>
          </cell>
          <cell r="G7631">
            <v>410032</v>
          </cell>
          <cell r="H7631">
            <v>1.37</v>
          </cell>
          <cell r="I7631">
            <v>43465</v>
          </cell>
        </row>
        <row r="7632">
          <cell r="A7632" t="str">
            <v>PUERTA ENTABLEX. CLASICA .90 x 2.00</v>
          </cell>
          <cell r="B7632">
            <v>910</v>
          </cell>
          <cell r="C7632" t="str">
            <v>UNI</v>
          </cell>
          <cell r="D7632">
            <v>356058</v>
          </cell>
          <cell r="E7632">
            <v>0</v>
          </cell>
          <cell r="F7632">
            <v>40477</v>
          </cell>
          <cell r="G7632">
            <v>259896</v>
          </cell>
          <cell r="H7632">
            <v>1.37</v>
          </cell>
          <cell r="I7632">
            <v>43465</v>
          </cell>
        </row>
        <row r="7633">
          <cell r="A7633" t="str">
            <v>PUERTA ENTABLEX. CLASICA CLOSET .50 x</v>
          </cell>
          <cell r="B7633">
            <v>938</v>
          </cell>
          <cell r="C7633" t="str">
            <v>UNI</v>
          </cell>
          <cell r="D7633">
            <v>356340</v>
          </cell>
          <cell r="E7633" t="str">
            <v>h=1.80-2.10M</v>
          </cell>
          <cell r="F7633">
            <v>39892</v>
          </cell>
          <cell r="G7633">
            <v>256360</v>
          </cell>
          <cell r="H7633">
            <v>1.39</v>
          </cell>
          <cell r="I7633">
            <v>43465</v>
          </cell>
        </row>
        <row r="7634">
          <cell r="A7634" t="str">
            <v>PUERTA ENTAMB. CORREDIZA C.R. C.18</v>
          </cell>
          <cell r="B7634">
            <v>104841</v>
          </cell>
          <cell r="C7634" t="str">
            <v>UNI</v>
          </cell>
          <cell r="D7634">
            <v>4550000</v>
          </cell>
          <cell r="E7634">
            <v>0</v>
          </cell>
          <cell r="F7634">
            <v>41212</v>
          </cell>
          <cell r="G7634">
            <v>3500000</v>
          </cell>
          <cell r="H7634">
            <v>1.3</v>
          </cell>
          <cell r="I7634">
            <v>43465</v>
          </cell>
        </row>
        <row r="7635">
          <cell r="A7635" t="str">
            <v>PUERTA FRANCESA</v>
          </cell>
          <cell r="B7635">
            <v>3481</v>
          </cell>
          <cell r="C7635" t="str">
            <v>M2</v>
          </cell>
          <cell r="D7635">
            <v>429084</v>
          </cell>
          <cell r="E7635">
            <v>0</v>
          </cell>
          <cell r="F7635">
            <v>40478</v>
          </cell>
          <cell r="G7635">
            <v>313200</v>
          </cell>
          <cell r="H7635">
            <v>1.37</v>
          </cell>
          <cell r="I7635">
            <v>43465</v>
          </cell>
        </row>
        <row r="7636">
          <cell r="A7636" t="str">
            <v>PUERTA INTERES SOCIAL .60 PIZANO</v>
          </cell>
          <cell r="B7636">
            <v>3406</v>
          </cell>
          <cell r="C7636" t="str">
            <v>UNI</v>
          </cell>
          <cell r="D7636">
            <v>86026</v>
          </cell>
          <cell r="E7636" t="str">
            <v>38 mm.</v>
          </cell>
          <cell r="F7636">
            <v>40477</v>
          </cell>
          <cell r="G7636">
            <v>62793</v>
          </cell>
          <cell r="H7636">
            <v>1.37</v>
          </cell>
          <cell r="I7636">
            <v>43465</v>
          </cell>
        </row>
        <row r="7637">
          <cell r="A7637" t="str">
            <v>PUERTA INTERES SOCIAL .80 PIZANO</v>
          </cell>
          <cell r="B7637">
            <v>3405</v>
          </cell>
          <cell r="C7637" t="str">
            <v>UNI</v>
          </cell>
          <cell r="D7637">
            <v>102394</v>
          </cell>
          <cell r="E7637" t="str">
            <v>38 mm.</v>
          </cell>
          <cell r="F7637">
            <v>39892</v>
          </cell>
          <cell r="G7637">
            <v>73665</v>
          </cell>
          <cell r="H7637">
            <v>1.39</v>
          </cell>
          <cell r="I7637">
            <v>43465</v>
          </cell>
        </row>
        <row r="7638">
          <cell r="A7638" t="str">
            <v>PUERTA INTERES SOCIAL .90 PIZANO</v>
          </cell>
          <cell r="B7638">
            <v>3404</v>
          </cell>
          <cell r="C7638" t="str">
            <v>UNI</v>
          </cell>
          <cell r="D7638">
            <v>102184</v>
          </cell>
          <cell r="E7638" t="str">
            <v>38 mm.</v>
          </cell>
          <cell r="F7638">
            <v>40477</v>
          </cell>
          <cell r="G7638">
            <v>74587</v>
          </cell>
          <cell r="H7638">
            <v>1.37</v>
          </cell>
          <cell r="I7638">
            <v>43465</v>
          </cell>
        </row>
        <row r="7639">
          <cell r="A7639" t="str">
            <v>PUERTA INTERES SOCIAL CLOSET.50 x 2.00 MT</v>
          </cell>
          <cell r="B7639">
            <v>3407</v>
          </cell>
          <cell r="C7639" t="str">
            <v>UNI</v>
          </cell>
          <cell r="D7639">
            <v>87114</v>
          </cell>
          <cell r="E7639" t="str">
            <v>32 mm.</v>
          </cell>
          <cell r="F7639">
            <v>40477</v>
          </cell>
          <cell r="G7639">
            <v>63587</v>
          </cell>
          <cell r="H7639">
            <v>1.37</v>
          </cell>
          <cell r="I7639">
            <v>43465</v>
          </cell>
        </row>
        <row r="7640">
          <cell r="A7640" t="str">
            <v>Puerta Lamina C. R. Cal. 18 perf+Marco Col Tunal</v>
          </cell>
          <cell r="B7640">
            <v>104838</v>
          </cell>
          <cell r="C7640" t="str">
            <v>UNI</v>
          </cell>
          <cell r="D7640">
            <v>1885000</v>
          </cell>
          <cell r="E7640">
            <v>0</v>
          </cell>
          <cell r="F7640">
            <v>41212</v>
          </cell>
          <cell r="G7640">
            <v>1450000</v>
          </cell>
          <cell r="H7640">
            <v>1.3</v>
          </cell>
          <cell r="I7640">
            <v>43465</v>
          </cell>
        </row>
        <row r="7641">
          <cell r="A7641" t="str">
            <v>Puerta Metal Entanbor A=0.80M, H=2m</v>
          </cell>
          <cell r="B7641">
            <v>105644</v>
          </cell>
          <cell r="C7641" t="str">
            <v>UNI</v>
          </cell>
          <cell r="D7641">
            <v>817729</v>
          </cell>
          <cell r="E7641">
            <v>0</v>
          </cell>
          <cell r="F7641">
            <v>42219</v>
          </cell>
          <cell r="G7641">
            <v>670270</v>
          </cell>
          <cell r="H7641">
            <v>1.22</v>
          </cell>
          <cell r="I7641">
            <v>43465</v>
          </cell>
        </row>
        <row r="7642">
          <cell r="A7642" t="str">
            <v>Puerta Metal Entanbor A=1M, H=2m</v>
          </cell>
          <cell r="B7642">
            <v>105643</v>
          </cell>
          <cell r="C7642" t="str">
            <v>UNI</v>
          </cell>
          <cell r="D7642">
            <v>929273</v>
          </cell>
          <cell r="E7642">
            <v>0</v>
          </cell>
          <cell r="F7642">
            <v>43173</v>
          </cell>
          <cell r="G7642">
            <v>885022</v>
          </cell>
          <cell r="H7642">
            <v>1.05</v>
          </cell>
          <cell r="I7642">
            <v>43465</v>
          </cell>
        </row>
        <row r="7643">
          <cell r="A7643" t="str">
            <v>PUERTA METALICA ENTRADA SIN CHAPA</v>
          </cell>
          <cell r="B7643">
            <v>300</v>
          </cell>
          <cell r="C7643" t="str">
            <v>UNI</v>
          </cell>
          <cell r="D7643">
            <v>469000</v>
          </cell>
          <cell r="E7643">
            <v>0</v>
          </cell>
          <cell r="F7643">
            <v>40808</v>
          </cell>
          <cell r="G7643">
            <v>350000</v>
          </cell>
          <cell r="H7643">
            <v>1.34</v>
          </cell>
          <cell r="I7643">
            <v>43465</v>
          </cell>
        </row>
        <row r="7644">
          <cell r="A7644" t="str">
            <v>PUERTA METALICA TIPO PERSIANA</v>
          </cell>
          <cell r="B7644">
            <v>103499</v>
          </cell>
          <cell r="C7644" t="str">
            <v>UNI</v>
          </cell>
          <cell r="D7644">
            <v>164400</v>
          </cell>
          <cell r="E7644">
            <v>0</v>
          </cell>
          <cell r="F7644">
            <v>40501</v>
          </cell>
          <cell r="G7644">
            <v>120000</v>
          </cell>
          <cell r="H7644">
            <v>1.37</v>
          </cell>
          <cell r="I7644">
            <v>43465</v>
          </cell>
        </row>
        <row r="7645">
          <cell r="A7645" t="str">
            <v>Puerta P-00 Metalica (3.0x3.60) CDRC</v>
          </cell>
          <cell r="B7645">
            <v>107315</v>
          </cell>
          <cell r="C7645" t="str">
            <v>UNI</v>
          </cell>
          <cell r="D7645">
            <v>4682366</v>
          </cell>
          <cell r="E7645">
            <v>0</v>
          </cell>
          <cell r="F7645">
            <v>43412</v>
          </cell>
          <cell r="G7645">
            <v>4459396</v>
          </cell>
          <cell r="H7645">
            <v>1.05</v>
          </cell>
          <cell r="I7645">
            <v>43465</v>
          </cell>
        </row>
        <row r="7646">
          <cell r="A7646" t="str">
            <v>Puerta P-01Metalica(3.0x2.75)CRDl(S/Esp.Tecnica</v>
          </cell>
          <cell r="B7646">
            <v>107195</v>
          </cell>
          <cell r="C7646" t="str">
            <v>UNI</v>
          </cell>
          <cell r="D7646">
            <v>4682366</v>
          </cell>
          <cell r="E7646">
            <v>0</v>
          </cell>
          <cell r="F7646">
            <v>43410</v>
          </cell>
          <cell r="G7646">
            <v>4459396</v>
          </cell>
          <cell r="H7646">
            <v>1.05</v>
          </cell>
          <cell r="I7646">
            <v>43465</v>
          </cell>
        </row>
        <row r="7647">
          <cell r="A7647" t="str">
            <v>Puerta P-17 Madera (6.60 x 3.20) CDRC</v>
          </cell>
          <cell r="B7647">
            <v>107313</v>
          </cell>
          <cell r="C7647" t="str">
            <v>UNI</v>
          </cell>
          <cell r="D7647">
            <v>18436621</v>
          </cell>
          <cell r="E7647">
            <v>0</v>
          </cell>
          <cell r="F7647">
            <v>43412</v>
          </cell>
          <cell r="G7647">
            <v>17558687</v>
          </cell>
          <cell r="H7647">
            <v>1.05</v>
          </cell>
          <cell r="I7647">
            <v>43465</v>
          </cell>
        </row>
        <row r="7648">
          <cell r="A7648" t="str">
            <v>Puerta P-34 Madera (9.20 x 4.0) CDRC</v>
          </cell>
          <cell r="B7648">
            <v>107320</v>
          </cell>
          <cell r="C7648" t="str">
            <v>UNI</v>
          </cell>
          <cell r="D7648">
            <v>32124416</v>
          </cell>
          <cell r="E7648">
            <v>0</v>
          </cell>
          <cell r="F7648">
            <v>43412</v>
          </cell>
          <cell r="G7648">
            <v>30594682</v>
          </cell>
          <cell r="H7648">
            <v>1.05</v>
          </cell>
          <cell r="I7648">
            <v>43465</v>
          </cell>
        </row>
        <row r="7649">
          <cell r="A7649" t="str">
            <v>Puerta P-43Met.Reja(2.45x3.30m)CRD(S/Esp.Tec</v>
          </cell>
          <cell r="B7649">
            <v>107298</v>
          </cell>
          <cell r="C7649" t="str">
            <v>UNI</v>
          </cell>
          <cell r="D7649">
            <v>2525552</v>
          </cell>
          <cell r="E7649">
            <v>0</v>
          </cell>
          <cell r="F7649">
            <v>43412</v>
          </cell>
          <cell r="G7649">
            <v>2405288</v>
          </cell>
          <cell r="H7649">
            <v>1.05</v>
          </cell>
          <cell r="I7649">
            <v>43465</v>
          </cell>
        </row>
        <row r="7650">
          <cell r="A7650" t="str">
            <v>Puerta P-45Met.Reja(1.50x2.40m)CRD(S/Esp.Tec</v>
          </cell>
          <cell r="B7650">
            <v>107299</v>
          </cell>
          <cell r="C7650" t="str">
            <v>UNI</v>
          </cell>
          <cell r="D7650">
            <v>1689704</v>
          </cell>
          <cell r="E7650">
            <v>0</v>
          </cell>
          <cell r="F7650">
            <v>43412</v>
          </cell>
          <cell r="G7650">
            <v>1609242</v>
          </cell>
          <cell r="H7650">
            <v>1.05</v>
          </cell>
          <cell r="I7650">
            <v>43465</v>
          </cell>
        </row>
        <row r="7651">
          <cell r="A7651" t="str">
            <v>Puerta panel corrediza lamina CR cal18+rejillavent</v>
          </cell>
          <cell r="B7651">
            <v>106405</v>
          </cell>
          <cell r="C7651" t="str">
            <v>M2</v>
          </cell>
          <cell r="D7651">
            <v>449190</v>
          </cell>
          <cell r="E7651">
            <v>0</v>
          </cell>
          <cell r="F7651">
            <v>42971</v>
          </cell>
          <cell r="G7651">
            <v>412101</v>
          </cell>
          <cell r="H7651">
            <v>1.0900000000000001</v>
          </cell>
          <cell r="I7651">
            <v>43465</v>
          </cell>
        </row>
        <row r="7652">
          <cell r="A7652" t="str">
            <v>PUERTA PANORAMA</v>
          </cell>
          <cell r="B7652">
            <v>2815</v>
          </cell>
          <cell r="C7652" t="str">
            <v>M2</v>
          </cell>
          <cell r="D7652">
            <v>170044</v>
          </cell>
          <cell r="E7652">
            <v>0</v>
          </cell>
          <cell r="F7652">
            <v>40478</v>
          </cell>
          <cell r="G7652">
            <v>124120</v>
          </cell>
          <cell r="H7652">
            <v>1.37</v>
          </cell>
          <cell r="I7652">
            <v>43465</v>
          </cell>
        </row>
        <row r="7653">
          <cell r="A7653" t="str">
            <v>Puerta para Divsion Baño Acero Inoxida</v>
          </cell>
          <cell r="B7653">
            <v>105646</v>
          </cell>
          <cell r="C7653" t="str">
            <v>UNI</v>
          </cell>
          <cell r="D7653">
            <v>599500</v>
          </cell>
          <cell r="E7653">
            <v>0</v>
          </cell>
          <cell r="F7653">
            <v>42850</v>
          </cell>
          <cell r="G7653">
            <v>550000</v>
          </cell>
          <cell r="H7653">
            <v>1.0900000000000001</v>
          </cell>
          <cell r="I7653">
            <v>43465</v>
          </cell>
        </row>
        <row r="7654">
          <cell r="A7654" t="str">
            <v>PUERTA PERC.MET.cal.18 2X2</v>
          </cell>
          <cell r="B7654">
            <v>101002</v>
          </cell>
          <cell r="C7654" t="str">
            <v>UNI</v>
          </cell>
          <cell r="D7654">
            <v>1096000</v>
          </cell>
          <cell r="E7654" t="str">
            <v>38 mm.</v>
          </cell>
          <cell r="F7654">
            <v>40463</v>
          </cell>
          <cell r="G7654">
            <v>800000</v>
          </cell>
          <cell r="H7654">
            <v>1.37</v>
          </cell>
          <cell r="I7654">
            <v>43465</v>
          </cell>
        </row>
        <row r="7655">
          <cell r="A7655" t="str">
            <v>PUERTA PERFIL.ALUM2.55 x</v>
          </cell>
          <cell r="B7655">
            <v>100777</v>
          </cell>
          <cell r="C7655" t="str">
            <v>UNI</v>
          </cell>
          <cell r="D7655">
            <v>6134457</v>
          </cell>
          <cell r="E7655" t="str">
            <v>PZ-1</v>
          </cell>
          <cell r="F7655">
            <v>40463</v>
          </cell>
          <cell r="G7655">
            <v>4477706</v>
          </cell>
          <cell r="H7655">
            <v>1.37</v>
          </cell>
          <cell r="I7655">
            <v>43465</v>
          </cell>
        </row>
        <row r="7656">
          <cell r="A7656" t="str">
            <v>PUERTA PIZANO .60</v>
          </cell>
          <cell r="B7656">
            <v>917</v>
          </cell>
          <cell r="C7656" t="str">
            <v>UNI</v>
          </cell>
          <cell r="D7656">
            <v>162893</v>
          </cell>
          <cell r="E7656">
            <v>0</v>
          </cell>
          <cell r="F7656">
            <v>40470</v>
          </cell>
          <cell r="G7656">
            <v>118900</v>
          </cell>
          <cell r="H7656">
            <v>1.37</v>
          </cell>
          <cell r="I7656">
            <v>43465</v>
          </cell>
        </row>
        <row r="7657">
          <cell r="A7657" t="str">
            <v>PUERTA PIZANO .80</v>
          </cell>
          <cell r="B7657">
            <v>918</v>
          </cell>
          <cell r="C7657" t="str">
            <v>UNI</v>
          </cell>
          <cell r="D7657">
            <v>184953</v>
          </cell>
          <cell r="E7657">
            <v>0</v>
          </cell>
          <cell r="F7657">
            <v>40470</v>
          </cell>
          <cell r="G7657">
            <v>135002</v>
          </cell>
          <cell r="H7657">
            <v>1.37</v>
          </cell>
          <cell r="I7657">
            <v>43465</v>
          </cell>
        </row>
        <row r="7658">
          <cell r="A7658" t="str">
            <v>PUERTA PIZANO .90</v>
          </cell>
          <cell r="B7658">
            <v>919</v>
          </cell>
          <cell r="C7658" t="str">
            <v>UNI</v>
          </cell>
          <cell r="D7658">
            <v>187653</v>
          </cell>
          <cell r="E7658">
            <v>0</v>
          </cell>
          <cell r="F7658">
            <v>39888</v>
          </cell>
          <cell r="G7658">
            <v>135002</v>
          </cell>
          <cell r="H7658">
            <v>1.39</v>
          </cell>
          <cell r="I7658">
            <v>43465</v>
          </cell>
        </row>
        <row r="7659">
          <cell r="A7659" t="str">
            <v>PUERTA TABLEX CLOSET .50 PIZANO</v>
          </cell>
          <cell r="B7659">
            <v>3408</v>
          </cell>
          <cell r="C7659" t="str">
            <v>UNI</v>
          </cell>
          <cell r="D7659">
            <v>105682</v>
          </cell>
          <cell r="E7659" t="str">
            <v>32 mm.</v>
          </cell>
          <cell r="F7659">
            <v>40477</v>
          </cell>
          <cell r="G7659">
            <v>77140</v>
          </cell>
          <cell r="H7659">
            <v>1.37</v>
          </cell>
          <cell r="I7659">
            <v>43465</v>
          </cell>
        </row>
        <row r="7660">
          <cell r="A7660" t="str">
            <v>PUERTA TEXANA .80 x .80 Cm CHINGALE</v>
          </cell>
          <cell r="B7660">
            <v>3925</v>
          </cell>
          <cell r="C7660" t="str">
            <v>UNI</v>
          </cell>
          <cell r="D7660">
            <v>100964</v>
          </cell>
          <cell r="E7660" t="str">
            <v>PZ-1</v>
          </cell>
          <cell r="F7660">
            <v>40477</v>
          </cell>
          <cell r="G7660">
            <v>73696</v>
          </cell>
          <cell r="H7660">
            <v>1.37</v>
          </cell>
          <cell r="I7660">
            <v>43465</v>
          </cell>
        </row>
        <row r="7661">
          <cell r="A7661" t="str">
            <v>PUERTA TRIPLEX-TABLEX .60 PIZANO</v>
          </cell>
          <cell r="B7661">
            <v>911</v>
          </cell>
          <cell r="C7661" t="str">
            <v>UNI</v>
          </cell>
          <cell r="D7661">
            <v>132461</v>
          </cell>
          <cell r="E7661" t="str">
            <v>R</v>
          </cell>
          <cell r="F7661">
            <v>40477</v>
          </cell>
          <cell r="G7661">
            <v>96687</v>
          </cell>
          <cell r="H7661">
            <v>1.37</v>
          </cell>
          <cell r="I7661">
            <v>43465</v>
          </cell>
        </row>
        <row r="7662">
          <cell r="A7662" t="str">
            <v>PUERTA TRIPLEX-TABLEX .80 PIZANO</v>
          </cell>
          <cell r="B7662">
            <v>912</v>
          </cell>
          <cell r="C7662" t="str">
            <v>UNI</v>
          </cell>
          <cell r="D7662">
            <v>140299</v>
          </cell>
          <cell r="E7662" t="str">
            <v>R</v>
          </cell>
          <cell r="F7662">
            <v>40477</v>
          </cell>
          <cell r="G7662">
            <v>102408</v>
          </cell>
          <cell r="H7662">
            <v>1.37</v>
          </cell>
          <cell r="I7662">
            <v>43465</v>
          </cell>
        </row>
        <row r="7663">
          <cell r="A7663" t="str">
            <v>PUERTA TRIPLEX-TABLEX CLOSET .50 36mm</v>
          </cell>
          <cell r="B7663">
            <v>3413</v>
          </cell>
          <cell r="C7663" t="str">
            <v>UNI</v>
          </cell>
          <cell r="D7663">
            <v>97410</v>
          </cell>
          <cell r="E7663" t="str">
            <v>R</v>
          </cell>
          <cell r="F7663">
            <v>40521</v>
          </cell>
          <cell r="G7663">
            <v>71102</v>
          </cell>
          <cell r="H7663">
            <v>1.37</v>
          </cell>
          <cell r="I7663">
            <v>43465</v>
          </cell>
        </row>
        <row r="7664">
          <cell r="A7664" t="str">
            <v>PUERTA V.I.S. .61 a 70x2.1 FORTEC</v>
          </cell>
          <cell r="B7664">
            <v>3926</v>
          </cell>
          <cell r="C7664" t="str">
            <v>UNI</v>
          </cell>
          <cell r="D7664">
            <v>87168</v>
          </cell>
          <cell r="E7664">
            <v>0</v>
          </cell>
          <cell r="F7664">
            <v>40477</v>
          </cell>
          <cell r="G7664">
            <v>63626</v>
          </cell>
          <cell r="H7664">
            <v>1.37</v>
          </cell>
          <cell r="I7664">
            <v>43465</v>
          </cell>
        </row>
        <row r="7665">
          <cell r="A7665" t="str">
            <v>PUERTA V.I.S. 1.0x2.1 FORTEC</v>
          </cell>
          <cell r="B7665">
            <v>1009</v>
          </cell>
          <cell r="C7665" t="str">
            <v>UNI</v>
          </cell>
          <cell r="D7665">
            <v>102186</v>
          </cell>
          <cell r="E7665">
            <v>0</v>
          </cell>
          <cell r="F7665">
            <v>40477</v>
          </cell>
          <cell r="G7665">
            <v>74588</v>
          </cell>
          <cell r="H7665">
            <v>1.37</v>
          </cell>
          <cell r="I7665">
            <v>43465</v>
          </cell>
        </row>
        <row r="7666">
          <cell r="A7666" t="str">
            <v>PUERTA VENTANA EN PERFIL 1/2"</v>
          </cell>
          <cell r="B7666">
            <v>101225</v>
          </cell>
          <cell r="C7666" t="str">
            <v>M2</v>
          </cell>
          <cell r="D7666">
            <v>111244</v>
          </cell>
          <cell r="E7666">
            <v>0</v>
          </cell>
          <cell r="F7666">
            <v>40478</v>
          </cell>
          <cell r="G7666">
            <v>81200</v>
          </cell>
          <cell r="H7666">
            <v>1.37</v>
          </cell>
          <cell r="I7666">
            <v>43465</v>
          </cell>
        </row>
        <row r="7667">
          <cell r="A7667" t="str">
            <v>Puerta Vidri tem 10mm incluye manij+cerr</v>
          </cell>
          <cell r="B7667">
            <v>103699</v>
          </cell>
          <cell r="C7667" t="str">
            <v>M2</v>
          </cell>
          <cell r="D7667">
            <v>1525000</v>
          </cell>
          <cell r="E7667">
            <v>0</v>
          </cell>
          <cell r="F7667">
            <v>42115</v>
          </cell>
          <cell r="G7667">
            <v>1250000</v>
          </cell>
          <cell r="H7667">
            <v>1.22</v>
          </cell>
          <cell r="I7667">
            <v>43465</v>
          </cell>
        </row>
        <row r="7668">
          <cell r="A7668" t="str">
            <v>Puerta, fijo vidrio (2.1mx1.1m) 8mm sandblasting**</v>
          </cell>
          <cell r="B7668">
            <v>103330</v>
          </cell>
          <cell r="C7668" t="str">
            <v>UNI</v>
          </cell>
          <cell r="D7668">
            <v>1048872</v>
          </cell>
          <cell r="E7668">
            <v>0</v>
          </cell>
          <cell r="F7668">
            <v>40448</v>
          </cell>
          <cell r="G7668">
            <v>765600</v>
          </cell>
          <cell r="H7668">
            <v>1.37</v>
          </cell>
          <cell r="I7668">
            <v>43465</v>
          </cell>
        </row>
        <row r="7669">
          <cell r="A7669" t="str">
            <v>Puerta+Pasador+portacand</v>
          </cell>
          <cell r="B7669">
            <v>105791</v>
          </cell>
          <cell r="C7669" t="str">
            <v>UNI</v>
          </cell>
          <cell r="D7669">
            <v>775381</v>
          </cell>
          <cell r="E7669">
            <v>0</v>
          </cell>
          <cell r="F7669">
            <v>43266</v>
          </cell>
          <cell r="G7669">
            <v>738458</v>
          </cell>
          <cell r="H7669">
            <v>1.05</v>
          </cell>
          <cell r="I7669">
            <v>43465</v>
          </cell>
        </row>
        <row r="7670">
          <cell r="A7670" t="str">
            <v>Puerta+Pasador+portacand</v>
          </cell>
          <cell r="B7670">
            <v>106354</v>
          </cell>
          <cell r="C7670" t="str">
            <v>UNI</v>
          </cell>
          <cell r="D7670">
            <v>1152254</v>
          </cell>
          <cell r="E7670">
            <v>0</v>
          </cell>
          <cell r="F7670">
            <v>42865</v>
          </cell>
          <cell r="G7670">
            <v>1057114</v>
          </cell>
          <cell r="H7670">
            <v>1.0900000000000001</v>
          </cell>
          <cell r="I7670">
            <v>43465</v>
          </cell>
        </row>
        <row r="7671">
          <cell r="A7671" t="str">
            <v>PuertaMeta.Celosia</v>
          </cell>
          <cell r="B7671">
            <v>106778</v>
          </cell>
          <cell r="C7671" t="str">
            <v>UNI</v>
          </cell>
          <cell r="D7671">
            <v>3381772</v>
          </cell>
          <cell r="E7671">
            <v>0</v>
          </cell>
          <cell r="F7671">
            <v>43186</v>
          </cell>
          <cell r="G7671">
            <v>3220735</v>
          </cell>
          <cell r="H7671">
            <v>1.05</v>
          </cell>
          <cell r="I7671">
            <v>43465</v>
          </cell>
        </row>
        <row r="7672">
          <cell r="A7672" t="str">
            <v>PuertaMetal.Entamb.Corrediz(A=4.85m;H=2.85m)</v>
          </cell>
          <cell r="B7672">
            <v>105645</v>
          </cell>
          <cell r="C7672" t="str">
            <v>UNI</v>
          </cell>
          <cell r="D7672">
            <v>6939852</v>
          </cell>
          <cell r="E7672">
            <v>0</v>
          </cell>
          <cell r="F7672">
            <v>42219</v>
          </cell>
          <cell r="G7672">
            <v>5688403</v>
          </cell>
          <cell r="H7672">
            <v>1.22</v>
          </cell>
          <cell r="I7672">
            <v>43465</v>
          </cell>
        </row>
        <row r="7673">
          <cell r="A7673" t="str">
            <v>PuertamMet.celosia (H=2.30m;A=2.0m)2</v>
          </cell>
          <cell r="B7673">
            <v>105123</v>
          </cell>
          <cell r="C7673" t="str">
            <v>UNI</v>
          </cell>
          <cell r="D7673">
            <v>1940525</v>
          </cell>
          <cell r="E7673">
            <v>0</v>
          </cell>
          <cell r="F7673">
            <v>43210</v>
          </cell>
          <cell r="G7673">
            <v>1848119</v>
          </cell>
          <cell r="H7673">
            <v>1.05</v>
          </cell>
          <cell r="I7673">
            <v>43465</v>
          </cell>
        </row>
        <row r="7674">
          <cell r="A7674" t="str">
            <v>PuertaPlegable</v>
          </cell>
          <cell r="B7674">
            <v>106777</v>
          </cell>
          <cell r="C7674" t="str">
            <v>UNI</v>
          </cell>
          <cell r="D7674">
            <v>6693966</v>
          </cell>
          <cell r="E7674">
            <v>0</v>
          </cell>
          <cell r="F7674">
            <v>43186</v>
          </cell>
          <cell r="G7674">
            <v>6375206</v>
          </cell>
          <cell r="H7674">
            <v>1.05</v>
          </cell>
          <cell r="I7674">
            <v>43465</v>
          </cell>
        </row>
        <row r="7675">
          <cell r="A7675" t="str">
            <v>PUERTAS Y VENTANAS ALUM Y LAM</v>
          </cell>
          <cell r="B7675">
            <v>319</v>
          </cell>
          <cell r="C7675">
            <v>0</v>
          </cell>
          <cell r="D7675" t="e">
            <v>#DIV/0!</v>
          </cell>
          <cell r="E7675">
            <v>0</v>
          </cell>
          <cell r="F7675">
            <v>0</v>
          </cell>
          <cell r="G7675">
            <v>0</v>
          </cell>
          <cell r="H7675" t="e">
            <v>#DIV/0!</v>
          </cell>
          <cell r="I7675">
            <v>43465</v>
          </cell>
        </row>
        <row r="7676">
          <cell r="A7676" t="str">
            <v>PUERTAS Y VENTANAS ALUM Y LAM</v>
          </cell>
          <cell r="B7676">
            <v>107321</v>
          </cell>
          <cell r="C7676" t="str">
            <v>UNI</v>
          </cell>
          <cell r="D7676">
            <v>1087160</v>
          </cell>
          <cell r="E7676">
            <v>0</v>
          </cell>
          <cell r="F7676">
            <v>43412</v>
          </cell>
          <cell r="G7676">
            <v>1035390</v>
          </cell>
          <cell r="H7676">
            <v>1.05</v>
          </cell>
          <cell r="I7676">
            <v>43465</v>
          </cell>
        </row>
        <row r="7677">
          <cell r="A7677" t="str">
            <v>Puesto de trabajo incl. cajonera met. 1.35x1.35 **</v>
          </cell>
          <cell r="B7677">
            <v>103316</v>
          </cell>
          <cell r="C7677" t="str">
            <v>UNI</v>
          </cell>
          <cell r="D7677">
            <v>921736</v>
          </cell>
          <cell r="E7677">
            <v>0</v>
          </cell>
          <cell r="F7677">
            <v>40444</v>
          </cell>
          <cell r="G7677">
            <v>672800</v>
          </cell>
          <cell r="H7677">
            <v>1.37</v>
          </cell>
          <cell r="I7677">
            <v>43465</v>
          </cell>
        </row>
        <row r="7678">
          <cell r="A7678" t="str">
            <v>Puesto de trabajo L 1.50mx1.35m incl. cajonera **</v>
          </cell>
          <cell r="B7678">
            <v>103318</v>
          </cell>
          <cell r="C7678" t="str">
            <v>UNI</v>
          </cell>
          <cell r="D7678">
            <v>953520</v>
          </cell>
          <cell r="E7678">
            <v>0</v>
          </cell>
          <cell r="F7678">
            <v>40444</v>
          </cell>
          <cell r="G7678">
            <v>696000</v>
          </cell>
          <cell r="H7678">
            <v>1.37</v>
          </cell>
          <cell r="I7678">
            <v>43465</v>
          </cell>
        </row>
        <row r="7679">
          <cell r="A7679" t="str">
            <v>PULIDA + LACADA PISO MADERA</v>
          </cell>
          <cell r="B7679">
            <v>342</v>
          </cell>
          <cell r="C7679" t="str">
            <v>M2</v>
          </cell>
          <cell r="D7679">
            <v>35100</v>
          </cell>
          <cell r="E7679">
            <v>0</v>
          </cell>
          <cell r="F7679">
            <v>41176</v>
          </cell>
          <cell r="G7679">
            <v>27000</v>
          </cell>
          <cell r="H7679">
            <v>1.3</v>
          </cell>
          <cell r="I7679">
            <v>43465</v>
          </cell>
        </row>
        <row r="7680">
          <cell r="A7680" t="str">
            <v>PULIDA PISO GRANITO AL PLOMO</v>
          </cell>
          <cell r="B7680">
            <v>1723</v>
          </cell>
          <cell r="C7680" t="str">
            <v>M2</v>
          </cell>
          <cell r="D7680">
            <v>12330</v>
          </cell>
          <cell r="E7680">
            <v>0</v>
          </cell>
          <cell r="F7680">
            <v>40359</v>
          </cell>
          <cell r="G7680">
            <v>9000</v>
          </cell>
          <cell r="H7680">
            <v>1.37</v>
          </cell>
          <cell r="I7680">
            <v>43465</v>
          </cell>
        </row>
        <row r="7681">
          <cell r="A7681" t="str">
            <v>PULIDA PISO GRANITO REPULIDA</v>
          </cell>
          <cell r="B7681">
            <v>1722</v>
          </cell>
          <cell r="C7681" t="str">
            <v>M2</v>
          </cell>
          <cell r="D7681">
            <v>9590</v>
          </cell>
          <cell r="E7681">
            <v>0</v>
          </cell>
          <cell r="F7681">
            <v>40359</v>
          </cell>
          <cell r="G7681">
            <v>7000</v>
          </cell>
          <cell r="H7681">
            <v>1.37</v>
          </cell>
          <cell r="I7681">
            <v>43465</v>
          </cell>
        </row>
        <row r="7682">
          <cell r="A7682" t="str">
            <v>PULIDA PISO GRANITO(EQUIPO+MdEO)</v>
          </cell>
          <cell r="B7682">
            <v>341</v>
          </cell>
          <cell r="C7682" t="str">
            <v>M2</v>
          </cell>
          <cell r="D7682">
            <v>15304</v>
          </cell>
          <cell r="E7682">
            <v>0</v>
          </cell>
          <cell r="F7682">
            <v>43206</v>
          </cell>
          <cell r="G7682">
            <v>14575</v>
          </cell>
          <cell r="H7682">
            <v>1.05</v>
          </cell>
          <cell r="I7682">
            <v>43465</v>
          </cell>
        </row>
        <row r="7683">
          <cell r="A7683" t="str">
            <v>PULIDA PISO MADERA</v>
          </cell>
          <cell r="B7683">
            <v>1678</v>
          </cell>
          <cell r="C7683" t="str">
            <v>M2</v>
          </cell>
          <cell r="D7683">
            <v>23838</v>
          </cell>
          <cell r="E7683">
            <v>0</v>
          </cell>
          <cell r="F7683">
            <v>40359</v>
          </cell>
          <cell r="G7683">
            <v>17400</v>
          </cell>
          <cell r="H7683">
            <v>1.37</v>
          </cell>
          <cell r="I7683">
            <v>43465</v>
          </cell>
        </row>
        <row r="7684">
          <cell r="A7684" t="str">
            <v>PULIDA PISO MARMOL (NO USAR)</v>
          </cell>
          <cell r="B7684">
            <v>2741</v>
          </cell>
          <cell r="C7684" t="str">
            <v>M2</v>
          </cell>
          <cell r="D7684">
            <v>28600</v>
          </cell>
          <cell r="E7684">
            <v>0</v>
          </cell>
          <cell r="F7684">
            <v>41240</v>
          </cell>
          <cell r="G7684">
            <v>22000</v>
          </cell>
          <cell r="H7684">
            <v>1.3</v>
          </cell>
          <cell r="I7684">
            <v>43465</v>
          </cell>
        </row>
        <row r="7685">
          <cell r="A7685" t="str">
            <v>PULIDA PISO TRAFICO PESADO</v>
          </cell>
          <cell r="B7685">
            <v>80</v>
          </cell>
          <cell r="C7685" t="str">
            <v>M2</v>
          </cell>
          <cell r="D7685">
            <v>24325</v>
          </cell>
          <cell r="E7685">
            <v>0</v>
          </cell>
          <cell r="F7685">
            <v>40121</v>
          </cell>
          <cell r="G7685">
            <v>17500</v>
          </cell>
          <cell r="H7685">
            <v>1.39</v>
          </cell>
          <cell r="I7685">
            <v>43465</v>
          </cell>
        </row>
        <row r="7686">
          <cell r="A7686" t="str">
            <v>PULIDA POTE</v>
          </cell>
          <cell r="B7686">
            <v>145</v>
          </cell>
          <cell r="C7686" t="str">
            <v>M2</v>
          </cell>
          <cell r="D7686">
            <v>8905</v>
          </cell>
          <cell r="E7686">
            <v>0</v>
          </cell>
          <cell r="F7686">
            <v>40359</v>
          </cell>
          <cell r="G7686">
            <v>6500</v>
          </cell>
          <cell r="H7686">
            <v>1.37</v>
          </cell>
          <cell r="I7686">
            <v>43465</v>
          </cell>
        </row>
        <row r="7687">
          <cell r="A7687" t="str">
            <v>PULIDO Y BRILLADO DE VIDRIO</v>
          </cell>
          <cell r="B7687">
            <v>103653</v>
          </cell>
          <cell r="C7687" t="str">
            <v>ML</v>
          </cell>
          <cell r="D7687">
            <v>4020</v>
          </cell>
          <cell r="E7687">
            <v>0</v>
          </cell>
          <cell r="F7687">
            <v>40583</v>
          </cell>
          <cell r="G7687">
            <v>3000</v>
          </cell>
          <cell r="H7687">
            <v>1.34</v>
          </cell>
          <cell r="I7687">
            <v>43465</v>
          </cell>
        </row>
        <row r="7688">
          <cell r="A7688" t="str">
            <v>PULIDORA (ICLUYE COPA)D=7"</v>
          </cell>
          <cell r="B7688">
            <v>101103</v>
          </cell>
          <cell r="C7688" t="str">
            <v>DIA</v>
          </cell>
          <cell r="D7688">
            <v>17471</v>
          </cell>
          <cell r="E7688">
            <v>0</v>
          </cell>
          <cell r="F7688">
            <v>43196</v>
          </cell>
          <cell r="G7688">
            <v>16639.38</v>
          </cell>
          <cell r="H7688">
            <v>1.05</v>
          </cell>
          <cell r="I7688">
            <v>43465</v>
          </cell>
        </row>
        <row r="7689">
          <cell r="A7689" t="str">
            <v>PULIDORA 9" ( CON DISCO DE CORTE)</v>
          </cell>
          <cell r="B7689">
            <v>101012</v>
          </cell>
          <cell r="C7689" t="str">
            <v>DIA</v>
          </cell>
          <cell r="D7689">
            <v>22393</v>
          </cell>
          <cell r="E7689">
            <v>0</v>
          </cell>
          <cell r="F7689">
            <v>43167</v>
          </cell>
          <cell r="G7689">
            <v>21327</v>
          </cell>
          <cell r="H7689">
            <v>1.05</v>
          </cell>
          <cell r="I7689">
            <v>43465</v>
          </cell>
        </row>
        <row r="7690">
          <cell r="A7690" t="str">
            <v>PULIDORA -9" (NO USAR)</v>
          </cell>
          <cell r="B7690">
            <v>100968</v>
          </cell>
          <cell r="C7690" t="str">
            <v>DD</v>
          </cell>
          <cell r="D7690">
            <v>18400</v>
          </cell>
          <cell r="E7690">
            <v>0</v>
          </cell>
          <cell r="F7690">
            <v>42613</v>
          </cell>
          <cell r="G7690">
            <v>16000</v>
          </cell>
          <cell r="H7690">
            <v>1.1499999999999999</v>
          </cell>
          <cell r="I7690">
            <v>43465</v>
          </cell>
        </row>
        <row r="7691">
          <cell r="A7691" t="str">
            <v>PULIDORA INDUSTRIAL DE 4 ½" MAKITA</v>
          </cell>
          <cell r="B7691">
            <v>1554</v>
          </cell>
          <cell r="C7691" t="str">
            <v>UNI</v>
          </cell>
          <cell r="D7691">
            <v>349624</v>
          </cell>
          <cell r="E7691">
            <v>62593</v>
          </cell>
          <cell r="F7691">
            <v>40344</v>
          </cell>
          <cell r="G7691">
            <v>255200</v>
          </cell>
          <cell r="H7691">
            <v>1.37</v>
          </cell>
          <cell r="I7691">
            <v>43465</v>
          </cell>
        </row>
        <row r="7692">
          <cell r="A7692" t="str">
            <v>PULIDORA INDUSTRIAL DE 4 ½" PG. 7.8AMP</v>
          </cell>
          <cell r="B7692">
            <v>1139</v>
          </cell>
          <cell r="C7692" t="str">
            <v>UNI</v>
          </cell>
          <cell r="D7692">
            <v>333732</v>
          </cell>
          <cell r="E7692">
            <v>93309</v>
          </cell>
          <cell r="F7692">
            <v>40344</v>
          </cell>
          <cell r="G7692">
            <v>243600</v>
          </cell>
          <cell r="H7692">
            <v>1.37</v>
          </cell>
          <cell r="I7692">
            <v>43465</v>
          </cell>
        </row>
        <row r="7693">
          <cell r="A7693" t="str">
            <v>PULIDORA INDUSTRIAL DE 7"-5/8"-2.200W (NO</v>
          </cell>
          <cell r="B7693">
            <v>1353</v>
          </cell>
          <cell r="C7693" t="str">
            <v>UNI</v>
          </cell>
          <cell r="D7693">
            <v>579474</v>
          </cell>
          <cell r="E7693">
            <v>67716</v>
          </cell>
          <cell r="F7693">
            <v>41729</v>
          </cell>
          <cell r="G7693">
            <v>459900</v>
          </cell>
          <cell r="H7693">
            <v>1.26</v>
          </cell>
          <cell r="I7693">
            <v>43465</v>
          </cell>
        </row>
        <row r="7694">
          <cell r="A7694" t="str">
            <v>PULIDORA MANUAL 9"</v>
          </cell>
          <cell r="B7694">
            <v>103103</v>
          </cell>
          <cell r="C7694" t="str">
            <v>hr</v>
          </cell>
          <cell r="D7694">
            <v>3886</v>
          </cell>
          <cell r="E7694">
            <v>0</v>
          </cell>
          <cell r="F7694">
            <v>40872</v>
          </cell>
          <cell r="G7694">
            <v>2900</v>
          </cell>
          <cell r="H7694">
            <v>1.34</v>
          </cell>
          <cell r="I7694">
            <v>43465</v>
          </cell>
        </row>
        <row r="7695">
          <cell r="A7695" t="str">
            <v>PULIDORA MANUAL 9" (NO USAR)</v>
          </cell>
          <cell r="B7695">
            <v>104004</v>
          </cell>
          <cell r="C7695" t="str">
            <v>UNI</v>
          </cell>
          <cell r="D7695">
            <v>19296</v>
          </cell>
          <cell r="E7695">
            <v>0</v>
          </cell>
          <cell r="F7695">
            <v>40637</v>
          </cell>
          <cell r="G7695">
            <v>14400</v>
          </cell>
          <cell r="H7695">
            <v>1.34</v>
          </cell>
          <cell r="I7695">
            <v>43465</v>
          </cell>
        </row>
        <row r="7696">
          <cell r="A7696" t="str">
            <v>PULIDORA MANUAL 9" SIN DISCO(NO USAR)</v>
          </cell>
          <cell r="B7696">
            <v>102492</v>
          </cell>
          <cell r="C7696" t="str">
            <v>DD</v>
          </cell>
          <cell r="D7696">
            <v>19520</v>
          </cell>
          <cell r="E7696">
            <v>0</v>
          </cell>
          <cell r="F7696">
            <v>42279</v>
          </cell>
          <cell r="G7696">
            <v>16000</v>
          </cell>
          <cell r="H7696">
            <v>1.22</v>
          </cell>
          <cell r="I7696">
            <v>43465</v>
          </cell>
        </row>
        <row r="7697">
          <cell r="A7697" t="str">
            <v>PULIDORA MANUAL SIN DISCO</v>
          </cell>
          <cell r="B7697">
            <v>3242</v>
          </cell>
          <cell r="C7697" t="str">
            <v>MS</v>
          </cell>
          <cell r="D7697">
            <v>279792</v>
          </cell>
          <cell r="E7697">
            <v>0</v>
          </cell>
          <cell r="F7697">
            <v>40872</v>
          </cell>
          <cell r="G7697">
            <v>208800</v>
          </cell>
          <cell r="H7697">
            <v>1.34</v>
          </cell>
          <cell r="I7697">
            <v>43465</v>
          </cell>
        </row>
        <row r="7698">
          <cell r="A7698" t="str">
            <v>PULIDORA MANUAL SIN DISCO 9"</v>
          </cell>
          <cell r="B7698">
            <v>3241</v>
          </cell>
          <cell r="C7698" t="str">
            <v>DD</v>
          </cell>
          <cell r="D7698">
            <v>16244</v>
          </cell>
          <cell r="E7698">
            <v>0</v>
          </cell>
          <cell r="F7698">
            <v>43167</v>
          </cell>
          <cell r="G7698">
            <v>15470</v>
          </cell>
          <cell r="H7698">
            <v>1.05</v>
          </cell>
          <cell r="I7698">
            <v>43465</v>
          </cell>
        </row>
        <row r="7699">
          <cell r="A7699" t="str">
            <v>PULIDORA PARA TRABAJO PESADO</v>
          </cell>
          <cell r="B7699">
            <v>650</v>
          </cell>
          <cell r="C7699" t="str">
            <v>MES</v>
          </cell>
          <cell r="D7699">
            <v>249900</v>
          </cell>
          <cell r="E7699">
            <v>0</v>
          </cell>
          <cell r="F7699">
            <v>43368</v>
          </cell>
          <cell r="G7699">
            <v>238000</v>
          </cell>
          <cell r="H7699">
            <v>1.05</v>
          </cell>
          <cell r="I7699">
            <v>43465</v>
          </cell>
        </row>
        <row r="7700">
          <cell r="A7700" t="str">
            <v>PULSADOR DOBLE START STOP</v>
          </cell>
          <cell r="B7700">
            <v>104260</v>
          </cell>
          <cell r="C7700" t="str">
            <v>UNI</v>
          </cell>
          <cell r="D7700">
            <v>29558</v>
          </cell>
          <cell r="E7700">
            <v>0</v>
          </cell>
          <cell r="F7700">
            <v>43390</v>
          </cell>
          <cell r="G7700">
            <v>28150</v>
          </cell>
          <cell r="H7700">
            <v>1.05</v>
          </cell>
          <cell r="I7700">
            <v>43465</v>
          </cell>
        </row>
        <row r="7701">
          <cell r="A7701" t="str">
            <v>Pulsador para Motobomba 2 A 4A A 110/220V.</v>
          </cell>
          <cell r="B7701">
            <v>103308</v>
          </cell>
          <cell r="C7701" t="str">
            <v>UNI</v>
          </cell>
          <cell r="D7701">
            <v>60030</v>
          </cell>
          <cell r="E7701">
            <v>0</v>
          </cell>
          <cell r="F7701">
            <v>42605</v>
          </cell>
          <cell r="G7701">
            <v>52200</v>
          </cell>
          <cell r="H7701">
            <v>1.1499999999999999</v>
          </cell>
          <cell r="I7701">
            <v>43465</v>
          </cell>
        </row>
        <row r="7702">
          <cell r="A7702" t="str">
            <v>PULSADOR TIMBRE AUXIL LUZ PIL DEKO</v>
          </cell>
          <cell r="B7702">
            <v>3367</v>
          </cell>
          <cell r="C7702" t="str">
            <v>UNI</v>
          </cell>
          <cell r="D7702">
            <v>19510</v>
          </cell>
          <cell r="E7702" t="str">
            <v>DK4BJL</v>
          </cell>
          <cell r="F7702">
            <v>40177</v>
          </cell>
          <cell r="G7702">
            <v>14036</v>
          </cell>
          <cell r="H7702">
            <v>1.39</v>
          </cell>
          <cell r="I7702">
            <v>43465</v>
          </cell>
        </row>
        <row r="7703">
          <cell r="A7703" t="str">
            <v>PULSADOR TIMBRE SENC LUZ PIL DEKO</v>
          </cell>
          <cell r="B7703">
            <v>3366</v>
          </cell>
          <cell r="C7703" t="str">
            <v>UNI</v>
          </cell>
          <cell r="D7703">
            <v>30691</v>
          </cell>
          <cell r="E7703" t="str">
            <v>DK4BL</v>
          </cell>
          <cell r="F7703">
            <v>40177</v>
          </cell>
          <cell r="G7703">
            <v>22080</v>
          </cell>
          <cell r="H7703">
            <v>1.39</v>
          </cell>
          <cell r="I7703">
            <v>43465</v>
          </cell>
        </row>
        <row r="7704">
          <cell r="A7704" t="str">
            <v>Punta Captora 5/8" X 2.40 ml en aluminio</v>
          </cell>
          <cell r="B7704">
            <v>105047</v>
          </cell>
          <cell r="C7704" t="str">
            <v>UNID</v>
          </cell>
          <cell r="D7704">
            <v>110250</v>
          </cell>
          <cell r="E7704">
            <v>0</v>
          </cell>
          <cell r="F7704">
            <v>43174</v>
          </cell>
          <cell r="G7704">
            <v>105000</v>
          </cell>
          <cell r="H7704">
            <v>1.05</v>
          </cell>
          <cell r="I7704">
            <v>43465</v>
          </cell>
        </row>
        <row r="7705">
          <cell r="A7705" t="str">
            <v>Punta captora 5/8" X 60 cm punta blunt en aluminio</v>
          </cell>
          <cell r="B7705">
            <v>101491</v>
          </cell>
          <cell r="C7705" t="str">
            <v>UNI</v>
          </cell>
          <cell r="D7705">
            <v>38263</v>
          </cell>
          <cell r="E7705">
            <v>0</v>
          </cell>
          <cell r="F7705">
            <v>43269</v>
          </cell>
          <cell r="G7705">
            <v>36441</v>
          </cell>
          <cell r="H7705">
            <v>1.05</v>
          </cell>
          <cell r="I7705">
            <v>43465</v>
          </cell>
        </row>
        <row r="7706">
          <cell r="A7706" t="str">
            <v>PUNTERO HOJA DE RESORTE L= 35 cm **</v>
          </cell>
          <cell r="B7706">
            <v>102980</v>
          </cell>
          <cell r="C7706" t="str">
            <v>UNI</v>
          </cell>
          <cell r="D7706">
            <v>3306</v>
          </cell>
          <cell r="E7706">
            <v>805071</v>
          </cell>
          <cell r="F7706">
            <v>43196</v>
          </cell>
          <cell r="G7706">
            <v>3149</v>
          </cell>
          <cell r="H7706">
            <v>1.05</v>
          </cell>
          <cell r="I7706">
            <v>43465</v>
          </cell>
        </row>
        <row r="7707">
          <cell r="A7707" t="str">
            <v>PUNTILLA 1 1/2" - 4" (CAJA 20 KG) (NO USAR)</v>
          </cell>
          <cell r="B7707">
            <v>2549</v>
          </cell>
          <cell r="C7707" t="str">
            <v>UNI</v>
          </cell>
          <cell r="D7707">
            <v>100080</v>
          </cell>
          <cell r="E7707">
            <v>0</v>
          </cell>
          <cell r="F7707">
            <v>40102</v>
          </cell>
          <cell r="G7707">
            <v>72000</v>
          </cell>
          <cell r="H7707">
            <v>1.39</v>
          </cell>
          <cell r="I7707">
            <v>43465</v>
          </cell>
        </row>
        <row r="7708">
          <cell r="A7708" t="str">
            <v>PUNTILLA 1" CON CABEZA</v>
          </cell>
          <cell r="B7708">
            <v>524</v>
          </cell>
          <cell r="C7708" t="str">
            <v>Lbs</v>
          </cell>
          <cell r="D7708">
            <v>2064</v>
          </cell>
          <cell r="E7708">
            <v>0</v>
          </cell>
          <cell r="F7708">
            <v>43167</v>
          </cell>
          <cell r="G7708">
            <v>1966</v>
          </cell>
          <cell r="H7708">
            <v>1.05</v>
          </cell>
          <cell r="I7708">
            <v>43465</v>
          </cell>
        </row>
        <row r="7709">
          <cell r="A7709" t="str">
            <v>PUNTILLA 1" SIN CABEZA</v>
          </cell>
          <cell r="B7709">
            <v>527</v>
          </cell>
          <cell r="C7709" t="str">
            <v>Lbs</v>
          </cell>
          <cell r="D7709">
            <v>2678</v>
          </cell>
          <cell r="E7709">
            <v>0</v>
          </cell>
          <cell r="F7709">
            <v>43223</v>
          </cell>
          <cell r="G7709">
            <v>2550</v>
          </cell>
          <cell r="H7709">
            <v>1.05</v>
          </cell>
          <cell r="I7709">
            <v>43465</v>
          </cell>
        </row>
        <row r="7710">
          <cell r="A7710" t="str">
            <v>PUNTILLA 2" CON CABEZA</v>
          </cell>
          <cell r="B7710">
            <v>525</v>
          </cell>
          <cell r="C7710" t="str">
            <v>Lbs</v>
          </cell>
          <cell r="D7710">
            <v>2064</v>
          </cell>
          <cell r="E7710">
            <v>0</v>
          </cell>
          <cell r="F7710">
            <v>43167</v>
          </cell>
          <cell r="G7710">
            <v>1966</v>
          </cell>
          <cell r="H7710">
            <v>1.05</v>
          </cell>
          <cell r="I7710">
            <v>43465</v>
          </cell>
        </row>
        <row r="7711">
          <cell r="A7711" t="str">
            <v>PUNTILLA 2" CON CABEZA (NO USAR)</v>
          </cell>
          <cell r="B7711">
            <v>102421</v>
          </cell>
          <cell r="C7711" t="str">
            <v>Lbs</v>
          </cell>
          <cell r="D7711">
            <v>2310</v>
          </cell>
          <cell r="E7711">
            <v>0</v>
          </cell>
          <cell r="F7711">
            <v>43199</v>
          </cell>
          <cell r="G7711">
            <v>2200</v>
          </cell>
          <cell r="H7711">
            <v>1.05</v>
          </cell>
          <cell r="I7711">
            <v>43465</v>
          </cell>
        </row>
        <row r="7712">
          <cell r="A7712" t="str">
            <v>PUNTILLA 2" SIN CABEZA</v>
          </cell>
          <cell r="B7712">
            <v>528</v>
          </cell>
          <cell r="C7712" t="str">
            <v>Lbs</v>
          </cell>
          <cell r="D7712">
            <v>2205</v>
          </cell>
          <cell r="E7712">
            <v>0</v>
          </cell>
          <cell r="F7712">
            <v>43196</v>
          </cell>
          <cell r="G7712">
            <v>2100</v>
          </cell>
          <cell r="H7712">
            <v>1.05</v>
          </cell>
          <cell r="I7712">
            <v>43465</v>
          </cell>
        </row>
        <row r="7713">
          <cell r="A7713" t="str">
            <v>PUNTILLA 3" CON CABEZA</v>
          </cell>
          <cell r="B7713">
            <v>102499</v>
          </cell>
          <cell r="C7713" t="str">
            <v>Lbs</v>
          </cell>
          <cell r="D7713">
            <v>2064</v>
          </cell>
          <cell r="E7713">
            <v>0</v>
          </cell>
          <cell r="F7713">
            <v>43167</v>
          </cell>
          <cell r="G7713">
            <v>1966</v>
          </cell>
          <cell r="H7713">
            <v>1.05</v>
          </cell>
          <cell r="I7713">
            <v>43465</v>
          </cell>
        </row>
        <row r="7714">
          <cell r="A7714" t="str">
            <v>PUNTILLA 3" CON CABEZA (NO USAR)</v>
          </cell>
          <cell r="B7714">
            <v>1986</v>
          </cell>
          <cell r="C7714" t="str">
            <v>Lbs</v>
          </cell>
          <cell r="D7714">
            <v>2249</v>
          </cell>
          <cell r="E7714">
            <v>0</v>
          </cell>
          <cell r="F7714">
            <v>42780</v>
          </cell>
          <cell r="G7714">
            <v>2063</v>
          </cell>
          <cell r="H7714">
            <v>1.0900000000000001</v>
          </cell>
          <cell r="I7714">
            <v>43465</v>
          </cell>
        </row>
        <row r="7715">
          <cell r="A7715" t="str">
            <v>PUNTILLA 4'' CON CABEZA (NO USAR)</v>
          </cell>
          <cell r="B7715">
            <v>1302</v>
          </cell>
          <cell r="C7715" t="str">
            <v>Lbs</v>
          </cell>
          <cell r="D7715">
            <v>2440</v>
          </cell>
          <cell r="E7715">
            <v>0</v>
          </cell>
          <cell r="F7715">
            <v>42067</v>
          </cell>
          <cell r="G7715">
            <v>2000</v>
          </cell>
          <cell r="H7715">
            <v>1.22</v>
          </cell>
          <cell r="I7715">
            <v>43465</v>
          </cell>
        </row>
        <row r="7716">
          <cell r="A7716" t="str">
            <v>PUNTILLA 4" CON CABEZA</v>
          </cell>
          <cell r="B7716">
            <v>1987</v>
          </cell>
          <cell r="C7716" t="str">
            <v>Lbs</v>
          </cell>
          <cell r="D7716">
            <v>2888</v>
          </cell>
          <cell r="E7716">
            <v>0</v>
          </cell>
          <cell r="F7716">
            <v>43166</v>
          </cell>
          <cell r="G7716">
            <v>2750</v>
          </cell>
          <cell r="H7716">
            <v>1.05</v>
          </cell>
          <cell r="I7716">
            <v>43465</v>
          </cell>
        </row>
        <row r="7717">
          <cell r="A7717" t="str">
            <v>PUNTILLA 4" CON CABEZA (N0 USAR)</v>
          </cell>
          <cell r="B7717">
            <v>2974</v>
          </cell>
          <cell r="C7717" t="str">
            <v>Lbs</v>
          </cell>
          <cell r="D7717">
            <v>2686</v>
          </cell>
          <cell r="E7717">
            <v>0</v>
          </cell>
          <cell r="F7717">
            <v>43199</v>
          </cell>
          <cell r="G7717">
            <v>2558</v>
          </cell>
          <cell r="H7717">
            <v>1.05</v>
          </cell>
          <cell r="I7717">
            <v>43465</v>
          </cell>
        </row>
        <row r="7718">
          <cell r="A7718" t="str">
            <v>PUNTILLA ACERO LISO (NO USAR)</v>
          </cell>
          <cell r="B7718">
            <v>1300</v>
          </cell>
          <cell r="C7718" t="str">
            <v>Lbs</v>
          </cell>
          <cell r="D7718">
            <v>5592</v>
          </cell>
          <cell r="E7718">
            <v>0</v>
          </cell>
          <cell r="F7718">
            <v>40137</v>
          </cell>
          <cell r="G7718">
            <v>4023</v>
          </cell>
          <cell r="H7718">
            <v>1.39</v>
          </cell>
          <cell r="I7718">
            <v>43465</v>
          </cell>
        </row>
        <row r="7719">
          <cell r="A7719" t="str">
            <v>PUNTILLA CON CABEZA DE 11/2 a 31/2'' (NO</v>
          </cell>
          <cell r="B7719">
            <v>1301</v>
          </cell>
          <cell r="C7719" t="str">
            <v>Lbs</v>
          </cell>
          <cell r="D7719">
            <v>2479</v>
          </cell>
          <cell r="E7719">
            <v>0</v>
          </cell>
          <cell r="F7719">
            <v>40893</v>
          </cell>
          <cell r="G7719">
            <v>1850</v>
          </cell>
          <cell r="H7719">
            <v>1.34</v>
          </cell>
          <cell r="I7719">
            <v>43465</v>
          </cell>
        </row>
        <row r="7720">
          <cell r="A7720" t="str">
            <v>Puntilla de 1 1/2" Sin cabeza x 500 gms</v>
          </cell>
          <cell r="B7720">
            <v>107376</v>
          </cell>
          <cell r="C7720" t="str">
            <v>CAJA</v>
          </cell>
          <cell r="D7720">
            <v>3505</v>
          </cell>
          <cell r="E7720">
            <v>0</v>
          </cell>
          <cell r="F7720">
            <v>43439</v>
          </cell>
          <cell r="G7720">
            <v>3338</v>
          </cell>
          <cell r="H7720">
            <v>1.05</v>
          </cell>
          <cell r="I7720">
            <v>43465</v>
          </cell>
        </row>
        <row r="7721">
          <cell r="A7721" t="str">
            <v>PUNTILLA ESTRIADA ACERADA 3" CON</v>
          </cell>
          <cell r="B7721">
            <v>104297</v>
          </cell>
          <cell r="C7721" t="str">
            <v>Lbs</v>
          </cell>
          <cell r="D7721">
            <v>5070</v>
          </cell>
          <cell r="E7721">
            <v>0</v>
          </cell>
          <cell r="F7721">
            <v>40942</v>
          </cell>
          <cell r="G7721">
            <v>3900</v>
          </cell>
          <cell r="H7721">
            <v>1.3</v>
          </cell>
          <cell r="I7721">
            <v>43465</v>
          </cell>
        </row>
        <row r="7722">
          <cell r="A7722" t="str">
            <v>PUNTILLA LISA EN ACERO PARA CONCRETO</v>
          </cell>
          <cell r="B7722">
            <v>104532</v>
          </cell>
          <cell r="C7722" t="str">
            <v>Lbs</v>
          </cell>
          <cell r="D7722">
            <v>4511</v>
          </cell>
          <cell r="E7722">
            <v>0</v>
          </cell>
          <cell r="F7722">
            <v>43213</v>
          </cell>
          <cell r="G7722">
            <v>4296</v>
          </cell>
          <cell r="H7722">
            <v>1.05</v>
          </cell>
          <cell r="I7722">
            <v>43465</v>
          </cell>
        </row>
        <row r="7723">
          <cell r="A7723" t="str">
            <v>PUNTO DE SOLDADURA</v>
          </cell>
          <cell r="B7723">
            <v>103479</v>
          </cell>
          <cell r="C7723" t="str">
            <v>UNI</v>
          </cell>
          <cell r="D7723">
            <v>9429</v>
          </cell>
          <cell r="E7723">
            <v>0</v>
          </cell>
          <cell r="F7723">
            <v>43165</v>
          </cell>
          <cell r="G7723">
            <v>8980</v>
          </cell>
          <cell r="H7723">
            <v>1.05</v>
          </cell>
          <cell r="I7723">
            <v>43465</v>
          </cell>
        </row>
        <row r="7724">
          <cell r="A7724" t="str">
            <v>PV-1 aluminio+vidrio lam 4+4mm Col Gim Sur</v>
          </cell>
          <cell r="B7724">
            <v>104611</v>
          </cell>
          <cell r="C7724" t="str">
            <v>UNI</v>
          </cell>
          <cell r="D7724">
            <v>2440474</v>
          </cell>
          <cell r="E7724">
            <v>0</v>
          </cell>
          <cell r="F7724">
            <v>41176</v>
          </cell>
          <cell r="G7724">
            <v>1877288</v>
          </cell>
          <cell r="H7724">
            <v>1.3</v>
          </cell>
          <cell r="I7724">
            <v>43465</v>
          </cell>
        </row>
        <row r="7725">
          <cell r="A7725" t="str">
            <v>PV-2 aluminio+vidrio lam 4+4mm Col Gim Sur</v>
          </cell>
          <cell r="B7725">
            <v>104612</v>
          </cell>
          <cell r="C7725" t="str">
            <v>UNI</v>
          </cell>
          <cell r="D7725">
            <v>3352131</v>
          </cell>
          <cell r="E7725">
            <v>0</v>
          </cell>
          <cell r="F7725">
            <v>41176</v>
          </cell>
          <cell r="G7725">
            <v>2578562</v>
          </cell>
          <cell r="H7725">
            <v>1.3</v>
          </cell>
          <cell r="I7725">
            <v>43465</v>
          </cell>
        </row>
        <row r="7726">
          <cell r="A7726" t="str">
            <v>PV-3 aluminio+vidrio lam 4+4mm Col Gim Sur</v>
          </cell>
          <cell r="B7726">
            <v>104613</v>
          </cell>
          <cell r="C7726" t="str">
            <v>UNI</v>
          </cell>
          <cell r="D7726">
            <v>2609433</v>
          </cell>
          <cell r="E7726">
            <v>0</v>
          </cell>
          <cell r="F7726">
            <v>41176</v>
          </cell>
          <cell r="G7726">
            <v>2007256</v>
          </cell>
          <cell r="H7726">
            <v>1.3</v>
          </cell>
          <cell r="I7726">
            <v>43465</v>
          </cell>
        </row>
        <row r="7727">
          <cell r="A7727" t="str">
            <v>PV-4 aluminio+vidrio lam 4+4mm Col Gim Sur</v>
          </cell>
          <cell r="B7727">
            <v>104614</v>
          </cell>
          <cell r="C7727" t="str">
            <v>UNI</v>
          </cell>
          <cell r="D7727">
            <v>2829446</v>
          </cell>
          <cell r="E7727">
            <v>0</v>
          </cell>
          <cell r="F7727">
            <v>41176</v>
          </cell>
          <cell r="G7727">
            <v>2176497</v>
          </cell>
          <cell r="H7727">
            <v>1.3</v>
          </cell>
          <cell r="I7727">
            <v>43465</v>
          </cell>
        </row>
        <row r="7728">
          <cell r="A7728" t="str">
            <v>PVA</v>
          </cell>
          <cell r="B7728">
            <v>104471</v>
          </cell>
          <cell r="C7728" t="str">
            <v>GL</v>
          </cell>
          <cell r="D7728">
            <v>23400</v>
          </cell>
          <cell r="E7728">
            <v>0</v>
          </cell>
          <cell r="F7728">
            <v>41134</v>
          </cell>
          <cell r="G7728">
            <v>18000</v>
          </cell>
          <cell r="H7728">
            <v>1.3</v>
          </cell>
          <cell r="I7728">
            <v>43465</v>
          </cell>
        </row>
        <row r="7729">
          <cell r="A7729" t="str">
            <v>QUICKDONE (ACELERANTE) 5 KILOS</v>
          </cell>
          <cell r="B7729">
            <v>698</v>
          </cell>
          <cell r="C7729" t="str">
            <v>KG</v>
          </cell>
          <cell r="D7729">
            <v>12435</v>
          </cell>
          <cell r="E7729">
            <v>0</v>
          </cell>
          <cell r="F7729">
            <v>40688</v>
          </cell>
          <cell r="G7729">
            <v>9280</v>
          </cell>
          <cell r="H7729">
            <v>1.34</v>
          </cell>
          <cell r="I7729">
            <v>43465</v>
          </cell>
        </row>
        <row r="7730">
          <cell r="A7730" t="str">
            <v>RACKS DE COMIUNICACIONES</v>
          </cell>
          <cell r="B7730">
            <v>102271</v>
          </cell>
          <cell r="C7730" t="str">
            <v>UNI</v>
          </cell>
          <cell r="D7730">
            <v>1218094</v>
          </cell>
          <cell r="E7730" t="str">
            <v>0020-T</v>
          </cell>
          <cell r="F7730">
            <v>42860</v>
          </cell>
          <cell r="G7730">
            <v>1117517</v>
          </cell>
          <cell r="H7730">
            <v>1.0900000000000001</v>
          </cell>
          <cell r="I7730">
            <v>43465</v>
          </cell>
        </row>
        <row r="7731">
          <cell r="A7731" t="str">
            <v>RAMPA PISO EASY DECK AQUA</v>
          </cell>
          <cell r="B7731">
            <v>106413</v>
          </cell>
          <cell r="C7731" t="str">
            <v>UNI</v>
          </cell>
          <cell r="D7731">
            <v>3706</v>
          </cell>
          <cell r="E7731">
            <v>0</v>
          </cell>
          <cell r="F7731">
            <v>42879</v>
          </cell>
          <cell r="G7731">
            <v>3400</v>
          </cell>
          <cell r="H7731">
            <v>1.0900000000000001</v>
          </cell>
          <cell r="I7731">
            <v>43465</v>
          </cell>
        </row>
        <row r="7732">
          <cell r="A7732" t="str">
            <v>RANA</v>
          </cell>
          <cell r="B7732">
            <v>150</v>
          </cell>
          <cell r="C7732" t="str">
            <v>DD</v>
          </cell>
          <cell r="D7732">
            <v>36795</v>
          </cell>
          <cell r="E7732" t="str">
            <v>Gasolina</v>
          </cell>
          <cell r="F7732">
            <v>42279</v>
          </cell>
          <cell r="G7732">
            <v>30160</v>
          </cell>
          <cell r="H7732">
            <v>1.22</v>
          </cell>
          <cell r="I7732">
            <v>43465</v>
          </cell>
        </row>
        <row r="7733">
          <cell r="A7733" t="str">
            <v>RANA</v>
          </cell>
          <cell r="B7733">
            <v>9416</v>
          </cell>
          <cell r="C7733" t="str">
            <v>DD</v>
          </cell>
          <cell r="D7733">
            <v>36795</v>
          </cell>
          <cell r="E7733">
            <v>0</v>
          </cell>
          <cell r="F7733">
            <v>42279</v>
          </cell>
          <cell r="G7733">
            <v>30160</v>
          </cell>
          <cell r="H7733">
            <v>1.22</v>
          </cell>
          <cell r="I7733">
            <v>43465</v>
          </cell>
        </row>
        <row r="7734">
          <cell r="A7734" t="str">
            <v>RANA A GASOLINA DE 50X75 CM</v>
          </cell>
          <cell r="B7734">
            <v>401</v>
          </cell>
          <cell r="C7734" t="str">
            <v>DIA</v>
          </cell>
          <cell r="D7734">
            <v>40102</v>
          </cell>
          <cell r="E7734">
            <v>0</v>
          </cell>
          <cell r="F7734">
            <v>43167</v>
          </cell>
          <cell r="G7734">
            <v>38192</v>
          </cell>
          <cell r="H7734">
            <v>1.05</v>
          </cell>
          <cell r="I7734">
            <v>43465</v>
          </cell>
        </row>
        <row r="7735">
          <cell r="A7735" t="str">
            <v>RANA O VIBROCOMPACTADOR</v>
          </cell>
          <cell r="B7735">
            <v>2445</v>
          </cell>
          <cell r="C7735" t="str">
            <v>MS</v>
          </cell>
          <cell r="D7735">
            <v>480445</v>
          </cell>
          <cell r="E7735" t="str">
            <v>GASOLINA</v>
          </cell>
          <cell r="F7735">
            <v>43167</v>
          </cell>
          <cell r="G7735">
            <v>457567</v>
          </cell>
          <cell r="H7735">
            <v>1.05</v>
          </cell>
          <cell r="I7735">
            <v>43465</v>
          </cell>
        </row>
        <row r="7736">
          <cell r="A7736" t="str">
            <v>RASTRILLO DE 16 DIENTES CON MANGO DE</v>
          </cell>
          <cell r="B7736">
            <v>102605</v>
          </cell>
          <cell r="C7736" t="str">
            <v>UNI</v>
          </cell>
          <cell r="D7736">
            <v>13063</v>
          </cell>
          <cell r="E7736">
            <v>0</v>
          </cell>
          <cell r="F7736">
            <v>42872</v>
          </cell>
          <cell r="G7736">
            <v>11984</v>
          </cell>
          <cell r="H7736">
            <v>1.0900000000000001</v>
          </cell>
          <cell r="I7736">
            <v>43465</v>
          </cell>
        </row>
        <row r="7737">
          <cell r="A7737" t="str">
            <v>RASTRILLO- ESCOBA 25 DIENTES PLASTCA</v>
          </cell>
          <cell r="B7737">
            <v>106505</v>
          </cell>
          <cell r="C7737" t="str">
            <v>UNI</v>
          </cell>
          <cell r="D7737">
            <v>10791</v>
          </cell>
          <cell r="E7737">
            <v>0</v>
          </cell>
          <cell r="F7737">
            <v>42997</v>
          </cell>
          <cell r="G7737">
            <v>9900</v>
          </cell>
          <cell r="H7737">
            <v>1.0900000000000001</v>
          </cell>
          <cell r="I7737">
            <v>43465</v>
          </cell>
        </row>
        <row r="7738">
          <cell r="A7738" t="str">
            <v>Reactancia 1000W incl. condensador y arrancador</v>
          </cell>
          <cell r="B7738">
            <v>103009</v>
          </cell>
          <cell r="C7738" t="str">
            <v>UNI</v>
          </cell>
          <cell r="D7738">
            <v>534300</v>
          </cell>
          <cell r="E7738">
            <v>0</v>
          </cell>
          <cell r="F7738">
            <v>40361</v>
          </cell>
          <cell r="G7738">
            <v>390000</v>
          </cell>
          <cell r="H7738">
            <v>1.37</v>
          </cell>
          <cell r="I7738">
            <v>43465</v>
          </cell>
        </row>
        <row r="7739">
          <cell r="A7739" t="str">
            <v>REACTANCIA ALVANCE MULTITAP 400W 220V</v>
          </cell>
          <cell r="B7739">
            <v>103695</v>
          </cell>
          <cell r="C7739" t="str">
            <v>UNI</v>
          </cell>
          <cell r="D7739">
            <v>160800</v>
          </cell>
          <cell r="E7739">
            <v>0</v>
          </cell>
          <cell r="F7739">
            <v>40604</v>
          </cell>
          <cell r="G7739">
            <v>120000</v>
          </cell>
          <cell r="H7739">
            <v>1.34</v>
          </cell>
          <cell r="I7739">
            <v>43465</v>
          </cell>
        </row>
        <row r="7740">
          <cell r="A7740" t="str">
            <v>Readecuación de acces point. estadio el campim</v>
          </cell>
          <cell r="B7740">
            <v>105287</v>
          </cell>
          <cell r="C7740" t="str">
            <v>UNI</v>
          </cell>
          <cell r="D7740">
            <v>1125180</v>
          </cell>
          <cell r="E7740">
            <v>0</v>
          </cell>
          <cell r="F7740">
            <v>41913</v>
          </cell>
          <cell r="G7740">
            <v>893000</v>
          </cell>
          <cell r="H7740">
            <v>1.26</v>
          </cell>
          <cell r="I7740">
            <v>43465</v>
          </cell>
        </row>
        <row r="7741">
          <cell r="A7741" t="str">
            <v>REBOBINAR (Motor Electrico 3.5HP 3.60</v>
          </cell>
          <cell r="B7741">
            <v>104990</v>
          </cell>
          <cell r="C7741" t="str">
            <v>UNI</v>
          </cell>
          <cell r="D7741">
            <v>169614</v>
          </cell>
          <cell r="E7741">
            <v>0</v>
          </cell>
          <cell r="F7741">
            <v>42396</v>
          </cell>
          <cell r="G7741">
            <v>147490</v>
          </cell>
          <cell r="H7741">
            <v>1.1499999999999999</v>
          </cell>
          <cell r="I7741">
            <v>43465</v>
          </cell>
        </row>
        <row r="7742">
          <cell r="A7742" t="str">
            <v>REBOBINAR (Motor Electrico 7.5 HP (3.600</v>
          </cell>
          <cell r="B7742">
            <v>105709</v>
          </cell>
          <cell r="C7742" t="str">
            <v>UNI</v>
          </cell>
          <cell r="D7742">
            <v>177618</v>
          </cell>
          <cell r="E7742">
            <v>0</v>
          </cell>
          <cell r="F7742">
            <v>42396</v>
          </cell>
          <cell r="G7742">
            <v>154450</v>
          </cell>
          <cell r="H7742">
            <v>1.1499999999999999</v>
          </cell>
          <cell r="I7742">
            <v>43465</v>
          </cell>
        </row>
        <row r="7743">
          <cell r="A7743" t="str">
            <v>RECARGA CARROTANQUE DE AGUA</v>
          </cell>
          <cell r="B7743">
            <v>3307</v>
          </cell>
          <cell r="C7743" t="str">
            <v>HR</v>
          </cell>
          <cell r="D7743">
            <v>51175</v>
          </cell>
          <cell r="E7743">
            <v>0</v>
          </cell>
          <cell r="F7743">
            <v>43174</v>
          </cell>
          <cell r="G7743">
            <v>48738</v>
          </cell>
          <cell r="H7743">
            <v>1.05</v>
          </cell>
          <cell r="I7743">
            <v>43465</v>
          </cell>
        </row>
        <row r="7744">
          <cell r="A7744" t="str">
            <v>RECARGO NOCTURNO %</v>
          </cell>
          <cell r="B7744">
            <v>106458</v>
          </cell>
          <cell r="C7744" t="str">
            <v>%MDEO</v>
          </cell>
          <cell r="D7744">
            <v>0</v>
          </cell>
          <cell r="E7744">
            <v>0</v>
          </cell>
          <cell r="F7744">
            <v>42941</v>
          </cell>
          <cell r="G7744">
            <v>0</v>
          </cell>
          <cell r="H7744">
            <v>1.0900000000000001</v>
          </cell>
          <cell r="I7744">
            <v>43465</v>
          </cell>
        </row>
        <row r="7745">
          <cell r="A7745" t="str">
            <v>Recebo Afirmado Sum+Transp &gt;15000 m3 **</v>
          </cell>
          <cell r="B7745">
            <v>101788</v>
          </cell>
          <cell r="C7745" t="str">
            <v>M3</v>
          </cell>
          <cell r="D7745">
            <v>39730</v>
          </cell>
          <cell r="E7745">
            <v>0</v>
          </cell>
          <cell r="F7745">
            <v>40234</v>
          </cell>
          <cell r="G7745">
            <v>29000</v>
          </cell>
          <cell r="H7745">
            <v>1.37</v>
          </cell>
          <cell r="I7745">
            <v>43465</v>
          </cell>
        </row>
        <row r="7746">
          <cell r="A7746" t="str">
            <v>Recebo Comun sin Transporte</v>
          </cell>
          <cell r="B7746">
            <v>100626</v>
          </cell>
          <cell r="C7746" t="str">
            <v>M3</v>
          </cell>
          <cell r="D7746">
            <v>12795</v>
          </cell>
          <cell r="E7746">
            <v>0</v>
          </cell>
          <cell r="F7746">
            <v>43354</v>
          </cell>
          <cell r="G7746">
            <v>12186</v>
          </cell>
          <cell r="H7746">
            <v>1.05</v>
          </cell>
          <cell r="I7746">
            <v>43465</v>
          </cell>
        </row>
        <row r="7747">
          <cell r="A7747" t="str">
            <v>RECEBO MEJORADO CANTERA Obra</v>
          </cell>
          <cell r="B7747">
            <v>2155</v>
          </cell>
          <cell r="C7747" t="str">
            <v>M3</v>
          </cell>
          <cell r="D7747">
            <v>30085</v>
          </cell>
          <cell r="E7747">
            <v>0</v>
          </cell>
          <cell r="F7747">
            <v>40234</v>
          </cell>
          <cell r="G7747">
            <v>21960</v>
          </cell>
          <cell r="H7747">
            <v>1.37</v>
          </cell>
          <cell r="I7747">
            <v>43465</v>
          </cell>
        </row>
        <row r="7748">
          <cell r="A7748" t="str">
            <v>RECEBO MEJORADO CANTERA planta</v>
          </cell>
          <cell r="B7748">
            <v>2141</v>
          </cell>
          <cell r="C7748" t="str">
            <v>M3</v>
          </cell>
          <cell r="D7748">
            <v>9535</v>
          </cell>
          <cell r="E7748">
            <v>0</v>
          </cell>
          <cell r="F7748">
            <v>40234</v>
          </cell>
          <cell r="G7748">
            <v>6960</v>
          </cell>
          <cell r="H7748">
            <v>1.37</v>
          </cell>
          <cell r="I7748">
            <v>43465</v>
          </cell>
        </row>
        <row r="7749">
          <cell r="A7749" t="str">
            <v>Recebo para Afirmado Sin transporte</v>
          </cell>
          <cell r="B7749">
            <v>3309</v>
          </cell>
          <cell r="C7749" t="str">
            <v>M3</v>
          </cell>
          <cell r="D7749">
            <v>12795</v>
          </cell>
          <cell r="E7749">
            <v>0</v>
          </cell>
          <cell r="F7749">
            <v>43167</v>
          </cell>
          <cell r="G7749">
            <v>12186</v>
          </cell>
          <cell r="H7749">
            <v>1.05</v>
          </cell>
          <cell r="I7749">
            <v>43465</v>
          </cell>
        </row>
        <row r="7750">
          <cell r="A7750" t="str">
            <v>Recebo para Afirmado Sin transporte (NO USAR)</v>
          </cell>
          <cell r="B7750">
            <v>101810</v>
          </cell>
          <cell r="C7750" t="str">
            <v>M3</v>
          </cell>
          <cell r="D7750">
            <v>12971</v>
          </cell>
          <cell r="E7750">
            <v>0</v>
          </cell>
          <cell r="F7750">
            <v>42786</v>
          </cell>
          <cell r="G7750">
            <v>11900</v>
          </cell>
          <cell r="H7750">
            <v>1.0900000000000001</v>
          </cell>
          <cell r="I7750">
            <v>43465</v>
          </cell>
        </row>
        <row r="7751">
          <cell r="A7751" t="str">
            <v>Recebo Subbase granular - Sin transporte</v>
          </cell>
          <cell r="B7751">
            <v>101811</v>
          </cell>
          <cell r="C7751" t="str">
            <v>M3</v>
          </cell>
          <cell r="D7751">
            <v>26860</v>
          </cell>
          <cell r="E7751">
            <v>0</v>
          </cell>
          <cell r="F7751">
            <v>43167</v>
          </cell>
          <cell r="G7751">
            <v>25581</v>
          </cell>
          <cell r="H7751">
            <v>1.05</v>
          </cell>
          <cell r="I7751">
            <v>43465</v>
          </cell>
        </row>
        <row r="7752">
          <cell r="A7752" t="str">
            <v>Recebo Subbase granular - Sin transporte(NO</v>
          </cell>
          <cell r="B7752">
            <v>100</v>
          </cell>
          <cell r="C7752" t="str">
            <v>M3</v>
          </cell>
          <cell r="D7752">
            <v>23348</v>
          </cell>
          <cell r="E7752">
            <v>0</v>
          </cell>
          <cell r="F7752">
            <v>42760</v>
          </cell>
          <cell r="G7752">
            <v>21420</v>
          </cell>
          <cell r="H7752">
            <v>1.0900000000000001</v>
          </cell>
          <cell r="I7752">
            <v>43465</v>
          </cell>
        </row>
        <row r="7753">
          <cell r="A7753" t="str">
            <v>Recebo Subbase granular+ Transporte</v>
          </cell>
          <cell r="B7753">
            <v>102539</v>
          </cell>
          <cell r="C7753" t="str">
            <v>M3</v>
          </cell>
          <cell r="D7753">
            <v>62906</v>
          </cell>
          <cell r="E7753">
            <v>0</v>
          </cell>
          <cell r="F7753">
            <v>43167</v>
          </cell>
          <cell r="G7753">
            <v>59910</v>
          </cell>
          <cell r="H7753">
            <v>1.05</v>
          </cell>
          <cell r="I7753">
            <v>43465</v>
          </cell>
        </row>
        <row r="7754">
          <cell r="A7754" t="str">
            <v>RECTIFICAR EJE MOTOR 12HP (Motor</v>
          </cell>
          <cell r="B7754">
            <v>105718</v>
          </cell>
          <cell r="C7754" t="str">
            <v>UNI</v>
          </cell>
          <cell r="D7754">
            <v>60375</v>
          </cell>
          <cell r="E7754">
            <v>0</v>
          </cell>
          <cell r="F7754">
            <v>42397</v>
          </cell>
          <cell r="G7754">
            <v>52500</v>
          </cell>
          <cell r="H7754">
            <v>1.1499999999999999</v>
          </cell>
          <cell r="I7754">
            <v>43465</v>
          </cell>
        </row>
        <row r="7755">
          <cell r="A7755" t="str">
            <v>RECTIFICAR EJE MOTOR 2.4 A 5.0HP (Motor</v>
          </cell>
          <cell r="B7755">
            <v>105716</v>
          </cell>
          <cell r="C7755" t="str">
            <v>UNI</v>
          </cell>
          <cell r="D7755">
            <v>33350</v>
          </cell>
          <cell r="E7755">
            <v>0</v>
          </cell>
          <cell r="F7755">
            <v>42397</v>
          </cell>
          <cell r="G7755">
            <v>29000</v>
          </cell>
          <cell r="H7755">
            <v>1.1499999999999999</v>
          </cell>
          <cell r="I7755">
            <v>43465</v>
          </cell>
        </row>
        <row r="7756">
          <cell r="A7756" t="str">
            <v>RECTIFICAR EJE MOTOR 20HP (Motor</v>
          </cell>
          <cell r="B7756">
            <v>105719</v>
          </cell>
          <cell r="C7756" t="str">
            <v>UNI</v>
          </cell>
          <cell r="D7756">
            <v>75613</v>
          </cell>
          <cell r="E7756">
            <v>0</v>
          </cell>
          <cell r="F7756">
            <v>42397</v>
          </cell>
          <cell r="G7756">
            <v>65750</v>
          </cell>
          <cell r="H7756">
            <v>1.1499999999999999</v>
          </cell>
          <cell r="I7756">
            <v>43465</v>
          </cell>
        </row>
        <row r="7757">
          <cell r="A7757" t="str">
            <v>RECTIFICAR EJE MOTOR 7.5HP (Motor</v>
          </cell>
          <cell r="B7757">
            <v>105717</v>
          </cell>
          <cell r="C7757" t="str">
            <v>UNI</v>
          </cell>
          <cell r="D7757">
            <v>47840</v>
          </cell>
          <cell r="E7757">
            <v>0</v>
          </cell>
          <cell r="F7757">
            <v>42397</v>
          </cell>
          <cell r="G7757">
            <v>41600</v>
          </cell>
          <cell r="H7757">
            <v>1.1499999999999999</v>
          </cell>
          <cell r="I7757">
            <v>43465</v>
          </cell>
        </row>
        <row r="7758">
          <cell r="A7758" t="str">
            <v>Recub.Fibra de Vidrio 5-9mm Panel dos</v>
          </cell>
          <cell r="B7758">
            <v>101184</v>
          </cell>
          <cell r="C7758" t="str">
            <v>M2</v>
          </cell>
          <cell r="D7758">
            <v>158920</v>
          </cell>
          <cell r="E7758" t="str">
            <v>E-6 R</v>
          </cell>
          <cell r="F7758">
            <v>40479</v>
          </cell>
          <cell r="G7758">
            <v>116000</v>
          </cell>
          <cell r="H7758">
            <v>1.37</v>
          </cell>
          <cell r="I7758">
            <v>43465</v>
          </cell>
        </row>
        <row r="7759">
          <cell r="A7759" t="str">
            <v>RECUBR.SINTETICO</v>
          </cell>
          <cell r="B7759">
            <v>101789</v>
          </cell>
          <cell r="C7759" t="str">
            <v>M2</v>
          </cell>
          <cell r="D7759">
            <v>30941</v>
          </cell>
          <cell r="E7759">
            <v>0</v>
          </cell>
          <cell r="F7759">
            <v>40129</v>
          </cell>
          <cell r="G7759">
            <v>22260</v>
          </cell>
          <cell r="H7759">
            <v>1.39</v>
          </cell>
          <cell r="I7759">
            <v>43465</v>
          </cell>
        </row>
        <row r="7760">
          <cell r="A7760" t="str">
            <v>RecubrimientoSintetico Canch+Demarc</v>
          </cell>
          <cell r="B7760">
            <v>102626</v>
          </cell>
          <cell r="C7760" t="str">
            <v>M2</v>
          </cell>
          <cell r="D7760">
            <v>38257</v>
          </cell>
          <cell r="E7760" t="str">
            <v>TIPO A</v>
          </cell>
          <cell r="F7760">
            <v>43174</v>
          </cell>
          <cell r="G7760">
            <v>36435</v>
          </cell>
          <cell r="H7760">
            <v>1.05</v>
          </cell>
          <cell r="I7760">
            <v>43465</v>
          </cell>
        </row>
        <row r="7761">
          <cell r="A7761" t="str">
            <v>RECUENTO HETEROTROFOS Análisis Aguas</v>
          </cell>
          <cell r="B7761">
            <v>105138</v>
          </cell>
          <cell r="C7761" t="str">
            <v>UNI</v>
          </cell>
          <cell r="D7761">
            <v>49290</v>
          </cell>
          <cell r="E7761">
            <v>0</v>
          </cell>
          <cell r="F7761">
            <v>42810</v>
          </cell>
          <cell r="G7761">
            <v>45220</v>
          </cell>
          <cell r="H7761">
            <v>1.0900000000000001</v>
          </cell>
          <cell r="I7761">
            <v>43465</v>
          </cell>
        </row>
        <row r="7762">
          <cell r="A7762" t="str">
            <v>RED CONTRA INCENDIO</v>
          </cell>
          <cell r="B7762">
            <v>324</v>
          </cell>
          <cell r="C7762">
            <v>0</v>
          </cell>
          <cell r="D7762" t="e">
            <v>#DIV/0!</v>
          </cell>
          <cell r="E7762">
            <v>0</v>
          </cell>
          <cell r="F7762">
            <v>0</v>
          </cell>
          <cell r="G7762">
            <v>0</v>
          </cell>
          <cell r="H7762" t="e">
            <v>#DIV/0!</v>
          </cell>
          <cell r="I7762">
            <v>43465</v>
          </cell>
        </row>
        <row r="7763">
          <cell r="A7763" t="str">
            <v>RED DE FUTBOL (SEMIPROFESIONAL)</v>
          </cell>
          <cell r="B7763">
            <v>103761</v>
          </cell>
          <cell r="C7763" t="str">
            <v>JG</v>
          </cell>
          <cell r="D7763">
            <v>292688</v>
          </cell>
          <cell r="E7763">
            <v>0</v>
          </cell>
          <cell r="F7763">
            <v>43175</v>
          </cell>
          <cell r="G7763">
            <v>278750</v>
          </cell>
          <cell r="H7763">
            <v>1.05</v>
          </cell>
          <cell r="I7763">
            <v>43465</v>
          </cell>
        </row>
        <row r="7764">
          <cell r="A7764" t="str">
            <v>RED DE VOLEIBOL</v>
          </cell>
          <cell r="B7764">
            <v>103760</v>
          </cell>
          <cell r="C7764" t="str">
            <v>JG</v>
          </cell>
          <cell r="D7764">
            <v>236201</v>
          </cell>
          <cell r="E7764">
            <v>0</v>
          </cell>
          <cell r="F7764">
            <v>43230</v>
          </cell>
          <cell r="G7764">
            <v>224953</v>
          </cell>
          <cell r="H7764">
            <v>1.05</v>
          </cell>
          <cell r="I7764">
            <v>43465</v>
          </cell>
        </row>
        <row r="7765">
          <cell r="A7765" t="str">
            <v>Redes para baloncesto **</v>
          </cell>
          <cell r="B7765">
            <v>100442</v>
          </cell>
          <cell r="C7765" t="str">
            <v>UNI</v>
          </cell>
          <cell r="D7765">
            <v>33994</v>
          </cell>
          <cell r="E7765">
            <v>0</v>
          </cell>
          <cell r="F7765">
            <v>43230</v>
          </cell>
          <cell r="G7765">
            <v>32375</v>
          </cell>
          <cell r="H7765">
            <v>1.05</v>
          </cell>
          <cell r="I7765">
            <v>43465</v>
          </cell>
        </row>
        <row r="7766">
          <cell r="A7766" t="str">
            <v>REDUCC.POLIETILENO 3/4 x ½" GAS PAVCO</v>
          </cell>
          <cell r="B7766">
            <v>2054</v>
          </cell>
          <cell r="C7766" t="str">
            <v>UNI</v>
          </cell>
          <cell r="D7766">
            <v>15362</v>
          </cell>
          <cell r="E7766">
            <v>12868</v>
          </cell>
          <cell r="F7766">
            <v>40449</v>
          </cell>
          <cell r="G7766">
            <v>11213</v>
          </cell>
          <cell r="H7766">
            <v>1.37</v>
          </cell>
          <cell r="I7766">
            <v>43465</v>
          </cell>
        </row>
        <row r="7767">
          <cell r="A7767" t="str">
            <v>REDUCCIÓN 20 A 25MM POLIPROPILENO</v>
          </cell>
          <cell r="B7767">
            <v>106149</v>
          </cell>
          <cell r="C7767" t="str">
            <v>UNI</v>
          </cell>
          <cell r="D7767">
            <v>1038</v>
          </cell>
          <cell r="E7767">
            <v>0</v>
          </cell>
          <cell r="F7767">
            <v>42831</v>
          </cell>
          <cell r="G7767">
            <v>952</v>
          </cell>
          <cell r="H7767">
            <v>1.0900000000000001</v>
          </cell>
          <cell r="I7767">
            <v>43465</v>
          </cell>
        </row>
        <row r="7768">
          <cell r="A7768" t="str">
            <v>REDUCCIÓN 32 A 20MM POLIPROPILENO</v>
          </cell>
          <cell r="B7768">
            <v>106150</v>
          </cell>
          <cell r="C7768" t="str">
            <v>UNI</v>
          </cell>
          <cell r="D7768">
            <v>1401</v>
          </cell>
          <cell r="E7768">
            <v>0</v>
          </cell>
          <cell r="F7768">
            <v>42831</v>
          </cell>
          <cell r="G7768">
            <v>1285</v>
          </cell>
          <cell r="H7768">
            <v>1.0900000000000001</v>
          </cell>
          <cell r="I7768">
            <v>43465</v>
          </cell>
        </row>
        <row r="7769">
          <cell r="A7769" t="str">
            <v>REDUCCION CAMPANA ESPIGO ADVAN EDGE</v>
          </cell>
          <cell r="B7769">
            <v>106045</v>
          </cell>
          <cell r="C7769" t="str">
            <v>UNI</v>
          </cell>
          <cell r="D7769">
            <v>71996</v>
          </cell>
          <cell r="E7769">
            <v>0</v>
          </cell>
          <cell r="F7769">
            <v>42710</v>
          </cell>
          <cell r="G7769">
            <v>62605.2</v>
          </cell>
          <cell r="H7769">
            <v>1.1499999999999999</v>
          </cell>
          <cell r="I7769">
            <v>43465</v>
          </cell>
        </row>
        <row r="7770">
          <cell r="A7770" t="str">
            <v>Reduccion cobre 2"x1/2" **</v>
          </cell>
          <cell r="B7770">
            <v>100046</v>
          </cell>
          <cell r="C7770" t="str">
            <v>UNI</v>
          </cell>
          <cell r="D7770">
            <v>27156</v>
          </cell>
          <cell r="E7770">
            <v>2040531109</v>
          </cell>
          <cell r="F7770">
            <v>40444</v>
          </cell>
          <cell r="G7770">
            <v>19822</v>
          </cell>
          <cell r="H7770">
            <v>1.37</v>
          </cell>
          <cell r="I7770">
            <v>43465</v>
          </cell>
        </row>
        <row r="7771">
          <cell r="A7771" t="str">
            <v>Reduccion cobre 6"x4" **</v>
          </cell>
          <cell r="B7771">
            <v>100072</v>
          </cell>
          <cell r="C7771" t="str">
            <v>UNI</v>
          </cell>
          <cell r="D7771">
            <v>157457</v>
          </cell>
          <cell r="E7771">
            <v>2040531109</v>
          </cell>
          <cell r="F7771">
            <v>40444</v>
          </cell>
          <cell r="G7771">
            <v>114932</v>
          </cell>
          <cell r="H7771">
            <v>1.37</v>
          </cell>
          <cell r="I7771">
            <v>43465</v>
          </cell>
        </row>
        <row r="7772">
          <cell r="A7772" t="str">
            <v>REDUCCION EXCENTRICA NOVAFORT</v>
          </cell>
          <cell r="B7772">
            <v>105690</v>
          </cell>
          <cell r="C7772" t="str">
            <v>UNI</v>
          </cell>
          <cell r="D7772">
            <v>50381</v>
          </cell>
          <cell r="E7772">
            <v>0</v>
          </cell>
          <cell r="F7772">
            <v>42297</v>
          </cell>
          <cell r="G7772">
            <v>41296</v>
          </cell>
          <cell r="H7772">
            <v>1.22</v>
          </cell>
          <cell r="I7772">
            <v>43465</v>
          </cell>
        </row>
        <row r="7773">
          <cell r="A7773" t="str">
            <v>Reduccion gas polietil 1"x1/2" **</v>
          </cell>
          <cell r="B7773">
            <v>100185</v>
          </cell>
          <cell r="C7773" t="str">
            <v>ML</v>
          </cell>
          <cell r="D7773">
            <v>15362</v>
          </cell>
          <cell r="E7773">
            <v>240408001</v>
          </cell>
          <cell r="F7773">
            <v>40449</v>
          </cell>
          <cell r="G7773">
            <v>11213</v>
          </cell>
          <cell r="H7773">
            <v>1.37</v>
          </cell>
          <cell r="I7773">
            <v>43465</v>
          </cell>
        </row>
        <row r="7774">
          <cell r="A7774" t="str">
            <v>Reduccion gas polietil 1"x3/4" **</v>
          </cell>
          <cell r="B7774">
            <v>100186</v>
          </cell>
          <cell r="C7774" t="str">
            <v>ML</v>
          </cell>
          <cell r="D7774">
            <v>29870</v>
          </cell>
          <cell r="E7774">
            <v>240408001</v>
          </cell>
          <cell r="F7774">
            <v>40449</v>
          </cell>
          <cell r="G7774">
            <v>21803</v>
          </cell>
          <cell r="H7774">
            <v>1.37</v>
          </cell>
          <cell r="I7774">
            <v>43465</v>
          </cell>
        </row>
        <row r="7775">
          <cell r="A7775" t="str">
            <v>Reduccion gas polietil 3/4"x1/2" **</v>
          </cell>
          <cell r="B7775">
            <v>100184</v>
          </cell>
          <cell r="C7775" t="str">
            <v>ML</v>
          </cell>
          <cell r="D7775">
            <v>15362</v>
          </cell>
          <cell r="E7775">
            <v>240408001</v>
          </cell>
          <cell r="F7775">
            <v>40449</v>
          </cell>
          <cell r="G7775">
            <v>11213</v>
          </cell>
          <cell r="H7775">
            <v>1.37</v>
          </cell>
          <cell r="I7775">
            <v>43465</v>
          </cell>
        </row>
        <row r="7776">
          <cell r="A7776" t="str">
            <v>REDUCCIÓN HG 3/4"A 1/2"</v>
          </cell>
          <cell r="B7776">
            <v>104550</v>
          </cell>
          <cell r="C7776" t="str">
            <v>UNI</v>
          </cell>
          <cell r="D7776">
            <v>910</v>
          </cell>
          <cell r="E7776">
            <v>0</v>
          </cell>
          <cell r="F7776">
            <v>41162</v>
          </cell>
          <cell r="G7776">
            <v>700</v>
          </cell>
          <cell r="H7776">
            <v>1.3</v>
          </cell>
          <cell r="I7776">
            <v>43465</v>
          </cell>
        </row>
        <row r="7777">
          <cell r="A7777" t="str">
            <v>REDUCCION HG DE 1 1/2" A 1" BUSHING</v>
          </cell>
          <cell r="B7777">
            <v>104755</v>
          </cell>
          <cell r="C7777" t="str">
            <v>UNI</v>
          </cell>
          <cell r="D7777">
            <v>4360</v>
          </cell>
          <cell r="E7777">
            <v>0</v>
          </cell>
          <cell r="F7777">
            <v>42857</v>
          </cell>
          <cell r="G7777">
            <v>4000</v>
          </cell>
          <cell r="H7777">
            <v>1.0900000000000001</v>
          </cell>
          <cell r="I7777">
            <v>43465</v>
          </cell>
        </row>
        <row r="7778">
          <cell r="A7778" t="str">
            <v>REDUCCION HG DE 2 1/2" A 1 1/2" BUSHING</v>
          </cell>
          <cell r="B7778">
            <v>104756</v>
          </cell>
          <cell r="C7778" t="str">
            <v>UNI</v>
          </cell>
          <cell r="D7778">
            <v>13080</v>
          </cell>
          <cell r="E7778">
            <v>0</v>
          </cell>
          <cell r="F7778">
            <v>42857</v>
          </cell>
          <cell r="G7778">
            <v>12000</v>
          </cell>
          <cell r="H7778">
            <v>1.0900000000000001</v>
          </cell>
          <cell r="I7778">
            <v>43465</v>
          </cell>
        </row>
        <row r="7779">
          <cell r="A7779" t="str">
            <v>Reducción PVCP 1"x 3/4" **</v>
          </cell>
          <cell r="B7779">
            <v>102310</v>
          </cell>
          <cell r="C7779" t="str">
            <v>UNI</v>
          </cell>
          <cell r="D7779">
            <v>2219</v>
          </cell>
          <cell r="E7779">
            <v>240408001</v>
          </cell>
          <cell r="F7779">
            <v>40681</v>
          </cell>
          <cell r="G7779">
            <v>1656</v>
          </cell>
          <cell r="H7779">
            <v>1.34</v>
          </cell>
          <cell r="I7779">
            <v>43465</v>
          </cell>
        </row>
        <row r="7780">
          <cell r="A7780" t="str">
            <v>Reducción PVCP 3/4"x1/2" **</v>
          </cell>
          <cell r="B7780">
            <v>102307</v>
          </cell>
          <cell r="C7780" t="str">
            <v>UNI</v>
          </cell>
          <cell r="D7780">
            <v>1274</v>
          </cell>
          <cell r="E7780">
            <v>240408001</v>
          </cell>
          <cell r="F7780">
            <v>40681</v>
          </cell>
          <cell r="G7780">
            <v>951</v>
          </cell>
          <cell r="H7780">
            <v>1.34</v>
          </cell>
          <cell r="I7780">
            <v>43465</v>
          </cell>
        </row>
        <row r="7781">
          <cell r="A7781" t="str">
            <v>REDUCCION-PEAD-160X110-PE100PN10**</v>
          </cell>
          <cell r="B7781">
            <v>103454</v>
          </cell>
          <cell r="C7781" t="str">
            <v>UNI</v>
          </cell>
          <cell r="D7781">
            <v>147571</v>
          </cell>
          <cell r="E7781">
            <v>0</v>
          </cell>
          <cell r="F7781">
            <v>40477</v>
          </cell>
          <cell r="G7781">
            <v>107716</v>
          </cell>
          <cell r="H7781">
            <v>1.37</v>
          </cell>
          <cell r="I7781">
            <v>43465</v>
          </cell>
        </row>
        <row r="7782">
          <cell r="A7782" t="str">
            <v>REFLECTOR 230W LED 220/240V. 50.000</v>
          </cell>
          <cell r="B7782">
            <v>105670</v>
          </cell>
          <cell r="C7782" t="str">
            <v>UNI</v>
          </cell>
          <cell r="D7782">
            <v>5984881</v>
          </cell>
          <cell r="E7782">
            <v>0</v>
          </cell>
          <cell r="F7782">
            <v>42262</v>
          </cell>
          <cell r="G7782">
            <v>4905640</v>
          </cell>
          <cell r="H7782">
            <v>1.22</v>
          </cell>
          <cell r="I7782">
            <v>43465</v>
          </cell>
        </row>
        <row r="7783">
          <cell r="A7783" t="str">
            <v>REFLECTOR 300W - 12 V</v>
          </cell>
          <cell r="B7783">
            <v>104926</v>
          </cell>
          <cell r="C7783" t="str">
            <v>UNI</v>
          </cell>
          <cell r="D7783">
            <v>203737</v>
          </cell>
          <cell r="E7783">
            <v>0</v>
          </cell>
          <cell r="F7783">
            <v>41793</v>
          </cell>
          <cell r="G7783">
            <v>161696</v>
          </cell>
          <cell r="H7783">
            <v>1.26</v>
          </cell>
          <cell r="I7783">
            <v>43465</v>
          </cell>
        </row>
        <row r="7784">
          <cell r="A7784" t="str">
            <v>Reflector de Sodio 400 W**</v>
          </cell>
          <cell r="B7784">
            <v>101419</v>
          </cell>
          <cell r="C7784" t="str">
            <v>UNI</v>
          </cell>
          <cell r="D7784">
            <v>444976</v>
          </cell>
          <cell r="E7784">
            <v>0</v>
          </cell>
          <cell r="F7784">
            <v>40506</v>
          </cell>
          <cell r="G7784">
            <v>324800</v>
          </cell>
          <cell r="H7784">
            <v>1.37</v>
          </cell>
          <cell r="I7784">
            <v>43465</v>
          </cell>
        </row>
        <row r="7785">
          <cell r="A7785" t="str">
            <v>REFLECTOR HALOGENO DE 1500 SIN TUBO</v>
          </cell>
          <cell r="B7785">
            <v>1304</v>
          </cell>
          <cell r="C7785" t="str">
            <v>UNI</v>
          </cell>
          <cell r="D7785">
            <v>70062</v>
          </cell>
          <cell r="E7785">
            <v>0</v>
          </cell>
          <cell r="F7785">
            <v>40137</v>
          </cell>
          <cell r="G7785">
            <v>50404</v>
          </cell>
          <cell r="H7785">
            <v>1.39</v>
          </cell>
          <cell r="I7785">
            <v>43465</v>
          </cell>
        </row>
        <row r="7786">
          <cell r="A7786" t="str">
            <v>REFLECTOR HALOGENO DE 500w SIN TUBO</v>
          </cell>
          <cell r="B7786">
            <v>1303</v>
          </cell>
          <cell r="C7786" t="str">
            <v>UNI</v>
          </cell>
          <cell r="D7786">
            <v>182090</v>
          </cell>
          <cell r="E7786">
            <v>0</v>
          </cell>
          <cell r="F7786">
            <v>39888</v>
          </cell>
          <cell r="G7786">
            <v>131000</v>
          </cell>
          <cell r="H7786">
            <v>1.39</v>
          </cell>
          <cell r="I7786">
            <v>43465</v>
          </cell>
        </row>
        <row r="7787">
          <cell r="A7787" t="str">
            <v>REFLECTOR LED (100W) BLANCO FRIO</v>
          </cell>
          <cell r="B7787">
            <v>105935</v>
          </cell>
          <cell r="C7787" t="str">
            <v>UNI</v>
          </cell>
          <cell r="D7787">
            <v>91875</v>
          </cell>
          <cell r="E7787">
            <v>0</v>
          </cell>
          <cell r="F7787">
            <v>43199</v>
          </cell>
          <cell r="G7787">
            <v>87500</v>
          </cell>
          <cell r="H7787">
            <v>1.05</v>
          </cell>
          <cell r="I7787">
            <v>43465</v>
          </cell>
        </row>
        <row r="7788">
          <cell r="A7788" t="str">
            <v>REFLECTOR LED (200W) BLANCO FRIO</v>
          </cell>
          <cell r="B7788">
            <v>105959</v>
          </cell>
          <cell r="C7788" t="str">
            <v>UNI</v>
          </cell>
          <cell r="D7788">
            <v>333500</v>
          </cell>
          <cell r="E7788">
            <v>0</v>
          </cell>
          <cell r="F7788">
            <v>42656</v>
          </cell>
          <cell r="G7788">
            <v>290000</v>
          </cell>
          <cell r="H7788">
            <v>1.1499999999999999</v>
          </cell>
          <cell r="I7788">
            <v>43465</v>
          </cell>
        </row>
        <row r="7789">
          <cell r="A7789" t="str">
            <v>REFLECTOR LED TIPO WALLPACK</v>
          </cell>
          <cell r="B7789">
            <v>105340</v>
          </cell>
          <cell r="C7789" t="str">
            <v>UNI</v>
          </cell>
          <cell r="D7789">
            <v>525124</v>
          </cell>
          <cell r="E7789">
            <v>0</v>
          </cell>
          <cell r="F7789">
            <v>41956</v>
          </cell>
          <cell r="G7789">
            <v>416765</v>
          </cell>
          <cell r="H7789">
            <v>1.26</v>
          </cell>
          <cell r="I7789">
            <v>43465</v>
          </cell>
        </row>
        <row r="7790">
          <cell r="A7790" t="str">
            <v>REFLECTOR LED TIPO WALLPACK</v>
          </cell>
          <cell r="B7790">
            <v>105339</v>
          </cell>
          <cell r="C7790" t="str">
            <v>UNI</v>
          </cell>
          <cell r="D7790">
            <v>801074</v>
          </cell>
          <cell r="E7790">
            <v>0</v>
          </cell>
          <cell r="F7790">
            <v>41956</v>
          </cell>
          <cell r="G7790">
            <v>635773</v>
          </cell>
          <cell r="H7790">
            <v>1.26</v>
          </cell>
          <cell r="I7790">
            <v>43465</v>
          </cell>
        </row>
        <row r="7791">
          <cell r="A7791" t="str">
            <v>REFLECTOR METAL HALIDE 1000 W redonda</v>
          </cell>
          <cell r="B7791">
            <v>105040</v>
          </cell>
          <cell r="C7791" t="str">
            <v>UNI</v>
          </cell>
          <cell r="D7791">
            <v>976500</v>
          </cell>
          <cell r="E7791">
            <v>0</v>
          </cell>
          <cell r="F7791">
            <v>43172</v>
          </cell>
          <cell r="G7791">
            <v>930000</v>
          </cell>
          <cell r="H7791">
            <v>1.05</v>
          </cell>
          <cell r="I7791">
            <v>43465</v>
          </cell>
        </row>
        <row r="7792">
          <cell r="A7792" t="str">
            <v>REFLECTOR METAL HALIDE 250W-</v>
          </cell>
          <cell r="B7792">
            <v>104986</v>
          </cell>
          <cell r="C7792" t="str">
            <v>UNI</v>
          </cell>
          <cell r="D7792">
            <v>245326</v>
          </cell>
          <cell r="E7792">
            <v>0</v>
          </cell>
          <cell r="F7792">
            <v>43213</v>
          </cell>
          <cell r="G7792">
            <v>233644</v>
          </cell>
          <cell r="H7792">
            <v>1.05</v>
          </cell>
          <cell r="I7792">
            <v>43465</v>
          </cell>
        </row>
        <row r="7793">
          <cell r="A7793" t="str">
            <v>Reflector MH 400 W(Inc. Bombillo Tubular)</v>
          </cell>
          <cell r="B7793">
            <v>101096</v>
          </cell>
          <cell r="C7793" t="str">
            <v>UNI</v>
          </cell>
          <cell r="D7793">
            <v>164855</v>
          </cell>
          <cell r="E7793">
            <v>0</v>
          </cell>
          <cell r="F7793">
            <v>43213</v>
          </cell>
          <cell r="G7793">
            <v>157005</v>
          </cell>
          <cell r="H7793">
            <v>1.05</v>
          </cell>
          <cell r="I7793">
            <v>43465</v>
          </cell>
        </row>
        <row r="7794">
          <cell r="A7794" t="str">
            <v>Refuerzo cruce calzada para unir 2 cajas de paso</v>
          </cell>
          <cell r="B7794">
            <v>101692</v>
          </cell>
          <cell r="C7794" t="str">
            <v>UNI</v>
          </cell>
          <cell r="D7794">
            <v>141780</v>
          </cell>
          <cell r="E7794">
            <v>0</v>
          </cell>
          <cell r="F7794">
            <v>39965</v>
          </cell>
          <cell r="G7794">
            <v>102000</v>
          </cell>
          <cell r="H7794">
            <v>1.39</v>
          </cell>
          <cell r="I7794">
            <v>43465</v>
          </cell>
        </row>
        <row r="7795">
          <cell r="A7795" t="str">
            <v>REGADERA CABEZA DE DUCHA INCRUSTAR</v>
          </cell>
          <cell r="B7795">
            <v>106390</v>
          </cell>
          <cell r="C7795" t="str">
            <v>UNID</v>
          </cell>
          <cell r="D7795">
            <v>208950</v>
          </cell>
          <cell r="E7795">
            <v>0</v>
          </cell>
          <cell r="F7795">
            <v>43439</v>
          </cell>
          <cell r="G7795">
            <v>199000</v>
          </cell>
          <cell r="H7795">
            <v>1.05</v>
          </cell>
          <cell r="I7795">
            <v>43465</v>
          </cell>
        </row>
        <row r="7796">
          <cell r="A7796" t="str">
            <v>REGADERA Cte. Cromada GRIVAL</v>
          </cell>
          <cell r="B7796">
            <v>609</v>
          </cell>
          <cell r="C7796" t="str">
            <v>UNI</v>
          </cell>
          <cell r="D7796">
            <v>25893</v>
          </cell>
          <cell r="E7796" t="str">
            <v>92400Cromo</v>
          </cell>
          <cell r="F7796">
            <v>40408</v>
          </cell>
          <cell r="G7796">
            <v>18900</v>
          </cell>
          <cell r="H7796">
            <v>1.37</v>
          </cell>
          <cell r="I7796">
            <v>43465</v>
          </cell>
        </row>
        <row r="7797">
          <cell r="A7797" t="str">
            <v>REGADERA DUCHA GRADUABLE PLATINO</v>
          </cell>
          <cell r="B7797">
            <v>2086</v>
          </cell>
          <cell r="C7797" t="str">
            <v>UNI</v>
          </cell>
          <cell r="D7797">
            <v>45036</v>
          </cell>
          <cell r="E7797" t="str">
            <v>01 0624 00</v>
          </cell>
          <cell r="F7797">
            <v>40134</v>
          </cell>
          <cell r="G7797">
            <v>32400</v>
          </cell>
          <cell r="H7797">
            <v>1.39</v>
          </cell>
          <cell r="I7797">
            <v>43465</v>
          </cell>
        </row>
        <row r="7798">
          <cell r="A7798" t="str">
            <v>REGADERA DUCHA VICTORIA GRICOL</v>
          </cell>
          <cell r="B7798">
            <v>2078</v>
          </cell>
          <cell r="C7798" t="str">
            <v>UNI</v>
          </cell>
          <cell r="D7798">
            <v>14455</v>
          </cell>
          <cell r="E7798">
            <v>1123011</v>
          </cell>
          <cell r="F7798">
            <v>40134</v>
          </cell>
          <cell r="G7798">
            <v>10399</v>
          </cell>
          <cell r="H7798">
            <v>1.39</v>
          </cell>
          <cell r="I7798">
            <v>43465</v>
          </cell>
        </row>
        <row r="7799">
          <cell r="A7799" t="str">
            <v>REGADERA ITALIANA DUCHA Cr GRICOL</v>
          </cell>
          <cell r="B7799">
            <v>31900</v>
          </cell>
          <cell r="C7799" t="str">
            <v>UNI</v>
          </cell>
          <cell r="D7799">
            <v>96188</v>
          </cell>
          <cell r="E7799">
            <v>1041311</v>
          </cell>
          <cell r="F7799">
            <v>40134</v>
          </cell>
          <cell r="G7799">
            <v>69200</v>
          </cell>
          <cell r="H7799">
            <v>1.39</v>
          </cell>
          <cell r="I7799">
            <v>43465</v>
          </cell>
        </row>
        <row r="7800">
          <cell r="A7800" t="str">
            <v>REGADERA NOVO CROMO</v>
          </cell>
          <cell r="B7800">
            <v>104070</v>
          </cell>
          <cell r="C7800" t="str">
            <v>UNI</v>
          </cell>
          <cell r="D7800">
            <v>122318</v>
          </cell>
          <cell r="E7800">
            <v>0</v>
          </cell>
          <cell r="F7800">
            <v>40668</v>
          </cell>
          <cell r="G7800">
            <v>91282</v>
          </cell>
          <cell r="H7800">
            <v>1.34</v>
          </cell>
          <cell r="I7800">
            <v>43465</v>
          </cell>
        </row>
        <row r="7801">
          <cell r="A7801" t="str">
            <v>REGADERA VENECIANA GRIVAL</v>
          </cell>
          <cell r="B7801">
            <v>558</v>
          </cell>
          <cell r="C7801" t="str">
            <v>UNI</v>
          </cell>
          <cell r="D7801">
            <v>30688</v>
          </cell>
          <cell r="E7801" t="str">
            <v>92420Neutro</v>
          </cell>
          <cell r="F7801">
            <v>40408</v>
          </cell>
          <cell r="G7801">
            <v>22400</v>
          </cell>
          <cell r="H7801">
            <v>1.37</v>
          </cell>
          <cell r="I7801">
            <v>43465</v>
          </cell>
        </row>
        <row r="7802">
          <cell r="A7802" t="str">
            <v>REGADERA VERCALI CRNA **</v>
          </cell>
          <cell r="B7802">
            <v>103329</v>
          </cell>
          <cell r="C7802" t="str">
            <v>UNI</v>
          </cell>
          <cell r="D7802">
            <v>103983</v>
          </cell>
          <cell r="E7802" t="str">
            <v>VR4000001</v>
          </cell>
          <cell r="F7802">
            <v>40448</v>
          </cell>
          <cell r="G7802">
            <v>75900</v>
          </cell>
          <cell r="H7802">
            <v>1.37</v>
          </cell>
          <cell r="I7802">
            <v>43465</v>
          </cell>
        </row>
        <row r="7803">
          <cell r="A7803" t="str">
            <v>REGATAS DETECCION DE REFUERZO</v>
          </cell>
          <cell r="B7803">
            <v>100932</v>
          </cell>
          <cell r="C7803" t="str">
            <v>UNI</v>
          </cell>
          <cell r="D7803">
            <v>83291</v>
          </cell>
          <cell r="E7803">
            <v>0</v>
          </cell>
          <cell r="F7803">
            <v>43168</v>
          </cell>
          <cell r="G7803">
            <v>79325</v>
          </cell>
          <cell r="H7803">
            <v>1.05</v>
          </cell>
          <cell r="I7803">
            <v>43465</v>
          </cell>
        </row>
        <row r="7804">
          <cell r="A7804" t="str">
            <v>REGISTRO ½" PASO DIRECT-CORTINA</v>
          </cell>
          <cell r="B7804">
            <v>1090</v>
          </cell>
          <cell r="C7804" t="str">
            <v>UNI</v>
          </cell>
          <cell r="D7804">
            <v>32500</v>
          </cell>
          <cell r="E7804" t="str">
            <v>RPW02</v>
          </cell>
          <cell r="F7804">
            <v>41155</v>
          </cell>
          <cell r="G7804">
            <v>25000</v>
          </cell>
          <cell r="H7804">
            <v>1.3</v>
          </cell>
          <cell r="I7804">
            <v>43465</v>
          </cell>
        </row>
        <row r="7805">
          <cell r="A7805" t="str">
            <v>REGISTRO ½"PASO</v>
          </cell>
          <cell r="B7805">
            <v>102156</v>
          </cell>
          <cell r="C7805" t="str">
            <v>UNI</v>
          </cell>
          <cell r="D7805">
            <v>32981</v>
          </cell>
          <cell r="E7805" t="str">
            <v>RPW02</v>
          </cell>
          <cell r="F7805">
            <v>43187</v>
          </cell>
          <cell r="G7805">
            <v>31410</v>
          </cell>
          <cell r="H7805">
            <v>1.05</v>
          </cell>
          <cell r="I7805">
            <v>43465</v>
          </cell>
        </row>
        <row r="7806">
          <cell r="A7806" t="str">
            <v>REGISTRO 11/4"PASO DIRECTO-CORTINA</v>
          </cell>
          <cell r="B7806">
            <v>104525</v>
          </cell>
          <cell r="C7806" t="str">
            <v>UNI</v>
          </cell>
          <cell r="D7806">
            <v>122821</v>
          </cell>
          <cell r="E7806">
            <v>0</v>
          </cell>
          <cell r="F7806">
            <v>43297</v>
          </cell>
          <cell r="G7806">
            <v>116972</v>
          </cell>
          <cell r="H7806">
            <v>1.05</v>
          </cell>
          <cell r="I7806">
            <v>43465</v>
          </cell>
        </row>
        <row r="7807">
          <cell r="A7807" t="str">
            <v>REGISTRO CORTINA 1/2" ITAP</v>
          </cell>
          <cell r="B7807">
            <v>103390</v>
          </cell>
          <cell r="C7807" t="str">
            <v>UNI</v>
          </cell>
          <cell r="D7807">
            <v>12515</v>
          </cell>
          <cell r="E7807">
            <v>0</v>
          </cell>
          <cell r="F7807">
            <v>40462</v>
          </cell>
          <cell r="G7807">
            <v>9135</v>
          </cell>
          <cell r="H7807">
            <v>1.37</v>
          </cell>
          <cell r="I7807">
            <v>43465</v>
          </cell>
        </row>
        <row r="7808">
          <cell r="A7808" t="str">
            <v>REGISTRO CORTINA 11/2" ITAP</v>
          </cell>
          <cell r="B7808">
            <v>103388</v>
          </cell>
          <cell r="C7808" t="str">
            <v>UNI</v>
          </cell>
          <cell r="D7808">
            <v>61243</v>
          </cell>
          <cell r="E7808">
            <v>0</v>
          </cell>
          <cell r="F7808">
            <v>40791</v>
          </cell>
          <cell r="G7808">
            <v>45704</v>
          </cell>
          <cell r="H7808">
            <v>1.34</v>
          </cell>
          <cell r="I7808">
            <v>43465</v>
          </cell>
        </row>
        <row r="7809">
          <cell r="A7809" t="str">
            <v>REGISTRO CORTINA 11/4" RW</v>
          </cell>
          <cell r="B7809">
            <v>103391</v>
          </cell>
          <cell r="C7809" t="str">
            <v>UNI</v>
          </cell>
          <cell r="D7809">
            <v>91500</v>
          </cell>
          <cell r="E7809">
            <v>0</v>
          </cell>
          <cell r="F7809">
            <v>42201</v>
          </cell>
          <cell r="G7809">
            <v>75000</v>
          </cell>
          <cell r="H7809">
            <v>1.22</v>
          </cell>
          <cell r="I7809">
            <v>43465</v>
          </cell>
        </row>
        <row r="7810">
          <cell r="A7810" t="str">
            <v>REGISTRO CORTINA 2" ITAP</v>
          </cell>
          <cell r="B7810">
            <v>103386</v>
          </cell>
          <cell r="C7810" t="str">
            <v>UNI</v>
          </cell>
          <cell r="D7810">
            <v>125013</v>
          </cell>
          <cell r="E7810">
            <v>0</v>
          </cell>
          <cell r="F7810">
            <v>40938</v>
          </cell>
          <cell r="G7810">
            <v>96164</v>
          </cell>
          <cell r="H7810">
            <v>1.3</v>
          </cell>
          <cell r="I7810">
            <v>43465</v>
          </cell>
        </row>
        <row r="7811">
          <cell r="A7811" t="str">
            <v>REGISTRO CORTINA 3" ITAP</v>
          </cell>
          <cell r="B7811">
            <v>103389</v>
          </cell>
          <cell r="C7811" t="str">
            <v>UNI</v>
          </cell>
          <cell r="D7811">
            <v>249107</v>
          </cell>
          <cell r="E7811">
            <v>0</v>
          </cell>
          <cell r="F7811">
            <v>40462</v>
          </cell>
          <cell r="G7811">
            <v>181830</v>
          </cell>
          <cell r="H7811">
            <v>1.37</v>
          </cell>
          <cell r="I7811">
            <v>43465</v>
          </cell>
        </row>
        <row r="7812">
          <cell r="A7812" t="str">
            <v>REGISTRO CORTINA Ø ½" S/NORMA ICONTEC</v>
          </cell>
          <cell r="B7812">
            <v>837</v>
          </cell>
          <cell r="C7812" t="str">
            <v>UNI</v>
          </cell>
          <cell r="D7812">
            <v>18393</v>
          </cell>
          <cell r="E7812" t="str">
            <v>RPW02</v>
          </cell>
          <cell r="F7812">
            <v>43172</v>
          </cell>
          <cell r="G7812">
            <v>17516.8</v>
          </cell>
          <cell r="H7812">
            <v>1.05</v>
          </cell>
          <cell r="I7812">
            <v>43465</v>
          </cell>
        </row>
        <row r="7813">
          <cell r="A7813" t="str">
            <v>REGISTRO CORTINA Ø 1"(125 PSI) S/ICONTEC</v>
          </cell>
          <cell r="B7813">
            <v>102556</v>
          </cell>
          <cell r="C7813" t="str">
            <v>UNI</v>
          </cell>
          <cell r="D7813">
            <v>61677</v>
          </cell>
          <cell r="E7813" t="str">
            <v>RPW12</v>
          </cell>
          <cell r="F7813">
            <v>43179</v>
          </cell>
          <cell r="G7813">
            <v>58740</v>
          </cell>
          <cell r="H7813">
            <v>1.05</v>
          </cell>
          <cell r="I7813">
            <v>43465</v>
          </cell>
        </row>
        <row r="7814">
          <cell r="A7814" t="str">
            <v>REGISTRO CORTINA Ø 3" TIPO PESADO</v>
          </cell>
          <cell r="B7814">
            <v>102553</v>
          </cell>
          <cell r="C7814" t="str">
            <v>UNI</v>
          </cell>
          <cell r="D7814">
            <v>411939</v>
          </cell>
          <cell r="E7814" t="str">
            <v>RPW12</v>
          </cell>
          <cell r="F7814">
            <v>43179</v>
          </cell>
          <cell r="G7814">
            <v>392323</v>
          </cell>
          <cell r="H7814">
            <v>1.05</v>
          </cell>
          <cell r="I7814">
            <v>43465</v>
          </cell>
        </row>
        <row r="7815">
          <cell r="A7815" t="str">
            <v>REGISTRO CORTINA Ø1" S/NROMA ICONTEC</v>
          </cell>
          <cell r="B7815">
            <v>103387</v>
          </cell>
          <cell r="C7815" t="str">
            <v>UNI</v>
          </cell>
          <cell r="D7815">
            <v>61231</v>
          </cell>
          <cell r="E7815">
            <v>0</v>
          </cell>
          <cell r="F7815">
            <v>42426</v>
          </cell>
          <cell r="G7815">
            <v>53244</v>
          </cell>
          <cell r="H7815">
            <v>1.1499999999999999</v>
          </cell>
          <cell r="I7815">
            <v>43465</v>
          </cell>
        </row>
        <row r="7816">
          <cell r="A7816" t="str">
            <v>REGISTRO CORTINA Ø4" PESADO S/NORMA</v>
          </cell>
          <cell r="B7816">
            <v>105704</v>
          </cell>
          <cell r="C7816" t="str">
            <v>UNI</v>
          </cell>
          <cell r="D7816">
            <v>1551795</v>
          </cell>
          <cell r="E7816">
            <v>0</v>
          </cell>
          <cell r="F7816">
            <v>43300</v>
          </cell>
          <cell r="G7816">
            <v>1477900</v>
          </cell>
          <cell r="H7816">
            <v>1.05</v>
          </cell>
          <cell r="I7816">
            <v>43465</v>
          </cell>
        </row>
        <row r="7817">
          <cell r="A7817" t="str">
            <v>REGISTRO CORTINA PESADO 1 1/2" S/NORMA</v>
          </cell>
          <cell r="B7817">
            <v>105451</v>
          </cell>
          <cell r="C7817" t="str">
            <v>UNI</v>
          </cell>
          <cell r="D7817">
            <v>121952</v>
          </cell>
          <cell r="E7817" t="str">
            <v>RPW06</v>
          </cell>
          <cell r="F7817">
            <v>43242</v>
          </cell>
          <cell r="G7817">
            <v>116145</v>
          </cell>
          <cell r="H7817">
            <v>1.05</v>
          </cell>
          <cell r="I7817">
            <v>43465</v>
          </cell>
        </row>
        <row r="7818">
          <cell r="A7818" t="str">
            <v>REGISTRO CORTINA PESADO 1 1/4" S/NORMA</v>
          </cell>
          <cell r="B7818">
            <v>105450</v>
          </cell>
          <cell r="C7818" t="str">
            <v>UNI</v>
          </cell>
          <cell r="D7818">
            <v>90103</v>
          </cell>
          <cell r="E7818" t="str">
            <v>RPW06</v>
          </cell>
          <cell r="F7818">
            <v>43242</v>
          </cell>
          <cell r="G7818">
            <v>85812</v>
          </cell>
          <cell r="H7818">
            <v>1.05</v>
          </cell>
          <cell r="I7818">
            <v>43465</v>
          </cell>
        </row>
        <row r="7819">
          <cell r="A7819" t="str">
            <v>REGISTRO CORTINA PESADO 2" S/NORMA</v>
          </cell>
          <cell r="B7819">
            <v>107020</v>
          </cell>
          <cell r="C7819" t="str">
            <v>UNI</v>
          </cell>
          <cell r="D7819">
            <v>222586</v>
          </cell>
          <cell r="E7819" t="str">
            <v>RPW12</v>
          </cell>
          <cell r="F7819">
            <v>43357</v>
          </cell>
          <cell r="G7819">
            <v>211987</v>
          </cell>
          <cell r="H7819">
            <v>1.05</v>
          </cell>
          <cell r="I7819">
            <v>43465</v>
          </cell>
        </row>
        <row r="7820">
          <cell r="A7820" t="str">
            <v>REGISTRO CORTINA PESADO 2"S/NROMA</v>
          </cell>
          <cell r="B7820">
            <v>105452</v>
          </cell>
          <cell r="C7820" t="str">
            <v>UNI</v>
          </cell>
          <cell r="D7820">
            <v>222586</v>
          </cell>
          <cell r="E7820" t="str">
            <v>RPW06</v>
          </cell>
          <cell r="F7820">
            <v>43242</v>
          </cell>
          <cell r="G7820">
            <v>211987</v>
          </cell>
          <cell r="H7820">
            <v>1.05</v>
          </cell>
          <cell r="I7820">
            <v>43465</v>
          </cell>
        </row>
        <row r="7821">
          <cell r="A7821" t="str">
            <v>REGISTRO CORTINA PESADO Ø 1" S/NORMA</v>
          </cell>
          <cell r="B7821">
            <v>105439</v>
          </cell>
          <cell r="C7821" t="str">
            <v>UNI</v>
          </cell>
          <cell r="D7821">
            <v>86044</v>
          </cell>
          <cell r="E7821" t="str">
            <v>RPW12</v>
          </cell>
          <cell r="F7821">
            <v>42340</v>
          </cell>
          <cell r="G7821">
            <v>70528</v>
          </cell>
          <cell r="H7821">
            <v>1.22</v>
          </cell>
          <cell r="I7821">
            <v>43465</v>
          </cell>
        </row>
        <row r="7822">
          <cell r="A7822" t="str">
            <v>REGISTRO CORTINA PESADO Ø 11/4" RED</v>
          </cell>
          <cell r="B7822">
            <v>105441</v>
          </cell>
          <cell r="C7822" t="str">
            <v>UNI</v>
          </cell>
          <cell r="D7822">
            <v>77763</v>
          </cell>
          <cell r="E7822" t="str">
            <v>RPW12</v>
          </cell>
          <cell r="F7822">
            <v>42020</v>
          </cell>
          <cell r="G7822">
            <v>63740</v>
          </cell>
          <cell r="H7822">
            <v>1.22</v>
          </cell>
          <cell r="I7822">
            <v>43465</v>
          </cell>
        </row>
        <row r="7823">
          <cell r="A7823" t="str">
            <v>REGISTRO CORTINA PESADO Ø2 1/2"</v>
          </cell>
          <cell r="B7823">
            <v>100620</v>
          </cell>
          <cell r="C7823" t="str">
            <v>UNI</v>
          </cell>
          <cell r="D7823">
            <v>324203</v>
          </cell>
          <cell r="E7823" t="str">
            <v>RPW12</v>
          </cell>
          <cell r="F7823">
            <v>43194</v>
          </cell>
          <cell r="G7823">
            <v>308765</v>
          </cell>
          <cell r="H7823">
            <v>1.05</v>
          </cell>
          <cell r="I7823">
            <v>43465</v>
          </cell>
        </row>
        <row r="7824">
          <cell r="A7824" t="str">
            <v>REGISTRO CORTINA.2" ITAP</v>
          </cell>
          <cell r="B7824">
            <v>103385</v>
          </cell>
          <cell r="C7824" t="str">
            <v>UNI</v>
          </cell>
          <cell r="D7824">
            <v>98809</v>
          </cell>
          <cell r="E7824" t="str">
            <v>RPW12</v>
          </cell>
          <cell r="F7824">
            <v>40462</v>
          </cell>
          <cell r="G7824">
            <v>72123</v>
          </cell>
          <cell r="H7824">
            <v>1.37</v>
          </cell>
          <cell r="I7824">
            <v>43465</v>
          </cell>
        </row>
        <row r="7825">
          <cell r="A7825" t="str">
            <v>REGISTRO CORTINA.Ø1/2"(125</v>
          </cell>
          <cell r="B7825">
            <v>102557</v>
          </cell>
          <cell r="C7825" t="str">
            <v>UNI</v>
          </cell>
          <cell r="D7825">
            <v>32981</v>
          </cell>
          <cell r="E7825" t="str">
            <v>RPW12</v>
          </cell>
          <cell r="F7825">
            <v>43179</v>
          </cell>
          <cell r="G7825">
            <v>31410</v>
          </cell>
          <cell r="H7825">
            <v>1.05</v>
          </cell>
          <cell r="I7825">
            <v>43465</v>
          </cell>
        </row>
        <row r="7826">
          <cell r="A7826" t="str">
            <v>REGISTRO CORTINA.Ø2"PESADO S/NROMA</v>
          </cell>
          <cell r="B7826">
            <v>102554</v>
          </cell>
          <cell r="C7826" t="str">
            <v>UNI</v>
          </cell>
          <cell r="D7826">
            <v>140175</v>
          </cell>
          <cell r="E7826" t="str">
            <v>RPW12</v>
          </cell>
          <cell r="F7826">
            <v>43179</v>
          </cell>
          <cell r="G7826">
            <v>133500</v>
          </cell>
          <cell r="H7826">
            <v>1.05</v>
          </cell>
          <cell r="I7826">
            <v>43465</v>
          </cell>
        </row>
        <row r="7827">
          <cell r="A7827" t="str">
            <v>REGISTRO DE BOLA 1 1/2"</v>
          </cell>
          <cell r="B7827">
            <v>104274</v>
          </cell>
          <cell r="C7827" t="str">
            <v>UNI</v>
          </cell>
          <cell r="D7827">
            <v>47019</v>
          </cell>
          <cell r="E7827">
            <v>0</v>
          </cell>
          <cell r="F7827">
            <v>43369</v>
          </cell>
          <cell r="G7827">
            <v>44780</v>
          </cell>
          <cell r="H7827">
            <v>1.05</v>
          </cell>
          <cell r="I7827">
            <v>43465</v>
          </cell>
        </row>
        <row r="7828">
          <cell r="A7828" t="str">
            <v>REGISTRO DE BOLA Ø 2 1/2"</v>
          </cell>
          <cell r="B7828">
            <v>104188</v>
          </cell>
          <cell r="C7828" t="str">
            <v>UNI</v>
          </cell>
          <cell r="D7828">
            <v>216062</v>
          </cell>
          <cell r="E7828">
            <v>0</v>
          </cell>
          <cell r="F7828">
            <v>40791</v>
          </cell>
          <cell r="G7828">
            <v>161240</v>
          </cell>
          <cell r="H7828">
            <v>1.34</v>
          </cell>
          <cell r="I7828">
            <v>43465</v>
          </cell>
        </row>
        <row r="7829">
          <cell r="A7829" t="str">
            <v>REGISTRO DE BOLA Ø3"</v>
          </cell>
          <cell r="B7829">
            <v>103821</v>
          </cell>
          <cell r="C7829" t="str">
            <v>UNI</v>
          </cell>
          <cell r="D7829">
            <v>200622</v>
          </cell>
          <cell r="E7829">
            <v>0</v>
          </cell>
          <cell r="F7829">
            <v>43196</v>
          </cell>
          <cell r="G7829">
            <v>191069</v>
          </cell>
          <cell r="H7829">
            <v>1.05</v>
          </cell>
          <cell r="I7829">
            <v>43465</v>
          </cell>
        </row>
        <row r="7830">
          <cell r="A7830" t="str">
            <v>REGISTRO DE CORTINA</v>
          </cell>
          <cell r="B7830">
            <v>838</v>
          </cell>
          <cell r="C7830" t="str">
            <v>UNI</v>
          </cell>
          <cell r="D7830">
            <v>59788</v>
          </cell>
          <cell r="E7830" t="str">
            <v>RPW04</v>
          </cell>
          <cell r="F7830">
            <v>43172</v>
          </cell>
          <cell r="G7830">
            <v>56941</v>
          </cell>
          <cell r="H7830">
            <v>1.05</v>
          </cell>
          <cell r="I7830">
            <v>43465</v>
          </cell>
        </row>
        <row r="7831">
          <cell r="A7831" t="str">
            <v>REGISTRO DE CORTINA 1 1/4" S/NORMA</v>
          </cell>
          <cell r="B7831">
            <v>102839</v>
          </cell>
          <cell r="C7831" t="str">
            <v>UNI</v>
          </cell>
          <cell r="D7831">
            <v>96600</v>
          </cell>
          <cell r="E7831" t="str">
            <v>RPW06</v>
          </cell>
          <cell r="F7831">
            <v>43209</v>
          </cell>
          <cell r="G7831">
            <v>92000</v>
          </cell>
          <cell r="H7831">
            <v>1.05</v>
          </cell>
          <cell r="I7831">
            <v>43465</v>
          </cell>
        </row>
        <row r="7832">
          <cell r="A7832" t="str">
            <v>REGISTRO DE CORTINA 4"</v>
          </cell>
          <cell r="B7832">
            <v>104759</v>
          </cell>
          <cell r="C7832" t="str">
            <v>UNI</v>
          </cell>
          <cell r="D7832">
            <v>1215642</v>
          </cell>
          <cell r="E7832" t="str">
            <v>RPW12</v>
          </cell>
          <cell r="F7832">
            <v>42857</v>
          </cell>
          <cell r="G7832">
            <v>1115268</v>
          </cell>
          <cell r="H7832">
            <v>1.0900000000000001</v>
          </cell>
          <cell r="I7832">
            <v>43465</v>
          </cell>
        </row>
        <row r="7833">
          <cell r="A7833" t="str">
            <v>REGISTRO DE CORTINA 6" HELBERT</v>
          </cell>
          <cell r="B7833">
            <v>104761</v>
          </cell>
          <cell r="C7833" t="str">
            <v>UNI</v>
          </cell>
          <cell r="D7833">
            <v>1595513</v>
          </cell>
          <cell r="E7833" t="str">
            <v>RPW12</v>
          </cell>
          <cell r="F7833">
            <v>43369</v>
          </cell>
          <cell r="G7833">
            <v>1519536</v>
          </cell>
          <cell r="H7833">
            <v>1.05</v>
          </cell>
          <cell r="I7833">
            <v>43465</v>
          </cell>
        </row>
        <row r="7834">
          <cell r="A7834" t="str">
            <v>REGISTRO DE CORTINA Ø</v>
          </cell>
          <cell r="B7834">
            <v>836</v>
          </cell>
          <cell r="C7834" t="str">
            <v>UNI</v>
          </cell>
          <cell r="D7834">
            <v>140175</v>
          </cell>
          <cell r="E7834" t="str">
            <v>RPW12</v>
          </cell>
          <cell r="F7834">
            <v>43179</v>
          </cell>
          <cell r="G7834">
            <v>133500</v>
          </cell>
          <cell r="H7834">
            <v>1.05</v>
          </cell>
          <cell r="I7834">
            <v>43465</v>
          </cell>
        </row>
        <row r="7835">
          <cell r="A7835" t="str">
            <v>REGISTRO DE CORTINA PESADO Ø 1½</v>
          </cell>
          <cell r="B7835">
            <v>839</v>
          </cell>
          <cell r="C7835" t="str">
            <v>UNI</v>
          </cell>
          <cell r="D7835">
            <v>123201</v>
          </cell>
          <cell r="E7835" t="str">
            <v>RPW10</v>
          </cell>
          <cell r="F7835">
            <v>43220</v>
          </cell>
          <cell r="G7835">
            <v>117334</v>
          </cell>
          <cell r="H7835">
            <v>1.05</v>
          </cell>
          <cell r="I7835">
            <v>43465</v>
          </cell>
        </row>
        <row r="7836">
          <cell r="A7836" t="str">
            <v>REGISTRO DUCHA KRISTHAL GRICOL</v>
          </cell>
          <cell r="B7836">
            <v>2085</v>
          </cell>
          <cell r="C7836" t="str">
            <v>UNI</v>
          </cell>
          <cell r="D7836">
            <v>28770</v>
          </cell>
          <cell r="E7836">
            <v>111300</v>
          </cell>
          <cell r="F7836">
            <v>40408</v>
          </cell>
          <cell r="G7836">
            <v>21000</v>
          </cell>
          <cell r="H7836">
            <v>1.37</v>
          </cell>
          <cell r="I7836">
            <v>43465</v>
          </cell>
        </row>
        <row r="7837">
          <cell r="A7837" t="str">
            <v>REGISTRO DUCHA URANO GRICOL</v>
          </cell>
          <cell r="B7837">
            <v>2077</v>
          </cell>
          <cell r="C7837" t="str">
            <v>UNI</v>
          </cell>
          <cell r="D7837">
            <v>28770</v>
          </cell>
          <cell r="E7837">
            <v>1103522</v>
          </cell>
          <cell r="F7837">
            <v>40408</v>
          </cell>
          <cell r="G7837">
            <v>21000</v>
          </cell>
          <cell r="H7837">
            <v>1.37</v>
          </cell>
          <cell r="I7837">
            <v>43465</v>
          </cell>
        </row>
        <row r="7838">
          <cell r="A7838" t="str">
            <v>REGISTRO GLOBO 3/4”-200PSI</v>
          </cell>
          <cell r="B7838">
            <v>106328</v>
          </cell>
          <cell r="C7838" t="str">
            <v>UNI</v>
          </cell>
          <cell r="D7838">
            <v>88726</v>
          </cell>
          <cell r="E7838">
            <v>0</v>
          </cell>
          <cell r="F7838">
            <v>42853</v>
          </cell>
          <cell r="G7838">
            <v>81400</v>
          </cell>
          <cell r="H7838">
            <v>1.0900000000000001</v>
          </cell>
          <cell r="I7838">
            <v>43465</v>
          </cell>
        </row>
        <row r="7839">
          <cell r="A7839" t="str">
            <v>REGISTRO GLOBO Ø1/2"</v>
          </cell>
          <cell r="B7839">
            <v>106325</v>
          </cell>
          <cell r="C7839" t="str">
            <v>UNI</v>
          </cell>
          <cell r="D7839">
            <v>66271</v>
          </cell>
          <cell r="E7839">
            <v>0</v>
          </cell>
          <cell r="F7839">
            <v>42853</v>
          </cell>
          <cell r="G7839">
            <v>60799</v>
          </cell>
          <cell r="H7839">
            <v>1.0900000000000001</v>
          </cell>
          <cell r="I7839">
            <v>43465</v>
          </cell>
        </row>
        <row r="7840">
          <cell r="A7840" t="str">
            <v>REGISTRO PASO DIRECTO PESADO Ø.3"</v>
          </cell>
          <cell r="B7840">
            <v>100619</v>
          </cell>
          <cell r="C7840" t="str">
            <v>UNI</v>
          </cell>
          <cell r="D7840">
            <v>343519</v>
          </cell>
          <cell r="E7840" t="str">
            <v>RPW12</v>
          </cell>
          <cell r="F7840">
            <v>43362</v>
          </cell>
          <cell r="G7840">
            <v>327161</v>
          </cell>
          <cell r="H7840">
            <v>1.05</v>
          </cell>
          <cell r="I7840">
            <v>43465</v>
          </cell>
        </row>
        <row r="7841">
          <cell r="A7841" t="str">
            <v>REGISTRO PASO Dto.Ø1" S/NORMA</v>
          </cell>
          <cell r="B7841">
            <v>835</v>
          </cell>
          <cell r="C7841" t="str">
            <v>UNI</v>
          </cell>
          <cell r="D7841">
            <v>43464</v>
          </cell>
          <cell r="E7841" t="str">
            <v>RPW06</v>
          </cell>
          <cell r="F7841">
            <v>43385</v>
          </cell>
          <cell r="G7841">
            <v>41394</v>
          </cell>
          <cell r="H7841">
            <v>1.05</v>
          </cell>
          <cell r="I7841">
            <v>43465</v>
          </cell>
        </row>
        <row r="7842">
          <cell r="A7842" t="str">
            <v>REGISTRO VASTAGO ASCENDENTE</v>
          </cell>
          <cell r="B7842">
            <v>106320</v>
          </cell>
          <cell r="C7842" t="str">
            <v>UNI</v>
          </cell>
          <cell r="D7842">
            <v>1027303</v>
          </cell>
          <cell r="E7842">
            <v>0</v>
          </cell>
          <cell r="F7842">
            <v>42853</v>
          </cell>
          <cell r="G7842">
            <v>942480</v>
          </cell>
          <cell r="H7842">
            <v>1.0900000000000001</v>
          </cell>
          <cell r="I7842">
            <v>43465</v>
          </cell>
        </row>
        <row r="7843">
          <cell r="A7843" t="str">
            <v>REGISTRO/VALVULA BOLA Ø 3/4" (MANIJA -</v>
          </cell>
          <cell r="B7843">
            <v>106527</v>
          </cell>
          <cell r="C7843" t="str">
            <v>UNI</v>
          </cell>
          <cell r="D7843">
            <v>13212</v>
          </cell>
          <cell r="E7843">
            <v>0</v>
          </cell>
          <cell r="F7843">
            <v>43199</v>
          </cell>
          <cell r="G7843">
            <v>12583</v>
          </cell>
          <cell r="H7843">
            <v>1.05</v>
          </cell>
          <cell r="I7843">
            <v>43465</v>
          </cell>
        </row>
        <row r="7844">
          <cell r="A7844" t="str">
            <v>RegistroPublicidad Exterior Visual vallas de obra</v>
          </cell>
          <cell r="B7844">
            <v>106728</v>
          </cell>
          <cell r="C7844" t="str">
            <v>M2</v>
          </cell>
          <cell r="D7844">
            <v>98436</v>
          </cell>
          <cell r="E7844">
            <v>0</v>
          </cell>
          <cell r="F7844">
            <v>43179</v>
          </cell>
          <cell r="G7844">
            <v>93749</v>
          </cell>
          <cell r="H7844">
            <v>1.05</v>
          </cell>
          <cell r="I7844">
            <v>43465</v>
          </cell>
        </row>
        <row r="7845">
          <cell r="A7845" t="str">
            <v>REGLA VIBRATORIA TIPO ESCALERA</v>
          </cell>
          <cell r="B7845">
            <v>101244</v>
          </cell>
          <cell r="C7845" t="str">
            <v>DIA</v>
          </cell>
          <cell r="D7845">
            <v>34197</v>
          </cell>
          <cell r="E7845" t="str">
            <v>DIMAPACK</v>
          </cell>
          <cell r="F7845">
            <v>40872</v>
          </cell>
          <cell r="G7845">
            <v>25520</v>
          </cell>
          <cell r="H7845">
            <v>1.34</v>
          </cell>
          <cell r="I7845">
            <v>43465</v>
          </cell>
        </row>
        <row r="7846">
          <cell r="A7846" t="str">
            <v>REGLETA 10 PARES STRIP DOBLE NICHO CON</v>
          </cell>
          <cell r="B7846">
            <v>778</v>
          </cell>
          <cell r="C7846" t="str">
            <v>UNI</v>
          </cell>
          <cell r="D7846">
            <v>21960</v>
          </cell>
          <cell r="E7846" t="str">
            <v>99RGS</v>
          </cell>
          <cell r="F7846">
            <v>42220</v>
          </cell>
          <cell r="G7846">
            <v>18000</v>
          </cell>
          <cell r="H7846">
            <v>1.22</v>
          </cell>
          <cell r="I7846">
            <v>43465</v>
          </cell>
        </row>
        <row r="7847">
          <cell r="A7847" t="str">
            <v>REGLETA 110XC AMP 100P CON BASE</v>
          </cell>
          <cell r="B7847">
            <v>3435</v>
          </cell>
          <cell r="C7847" t="str">
            <v>UNI</v>
          </cell>
          <cell r="D7847">
            <v>65075</v>
          </cell>
          <cell r="E7847" t="str">
            <v>0-0558842-1</v>
          </cell>
          <cell r="F7847">
            <v>40499</v>
          </cell>
          <cell r="G7847">
            <v>47500</v>
          </cell>
          <cell r="H7847">
            <v>1.37</v>
          </cell>
          <cell r="I7847">
            <v>43465</v>
          </cell>
        </row>
        <row r="7848">
          <cell r="A7848" t="str">
            <v>Regleta de 50 pares</v>
          </cell>
          <cell r="B7848">
            <v>101505</v>
          </cell>
          <cell r="C7848" t="str">
            <v>UNI</v>
          </cell>
          <cell r="D7848">
            <v>31784</v>
          </cell>
          <cell r="E7848" t="str">
            <v>666 -N</v>
          </cell>
          <cell r="F7848">
            <v>40240</v>
          </cell>
          <cell r="G7848">
            <v>23200</v>
          </cell>
          <cell r="H7848">
            <v>1.37</v>
          </cell>
          <cell r="I7848">
            <v>43465</v>
          </cell>
        </row>
        <row r="7849">
          <cell r="A7849" t="str">
            <v>REGLETA S 110 50 PARES CON BASE</v>
          </cell>
          <cell r="B7849">
            <v>9820</v>
          </cell>
          <cell r="C7849" t="str">
            <v>UNI</v>
          </cell>
          <cell r="D7849">
            <v>26410</v>
          </cell>
          <cell r="E7849">
            <v>0</v>
          </cell>
          <cell r="F7849">
            <v>39892</v>
          </cell>
          <cell r="G7849">
            <v>19000</v>
          </cell>
          <cell r="H7849">
            <v>1.39</v>
          </cell>
          <cell r="I7849">
            <v>43465</v>
          </cell>
        </row>
        <row r="7850">
          <cell r="A7850" t="str">
            <v>Regleta Strip Tel. 20 pares</v>
          </cell>
          <cell r="B7850">
            <v>102363</v>
          </cell>
          <cell r="C7850" t="str">
            <v>UNI</v>
          </cell>
          <cell r="D7850">
            <v>70298</v>
          </cell>
          <cell r="E7850" t="str">
            <v>666 -N</v>
          </cell>
          <cell r="F7850">
            <v>43362</v>
          </cell>
          <cell r="G7850">
            <v>66950</v>
          </cell>
          <cell r="H7850">
            <v>1.05</v>
          </cell>
          <cell r="I7850">
            <v>43465</v>
          </cell>
        </row>
        <row r="7851">
          <cell r="A7851" t="str">
            <v>Regulador Bifásico 8 Kva(RelevoRta.20 Mil</v>
          </cell>
          <cell r="B7851">
            <v>103518</v>
          </cell>
          <cell r="C7851" t="str">
            <v>UNI</v>
          </cell>
          <cell r="D7851">
            <v>1716336</v>
          </cell>
          <cell r="E7851">
            <v>0</v>
          </cell>
          <cell r="F7851">
            <v>40512</v>
          </cell>
          <cell r="G7851">
            <v>1252800</v>
          </cell>
          <cell r="H7851">
            <v>1.37</v>
          </cell>
          <cell r="I7851">
            <v>43465</v>
          </cell>
        </row>
        <row r="7852">
          <cell r="A7852" t="str">
            <v>REGULADOR DE GAS 1 ETAPA</v>
          </cell>
          <cell r="B7852">
            <v>107077</v>
          </cell>
          <cell r="C7852" t="str">
            <v>UNI</v>
          </cell>
          <cell r="D7852">
            <v>2984100</v>
          </cell>
          <cell r="E7852">
            <v>0</v>
          </cell>
          <cell r="F7852">
            <v>43395</v>
          </cell>
          <cell r="G7852">
            <v>2842000</v>
          </cell>
          <cell r="H7852">
            <v>1.05</v>
          </cell>
          <cell r="I7852">
            <v>43465</v>
          </cell>
        </row>
        <row r="7853">
          <cell r="A7853" t="str">
            <v>Regulador de Voltaje 1000W(90-140V)Supres de</v>
          </cell>
          <cell r="B7853">
            <v>102588</v>
          </cell>
          <cell r="C7853" t="str">
            <v>UNI</v>
          </cell>
          <cell r="D7853">
            <v>45096</v>
          </cell>
          <cell r="E7853" t="str">
            <v>TWC-12M</v>
          </cell>
          <cell r="F7853">
            <v>43185</v>
          </cell>
          <cell r="G7853">
            <v>42948.22</v>
          </cell>
          <cell r="H7853">
            <v>1.05</v>
          </cell>
          <cell r="I7853">
            <v>43465</v>
          </cell>
        </row>
        <row r="7854">
          <cell r="A7854" t="str">
            <v>REGULADOR E-METER</v>
          </cell>
          <cell r="B7854">
            <v>3836</v>
          </cell>
          <cell r="C7854" t="str">
            <v>UNI</v>
          </cell>
          <cell r="D7854">
            <v>83400</v>
          </cell>
          <cell r="E7854">
            <v>0</v>
          </cell>
          <cell r="F7854">
            <v>40121</v>
          </cell>
          <cell r="G7854">
            <v>60000</v>
          </cell>
          <cell r="H7854">
            <v>1.39</v>
          </cell>
          <cell r="I7854">
            <v>43465</v>
          </cell>
        </row>
        <row r="7855">
          <cell r="A7855" t="str">
            <v>REGULADOR GAS 2 ETAPA Ø2"</v>
          </cell>
          <cell r="B7855">
            <v>104155</v>
          </cell>
          <cell r="C7855" t="str">
            <v>UNI</v>
          </cell>
          <cell r="D7855">
            <v>1165800</v>
          </cell>
          <cell r="E7855">
            <v>0</v>
          </cell>
          <cell r="F7855">
            <v>40750</v>
          </cell>
          <cell r="G7855">
            <v>870000</v>
          </cell>
          <cell r="H7855">
            <v>1.34</v>
          </cell>
          <cell r="I7855">
            <v>43465</v>
          </cell>
        </row>
        <row r="7856">
          <cell r="A7856" t="str">
            <v>REGULADOR GAS RP 40</v>
          </cell>
          <cell r="B7856">
            <v>3761</v>
          </cell>
          <cell r="C7856" t="str">
            <v>UNI</v>
          </cell>
          <cell r="D7856">
            <v>203693</v>
          </cell>
          <cell r="E7856">
            <v>0</v>
          </cell>
          <cell r="F7856">
            <v>40121</v>
          </cell>
          <cell r="G7856">
            <v>146542</v>
          </cell>
          <cell r="H7856">
            <v>1.39</v>
          </cell>
          <cell r="I7856">
            <v>43465</v>
          </cell>
        </row>
        <row r="7857">
          <cell r="A7857" t="str">
            <v>REINSTALACION CANCHA MULTIPLE</v>
          </cell>
          <cell r="B7857">
            <v>100837</v>
          </cell>
          <cell r="C7857" t="str">
            <v>JG</v>
          </cell>
          <cell r="D7857">
            <v>732950</v>
          </cell>
          <cell r="E7857">
            <v>0</v>
          </cell>
          <cell r="F7857">
            <v>40478</v>
          </cell>
          <cell r="G7857">
            <v>535000</v>
          </cell>
          <cell r="H7857">
            <v>1.37</v>
          </cell>
          <cell r="I7857">
            <v>43465</v>
          </cell>
        </row>
        <row r="7858">
          <cell r="A7858" t="str">
            <v>Reja Bancaria**</v>
          </cell>
          <cell r="B7858">
            <v>102870</v>
          </cell>
          <cell r="C7858" t="str">
            <v>M2</v>
          </cell>
          <cell r="D7858">
            <v>123574</v>
          </cell>
          <cell r="E7858" t="str">
            <v>T-117</v>
          </cell>
          <cell r="F7858">
            <v>40336</v>
          </cell>
          <cell r="G7858">
            <v>90200</v>
          </cell>
          <cell r="H7858">
            <v>1.37</v>
          </cell>
          <cell r="I7858">
            <v>43465</v>
          </cell>
        </row>
        <row r="7859">
          <cell r="A7859" t="str">
            <v>REJILLA</v>
          </cell>
          <cell r="B7859">
            <v>104426</v>
          </cell>
          <cell r="C7859" t="str">
            <v>UNI</v>
          </cell>
          <cell r="D7859">
            <v>220247</v>
          </cell>
          <cell r="E7859">
            <v>0</v>
          </cell>
          <cell r="F7859">
            <v>41114</v>
          </cell>
          <cell r="G7859">
            <v>169421</v>
          </cell>
          <cell r="H7859">
            <v>1.3</v>
          </cell>
          <cell r="I7859">
            <v>43465</v>
          </cell>
        </row>
        <row r="7860">
          <cell r="A7860" t="str">
            <v>Rejilla</v>
          </cell>
          <cell r="B7860">
            <v>105587</v>
          </cell>
          <cell r="C7860" t="str">
            <v>UNI</v>
          </cell>
          <cell r="D7860">
            <v>24586</v>
          </cell>
          <cell r="E7860">
            <v>0</v>
          </cell>
          <cell r="F7860">
            <v>43174</v>
          </cell>
          <cell r="G7860">
            <v>23415.34</v>
          </cell>
          <cell r="H7860">
            <v>1.05</v>
          </cell>
          <cell r="I7860">
            <v>43465</v>
          </cell>
        </row>
        <row r="7861">
          <cell r="A7861" t="str">
            <v>Rejilla</v>
          </cell>
          <cell r="B7861">
            <v>101157</v>
          </cell>
          <cell r="C7861" t="str">
            <v>UNI</v>
          </cell>
          <cell r="D7861">
            <v>77063</v>
          </cell>
          <cell r="E7861">
            <v>0</v>
          </cell>
          <cell r="F7861">
            <v>41726</v>
          </cell>
          <cell r="G7861">
            <v>61161</v>
          </cell>
          <cell r="H7861">
            <v>1.26</v>
          </cell>
          <cell r="I7861">
            <v>43465</v>
          </cell>
        </row>
        <row r="7862">
          <cell r="A7862" t="str">
            <v>Rejilla 0.77x2.0m tipo persian2 Hojas+antic(Sum+In</v>
          </cell>
          <cell r="B7862">
            <v>104821</v>
          </cell>
          <cell r="C7862" t="str">
            <v>UNI</v>
          </cell>
          <cell r="D7862">
            <v>428610</v>
          </cell>
          <cell r="E7862">
            <v>0</v>
          </cell>
          <cell r="F7862">
            <v>41208</v>
          </cell>
          <cell r="G7862">
            <v>329700</v>
          </cell>
          <cell r="H7862">
            <v>1.3</v>
          </cell>
          <cell r="I7862">
            <v>43465</v>
          </cell>
        </row>
        <row r="7863">
          <cell r="A7863" t="str">
            <v>Rejilla Aluminio brillante HC 4"x3" **</v>
          </cell>
          <cell r="B7863">
            <v>100238</v>
          </cell>
          <cell r="C7863" t="str">
            <v>UNI</v>
          </cell>
          <cell r="D7863">
            <v>6339</v>
          </cell>
          <cell r="E7863" t="str">
            <v>Galvanizado</v>
          </cell>
          <cell r="F7863">
            <v>43269</v>
          </cell>
          <cell r="G7863">
            <v>6037</v>
          </cell>
          <cell r="H7863">
            <v>1.05</v>
          </cell>
          <cell r="I7863">
            <v>43465</v>
          </cell>
        </row>
        <row r="7864">
          <cell r="A7864" t="str">
            <v>Rejilla Aluminio brillante HC 5"x3" **</v>
          </cell>
          <cell r="B7864">
            <v>100237</v>
          </cell>
          <cell r="C7864" t="str">
            <v>UNI</v>
          </cell>
          <cell r="D7864">
            <v>9995</v>
          </cell>
          <cell r="E7864" t="str">
            <v>Galvanizado</v>
          </cell>
          <cell r="F7864">
            <v>40876</v>
          </cell>
          <cell r="G7864">
            <v>7459</v>
          </cell>
          <cell r="H7864">
            <v>1.34</v>
          </cell>
          <cell r="I7864">
            <v>43465</v>
          </cell>
        </row>
        <row r="7865">
          <cell r="A7865" t="str">
            <v>Rejilla Aluminio brillante HC 5"x3" **</v>
          </cell>
          <cell r="B7865">
            <v>102314</v>
          </cell>
          <cell r="C7865" t="str">
            <v>UNI</v>
          </cell>
          <cell r="D7865">
            <v>9995</v>
          </cell>
          <cell r="E7865" t="str">
            <v>Galvanizado</v>
          </cell>
          <cell r="F7865">
            <v>40876</v>
          </cell>
          <cell r="G7865">
            <v>7459</v>
          </cell>
          <cell r="H7865">
            <v>1.34</v>
          </cell>
          <cell r="I7865">
            <v>43465</v>
          </cell>
        </row>
        <row r="7866">
          <cell r="A7866" t="str">
            <v>Rejilla Aluminio brillante TC 6"x4" **</v>
          </cell>
          <cell r="B7866">
            <v>100236</v>
          </cell>
          <cell r="C7866" t="str">
            <v>UNI</v>
          </cell>
          <cell r="D7866">
            <v>9432</v>
          </cell>
          <cell r="E7866" t="str">
            <v>Galvanizado</v>
          </cell>
          <cell r="F7866">
            <v>40241</v>
          </cell>
          <cell r="G7866">
            <v>6885</v>
          </cell>
          <cell r="H7866">
            <v>1.37</v>
          </cell>
          <cell r="I7866">
            <v>43465</v>
          </cell>
        </row>
        <row r="7867">
          <cell r="A7867" t="str">
            <v>REJILLA ALUMINIO CON SOSCO (3"x2")</v>
          </cell>
          <cell r="B7867">
            <v>366</v>
          </cell>
          <cell r="C7867" t="str">
            <v>UNI</v>
          </cell>
          <cell r="D7867">
            <v>3701</v>
          </cell>
          <cell r="E7867" t="str">
            <v>S3"x2"</v>
          </cell>
          <cell r="F7867">
            <v>43222</v>
          </cell>
          <cell r="G7867">
            <v>3525</v>
          </cell>
          <cell r="H7867">
            <v>1.05</v>
          </cell>
          <cell r="I7867">
            <v>43465</v>
          </cell>
        </row>
        <row r="7868">
          <cell r="A7868" t="str">
            <v>REJILLA ALUMINIO CON SOSCO 3*2</v>
          </cell>
          <cell r="B7868">
            <v>1307</v>
          </cell>
          <cell r="C7868" t="str">
            <v>UNI</v>
          </cell>
          <cell r="D7868">
            <v>4953</v>
          </cell>
          <cell r="E7868">
            <v>0</v>
          </cell>
          <cell r="F7868">
            <v>42264</v>
          </cell>
          <cell r="G7868">
            <v>4060</v>
          </cell>
          <cell r="H7868">
            <v>1.22</v>
          </cell>
          <cell r="I7868">
            <v>43465</v>
          </cell>
        </row>
        <row r="7869">
          <cell r="A7869" t="str">
            <v>REJILLA ALUMINIO CON SOSCO 4*3</v>
          </cell>
          <cell r="B7869">
            <v>1308</v>
          </cell>
          <cell r="C7869" t="str">
            <v>UNI</v>
          </cell>
          <cell r="D7869">
            <v>5410</v>
          </cell>
          <cell r="E7869">
            <v>0</v>
          </cell>
          <cell r="F7869">
            <v>40875</v>
          </cell>
          <cell r="G7869">
            <v>4037</v>
          </cell>
          <cell r="H7869">
            <v>1.34</v>
          </cell>
          <cell r="I7869">
            <v>43465</v>
          </cell>
        </row>
        <row r="7870">
          <cell r="A7870" t="str">
            <v>REJILLA ALUMINIO CON SOSCO 5*4</v>
          </cell>
          <cell r="B7870">
            <v>1310</v>
          </cell>
          <cell r="C7870" t="str">
            <v>UNI</v>
          </cell>
          <cell r="D7870">
            <v>8114</v>
          </cell>
          <cell r="E7870">
            <v>0</v>
          </cell>
          <cell r="F7870">
            <v>40875</v>
          </cell>
          <cell r="G7870">
            <v>6055</v>
          </cell>
          <cell r="H7870">
            <v>1.34</v>
          </cell>
          <cell r="I7870">
            <v>43465</v>
          </cell>
        </row>
        <row r="7871">
          <cell r="A7871" t="str">
            <v>REJILLA ALUMINIO CON SOSCO 6*4</v>
          </cell>
          <cell r="B7871">
            <v>1311</v>
          </cell>
          <cell r="C7871" t="str">
            <v>UNI</v>
          </cell>
          <cell r="D7871">
            <v>9715</v>
          </cell>
          <cell r="E7871">
            <v>0</v>
          </cell>
          <cell r="F7871">
            <v>40875</v>
          </cell>
          <cell r="G7871">
            <v>7250</v>
          </cell>
          <cell r="H7871">
            <v>1.34</v>
          </cell>
          <cell r="I7871">
            <v>43465</v>
          </cell>
        </row>
        <row r="7872">
          <cell r="A7872" t="str">
            <v>REJILLA ALUMINIO PLANA T3</v>
          </cell>
          <cell r="B7872">
            <v>1312</v>
          </cell>
          <cell r="C7872" t="str">
            <v>UNI</v>
          </cell>
          <cell r="D7872">
            <v>1585</v>
          </cell>
          <cell r="E7872">
            <v>0</v>
          </cell>
          <cell r="F7872">
            <v>40875</v>
          </cell>
          <cell r="G7872">
            <v>1183</v>
          </cell>
          <cell r="H7872">
            <v>1.34</v>
          </cell>
          <cell r="I7872">
            <v>43465</v>
          </cell>
        </row>
        <row r="7873">
          <cell r="A7873" t="str">
            <v>REJILLA ALUMINIO PLANA T4</v>
          </cell>
          <cell r="B7873">
            <v>1313</v>
          </cell>
          <cell r="C7873" t="str">
            <v>UNI</v>
          </cell>
          <cell r="D7873">
            <v>2534</v>
          </cell>
          <cell r="E7873">
            <v>0</v>
          </cell>
          <cell r="F7873">
            <v>40875</v>
          </cell>
          <cell r="G7873">
            <v>1891</v>
          </cell>
          <cell r="H7873">
            <v>1.34</v>
          </cell>
          <cell r="I7873">
            <v>43465</v>
          </cell>
        </row>
        <row r="7874">
          <cell r="A7874" t="str">
            <v>Rejilla Aluminio TC 3"x2" (Tradic.Concentrica)</v>
          </cell>
          <cell r="B7874">
            <v>100239</v>
          </cell>
          <cell r="C7874" t="str">
            <v>UNI</v>
          </cell>
          <cell r="D7874">
            <v>5080</v>
          </cell>
          <cell r="E7874" t="str">
            <v>Galvanizado</v>
          </cell>
          <cell r="F7874">
            <v>43273</v>
          </cell>
          <cell r="G7874">
            <v>4838</v>
          </cell>
          <cell r="H7874">
            <v>1.05</v>
          </cell>
          <cell r="I7874">
            <v>43465</v>
          </cell>
        </row>
        <row r="7875">
          <cell r="A7875" t="str">
            <v>REJILLA ANTICUCARACHA 3"x2" COMBINADA</v>
          </cell>
          <cell r="B7875">
            <v>315</v>
          </cell>
          <cell r="C7875" t="str">
            <v>UNI</v>
          </cell>
          <cell r="D7875">
            <v>5735</v>
          </cell>
          <cell r="E7875" t="str">
            <v>TA3x2"</v>
          </cell>
          <cell r="F7875">
            <v>40875</v>
          </cell>
          <cell r="G7875">
            <v>4280</v>
          </cell>
          <cell r="H7875">
            <v>1.34</v>
          </cell>
          <cell r="I7875">
            <v>43465</v>
          </cell>
        </row>
        <row r="7876">
          <cell r="A7876" t="str">
            <v>REJILLA ANTICUCARACHA 6"x4" Al.</v>
          </cell>
          <cell r="B7876">
            <v>316</v>
          </cell>
          <cell r="C7876" t="str">
            <v>UNI</v>
          </cell>
          <cell r="D7876">
            <v>10414</v>
          </cell>
          <cell r="E7876" t="str">
            <v>TA6x4"</v>
          </cell>
          <cell r="F7876">
            <v>40875</v>
          </cell>
          <cell r="G7876">
            <v>7772</v>
          </cell>
          <cell r="H7876">
            <v>1.34</v>
          </cell>
          <cell r="I7876">
            <v>43465</v>
          </cell>
        </row>
        <row r="7877">
          <cell r="A7877" t="str">
            <v>Rejilla anticucaracha TA 8x16 x 2" Aluminio **</v>
          </cell>
          <cell r="B7877">
            <v>103594</v>
          </cell>
          <cell r="C7877" t="str">
            <v>UNI</v>
          </cell>
          <cell r="D7877">
            <v>9822</v>
          </cell>
          <cell r="E7877">
            <v>0</v>
          </cell>
          <cell r="F7877">
            <v>40534</v>
          </cell>
          <cell r="G7877">
            <v>7169</v>
          </cell>
          <cell r="H7877">
            <v>1.37</v>
          </cell>
          <cell r="I7877">
            <v>43465</v>
          </cell>
        </row>
        <row r="7878">
          <cell r="A7878" t="str">
            <v>Rejilla Bronce brillante TC 3"x2" **</v>
          </cell>
          <cell r="B7878">
            <v>100240</v>
          </cell>
          <cell r="C7878" t="str">
            <v>UNI</v>
          </cell>
          <cell r="D7878">
            <v>11519</v>
          </cell>
          <cell r="E7878" t="str">
            <v>Galvanizado</v>
          </cell>
          <cell r="F7878">
            <v>40207</v>
          </cell>
          <cell r="G7878">
            <v>8408</v>
          </cell>
          <cell r="H7878">
            <v>1.37</v>
          </cell>
          <cell r="I7878">
            <v>43465</v>
          </cell>
        </row>
        <row r="7879">
          <cell r="A7879" t="str">
            <v>Rejilla Bronce brillante TC 4"x3" **</v>
          </cell>
          <cell r="B7879">
            <v>100241</v>
          </cell>
          <cell r="C7879" t="str">
            <v>UNI</v>
          </cell>
          <cell r="D7879">
            <v>20518</v>
          </cell>
          <cell r="E7879" t="str">
            <v>Galvanizado</v>
          </cell>
          <cell r="F7879">
            <v>40875</v>
          </cell>
          <cell r="G7879">
            <v>15312</v>
          </cell>
          <cell r="H7879">
            <v>1.34</v>
          </cell>
          <cell r="I7879">
            <v>43465</v>
          </cell>
        </row>
        <row r="7880">
          <cell r="A7880" t="str">
            <v>Rejilla Bronce TC 31/2"x3"</v>
          </cell>
          <cell r="B7880">
            <v>104237</v>
          </cell>
          <cell r="C7880" t="str">
            <v>UNI</v>
          </cell>
          <cell r="D7880">
            <v>16461</v>
          </cell>
          <cell r="E7880">
            <v>0</v>
          </cell>
          <cell r="F7880">
            <v>40875</v>
          </cell>
          <cell r="G7880">
            <v>12284</v>
          </cell>
          <cell r="H7880">
            <v>1.34</v>
          </cell>
          <cell r="I7880">
            <v>43465</v>
          </cell>
        </row>
        <row r="7881">
          <cell r="A7881" t="str">
            <v>Rejilla Con Sosco 3X2"METALICA(ALUMINIO)</v>
          </cell>
          <cell r="B7881">
            <v>103367</v>
          </cell>
          <cell r="C7881" t="str">
            <v>UNI</v>
          </cell>
          <cell r="D7881">
            <v>4953</v>
          </cell>
          <cell r="E7881">
            <v>0</v>
          </cell>
          <cell r="F7881">
            <v>42130</v>
          </cell>
          <cell r="G7881">
            <v>4060</v>
          </cell>
          <cell r="H7881">
            <v>1.22</v>
          </cell>
          <cell r="I7881">
            <v>43465</v>
          </cell>
        </row>
        <row r="7882">
          <cell r="A7882" t="str">
            <v>REJILLA CONCENTRICA 3"x2" COMBINADA</v>
          </cell>
          <cell r="B7882">
            <v>317</v>
          </cell>
          <cell r="C7882" t="str">
            <v>UNI</v>
          </cell>
          <cell r="D7882">
            <v>9159</v>
          </cell>
          <cell r="E7882" t="str">
            <v>TC3x2"</v>
          </cell>
          <cell r="F7882">
            <v>40140</v>
          </cell>
          <cell r="G7882">
            <v>6589</v>
          </cell>
          <cell r="H7882">
            <v>1.39</v>
          </cell>
          <cell r="I7882">
            <v>43465</v>
          </cell>
        </row>
        <row r="7883">
          <cell r="A7883" t="str">
            <v>REJILLA CONCENTRICA.ALUMINIOt.TC-3x2"</v>
          </cell>
          <cell r="B7883">
            <v>1212</v>
          </cell>
          <cell r="C7883" t="str">
            <v>UNI</v>
          </cell>
          <cell r="D7883">
            <v>5995</v>
          </cell>
          <cell r="E7883" t="str">
            <v>TC-3x2" Al.</v>
          </cell>
          <cell r="F7883">
            <v>42790</v>
          </cell>
          <cell r="G7883">
            <v>5500</v>
          </cell>
          <cell r="H7883">
            <v>1.0900000000000001</v>
          </cell>
          <cell r="I7883">
            <v>43465</v>
          </cell>
        </row>
        <row r="7884">
          <cell r="A7884" t="str">
            <v>rejilla concreto tarnsversal L=0.5**</v>
          </cell>
          <cell r="B7884">
            <v>100607</v>
          </cell>
          <cell r="C7884" t="str">
            <v>ML</v>
          </cell>
          <cell r="D7884">
            <v>83058</v>
          </cell>
          <cell r="E7884">
            <v>0</v>
          </cell>
          <cell r="F7884">
            <v>40493</v>
          </cell>
          <cell r="G7884">
            <v>60626</v>
          </cell>
          <cell r="H7884">
            <v>1.37</v>
          </cell>
          <cell r="I7884">
            <v>43465</v>
          </cell>
        </row>
        <row r="7885">
          <cell r="A7885" t="str">
            <v>REJILLA CUPULA 5*3 ALUMINIO</v>
          </cell>
          <cell r="B7885">
            <v>1314</v>
          </cell>
          <cell r="C7885" t="str">
            <v>UNI</v>
          </cell>
          <cell r="D7885">
            <v>16241</v>
          </cell>
          <cell r="E7885">
            <v>0</v>
          </cell>
          <cell r="F7885">
            <v>42776</v>
          </cell>
          <cell r="G7885">
            <v>14900</v>
          </cell>
          <cell r="H7885">
            <v>1.0900000000000001</v>
          </cell>
          <cell r="I7885">
            <v>43465</v>
          </cell>
        </row>
        <row r="7886">
          <cell r="A7886" t="str">
            <v>REJILLA CUPULA 6*4 ALUMINIO</v>
          </cell>
          <cell r="B7886">
            <v>1315</v>
          </cell>
          <cell r="C7886" t="str">
            <v>UNI</v>
          </cell>
          <cell r="D7886">
            <v>25610</v>
          </cell>
          <cell r="E7886">
            <v>0</v>
          </cell>
          <cell r="F7886">
            <v>43271</v>
          </cell>
          <cell r="G7886">
            <v>24390</v>
          </cell>
          <cell r="H7886">
            <v>1.05</v>
          </cell>
          <cell r="I7886">
            <v>43465</v>
          </cell>
        </row>
        <row r="7887">
          <cell r="A7887" t="str">
            <v>REJILLA CUPULA ALUMINIO 4X3**</v>
          </cell>
          <cell r="B7887">
            <v>102316</v>
          </cell>
          <cell r="C7887" t="str">
            <v>UNI</v>
          </cell>
          <cell r="D7887">
            <v>11570</v>
          </cell>
          <cell r="E7887">
            <v>0</v>
          </cell>
          <cell r="F7887">
            <v>41204</v>
          </cell>
          <cell r="G7887">
            <v>8900</v>
          </cell>
          <cell r="H7887">
            <v>1.3</v>
          </cell>
          <cell r="I7887">
            <v>43465</v>
          </cell>
        </row>
        <row r="7888">
          <cell r="A7888" t="str">
            <v>REJILLA CUPULA ALUMINIO 6X4**</v>
          </cell>
          <cell r="B7888">
            <v>102315</v>
          </cell>
          <cell r="C7888" t="str">
            <v>UNI</v>
          </cell>
          <cell r="D7888">
            <v>25610</v>
          </cell>
          <cell r="E7888">
            <v>0</v>
          </cell>
          <cell r="F7888">
            <v>43271</v>
          </cell>
          <cell r="G7888">
            <v>24390</v>
          </cell>
          <cell r="H7888">
            <v>1.05</v>
          </cell>
          <cell r="I7888">
            <v>43465</v>
          </cell>
        </row>
        <row r="7889">
          <cell r="A7889" t="str">
            <v>REJILLA DE ARBOL DE 120 cm. H.F.</v>
          </cell>
          <cell r="B7889">
            <v>385</v>
          </cell>
          <cell r="C7889" t="str">
            <v>UNI</v>
          </cell>
          <cell r="D7889">
            <v>1527332</v>
          </cell>
          <cell r="E7889" t="str">
            <v>RA 120x40cm</v>
          </cell>
          <cell r="F7889">
            <v>40217</v>
          </cell>
          <cell r="G7889">
            <v>1114841</v>
          </cell>
          <cell r="H7889">
            <v>1.37</v>
          </cell>
          <cell r="I7889">
            <v>43465</v>
          </cell>
        </row>
        <row r="7890">
          <cell r="A7890" t="str">
            <v>REJILLA DE EXTRACCION 10"x8"</v>
          </cell>
          <cell r="B7890">
            <v>2340</v>
          </cell>
          <cell r="C7890" t="str">
            <v>UNI</v>
          </cell>
          <cell r="D7890">
            <v>78621</v>
          </cell>
          <cell r="E7890">
            <v>0</v>
          </cell>
          <cell r="F7890">
            <v>39893</v>
          </cell>
          <cell r="G7890">
            <v>56562</v>
          </cell>
          <cell r="H7890">
            <v>1.39</v>
          </cell>
          <cell r="I7890">
            <v>43465</v>
          </cell>
        </row>
        <row r="7891">
          <cell r="A7891" t="str">
            <v>REJILLA DE EXTRACCION 14"x12"</v>
          </cell>
          <cell r="B7891">
            <v>2338</v>
          </cell>
          <cell r="C7891" t="str">
            <v>UNI</v>
          </cell>
          <cell r="D7891">
            <v>157925</v>
          </cell>
          <cell r="E7891">
            <v>0</v>
          </cell>
          <cell r="F7891">
            <v>39893</v>
          </cell>
          <cell r="G7891">
            <v>113615</v>
          </cell>
          <cell r="H7891">
            <v>1.39</v>
          </cell>
          <cell r="I7891">
            <v>43465</v>
          </cell>
        </row>
        <row r="7892">
          <cell r="A7892" t="str">
            <v>REJILLA DE EXTRACCION 14"x6"</v>
          </cell>
          <cell r="B7892">
            <v>2339</v>
          </cell>
          <cell r="C7892" t="str">
            <v>UNI</v>
          </cell>
          <cell r="D7892">
            <v>77395</v>
          </cell>
          <cell r="E7892">
            <v>0</v>
          </cell>
          <cell r="F7892">
            <v>40024</v>
          </cell>
          <cell r="G7892">
            <v>55680</v>
          </cell>
          <cell r="H7892">
            <v>1.39</v>
          </cell>
          <cell r="I7892">
            <v>43465</v>
          </cell>
        </row>
        <row r="7893">
          <cell r="A7893" t="str">
            <v>REJILLA DE EXTRACCION 6"x4"</v>
          </cell>
          <cell r="B7893">
            <v>2343</v>
          </cell>
          <cell r="C7893" t="str">
            <v>UNI</v>
          </cell>
          <cell r="D7893">
            <v>29346</v>
          </cell>
          <cell r="E7893">
            <v>0</v>
          </cell>
          <cell r="F7893">
            <v>40024</v>
          </cell>
          <cell r="G7893">
            <v>21112</v>
          </cell>
          <cell r="H7893">
            <v>1.39</v>
          </cell>
          <cell r="I7893">
            <v>43465</v>
          </cell>
        </row>
        <row r="7894">
          <cell r="A7894" t="str">
            <v>REJILLA DE EXTRACCION 6"x6"</v>
          </cell>
          <cell r="B7894">
            <v>2342</v>
          </cell>
          <cell r="C7894" t="str">
            <v>UNI</v>
          </cell>
          <cell r="D7894">
            <v>41116</v>
          </cell>
          <cell r="E7894">
            <v>0</v>
          </cell>
          <cell r="F7894">
            <v>40024</v>
          </cell>
          <cell r="G7894">
            <v>29580</v>
          </cell>
          <cell r="H7894">
            <v>1.39</v>
          </cell>
          <cell r="I7894">
            <v>43465</v>
          </cell>
        </row>
        <row r="7895">
          <cell r="A7895" t="str">
            <v>REJILLA DE EXTRACCION 8"x6"</v>
          </cell>
          <cell r="B7895">
            <v>2341</v>
          </cell>
          <cell r="C7895" t="str">
            <v>UNI</v>
          </cell>
          <cell r="D7895">
            <v>54499</v>
          </cell>
          <cell r="E7895">
            <v>0</v>
          </cell>
          <cell r="F7895">
            <v>40024</v>
          </cell>
          <cell r="G7895">
            <v>39208</v>
          </cell>
          <cell r="H7895">
            <v>1.39</v>
          </cell>
          <cell r="I7895">
            <v>43465</v>
          </cell>
        </row>
        <row r="7896">
          <cell r="A7896" t="str">
            <v>REJILLA DE FONDO ANTIATRAPAMIENTO DE</v>
          </cell>
          <cell r="B7896">
            <v>104925</v>
          </cell>
          <cell r="C7896" t="str">
            <v>UNI</v>
          </cell>
          <cell r="D7896">
            <v>1422960</v>
          </cell>
          <cell r="E7896">
            <v>0</v>
          </cell>
          <cell r="F7896">
            <v>43395</v>
          </cell>
          <cell r="G7896">
            <v>1355200</v>
          </cell>
          <cell r="H7896">
            <v>1.05</v>
          </cell>
          <cell r="I7896">
            <v>43465</v>
          </cell>
        </row>
        <row r="7897">
          <cell r="A7897" t="str">
            <v>REJILLA DE VENTILACION DE 20x20</v>
          </cell>
          <cell r="B7897">
            <v>3824</v>
          </cell>
          <cell r="C7897" t="str">
            <v>UNI</v>
          </cell>
          <cell r="D7897">
            <v>20850</v>
          </cell>
          <cell r="E7897">
            <v>0</v>
          </cell>
          <cell r="F7897">
            <v>40121</v>
          </cell>
          <cell r="G7897">
            <v>15000</v>
          </cell>
          <cell r="H7897">
            <v>1.39</v>
          </cell>
          <cell r="I7897">
            <v>43465</v>
          </cell>
        </row>
        <row r="7898">
          <cell r="A7898" t="str">
            <v>REJILLA DESARENADORES C-50x120 Cm</v>
          </cell>
          <cell r="B7898">
            <v>2623</v>
          </cell>
          <cell r="C7898" t="str">
            <v>UNI</v>
          </cell>
          <cell r="D7898">
            <v>2274741</v>
          </cell>
          <cell r="E7898" t="str">
            <v>CAR-50x120</v>
          </cell>
          <cell r="F7898">
            <v>40141</v>
          </cell>
          <cell r="G7898">
            <v>1636504</v>
          </cell>
          <cell r="H7898">
            <v>1.39</v>
          </cell>
          <cell r="I7898">
            <v>43465</v>
          </cell>
        </row>
        <row r="7899">
          <cell r="A7899" t="str">
            <v>REJILLA DESARENADORES SB-30x70 Cm</v>
          </cell>
          <cell r="B7899">
            <v>2626</v>
          </cell>
          <cell r="C7899" t="str">
            <v>UNI</v>
          </cell>
          <cell r="D7899">
            <v>1024589</v>
          </cell>
          <cell r="E7899">
            <v>0</v>
          </cell>
          <cell r="F7899">
            <v>40249</v>
          </cell>
          <cell r="G7899">
            <v>747875</v>
          </cell>
          <cell r="H7899">
            <v>1.37</v>
          </cell>
          <cell r="I7899">
            <v>43465</v>
          </cell>
        </row>
        <row r="7900">
          <cell r="A7900" t="str">
            <v>REJILLA EN CONCRETO PREF, 45X83X14</v>
          </cell>
          <cell r="B7900">
            <v>649</v>
          </cell>
          <cell r="C7900" t="str">
            <v>UNI</v>
          </cell>
          <cell r="D7900">
            <v>131610</v>
          </cell>
          <cell r="E7900" t="str">
            <v>R-77-MP</v>
          </cell>
          <cell r="F7900">
            <v>43209</v>
          </cell>
          <cell r="G7900">
            <v>125343</v>
          </cell>
          <cell r="H7900">
            <v>1.05</v>
          </cell>
          <cell r="I7900">
            <v>43465</v>
          </cell>
        </row>
        <row r="7901">
          <cell r="A7901" t="str">
            <v>REJILLA GALVANIZADA</v>
          </cell>
          <cell r="B7901">
            <v>3823</v>
          </cell>
          <cell r="C7901" t="str">
            <v>UNI</v>
          </cell>
          <cell r="D7901">
            <v>20850</v>
          </cell>
          <cell r="E7901">
            <v>0</v>
          </cell>
          <cell r="F7901">
            <v>40121</v>
          </cell>
          <cell r="G7901">
            <v>15000</v>
          </cell>
          <cell r="H7901">
            <v>1.39</v>
          </cell>
          <cell r="I7901">
            <v>43465</v>
          </cell>
        </row>
        <row r="7902">
          <cell r="A7902" t="str">
            <v>Rejilla indust.T(ASTM A-36)0.90x2.00mGalvan. **</v>
          </cell>
          <cell r="B7902">
            <v>103040</v>
          </cell>
          <cell r="C7902" t="str">
            <v>UNI</v>
          </cell>
          <cell r="D7902">
            <v>637098</v>
          </cell>
          <cell r="E7902" t="str">
            <v>Galvanizado</v>
          </cell>
          <cell r="F7902">
            <v>43375</v>
          </cell>
          <cell r="G7902">
            <v>606760</v>
          </cell>
          <cell r="H7902">
            <v>1.05</v>
          </cell>
          <cell r="I7902">
            <v>43465</v>
          </cell>
        </row>
        <row r="7903">
          <cell r="A7903" t="str">
            <v>REJILLA LAVADERO 2 1/2" + S/sosco</v>
          </cell>
          <cell r="B7903">
            <v>2358</v>
          </cell>
          <cell r="C7903" t="str">
            <v>UNI</v>
          </cell>
          <cell r="D7903">
            <v>1989</v>
          </cell>
          <cell r="E7903">
            <v>9</v>
          </cell>
          <cell r="F7903">
            <v>40141</v>
          </cell>
          <cell r="G7903">
            <v>1431</v>
          </cell>
          <cell r="H7903">
            <v>1.39</v>
          </cell>
          <cell r="I7903">
            <v>43465</v>
          </cell>
        </row>
        <row r="7904">
          <cell r="A7904" t="str">
            <v>REJILLA LAVADERO 5x7cmx1 ½ "Al.</v>
          </cell>
          <cell r="B7904">
            <v>347</v>
          </cell>
          <cell r="C7904" t="str">
            <v>UNI</v>
          </cell>
          <cell r="D7904">
            <v>3176</v>
          </cell>
          <cell r="E7904" t="str">
            <v>L5x7cm x11/2</v>
          </cell>
          <cell r="F7904">
            <v>40140</v>
          </cell>
          <cell r="G7904">
            <v>2285</v>
          </cell>
          <cell r="H7904">
            <v>1.39</v>
          </cell>
          <cell r="I7904">
            <v>43465</v>
          </cell>
        </row>
        <row r="7905">
          <cell r="A7905" t="str">
            <v>REJILLA LAVADERO L-2 ½"x 1 ½" Al.</v>
          </cell>
          <cell r="B7905">
            <v>2615</v>
          </cell>
          <cell r="C7905" t="str">
            <v>UNI</v>
          </cell>
          <cell r="D7905">
            <v>821</v>
          </cell>
          <cell r="E7905" t="str">
            <v>L-2 ½"x 1 ½"</v>
          </cell>
          <cell r="F7905">
            <v>40140</v>
          </cell>
          <cell r="G7905">
            <v>591</v>
          </cell>
          <cell r="H7905">
            <v>1.39</v>
          </cell>
          <cell r="I7905">
            <v>43465</v>
          </cell>
        </row>
        <row r="7906">
          <cell r="A7906" t="str">
            <v>REJILLA LINEA SOCIAL 3" X 2" C /sosco</v>
          </cell>
          <cell r="B7906">
            <v>9437</v>
          </cell>
          <cell r="C7906" t="str">
            <v>UNI</v>
          </cell>
          <cell r="D7906">
            <v>2708</v>
          </cell>
          <cell r="E7906">
            <v>15</v>
          </cell>
          <cell r="F7906">
            <v>40141</v>
          </cell>
          <cell r="G7906">
            <v>1948</v>
          </cell>
          <cell r="H7906">
            <v>1.39</v>
          </cell>
          <cell r="I7906">
            <v>43465</v>
          </cell>
        </row>
        <row r="7907">
          <cell r="A7907" t="str">
            <v>REJILLA P/PISO PLASTICA CON SOSCO 4" x 3"</v>
          </cell>
          <cell r="B7907">
            <v>106506</v>
          </cell>
          <cell r="C7907" t="str">
            <v>UNI</v>
          </cell>
          <cell r="D7907">
            <v>2983</v>
          </cell>
          <cell r="E7907">
            <v>0</v>
          </cell>
          <cell r="F7907">
            <v>43199</v>
          </cell>
          <cell r="G7907">
            <v>2841</v>
          </cell>
          <cell r="H7907">
            <v>1.05</v>
          </cell>
          <cell r="I7907">
            <v>43465</v>
          </cell>
        </row>
        <row r="7908">
          <cell r="A7908" t="str">
            <v>REJILLA para H.F. 4"x3" Al.</v>
          </cell>
          <cell r="B7908">
            <v>319</v>
          </cell>
          <cell r="C7908" t="str">
            <v>UNI</v>
          </cell>
          <cell r="D7908">
            <v>4220</v>
          </cell>
          <cell r="E7908" t="str">
            <v>H4"x3"</v>
          </cell>
          <cell r="F7908">
            <v>40141</v>
          </cell>
          <cell r="G7908">
            <v>3036</v>
          </cell>
          <cell r="H7908">
            <v>1.39</v>
          </cell>
          <cell r="I7908">
            <v>43465</v>
          </cell>
        </row>
        <row r="7909">
          <cell r="A7909" t="str">
            <v>REJILLA PEATONAL 40X40X8CM CONCRTETO</v>
          </cell>
          <cell r="B7909">
            <v>104424</v>
          </cell>
          <cell r="C7909" t="str">
            <v>UNI</v>
          </cell>
          <cell r="D7909">
            <v>27963</v>
          </cell>
          <cell r="E7909">
            <v>0</v>
          </cell>
          <cell r="F7909">
            <v>41114</v>
          </cell>
          <cell r="G7909">
            <v>21510</v>
          </cell>
          <cell r="H7909">
            <v>1.3</v>
          </cell>
          <cell r="I7909">
            <v>43465</v>
          </cell>
        </row>
        <row r="7910">
          <cell r="A7910" t="str">
            <v>REJILLA PEATONAL DE 29X50X5 (SUM+</v>
          </cell>
          <cell r="B7910">
            <v>105577</v>
          </cell>
          <cell r="C7910" t="str">
            <v>UNI</v>
          </cell>
          <cell r="D7910">
            <v>24977</v>
          </cell>
          <cell r="E7910">
            <v>0</v>
          </cell>
          <cell r="F7910">
            <v>43203</v>
          </cell>
          <cell r="G7910">
            <v>23788</v>
          </cell>
          <cell r="H7910">
            <v>1.05</v>
          </cell>
          <cell r="I7910">
            <v>43465</v>
          </cell>
        </row>
        <row r="7911">
          <cell r="A7911" t="str">
            <v>Rejilla perimetral 345x24 mm Poliprop o ABS</v>
          </cell>
          <cell r="B7911">
            <v>107074</v>
          </cell>
          <cell r="C7911" t="str">
            <v>ML</v>
          </cell>
          <cell r="D7911">
            <v>265913</v>
          </cell>
          <cell r="E7911">
            <v>0</v>
          </cell>
          <cell r="F7911">
            <v>43395</v>
          </cell>
          <cell r="G7911">
            <v>253250</v>
          </cell>
          <cell r="H7911">
            <v>1.05</v>
          </cell>
          <cell r="I7911">
            <v>43465</v>
          </cell>
        </row>
        <row r="7912">
          <cell r="A7912" t="str">
            <v>Rejilla perimetral para piscina color blanco fabri</v>
          </cell>
          <cell r="B7912">
            <v>105315</v>
          </cell>
          <cell r="C7912" t="str">
            <v>ML</v>
          </cell>
          <cell r="D7912">
            <v>349837</v>
          </cell>
          <cell r="E7912">
            <v>0</v>
          </cell>
          <cell r="F7912">
            <v>42128</v>
          </cell>
          <cell r="G7912">
            <v>286752</v>
          </cell>
          <cell r="H7912">
            <v>1.22</v>
          </cell>
          <cell r="I7912">
            <v>43465</v>
          </cell>
        </row>
        <row r="7913">
          <cell r="A7913" t="str">
            <v>REJILLA PERIMETRAL PISCINA (,29X,03X1 MT)</v>
          </cell>
          <cell r="B7913">
            <v>105778</v>
          </cell>
          <cell r="C7913" t="str">
            <v>UNI</v>
          </cell>
          <cell r="D7913">
            <v>93380</v>
          </cell>
          <cell r="E7913">
            <v>0</v>
          </cell>
          <cell r="F7913">
            <v>42466</v>
          </cell>
          <cell r="G7913">
            <v>81200</v>
          </cell>
          <cell r="H7913">
            <v>1.1499999999999999</v>
          </cell>
          <cell r="I7913">
            <v>43465</v>
          </cell>
        </row>
        <row r="7914">
          <cell r="A7914" t="str">
            <v>REJILLA PLAST.3"plana cte.</v>
          </cell>
          <cell r="B7914">
            <v>2357</v>
          </cell>
          <cell r="C7914" t="str">
            <v>UNI</v>
          </cell>
          <cell r="D7914">
            <v>2225</v>
          </cell>
          <cell r="E7914">
            <v>13</v>
          </cell>
          <cell r="F7914">
            <v>40239</v>
          </cell>
          <cell r="G7914">
            <v>1624</v>
          </cell>
          <cell r="H7914">
            <v>1.37</v>
          </cell>
          <cell r="I7914">
            <v>43465</v>
          </cell>
        </row>
        <row r="7915">
          <cell r="A7915" t="str">
            <v>REJILLA PLAST.3x2" C/sosco Anticucaracha</v>
          </cell>
          <cell r="B7915">
            <v>9441</v>
          </cell>
          <cell r="C7915" t="str">
            <v>UNI</v>
          </cell>
          <cell r="D7915">
            <v>1927</v>
          </cell>
          <cell r="E7915">
            <v>17</v>
          </cell>
          <cell r="F7915">
            <v>40140</v>
          </cell>
          <cell r="G7915">
            <v>1386</v>
          </cell>
          <cell r="H7915">
            <v>1.39</v>
          </cell>
          <cell r="I7915">
            <v>43465</v>
          </cell>
        </row>
        <row r="7916">
          <cell r="A7916" t="str">
            <v>REJILLA PLAST.3x2"C/sosco cuad.cte</v>
          </cell>
          <cell r="B7916">
            <v>2275</v>
          </cell>
          <cell r="C7916" t="str">
            <v>UNI</v>
          </cell>
          <cell r="D7916">
            <v>1152</v>
          </cell>
          <cell r="E7916">
            <v>2</v>
          </cell>
          <cell r="F7916">
            <v>40141</v>
          </cell>
          <cell r="G7916">
            <v>829</v>
          </cell>
          <cell r="H7916">
            <v>1.39</v>
          </cell>
          <cell r="I7916">
            <v>43465</v>
          </cell>
        </row>
        <row r="7917">
          <cell r="A7917" t="str">
            <v>REJILLA PLAST.3x2"C/sosco cuad.gal</v>
          </cell>
          <cell r="B7917">
            <v>2354</v>
          </cell>
          <cell r="C7917" t="str">
            <v>UNI</v>
          </cell>
          <cell r="D7917">
            <v>1152</v>
          </cell>
          <cell r="E7917">
            <v>4</v>
          </cell>
          <cell r="F7917">
            <v>40141</v>
          </cell>
          <cell r="G7917">
            <v>829</v>
          </cell>
          <cell r="H7917">
            <v>1.39</v>
          </cell>
          <cell r="I7917">
            <v>43465</v>
          </cell>
        </row>
        <row r="7918">
          <cell r="A7918" t="str">
            <v>REJILLA PLAST.3x2"c/sosco cuadrada</v>
          </cell>
          <cell r="B7918">
            <v>2345</v>
          </cell>
          <cell r="C7918" t="str">
            <v>UNI</v>
          </cell>
          <cell r="D7918">
            <v>2595</v>
          </cell>
          <cell r="E7918">
            <v>18</v>
          </cell>
          <cell r="F7918">
            <v>43210</v>
          </cell>
          <cell r="G7918">
            <v>2471</v>
          </cell>
          <cell r="H7918">
            <v>1.05</v>
          </cell>
          <cell r="I7918">
            <v>43465</v>
          </cell>
        </row>
        <row r="7919">
          <cell r="A7919" t="str">
            <v>REJILLA PLAST.4x3"C/sosco Cte</v>
          </cell>
          <cell r="B7919">
            <v>9439</v>
          </cell>
          <cell r="C7919" t="str">
            <v>UNI</v>
          </cell>
          <cell r="D7919">
            <v>2656</v>
          </cell>
          <cell r="E7919">
            <v>26</v>
          </cell>
          <cell r="F7919">
            <v>40533</v>
          </cell>
          <cell r="G7919">
            <v>1939</v>
          </cell>
          <cell r="H7919">
            <v>1.37</v>
          </cell>
          <cell r="I7919">
            <v>43465</v>
          </cell>
        </row>
        <row r="7920">
          <cell r="A7920" t="str">
            <v>REJILLA PLAST.5x3"C/sosco Cte</v>
          </cell>
          <cell r="B7920">
            <v>9438</v>
          </cell>
          <cell r="C7920" t="str">
            <v>UNI</v>
          </cell>
          <cell r="D7920">
            <v>3367</v>
          </cell>
          <cell r="E7920">
            <v>21</v>
          </cell>
          <cell r="F7920">
            <v>40141</v>
          </cell>
          <cell r="G7920">
            <v>2422</v>
          </cell>
          <cell r="H7920">
            <v>1.39</v>
          </cell>
          <cell r="I7920">
            <v>43465</v>
          </cell>
        </row>
        <row r="7921">
          <cell r="A7921" t="str">
            <v>REJILLA PLAST.5x4"C/sosco Cte</v>
          </cell>
          <cell r="B7921">
            <v>9440</v>
          </cell>
          <cell r="C7921" t="str">
            <v>UNI</v>
          </cell>
          <cell r="D7921">
            <v>3885</v>
          </cell>
          <cell r="E7921">
            <v>29</v>
          </cell>
          <cell r="F7921">
            <v>40141</v>
          </cell>
          <cell r="G7921">
            <v>2795</v>
          </cell>
          <cell r="H7921">
            <v>1.39</v>
          </cell>
          <cell r="I7921">
            <v>43465</v>
          </cell>
        </row>
        <row r="7922">
          <cell r="A7922" t="str">
            <v>REJILLA PLASTICA 3x2" C/sosco cte.</v>
          </cell>
          <cell r="B7922">
            <v>2156</v>
          </cell>
          <cell r="C7922" t="str">
            <v>UNI</v>
          </cell>
          <cell r="D7922">
            <v>1927</v>
          </cell>
          <cell r="E7922">
            <v>1</v>
          </cell>
          <cell r="F7922">
            <v>40140</v>
          </cell>
          <cell r="G7922">
            <v>1386</v>
          </cell>
          <cell r="H7922">
            <v>1.39</v>
          </cell>
          <cell r="I7922">
            <v>43465</v>
          </cell>
        </row>
        <row r="7923">
          <cell r="A7923" t="str">
            <v>REJILLA PLASTICA BLANCA 3*2</v>
          </cell>
          <cell r="B7923">
            <v>1316</v>
          </cell>
          <cell r="C7923" t="str">
            <v>UNI</v>
          </cell>
          <cell r="D7923">
            <v>1892</v>
          </cell>
          <cell r="E7923">
            <v>0</v>
          </cell>
          <cell r="F7923">
            <v>39884</v>
          </cell>
          <cell r="G7923">
            <v>1361</v>
          </cell>
          <cell r="H7923">
            <v>1.39</v>
          </cell>
          <cell r="I7923">
            <v>43465</v>
          </cell>
        </row>
        <row r="7924">
          <cell r="A7924" t="str">
            <v>Rejilla pref. conc. 2500 psi 0.8x0.4x0.06</v>
          </cell>
          <cell r="B7924">
            <v>103026</v>
          </cell>
          <cell r="C7924" t="str">
            <v>UNI</v>
          </cell>
          <cell r="D7924">
            <v>72388</v>
          </cell>
          <cell r="E7924">
            <v>0</v>
          </cell>
          <cell r="F7924">
            <v>40372</v>
          </cell>
          <cell r="G7924">
            <v>52838</v>
          </cell>
          <cell r="H7924">
            <v>1.37</v>
          </cell>
          <cell r="I7924">
            <v>43465</v>
          </cell>
        </row>
        <row r="7925">
          <cell r="A7925" t="str">
            <v>REJILLA SIFON CON SOSCO (3X2") PLÁSTICA</v>
          </cell>
          <cell r="B7925">
            <v>104776</v>
          </cell>
          <cell r="C7925" t="str">
            <v>UNI</v>
          </cell>
          <cell r="D7925">
            <v>1660</v>
          </cell>
          <cell r="E7925">
            <v>0</v>
          </cell>
          <cell r="F7925">
            <v>41206</v>
          </cell>
          <cell r="G7925">
            <v>1277</v>
          </cell>
          <cell r="H7925">
            <v>1.3</v>
          </cell>
          <cell r="I7925">
            <v>43465</v>
          </cell>
        </row>
        <row r="7926">
          <cell r="A7926" t="str">
            <v>REJILLA SIFON SOSCO 4.5X3.5CM</v>
          </cell>
          <cell r="B7926">
            <v>9434</v>
          </cell>
          <cell r="C7926" t="str">
            <v>UNI</v>
          </cell>
          <cell r="D7926">
            <v>1152</v>
          </cell>
          <cell r="E7926">
            <v>37</v>
          </cell>
          <cell r="F7926">
            <v>40141</v>
          </cell>
          <cell r="G7926">
            <v>829</v>
          </cell>
          <cell r="H7926">
            <v>1.39</v>
          </cell>
          <cell r="I7926">
            <v>43465</v>
          </cell>
        </row>
        <row r="7927">
          <cell r="A7927" t="str">
            <v>REJILLA SIN CROMAR GRIVAL</v>
          </cell>
          <cell r="B7927">
            <v>1130</v>
          </cell>
          <cell r="C7927" t="str">
            <v>UNI</v>
          </cell>
          <cell r="D7927">
            <v>5176</v>
          </cell>
          <cell r="E7927" t="str">
            <v>93705Gris</v>
          </cell>
          <cell r="F7927">
            <v>39893</v>
          </cell>
          <cell r="G7927">
            <v>3724</v>
          </cell>
          <cell r="H7927">
            <v>1.39</v>
          </cell>
          <cell r="I7927">
            <v>43465</v>
          </cell>
        </row>
        <row r="7928">
          <cell r="A7928" t="str">
            <v>Rejilla sumidero (.50x.50X.15) TITAN VEHIC.</v>
          </cell>
          <cell r="B7928">
            <v>101068</v>
          </cell>
          <cell r="C7928" t="str">
            <v>UNI</v>
          </cell>
          <cell r="D7928">
            <v>130717</v>
          </cell>
          <cell r="E7928" t="str">
            <v>Galvanizado</v>
          </cell>
          <cell r="F7928">
            <v>40142</v>
          </cell>
          <cell r="G7928">
            <v>94041</v>
          </cell>
          <cell r="H7928">
            <v>1.39</v>
          </cell>
          <cell r="I7928">
            <v>43465</v>
          </cell>
        </row>
        <row r="7929">
          <cell r="A7929" t="str">
            <v>Rejilla sumidero (0.25X1X0.4) Peat. Maderplast **</v>
          </cell>
          <cell r="B7929">
            <v>101183</v>
          </cell>
          <cell r="C7929" t="str">
            <v>UNI</v>
          </cell>
          <cell r="D7929">
            <v>267658</v>
          </cell>
          <cell r="E7929" t="str">
            <v>R-25-C</v>
          </cell>
          <cell r="F7929">
            <v>40144</v>
          </cell>
          <cell r="G7929">
            <v>192560</v>
          </cell>
          <cell r="H7929">
            <v>1.39</v>
          </cell>
          <cell r="I7929">
            <v>43465</v>
          </cell>
        </row>
        <row r="7930">
          <cell r="A7930" t="str">
            <v>Rejilla sumidero (0.25X1X0.4) Veh. Maderplast **</v>
          </cell>
          <cell r="B7930">
            <v>101187</v>
          </cell>
          <cell r="C7930" t="str">
            <v>UNI</v>
          </cell>
          <cell r="D7930">
            <v>375689</v>
          </cell>
          <cell r="E7930" t="str">
            <v>R-25-C</v>
          </cell>
          <cell r="F7930">
            <v>40144</v>
          </cell>
          <cell r="G7930">
            <v>270280</v>
          </cell>
          <cell r="H7930">
            <v>1.39</v>
          </cell>
          <cell r="I7930">
            <v>43465</v>
          </cell>
        </row>
        <row r="7931">
          <cell r="A7931" t="str">
            <v>Rejilla sumidero (0.25X1X0.4) Veh.P. Maderplast **</v>
          </cell>
          <cell r="B7931">
            <v>101188</v>
          </cell>
          <cell r="C7931" t="str">
            <v>UNI</v>
          </cell>
          <cell r="D7931">
            <v>375689</v>
          </cell>
          <cell r="E7931" t="str">
            <v>R-25-C</v>
          </cell>
          <cell r="F7931">
            <v>40144</v>
          </cell>
          <cell r="G7931">
            <v>270280</v>
          </cell>
          <cell r="H7931">
            <v>1.39</v>
          </cell>
          <cell r="I7931">
            <v>43465</v>
          </cell>
        </row>
        <row r="7932">
          <cell r="A7932" t="str">
            <v>Rejilla sumidero (0.29X1X0.4) Peat. Maderplast **</v>
          </cell>
          <cell r="B7932">
            <v>101146</v>
          </cell>
          <cell r="C7932" t="str">
            <v>UNI</v>
          </cell>
          <cell r="D7932">
            <v>278877</v>
          </cell>
          <cell r="E7932" t="str">
            <v>R-25-C</v>
          </cell>
          <cell r="F7932">
            <v>42829</v>
          </cell>
          <cell r="G7932">
            <v>255850</v>
          </cell>
          <cell r="H7932">
            <v>1.0900000000000001</v>
          </cell>
          <cell r="I7932">
            <v>43465</v>
          </cell>
        </row>
        <row r="7933">
          <cell r="A7933" t="str">
            <v>Rejilla sumidero (0.29X1X0.4) Veh. Maderplast **</v>
          </cell>
          <cell r="B7933">
            <v>101189</v>
          </cell>
          <cell r="C7933" t="str">
            <v>UNI</v>
          </cell>
          <cell r="D7933">
            <v>435348</v>
          </cell>
          <cell r="E7933" t="str">
            <v>R-25-C</v>
          </cell>
          <cell r="F7933">
            <v>40144</v>
          </cell>
          <cell r="G7933">
            <v>313200</v>
          </cell>
          <cell r="H7933">
            <v>1.39</v>
          </cell>
          <cell r="I7933">
            <v>43465</v>
          </cell>
        </row>
        <row r="7934">
          <cell r="A7934" t="str">
            <v>Rejilla sumidero (0.29X1X0.4) Veh.P. Maderplast **</v>
          </cell>
          <cell r="B7934">
            <v>101190</v>
          </cell>
          <cell r="C7934" t="str">
            <v>UNI</v>
          </cell>
          <cell r="D7934">
            <v>435348</v>
          </cell>
          <cell r="E7934" t="str">
            <v>R-25-C</v>
          </cell>
          <cell r="F7934">
            <v>40144</v>
          </cell>
          <cell r="G7934">
            <v>313200</v>
          </cell>
          <cell r="H7934">
            <v>1.39</v>
          </cell>
          <cell r="I7934">
            <v>43465</v>
          </cell>
        </row>
        <row r="7935">
          <cell r="A7935" t="str">
            <v>Rejilla sumidero (0.40X1X0.4) Peat. Maderplast **</v>
          </cell>
          <cell r="B7935">
            <v>101185</v>
          </cell>
          <cell r="C7935" t="str">
            <v>UNI</v>
          </cell>
          <cell r="D7935">
            <v>441798</v>
          </cell>
          <cell r="E7935" t="str">
            <v>R-25-C</v>
          </cell>
          <cell r="F7935">
            <v>40144</v>
          </cell>
          <cell r="G7935">
            <v>317840</v>
          </cell>
          <cell r="H7935">
            <v>1.39</v>
          </cell>
          <cell r="I7935">
            <v>43465</v>
          </cell>
        </row>
        <row r="7936">
          <cell r="A7936" t="str">
            <v>Rejilla sumidero (0.40X1X0.4) Veh. Maderplast **</v>
          </cell>
          <cell r="B7936">
            <v>101191</v>
          </cell>
          <cell r="C7936" t="str">
            <v>UNI</v>
          </cell>
          <cell r="D7936">
            <v>599813</v>
          </cell>
          <cell r="E7936" t="str">
            <v>R-25-C</v>
          </cell>
          <cell r="F7936">
            <v>40144</v>
          </cell>
          <cell r="G7936">
            <v>431520</v>
          </cell>
          <cell r="H7936">
            <v>1.39</v>
          </cell>
          <cell r="I7936">
            <v>43465</v>
          </cell>
        </row>
        <row r="7937">
          <cell r="A7937" t="str">
            <v>Rejilla sumidero (0.40X1X0.4) Veh.P. Maderplast **</v>
          </cell>
          <cell r="B7937">
            <v>101192</v>
          </cell>
          <cell r="C7937" t="str">
            <v>UNI</v>
          </cell>
          <cell r="D7937">
            <v>294462</v>
          </cell>
          <cell r="E7937" t="str">
            <v>R-25-C</v>
          </cell>
          <cell r="F7937">
            <v>41809</v>
          </cell>
          <cell r="G7937">
            <v>233700</v>
          </cell>
          <cell r="H7937">
            <v>1.26</v>
          </cell>
          <cell r="I7937">
            <v>43465</v>
          </cell>
        </row>
        <row r="7938">
          <cell r="A7938" t="str">
            <v>Rejilla sumidero (0.46X1X0.4) Peat. Maderplast **</v>
          </cell>
          <cell r="B7938">
            <v>101186</v>
          </cell>
          <cell r="C7938" t="str">
            <v>UNI</v>
          </cell>
          <cell r="D7938">
            <v>421558</v>
          </cell>
          <cell r="E7938" t="str">
            <v>R-25-C</v>
          </cell>
          <cell r="F7938">
            <v>42829</v>
          </cell>
          <cell r="G7938">
            <v>386750</v>
          </cell>
          <cell r="H7938">
            <v>1.0900000000000001</v>
          </cell>
          <cell r="I7938">
            <v>43465</v>
          </cell>
        </row>
        <row r="7939">
          <cell r="A7939" t="str">
            <v>Rejilla sumidero (0.46X1X0.4) Veh. Maderplast **</v>
          </cell>
          <cell r="B7939">
            <v>101193</v>
          </cell>
          <cell r="C7939" t="str">
            <v>UNI</v>
          </cell>
          <cell r="D7939">
            <v>476442</v>
          </cell>
          <cell r="E7939" t="str">
            <v>R-25-C</v>
          </cell>
          <cell r="F7939">
            <v>40247</v>
          </cell>
          <cell r="G7939">
            <v>347768</v>
          </cell>
          <cell r="H7939">
            <v>1.37</v>
          </cell>
          <cell r="I7939">
            <v>43465</v>
          </cell>
        </row>
        <row r="7940">
          <cell r="A7940" t="str">
            <v>Rejilla sumidero (0.46X1X0.4) Veh.P. Maderplast **</v>
          </cell>
          <cell r="B7940">
            <v>101194</v>
          </cell>
          <cell r="C7940" t="str">
            <v>UNI</v>
          </cell>
          <cell r="D7940">
            <v>688495</v>
          </cell>
          <cell r="E7940" t="str">
            <v>R-25-C</v>
          </cell>
          <cell r="F7940">
            <v>40144</v>
          </cell>
          <cell r="G7940">
            <v>495320</v>
          </cell>
          <cell r="H7940">
            <v>1.39</v>
          </cell>
          <cell r="I7940">
            <v>43465</v>
          </cell>
        </row>
        <row r="7941">
          <cell r="A7941" t="str">
            <v>Rejilla sumidero (33*25*6) PEAT. FIBRIT **</v>
          </cell>
          <cell r="B7941">
            <v>101158</v>
          </cell>
          <cell r="C7941" t="str">
            <v>UNI</v>
          </cell>
          <cell r="D7941">
            <v>28668</v>
          </cell>
          <cell r="E7941">
            <v>0</v>
          </cell>
          <cell r="F7941">
            <v>42102</v>
          </cell>
          <cell r="G7941">
            <v>23498</v>
          </cell>
          <cell r="H7941">
            <v>1.22</v>
          </cell>
          <cell r="I7941">
            <v>43465</v>
          </cell>
        </row>
        <row r="7942">
          <cell r="A7942" t="str">
            <v>Rejilla sumidero (33*25*8) VEH. FIBRIT **</v>
          </cell>
          <cell r="B7942">
            <v>101159</v>
          </cell>
          <cell r="C7942" t="str">
            <v>UNI</v>
          </cell>
          <cell r="D7942">
            <v>49494</v>
          </cell>
          <cell r="E7942">
            <v>0</v>
          </cell>
          <cell r="F7942">
            <v>40945</v>
          </cell>
          <cell r="G7942">
            <v>38072</v>
          </cell>
          <cell r="H7942">
            <v>1.3</v>
          </cell>
          <cell r="I7942">
            <v>43465</v>
          </cell>
        </row>
        <row r="7943">
          <cell r="A7943" t="str">
            <v>Rejilla sumidero (33*46*10) VEH.P FIBRIT **</v>
          </cell>
          <cell r="B7943">
            <v>101153</v>
          </cell>
          <cell r="C7943" t="str">
            <v>UNI</v>
          </cell>
          <cell r="D7943">
            <v>68034</v>
          </cell>
          <cell r="E7943">
            <v>0</v>
          </cell>
          <cell r="F7943">
            <v>40945</v>
          </cell>
          <cell r="G7943">
            <v>52334</v>
          </cell>
          <cell r="H7943">
            <v>1.3</v>
          </cell>
          <cell r="I7943">
            <v>43465</v>
          </cell>
        </row>
        <row r="7944">
          <cell r="A7944" t="str">
            <v>Rejilla sumidero (40*40*6) PEAT. FIBRIT **</v>
          </cell>
          <cell r="B7944">
            <v>101151</v>
          </cell>
          <cell r="C7944" t="str">
            <v>UNI</v>
          </cell>
          <cell r="D7944">
            <v>54668</v>
          </cell>
          <cell r="E7944">
            <v>0</v>
          </cell>
          <cell r="F7944">
            <v>42013</v>
          </cell>
          <cell r="G7944">
            <v>44810</v>
          </cell>
          <cell r="H7944">
            <v>1.22</v>
          </cell>
          <cell r="I7944">
            <v>43465</v>
          </cell>
        </row>
        <row r="7945">
          <cell r="A7945" t="str">
            <v>Rejilla sumidero (40*40*6) PEATONAL</v>
          </cell>
          <cell r="B7945">
            <v>101156</v>
          </cell>
          <cell r="C7945" t="str">
            <v>UNI</v>
          </cell>
          <cell r="D7945">
            <v>23100</v>
          </cell>
          <cell r="E7945">
            <v>0</v>
          </cell>
          <cell r="F7945">
            <v>43166</v>
          </cell>
          <cell r="G7945">
            <v>22000</v>
          </cell>
          <cell r="H7945">
            <v>1.05</v>
          </cell>
          <cell r="I7945">
            <v>43465</v>
          </cell>
        </row>
        <row r="7946">
          <cell r="A7946" t="str">
            <v>Rejilla sumidero (40*40*6) PEATONAL.</v>
          </cell>
          <cell r="B7946">
            <v>101154</v>
          </cell>
          <cell r="C7946" t="str">
            <v>UNI</v>
          </cell>
          <cell r="D7946">
            <v>19992</v>
          </cell>
          <cell r="E7946">
            <v>0</v>
          </cell>
          <cell r="F7946">
            <v>43336</v>
          </cell>
          <cell r="G7946">
            <v>19040</v>
          </cell>
          <cell r="H7946">
            <v>1.05</v>
          </cell>
          <cell r="I7946">
            <v>43465</v>
          </cell>
        </row>
        <row r="7947">
          <cell r="A7947" t="str">
            <v>Rejilla sumidero (40X40X10) VEIH. CARCAMO T-B</v>
          </cell>
          <cell r="B7947">
            <v>104923</v>
          </cell>
          <cell r="C7947" t="str">
            <v>UNI</v>
          </cell>
          <cell r="D7947">
            <v>64033</v>
          </cell>
          <cell r="E7947">
            <v>0</v>
          </cell>
          <cell r="F7947">
            <v>43269</v>
          </cell>
          <cell r="G7947">
            <v>60984</v>
          </cell>
          <cell r="H7947">
            <v>1.05</v>
          </cell>
          <cell r="I7947">
            <v>43465</v>
          </cell>
        </row>
        <row r="7948">
          <cell r="A7948" t="str">
            <v>Rejilla sumidero (46*40*10) PEAT. 4000psi **</v>
          </cell>
          <cell r="B7948">
            <v>101155</v>
          </cell>
          <cell r="C7948" t="str">
            <v>UNI</v>
          </cell>
          <cell r="D7948">
            <v>83720</v>
          </cell>
          <cell r="E7948">
            <v>0</v>
          </cell>
          <cell r="F7948">
            <v>40954</v>
          </cell>
          <cell r="G7948">
            <v>64400</v>
          </cell>
          <cell r="H7948">
            <v>1.3</v>
          </cell>
          <cell r="I7948">
            <v>43465</v>
          </cell>
        </row>
        <row r="7949">
          <cell r="A7949" t="str">
            <v>Rejilla sumidero (46X33X10) Peaton</v>
          </cell>
          <cell r="B7949">
            <v>101147</v>
          </cell>
          <cell r="C7949" t="str">
            <v>UNI</v>
          </cell>
          <cell r="D7949">
            <v>58905</v>
          </cell>
          <cell r="E7949" t="str">
            <v>R-25-C</v>
          </cell>
          <cell r="F7949">
            <v>43182</v>
          </cell>
          <cell r="G7949">
            <v>56100</v>
          </cell>
          <cell r="H7949">
            <v>1.05</v>
          </cell>
          <cell r="I7949">
            <v>43465</v>
          </cell>
        </row>
        <row r="7950">
          <cell r="A7950" t="str">
            <v>Rejilla sumidero (46X33X10) VEH.LIVIANO-</v>
          </cell>
          <cell r="B7950">
            <v>101148</v>
          </cell>
          <cell r="C7950" t="str">
            <v>UNI</v>
          </cell>
          <cell r="D7950">
            <v>71906</v>
          </cell>
          <cell r="E7950" t="str">
            <v>R-25-C</v>
          </cell>
          <cell r="F7950">
            <v>43251</v>
          </cell>
          <cell r="G7950">
            <v>68482</v>
          </cell>
          <cell r="H7950">
            <v>1.05</v>
          </cell>
          <cell r="I7950">
            <v>43465</v>
          </cell>
        </row>
        <row r="7951">
          <cell r="A7951" t="str">
            <v>REJILLA SUMIDERO Continuo 25cm</v>
          </cell>
          <cell r="B7951">
            <v>102403</v>
          </cell>
          <cell r="C7951" t="str">
            <v>UNI</v>
          </cell>
          <cell r="D7951">
            <v>36050</v>
          </cell>
          <cell r="E7951" t="str">
            <v>R-25-C</v>
          </cell>
          <cell r="F7951">
            <v>39891</v>
          </cell>
          <cell r="G7951">
            <v>25935</v>
          </cell>
          <cell r="H7951">
            <v>1.39</v>
          </cell>
          <cell r="I7951">
            <v>43465</v>
          </cell>
        </row>
        <row r="7952">
          <cell r="A7952" t="str">
            <v>REJILLA SUMIDERO Continuo 25cm (peatonal)</v>
          </cell>
          <cell r="B7952">
            <v>3913</v>
          </cell>
          <cell r="C7952" t="str">
            <v>UNI</v>
          </cell>
          <cell r="D7952">
            <v>34587</v>
          </cell>
          <cell r="E7952" t="str">
            <v>R-25-C</v>
          </cell>
          <cell r="F7952">
            <v>40220</v>
          </cell>
          <cell r="G7952">
            <v>25246</v>
          </cell>
          <cell r="H7952">
            <v>1.37</v>
          </cell>
          <cell r="I7952">
            <v>43465</v>
          </cell>
        </row>
        <row r="7953">
          <cell r="A7953" t="str">
            <v>REJILLA SUMIDERO Continuo 46cm</v>
          </cell>
          <cell r="B7953">
            <v>1137</v>
          </cell>
          <cell r="C7953" t="str">
            <v>UNI</v>
          </cell>
          <cell r="D7953">
            <v>84236</v>
          </cell>
          <cell r="E7953" t="str">
            <v>R-46-P</v>
          </cell>
          <cell r="F7953">
            <v>43251</v>
          </cell>
          <cell r="G7953">
            <v>80225</v>
          </cell>
          <cell r="H7953">
            <v>1.05</v>
          </cell>
          <cell r="I7953">
            <v>43465</v>
          </cell>
        </row>
        <row r="7954">
          <cell r="A7954" t="str">
            <v>REJILLA SUMIDERO Continuo 85cm</v>
          </cell>
          <cell r="B7954">
            <v>3914</v>
          </cell>
          <cell r="C7954" t="str">
            <v>UNI</v>
          </cell>
          <cell r="D7954">
            <v>242277</v>
          </cell>
          <cell r="E7954" t="str">
            <v>R-85-P</v>
          </cell>
          <cell r="F7954">
            <v>40143</v>
          </cell>
          <cell r="G7954">
            <v>174300</v>
          </cell>
          <cell r="H7954">
            <v>1.39</v>
          </cell>
          <cell r="I7954">
            <v>43465</v>
          </cell>
        </row>
        <row r="7955">
          <cell r="A7955" t="str">
            <v>REJILLA SUMIDERO Continuo 85cm</v>
          </cell>
          <cell r="B7955">
            <v>102404</v>
          </cell>
          <cell r="C7955" t="str">
            <v>UNI</v>
          </cell>
          <cell r="D7955">
            <v>282284</v>
          </cell>
          <cell r="E7955" t="str">
            <v>R-85-P</v>
          </cell>
          <cell r="F7955">
            <v>39891</v>
          </cell>
          <cell r="G7955">
            <v>203082</v>
          </cell>
          <cell r="H7955">
            <v>1.39</v>
          </cell>
          <cell r="I7955">
            <v>43465</v>
          </cell>
        </row>
        <row r="7956">
          <cell r="A7956" t="str">
            <v>Rejilla sumidero lateral EAAB 14*83*L=45 **</v>
          </cell>
          <cell r="B7956">
            <v>100634</v>
          </cell>
          <cell r="C7956" t="str">
            <v>UNI</v>
          </cell>
          <cell r="D7956">
            <v>254360</v>
          </cell>
          <cell r="E7956" t="str">
            <v>R-25-C</v>
          </cell>
          <cell r="F7956">
            <v>40143</v>
          </cell>
          <cell r="G7956">
            <v>182993</v>
          </cell>
          <cell r="H7956">
            <v>1.39</v>
          </cell>
          <cell r="I7956">
            <v>43465</v>
          </cell>
        </row>
        <row r="7957">
          <cell r="A7957" t="str">
            <v>Rejilla sumidero lateral EAAB 14*83*L=45 nueva **</v>
          </cell>
          <cell r="B7957">
            <v>100635</v>
          </cell>
          <cell r="C7957" t="str">
            <v>UNI</v>
          </cell>
          <cell r="D7957">
            <v>145438</v>
          </cell>
          <cell r="E7957" t="str">
            <v>R-25-C</v>
          </cell>
          <cell r="F7957">
            <v>40142</v>
          </cell>
          <cell r="G7957">
            <v>104632</v>
          </cell>
          <cell r="H7957">
            <v>1.39</v>
          </cell>
          <cell r="I7957">
            <v>43465</v>
          </cell>
        </row>
        <row r="7958">
          <cell r="A7958" t="str">
            <v>Rejilla sumidero Peatonal Continuo 33x46x10**</v>
          </cell>
          <cell r="B7958">
            <v>100951</v>
          </cell>
          <cell r="C7958" t="str">
            <v>UNI</v>
          </cell>
          <cell r="D7958">
            <v>58905</v>
          </cell>
          <cell r="E7958" t="str">
            <v>R-46-P</v>
          </cell>
          <cell r="F7958">
            <v>43354</v>
          </cell>
          <cell r="G7958">
            <v>56100</v>
          </cell>
          <cell r="H7958">
            <v>1.05</v>
          </cell>
          <cell r="I7958">
            <v>43465</v>
          </cell>
        </row>
        <row r="7959">
          <cell r="A7959" t="str">
            <v>Rejilla sumidero transvers EAAB 14*50*L=50</v>
          </cell>
          <cell r="B7959">
            <v>100637</v>
          </cell>
          <cell r="C7959" t="str">
            <v>UNI</v>
          </cell>
          <cell r="D7959">
            <v>130717</v>
          </cell>
          <cell r="E7959" t="str">
            <v>R-25-C</v>
          </cell>
          <cell r="F7959">
            <v>40142</v>
          </cell>
          <cell r="G7959">
            <v>94041</v>
          </cell>
          <cell r="H7959">
            <v>1.39</v>
          </cell>
          <cell r="I7959">
            <v>43465</v>
          </cell>
        </row>
        <row r="7960">
          <cell r="A7960" t="str">
            <v>REJILLA SUMIDERO VIAL 68x33x10 (fundicion)</v>
          </cell>
          <cell r="B7960">
            <v>1138</v>
          </cell>
          <cell r="C7960" t="str">
            <v>UNI</v>
          </cell>
          <cell r="D7960">
            <v>205570</v>
          </cell>
          <cell r="E7960" t="str">
            <v>R-70-MP</v>
          </cell>
          <cell r="F7960">
            <v>43269</v>
          </cell>
          <cell r="G7960">
            <v>195781</v>
          </cell>
          <cell r="H7960">
            <v>1.05</v>
          </cell>
          <cell r="I7960">
            <v>43465</v>
          </cell>
        </row>
        <row r="7961">
          <cell r="A7961" t="str">
            <v>REJILLA TIPO "A 30x30"</v>
          </cell>
          <cell r="B7961">
            <v>623</v>
          </cell>
          <cell r="C7961" t="str">
            <v>UNI</v>
          </cell>
          <cell r="D7961">
            <v>670758</v>
          </cell>
          <cell r="E7961" t="str">
            <v>Galvanizado</v>
          </cell>
          <cell r="F7961">
            <v>40144</v>
          </cell>
          <cell r="G7961">
            <v>482560</v>
          </cell>
          <cell r="H7961">
            <v>1.39</v>
          </cell>
          <cell r="I7961">
            <v>43465</v>
          </cell>
        </row>
        <row r="7962">
          <cell r="A7962" t="str">
            <v>REJILLA TIPO "A 50x50"</v>
          </cell>
          <cell r="B7962">
            <v>653</v>
          </cell>
          <cell r="C7962" t="str">
            <v>UNI</v>
          </cell>
          <cell r="D7962">
            <v>472433</v>
          </cell>
          <cell r="E7962" t="str">
            <v>Galvanizado</v>
          </cell>
          <cell r="F7962">
            <v>40144</v>
          </cell>
          <cell r="G7962">
            <v>339880</v>
          </cell>
          <cell r="H7962">
            <v>1.39</v>
          </cell>
          <cell r="I7962">
            <v>43465</v>
          </cell>
        </row>
        <row r="7963">
          <cell r="A7963" t="str">
            <v>REJILLA TIPO "S 30x100"</v>
          </cell>
          <cell r="B7963">
            <v>628</v>
          </cell>
          <cell r="C7963" t="str">
            <v>UNI</v>
          </cell>
          <cell r="D7963">
            <v>503069</v>
          </cell>
          <cell r="E7963" t="str">
            <v>Galvanizado</v>
          </cell>
          <cell r="F7963">
            <v>40144</v>
          </cell>
          <cell r="G7963">
            <v>361920</v>
          </cell>
          <cell r="H7963">
            <v>1.39</v>
          </cell>
          <cell r="I7963">
            <v>43465</v>
          </cell>
        </row>
        <row r="7964">
          <cell r="A7964" t="str">
            <v>REJILLA TIPO "T 30x100"</v>
          </cell>
          <cell r="B7964">
            <v>599</v>
          </cell>
          <cell r="C7964" t="str">
            <v>UNI</v>
          </cell>
          <cell r="D7964">
            <v>507906</v>
          </cell>
          <cell r="E7964" t="str">
            <v>Galvanizado</v>
          </cell>
          <cell r="F7964">
            <v>40144</v>
          </cell>
          <cell r="G7964">
            <v>365400</v>
          </cell>
          <cell r="H7964">
            <v>1.39</v>
          </cell>
          <cell r="I7964">
            <v>43465</v>
          </cell>
        </row>
        <row r="7965">
          <cell r="A7965" t="str">
            <v>REJILLA TIPO "T 30x50"</v>
          </cell>
          <cell r="B7965">
            <v>630</v>
          </cell>
          <cell r="C7965" t="str">
            <v>UNI</v>
          </cell>
          <cell r="D7965">
            <v>651910</v>
          </cell>
          <cell r="E7965" t="str">
            <v>Galvanizado</v>
          </cell>
          <cell r="F7965">
            <v>40144</v>
          </cell>
          <cell r="G7965">
            <v>469000</v>
          </cell>
          <cell r="H7965">
            <v>1.39</v>
          </cell>
          <cell r="I7965">
            <v>43465</v>
          </cell>
        </row>
        <row r="7966">
          <cell r="A7966" t="str">
            <v>Rejilla tipo Sifón en aluminio 20x20 sosco 6"</v>
          </cell>
          <cell r="B7966">
            <v>104231</v>
          </cell>
          <cell r="C7966" t="str">
            <v>UNI</v>
          </cell>
          <cell r="D7966">
            <v>59145</v>
          </cell>
          <cell r="E7966">
            <v>0</v>
          </cell>
          <cell r="F7966">
            <v>40869</v>
          </cell>
          <cell r="G7966">
            <v>44138</v>
          </cell>
          <cell r="H7966">
            <v>1.34</v>
          </cell>
          <cell r="I7966">
            <v>43465</v>
          </cell>
        </row>
        <row r="7967">
          <cell r="A7967" t="str">
            <v>REJILLA TRADICIONAL 3"x1 ½" Al.</v>
          </cell>
          <cell r="B7967">
            <v>168</v>
          </cell>
          <cell r="C7967" t="str">
            <v>UNI</v>
          </cell>
          <cell r="D7967">
            <v>3271</v>
          </cell>
          <cell r="E7967" t="str">
            <v>T3x1½ "</v>
          </cell>
          <cell r="F7967">
            <v>40140</v>
          </cell>
          <cell r="G7967">
            <v>2353</v>
          </cell>
          <cell r="H7967">
            <v>1.39</v>
          </cell>
          <cell r="I7967">
            <v>43465</v>
          </cell>
        </row>
        <row r="7968">
          <cell r="A7968" t="str">
            <v>REJILLA TRADICIONAL 3"x2" Br.</v>
          </cell>
          <cell r="B7968">
            <v>171</v>
          </cell>
          <cell r="C7968" t="str">
            <v>UNI</v>
          </cell>
          <cell r="D7968">
            <v>11687</v>
          </cell>
          <cell r="E7968" t="str">
            <v>T3x2"</v>
          </cell>
          <cell r="F7968">
            <v>40141</v>
          </cell>
          <cell r="G7968">
            <v>8408</v>
          </cell>
          <cell r="H7968">
            <v>1.39</v>
          </cell>
          <cell r="I7968">
            <v>43465</v>
          </cell>
        </row>
        <row r="7969">
          <cell r="A7969" t="str">
            <v>REJILLA TRADICIONAL 5"x3" Al.</v>
          </cell>
          <cell r="B7969">
            <v>312</v>
          </cell>
          <cell r="C7969" t="str">
            <v>UNI</v>
          </cell>
          <cell r="D7969">
            <v>8391</v>
          </cell>
          <cell r="E7969" t="str">
            <v>T5"x3 "</v>
          </cell>
          <cell r="F7969">
            <v>40140</v>
          </cell>
          <cell r="G7969">
            <v>6037</v>
          </cell>
          <cell r="H7969">
            <v>1.39</v>
          </cell>
          <cell r="I7969">
            <v>43465</v>
          </cell>
        </row>
        <row r="7970">
          <cell r="A7970" t="str">
            <v>REJILLA TRADICIONAL 6"x4" Al.</v>
          </cell>
          <cell r="B7970">
            <v>314</v>
          </cell>
          <cell r="C7970" t="str">
            <v>UNI</v>
          </cell>
          <cell r="D7970">
            <v>10464</v>
          </cell>
          <cell r="E7970" t="str">
            <v>T6"x4 "</v>
          </cell>
          <cell r="F7970">
            <v>40140</v>
          </cell>
          <cell r="G7970">
            <v>7528</v>
          </cell>
          <cell r="H7970">
            <v>1.39</v>
          </cell>
          <cell r="I7970">
            <v>43465</v>
          </cell>
        </row>
        <row r="7971">
          <cell r="A7971" t="str">
            <v>REJILLA TRADICIONAL PLASTICO 3"x2"</v>
          </cell>
          <cell r="B7971">
            <v>389</v>
          </cell>
          <cell r="C7971" t="str">
            <v>UNI</v>
          </cell>
          <cell r="D7971">
            <v>1152</v>
          </cell>
          <cell r="E7971" t="str">
            <v>T3x2"</v>
          </cell>
          <cell r="F7971">
            <v>40141</v>
          </cell>
          <cell r="G7971">
            <v>829</v>
          </cell>
          <cell r="H7971">
            <v>1.39</v>
          </cell>
          <cell r="I7971">
            <v>43465</v>
          </cell>
        </row>
        <row r="7972">
          <cell r="A7972" t="str">
            <v>REJILLA VENT. TRADICIONAL 3" Al. 15x15</v>
          </cell>
          <cell r="B7972">
            <v>370</v>
          </cell>
          <cell r="C7972" t="str">
            <v>UNI</v>
          </cell>
          <cell r="D7972">
            <v>6989</v>
          </cell>
          <cell r="E7972" t="str">
            <v>3"</v>
          </cell>
          <cell r="F7972">
            <v>40140</v>
          </cell>
          <cell r="G7972">
            <v>5028</v>
          </cell>
          <cell r="H7972">
            <v>1.39</v>
          </cell>
          <cell r="I7972">
            <v>43465</v>
          </cell>
        </row>
        <row r="7973">
          <cell r="A7973" t="str">
            <v>REJILLA VENTILACION DE GAS PLAST 20x20cm</v>
          </cell>
          <cell r="B7973">
            <v>9442</v>
          </cell>
          <cell r="C7973" t="str">
            <v>UNI</v>
          </cell>
          <cell r="D7973">
            <v>5082</v>
          </cell>
          <cell r="E7973">
            <v>30</v>
          </cell>
          <cell r="F7973">
            <v>40154</v>
          </cell>
          <cell r="G7973">
            <v>3656</v>
          </cell>
          <cell r="H7973">
            <v>1.39</v>
          </cell>
          <cell r="I7973">
            <v>43465</v>
          </cell>
        </row>
        <row r="7974">
          <cell r="A7974" t="str">
            <v>REJILLA VENTILACION PLAST 15x15cm.</v>
          </cell>
          <cell r="B7974">
            <v>2363</v>
          </cell>
          <cell r="C7974" t="str">
            <v>UNI</v>
          </cell>
          <cell r="D7974">
            <v>4092</v>
          </cell>
          <cell r="E7974">
            <v>7</v>
          </cell>
          <cell r="F7974">
            <v>40154</v>
          </cell>
          <cell r="G7974">
            <v>2944</v>
          </cell>
          <cell r="H7974">
            <v>1.39</v>
          </cell>
          <cell r="I7974">
            <v>43465</v>
          </cell>
        </row>
        <row r="7975">
          <cell r="A7975" t="str">
            <v>REJILLA VENTILACION PLAST 20x20cm</v>
          </cell>
          <cell r="B7975">
            <v>2366</v>
          </cell>
          <cell r="C7975" t="str">
            <v>UNI</v>
          </cell>
          <cell r="D7975">
            <v>2536</v>
          </cell>
          <cell r="E7975">
            <v>8</v>
          </cell>
          <cell r="F7975">
            <v>43199</v>
          </cell>
          <cell r="G7975">
            <v>2415</v>
          </cell>
          <cell r="H7975">
            <v>1.05</v>
          </cell>
          <cell r="I7975">
            <v>43465</v>
          </cell>
        </row>
        <row r="7976">
          <cell r="A7976" t="str">
            <v>REJILLA VETILACION 15*15</v>
          </cell>
          <cell r="B7976">
            <v>1318</v>
          </cell>
          <cell r="C7976" t="str">
            <v>UNI</v>
          </cell>
          <cell r="D7976">
            <v>4030</v>
          </cell>
          <cell r="E7976">
            <v>0</v>
          </cell>
          <cell r="F7976">
            <v>39884</v>
          </cell>
          <cell r="G7976">
            <v>2899</v>
          </cell>
          <cell r="H7976">
            <v>1.39</v>
          </cell>
          <cell r="I7976">
            <v>43465</v>
          </cell>
        </row>
        <row r="7977">
          <cell r="A7977" t="str">
            <v>REJILLA VETILACION 20*20</v>
          </cell>
          <cell r="B7977">
            <v>1322</v>
          </cell>
          <cell r="C7977" t="str">
            <v>UNI</v>
          </cell>
          <cell r="D7977">
            <v>16680</v>
          </cell>
          <cell r="E7977">
            <v>0</v>
          </cell>
          <cell r="F7977">
            <v>39870</v>
          </cell>
          <cell r="G7977">
            <v>12000</v>
          </cell>
          <cell r="H7977">
            <v>1.39</v>
          </cell>
          <cell r="I7977">
            <v>43465</v>
          </cell>
        </row>
        <row r="7978">
          <cell r="A7978" t="str">
            <v>RejillaPref.(4.000)(Tr.Veh.Liv)H=9cm;A=31cm;L=5</v>
          </cell>
          <cell r="B7978">
            <v>105274</v>
          </cell>
          <cell r="C7978" t="str">
            <v>UNI</v>
          </cell>
          <cell r="D7978">
            <v>18900</v>
          </cell>
          <cell r="E7978">
            <v>0</v>
          </cell>
          <cell r="F7978">
            <v>41894</v>
          </cell>
          <cell r="G7978">
            <v>15000</v>
          </cell>
          <cell r="H7978">
            <v>1.26</v>
          </cell>
          <cell r="I7978">
            <v>43465</v>
          </cell>
        </row>
        <row r="7979">
          <cell r="A7979" t="str">
            <v>RELE 100015968 MULTIRRANGO</v>
          </cell>
          <cell r="B7979">
            <v>101681</v>
          </cell>
          <cell r="C7979" t="str">
            <v>UNI</v>
          </cell>
          <cell r="D7979">
            <v>293266</v>
          </cell>
          <cell r="E7979">
            <v>0</v>
          </cell>
          <cell r="F7979">
            <v>42396</v>
          </cell>
          <cell r="G7979">
            <v>255014</v>
          </cell>
          <cell r="H7979">
            <v>1.1499999999999999</v>
          </cell>
          <cell r="I7979">
            <v>43465</v>
          </cell>
        </row>
        <row r="7980">
          <cell r="A7980" t="str">
            <v>RELE DE SOBRECARGA TERMICA 24-32A</v>
          </cell>
          <cell r="B7980">
            <v>104255</v>
          </cell>
          <cell r="C7980" t="str">
            <v>UNI</v>
          </cell>
          <cell r="D7980">
            <v>249433</v>
          </cell>
          <cell r="E7980">
            <v>0</v>
          </cell>
          <cell r="F7980">
            <v>43392</v>
          </cell>
          <cell r="G7980">
            <v>237555</v>
          </cell>
          <cell r="H7980">
            <v>1.05</v>
          </cell>
          <cell r="I7980">
            <v>43465</v>
          </cell>
        </row>
        <row r="7981">
          <cell r="A7981" t="str">
            <v>RELÉ DPDT BOBINA 12 VDC</v>
          </cell>
          <cell r="B7981">
            <v>107417</v>
          </cell>
          <cell r="C7981" t="str">
            <v>UNI</v>
          </cell>
          <cell r="D7981">
            <v>105000</v>
          </cell>
          <cell r="E7981">
            <v>0</v>
          </cell>
          <cell r="F7981">
            <v>43298</v>
          </cell>
          <cell r="G7981">
            <v>100000</v>
          </cell>
          <cell r="H7981">
            <v>1.05</v>
          </cell>
          <cell r="I7981">
            <v>43465</v>
          </cell>
        </row>
        <row r="7982">
          <cell r="A7982" t="str">
            <v>RELEVO ENCENDIDO AUTOMATICO</v>
          </cell>
          <cell r="B7982">
            <v>105944</v>
          </cell>
          <cell r="C7982" t="str">
            <v>UNI</v>
          </cell>
          <cell r="D7982">
            <v>70043</v>
          </cell>
          <cell r="E7982">
            <v>0</v>
          </cell>
          <cell r="F7982">
            <v>42828</v>
          </cell>
          <cell r="G7982">
            <v>64260</v>
          </cell>
          <cell r="H7982">
            <v>1.0900000000000001</v>
          </cell>
          <cell r="I7982">
            <v>43465</v>
          </cell>
        </row>
        <row r="7983">
          <cell r="A7983" t="str">
            <v>RELLENO FLUIDO 30 BASE PAVIMENTO</v>
          </cell>
          <cell r="B7983">
            <v>3194</v>
          </cell>
          <cell r="C7983" t="str">
            <v>M3</v>
          </cell>
          <cell r="D7983">
            <v>264822</v>
          </cell>
          <cell r="E7983" t="str">
            <v>Base 30</v>
          </cell>
          <cell r="F7983">
            <v>40435</v>
          </cell>
          <cell r="G7983">
            <v>193301</v>
          </cell>
          <cell r="H7983">
            <v>1.37</v>
          </cell>
          <cell r="I7983">
            <v>43465</v>
          </cell>
        </row>
        <row r="7984">
          <cell r="A7984" t="str">
            <v>RELLENO FLUIDO B.ANDEN 15</v>
          </cell>
          <cell r="B7984">
            <v>3615</v>
          </cell>
          <cell r="C7984" t="str">
            <v>M3</v>
          </cell>
          <cell r="D7984">
            <v>232023</v>
          </cell>
          <cell r="E7984">
            <v>0</v>
          </cell>
          <cell r="F7984">
            <v>40408</v>
          </cell>
          <cell r="G7984">
            <v>169360</v>
          </cell>
          <cell r="H7984">
            <v>1.37</v>
          </cell>
          <cell r="I7984">
            <v>43465</v>
          </cell>
        </row>
        <row r="7985">
          <cell r="A7985" t="str">
            <v>RELLENO FLUIDO B.PAV 30</v>
          </cell>
          <cell r="B7985">
            <v>3616</v>
          </cell>
          <cell r="C7985" t="str">
            <v>M3</v>
          </cell>
          <cell r="D7985">
            <v>243148</v>
          </cell>
          <cell r="E7985">
            <v>0</v>
          </cell>
          <cell r="F7985">
            <v>40435</v>
          </cell>
          <cell r="G7985">
            <v>177480</v>
          </cell>
          <cell r="H7985">
            <v>1.37</v>
          </cell>
          <cell r="I7985">
            <v>43465</v>
          </cell>
        </row>
        <row r="7986">
          <cell r="A7986" t="str">
            <v>RELLENO FLUIDO B.PAV 6030</v>
          </cell>
          <cell r="B7986">
            <v>3617</v>
          </cell>
          <cell r="C7986" t="str">
            <v>M3</v>
          </cell>
          <cell r="D7986">
            <v>284467</v>
          </cell>
          <cell r="E7986">
            <v>0</v>
          </cell>
          <cell r="F7986">
            <v>40435</v>
          </cell>
          <cell r="G7986">
            <v>207640</v>
          </cell>
          <cell r="H7986">
            <v>1.37</v>
          </cell>
          <cell r="I7986">
            <v>43465</v>
          </cell>
        </row>
        <row r="7987">
          <cell r="A7987" t="str">
            <v>Relleno Fluido de 10 Kg/CM2</v>
          </cell>
          <cell r="B7987">
            <v>103902</v>
          </cell>
          <cell r="C7987" t="str">
            <v>M3</v>
          </cell>
          <cell r="D7987">
            <v>211398</v>
          </cell>
          <cell r="E7987">
            <v>0</v>
          </cell>
          <cell r="F7987">
            <v>40627</v>
          </cell>
          <cell r="G7987">
            <v>157760</v>
          </cell>
          <cell r="H7987">
            <v>1.34</v>
          </cell>
          <cell r="I7987">
            <v>43465</v>
          </cell>
        </row>
        <row r="7988">
          <cell r="A7988" t="str">
            <v>RELLENO FLUIDO ZANJA 10</v>
          </cell>
          <cell r="B7988">
            <v>3614</v>
          </cell>
          <cell r="C7988" t="str">
            <v>M3</v>
          </cell>
          <cell r="D7988">
            <v>224077</v>
          </cell>
          <cell r="E7988">
            <v>0</v>
          </cell>
          <cell r="F7988">
            <v>40435</v>
          </cell>
          <cell r="G7988">
            <v>163560</v>
          </cell>
          <cell r="H7988">
            <v>1.37</v>
          </cell>
          <cell r="I7988">
            <v>43465</v>
          </cell>
        </row>
        <row r="7989">
          <cell r="A7989" t="str">
            <v>RELLENO FLUIDO ZANJA 7</v>
          </cell>
          <cell r="B7989">
            <v>3613</v>
          </cell>
          <cell r="C7989" t="str">
            <v>M3</v>
          </cell>
          <cell r="D7989">
            <v>197061</v>
          </cell>
          <cell r="E7989">
            <v>0</v>
          </cell>
          <cell r="F7989">
            <v>40435</v>
          </cell>
          <cell r="G7989">
            <v>143840</v>
          </cell>
          <cell r="H7989">
            <v>1.37</v>
          </cell>
          <cell r="I7989">
            <v>43465</v>
          </cell>
        </row>
        <row r="7990">
          <cell r="A7990" t="str">
            <v>REMACHADORA 10"</v>
          </cell>
          <cell r="B7990">
            <v>106507</v>
          </cell>
          <cell r="C7990" t="str">
            <v>UNI</v>
          </cell>
          <cell r="D7990">
            <v>22287</v>
          </cell>
          <cell r="E7990">
            <v>0</v>
          </cell>
          <cell r="F7990">
            <v>43199</v>
          </cell>
          <cell r="G7990">
            <v>21226</v>
          </cell>
          <cell r="H7990">
            <v>1.05</v>
          </cell>
          <cell r="I7990">
            <v>43465</v>
          </cell>
        </row>
        <row r="7991">
          <cell r="A7991" t="str">
            <v>REMACHE 3/16 X 1" caja x 250 un</v>
          </cell>
          <cell r="B7991">
            <v>102931</v>
          </cell>
          <cell r="C7991" t="str">
            <v>UNI</v>
          </cell>
          <cell r="D7991">
            <v>109</v>
          </cell>
          <cell r="E7991" t="str">
            <v>Caja de 100</v>
          </cell>
          <cell r="F7991">
            <v>43199</v>
          </cell>
          <cell r="G7991">
            <v>104</v>
          </cell>
          <cell r="H7991">
            <v>1.05</v>
          </cell>
          <cell r="I7991">
            <v>43465</v>
          </cell>
        </row>
        <row r="7992">
          <cell r="A7992" t="str">
            <v>REMACHE DE 1/8"X3/4"</v>
          </cell>
          <cell r="B7992">
            <v>105851</v>
          </cell>
          <cell r="C7992" t="str">
            <v>UNI</v>
          </cell>
          <cell r="D7992">
            <v>61</v>
          </cell>
          <cell r="E7992">
            <v>0</v>
          </cell>
          <cell r="F7992">
            <v>43199</v>
          </cell>
          <cell r="G7992">
            <v>58</v>
          </cell>
          <cell r="H7992">
            <v>1.05</v>
          </cell>
          <cell r="I7992">
            <v>43465</v>
          </cell>
        </row>
        <row r="7993">
          <cell r="A7993" t="str">
            <v>REMACHE PARA SEÑAL</v>
          </cell>
          <cell r="B7993">
            <v>102799</v>
          </cell>
          <cell r="C7993" t="str">
            <v>UNI</v>
          </cell>
          <cell r="D7993">
            <v>41</v>
          </cell>
          <cell r="E7993" t="str">
            <v>Caja de 100</v>
          </cell>
          <cell r="F7993">
            <v>40318</v>
          </cell>
          <cell r="G7993">
            <v>30</v>
          </cell>
          <cell r="H7993">
            <v>1.37</v>
          </cell>
          <cell r="I7993">
            <v>43465</v>
          </cell>
        </row>
        <row r="7994">
          <cell r="A7994" t="str">
            <v>REMACHE POP 3/16 X 1/2" (BOLSA X 100)</v>
          </cell>
          <cell r="B7994">
            <v>106508</v>
          </cell>
          <cell r="C7994" t="str">
            <v>UNI</v>
          </cell>
          <cell r="D7994">
            <v>4938</v>
          </cell>
          <cell r="E7994">
            <v>0</v>
          </cell>
          <cell r="F7994">
            <v>43199</v>
          </cell>
          <cell r="G7994">
            <v>4703</v>
          </cell>
          <cell r="H7994">
            <v>1.05</v>
          </cell>
          <cell r="I7994">
            <v>43465</v>
          </cell>
        </row>
        <row r="7995">
          <cell r="A7995" t="str">
            <v>REMACHE POP 5/32 X 5/8 (BOLSA X 100)</v>
          </cell>
          <cell r="B7995">
            <v>106509</v>
          </cell>
          <cell r="C7995" t="str">
            <v>UNI</v>
          </cell>
          <cell r="D7995">
            <v>5145</v>
          </cell>
          <cell r="E7995">
            <v>0</v>
          </cell>
          <cell r="F7995">
            <v>43199</v>
          </cell>
          <cell r="G7995">
            <v>4900</v>
          </cell>
          <cell r="H7995">
            <v>1.05</v>
          </cell>
          <cell r="I7995">
            <v>43465</v>
          </cell>
        </row>
        <row r="7996">
          <cell r="A7996" t="str">
            <v>REMACHE POP 5/32" X 3/4 " (BOLSA X 100)</v>
          </cell>
          <cell r="B7996">
            <v>106510</v>
          </cell>
          <cell r="C7996" t="str">
            <v>UNI</v>
          </cell>
          <cell r="D7996">
            <v>4012</v>
          </cell>
          <cell r="E7996">
            <v>0</v>
          </cell>
          <cell r="F7996">
            <v>43199</v>
          </cell>
          <cell r="G7996">
            <v>3820.63</v>
          </cell>
          <cell r="H7996">
            <v>1.05</v>
          </cell>
          <cell r="I7996">
            <v>43465</v>
          </cell>
        </row>
        <row r="7997">
          <cell r="A7997" t="str">
            <v>Remarcacion de identificación de. estadio el campi</v>
          </cell>
          <cell r="B7997">
            <v>105284</v>
          </cell>
          <cell r="C7997" t="str">
            <v>UNI</v>
          </cell>
          <cell r="D7997">
            <v>803880</v>
          </cell>
          <cell r="E7997">
            <v>0</v>
          </cell>
          <cell r="F7997">
            <v>41913</v>
          </cell>
          <cell r="G7997">
            <v>638000</v>
          </cell>
          <cell r="H7997">
            <v>1.26</v>
          </cell>
          <cell r="I7997">
            <v>43465</v>
          </cell>
        </row>
        <row r="7998">
          <cell r="A7998" t="str">
            <v>Remate Lateral Contra Muro 0.25m Aluzinc</v>
          </cell>
          <cell r="B7998">
            <v>101449</v>
          </cell>
          <cell r="C7998" t="str">
            <v>ML</v>
          </cell>
          <cell r="D7998">
            <v>33094</v>
          </cell>
          <cell r="E7998" t="str">
            <v>250c</v>
          </cell>
          <cell r="F7998">
            <v>40325</v>
          </cell>
          <cell r="G7998">
            <v>24156</v>
          </cell>
          <cell r="H7998">
            <v>1.37</v>
          </cell>
          <cell r="I7998">
            <v>43465</v>
          </cell>
        </row>
        <row r="7999">
          <cell r="A7999" t="str">
            <v>Remate rampa</v>
          </cell>
          <cell r="B7999">
            <v>100638</v>
          </cell>
          <cell r="C7999" t="str">
            <v>UNI</v>
          </cell>
          <cell r="D7999">
            <v>53401</v>
          </cell>
          <cell r="E7999">
            <v>35020</v>
          </cell>
          <cell r="F7999">
            <v>43174</v>
          </cell>
          <cell r="G7999">
            <v>50858</v>
          </cell>
          <cell r="H7999">
            <v>1.05</v>
          </cell>
          <cell r="I7999">
            <v>43465</v>
          </cell>
        </row>
        <row r="8000">
          <cell r="A8000" t="str">
            <v>REMATE SIMPLE Cielo raso PVC L=2.70 mts</v>
          </cell>
          <cell r="B8000">
            <v>103832</v>
          </cell>
          <cell r="C8000" t="str">
            <v>UNI</v>
          </cell>
          <cell r="D8000">
            <v>12783</v>
          </cell>
          <cell r="E8000">
            <v>0</v>
          </cell>
          <cell r="F8000">
            <v>42250</v>
          </cell>
          <cell r="G8000">
            <v>10478</v>
          </cell>
          <cell r="H8000">
            <v>1.22</v>
          </cell>
          <cell r="I8000">
            <v>43465</v>
          </cell>
        </row>
        <row r="8001">
          <cell r="A8001" t="str">
            <v>Remate SuperiorTeja CumbreraDos Aguas Aluzinc</v>
          </cell>
          <cell r="B8001">
            <v>101450</v>
          </cell>
          <cell r="C8001" t="str">
            <v>ML</v>
          </cell>
          <cell r="D8001">
            <v>37505</v>
          </cell>
          <cell r="E8001" t="str">
            <v>250c</v>
          </cell>
          <cell r="F8001">
            <v>40325</v>
          </cell>
          <cell r="G8001">
            <v>27376</v>
          </cell>
          <cell r="H8001">
            <v>1.37</v>
          </cell>
          <cell r="I8001">
            <v>43465</v>
          </cell>
        </row>
        <row r="8002">
          <cell r="A8002" t="str">
            <v>Remates para Cubierta Deck 333C **</v>
          </cell>
          <cell r="B8002">
            <v>100996</v>
          </cell>
          <cell r="C8002" t="str">
            <v>ML</v>
          </cell>
          <cell r="D8002">
            <v>35445</v>
          </cell>
          <cell r="E8002">
            <v>35020</v>
          </cell>
          <cell r="F8002">
            <v>40108</v>
          </cell>
          <cell r="G8002">
            <v>25500</v>
          </cell>
          <cell r="H8002">
            <v>1.39</v>
          </cell>
          <cell r="I8002">
            <v>43465</v>
          </cell>
        </row>
        <row r="8003">
          <cell r="A8003" t="str">
            <v>REMOVEDOR ICO</v>
          </cell>
          <cell r="B8003">
            <v>1841</v>
          </cell>
          <cell r="C8003" t="str">
            <v>GN</v>
          </cell>
          <cell r="D8003">
            <v>93160</v>
          </cell>
          <cell r="E8003">
            <v>4043570</v>
          </cell>
          <cell r="F8003">
            <v>40427</v>
          </cell>
          <cell r="G8003">
            <v>68000</v>
          </cell>
          <cell r="H8003">
            <v>1.37</v>
          </cell>
          <cell r="I8003">
            <v>43465</v>
          </cell>
        </row>
        <row r="8004">
          <cell r="A8004" t="str">
            <v>REMOVEDOR No.1020 PINTUCO</v>
          </cell>
          <cell r="B8004">
            <v>1062</v>
          </cell>
          <cell r="C8004" t="str">
            <v>GN</v>
          </cell>
          <cell r="D8004">
            <v>65291</v>
          </cell>
          <cell r="E8004">
            <v>0</v>
          </cell>
          <cell r="F8004">
            <v>43032</v>
          </cell>
          <cell r="G8004">
            <v>59900</v>
          </cell>
          <cell r="H8004">
            <v>1.0900000000000001</v>
          </cell>
          <cell r="I8004">
            <v>43465</v>
          </cell>
        </row>
        <row r="8005">
          <cell r="A8005" t="str">
            <v>REMOVEDOR PARA TUBERIA PVC (12 ONZ)</v>
          </cell>
          <cell r="B8005">
            <v>102824</v>
          </cell>
          <cell r="C8005" t="str">
            <v>UNI</v>
          </cell>
          <cell r="D8005">
            <v>21691</v>
          </cell>
          <cell r="E8005">
            <v>883093</v>
          </cell>
          <cell r="F8005">
            <v>42857</v>
          </cell>
          <cell r="G8005">
            <v>19900</v>
          </cell>
          <cell r="H8005">
            <v>1.0900000000000001</v>
          </cell>
          <cell r="I8005">
            <v>43465</v>
          </cell>
        </row>
        <row r="8006">
          <cell r="A8006" t="str">
            <v>REMOVEDOR PHILAAC 8000</v>
          </cell>
          <cell r="B8006">
            <v>1063</v>
          </cell>
          <cell r="C8006" t="str">
            <v>GN</v>
          </cell>
          <cell r="D8006">
            <v>60300</v>
          </cell>
          <cell r="E8006">
            <v>8000</v>
          </cell>
          <cell r="F8006">
            <v>40799</v>
          </cell>
          <cell r="G8006">
            <v>45000</v>
          </cell>
          <cell r="H8006">
            <v>1.34</v>
          </cell>
          <cell r="I8006">
            <v>43465</v>
          </cell>
        </row>
        <row r="8007">
          <cell r="A8007" t="str">
            <v>REMOVEDOR PINTURA ESMALTE</v>
          </cell>
          <cell r="B8007">
            <v>103578</v>
          </cell>
          <cell r="C8007" t="str">
            <v>1/4GL</v>
          </cell>
          <cell r="D8007">
            <v>27126</v>
          </cell>
          <cell r="E8007">
            <v>0</v>
          </cell>
          <cell r="F8007">
            <v>40526</v>
          </cell>
          <cell r="G8007">
            <v>19800</v>
          </cell>
          <cell r="H8007">
            <v>1.37</v>
          </cell>
          <cell r="I8007">
            <v>43465</v>
          </cell>
        </row>
        <row r="8008">
          <cell r="A8008" t="str">
            <v>REMOVEDOR PVC (1/8 Gal)</v>
          </cell>
          <cell r="B8008">
            <v>104283</v>
          </cell>
          <cell r="C8008" t="str">
            <v>UNI</v>
          </cell>
          <cell r="D8008">
            <v>17680</v>
          </cell>
          <cell r="E8008">
            <v>0</v>
          </cell>
          <cell r="F8008">
            <v>41208</v>
          </cell>
          <cell r="G8008">
            <v>13600</v>
          </cell>
          <cell r="H8008">
            <v>1.3</v>
          </cell>
          <cell r="I8008">
            <v>43465</v>
          </cell>
        </row>
        <row r="8009">
          <cell r="A8009" t="str">
            <v>Reparación y modernización de ascensor</v>
          </cell>
          <cell r="B8009">
            <v>105230</v>
          </cell>
          <cell r="C8009" t="str">
            <v>UNI</v>
          </cell>
          <cell r="D8009">
            <v>17539204</v>
          </cell>
          <cell r="E8009">
            <v>0</v>
          </cell>
          <cell r="F8009">
            <v>41848</v>
          </cell>
          <cell r="G8009">
            <v>13920003</v>
          </cell>
          <cell r="H8009">
            <v>1.26</v>
          </cell>
          <cell r="I8009">
            <v>43465</v>
          </cell>
        </row>
        <row r="8010">
          <cell r="A8010" t="str">
            <v>Repique de árboles caídos y ret. ver descripcion t</v>
          </cell>
          <cell r="B8010">
            <v>105413</v>
          </cell>
          <cell r="C8010" t="str">
            <v>UNI</v>
          </cell>
          <cell r="D8010">
            <v>147888</v>
          </cell>
          <cell r="E8010">
            <v>0</v>
          </cell>
          <cell r="F8010">
            <v>42124</v>
          </cell>
          <cell r="G8010">
            <v>121220</v>
          </cell>
          <cell r="H8010">
            <v>1.22</v>
          </cell>
          <cell r="I8010">
            <v>43465</v>
          </cell>
        </row>
        <row r="8011">
          <cell r="A8011" t="str">
            <v>Repique de árboles caídos y ret. ver descripcion t</v>
          </cell>
          <cell r="B8011">
            <v>105414</v>
          </cell>
          <cell r="C8011" t="str">
            <v>UNI</v>
          </cell>
          <cell r="D8011">
            <v>233508</v>
          </cell>
          <cell r="E8011">
            <v>0</v>
          </cell>
          <cell r="F8011">
            <v>42124</v>
          </cell>
          <cell r="G8011">
            <v>191400</v>
          </cell>
          <cell r="H8011">
            <v>1.22</v>
          </cell>
          <cell r="I8011">
            <v>43465</v>
          </cell>
        </row>
        <row r="8012">
          <cell r="A8012" t="str">
            <v>Repique de árboles caídos y ret. ver descripcion t</v>
          </cell>
          <cell r="B8012">
            <v>105415</v>
          </cell>
          <cell r="C8012" t="str">
            <v>UNI</v>
          </cell>
          <cell r="D8012">
            <v>488000</v>
          </cell>
          <cell r="E8012">
            <v>0</v>
          </cell>
          <cell r="F8012">
            <v>42132</v>
          </cell>
          <cell r="G8012">
            <v>400000</v>
          </cell>
          <cell r="H8012">
            <v>1.22</v>
          </cell>
          <cell r="I8012">
            <v>43465</v>
          </cell>
        </row>
        <row r="8013">
          <cell r="A8013" t="str">
            <v>Repique de árboles caídos y ret. ver descripcion t</v>
          </cell>
          <cell r="B8013">
            <v>105416</v>
          </cell>
          <cell r="C8013" t="str">
            <v>UNI</v>
          </cell>
          <cell r="D8013">
            <v>1281000</v>
          </cell>
          <cell r="E8013">
            <v>0</v>
          </cell>
          <cell r="F8013">
            <v>42132</v>
          </cell>
          <cell r="G8013">
            <v>1050000</v>
          </cell>
          <cell r="H8013">
            <v>1.22</v>
          </cell>
          <cell r="I8013">
            <v>43465</v>
          </cell>
        </row>
        <row r="8014">
          <cell r="A8014" t="str">
            <v>Repique de árboles caídos y ret. ver descripcion t</v>
          </cell>
          <cell r="B8014">
            <v>105417</v>
          </cell>
          <cell r="C8014" t="str">
            <v>UNI</v>
          </cell>
          <cell r="D8014">
            <v>1464000</v>
          </cell>
          <cell r="E8014">
            <v>0</v>
          </cell>
          <cell r="F8014">
            <v>42132</v>
          </cell>
          <cell r="G8014">
            <v>1200000</v>
          </cell>
          <cell r="H8014">
            <v>1.22</v>
          </cell>
          <cell r="I8014">
            <v>43465</v>
          </cell>
        </row>
        <row r="8015">
          <cell r="A8015" t="str">
            <v>Repique de árboles caídos y ret. ver descripcion t</v>
          </cell>
          <cell r="B8015">
            <v>105418</v>
          </cell>
          <cell r="C8015" t="str">
            <v>UNI</v>
          </cell>
          <cell r="D8015">
            <v>1769000</v>
          </cell>
          <cell r="E8015">
            <v>0</v>
          </cell>
          <cell r="F8015">
            <v>42132</v>
          </cell>
          <cell r="G8015">
            <v>1450000</v>
          </cell>
          <cell r="H8015">
            <v>1.22</v>
          </cell>
          <cell r="I8015">
            <v>43465</v>
          </cell>
        </row>
        <row r="8016">
          <cell r="A8016" t="str">
            <v>Repique de árboles caídos y ret. ver descripcion t</v>
          </cell>
          <cell r="B8016">
            <v>105419</v>
          </cell>
          <cell r="C8016" t="str">
            <v>UNI</v>
          </cell>
          <cell r="D8016">
            <v>1927600</v>
          </cell>
          <cell r="E8016">
            <v>0</v>
          </cell>
          <cell r="F8016">
            <v>42132</v>
          </cell>
          <cell r="G8016">
            <v>1580000</v>
          </cell>
          <cell r="H8016">
            <v>1.22</v>
          </cell>
          <cell r="I8016">
            <v>43465</v>
          </cell>
        </row>
        <row r="8017">
          <cell r="A8017" t="str">
            <v>Repique de árboles caídos y retiro de los</v>
          </cell>
          <cell r="B8017">
            <v>105393</v>
          </cell>
          <cell r="C8017" t="str">
            <v>UNI</v>
          </cell>
          <cell r="D8017">
            <v>1927600</v>
          </cell>
          <cell r="E8017">
            <v>0</v>
          </cell>
          <cell r="F8017">
            <v>42132</v>
          </cell>
          <cell r="G8017">
            <v>1580000</v>
          </cell>
          <cell r="H8017">
            <v>1.22</v>
          </cell>
          <cell r="I8017">
            <v>43465</v>
          </cell>
        </row>
        <row r="8018">
          <cell r="A8018" t="str">
            <v>Repique de árboles caídos. Ver descripción</v>
          </cell>
          <cell r="B8018">
            <v>105380</v>
          </cell>
          <cell r="C8018" t="str">
            <v>UNI</v>
          </cell>
          <cell r="D8018">
            <v>63440</v>
          </cell>
          <cell r="E8018">
            <v>0</v>
          </cell>
          <cell r="F8018">
            <v>42132</v>
          </cell>
          <cell r="G8018">
            <v>52000</v>
          </cell>
          <cell r="H8018">
            <v>1.22</v>
          </cell>
          <cell r="I8018">
            <v>43465</v>
          </cell>
        </row>
        <row r="8019">
          <cell r="A8019" t="str">
            <v>Repique de árboles caídos. Ver descripción</v>
          </cell>
          <cell r="B8019">
            <v>105381</v>
          </cell>
          <cell r="C8019" t="str">
            <v>UNI</v>
          </cell>
          <cell r="D8019">
            <v>130540</v>
          </cell>
          <cell r="E8019">
            <v>0</v>
          </cell>
          <cell r="F8019">
            <v>42132</v>
          </cell>
          <cell r="G8019">
            <v>107000</v>
          </cell>
          <cell r="H8019">
            <v>1.22</v>
          </cell>
          <cell r="I8019">
            <v>43465</v>
          </cell>
        </row>
        <row r="8020">
          <cell r="A8020" t="str">
            <v>Repique de árboles caídos. Ver descripción</v>
          </cell>
          <cell r="B8020">
            <v>105382</v>
          </cell>
          <cell r="C8020" t="str">
            <v>UNI</v>
          </cell>
          <cell r="D8020">
            <v>402487</v>
          </cell>
          <cell r="E8020">
            <v>0</v>
          </cell>
          <cell r="F8020">
            <v>42131</v>
          </cell>
          <cell r="G8020">
            <v>329907</v>
          </cell>
          <cell r="H8020">
            <v>1.22</v>
          </cell>
          <cell r="I8020">
            <v>43465</v>
          </cell>
        </row>
        <row r="8021">
          <cell r="A8021" t="str">
            <v>Repique de árboles caídos. Ver descripción</v>
          </cell>
          <cell r="B8021">
            <v>105383</v>
          </cell>
          <cell r="C8021" t="str">
            <v>UNI</v>
          </cell>
          <cell r="D8021">
            <v>1074176</v>
          </cell>
          <cell r="E8021">
            <v>0</v>
          </cell>
          <cell r="F8021">
            <v>42131</v>
          </cell>
          <cell r="G8021">
            <v>880472</v>
          </cell>
          <cell r="H8021">
            <v>1.22</v>
          </cell>
          <cell r="I8021">
            <v>43465</v>
          </cell>
        </row>
        <row r="8022">
          <cell r="A8022" t="str">
            <v>Repique de árboles caídos. Ver descripción</v>
          </cell>
          <cell r="B8022">
            <v>105384</v>
          </cell>
          <cell r="C8022" t="str">
            <v>UNI</v>
          </cell>
          <cell r="D8022">
            <v>1325567</v>
          </cell>
          <cell r="E8022">
            <v>0</v>
          </cell>
          <cell r="F8022">
            <v>42131</v>
          </cell>
          <cell r="G8022">
            <v>1086530</v>
          </cell>
          <cell r="H8022">
            <v>1.22</v>
          </cell>
          <cell r="I8022">
            <v>43465</v>
          </cell>
        </row>
        <row r="8023">
          <cell r="A8023" t="str">
            <v>Repique de árboles caídos. Ver descripción</v>
          </cell>
          <cell r="B8023">
            <v>105385</v>
          </cell>
          <cell r="C8023" t="str">
            <v>UNI</v>
          </cell>
          <cell r="D8023">
            <v>1386528</v>
          </cell>
          <cell r="E8023">
            <v>0</v>
          </cell>
          <cell r="F8023">
            <v>42131</v>
          </cell>
          <cell r="G8023">
            <v>1136498</v>
          </cell>
          <cell r="H8023">
            <v>1.22</v>
          </cell>
          <cell r="I8023">
            <v>43465</v>
          </cell>
        </row>
        <row r="8024">
          <cell r="A8024" t="str">
            <v>Repique de árboles caídos. Ver descripción</v>
          </cell>
          <cell r="B8024">
            <v>105386</v>
          </cell>
          <cell r="C8024" t="str">
            <v>UNI</v>
          </cell>
          <cell r="D8024">
            <v>1927600</v>
          </cell>
          <cell r="E8024">
            <v>0</v>
          </cell>
          <cell r="F8024">
            <v>42132</v>
          </cell>
          <cell r="G8024">
            <v>1580000</v>
          </cell>
          <cell r="H8024">
            <v>1.22</v>
          </cell>
          <cell r="I8024">
            <v>43465</v>
          </cell>
        </row>
        <row r="8025">
          <cell r="A8025" t="str">
            <v>Repique de árboles caídos. Ver descripción</v>
          </cell>
          <cell r="B8025">
            <v>105387</v>
          </cell>
          <cell r="C8025" t="str">
            <v>UNI</v>
          </cell>
          <cell r="D8025">
            <v>84536</v>
          </cell>
          <cell r="E8025">
            <v>0</v>
          </cell>
          <cell r="F8025">
            <v>42131</v>
          </cell>
          <cell r="G8025">
            <v>69292</v>
          </cell>
          <cell r="H8025">
            <v>1.22</v>
          </cell>
          <cell r="I8025">
            <v>43465</v>
          </cell>
        </row>
        <row r="8026">
          <cell r="A8026" t="str">
            <v>Repique de árboles caídos. Ver descripción</v>
          </cell>
          <cell r="B8026">
            <v>105388</v>
          </cell>
          <cell r="C8026" t="str">
            <v>UNI</v>
          </cell>
          <cell r="D8026">
            <v>179023</v>
          </cell>
          <cell r="E8026">
            <v>0</v>
          </cell>
          <cell r="F8026">
            <v>42124</v>
          </cell>
          <cell r="G8026">
            <v>146740</v>
          </cell>
          <cell r="H8026">
            <v>1.22</v>
          </cell>
          <cell r="I8026">
            <v>43465</v>
          </cell>
        </row>
        <row r="8027">
          <cell r="A8027" t="str">
            <v>Repique de árboles caídos. Ver descripción</v>
          </cell>
          <cell r="B8027">
            <v>105389</v>
          </cell>
          <cell r="C8027" t="str">
            <v>UNI</v>
          </cell>
          <cell r="D8027">
            <v>488000</v>
          </cell>
          <cell r="E8027">
            <v>0</v>
          </cell>
          <cell r="F8027">
            <v>42132</v>
          </cell>
          <cell r="G8027">
            <v>400000</v>
          </cell>
          <cell r="H8027">
            <v>1.22</v>
          </cell>
          <cell r="I8027">
            <v>43465</v>
          </cell>
        </row>
        <row r="8028">
          <cell r="A8028" t="str">
            <v>Repique de árboles caídos. Ver descripción</v>
          </cell>
          <cell r="B8028">
            <v>105390</v>
          </cell>
          <cell r="C8028" t="str">
            <v>UNI</v>
          </cell>
          <cell r="D8028">
            <v>1281000</v>
          </cell>
          <cell r="E8028">
            <v>0</v>
          </cell>
          <cell r="F8028">
            <v>42132</v>
          </cell>
          <cell r="G8028">
            <v>1050000</v>
          </cell>
          <cell r="H8028">
            <v>1.22</v>
          </cell>
          <cell r="I8028">
            <v>43465</v>
          </cell>
        </row>
        <row r="8029">
          <cell r="A8029" t="str">
            <v>Repique de árboles caídos. Ver descripción</v>
          </cell>
          <cell r="B8029">
            <v>105391</v>
          </cell>
          <cell r="C8029" t="str">
            <v>UNI</v>
          </cell>
          <cell r="D8029">
            <v>1464000</v>
          </cell>
          <cell r="E8029">
            <v>0</v>
          </cell>
          <cell r="F8029">
            <v>42132</v>
          </cell>
          <cell r="G8029">
            <v>1200000</v>
          </cell>
          <cell r="H8029">
            <v>1.22</v>
          </cell>
          <cell r="I8029">
            <v>43465</v>
          </cell>
        </row>
        <row r="8030">
          <cell r="A8030" t="str">
            <v>Repique de árboles caídos. Ver descripción</v>
          </cell>
          <cell r="B8030">
            <v>105392</v>
          </cell>
          <cell r="C8030" t="str">
            <v>UNI</v>
          </cell>
          <cell r="D8030">
            <v>1769000</v>
          </cell>
          <cell r="E8030">
            <v>0</v>
          </cell>
          <cell r="F8030">
            <v>42132</v>
          </cell>
          <cell r="G8030">
            <v>1450000</v>
          </cell>
          <cell r="H8030">
            <v>1.22</v>
          </cell>
          <cell r="I8030">
            <v>43465</v>
          </cell>
        </row>
        <row r="8031">
          <cell r="A8031" t="str">
            <v>REPISA (8CMX4CM) L=4M EN ORDINARIO</v>
          </cell>
          <cell r="B8031">
            <v>173</v>
          </cell>
          <cell r="C8031" t="str">
            <v>ML</v>
          </cell>
          <cell r="D8031">
            <v>4246</v>
          </cell>
          <cell r="E8031">
            <v>0</v>
          </cell>
          <cell r="F8031">
            <v>42076</v>
          </cell>
          <cell r="G8031">
            <v>3480</v>
          </cell>
          <cell r="H8031">
            <v>1.22</v>
          </cell>
          <cell r="I8031">
            <v>43465</v>
          </cell>
        </row>
        <row r="8032">
          <cell r="A8032" t="str">
            <v>REPISA (8x.4CM) L=3M ORDINARIO</v>
          </cell>
          <cell r="B8032">
            <v>940</v>
          </cell>
          <cell r="C8032" t="str">
            <v>ML</v>
          </cell>
          <cell r="D8032">
            <v>3225</v>
          </cell>
          <cell r="E8032">
            <v>0</v>
          </cell>
          <cell r="F8032">
            <v>43241</v>
          </cell>
          <cell r="G8032">
            <v>3071</v>
          </cell>
          <cell r="H8032">
            <v>1.05</v>
          </cell>
          <cell r="I8032">
            <v>43465</v>
          </cell>
        </row>
        <row r="8033">
          <cell r="A8033" t="str">
            <v>REPISA (8x4CM) L=.5M ORDINARIO</v>
          </cell>
          <cell r="B8033">
            <v>2667</v>
          </cell>
          <cell r="C8033" t="str">
            <v>ML</v>
          </cell>
          <cell r="D8033">
            <v>6248</v>
          </cell>
          <cell r="E8033">
            <v>0</v>
          </cell>
          <cell r="F8033">
            <v>43300</v>
          </cell>
          <cell r="G8033">
            <v>5950</v>
          </cell>
          <cell r="H8033">
            <v>1.05</v>
          </cell>
          <cell r="I8033">
            <v>43465</v>
          </cell>
        </row>
        <row r="8034">
          <cell r="A8034" t="str">
            <v>REPISA (8x4CM) L=3M ORDINARIO</v>
          </cell>
          <cell r="B8034">
            <v>170</v>
          </cell>
          <cell r="C8034" t="str">
            <v>ML</v>
          </cell>
          <cell r="D8034">
            <v>3225</v>
          </cell>
          <cell r="E8034">
            <v>0</v>
          </cell>
          <cell r="F8034">
            <v>43241</v>
          </cell>
          <cell r="G8034">
            <v>3071</v>
          </cell>
          <cell r="H8034">
            <v>1.05</v>
          </cell>
          <cell r="I8034">
            <v>43465</v>
          </cell>
        </row>
        <row r="8035">
          <cell r="A8035" t="str">
            <v>Repisa 8x.4 polipropileno bajo impacto DUROK **</v>
          </cell>
          <cell r="B8035">
            <v>100599</v>
          </cell>
          <cell r="C8035" t="str">
            <v>ML</v>
          </cell>
          <cell r="D8035">
            <v>15405</v>
          </cell>
          <cell r="E8035">
            <v>0</v>
          </cell>
          <cell r="F8035">
            <v>40094</v>
          </cell>
          <cell r="G8035">
            <v>11083</v>
          </cell>
          <cell r="H8035">
            <v>1.39</v>
          </cell>
          <cell r="I8035">
            <v>43465</v>
          </cell>
        </row>
        <row r="8036">
          <cell r="A8036" t="str">
            <v>Repisa 8x.4 polipropileno mediano impacto **</v>
          </cell>
          <cell r="B8036">
            <v>100598</v>
          </cell>
          <cell r="C8036" t="str">
            <v>ML</v>
          </cell>
          <cell r="D8036">
            <v>44655</v>
          </cell>
          <cell r="E8036">
            <v>0</v>
          </cell>
          <cell r="F8036">
            <v>40094</v>
          </cell>
          <cell r="G8036">
            <v>32126</v>
          </cell>
          <cell r="H8036">
            <v>1.39</v>
          </cell>
          <cell r="I8036">
            <v>43465</v>
          </cell>
        </row>
        <row r="8037">
          <cell r="A8037" t="str">
            <v>Repisa 8x.4x.3 polipropileno alto impacto **</v>
          </cell>
          <cell r="B8037">
            <v>100596</v>
          </cell>
          <cell r="C8037" t="str">
            <v>ML</v>
          </cell>
          <cell r="D8037">
            <v>55820</v>
          </cell>
          <cell r="E8037">
            <v>0</v>
          </cell>
          <cell r="F8037">
            <v>40094</v>
          </cell>
          <cell r="G8037">
            <v>40158</v>
          </cell>
          <cell r="H8037">
            <v>1.39</v>
          </cell>
          <cell r="I8037">
            <v>43465</v>
          </cell>
        </row>
        <row r="8038">
          <cell r="A8038" t="str">
            <v>REPISA 8x4x3M AMARILLO</v>
          </cell>
          <cell r="B8038">
            <v>101281</v>
          </cell>
          <cell r="C8038" t="str">
            <v>ML</v>
          </cell>
          <cell r="D8038">
            <v>6032</v>
          </cell>
          <cell r="E8038">
            <v>0</v>
          </cell>
          <cell r="F8038">
            <v>41064</v>
          </cell>
          <cell r="G8038">
            <v>4640</v>
          </cell>
          <cell r="H8038">
            <v>1.3</v>
          </cell>
          <cell r="I8038">
            <v>43465</v>
          </cell>
        </row>
        <row r="8039">
          <cell r="A8039" t="str">
            <v>REPISA 8x4x3M PINO</v>
          </cell>
          <cell r="B8039">
            <v>101011</v>
          </cell>
          <cell r="C8039" t="str">
            <v>ML</v>
          </cell>
          <cell r="D8039">
            <v>3518</v>
          </cell>
          <cell r="E8039">
            <v>0</v>
          </cell>
          <cell r="F8039">
            <v>41064</v>
          </cell>
          <cell r="G8039">
            <v>2706</v>
          </cell>
          <cell r="H8039">
            <v>1.3</v>
          </cell>
          <cell r="I8039">
            <v>43465</v>
          </cell>
        </row>
        <row r="8040">
          <cell r="A8040" t="str">
            <v>REPISA EN PINO TRATADO (0.05X0.10M)2"X4"</v>
          </cell>
          <cell r="B8040">
            <v>104534</v>
          </cell>
          <cell r="C8040" t="str">
            <v>ML</v>
          </cell>
          <cell r="D8040">
            <v>10556</v>
          </cell>
          <cell r="E8040">
            <v>0</v>
          </cell>
          <cell r="F8040">
            <v>41155</v>
          </cell>
          <cell r="G8040">
            <v>8120</v>
          </cell>
          <cell r="H8040">
            <v>1.3</v>
          </cell>
          <cell r="I8040">
            <v>43465</v>
          </cell>
        </row>
        <row r="8041">
          <cell r="A8041" t="str">
            <v>Repisa Metálica Acero Inox</v>
          </cell>
          <cell r="B8041">
            <v>107174</v>
          </cell>
          <cell r="C8041" t="str">
            <v>UNI</v>
          </cell>
          <cell r="D8041">
            <v>323085</v>
          </cell>
          <cell r="E8041">
            <v>0</v>
          </cell>
          <cell r="F8041">
            <v>43396</v>
          </cell>
          <cell r="G8041">
            <v>307700</v>
          </cell>
          <cell r="H8041">
            <v>1.05</v>
          </cell>
          <cell r="I8041">
            <v>43465</v>
          </cell>
        </row>
        <row r="8042">
          <cell r="A8042" t="str">
            <v>REPISA ORDINARIO (5X10CM) L=3M</v>
          </cell>
          <cell r="B8042">
            <v>104280</v>
          </cell>
          <cell r="C8042" t="str">
            <v>ML</v>
          </cell>
          <cell r="D8042">
            <v>4481</v>
          </cell>
          <cell r="E8042">
            <v>0</v>
          </cell>
          <cell r="F8042">
            <v>42122</v>
          </cell>
          <cell r="G8042">
            <v>3673</v>
          </cell>
          <cell r="H8042">
            <v>1.22</v>
          </cell>
          <cell r="I8042">
            <v>43465</v>
          </cell>
        </row>
        <row r="8043">
          <cell r="A8043" t="str">
            <v>REPISA SENCILLA TIPO CONTRA PARED</v>
          </cell>
          <cell r="B8043">
            <v>3652</v>
          </cell>
          <cell r="C8043" t="str">
            <v>UNI</v>
          </cell>
          <cell r="D8043">
            <v>333600</v>
          </cell>
          <cell r="E8043">
            <v>0</v>
          </cell>
          <cell r="F8043">
            <v>40026</v>
          </cell>
          <cell r="G8043">
            <v>240000</v>
          </cell>
          <cell r="H8043">
            <v>1.39</v>
          </cell>
          <cell r="I8043">
            <v>43465</v>
          </cell>
        </row>
        <row r="8044">
          <cell r="A8044" t="str">
            <v>RESIDENTE (NO INCLUYE Prest.)</v>
          </cell>
          <cell r="B8044">
            <v>1560</v>
          </cell>
          <cell r="C8044" t="str">
            <v>MS</v>
          </cell>
          <cell r="D8044">
            <v>3055100</v>
          </cell>
          <cell r="E8044">
            <v>0</v>
          </cell>
          <cell r="F8044">
            <v>40221</v>
          </cell>
          <cell r="G8044">
            <v>2230000</v>
          </cell>
          <cell r="H8044">
            <v>1.37</v>
          </cell>
          <cell r="I8044">
            <v>43465</v>
          </cell>
        </row>
        <row r="8045">
          <cell r="A8045" t="str">
            <v>RESIDENTE + PREST- 50.81%</v>
          </cell>
          <cell r="B8045">
            <v>3779</v>
          </cell>
          <cell r="C8045" t="str">
            <v>MES</v>
          </cell>
          <cell r="D8045">
            <v>4674658</v>
          </cell>
          <cell r="E8045">
            <v>0</v>
          </cell>
          <cell r="F8045">
            <v>40128</v>
          </cell>
          <cell r="G8045">
            <v>3363063</v>
          </cell>
          <cell r="H8045">
            <v>1.39</v>
          </cell>
          <cell r="I8045">
            <v>43465</v>
          </cell>
        </row>
        <row r="8046">
          <cell r="A8046" t="str">
            <v>Resina epoxica secado rapido **</v>
          </cell>
          <cell r="B8046">
            <v>100071</v>
          </cell>
          <cell r="C8046" t="str">
            <v>UNI</v>
          </cell>
          <cell r="D8046">
            <v>36835</v>
          </cell>
          <cell r="E8046" t="str">
            <v>T-117</v>
          </cell>
          <cell r="F8046">
            <v>43266</v>
          </cell>
          <cell r="G8046">
            <v>35081</v>
          </cell>
          <cell r="H8046">
            <v>1.05</v>
          </cell>
          <cell r="I8046">
            <v>43465</v>
          </cell>
        </row>
        <row r="8047">
          <cell r="A8047" t="str">
            <v>Resina Pack level</v>
          </cell>
          <cell r="B8047">
            <v>101108</v>
          </cell>
          <cell r="C8047" t="str">
            <v>KG</v>
          </cell>
          <cell r="D8047">
            <v>17810</v>
          </cell>
          <cell r="E8047" t="str">
            <v>T-117</v>
          </cell>
          <cell r="F8047">
            <v>40478</v>
          </cell>
          <cell r="G8047">
            <v>13000</v>
          </cell>
          <cell r="H8047">
            <v>1.37</v>
          </cell>
          <cell r="I8047">
            <v>43465</v>
          </cell>
        </row>
        <row r="8048">
          <cell r="A8048" t="str">
            <v>Resina Poliol (Componente A) de Polyurea</v>
          </cell>
          <cell r="B8048">
            <v>104177</v>
          </cell>
          <cell r="C8048" t="str">
            <v>KG</v>
          </cell>
          <cell r="D8048">
            <v>50518</v>
          </cell>
          <cell r="E8048">
            <v>0</v>
          </cell>
          <cell r="F8048">
            <v>40784</v>
          </cell>
          <cell r="G8048">
            <v>37700</v>
          </cell>
          <cell r="H8048">
            <v>1.34</v>
          </cell>
          <cell r="I8048">
            <v>43465</v>
          </cell>
        </row>
        <row r="8049">
          <cell r="A8049" t="str">
            <v>RESORTE ACERO DE 3"</v>
          </cell>
          <cell r="B8049">
            <v>104016</v>
          </cell>
          <cell r="C8049" t="str">
            <v>UNI</v>
          </cell>
          <cell r="D8049">
            <v>8710</v>
          </cell>
          <cell r="E8049">
            <v>0</v>
          </cell>
          <cell r="F8049">
            <v>40638</v>
          </cell>
          <cell r="G8049">
            <v>6500</v>
          </cell>
          <cell r="H8049">
            <v>1.34</v>
          </cell>
          <cell r="I8049">
            <v>43465</v>
          </cell>
        </row>
        <row r="8050">
          <cell r="A8050" t="str">
            <v>Resorte grif. push presmatic (orinal,lavamanos)</v>
          </cell>
          <cell r="B8050">
            <v>105910</v>
          </cell>
          <cell r="C8050" t="str">
            <v>UNI</v>
          </cell>
          <cell r="D8050">
            <v>2001</v>
          </cell>
          <cell r="E8050">
            <v>0</v>
          </cell>
          <cell r="F8050">
            <v>42628</v>
          </cell>
          <cell r="G8050">
            <v>1740</v>
          </cell>
          <cell r="H8050">
            <v>1.1499999999999999</v>
          </cell>
          <cell r="I8050">
            <v>43465</v>
          </cell>
        </row>
        <row r="8051">
          <cell r="A8051" t="str">
            <v>RESPIRADOR CONTRA POLVO ARSEG</v>
          </cell>
          <cell r="B8051">
            <v>3799</v>
          </cell>
          <cell r="C8051" t="str">
            <v>UNI</v>
          </cell>
          <cell r="D8051">
            <v>3418</v>
          </cell>
          <cell r="E8051">
            <v>1002</v>
          </cell>
          <cell r="F8051">
            <v>40331</v>
          </cell>
          <cell r="G8051">
            <v>2495</v>
          </cell>
          <cell r="H8051">
            <v>1.37</v>
          </cell>
          <cell r="I8051">
            <v>43465</v>
          </cell>
        </row>
        <row r="8052">
          <cell r="A8052" t="str">
            <v>Restauración mueble recepción IDRD</v>
          </cell>
          <cell r="B8052">
            <v>101160</v>
          </cell>
          <cell r="C8052" t="str">
            <v>GL</v>
          </cell>
          <cell r="D8052">
            <v>3419400</v>
          </cell>
          <cell r="E8052">
            <v>0</v>
          </cell>
          <cell r="F8052">
            <v>40135</v>
          </cell>
          <cell r="G8052">
            <v>2460000</v>
          </cell>
          <cell r="H8052">
            <v>1.39</v>
          </cell>
          <cell r="I8052">
            <v>43465</v>
          </cell>
        </row>
        <row r="8053">
          <cell r="A8053" t="str">
            <v>RETAL PIEDRA MUÑECA</v>
          </cell>
          <cell r="B8053">
            <v>102721</v>
          </cell>
          <cell r="C8053" t="str">
            <v>M2</v>
          </cell>
          <cell r="D8053">
            <v>81218</v>
          </cell>
          <cell r="E8053">
            <v>0</v>
          </cell>
          <cell r="F8053">
            <v>43391</v>
          </cell>
          <cell r="G8053">
            <v>77350</v>
          </cell>
          <cell r="H8053">
            <v>1.05</v>
          </cell>
          <cell r="I8053">
            <v>43465</v>
          </cell>
        </row>
        <row r="8054">
          <cell r="A8054" t="str">
            <v>RETARDADOR PHILAAC 8025</v>
          </cell>
          <cell r="B8054">
            <v>1766</v>
          </cell>
          <cell r="C8054" t="str">
            <v>GLN</v>
          </cell>
          <cell r="D8054">
            <v>39664</v>
          </cell>
          <cell r="E8054">
            <v>8025</v>
          </cell>
          <cell r="F8054">
            <v>40799</v>
          </cell>
          <cell r="G8054">
            <v>29600</v>
          </cell>
          <cell r="H8054">
            <v>1.34</v>
          </cell>
          <cell r="I8054">
            <v>43465</v>
          </cell>
        </row>
        <row r="8055">
          <cell r="A8055" t="str">
            <v>RETARDADOR SIKA TARD-E - 230.0 KLG</v>
          </cell>
          <cell r="B8055">
            <v>2849</v>
          </cell>
          <cell r="C8055" t="str">
            <v>KG</v>
          </cell>
          <cell r="D8055">
            <v>9651</v>
          </cell>
          <cell r="E8055">
            <v>114240</v>
          </cell>
          <cell r="F8055">
            <v>41045</v>
          </cell>
          <cell r="G8055">
            <v>7424</v>
          </cell>
          <cell r="H8055">
            <v>1.3</v>
          </cell>
          <cell r="I8055">
            <v>43465</v>
          </cell>
        </row>
        <row r="8056">
          <cell r="A8056" t="str">
            <v>RETENIDA PARA MEDIA TENSION</v>
          </cell>
          <cell r="B8056">
            <v>3709</v>
          </cell>
          <cell r="C8056" t="str">
            <v>UNI</v>
          </cell>
          <cell r="D8056">
            <v>47555</v>
          </cell>
          <cell r="E8056">
            <v>0</v>
          </cell>
          <cell r="F8056">
            <v>40026</v>
          </cell>
          <cell r="G8056">
            <v>34212</v>
          </cell>
          <cell r="H8056">
            <v>1.39</v>
          </cell>
          <cell r="I8056">
            <v>43465</v>
          </cell>
        </row>
        <row r="8057">
          <cell r="A8057" t="str">
            <v>RETENIDA TERM. POSTE VART</v>
          </cell>
          <cell r="B8057">
            <v>3744</v>
          </cell>
          <cell r="C8057" t="str">
            <v>UNI</v>
          </cell>
          <cell r="D8057">
            <v>19913</v>
          </cell>
          <cell r="E8057">
            <v>0</v>
          </cell>
          <cell r="F8057">
            <v>39892</v>
          </cell>
          <cell r="G8057">
            <v>14326</v>
          </cell>
          <cell r="H8057">
            <v>1.39</v>
          </cell>
          <cell r="I8057">
            <v>43465</v>
          </cell>
        </row>
        <row r="8058">
          <cell r="A8058" t="str">
            <v>Retie Parque Cometas - Indio</v>
          </cell>
          <cell r="B8058">
            <v>107188</v>
          </cell>
          <cell r="C8058" t="str">
            <v>UNI</v>
          </cell>
          <cell r="D8058">
            <v>9923180</v>
          </cell>
          <cell r="E8058">
            <v>0</v>
          </cell>
          <cell r="F8058">
            <v>43404</v>
          </cell>
          <cell r="G8058">
            <v>9450648</v>
          </cell>
          <cell r="H8058">
            <v>1.05</v>
          </cell>
          <cell r="I8058">
            <v>43465</v>
          </cell>
        </row>
        <row r="8059">
          <cell r="A8059" t="str">
            <v>Retie Parque Juan Amarillo - Colsubsidio</v>
          </cell>
          <cell r="B8059">
            <v>107025</v>
          </cell>
          <cell r="C8059" t="str">
            <v>UNI</v>
          </cell>
          <cell r="D8059">
            <v>5497800</v>
          </cell>
          <cell r="E8059">
            <v>0</v>
          </cell>
          <cell r="F8059">
            <v>43364</v>
          </cell>
          <cell r="G8059">
            <v>5236000</v>
          </cell>
          <cell r="H8059">
            <v>1.05</v>
          </cell>
          <cell r="I8059">
            <v>43465</v>
          </cell>
        </row>
        <row r="8060">
          <cell r="A8060" t="str">
            <v>RETILAP- Parque Cometas - Indio</v>
          </cell>
          <cell r="B8060">
            <v>107189</v>
          </cell>
          <cell r="C8060" t="str">
            <v>UNI</v>
          </cell>
          <cell r="D8060">
            <v>10463727</v>
          </cell>
          <cell r="E8060">
            <v>0</v>
          </cell>
          <cell r="F8060">
            <v>43404</v>
          </cell>
          <cell r="G8060">
            <v>9965454</v>
          </cell>
          <cell r="H8060">
            <v>1.05</v>
          </cell>
          <cell r="I8060">
            <v>43465</v>
          </cell>
        </row>
        <row r="8061">
          <cell r="A8061" t="str">
            <v>RETILAP- Parque Juan Amarillo - Colsubsidio</v>
          </cell>
          <cell r="B8061">
            <v>107026</v>
          </cell>
          <cell r="C8061" t="str">
            <v>UNI</v>
          </cell>
          <cell r="D8061">
            <v>10995600</v>
          </cell>
          <cell r="E8061">
            <v>0</v>
          </cell>
          <cell r="F8061">
            <v>43364</v>
          </cell>
          <cell r="G8061">
            <v>10472000</v>
          </cell>
          <cell r="H8061">
            <v>1.05</v>
          </cell>
          <cell r="I8061">
            <v>43465</v>
          </cell>
        </row>
        <row r="8062">
          <cell r="A8062" t="str">
            <v>RETIRO DE ESCOMBROS CON RETRO</v>
          </cell>
          <cell r="B8062">
            <v>3646</v>
          </cell>
          <cell r="C8062" t="str">
            <v>M3</v>
          </cell>
          <cell r="D8062">
            <v>61650</v>
          </cell>
          <cell r="E8062">
            <v>0</v>
          </cell>
          <cell r="F8062">
            <v>40409</v>
          </cell>
          <cell r="G8062">
            <v>45000</v>
          </cell>
          <cell r="H8062">
            <v>1.37</v>
          </cell>
          <cell r="I8062">
            <v>43465</v>
          </cell>
        </row>
        <row r="8063">
          <cell r="A8063" t="str">
            <v>RETIRO DE MASILLA PILIURETANO, LIM</v>
          </cell>
          <cell r="B8063">
            <v>103069</v>
          </cell>
          <cell r="C8063" t="str">
            <v>ML</v>
          </cell>
          <cell r="D8063">
            <v>79790</v>
          </cell>
          <cell r="E8063">
            <v>0</v>
          </cell>
          <cell r="F8063">
            <v>40389</v>
          </cell>
          <cell r="G8063">
            <v>58241</v>
          </cell>
          <cell r="H8063">
            <v>1.37</v>
          </cell>
          <cell r="I8063">
            <v>43465</v>
          </cell>
        </row>
        <row r="8064">
          <cell r="A8064" t="str">
            <v>RETIRO TAPAS SEMIESFERICAS</v>
          </cell>
          <cell r="B8064">
            <v>103724</v>
          </cell>
          <cell r="C8064" t="str">
            <v>UNI</v>
          </cell>
          <cell r="D8064">
            <v>4305</v>
          </cell>
          <cell r="E8064">
            <v>0</v>
          </cell>
          <cell r="F8064">
            <v>40617</v>
          </cell>
          <cell r="G8064">
            <v>3213</v>
          </cell>
          <cell r="H8064">
            <v>1.34</v>
          </cell>
          <cell r="I8064">
            <v>43465</v>
          </cell>
        </row>
        <row r="8065">
          <cell r="A8065" t="str">
            <v>Retorqueado, resoldado y remarcado de conecto.</v>
          </cell>
          <cell r="B8065">
            <v>105305</v>
          </cell>
          <cell r="C8065" t="str">
            <v>UNI</v>
          </cell>
          <cell r="D8065">
            <v>5143</v>
          </cell>
          <cell r="E8065">
            <v>0</v>
          </cell>
          <cell r="F8065">
            <v>41918</v>
          </cell>
          <cell r="G8065">
            <v>4082</v>
          </cell>
          <cell r="H8065">
            <v>1.26</v>
          </cell>
          <cell r="I8065">
            <v>43465</v>
          </cell>
        </row>
        <row r="8066">
          <cell r="A8066" t="str">
            <v>RETROCARGADORA CAT- 420 (2006)(NO</v>
          </cell>
          <cell r="B8066">
            <v>101262</v>
          </cell>
          <cell r="C8066" t="str">
            <v>HR</v>
          </cell>
          <cell r="D8066">
            <v>93445</v>
          </cell>
          <cell r="E8066" t="str">
            <v>hyundai 200</v>
          </cell>
          <cell r="F8066">
            <v>40253</v>
          </cell>
          <cell r="G8066">
            <v>68208</v>
          </cell>
          <cell r="H8066">
            <v>1.37</v>
          </cell>
          <cell r="I8066">
            <v>43465</v>
          </cell>
        </row>
        <row r="8067">
          <cell r="A8067" t="str">
            <v>RETROEXCAVADORA</v>
          </cell>
          <cell r="B8067">
            <v>104328</v>
          </cell>
          <cell r="C8067" t="str">
            <v>hr</v>
          </cell>
          <cell r="D8067">
            <v>195000</v>
          </cell>
          <cell r="E8067">
            <v>0</v>
          </cell>
          <cell r="F8067">
            <v>41038</v>
          </cell>
          <cell r="G8067">
            <v>150000</v>
          </cell>
          <cell r="H8067">
            <v>1.3</v>
          </cell>
          <cell r="I8067">
            <v>43465</v>
          </cell>
        </row>
        <row r="8068">
          <cell r="A8068" t="str">
            <v>RETROEXCAVADORA (200M3/dd) (NO USAR)</v>
          </cell>
          <cell r="B8068">
            <v>2503</v>
          </cell>
          <cell r="C8068" t="str">
            <v>DIA</v>
          </cell>
          <cell r="D8068">
            <v>646600</v>
          </cell>
          <cell r="E8068" t="str">
            <v>MF86HD</v>
          </cell>
          <cell r="F8068">
            <v>42279</v>
          </cell>
          <cell r="G8068">
            <v>530000</v>
          </cell>
          <cell r="H8068">
            <v>1.22</v>
          </cell>
          <cell r="I8068">
            <v>43465</v>
          </cell>
        </row>
        <row r="8069">
          <cell r="A8069" t="str">
            <v>Retroexcavadora (200m3/Dia)</v>
          </cell>
          <cell r="B8069">
            <v>103493</v>
          </cell>
          <cell r="C8069" t="str">
            <v>DIA</v>
          </cell>
          <cell r="D8069">
            <v>809550</v>
          </cell>
          <cell r="E8069">
            <v>0</v>
          </cell>
          <cell r="F8069">
            <v>43168</v>
          </cell>
          <cell r="G8069">
            <v>771000</v>
          </cell>
          <cell r="H8069">
            <v>1.05</v>
          </cell>
          <cell r="I8069">
            <v>43465</v>
          </cell>
        </row>
        <row r="8070">
          <cell r="A8070" t="str">
            <v>Retroexcavadora (350-450M3/dia) Hasta(15)días.</v>
          </cell>
          <cell r="B8070">
            <v>105784</v>
          </cell>
          <cell r="C8070" t="str">
            <v>DD</v>
          </cell>
          <cell r="D8070">
            <v>847175</v>
          </cell>
          <cell r="E8070">
            <v>0</v>
          </cell>
          <cell r="F8070">
            <v>43251</v>
          </cell>
          <cell r="G8070">
            <v>806833</v>
          </cell>
          <cell r="H8070">
            <v>1.05</v>
          </cell>
          <cell r="I8070">
            <v>43465</v>
          </cell>
        </row>
        <row r="8071">
          <cell r="A8071" t="str">
            <v>Retroexcavadora (350-450M3/dia) Hasta(30)días.</v>
          </cell>
          <cell r="B8071">
            <v>105785</v>
          </cell>
          <cell r="C8071" t="str">
            <v>DD</v>
          </cell>
          <cell r="D8071">
            <v>816906</v>
          </cell>
          <cell r="E8071">
            <v>0</v>
          </cell>
          <cell r="F8071">
            <v>43168</v>
          </cell>
          <cell r="G8071">
            <v>778006</v>
          </cell>
          <cell r="H8071">
            <v>1.05</v>
          </cell>
          <cell r="I8071">
            <v>43465</v>
          </cell>
        </row>
        <row r="8072">
          <cell r="A8072" t="str">
            <v>RETROEXCAVADORA 331 de Oruga Inc.</v>
          </cell>
          <cell r="B8072">
            <v>100816</v>
          </cell>
          <cell r="C8072" t="str">
            <v>HR</v>
          </cell>
          <cell r="D8072">
            <v>82940</v>
          </cell>
          <cell r="E8072" t="str">
            <v>hyundai 200</v>
          </cell>
          <cell r="F8072">
            <v>41158</v>
          </cell>
          <cell r="G8072">
            <v>63800</v>
          </cell>
          <cell r="H8072">
            <v>1.3</v>
          </cell>
          <cell r="I8072">
            <v>43465</v>
          </cell>
        </row>
        <row r="8073">
          <cell r="A8073" t="str">
            <v>RETROEXCAVADORA CAT 420-2006</v>
          </cell>
          <cell r="B8073">
            <v>101268</v>
          </cell>
          <cell r="C8073" t="str">
            <v>HR</v>
          </cell>
          <cell r="D8073">
            <v>97150</v>
          </cell>
          <cell r="E8073" t="str">
            <v>hyundai 200</v>
          </cell>
          <cell r="F8073">
            <v>40883</v>
          </cell>
          <cell r="G8073">
            <v>72500</v>
          </cell>
          <cell r="H8073">
            <v>1.34</v>
          </cell>
          <cell r="I8073">
            <v>43465</v>
          </cell>
        </row>
        <row r="8074">
          <cell r="A8074" t="str">
            <v>RETROEXCAVADORA JHON DEERE 610B</v>
          </cell>
          <cell r="B8074">
            <v>101785</v>
          </cell>
          <cell r="C8074" t="str">
            <v>HR</v>
          </cell>
          <cell r="D8074">
            <v>87465</v>
          </cell>
          <cell r="E8074" t="str">
            <v>hyundai 200</v>
          </cell>
          <cell r="F8074">
            <v>43182</v>
          </cell>
          <cell r="G8074">
            <v>83300</v>
          </cell>
          <cell r="H8074">
            <v>1.05</v>
          </cell>
          <cell r="I8074">
            <v>43465</v>
          </cell>
        </row>
        <row r="8075">
          <cell r="A8075" t="str">
            <v>RETROEXCAVADORA JHONDEERE710-B</v>
          </cell>
          <cell r="B8075">
            <v>101267</v>
          </cell>
          <cell r="C8075" t="str">
            <v>HR</v>
          </cell>
          <cell r="D8075">
            <v>87465</v>
          </cell>
          <cell r="E8075" t="str">
            <v>hyundai 200</v>
          </cell>
          <cell r="F8075">
            <v>43182</v>
          </cell>
          <cell r="G8075">
            <v>83300</v>
          </cell>
          <cell r="H8075">
            <v>1.05</v>
          </cell>
          <cell r="I8075">
            <v>43465</v>
          </cell>
        </row>
        <row r="8076">
          <cell r="A8076" t="str">
            <v>RETROEXCAVADORA PC-40 (ORUGA) Inc.</v>
          </cell>
          <cell r="B8076">
            <v>104249</v>
          </cell>
          <cell r="C8076" t="str">
            <v>HR</v>
          </cell>
          <cell r="D8076">
            <v>163212</v>
          </cell>
          <cell r="E8076">
            <v>0</v>
          </cell>
          <cell r="F8076">
            <v>40883</v>
          </cell>
          <cell r="G8076">
            <v>121800</v>
          </cell>
          <cell r="H8076">
            <v>1.34</v>
          </cell>
          <cell r="I8076">
            <v>43465</v>
          </cell>
        </row>
        <row r="8077">
          <cell r="A8077" t="str">
            <v>RETROEXCAVADORA SOBRE ORUGAS TIPO</v>
          </cell>
          <cell r="B8077">
            <v>104219</v>
          </cell>
          <cell r="C8077" t="str">
            <v>HR</v>
          </cell>
          <cell r="D8077">
            <v>218660</v>
          </cell>
          <cell r="E8077">
            <v>0</v>
          </cell>
          <cell r="F8077">
            <v>41156</v>
          </cell>
          <cell r="G8077">
            <v>168200</v>
          </cell>
          <cell r="H8077">
            <v>1.3</v>
          </cell>
          <cell r="I8077">
            <v>43465</v>
          </cell>
        </row>
        <row r="8078">
          <cell r="A8078" t="str">
            <v>REVELADOR AUTOMATICO</v>
          </cell>
          <cell r="B8078">
            <v>2649</v>
          </cell>
          <cell r="C8078" t="str">
            <v>GL</v>
          </cell>
          <cell r="D8078">
            <v>395455</v>
          </cell>
          <cell r="E8078">
            <v>0</v>
          </cell>
          <cell r="F8078">
            <v>39660</v>
          </cell>
          <cell r="G8078">
            <v>269017</v>
          </cell>
          <cell r="H8078">
            <v>1.47</v>
          </cell>
          <cell r="I8078">
            <v>43465</v>
          </cell>
        </row>
        <row r="8079">
          <cell r="A8079" t="str">
            <v>Revisión de detectores, estaciones manuales,</v>
          </cell>
          <cell r="B8079">
            <v>105312</v>
          </cell>
          <cell r="C8079" t="str">
            <v>UNI</v>
          </cell>
          <cell r="D8079">
            <v>64386</v>
          </cell>
          <cell r="E8079">
            <v>0</v>
          </cell>
          <cell r="F8079">
            <v>41919</v>
          </cell>
          <cell r="G8079">
            <v>51100</v>
          </cell>
          <cell r="H8079">
            <v>1.26</v>
          </cell>
          <cell r="I8079">
            <v>43465</v>
          </cell>
        </row>
        <row r="8080">
          <cell r="A8080" t="str">
            <v>REVISION ENERGIA E-4</v>
          </cell>
          <cell r="B8080">
            <v>2470</v>
          </cell>
          <cell r="C8080" t="str">
            <v>UNI</v>
          </cell>
          <cell r="D8080">
            <v>36389</v>
          </cell>
          <cell r="E8080">
            <v>0</v>
          </cell>
          <cell r="F8080">
            <v>40491</v>
          </cell>
          <cell r="G8080">
            <v>26561</v>
          </cell>
          <cell r="H8080">
            <v>1.37</v>
          </cell>
          <cell r="I8080">
            <v>43465</v>
          </cell>
        </row>
        <row r="8081">
          <cell r="A8081" t="str">
            <v>REVISION ENERGIA E-5</v>
          </cell>
          <cell r="B8081">
            <v>2471</v>
          </cell>
          <cell r="C8081" t="str">
            <v>UNI</v>
          </cell>
          <cell r="D8081">
            <v>36389</v>
          </cell>
          <cell r="E8081">
            <v>0</v>
          </cell>
          <cell r="F8081">
            <v>40491</v>
          </cell>
          <cell r="G8081">
            <v>26561</v>
          </cell>
          <cell r="H8081">
            <v>1.37</v>
          </cell>
          <cell r="I8081">
            <v>43465</v>
          </cell>
        </row>
        <row r="8082">
          <cell r="A8082" t="str">
            <v>REVISION ENERGIA E-6</v>
          </cell>
          <cell r="B8082">
            <v>2498</v>
          </cell>
          <cell r="C8082" t="str">
            <v>UNI</v>
          </cell>
          <cell r="D8082">
            <v>36389</v>
          </cell>
          <cell r="E8082">
            <v>0</v>
          </cell>
          <cell r="F8082">
            <v>40491</v>
          </cell>
          <cell r="G8082">
            <v>26561</v>
          </cell>
          <cell r="H8082">
            <v>1.37</v>
          </cell>
          <cell r="I8082">
            <v>43465</v>
          </cell>
        </row>
        <row r="8083">
          <cell r="A8083" t="str">
            <v>REVISION ENERGIA TRIFASICA</v>
          </cell>
          <cell r="B8083">
            <v>2469</v>
          </cell>
          <cell r="C8083" t="str">
            <v>UNI</v>
          </cell>
          <cell r="D8083">
            <v>67949</v>
          </cell>
          <cell r="E8083">
            <v>0</v>
          </cell>
          <cell r="F8083">
            <v>40491</v>
          </cell>
          <cell r="G8083">
            <v>49598</v>
          </cell>
          <cell r="H8083">
            <v>1.37</v>
          </cell>
          <cell r="I8083">
            <v>43465</v>
          </cell>
        </row>
        <row r="8084">
          <cell r="A8084" t="str">
            <v>REVISION INICIAL DE LA CONEXION</v>
          </cell>
          <cell r="B8084">
            <v>2541</v>
          </cell>
          <cell r="C8084" t="str">
            <v>UNI</v>
          </cell>
          <cell r="D8084">
            <v>36389</v>
          </cell>
          <cell r="E8084">
            <v>0</v>
          </cell>
          <cell r="F8084">
            <v>40491</v>
          </cell>
          <cell r="G8084">
            <v>26561</v>
          </cell>
          <cell r="H8084">
            <v>1.37</v>
          </cell>
          <cell r="I8084">
            <v>43465</v>
          </cell>
        </row>
        <row r="8085">
          <cell r="A8085" t="str">
            <v>Revisión, limpieza física y virtual de servidor CC</v>
          </cell>
          <cell r="B8085">
            <v>105293</v>
          </cell>
          <cell r="C8085" t="str">
            <v>UNI</v>
          </cell>
          <cell r="D8085">
            <v>80388</v>
          </cell>
          <cell r="E8085">
            <v>0</v>
          </cell>
          <cell r="F8085">
            <v>41918</v>
          </cell>
          <cell r="G8085">
            <v>63800</v>
          </cell>
          <cell r="H8085">
            <v>1.26</v>
          </cell>
          <cell r="I8085">
            <v>43465</v>
          </cell>
        </row>
        <row r="8086">
          <cell r="A8086" t="str">
            <v>Revisión, limpieza física y virtual de servidor Es</v>
          </cell>
          <cell r="B8086">
            <v>105306</v>
          </cell>
          <cell r="C8086" t="str">
            <v>UNI</v>
          </cell>
          <cell r="D8086">
            <v>80388</v>
          </cell>
          <cell r="E8086">
            <v>0</v>
          </cell>
          <cell r="F8086">
            <v>41918</v>
          </cell>
          <cell r="G8086">
            <v>63800</v>
          </cell>
          <cell r="H8086">
            <v>1.26</v>
          </cell>
          <cell r="I8086">
            <v>43465</v>
          </cell>
        </row>
        <row r="8087">
          <cell r="A8087" t="str">
            <v>Riel aluminio embutido para mueble madera - vidrio</v>
          </cell>
          <cell r="B8087">
            <v>104593</v>
          </cell>
          <cell r="C8087" t="str">
            <v>ML</v>
          </cell>
          <cell r="D8087">
            <v>20410</v>
          </cell>
          <cell r="E8087">
            <v>0</v>
          </cell>
          <cell r="F8087">
            <v>41172</v>
          </cell>
          <cell r="G8087">
            <v>15700</v>
          </cell>
          <cell r="H8087">
            <v>1.3</v>
          </cell>
          <cell r="I8087">
            <v>43465</v>
          </cell>
        </row>
        <row r="8088">
          <cell r="A8088" t="str">
            <v>Riel corredera cal. 18 (L=2m) **</v>
          </cell>
          <cell r="B8088">
            <v>102973</v>
          </cell>
          <cell r="C8088" t="str">
            <v>UNI</v>
          </cell>
          <cell r="D8088">
            <v>35861</v>
          </cell>
          <cell r="E8088">
            <v>0</v>
          </cell>
          <cell r="F8088">
            <v>42892</v>
          </cell>
          <cell r="G8088">
            <v>32900</v>
          </cell>
          <cell r="H8088">
            <v>1.0900000000000001</v>
          </cell>
          <cell r="I8088">
            <v>43465</v>
          </cell>
        </row>
        <row r="8089">
          <cell r="A8089" t="str">
            <v>RIEL OMEGA 2m</v>
          </cell>
          <cell r="B8089">
            <v>104256</v>
          </cell>
          <cell r="C8089" t="str">
            <v>UNI</v>
          </cell>
          <cell r="D8089">
            <v>36330</v>
          </cell>
          <cell r="E8089">
            <v>0</v>
          </cell>
          <cell r="F8089">
            <v>43308</v>
          </cell>
          <cell r="G8089">
            <v>34600</v>
          </cell>
          <cell r="H8089">
            <v>1.05</v>
          </cell>
          <cell r="I8089">
            <v>43465</v>
          </cell>
        </row>
        <row r="8090">
          <cell r="A8090" t="str">
            <v>RIEL PARA AUTOMATICOS</v>
          </cell>
          <cell r="B8090">
            <v>102521</v>
          </cell>
          <cell r="C8090" t="str">
            <v>UNI</v>
          </cell>
          <cell r="D8090">
            <v>9535</v>
          </cell>
          <cell r="E8090">
            <v>0</v>
          </cell>
          <cell r="F8090">
            <v>40226</v>
          </cell>
          <cell r="G8090">
            <v>6960</v>
          </cell>
          <cell r="H8090">
            <v>1.37</v>
          </cell>
          <cell r="I8090">
            <v>43465</v>
          </cell>
        </row>
        <row r="8091">
          <cell r="A8091" t="str">
            <v>Ring para Boxeo (reglamentario) Sum + inst</v>
          </cell>
          <cell r="B8091">
            <v>104515</v>
          </cell>
          <cell r="C8091" t="str">
            <v>GL</v>
          </cell>
          <cell r="D8091">
            <v>48180600</v>
          </cell>
          <cell r="E8091">
            <v>0</v>
          </cell>
          <cell r="F8091">
            <v>41148</v>
          </cell>
          <cell r="G8091">
            <v>37062000</v>
          </cell>
          <cell r="H8091">
            <v>1.3</v>
          </cell>
          <cell r="I8091">
            <v>43465</v>
          </cell>
        </row>
        <row r="8092">
          <cell r="A8092" t="str">
            <v>Ripio de Llanta en forma de paja negra</v>
          </cell>
          <cell r="B8092">
            <v>104345</v>
          </cell>
          <cell r="C8092" t="str">
            <v>KG</v>
          </cell>
          <cell r="D8092">
            <v>1950</v>
          </cell>
          <cell r="E8092">
            <v>0</v>
          </cell>
          <cell r="F8092">
            <v>41065</v>
          </cell>
          <cell r="G8092">
            <v>1500</v>
          </cell>
          <cell r="H8092">
            <v>1.3</v>
          </cell>
          <cell r="I8092">
            <v>43465</v>
          </cell>
        </row>
        <row r="8093">
          <cell r="A8093" t="str">
            <v>RobotCarro AspiradorPiscinasPublicas 50M</v>
          </cell>
          <cell r="B8093">
            <v>107112</v>
          </cell>
          <cell r="C8093" t="str">
            <v>UNI</v>
          </cell>
          <cell r="D8093">
            <v>56445887</v>
          </cell>
          <cell r="E8093">
            <v>0</v>
          </cell>
          <cell r="F8093">
            <v>43396</v>
          </cell>
          <cell r="G8093">
            <v>53757988</v>
          </cell>
          <cell r="H8093">
            <v>1.05</v>
          </cell>
          <cell r="I8093">
            <v>43465</v>
          </cell>
        </row>
        <row r="8094">
          <cell r="A8094" t="str">
            <v>ROCETA DE PORCELANA</v>
          </cell>
          <cell r="B8094">
            <v>1323</v>
          </cell>
          <cell r="C8094" t="str">
            <v>UNI</v>
          </cell>
          <cell r="D8094">
            <v>1825</v>
          </cell>
          <cell r="E8094">
            <v>0</v>
          </cell>
          <cell r="F8094">
            <v>39884</v>
          </cell>
          <cell r="G8094">
            <v>1313</v>
          </cell>
          <cell r="H8094">
            <v>1.39</v>
          </cell>
          <cell r="I8094">
            <v>43465</v>
          </cell>
        </row>
        <row r="8095">
          <cell r="A8095" t="str">
            <v>ROCIADOR</v>
          </cell>
          <cell r="B8095">
            <v>104741</v>
          </cell>
          <cell r="C8095" t="str">
            <v>UNI</v>
          </cell>
          <cell r="D8095">
            <v>25799</v>
          </cell>
          <cell r="E8095">
            <v>0</v>
          </cell>
          <cell r="F8095">
            <v>42857</v>
          </cell>
          <cell r="G8095">
            <v>23669</v>
          </cell>
          <cell r="H8095">
            <v>1.0900000000000001</v>
          </cell>
          <cell r="I8095">
            <v>43465</v>
          </cell>
        </row>
        <row r="8096">
          <cell r="A8096" t="str">
            <v>ROCIADOR TIPO PENDENT QR K=5.6 R.</v>
          </cell>
          <cell r="B8096">
            <v>106246</v>
          </cell>
          <cell r="C8096" t="str">
            <v>UNI</v>
          </cell>
          <cell r="D8096">
            <v>21866</v>
          </cell>
          <cell r="E8096">
            <v>0</v>
          </cell>
          <cell r="F8096">
            <v>43276</v>
          </cell>
          <cell r="G8096">
            <v>20825</v>
          </cell>
          <cell r="H8096">
            <v>1.05</v>
          </cell>
          <cell r="I8096">
            <v>43465</v>
          </cell>
        </row>
        <row r="8097">
          <cell r="A8097" t="str">
            <v>ROCIADOR TIPO UP RIGHT K=5.6 R. RÁPIDA</v>
          </cell>
          <cell r="B8097">
            <v>106247</v>
          </cell>
          <cell r="C8097" t="str">
            <v>UNI</v>
          </cell>
          <cell r="D8097">
            <v>22298</v>
          </cell>
          <cell r="E8097">
            <v>0</v>
          </cell>
          <cell r="F8097">
            <v>43276</v>
          </cell>
          <cell r="G8097">
            <v>21236</v>
          </cell>
          <cell r="H8097">
            <v>1.05</v>
          </cell>
          <cell r="I8097">
            <v>43465</v>
          </cell>
        </row>
        <row r="8098">
          <cell r="A8098" t="str">
            <v>ROCKTOP GRIS (30 Kg)</v>
          </cell>
          <cell r="B8098">
            <v>100677</v>
          </cell>
          <cell r="C8098" t="str">
            <v>KG</v>
          </cell>
          <cell r="D8098">
            <v>1189</v>
          </cell>
          <cell r="E8098">
            <v>0</v>
          </cell>
          <cell r="F8098">
            <v>40688</v>
          </cell>
          <cell r="G8098">
            <v>887</v>
          </cell>
          <cell r="H8098">
            <v>1.34</v>
          </cell>
          <cell r="I8098">
            <v>43465</v>
          </cell>
        </row>
        <row r="8099">
          <cell r="A8099" t="str">
            <v>ROCKTOP ROJO (30 Kg)</v>
          </cell>
          <cell r="B8099">
            <v>699</v>
          </cell>
          <cell r="C8099" t="str">
            <v>KG</v>
          </cell>
          <cell r="D8099">
            <v>2161</v>
          </cell>
          <cell r="E8099">
            <v>0</v>
          </cell>
          <cell r="F8099">
            <v>43213</v>
          </cell>
          <cell r="G8099">
            <v>2058</v>
          </cell>
          <cell r="H8099">
            <v>1.05</v>
          </cell>
          <cell r="I8099">
            <v>43465</v>
          </cell>
        </row>
        <row r="8100">
          <cell r="A8100" t="str">
            <v>Rodachines corredera ROG-800 **</v>
          </cell>
          <cell r="B8100">
            <v>102971</v>
          </cell>
          <cell r="C8100" t="str">
            <v>PAR</v>
          </cell>
          <cell r="D8100">
            <v>16350</v>
          </cell>
          <cell r="E8100">
            <v>0</v>
          </cell>
          <cell r="F8100">
            <v>42892</v>
          </cell>
          <cell r="G8100">
            <v>15000</v>
          </cell>
          <cell r="H8100">
            <v>1.0900000000000001</v>
          </cell>
          <cell r="I8100">
            <v>43465</v>
          </cell>
        </row>
        <row r="8101">
          <cell r="A8101" t="str">
            <v>Rodachines en V 2"</v>
          </cell>
          <cell r="B8101">
            <v>102970</v>
          </cell>
          <cell r="C8101" t="str">
            <v>PAR</v>
          </cell>
          <cell r="D8101">
            <v>20383</v>
          </cell>
          <cell r="E8101">
            <v>0</v>
          </cell>
          <cell r="F8101">
            <v>42892</v>
          </cell>
          <cell r="G8101">
            <v>18700</v>
          </cell>
          <cell r="H8101">
            <v>1.0900000000000001</v>
          </cell>
          <cell r="I8101">
            <v>43465</v>
          </cell>
        </row>
        <row r="8102">
          <cell r="A8102" t="str">
            <v>Rodadero corto acero (Suministro)L=2.40m</v>
          </cell>
          <cell r="B8102">
            <v>102490</v>
          </cell>
          <cell r="C8102" t="str">
            <v>UNI</v>
          </cell>
          <cell r="D8102">
            <v>1306068</v>
          </cell>
          <cell r="E8102">
            <v>0</v>
          </cell>
          <cell r="F8102">
            <v>43226</v>
          </cell>
          <cell r="G8102">
            <v>1243874</v>
          </cell>
          <cell r="H8102">
            <v>1.05</v>
          </cell>
          <cell r="I8102">
            <v>43465</v>
          </cell>
        </row>
        <row r="8103">
          <cell r="A8103" t="str">
            <v>Rodadero corto acero columpio</v>
          </cell>
          <cell r="B8103">
            <v>100436</v>
          </cell>
          <cell r="C8103" t="str">
            <v>UNI</v>
          </cell>
          <cell r="D8103">
            <v>1789764</v>
          </cell>
          <cell r="E8103">
            <v>0</v>
          </cell>
          <cell r="F8103">
            <v>40108</v>
          </cell>
          <cell r="G8103">
            <v>1287600</v>
          </cell>
          <cell r="H8103">
            <v>1.39</v>
          </cell>
          <cell r="I8103">
            <v>43465</v>
          </cell>
        </row>
        <row r="8104">
          <cell r="A8104" t="str">
            <v>Rodadero largo acero columpio (Sumin e</v>
          </cell>
          <cell r="B8104">
            <v>100435</v>
          </cell>
          <cell r="C8104" t="str">
            <v>UNI</v>
          </cell>
          <cell r="D8104">
            <v>1576557</v>
          </cell>
          <cell r="E8104">
            <v>0</v>
          </cell>
          <cell r="F8104">
            <v>40616</v>
          </cell>
          <cell r="G8104">
            <v>1176535</v>
          </cell>
          <cell r="H8104">
            <v>1.34</v>
          </cell>
          <cell r="I8104">
            <v>43465</v>
          </cell>
        </row>
        <row r="8105">
          <cell r="A8105" t="str">
            <v>RODADERO LARGO EN ACERO L= 4 mts</v>
          </cell>
          <cell r="B8105">
            <v>103727</v>
          </cell>
          <cell r="C8105" t="str">
            <v>UNI</v>
          </cell>
          <cell r="D8105">
            <v>2266571</v>
          </cell>
          <cell r="E8105">
            <v>0</v>
          </cell>
          <cell r="F8105">
            <v>43229</v>
          </cell>
          <cell r="G8105">
            <v>2158639</v>
          </cell>
          <cell r="H8105">
            <v>1.05</v>
          </cell>
          <cell r="I8105">
            <v>43465</v>
          </cell>
        </row>
        <row r="8106">
          <cell r="A8106" t="str">
            <v>RODADURA 1150 (No la Producen)</v>
          </cell>
          <cell r="B8106">
            <v>3312</v>
          </cell>
          <cell r="C8106" t="str">
            <v>M3</v>
          </cell>
          <cell r="D8106">
            <v>491845</v>
          </cell>
          <cell r="E8106" t="str">
            <v>MDC2</v>
          </cell>
          <cell r="F8106">
            <v>40533</v>
          </cell>
          <cell r="G8106">
            <v>359011</v>
          </cell>
          <cell r="H8106">
            <v>1.37</v>
          </cell>
          <cell r="I8106">
            <v>43465</v>
          </cell>
        </row>
        <row r="8107">
          <cell r="A8107" t="str">
            <v>RODADURA ASFALTICA COMPACTA MDC2</v>
          </cell>
          <cell r="B8107">
            <v>974</v>
          </cell>
          <cell r="C8107" t="str">
            <v>M3</v>
          </cell>
          <cell r="D8107">
            <v>625211</v>
          </cell>
          <cell r="E8107" t="str">
            <v>COMPACTO</v>
          </cell>
          <cell r="F8107">
            <v>43251</v>
          </cell>
          <cell r="G8107">
            <v>595439</v>
          </cell>
          <cell r="H8107">
            <v>1.05</v>
          </cell>
          <cell r="I8107">
            <v>43465</v>
          </cell>
        </row>
        <row r="8108">
          <cell r="A8108" t="str">
            <v>RODADURA ASFALTICA MDC-3(SUELTA-En</v>
          </cell>
          <cell r="B8108">
            <v>101258</v>
          </cell>
          <cell r="C8108" t="str">
            <v>M3</v>
          </cell>
          <cell r="D8108">
            <v>456133</v>
          </cell>
          <cell r="E8108" t="str">
            <v>MDCI</v>
          </cell>
          <cell r="F8108">
            <v>43214</v>
          </cell>
          <cell r="G8108">
            <v>434412</v>
          </cell>
          <cell r="H8108">
            <v>1.05</v>
          </cell>
          <cell r="I8108">
            <v>43465</v>
          </cell>
        </row>
        <row r="8109">
          <cell r="A8109" t="str">
            <v>RODADURA ASFALTICA SUELTO PLANTA</v>
          </cell>
          <cell r="B8109">
            <v>975</v>
          </cell>
          <cell r="C8109" t="str">
            <v>M3</v>
          </cell>
          <cell r="D8109">
            <v>375715</v>
          </cell>
          <cell r="E8109" t="str">
            <v>PLANTA</v>
          </cell>
          <cell r="F8109">
            <v>43251</v>
          </cell>
          <cell r="G8109">
            <v>357824</v>
          </cell>
          <cell r="H8109">
            <v>1.05</v>
          </cell>
          <cell r="I8109">
            <v>43465</v>
          </cell>
        </row>
        <row r="8110">
          <cell r="A8110" t="str">
            <v>Rodadura asfaltica tipo IDRD Suelta (Planta).</v>
          </cell>
          <cell r="B8110">
            <v>3313</v>
          </cell>
          <cell r="C8110" t="str">
            <v>M3</v>
          </cell>
          <cell r="D8110">
            <v>450896</v>
          </cell>
          <cell r="E8110" t="str">
            <v>MDC3</v>
          </cell>
          <cell r="F8110">
            <v>43167</v>
          </cell>
          <cell r="G8110">
            <v>429425</v>
          </cell>
          <cell r="H8110">
            <v>1.05</v>
          </cell>
          <cell r="I8110">
            <v>43465</v>
          </cell>
        </row>
        <row r="8111">
          <cell r="A8111" t="str">
            <v>RODADURA B1350 ESPESOR 2.5 Cm.SUELTO</v>
          </cell>
          <cell r="B8111">
            <v>980</v>
          </cell>
          <cell r="C8111" t="str">
            <v>M2</v>
          </cell>
          <cell r="D8111">
            <v>16211</v>
          </cell>
          <cell r="E8111" t="str">
            <v>COMPACTO</v>
          </cell>
          <cell r="F8111">
            <v>41250</v>
          </cell>
          <cell r="G8111">
            <v>12470</v>
          </cell>
          <cell r="H8111">
            <v>1.3</v>
          </cell>
          <cell r="I8111">
            <v>43465</v>
          </cell>
        </row>
        <row r="8112">
          <cell r="A8112" t="str">
            <v>RODADURA B1350 ESPESOR 3.0 Cm. SUELTO</v>
          </cell>
          <cell r="B8112">
            <v>981</v>
          </cell>
          <cell r="C8112" t="str">
            <v>M2</v>
          </cell>
          <cell r="D8112">
            <v>19453</v>
          </cell>
          <cell r="E8112" t="str">
            <v>COMPACTO</v>
          </cell>
          <cell r="F8112">
            <v>41250</v>
          </cell>
          <cell r="G8112">
            <v>14964</v>
          </cell>
          <cell r="H8112">
            <v>1.3</v>
          </cell>
          <cell r="I8112">
            <v>43465</v>
          </cell>
        </row>
        <row r="8113">
          <cell r="A8113" t="str">
            <v>RODADURA ESPESOR 2.5 Cm MDC2</v>
          </cell>
          <cell r="B8113">
            <v>978</v>
          </cell>
          <cell r="C8113" t="str">
            <v>M2</v>
          </cell>
          <cell r="D8113">
            <v>18428</v>
          </cell>
          <cell r="E8113" t="str">
            <v>COMPACTO</v>
          </cell>
          <cell r="F8113">
            <v>40927</v>
          </cell>
          <cell r="G8113">
            <v>14175</v>
          </cell>
          <cell r="H8113">
            <v>1.3</v>
          </cell>
          <cell r="I8113">
            <v>43465</v>
          </cell>
        </row>
        <row r="8114">
          <cell r="A8114" t="str">
            <v>RODADURA ESPESOR 3.0 Cm MDC2</v>
          </cell>
          <cell r="B8114">
            <v>979</v>
          </cell>
          <cell r="C8114" t="str">
            <v>M2</v>
          </cell>
          <cell r="D8114">
            <v>22113</v>
          </cell>
          <cell r="E8114" t="str">
            <v>COMPACTO</v>
          </cell>
          <cell r="F8114">
            <v>40927</v>
          </cell>
          <cell r="G8114">
            <v>17010</v>
          </cell>
          <cell r="H8114">
            <v>1.3</v>
          </cell>
          <cell r="I8114">
            <v>43465</v>
          </cell>
        </row>
        <row r="8115">
          <cell r="A8115" t="str">
            <v>Rodamiento KML 63/04 (Suministro)</v>
          </cell>
          <cell r="B8115">
            <v>106465</v>
          </cell>
          <cell r="C8115" t="str">
            <v>UNI</v>
          </cell>
          <cell r="D8115">
            <v>108697</v>
          </cell>
          <cell r="E8115">
            <v>0</v>
          </cell>
          <cell r="F8115">
            <v>42942</v>
          </cell>
          <cell r="G8115">
            <v>99722</v>
          </cell>
          <cell r="H8115">
            <v>1.0900000000000001</v>
          </cell>
          <cell r="I8115">
            <v>43465</v>
          </cell>
        </row>
        <row r="8116">
          <cell r="A8116" t="str">
            <v>RODILLO 3" FELPA MANGO PLASTICO PARA</v>
          </cell>
          <cell r="B8116">
            <v>104137</v>
          </cell>
          <cell r="C8116" t="str">
            <v>UNI</v>
          </cell>
          <cell r="D8116">
            <v>4247</v>
          </cell>
          <cell r="E8116">
            <v>0</v>
          </cell>
          <cell r="F8116">
            <v>43195</v>
          </cell>
          <cell r="G8116">
            <v>4045</v>
          </cell>
          <cell r="H8116">
            <v>1.05</v>
          </cell>
          <cell r="I8116">
            <v>43465</v>
          </cell>
        </row>
        <row r="8117">
          <cell r="A8117" t="str">
            <v>RODILLO 9" PARA VINILO+BANDEJA</v>
          </cell>
          <cell r="B8117">
            <v>104136</v>
          </cell>
          <cell r="C8117" t="str">
            <v>UNI</v>
          </cell>
          <cell r="D8117">
            <v>15128</v>
          </cell>
          <cell r="E8117">
            <v>0</v>
          </cell>
          <cell r="F8117">
            <v>43199</v>
          </cell>
          <cell r="G8117">
            <v>14408</v>
          </cell>
          <cell r="H8117">
            <v>1.05</v>
          </cell>
          <cell r="I8117">
            <v>43465</v>
          </cell>
        </row>
        <row r="8118">
          <cell r="A8118" t="str">
            <v>RODILLO ARRASTRE MANUAL</v>
          </cell>
          <cell r="B8118">
            <v>102537</v>
          </cell>
          <cell r="C8118" t="str">
            <v>DD</v>
          </cell>
          <cell r="D8118">
            <v>64506</v>
          </cell>
          <cell r="E8118" t="str">
            <v>1000 KL</v>
          </cell>
          <cell r="F8118">
            <v>43182</v>
          </cell>
          <cell r="G8118">
            <v>61434</v>
          </cell>
          <cell r="H8118">
            <v>1.05</v>
          </cell>
          <cell r="I8118">
            <v>43465</v>
          </cell>
        </row>
        <row r="8119">
          <cell r="A8119" t="str">
            <v>RODILLO D/PINTAS Y SONDEO</v>
          </cell>
          <cell r="B8119">
            <v>3803</v>
          </cell>
          <cell r="C8119" t="str">
            <v>DD</v>
          </cell>
          <cell r="D8119">
            <v>3178</v>
          </cell>
          <cell r="E8119">
            <v>0</v>
          </cell>
          <cell r="F8119">
            <v>40310</v>
          </cell>
          <cell r="G8119">
            <v>2320</v>
          </cell>
          <cell r="H8119">
            <v>1.37</v>
          </cell>
          <cell r="I8119">
            <v>43465</v>
          </cell>
        </row>
        <row r="8120">
          <cell r="A8120" t="str">
            <v>RODILLO ESPUMA PARA PINTAR 9'' TIPO</v>
          </cell>
          <cell r="B8120">
            <v>1326</v>
          </cell>
          <cell r="C8120" t="str">
            <v>UNI</v>
          </cell>
          <cell r="D8120">
            <v>6405</v>
          </cell>
          <cell r="E8120">
            <v>0</v>
          </cell>
          <cell r="F8120">
            <v>43207</v>
          </cell>
          <cell r="G8120">
            <v>6100</v>
          </cell>
          <cell r="H8120">
            <v>1.05</v>
          </cell>
          <cell r="I8120">
            <v>43465</v>
          </cell>
        </row>
        <row r="8121">
          <cell r="A8121" t="str">
            <v>RODILLO FELPA CON MANGO DE 9"</v>
          </cell>
          <cell r="B8121">
            <v>104213</v>
          </cell>
          <cell r="C8121" t="str">
            <v>UNI</v>
          </cell>
          <cell r="D8121">
            <v>10251</v>
          </cell>
          <cell r="E8121">
            <v>0</v>
          </cell>
          <cell r="F8121">
            <v>40826</v>
          </cell>
          <cell r="G8121">
            <v>7650</v>
          </cell>
          <cell r="H8121">
            <v>1.34</v>
          </cell>
          <cell r="I8121">
            <v>43465</v>
          </cell>
        </row>
        <row r="8122">
          <cell r="A8122" t="str">
            <v>RODILLO OVEJERO (Lana)</v>
          </cell>
          <cell r="B8122">
            <v>104090</v>
          </cell>
          <cell r="C8122" t="str">
            <v>UNI</v>
          </cell>
          <cell r="D8122">
            <v>7993</v>
          </cell>
          <cell r="E8122">
            <v>0</v>
          </cell>
          <cell r="F8122">
            <v>42618</v>
          </cell>
          <cell r="G8122">
            <v>6950</v>
          </cell>
          <cell r="H8122">
            <v>1.1499999999999999</v>
          </cell>
          <cell r="I8122">
            <v>43465</v>
          </cell>
        </row>
        <row r="8123">
          <cell r="A8123" t="str">
            <v>RODILLO REPUESTO EN POLYESTER DE 2"</v>
          </cell>
          <cell r="B8123">
            <v>102727</v>
          </cell>
          <cell r="C8123" t="str">
            <v>UNI</v>
          </cell>
          <cell r="D8123">
            <v>3350</v>
          </cell>
          <cell r="E8123">
            <v>0</v>
          </cell>
          <cell r="F8123">
            <v>40793</v>
          </cell>
          <cell r="G8123">
            <v>2500</v>
          </cell>
          <cell r="H8123">
            <v>1.34</v>
          </cell>
          <cell r="I8123">
            <v>43465</v>
          </cell>
        </row>
        <row r="8124">
          <cell r="A8124" t="str">
            <v>RODILLO REPUESTO FELPA DE 9" X3/4"</v>
          </cell>
          <cell r="B8124">
            <v>102726</v>
          </cell>
          <cell r="C8124" t="str">
            <v>UNI</v>
          </cell>
          <cell r="D8124">
            <v>6720</v>
          </cell>
          <cell r="E8124">
            <v>0</v>
          </cell>
          <cell r="F8124">
            <v>43195</v>
          </cell>
          <cell r="G8124">
            <v>6400</v>
          </cell>
          <cell r="H8124">
            <v>1.05</v>
          </cell>
          <cell r="I8124">
            <v>43465</v>
          </cell>
        </row>
        <row r="8125">
          <cell r="A8125" t="str">
            <v>RODILLO VIBRATORIO "BENITIN" 1TON+</v>
          </cell>
          <cell r="B8125">
            <v>375</v>
          </cell>
          <cell r="C8125" t="str">
            <v>DD</v>
          </cell>
          <cell r="D8125">
            <v>199500</v>
          </cell>
          <cell r="E8125" t="str">
            <v>1000 KL</v>
          </cell>
          <cell r="F8125">
            <v>43265</v>
          </cell>
          <cell r="G8125">
            <v>190000</v>
          </cell>
          <cell r="H8125">
            <v>1.05</v>
          </cell>
          <cell r="I8125">
            <v>43465</v>
          </cell>
        </row>
        <row r="8126">
          <cell r="A8126" t="str">
            <v>ROLADO DE TUBERIA</v>
          </cell>
          <cell r="B8126">
            <v>105192</v>
          </cell>
          <cell r="C8126" t="str">
            <v>ML</v>
          </cell>
          <cell r="D8126">
            <v>10211</v>
          </cell>
          <cell r="E8126">
            <v>0</v>
          </cell>
          <cell r="F8126">
            <v>43251</v>
          </cell>
          <cell r="G8126">
            <v>9725</v>
          </cell>
          <cell r="H8126">
            <v>1.05</v>
          </cell>
          <cell r="I8126">
            <v>43465</v>
          </cell>
        </row>
        <row r="8127">
          <cell r="A8127" t="str">
            <v>ROLADORA (Alquiler)</v>
          </cell>
          <cell r="B8127">
            <v>102887</v>
          </cell>
          <cell r="C8127" t="str">
            <v>DD</v>
          </cell>
          <cell r="D8127">
            <v>137000</v>
          </cell>
          <cell r="E8127">
            <v>0</v>
          </cell>
          <cell r="F8127">
            <v>40336</v>
          </cell>
          <cell r="G8127">
            <v>100000</v>
          </cell>
          <cell r="H8127">
            <v>1.37</v>
          </cell>
          <cell r="I8127">
            <v>43465</v>
          </cell>
        </row>
        <row r="8128">
          <cell r="A8128" t="str">
            <v>ROLLO DE CINTA CON FILTRO DE 25MM ( 33M</v>
          </cell>
          <cell r="B8128">
            <v>103340</v>
          </cell>
          <cell r="C8128" t="str">
            <v>UNI</v>
          </cell>
          <cell r="D8128">
            <v>127136</v>
          </cell>
          <cell r="E8128">
            <v>0</v>
          </cell>
          <cell r="F8128">
            <v>40451</v>
          </cell>
          <cell r="G8128">
            <v>92800</v>
          </cell>
          <cell r="H8128">
            <v>1.37</v>
          </cell>
          <cell r="I8128">
            <v>43465</v>
          </cell>
        </row>
        <row r="8129">
          <cell r="A8129" t="str">
            <v>ROSETA (PLAFON) PORCELANA</v>
          </cell>
          <cell r="B8129">
            <v>779</v>
          </cell>
          <cell r="C8129" t="str">
            <v>UNI</v>
          </cell>
          <cell r="D8129">
            <v>1661</v>
          </cell>
          <cell r="E8129">
            <v>30</v>
          </cell>
          <cell r="F8129">
            <v>43215</v>
          </cell>
          <cell r="G8129">
            <v>1582</v>
          </cell>
          <cell r="H8129">
            <v>1.05</v>
          </cell>
          <cell r="I8129">
            <v>43465</v>
          </cell>
        </row>
        <row r="8130">
          <cell r="A8130" t="str">
            <v>ROTOMARTILLO**</v>
          </cell>
          <cell r="B8130">
            <v>101807</v>
          </cell>
          <cell r="C8130" t="str">
            <v>DIA</v>
          </cell>
          <cell r="D8130">
            <v>90797</v>
          </cell>
          <cell r="E8130" t="str">
            <v>P185-WJD</v>
          </cell>
          <cell r="F8130">
            <v>42856</v>
          </cell>
          <cell r="G8130">
            <v>83300</v>
          </cell>
          <cell r="H8130">
            <v>1.0900000000000001</v>
          </cell>
          <cell r="I8130">
            <v>43465</v>
          </cell>
        </row>
        <row r="8131">
          <cell r="A8131" t="str">
            <v>ROTOVACTOR (OPER+COMB).</v>
          </cell>
          <cell r="B8131">
            <v>102529</v>
          </cell>
          <cell r="C8131" t="str">
            <v>HR</v>
          </cell>
          <cell r="D8131">
            <v>57125</v>
          </cell>
          <cell r="E8131">
            <v>0</v>
          </cell>
          <cell r="F8131">
            <v>43182</v>
          </cell>
          <cell r="G8131">
            <v>54405</v>
          </cell>
          <cell r="H8131">
            <v>1.05</v>
          </cell>
          <cell r="I8131">
            <v>43465</v>
          </cell>
        </row>
        <row r="8132">
          <cell r="A8132" t="str">
            <v>Rotura en concreto Cámara ETB</v>
          </cell>
          <cell r="B8132">
            <v>101513</v>
          </cell>
          <cell r="C8132" t="str">
            <v>M3</v>
          </cell>
          <cell r="D8132">
            <v>645662</v>
          </cell>
          <cell r="E8132">
            <v>0</v>
          </cell>
          <cell r="F8132">
            <v>40435</v>
          </cell>
          <cell r="G8132">
            <v>471286</v>
          </cell>
          <cell r="H8132">
            <v>1.37</v>
          </cell>
          <cell r="I8132">
            <v>43465</v>
          </cell>
        </row>
        <row r="8133">
          <cell r="A8133" t="str">
            <v>ROUTER DE COMUNICACIÓN BACNET</v>
          </cell>
          <cell r="B8133">
            <v>107414</v>
          </cell>
          <cell r="C8133" t="str">
            <v>UNI</v>
          </cell>
          <cell r="D8133">
            <v>1963500</v>
          </cell>
          <cell r="E8133">
            <v>0</v>
          </cell>
          <cell r="F8133">
            <v>43298</v>
          </cell>
          <cell r="G8133">
            <v>1870000</v>
          </cell>
          <cell r="H8133">
            <v>1.05</v>
          </cell>
          <cell r="I8133">
            <v>43465</v>
          </cell>
        </row>
        <row r="8134">
          <cell r="A8134" t="str">
            <v>RUEDA GIRATORIA CARRUSEL</v>
          </cell>
          <cell r="B8134">
            <v>103735</v>
          </cell>
          <cell r="C8134" t="str">
            <v>UNI</v>
          </cell>
          <cell r="D8134">
            <v>3582475</v>
          </cell>
          <cell r="E8134">
            <v>0</v>
          </cell>
          <cell r="F8134">
            <v>43230</v>
          </cell>
          <cell r="G8134">
            <v>3411881</v>
          </cell>
          <cell r="H8134">
            <v>1.05</v>
          </cell>
          <cell r="I8134">
            <v>43465</v>
          </cell>
        </row>
        <row r="8135">
          <cell r="A8135" t="str">
            <v>Ruedas de aspiradora Quick-Vac</v>
          </cell>
          <cell r="B8135">
            <v>105126</v>
          </cell>
          <cell r="C8135" t="str">
            <v>UNI</v>
          </cell>
          <cell r="D8135">
            <v>34369</v>
          </cell>
          <cell r="E8135">
            <v>0</v>
          </cell>
          <cell r="F8135">
            <v>41638</v>
          </cell>
          <cell r="G8135">
            <v>27062</v>
          </cell>
          <cell r="H8135">
            <v>1.27</v>
          </cell>
          <cell r="I8135">
            <v>43465</v>
          </cell>
        </row>
        <row r="8136">
          <cell r="A8136" t="str">
            <v>RUEDAS PARA ANDAMIO TUBULAR (Juego x 4)</v>
          </cell>
          <cell r="B8136">
            <v>1666</v>
          </cell>
          <cell r="C8136" t="str">
            <v>DD</v>
          </cell>
          <cell r="D8136">
            <v>1849</v>
          </cell>
          <cell r="E8136">
            <v>0</v>
          </cell>
          <cell r="F8136">
            <v>43182</v>
          </cell>
          <cell r="G8136">
            <v>1761</v>
          </cell>
          <cell r="H8136">
            <v>1.05</v>
          </cell>
          <cell r="I8136">
            <v>43465</v>
          </cell>
        </row>
        <row r="8137">
          <cell r="A8137" t="str">
            <v>RUEDAS PARA ANDAMIO TUBULAR (NO USAR)</v>
          </cell>
          <cell r="B8137">
            <v>930</v>
          </cell>
          <cell r="C8137" t="str">
            <v>DD</v>
          </cell>
          <cell r="D8137">
            <v>1601</v>
          </cell>
          <cell r="E8137">
            <v>0</v>
          </cell>
          <cell r="F8137">
            <v>42590</v>
          </cell>
          <cell r="G8137">
            <v>1392</v>
          </cell>
          <cell r="H8137">
            <v>1.1499999999999999</v>
          </cell>
          <cell r="I8137">
            <v>43465</v>
          </cell>
        </row>
        <row r="8138">
          <cell r="A8138" t="str">
            <v>RUSTIPLAST CLARO/ DOS MANOS</v>
          </cell>
          <cell r="B8138">
            <v>3180</v>
          </cell>
          <cell r="C8138" t="str">
            <v>M2</v>
          </cell>
          <cell r="D8138">
            <v>13205</v>
          </cell>
          <cell r="E8138">
            <v>0</v>
          </cell>
          <cell r="F8138">
            <v>40134</v>
          </cell>
          <cell r="G8138">
            <v>9500</v>
          </cell>
          <cell r="H8138">
            <v>1.39</v>
          </cell>
          <cell r="I8138">
            <v>43465</v>
          </cell>
        </row>
        <row r="8139">
          <cell r="A8139" t="str">
            <v>RutaVida Estac01 PosteEstiramAquiles (sum)</v>
          </cell>
          <cell r="B8139">
            <v>100460</v>
          </cell>
          <cell r="C8139" t="str">
            <v>UNI</v>
          </cell>
          <cell r="D8139">
            <v>281138</v>
          </cell>
          <cell r="E8139" t="str">
            <v>A-130</v>
          </cell>
          <cell r="F8139">
            <v>43252</v>
          </cell>
          <cell r="G8139">
            <v>267750</v>
          </cell>
          <cell r="H8139">
            <v>1.05</v>
          </cell>
          <cell r="I8139">
            <v>43465</v>
          </cell>
        </row>
        <row r="8140">
          <cell r="A8140" t="str">
            <v>RutaVida Estac02 GemelosMuslos (sum)</v>
          </cell>
          <cell r="B8140">
            <v>100461</v>
          </cell>
          <cell r="C8140" t="str">
            <v>UNI</v>
          </cell>
          <cell r="D8140">
            <v>491898</v>
          </cell>
          <cell r="E8140" t="str">
            <v>A-130</v>
          </cell>
          <cell r="F8140">
            <v>43228</v>
          </cell>
          <cell r="G8140">
            <v>468474</v>
          </cell>
          <cell r="H8140">
            <v>1.05</v>
          </cell>
          <cell r="I8140">
            <v>43465</v>
          </cell>
        </row>
        <row r="8141">
          <cell r="A8141" t="str">
            <v>RutaVida Estac03 BancaAbdomAltos (sum)</v>
          </cell>
          <cell r="B8141">
            <v>100462</v>
          </cell>
          <cell r="C8141" t="str">
            <v>UNI</v>
          </cell>
          <cell r="D8141">
            <v>1152450</v>
          </cell>
          <cell r="E8141" t="str">
            <v>A-130</v>
          </cell>
          <cell r="F8141">
            <v>43228</v>
          </cell>
          <cell r="G8141">
            <v>1097571</v>
          </cell>
          <cell r="H8141">
            <v>1.05</v>
          </cell>
          <cell r="I8141">
            <v>43465</v>
          </cell>
        </row>
        <row r="8142">
          <cell r="A8142" t="str">
            <v>RutaVida Estac04 BarraSalto (sum)</v>
          </cell>
          <cell r="B8142">
            <v>100463</v>
          </cell>
          <cell r="C8142" t="str">
            <v>UNI</v>
          </cell>
          <cell r="D8142">
            <v>564239</v>
          </cell>
          <cell r="E8142" t="str">
            <v>A-130</v>
          </cell>
          <cell r="F8142">
            <v>42976</v>
          </cell>
          <cell r="G8142">
            <v>517650</v>
          </cell>
          <cell r="H8142">
            <v>1.0900000000000001</v>
          </cell>
          <cell r="I8142">
            <v>43465</v>
          </cell>
        </row>
        <row r="8143">
          <cell r="A8143" t="str">
            <v>RutaVida Estac05 BarraFlexionEspalda Tipo-I</v>
          </cell>
          <cell r="B8143">
            <v>100464</v>
          </cell>
          <cell r="C8143" t="str">
            <v>UNI</v>
          </cell>
          <cell r="D8143">
            <v>715772</v>
          </cell>
          <cell r="E8143" t="str">
            <v>A-130</v>
          </cell>
          <cell r="F8143">
            <v>43228</v>
          </cell>
          <cell r="G8143">
            <v>681688</v>
          </cell>
          <cell r="H8143">
            <v>1.05</v>
          </cell>
          <cell r="I8143">
            <v>43465</v>
          </cell>
        </row>
        <row r="8144">
          <cell r="A8144" t="str">
            <v>RutaVida Estac06 BarraFlexionPecho (sum)</v>
          </cell>
          <cell r="B8144">
            <v>100465</v>
          </cell>
          <cell r="C8144" t="str">
            <v>UNI</v>
          </cell>
          <cell r="D8144">
            <v>455365</v>
          </cell>
          <cell r="E8144" t="str">
            <v>A-130</v>
          </cell>
          <cell r="F8144">
            <v>43228</v>
          </cell>
          <cell r="G8144">
            <v>433681</v>
          </cell>
          <cell r="H8144">
            <v>1.05</v>
          </cell>
          <cell r="I8144">
            <v>43465</v>
          </cell>
        </row>
        <row r="8145">
          <cell r="A8145" t="str">
            <v>RutaVida Estac07 BancaEstiramiento (sum)</v>
          </cell>
          <cell r="B8145">
            <v>100466</v>
          </cell>
          <cell r="C8145" t="str">
            <v>UNI</v>
          </cell>
          <cell r="D8145">
            <v>874650</v>
          </cell>
          <cell r="E8145" t="str">
            <v>A-130</v>
          </cell>
          <cell r="F8145">
            <v>43228</v>
          </cell>
          <cell r="G8145">
            <v>833000</v>
          </cell>
          <cell r="H8145">
            <v>1.05</v>
          </cell>
          <cell r="I8145">
            <v>43465</v>
          </cell>
        </row>
        <row r="8146">
          <cell r="A8146" t="str">
            <v>RutaVida Estac08 TubosParaBrinco (sum)</v>
          </cell>
          <cell r="B8146">
            <v>100467</v>
          </cell>
          <cell r="C8146" t="str">
            <v>UNI</v>
          </cell>
          <cell r="D8146">
            <v>525398</v>
          </cell>
          <cell r="E8146" t="str">
            <v>A-130</v>
          </cell>
          <cell r="F8146">
            <v>43225</v>
          </cell>
          <cell r="G8146">
            <v>500379</v>
          </cell>
          <cell r="H8146">
            <v>1.05</v>
          </cell>
          <cell r="I8146">
            <v>43465</v>
          </cell>
        </row>
        <row r="8147">
          <cell r="A8147" t="str">
            <v>RutaVida Estac09 BancaAbdomBajo (sum)</v>
          </cell>
          <cell r="B8147">
            <v>100468</v>
          </cell>
          <cell r="C8147" t="str">
            <v>UNI</v>
          </cell>
          <cell r="D8147">
            <v>1175654</v>
          </cell>
          <cell r="E8147" t="str">
            <v>A-130</v>
          </cell>
          <cell r="F8147">
            <v>43225</v>
          </cell>
          <cell r="G8147">
            <v>1119670</v>
          </cell>
          <cell r="H8147">
            <v>1.05</v>
          </cell>
          <cell r="I8147">
            <v>43465</v>
          </cell>
        </row>
        <row r="8148">
          <cell r="A8148" t="str">
            <v>RutaVida Estac10 BancaAbdom (sum)</v>
          </cell>
          <cell r="B8148">
            <v>100469</v>
          </cell>
          <cell r="C8148" t="str">
            <v>UNI</v>
          </cell>
          <cell r="D8148">
            <v>1067200</v>
          </cell>
          <cell r="E8148" t="str">
            <v>A-130</v>
          </cell>
          <cell r="F8148">
            <v>42621</v>
          </cell>
          <cell r="G8148">
            <v>928000</v>
          </cell>
          <cell r="H8148">
            <v>1.1499999999999999</v>
          </cell>
          <cell r="I8148">
            <v>43465</v>
          </cell>
        </row>
        <row r="8149">
          <cell r="A8149" t="str">
            <v>RutaVida Estac11 BancaTriceps (sum)</v>
          </cell>
          <cell r="B8149">
            <v>100470</v>
          </cell>
          <cell r="C8149" t="str">
            <v>UNI</v>
          </cell>
          <cell r="D8149">
            <v>640320</v>
          </cell>
          <cell r="E8149" t="str">
            <v>A-130</v>
          </cell>
          <cell r="F8149">
            <v>42621</v>
          </cell>
          <cell r="G8149">
            <v>556800</v>
          </cell>
          <cell r="H8149">
            <v>1.1499999999999999</v>
          </cell>
          <cell r="I8149">
            <v>43465</v>
          </cell>
        </row>
        <row r="8150">
          <cell r="A8150" t="str">
            <v>RutaVida Estac12 PosteAbdomGluteos (sum)</v>
          </cell>
          <cell r="B8150">
            <v>100471</v>
          </cell>
          <cell r="C8150" t="str">
            <v>UNI</v>
          </cell>
          <cell r="D8150">
            <v>649723</v>
          </cell>
          <cell r="E8150" t="str">
            <v>A-130</v>
          </cell>
          <cell r="F8150">
            <v>43228</v>
          </cell>
          <cell r="G8150">
            <v>618784</v>
          </cell>
          <cell r="H8150">
            <v>1.05</v>
          </cell>
          <cell r="I8150">
            <v>43465</v>
          </cell>
        </row>
        <row r="8151">
          <cell r="A8151" t="str">
            <v>RutaVida Estac13 Flexion espalda 3 (sum.)**</v>
          </cell>
          <cell r="B8151">
            <v>100534</v>
          </cell>
          <cell r="C8151" t="str">
            <v>UNI</v>
          </cell>
          <cell r="D8151">
            <v>773720</v>
          </cell>
          <cell r="E8151" t="str">
            <v>A-130</v>
          </cell>
          <cell r="F8151">
            <v>42621</v>
          </cell>
          <cell r="G8151">
            <v>672800</v>
          </cell>
          <cell r="H8151">
            <v>1.1499999999999999</v>
          </cell>
          <cell r="I8151">
            <v>43465</v>
          </cell>
        </row>
        <row r="8152">
          <cell r="A8152" t="str">
            <v>RutaVida Estac14 Escaladora (sum.) **</v>
          </cell>
          <cell r="B8152">
            <v>100535</v>
          </cell>
          <cell r="C8152" t="str">
            <v>UNI</v>
          </cell>
          <cell r="D8152">
            <v>624750</v>
          </cell>
          <cell r="E8152" t="str">
            <v>A-130</v>
          </cell>
          <cell r="F8152">
            <v>43378</v>
          </cell>
          <cell r="G8152">
            <v>595000</v>
          </cell>
          <cell r="H8152">
            <v>1.05</v>
          </cell>
          <cell r="I8152">
            <v>43465</v>
          </cell>
        </row>
        <row r="8153">
          <cell r="A8153" t="str">
            <v>RutaVida Estac15 Barras Paralelas (sum)</v>
          </cell>
          <cell r="B8153">
            <v>100536</v>
          </cell>
          <cell r="C8153" t="str">
            <v>UNI</v>
          </cell>
          <cell r="D8153">
            <v>616146</v>
          </cell>
          <cell r="E8153" t="str">
            <v>A-130</v>
          </cell>
          <cell r="F8153">
            <v>43228</v>
          </cell>
          <cell r="G8153">
            <v>586806</v>
          </cell>
          <cell r="H8153">
            <v>1.05</v>
          </cell>
          <cell r="I8153">
            <v>43465</v>
          </cell>
        </row>
        <row r="8154">
          <cell r="A8154" t="str">
            <v>RutaVida Estac16 Estiramiento Pierna</v>
          </cell>
          <cell r="B8154">
            <v>106788</v>
          </cell>
          <cell r="C8154" t="str">
            <v>UNI</v>
          </cell>
          <cell r="D8154">
            <v>290278</v>
          </cell>
          <cell r="E8154">
            <v>0</v>
          </cell>
          <cell r="F8154">
            <v>43192</v>
          </cell>
          <cell r="G8154">
            <v>276455</v>
          </cell>
          <cell r="H8154">
            <v>1.05</v>
          </cell>
          <cell r="I8154">
            <v>43465</v>
          </cell>
        </row>
        <row r="8155">
          <cell r="A8155" t="str">
            <v>RUTEADORA COLLET ¼"-9"-1- 3/4"</v>
          </cell>
          <cell r="B8155">
            <v>1684</v>
          </cell>
          <cell r="C8155" t="str">
            <v>UNI</v>
          </cell>
          <cell r="D8155">
            <v>715140</v>
          </cell>
          <cell r="E8155">
            <v>61957</v>
          </cell>
          <cell r="F8155">
            <v>40344</v>
          </cell>
          <cell r="G8155">
            <v>522000</v>
          </cell>
          <cell r="H8155">
            <v>1.37</v>
          </cell>
          <cell r="I8155">
            <v>43465</v>
          </cell>
        </row>
        <row r="8156">
          <cell r="A8156" t="str">
            <v>RUTEADORA PROFESIONAL COLLET ¼"</v>
          </cell>
          <cell r="B8156">
            <v>1685</v>
          </cell>
          <cell r="C8156" t="str">
            <v>UNI</v>
          </cell>
          <cell r="D8156">
            <v>780763</v>
          </cell>
          <cell r="E8156">
            <v>61205</v>
          </cell>
          <cell r="F8156">
            <v>40344</v>
          </cell>
          <cell r="G8156">
            <v>569900</v>
          </cell>
          <cell r="H8156">
            <v>1.37</v>
          </cell>
          <cell r="I8156">
            <v>43465</v>
          </cell>
        </row>
        <row r="8157">
          <cell r="A8157" t="str">
            <v>S/E 112.5KVA pedestal 11400/480/277V (T1 y T2</v>
          </cell>
          <cell r="B8157">
            <v>101516</v>
          </cell>
          <cell r="C8157" t="str">
            <v>UNI</v>
          </cell>
          <cell r="D8157">
            <v>26295325</v>
          </cell>
          <cell r="E8157">
            <v>0</v>
          </cell>
          <cell r="F8157">
            <v>39961</v>
          </cell>
          <cell r="G8157">
            <v>18917500</v>
          </cell>
          <cell r="H8157">
            <v>1.39</v>
          </cell>
          <cell r="I8157">
            <v>43465</v>
          </cell>
        </row>
        <row r="8158">
          <cell r="A8158" t="str">
            <v>S/E 300KVA capsulada 11400/208/120V (T5</v>
          </cell>
          <cell r="B8158">
            <v>101526</v>
          </cell>
          <cell r="C8158" t="str">
            <v>UNI</v>
          </cell>
          <cell r="D8158">
            <v>27894520</v>
          </cell>
          <cell r="E8158">
            <v>0</v>
          </cell>
          <cell r="F8158">
            <v>39960</v>
          </cell>
          <cell r="G8158">
            <v>20068000</v>
          </cell>
          <cell r="H8158">
            <v>1.39</v>
          </cell>
          <cell r="I8158">
            <v>43465</v>
          </cell>
        </row>
        <row r="8159">
          <cell r="A8159" t="str">
            <v>S/E 75KVA pedestal 11400/480/277V (T4</v>
          </cell>
          <cell r="B8159">
            <v>101521</v>
          </cell>
          <cell r="C8159" t="str">
            <v>UNI</v>
          </cell>
          <cell r="D8159">
            <v>26483006</v>
          </cell>
          <cell r="E8159">
            <v>0</v>
          </cell>
          <cell r="F8159">
            <v>39961</v>
          </cell>
          <cell r="G8159">
            <v>19052522</v>
          </cell>
          <cell r="H8159">
            <v>1.39</v>
          </cell>
          <cell r="I8159">
            <v>43465</v>
          </cell>
        </row>
        <row r="8160">
          <cell r="A8160" t="str">
            <v>S/Inst.División vidriotemp 6mm. Color,No transluc</v>
          </cell>
          <cell r="B8160">
            <v>105895</v>
          </cell>
          <cell r="C8160" t="str">
            <v>M2</v>
          </cell>
          <cell r="D8160">
            <v>414000</v>
          </cell>
          <cell r="E8160">
            <v>0</v>
          </cell>
          <cell r="F8160">
            <v>42612</v>
          </cell>
          <cell r="G8160">
            <v>360000</v>
          </cell>
          <cell r="H8160">
            <v>1.1499999999999999</v>
          </cell>
          <cell r="I8160">
            <v>43465</v>
          </cell>
        </row>
        <row r="8161">
          <cell r="A8161" t="str">
            <v>SACAPANTA MECÁNICA (NO UTILIZAR)</v>
          </cell>
          <cell r="B8161">
            <v>102217</v>
          </cell>
          <cell r="C8161" t="str">
            <v>hr</v>
          </cell>
          <cell r="D8161">
            <v>57150</v>
          </cell>
          <cell r="E8161" t="str">
            <v>Trifasica</v>
          </cell>
          <cell r="F8161">
            <v>41421</v>
          </cell>
          <cell r="G8161">
            <v>45000</v>
          </cell>
          <cell r="H8161">
            <v>1.27</v>
          </cell>
          <cell r="I8161">
            <v>43465</v>
          </cell>
        </row>
        <row r="8162">
          <cell r="A8162" t="str">
            <v>Saco Polip(Lona</v>
          </cell>
          <cell r="B8162">
            <v>101052</v>
          </cell>
          <cell r="C8162" t="str">
            <v>UNI</v>
          </cell>
          <cell r="D8162">
            <v>545</v>
          </cell>
          <cell r="E8162">
            <v>0</v>
          </cell>
          <cell r="F8162">
            <v>42796</v>
          </cell>
          <cell r="G8162">
            <v>500</v>
          </cell>
          <cell r="H8162">
            <v>1.0900000000000001</v>
          </cell>
          <cell r="I8162">
            <v>43465</v>
          </cell>
        </row>
        <row r="8163">
          <cell r="A8163" t="str">
            <v>Sal marina **</v>
          </cell>
          <cell r="B8163">
            <v>100354</v>
          </cell>
          <cell r="C8163" t="str">
            <v>KG</v>
          </cell>
          <cell r="D8163">
            <v>1274</v>
          </cell>
          <cell r="E8163" t="str">
            <v>V.I.S.</v>
          </cell>
          <cell r="F8163">
            <v>39665</v>
          </cell>
          <cell r="G8163">
            <v>867</v>
          </cell>
          <cell r="H8163">
            <v>1.47</v>
          </cell>
          <cell r="I8163">
            <v>43465</v>
          </cell>
        </row>
        <row r="8164">
          <cell r="A8164" t="str">
            <v>SALIDA CORDON TV BLANCO+TAPA VELA</v>
          </cell>
          <cell r="B8164">
            <v>1668</v>
          </cell>
          <cell r="C8164" t="str">
            <v>UNI</v>
          </cell>
          <cell r="D8164">
            <v>4905</v>
          </cell>
          <cell r="E8164" t="str">
            <v>DK-6B +DKT2B</v>
          </cell>
          <cell r="F8164">
            <v>42865</v>
          </cell>
          <cell r="G8164">
            <v>4500</v>
          </cell>
          <cell r="H8164">
            <v>1.0900000000000001</v>
          </cell>
          <cell r="I8164">
            <v>43465</v>
          </cell>
        </row>
        <row r="8165">
          <cell r="A8165" t="str">
            <v>SALIDA DE AIRE 1" (Inc. Dos Válulas)</v>
          </cell>
          <cell r="B8165">
            <v>105942</v>
          </cell>
          <cell r="C8165" t="str">
            <v>JGO</v>
          </cell>
          <cell r="D8165">
            <v>192619</v>
          </cell>
          <cell r="E8165">
            <v>0</v>
          </cell>
          <cell r="F8165">
            <v>42828</v>
          </cell>
          <cell r="G8165">
            <v>176715</v>
          </cell>
          <cell r="H8165">
            <v>1.0900000000000001</v>
          </cell>
          <cell r="I8165">
            <v>43465</v>
          </cell>
        </row>
        <row r="8166">
          <cell r="A8166" t="str">
            <v>SALTO GRADUABLE PARA GIMNASIO CANINO</v>
          </cell>
          <cell r="B8166">
            <v>105262</v>
          </cell>
          <cell r="C8166" t="str">
            <v>UNI</v>
          </cell>
          <cell r="D8166">
            <v>819000</v>
          </cell>
          <cell r="E8166">
            <v>0</v>
          </cell>
          <cell r="F8166">
            <v>41880</v>
          </cell>
          <cell r="G8166">
            <v>650000</v>
          </cell>
          <cell r="H8166">
            <v>1.26</v>
          </cell>
          <cell r="I8166">
            <v>43465</v>
          </cell>
        </row>
        <row r="8167">
          <cell r="A8167" t="str">
            <v>Saltometro Salto Altura, requerimiientos IAAF</v>
          </cell>
          <cell r="B8167">
            <v>106026</v>
          </cell>
          <cell r="C8167" t="str">
            <v>JUNIEGO</v>
          </cell>
          <cell r="D8167">
            <v>21582000</v>
          </cell>
          <cell r="E8167">
            <v>0</v>
          </cell>
          <cell r="F8167">
            <v>42829</v>
          </cell>
          <cell r="G8167">
            <v>19800000</v>
          </cell>
          <cell r="H8167">
            <v>1.0900000000000001</v>
          </cell>
          <cell r="I8167">
            <v>43465</v>
          </cell>
        </row>
        <row r="8168">
          <cell r="A8168" t="str">
            <v>SANDBLASTING (CON DISEÑO)SOBRE VIDRIO</v>
          </cell>
          <cell r="B8168">
            <v>103652</v>
          </cell>
          <cell r="C8168" t="str">
            <v>M2</v>
          </cell>
          <cell r="D8168">
            <v>35888</v>
          </cell>
          <cell r="E8168">
            <v>0</v>
          </cell>
          <cell r="F8168">
            <v>43214</v>
          </cell>
          <cell r="G8168">
            <v>34179</v>
          </cell>
          <cell r="H8168">
            <v>1.05</v>
          </cell>
          <cell r="I8168">
            <v>43465</v>
          </cell>
        </row>
        <row r="8169">
          <cell r="A8169" t="str">
            <v>SANITARIO ACOMET. POSTERIOR BALTICO</v>
          </cell>
          <cell r="B8169">
            <v>104557</v>
          </cell>
          <cell r="C8169" t="str">
            <v>UNI</v>
          </cell>
          <cell r="D8169">
            <v>552521</v>
          </cell>
          <cell r="E8169">
            <v>0</v>
          </cell>
          <cell r="F8169">
            <v>42857</v>
          </cell>
          <cell r="G8169">
            <v>506900</v>
          </cell>
          <cell r="H8169">
            <v>1.0900000000000001</v>
          </cell>
          <cell r="I8169">
            <v>43465</v>
          </cell>
        </row>
        <row r="8170">
          <cell r="A8170" t="str">
            <v>SANITARIO ALONGADO CORONA</v>
          </cell>
          <cell r="B8170">
            <v>104272</v>
          </cell>
          <cell r="C8170" t="str">
            <v>UNI</v>
          </cell>
          <cell r="D8170">
            <v>473720</v>
          </cell>
          <cell r="E8170">
            <v>0</v>
          </cell>
          <cell r="F8170">
            <v>40913</v>
          </cell>
          <cell r="G8170">
            <v>364400</v>
          </cell>
          <cell r="H8170">
            <v>1.3</v>
          </cell>
          <cell r="I8170">
            <v>43465</v>
          </cell>
        </row>
        <row r="8171">
          <cell r="A8171" t="str">
            <v>SANITARIO AVANTI BLANCO CRNA.</v>
          </cell>
          <cell r="B8171">
            <v>2792</v>
          </cell>
          <cell r="C8171" t="str">
            <v>UNI</v>
          </cell>
          <cell r="D8171">
            <v>253638</v>
          </cell>
          <cell r="E8171" t="str">
            <v>20299 Blanco</v>
          </cell>
          <cell r="F8171">
            <v>42320</v>
          </cell>
          <cell r="G8171">
            <v>207900</v>
          </cell>
          <cell r="H8171">
            <v>1.22</v>
          </cell>
          <cell r="I8171">
            <v>43465</v>
          </cell>
        </row>
        <row r="8172">
          <cell r="A8172" t="str">
            <v>SANITARIO AVANTI COLOR CRNA.</v>
          </cell>
          <cell r="B8172">
            <v>614</v>
          </cell>
          <cell r="C8172" t="str">
            <v>UNI</v>
          </cell>
          <cell r="D8172">
            <v>280908</v>
          </cell>
          <cell r="E8172" t="str">
            <v>20299 Color</v>
          </cell>
          <cell r="F8172">
            <v>40408</v>
          </cell>
          <cell r="G8172">
            <v>205042</v>
          </cell>
          <cell r="H8172">
            <v>1.37</v>
          </cell>
          <cell r="I8172">
            <v>43465</v>
          </cell>
        </row>
        <row r="8173">
          <cell r="A8173" t="str">
            <v>SANITARIO BLANCO TAZA REDONDA</v>
          </cell>
          <cell r="B8173">
            <v>2947</v>
          </cell>
          <cell r="C8173" t="str">
            <v>UNI</v>
          </cell>
          <cell r="D8173">
            <v>151205</v>
          </cell>
          <cell r="E8173">
            <v>1090</v>
          </cell>
          <cell r="F8173">
            <v>43166</v>
          </cell>
          <cell r="G8173">
            <v>144005</v>
          </cell>
          <cell r="H8173">
            <v>1.05</v>
          </cell>
          <cell r="I8173">
            <v>43465</v>
          </cell>
        </row>
        <row r="8174">
          <cell r="A8174" t="str">
            <v>SANITARIO CORONET</v>
          </cell>
          <cell r="B8174">
            <v>102736</v>
          </cell>
          <cell r="C8174" t="str">
            <v>UNI</v>
          </cell>
          <cell r="D8174">
            <v>232900</v>
          </cell>
          <cell r="E8174">
            <v>1090</v>
          </cell>
          <cell r="F8174">
            <v>40294</v>
          </cell>
          <cell r="G8174">
            <v>170000</v>
          </cell>
          <cell r="H8174">
            <v>1.37</v>
          </cell>
          <cell r="I8174">
            <v>43465</v>
          </cell>
        </row>
        <row r="8175">
          <cell r="A8175" t="str">
            <v>SANITARIO DISCAPAC ALONGADO Adriatico sin</v>
          </cell>
          <cell r="B8175">
            <v>101003</v>
          </cell>
          <cell r="C8175" t="str">
            <v>UNI</v>
          </cell>
          <cell r="D8175">
            <v>499555</v>
          </cell>
          <cell r="E8175">
            <v>1092</v>
          </cell>
          <cell r="F8175">
            <v>43209</v>
          </cell>
          <cell r="G8175">
            <v>475767</v>
          </cell>
          <cell r="H8175">
            <v>1.05</v>
          </cell>
          <cell r="I8175">
            <v>43465</v>
          </cell>
        </row>
        <row r="8176">
          <cell r="A8176" t="str">
            <v>Sanitario Discapacit. ref.21-AA-1318</v>
          </cell>
          <cell r="B8176">
            <v>103504</v>
          </cell>
          <cell r="C8176" t="str">
            <v>UNI</v>
          </cell>
          <cell r="D8176">
            <v>558946</v>
          </cell>
          <cell r="E8176">
            <v>0</v>
          </cell>
          <cell r="F8176">
            <v>42607</v>
          </cell>
          <cell r="G8176">
            <v>486040</v>
          </cell>
          <cell r="H8176">
            <v>1.1499999999999999</v>
          </cell>
          <cell r="I8176">
            <v>43465</v>
          </cell>
        </row>
        <row r="8177">
          <cell r="A8177" t="str">
            <v>SANITARIO DISCAPACITADOS ALONGADO</v>
          </cell>
          <cell r="B8177">
            <v>103372</v>
          </cell>
          <cell r="C8177" t="str">
            <v>UNI</v>
          </cell>
          <cell r="D8177">
            <v>420568</v>
          </cell>
          <cell r="E8177">
            <v>0</v>
          </cell>
          <cell r="F8177">
            <v>40460</v>
          </cell>
          <cell r="G8177">
            <v>306984</v>
          </cell>
          <cell r="H8177">
            <v>1.37</v>
          </cell>
          <cell r="I8177">
            <v>43465</v>
          </cell>
        </row>
        <row r="8178">
          <cell r="A8178" t="str">
            <v>SANITARIO DISTINCION Blanco CORONA</v>
          </cell>
          <cell r="B8178">
            <v>9452</v>
          </cell>
          <cell r="C8178" t="str">
            <v>UNI</v>
          </cell>
          <cell r="D8178">
            <v>218925</v>
          </cell>
          <cell r="E8178">
            <v>2633</v>
          </cell>
          <cell r="F8178">
            <v>40130</v>
          </cell>
          <cell r="G8178">
            <v>157500</v>
          </cell>
          <cell r="H8178">
            <v>1.39</v>
          </cell>
          <cell r="I8178">
            <v>43465</v>
          </cell>
        </row>
        <row r="8179">
          <cell r="A8179" t="str">
            <v>SANITARIO DISTINCION Color CORONA</v>
          </cell>
          <cell r="B8179">
            <v>610</v>
          </cell>
          <cell r="C8179" t="str">
            <v>UNI</v>
          </cell>
          <cell r="D8179">
            <v>219064</v>
          </cell>
          <cell r="E8179">
            <v>2633</v>
          </cell>
          <cell r="F8179">
            <v>40130</v>
          </cell>
          <cell r="G8179">
            <v>157600</v>
          </cell>
          <cell r="H8179">
            <v>1.39</v>
          </cell>
          <cell r="I8179">
            <v>43465</v>
          </cell>
        </row>
        <row r="8180">
          <cell r="A8180" t="str">
            <v>SANITARIO ELITE BLANCO CRNA</v>
          </cell>
          <cell r="B8180">
            <v>3500</v>
          </cell>
          <cell r="C8180" t="str">
            <v>UNI</v>
          </cell>
          <cell r="D8180">
            <v>779056</v>
          </cell>
          <cell r="E8180" t="str">
            <v>30789blanco</v>
          </cell>
          <cell r="F8180">
            <v>40130</v>
          </cell>
          <cell r="G8180">
            <v>560472</v>
          </cell>
          <cell r="H8180">
            <v>1.39</v>
          </cell>
          <cell r="I8180">
            <v>43465</v>
          </cell>
        </row>
        <row r="8181">
          <cell r="A8181" t="str">
            <v>SANITARIO ELITE COLOR CORONA</v>
          </cell>
          <cell r="B8181">
            <v>3501</v>
          </cell>
          <cell r="C8181" t="str">
            <v>UNI</v>
          </cell>
          <cell r="D8181">
            <v>856963</v>
          </cell>
          <cell r="E8181" t="str">
            <v>30789color</v>
          </cell>
          <cell r="F8181">
            <v>40130</v>
          </cell>
          <cell r="G8181">
            <v>616520</v>
          </cell>
          <cell r="H8181">
            <v>1.39</v>
          </cell>
          <cell r="I8181">
            <v>43465</v>
          </cell>
        </row>
        <row r="8182">
          <cell r="A8182" t="str">
            <v>SANITARIO FLUXMASTER CYCLON O</v>
          </cell>
          <cell r="B8182">
            <v>103643</v>
          </cell>
          <cell r="C8182" t="str">
            <v>UNI</v>
          </cell>
          <cell r="D8182">
            <v>538018</v>
          </cell>
          <cell r="E8182">
            <v>0</v>
          </cell>
          <cell r="F8182">
            <v>43272</v>
          </cell>
          <cell r="G8182">
            <v>512398</v>
          </cell>
          <cell r="H8182">
            <v>1.05</v>
          </cell>
          <cell r="I8182">
            <v>43465</v>
          </cell>
        </row>
        <row r="8183">
          <cell r="A8183" t="str">
            <v>SANITARIO INFANTIL CORONA</v>
          </cell>
          <cell r="B8183">
            <v>3286</v>
          </cell>
          <cell r="C8183" t="str">
            <v>UNI</v>
          </cell>
          <cell r="D8183">
            <v>428820</v>
          </cell>
          <cell r="E8183">
            <v>30199</v>
          </cell>
          <cell r="F8183">
            <v>43273</v>
          </cell>
          <cell r="G8183">
            <v>408400</v>
          </cell>
          <cell r="H8183">
            <v>1.05</v>
          </cell>
          <cell r="I8183">
            <v>43465</v>
          </cell>
        </row>
        <row r="8184">
          <cell r="A8184" t="str">
            <v>Sanitario Institucional ref.21-AA41 Mancesa</v>
          </cell>
          <cell r="B8184">
            <v>103358</v>
          </cell>
          <cell r="C8184" t="str">
            <v>UNI</v>
          </cell>
          <cell r="D8184">
            <v>315999</v>
          </cell>
          <cell r="E8184">
            <v>0</v>
          </cell>
          <cell r="F8184">
            <v>43390</v>
          </cell>
          <cell r="G8184">
            <v>300951</v>
          </cell>
          <cell r="H8184">
            <v>1.05</v>
          </cell>
          <cell r="I8184">
            <v>43465</v>
          </cell>
        </row>
        <row r="8185">
          <cell r="A8185" t="str">
            <v>Sanitario Institucional+mueble impor ref.21-AA-02</v>
          </cell>
          <cell r="B8185">
            <v>103510</v>
          </cell>
          <cell r="C8185" t="str">
            <v>UNI</v>
          </cell>
          <cell r="D8185">
            <v>157331</v>
          </cell>
          <cell r="E8185">
            <v>0</v>
          </cell>
          <cell r="F8185">
            <v>40511</v>
          </cell>
          <cell r="G8185">
            <v>114840</v>
          </cell>
          <cell r="H8185">
            <v>1.37</v>
          </cell>
          <cell r="I8185">
            <v>43465</v>
          </cell>
        </row>
        <row r="8186">
          <cell r="A8186" t="str">
            <v>SANITARIO KIDDY SIN TANQUE entrada superior</v>
          </cell>
          <cell r="B8186">
            <v>106387</v>
          </cell>
          <cell r="C8186" t="str">
            <v>UNI</v>
          </cell>
          <cell r="D8186">
            <v>234241</v>
          </cell>
          <cell r="E8186">
            <v>0</v>
          </cell>
          <cell r="F8186">
            <v>42970</v>
          </cell>
          <cell r="G8186">
            <v>214900</v>
          </cell>
          <cell r="H8186">
            <v>1.0900000000000001</v>
          </cell>
          <cell r="I8186">
            <v>43465</v>
          </cell>
        </row>
        <row r="8187">
          <cell r="A8187" t="str">
            <v>SANITARIO LAGUNA CRNA</v>
          </cell>
          <cell r="B8187">
            <v>611</v>
          </cell>
          <cell r="C8187" t="str">
            <v>UNI</v>
          </cell>
          <cell r="D8187">
            <v>142632</v>
          </cell>
          <cell r="E8187" t="str">
            <v>30038 Blanco</v>
          </cell>
          <cell r="F8187">
            <v>43222</v>
          </cell>
          <cell r="G8187">
            <v>135840</v>
          </cell>
          <cell r="H8187">
            <v>1.05</v>
          </cell>
          <cell r="I8187">
            <v>43465</v>
          </cell>
        </row>
        <row r="8188">
          <cell r="A8188" t="str">
            <v>SANITARIO MAXIMO BLANCO CORONA</v>
          </cell>
          <cell r="B8188">
            <v>617</v>
          </cell>
          <cell r="C8188" t="str">
            <v>UNI</v>
          </cell>
          <cell r="D8188">
            <v>368751</v>
          </cell>
          <cell r="E8188" t="str">
            <v>20090 Blanco</v>
          </cell>
          <cell r="F8188">
            <v>40408</v>
          </cell>
          <cell r="G8188">
            <v>269161</v>
          </cell>
          <cell r="H8188">
            <v>1.37</v>
          </cell>
          <cell r="I8188">
            <v>43465</v>
          </cell>
        </row>
        <row r="8189">
          <cell r="A8189" t="str">
            <v>SANITARIO MAXIMO COLOR CORONA</v>
          </cell>
          <cell r="B8189">
            <v>2807</v>
          </cell>
          <cell r="C8189" t="str">
            <v>UNI</v>
          </cell>
          <cell r="D8189">
            <v>392545</v>
          </cell>
          <cell r="E8189" t="str">
            <v>20090 Color</v>
          </cell>
          <cell r="F8189">
            <v>40408</v>
          </cell>
          <cell r="G8189">
            <v>286529</v>
          </cell>
          <cell r="H8189">
            <v>1.37</v>
          </cell>
          <cell r="I8189">
            <v>43465</v>
          </cell>
        </row>
        <row r="8190">
          <cell r="A8190" t="str">
            <v>SANITARIO NUEVO EMBAJADOR</v>
          </cell>
          <cell r="B8190">
            <v>78</v>
          </cell>
          <cell r="C8190" t="str">
            <v>UNI</v>
          </cell>
          <cell r="D8190">
            <v>254820</v>
          </cell>
          <cell r="E8190">
            <v>1065</v>
          </cell>
          <cell r="F8190">
            <v>40408</v>
          </cell>
          <cell r="G8190">
            <v>186000</v>
          </cell>
          <cell r="H8190">
            <v>1.37</v>
          </cell>
          <cell r="I8190">
            <v>43465</v>
          </cell>
        </row>
        <row r="8191">
          <cell r="A8191" t="str">
            <v>SANITARIO NUEVO EMBAJADOR</v>
          </cell>
          <cell r="B8191">
            <v>9404</v>
          </cell>
          <cell r="C8191" t="str">
            <v>UNI</v>
          </cell>
          <cell r="D8191">
            <v>254820</v>
          </cell>
          <cell r="E8191">
            <v>0</v>
          </cell>
          <cell r="F8191">
            <v>40408</v>
          </cell>
          <cell r="G8191">
            <v>186000</v>
          </cell>
          <cell r="H8191">
            <v>1.37</v>
          </cell>
          <cell r="I8191">
            <v>43465</v>
          </cell>
        </row>
        <row r="8192">
          <cell r="A8192" t="str">
            <v>SANITARIO PORTOBELLO BLANCO</v>
          </cell>
          <cell r="B8192">
            <v>2768</v>
          </cell>
          <cell r="C8192" t="str">
            <v>UNI</v>
          </cell>
          <cell r="D8192">
            <v>270883</v>
          </cell>
          <cell r="E8192">
            <v>1073</v>
          </cell>
          <cell r="F8192">
            <v>40126</v>
          </cell>
          <cell r="G8192">
            <v>194880</v>
          </cell>
          <cell r="H8192">
            <v>1.39</v>
          </cell>
          <cell r="I8192">
            <v>43465</v>
          </cell>
        </row>
        <row r="8193">
          <cell r="A8193" t="str">
            <v>SANITARIO PORTOBELLO PASTEL</v>
          </cell>
          <cell r="B8193">
            <v>9405</v>
          </cell>
          <cell r="C8193" t="str">
            <v>UNI</v>
          </cell>
          <cell r="D8193">
            <v>479550</v>
          </cell>
          <cell r="E8193">
            <v>0</v>
          </cell>
          <cell r="F8193">
            <v>40126</v>
          </cell>
          <cell r="G8193">
            <v>345000</v>
          </cell>
          <cell r="H8193">
            <v>1.39</v>
          </cell>
          <cell r="I8193">
            <v>43465</v>
          </cell>
        </row>
        <row r="8194">
          <cell r="A8194" t="str">
            <v>SANITARIO PORTOBELLO PREMIUM</v>
          </cell>
          <cell r="B8194">
            <v>2803</v>
          </cell>
          <cell r="C8194" t="str">
            <v>UNI</v>
          </cell>
          <cell r="D8194">
            <v>493450</v>
          </cell>
          <cell r="E8194">
            <v>1073</v>
          </cell>
          <cell r="F8194">
            <v>40126</v>
          </cell>
          <cell r="G8194">
            <v>355000</v>
          </cell>
          <cell r="H8194">
            <v>1.39</v>
          </cell>
          <cell r="I8194">
            <v>43465</v>
          </cell>
        </row>
        <row r="8195">
          <cell r="A8195" t="str">
            <v>SANITARIO PRESTIGIO CORONA</v>
          </cell>
          <cell r="B8195">
            <v>2698</v>
          </cell>
          <cell r="C8195" t="str">
            <v>UNI</v>
          </cell>
          <cell r="D8195">
            <v>1262044</v>
          </cell>
          <cell r="E8195" t="str">
            <v>30633 Color</v>
          </cell>
          <cell r="F8195">
            <v>40408</v>
          </cell>
          <cell r="G8195">
            <v>921200</v>
          </cell>
          <cell r="H8195">
            <v>1.37</v>
          </cell>
          <cell r="I8195">
            <v>43465</v>
          </cell>
        </row>
        <row r="8196">
          <cell r="A8196" t="str">
            <v>SANITARIO SELECTA BLANCO CORONA</v>
          </cell>
          <cell r="B8196">
            <v>1810</v>
          </cell>
          <cell r="C8196" t="str">
            <v>UNI</v>
          </cell>
          <cell r="D8196">
            <v>906255</v>
          </cell>
          <cell r="E8196">
            <v>30840</v>
          </cell>
          <cell r="F8196">
            <v>40408</v>
          </cell>
          <cell r="G8196">
            <v>661500</v>
          </cell>
          <cell r="H8196">
            <v>1.37</v>
          </cell>
          <cell r="I8196">
            <v>43465</v>
          </cell>
        </row>
        <row r="8197">
          <cell r="A8197" t="str">
            <v>SANITARIO SELECTA COLOR CORONA</v>
          </cell>
          <cell r="B8197">
            <v>3493</v>
          </cell>
          <cell r="C8197" t="str">
            <v>UNI</v>
          </cell>
          <cell r="D8197">
            <v>906255</v>
          </cell>
          <cell r="E8197" t="str">
            <v>30839Color</v>
          </cell>
          <cell r="F8197">
            <v>40408</v>
          </cell>
          <cell r="G8197">
            <v>661500</v>
          </cell>
          <cell r="H8197">
            <v>1.37</v>
          </cell>
          <cell r="I8197">
            <v>43465</v>
          </cell>
        </row>
        <row r="8198">
          <cell r="A8198" t="str">
            <v>SANITARIO STILO CORONA O SIMILAR DOS</v>
          </cell>
          <cell r="B8198">
            <v>616</v>
          </cell>
          <cell r="C8198" t="str">
            <v>UNI</v>
          </cell>
          <cell r="D8198">
            <v>286650</v>
          </cell>
          <cell r="E8198" t="str">
            <v>30535Color</v>
          </cell>
          <cell r="F8198">
            <v>43349</v>
          </cell>
          <cell r="G8198">
            <v>273000</v>
          </cell>
          <cell r="H8198">
            <v>1.05</v>
          </cell>
          <cell r="I8198">
            <v>43465</v>
          </cell>
        </row>
        <row r="8199">
          <cell r="A8199" t="str">
            <v>SANITARIO TREVI ACOMET. POSTERIOR SIST.</v>
          </cell>
          <cell r="B8199">
            <v>104558</v>
          </cell>
          <cell r="C8199" t="str">
            <v>UNI</v>
          </cell>
          <cell r="D8199">
            <v>308579</v>
          </cell>
          <cell r="E8199">
            <v>0</v>
          </cell>
          <cell r="F8199">
            <v>42857</v>
          </cell>
          <cell r="G8199">
            <v>283100</v>
          </cell>
          <cell r="H8199">
            <v>1.0900000000000001</v>
          </cell>
          <cell r="I8199">
            <v>43465</v>
          </cell>
        </row>
        <row r="8200">
          <cell r="A8200" t="str">
            <v>SANITARIO TREVI Blanco CORONA</v>
          </cell>
          <cell r="B8200">
            <v>9453</v>
          </cell>
          <cell r="C8200" t="str">
            <v>UNI</v>
          </cell>
          <cell r="D8200">
            <v>181524</v>
          </cell>
          <cell r="E8200">
            <v>2632</v>
          </cell>
          <cell r="F8200">
            <v>40408</v>
          </cell>
          <cell r="G8200">
            <v>132499</v>
          </cell>
          <cell r="H8200">
            <v>1.37</v>
          </cell>
          <cell r="I8200">
            <v>43465</v>
          </cell>
        </row>
        <row r="8201">
          <cell r="A8201" t="str">
            <v>SANITARIO TREVI color CORONA</v>
          </cell>
          <cell r="B8201">
            <v>426</v>
          </cell>
          <cell r="C8201" t="str">
            <v>UNI</v>
          </cell>
          <cell r="D8201">
            <v>170291</v>
          </cell>
          <cell r="E8201">
            <v>2632</v>
          </cell>
          <cell r="F8201">
            <v>40408</v>
          </cell>
          <cell r="G8201">
            <v>124300</v>
          </cell>
          <cell r="H8201">
            <v>1.37</v>
          </cell>
          <cell r="I8201">
            <v>43465</v>
          </cell>
        </row>
        <row r="8202">
          <cell r="A8202" t="str">
            <v>SANITARIO VICTORIA BLANCO</v>
          </cell>
          <cell r="B8202">
            <v>2851</v>
          </cell>
          <cell r="C8202" t="str">
            <v>UNI</v>
          </cell>
          <cell r="D8202">
            <v>500400</v>
          </cell>
          <cell r="E8202">
            <v>1092</v>
          </cell>
          <cell r="F8202">
            <v>39892</v>
          </cell>
          <cell r="G8202">
            <v>360000</v>
          </cell>
          <cell r="H8202">
            <v>1.39</v>
          </cell>
          <cell r="I8202">
            <v>43465</v>
          </cell>
        </row>
        <row r="8203">
          <cell r="A8203" t="str">
            <v>SANITARIO VICTORIA PASTEL</v>
          </cell>
          <cell r="B8203">
            <v>9406</v>
          </cell>
          <cell r="C8203" t="str">
            <v>UNI</v>
          </cell>
          <cell r="D8203">
            <v>521250</v>
          </cell>
          <cell r="E8203">
            <v>0</v>
          </cell>
          <cell r="F8203">
            <v>39892</v>
          </cell>
          <cell r="G8203">
            <v>375000</v>
          </cell>
          <cell r="H8203">
            <v>1.39</v>
          </cell>
          <cell r="I8203">
            <v>43465</v>
          </cell>
        </row>
        <row r="8204">
          <cell r="A8204" t="str">
            <v>SANITARIO VICTORIA PREMIUM</v>
          </cell>
          <cell r="B8204">
            <v>2927</v>
          </cell>
          <cell r="C8204" t="str">
            <v>UNI</v>
          </cell>
          <cell r="D8204">
            <v>535150</v>
          </cell>
          <cell r="E8204">
            <v>1092</v>
          </cell>
          <cell r="F8204">
            <v>39892</v>
          </cell>
          <cell r="G8204">
            <v>385000</v>
          </cell>
          <cell r="H8204">
            <v>1.39</v>
          </cell>
          <cell r="I8204">
            <v>43465</v>
          </cell>
        </row>
        <row r="8205">
          <cell r="A8205" t="str">
            <v>SANITARIO VICTORIANA CRNA.</v>
          </cell>
          <cell r="B8205">
            <v>615</v>
          </cell>
          <cell r="C8205" t="str">
            <v>UNI</v>
          </cell>
          <cell r="D8205">
            <v>975391</v>
          </cell>
          <cell r="E8205" t="str">
            <v>20100 blanco</v>
          </cell>
          <cell r="F8205">
            <v>40009</v>
          </cell>
          <cell r="G8205">
            <v>701720</v>
          </cell>
          <cell r="H8205">
            <v>1.39</v>
          </cell>
          <cell r="I8205">
            <v>43465</v>
          </cell>
        </row>
        <row r="8206">
          <cell r="A8206" t="str">
            <v>SARDINEL A-85 (BAJO RAMPA)**</v>
          </cell>
          <cell r="B8206">
            <v>103482</v>
          </cell>
          <cell r="C8206" t="str">
            <v>UNI</v>
          </cell>
          <cell r="D8206">
            <v>46963</v>
          </cell>
          <cell r="E8206">
            <v>0</v>
          </cell>
          <cell r="F8206">
            <v>41080</v>
          </cell>
          <cell r="G8206">
            <v>36125</v>
          </cell>
          <cell r="H8206">
            <v>1.3</v>
          </cell>
          <cell r="I8206">
            <v>43465</v>
          </cell>
        </row>
        <row r="8207">
          <cell r="A8207" t="str">
            <v>SARDINEL A-86 (ALTO RAMPA)**</v>
          </cell>
          <cell r="B8207">
            <v>103485</v>
          </cell>
          <cell r="C8207" t="str">
            <v>UNI</v>
          </cell>
          <cell r="D8207">
            <v>21235</v>
          </cell>
          <cell r="E8207">
            <v>0</v>
          </cell>
          <cell r="F8207">
            <v>40490</v>
          </cell>
          <cell r="G8207">
            <v>15500</v>
          </cell>
          <cell r="H8207">
            <v>1.37</v>
          </cell>
          <cell r="I8207">
            <v>43465</v>
          </cell>
        </row>
        <row r="8208">
          <cell r="A8208" t="str">
            <v>SARDINEL ACHAFLANADDO 40 CM</v>
          </cell>
          <cell r="B8208">
            <v>101351</v>
          </cell>
          <cell r="C8208" t="str">
            <v>UNI</v>
          </cell>
          <cell r="D8208">
            <v>45939</v>
          </cell>
          <cell r="E8208" t="str">
            <v>SA45100</v>
          </cell>
          <cell r="F8208">
            <v>41080</v>
          </cell>
          <cell r="G8208">
            <v>35338</v>
          </cell>
          <cell r="H8208">
            <v>1.3</v>
          </cell>
          <cell r="I8208">
            <v>43465</v>
          </cell>
        </row>
        <row r="8209">
          <cell r="A8209" t="str">
            <v>SARDINEL ACHAFLANADO 45 CM</v>
          </cell>
          <cell r="B8209">
            <v>2215</v>
          </cell>
          <cell r="C8209" t="str">
            <v>UNI</v>
          </cell>
          <cell r="D8209">
            <v>51280</v>
          </cell>
          <cell r="E8209" t="str">
            <v>SA45100</v>
          </cell>
          <cell r="F8209">
            <v>41080</v>
          </cell>
          <cell r="G8209">
            <v>39446</v>
          </cell>
          <cell r="H8209">
            <v>1.3</v>
          </cell>
          <cell r="I8209">
            <v>43465</v>
          </cell>
        </row>
        <row r="8210">
          <cell r="A8210" t="str">
            <v>SARDINEL ACHANFLADO 45 CM</v>
          </cell>
          <cell r="B8210">
            <v>101352</v>
          </cell>
          <cell r="C8210" t="str">
            <v>UNI</v>
          </cell>
          <cell r="D8210">
            <v>43618</v>
          </cell>
          <cell r="E8210" t="str">
            <v>SA45100</v>
          </cell>
          <cell r="F8210">
            <v>40105</v>
          </cell>
          <cell r="G8210">
            <v>31380</v>
          </cell>
          <cell r="H8210">
            <v>1.39</v>
          </cell>
          <cell r="I8210">
            <v>43465</v>
          </cell>
        </row>
        <row r="8211">
          <cell r="A8211" t="str">
            <v>Sardinel bajo A-85 (20*35*80)**</v>
          </cell>
          <cell r="B8211">
            <v>100478</v>
          </cell>
          <cell r="C8211" t="str">
            <v>UNI</v>
          </cell>
          <cell r="D8211">
            <v>31428</v>
          </cell>
          <cell r="E8211">
            <v>35020</v>
          </cell>
          <cell r="F8211">
            <v>43354</v>
          </cell>
          <cell r="G8211">
            <v>29931</v>
          </cell>
          <cell r="H8211">
            <v>1.05</v>
          </cell>
          <cell r="I8211">
            <v>43465</v>
          </cell>
        </row>
        <row r="8212">
          <cell r="A8212" t="str">
            <v>Sardinel especial rampa</v>
          </cell>
          <cell r="B8212">
            <v>100425</v>
          </cell>
          <cell r="C8212" t="str">
            <v>UNI</v>
          </cell>
          <cell r="D8212">
            <v>38034</v>
          </cell>
          <cell r="E8212">
            <v>35020</v>
          </cell>
          <cell r="F8212">
            <v>43328</v>
          </cell>
          <cell r="G8212">
            <v>36223</v>
          </cell>
          <cell r="H8212">
            <v>1.05</v>
          </cell>
          <cell r="I8212">
            <v>43465</v>
          </cell>
        </row>
        <row r="8213">
          <cell r="A8213" t="str">
            <v>Sardinel Prefab. A-10 (b=0.20;h=0.50;L=0.80m)</v>
          </cell>
          <cell r="B8213">
            <v>103043</v>
          </cell>
          <cell r="C8213" t="str">
            <v>UNI</v>
          </cell>
          <cell r="D8213">
            <v>27773</v>
          </cell>
          <cell r="E8213">
            <v>35020</v>
          </cell>
          <cell r="F8213">
            <v>43167</v>
          </cell>
          <cell r="G8213">
            <v>26450</v>
          </cell>
          <cell r="H8213">
            <v>1.05</v>
          </cell>
          <cell r="I8213">
            <v>43465</v>
          </cell>
        </row>
        <row r="8214">
          <cell r="A8214" t="str">
            <v>SARDINELES (H 30cm) B=17;L=1.0m</v>
          </cell>
          <cell r="B8214">
            <v>118</v>
          </cell>
          <cell r="C8214" t="str">
            <v>UNI</v>
          </cell>
          <cell r="D8214">
            <v>34757</v>
          </cell>
          <cell r="E8214" t="str">
            <v>SR30100</v>
          </cell>
          <cell r="F8214">
            <v>41080</v>
          </cell>
          <cell r="G8214">
            <v>26736</v>
          </cell>
          <cell r="H8214">
            <v>1.3</v>
          </cell>
          <cell r="I8214">
            <v>43465</v>
          </cell>
        </row>
        <row r="8215">
          <cell r="A8215" t="str">
            <v>SARDINELES (H 40cm) B-17;L=1.0m</v>
          </cell>
          <cell r="B8215">
            <v>130</v>
          </cell>
          <cell r="C8215" t="str">
            <v>UNI</v>
          </cell>
          <cell r="D8215">
            <v>45939</v>
          </cell>
          <cell r="E8215" t="str">
            <v>SA 40100</v>
          </cell>
          <cell r="F8215">
            <v>41080</v>
          </cell>
          <cell r="G8215">
            <v>35338</v>
          </cell>
          <cell r="H8215">
            <v>1.3</v>
          </cell>
          <cell r="I8215">
            <v>43465</v>
          </cell>
        </row>
        <row r="8216">
          <cell r="A8216" t="str">
            <v>SARDINELES (H 45cm)</v>
          </cell>
          <cell r="B8216">
            <v>132</v>
          </cell>
          <cell r="C8216" t="str">
            <v>UNI</v>
          </cell>
          <cell r="D8216">
            <v>51280</v>
          </cell>
          <cell r="E8216" t="str">
            <v>SA 45 100</v>
          </cell>
          <cell r="F8216">
            <v>41080</v>
          </cell>
          <cell r="G8216">
            <v>39446</v>
          </cell>
          <cell r="H8216">
            <v>1.3</v>
          </cell>
          <cell r="I8216">
            <v>43465</v>
          </cell>
        </row>
        <row r="8217">
          <cell r="A8217" t="str">
            <v>SARDINELES (H 50cm)</v>
          </cell>
          <cell r="B8217">
            <v>2170</v>
          </cell>
          <cell r="C8217" t="str">
            <v>UNI</v>
          </cell>
          <cell r="D8217">
            <v>34190</v>
          </cell>
          <cell r="E8217">
            <v>0</v>
          </cell>
          <cell r="F8217">
            <v>41235</v>
          </cell>
          <cell r="G8217">
            <v>26300</v>
          </cell>
          <cell r="H8217">
            <v>1.3</v>
          </cell>
          <cell r="I8217">
            <v>43465</v>
          </cell>
        </row>
        <row r="8218">
          <cell r="A8218" t="str">
            <v>SARDINELES (H 55cm)</v>
          </cell>
          <cell r="B8218">
            <v>428</v>
          </cell>
          <cell r="C8218" t="str">
            <v>UNI</v>
          </cell>
          <cell r="D8218">
            <v>49399</v>
          </cell>
          <cell r="E8218" t="str">
            <v>SA 55100</v>
          </cell>
          <cell r="F8218">
            <v>40877</v>
          </cell>
          <cell r="G8218">
            <v>36865</v>
          </cell>
          <cell r="H8218">
            <v>1.34</v>
          </cell>
          <cell r="I8218">
            <v>43465</v>
          </cell>
        </row>
        <row r="8219">
          <cell r="A8219" t="str">
            <v>Sarnafil G-476-151 (2x20m</v>
          </cell>
          <cell r="B8219">
            <v>107253</v>
          </cell>
          <cell r="C8219" t="str">
            <v>M2</v>
          </cell>
          <cell r="D8219">
            <v>50737</v>
          </cell>
          <cell r="E8219">
            <v>0</v>
          </cell>
          <cell r="F8219">
            <v>43410</v>
          </cell>
          <cell r="G8219">
            <v>48321</v>
          </cell>
          <cell r="H8219">
            <v>1.05</v>
          </cell>
          <cell r="I8219">
            <v>43465</v>
          </cell>
        </row>
        <row r="8220">
          <cell r="A8220" t="str">
            <v>SARNAFIL S327-12L WHITE</v>
          </cell>
          <cell r="B8220">
            <v>105023</v>
          </cell>
          <cell r="C8220" t="str">
            <v>M2</v>
          </cell>
          <cell r="D8220">
            <v>47720</v>
          </cell>
          <cell r="E8220">
            <v>0</v>
          </cell>
          <cell r="F8220">
            <v>43266</v>
          </cell>
          <cell r="G8220">
            <v>45448</v>
          </cell>
          <cell r="H8220">
            <v>1.05</v>
          </cell>
          <cell r="I8220">
            <v>43465</v>
          </cell>
        </row>
        <row r="8221">
          <cell r="A8221" t="str">
            <v>SARNAFIL S327-12LWHITE(1.2MM)10 AÑOS</v>
          </cell>
          <cell r="B8221">
            <v>104884</v>
          </cell>
          <cell r="C8221" t="str">
            <v>ML</v>
          </cell>
          <cell r="D8221">
            <v>88972</v>
          </cell>
          <cell r="E8221">
            <v>0</v>
          </cell>
          <cell r="F8221">
            <v>41243</v>
          </cell>
          <cell r="G8221">
            <v>68440</v>
          </cell>
          <cell r="H8221">
            <v>1.3</v>
          </cell>
          <cell r="I8221">
            <v>43465</v>
          </cell>
        </row>
        <row r="8222">
          <cell r="A8222" t="str">
            <v>Secador Elect.Manos Tipomanoslib.1AA-1800HO</v>
          </cell>
          <cell r="B8222">
            <v>103516</v>
          </cell>
          <cell r="C8222" t="str">
            <v>UNI</v>
          </cell>
          <cell r="D8222">
            <v>579095</v>
          </cell>
          <cell r="E8222">
            <v>0</v>
          </cell>
          <cell r="F8222">
            <v>43042</v>
          </cell>
          <cell r="G8222">
            <v>531280</v>
          </cell>
          <cell r="H8222">
            <v>1.0900000000000001</v>
          </cell>
          <cell r="I8222">
            <v>43465</v>
          </cell>
        </row>
        <row r="8223">
          <cell r="A8223" t="str">
            <v>SECADOR ELECTRICO PARA MANOS</v>
          </cell>
          <cell r="B8223">
            <v>1970</v>
          </cell>
          <cell r="C8223" t="str">
            <v>UNI</v>
          </cell>
          <cell r="D8223">
            <v>499913</v>
          </cell>
          <cell r="E8223" t="str">
            <v>2200EA</v>
          </cell>
          <cell r="F8223">
            <v>40420</v>
          </cell>
          <cell r="G8223">
            <v>364900</v>
          </cell>
          <cell r="H8223">
            <v>1.37</v>
          </cell>
          <cell r="I8223">
            <v>43465</v>
          </cell>
        </row>
        <row r="8224">
          <cell r="A8224" t="str">
            <v>Secador manos electrico metalico cromado **</v>
          </cell>
          <cell r="B8224">
            <v>100213</v>
          </cell>
          <cell r="C8224" t="str">
            <v>UNI</v>
          </cell>
          <cell r="D8224">
            <v>941051</v>
          </cell>
          <cell r="E8224" t="str">
            <v>2200EA</v>
          </cell>
          <cell r="F8224">
            <v>39668</v>
          </cell>
          <cell r="G8224">
            <v>640171</v>
          </cell>
          <cell r="H8224">
            <v>1.47</v>
          </cell>
          <cell r="I8224">
            <v>43465</v>
          </cell>
        </row>
        <row r="8225">
          <cell r="A8225" t="str">
            <v>Secador manos electrico Push acero inoxidable **</v>
          </cell>
          <cell r="B8225">
            <v>100091</v>
          </cell>
          <cell r="C8225" t="str">
            <v>UNI</v>
          </cell>
          <cell r="D8225">
            <v>716184</v>
          </cell>
          <cell r="E8225" t="str">
            <v>2200EA</v>
          </cell>
          <cell r="F8225">
            <v>39680</v>
          </cell>
          <cell r="G8225">
            <v>487200</v>
          </cell>
          <cell r="H8225">
            <v>1.47</v>
          </cell>
          <cell r="I8225">
            <v>43465</v>
          </cell>
        </row>
        <row r="8226">
          <cell r="A8226" t="str">
            <v>Secador manos electrico Push metalico blanco **</v>
          </cell>
          <cell r="B8226">
            <v>100089</v>
          </cell>
          <cell r="C8226" t="str">
            <v>UNI</v>
          </cell>
          <cell r="D8226">
            <v>863943</v>
          </cell>
          <cell r="E8226" t="str">
            <v>2200EA</v>
          </cell>
          <cell r="F8226">
            <v>39669</v>
          </cell>
          <cell r="G8226">
            <v>587716</v>
          </cell>
          <cell r="H8226">
            <v>1.47</v>
          </cell>
          <cell r="I8226">
            <v>43465</v>
          </cell>
        </row>
        <row r="8227">
          <cell r="A8227" t="str">
            <v>SECADOR MANOS LIBRES 1-AA-JA02</v>
          </cell>
          <cell r="B8227">
            <v>102426</v>
          </cell>
          <cell r="C8227" t="str">
            <v>UNI</v>
          </cell>
          <cell r="D8227">
            <v>1320500</v>
          </cell>
          <cell r="E8227" t="str">
            <v>Cromo</v>
          </cell>
          <cell r="F8227">
            <v>40168</v>
          </cell>
          <cell r="G8227">
            <v>950000</v>
          </cell>
          <cell r="H8227">
            <v>1.39</v>
          </cell>
          <cell r="I8227">
            <v>43465</v>
          </cell>
        </row>
        <row r="8228">
          <cell r="A8228" t="str">
            <v>Secador manos libres automático acero inoxidable</v>
          </cell>
          <cell r="B8228">
            <v>100090</v>
          </cell>
          <cell r="C8228" t="str">
            <v>UNI</v>
          </cell>
          <cell r="D8228">
            <v>1011989</v>
          </cell>
          <cell r="E8228" t="str">
            <v>2200EA</v>
          </cell>
          <cell r="F8228">
            <v>43273</v>
          </cell>
          <cell r="G8228">
            <v>963799</v>
          </cell>
          <cell r="H8228">
            <v>1.05</v>
          </cell>
          <cell r="I8228">
            <v>43465</v>
          </cell>
        </row>
        <row r="8229">
          <cell r="A8229" t="str">
            <v>SecadorManos electricoTipo Manos lib.1AA-1800</v>
          </cell>
          <cell r="B8229">
            <v>100088</v>
          </cell>
          <cell r="C8229" t="str">
            <v>UNI</v>
          </cell>
          <cell r="D8229">
            <v>444326</v>
          </cell>
          <cell r="E8229" t="str">
            <v>2200EA</v>
          </cell>
          <cell r="F8229">
            <v>41836</v>
          </cell>
          <cell r="G8229">
            <v>352640</v>
          </cell>
          <cell r="H8229">
            <v>1.26</v>
          </cell>
          <cell r="I8229">
            <v>43465</v>
          </cell>
        </row>
        <row r="8230">
          <cell r="A8230" t="str">
            <v>Seccion pozo 0.70 CM</v>
          </cell>
          <cell r="B8230">
            <v>104950</v>
          </cell>
          <cell r="C8230" t="str">
            <v>UNI</v>
          </cell>
          <cell r="D8230">
            <v>123218</v>
          </cell>
          <cell r="E8230" t="str">
            <v>MTPA-60</v>
          </cell>
          <cell r="F8230">
            <v>41463</v>
          </cell>
          <cell r="G8230">
            <v>97022</v>
          </cell>
          <cell r="H8230">
            <v>1.27</v>
          </cell>
          <cell r="I8230">
            <v>43465</v>
          </cell>
        </row>
        <row r="8231">
          <cell r="A8231" t="str">
            <v>Seccion pozo 1.2*h=0.50 prefab **</v>
          </cell>
          <cell r="B8231">
            <v>100641</v>
          </cell>
          <cell r="C8231" t="str">
            <v>UNI</v>
          </cell>
          <cell r="D8231">
            <v>348915</v>
          </cell>
          <cell r="E8231" t="str">
            <v>MTPA-60</v>
          </cell>
          <cell r="F8231">
            <v>43235</v>
          </cell>
          <cell r="G8231">
            <v>332300</v>
          </cell>
          <cell r="H8231">
            <v>1.05</v>
          </cell>
          <cell r="I8231">
            <v>43465</v>
          </cell>
        </row>
        <row r="8232">
          <cell r="A8232" t="str">
            <v>Seccion pozo 1.2*h=1.0 prefab **</v>
          </cell>
          <cell r="B8232">
            <v>100640</v>
          </cell>
          <cell r="C8232" t="str">
            <v>UNI</v>
          </cell>
          <cell r="D8232">
            <v>545290</v>
          </cell>
          <cell r="E8232" t="str">
            <v>MTPA-60</v>
          </cell>
          <cell r="F8232">
            <v>40141</v>
          </cell>
          <cell r="G8232">
            <v>392295</v>
          </cell>
          <cell r="H8232">
            <v>1.39</v>
          </cell>
          <cell r="I8232">
            <v>43465</v>
          </cell>
        </row>
        <row r="8233">
          <cell r="A8233" t="str">
            <v>Seccion pozo D=1.2*h=0.25 prefab e=0.10m **</v>
          </cell>
          <cell r="B8233">
            <v>100642</v>
          </cell>
          <cell r="C8233" t="str">
            <v>UNI</v>
          </cell>
          <cell r="D8233">
            <v>225120</v>
          </cell>
          <cell r="E8233" t="str">
            <v>MTPA-60</v>
          </cell>
          <cell r="F8233">
            <v>43235</v>
          </cell>
          <cell r="G8233">
            <v>214400</v>
          </cell>
          <cell r="H8233">
            <v>1.05</v>
          </cell>
          <cell r="I8233">
            <v>43465</v>
          </cell>
        </row>
        <row r="8234">
          <cell r="A8234" t="str">
            <v>Sección tobogán plástico iny. incl. elem. fij. **</v>
          </cell>
          <cell r="B8234">
            <v>103025</v>
          </cell>
          <cell r="C8234" t="str">
            <v>UNI</v>
          </cell>
          <cell r="D8234">
            <v>1204614</v>
          </cell>
          <cell r="E8234">
            <v>0</v>
          </cell>
          <cell r="F8234">
            <v>40372</v>
          </cell>
          <cell r="G8234">
            <v>879280</v>
          </cell>
          <cell r="H8234">
            <v>1.37</v>
          </cell>
          <cell r="I8234">
            <v>43465</v>
          </cell>
        </row>
        <row r="8235">
          <cell r="A8235" t="str">
            <v>Sección túnel L: 85 cm, diámetro 60cm, en fibra de</v>
          </cell>
          <cell r="B8235">
            <v>105249</v>
          </cell>
          <cell r="C8235" t="str">
            <v>UNI</v>
          </cell>
          <cell r="D8235">
            <v>453096</v>
          </cell>
          <cell r="E8235">
            <v>0</v>
          </cell>
          <cell r="F8235">
            <v>41859</v>
          </cell>
          <cell r="G8235">
            <v>359600</v>
          </cell>
          <cell r="H8235">
            <v>1.26</v>
          </cell>
          <cell r="I8235">
            <v>43465</v>
          </cell>
        </row>
        <row r="8236">
          <cell r="A8236" t="str">
            <v>Seccionador de 3 vías de 50 A-240 V (sum+ins)</v>
          </cell>
          <cell r="B8236">
            <v>101689</v>
          </cell>
          <cell r="C8236" t="str">
            <v>UNI</v>
          </cell>
          <cell r="D8236">
            <v>447580</v>
          </cell>
          <cell r="E8236">
            <v>0</v>
          </cell>
          <cell r="F8236">
            <v>39965</v>
          </cell>
          <cell r="G8236">
            <v>322000</v>
          </cell>
          <cell r="H8236">
            <v>1.39</v>
          </cell>
          <cell r="I8236">
            <v>43465</v>
          </cell>
        </row>
        <row r="8237">
          <cell r="A8237" t="str">
            <v>Seccionador tripolar 15 KV 200 A (T4 Fon) NO</v>
          </cell>
          <cell r="B8237">
            <v>101524</v>
          </cell>
          <cell r="C8237" t="str">
            <v>UNI</v>
          </cell>
          <cell r="D8237">
            <v>0</v>
          </cell>
          <cell r="E8237">
            <v>0</v>
          </cell>
          <cell r="F8237">
            <v>39960</v>
          </cell>
          <cell r="G8237">
            <v>0</v>
          </cell>
          <cell r="H8237">
            <v>1.39</v>
          </cell>
          <cell r="I8237">
            <v>43465</v>
          </cell>
        </row>
        <row r="8238">
          <cell r="A8238" t="str">
            <v>Seccionador tripolar 15 KV200 A(T1yT2 Fon) NO</v>
          </cell>
          <cell r="B8238">
            <v>101517</v>
          </cell>
          <cell r="C8238" t="str">
            <v>UNI</v>
          </cell>
          <cell r="D8238">
            <v>0</v>
          </cell>
          <cell r="E8238">
            <v>0</v>
          </cell>
          <cell r="F8238">
            <v>39960</v>
          </cell>
          <cell r="G8238">
            <v>0</v>
          </cell>
          <cell r="H8238">
            <v>1.39</v>
          </cell>
          <cell r="I8238">
            <v>43465</v>
          </cell>
        </row>
        <row r="8239">
          <cell r="A8239" t="str">
            <v>Seccionador tripolar(Cortacircuito) de 15 KV 100 A</v>
          </cell>
          <cell r="B8239">
            <v>104998</v>
          </cell>
          <cell r="C8239" t="str">
            <v>UNI</v>
          </cell>
          <cell r="D8239">
            <v>118362</v>
          </cell>
          <cell r="E8239">
            <v>0</v>
          </cell>
          <cell r="F8239">
            <v>43173</v>
          </cell>
          <cell r="G8239">
            <v>112726</v>
          </cell>
          <cell r="H8239">
            <v>1.05</v>
          </cell>
          <cell r="I8239">
            <v>43465</v>
          </cell>
        </row>
        <row r="8240">
          <cell r="A8240" t="str">
            <v>Seccionador tripolar15 KV200 A (T5 Fonta) NO</v>
          </cell>
          <cell r="B8240">
            <v>101527</v>
          </cell>
          <cell r="C8240" t="str">
            <v>UNI</v>
          </cell>
          <cell r="D8240">
            <v>0</v>
          </cell>
          <cell r="E8240">
            <v>0</v>
          </cell>
          <cell r="F8240">
            <v>39960</v>
          </cell>
          <cell r="G8240">
            <v>0</v>
          </cell>
          <cell r="H8240">
            <v>1.39</v>
          </cell>
          <cell r="I8240">
            <v>43465</v>
          </cell>
        </row>
        <row r="8241">
          <cell r="A8241" t="str">
            <v>Seccionador tripolarsegún CS 504-2/4 630A(NO</v>
          </cell>
          <cell r="B8241">
            <v>101599</v>
          </cell>
          <cell r="C8241" t="str">
            <v>UNI</v>
          </cell>
          <cell r="D8241">
            <v>0</v>
          </cell>
          <cell r="E8241" t="str">
            <v>TWC-12M</v>
          </cell>
          <cell r="F8241">
            <v>39961</v>
          </cell>
          <cell r="G8241">
            <v>0</v>
          </cell>
          <cell r="H8241">
            <v>1.39</v>
          </cell>
          <cell r="I8241">
            <v>43465</v>
          </cell>
        </row>
        <row r="8242">
          <cell r="A8242" t="str">
            <v>SeccionadortripolarsegúnCS504 630A17,5 KV(NO</v>
          </cell>
          <cell r="B8242">
            <v>101608</v>
          </cell>
          <cell r="C8242" t="str">
            <v>UNI</v>
          </cell>
          <cell r="D8242">
            <v>0</v>
          </cell>
          <cell r="E8242" t="str">
            <v>TWC-12M</v>
          </cell>
          <cell r="F8242">
            <v>39961</v>
          </cell>
          <cell r="G8242">
            <v>0</v>
          </cell>
          <cell r="H8242">
            <v>1.39</v>
          </cell>
          <cell r="I8242">
            <v>43465</v>
          </cell>
        </row>
        <row r="8243">
          <cell r="A8243" t="str">
            <v>SEGUETA (18 DIENTES-12")+ MARCO FIJO</v>
          </cell>
          <cell r="B8243">
            <v>3314</v>
          </cell>
          <cell r="C8243" t="str">
            <v>UNI</v>
          </cell>
          <cell r="D8243">
            <v>13966</v>
          </cell>
          <cell r="E8243">
            <v>0</v>
          </cell>
          <cell r="F8243">
            <v>43166</v>
          </cell>
          <cell r="G8243">
            <v>13301</v>
          </cell>
          <cell r="H8243">
            <v>1.05</v>
          </cell>
          <cell r="I8243">
            <v>43465</v>
          </cell>
        </row>
        <row r="8244">
          <cell r="A8244" t="str">
            <v>Seguimiento arboles aislados &lt; 25 inidividuos</v>
          </cell>
          <cell r="B8244">
            <v>106738</v>
          </cell>
          <cell r="C8244" t="str">
            <v>GL</v>
          </cell>
          <cell r="D8244">
            <v>159139</v>
          </cell>
          <cell r="E8244">
            <v>0</v>
          </cell>
          <cell r="F8244">
            <v>43179</v>
          </cell>
          <cell r="G8244">
            <v>151561</v>
          </cell>
          <cell r="H8244">
            <v>1.05</v>
          </cell>
          <cell r="I8244">
            <v>43465</v>
          </cell>
        </row>
        <row r="8245">
          <cell r="A8245" t="str">
            <v>Seguimiento arboles aislados &gt; 1.000 inidividuos</v>
          </cell>
          <cell r="B8245">
            <v>106746</v>
          </cell>
          <cell r="C8245" t="str">
            <v>GL</v>
          </cell>
          <cell r="D8245">
            <v>1864551</v>
          </cell>
          <cell r="E8245">
            <v>0</v>
          </cell>
          <cell r="F8245">
            <v>43179</v>
          </cell>
          <cell r="G8245">
            <v>1775763</v>
          </cell>
          <cell r="H8245">
            <v>1.05</v>
          </cell>
          <cell r="I8245">
            <v>43465</v>
          </cell>
        </row>
        <row r="8246">
          <cell r="A8246" t="str">
            <v>Seguimiento arboles aislados entre 100 y 200 inidi</v>
          </cell>
          <cell r="B8246">
            <v>106741</v>
          </cell>
          <cell r="C8246" t="str">
            <v>GL</v>
          </cell>
          <cell r="D8246">
            <v>325661</v>
          </cell>
          <cell r="E8246">
            <v>0</v>
          </cell>
          <cell r="F8246">
            <v>43179</v>
          </cell>
          <cell r="G8246">
            <v>310153</v>
          </cell>
          <cell r="H8246">
            <v>1.05</v>
          </cell>
          <cell r="I8246">
            <v>43465</v>
          </cell>
        </row>
        <row r="8247">
          <cell r="A8247" t="str">
            <v>Seguimiento arboles aislados entre 200 y 300 inidi</v>
          </cell>
          <cell r="B8247">
            <v>106742</v>
          </cell>
          <cell r="C8247" t="str">
            <v>GL</v>
          </cell>
          <cell r="D8247">
            <v>436402</v>
          </cell>
          <cell r="E8247">
            <v>0</v>
          </cell>
          <cell r="F8247">
            <v>43179</v>
          </cell>
          <cell r="G8247">
            <v>415621</v>
          </cell>
          <cell r="H8247">
            <v>1.05</v>
          </cell>
          <cell r="I8247">
            <v>43465</v>
          </cell>
        </row>
        <row r="8248">
          <cell r="A8248" t="str">
            <v>Seguimiento arboles aislados entre 25 y 50 inidivi</v>
          </cell>
          <cell r="B8248">
            <v>106739</v>
          </cell>
          <cell r="C8248" t="str">
            <v>GL</v>
          </cell>
          <cell r="D8248">
            <v>214099</v>
          </cell>
          <cell r="E8248">
            <v>0</v>
          </cell>
          <cell r="F8248">
            <v>43179</v>
          </cell>
          <cell r="G8248">
            <v>203904</v>
          </cell>
          <cell r="H8248">
            <v>1.05</v>
          </cell>
          <cell r="I8248">
            <v>43465</v>
          </cell>
        </row>
        <row r="8249">
          <cell r="A8249" t="str">
            <v>Seguimiento arboles aislados entre 300 y 400 inidi</v>
          </cell>
          <cell r="B8249">
            <v>106743</v>
          </cell>
          <cell r="C8249" t="str">
            <v>GL</v>
          </cell>
          <cell r="D8249">
            <v>547142</v>
          </cell>
          <cell r="E8249">
            <v>0</v>
          </cell>
          <cell r="F8249">
            <v>43179</v>
          </cell>
          <cell r="G8249">
            <v>521088</v>
          </cell>
          <cell r="H8249">
            <v>1.05</v>
          </cell>
          <cell r="I8249">
            <v>43465</v>
          </cell>
        </row>
        <row r="8250">
          <cell r="A8250" t="str">
            <v>Seguimiento arboles aislados entre 400 y 500 inidi</v>
          </cell>
          <cell r="B8250">
            <v>106744</v>
          </cell>
          <cell r="C8250" t="str">
            <v>GL</v>
          </cell>
          <cell r="D8250">
            <v>825225</v>
          </cell>
          <cell r="E8250">
            <v>0</v>
          </cell>
          <cell r="F8250">
            <v>43179</v>
          </cell>
          <cell r="G8250">
            <v>785929</v>
          </cell>
          <cell r="H8250">
            <v>1.05</v>
          </cell>
          <cell r="I8250">
            <v>43465</v>
          </cell>
        </row>
        <row r="8251">
          <cell r="A8251" t="str">
            <v>Seguimiento arboles aislados entre 50 y 100 inidiv</v>
          </cell>
          <cell r="B8251">
            <v>106740</v>
          </cell>
          <cell r="C8251" t="str">
            <v>GL</v>
          </cell>
          <cell r="D8251">
            <v>269880</v>
          </cell>
          <cell r="E8251">
            <v>0</v>
          </cell>
          <cell r="F8251">
            <v>43179</v>
          </cell>
          <cell r="G8251">
            <v>257029</v>
          </cell>
          <cell r="H8251">
            <v>1.05</v>
          </cell>
          <cell r="I8251">
            <v>43465</v>
          </cell>
        </row>
        <row r="8252">
          <cell r="A8252" t="str">
            <v>Seguimiento arboles aislados entre 500 y 1.000 ini</v>
          </cell>
          <cell r="B8252">
            <v>106745</v>
          </cell>
          <cell r="C8252" t="str">
            <v>GL</v>
          </cell>
          <cell r="D8252">
            <v>1587288</v>
          </cell>
          <cell r="E8252">
            <v>0</v>
          </cell>
          <cell r="F8252">
            <v>43179</v>
          </cell>
          <cell r="G8252">
            <v>1511703</v>
          </cell>
          <cell r="H8252">
            <v>1.05</v>
          </cell>
          <cell r="I8252">
            <v>43465</v>
          </cell>
        </row>
        <row r="8253">
          <cell r="A8253" t="str">
            <v>Selector 7 posisciones para Voltímetro(NO USAR)</v>
          </cell>
          <cell r="B8253">
            <v>101549</v>
          </cell>
          <cell r="C8253" t="str">
            <v>UNI</v>
          </cell>
          <cell r="D8253">
            <v>0</v>
          </cell>
          <cell r="E8253" t="str">
            <v>TWC-12M</v>
          </cell>
          <cell r="F8253">
            <v>39960</v>
          </cell>
          <cell r="G8253">
            <v>0</v>
          </cell>
          <cell r="H8253">
            <v>1.39</v>
          </cell>
          <cell r="I8253">
            <v>43465</v>
          </cell>
        </row>
        <row r="8254">
          <cell r="A8254" t="str">
            <v>Sellador Bordes Cinta Antideslizante (Tubo 5 Onz)</v>
          </cell>
          <cell r="B8254">
            <v>105976</v>
          </cell>
          <cell r="C8254" t="str">
            <v>UNI</v>
          </cell>
          <cell r="D8254">
            <v>112056</v>
          </cell>
          <cell r="E8254">
            <v>0</v>
          </cell>
          <cell r="F8254">
            <v>42663</v>
          </cell>
          <cell r="G8254">
            <v>97440</v>
          </cell>
          <cell r="H8254">
            <v>1.1499999999999999</v>
          </cell>
          <cell r="I8254">
            <v>43465</v>
          </cell>
        </row>
        <row r="8255">
          <cell r="A8255" t="str">
            <v>SELLADOR ETERNA A-53</v>
          </cell>
          <cell r="B8255">
            <v>101829</v>
          </cell>
          <cell r="C8255" t="str">
            <v>GN</v>
          </cell>
          <cell r="D8255">
            <v>67533</v>
          </cell>
          <cell r="E8255">
            <v>7428</v>
          </cell>
          <cell r="F8255">
            <v>40136</v>
          </cell>
          <cell r="G8255">
            <v>48585</v>
          </cell>
          <cell r="H8255">
            <v>1.39</v>
          </cell>
          <cell r="I8255">
            <v>43465</v>
          </cell>
        </row>
        <row r="8256">
          <cell r="A8256" t="str">
            <v>SELLADOR ETERNA A-53 (1/8) GAL</v>
          </cell>
          <cell r="B8256">
            <v>106389</v>
          </cell>
          <cell r="C8256" t="str">
            <v>UNI</v>
          </cell>
          <cell r="D8256">
            <v>8942</v>
          </cell>
          <cell r="E8256">
            <v>0</v>
          </cell>
          <cell r="F8256">
            <v>42877</v>
          </cell>
          <cell r="G8256">
            <v>8204</v>
          </cell>
          <cell r="H8256">
            <v>1.0900000000000001</v>
          </cell>
          <cell r="I8256">
            <v>43465</v>
          </cell>
        </row>
        <row r="8257">
          <cell r="A8257" t="str">
            <v>SELLADOR LIJABLE MADERA PHILAAC</v>
          </cell>
          <cell r="B8257">
            <v>9826</v>
          </cell>
          <cell r="C8257" t="str">
            <v>UNI</v>
          </cell>
          <cell r="D8257">
            <v>36031</v>
          </cell>
          <cell r="E8257">
            <v>883093</v>
          </cell>
          <cell r="F8257">
            <v>40500</v>
          </cell>
          <cell r="G8257">
            <v>26300</v>
          </cell>
          <cell r="H8257">
            <v>1.37</v>
          </cell>
          <cell r="I8257">
            <v>43465</v>
          </cell>
        </row>
        <row r="8258">
          <cell r="A8258" t="str">
            <v>Sellador para Madera Industrial (40 sólidos) Nitro</v>
          </cell>
          <cell r="B8258">
            <v>106812</v>
          </cell>
          <cell r="C8258" t="str">
            <v>GLN</v>
          </cell>
          <cell r="D8258">
            <v>45085</v>
          </cell>
          <cell r="E8258">
            <v>0</v>
          </cell>
          <cell r="F8258">
            <v>43207</v>
          </cell>
          <cell r="G8258">
            <v>42938</v>
          </cell>
          <cell r="H8258">
            <v>1.05</v>
          </cell>
          <cell r="I8258">
            <v>43465</v>
          </cell>
        </row>
        <row r="8259">
          <cell r="A8259" t="str">
            <v>SELLADOR PARA PISO VINISOL</v>
          </cell>
          <cell r="B8259">
            <v>105224</v>
          </cell>
          <cell r="C8259" t="str">
            <v>GL</v>
          </cell>
          <cell r="D8259">
            <v>111695</v>
          </cell>
          <cell r="E8259">
            <v>0</v>
          </cell>
          <cell r="F8259">
            <v>41533</v>
          </cell>
          <cell r="G8259">
            <v>87949</v>
          </cell>
          <cell r="H8259">
            <v>1.27</v>
          </cell>
          <cell r="I8259">
            <v>43465</v>
          </cell>
        </row>
        <row r="8260">
          <cell r="A8260" t="str">
            <v>SELLADOR TRANSP. LIJABLE PINTUCO O</v>
          </cell>
          <cell r="B8260">
            <v>1051</v>
          </cell>
          <cell r="C8260" t="str">
            <v>GN</v>
          </cell>
          <cell r="D8260">
            <v>53742</v>
          </cell>
          <cell r="E8260">
            <v>7428</v>
          </cell>
          <cell r="F8260">
            <v>43199</v>
          </cell>
          <cell r="G8260">
            <v>51183</v>
          </cell>
          <cell r="H8260">
            <v>1.05</v>
          </cell>
          <cell r="I8260">
            <v>43465</v>
          </cell>
        </row>
        <row r="8261">
          <cell r="A8261" t="str">
            <v>SELLADOR TRANSP. LIJABLE PINTUCO O</v>
          </cell>
          <cell r="B8261">
            <v>1064</v>
          </cell>
          <cell r="C8261" t="str">
            <v>GN</v>
          </cell>
          <cell r="D8261">
            <v>48941</v>
          </cell>
          <cell r="E8261">
            <v>0</v>
          </cell>
          <cell r="F8261">
            <v>42872</v>
          </cell>
          <cell r="G8261">
            <v>44900</v>
          </cell>
          <cell r="H8261">
            <v>1.0900000000000001</v>
          </cell>
          <cell r="I8261">
            <v>43465</v>
          </cell>
        </row>
        <row r="8262">
          <cell r="A8262" t="str">
            <v>SELLADOR TRANSP. LIJABLE PINTUCO O</v>
          </cell>
          <cell r="B8262">
            <v>1065</v>
          </cell>
          <cell r="C8262" t="str">
            <v>GN</v>
          </cell>
          <cell r="D8262">
            <v>52559</v>
          </cell>
          <cell r="E8262">
            <v>7434</v>
          </cell>
          <cell r="F8262">
            <v>43206</v>
          </cell>
          <cell r="G8262">
            <v>50056.63</v>
          </cell>
          <cell r="H8262">
            <v>1.05</v>
          </cell>
          <cell r="I8262">
            <v>43465</v>
          </cell>
        </row>
        <row r="8263">
          <cell r="A8263" t="str">
            <v>SELLADOR TRANSP. LIJABLE PINTUCO O</v>
          </cell>
          <cell r="B8263">
            <v>1862</v>
          </cell>
          <cell r="C8263" t="str">
            <v>GN</v>
          </cell>
          <cell r="D8263">
            <v>48941</v>
          </cell>
          <cell r="E8263">
            <v>6064559</v>
          </cell>
          <cell r="F8263">
            <v>42872</v>
          </cell>
          <cell r="G8263">
            <v>44900</v>
          </cell>
          <cell r="H8263">
            <v>1.0900000000000001</v>
          </cell>
          <cell r="I8263">
            <v>43465</v>
          </cell>
        </row>
        <row r="8264">
          <cell r="A8264" t="str">
            <v>SELLADOR TRANSP. LIJABLE PINTUCO O</v>
          </cell>
          <cell r="B8264">
            <v>9825</v>
          </cell>
          <cell r="C8264" t="str">
            <v>GN</v>
          </cell>
          <cell r="D8264">
            <v>48941</v>
          </cell>
          <cell r="E8264">
            <v>883090</v>
          </cell>
          <cell r="F8264">
            <v>42872</v>
          </cell>
          <cell r="G8264">
            <v>44900</v>
          </cell>
          <cell r="H8264">
            <v>1.0900000000000001</v>
          </cell>
          <cell r="I8264">
            <v>43465</v>
          </cell>
        </row>
        <row r="8265">
          <cell r="A8265" t="str">
            <v>Sellamientos inferiores y superiores para cortasol</v>
          </cell>
          <cell r="B8265">
            <v>103413</v>
          </cell>
          <cell r="C8265" t="str">
            <v>ML</v>
          </cell>
          <cell r="D8265">
            <v>18872</v>
          </cell>
          <cell r="E8265">
            <v>0</v>
          </cell>
          <cell r="F8265">
            <v>40467</v>
          </cell>
          <cell r="G8265">
            <v>13775</v>
          </cell>
          <cell r="H8265">
            <v>1.37</v>
          </cell>
          <cell r="I8265">
            <v>43465</v>
          </cell>
        </row>
        <row r="8266">
          <cell r="A8266" t="str">
            <v>Sellante</v>
          </cell>
          <cell r="B8266">
            <v>101088</v>
          </cell>
          <cell r="C8266" t="str">
            <v>M2</v>
          </cell>
          <cell r="D8266">
            <v>51324</v>
          </cell>
          <cell r="E8266">
            <v>7428</v>
          </cell>
          <cell r="F8266">
            <v>40136</v>
          </cell>
          <cell r="G8266">
            <v>36924</v>
          </cell>
          <cell r="H8266">
            <v>1.39</v>
          </cell>
          <cell r="I8266">
            <v>43465</v>
          </cell>
        </row>
        <row r="8267">
          <cell r="A8267" t="str">
            <v>SELLANTE CORONA PARA BOQUILLA</v>
          </cell>
          <cell r="B8267">
            <v>104428</v>
          </cell>
          <cell r="C8267" t="str">
            <v>UNI</v>
          </cell>
          <cell r="D8267">
            <v>23415</v>
          </cell>
          <cell r="E8267">
            <v>0</v>
          </cell>
          <cell r="F8267">
            <v>43271</v>
          </cell>
          <cell r="G8267">
            <v>22300</v>
          </cell>
          <cell r="H8267">
            <v>1.05</v>
          </cell>
          <cell r="I8267">
            <v>43465</v>
          </cell>
        </row>
        <row r="8268">
          <cell r="A8268" t="str">
            <v>SELLANTE PARA PISO DE MARMOL</v>
          </cell>
          <cell r="B8268">
            <v>103616</v>
          </cell>
          <cell r="C8268" t="str">
            <v>gln</v>
          </cell>
          <cell r="D8268">
            <v>183885</v>
          </cell>
          <cell r="E8268">
            <v>0</v>
          </cell>
          <cell r="F8268">
            <v>42607</v>
          </cell>
          <cell r="G8268">
            <v>159900</v>
          </cell>
          <cell r="H8268">
            <v>1.1499999999999999</v>
          </cell>
          <cell r="I8268">
            <v>43465</v>
          </cell>
        </row>
        <row r="8269">
          <cell r="A8269" t="str">
            <v>SELLANTE UNIFIX F.A. TUBERÍA METAL.</v>
          </cell>
          <cell r="B8269">
            <v>104526</v>
          </cell>
          <cell r="C8269" t="str">
            <v>UNI</v>
          </cell>
          <cell r="D8269">
            <v>10395</v>
          </cell>
          <cell r="E8269">
            <v>0</v>
          </cell>
          <cell r="F8269">
            <v>43168</v>
          </cell>
          <cell r="G8269">
            <v>9900</v>
          </cell>
          <cell r="H8269">
            <v>1.05</v>
          </cell>
          <cell r="I8269">
            <v>43465</v>
          </cell>
        </row>
        <row r="8270">
          <cell r="A8270" t="str">
            <v>SELLOTOC BLANCO (5 Kg.)</v>
          </cell>
          <cell r="B8270">
            <v>3077</v>
          </cell>
          <cell r="C8270" t="str">
            <v>KG</v>
          </cell>
          <cell r="D8270">
            <v>4640</v>
          </cell>
          <cell r="E8270">
            <v>0</v>
          </cell>
          <cell r="F8270">
            <v>40688</v>
          </cell>
          <cell r="G8270">
            <v>3463</v>
          </cell>
          <cell r="H8270">
            <v>1.34</v>
          </cell>
          <cell r="I8270">
            <v>43465</v>
          </cell>
        </row>
        <row r="8271">
          <cell r="A8271" t="str">
            <v>SEMICODO CU 45° DE ½</v>
          </cell>
          <cell r="B8271">
            <v>957</v>
          </cell>
          <cell r="C8271" t="str">
            <v>UNI</v>
          </cell>
          <cell r="D8271">
            <v>1718</v>
          </cell>
          <cell r="E8271">
            <v>0</v>
          </cell>
          <cell r="F8271">
            <v>40121</v>
          </cell>
          <cell r="G8271">
            <v>1236</v>
          </cell>
          <cell r="H8271">
            <v>1.39</v>
          </cell>
          <cell r="I8271">
            <v>43465</v>
          </cell>
        </row>
        <row r="8272">
          <cell r="A8272" t="str">
            <v>Semiila Grama DecorativaTipo Mustang III+Flete</v>
          </cell>
          <cell r="B8272">
            <v>103853</v>
          </cell>
          <cell r="C8272" t="str">
            <v>Lbs</v>
          </cell>
          <cell r="D8272">
            <v>587</v>
          </cell>
          <cell r="E8272">
            <v>0</v>
          </cell>
          <cell r="F8272">
            <v>40621</v>
          </cell>
          <cell r="G8272">
            <v>438</v>
          </cell>
          <cell r="H8272">
            <v>1.34</v>
          </cell>
          <cell r="I8272">
            <v>43465</v>
          </cell>
        </row>
        <row r="8273">
          <cell r="A8273" t="str">
            <v>SEMILLA PASTO KIKUYO</v>
          </cell>
          <cell r="B8273">
            <v>100394</v>
          </cell>
          <cell r="C8273" t="str">
            <v>KG</v>
          </cell>
          <cell r="D8273">
            <v>6576</v>
          </cell>
          <cell r="E8273" t="str">
            <v>TAPETE</v>
          </cell>
          <cell r="F8273">
            <v>40301</v>
          </cell>
          <cell r="G8273">
            <v>4800</v>
          </cell>
          <cell r="H8273">
            <v>1.37</v>
          </cell>
          <cell r="I8273">
            <v>43465</v>
          </cell>
        </row>
        <row r="8274">
          <cell r="A8274" t="str">
            <v>SEMILLA PASTO KIKUYO</v>
          </cell>
          <cell r="B8274">
            <v>101801</v>
          </cell>
          <cell r="C8274" t="str">
            <v>KG</v>
          </cell>
          <cell r="D8274">
            <v>47950</v>
          </cell>
          <cell r="E8274" t="str">
            <v>TAPETE</v>
          </cell>
          <cell r="F8274">
            <v>40491</v>
          </cell>
          <cell r="G8274">
            <v>35000</v>
          </cell>
          <cell r="H8274">
            <v>1.37</v>
          </cell>
          <cell r="I8274">
            <v>43465</v>
          </cell>
        </row>
        <row r="8275">
          <cell r="A8275" t="str">
            <v>SEMILLA PASTO ORNAMENTAL</v>
          </cell>
          <cell r="B8275">
            <v>105022</v>
          </cell>
          <cell r="C8275" t="str">
            <v>KG</v>
          </cell>
          <cell r="D8275">
            <v>42902</v>
          </cell>
          <cell r="E8275">
            <v>0</v>
          </cell>
          <cell r="F8275">
            <v>43192</v>
          </cell>
          <cell r="G8275">
            <v>40859</v>
          </cell>
          <cell r="H8275">
            <v>1.05</v>
          </cell>
          <cell r="I8275">
            <v>43465</v>
          </cell>
        </row>
        <row r="8276">
          <cell r="A8276" t="str">
            <v>SEMILLA PASTO PUNTERO</v>
          </cell>
          <cell r="B8276">
            <v>101802</v>
          </cell>
          <cell r="C8276" t="str">
            <v>KG</v>
          </cell>
          <cell r="D8276">
            <v>27400</v>
          </cell>
          <cell r="E8276" t="str">
            <v>TAPETE</v>
          </cell>
          <cell r="F8276">
            <v>40491</v>
          </cell>
          <cell r="G8276">
            <v>20000</v>
          </cell>
          <cell r="H8276">
            <v>1.37</v>
          </cell>
          <cell r="I8276">
            <v>43465</v>
          </cell>
        </row>
        <row r="8277">
          <cell r="A8277" t="str">
            <v>Semilla Pasto ray-grass**</v>
          </cell>
          <cell r="B8277">
            <v>102739</v>
          </cell>
          <cell r="C8277" t="str">
            <v>KG</v>
          </cell>
          <cell r="D8277">
            <v>13478</v>
          </cell>
          <cell r="E8277" t="str">
            <v>TAPETE</v>
          </cell>
          <cell r="F8277">
            <v>43177</v>
          </cell>
          <cell r="G8277">
            <v>12836</v>
          </cell>
          <cell r="H8277">
            <v>1.05</v>
          </cell>
          <cell r="I8277">
            <v>43465</v>
          </cell>
        </row>
        <row r="8278">
          <cell r="A8278" t="str">
            <v>SENSOR DE FLUJO 2 1/2”</v>
          </cell>
          <cell r="B8278">
            <v>106277</v>
          </cell>
          <cell r="C8278" t="str">
            <v>UNI</v>
          </cell>
          <cell r="D8278">
            <v>378475</v>
          </cell>
          <cell r="E8278">
            <v>0</v>
          </cell>
          <cell r="F8278">
            <v>43273</v>
          </cell>
          <cell r="G8278">
            <v>360452</v>
          </cell>
          <cell r="H8278">
            <v>1.05</v>
          </cell>
          <cell r="I8278">
            <v>43465</v>
          </cell>
        </row>
        <row r="8279">
          <cell r="A8279" t="str">
            <v>SENSOR DE FLUJO 2”</v>
          </cell>
          <cell r="B8279">
            <v>106276</v>
          </cell>
          <cell r="C8279" t="str">
            <v>UNI</v>
          </cell>
          <cell r="D8279">
            <v>377319</v>
          </cell>
          <cell r="E8279">
            <v>0</v>
          </cell>
          <cell r="F8279">
            <v>43273</v>
          </cell>
          <cell r="G8279">
            <v>359351</v>
          </cell>
          <cell r="H8279">
            <v>1.05</v>
          </cell>
          <cell r="I8279">
            <v>43465</v>
          </cell>
        </row>
        <row r="8280">
          <cell r="A8280" t="str">
            <v>SENSOR DE ILUMINACION</v>
          </cell>
          <cell r="B8280">
            <v>104371</v>
          </cell>
          <cell r="C8280" t="str">
            <v>UNI</v>
          </cell>
          <cell r="D8280">
            <v>68770</v>
          </cell>
          <cell r="E8280">
            <v>0</v>
          </cell>
          <cell r="F8280">
            <v>41074</v>
          </cell>
          <cell r="G8280">
            <v>52900</v>
          </cell>
          <cell r="H8280">
            <v>1.3</v>
          </cell>
          <cell r="I8280">
            <v>43465</v>
          </cell>
        </row>
        <row r="8281">
          <cell r="A8281" t="str">
            <v>Sensor de LLuvia a 24 Voltios(Sum)</v>
          </cell>
          <cell r="B8281">
            <v>102585</v>
          </cell>
          <cell r="C8281" t="str">
            <v>UNI</v>
          </cell>
          <cell r="D8281">
            <v>115454</v>
          </cell>
          <cell r="E8281">
            <v>0</v>
          </cell>
          <cell r="F8281">
            <v>43179</v>
          </cell>
          <cell r="G8281">
            <v>109956</v>
          </cell>
          <cell r="H8281">
            <v>1.05</v>
          </cell>
          <cell r="I8281">
            <v>43465</v>
          </cell>
        </row>
        <row r="8282">
          <cell r="A8282" t="str">
            <v>Sensor de Movimiento de 180°</v>
          </cell>
          <cell r="B8282">
            <v>106844</v>
          </cell>
          <cell r="C8282" t="str">
            <v>UNI</v>
          </cell>
          <cell r="D8282">
            <v>21434</v>
          </cell>
          <cell r="E8282">
            <v>0</v>
          </cell>
          <cell r="F8282">
            <v>43251</v>
          </cell>
          <cell r="G8282">
            <v>20413</v>
          </cell>
          <cell r="H8282">
            <v>1.05</v>
          </cell>
          <cell r="I8282">
            <v>43465</v>
          </cell>
        </row>
        <row r="8283">
          <cell r="A8283" t="str">
            <v>Sensor de Movimiento de 360°</v>
          </cell>
          <cell r="B8283">
            <v>106843</v>
          </cell>
          <cell r="C8283" t="str">
            <v>UNI</v>
          </cell>
          <cell r="D8283">
            <v>22491</v>
          </cell>
          <cell r="E8283">
            <v>0</v>
          </cell>
          <cell r="F8283">
            <v>43251</v>
          </cell>
          <cell r="G8283">
            <v>21420</v>
          </cell>
          <cell r="H8283">
            <v>1.05</v>
          </cell>
          <cell r="I8283">
            <v>43465</v>
          </cell>
        </row>
        <row r="8284">
          <cell r="A8284" t="str">
            <v>SENSOR DE TECHO CONTR.ALUMB.</v>
          </cell>
          <cell r="B8284">
            <v>104663</v>
          </cell>
          <cell r="C8284" t="str">
            <v>UNI</v>
          </cell>
          <cell r="D8284">
            <v>43491</v>
          </cell>
          <cell r="E8284">
            <v>0</v>
          </cell>
          <cell r="F8284">
            <v>42975</v>
          </cell>
          <cell r="G8284">
            <v>39900</v>
          </cell>
          <cell r="H8284">
            <v>1.0900000000000001</v>
          </cell>
          <cell r="I8284">
            <v>43465</v>
          </cell>
        </row>
        <row r="8285">
          <cell r="A8285" t="str">
            <v>Sensor movimiento techo interiores800 w-120 v</v>
          </cell>
          <cell r="B8285">
            <v>106392</v>
          </cell>
          <cell r="C8285" t="str">
            <v>UNI</v>
          </cell>
          <cell r="D8285">
            <v>41895</v>
          </cell>
          <cell r="E8285">
            <v>0</v>
          </cell>
          <cell r="F8285">
            <v>43439</v>
          </cell>
          <cell r="G8285">
            <v>39900</v>
          </cell>
          <cell r="H8285">
            <v>1.05</v>
          </cell>
          <cell r="I8285">
            <v>43465</v>
          </cell>
        </row>
        <row r="8286">
          <cell r="A8286" t="str">
            <v>Señal</v>
          </cell>
          <cell r="B8286">
            <v>106626</v>
          </cell>
          <cell r="C8286" t="str">
            <v>UNI</v>
          </cell>
          <cell r="D8286">
            <v>812175</v>
          </cell>
          <cell r="E8286">
            <v>0</v>
          </cell>
          <cell r="F8286">
            <v>43341</v>
          </cell>
          <cell r="G8286">
            <v>773500</v>
          </cell>
          <cell r="H8286">
            <v>1.05</v>
          </cell>
          <cell r="I8286">
            <v>43465</v>
          </cell>
        </row>
        <row r="8287">
          <cell r="A8287" t="str">
            <v>SEÑAL</v>
          </cell>
          <cell r="B8287">
            <v>100823</v>
          </cell>
          <cell r="C8287" t="str">
            <v>UNI</v>
          </cell>
          <cell r="D8287">
            <v>219240</v>
          </cell>
          <cell r="E8287">
            <v>0</v>
          </cell>
          <cell r="F8287">
            <v>41778</v>
          </cell>
          <cell r="G8287">
            <v>174000</v>
          </cell>
          <cell r="H8287">
            <v>1.26</v>
          </cell>
          <cell r="I8287">
            <v>43465</v>
          </cell>
        </row>
        <row r="8288">
          <cell r="A8288" t="str">
            <v>SEÑAL (0.60X0.70M) EJERCIC ADULTOS</v>
          </cell>
          <cell r="B8288">
            <v>104298</v>
          </cell>
          <cell r="C8288" t="str">
            <v>UNI</v>
          </cell>
          <cell r="D8288">
            <v>678600</v>
          </cell>
          <cell r="E8288">
            <v>0</v>
          </cell>
          <cell r="F8288">
            <v>41064</v>
          </cell>
          <cell r="G8288">
            <v>522000</v>
          </cell>
          <cell r="H8288">
            <v>1.3</v>
          </cell>
          <cell r="I8288">
            <v>43465</v>
          </cell>
        </row>
        <row r="8289">
          <cell r="A8289" t="str">
            <v>Señal C.R. 90x60Tubo2"Ploteado</v>
          </cell>
          <cell r="B8289">
            <v>102579</v>
          </cell>
          <cell r="C8289" t="str">
            <v>UNI</v>
          </cell>
          <cell r="D8289">
            <v>678600</v>
          </cell>
          <cell r="E8289">
            <v>0</v>
          </cell>
          <cell r="F8289">
            <v>40975</v>
          </cell>
          <cell r="G8289">
            <v>522000</v>
          </cell>
          <cell r="H8289">
            <v>1.3</v>
          </cell>
          <cell r="I8289">
            <v>43465</v>
          </cell>
        </row>
        <row r="8290">
          <cell r="A8290" t="str">
            <v>Señal Civica IDG-S 1 cara (sum.) **</v>
          </cell>
          <cell r="B8290">
            <v>102930</v>
          </cell>
          <cell r="C8290" t="str">
            <v>UNI</v>
          </cell>
          <cell r="D8290">
            <v>402313</v>
          </cell>
          <cell r="E8290" t="str">
            <v>SC-80</v>
          </cell>
          <cell r="F8290">
            <v>43217</v>
          </cell>
          <cell r="G8290">
            <v>383155</v>
          </cell>
          <cell r="H8290">
            <v>1.05</v>
          </cell>
          <cell r="I8290">
            <v>43465</v>
          </cell>
        </row>
        <row r="8291">
          <cell r="A8291" t="str">
            <v>Señal Civica IDG-S 1 cara (sum.+ Trnasp.) **</v>
          </cell>
          <cell r="B8291">
            <v>100448</v>
          </cell>
          <cell r="C8291" t="str">
            <v>UNI</v>
          </cell>
          <cell r="D8291">
            <v>459940</v>
          </cell>
          <cell r="E8291" t="str">
            <v>SC-80</v>
          </cell>
          <cell r="F8291">
            <v>41001</v>
          </cell>
          <cell r="G8291">
            <v>353800</v>
          </cell>
          <cell r="H8291">
            <v>1.3</v>
          </cell>
          <cell r="I8291">
            <v>43465</v>
          </cell>
        </row>
        <row r="8292">
          <cell r="A8292" t="str">
            <v>Señal Civica IDG-S 2 caras (sumin+transporte) **</v>
          </cell>
          <cell r="B8292">
            <v>100449</v>
          </cell>
          <cell r="C8292" t="str">
            <v>UNI</v>
          </cell>
          <cell r="D8292">
            <v>434112</v>
          </cell>
          <cell r="E8292">
            <v>0</v>
          </cell>
          <cell r="F8292">
            <v>43166</v>
          </cell>
          <cell r="G8292">
            <v>413440</v>
          </cell>
          <cell r="H8292">
            <v>1.05</v>
          </cell>
          <cell r="I8292">
            <v>43465</v>
          </cell>
        </row>
        <row r="8293">
          <cell r="A8293" t="str">
            <v>Señal civica instrucc RutaVida 4 ejerc Doble cara</v>
          </cell>
          <cell r="B8293">
            <v>100589</v>
          </cell>
          <cell r="C8293" t="str">
            <v>UNI</v>
          </cell>
          <cell r="D8293">
            <v>562275</v>
          </cell>
          <cell r="E8293" t="str">
            <v>SC-80</v>
          </cell>
          <cell r="F8293">
            <v>43378</v>
          </cell>
          <cell r="G8293">
            <v>535500</v>
          </cell>
          <cell r="H8293">
            <v>1.05</v>
          </cell>
          <cell r="I8293">
            <v>43465</v>
          </cell>
        </row>
        <row r="8294">
          <cell r="A8294" t="str">
            <v>Señal Civica Instrucc.Ruta de la Vida(6 Ejercicios</v>
          </cell>
          <cell r="B8294">
            <v>106640</v>
          </cell>
          <cell r="C8294" t="str">
            <v>UNI</v>
          </cell>
          <cell r="D8294">
            <v>1050651</v>
          </cell>
          <cell r="E8294">
            <v>0</v>
          </cell>
          <cell r="F8294">
            <v>43055</v>
          </cell>
          <cell r="G8294">
            <v>963900</v>
          </cell>
          <cell r="H8294">
            <v>1.0900000000000001</v>
          </cell>
          <cell r="I8294">
            <v>43465</v>
          </cell>
        </row>
        <row r="8295">
          <cell r="A8295" t="str">
            <v>SEÑAL CIVICA SC-120 (Una Cara)</v>
          </cell>
          <cell r="B8295">
            <v>3626</v>
          </cell>
          <cell r="C8295" t="str">
            <v>UNI</v>
          </cell>
          <cell r="D8295">
            <v>287385</v>
          </cell>
          <cell r="E8295" t="str">
            <v>SC-120</v>
          </cell>
          <cell r="F8295">
            <v>43263</v>
          </cell>
          <cell r="G8295">
            <v>273700</v>
          </cell>
          <cell r="H8295">
            <v>1.05</v>
          </cell>
          <cell r="I8295">
            <v>43465</v>
          </cell>
        </row>
        <row r="8296">
          <cell r="A8296" t="str">
            <v>Señal civica SC-120 Dos Caras</v>
          </cell>
          <cell r="B8296">
            <v>100446</v>
          </cell>
          <cell r="C8296" t="str">
            <v>UNI</v>
          </cell>
          <cell r="D8296">
            <v>314263</v>
          </cell>
          <cell r="E8296" t="str">
            <v>SC-120</v>
          </cell>
          <cell r="F8296">
            <v>43166</v>
          </cell>
          <cell r="G8296">
            <v>299298</v>
          </cell>
          <cell r="H8296">
            <v>1.05</v>
          </cell>
          <cell r="I8296">
            <v>43465</v>
          </cell>
        </row>
        <row r="8297">
          <cell r="A8297" t="str">
            <v>SEÑAL CIVICA SC-80 (Panel Sencillo)</v>
          </cell>
          <cell r="B8297">
            <v>3627</v>
          </cell>
          <cell r="C8297" t="str">
            <v>UNI</v>
          </cell>
          <cell r="D8297">
            <v>241280</v>
          </cell>
          <cell r="E8297" t="str">
            <v>SC-80</v>
          </cell>
          <cell r="F8297">
            <v>40925</v>
          </cell>
          <cell r="G8297">
            <v>185600</v>
          </cell>
          <cell r="H8297">
            <v>1.3</v>
          </cell>
          <cell r="I8297">
            <v>43465</v>
          </cell>
        </row>
        <row r="8298">
          <cell r="A8298" t="str">
            <v>SEÑAL CIVICA SC-80 dos caras (sum)**</v>
          </cell>
          <cell r="B8298">
            <v>101209</v>
          </cell>
          <cell r="C8298" t="str">
            <v>UNI</v>
          </cell>
          <cell r="D8298">
            <v>316251</v>
          </cell>
          <cell r="E8298" t="str">
            <v>SC-80</v>
          </cell>
          <cell r="F8298">
            <v>43166</v>
          </cell>
          <cell r="G8298">
            <v>301191</v>
          </cell>
          <cell r="H8298">
            <v>1.05</v>
          </cell>
          <cell r="I8298">
            <v>43465</v>
          </cell>
        </row>
        <row r="8299">
          <cell r="A8299" t="str">
            <v>Señal Civica SC-80 Panel Doble (sumin) **</v>
          </cell>
          <cell r="B8299">
            <v>100447</v>
          </cell>
          <cell r="C8299" t="str">
            <v>UNI</v>
          </cell>
          <cell r="D8299">
            <v>271440</v>
          </cell>
          <cell r="E8299" t="str">
            <v>SC-80</v>
          </cell>
          <cell r="F8299">
            <v>40925</v>
          </cell>
          <cell r="G8299">
            <v>208800</v>
          </cell>
          <cell r="H8299">
            <v>1.3</v>
          </cell>
          <cell r="I8299">
            <v>43465</v>
          </cell>
        </row>
        <row r="8300">
          <cell r="A8300" t="str">
            <v>SEÑAL CIVICA SC-80 una cara (sum)**</v>
          </cell>
          <cell r="B8300">
            <v>102611</v>
          </cell>
          <cell r="C8300" t="str">
            <v>UNI</v>
          </cell>
          <cell r="D8300">
            <v>209956</v>
          </cell>
          <cell r="E8300" t="str">
            <v>SC-80</v>
          </cell>
          <cell r="F8300">
            <v>43166</v>
          </cell>
          <cell r="G8300">
            <v>199958.08</v>
          </cell>
          <cell r="H8300">
            <v>1.05</v>
          </cell>
          <cell r="I8300">
            <v>43465</v>
          </cell>
        </row>
        <row r="8301">
          <cell r="A8301" t="str">
            <v>SEÑAL DE EMERGENCIA ACRILICO</v>
          </cell>
          <cell r="B8301">
            <v>102700</v>
          </cell>
          <cell r="C8301" t="str">
            <v>UNI</v>
          </cell>
          <cell r="D8301">
            <v>19180</v>
          </cell>
          <cell r="E8301" t="str">
            <v>PC 4 DESTINO</v>
          </cell>
          <cell r="F8301">
            <v>40281</v>
          </cell>
          <cell r="G8301">
            <v>14000</v>
          </cell>
          <cell r="H8301">
            <v>1.37</v>
          </cell>
          <cell r="I8301">
            <v>43465</v>
          </cell>
        </row>
        <row r="8302">
          <cell r="A8302" t="str">
            <v>Señal de Identificación Obra</v>
          </cell>
          <cell r="B8302">
            <v>100856</v>
          </cell>
          <cell r="C8302" t="str">
            <v>UNI</v>
          </cell>
          <cell r="D8302">
            <v>143693</v>
          </cell>
          <cell r="E8302" t="str">
            <v>SC-120</v>
          </cell>
          <cell r="F8302">
            <v>43174</v>
          </cell>
          <cell r="G8302">
            <v>136850</v>
          </cell>
          <cell r="H8302">
            <v>1.05</v>
          </cell>
          <cell r="I8302">
            <v>43465</v>
          </cell>
        </row>
        <row r="8303">
          <cell r="A8303" t="str">
            <v>Señal de Obra(Lam.Galv</v>
          </cell>
          <cell r="B8303">
            <v>102801</v>
          </cell>
          <cell r="C8303" t="str">
            <v>UNI</v>
          </cell>
          <cell r="D8303">
            <v>230845</v>
          </cell>
          <cell r="E8303" t="str">
            <v>11A-04</v>
          </cell>
          <cell r="F8303">
            <v>40319</v>
          </cell>
          <cell r="G8303">
            <v>168500</v>
          </cell>
          <cell r="H8303">
            <v>1.37</v>
          </cell>
          <cell r="I8303">
            <v>43465</v>
          </cell>
        </row>
        <row r="8304">
          <cell r="A8304" t="str">
            <v>SEÑAL DIRECCIONAL TIPO</v>
          </cell>
          <cell r="B8304">
            <v>3623</v>
          </cell>
          <cell r="C8304" t="str">
            <v>UNI</v>
          </cell>
          <cell r="D8304">
            <v>804000</v>
          </cell>
          <cell r="E8304" t="str">
            <v>PC 4 DESTINO</v>
          </cell>
          <cell r="F8304">
            <v>40897</v>
          </cell>
          <cell r="G8304">
            <v>600000</v>
          </cell>
          <cell r="H8304">
            <v>1.34</v>
          </cell>
          <cell r="I8304">
            <v>43465</v>
          </cell>
        </row>
        <row r="8305">
          <cell r="A8305" t="str">
            <v>SEÑAL DIRECCIONAL TIPO</v>
          </cell>
          <cell r="B8305">
            <v>102747</v>
          </cell>
          <cell r="C8305" t="str">
            <v>UNI</v>
          </cell>
          <cell r="D8305">
            <v>804000</v>
          </cell>
          <cell r="E8305" t="str">
            <v>PC 4 DESTINO</v>
          </cell>
          <cell r="F8305">
            <v>40897</v>
          </cell>
          <cell r="G8305">
            <v>600000</v>
          </cell>
          <cell r="H8305">
            <v>1.34</v>
          </cell>
          <cell r="I8305">
            <v>43465</v>
          </cell>
        </row>
        <row r="8306">
          <cell r="A8306" t="str">
            <v>SEÑAL ENTRADA 95X25</v>
          </cell>
          <cell r="B8306">
            <v>103823</v>
          </cell>
          <cell r="C8306" t="str">
            <v>UNI</v>
          </cell>
          <cell r="D8306">
            <v>88285</v>
          </cell>
          <cell r="E8306">
            <v>0</v>
          </cell>
          <cell r="F8306">
            <v>43223</v>
          </cell>
          <cell r="G8306">
            <v>84081</v>
          </cell>
          <cell r="H8306">
            <v>1.05</v>
          </cell>
          <cell r="I8306">
            <v>43465</v>
          </cell>
        </row>
        <row r="8307">
          <cell r="A8307" t="str">
            <v>Señal Entrada Prohi. Personas No Autori. con</v>
          </cell>
          <cell r="B8307">
            <v>103782</v>
          </cell>
          <cell r="C8307" t="str">
            <v>UNI</v>
          </cell>
          <cell r="D8307">
            <v>144345</v>
          </cell>
          <cell r="E8307">
            <v>0</v>
          </cell>
          <cell r="F8307">
            <v>43224</v>
          </cell>
          <cell r="G8307">
            <v>137471</v>
          </cell>
          <cell r="H8307">
            <v>1.05</v>
          </cell>
          <cell r="I8307">
            <v>43465</v>
          </cell>
        </row>
        <row r="8308">
          <cell r="A8308" t="str">
            <v>Señal Entrada Prohibida a Personas No</v>
          </cell>
          <cell r="B8308">
            <v>103777</v>
          </cell>
          <cell r="C8308" t="str">
            <v>UNI</v>
          </cell>
          <cell r="D8308">
            <v>93471</v>
          </cell>
          <cell r="E8308">
            <v>0</v>
          </cell>
          <cell r="F8308">
            <v>43227</v>
          </cell>
          <cell r="G8308">
            <v>89020</v>
          </cell>
          <cell r="H8308">
            <v>1.05</v>
          </cell>
          <cell r="I8308">
            <v>43465</v>
          </cell>
        </row>
        <row r="8309">
          <cell r="A8309" t="str">
            <v>Señal Extintor Acrilico 20x25x3 mm</v>
          </cell>
          <cell r="B8309">
            <v>103778</v>
          </cell>
          <cell r="C8309" t="str">
            <v>UNI</v>
          </cell>
          <cell r="D8309">
            <v>16993</v>
          </cell>
          <cell r="E8309">
            <v>0</v>
          </cell>
          <cell r="F8309">
            <v>43227</v>
          </cell>
          <cell r="G8309">
            <v>16184</v>
          </cell>
          <cell r="H8309">
            <v>1.05</v>
          </cell>
          <cell r="I8309">
            <v>43465</v>
          </cell>
        </row>
        <row r="8310">
          <cell r="A8310" t="str">
            <v>Señal Extintor con Texto Acrilico 20x25x3 mm</v>
          </cell>
          <cell r="B8310">
            <v>103770</v>
          </cell>
          <cell r="C8310" t="str">
            <v>UNI</v>
          </cell>
          <cell r="D8310">
            <v>16993</v>
          </cell>
          <cell r="E8310">
            <v>0</v>
          </cell>
          <cell r="F8310">
            <v>43227</v>
          </cell>
          <cell r="G8310">
            <v>16184</v>
          </cell>
          <cell r="H8310">
            <v>1.05</v>
          </cell>
          <cell r="I8310">
            <v>43465</v>
          </cell>
        </row>
        <row r="8311">
          <cell r="A8311" t="str">
            <v>Señal IDE-46 Dos caras (sumin) **</v>
          </cell>
          <cell r="B8311">
            <v>101179</v>
          </cell>
          <cell r="C8311" t="str">
            <v>UNI</v>
          </cell>
          <cell r="D8311">
            <v>418209</v>
          </cell>
          <cell r="E8311" t="str">
            <v>SC-80</v>
          </cell>
          <cell r="F8311">
            <v>43166</v>
          </cell>
          <cell r="G8311">
            <v>398294</v>
          </cell>
          <cell r="H8311">
            <v>1.05</v>
          </cell>
          <cell r="I8311">
            <v>43465</v>
          </cell>
        </row>
        <row r="8312">
          <cell r="A8312" t="str">
            <v>Señal IDE-67 1 Cara</v>
          </cell>
          <cell r="B8312">
            <v>103783</v>
          </cell>
          <cell r="C8312" t="str">
            <v>UNI</v>
          </cell>
          <cell r="D8312">
            <v>407663</v>
          </cell>
          <cell r="E8312">
            <v>0</v>
          </cell>
          <cell r="F8312">
            <v>43222</v>
          </cell>
          <cell r="G8312">
            <v>388250</v>
          </cell>
          <cell r="H8312">
            <v>1.05</v>
          </cell>
          <cell r="I8312">
            <v>43465</v>
          </cell>
        </row>
        <row r="8313">
          <cell r="A8313" t="str">
            <v>SEÑAL IDG-S 1 CARA</v>
          </cell>
          <cell r="B8313">
            <v>103824</v>
          </cell>
          <cell r="C8313" t="str">
            <v>UNI</v>
          </cell>
          <cell r="D8313">
            <v>557846</v>
          </cell>
          <cell r="E8313">
            <v>0</v>
          </cell>
          <cell r="F8313">
            <v>42255</v>
          </cell>
          <cell r="G8313">
            <v>457251</v>
          </cell>
          <cell r="H8313">
            <v>1.22</v>
          </cell>
          <cell r="I8313">
            <v>43465</v>
          </cell>
        </row>
        <row r="8314">
          <cell r="A8314" t="str">
            <v>SEÑAL IDG-S 2 CARAS Reforzada (modf</v>
          </cell>
          <cell r="B8314">
            <v>103825</v>
          </cell>
          <cell r="C8314" t="str">
            <v>UNI</v>
          </cell>
          <cell r="D8314">
            <v>929370</v>
          </cell>
          <cell r="E8314">
            <v>0</v>
          </cell>
          <cell r="F8314">
            <v>42255</v>
          </cell>
          <cell r="G8314">
            <v>761779</v>
          </cell>
          <cell r="H8314">
            <v>1.22</v>
          </cell>
          <cell r="I8314">
            <v>43465</v>
          </cell>
        </row>
        <row r="8315">
          <cell r="A8315" t="str">
            <v>Señal Informativa 1 Cara IDE 46</v>
          </cell>
          <cell r="B8315">
            <v>103774</v>
          </cell>
          <cell r="C8315" t="str">
            <v>UNI</v>
          </cell>
          <cell r="D8315">
            <v>387298</v>
          </cell>
          <cell r="E8315">
            <v>0</v>
          </cell>
          <cell r="F8315">
            <v>43174</v>
          </cell>
          <cell r="G8315">
            <v>368855</v>
          </cell>
          <cell r="H8315">
            <v>1.05</v>
          </cell>
          <cell r="I8315">
            <v>43465</v>
          </cell>
        </row>
        <row r="8316">
          <cell r="A8316" t="str">
            <v>Señal informativa Identificador escenarios deporti</v>
          </cell>
          <cell r="B8316">
            <v>106723</v>
          </cell>
          <cell r="C8316" t="str">
            <v>UNI</v>
          </cell>
          <cell r="D8316">
            <v>974014</v>
          </cell>
          <cell r="E8316">
            <v>0</v>
          </cell>
          <cell r="F8316">
            <v>43224</v>
          </cell>
          <cell r="G8316">
            <v>927632</v>
          </cell>
          <cell r="H8316">
            <v>1.05</v>
          </cell>
          <cell r="I8316">
            <v>43465</v>
          </cell>
        </row>
        <row r="8317">
          <cell r="A8317" t="str">
            <v>SEÑAL INFORMATIVA OBRA 75x75cmLam.Cal20</v>
          </cell>
          <cell r="B8317">
            <v>100824</v>
          </cell>
          <cell r="C8317" t="str">
            <v>UNI</v>
          </cell>
          <cell r="D8317">
            <v>174930</v>
          </cell>
          <cell r="E8317">
            <v>0</v>
          </cell>
          <cell r="F8317">
            <v>43269</v>
          </cell>
          <cell r="G8317">
            <v>166600</v>
          </cell>
          <cell r="H8317">
            <v>1.05</v>
          </cell>
          <cell r="I8317">
            <v>43465</v>
          </cell>
        </row>
        <row r="8318">
          <cell r="A8318" t="str">
            <v>SEÑAL INT NUMER 30X1,50</v>
          </cell>
          <cell r="B8318">
            <v>103766</v>
          </cell>
          <cell r="C8318" t="str">
            <v>UNI</v>
          </cell>
          <cell r="D8318">
            <v>156188</v>
          </cell>
          <cell r="E8318">
            <v>0</v>
          </cell>
          <cell r="F8318">
            <v>43223</v>
          </cell>
          <cell r="G8318">
            <v>148750</v>
          </cell>
          <cell r="H8318">
            <v>1.05</v>
          </cell>
          <cell r="I8318">
            <v>43465</v>
          </cell>
        </row>
        <row r="8319">
          <cell r="A8319" t="str">
            <v>SEÑAL ORIENTADOR PLG-V PLANO GENERAL</v>
          </cell>
          <cell r="B8319">
            <v>103767</v>
          </cell>
          <cell r="C8319" t="str">
            <v>UNI</v>
          </cell>
          <cell r="D8319">
            <v>559642</v>
          </cell>
          <cell r="E8319">
            <v>0</v>
          </cell>
          <cell r="F8319">
            <v>43166</v>
          </cell>
          <cell r="G8319">
            <v>532992</v>
          </cell>
          <cell r="H8319">
            <v>1.05</v>
          </cell>
          <cell r="I8319">
            <v>43465</v>
          </cell>
        </row>
        <row r="8320">
          <cell r="A8320" t="str">
            <v>SEÑAL P4-ID PARQUE METROPOLITANO (SUM)</v>
          </cell>
          <cell r="B8320">
            <v>104268</v>
          </cell>
          <cell r="C8320" t="str">
            <v>UNI</v>
          </cell>
          <cell r="D8320">
            <v>643200</v>
          </cell>
          <cell r="E8320">
            <v>0</v>
          </cell>
          <cell r="F8320">
            <v>40898</v>
          </cell>
          <cell r="G8320">
            <v>480000</v>
          </cell>
          <cell r="H8320">
            <v>1.34</v>
          </cell>
          <cell r="I8320">
            <v>43465</v>
          </cell>
        </row>
        <row r="8321">
          <cell r="A8321" t="str">
            <v>SEÑAL PALCO 20X40</v>
          </cell>
          <cell r="B8321">
            <v>103764</v>
          </cell>
          <cell r="C8321" t="str">
            <v>UNI</v>
          </cell>
          <cell r="D8321">
            <v>23741</v>
          </cell>
          <cell r="E8321">
            <v>0</v>
          </cell>
          <cell r="F8321">
            <v>43223</v>
          </cell>
          <cell r="G8321">
            <v>22610</v>
          </cell>
          <cell r="H8321">
            <v>1.05</v>
          </cell>
          <cell r="I8321">
            <v>43465</v>
          </cell>
        </row>
        <row r="8322">
          <cell r="A8322" t="str">
            <v>SEÑAL PARA CICLORUTA (G)</v>
          </cell>
          <cell r="B8322">
            <v>3633</v>
          </cell>
          <cell r="C8322" t="str">
            <v>UNI</v>
          </cell>
          <cell r="D8322">
            <v>424061</v>
          </cell>
          <cell r="E8322" t="str">
            <v>11A-07</v>
          </cell>
          <cell r="F8322">
            <v>40090</v>
          </cell>
          <cell r="G8322">
            <v>305080</v>
          </cell>
          <cell r="H8322">
            <v>1.39</v>
          </cell>
          <cell r="I8322">
            <v>43465</v>
          </cell>
        </row>
        <row r="8323">
          <cell r="A8323" t="str">
            <v>SEÑAL PARA CICLORUTA SENDEROS (E)</v>
          </cell>
          <cell r="B8323">
            <v>3630</v>
          </cell>
          <cell r="C8323" t="str">
            <v>UNI</v>
          </cell>
          <cell r="D8323">
            <v>424061</v>
          </cell>
          <cell r="E8323" t="str">
            <v>11A-06</v>
          </cell>
          <cell r="F8323">
            <v>40121</v>
          </cell>
          <cell r="G8323">
            <v>305080</v>
          </cell>
          <cell r="H8323">
            <v>1.39</v>
          </cell>
          <cell r="I8323">
            <v>43465</v>
          </cell>
        </row>
        <row r="8324">
          <cell r="A8324" t="str">
            <v>SEÑAL PARA CICLORUTA SEÑALES (F)</v>
          </cell>
          <cell r="B8324">
            <v>3632</v>
          </cell>
          <cell r="C8324" t="str">
            <v>UNI</v>
          </cell>
          <cell r="D8324">
            <v>424061</v>
          </cell>
          <cell r="E8324" t="str">
            <v>11A-04</v>
          </cell>
          <cell r="F8324">
            <v>40121</v>
          </cell>
          <cell r="G8324">
            <v>305080</v>
          </cell>
          <cell r="H8324">
            <v>1.39</v>
          </cell>
          <cell r="I8324">
            <v>43465</v>
          </cell>
        </row>
        <row r="8325">
          <cell r="A8325" t="str">
            <v>Señal Plano Ubic Parque (0.90x1.20m) 1 cara</v>
          </cell>
          <cell r="B8325">
            <v>104337</v>
          </cell>
          <cell r="C8325" t="str">
            <v>UNI</v>
          </cell>
          <cell r="D8325">
            <v>487305</v>
          </cell>
          <cell r="E8325">
            <v>0</v>
          </cell>
          <cell r="F8325">
            <v>43224</v>
          </cell>
          <cell r="G8325">
            <v>464100</v>
          </cell>
          <cell r="H8325">
            <v>1.05</v>
          </cell>
          <cell r="I8325">
            <v>43465</v>
          </cell>
        </row>
        <row r="8326">
          <cell r="A8326" t="str">
            <v>Señal Planos Sistem Evacuacion 0.7x0.6m</v>
          </cell>
          <cell r="B8326">
            <v>104852</v>
          </cell>
          <cell r="C8326" t="str">
            <v>UNI</v>
          </cell>
          <cell r="D8326">
            <v>260000</v>
          </cell>
          <cell r="E8326">
            <v>0</v>
          </cell>
          <cell r="F8326">
            <v>41215</v>
          </cell>
          <cell r="G8326">
            <v>200000</v>
          </cell>
          <cell r="H8326">
            <v>1.3</v>
          </cell>
          <cell r="I8326">
            <v>43465</v>
          </cell>
        </row>
        <row r="8327">
          <cell r="A8327" t="str">
            <v>Señal poste direccional (sumin +trasn) H.=3.50</v>
          </cell>
          <cell r="B8327">
            <v>106725</v>
          </cell>
          <cell r="C8327" t="str">
            <v>UNI</v>
          </cell>
          <cell r="D8327">
            <v>316748</v>
          </cell>
          <cell r="E8327">
            <v>0</v>
          </cell>
          <cell r="F8327">
            <v>43172</v>
          </cell>
          <cell r="G8327">
            <v>301665</v>
          </cell>
          <cell r="H8327">
            <v>1.05</v>
          </cell>
          <cell r="I8327">
            <v>43465</v>
          </cell>
        </row>
        <row r="8328">
          <cell r="A8328" t="str">
            <v>Señal Precaucion ySeguridad(0.33x0.23)m</v>
          </cell>
          <cell r="B8328">
            <v>104855</v>
          </cell>
          <cell r="C8328" t="str">
            <v>UNI</v>
          </cell>
          <cell r="D8328">
            <v>97500</v>
          </cell>
          <cell r="E8328">
            <v>0</v>
          </cell>
          <cell r="F8328">
            <v>41215</v>
          </cell>
          <cell r="G8328">
            <v>75000</v>
          </cell>
          <cell r="H8328">
            <v>1.3</v>
          </cell>
          <cell r="I8328">
            <v>43465</v>
          </cell>
        </row>
        <row r="8329">
          <cell r="A8329" t="str">
            <v>Señal Prohibido Fumar Acrilico20x20x3mm</v>
          </cell>
          <cell r="B8329">
            <v>103776</v>
          </cell>
          <cell r="C8329" t="str">
            <v>UNI</v>
          </cell>
          <cell r="D8329">
            <v>20097</v>
          </cell>
          <cell r="E8329">
            <v>0</v>
          </cell>
          <cell r="F8329">
            <v>43227</v>
          </cell>
          <cell r="G8329">
            <v>19140</v>
          </cell>
          <cell r="H8329">
            <v>1.05</v>
          </cell>
          <cell r="I8329">
            <v>43465</v>
          </cell>
        </row>
        <row r="8330">
          <cell r="A8330" t="str">
            <v>Señal Prohibido Fumar Con Texto Acrilico</v>
          </cell>
          <cell r="B8330">
            <v>103781</v>
          </cell>
          <cell r="C8330" t="str">
            <v>UNI</v>
          </cell>
          <cell r="D8330">
            <v>16993</v>
          </cell>
          <cell r="E8330">
            <v>0</v>
          </cell>
          <cell r="F8330">
            <v>43227</v>
          </cell>
          <cell r="G8330">
            <v>16184</v>
          </cell>
          <cell r="H8330">
            <v>1.05</v>
          </cell>
          <cell r="I8330">
            <v>43465</v>
          </cell>
        </row>
        <row r="8331">
          <cell r="A8331" t="str">
            <v>Señal Protección de Manos Acrilico 20x25x3 mm</v>
          </cell>
          <cell r="B8331">
            <v>103780</v>
          </cell>
          <cell r="C8331" t="str">
            <v>UNI</v>
          </cell>
          <cell r="D8331">
            <v>16993</v>
          </cell>
          <cell r="E8331">
            <v>0</v>
          </cell>
          <cell r="F8331">
            <v>43227</v>
          </cell>
          <cell r="G8331">
            <v>16184</v>
          </cell>
          <cell r="H8331">
            <v>1.05</v>
          </cell>
          <cell r="I8331">
            <v>43465</v>
          </cell>
        </row>
        <row r="8332">
          <cell r="A8332" t="str">
            <v>Señal Protección de Manos con Texto 20*25*3mm</v>
          </cell>
          <cell r="B8332">
            <v>103784</v>
          </cell>
          <cell r="C8332" t="str">
            <v>UNI</v>
          </cell>
          <cell r="D8332">
            <v>16993</v>
          </cell>
          <cell r="E8332">
            <v>0</v>
          </cell>
          <cell r="F8332">
            <v>43227</v>
          </cell>
          <cell r="G8332">
            <v>16184</v>
          </cell>
          <cell r="H8332">
            <v>1.05</v>
          </cell>
          <cell r="I8332">
            <v>43465</v>
          </cell>
        </row>
        <row r="8333">
          <cell r="A8333" t="str">
            <v>Señal Punto de Encuentro 1 Cara</v>
          </cell>
          <cell r="B8333">
            <v>103775</v>
          </cell>
          <cell r="C8333" t="str">
            <v>UNI</v>
          </cell>
          <cell r="D8333">
            <v>298489</v>
          </cell>
          <cell r="E8333">
            <v>0</v>
          </cell>
          <cell r="F8333">
            <v>43224</v>
          </cell>
          <cell r="G8333">
            <v>284275</v>
          </cell>
          <cell r="H8333">
            <v>1.05</v>
          </cell>
          <cell r="I8333">
            <v>43465</v>
          </cell>
        </row>
        <row r="8334">
          <cell r="A8334" t="str">
            <v>SEÑAL REFLECTIVA GRADO INGENIERIA CON</v>
          </cell>
          <cell r="B8334">
            <v>3804</v>
          </cell>
          <cell r="C8334" t="str">
            <v>UNI</v>
          </cell>
          <cell r="D8334">
            <v>134321</v>
          </cell>
          <cell r="E8334" t="str">
            <v>60X60cm</v>
          </cell>
          <cell r="F8334">
            <v>43272</v>
          </cell>
          <cell r="G8334">
            <v>127925</v>
          </cell>
          <cell r="H8334">
            <v>1.05</v>
          </cell>
          <cell r="I8334">
            <v>43465</v>
          </cell>
        </row>
        <row r="8335">
          <cell r="A8335" t="str">
            <v>Señal Riesgo Eléctrico 20x25x3 mm</v>
          </cell>
          <cell r="B8335">
            <v>103779</v>
          </cell>
          <cell r="C8335" t="str">
            <v>UNI</v>
          </cell>
          <cell r="D8335">
            <v>16996</v>
          </cell>
          <cell r="E8335">
            <v>0</v>
          </cell>
          <cell r="F8335">
            <v>43227</v>
          </cell>
          <cell r="G8335">
            <v>16187</v>
          </cell>
          <cell r="H8335">
            <v>1.05</v>
          </cell>
          <cell r="I8335">
            <v>43465</v>
          </cell>
        </row>
        <row r="8336">
          <cell r="A8336" t="str">
            <v>Señal Riesgo EléctricoTexto Acrilico 3</v>
          </cell>
          <cell r="B8336">
            <v>103769</v>
          </cell>
          <cell r="C8336" t="str">
            <v>UNI</v>
          </cell>
          <cell r="D8336">
            <v>31238</v>
          </cell>
          <cell r="E8336">
            <v>0</v>
          </cell>
          <cell r="F8336">
            <v>43224</v>
          </cell>
          <cell r="G8336">
            <v>29750</v>
          </cell>
          <cell r="H8336">
            <v>1.05</v>
          </cell>
          <cell r="I8336">
            <v>43465</v>
          </cell>
        </row>
        <row r="8337">
          <cell r="A8337" t="str">
            <v>Señal Ruta de Evacuación Acrilico 20x25x3 mm</v>
          </cell>
          <cell r="B8337">
            <v>103771</v>
          </cell>
          <cell r="C8337" t="str">
            <v>UNI</v>
          </cell>
          <cell r="D8337">
            <v>16993</v>
          </cell>
          <cell r="E8337">
            <v>0</v>
          </cell>
          <cell r="F8337">
            <v>43227</v>
          </cell>
          <cell r="G8337">
            <v>16184</v>
          </cell>
          <cell r="H8337">
            <v>1.05</v>
          </cell>
          <cell r="I8337">
            <v>43465</v>
          </cell>
        </row>
        <row r="8338">
          <cell r="A8338" t="str">
            <v>Señal Ruta Entrada y Salidas(1.0x0.33)m</v>
          </cell>
          <cell r="B8338">
            <v>104853</v>
          </cell>
          <cell r="C8338" t="str">
            <v>UNI</v>
          </cell>
          <cell r="D8338">
            <v>208000</v>
          </cell>
          <cell r="E8338">
            <v>0</v>
          </cell>
          <cell r="F8338">
            <v>41215</v>
          </cell>
          <cell r="G8338">
            <v>160000</v>
          </cell>
          <cell r="H8338">
            <v>1.3</v>
          </cell>
          <cell r="I8338">
            <v>43465</v>
          </cell>
        </row>
        <row r="8339">
          <cell r="A8339" t="str">
            <v>Señal Ruta Evacua y Salida Emerg(0.5x0.33)m</v>
          </cell>
          <cell r="B8339">
            <v>104854</v>
          </cell>
          <cell r="C8339" t="str">
            <v>UNI</v>
          </cell>
          <cell r="D8339">
            <v>156000</v>
          </cell>
          <cell r="E8339">
            <v>0</v>
          </cell>
          <cell r="F8339">
            <v>41215</v>
          </cell>
          <cell r="G8339">
            <v>120000</v>
          </cell>
          <cell r="H8339">
            <v>1.3</v>
          </cell>
          <cell r="I8339">
            <v>43465</v>
          </cell>
        </row>
        <row r="8340">
          <cell r="A8340" t="str">
            <v>SEÑAL SALIDA 25X50CM ACRILICO</v>
          </cell>
          <cell r="B8340">
            <v>103762</v>
          </cell>
          <cell r="C8340" t="str">
            <v>UNI</v>
          </cell>
          <cell r="D8340">
            <v>75299</v>
          </cell>
          <cell r="E8340">
            <v>0</v>
          </cell>
          <cell r="F8340">
            <v>43222</v>
          </cell>
          <cell r="G8340">
            <v>71713</v>
          </cell>
          <cell r="H8340">
            <v>1.05</v>
          </cell>
          <cell r="I8340">
            <v>43465</v>
          </cell>
        </row>
        <row r="8341">
          <cell r="A8341" t="str">
            <v>Señal Salida de Emergencia con iluminación 40x40</v>
          </cell>
          <cell r="B8341">
            <v>103772</v>
          </cell>
          <cell r="C8341" t="str">
            <v>UNI</v>
          </cell>
          <cell r="D8341">
            <v>137629</v>
          </cell>
          <cell r="E8341">
            <v>0</v>
          </cell>
          <cell r="F8341">
            <v>43227</v>
          </cell>
          <cell r="G8341">
            <v>131075</v>
          </cell>
          <cell r="H8341">
            <v>1.05</v>
          </cell>
          <cell r="I8341">
            <v>43465</v>
          </cell>
        </row>
        <row r="8342">
          <cell r="A8342" t="str">
            <v>Señal Salida Emergencia sin Iluminación(20X40CM</v>
          </cell>
          <cell r="B8342">
            <v>103773</v>
          </cell>
          <cell r="C8342" t="str">
            <v>UNI</v>
          </cell>
          <cell r="D8342">
            <v>28552</v>
          </cell>
          <cell r="E8342">
            <v>0</v>
          </cell>
          <cell r="F8342">
            <v>43227</v>
          </cell>
          <cell r="G8342">
            <v>27192</v>
          </cell>
          <cell r="H8342">
            <v>1.05</v>
          </cell>
          <cell r="I8342">
            <v>43465</v>
          </cell>
        </row>
        <row r="8343">
          <cell r="A8343" t="str">
            <v>SEÑAL SERVICIOS 33X30CM</v>
          </cell>
          <cell r="B8343">
            <v>103763</v>
          </cell>
          <cell r="C8343" t="str">
            <v>UNI</v>
          </cell>
          <cell r="D8343">
            <v>37110</v>
          </cell>
          <cell r="E8343">
            <v>0</v>
          </cell>
          <cell r="F8343">
            <v>43223</v>
          </cell>
          <cell r="G8343">
            <v>35343</v>
          </cell>
          <cell r="H8343">
            <v>1.05</v>
          </cell>
          <cell r="I8343">
            <v>43465</v>
          </cell>
        </row>
        <row r="8344">
          <cell r="A8344" t="str">
            <v>SEÑAL TRANSITORIA BARRICADA</v>
          </cell>
          <cell r="B8344">
            <v>3800</v>
          </cell>
          <cell r="C8344" t="str">
            <v>UNI</v>
          </cell>
          <cell r="D8344">
            <v>231158</v>
          </cell>
          <cell r="E8344" t="str">
            <v>150x150 cm</v>
          </cell>
          <cell r="F8344">
            <v>43272</v>
          </cell>
          <cell r="G8344">
            <v>220150</v>
          </cell>
          <cell r="H8344">
            <v>1.05</v>
          </cell>
          <cell r="I8344">
            <v>43465</v>
          </cell>
        </row>
        <row r="8345">
          <cell r="A8345" t="str">
            <v>SEÑAL TRANSITORIA LAMINA (inst.)</v>
          </cell>
          <cell r="B8345">
            <v>3801</v>
          </cell>
          <cell r="C8345" t="str">
            <v>UNI</v>
          </cell>
          <cell r="D8345">
            <v>152345</v>
          </cell>
          <cell r="E8345" t="str">
            <v>60x60cm</v>
          </cell>
          <cell r="F8345">
            <v>43272</v>
          </cell>
          <cell r="G8345">
            <v>145090</v>
          </cell>
          <cell r="H8345">
            <v>1.05</v>
          </cell>
          <cell r="I8345">
            <v>43465</v>
          </cell>
        </row>
        <row r="8346">
          <cell r="A8346" t="str">
            <v>SEÑAL TRIBUNAS 30X1,20 Acrilico 3 mm</v>
          </cell>
          <cell r="B8346">
            <v>103765</v>
          </cell>
          <cell r="C8346" t="str">
            <v>UNI</v>
          </cell>
          <cell r="D8346">
            <v>134946</v>
          </cell>
          <cell r="E8346">
            <v>0</v>
          </cell>
          <cell r="F8346">
            <v>43223</v>
          </cell>
          <cell r="G8346">
            <v>128520</v>
          </cell>
          <cell r="H8346">
            <v>1.05</v>
          </cell>
          <cell r="I8346">
            <v>43465</v>
          </cell>
        </row>
        <row r="8347">
          <cell r="A8347" t="str">
            <v>SEÑAL VIDRIO TEMPLADO 6MM</v>
          </cell>
          <cell r="B8347">
            <v>102701</v>
          </cell>
          <cell r="C8347" t="str">
            <v>UNI</v>
          </cell>
          <cell r="D8347">
            <v>66746</v>
          </cell>
          <cell r="E8347" t="str">
            <v>PC 4 DESTINO</v>
          </cell>
          <cell r="F8347">
            <v>40281</v>
          </cell>
          <cell r="G8347">
            <v>48720</v>
          </cell>
          <cell r="H8347">
            <v>1.37</v>
          </cell>
          <cell r="I8347">
            <v>43465</v>
          </cell>
        </row>
        <row r="8348">
          <cell r="A8348" t="str">
            <v>Señal.InfoColiseo ySedeAdmin0.33x0.23</v>
          </cell>
          <cell r="B8348">
            <v>104851</v>
          </cell>
          <cell r="C8348" t="str">
            <v>UNI</v>
          </cell>
          <cell r="D8348">
            <v>97500</v>
          </cell>
          <cell r="E8348">
            <v>0</v>
          </cell>
          <cell r="F8348">
            <v>41215</v>
          </cell>
          <cell r="G8348">
            <v>75000</v>
          </cell>
          <cell r="H8348">
            <v>1.3</v>
          </cell>
          <cell r="I8348">
            <v>43465</v>
          </cell>
        </row>
        <row r="8349">
          <cell r="A8349" t="str">
            <v>SEÑALIZACION ACRILICO**</v>
          </cell>
          <cell r="B8349">
            <v>101220</v>
          </cell>
          <cell r="C8349" t="str">
            <v>UNIML</v>
          </cell>
          <cell r="D8349">
            <v>2940</v>
          </cell>
          <cell r="E8349">
            <v>0</v>
          </cell>
          <cell r="F8349">
            <v>39552</v>
          </cell>
          <cell r="G8349">
            <v>2000</v>
          </cell>
          <cell r="H8349">
            <v>1.47</v>
          </cell>
          <cell r="I8349">
            <v>43465</v>
          </cell>
        </row>
        <row r="8350">
          <cell r="A8350" t="str">
            <v>SeñalizacionAavisoExter(1.2 X</v>
          </cell>
          <cell r="B8350">
            <v>104850</v>
          </cell>
          <cell r="C8350" t="str">
            <v>UNI</v>
          </cell>
          <cell r="D8350">
            <v>5200000</v>
          </cell>
          <cell r="E8350">
            <v>0</v>
          </cell>
          <cell r="F8350">
            <v>41215</v>
          </cell>
          <cell r="G8350">
            <v>4000000</v>
          </cell>
          <cell r="H8350">
            <v>1.3</v>
          </cell>
          <cell r="I8350">
            <v>43465</v>
          </cell>
        </row>
        <row r="8351">
          <cell r="A8351" t="str">
            <v>SEPARADOR DE CARRIL PISCINA-25 M DE</v>
          </cell>
          <cell r="B8351">
            <v>106022</v>
          </cell>
          <cell r="C8351" t="str">
            <v>UNI</v>
          </cell>
          <cell r="D8351">
            <v>2260900</v>
          </cell>
          <cell r="E8351">
            <v>0</v>
          </cell>
          <cell r="F8351">
            <v>42689</v>
          </cell>
          <cell r="G8351">
            <v>1966000</v>
          </cell>
          <cell r="H8351">
            <v>1.1499999999999999</v>
          </cell>
          <cell r="I8351">
            <v>43465</v>
          </cell>
        </row>
        <row r="8352">
          <cell r="A8352" t="str">
            <v>SEPARADOR DE CARRIL PISCINA-50 M DE</v>
          </cell>
          <cell r="B8352">
            <v>106021</v>
          </cell>
          <cell r="C8352" t="str">
            <v>UNI</v>
          </cell>
          <cell r="D8352">
            <v>5727000</v>
          </cell>
          <cell r="E8352">
            <v>0</v>
          </cell>
          <cell r="F8352">
            <v>42689</v>
          </cell>
          <cell r="G8352">
            <v>4980000</v>
          </cell>
          <cell r="H8352">
            <v>1.1499999999999999</v>
          </cell>
          <cell r="I8352">
            <v>43465</v>
          </cell>
        </row>
        <row r="8353">
          <cell r="A8353" t="str">
            <v>SEPARADOR DE CARRILES PARA PISCINA</v>
          </cell>
          <cell r="B8353">
            <v>103715</v>
          </cell>
          <cell r="C8353" t="str">
            <v>UNI</v>
          </cell>
          <cell r="D8353">
            <v>1534100</v>
          </cell>
          <cell r="E8353">
            <v>0</v>
          </cell>
          <cell r="F8353">
            <v>42598</v>
          </cell>
          <cell r="G8353">
            <v>1334000</v>
          </cell>
          <cell r="H8353">
            <v>1.1499999999999999</v>
          </cell>
          <cell r="I8353">
            <v>43465</v>
          </cell>
        </row>
        <row r="8354">
          <cell r="A8354" t="str">
            <v>Separador de cicloruta **</v>
          </cell>
          <cell r="B8354">
            <v>101377</v>
          </cell>
          <cell r="C8354" t="str">
            <v>UNI</v>
          </cell>
          <cell r="D8354">
            <v>132124</v>
          </cell>
          <cell r="E8354">
            <v>0</v>
          </cell>
          <cell r="F8354">
            <v>40890</v>
          </cell>
          <cell r="G8354">
            <v>98600</v>
          </cell>
          <cell r="H8354">
            <v>1.34</v>
          </cell>
          <cell r="I8354">
            <v>43465</v>
          </cell>
        </row>
        <row r="8355">
          <cell r="A8355" t="str">
            <v>Separador tipo atecon **</v>
          </cell>
          <cell r="B8355">
            <v>100691</v>
          </cell>
          <cell r="C8355" t="str">
            <v>UNI</v>
          </cell>
          <cell r="D8355">
            <v>508</v>
          </cell>
          <cell r="E8355">
            <v>0</v>
          </cell>
          <cell r="F8355">
            <v>41491</v>
          </cell>
          <cell r="G8355">
            <v>400</v>
          </cell>
          <cell r="H8355">
            <v>1.27</v>
          </cell>
          <cell r="I8355">
            <v>43465</v>
          </cell>
        </row>
        <row r="8356">
          <cell r="A8356" t="str">
            <v>Separol Sika (toxement Desmoldatoc)15Kg**</v>
          </cell>
          <cell r="B8356">
            <v>100421</v>
          </cell>
          <cell r="C8356" t="str">
            <v>KG</v>
          </cell>
          <cell r="D8356">
            <v>15943</v>
          </cell>
          <cell r="E8356">
            <v>140002</v>
          </cell>
          <cell r="F8356">
            <v>43179</v>
          </cell>
          <cell r="G8356">
            <v>15184</v>
          </cell>
          <cell r="H8356">
            <v>1.05</v>
          </cell>
          <cell r="I8356">
            <v>43465</v>
          </cell>
        </row>
        <row r="8357">
          <cell r="A8357" t="str">
            <v>SERRUCHO DE 20" MANGO PLÁSTICO DIENTE</v>
          </cell>
          <cell r="B8357">
            <v>530</v>
          </cell>
          <cell r="C8357" t="str">
            <v>UNI</v>
          </cell>
          <cell r="D8357">
            <v>18743</v>
          </cell>
          <cell r="E8357">
            <v>885334</v>
          </cell>
          <cell r="F8357">
            <v>42872</v>
          </cell>
          <cell r="G8357">
            <v>17195</v>
          </cell>
          <cell r="H8357">
            <v>1.0900000000000001</v>
          </cell>
          <cell r="I8357">
            <v>43465</v>
          </cell>
        </row>
        <row r="8358">
          <cell r="A8358" t="str">
            <v>Servicio de carrotanque (10 M3)</v>
          </cell>
          <cell r="B8358">
            <v>103708</v>
          </cell>
          <cell r="C8358" t="str">
            <v>UNI</v>
          </cell>
          <cell r="D8358">
            <v>268000</v>
          </cell>
          <cell r="E8358">
            <v>0</v>
          </cell>
          <cell r="F8358">
            <v>40611</v>
          </cell>
          <cell r="G8358">
            <v>200000</v>
          </cell>
          <cell r="H8358">
            <v>1.34</v>
          </cell>
          <cell r="I8358">
            <v>43465</v>
          </cell>
        </row>
        <row r="8359">
          <cell r="A8359" t="str">
            <v>Servicio de limpieza de caja de inspección eléctri</v>
          </cell>
          <cell r="B8359">
            <v>103968</v>
          </cell>
          <cell r="C8359" t="str">
            <v>UNI</v>
          </cell>
          <cell r="D8359">
            <v>33500</v>
          </cell>
          <cell r="E8359">
            <v>0</v>
          </cell>
          <cell r="F8359">
            <v>40631</v>
          </cell>
          <cell r="G8359">
            <v>25000</v>
          </cell>
          <cell r="H8359">
            <v>1.34</v>
          </cell>
          <cell r="I8359">
            <v>43465</v>
          </cell>
        </row>
        <row r="8360">
          <cell r="A8360" t="str">
            <v>SERVICIO DE SACAPANTA MECANICA</v>
          </cell>
          <cell r="B8360">
            <v>105159</v>
          </cell>
          <cell r="C8360" t="str">
            <v>M2</v>
          </cell>
          <cell r="D8360">
            <v>1050</v>
          </cell>
          <cell r="E8360">
            <v>0</v>
          </cell>
          <cell r="F8360">
            <v>43173</v>
          </cell>
          <cell r="G8360">
            <v>1000</v>
          </cell>
          <cell r="H8360">
            <v>1.05</v>
          </cell>
          <cell r="I8360">
            <v>43465</v>
          </cell>
        </row>
        <row r="8361">
          <cell r="A8361" t="str">
            <v>SERVICIO DE SACAPANTAS ROLLO GRANDE</v>
          </cell>
          <cell r="B8361">
            <v>105759</v>
          </cell>
          <cell r="C8361" t="str">
            <v>M2</v>
          </cell>
          <cell r="D8361">
            <v>7104</v>
          </cell>
          <cell r="E8361">
            <v>0</v>
          </cell>
          <cell r="F8361">
            <v>43185</v>
          </cell>
          <cell r="G8361">
            <v>6765.85</v>
          </cell>
          <cell r="H8361">
            <v>1.05</v>
          </cell>
          <cell r="I8361">
            <v>43465</v>
          </cell>
        </row>
        <row r="8362">
          <cell r="A8362" t="str">
            <v>Servicio de Time Lapse con Fotos</v>
          </cell>
          <cell r="B8362">
            <v>106794</v>
          </cell>
          <cell r="C8362" t="str">
            <v>MES</v>
          </cell>
          <cell r="D8362">
            <v>2811375</v>
          </cell>
          <cell r="E8362">
            <v>0</v>
          </cell>
          <cell r="F8362">
            <v>43195</v>
          </cell>
          <cell r="G8362">
            <v>2677500</v>
          </cell>
          <cell r="H8362">
            <v>1.05</v>
          </cell>
          <cell r="I8362">
            <v>43465</v>
          </cell>
        </row>
        <row r="8363">
          <cell r="A8363" t="str">
            <v>Servicio de Time Lapse en Video</v>
          </cell>
          <cell r="B8363">
            <v>106793</v>
          </cell>
          <cell r="C8363" t="str">
            <v>MES</v>
          </cell>
          <cell r="D8363">
            <v>3311175</v>
          </cell>
          <cell r="E8363">
            <v>0</v>
          </cell>
          <cell r="F8363">
            <v>43195</v>
          </cell>
          <cell r="G8363">
            <v>3153500</v>
          </cell>
          <cell r="H8363">
            <v>1.05</v>
          </cell>
          <cell r="I8363">
            <v>43465</v>
          </cell>
        </row>
        <row r="8364">
          <cell r="A8364" t="str">
            <v>SERVICIO DE VACTOR PARA PARA</v>
          </cell>
          <cell r="B8364">
            <v>105782</v>
          </cell>
          <cell r="C8364" t="str">
            <v>HR</v>
          </cell>
          <cell r="D8364">
            <v>320160</v>
          </cell>
          <cell r="E8364">
            <v>0</v>
          </cell>
          <cell r="F8364">
            <v>42478</v>
          </cell>
          <cell r="G8364">
            <v>278400</v>
          </cell>
          <cell r="H8364">
            <v>1.1499999999999999</v>
          </cell>
          <cell r="I8364">
            <v>43465</v>
          </cell>
        </row>
        <row r="8365">
          <cell r="A8365" t="str">
            <v>SERVICIO DE VIGILANCIA CON</v>
          </cell>
          <cell r="B8365">
            <v>103364</v>
          </cell>
          <cell r="C8365" t="str">
            <v>mes</v>
          </cell>
          <cell r="D8365">
            <v>6807200</v>
          </cell>
          <cell r="E8365">
            <v>0</v>
          </cell>
          <cell r="F8365">
            <v>40583</v>
          </cell>
          <cell r="G8365">
            <v>5080000</v>
          </cell>
          <cell r="H8365">
            <v>1.34</v>
          </cell>
          <cell r="I8365">
            <v>43465</v>
          </cell>
        </row>
        <row r="8366">
          <cell r="A8366" t="str">
            <v>SERVICIO DE VIGILANCIA CON ARMA+RADIO</v>
          </cell>
          <cell r="B8366">
            <v>103478</v>
          </cell>
          <cell r="C8366" t="str">
            <v>mes</v>
          </cell>
          <cell r="D8366">
            <v>6807200</v>
          </cell>
          <cell r="E8366">
            <v>0</v>
          </cell>
          <cell r="F8366">
            <v>40583</v>
          </cell>
          <cell r="G8366">
            <v>5080000</v>
          </cell>
          <cell r="H8366">
            <v>1.34</v>
          </cell>
          <cell r="I8366">
            <v>43465</v>
          </cell>
        </row>
        <row r="8367">
          <cell r="A8367" t="str">
            <v>SERVICIO Provis. DE ENERGIA Kw</v>
          </cell>
          <cell r="B8367">
            <v>2708</v>
          </cell>
          <cell r="C8367" t="str">
            <v>UNI</v>
          </cell>
          <cell r="D8367">
            <v>23043</v>
          </cell>
          <cell r="E8367">
            <v>0</v>
          </cell>
          <cell r="F8367">
            <v>40491</v>
          </cell>
          <cell r="G8367">
            <v>16820</v>
          </cell>
          <cell r="H8367">
            <v>1.37</v>
          </cell>
          <cell r="I8367">
            <v>43465</v>
          </cell>
        </row>
        <row r="8368">
          <cell r="A8368" t="str">
            <v>ServicioTécnico(CambfiltroAceitePlantaCummins-</v>
          </cell>
          <cell r="B8368">
            <v>106600</v>
          </cell>
          <cell r="C8368" t="str">
            <v>UNI</v>
          </cell>
          <cell r="D8368">
            <v>758804</v>
          </cell>
          <cell r="E8368">
            <v>0</v>
          </cell>
          <cell r="F8368">
            <v>43004</v>
          </cell>
          <cell r="G8368">
            <v>696150</v>
          </cell>
          <cell r="H8368">
            <v>1.0900000000000001</v>
          </cell>
          <cell r="I8368">
            <v>43465</v>
          </cell>
        </row>
        <row r="8369">
          <cell r="A8369" t="str">
            <v>ServicioTécnico(CambfiltroAceitePlantaListerPetter</v>
          </cell>
          <cell r="B8369">
            <v>106616</v>
          </cell>
          <cell r="C8369" t="str">
            <v>UNI</v>
          </cell>
          <cell r="D8369">
            <v>525326</v>
          </cell>
          <cell r="E8369">
            <v>0</v>
          </cell>
          <cell r="F8369">
            <v>43004</v>
          </cell>
          <cell r="G8369">
            <v>481950</v>
          </cell>
          <cell r="H8369">
            <v>1.0900000000000001</v>
          </cell>
          <cell r="I8369">
            <v>43465</v>
          </cell>
        </row>
        <row r="8370">
          <cell r="A8370" t="str">
            <v>ServicioTécnico(CambfiltroAceitePlantDieselCum</v>
          </cell>
          <cell r="B8370">
            <v>106618</v>
          </cell>
          <cell r="C8370" t="str">
            <v>UNI</v>
          </cell>
          <cell r="D8370">
            <v>525326</v>
          </cell>
          <cell r="E8370">
            <v>0</v>
          </cell>
          <cell r="F8370">
            <v>43004</v>
          </cell>
          <cell r="G8370">
            <v>481950</v>
          </cell>
          <cell r="H8370">
            <v>1.0900000000000001</v>
          </cell>
          <cell r="I8370">
            <v>43465</v>
          </cell>
        </row>
        <row r="8371">
          <cell r="A8371" t="str">
            <v>ServicioTécnico(CambfiltroAceitePlantListerStamf</v>
          </cell>
          <cell r="B8371">
            <v>106617</v>
          </cell>
          <cell r="C8371" t="str">
            <v>UNI</v>
          </cell>
          <cell r="D8371">
            <v>525326</v>
          </cell>
          <cell r="E8371">
            <v>0</v>
          </cell>
          <cell r="F8371">
            <v>43004</v>
          </cell>
          <cell r="G8371">
            <v>481950</v>
          </cell>
          <cell r="H8371">
            <v>1.0900000000000001</v>
          </cell>
          <cell r="I8371">
            <v>43465</v>
          </cell>
        </row>
        <row r="8372">
          <cell r="A8372" t="str">
            <v>SETO CIPRES H=0.80-1.00M</v>
          </cell>
          <cell r="B8372">
            <v>105080</v>
          </cell>
          <cell r="C8372" t="str">
            <v>UNI</v>
          </cell>
          <cell r="D8372">
            <v>3683</v>
          </cell>
          <cell r="E8372">
            <v>0</v>
          </cell>
          <cell r="F8372">
            <v>41598</v>
          </cell>
          <cell r="G8372">
            <v>2900</v>
          </cell>
          <cell r="H8372">
            <v>1.27</v>
          </cell>
          <cell r="I8372">
            <v>43465</v>
          </cell>
        </row>
        <row r="8373">
          <cell r="A8373" t="str">
            <v>Shampoo especial para fachadas e hidrofugo</v>
          </cell>
          <cell r="B8373">
            <v>103363</v>
          </cell>
          <cell r="C8373" t="str">
            <v>UNI</v>
          </cell>
          <cell r="D8373">
            <v>7193</v>
          </cell>
          <cell r="E8373">
            <v>0</v>
          </cell>
          <cell r="F8373">
            <v>40458</v>
          </cell>
          <cell r="G8373">
            <v>5250</v>
          </cell>
          <cell r="H8373">
            <v>1.37</v>
          </cell>
          <cell r="I8373">
            <v>43465</v>
          </cell>
        </row>
        <row r="8374">
          <cell r="A8374" t="str">
            <v>SIAMESA DE BRONCE 3”X21/2”X21/2”LISTADA</v>
          </cell>
          <cell r="B8374">
            <v>106279</v>
          </cell>
          <cell r="C8374" t="str">
            <v>UNI</v>
          </cell>
          <cell r="D8374">
            <v>1175974</v>
          </cell>
          <cell r="E8374">
            <v>0</v>
          </cell>
          <cell r="F8374">
            <v>42849</v>
          </cell>
          <cell r="G8374">
            <v>1078875</v>
          </cell>
          <cell r="H8374">
            <v>1.0900000000000001</v>
          </cell>
          <cell r="I8374">
            <v>43465</v>
          </cell>
        </row>
        <row r="8375">
          <cell r="A8375" t="str">
            <v>SIAMESA DE BRONCE 3X21/2X21/2" +</v>
          </cell>
          <cell r="B8375">
            <v>104676</v>
          </cell>
          <cell r="C8375" t="str">
            <v>UNI</v>
          </cell>
          <cell r="D8375">
            <v>1176240</v>
          </cell>
          <cell r="E8375">
            <v>0</v>
          </cell>
          <cell r="F8375">
            <v>41184</v>
          </cell>
          <cell r="G8375">
            <v>904800</v>
          </cell>
          <cell r="H8375">
            <v>1.3</v>
          </cell>
          <cell r="I8375">
            <v>43465</v>
          </cell>
        </row>
        <row r="8376">
          <cell r="A8376" t="str">
            <v>SIAMESA DE BRONCE DE 4"X2 salidas de 21/2"</v>
          </cell>
          <cell r="B8376">
            <v>103447</v>
          </cell>
          <cell r="C8376" t="str">
            <v>UNI</v>
          </cell>
          <cell r="D8376">
            <v>730958</v>
          </cell>
          <cell r="E8376">
            <v>0</v>
          </cell>
          <cell r="F8376">
            <v>43271</v>
          </cell>
          <cell r="G8376">
            <v>696150</v>
          </cell>
          <cell r="H8376">
            <v>1.05</v>
          </cell>
          <cell r="I8376">
            <v>43465</v>
          </cell>
        </row>
        <row r="8377">
          <cell r="A8377" t="str">
            <v>SIERRA CIRCULAR 71/4 10 AMP 5300RPM 2</v>
          </cell>
          <cell r="B8377">
            <v>1687</v>
          </cell>
          <cell r="C8377" t="str">
            <v>UNI</v>
          </cell>
          <cell r="D8377">
            <v>273863</v>
          </cell>
          <cell r="E8377">
            <v>5634</v>
          </cell>
          <cell r="F8377">
            <v>40345</v>
          </cell>
          <cell r="G8377">
            <v>199900</v>
          </cell>
          <cell r="H8377">
            <v>1.37</v>
          </cell>
          <cell r="I8377">
            <v>43465</v>
          </cell>
        </row>
        <row r="8378">
          <cell r="A8378" t="str">
            <v>SIERRA CIRCULAR- 71/4"1400W 5700 rpm-Semi</v>
          </cell>
          <cell r="B8378">
            <v>1688</v>
          </cell>
          <cell r="C8378" t="str">
            <v>UNI</v>
          </cell>
          <cell r="D8378">
            <v>216290</v>
          </cell>
          <cell r="E8378">
            <v>59383</v>
          </cell>
          <cell r="F8378">
            <v>43354</v>
          </cell>
          <cell r="G8378">
            <v>205990</v>
          </cell>
          <cell r="H8378">
            <v>1.05</v>
          </cell>
          <cell r="I8378">
            <v>43465</v>
          </cell>
        </row>
        <row r="8379">
          <cell r="A8379" t="str">
            <v>SIERRA CIRCULAR ELECTRICA PARA MADERA</v>
          </cell>
          <cell r="B8379">
            <v>103994</v>
          </cell>
          <cell r="C8379" t="str">
            <v>DD</v>
          </cell>
          <cell r="D8379">
            <v>22780</v>
          </cell>
          <cell r="E8379">
            <v>0</v>
          </cell>
          <cell r="F8379">
            <v>40634</v>
          </cell>
          <cell r="G8379">
            <v>17000</v>
          </cell>
          <cell r="H8379">
            <v>1.34</v>
          </cell>
          <cell r="I8379">
            <v>43465</v>
          </cell>
        </row>
        <row r="8380">
          <cell r="A8380" t="str">
            <v>SIERRA CIRCULAR PARA MADERA</v>
          </cell>
          <cell r="B8380">
            <v>101264</v>
          </cell>
          <cell r="C8380" t="str">
            <v>DIA</v>
          </cell>
          <cell r="D8380">
            <v>19349</v>
          </cell>
          <cell r="E8380">
            <v>5634</v>
          </cell>
          <cell r="F8380">
            <v>40108</v>
          </cell>
          <cell r="G8380">
            <v>13920</v>
          </cell>
          <cell r="H8380">
            <v>1.39</v>
          </cell>
          <cell r="I8380">
            <v>43465</v>
          </cell>
        </row>
        <row r="8381">
          <cell r="A8381" t="str">
            <v>SIETE CUEROS MEXICANO-PLANTA</v>
          </cell>
          <cell r="B8381">
            <v>105071</v>
          </cell>
          <cell r="C8381" t="str">
            <v>UNI</v>
          </cell>
          <cell r="D8381">
            <v>1449</v>
          </cell>
          <cell r="E8381">
            <v>0</v>
          </cell>
          <cell r="F8381">
            <v>43243</v>
          </cell>
          <cell r="G8381">
            <v>1380</v>
          </cell>
          <cell r="H8381">
            <v>1.05</v>
          </cell>
          <cell r="I8381">
            <v>43465</v>
          </cell>
        </row>
        <row r="8382">
          <cell r="A8382" t="str">
            <v>SIFON "P" ABS con Adapt.GRICOL</v>
          </cell>
          <cell r="B8382">
            <v>2093</v>
          </cell>
          <cell r="C8382" t="str">
            <v>UNI</v>
          </cell>
          <cell r="D8382">
            <v>5785</v>
          </cell>
          <cell r="E8382">
            <v>1194115</v>
          </cell>
          <cell r="F8382">
            <v>41169</v>
          </cell>
          <cell r="G8382">
            <v>4450</v>
          </cell>
          <cell r="H8382">
            <v>1.3</v>
          </cell>
          <cell r="I8382">
            <v>43465</v>
          </cell>
        </row>
        <row r="8383">
          <cell r="A8383" t="str">
            <v>SIFON + ADAPTADOR TIPO BOTELLA GRIS</v>
          </cell>
          <cell r="B8383">
            <v>618</v>
          </cell>
          <cell r="C8383" t="str">
            <v>UNI</v>
          </cell>
          <cell r="D8383">
            <v>7090</v>
          </cell>
          <cell r="E8383">
            <v>93130</v>
          </cell>
          <cell r="F8383">
            <v>43209</v>
          </cell>
          <cell r="G8383">
            <v>6752</v>
          </cell>
          <cell r="H8383">
            <v>1.05</v>
          </cell>
          <cell r="I8383">
            <v>43465</v>
          </cell>
        </row>
        <row r="8384">
          <cell r="A8384" t="str">
            <v>SIFON BOTELLA GRIS LAVAMANOS</v>
          </cell>
          <cell r="B8384">
            <v>2096</v>
          </cell>
          <cell r="C8384" t="str">
            <v>UNI</v>
          </cell>
          <cell r="D8384">
            <v>39988</v>
          </cell>
          <cell r="E8384" t="str">
            <v>01-194004</v>
          </cell>
          <cell r="F8384">
            <v>40130</v>
          </cell>
          <cell r="G8384">
            <v>28768</v>
          </cell>
          <cell r="H8384">
            <v>1.39</v>
          </cell>
          <cell r="I8384">
            <v>43465</v>
          </cell>
        </row>
        <row r="8385">
          <cell r="A8385" t="str">
            <v>SIFON BOTELLA GRIS PARA LAVAMANOS</v>
          </cell>
          <cell r="B8385">
            <v>105052</v>
          </cell>
          <cell r="C8385" t="str">
            <v>UNI</v>
          </cell>
          <cell r="D8385">
            <v>8085</v>
          </cell>
          <cell r="E8385">
            <v>0</v>
          </cell>
          <cell r="F8385">
            <v>43385</v>
          </cell>
          <cell r="G8385">
            <v>7700</v>
          </cell>
          <cell r="H8385">
            <v>1.05</v>
          </cell>
          <cell r="I8385">
            <v>43465</v>
          </cell>
        </row>
        <row r="8386">
          <cell r="A8386" t="str">
            <v>SIFON CONCENTRICO 4"x3" Br.</v>
          </cell>
          <cell r="B8386">
            <v>2414</v>
          </cell>
          <cell r="C8386" t="str">
            <v>UNI</v>
          </cell>
          <cell r="D8386">
            <v>97147</v>
          </cell>
          <cell r="E8386" t="str">
            <v>SC4"x3"</v>
          </cell>
          <cell r="F8386">
            <v>40142</v>
          </cell>
          <cell r="G8386">
            <v>69890</v>
          </cell>
          <cell r="H8386">
            <v>1.39</v>
          </cell>
          <cell r="I8386">
            <v>43465</v>
          </cell>
        </row>
        <row r="8387">
          <cell r="A8387" t="str">
            <v>Sifon en P lavamanos Discapaci.</v>
          </cell>
          <cell r="B8387">
            <v>104501</v>
          </cell>
          <cell r="C8387" t="str">
            <v>UNI</v>
          </cell>
          <cell r="D8387">
            <v>43871</v>
          </cell>
          <cell r="E8387">
            <v>0</v>
          </cell>
          <cell r="F8387">
            <v>42320</v>
          </cell>
          <cell r="G8387">
            <v>35960</v>
          </cell>
          <cell r="H8387">
            <v>1.22</v>
          </cell>
          <cell r="I8387">
            <v>43465</v>
          </cell>
        </row>
        <row r="8388">
          <cell r="A8388" t="str">
            <v>SIFON PARA LAVAPLATOS</v>
          </cell>
          <cell r="B8388">
            <v>104391</v>
          </cell>
          <cell r="C8388" t="str">
            <v>UNI</v>
          </cell>
          <cell r="D8388">
            <v>13907</v>
          </cell>
          <cell r="E8388">
            <v>0</v>
          </cell>
          <cell r="F8388">
            <v>43168</v>
          </cell>
          <cell r="G8388">
            <v>13245</v>
          </cell>
          <cell r="H8388">
            <v>1.05</v>
          </cell>
          <cell r="I8388">
            <v>43465</v>
          </cell>
        </row>
        <row r="8389">
          <cell r="A8389" t="str">
            <v>SIFON PARA ORINAL</v>
          </cell>
          <cell r="B8389">
            <v>104392</v>
          </cell>
          <cell r="C8389" t="str">
            <v>UNI</v>
          </cell>
          <cell r="D8389">
            <v>12658</v>
          </cell>
          <cell r="E8389">
            <v>0</v>
          </cell>
          <cell r="F8389">
            <v>43208</v>
          </cell>
          <cell r="G8389">
            <v>12055</v>
          </cell>
          <cell r="H8389">
            <v>1.05</v>
          </cell>
          <cell r="I8389">
            <v>43465</v>
          </cell>
        </row>
        <row r="8390">
          <cell r="A8390" t="str">
            <v>Sifon PVC 3"</v>
          </cell>
          <cell r="B8390">
            <v>107018</v>
          </cell>
          <cell r="C8390" t="str">
            <v>UNI</v>
          </cell>
          <cell r="D8390">
            <v>5500</v>
          </cell>
          <cell r="E8390">
            <v>36219060</v>
          </cell>
          <cell r="F8390">
            <v>43357</v>
          </cell>
          <cell r="G8390">
            <v>5238</v>
          </cell>
          <cell r="H8390">
            <v>1.05</v>
          </cell>
          <cell r="I8390">
            <v>43465</v>
          </cell>
        </row>
        <row r="8391">
          <cell r="A8391" t="str">
            <v>Sifon pvc 3" **</v>
          </cell>
          <cell r="B8391">
            <v>102861</v>
          </cell>
          <cell r="C8391" t="str">
            <v>UNI</v>
          </cell>
          <cell r="D8391">
            <v>5500</v>
          </cell>
          <cell r="E8391" t="str">
            <v>SC4"x3"</v>
          </cell>
          <cell r="F8391">
            <v>43209</v>
          </cell>
          <cell r="G8391">
            <v>5238</v>
          </cell>
          <cell r="H8391">
            <v>1.05</v>
          </cell>
          <cell r="I8391">
            <v>43465</v>
          </cell>
        </row>
        <row r="8392">
          <cell r="A8392" t="str">
            <v>Sifon PVC-S D=2 " - 180° **</v>
          </cell>
          <cell r="B8392">
            <v>101848</v>
          </cell>
          <cell r="C8392" t="str">
            <v>UNI</v>
          </cell>
          <cell r="D8392">
            <v>2727</v>
          </cell>
          <cell r="E8392">
            <v>36219060</v>
          </cell>
          <cell r="F8392">
            <v>43297</v>
          </cell>
          <cell r="G8392">
            <v>2597</v>
          </cell>
          <cell r="H8392">
            <v>1.05</v>
          </cell>
          <cell r="I8392">
            <v>43465</v>
          </cell>
        </row>
        <row r="8393">
          <cell r="A8393" t="str">
            <v>Sifon PVC-S D=4 "</v>
          </cell>
          <cell r="B8393">
            <v>107016</v>
          </cell>
          <cell r="C8393" t="str">
            <v>UNI</v>
          </cell>
          <cell r="D8393">
            <v>11913</v>
          </cell>
          <cell r="E8393">
            <v>36219060</v>
          </cell>
          <cell r="F8393">
            <v>43357</v>
          </cell>
          <cell r="G8393">
            <v>11346</v>
          </cell>
          <cell r="H8393">
            <v>1.05</v>
          </cell>
          <cell r="I8393">
            <v>43465</v>
          </cell>
        </row>
        <row r="8394">
          <cell r="A8394" t="str">
            <v>Sifón PVC-S D=4"</v>
          </cell>
          <cell r="B8394">
            <v>104221</v>
          </cell>
          <cell r="C8394" t="str">
            <v>UNI</v>
          </cell>
          <cell r="D8394">
            <v>11913</v>
          </cell>
          <cell r="E8394">
            <v>0</v>
          </cell>
          <cell r="F8394">
            <v>43297</v>
          </cell>
          <cell r="G8394">
            <v>11346</v>
          </cell>
          <cell r="H8394">
            <v>1.05</v>
          </cell>
          <cell r="I8394">
            <v>43465</v>
          </cell>
        </row>
        <row r="8395">
          <cell r="A8395" t="str">
            <v>Sifon sanitario 135º CxE P.V.C. 4" **</v>
          </cell>
          <cell r="B8395">
            <v>100428</v>
          </cell>
          <cell r="C8395" t="str">
            <v>UNI</v>
          </cell>
          <cell r="D8395">
            <v>10185</v>
          </cell>
          <cell r="E8395">
            <v>36219190</v>
          </cell>
          <cell r="F8395">
            <v>43266</v>
          </cell>
          <cell r="G8395">
            <v>9700</v>
          </cell>
          <cell r="H8395">
            <v>1.05</v>
          </cell>
          <cell r="I8395">
            <v>43465</v>
          </cell>
        </row>
        <row r="8396">
          <cell r="A8396" t="str">
            <v>SIKA 1 (2 KG)</v>
          </cell>
          <cell r="B8396">
            <v>101090</v>
          </cell>
          <cell r="C8396" t="str">
            <v>KG</v>
          </cell>
          <cell r="D8396">
            <v>12377</v>
          </cell>
          <cell r="E8396">
            <v>110000</v>
          </cell>
          <cell r="F8396">
            <v>43196</v>
          </cell>
          <cell r="G8396">
            <v>11788</v>
          </cell>
          <cell r="H8396">
            <v>1.05</v>
          </cell>
          <cell r="I8396">
            <v>43465</v>
          </cell>
        </row>
        <row r="8397">
          <cell r="A8397" t="str">
            <v>SIKA 101 MORTERO BLANCO 10 KILOS</v>
          </cell>
          <cell r="B8397">
            <v>703</v>
          </cell>
          <cell r="C8397" t="str">
            <v>KG</v>
          </cell>
          <cell r="D8397">
            <v>4683</v>
          </cell>
          <cell r="E8397">
            <v>124062</v>
          </cell>
          <cell r="F8397">
            <v>42626</v>
          </cell>
          <cell r="G8397">
            <v>4072</v>
          </cell>
          <cell r="H8397">
            <v>1.1499999999999999</v>
          </cell>
          <cell r="I8397">
            <v>43465</v>
          </cell>
        </row>
        <row r="8398">
          <cell r="A8398" t="str">
            <v>SIKA 101 MORTERO GRIS 10 KILOS</v>
          </cell>
          <cell r="B8398">
            <v>2004</v>
          </cell>
          <cell r="C8398" t="str">
            <v>KG</v>
          </cell>
          <cell r="D8398">
            <v>4048</v>
          </cell>
          <cell r="E8398">
            <v>124162</v>
          </cell>
          <cell r="F8398">
            <v>42186</v>
          </cell>
          <cell r="G8398">
            <v>3318</v>
          </cell>
          <cell r="H8398">
            <v>1.22</v>
          </cell>
          <cell r="I8398">
            <v>43465</v>
          </cell>
        </row>
        <row r="8399">
          <cell r="A8399" t="str">
            <v>SIKA 3 (ACELERANTE) 5 KILOS</v>
          </cell>
          <cell r="B8399">
            <v>705</v>
          </cell>
          <cell r="C8399" t="str">
            <v>KG</v>
          </cell>
          <cell r="D8399">
            <v>11008</v>
          </cell>
          <cell r="E8399">
            <v>111102</v>
          </cell>
          <cell r="F8399">
            <v>41061</v>
          </cell>
          <cell r="G8399">
            <v>8468</v>
          </cell>
          <cell r="H8399">
            <v>1.3</v>
          </cell>
          <cell r="I8399">
            <v>43465</v>
          </cell>
        </row>
        <row r="8400">
          <cell r="A8400" t="str">
            <v>SIKA 3 (ACELERANTE) 5 KILOS</v>
          </cell>
          <cell r="B8400">
            <v>103177</v>
          </cell>
          <cell r="C8400" t="str">
            <v>KG</v>
          </cell>
          <cell r="D8400">
            <v>9500</v>
          </cell>
          <cell r="E8400">
            <v>0</v>
          </cell>
          <cell r="F8400">
            <v>41045</v>
          </cell>
          <cell r="G8400">
            <v>7308</v>
          </cell>
          <cell r="H8400">
            <v>1.3</v>
          </cell>
          <cell r="I8400">
            <v>43465</v>
          </cell>
        </row>
        <row r="8401">
          <cell r="A8401" t="str">
            <v>Sika AnchorFix-S (300ml)</v>
          </cell>
          <cell r="B8401">
            <v>106359</v>
          </cell>
          <cell r="C8401" t="str">
            <v>UNI</v>
          </cell>
          <cell r="D8401">
            <v>33725</v>
          </cell>
          <cell r="E8401">
            <v>0</v>
          </cell>
          <cell r="F8401">
            <v>42872</v>
          </cell>
          <cell r="G8401">
            <v>30940</v>
          </cell>
          <cell r="H8401">
            <v>1.0900000000000001</v>
          </cell>
          <cell r="I8401">
            <v>43465</v>
          </cell>
        </row>
        <row r="8402">
          <cell r="A8402" t="str">
            <v>Sika Binda Boquilla Acrílico(2Kg) **</v>
          </cell>
          <cell r="B8402">
            <v>101057</v>
          </cell>
          <cell r="C8402" t="str">
            <v>KG</v>
          </cell>
          <cell r="D8402">
            <v>5059</v>
          </cell>
          <cell r="E8402">
            <v>123960</v>
          </cell>
          <cell r="F8402">
            <v>42765</v>
          </cell>
          <cell r="G8402">
            <v>4641</v>
          </cell>
          <cell r="H8402">
            <v>1.0900000000000001</v>
          </cell>
          <cell r="I8402">
            <v>43465</v>
          </cell>
        </row>
        <row r="8403">
          <cell r="A8403" t="str">
            <v>Sika Binda Boquilla color (2Kg) **</v>
          </cell>
          <cell r="B8403">
            <v>100085</v>
          </cell>
          <cell r="C8403" t="str">
            <v>KG</v>
          </cell>
          <cell r="D8403">
            <v>5059</v>
          </cell>
          <cell r="E8403">
            <v>123860</v>
          </cell>
          <cell r="F8403">
            <v>43314</v>
          </cell>
          <cell r="G8403">
            <v>4818</v>
          </cell>
          <cell r="H8403">
            <v>1.05</v>
          </cell>
          <cell r="I8403">
            <v>43465</v>
          </cell>
        </row>
        <row r="8404">
          <cell r="A8404" t="str">
            <v>SIKA BOND T52 FC (600CC)</v>
          </cell>
          <cell r="B8404">
            <v>106349</v>
          </cell>
          <cell r="C8404" t="str">
            <v>UNI</v>
          </cell>
          <cell r="D8404">
            <v>38524</v>
          </cell>
          <cell r="E8404">
            <v>0</v>
          </cell>
          <cell r="F8404">
            <v>42856</v>
          </cell>
          <cell r="G8404">
            <v>35343</v>
          </cell>
          <cell r="H8404">
            <v>1.0900000000000001</v>
          </cell>
          <cell r="I8404">
            <v>43465</v>
          </cell>
        </row>
        <row r="8405">
          <cell r="A8405" t="str">
            <v>Sika Boom Amarillo (250cc)**</v>
          </cell>
          <cell r="B8405">
            <v>100087</v>
          </cell>
          <cell r="C8405" t="str">
            <v>UNI</v>
          </cell>
          <cell r="D8405">
            <v>26088</v>
          </cell>
          <cell r="E8405">
            <v>200406</v>
          </cell>
          <cell r="F8405">
            <v>41045</v>
          </cell>
          <cell r="G8405">
            <v>20068</v>
          </cell>
          <cell r="H8405">
            <v>1.3</v>
          </cell>
          <cell r="I8405">
            <v>43465</v>
          </cell>
        </row>
        <row r="8406">
          <cell r="A8406" t="str">
            <v>Sika CarboDur tipo S1012 100mm*1.2mm **</v>
          </cell>
          <cell r="B8406">
            <v>100712</v>
          </cell>
          <cell r="C8406" t="str">
            <v>ML</v>
          </cell>
          <cell r="D8406">
            <v>221676</v>
          </cell>
          <cell r="E8406">
            <v>350495</v>
          </cell>
          <cell r="F8406">
            <v>41045</v>
          </cell>
          <cell r="G8406">
            <v>170520</v>
          </cell>
          <cell r="H8406">
            <v>1.3</v>
          </cell>
          <cell r="I8406">
            <v>43465</v>
          </cell>
        </row>
        <row r="8407">
          <cell r="A8407" t="str">
            <v>Sika CarboDur tipo S512 50mm*1.2mm **</v>
          </cell>
          <cell r="B8407">
            <v>100711</v>
          </cell>
          <cell r="C8407" t="str">
            <v>ML</v>
          </cell>
          <cell r="D8407">
            <v>126985</v>
          </cell>
          <cell r="E8407">
            <v>320095</v>
          </cell>
          <cell r="F8407">
            <v>42853</v>
          </cell>
          <cell r="G8407">
            <v>116500</v>
          </cell>
          <cell r="H8407">
            <v>1.0900000000000001</v>
          </cell>
          <cell r="I8407">
            <v>43465</v>
          </cell>
        </row>
        <row r="8408">
          <cell r="A8408" t="str">
            <v>SIKA COLMA - RINSE SOLVENTE EPOXICO (5</v>
          </cell>
          <cell r="B8408">
            <v>103095</v>
          </cell>
          <cell r="C8408" t="str">
            <v>KG</v>
          </cell>
          <cell r="D8408">
            <v>11739</v>
          </cell>
          <cell r="E8408">
            <v>0</v>
          </cell>
          <cell r="F8408">
            <v>43202</v>
          </cell>
          <cell r="G8408">
            <v>11180</v>
          </cell>
          <cell r="H8408">
            <v>1.05</v>
          </cell>
          <cell r="I8408">
            <v>43465</v>
          </cell>
        </row>
        <row r="8409">
          <cell r="A8409" t="str">
            <v>Sika Colma limpiador ** (DESCONTINUADO)</v>
          </cell>
          <cell r="B8409">
            <v>100721</v>
          </cell>
          <cell r="C8409" t="str">
            <v>KG</v>
          </cell>
          <cell r="D8409">
            <v>15834</v>
          </cell>
          <cell r="E8409">
            <v>542002</v>
          </cell>
          <cell r="F8409">
            <v>41064</v>
          </cell>
          <cell r="G8409">
            <v>12180</v>
          </cell>
          <cell r="H8409">
            <v>1.3</v>
          </cell>
          <cell r="I8409">
            <v>43465</v>
          </cell>
        </row>
        <row r="8410">
          <cell r="A8410" t="str">
            <v>Sika Concrelisto-RE 5000 **</v>
          </cell>
          <cell r="B8410">
            <v>100679</v>
          </cell>
          <cell r="C8410" t="str">
            <v>KG</v>
          </cell>
          <cell r="D8410">
            <v>1236</v>
          </cell>
          <cell r="E8410">
            <v>122580</v>
          </cell>
          <cell r="F8410">
            <v>41257</v>
          </cell>
          <cell r="G8410">
            <v>951</v>
          </cell>
          <cell r="H8410">
            <v>1.3</v>
          </cell>
          <cell r="I8410">
            <v>43465</v>
          </cell>
        </row>
        <row r="8411">
          <cell r="A8411" t="str">
            <v>Sika Estuka acrilico (1.5Kg) **</v>
          </cell>
          <cell r="B8411">
            <v>100224</v>
          </cell>
          <cell r="C8411" t="str">
            <v>KG</v>
          </cell>
          <cell r="D8411">
            <v>4499</v>
          </cell>
          <cell r="E8411">
            <v>218247</v>
          </cell>
          <cell r="F8411">
            <v>41045</v>
          </cell>
          <cell r="G8411">
            <v>3461</v>
          </cell>
          <cell r="H8411">
            <v>1.3</v>
          </cell>
          <cell r="I8411">
            <v>43465</v>
          </cell>
        </row>
        <row r="8412">
          <cell r="A8412" t="str">
            <v>Sika Estuka acrilico (30Kg) **</v>
          </cell>
          <cell r="B8412">
            <v>102792</v>
          </cell>
          <cell r="C8412" t="str">
            <v>KG</v>
          </cell>
          <cell r="D8412">
            <v>2539</v>
          </cell>
          <cell r="E8412">
            <v>25218248</v>
          </cell>
          <cell r="F8412">
            <v>41045</v>
          </cell>
          <cell r="G8412">
            <v>1953</v>
          </cell>
          <cell r="H8412">
            <v>1.3</v>
          </cell>
          <cell r="I8412">
            <v>43465</v>
          </cell>
        </row>
        <row r="8413">
          <cell r="A8413" t="str">
            <v>Sika Estuka acrilico (6kg) **</v>
          </cell>
          <cell r="B8413">
            <v>102788</v>
          </cell>
          <cell r="C8413" t="str">
            <v>KG</v>
          </cell>
          <cell r="D8413">
            <v>3218</v>
          </cell>
          <cell r="E8413">
            <v>218247</v>
          </cell>
          <cell r="F8413">
            <v>41045</v>
          </cell>
          <cell r="G8413">
            <v>2475</v>
          </cell>
          <cell r="H8413">
            <v>1.3</v>
          </cell>
          <cell r="I8413">
            <v>43465</v>
          </cell>
        </row>
        <row r="8414">
          <cell r="A8414" t="str">
            <v>Sika felt (rollo de 48 M2) **</v>
          </cell>
          <cell r="B8414">
            <v>100540</v>
          </cell>
          <cell r="C8414" t="str">
            <v>ML</v>
          </cell>
          <cell r="D8414">
            <v>3363</v>
          </cell>
          <cell r="E8414">
            <v>845095</v>
          </cell>
          <cell r="F8414">
            <v>41045</v>
          </cell>
          <cell r="G8414">
            <v>2587</v>
          </cell>
          <cell r="H8414">
            <v>1.3</v>
          </cell>
          <cell r="I8414">
            <v>43465</v>
          </cell>
        </row>
        <row r="8415">
          <cell r="A8415" t="str">
            <v>SIKA GUARD 63 N 4 KILOS</v>
          </cell>
          <cell r="B8415">
            <v>706</v>
          </cell>
          <cell r="C8415" t="str">
            <v>KG</v>
          </cell>
          <cell r="D8415">
            <v>118981</v>
          </cell>
          <cell r="E8415">
            <v>522573</v>
          </cell>
          <cell r="F8415">
            <v>41045</v>
          </cell>
          <cell r="G8415">
            <v>91524</v>
          </cell>
          <cell r="H8415">
            <v>1.3</v>
          </cell>
          <cell r="I8415">
            <v>43465</v>
          </cell>
        </row>
        <row r="8416">
          <cell r="A8416" t="str">
            <v>Sika IGAS negro (toxement masil negro) 30Kg **</v>
          </cell>
          <cell r="B8416">
            <v>100649</v>
          </cell>
          <cell r="C8416" t="str">
            <v>KG</v>
          </cell>
          <cell r="D8416">
            <v>16588</v>
          </cell>
          <cell r="E8416">
            <v>210348</v>
          </cell>
          <cell r="F8416">
            <v>41064</v>
          </cell>
          <cell r="G8416">
            <v>12760</v>
          </cell>
          <cell r="H8416">
            <v>1.3</v>
          </cell>
          <cell r="I8416">
            <v>43465</v>
          </cell>
        </row>
        <row r="8417">
          <cell r="A8417" t="str">
            <v>Sika Latex (toxement Eucolatex) 20Kg **</v>
          </cell>
          <cell r="B8417">
            <v>100084</v>
          </cell>
          <cell r="C8417" t="str">
            <v>KG</v>
          </cell>
          <cell r="D8417">
            <v>23977</v>
          </cell>
          <cell r="E8417">
            <v>110402</v>
          </cell>
          <cell r="F8417">
            <v>41045</v>
          </cell>
          <cell r="G8417">
            <v>18444</v>
          </cell>
          <cell r="H8417">
            <v>1.3</v>
          </cell>
          <cell r="I8417">
            <v>43465</v>
          </cell>
        </row>
        <row r="8418">
          <cell r="A8418" t="str">
            <v>Sika Primer 215 (caja por 6 unidades ) **</v>
          </cell>
          <cell r="B8418">
            <v>102796</v>
          </cell>
          <cell r="C8418" t="str">
            <v>UNI</v>
          </cell>
          <cell r="D8418">
            <v>627099</v>
          </cell>
          <cell r="E8418">
            <v>303571</v>
          </cell>
          <cell r="F8418">
            <v>42856</v>
          </cell>
          <cell r="G8418">
            <v>575320</v>
          </cell>
          <cell r="H8418">
            <v>1.0900000000000001</v>
          </cell>
          <cell r="I8418">
            <v>43465</v>
          </cell>
        </row>
        <row r="8419">
          <cell r="A8419" t="str">
            <v>Sika Primer 215 (caja por 6 unidades de 250 ml) **</v>
          </cell>
          <cell r="B8419">
            <v>100243</v>
          </cell>
          <cell r="C8419" t="str">
            <v>UNI</v>
          </cell>
          <cell r="D8419">
            <v>103283</v>
          </cell>
          <cell r="E8419">
            <v>303571</v>
          </cell>
          <cell r="F8419">
            <v>43174</v>
          </cell>
          <cell r="G8419">
            <v>98365</v>
          </cell>
          <cell r="H8419">
            <v>1.05</v>
          </cell>
          <cell r="I8419">
            <v>43465</v>
          </cell>
        </row>
        <row r="8420">
          <cell r="A8420" t="str">
            <v>SIKA quick 2500</v>
          </cell>
          <cell r="B8420">
            <v>102825</v>
          </cell>
          <cell r="C8420" t="str">
            <v>KG</v>
          </cell>
          <cell r="D8420">
            <v>6002</v>
          </cell>
          <cell r="E8420">
            <v>522573</v>
          </cell>
          <cell r="F8420">
            <v>41038</v>
          </cell>
          <cell r="G8420">
            <v>4617</v>
          </cell>
          <cell r="H8420">
            <v>1.3</v>
          </cell>
          <cell r="I8420">
            <v>43465</v>
          </cell>
        </row>
        <row r="8421">
          <cell r="A8421" t="str">
            <v>Sika Repair 224 (25Kg) **</v>
          </cell>
          <cell r="B8421">
            <v>102359</v>
          </cell>
          <cell r="C8421" t="str">
            <v>KG</v>
          </cell>
          <cell r="D8421">
            <v>4072</v>
          </cell>
          <cell r="E8421">
            <v>126564</v>
          </cell>
          <cell r="F8421">
            <v>41061</v>
          </cell>
          <cell r="G8421">
            <v>3132</v>
          </cell>
          <cell r="H8421">
            <v>1.3</v>
          </cell>
          <cell r="I8421">
            <v>43465</v>
          </cell>
        </row>
        <row r="8422">
          <cell r="A8422" t="str">
            <v>SIKA TOP 121 (ADHER.) 18 KILOS</v>
          </cell>
          <cell r="B8422">
            <v>707</v>
          </cell>
          <cell r="C8422" t="str">
            <v>KG</v>
          </cell>
          <cell r="D8422">
            <v>6304</v>
          </cell>
          <cell r="E8422">
            <v>120777</v>
          </cell>
          <cell r="F8422">
            <v>41061</v>
          </cell>
          <cell r="G8422">
            <v>4849</v>
          </cell>
          <cell r="H8422">
            <v>1.3</v>
          </cell>
          <cell r="I8422">
            <v>43465</v>
          </cell>
        </row>
        <row r="8423">
          <cell r="A8423" t="str">
            <v>Sika Top 122 (toxement Hardtop N°2) 30 Kg **</v>
          </cell>
          <cell r="B8423">
            <v>100227</v>
          </cell>
          <cell r="C8423" t="str">
            <v>KG</v>
          </cell>
          <cell r="D8423">
            <v>4803</v>
          </cell>
          <cell r="E8423">
            <v>120979</v>
          </cell>
          <cell r="F8423">
            <v>42765</v>
          </cell>
          <cell r="G8423">
            <v>4406</v>
          </cell>
          <cell r="H8423">
            <v>1.0900000000000001</v>
          </cell>
          <cell r="I8423">
            <v>43465</v>
          </cell>
        </row>
        <row r="8424">
          <cell r="A8424" t="str">
            <v>Sika Top Armatec 110 EpoCem 20Kg **</v>
          </cell>
          <cell r="B8424">
            <v>100226</v>
          </cell>
          <cell r="C8424" t="str">
            <v>KG</v>
          </cell>
          <cell r="D8424">
            <v>15231</v>
          </cell>
          <cell r="E8424">
            <v>125275</v>
          </cell>
          <cell r="F8424">
            <v>41061</v>
          </cell>
          <cell r="G8424">
            <v>11716</v>
          </cell>
          <cell r="H8424">
            <v>1.3</v>
          </cell>
          <cell r="I8424">
            <v>43465</v>
          </cell>
        </row>
        <row r="8425">
          <cell r="A8425" t="str">
            <v>SIKA TRANSPARENTE 10 16 KILOS=5 GAL</v>
          </cell>
          <cell r="B8425">
            <v>708</v>
          </cell>
          <cell r="C8425" t="str">
            <v>KG</v>
          </cell>
          <cell r="D8425">
            <v>15779</v>
          </cell>
          <cell r="E8425">
            <v>500002</v>
          </cell>
          <cell r="F8425">
            <v>43206</v>
          </cell>
          <cell r="G8425">
            <v>15027.81</v>
          </cell>
          <cell r="H8425">
            <v>1.05</v>
          </cell>
          <cell r="I8425">
            <v>43465</v>
          </cell>
        </row>
        <row r="8426">
          <cell r="A8426" t="str">
            <v>SIKA TRANSPARENTE 10 x 3Kg</v>
          </cell>
          <cell r="B8426">
            <v>100970</v>
          </cell>
          <cell r="C8426" t="str">
            <v>KG</v>
          </cell>
          <cell r="D8426">
            <v>19101</v>
          </cell>
          <cell r="E8426">
            <v>500001</v>
          </cell>
          <cell r="F8426">
            <v>41061</v>
          </cell>
          <cell r="G8426">
            <v>14693</v>
          </cell>
          <cell r="H8426">
            <v>1.3</v>
          </cell>
          <cell r="I8426">
            <v>43465</v>
          </cell>
        </row>
        <row r="8427">
          <cell r="A8427" t="str">
            <v>SIKA TRANSPARENTE-10 X (5 GALONES)</v>
          </cell>
          <cell r="B8427">
            <v>104411</v>
          </cell>
          <cell r="C8427" t="str">
            <v>GLN</v>
          </cell>
          <cell r="D8427">
            <v>53836</v>
          </cell>
          <cell r="E8427">
            <v>0</v>
          </cell>
          <cell r="F8427">
            <v>41096</v>
          </cell>
          <cell r="G8427">
            <v>41412</v>
          </cell>
          <cell r="H8427">
            <v>1.3</v>
          </cell>
          <cell r="I8427">
            <v>43465</v>
          </cell>
        </row>
        <row r="8428">
          <cell r="A8428" t="str">
            <v>SIKA VISCOBOND (3.2Kg)</v>
          </cell>
          <cell r="B8428">
            <v>105962</v>
          </cell>
          <cell r="C8428" t="str">
            <v>GAL</v>
          </cell>
          <cell r="D8428">
            <v>25623</v>
          </cell>
          <cell r="E8428">
            <v>0</v>
          </cell>
          <cell r="F8428">
            <v>42656</v>
          </cell>
          <cell r="G8428">
            <v>22281</v>
          </cell>
          <cell r="H8428">
            <v>1.1499999999999999</v>
          </cell>
          <cell r="I8428">
            <v>43465</v>
          </cell>
        </row>
        <row r="8429">
          <cell r="A8429" t="str">
            <v>Sika Wrap 103C a=64cm **</v>
          </cell>
          <cell r="B8429">
            <v>100713</v>
          </cell>
          <cell r="C8429" t="str">
            <v>ML</v>
          </cell>
          <cell r="D8429">
            <v>154721</v>
          </cell>
          <cell r="E8429">
            <v>303571</v>
          </cell>
          <cell r="F8429">
            <v>41061</v>
          </cell>
          <cell r="G8429">
            <v>119016</v>
          </cell>
          <cell r="H8429">
            <v>1.3</v>
          </cell>
          <cell r="I8429">
            <v>43465</v>
          </cell>
        </row>
        <row r="8430">
          <cell r="A8430" t="str">
            <v>Sika Wrap 300C a=30cm **</v>
          </cell>
          <cell r="B8430">
            <v>100714</v>
          </cell>
          <cell r="C8430" t="str">
            <v>ML</v>
          </cell>
          <cell r="D8430">
            <v>76010</v>
          </cell>
          <cell r="E8430" t="str">
            <v>321095-02</v>
          </cell>
          <cell r="F8430">
            <v>40688</v>
          </cell>
          <cell r="G8430">
            <v>56724</v>
          </cell>
          <cell r="H8430">
            <v>1.34</v>
          </cell>
          <cell r="I8430">
            <v>43465</v>
          </cell>
        </row>
        <row r="8431">
          <cell r="A8431" t="str">
            <v>SikaAer D (toxement Air mix D)**</v>
          </cell>
          <cell r="B8431">
            <v>100371</v>
          </cell>
          <cell r="C8431" t="str">
            <v>KG</v>
          </cell>
          <cell r="D8431">
            <v>2118</v>
          </cell>
          <cell r="E8431">
            <v>303571</v>
          </cell>
          <cell r="F8431">
            <v>43167</v>
          </cell>
          <cell r="G8431">
            <v>2017</v>
          </cell>
          <cell r="H8431">
            <v>1.05</v>
          </cell>
          <cell r="I8431">
            <v>43465</v>
          </cell>
        </row>
        <row r="8432">
          <cell r="A8432" t="str">
            <v>SikaBarreraEpox233710+Cataliz+esmalt alquid</v>
          </cell>
          <cell r="B8432">
            <v>100250</v>
          </cell>
          <cell r="C8432" t="str">
            <v>GN</v>
          </cell>
          <cell r="D8432">
            <v>306128</v>
          </cell>
          <cell r="E8432">
            <v>303571</v>
          </cell>
          <cell r="F8432">
            <v>43171</v>
          </cell>
          <cell r="G8432">
            <v>291550</v>
          </cell>
          <cell r="H8432">
            <v>1.05</v>
          </cell>
          <cell r="I8432">
            <v>43465</v>
          </cell>
        </row>
        <row r="8433">
          <cell r="A8433" t="str">
            <v>SIKABOOM-500ccAMARILLO</v>
          </cell>
          <cell r="B8433">
            <v>106528</v>
          </cell>
          <cell r="C8433" t="str">
            <v>UNI</v>
          </cell>
          <cell r="D8433">
            <v>22662</v>
          </cell>
          <cell r="E8433">
            <v>0</v>
          </cell>
          <cell r="F8433">
            <v>43196</v>
          </cell>
          <cell r="G8433">
            <v>21583</v>
          </cell>
          <cell r="H8433">
            <v>1.05</v>
          </cell>
          <cell r="I8433">
            <v>43465</v>
          </cell>
        </row>
        <row r="8434">
          <cell r="A8434" t="str">
            <v>sikaceram b.a blanco 25 kg</v>
          </cell>
          <cell r="B8434">
            <v>107237</v>
          </cell>
          <cell r="C8434" t="str">
            <v>KG</v>
          </cell>
          <cell r="D8434">
            <v>2286</v>
          </cell>
          <cell r="E8434">
            <v>0</v>
          </cell>
          <cell r="F8434">
            <v>43326</v>
          </cell>
          <cell r="G8434">
            <v>2177</v>
          </cell>
          <cell r="H8434">
            <v>1.05</v>
          </cell>
          <cell r="I8434">
            <v>43465</v>
          </cell>
        </row>
        <row r="8435">
          <cell r="A8435" t="str">
            <v>SikaColor 555W**</v>
          </cell>
          <cell r="B8435">
            <v>102649</v>
          </cell>
          <cell r="C8435" t="str">
            <v>KG</v>
          </cell>
          <cell r="D8435">
            <v>45475</v>
          </cell>
          <cell r="E8435">
            <v>303571</v>
          </cell>
          <cell r="F8435">
            <v>41064</v>
          </cell>
          <cell r="G8435">
            <v>34981</v>
          </cell>
          <cell r="H8435">
            <v>1.3</v>
          </cell>
          <cell r="I8435">
            <v>43465</v>
          </cell>
        </row>
        <row r="8436">
          <cell r="A8436" t="str">
            <v>SikaColor C (toxement Acrisello) verde 25 kg**</v>
          </cell>
          <cell r="B8436">
            <v>100235</v>
          </cell>
          <cell r="C8436" t="str">
            <v>GAL</v>
          </cell>
          <cell r="D8436">
            <v>87742</v>
          </cell>
          <cell r="E8436">
            <v>303571</v>
          </cell>
          <cell r="F8436">
            <v>42174</v>
          </cell>
          <cell r="G8436">
            <v>71920</v>
          </cell>
          <cell r="H8436">
            <v>1.22</v>
          </cell>
          <cell r="I8436">
            <v>43465</v>
          </cell>
        </row>
        <row r="8437">
          <cell r="A8437" t="str">
            <v>SikaColor C (toxement Acrisello) verde 25 kg**</v>
          </cell>
          <cell r="B8437">
            <v>102648</v>
          </cell>
          <cell r="C8437" t="str">
            <v>GLN</v>
          </cell>
          <cell r="D8437">
            <v>89424</v>
          </cell>
          <cell r="E8437">
            <v>303571</v>
          </cell>
          <cell r="F8437">
            <v>41247</v>
          </cell>
          <cell r="G8437">
            <v>68788</v>
          </cell>
          <cell r="H8437">
            <v>1.3</v>
          </cell>
          <cell r="I8437">
            <v>43465</v>
          </cell>
        </row>
        <row r="8438">
          <cell r="A8438" t="str">
            <v>SIKACOLOR-C (GAL=5KG)</v>
          </cell>
          <cell r="B8438">
            <v>105961</v>
          </cell>
          <cell r="C8438" t="str">
            <v>GAL</v>
          </cell>
          <cell r="D8438">
            <v>96715</v>
          </cell>
          <cell r="E8438">
            <v>0</v>
          </cell>
          <cell r="F8438">
            <v>42656</v>
          </cell>
          <cell r="G8438">
            <v>84100</v>
          </cell>
          <cell r="H8438">
            <v>1.1499999999999999</v>
          </cell>
          <cell r="I8438">
            <v>43465</v>
          </cell>
        </row>
        <row r="8439">
          <cell r="A8439" t="str">
            <v>Sikacryl - S ** (RemplazadoXSika Fill 12 Power)</v>
          </cell>
          <cell r="B8439">
            <v>103165</v>
          </cell>
          <cell r="C8439" t="str">
            <v>KG</v>
          </cell>
          <cell r="D8439">
            <v>14305</v>
          </cell>
          <cell r="E8439">
            <v>303571</v>
          </cell>
          <cell r="F8439">
            <v>43206</v>
          </cell>
          <cell r="G8439">
            <v>13623.86</v>
          </cell>
          <cell r="H8439">
            <v>1.05</v>
          </cell>
          <cell r="I8439">
            <v>43465</v>
          </cell>
        </row>
        <row r="8440">
          <cell r="A8440" t="str">
            <v>Sikadur 301 **</v>
          </cell>
          <cell r="B8440">
            <v>100716</v>
          </cell>
          <cell r="C8440" t="str">
            <v>KG</v>
          </cell>
          <cell r="D8440">
            <v>90480</v>
          </cell>
          <cell r="E8440" t="str">
            <v>309176-301</v>
          </cell>
          <cell r="F8440">
            <v>41064</v>
          </cell>
          <cell r="G8440">
            <v>69600</v>
          </cell>
          <cell r="H8440">
            <v>1.3</v>
          </cell>
          <cell r="I8440">
            <v>43465</v>
          </cell>
        </row>
        <row r="8441">
          <cell r="A8441" t="str">
            <v>Sikadur 31 adhesivo de reforzam (2Kg) **</v>
          </cell>
          <cell r="B8441">
            <v>100709</v>
          </cell>
          <cell r="C8441" t="str">
            <v>KG</v>
          </cell>
          <cell r="D8441">
            <v>65573</v>
          </cell>
          <cell r="E8441">
            <v>303075</v>
          </cell>
          <cell r="F8441">
            <v>43378</v>
          </cell>
          <cell r="G8441">
            <v>62450</v>
          </cell>
          <cell r="H8441">
            <v>1.05</v>
          </cell>
          <cell r="I8441">
            <v>43465</v>
          </cell>
        </row>
        <row r="8442">
          <cell r="A8442" t="str">
            <v>Sikadur 31 repar+adhesivo toxement Toc 5010 **</v>
          </cell>
          <cell r="B8442">
            <v>100710</v>
          </cell>
          <cell r="C8442" t="str">
            <v>KG</v>
          </cell>
          <cell r="D8442">
            <v>40093</v>
          </cell>
          <cell r="E8442">
            <v>303571</v>
          </cell>
          <cell r="F8442">
            <v>43363</v>
          </cell>
          <cell r="G8442">
            <v>38184</v>
          </cell>
          <cell r="H8442">
            <v>1.05</v>
          </cell>
          <cell r="I8442">
            <v>43465</v>
          </cell>
        </row>
        <row r="8443">
          <cell r="A8443" t="str">
            <v>SIKADUR 32 PRIMER (PRESENTACIÓN: 3 KG)</v>
          </cell>
          <cell r="B8443">
            <v>103658</v>
          </cell>
          <cell r="C8443" t="str">
            <v>KG</v>
          </cell>
          <cell r="D8443">
            <v>61182</v>
          </cell>
          <cell r="E8443">
            <v>25303580</v>
          </cell>
          <cell r="F8443">
            <v>43259</v>
          </cell>
          <cell r="G8443">
            <v>58269</v>
          </cell>
          <cell r="H8443">
            <v>1.05</v>
          </cell>
          <cell r="I8443">
            <v>43465</v>
          </cell>
        </row>
        <row r="8444">
          <cell r="A8444" t="str">
            <v>SIKADUR 32 PRIMER 1 KILO</v>
          </cell>
          <cell r="B8444">
            <v>710</v>
          </cell>
          <cell r="C8444" t="str">
            <v>KG</v>
          </cell>
          <cell r="D8444">
            <v>76686</v>
          </cell>
          <cell r="E8444">
            <v>303571</v>
          </cell>
          <cell r="F8444">
            <v>43202</v>
          </cell>
          <cell r="G8444">
            <v>73034</v>
          </cell>
          <cell r="H8444">
            <v>1.05</v>
          </cell>
          <cell r="I8444">
            <v>43465</v>
          </cell>
        </row>
        <row r="8445">
          <cell r="A8445" t="str">
            <v>SIKADUR 32 PRIMER 3 KG **</v>
          </cell>
          <cell r="B8445">
            <v>103659</v>
          </cell>
          <cell r="C8445" t="str">
            <v>KG</v>
          </cell>
          <cell r="D8445">
            <v>61182</v>
          </cell>
          <cell r="E8445">
            <v>25303580</v>
          </cell>
          <cell r="F8445">
            <v>43204</v>
          </cell>
          <cell r="G8445">
            <v>58269</v>
          </cell>
          <cell r="H8445">
            <v>1.05</v>
          </cell>
          <cell r="I8445">
            <v>43465</v>
          </cell>
        </row>
        <row r="8446">
          <cell r="A8446" t="str">
            <v>SIKADUR 35-HI MOD -LV - 3 KG.</v>
          </cell>
          <cell r="B8446">
            <v>103070</v>
          </cell>
          <cell r="C8446" t="str">
            <v>KG</v>
          </cell>
          <cell r="D8446">
            <v>126075</v>
          </cell>
          <cell r="E8446">
            <v>0</v>
          </cell>
          <cell r="F8446">
            <v>43196</v>
          </cell>
          <cell r="G8446">
            <v>120071</v>
          </cell>
          <cell r="H8446">
            <v>1.05</v>
          </cell>
          <cell r="I8446">
            <v>43465</v>
          </cell>
        </row>
        <row r="8447">
          <cell r="A8447" t="str">
            <v>Sikadur 42 anclaje 5 Kg (toxement E3F Grout) **</v>
          </cell>
          <cell r="B8447">
            <v>100013</v>
          </cell>
          <cell r="C8447" t="str">
            <v>KG</v>
          </cell>
          <cell r="D8447">
            <v>27221</v>
          </cell>
          <cell r="E8447">
            <v>25304480</v>
          </cell>
          <cell r="F8447">
            <v>43167</v>
          </cell>
          <cell r="G8447">
            <v>25925</v>
          </cell>
          <cell r="H8447">
            <v>1.05</v>
          </cell>
          <cell r="I8447">
            <v>43465</v>
          </cell>
        </row>
        <row r="8448">
          <cell r="A8448" t="str">
            <v>Sikadur 501 arena de cuarzo 32.5 kg **</v>
          </cell>
          <cell r="B8448">
            <v>100719</v>
          </cell>
          <cell r="C8448" t="str">
            <v>KG</v>
          </cell>
          <cell r="D8448">
            <v>1949</v>
          </cell>
          <cell r="E8448">
            <v>650663</v>
          </cell>
          <cell r="F8448">
            <v>43224</v>
          </cell>
          <cell r="G8448">
            <v>1856</v>
          </cell>
          <cell r="H8448">
            <v>1.05</v>
          </cell>
          <cell r="I8448">
            <v>43465</v>
          </cell>
        </row>
        <row r="8449">
          <cell r="A8449" t="str">
            <v>Sikadur AnchorFix-1(antesSikaPowerFix1) 300cc</v>
          </cell>
          <cell r="B8449">
            <v>100232</v>
          </cell>
          <cell r="C8449" t="str">
            <v>UNI</v>
          </cell>
          <cell r="D8449">
            <v>60320</v>
          </cell>
          <cell r="E8449">
            <v>303571</v>
          </cell>
          <cell r="F8449">
            <v>41011</v>
          </cell>
          <cell r="G8449">
            <v>46400</v>
          </cell>
          <cell r="H8449">
            <v>1.3</v>
          </cell>
          <cell r="I8449">
            <v>43465</v>
          </cell>
        </row>
        <row r="8450">
          <cell r="A8450" t="str">
            <v>Sikadur AnchorFix-4(Euco 452 gel) 600cc=900gr **</v>
          </cell>
          <cell r="B8450">
            <v>100231</v>
          </cell>
          <cell r="C8450" t="str">
            <v>UNI</v>
          </cell>
          <cell r="D8450">
            <v>62718</v>
          </cell>
          <cell r="E8450">
            <v>305074</v>
          </cell>
          <cell r="F8450">
            <v>43202</v>
          </cell>
          <cell r="G8450">
            <v>59731</v>
          </cell>
          <cell r="H8450">
            <v>1.05</v>
          </cell>
          <cell r="I8450">
            <v>43465</v>
          </cell>
        </row>
        <row r="8451">
          <cell r="A8451" t="str">
            <v>SIKADUR COMBIFLEX H-15 (ROLLO DE 12.5</v>
          </cell>
          <cell r="B8451">
            <v>105510</v>
          </cell>
          <cell r="C8451" t="str">
            <v>ML</v>
          </cell>
          <cell r="D8451">
            <v>64986</v>
          </cell>
          <cell r="E8451">
            <v>0</v>
          </cell>
          <cell r="F8451">
            <v>42107</v>
          </cell>
          <cell r="G8451">
            <v>53267</v>
          </cell>
          <cell r="H8451">
            <v>1.22</v>
          </cell>
          <cell r="I8451">
            <v>43465</v>
          </cell>
        </row>
        <row r="8452">
          <cell r="A8452" t="str">
            <v>Sikadur Crack Weld - Kit de inyección de fisuras</v>
          </cell>
          <cell r="B8452">
            <v>105832</v>
          </cell>
          <cell r="C8452" t="str">
            <v>UNID</v>
          </cell>
          <cell r="D8452">
            <v>500517</v>
          </cell>
          <cell r="E8452">
            <v>0</v>
          </cell>
          <cell r="F8452">
            <v>42573</v>
          </cell>
          <cell r="G8452">
            <v>435232</v>
          </cell>
          <cell r="H8452">
            <v>1.1499999999999999</v>
          </cell>
          <cell r="I8452">
            <v>43465</v>
          </cell>
        </row>
        <row r="8453">
          <cell r="A8453" t="str">
            <v>Sikadur Injection Gel (Sikadur Gel)</v>
          </cell>
          <cell r="B8453">
            <v>100233</v>
          </cell>
          <cell r="C8453" t="str">
            <v>KG</v>
          </cell>
          <cell r="D8453">
            <v>82940</v>
          </cell>
          <cell r="E8453">
            <v>313073</v>
          </cell>
          <cell r="F8453">
            <v>41247</v>
          </cell>
          <cell r="G8453">
            <v>63800</v>
          </cell>
          <cell r="H8453">
            <v>1.3</v>
          </cell>
          <cell r="I8453">
            <v>43465</v>
          </cell>
        </row>
        <row r="8454">
          <cell r="A8454" t="str">
            <v>Sikadur Panel 1Kg **</v>
          </cell>
          <cell r="B8454">
            <v>100229</v>
          </cell>
          <cell r="C8454" t="str">
            <v>KG</v>
          </cell>
          <cell r="D8454">
            <v>40119</v>
          </cell>
          <cell r="E8454">
            <v>309071</v>
          </cell>
          <cell r="F8454">
            <v>43210</v>
          </cell>
          <cell r="G8454">
            <v>38209</v>
          </cell>
          <cell r="H8454">
            <v>1.05</v>
          </cell>
          <cell r="I8454">
            <v>43465</v>
          </cell>
        </row>
        <row r="8455">
          <cell r="A8455" t="str">
            <v>Sikadur®-30 Adhesivo para pegado de refuerzo 6</v>
          </cell>
          <cell r="B8455">
            <v>104954</v>
          </cell>
          <cell r="C8455" t="str">
            <v>KG</v>
          </cell>
          <cell r="D8455">
            <v>85025</v>
          </cell>
          <cell r="E8455">
            <v>0</v>
          </cell>
          <cell r="F8455">
            <v>42856</v>
          </cell>
          <cell r="G8455">
            <v>78005</v>
          </cell>
          <cell r="H8455">
            <v>1.0900000000000001</v>
          </cell>
          <cell r="I8455">
            <v>43465</v>
          </cell>
        </row>
        <row r="8456">
          <cell r="A8456" t="str">
            <v>Sikadur®-510/520 (Arenas finas de cuarzo)</v>
          </cell>
          <cell r="B8456">
            <v>105650</v>
          </cell>
          <cell r="C8456" t="str">
            <v>KG</v>
          </cell>
          <cell r="D8456">
            <v>2436</v>
          </cell>
          <cell r="E8456">
            <v>0</v>
          </cell>
          <cell r="F8456">
            <v>43314</v>
          </cell>
          <cell r="G8456">
            <v>2320</v>
          </cell>
          <cell r="H8456">
            <v>1.05</v>
          </cell>
          <cell r="I8456">
            <v>43465</v>
          </cell>
        </row>
        <row r="8457">
          <cell r="A8457" t="str">
            <v>Sikadur-52 (toxement Toc 8004) Inyección 3Kg **</v>
          </cell>
          <cell r="B8457">
            <v>100234</v>
          </cell>
          <cell r="C8457" t="str">
            <v>KG</v>
          </cell>
          <cell r="D8457">
            <v>116570</v>
          </cell>
          <cell r="E8457">
            <v>313171</v>
          </cell>
          <cell r="F8457">
            <v>41064</v>
          </cell>
          <cell r="G8457">
            <v>89669</v>
          </cell>
          <cell r="H8457">
            <v>1.3</v>
          </cell>
          <cell r="I8457">
            <v>43465</v>
          </cell>
        </row>
        <row r="8458">
          <cell r="A8458" t="str">
            <v>SIKAFELT FV 225 (BASE EN FIBRA DE VIDRIO )</v>
          </cell>
          <cell r="B8458">
            <v>658</v>
          </cell>
          <cell r="C8458" t="str">
            <v>M2</v>
          </cell>
          <cell r="D8458">
            <v>4115</v>
          </cell>
          <cell r="E8458">
            <v>25005</v>
          </cell>
          <cell r="F8458">
            <v>43210</v>
          </cell>
          <cell r="G8458">
            <v>3919.5</v>
          </cell>
          <cell r="H8458">
            <v>1.05</v>
          </cell>
          <cell r="I8458">
            <v>43465</v>
          </cell>
        </row>
        <row r="8459">
          <cell r="A8459" t="str">
            <v>SikaFerroGard - 903 **</v>
          </cell>
          <cell r="B8459">
            <v>102413</v>
          </cell>
          <cell r="C8459" t="str">
            <v>KG</v>
          </cell>
          <cell r="D8459">
            <v>20114</v>
          </cell>
          <cell r="E8459">
            <v>309071</v>
          </cell>
          <cell r="F8459">
            <v>41064</v>
          </cell>
          <cell r="G8459">
            <v>15472</v>
          </cell>
          <cell r="H8459">
            <v>1.3</v>
          </cell>
          <cell r="I8459">
            <v>43465</v>
          </cell>
        </row>
        <row r="8460">
          <cell r="A8460" t="str">
            <v>SIKAFIBER AD MICROFIBRA</v>
          </cell>
          <cell r="B8460">
            <v>104597</v>
          </cell>
          <cell r="C8460" t="str">
            <v>KG</v>
          </cell>
          <cell r="D8460">
            <v>20990</v>
          </cell>
          <cell r="E8460">
            <v>0</v>
          </cell>
          <cell r="F8460">
            <v>43251</v>
          </cell>
          <cell r="G8460">
            <v>19990</v>
          </cell>
          <cell r="H8460">
            <v>1.05</v>
          </cell>
          <cell r="I8460">
            <v>43465</v>
          </cell>
        </row>
        <row r="8461">
          <cell r="A8461" t="str">
            <v>Sikafill 10/ Sikafill 12 (kg)</v>
          </cell>
          <cell r="B8461">
            <v>100244</v>
          </cell>
          <cell r="C8461" t="str">
            <v>KG</v>
          </cell>
          <cell r="D8461">
            <v>14161</v>
          </cell>
          <cell r="E8461">
            <v>620028</v>
          </cell>
          <cell r="F8461">
            <v>43196</v>
          </cell>
          <cell r="G8461">
            <v>13487</v>
          </cell>
          <cell r="H8461">
            <v>1.05</v>
          </cell>
          <cell r="I8461">
            <v>43465</v>
          </cell>
        </row>
        <row r="8462">
          <cell r="A8462" t="str">
            <v>SikaFill 5 (5 Gl) **</v>
          </cell>
          <cell r="B8462">
            <v>103607</v>
          </cell>
          <cell r="C8462" t="str">
            <v>KG</v>
          </cell>
          <cell r="D8462">
            <v>9714</v>
          </cell>
          <cell r="E8462" t="str">
            <v>25621328-02</v>
          </cell>
          <cell r="F8462">
            <v>42264</v>
          </cell>
          <cell r="G8462">
            <v>7962</v>
          </cell>
          <cell r="H8462">
            <v>1.22</v>
          </cell>
          <cell r="I8462">
            <v>43465</v>
          </cell>
        </row>
        <row r="8463">
          <cell r="A8463" t="str">
            <v>Sikafill 5 (toxement Acriltoc) 1.2Kg **</v>
          </cell>
          <cell r="B8463">
            <v>100245</v>
          </cell>
          <cell r="C8463" t="str">
            <v>KG</v>
          </cell>
          <cell r="D8463">
            <v>19133</v>
          </cell>
          <cell r="E8463">
            <v>621317</v>
          </cell>
          <cell r="F8463">
            <v>41061</v>
          </cell>
          <cell r="G8463">
            <v>14718</v>
          </cell>
          <cell r="H8463">
            <v>1.3</v>
          </cell>
          <cell r="I8463">
            <v>43465</v>
          </cell>
        </row>
        <row r="8464">
          <cell r="A8464" t="str">
            <v>Sikaflex 2C SL -Bicomponente- Gris (3 galones).</v>
          </cell>
          <cell r="B8464">
            <v>104953</v>
          </cell>
          <cell r="C8464" t="str">
            <v>GLN</v>
          </cell>
          <cell r="D8464">
            <v>143362</v>
          </cell>
          <cell r="E8464">
            <v>0</v>
          </cell>
          <cell r="F8464">
            <v>43202</v>
          </cell>
          <cell r="G8464">
            <v>136535</v>
          </cell>
          <cell r="H8464">
            <v>1.05</v>
          </cell>
          <cell r="I8464">
            <v>43465</v>
          </cell>
        </row>
        <row r="8465">
          <cell r="A8465" t="str">
            <v>SIKAFLEX CONSTRUCCION Cartucho 300cc</v>
          </cell>
          <cell r="B8465">
            <v>105511</v>
          </cell>
          <cell r="C8465" t="str">
            <v>UNI</v>
          </cell>
          <cell r="D8465">
            <v>22995</v>
          </cell>
          <cell r="E8465">
            <v>0</v>
          </cell>
          <cell r="F8465">
            <v>43256</v>
          </cell>
          <cell r="G8465">
            <v>21900</v>
          </cell>
          <cell r="H8465">
            <v>1.05</v>
          </cell>
          <cell r="I8465">
            <v>43465</v>
          </cell>
        </row>
        <row r="8466">
          <cell r="A8466" t="str">
            <v>SIKAFLEX PRO 3WF Gris 600 CC</v>
          </cell>
          <cell r="B8466">
            <v>2739</v>
          </cell>
          <cell r="C8466" t="str">
            <v>KG</v>
          </cell>
          <cell r="D8466">
            <v>78469</v>
          </cell>
          <cell r="E8466">
            <v>200998</v>
          </cell>
          <cell r="F8466">
            <v>43271</v>
          </cell>
          <cell r="G8466">
            <v>74732</v>
          </cell>
          <cell r="H8466">
            <v>1.05</v>
          </cell>
          <cell r="I8466">
            <v>43465</v>
          </cell>
        </row>
        <row r="8467">
          <cell r="A8467" t="str">
            <v>Sikaflex®AT-Connection - Tubo 300 CC</v>
          </cell>
          <cell r="B8467">
            <v>104919</v>
          </cell>
          <cell r="C8467" t="str">
            <v>UNI</v>
          </cell>
          <cell r="D8467">
            <v>32550</v>
          </cell>
          <cell r="E8467">
            <v>0</v>
          </cell>
          <cell r="F8467">
            <v>43250</v>
          </cell>
          <cell r="G8467">
            <v>31000</v>
          </cell>
          <cell r="H8467">
            <v>1.05</v>
          </cell>
          <cell r="I8467">
            <v>43465</v>
          </cell>
        </row>
        <row r="8468">
          <cell r="A8468" t="str">
            <v>Sikaflex-11 FC 300cc (ToxementSELLASIL 40 FC)</v>
          </cell>
          <cell r="B8468">
            <v>100994</v>
          </cell>
          <cell r="C8468" t="str">
            <v>UNI</v>
          </cell>
          <cell r="D8468">
            <v>27586</v>
          </cell>
          <cell r="E8468">
            <v>200596</v>
          </cell>
          <cell r="F8468">
            <v>43210</v>
          </cell>
          <cell r="G8468">
            <v>26272.5</v>
          </cell>
          <cell r="H8468">
            <v>1.05</v>
          </cell>
          <cell r="I8468">
            <v>43465</v>
          </cell>
        </row>
        <row r="8469">
          <cell r="A8469" t="str">
            <v>SIKAFLEX-15 LM SL 22.7Kg **</v>
          </cell>
          <cell r="B8469">
            <v>101781</v>
          </cell>
          <cell r="C8469" t="str">
            <v>KG</v>
          </cell>
          <cell r="D8469">
            <v>39280</v>
          </cell>
          <cell r="E8469">
            <v>201346</v>
          </cell>
          <cell r="F8469">
            <v>41463</v>
          </cell>
          <cell r="G8469">
            <v>30929</v>
          </cell>
          <cell r="H8469">
            <v>1.27</v>
          </cell>
          <cell r="I8469">
            <v>43465</v>
          </cell>
        </row>
        <row r="8470">
          <cell r="A8470" t="str">
            <v>Sikaflex-15 LMSL (Descontinuad.= 2CSL cio</v>
          </cell>
          <cell r="B8470">
            <v>100086</v>
          </cell>
          <cell r="C8470" t="str">
            <v>KG</v>
          </cell>
          <cell r="D8470">
            <v>39280</v>
          </cell>
          <cell r="E8470">
            <v>200896</v>
          </cell>
          <cell r="F8470">
            <v>41547</v>
          </cell>
          <cell r="G8470">
            <v>30929</v>
          </cell>
          <cell r="H8470">
            <v>1.27</v>
          </cell>
          <cell r="I8470">
            <v>43465</v>
          </cell>
        </row>
        <row r="8471">
          <cell r="A8471" t="str">
            <v>SIKAFLEX-1a BLANCO(CARTUCHO DE 300 CC)</v>
          </cell>
          <cell r="B8471">
            <v>2746</v>
          </cell>
          <cell r="C8471" t="str">
            <v>UNI</v>
          </cell>
          <cell r="D8471">
            <v>29551</v>
          </cell>
          <cell r="E8471">
            <v>200096</v>
          </cell>
          <cell r="F8471">
            <v>43174</v>
          </cell>
          <cell r="G8471">
            <v>28144</v>
          </cell>
          <cell r="H8471">
            <v>1.05</v>
          </cell>
          <cell r="I8471">
            <v>43465</v>
          </cell>
        </row>
        <row r="8472">
          <cell r="A8472" t="str">
            <v>Sikafloor - 156 (Imprimante epóxico)</v>
          </cell>
          <cell r="B8472">
            <v>105649</v>
          </cell>
          <cell r="C8472" t="str">
            <v>gln</v>
          </cell>
          <cell r="D8472">
            <v>22859</v>
          </cell>
          <cell r="E8472">
            <v>0</v>
          </cell>
          <cell r="F8472">
            <v>43314</v>
          </cell>
          <cell r="G8472">
            <v>21770</v>
          </cell>
          <cell r="H8472">
            <v>1.05</v>
          </cell>
          <cell r="I8472">
            <v>43465</v>
          </cell>
        </row>
        <row r="8473">
          <cell r="A8473" t="str">
            <v>Sikafloor - 261 (Piso epóxico)</v>
          </cell>
          <cell r="B8473">
            <v>105648</v>
          </cell>
          <cell r="C8473" t="str">
            <v>KG</v>
          </cell>
          <cell r="D8473">
            <v>31329</v>
          </cell>
          <cell r="E8473">
            <v>0</v>
          </cell>
          <cell r="F8473">
            <v>43314</v>
          </cell>
          <cell r="G8473">
            <v>29837</v>
          </cell>
          <cell r="H8473">
            <v>1.05</v>
          </cell>
          <cell r="I8473">
            <v>43465</v>
          </cell>
        </row>
        <row r="8474">
          <cell r="A8474" t="str">
            <v>Sikafloor 161 imprimante **</v>
          </cell>
          <cell r="B8474">
            <v>100718</v>
          </cell>
          <cell r="C8474" t="str">
            <v>KG</v>
          </cell>
          <cell r="D8474">
            <v>47887</v>
          </cell>
          <cell r="E8474">
            <v>604673</v>
          </cell>
          <cell r="F8474">
            <v>43224</v>
          </cell>
          <cell r="G8474">
            <v>45607</v>
          </cell>
          <cell r="H8474">
            <v>1.05</v>
          </cell>
          <cell r="I8474">
            <v>43465</v>
          </cell>
        </row>
        <row r="8475">
          <cell r="A8475" t="str">
            <v>SIKAFLOOR 2430 CO 4 KILOS</v>
          </cell>
          <cell r="B8475">
            <v>641</v>
          </cell>
          <cell r="C8475" t="str">
            <v>KG</v>
          </cell>
          <cell r="D8475">
            <v>36644</v>
          </cell>
          <cell r="E8475">
            <v>606973</v>
          </cell>
          <cell r="F8475">
            <v>41061</v>
          </cell>
          <cell r="G8475">
            <v>28188</v>
          </cell>
          <cell r="H8475">
            <v>1.3</v>
          </cell>
          <cell r="I8475">
            <v>43465</v>
          </cell>
        </row>
        <row r="8476">
          <cell r="A8476" t="str">
            <v>Sikafloor 3 Quartz top Neutro 30Kg **</v>
          </cell>
          <cell r="B8476">
            <v>100223</v>
          </cell>
          <cell r="C8476" t="str">
            <v>KG</v>
          </cell>
          <cell r="D8476">
            <v>1063</v>
          </cell>
          <cell r="E8476" t="str">
            <v>642266-07</v>
          </cell>
          <cell r="F8476">
            <v>43251</v>
          </cell>
          <cell r="G8476">
            <v>1012</v>
          </cell>
          <cell r="H8476">
            <v>1.05</v>
          </cell>
          <cell r="I8476">
            <v>43465</v>
          </cell>
        </row>
        <row r="8477">
          <cell r="A8477" t="str">
            <v>Sikafloor 363 CO 4.5Kg **</v>
          </cell>
          <cell r="B8477">
            <v>100680</v>
          </cell>
          <cell r="C8477" t="str">
            <v>KG</v>
          </cell>
          <cell r="D8477">
            <v>63336</v>
          </cell>
          <cell r="E8477">
            <v>608073</v>
          </cell>
          <cell r="F8477">
            <v>41064</v>
          </cell>
          <cell r="G8477">
            <v>48720</v>
          </cell>
          <cell r="H8477">
            <v>1.3</v>
          </cell>
          <cell r="I8477">
            <v>43465</v>
          </cell>
        </row>
        <row r="8478">
          <cell r="A8478" t="str">
            <v>Sikafloor 400 N Recubrimiento (Salio del Mercado)</v>
          </cell>
          <cell r="B8478">
            <v>100720</v>
          </cell>
          <cell r="C8478" t="str">
            <v>KG</v>
          </cell>
          <cell r="D8478">
            <v>55193</v>
          </cell>
          <cell r="E8478">
            <v>609046</v>
          </cell>
          <cell r="F8478">
            <v>41167</v>
          </cell>
          <cell r="G8478">
            <v>42456</v>
          </cell>
          <cell r="H8478">
            <v>1.3</v>
          </cell>
          <cell r="I8478">
            <v>43465</v>
          </cell>
        </row>
        <row r="8479">
          <cell r="A8479" t="str">
            <v>Sikagrout 212 (toxement Hi flow grout) 30Kg **</v>
          </cell>
          <cell r="B8479">
            <v>100222</v>
          </cell>
          <cell r="C8479" t="str">
            <v>KG</v>
          </cell>
          <cell r="D8479">
            <v>2714</v>
          </cell>
          <cell r="E8479">
            <v>122164</v>
          </cell>
          <cell r="F8479">
            <v>41061</v>
          </cell>
          <cell r="G8479">
            <v>2088</v>
          </cell>
          <cell r="H8479">
            <v>1.3</v>
          </cell>
          <cell r="I8479">
            <v>43465</v>
          </cell>
        </row>
        <row r="8480">
          <cell r="A8480" t="str">
            <v>SIKAGROUT-200 (PROTEC)30 KILOS</v>
          </cell>
          <cell r="B8480">
            <v>711</v>
          </cell>
          <cell r="C8480" t="str">
            <v>KG</v>
          </cell>
          <cell r="D8480">
            <v>3242</v>
          </cell>
          <cell r="E8480">
            <v>122064</v>
          </cell>
          <cell r="F8480">
            <v>41061</v>
          </cell>
          <cell r="G8480">
            <v>2494</v>
          </cell>
          <cell r="H8480">
            <v>1.3</v>
          </cell>
          <cell r="I8480">
            <v>43465</v>
          </cell>
        </row>
        <row r="8481">
          <cell r="A8481" t="str">
            <v>SIKAGUARD 50 23 Kg.</v>
          </cell>
          <cell r="B8481">
            <v>104934</v>
          </cell>
          <cell r="C8481" t="str">
            <v>KG</v>
          </cell>
          <cell r="D8481">
            <v>38844</v>
          </cell>
          <cell r="E8481">
            <v>0</v>
          </cell>
          <cell r="F8481">
            <v>43266</v>
          </cell>
          <cell r="G8481">
            <v>36994</v>
          </cell>
          <cell r="H8481">
            <v>1.05</v>
          </cell>
          <cell r="I8481">
            <v>43465</v>
          </cell>
        </row>
        <row r="8482">
          <cell r="A8482" t="str">
            <v>SIKAGUARD 62 (GRIS) 3 KILOS</v>
          </cell>
          <cell r="B8482">
            <v>712</v>
          </cell>
          <cell r="C8482" t="str">
            <v>KG</v>
          </cell>
          <cell r="D8482">
            <v>74542</v>
          </cell>
          <cell r="E8482">
            <v>521373</v>
          </cell>
          <cell r="F8482">
            <v>41774</v>
          </cell>
          <cell r="G8482">
            <v>59160</v>
          </cell>
          <cell r="H8482">
            <v>1.26</v>
          </cell>
          <cell r="I8482">
            <v>43465</v>
          </cell>
        </row>
        <row r="8483">
          <cell r="A8483" t="str">
            <v>SIKAGUARD 68 (BRILLANTE) 7.3 Kg</v>
          </cell>
          <cell r="B8483">
            <v>104933</v>
          </cell>
          <cell r="C8483" t="str">
            <v>KG</v>
          </cell>
          <cell r="D8483">
            <v>36985</v>
          </cell>
          <cell r="E8483">
            <v>0</v>
          </cell>
          <cell r="F8483">
            <v>43266</v>
          </cell>
          <cell r="G8483">
            <v>35224</v>
          </cell>
          <cell r="H8483">
            <v>1.05</v>
          </cell>
          <cell r="I8483">
            <v>43465</v>
          </cell>
        </row>
        <row r="8484">
          <cell r="A8484" t="str">
            <v>SIKAGUARD DECOR TRANSPARENTE 18 Kg</v>
          </cell>
          <cell r="B8484">
            <v>104820</v>
          </cell>
          <cell r="C8484" t="str">
            <v>KG</v>
          </cell>
          <cell r="D8484">
            <v>37246</v>
          </cell>
          <cell r="E8484">
            <v>0</v>
          </cell>
          <cell r="F8484">
            <v>43371</v>
          </cell>
          <cell r="G8484">
            <v>35472</v>
          </cell>
          <cell r="H8484">
            <v>1.05</v>
          </cell>
          <cell r="I8484">
            <v>43465</v>
          </cell>
        </row>
        <row r="8485">
          <cell r="A8485" t="str">
            <v>Sikaguard EpoCem 720 21Kg **</v>
          </cell>
          <cell r="B8485">
            <v>100541</v>
          </cell>
          <cell r="C8485" t="str">
            <v>KG</v>
          </cell>
          <cell r="D8485">
            <v>13723</v>
          </cell>
          <cell r="E8485">
            <v>128577</v>
          </cell>
          <cell r="F8485">
            <v>41061</v>
          </cell>
          <cell r="G8485">
            <v>10556</v>
          </cell>
          <cell r="H8485">
            <v>1.3</v>
          </cell>
          <cell r="I8485">
            <v>43465</v>
          </cell>
        </row>
        <row r="8486">
          <cell r="A8486" t="str">
            <v>SIKALASTIC-612 MTC (26.5KG)</v>
          </cell>
          <cell r="B8486">
            <v>105242</v>
          </cell>
          <cell r="C8486" t="str">
            <v>KG</v>
          </cell>
          <cell r="D8486">
            <v>22449</v>
          </cell>
          <cell r="E8486">
            <v>0</v>
          </cell>
          <cell r="F8486">
            <v>43223</v>
          </cell>
          <cell r="G8486">
            <v>21380</v>
          </cell>
          <cell r="H8486">
            <v>1.05</v>
          </cell>
          <cell r="I8486">
            <v>43465</v>
          </cell>
        </row>
        <row r="8487">
          <cell r="A8487" t="str">
            <v>Sikalatex 20kg **</v>
          </cell>
          <cell r="B8487">
            <v>103657</v>
          </cell>
          <cell r="C8487" t="str">
            <v>KG</v>
          </cell>
          <cell r="D8487">
            <v>23977</v>
          </cell>
          <cell r="E8487">
            <v>25110402</v>
          </cell>
          <cell r="F8487">
            <v>41012</v>
          </cell>
          <cell r="G8487">
            <v>18444</v>
          </cell>
          <cell r="H8487">
            <v>1.3</v>
          </cell>
          <cell r="I8487">
            <v>43465</v>
          </cell>
        </row>
        <row r="8488">
          <cell r="A8488" t="str">
            <v>Sikalatex 4.5kg **</v>
          </cell>
          <cell r="B8488">
            <v>102826</v>
          </cell>
          <cell r="C8488" t="str">
            <v>KG</v>
          </cell>
          <cell r="D8488">
            <v>21940</v>
          </cell>
          <cell r="E8488" t="str">
            <v>309176-301</v>
          </cell>
          <cell r="F8488">
            <v>43199</v>
          </cell>
          <cell r="G8488">
            <v>20895</v>
          </cell>
          <cell r="H8488">
            <v>1.05</v>
          </cell>
          <cell r="I8488">
            <v>43465</v>
          </cell>
        </row>
        <row r="8489">
          <cell r="A8489" t="str">
            <v>SIKALIMPIADOR "U" Sika (Ladrillo) 20Kg **</v>
          </cell>
          <cell r="B8489">
            <v>101078</v>
          </cell>
          <cell r="C8489" t="str">
            <v>KG</v>
          </cell>
          <cell r="D8489">
            <v>15929</v>
          </cell>
          <cell r="E8489">
            <v>543402</v>
          </cell>
          <cell r="F8489">
            <v>41064</v>
          </cell>
          <cell r="G8489">
            <v>12253</v>
          </cell>
          <cell r="H8489">
            <v>1.3</v>
          </cell>
          <cell r="I8489">
            <v>43465</v>
          </cell>
        </row>
        <row r="8490">
          <cell r="A8490" t="str">
            <v>SIKALISTO RESANE 25kg</v>
          </cell>
          <cell r="B8490">
            <v>15</v>
          </cell>
          <cell r="C8490" t="str">
            <v>KG</v>
          </cell>
          <cell r="D8490">
            <v>1224</v>
          </cell>
          <cell r="E8490">
            <v>127264</v>
          </cell>
          <cell r="F8490">
            <v>43377</v>
          </cell>
          <cell r="G8490">
            <v>1166</v>
          </cell>
          <cell r="H8490">
            <v>1.05</v>
          </cell>
          <cell r="I8490">
            <v>43465</v>
          </cell>
        </row>
        <row r="8491">
          <cell r="A8491" t="str">
            <v>Sikament 320 (Superplastificante)Tambor de</v>
          </cell>
          <cell r="B8491">
            <v>100370</v>
          </cell>
          <cell r="C8491" t="str">
            <v>KG</v>
          </cell>
          <cell r="D8491">
            <v>9360</v>
          </cell>
          <cell r="E8491">
            <v>100040</v>
          </cell>
          <cell r="F8491">
            <v>42857</v>
          </cell>
          <cell r="G8491">
            <v>8587</v>
          </cell>
          <cell r="H8491">
            <v>1.0900000000000001</v>
          </cell>
          <cell r="I8491">
            <v>43465</v>
          </cell>
        </row>
        <row r="8492">
          <cell r="A8492" t="str">
            <v>SIKAMENT-HE 200 (Plast) 25 KILOS</v>
          </cell>
          <cell r="B8492">
            <v>713</v>
          </cell>
          <cell r="C8492" t="str">
            <v>KG</v>
          </cell>
          <cell r="D8492">
            <v>9870</v>
          </cell>
          <cell r="E8492">
            <v>101002</v>
          </cell>
          <cell r="F8492">
            <v>40688</v>
          </cell>
          <cell r="G8492">
            <v>7366</v>
          </cell>
          <cell r="H8492">
            <v>1.34</v>
          </cell>
          <cell r="I8492">
            <v>43465</v>
          </cell>
        </row>
        <row r="8493">
          <cell r="A8493" t="str">
            <v>Sikaplan (rollo 1.55x20) 12 NTR **</v>
          </cell>
          <cell r="B8493">
            <v>100242</v>
          </cell>
          <cell r="C8493" t="str">
            <v>M2</v>
          </cell>
          <cell r="D8493">
            <v>40720</v>
          </cell>
          <cell r="E8493">
            <v>400695</v>
          </cell>
          <cell r="F8493">
            <v>43174</v>
          </cell>
          <cell r="G8493">
            <v>38781</v>
          </cell>
          <cell r="H8493">
            <v>1.05</v>
          </cell>
          <cell r="I8493">
            <v>43465</v>
          </cell>
        </row>
        <row r="8494">
          <cell r="A8494" t="str">
            <v>Sikaplan 12 G CO (1.55m x 20m)(Membrana</v>
          </cell>
          <cell r="B8494">
            <v>102354</v>
          </cell>
          <cell r="C8494" t="str">
            <v>ML</v>
          </cell>
          <cell r="D8494">
            <v>78718</v>
          </cell>
          <cell r="E8494">
            <v>401895</v>
          </cell>
          <cell r="F8494">
            <v>41143</v>
          </cell>
          <cell r="G8494">
            <v>60552</v>
          </cell>
          <cell r="H8494">
            <v>1.3</v>
          </cell>
          <cell r="I8494">
            <v>43465</v>
          </cell>
        </row>
        <row r="8495">
          <cell r="A8495" t="str">
            <v>SikaRod 10 mm 3/8" (toxement sellasil soporte) **</v>
          </cell>
          <cell r="B8495">
            <v>100360</v>
          </cell>
          <cell r="C8495" t="str">
            <v>ML</v>
          </cell>
          <cell r="D8495">
            <v>774</v>
          </cell>
          <cell r="E8495">
            <v>240095</v>
          </cell>
          <cell r="F8495">
            <v>43202</v>
          </cell>
          <cell r="G8495">
            <v>737</v>
          </cell>
          <cell r="H8495">
            <v>1.05</v>
          </cell>
          <cell r="I8495">
            <v>43465</v>
          </cell>
        </row>
        <row r="8496">
          <cell r="A8496" t="str">
            <v>SikaRod 16 mm 5/8" (toxement sellasil soporte) **</v>
          </cell>
          <cell r="B8496">
            <v>100359</v>
          </cell>
          <cell r="C8496" t="str">
            <v>ML</v>
          </cell>
          <cell r="D8496">
            <v>1800</v>
          </cell>
          <cell r="E8496">
            <v>240195</v>
          </cell>
          <cell r="F8496">
            <v>43327</v>
          </cell>
          <cell r="G8496">
            <v>1714</v>
          </cell>
          <cell r="H8496">
            <v>1.05</v>
          </cell>
          <cell r="I8496">
            <v>43465</v>
          </cell>
        </row>
        <row r="8497">
          <cell r="A8497" t="str">
            <v>SikaRod 22 mm 7/8" (toxement sellasil soporte) **</v>
          </cell>
          <cell r="B8497">
            <v>100358</v>
          </cell>
          <cell r="C8497" t="str">
            <v>ML</v>
          </cell>
          <cell r="D8497">
            <v>3397</v>
          </cell>
          <cell r="E8497">
            <v>240295</v>
          </cell>
          <cell r="F8497">
            <v>43327</v>
          </cell>
          <cell r="G8497">
            <v>3235</v>
          </cell>
          <cell r="H8497">
            <v>1.05</v>
          </cell>
          <cell r="I8497">
            <v>43465</v>
          </cell>
        </row>
        <row r="8498">
          <cell r="A8498" t="str">
            <v>SikaRod 32 mm 1 1/4" **</v>
          </cell>
          <cell r="B8498">
            <v>100357</v>
          </cell>
          <cell r="C8498" t="str">
            <v>ML</v>
          </cell>
          <cell r="D8498">
            <v>5080</v>
          </cell>
          <cell r="E8498">
            <v>240595</v>
          </cell>
          <cell r="F8498">
            <v>42270</v>
          </cell>
          <cell r="G8498">
            <v>4164</v>
          </cell>
          <cell r="H8498">
            <v>1.22</v>
          </cell>
          <cell r="I8498">
            <v>43465</v>
          </cell>
        </row>
        <row r="8499">
          <cell r="A8499" t="str">
            <v>SikaRod 6 mm 1/4" (toxement sellasil soporte)**</v>
          </cell>
          <cell r="B8499">
            <v>100361</v>
          </cell>
          <cell r="C8499" t="str">
            <v>ML</v>
          </cell>
          <cell r="D8499">
            <v>694</v>
          </cell>
          <cell r="E8499">
            <v>240495</v>
          </cell>
          <cell r="F8499">
            <v>41064</v>
          </cell>
          <cell r="G8499">
            <v>534</v>
          </cell>
          <cell r="H8499">
            <v>1.3</v>
          </cell>
          <cell r="I8499">
            <v>43465</v>
          </cell>
        </row>
        <row r="8500">
          <cell r="A8500" t="str">
            <v>SIKASET L (ACELERANTE) 5 KILOS</v>
          </cell>
          <cell r="B8500">
            <v>709</v>
          </cell>
          <cell r="C8500" t="str">
            <v>KG</v>
          </cell>
          <cell r="D8500">
            <v>13370</v>
          </cell>
          <cell r="E8500">
            <v>105001</v>
          </cell>
          <cell r="F8500">
            <v>43337</v>
          </cell>
          <cell r="G8500">
            <v>12733</v>
          </cell>
          <cell r="H8500">
            <v>1.05</v>
          </cell>
          <cell r="I8500">
            <v>43465</v>
          </cell>
        </row>
        <row r="8501">
          <cell r="A8501" t="str">
            <v>SIKASIL C CARTUCHO DE 300 CC O SIMILAR</v>
          </cell>
          <cell r="B8501">
            <v>106529</v>
          </cell>
          <cell r="C8501" t="str">
            <v>UNI</v>
          </cell>
          <cell r="D8501">
            <v>17985</v>
          </cell>
          <cell r="E8501">
            <v>0</v>
          </cell>
          <cell r="F8501">
            <v>43196</v>
          </cell>
          <cell r="G8501">
            <v>17129</v>
          </cell>
          <cell r="H8501">
            <v>1.05</v>
          </cell>
          <cell r="I8501">
            <v>43465</v>
          </cell>
        </row>
        <row r="8502">
          <cell r="A8502" t="str">
            <v>SikaSwell S **</v>
          </cell>
          <cell r="B8502">
            <v>100020</v>
          </cell>
          <cell r="C8502" t="str">
            <v>UNI</v>
          </cell>
          <cell r="D8502">
            <v>48256</v>
          </cell>
          <cell r="E8502">
            <v>303571</v>
          </cell>
          <cell r="F8502">
            <v>41061</v>
          </cell>
          <cell r="G8502">
            <v>37120</v>
          </cell>
          <cell r="H8502">
            <v>1.3</v>
          </cell>
          <cell r="I8502">
            <v>43465</v>
          </cell>
        </row>
        <row r="8503">
          <cell r="A8503" t="str">
            <v>SikaSwell S2 (Cartucho 300 cc)</v>
          </cell>
          <cell r="B8503">
            <v>102212</v>
          </cell>
          <cell r="C8503" t="str">
            <v>UNI</v>
          </cell>
          <cell r="D8503">
            <v>62261</v>
          </cell>
          <cell r="E8503">
            <v>303571</v>
          </cell>
          <cell r="F8503">
            <v>42797</v>
          </cell>
          <cell r="G8503">
            <v>57120</v>
          </cell>
          <cell r="H8503">
            <v>1.0900000000000001</v>
          </cell>
          <cell r="I8503">
            <v>43465</v>
          </cell>
        </row>
        <row r="8504">
          <cell r="A8504" t="str">
            <v>SikaTop Armatec108 (toxem. Toc Armad. 6037) 4</v>
          </cell>
          <cell r="B8504">
            <v>100225</v>
          </cell>
          <cell r="C8504" t="str">
            <v>M2</v>
          </cell>
          <cell r="D8504">
            <v>12743</v>
          </cell>
          <cell r="E8504">
            <v>125079</v>
          </cell>
          <cell r="F8504">
            <v>41155</v>
          </cell>
          <cell r="G8504">
            <v>9802</v>
          </cell>
          <cell r="H8504">
            <v>1.3</v>
          </cell>
          <cell r="I8504">
            <v>43465</v>
          </cell>
        </row>
        <row r="8505">
          <cell r="A8505" t="str">
            <v>SIKATOP-122 (30KG) CLIMA FRIO</v>
          </cell>
          <cell r="B8505">
            <v>105960</v>
          </cell>
          <cell r="C8505" t="str">
            <v>KG</v>
          </cell>
          <cell r="D8505">
            <v>5750</v>
          </cell>
          <cell r="E8505">
            <v>0</v>
          </cell>
          <cell r="F8505">
            <v>42656</v>
          </cell>
          <cell r="G8505">
            <v>5000</v>
          </cell>
          <cell r="H8505">
            <v>1.1499999999999999</v>
          </cell>
          <cell r="I8505">
            <v>43465</v>
          </cell>
        </row>
        <row r="8506">
          <cell r="A8506" t="str">
            <v>SILBATO PITO DE SEGURIDAD</v>
          </cell>
          <cell r="B8506">
            <v>106578</v>
          </cell>
          <cell r="C8506" t="str">
            <v>UNI</v>
          </cell>
          <cell r="D8506">
            <v>3198</v>
          </cell>
          <cell r="E8506">
            <v>0</v>
          </cell>
          <cell r="F8506">
            <v>43199</v>
          </cell>
          <cell r="G8506">
            <v>3046</v>
          </cell>
          <cell r="H8506">
            <v>1.05</v>
          </cell>
          <cell r="I8506">
            <v>43465</v>
          </cell>
        </row>
        <row r="8507">
          <cell r="A8507" t="str">
            <v>SILENCIADOR</v>
          </cell>
          <cell r="B8507">
            <v>105619</v>
          </cell>
          <cell r="C8507" t="str">
            <v>KG</v>
          </cell>
          <cell r="D8507">
            <v>1807</v>
          </cell>
          <cell r="E8507">
            <v>0</v>
          </cell>
          <cell r="F8507">
            <v>40130</v>
          </cell>
          <cell r="G8507">
            <v>1300</v>
          </cell>
          <cell r="H8507">
            <v>1.39</v>
          </cell>
          <cell r="I8507">
            <v>43465</v>
          </cell>
        </row>
        <row r="8508">
          <cell r="A8508" t="str">
            <v>Silice</v>
          </cell>
          <cell r="B8508">
            <v>101105</v>
          </cell>
          <cell r="C8508" t="str">
            <v>KG</v>
          </cell>
          <cell r="D8508">
            <v>1807</v>
          </cell>
          <cell r="E8508">
            <v>0</v>
          </cell>
          <cell r="F8508">
            <v>40130</v>
          </cell>
          <cell r="G8508">
            <v>1300</v>
          </cell>
          <cell r="H8508">
            <v>1.39</v>
          </cell>
          <cell r="I8508">
            <v>43465</v>
          </cell>
        </row>
        <row r="8509">
          <cell r="A8509" t="str">
            <v>SILICONA GRUESA en barra para pistola de</v>
          </cell>
          <cell r="B8509">
            <v>106530</v>
          </cell>
          <cell r="C8509" t="str">
            <v>UNI</v>
          </cell>
          <cell r="D8509">
            <v>491</v>
          </cell>
          <cell r="E8509">
            <v>0</v>
          </cell>
          <cell r="F8509">
            <v>42998</v>
          </cell>
          <cell r="G8509">
            <v>450</v>
          </cell>
          <cell r="H8509">
            <v>1.0900000000000001</v>
          </cell>
          <cell r="I8509">
            <v>43465</v>
          </cell>
        </row>
        <row r="8510">
          <cell r="A8510" t="str">
            <v>SILICONA PEGADIT SELLO PERIMETRAL 280 ml</v>
          </cell>
          <cell r="B8510">
            <v>104805</v>
          </cell>
          <cell r="C8510" t="str">
            <v>UNI</v>
          </cell>
          <cell r="D8510">
            <v>20285</v>
          </cell>
          <cell r="E8510">
            <v>0</v>
          </cell>
          <cell r="F8510">
            <v>43223</v>
          </cell>
          <cell r="G8510">
            <v>19319</v>
          </cell>
          <cell r="H8510">
            <v>1.05</v>
          </cell>
          <cell r="I8510">
            <v>43465</v>
          </cell>
        </row>
        <row r="8511">
          <cell r="A8511" t="str">
            <v>Silicona transparente (Tubo de 11 onzas)***</v>
          </cell>
          <cell r="B8511">
            <v>102863</v>
          </cell>
          <cell r="C8511" t="str">
            <v>UNI</v>
          </cell>
          <cell r="D8511">
            <v>9398</v>
          </cell>
          <cell r="E8511">
            <v>897063</v>
          </cell>
          <cell r="F8511">
            <v>43252</v>
          </cell>
          <cell r="G8511">
            <v>8950</v>
          </cell>
          <cell r="H8511">
            <v>1.05</v>
          </cell>
          <cell r="I8511">
            <v>43465</v>
          </cell>
        </row>
        <row r="8512">
          <cell r="A8512" t="str">
            <v>Silicona transparente 300 ml</v>
          </cell>
          <cell r="B8512">
            <v>3837</v>
          </cell>
          <cell r="C8512" t="str">
            <v>UNI</v>
          </cell>
          <cell r="D8512">
            <v>9398</v>
          </cell>
          <cell r="E8512">
            <v>897063</v>
          </cell>
          <cell r="F8512">
            <v>43252</v>
          </cell>
          <cell r="G8512">
            <v>8950</v>
          </cell>
          <cell r="H8512">
            <v>1.05</v>
          </cell>
          <cell r="I8512">
            <v>43465</v>
          </cell>
        </row>
        <row r="8513">
          <cell r="A8513" t="str">
            <v>SILICONITE PINTUCO (Hidrofugo)</v>
          </cell>
          <cell r="B8513">
            <v>1067</v>
          </cell>
          <cell r="C8513" t="str">
            <v>GN</v>
          </cell>
          <cell r="D8513">
            <v>46900</v>
          </cell>
          <cell r="E8513">
            <v>3103</v>
          </cell>
          <cell r="F8513">
            <v>40787</v>
          </cell>
          <cell r="G8513">
            <v>35000</v>
          </cell>
          <cell r="H8513">
            <v>1.34</v>
          </cell>
          <cell r="I8513">
            <v>43465</v>
          </cell>
        </row>
        <row r="8514">
          <cell r="A8514" t="str">
            <v>Silla Auditorio Ref. nova 508mm de Inorca</v>
          </cell>
          <cell r="B8514">
            <v>107217</v>
          </cell>
          <cell r="C8514" t="str">
            <v>UNI</v>
          </cell>
          <cell r="D8514">
            <v>878399</v>
          </cell>
          <cell r="E8514">
            <v>0</v>
          </cell>
          <cell r="F8514">
            <v>43410</v>
          </cell>
          <cell r="G8514">
            <v>836570</v>
          </cell>
          <cell r="H8514">
            <v>1.05</v>
          </cell>
          <cell r="I8514">
            <v>43465</v>
          </cell>
        </row>
        <row r="8515">
          <cell r="A8515" t="str">
            <v>Silla bicolor concreto GRC21MP 0.60x0.80</v>
          </cell>
          <cell r="B8515">
            <v>106683</v>
          </cell>
          <cell r="C8515" t="str">
            <v>UNI</v>
          </cell>
          <cell r="D8515">
            <v>622251</v>
          </cell>
          <cell r="E8515">
            <v>0</v>
          </cell>
          <cell r="F8515">
            <v>43126</v>
          </cell>
          <cell r="G8515">
            <v>592620</v>
          </cell>
          <cell r="H8515">
            <v>1.05</v>
          </cell>
          <cell r="I8515">
            <v>43465</v>
          </cell>
        </row>
        <row r="8516">
          <cell r="A8516" t="str">
            <v>Silla concreto GRC 21MP 0,7x0.51 Segun diseño</v>
          </cell>
          <cell r="B8516">
            <v>106680</v>
          </cell>
          <cell r="C8516" t="str">
            <v>UNI</v>
          </cell>
          <cell r="D8516">
            <v>799680</v>
          </cell>
          <cell r="E8516">
            <v>0</v>
          </cell>
          <cell r="F8516">
            <v>43126</v>
          </cell>
          <cell r="G8516">
            <v>761600</v>
          </cell>
          <cell r="H8516">
            <v>1.05</v>
          </cell>
          <cell r="I8516">
            <v>43465</v>
          </cell>
        </row>
        <row r="8517">
          <cell r="A8517" t="str">
            <v>Silla concreto GRC 21MP 0.81x0.64 Segun diseño</v>
          </cell>
          <cell r="B8517">
            <v>106512</v>
          </cell>
          <cell r="C8517" t="str">
            <v>UNI</v>
          </cell>
          <cell r="D8517">
            <v>1102059</v>
          </cell>
          <cell r="E8517">
            <v>0</v>
          </cell>
          <cell r="F8517">
            <v>43126</v>
          </cell>
          <cell r="G8517">
            <v>1049580</v>
          </cell>
          <cell r="H8517">
            <v>1.05</v>
          </cell>
          <cell r="I8517">
            <v>43465</v>
          </cell>
        </row>
        <row r="8518">
          <cell r="A8518" t="str">
            <v>Silla concreto GRC 21MP 0.82x0.78 Segun diseño</v>
          </cell>
          <cell r="B8518">
            <v>106712</v>
          </cell>
          <cell r="C8518" t="str">
            <v>UNI</v>
          </cell>
          <cell r="D8518">
            <v>880898</v>
          </cell>
          <cell r="E8518">
            <v>0</v>
          </cell>
          <cell r="F8518">
            <v>43152</v>
          </cell>
          <cell r="G8518">
            <v>838950</v>
          </cell>
          <cell r="H8518">
            <v>1.05</v>
          </cell>
          <cell r="I8518">
            <v>43465</v>
          </cell>
        </row>
        <row r="8519">
          <cell r="A8519" t="str">
            <v>Silla de polietileno d=2"x1/2" para gas **</v>
          </cell>
          <cell r="B8519">
            <v>100200</v>
          </cell>
          <cell r="C8519" t="str">
            <v>UNI</v>
          </cell>
          <cell r="D8519">
            <v>43995</v>
          </cell>
          <cell r="E8519">
            <v>240408001</v>
          </cell>
          <cell r="F8519">
            <v>40449</v>
          </cell>
          <cell r="G8519">
            <v>32113</v>
          </cell>
          <cell r="H8519">
            <v>1.37</v>
          </cell>
          <cell r="I8519">
            <v>43465</v>
          </cell>
        </row>
        <row r="8520">
          <cell r="A8520" t="str">
            <v>Silla de polietileno d=2"x3/4" para gas **</v>
          </cell>
          <cell r="B8520">
            <v>100201</v>
          </cell>
          <cell r="C8520" t="str">
            <v>UNI</v>
          </cell>
          <cell r="D8520">
            <v>43995</v>
          </cell>
          <cell r="E8520">
            <v>240408001</v>
          </cell>
          <cell r="F8520">
            <v>40449</v>
          </cell>
          <cell r="G8520">
            <v>32113</v>
          </cell>
          <cell r="H8520">
            <v>1.37</v>
          </cell>
          <cell r="I8520">
            <v>43465</v>
          </cell>
        </row>
        <row r="8521">
          <cell r="A8521" t="str">
            <v>Silla de polietileno d=3" x 1" para gas **</v>
          </cell>
          <cell r="B8521">
            <v>100035</v>
          </cell>
          <cell r="C8521" t="str">
            <v>UNI</v>
          </cell>
          <cell r="D8521">
            <v>38772</v>
          </cell>
          <cell r="E8521">
            <v>240408001</v>
          </cell>
          <cell r="F8521">
            <v>40449</v>
          </cell>
          <cell r="G8521">
            <v>28301</v>
          </cell>
          <cell r="H8521">
            <v>1.37</v>
          </cell>
          <cell r="I8521">
            <v>43465</v>
          </cell>
        </row>
        <row r="8522">
          <cell r="A8522" t="str">
            <v>Silla de polietileno d=3"x1/2" para gas **</v>
          </cell>
          <cell r="B8522">
            <v>100202</v>
          </cell>
          <cell r="C8522" t="str">
            <v>UNI</v>
          </cell>
          <cell r="D8522">
            <v>44689</v>
          </cell>
          <cell r="E8522">
            <v>240408001</v>
          </cell>
          <cell r="F8522">
            <v>40449</v>
          </cell>
          <cell r="G8522">
            <v>32620</v>
          </cell>
          <cell r="H8522">
            <v>1.37</v>
          </cell>
          <cell r="I8522">
            <v>43465</v>
          </cell>
        </row>
        <row r="8523">
          <cell r="A8523" t="str">
            <v>Silla de polietileno d=3"x3/4" para gas **</v>
          </cell>
          <cell r="B8523">
            <v>100203</v>
          </cell>
          <cell r="C8523" t="str">
            <v>UNI</v>
          </cell>
          <cell r="D8523">
            <v>45358</v>
          </cell>
          <cell r="E8523">
            <v>240408001</v>
          </cell>
          <cell r="F8523">
            <v>40449</v>
          </cell>
          <cell r="G8523">
            <v>33108</v>
          </cell>
          <cell r="H8523">
            <v>1.37</v>
          </cell>
          <cell r="I8523">
            <v>43465</v>
          </cell>
        </row>
        <row r="8524">
          <cell r="A8524" t="str">
            <v>Silla de seguridad plegable para duchas</v>
          </cell>
          <cell r="B8524">
            <v>107123</v>
          </cell>
          <cell r="C8524" t="str">
            <v>UNI</v>
          </cell>
          <cell r="D8524">
            <v>709345</v>
          </cell>
          <cell r="E8524">
            <v>0</v>
          </cell>
          <cell r="F8524">
            <v>43396</v>
          </cell>
          <cell r="G8524">
            <v>675566.57</v>
          </cell>
          <cell r="H8524">
            <v>1.05</v>
          </cell>
          <cell r="I8524">
            <v>43465</v>
          </cell>
        </row>
        <row r="8525">
          <cell r="A8525" t="str">
            <v>SILLA GIRATORIA</v>
          </cell>
          <cell r="B8525">
            <v>103753</v>
          </cell>
          <cell r="C8525" t="str">
            <v>UNI</v>
          </cell>
          <cell r="D8525">
            <v>226786</v>
          </cell>
          <cell r="E8525">
            <v>0</v>
          </cell>
          <cell r="F8525">
            <v>41052</v>
          </cell>
          <cell r="G8525">
            <v>174451</v>
          </cell>
          <cell r="H8525">
            <v>1.3</v>
          </cell>
          <cell r="I8525">
            <v>43465</v>
          </cell>
        </row>
        <row r="8526">
          <cell r="A8526" t="str">
            <v>SILLA GIRATORIA ALTA SIN BRAZOS</v>
          </cell>
          <cell r="B8526">
            <v>102604</v>
          </cell>
          <cell r="C8526" t="str">
            <v>UNI</v>
          </cell>
          <cell r="D8526">
            <v>250591</v>
          </cell>
          <cell r="E8526">
            <v>0</v>
          </cell>
          <cell r="F8526">
            <v>42934</v>
          </cell>
          <cell r="G8526">
            <v>229900</v>
          </cell>
          <cell r="H8526">
            <v>1.0900000000000001</v>
          </cell>
          <cell r="I8526">
            <v>43465</v>
          </cell>
        </row>
        <row r="8527">
          <cell r="A8527" t="str">
            <v>SILLA GRADERIA</v>
          </cell>
          <cell r="B8527">
            <v>103756</v>
          </cell>
          <cell r="C8527" t="str">
            <v>UNI</v>
          </cell>
          <cell r="D8527">
            <v>45352</v>
          </cell>
          <cell r="E8527">
            <v>0</v>
          </cell>
          <cell r="F8527">
            <v>41052</v>
          </cell>
          <cell r="G8527">
            <v>34886</v>
          </cell>
          <cell r="H8527">
            <v>1.3</v>
          </cell>
          <cell r="I8527">
            <v>43465</v>
          </cell>
        </row>
        <row r="8528">
          <cell r="A8528" t="str">
            <v>SILLA GRADERIA SIN ESPALDAR TIPO CARIBE</v>
          </cell>
          <cell r="B8528">
            <v>104810</v>
          </cell>
          <cell r="C8528" t="str">
            <v>UNI</v>
          </cell>
          <cell r="D8528">
            <v>43733</v>
          </cell>
          <cell r="E8528">
            <v>0</v>
          </cell>
          <cell r="F8528">
            <v>43371</v>
          </cell>
          <cell r="G8528">
            <v>41650</v>
          </cell>
          <cell r="H8528">
            <v>1.05</v>
          </cell>
          <cell r="I8528">
            <v>43465</v>
          </cell>
        </row>
        <row r="8529">
          <cell r="A8529" t="str">
            <v>Silla Inglesa Madera Zapan-13 tablas L=1.28Hierro</v>
          </cell>
          <cell r="B8529">
            <v>102245</v>
          </cell>
          <cell r="C8529" t="str">
            <v>UNI</v>
          </cell>
          <cell r="D8529">
            <v>390600</v>
          </cell>
          <cell r="E8529">
            <v>0</v>
          </cell>
          <cell r="F8529">
            <v>41892</v>
          </cell>
          <cell r="G8529">
            <v>310000</v>
          </cell>
          <cell r="H8529">
            <v>1.26</v>
          </cell>
          <cell r="I8529">
            <v>43465</v>
          </cell>
        </row>
        <row r="8530">
          <cell r="A8530" t="str">
            <v>Silla paño Ergonomica sin Brazo **</v>
          </cell>
          <cell r="B8530">
            <v>102276</v>
          </cell>
          <cell r="C8530" t="str">
            <v>UNI</v>
          </cell>
          <cell r="D8530">
            <v>340828</v>
          </cell>
          <cell r="E8530">
            <v>6441052</v>
          </cell>
          <cell r="F8530">
            <v>40113</v>
          </cell>
          <cell r="G8530">
            <v>245200</v>
          </cell>
          <cell r="H8530">
            <v>1.39</v>
          </cell>
          <cell r="I8530">
            <v>43465</v>
          </cell>
        </row>
        <row r="8531">
          <cell r="A8531" t="str">
            <v>Silla paño neum. 0.91x0.45x0.40 (Rec.IDRD) **</v>
          </cell>
          <cell r="B8531">
            <v>101176</v>
          </cell>
          <cell r="C8531" t="str">
            <v>UNI</v>
          </cell>
          <cell r="D8531">
            <v>385375</v>
          </cell>
          <cell r="E8531">
            <v>6441052</v>
          </cell>
          <cell r="F8531">
            <v>39707</v>
          </cell>
          <cell r="G8531">
            <v>262160</v>
          </cell>
          <cell r="H8531">
            <v>1.47</v>
          </cell>
          <cell r="I8531">
            <v>43465</v>
          </cell>
        </row>
        <row r="8532">
          <cell r="A8532" t="str">
            <v>SILLA PLÁSTICA</v>
          </cell>
          <cell r="B8532">
            <v>103751</v>
          </cell>
          <cell r="C8532" t="str">
            <v>UNI</v>
          </cell>
          <cell r="D8532">
            <v>58315</v>
          </cell>
          <cell r="E8532">
            <v>0</v>
          </cell>
          <cell r="F8532">
            <v>41052</v>
          </cell>
          <cell r="G8532">
            <v>44858</v>
          </cell>
          <cell r="H8532">
            <v>1.3</v>
          </cell>
          <cell r="I8532">
            <v>43465</v>
          </cell>
        </row>
        <row r="8533">
          <cell r="A8533" t="str">
            <v>Silla red alta, contacto permanente, brazo fijo **</v>
          </cell>
          <cell r="B8533">
            <v>103317</v>
          </cell>
          <cell r="C8533" t="str">
            <v>UNI</v>
          </cell>
          <cell r="D8533">
            <v>413192</v>
          </cell>
          <cell r="E8533">
            <v>0</v>
          </cell>
          <cell r="F8533">
            <v>40444</v>
          </cell>
          <cell r="G8533">
            <v>301600</v>
          </cell>
          <cell r="H8533">
            <v>1.37</v>
          </cell>
          <cell r="I8533">
            <v>43465</v>
          </cell>
        </row>
        <row r="8534">
          <cell r="A8534" t="str">
            <v>Silla Ref. penta alta tipo lisaNylonCarcasaPañoErg</v>
          </cell>
          <cell r="B8534">
            <v>102668</v>
          </cell>
          <cell r="C8534" t="str">
            <v>UNI</v>
          </cell>
          <cell r="D8534">
            <v>437030</v>
          </cell>
          <cell r="E8534">
            <v>6441052</v>
          </cell>
          <cell r="F8534">
            <v>40283</v>
          </cell>
          <cell r="G8534">
            <v>319000</v>
          </cell>
          <cell r="H8534">
            <v>1.37</v>
          </cell>
          <cell r="I8534">
            <v>43465</v>
          </cell>
        </row>
        <row r="8535">
          <cell r="A8535" t="str">
            <v>Silla Sencilla plastica anclada a piso **</v>
          </cell>
          <cell r="B8535">
            <v>101226</v>
          </cell>
          <cell r="C8535" t="str">
            <v>UNI</v>
          </cell>
          <cell r="D8535">
            <v>370028</v>
          </cell>
          <cell r="E8535">
            <v>6441052</v>
          </cell>
          <cell r="F8535">
            <v>39707</v>
          </cell>
          <cell r="G8535">
            <v>251720</v>
          </cell>
          <cell r="H8535">
            <v>1.47</v>
          </cell>
          <cell r="I8535">
            <v>43465</v>
          </cell>
        </row>
        <row r="8536">
          <cell r="A8536" t="str">
            <v>Silla VINKËL CONCRETO 3000 PSI Y ACERO</v>
          </cell>
          <cell r="B8536">
            <v>106524</v>
          </cell>
          <cell r="C8536" t="str">
            <v>UNI</v>
          </cell>
          <cell r="D8536">
            <v>0</v>
          </cell>
          <cell r="E8536">
            <v>0</v>
          </cell>
          <cell r="F8536">
            <v>42997</v>
          </cell>
          <cell r="G8536">
            <v>0</v>
          </cell>
          <cell r="H8536">
            <v>1.0900000000000001</v>
          </cell>
          <cell r="I8536">
            <v>43465</v>
          </cell>
        </row>
        <row r="8537">
          <cell r="A8537" t="str">
            <v>Silla Yee 8"x 6" en PVC</v>
          </cell>
          <cell r="B8537">
            <v>106445</v>
          </cell>
          <cell r="C8537" t="str">
            <v>UNI</v>
          </cell>
          <cell r="D8537">
            <v>0</v>
          </cell>
          <cell r="E8537">
            <v>0</v>
          </cell>
          <cell r="F8537">
            <v>42898</v>
          </cell>
          <cell r="G8537">
            <v>0</v>
          </cell>
          <cell r="H8537">
            <v>1.0900000000000001</v>
          </cell>
          <cell r="I8537">
            <v>43465</v>
          </cell>
        </row>
        <row r="8538">
          <cell r="A8538" t="str">
            <v>Silla Yee PVC (12"x8") 315x200mm</v>
          </cell>
          <cell r="B8538">
            <v>106447</v>
          </cell>
          <cell r="C8538" t="str">
            <v>UNI</v>
          </cell>
          <cell r="D8538">
            <v>110605</v>
          </cell>
          <cell r="E8538">
            <v>0</v>
          </cell>
          <cell r="F8538">
            <v>43167</v>
          </cell>
          <cell r="G8538">
            <v>105338</v>
          </cell>
          <cell r="H8538">
            <v>1.05</v>
          </cell>
          <cell r="I8538">
            <v>43465</v>
          </cell>
        </row>
        <row r="8539">
          <cell r="A8539" t="str">
            <v>Silla Yee PVC (14"x 6") 355x160mm</v>
          </cell>
          <cell r="B8539">
            <v>106448</v>
          </cell>
          <cell r="C8539" t="str">
            <v>UNI</v>
          </cell>
          <cell r="D8539">
            <v>165380</v>
          </cell>
          <cell r="E8539">
            <v>0</v>
          </cell>
          <cell r="F8539">
            <v>42899</v>
          </cell>
          <cell r="G8539">
            <v>151725</v>
          </cell>
          <cell r="H8539">
            <v>1.0900000000000001</v>
          </cell>
          <cell r="I8539">
            <v>43465</v>
          </cell>
        </row>
        <row r="8540">
          <cell r="A8540" t="str">
            <v>SillaConEspaldarEstadioPoliproAltoImp(Sum+Inst)</v>
          </cell>
          <cell r="B8540">
            <v>105968</v>
          </cell>
          <cell r="C8540" t="str">
            <v>UNI</v>
          </cell>
          <cell r="D8540">
            <v>83409</v>
          </cell>
          <cell r="E8540">
            <v>0</v>
          </cell>
          <cell r="F8540">
            <v>43412</v>
          </cell>
          <cell r="G8540">
            <v>79437</v>
          </cell>
          <cell r="H8540">
            <v>1.05</v>
          </cell>
          <cell r="I8540">
            <v>43465</v>
          </cell>
        </row>
        <row r="8541">
          <cell r="A8541" t="str">
            <v>SillaGerenteRef.Excell.Brazos.Tapiz.PrannaNegro.</v>
          </cell>
          <cell r="B8541">
            <v>102670</v>
          </cell>
          <cell r="C8541" t="str">
            <v>UNI</v>
          </cell>
          <cell r="D8541">
            <v>783640</v>
          </cell>
          <cell r="E8541">
            <v>6441052</v>
          </cell>
          <cell r="F8541">
            <v>40283</v>
          </cell>
          <cell r="G8541">
            <v>572000</v>
          </cell>
          <cell r="H8541">
            <v>1.37</v>
          </cell>
          <cell r="I8541">
            <v>43465</v>
          </cell>
        </row>
        <row r="8542">
          <cell r="A8542" t="str">
            <v>SillaInterloc.IsóscelesTapiz.Espum.AltaDensid.Pa</v>
          </cell>
          <cell r="B8542">
            <v>102669</v>
          </cell>
          <cell r="C8542" t="str">
            <v>UNI</v>
          </cell>
          <cell r="D8542">
            <v>87091</v>
          </cell>
          <cell r="E8542">
            <v>0</v>
          </cell>
          <cell r="F8542">
            <v>42934</v>
          </cell>
          <cell r="G8542">
            <v>79900</v>
          </cell>
          <cell r="H8542">
            <v>1.0900000000000001</v>
          </cell>
          <cell r="I8542">
            <v>43465</v>
          </cell>
        </row>
        <row r="8543">
          <cell r="A8543" t="str">
            <v>SILLAS CRUCETA TIPO ICEL</v>
          </cell>
          <cell r="B8543">
            <v>3696</v>
          </cell>
          <cell r="C8543" t="str">
            <v>UNI</v>
          </cell>
          <cell r="D8543">
            <v>2338</v>
          </cell>
          <cell r="E8543">
            <v>0</v>
          </cell>
          <cell r="F8543">
            <v>39884</v>
          </cell>
          <cell r="G8543">
            <v>1682</v>
          </cell>
          <cell r="H8543">
            <v>1.39</v>
          </cell>
          <cell r="I8543">
            <v>43465</v>
          </cell>
        </row>
        <row r="8544">
          <cell r="A8544" t="str">
            <v>SILLAS TEE ALCANT NOVAFORT 160x110</v>
          </cell>
          <cell r="B8544">
            <v>3543</v>
          </cell>
          <cell r="C8544" t="str">
            <v>UNI</v>
          </cell>
          <cell r="D8544">
            <v>55376</v>
          </cell>
          <cell r="E8544">
            <v>11169</v>
          </cell>
          <cell r="F8544">
            <v>41036</v>
          </cell>
          <cell r="G8544">
            <v>42597</v>
          </cell>
          <cell r="H8544">
            <v>1.3</v>
          </cell>
          <cell r="I8544">
            <v>43465</v>
          </cell>
        </row>
        <row r="8545">
          <cell r="A8545" t="str">
            <v>SILLAS TEE ALCANT NOVAFORT 200x110</v>
          </cell>
          <cell r="B8545">
            <v>3544</v>
          </cell>
          <cell r="C8545" t="str">
            <v>UNI</v>
          </cell>
          <cell r="D8545">
            <v>67826</v>
          </cell>
          <cell r="E8545">
            <v>11170</v>
          </cell>
          <cell r="F8545">
            <v>41036</v>
          </cell>
          <cell r="G8545">
            <v>52174</v>
          </cell>
          <cell r="H8545">
            <v>1.3</v>
          </cell>
          <cell r="I8545">
            <v>43465</v>
          </cell>
        </row>
        <row r="8546">
          <cell r="A8546" t="str">
            <v>SILLAS TEE ALCANT NOVAFORT 200x160</v>
          </cell>
          <cell r="B8546">
            <v>3545</v>
          </cell>
          <cell r="C8546" t="str">
            <v>UNI</v>
          </cell>
          <cell r="D8546">
            <v>71110</v>
          </cell>
          <cell r="E8546">
            <v>11171</v>
          </cell>
          <cell r="F8546">
            <v>43374</v>
          </cell>
          <cell r="G8546">
            <v>67724</v>
          </cell>
          <cell r="H8546">
            <v>1.05</v>
          </cell>
          <cell r="I8546">
            <v>43465</v>
          </cell>
        </row>
        <row r="8547">
          <cell r="A8547" t="str">
            <v>SILLAS YEE ALCANT NOVAFORT 160x110</v>
          </cell>
          <cell r="B8547">
            <v>3546</v>
          </cell>
          <cell r="C8547" t="str">
            <v>UNI</v>
          </cell>
          <cell r="D8547">
            <v>55376</v>
          </cell>
          <cell r="E8547">
            <v>11176</v>
          </cell>
          <cell r="F8547">
            <v>41036</v>
          </cell>
          <cell r="G8547">
            <v>42597</v>
          </cell>
          <cell r="H8547">
            <v>1.3</v>
          </cell>
          <cell r="I8547">
            <v>43465</v>
          </cell>
        </row>
        <row r="8548">
          <cell r="A8548" t="str">
            <v>SILLAS YEE ALCANT NOVAFORT 200x110</v>
          </cell>
          <cell r="B8548">
            <v>3547</v>
          </cell>
          <cell r="C8548" t="str">
            <v>UNI</v>
          </cell>
          <cell r="D8548">
            <v>67826</v>
          </cell>
          <cell r="E8548">
            <v>11177</v>
          </cell>
          <cell r="F8548">
            <v>41036</v>
          </cell>
          <cell r="G8548">
            <v>52174</v>
          </cell>
          <cell r="H8548">
            <v>1.3</v>
          </cell>
          <cell r="I8548">
            <v>43465</v>
          </cell>
        </row>
        <row r="8549">
          <cell r="A8549" t="str">
            <v>SILLAS YEE ALCANT NOVAFORT 200x160</v>
          </cell>
          <cell r="B8549">
            <v>3548</v>
          </cell>
          <cell r="C8549" t="str">
            <v>UNI</v>
          </cell>
          <cell r="D8549">
            <v>67826</v>
          </cell>
          <cell r="E8549">
            <v>11178</v>
          </cell>
          <cell r="F8549">
            <v>41036</v>
          </cell>
          <cell r="G8549">
            <v>52174</v>
          </cell>
          <cell r="H8549">
            <v>1.3</v>
          </cell>
          <cell r="I8549">
            <v>43465</v>
          </cell>
        </row>
        <row r="8550">
          <cell r="A8550" t="str">
            <v>SillasSinEspaldarEstadioPoliproAltoImp(Sum+Inst)</v>
          </cell>
          <cell r="B8550">
            <v>105972</v>
          </cell>
          <cell r="C8550" t="str">
            <v>UNI</v>
          </cell>
          <cell r="D8550">
            <v>70035</v>
          </cell>
          <cell r="E8550">
            <v>0</v>
          </cell>
          <cell r="F8550">
            <v>42661</v>
          </cell>
          <cell r="G8550">
            <v>60900</v>
          </cell>
          <cell r="H8550">
            <v>1.1499999999999999</v>
          </cell>
          <cell r="I8550">
            <v>43465</v>
          </cell>
        </row>
        <row r="8551">
          <cell r="A8551" t="str">
            <v>SillaTipoCubo(JugadoresSuplentes-Arbitros)Estad</v>
          </cell>
          <cell r="B8551">
            <v>105967</v>
          </cell>
          <cell r="C8551" t="str">
            <v>UNI</v>
          </cell>
          <cell r="D8551">
            <v>2021318</v>
          </cell>
          <cell r="E8551">
            <v>0</v>
          </cell>
          <cell r="F8551">
            <v>43230</v>
          </cell>
          <cell r="G8551">
            <v>1925065</v>
          </cell>
          <cell r="H8551">
            <v>1.05</v>
          </cell>
          <cell r="I8551">
            <v>43465</v>
          </cell>
        </row>
        <row r="8552">
          <cell r="A8552" t="str">
            <v>SINTETICO RESYROCK</v>
          </cell>
          <cell r="B8552">
            <v>101109</v>
          </cell>
          <cell r="C8552" t="str">
            <v>KG</v>
          </cell>
          <cell r="D8552">
            <v>15290</v>
          </cell>
          <cell r="E8552" t="str">
            <v>Blanco</v>
          </cell>
          <cell r="F8552">
            <v>40136</v>
          </cell>
          <cell r="G8552">
            <v>11000</v>
          </cell>
          <cell r="H8552">
            <v>1.39</v>
          </cell>
          <cell r="I8552">
            <v>43465</v>
          </cell>
        </row>
        <row r="8553">
          <cell r="A8553" t="str">
            <v>Sist Autom contr alumbr Tablero Gral Edificio s+i</v>
          </cell>
          <cell r="B8553">
            <v>101654</v>
          </cell>
          <cell r="C8553" t="str">
            <v>UNI</v>
          </cell>
          <cell r="D8553">
            <v>18564392</v>
          </cell>
          <cell r="E8553">
            <v>0</v>
          </cell>
          <cell r="F8553">
            <v>39965</v>
          </cell>
          <cell r="G8553">
            <v>13355678</v>
          </cell>
          <cell r="H8553">
            <v>1.39</v>
          </cell>
          <cell r="I8553">
            <v>43465</v>
          </cell>
        </row>
        <row r="8554">
          <cell r="A8554" t="str">
            <v>Sist Autom control alumbr Tab Plazoleta (sumi+inst</v>
          </cell>
          <cell r="B8554">
            <v>101663</v>
          </cell>
          <cell r="C8554" t="str">
            <v>UNI</v>
          </cell>
          <cell r="D8554">
            <v>22705043</v>
          </cell>
          <cell r="E8554">
            <v>0</v>
          </cell>
          <cell r="F8554">
            <v>39965</v>
          </cell>
          <cell r="G8554">
            <v>16334563</v>
          </cell>
          <cell r="H8554">
            <v>1.39</v>
          </cell>
          <cell r="I8554">
            <v>43465</v>
          </cell>
        </row>
        <row r="8555">
          <cell r="A8555" t="str">
            <v>Sist Autom control alumbrTab Jueg.Infantil(NO</v>
          </cell>
          <cell r="B8555">
            <v>101666</v>
          </cell>
          <cell r="C8555" t="str">
            <v>UNI</v>
          </cell>
          <cell r="D8555">
            <v>23221269</v>
          </cell>
          <cell r="E8555">
            <v>0</v>
          </cell>
          <cell r="F8555">
            <v>39965</v>
          </cell>
          <cell r="G8555">
            <v>16705949</v>
          </cell>
          <cell r="H8555">
            <v>1.39</v>
          </cell>
          <cell r="I8555">
            <v>43465</v>
          </cell>
        </row>
        <row r="8556">
          <cell r="A8556" t="str">
            <v>Sist Autom control alumbrTableroGral.4(s+i)NO</v>
          </cell>
          <cell r="B8556">
            <v>101671</v>
          </cell>
          <cell r="C8556" t="str">
            <v>UNI</v>
          </cell>
          <cell r="D8556">
            <v>23221269</v>
          </cell>
          <cell r="E8556">
            <v>0</v>
          </cell>
          <cell r="F8556">
            <v>39965</v>
          </cell>
          <cell r="G8556">
            <v>16705949</v>
          </cell>
          <cell r="H8556">
            <v>1.39</v>
          </cell>
          <cell r="I8556">
            <v>43465</v>
          </cell>
        </row>
        <row r="8557">
          <cell r="A8557" t="str">
            <v>Sist Autom controlalumbraTabGral (sum+inst)NO</v>
          </cell>
          <cell r="B8557">
            <v>101637</v>
          </cell>
          <cell r="C8557" t="str">
            <v>UNI</v>
          </cell>
          <cell r="D8557">
            <v>19036473</v>
          </cell>
          <cell r="E8557">
            <v>0</v>
          </cell>
          <cell r="F8557">
            <v>39962</v>
          </cell>
          <cell r="G8557">
            <v>13695304</v>
          </cell>
          <cell r="H8557">
            <v>1.39</v>
          </cell>
          <cell r="I8557">
            <v>43465</v>
          </cell>
        </row>
        <row r="8558">
          <cell r="A8558" t="str">
            <v>Sist Automcontrol alumbrTableroTarima(s+i)NO</v>
          </cell>
          <cell r="B8558">
            <v>101668</v>
          </cell>
          <cell r="C8558" t="str">
            <v>UNI</v>
          </cell>
          <cell r="D8558">
            <v>23221269</v>
          </cell>
          <cell r="E8558">
            <v>0</v>
          </cell>
          <cell r="F8558">
            <v>39965</v>
          </cell>
          <cell r="G8558">
            <v>16705949</v>
          </cell>
          <cell r="H8558">
            <v>1.39</v>
          </cell>
          <cell r="I8558">
            <v>43465</v>
          </cell>
        </row>
        <row r="8559">
          <cell r="A8559" t="str">
            <v>Sist AutomcontrolalumbradoTabGra2(sum+inst)NO</v>
          </cell>
          <cell r="B8559">
            <v>101659</v>
          </cell>
          <cell r="C8559" t="str">
            <v>UNI</v>
          </cell>
          <cell r="D8559">
            <v>14009305</v>
          </cell>
          <cell r="E8559">
            <v>0</v>
          </cell>
          <cell r="F8559">
            <v>39965</v>
          </cell>
          <cell r="G8559">
            <v>10078637</v>
          </cell>
          <cell r="H8559">
            <v>1.39</v>
          </cell>
          <cell r="I8559">
            <v>43465</v>
          </cell>
        </row>
        <row r="8560">
          <cell r="A8560" t="str">
            <v>Sist Automcontrolalumbrcanchatennisniños(NO</v>
          </cell>
          <cell r="B8560">
            <v>101656</v>
          </cell>
          <cell r="C8560" t="str">
            <v>UNI</v>
          </cell>
          <cell r="D8560">
            <v>23221269</v>
          </cell>
          <cell r="E8560">
            <v>0</v>
          </cell>
          <cell r="F8560">
            <v>39965</v>
          </cell>
          <cell r="G8560">
            <v>16705949</v>
          </cell>
          <cell r="H8560">
            <v>1.39</v>
          </cell>
          <cell r="I8560">
            <v>43465</v>
          </cell>
        </row>
        <row r="8561">
          <cell r="A8561" t="str">
            <v>Sist exosto y silenciador y acces Planta 300KVA</v>
          </cell>
          <cell r="B8561">
            <v>101683</v>
          </cell>
          <cell r="C8561" t="str">
            <v>UNI</v>
          </cell>
          <cell r="D8561">
            <v>15985000</v>
          </cell>
          <cell r="E8561">
            <v>0</v>
          </cell>
          <cell r="F8561">
            <v>39965</v>
          </cell>
          <cell r="G8561">
            <v>11500000</v>
          </cell>
          <cell r="H8561">
            <v>1.39</v>
          </cell>
          <cell r="I8561">
            <v>43465</v>
          </cell>
        </row>
        <row r="8562">
          <cell r="A8562" t="str">
            <v>SIST. DE INST. VALV. ANTIB.CR. CORONA</v>
          </cell>
          <cell r="B8562">
            <v>101798</v>
          </cell>
          <cell r="C8562" t="str">
            <v>UNI</v>
          </cell>
          <cell r="D8562">
            <v>174195</v>
          </cell>
          <cell r="E8562">
            <v>15290001</v>
          </cell>
          <cell r="F8562">
            <v>43271</v>
          </cell>
          <cell r="G8562">
            <v>165900</v>
          </cell>
          <cell r="H8562">
            <v>1.05</v>
          </cell>
          <cell r="I8562">
            <v>43465</v>
          </cell>
        </row>
        <row r="8563">
          <cell r="A8563" t="str">
            <v>SistAutomcontrolalumbrcanchatennisadulto(NO</v>
          </cell>
          <cell r="B8563">
            <v>101651</v>
          </cell>
          <cell r="C8563" t="str">
            <v>UNI</v>
          </cell>
          <cell r="D8563">
            <v>23221269</v>
          </cell>
          <cell r="E8563">
            <v>0</v>
          </cell>
          <cell r="F8563">
            <v>40008</v>
          </cell>
          <cell r="G8563">
            <v>16705949</v>
          </cell>
          <cell r="H8563">
            <v>1.39</v>
          </cell>
          <cell r="I8563">
            <v>43465</v>
          </cell>
        </row>
        <row r="8564">
          <cell r="A8564" t="str">
            <v>SISTEMA ANTENA COMUNAL</v>
          </cell>
          <cell r="B8564">
            <v>3378</v>
          </cell>
          <cell r="C8564" t="str">
            <v>SALID</v>
          </cell>
          <cell r="D8564">
            <v>1513710</v>
          </cell>
          <cell r="E8564">
            <v>0</v>
          </cell>
          <cell r="F8564">
            <v>39884</v>
          </cell>
          <cell r="G8564">
            <v>1089000</v>
          </cell>
          <cell r="H8564">
            <v>1.39</v>
          </cell>
          <cell r="I8564">
            <v>43465</v>
          </cell>
        </row>
        <row r="8565">
          <cell r="A8565" t="str">
            <v>SISTEMA DE DETECCIÓN DE ARRANQUE EN</v>
          </cell>
          <cell r="B8565">
            <v>105999</v>
          </cell>
          <cell r="C8565" t="str">
            <v>JG</v>
          </cell>
          <cell r="D8565">
            <v>61940819</v>
          </cell>
          <cell r="E8565">
            <v>0</v>
          </cell>
          <cell r="F8565">
            <v>42829</v>
          </cell>
          <cell r="G8565">
            <v>56826439</v>
          </cell>
          <cell r="H8565">
            <v>1.0900000000000001</v>
          </cell>
          <cell r="I8565">
            <v>43465</v>
          </cell>
        </row>
        <row r="8566">
          <cell r="A8566" t="str">
            <v>SISTEMA DE PRESION (Motobomba 10HP) Instal.</v>
          </cell>
          <cell r="B8566">
            <v>105160</v>
          </cell>
          <cell r="C8566" t="str">
            <v>UNI /UNI</v>
          </cell>
          <cell r="D8566">
            <v>7833188</v>
          </cell>
          <cell r="E8566">
            <v>0</v>
          </cell>
          <cell r="F8566">
            <v>42092</v>
          </cell>
          <cell r="G8566">
            <v>6420646</v>
          </cell>
          <cell r="H8566">
            <v>1.22</v>
          </cell>
          <cell r="I8566">
            <v>43465</v>
          </cell>
        </row>
        <row r="8567">
          <cell r="A8567" t="str">
            <v>SISTEMA ELECTRÓNICO DE MARCADORES Y</v>
          </cell>
          <cell r="B8567">
            <v>105998</v>
          </cell>
          <cell r="C8567" t="str">
            <v>JG</v>
          </cell>
          <cell r="D8567">
            <v>61940819</v>
          </cell>
          <cell r="E8567">
            <v>0</v>
          </cell>
          <cell r="F8567">
            <v>42829</v>
          </cell>
          <cell r="G8567">
            <v>56826439</v>
          </cell>
          <cell r="H8567">
            <v>1.0900000000000001</v>
          </cell>
          <cell r="I8567">
            <v>43465</v>
          </cell>
        </row>
        <row r="8568">
          <cell r="A8568" t="str">
            <v>SISTEMA ELECTRÓNICO FOTO</v>
          </cell>
          <cell r="B8568">
            <v>105996</v>
          </cell>
          <cell r="C8568" t="str">
            <v>JG</v>
          </cell>
          <cell r="D8568">
            <v>164512914</v>
          </cell>
          <cell r="E8568">
            <v>0</v>
          </cell>
          <cell r="F8568">
            <v>42829</v>
          </cell>
          <cell r="G8568">
            <v>150929279</v>
          </cell>
          <cell r="H8568">
            <v>1.0900000000000001</v>
          </cell>
          <cell r="I8568">
            <v>43465</v>
          </cell>
        </row>
        <row r="8569">
          <cell r="A8569" t="str">
            <v>SISTEMA INST.VALVULA ANIBAND.ENTRADA</v>
          </cell>
          <cell r="B8569">
            <v>105181</v>
          </cell>
          <cell r="C8569" t="str">
            <v>UNI</v>
          </cell>
          <cell r="D8569">
            <v>229881</v>
          </cell>
          <cell r="E8569">
            <v>0</v>
          </cell>
          <cell r="F8569">
            <v>42857</v>
          </cell>
          <cell r="G8569">
            <v>210900</v>
          </cell>
          <cell r="H8569">
            <v>1.0900000000000001</v>
          </cell>
          <cell r="I8569">
            <v>43465</v>
          </cell>
        </row>
        <row r="8570">
          <cell r="A8570" t="str">
            <v>SISTEMA MONITOREO, CONTROL Y DOSIFIC</v>
          </cell>
          <cell r="B8570">
            <v>107141</v>
          </cell>
          <cell r="C8570" t="str">
            <v>UNI</v>
          </cell>
          <cell r="D8570">
            <v>48510000</v>
          </cell>
          <cell r="E8570">
            <v>0</v>
          </cell>
          <cell r="F8570">
            <v>43396</v>
          </cell>
          <cell r="G8570">
            <v>46200000</v>
          </cell>
          <cell r="H8570">
            <v>1.05</v>
          </cell>
          <cell r="I8570">
            <v>43465</v>
          </cell>
        </row>
        <row r="8571">
          <cell r="A8571" t="str">
            <v>SOCKET HALOGENO CABLE SILICONADO</v>
          </cell>
          <cell r="B8571">
            <v>106547</v>
          </cell>
          <cell r="C8571" t="str">
            <v>UNI</v>
          </cell>
          <cell r="D8571">
            <v>1076</v>
          </cell>
          <cell r="E8571">
            <v>0</v>
          </cell>
          <cell r="F8571">
            <v>43196</v>
          </cell>
          <cell r="G8571">
            <v>1025</v>
          </cell>
          <cell r="H8571">
            <v>1.05</v>
          </cell>
          <cell r="I8571">
            <v>43465</v>
          </cell>
        </row>
        <row r="8572">
          <cell r="A8572" t="str">
            <v>SOCKET PARA TUBO T8</v>
          </cell>
          <cell r="B8572">
            <v>102856</v>
          </cell>
          <cell r="C8572" t="str">
            <v>UNI</v>
          </cell>
          <cell r="D8572">
            <v>1628</v>
          </cell>
          <cell r="E8572">
            <v>29</v>
          </cell>
          <cell r="F8572">
            <v>43210</v>
          </cell>
          <cell r="G8572">
            <v>1550</v>
          </cell>
          <cell r="H8572">
            <v>1.05</v>
          </cell>
          <cell r="I8572">
            <v>43465</v>
          </cell>
        </row>
        <row r="8573">
          <cell r="A8573" t="str">
            <v>SOCKET SLIM LINEA NAL</v>
          </cell>
          <cell r="B8573">
            <v>782</v>
          </cell>
          <cell r="C8573" t="str">
            <v>UNI</v>
          </cell>
          <cell r="D8573">
            <v>913</v>
          </cell>
          <cell r="E8573" t="str">
            <v>99SSL</v>
          </cell>
          <cell r="F8573">
            <v>39892</v>
          </cell>
          <cell r="G8573">
            <v>657</v>
          </cell>
          <cell r="H8573">
            <v>1.39</v>
          </cell>
          <cell r="I8573">
            <v>43465</v>
          </cell>
        </row>
        <row r="8574">
          <cell r="A8574" t="str">
            <v>SOCKET TUBO FLUORESCENTE (JG)</v>
          </cell>
          <cell r="B8574">
            <v>3013</v>
          </cell>
          <cell r="C8574" t="str">
            <v>UNI</v>
          </cell>
          <cell r="D8574">
            <v>1676</v>
          </cell>
          <cell r="E8574" t="str">
            <v>0028-RS</v>
          </cell>
          <cell r="F8574">
            <v>40024</v>
          </cell>
          <cell r="G8574">
            <v>1206</v>
          </cell>
          <cell r="H8574">
            <v>1.39</v>
          </cell>
          <cell r="I8574">
            <v>43465</v>
          </cell>
        </row>
        <row r="8575">
          <cell r="A8575" t="str">
            <v>SOCKET TUBO FLUORESCENTE (JG) AVE</v>
          </cell>
          <cell r="B8575">
            <v>781</v>
          </cell>
          <cell r="C8575" t="str">
            <v>UNI</v>
          </cell>
          <cell r="D8575">
            <v>2160</v>
          </cell>
          <cell r="E8575">
            <v>28</v>
          </cell>
          <cell r="F8575">
            <v>39892</v>
          </cell>
          <cell r="G8575">
            <v>1554</v>
          </cell>
          <cell r="H8575">
            <v>1.39</v>
          </cell>
          <cell r="I8575">
            <v>43465</v>
          </cell>
        </row>
        <row r="8576">
          <cell r="A8576" t="str">
            <v>SOCKET TUBO SLIM LINE (JG) AVE</v>
          </cell>
          <cell r="B8576">
            <v>3014</v>
          </cell>
          <cell r="C8576" t="str">
            <v>UNI</v>
          </cell>
          <cell r="D8576">
            <v>3891</v>
          </cell>
          <cell r="E8576">
            <v>29</v>
          </cell>
          <cell r="F8576">
            <v>40241</v>
          </cell>
          <cell r="G8576">
            <v>2840</v>
          </cell>
          <cell r="H8576">
            <v>1.37</v>
          </cell>
          <cell r="I8576">
            <v>43465</v>
          </cell>
        </row>
        <row r="8577">
          <cell r="A8577" t="str">
            <v>Soda Caustica</v>
          </cell>
          <cell r="B8577">
            <v>105149</v>
          </cell>
          <cell r="C8577" t="str">
            <v>KG</v>
          </cell>
          <cell r="D8577">
            <v>2893</v>
          </cell>
          <cell r="E8577">
            <v>0</v>
          </cell>
          <cell r="F8577">
            <v>43196</v>
          </cell>
          <cell r="G8577">
            <v>2755</v>
          </cell>
          <cell r="H8577">
            <v>1.05</v>
          </cell>
          <cell r="I8577">
            <v>43465</v>
          </cell>
        </row>
        <row r="8578">
          <cell r="A8578" t="str">
            <v>SOFTWARE DE MONITOREO PARA</v>
          </cell>
          <cell r="B8578">
            <v>107415</v>
          </cell>
          <cell r="C8578" t="str">
            <v>UNI</v>
          </cell>
          <cell r="D8578">
            <v>5764500</v>
          </cell>
          <cell r="E8578">
            <v>0</v>
          </cell>
          <cell r="F8578">
            <v>43298</v>
          </cell>
          <cell r="G8578">
            <v>5490000</v>
          </cell>
          <cell r="H8578">
            <v>1.05</v>
          </cell>
          <cell r="I8578">
            <v>43465</v>
          </cell>
        </row>
        <row r="8579">
          <cell r="A8579" t="str">
            <v>SOLDADOR(Inc. Prestac)</v>
          </cell>
          <cell r="B8579">
            <v>104133</v>
          </cell>
          <cell r="C8579" t="str">
            <v>DD</v>
          </cell>
          <cell r="D8579">
            <v>83200</v>
          </cell>
          <cell r="E8579">
            <v>0</v>
          </cell>
          <cell r="F8579">
            <v>41099</v>
          </cell>
          <cell r="G8579">
            <v>64000</v>
          </cell>
          <cell r="H8579">
            <v>1.3</v>
          </cell>
          <cell r="I8579">
            <v>43465</v>
          </cell>
        </row>
        <row r="8580">
          <cell r="A8580" t="str">
            <v>SOLDADURA 1/8" Ref. 7018</v>
          </cell>
          <cell r="B8580">
            <v>101711</v>
          </cell>
          <cell r="C8580" t="str">
            <v>KG</v>
          </cell>
          <cell r="D8580">
            <v>8654</v>
          </cell>
          <cell r="E8580">
            <v>0</v>
          </cell>
          <cell r="F8580">
            <v>43173</v>
          </cell>
          <cell r="G8580">
            <v>8242</v>
          </cell>
          <cell r="H8580">
            <v>1.05</v>
          </cell>
          <cell r="I8580">
            <v>43465</v>
          </cell>
        </row>
        <row r="8581">
          <cell r="A8581" t="str">
            <v>SOLDADURA 120 gr. (NO USAR)</v>
          </cell>
          <cell r="B8581">
            <v>102509</v>
          </cell>
          <cell r="C8581" t="str">
            <v>UNI</v>
          </cell>
          <cell r="D8581">
            <v>15070</v>
          </cell>
          <cell r="E8581">
            <v>0</v>
          </cell>
          <cell r="F8581">
            <v>40367</v>
          </cell>
          <cell r="G8581">
            <v>11000</v>
          </cell>
          <cell r="H8581">
            <v>1.37</v>
          </cell>
          <cell r="I8581">
            <v>43465</v>
          </cell>
        </row>
        <row r="8582">
          <cell r="A8582" t="str">
            <v>SOLDADURA 6013-(3/32") (ESTRUCT</v>
          </cell>
          <cell r="B8582">
            <v>104014</v>
          </cell>
          <cell r="C8582" t="str">
            <v>KG</v>
          </cell>
          <cell r="D8582">
            <v>9576</v>
          </cell>
          <cell r="E8582">
            <v>0</v>
          </cell>
          <cell r="F8582">
            <v>41775</v>
          </cell>
          <cell r="G8582">
            <v>7600</v>
          </cell>
          <cell r="H8582">
            <v>1.26</v>
          </cell>
          <cell r="I8582">
            <v>43465</v>
          </cell>
        </row>
        <row r="8583">
          <cell r="A8583" t="str">
            <v>SOLDADURA 7018 - 3/16"</v>
          </cell>
          <cell r="B8583">
            <v>105850</v>
          </cell>
          <cell r="C8583" t="str">
            <v>KG</v>
          </cell>
          <cell r="D8583">
            <v>11202</v>
          </cell>
          <cell r="E8583">
            <v>0</v>
          </cell>
          <cell r="F8583">
            <v>43223</v>
          </cell>
          <cell r="G8583">
            <v>10669</v>
          </cell>
          <cell r="H8583">
            <v>1.05</v>
          </cell>
          <cell r="I8583">
            <v>43465</v>
          </cell>
        </row>
        <row r="8584">
          <cell r="A8584" t="str">
            <v>SOLDADURA 95-5 PLATA (NO USAR)</v>
          </cell>
          <cell r="B8584">
            <v>3844</v>
          </cell>
          <cell r="C8584" t="str">
            <v>Lbs</v>
          </cell>
          <cell r="D8584">
            <v>42250</v>
          </cell>
          <cell r="E8584">
            <v>0</v>
          </cell>
          <cell r="F8584">
            <v>41162</v>
          </cell>
          <cell r="G8584">
            <v>32500</v>
          </cell>
          <cell r="H8584">
            <v>1.3</v>
          </cell>
          <cell r="I8584">
            <v>43465</v>
          </cell>
        </row>
        <row r="8585">
          <cell r="A8585" t="str">
            <v>SOLDADURA CAD WELD 115Gr (TIRO/CARGA)</v>
          </cell>
          <cell r="B8585">
            <v>104599</v>
          </cell>
          <cell r="C8585" t="str">
            <v>UNI</v>
          </cell>
          <cell r="D8585">
            <v>18226</v>
          </cell>
          <cell r="E8585">
            <v>0</v>
          </cell>
          <cell r="F8585">
            <v>43182</v>
          </cell>
          <cell r="G8585">
            <v>17358</v>
          </cell>
          <cell r="H8585">
            <v>1.05</v>
          </cell>
          <cell r="I8585">
            <v>43465</v>
          </cell>
        </row>
        <row r="8586">
          <cell r="A8586" t="str">
            <v>Soldadura cad well 115 gr</v>
          </cell>
          <cell r="B8586">
            <v>101487</v>
          </cell>
          <cell r="C8586" t="str">
            <v>Lbs</v>
          </cell>
          <cell r="D8586">
            <v>15425</v>
          </cell>
          <cell r="E8586">
            <v>0</v>
          </cell>
          <cell r="F8586">
            <v>43180</v>
          </cell>
          <cell r="G8586">
            <v>14690</v>
          </cell>
          <cell r="H8586">
            <v>1.05</v>
          </cell>
          <cell r="I8586">
            <v>43465</v>
          </cell>
        </row>
        <row r="8587">
          <cell r="A8587" t="str">
            <v>SOLDADURA CADWELL (115 Gr)- CARGA(NO</v>
          </cell>
          <cell r="B8587">
            <v>104422</v>
          </cell>
          <cell r="C8587" t="str">
            <v>UNI</v>
          </cell>
          <cell r="D8587">
            <v>16375</v>
          </cell>
          <cell r="E8587">
            <v>0</v>
          </cell>
          <cell r="F8587">
            <v>42773</v>
          </cell>
          <cell r="G8587">
            <v>15023</v>
          </cell>
          <cell r="H8587">
            <v>1.0900000000000001</v>
          </cell>
          <cell r="I8587">
            <v>43465</v>
          </cell>
        </row>
        <row r="8588">
          <cell r="A8588" t="str">
            <v>SOLDADURA CPVC A/CALIENTE ¼ GL</v>
          </cell>
          <cell r="B8588">
            <v>842</v>
          </cell>
          <cell r="C8588" t="str">
            <v>UNI</v>
          </cell>
          <cell r="D8588">
            <v>57495</v>
          </cell>
          <cell r="E8588">
            <v>11744</v>
          </cell>
          <cell r="F8588">
            <v>43209</v>
          </cell>
          <cell r="G8588">
            <v>54757</v>
          </cell>
          <cell r="H8588">
            <v>1.05</v>
          </cell>
          <cell r="I8588">
            <v>43465</v>
          </cell>
        </row>
        <row r="8589">
          <cell r="A8589" t="str">
            <v>SOLDADURA DE 1/8 Electrica Ref. 6010</v>
          </cell>
          <cell r="B8589">
            <v>3973</v>
          </cell>
          <cell r="C8589" t="str">
            <v>KG</v>
          </cell>
          <cell r="D8589">
            <v>8970</v>
          </cell>
          <cell r="E8589">
            <v>0</v>
          </cell>
          <cell r="F8589">
            <v>43167</v>
          </cell>
          <cell r="G8589">
            <v>8543</v>
          </cell>
          <cell r="H8589">
            <v>1.05</v>
          </cell>
          <cell r="I8589">
            <v>43465</v>
          </cell>
        </row>
        <row r="8590">
          <cell r="A8590" t="str">
            <v>SOLDADURA DE 3/32 Ref. 6013</v>
          </cell>
          <cell r="B8590">
            <v>101163</v>
          </cell>
          <cell r="C8590" t="str">
            <v>KG</v>
          </cell>
          <cell r="D8590">
            <v>9832</v>
          </cell>
          <cell r="E8590">
            <v>0</v>
          </cell>
          <cell r="F8590">
            <v>43370</v>
          </cell>
          <cell r="G8590">
            <v>9364</v>
          </cell>
          <cell r="H8590">
            <v>1.05</v>
          </cell>
          <cell r="I8590">
            <v>43465</v>
          </cell>
        </row>
        <row r="8591">
          <cell r="A8591" t="str">
            <v>SOLDADURA DE PLATA PARA COBRE</v>
          </cell>
          <cell r="B8591">
            <v>840</v>
          </cell>
          <cell r="C8591" t="str">
            <v>KG</v>
          </cell>
          <cell r="D8591">
            <v>10330</v>
          </cell>
          <cell r="E8591">
            <v>11749</v>
          </cell>
          <cell r="F8591">
            <v>40444</v>
          </cell>
          <cell r="G8591">
            <v>7540</v>
          </cell>
          <cell r="H8591">
            <v>1.37</v>
          </cell>
          <cell r="I8591">
            <v>43465</v>
          </cell>
        </row>
        <row r="8592">
          <cell r="A8592" t="str">
            <v>SOLDADURA ELECTRICA DE 1/8 Ref. E-6013</v>
          </cell>
          <cell r="B8592">
            <v>101010</v>
          </cell>
          <cell r="C8592" t="str">
            <v>KG</v>
          </cell>
          <cell r="D8592">
            <v>9878</v>
          </cell>
          <cell r="E8592">
            <v>0</v>
          </cell>
          <cell r="F8592">
            <v>43167</v>
          </cell>
          <cell r="G8592">
            <v>9408</v>
          </cell>
          <cell r="H8592">
            <v>1.05</v>
          </cell>
          <cell r="I8592">
            <v>43465</v>
          </cell>
        </row>
        <row r="8593">
          <cell r="A8593" t="str">
            <v>SOLDADURA ELECTRICA DE 1/8-6010 (NO</v>
          </cell>
          <cell r="B8593">
            <v>531</v>
          </cell>
          <cell r="C8593" t="str">
            <v>KG</v>
          </cell>
          <cell r="D8593">
            <v>8970</v>
          </cell>
          <cell r="E8593">
            <v>6013</v>
          </cell>
          <cell r="F8593">
            <v>43171</v>
          </cell>
          <cell r="G8593">
            <v>8543</v>
          </cell>
          <cell r="H8593">
            <v>1.05</v>
          </cell>
          <cell r="I8593">
            <v>43465</v>
          </cell>
        </row>
        <row r="8594">
          <cell r="A8594" t="str">
            <v>Soldadura epóxica de dos componentes</v>
          </cell>
          <cell r="B8594">
            <v>104040</v>
          </cell>
          <cell r="C8594" t="str">
            <v>KG</v>
          </cell>
          <cell r="D8594">
            <v>49593</v>
          </cell>
          <cell r="E8594">
            <v>0</v>
          </cell>
          <cell r="F8594">
            <v>43210</v>
          </cell>
          <cell r="G8594">
            <v>47231</v>
          </cell>
          <cell r="H8594">
            <v>1.05</v>
          </cell>
          <cell r="I8594">
            <v>43465</v>
          </cell>
        </row>
        <row r="8595">
          <cell r="A8595" t="str">
            <v>Soldadura estaño Plata</v>
          </cell>
          <cell r="B8595">
            <v>100049</v>
          </cell>
          <cell r="C8595" t="str">
            <v>KG</v>
          </cell>
          <cell r="D8595">
            <v>85571</v>
          </cell>
          <cell r="E8595" t="str">
            <v>T-117</v>
          </cell>
          <cell r="F8595">
            <v>43271</v>
          </cell>
          <cell r="G8595">
            <v>81496</v>
          </cell>
          <cell r="H8595">
            <v>1.05</v>
          </cell>
          <cell r="I8595">
            <v>43465</v>
          </cell>
        </row>
        <row r="8596">
          <cell r="A8596" t="str">
            <v>SOLDADURA ESTAÑO(95%)-PLATA(5%)</v>
          </cell>
          <cell r="B8596">
            <v>106281</v>
          </cell>
          <cell r="C8596" t="str">
            <v>Lbs</v>
          </cell>
          <cell r="D8596">
            <v>67562</v>
          </cell>
          <cell r="E8596">
            <v>0</v>
          </cell>
          <cell r="F8596">
            <v>43334</v>
          </cell>
          <cell r="G8596">
            <v>64345</v>
          </cell>
          <cell r="H8596">
            <v>1.05</v>
          </cell>
          <cell r="I8596">
            <v>43465</v>
          </cell>
        </row>
        <row r="8597">
          <cell r="A8597" t="str">
            <v>SOLDADURA EXOTERMICA 115 GRS (TIRO)</v>
          </cell>
          <cell r="B8597">
            <v>104199</v>
          </cell>
          <cell r="C8597" t="str">
            <v>UNI</v>
          </cell>
          <cell r="D8597">
            <v>16350</v>
          </cell>
          <cell r="E8597">
            <v>0</v>
          </cell>
          <cell r="F8597">
            <v>42807</v>
          </cell>
          <cell r="G8597">
            <v>15000</v>
          </cell>
          <cell r="H8597">
            <v>1.0900000000000001</v>
          </cell>
          <cell r="I8597">
            <v>43465</v>
          </cell>
        </row>
        <row r="8598">
          <cell r="A8598" t="str">
            <v>SOLDADURA EXOTERMICA 150 GRS (TIRO)</v>
          </cell>
          <cell r="B8598">
            <v>106622</v>
          </cell>
          <cell r="C8598" t="str">
            <v>UNI</v>
          </cell>
          <cell r="D8598">
            <v>22890</v>
          </cell>
          <cell r="E8598">
            <v>0</v>
          </cell>
          <cell r="F8598">
            <v>43026</v>
          </cell>
          <cell r="G8598">
            <v>21000</v>
          </cell>
          <cell r="H8598">
            <v>1.0900000000000001</v>
          </cell>
          <cell r="I8598">
            <v>43465</v>
          </cell>
        </row>
        <row r="8599">
          <cell r="A8599" t="str">
            <v>SOLDADURA EXOTERMICA 90 GRS (TIRO)</v>
          </cell>
          <cell r="B8599">
            <v>106625</v>
          </cell>
          <cell r="C8599" t="str">
            <v>UNI</v>
          </cell>
          <cell r="D8599">
            <v>13296</v>
          </cell>
          <cell r="E8599">
            <v>0</v>
          </cell>
          <cell r="F8599">
            <v>43027</v>
          </cell>
          <cell r="G8599">
            <v>12198</v>
          </cell>
          <cell r="H8599">
            <v>1.0900000000000001</v>
          </cell>
          <cell r="I8599">
            <v>43465</v>
          </cell>
        </row>
        <row r="8600">
          <cell r="A8600" t="str">
            <v>Soldadura in sitioRef. 6010repacionjuegos(NO</v>
          </cell>
          <cell r="B8600">
            <v>100432</v>
          </cell>
          <cell r="C8600" t="str">
            <v>UNI</v>
          </cell>
          <cell r="D8600">
            <v>186886</v>
          </cell>
          <cell r="E8600">
            <v>0</v>
          </cell>
          <cell r="F8600">
            <v>40108</v>
          </cell>
          <cell r="G8600">
            <v>134450</v>
          </cell>
          <cell r="H8600">
            <v>1.39</v>
          </cell>
          <cell r="I8600">
            <v>43465</v>
          </cell>
        </row>
        <row r="8601">
          <cell r="A8601" t="str">
            <v>SOLDADURA IN SITU 308L DE 3/32" REPARA</v>
          </cell>
          <cell r="B8601">
            <v>103793</v>
          </cell>
          <cell r="C8601" t="str">
            <v>UNI</v>
          </cell>
          <cell r="D8601">
            <v>17872</v>
          </cell>
          <cell r="E8601">
            <v>0</v>
          </cell>
          <cell r="F8601">
            <v>41052</v>
          </cell>
          <cell r="G8601">
            <v>13748</v>
          </cell>
          <cell r="H8601">
            <v>1.3</v>
          </cell>
          <cell r="I8601">
            <v>43465</v>
          </cell>
        </row>
        <row r="8602">
          <cell r="A8602" t="str">
            <v>SOLDADURA IN SITU E6013 1/8"-REPAR. (NO</v>
          </cell>
          <cell r="B8602">
            <v>103791</v>
          </cell>
          <cell r="C8602" t="str">
            <v>UNI</v>
          </cell>
          <cell r="D8602">
            <v>10400</v>
          </cell>
          <cell r="E8602">
            <v>0</v>
          </cell>
          <cell r="F8602">
            <v>41052</v>
          </cell>
          <cell r="G8602">
            <v>8000</v>
          </cell>
          <cell r="H8602">
            <v>1.3</v>
          </cell>
          <cell r="I8602">
            <v>43465</v>
          </cell>
        </row>
        <row r="8603">
          <cell r="A8603" t="str">
            <v>SOLDADURA INOX 308- 1/8 WEST ARCO**</v>
          </cell>
          <cell r="B8603">
            <v>102849</v>
          </cell>
          <cell r="C8603" t="str">
            <v>KG</v>
          </cell>
          <cell r="D8603">
            <v>53636</v>
          </cell>
          <cell r="E8603">
            <v>0</v>
          </cell>
          <cell r="F8603">
            <v>40333</v>
          </cell>
          <cell r="G8603">
            <v>39150</v>
          </cell>
          <cell r="H8603">
            <v>1.37</v>
          </cell>
          <cell r="I8603">
            <v>43465</v>
          </cell>
        </row>
        <row r="8604">
          <cell r="A8604" t="str">
            <v>SOLDADURA LIQUIDA PVC, TARRO 1/4 GAL(NO</v>
          </cell>
          <cell r="B8604">
            <v>103280</v>
          </cell>
          <cell r="C8604" t="str">
            <v>UNI</v>
          </cell>
          <cell r="D8604">
            <v>50180</v>
          </cell>
          <cell r="E8604">
            <v>22764</v>
          </cell>
          <cell r="F8604">
            <v>41204</v>
          </cell>
          <cell r="G8604">
            <v>38600</v>
          </cell>
          <cell r="H8604">
            <v>1.3</v>
          </cell>
          <cell r="I8604">
            <v>43465</v>
          </cell>
        </row>
        <row r="8605">
          <cell r="A8605" t="str">
            <v>SOLDADURA MIG (0.35) ROLLO DE 15 KG</v>
          </cell>
          <cell r="B8605">
            <v>105638</v>
          </cell>
          <cell r="C8605" t="str">
            <v>KG</v>
          </cell>
          <cell r="D8605">
            <v>6586</v>
          </cell>
          <cell r="E8605">
            <v>0</v>
          </cell>
          <cell r="F8605">
            <v>42212</v>
          </cell>
          <cell r="G8605">
            <v>5398</v>
          </cell>
          <cell r="H8605">
            <v>1.22</v>
          </cell>
          <cell r="I8605">
            <v>43465</v>
          </cell>
        </row>
        <row r="8606">
          <cell r="A8606" t="str">
            <v>SOLDADURA PARA COBRE (AL 0%)</v>
          </cell>
          <cell r="B8606">
            <v>3810</v>
          </cell>
          <cell r="C8606" t="str">
            <v>Lbs</v>
          </cell>
          <cell r="D8606">
            <v>13696</v>
          </cell>
          <cell r="E8606">
            <v>0</v>
          </cell>
          <cell r="F8606">
            <v>43210</v>
          </cell>
          <cell r="G8606">
            <v>13044</v>
          </cell>
          <cell r="H8606">
            <v>1.05</v>
          </cell>
          <cell r="I8606">
            <v>43465</v>
          </cell>
        </row>
        <row r="8607">
          <cell r="A8607" t="str">
            <v>SOLDADURA PISO VINILO</v>
          </cell>
          <cell r="B8607">
            <v>106416</v>
          </cell>
          <cell r="C8607" t="str">
            <v>ML</v>
          </cell>
          <cell r="D8607">
            <v>8747</v>
          </cell>
          <cell r="E8607">
            <v>0</v>
          </cell>
          <cell r="F8607">
            <v>43273</v>
          </cell>
          <cell r="G8607">
            <v>8330</v>
          </cell>
          <cell r="H8607">
            <v>1.05</v>
          </cell>
          <cell r="I8607">
            <v>43465</v>
          </cell>
        </row>
        <row r="8608">
          <cell r="A8608" t="str">
            <v>SOLDADURA PVC LIQUIDA ¼ GL- S/NORMA</v>
          </cell>
          <cell r="B8608">
            <v>841</v>
          </cell>
          <cell r="C8608" t="str">
            <v>UNI</v>
          </cell>
          <cell r="D8608">
            <v>48375</v>
          </cell>
          <cell r="E8608">
            <v>11755</v>
          </cell>
          <cell r="F8608">
            <v>43172</v>
          </cell>
          <cell r="G8608">
            <v>46071</v>
          </cell>
          <cell r="H8608">
            <v>1.05</v>
          </cell>
          <cell r="I8608">
            <v>43465</v>
          </cell>
        </row>
        <row r="8609">
          <cell r="A8609" t="str">
            <v>SOLDADURA PVC LIQUIDA 1/16 GL S/NORMA</v>
          </cell>
          <cell r="B8609">
            <v>7001</v>
          </cell>
          <cell r="C8609" t="str">
            <v>UNI</v>
          </cell>
          <cell r="D8609">
            <v>17662</v>
          </cell>
          <cell r="E8609">
            <v>11755</v>
          </cell>
          <cell r="F8609">
            <v>42789</v>
          </cell>
          <cell r="G8609">
            <v>16204</v>
          </cell>
          <cell r="H8609">
            <v>1.0900000000000001</v>
          </cell>
          <cell r="I8609">
            <v>43465</v>
          </cell>
        </row>
        <row r="8610">
          <cell r="A8610" t="str">
            <v>SOLDADURA PVC LIQUIDA 1/64 S/NORMA</v>
          </cell>
          <cell r="B8610">
            <v>101828</v>
          </cell>
          <cell r="C8610" t="str">
            <v>UNI</v>
          </cell>
          <cell r="D8610">
            <v>9240</v>
          </cell>
          <cell r="E8610">
            <v>11755</v>
          </cell>
          <cell r="F8610">
            <v>43354</v>
          </cell>
          <cell r="G8610">
            <v>8800</v>
          </cell>
          <cell r="H8610">
            <v>1.05</v>
          </cell>
          <cell r="I8610">
            <v>43465</v>
          </cell>
        </row>
        <row r="8611">
          <cell r="A8611" t="str">
            <v>Soldadura sitio AceroInox rodadero coluM(NO</v>
          </cell>
          <cell r="B8611">
            <v>100437</v>
          </cell>
          <cell r="C8611" t="str">
            <v>UNI</v>
          </cell>
          <cell r="D8611">
            <v>253854</v>
          </cell>
          <cell r="E8611">
            <v>0</v>
          </cell>
          <cell r="F8611">
            <v>40108</v>
          </cell>
          <cell r="G8611">
            <v>182628.5</v>
          </cell>
          <cell r="H8611">
            <v>1.39</v>
          </cell>
          <cell r="I8611">
            <v>43465</v>
          </cell>
        </row>
        <row r="8612">
          <cell r="A8612" t="str">
            <v>SOLDADURA SOLV.EN FRIO</v>
          </cell>
          <cell r="B8612">
            <v>100831</v>
          </cell>
          <cell r="C8612" t="str">
            <v>UNI</v>
          </cell>
          <cell r="D8612">
            <v>11570</v>
          </cell>
          <cell r="E8612">
            <v>0</v>
          </cell>
          <cell r="F8612">
            <v>40964</v>
          </cell>
          <cell r="G8612">
            <v>8900</v>
          </cell>
          <cell r="H8612">
            <v>1.3</v>
          </cell>
          <cell r="I8612">
            <v>43465</v>
          </cell>
        </row>
        <row r="8613">
          <cell r="A8613" t="str">
            <v>SOLDADURA WESTARCO WIS 18 S E7018 (NO</v>
          </cell>
          <cell r="B8613">
            <v>104787</v>
          </cell>
          <cell r="C8613" t="str">
            <v>KG</v>
          </cell>
          <cell r="D8613">
            <v>11895</v>
          </cell>
          <cell r="E8613">
            <v>0</v>
          </cell>
          <cell r="F8613">
            <v>42207</v>
          </cell>
          <cell r="G8613">
            <v>9750</v>
          </cell>
          <cell r="H8613">
            <v>1.22</v>
          </cell>
          <cell r="I8613">
            <v>43465</v>
          </cell>
        </row>
        <row r="8614">
          <cell r="A8614" t="str">
            <v>SOLIDOS DISUELTOS TOTALES</v>
          </cell>
          <cell r="B8614">
            <v>105507</v>
          </cell>
          <cell r="C8614" t="str">
            <v>UNI</v>
          </cell>
          <cell r="D8614">
            <v>17024</v>
          </cell>
          <cell r="E8614">
            <v>0</v>
          </cell>
          <cell r="F8614">
            <v>42810</v>
          </cell>
          <cell r="G8614">
            <v>15618.74</v>
          </cell>
          <cell r="H8614">
            <v>1.0900000000000001</v>
          </cell>
          <cell r="I8614">
            <v>43465</v>
          </cell>
        </row>
        <row r="8615">
          <cell r="A8615" t="str">
            <v>SOLIDOS SUSPENDIDOS TOTALES</v>
          </cell>
          <cell r="B8615">
            <v>105506</v>
          </cell>
          <cell r="C8615" t="str">
            <v>UNI</v>
          </cell>
          <cell r="D8615">
            <v>17024</v>
          </cell>
          <cell r="E8615">
            <v>0</v>
          </cell>
          <cell r="F8615">
            <v>42810</v>
          </cell>
          <cell r="G8615">
            <v>15618.75</v>
          </cell>
          <cell r="H8615">
            <v>1.0900000000000001</v>
          </cell>
          <cell r="I8615">
            <v>43465</v>
          </cell>
        </row>
        <row r="8616">
          <cell r="A8616" t="str">
            <v>SONDA PARA CABLEAR 1/8X15M</v>
          </cell>
          <cell r="B8616">
            <v>103214</v>
          </cell>
          <cell r="C8616" t="str">
            <v>UNI</v>
          </cell>
          <cell r="D8616">
            <v>20550</v>
          </cell>
          <cell r="E8616">
            <v>0</v>
          </cell>
          <cell r="F8616">
            <v>40465</v>
          </cell>
          <cell r="G8616">
            <v>15000</v>
          </cell>
          <cell r="H8616">
            <v>1.37</v>
          </cell>
          <cell r="I8616">
            <v>43465</v>
          </cell>
        </row>
        <row r="8617">
          <cell r="A8617" t="str">
            <v>SONDA PARA CABLEAR 2X16X15M</v>
          </cell>
          <cell r="B8617">
            <v>103399</v>
          </cell>
          <cell r="C8617" t="str">
            <v>UNI</v>
          </cell>
          <cell r="D8617">
            <v>25216</v>
          </cell>
          <cell r="E8617">
            <v>0</v>
          </cell>
          <cell r="F8617">
            <v>43199</v>
          </cell>
          <cell r="G8617">
            <v>24015</v>
          </cell>
          <cell r="H8617">
            <v>1.05</v>
          </cell>
          <cell r="I8617">
            <v>43465</v>
          </cell>
        </row>
        <row r="8618">
          <cell r="A8618" t="str">
            <v>Soplete + Cilindro a gas</v>
          </cell>
          <cell r="B8618">
            <v>103374</v>
          </cell>
          <cell r="C8618" t="str">
            <v>DD</v>
          </cell>
          <cell r="D8618">
            <v>43205</v>
          </cell>
          <cell r="E8618" t="str">
            <v>Percutor</v>
          </cell>
          <cell r="F8618">
            <v>41520</v>
          </cell>
          <cell r="G8618">
            <v>34020</v>
          </cell>
          <cell r="H8618">
            <v>1.27</v>
          </cell>
          <cell r="I8618">
            <v>43465</v>
          </cell>
        </row>
        <row r="8619">
          <cell r="A8619" t="str">
            <v>Soplete a gas</v>
          </cell>
          <cell r="B8619">
            <v>102313</v>
          </cell>
          <cell r="C8619" t="str">
            <v>DD</v>
          </cell>
          <cell r="D8619">
            <v>13900</v>
          </cell>
          <cell r="E8619" t="str">
            <v>Percutor</v>
          </cell>
          <cell r="F8619">
            <v>40115</v>
          </cell>
          <cell r="G8619">
            <v>10000</v>
          </cell>
          <cell r="H8619">
            <v>1.39</v>
          </cell>
          <cell r="I8619">
            <v>43465</v>
          </cell>
        </row>
        <row r="8620">
          <cell r="A8620" t="str">
            <v>Soplete a gas para calentar 3 boquillas (Discover)</v>
          </cell>
          <cell r="B8620">
            <v>102724</v>
          </cell>
          <cell r="C8620" t="str">
            <v>UNI</v>
          </cell>
          <cell r="D8620">
            <v>96346</v>
          </cell>
          <cell r="E8620" t="str">
            <v>AB015</v>
          </cell>
          <cell r="F8620">
            <v>40640</v>
          </cell>
          <cell r="G8620">
            <v>71900</v>
          </cell>
          <cell r="H8620">
            <v>1.34</v>
          </cell>
          <cell r="I8620">
            <v>43465</v>
          </cell>
        </row>
        <row r="8621">
          <cell r="A8621" t="str">
            <v>Soporte Corchera Acero Inox para cordel</v>
          </cell>
          <cell r="B8621">
            <v>107084</v>
          </cell>
          <cell r="C8621" t="str">
            <v>UNI</v>
          </cell>
          <cell r="D8621">
            <v>360856</v>
          </cell>
          <cell r="E8621">
            <v>0</v>
          </cell>
          <cell r="F8621">
            <v>43395</v>
          </cell>
          <cell r="G8621">
            <v>343672</v>
          </cell>
          <cell r="H8621">
            <v>1.05</v>
          </cell>
          <cell r="I8621">
            <v>43465</v>
          </cell>
        </row>
        <row r="8622">
          <cell r="A8622" t="str">
            <v>SOPORTE EN ANGULO 1X1/8"PARA LAMPARA</v>
          </cell>
          <cell r="B8622">
            <v>103002</v>
          </cell>
          <cell r="C8622" t="str">
            <v>UNI</v>
          </cell>
          <cell r="D8622">
            <v>3586</v>
          </cell>
          <cell r="E8622">
            <v>0</v>
          </cell>
          <cell r="F8622">
            <v>43182</v>
          </cell>
          <cell r="G8622">
            <v>3415</v>
          </cell>
          <cell r="H8622">
            <v>1.05</v>
          </cell>
          <cell r="I8622">
            <v>43465</v>
          </cell>
        </row>
        <row r="8623">
          <cell r="A8623" t="str">
            <v>SOPORTE P/BANDEJA PORTA CAB</v>
          </cell>
          <cell r="B8623">
            <v>2857</v>
          </cell>
          <cell r="C8623" t="str">
            <v>UNI</v>
          </cell>
          <cell r="D8623">
            <v>16746</v>
          </cell>
          <cell r="E8623">
            <v>0</v>
          </cell>
          <cell r="F8623">
            <v>43279</v>
          </cell>
          <cell r="G8623">
            <v>15949</v>
          </cell>
          <cell r="H8623">
            <v>1.05</v>
          </cell>
          <cell r="I8623">
            <v>43465</v>
          </cell>
        </row>
        <row r="8624">
          <cell r="A8624" t="str">
            <v>SOPORTE PARA BARRAJE DE 500AMP</v>
          </cell>
          <cell r="B8624">
            <v>105029</v>
          </cell>
          <cell r="C8624" t="str">
            <v>UNI</v>
          </cell>
          <cell r="D8624">
            <v>10845</v>
          </cell>
          <cell r="E8624">
            <v>0</v>
          </cell>
          <cell r="F8624">
            <v>43171</v>
          </cell>
          <cell r="G8624">
            <v>10329</v>
          </cell>
          <cell r="H8624">
            <v>1.05</v>
          </cell>
          <cell r="I8624">
            <v>43465</v>
          </cell>
        </row>
        <row r="8625">
          <cell r="A8625" t="str">
            <v>SOPORTE PARA LAMPARA EUROPEA</v>
          </cell>
          <cell r="B8625">
            <v>102853</v>
          </cell>
          <cell r="C8625" t="str">
            <v>UNI</v>
          </cell>
          <cell r="D8625">
            <v>6165</v>
          </cell>
          <cell r="E8625">
            <v>0</v>
          </cell>
          <cell r="F8625">
            <v>40334</v>
          </cell>
          <cell r="G8625">
            <v>4500</v>
          </cell>
          <cell r="H8625">
            <v>1.37</v>
          </cell>
          <cell r="I8625">
            <v>43465</v>
          </cell>
        </row>
        <row r="8626">
          <cell r="A8626" t="str">
            <v>Soporte para Plataforma juegos infantiles (Sum)</v>
          </cell>
          <cell r="B8626">
            <v>106461</v>
          </cell>
          <cell r="C8626" t="str">
            <v>UNI</v>
          </cell>
          <cell r="D8626">
            <v>99877</v>
          </cell>
          <cell r="E8626">
            <v>0</v>
          </cell>
          <cell r="F8626">
            <v>42941</v>
          </cell>
          <cell r="G8626">
            <v>91630</v>
          </cell>
          <cell r="H8626">
            <v>1.0900000000000001</v>
          </cell>
          <cell r="I8626">
            <v>43465</v>
          </cell>
        </row>
        <row r="8627">
          <cell r="A8627" t="str">
            <v>Soporte/costadoFrestandingCollrolled+Pin-Elec(S</v>
          </cell>
          <cell r="B8627">
            <v>102666</v>
          </cell>
          <cell r="C8627" t="str">
            <v>UNI</v>
          </cell>
          <cell r="D8627">
            <v>85817</v>
          </cell>
          <cell r="E8627">
            <v>0</v>
          </cell>
          <cell r="F8627">
            <v>40278</v>
          </cell>
          <cell r="G8627">
            <v>62640</v>
          </cell>
          <cell r="H8627">
            <v>1.37</v>
          </cell>
          <cell r="I8627">
            <v>43465</v>
          </cell>
        </row>
        <row r="8628">
          <cell r="A8628" t="str">
            <v>SOPORTES O COSTADOS</v>
          </cell>
          <cell r="B8628">
            <v>102283</v>
          </cell>
          <cell r="C8628" t="str">
            <v>UNI</v>
          </cell>
          <cell r="D8628">
            <v>70821</v>
          </cell>
          <cell r="E8628">
            <v>0</v>
          </cell>
          <cell r="F8628">
            <v>40113</v>
          </cell>
          <cell r="G8628">
            <v>50950</v>
          </cell>
          <cell r="H8628">
            <v>1.39</v>
          </cell>
          <cell r="I8628">
            <v>43465</v>
          </cell>
        </row>
        <row r="8629">
          <cell r="A8629" t="str">
            <v>SPLITER DE DERIVACIÓN. TV (1 ENTRAD. 2</v>
          </cell>
          <cell r="B8629">
            <v>103163</v>
          </cell>
          <cell r="C8629" t="str">
            <v>UNI</v>
          </cell>
          <cell r="D8629">
            <v>1370</v>
          </cell>
          <cell r="E8629" t="str">
            <v>FACOMEC</v>
          </cell>
          <cell r="F8629">
            <v>40418</v>
          </cell>
          <cell r="G8629">
            <v>1000</v>
          </cell>
          <cell r="H8629">
            <v>1.37</v>
          </cell>
          <cell r="I8629">
            <v>43465</v>
          </cell>
        </row>
        <row r="8630">
          <cell r="A8630" t="str">
            <v>Spool 0,80m tubo ø10"a inox Piscina</v>
          </cell>
          <cell r="B8630">
            <v>107140</v>
          </cell>
          <cell r="C8630" t="str">
            <v>UNI</v>
          </cell>
          <cell r="D8630">
            <v>2901955</v>
          </cell>
          <cell r="E8630">
            <v>0</v>
          </cell>
          <cell r="F8630">
            <v>43396</v>
          </cell>
          <cell r="G8630">
            <v>2763767</v>
          </cell>
          <cell r="H8630">
            <v>1.05</v>
          </cell>
          <cell r="I8630">
            <v>43465</v>
          </cell>
        </row>
        <row r="8631">
          <cell r="A8631" t="str">
            <v>SPOOL CALEFACCION 85cm tubo de ø6"a inox</v>
          </cell>
          <cell r="B8631">
            <v>107145</v>
          </cell>
          <cell r="C8631" t="str">
            <v>UNI</v>
          </cell>
          <cell r="D8631">
            <v>4730404</v>
          </cell>
          <cell r="E8631">
            <v>0</v>
          </cell>
          <cell r="F8631">
            <v>43396</v>
          </cell>
          <cell r="G8631">
            <v>4505147</v>
          </cell>
          <cell r="H8631">
            <v>1.05</v>
          </cell>
          <cell r="I8631">
            <v>43465</v>
          </cell>
        </row>
        <row r="8632">
          <cell r="A8632" t="str">
            <v>Spool Filtración 8.5m, tubo ø10"acero inox Piscina</v>
          </cell>
          <cell r="B8632">
            <v>107138</v>
          </cell>
          <cell r="C8632" t="str">
            <v>UNI</v>
          </cell>
          <cell r="D8632">
            <v>12220304</v>
          </cell>
          <cell r="E8632">
            <v>0</v>
          </cell>
          <cell r="F8632">
            <v>43396</v>
          </cell>
          <cell r="G8632">
            <v>11638385</v>
          </cell>
          <cell r="H8632">
            <v>1.05</v>
          </cell>
          <cell r="I8632">
            <v>43465</v>
          </cell>
        </row>
        <row r="8633">
          <cell r="A8633" t="str">
            <v>STARTER 40 W</v>
          </cell>
          <cell r="B8633">
            <v>783</v>
          </cell>
          <cell r="C8633" t="str">
            <v>UNI</v>
          </cell>
          <cell r="D8633">
            <v>564</v>
          </cell>
          <cell r="E8633" t="str">
            <v>99ST40</v>
          </cell>
          <cell r="F8633">
            <v>39892</v>
          </cell>
          <cell r="G8633">
            <v>406</v>
          </cell>
          <cell r="H8633">
            <v>1.39</v>
          </cell>
          <cell r="I8633">
            <v>43465</v>
          </cell>
        </row>
        <row r="8634">
          <cell r="A8634" t="str">
            <v>STIKERS(22x15CM)S/Des"Puntos de Comida</v>
          </cell>
          <cell r="B8634">
            <v>105752</v>
          </cell>
          <cell r="C8634" t="str">
            <v>UNI</v>
          </cell>
          <cell r="D8634">
            <v>2668</v>
          </cell>
          <cell r="E8634">
            <v>0</v>
          </cell>
          <cell r="F8634">
            <v>42429</v>
          </cell>
          <cell r="G8634">
            <v>2320</v>
          </cell>
          <cell r="H8634">
            <v>1.1499999999999999</v>
          </cell>
          <cell r="I8634">
            <v>43465</v>
          </cell>
        </row>
        <row r="8635">
          <cell r="A8635" t="str">
            <v>STIKERS(22x15CM)S/Des"Puntos de Comida</v>
          </cell>
          <cell r="B8635">
            <v>105753</v>
          </cell>
          <cell r="C8635" t="str">
            <v>UNI</v>
          </cell>
          <cell r="D8635">
            <v>2668</v>
          </cell>
          <cell r="E8635">
            <v>0</v>
          </cell>
          <cell r="F8635">
            <v>42429</v>
          </cell>
          <cell r="G8635">
            <v>2320</v>
          </cell>
          <cell r="H8635">
            <v>1.1499999999999999</v>
          </cell>
          <cell r="I8635">
            <v>43465</v>
          </cell>
        </row>
        <row r="8636">
          <cell r="A8636" t="str">
            <v>STRAP 1 1/4 x 1"</v>
          </cell>
          <cell r="B8636">
            <v>107252</v>
          </cell>
          <cell r="C8636" t="str">
            <v>UNI</v>
          </cell>
          <cell r="D8636">
            <v>5988</v>
          </cell>
          <cell r="E8636">
            <v>0</v>
          </cell>
          <cell r="F8636">
            <v>43411</v>
          </cell>
          <cell r="G8636">
            <v>5703</v>
          </cell>
          <cell r="H8636">
            <v>1.05</v>
          </cell>
          <cell r="I8636">
            <v>43465</v>
          </cell>
        </row>
        <row r="8637">
          <cell r="A8637" t="str">
            <v>STRAP 11/2”X1”X11/4”</v>
          </cell>
          <cell r="B8637">
            <v>106257</v>
          </cell>
          <cell r="C8637" t="str">
            <v>UNI</v>
          </cell>
          <cell r="D8637">
            <v>8453</v>
          </cell>
          <cell r="E8637">
            <v>0</v>
          </cell>
          <cell r="F8637">
            <v>43271</v>
          </cell>
          <cell r="G8637">
            <v>8050</v>
          </cell>
          <cell r="H8637">
            <v>1.05</v>
          </cell>
          <cell r="I8637">
            <v>43465</v>
          </cell>
        </row>
        <row r="8638">
          <cell r="A8638" t="str">
            <v>STRAP 2”X1”X11/4”</v>
          </cell>
          <cell r="B8638">
            <v>106256</v>
          </cell>
          <cell r="C8638" t="str">
            <v>UNI</v>
          </cell>
          <cell r="D8638">
            <v>9199</v>
          </cell>
          <cell r="E8638">
            <v>0</v>
          </cell>
          <cell r="F8638">
            <v>43271</v>
          </cell>
          <cell r="G8638">
            <v>8761</v>
          </cell>
          <cell r="H8638">
            <v>1.05</v>
          </cell>
          <cell r="I8638">
            <v>43465</v>
          </cell>
        </row>
        <row r="8639">
          <cell r="A8639" t="str">
            <v>Strip general 50 pares</v>
          </cell>
          <cell r="B8639">
            <v>101507</v>
          </cell>
          <cell r="C8639" t="str">
            <v>UNI</v>
          </cell>
          <cell r="D8639">
            <v>88665</v>
          </cell>
          <cell r="E8639" t="str">
            <v>666 -N</v>
          </cell>
          <cell r="F8639">
            <v>40135</v>
          </cell>
          <cell r="G8639">
            <v>63788</v>
          </cell>
          <cell r="H8639">
            <v>1.39</v>
          </cell>
          <cell r="I8639">
            <v>43465</v>
          </cell>
        </row>
        <row r="8640">
          <cell r="A8640" t="str">
            <v>SUBBASE GRANULAR SBG-1/SBG-2 (INVIAS)</v>
          </cell>
          <cell r="B8640">
            <v>104372</v>
          </cell>
          <cell r="C8640" t="str">
            <v>M3</v>
          </cell>
          <cell r="D8640">
            <v>76199</v>
          </cell>
          <cell r="E8640">
            <v>0</v>
          </cell>
          <cell r="F8640">
            <v>43214</v>
          </cell>
          <cell r="G8640">
            <v>72570</v>
          </cell>
          <cell r="H8640">
            <v>1.05</v>
          </cell>
          <cell r="I8640">
            <v>43465</v>
          </cell>
        </row>
        <row r="8641">
          <cell r="A8641" t="str">
            <v>SUBBSE GRAGNULAR SBG-1/SBG-2 (NO</v>
          </cell>
          <cell r="B8641">
            <v>105870</v>
          </cell>
          <cell r="C8641" t="str">
            <v>M3</v>
          </cell>
          <cell r="D8641">
            <v>86710</v>
          </cell>
          <cell r="E8641">
            <v>0</v>
          </cell>
          <cell r="F8641">
            <v>42598</v>
          </cell>
          <cell r="G8641">
            <v>75400</v>
          </cell>
          <cell r="H8641">
            <v>1.1499999999999999</v>
          </cell>
          <cell r="I8641">
            <v>43465</v>
          </cell>
        </row>
        <row r="8642">
          <cell r="A8642" t="str">
            <v>Subcontato prueba hidraulica</v>
          </cell>
          <cell r="B8642">
            <v>100015</v>
          </cell>
          <cell r="C8642" t="str">
            <v>%</v>
          </cell>
          <cell r="D8642">
            <v>0</v>
          </cell>
          <cell r="E8642">
            <v>0</v>
          </cell>
          <cell r="F8642">
            <v>43018</v>
          </cell>
          <cell r="G8642">
            <v>0</v>
          </cell>
          <cell r="H8642">
            <v>1.0900000000000001</v>
          </cell>
          <cell r="I8642">
            <v>43465</v>
          </cell>
        </row>
        <row r="8643">
          <cell r="A8643" t="str">
            <v>Subcontrato</v>
          </cell>
          <cell r="B8643">
            <v>100345</v>
          </cell>
          <cell r="C8643" t="str">
            <v>%</v>
          </cell>
          <cell r="D8643">
            <v>0</v>
          </cell>
          <cell r="E8643">
            <v>0</v>
          </cell>
          <cell r="F8643">
            <v>43378</v>
          </cell>
          <cell r="G8643">
            <v>0</v>
          </cell>
          <cell r="H8643">
            <v>1.05</v>
          </cell>
          <cell r="I8643">
            <v>43465</v>
          </cell>
        </row>
        <row r="8644">
          <cell r="A8644" t="str">
            <v>Subcontrato jardineria</v>
          </cell>
          <cell r="B8644">
            <v>100018</v>
          </cell>
          <cell r="C8644" t="str">
            <v>%</v>
          </cell>
          <cell r="D8644">
            <v>0</v>
          </cell>
          <cell r="E8644">
            <v>0</v>
          </cell>
          <cell r="F8644">
            <v>39660</v>
          </cell>
          <cell r="G8644">
            <v>0</v>
          </cell>
          <cell r="H8644">
            <v>1.47</v>
          </cell>
          <cell r="I8644">
            <v>43465</v>
          </cell>
        </row>
        <row r="8645">
          <cell r="A8645" t="str">
            <v>SUBCONTRATO SOLDADURA</v>
          </cell>
          <cell r="B8645">
            <v>3971</v>
          </cell>
          <cell r="C8645" t="str">
            <v>%</v>
          </cell>
          <cell r="D8645">
            <v>0</v>
          </cell>
          <cell r="E8645">
            <v>0</v>
          </cell>
          <cell r="F8645">
            <v>38050</v>
          </cell>
          <cell r="G8645">
            <v>0</v>
          </cell>
          <cell r="H8645">
            <v>0</v>
          </cell>
          <cell r="I8645">
            <v>43465</v>
          </cell>
        </row>
        <row r="8646">
          <cell r="A8646" t="str">
            <v>SUBCONTRATO TALLER ESPCIALIZADO (NO</v>
          </cell>
          <cell r="B8646">
            <v>105706</v>
          </cell>
          <cell r="C8646" t="str">
            <v>%</v>
          </cell>
          <cell r="D8646">
            <v>0</v>
          </cell>
          <cell r="E8646">
            <v>0</v>
          </cell>
          <cell r="F8646">
            <v>42333</v>
          </cell>
          <cell r="G8646">
            <v>0</v>
          </cell>
          <cell r="H8646">
            <v>1.22</v>
          </cell>
          <cell r="I8646">
            <v>43465</v>
          </cell>
        </row>
        <row r="8647">
          <cell r="A8647" t="str">
            <v>SUBE Y BAJA PARA GIMNASIO CANINO</v>
          </cell>
          <cell r="B8647">
            <v>105266</v>
          </cell>
          <cell r="C8647" t="str">
            <v>UNI</v>
          </cell>
          <cell r="D8647">
            <v>2079000</v>
          </cell>
          <cell r="E8647">
            <v>0</v>
          </cell>
          <cell r="F8647">
            <v>41880</v>
          </cell>
          <cell r="G8647">
            <v>1650000</v>
          </cell>
          <cell r="H8647">
            <v>1.26</v>
          </cell>
          <cell r="I8647">
            <v>43465</v>
          </cell>
        </row>
        <row r="8648">
          <cell r="A8648" t="str">
            <v>SUBESTACION PEDESTAL 75 KVA-11.4-208/110V</v>
          </cell>
          <cell r="B8648">
            <v>105202</v>
          </cell>
          <cell r="C8648" t="str">
            <v>UNID</v>
          </cell>
          <cell r="D8648">
            <v>16932082</v>
          </cell>
          <cell r="E8648">
            <v>0</v>
          </cell>
          <cell r="F8648">
            <v>41814</v>
          </cell>
          <cell r="G8648">
            <v>13438160</v>
          </cell>
          <cell r="H8648">
            <v>1.26</v>
          </cell>
          <cell r="I8648">
            <v>43465</v>
          </cell>
        </row>
        <row r="8649">
          <cell r="A8649" t="str">
            <v>SUCCION Y TRANSPORTE LODOS POZO</v>
          </cell>
          <cell r="B8649">
            <v>105780</v>
          </cell>
          <cell r="C8649" t="str">
            <v>HR</v>
          </cell>
          <cell r="D8649">
            <v>147027</v>
          </cell>
          <cell r="E8649">
            <v>0</v>
          </cell>
          <cell r="F8649">
            <v>43214</v>
          </cell>
          <cell r="G8649">
            <v>140026</v>
          </cell>
          <cell r="H8649">
            <v>1.05</v>
          </cell>
          <cell r="I8649">
            <v>43465</v>
          </cell>
        </row>
        <row r="8650">
          <cell r="A8650" t="str">
            <v>SUELDOS JORNALES Y CUADRILLAS</v>
          </cell>
          <cell r="B8650">
            <v>39</v>
          </cell>
          <cell r="C8650">
            <v>0</v>
          </cell>
          <cell r="D8650" t="e">
            <v>#DIV/0!</v>
          </cell>
          <cell r="E8650">
            <v>0</v>
          </cell>
          <cell r="F8650">
            <v>0</v>
          </cell>
          <cell r="G8650">
            <v>0</v>
          </cell>
          <cell r="H8650" t="e">
            <v>#DIV/0!</v>
          </cell>
          <cell r="I8650">
            <v>43465</v>
          </cell>
        </row>
        <row r="8651">
          <cell r="A8651" t="str">
            <v>SUELO ARTIFIC. FAVIGEL MEJORAM PUESTA A</v>
          </cell>
          <cell r="B8651">
            <v>101486</v>
          </cell>
          <cell r="C8651" t="str">
            <v>UNI</v>
          </cell>
          <cell r="D8651">
            <v>155337</v>
          </cell>
          <cell r="E8651">
            <v>655</v>
          </cell>
          <cell r="F8651">
            <v>43171</v>
          </cell>
          <cell r="G8651">
            <v>147940</v>
          </cell>
          <cell r="H8651">
            <v>1.05</v>
          </cell>
          <cell r="I8651">
            <v>43465</v>
          </cell>
        </row>
        <row r="8652">
          <cell r="A8652" t="str">
            <v>Sulfato de Aluminio</v>
          </cell>
          <cell r="B8652">
            <v>105153</v>
          </cell>
          <cell r="C8652" t="str">
            <v>KG</v>
          </cell>
          <cell r="D8652">
            <v>2594</v>
          </cell>
          <cell r="E8652">
            <v>0</v>
          </cell>
          <cell r="F8652">
            <v>42810</v>
          </cell>
          <cell r="G8652">
            <v>2380</v>
          </cell>
          <cell r="H8652">
            <v>1.0900000000000001</v>
          </cell>
          <cell r="I8652">
            <v>43465</v>
          </cell>
        </row>
        <row r="8653">
          <cell r="A8653" t="str">
            <v>Sum + Inst bombilla 1000 W Metal Halide</v>
          </cell>
          <cell r="B8653">
            <v>103961</v>
          </cell>
          <cell r="C8653" t="str">
            <v>UNI</v>
          </cell>
          <cell r="D8653">
            <v>180900</v>
          </cell>
          <cell r="E8653">
            <v>0</v>
          </cell>
          <cell r="F8653">
            <v>40631</v>
          </cell>
          <cell r="G8653">
            <v>135000</v>
          </cell>
          <cell r="H8653">
            <v>1.34</v>
          </cell>
          <cell r="I8653">
            <v>43465</v>
          </cell>
        </row>
        <row r="8654">
          <cell r="A8654" t="str">
            <v>Sum + Inst bombilla 1000 W Sodio</v>
          </cell>
          <cell r="B8654">
            <v>103956</v>
          </cell>
          <cell r="C8654" t="str">
            <v>UNI</v>
          </cell>
          <cell r="D8654">
            <v>167500</v>
          </cell>
          <cell r="E8654">
            <v>0</v>
          </cell>
          <cell r="F8654">
            <v>40631</v>
          </cell>
          <cell r="G8654">
            <v>125000</v>
          </cell>
          <cell r="H8654">
            <v>1.34</v>
          </cell>
          <cell r="I8654">
            <v>43465</v>
          </cell>
        </row>
        <row r="8655">
          <cell r="A8655" t="str">
            <v>Sum + Inst bombilla 125 W Sodio</v>
          </cell>
          <cell r="B8655">
            <v>103953</v>
          </cell>
          <cell r="C8655" t="str">
            <v>UNI</v>
          </cell>
          <cell r="D8655">
            <v>107200</v>
          </cell>
          <cell r="E8655">
            <v>0</v>
          </cell>
          <cell r="F8655">
            <v>40631</v>
          </cell>
          <cell r="G8655">
            <v>80000</v>
          </cell>
          <cell r="H8655">
            <v>1.34</v>
          </cell>
          <cell r="I8655">
            <v>43465</v>
          </cell>
        </row>
        <row r="8656">
          <cell r="A8656" t="str">
            <v>Sum + Inst bombilla 250 W Sodio</v>
          </cell>
          <cell r="B8656">
            <v>103954</v>
          </cell>
          <cell r="C8656" t="str">
            <v>UNI</v>
          </cell>
          <cell r="D8656">
            <v>61104</v>
          </cell>
          <cell r="E8656">
            <v>0</v>
          </cell>
          <cell r="F8656">
            <v>40631</v>
          </cell>
          <cell r="G8656">
            <v>45600</v>
          </cell>
          <cell r="H8656">
            <v>1.34</v>
          </cell>
          <cell r="I8656">
            <v>43465</v>
          </cell>
        </row>
        <row r="8657">
          <cell r="A8657" t="str">
            <v>Sum + Inst bombilla 400 W Sodio</v>
          </cell>
          <cell r="B8657">
            <v>103955</v>
          </cell>
          <cell r="C8657" t="str">
            <v>UNI</v>
          </cell>
          <cell r="D8657">
            <v>75040</v>
          </cell>
          <cell r="E8657">
            <v>0</v>
          </cell>
          <cell r="F8657">
            <v>40631</v>
          </cell>
          <cell r="G8657">
            <v>56000</v>
          </cell>
          <cell r="H8657">
            <v>1.34</v>
          </cell>
          <cell r="I8657">
            <v>43465</v>
          </cell>
        </row>
        <row r="8658">
          <cell r="A8658" t="str">
            <v>Sum + Inst bombilla 70 W Sodio</v>
          </cell>
          <cell r="B8658">
            <v>103952</v>
          </cell>
          <cell r="C8658" t="str">
            <v>UNI</v>
          </cell>
          <cell r="D8658">
            <v>50920</v>
          </cell>
          <cell r="E8658">
            <v>0</v>
          </cell>
          <cell r="F8658">
            <v>40707</v>
          </cell>
          <cell r="G8658">
            <v>38000</v>
          </cell>
          <cell r="H8658">
            <v>1.34</v>
          </cell>
          <cell r="I8658">
            <v>43465</v>
          </cell>
        </row>
        <row r="8659">
          <cell r="A8659" t="str">
            <v>SUM + INST TOPE PARA PUERTA VIDRIO</v>
          </cell>
          <cell r="B8659">
            <v>103689</v>
          </cell>
          <cell r="C8659" t="str">
            <v>UNI</v>
          </cell>
          <cell r="D8659">
            <v>39637</v>
          </cell>
          <cell r="E8659">
            <v>0</v>
          </cell>
          <cell r="F8659">
            <v>40599</v>
          </cell>
          <cell r="G8659">
            <v>29580</v>
          </cell>
          <cell r="H8659">
            <v>1.34</v>
          </cell>
          <cell r="I8659">
            <v>43465</v>
          </cell>
        </row>
        <row r="8660">
          <cell r="A8660" t="str">
            <v>Sum + Inst totalizador 3 x 50-3x100A</v>
          </cell>
          <cell r="B8660">
            <v>103969</v>
          </cell>
          <cell r="C8660" t="str">
            <v>UNI</v>
          </cell>
          <cell r="D8660">
            <v>185857</v>
          </cell>
          <cell r="E8660">
            <v>0</v>
          </cell>
          <cell r="F8660">
            <v>40631</v>
          </cell>
          <cell r="G8660">
            <v>138699</v>
          </cell>
          <cell r="H8660">
            <v>1.34</v>
          </cell>
          <cell r="I8660">
            <v>43465</v>
          </cell>
        </row>
        <row r="8661">
          <cell r="A8661" t="str">
            <v>SUM E INST ACOPLE FLEXIBLE METALICO</v>
          </cell>
          <cell r="B8661">
            <v>103723</v>
          </cell>
          <cell r="C8661" t="str">
            <v>UNI</v>
          </cell>
          <cell r="D8661">
            <v>13551</v>
          </cell>
          <cell r="E8661">
            <v>0</v>
          </cell>
          <cell r="F8661">
            <v>43300</v>
          </cell>
          <cell r="G8661">
            <v>12906</v>
          </cell>
          <cell r="H8661">
            <v>1.05</v>
          </cell>
          <cell r="I8661">
            <v>43465</v>
          </cell>
        </row>
        <row r="8662">
          <cell r="A8662" t="str">
            <v>SUM E INST DE GUARDA ESCOBAS 75mm PVC</v>
          </cell>
          <cell r="B8662">
            <v>103982</v>
          </cell>
          <cell r="C8662" t="str">
            <v>ML</v>
          </cell>
          <cell r="D8662">
            <v>11261</v>
          </cell>
          <cell r="E8662">
            <v>0</v>
          </cell>
          <cell r="F8662">
            <v>40633</v>
          </cell>
          <cell r="G8662">
            <v>8404</v>
          </cell>
          <cell r="H8662">
            <v>1.34</v>
          </cell>
          <cell r="I8662">
            <v>43465</v>
          </cell>
        </row>
        <row r="8663">
          <cell r="A8663" t="str">
            <v>Sum Pegante poliuretano</v>
          </cell>
          <cell r="B8663">
            <v>106887</v>
          </cell>
          <cell r="C8663" t="str">
            <v>gln</v>
          </cell>
          <cell r="D8663">
            <v>287385</v>
          </cell>
          <cell r="E8663">
            <v>0</v>
          </cell>
          <cell r="F8663">
            <v>43320</v>
          </cell>
          <cell r="G8663">
            <v>273700</v>
          </cell>
          <cell r="H8663">
            <v>1.05</v>
          </cell>
          <cell r="I8663">
            <v>43465</v>
          </cell>
        </row>
        <row r="8664">
          <cell r="A8664" t="str">
            <v>Sum Transp Instal Sistema Detecc Humo archivo</v>
          </cell>
          <cell r="B8664">
            <v>102267</v>
          </cell>
          <cell r="C8664" t="str">
            <v>UNI</v>
          </cell>
          <cell r="D8664">
            <v>27800000</v>
          </cell>
          <cell r="E8664" t="str">
            <v>DK1B+DKT2B</v>
          </cell>
          <cell r="F8664">
            <v>40112</v>
          </cell>
          <cell r="G8664">
            <v>20000000</v>
          </cell>
          <cell r="H8664">
            <v>1.39</v>
          </cell>
          <cell r="I8664">
            <v>43465</v>
          </cell>
        </row>
        <row r="8665">
          <cell r="A8665" t="str">
            <v>Sum/Inst Puerta tub.cuad1 1/2"-4"x1</v>
          </cell>
          <cell r="B8665">
            <v>105903</v>
          </cell>
          <cell r="C8665" t="str">
            <v>UNI</v>
          </cell>
          <cell r="D8665">
            <v>1012000</v>
          </cell>
          <cell r="E8665">
            <v>0</v>
          </cell>
          <cell r="F8665">
            <v>42626</v>
          </cell>
          <cell r="G8665">
            <v>880000</v>
          </cell>
          <cell r="H8665">
            <v>1.1499999999999999</v>
          </cell>
          <cell r="I8665">
            <v>43465</v>
          </cell>
        </row>
        <row r="8666">
          <cell r="A8666" t="str">
            <v>Sum+ Inst caja de inspección eléctrica, tipo Coden</v>
          </cell>
          <cell r="B8666">
            <v>103967</v>
          </cell>
          <cell r="C8666" t="str">
            <v>UNI</v>
          </cell>
          <cell r="D8666">
            <v>241200</v>
          </cell>
          <cell r="E8666">
            <v>0</v>
          </cell>
          <cell r="F8666">
            <v>40631</v>
          </cell>
          <cell r="G8666">
            <v>180000</v>
          </cell>
          <cell r="H8666">
            <v>1.34</v>
          </cell>
          <cell r="I8666">
            <v>43465</v>
          </cell>
        </row>
        <row r="8667">
          <cell r="A8667" t="str">
            <v>Sum+Ins pach panel de 12 puertos categoria 6</v>
          </cell>
          <cell r="B8667">
            <v>103931</v>
          </cell>
          <cell r="C8667" t="str">
            <v>UNI</v>
          </cell>
          <cell r="D8667">
            <v>73700</v>
          </cell>
          <cell r="E8667">
            <v>0</v>
          </cell>
          <cell r="F8667">
            <v>40630</v>
          </cell>
          <cell r="G8667">
            <v>55000</v>
          </cell>
          <cell r="H8667">
            <v>1.34</v>
          </cell>
          <cell r="I8667">
            <v>43465</v>
          </cell>
        </row>
        <row r="8668">
          <cell r="A8668" t="str">
            <v>Sum+Ins salida ilumin, incluye caja cable conexn</v>
          </cell>
          <cell r="B8668">
            <v>103919</v>
          </cell>
          <cell r="C8668" t="str">
            <v>UNI</v>
          </cell>
          <cell r="D8668">
            <v>60300</v>
          </cell>
          <cell r="E8668">
            <v>0</v>
          </cell>
          <cell r="F8668">
            <v>40630</v>
          </cell>
          <cell r="G8668">
            <v>45000</v>
          </cell>
          <cell r="H8668">
            <v>1.34</v>
          </cell>
          <cell r="I8668">
            <v>43465</v>
          </cell>
        </row>
        <row r="8669">
          <cell r="A8669" t="str">
            <v>Sum+Ins secador de manos, incluye caja</v>
          </cell>
          <cell r="B8669">
            <v>103910</v>
          </cell>
          <cell r="C8669" t="str">
            <v>UNI</v>
          </cell>
          <cell r="D8669">
            <v>16080</v>
          </cell>
          <cell r="E8669">
            <v>0</v>
          </cell>
          <cell r="F8669">
            <v>40627</v>
          </cell>
          <cell r="G8669">
            <v>12000</v>
          </cell>
          <cell r="H8669">
            <v>1.34</v>
          </cell>
          <cell r="I8669">
            <v>43465</v>
          </cell>
        </row>
        <row r="8670">
          <cell r="A8670" t="str">
            <v>Sum+Ins sensor iluminación, incluye caja</v>
          </cell>
          <cell r="B8670">
            <v>103918</v>
          </cell>
          <cell r="C8670" t="str">
            <v>UNI</v>
          </cell>
          <cell r="D8670">
            <v>73700</v>
          </cell>
          <cell r="E8670">
            <v>0</v>
          </cell>
          <cell r="F8670">
            <v>40630</v>
          </cell>
          <cell r="G8670">
            <v>55000</v>
          </cell>
          <cell r="H8670">
            <v>1.34</v>
          </cell>
          <cell r="I8670">
            <v>43465</v>
          </cell>
        </row>
        <row r="8671">
          <cell r="A8671" t="str">
            <v>Sum+Ins Switch de 8 puestos categoria 6</v>
          </cell>
          <cell r="B8671">
            <v>103932</v>
          </cell>
          <cell r="C8671" t="str">
            <v>UNI</v>
          </cell>
          <cell r="D8671">
            <v>60300</v>
          </cell>
          <cell r="E8671">
            <v>0</v>
          </cell>
          <cell r="F8671">
            <v>40630</v>
          </cell>
          <cell r="G8671">
            <v>45000</v>
          </cell>
          <cell r="H8671">
            <v>1.34</v>
          </cell>
          <cell r="I8671">
            <v>43465</v>
          </cell>
        </row>
        <row r="8672">
          <cell r="A8672" t="str">
            <v>Sum+Ins Switch de12 puestos categoria 6</v>
          </cell>
          <cell r="B8672">
            <v>103934</v>
          </cell>
          <cell r="C8672" t="str">
            <v>UNI</v>
          </cell>
          <cell r="D8672">
            <v>281400</v>
          </cell>
          <cell r="E8672">
            <v>0</v>
          </cell>
          <cell r="F8672">
            <v>40630</v>
          </cell>
          <cell r="G8672">
            <v>210000</v>
          </cell>
          <cell r="H8672">
            <v>1.34</v>
          </cell>
          <cell r="I8672">
            <v>43465</v>
          </cell>
        </row>
        <row r="8673">
          <cell r="A8673" t="str">
            <v>Sum+Ins toma cantonera, incluye caja</v>
          </cell>
          <cell r="B8673">
            <v>103908</v>
          </cell>
          <cell r="C8673" t="str">
            <v>UNI</v>
          </cell>
          <cell r="D8673">
            <v>16080</v>
          </cell>
          <cell r="E8673">
            <v>0</v>
          </cell>
          <cell r="F8673">
            <v>40627</v>
          </cell>
          <cell r="G8673">
            <v>12000</v>
          </cell>
          <cell r="H8673">
            <v>1.34</v>
          </cell>
          <cell r="I8673">
            <v>43465</v>
          </cell>
        </row>
        <row r="8674">
          <cell r="A8674" t="str">
            <v>Sum+Ins toma Video Beam, incluye caja</v>
          </cell>
          <cell r="B8674">
            <v>103909</v>
          </cell>
          <cell r="C8674" t="str">
            <v>UNI</v>
          </cell>
          <cell r="D8674">
            <v>37252</v>
          </cell>
          <cell r="E8674">
            <v>0</v>
          </cell>
          <cell r="F8674">
            <v>40627</v>
          </cell>
          <cell r="G8674">
            <v>27800</v>
          </cell>
          <cell r="H8674">
            <v>1.34</v>
          </cell>
          <cell r="I8674">
            <v>43465</v>
          </cell>
        </row>
        <row r="8675">
          <cell r="A8675" t="str">
            <v>Sum+Ins varll polo tier, inclu caj insp30x30, conc</v>
          </cell>
          <cell r="B8675">
            <v>103928</v>
          </cell>
          <cell r="C8675" t="str">
            <v>UNI</v>
          </cell>
          <cell r="D8675">
            <v>294800</v>
          </cell>
          <cell r="E8675">
            <v>0</v>
          </cell>
          <cell r="F8675">
            <v>40630</v>
          </cell>
          <cell r="G8675">
            <v>220000</v>
          </cell>
          <cell r="H8675">
            <v>1.34</v>
          </cell>
          <cell r="I8675">
            <v>43465</v>
          </cell>
        </row>
        <row r="8676">
          <cell r="A8676" t="str">
            <v>Sum+Ins.Puerta-Vent.(1.87x3.18m)S/Descripc.Té</v>
          </cell>
          <cell r="B8676">
            <v>104823</v>
          </cell>
          <cell r="C8676" t="str">
            <v>UNI</v>
          </cell>
          <cell r="D8676">
            <v>2015000</v>
          </cell>
          <cell r="E8676">
            <v>0</v>
          </cell>
          <cell r="F8676">
            <v>41208</v>
          </cell>
          <cell r="G8676">
            <v>1550000</v>
          </cell>
          <cell r="H8676">
            <v>1.3</v>
          </cell>
          <cell r="I8676">
            <v>43465</v>
          </cell>
        </row>
        <row r="8677">
          <cell r="A8677" t="str">
            <v>Sum+Ins.Puerta-Vent.(2.0x3.34m)S/Descripc.Téc</v>
          </cell>
          <cell r="B8677">
            <v>104822</v>
          </cell>
          <cell r="C8677" t="str">
            <v>UNI</v>
          </cell>
          <cell r="D8677">
            <v>2137590</v>
          </cell>
          <cell r="E8677">
            <v>0</v>
          </cell>
          <cell r="F8677">
            <v>41208</v>
          </cell>
          <cell r="G8677">
            <v>1644300</v>
          </cell>
          <cell r="H8677">
            <v>1.3</v>
          </cell>
          <cell r="I8677">
            <v>43465</v>
          </cell>
        </row>
        <row r="8678">
          <cell r="A8678" t="str">
            <v>Sum+Insgabinete cerr met 60x60x80 cm incl vent</v>
          </cell>
          <cell r="B8678">
            <v>103930</v>
          </cell>
          <cell r="C8678" t="str">
            <v>UNI</v>
          </cell>
          <cell r="D8678">
            <v>60300</v>
          </cell>
          <cell r="E8678">
            <v>0</v>
          </cell>
          <cell r="F8678">
            <v>40630</v>
          </cell>
          <cell r="G8678">
            <v>45000</v>
          </cell>
          <cell r="H8678">
            <v>1.34</v>
          </cell>
          <cell r="I8678">
            <v>43465</v>
          </cell>
        </row>
        <row r="8679">
          <cell r="A8679" t="str">
            <v>Sum+Insgabinete cerr met120x60x80 cm incl vent</v>
          </cell>
          <cell r="B8679">
            <v>103929</v>
          </cell>
          <cell r="C8679" t="str">
            <v>UNI</v>
          </cell>
          <cell r="D8679">
            <v>1045200</v>
          </cell>
          <cell r="E8679">
            <v>0</v>
          </cell>
          <cell r="F8679">
            <v>40630</v>
          </cell>
          <cell r="G8679">
            <v>780000</v>
          </cell>
          <cell r="H8679">
            <v>1.34</v>
          </cell>
          <cell r="I8679">
            <v>43465</v>
          </cell>
        </row>
        <row r="8680">
          <cell r="A8680" t="str">
            <v>Sum+Inst caja de paso 15x15</v>
          </cell>
          <cell r="B8680">
            <v>103906</v>
          </cell>
          <cell r="C8680" t="str">
            <v>UNI</v>
          </cell>
          <cell r="D8680">
            <v>26800</v>
          </cell>
          <cell r="E8680">
            <v>0</v>
          </cell>
          <cell r="F8680">
            <v>40627</v>
          </cell>
          <cell r="G8680">
            <v>20000</v>
          </cell>
          <cell r="H8680">
            <v>1.34</v>
          </cell>
          <cell r="I8680">
            <v>43465</v>
          </cell>
        </row>
        <row r="8681">
          <cell r="A8681" t="str">
            <v>Sum+Inst canaleta metl pintura electro10x4cm</v>
          </cell>
          <cell r="B8681">
            <v>103905</v>
          </cell>
          <cell r="C8681" t="str">
            <v>ML</v>
          </cell>
          <cell r="D8681">
            <v>60300</v>
          </cell>
          <cell r="E8681">
            <v>0</v>
          </cell>
          <cell r="F8681">
            <v>40627</v>
          </cell>
          <cell r="G8681">
            <v>45000</v>
          </cell>
          <cell r="H8681">
            <v>1.34</v>
          </cell>
          <cell r="I8681">
            <v>43465</v>
          </cell>
        </row>
        <row r="8682">
          <cell r="A8682" t="str">
            <v>Sum+Inst lampara tipo tortuga 1x16W, incluye</v>
          </cell>
          <cell r="B8682">
            <v>103926</v>
          </cell>
          <cell r="C8682" t="str">
            <v>UNI</v>
          </cell>
          <cell r="D8682">
            <v>46632</v>
          </cell>
          <cell r="E8682">
            <v>0</v>
          </cell>
          <cell r="F8682">
            <v>40630</v>
          </cell>
          <cell r="G8682">
            <v>34800</v>
          </cell>
          <cell r="H8682">
            <v>1.34</v>
          </cell>
          <cell r="I8682">
            <v>43465</v>
          </cell>
        </row>
        <row r="8683">
          <cell r="A8683" t="str">
            <v>Sum+Inst lampara tipo tortuga 1x26W, incluye</v>
          </cell>
          <cell r="B8683">
            <v>103925</v>
          </cell>
          <cell r="C8683" t="str">
            <v>UNI</v>
          </cell>
          <cell r="D8683">
            <v>47972</v>
          </cell>
          <cell r="E8683">
            <v>0</v>
          </cell>
          <cell r="F8683">
            <v>40630</v>
          </cell>
          <cell r="G8683">
            <v>35800</v>
          </cell>
          <cell r="H8683">
            <v>1.34</v>
          </cell>
          <cell r="I8683">
            <v>43465</v>
          </cell>
        </row>
        <row r="8684">
          <cell r="A8684" t="str">
            <v>Sum+Inst lampr redonda cerr 1x26W, incluye</v>
          </cell>
          <cell r="B8684">
            <v>103924</v>
          </cell>
          <cell r="C8684" t="str">
            <v>UNI</v>
          </cell>
          <cell r="D8684">
            <v>53600</v>
          </cell>
          <cell r="E8684">
            <v>0</v>
          </cell>
          <cell r="F8684">
            <v>40630</v>
          </cell>
          <cell r="G8684">
            <v>40000</v>
          </cell>
          <cell r="H8684">
            <v>1.34</v>
          </cell>
          <cell r="I8684">
            <v>43465</v>
          </cell>
        </row>
        <row r="8685">
          <cell r="A8685" t="str">
            <v>Sum+Inst lampr redonda cerr 1x32W, incluye</v>
          </cell>
          <cell r="B8685">
            <v>103923</v>
          </cell>
          <cell r="C8685" t="str">
            <v>UNI</v>
          </cell>
          <cell r="D8685">
            <v>60300</v>
          </cell>
          <cell r="E8685">
            <v>0</v>
          </cell>
          <cell r="F8685">
            <v>40630</v>
          </cell>
          <cell r="G8685">
            <v>45000</v>
          </cell>
          <cell r="H8685">
            <v>1.34</v>
          </cell>
          <cell r="I8685">
            <v>43465</v>
          </cell>
        </row>
        <row r="8686">
          <cell r="A8686" t="str">
            <v>Sum+Inst lampr redonda cerr 2x32W, incluye</v>
          </cell>
          <cell r="B8686">
            <v>103922</v>
          </cell>
          <cell r="C8686" t="str">
            <v>UNI</v>
          </cell>
          <cell r="D8686">
            <v>113900</v>
          </cell>
          <cell r="E8686">
            <v>0</v>
          </cell>
          <cell r="F8686">
            <v>40630</v>
          </cell>
          <cell r="G8686">
            <v>85000</v>
          </cell>
          <cell r="H8686">
            <v>1.34</v>
          </cell>
          <cell r="I8686">
            <v>43465</v>
          </cell>
        </row>
        <row r="8687">
          <cell r="A8687" t="str">
            <v>SUM+INST TABLERO 9 CIRCUITOS</v>
          </cell>
          <cell r="B8687">
            <v>103900</v>
          </cell>
          <cell r="C8687" t="str">
            <v>UNI</v>
          </cell>
          <cell r="D8687">
            <v>100500</v>
          </cell>
          <cell r="E8687">
            <v>0</v>
          </cell>
          <cell r="F8687">
            <v>40627</v>
          </cell>
          <cell r="G8687">
            <v>75000</v>
          </cell>
          <cell r="H8687">
            <v>1.34</v>
          </cell>
          <cell r="I8687">
            <v>43465</v>
          </cell>
        </row>
        <row r="8688">
          <cell r="A8688" t="str">
            <v>Sum+InsT toma logica senll CAT 6, incluye caja,fac</v>
          </cell>
          <cell r="B8688">
            <v>103907</v>
          </cell>
          <cell r="C8688" t="str">
            <v>UNI</v>
          </cell>
          <cell r="D8688">
            <v>40200</v>
          </cell>
          <cell r="E8688">
            <v>0</v>
          </cell>
          <cell r="F8688">
            <v>40627</v>
          </cell>
          <cell r="G8688">
            <v>30000</v>
          </cell>
          <cell r="H8688">
            <v>1.34</v>
          </cell>
          <cell r="I8688">
            <v>43465</v>
          </cell>
        </row>
        <row r="8689">
          <cell r="A8689" t="str">
            <v>sum+inst ventana alum anodz sis 38-31 vid 5mm</v>
          </cell>
          <cell r="B8689">
            <v>103698</v>
          </cell>
          <cell r="C8689" t="str">
            <v>M2</v>
          </cell>
          <cell r="D8689">
            <v>225388</v>
          </cell>
          <cell r="E8689">
            <v>0</v>
          </cell>
          <cell r="F8689">
            <v>40604</v>
          </cell>
          <cell r="G8689">
            <v>168200</v>
          </cell>
          <cell r="H8689">
            <v>1.34</v>
          </cell>
          <cell r="I8689">
            <v>43465</v>
          </cell>
        </row>
        <row r="8690">
          <cell r="A8690" t="str">
            <v>sum+inst ventana alum anodz sis 38-31 vid temp</v>
          </cell>
          <cell r="B8690">
            <v>103697</v>
          </cell>
          <cell r="C8690" t="str">
            <v>M2</v>
          </cell>
          <cell r="D8690">
            <v>304662</v>
          </cell>
          <cell r="E8690">
            <v>0</v>
          </cell>
          <cell r="F8690">
            <v>40604</v>
          </cell>
          <cell r="G8690">
            <v>227360</v>
          </cell>
          <cell r="H8690">
            <v>1.34</v>
          </cell>
          <cell r="I8690">
            <v>43465</v>
          </cell>
        </row>
        <row r="8691">
          <cell r="A8691" t="str">
            <v>SUM+INSTALACIÓN-Cald BAXI CPA-BT-1045</v>
          </cell>
          <cell r="B8691">
            <v>103660</v>
          </cell>
          <cell r="C8691" t="str">
            <v>UNI</v>
          </cell>
          <cell r="D8691">
            <v>131736093</v>
          </cell>
          <cell r="E8691">
            <v>0</v>
          </cell>
          <cell r="F8691">
            <v>42955</v>
          </cell>
          <cell r="G8691">
            <v>120858801</v>
          </cell>
          <cell r="H8691">
            <v>1.0900000000000001</v>
          </cell>
          <cell r="I8691">
            <v>43465</v>
          </cell>
        </row>
        <row r="8692">
          <cell r="A8692" t="str">
            <v>SumBancaindivBConcretoConEspaldarEstruAcer</v>
          </cell>
          <cell r="B8692">
            <v>107038</v>
          </cell>
          <cell r="C8692" t="str">
            <v>UNI</v>
          </cell>
          <cell r="D8692">
            <v>671398</v>
          </cell>
          <cell r="E8692">
            <v>0</v>
          </cell>
          <cell r="F8692">
            <v>43374</v>
          </cell>
          <cell r="G8692">
            <v>639426.67000000004</v>
          </cell>
          <cell r="H8692">
            <v>1.05</v>
          </cell>
          <cell r="I8692">
            <v>43465</v>
          </cell>
        </row>
        <row r="8693">
          <cell r="A8693" t="str">
            <v>SumBancaindivConcretoConEspaldarEstruAceroP</v>
          </cell>
          <cell r="B8693">
            <v>107037</v>
          </cell>
          <cell r="C8693" t="str">
            <v>UNI</v>
          </cell>
          <cell r="D8693">
            <v>671398</v>
          </cell>
          <cell r="E8693">
            <v>0</v>
          </cell>
          <cell r="F8693">
            <v>43374</v>
          </cell>
          <cell r="G8693">
            <v>639426.67000000004</v>
          </cell>
          <cell r="H8693">
            <v>1.05</v>
          </cell>
          <cell r="I8693">
            <v>43465</v>
          </cell>
        </row>
        <row r="8694">
          <cell r="A8694" t="str">
            <v>SumBancaIndivConcretotRedondaØ=0.45mH=0.</v>
          </cell>
          <cell r="B8694">
            <v>107039</v>
          </cell>
          <cell r="C8694" t="str">
            <v>UNI</v>
          </cell>
          <cell r="D8694">
            <v>1206128</v>
          </cell>
          <cell r="E8694">
            <v>0</v>
          </cell>
          <cell r="F8694">
            <v>43374</v>
          </cell>
          <cell r="G8694">
            <v>1148693</v>
          </cell>
          <cell r="H8694">
            <v>1.05</v>
          </cell>
          <cell r="I8694">
            <v>43465</v>
          </cell>
        </row>
        <row r="8695">
          <cell r="A8695" t="str">
            <v>SumBancaPrefabConcreSinEspalL:1.8mA:0.5mH:</v>
          </cell>
          <cell r="B8695">
            <v>107036</v>
          </cell>
          <cell r="C8695" t="str">
            <v>UNI</v>
          </cell>
          <cell r="D8695">
            <v>1678495</v>
          </cell>
          <cell r="E8695">
            <v>0</v>
          </cell>
          <cell r="F8695">
            <v>43374</v>
          </cell>
          <cell r="G8695">
            <v>1598567</v>
          </cell>
          <cell r="H8695">
            <v>1.05</v>
          </cell>
          <cell r="I8695">
            <v>43465</v>
          </cell>
        </row>
        <row r="8696">
          <cell r="A8696" t="str">
            <v>SUMIDERO SL-100</v>
          </cell>
          <cell r="B8696">
            <v>101348</v>
          </cell>
          <cell r="C8696" t="str">
            <v>UNI</v>
          </cell>
          <cell r="D8696">
            <v>428302</v>
          </cell>
          <cell r="E8696" t="str">
            <v>SB 30x30</v>
          </cell>
          <cell r="F8696">
            <v>41114</v>
          </cell>
          <cell r="G8696">
            <v>329463</v>
          </cell>
          <cell r="H8696">
            <v>1.3</v>
          </cell>
          <cell r="I8696">
            <v>43465</v>
          </cell>
        </row>
        <row r="8697">
          <cell r="A8697" t="str">
            <v>SUMIDERO SL-150</v>
          </cell>
          <cell r="B8697">
            <v>101349</v>
          </cell>
          <cell r="C8697" t="str">
            <v>UNI</v>
          </cell>
          <cell r="D8697">
            <v>750619</v>
          </cell>
          <cell r="E8697" t="str">
            <v>SB 30x30</v>
          </cell>
          <cell r="F8697">
            <v>40142</v>
          </cell>
          <cell r="G8697">
            <v>540014</v>
          </cell>
          <cell r="H8697">
            <v>1.39</v>
          </cell>
          <cell r="I8697">
            <v>43465</v>
          </cell>
        </row>
        <row r="8698">
          <cell r="A8698" t="str">
            <v>SUMIDERO SL-200</v>
          </cell>
          <cell r="B8698">
            <v>101350</v>
          </cell>
          <cell r="C8698" t="str">
            <v>UNI</v>
          </cell>
          <cell r="D8698">
            <v>809467</v>
          </cell>
          <cell r="E8698" t="str">
            <v>SB 30x30</v>
          </cell>
          <cell r="F8698">
            <v>40142</v>
          </cell>
          <cell r="G8698">
            <v>582350</v>
          </cell>
          <cell r="H8698">
            <v>1.39</v>
          </cell>
          <cell r="I8698">
            <v>43465</v>
          </cell>
        </row>
        <row r="8699">
          <cell r="A8699" t="str">
            <v>SUMIDEROS 30x30 H.F.</v>
          </cell>
          <cell r="B8699">
            <v>571</v>
          </cell>
          <cell r="C8699" t="str">
            <v>UNI</v>
          </cell>
          <cell r="D8699">
            <v>321098</v>
          </cell>
          <cell r="E8699" t="str">
            <v>SB 30x30</v>
          </cell>
          <cell r="F8699">
            <v>40249</v>
          </cell>
          <cell r="G8699">
            <v>234378</v>
          </cell>
          <cell r="H8699">
            <v>1.37</v>
          </cell>
          <cell r="I8699">
            <v>43465</v>
          </cell>
        </row>
        <row r="8700">
          <cell r="A8700" t="str">
            <v>SUMIN + INST PALICULA SANDBLASTING PARA</v>
          </cell>
          <cell r="B8700">
            <v>103664</v>
          </cell>
          <cell r="C8700" t="str">
            <v>M2</v>
          </cell>
          <cell r="D8700">
            <v>53600</v>
          </cell>
          <cell r="E8700">
            <v>0</v>
          </cell>
          <cell r="F8700">
            <v>40590</v>
          </cell>
          <cell r="G8700">
            <v>40000</v>
          </cell>
          <cell r="H8700">
            <v>1.34</v>
          </cell>
          <cell r="I8700">
            <v>43465</v>
          </cell>
        </row>
        <row r="8701">
          <cell r="A8701" t="str">
            <v>SUMIN E INSTAL DE ARNESES ADULTOS</v>
          </cell>
          <cell r="B8701">
            <v>101203</v>
          </cell>
          <cell r="C8701" t="str">
            <v>UNI</v>
          </cell>
          <cell r="D8701">
            <v>215774</v>
          </cell>
          <cell r="E8701">
            <v>0</v>
          </cell>
          <cell r="F8701">
            <v>40185</v>
          </cell>
          <cell r="G8701">
            <v>157499</v>
          </cell>
          <cell r="H8701">
            <v>1.37</v>
          </cell>
          <cell r="I8701">
            <v>43465</v>
          </cell>
        </row>
        <row r="8702">
          <cell r="A8702" t="str">
            <v>SUMIN E INSTAL DE ARNESES MURO</v>
          </cell>
          <cell r="B8702">
            <v>101201</v>
          </cell>
          <cell r="C8702" t="str">
            <v>UNI</v>
          </cell>
          <cell r="D8702">
            <v>215774</v>
          </cell>
          <cell r="E8702">
            <v>0</v>
          </cell>
          <cell r="F8702">
            <v>40185</v>
          </cell>
          <cell r="G8702">
            <v>157499</v>
          </cell>
          <cell r="H8702">
            <v>1.37</v>
          </cell>
          <cell r="I8702">
            <v>43465</v>
          </cell>
        </row>
        <row r="8703">
          <cell r="A8703" t="str">
            <v>SUMIN E INSTAL DE ARNESES NIÑO MURO</v>
          </cell>
          <cell r="B8703">
            <v>101202</v>
          </cell>
          <cell r="C8703" t="str">
            <v>UNI</v>
          </cell>
          <cell r="D8703">
            <v>190068</v>
          </cell>
          <cell r="E8703">
            <v>0</v>
          </cell>
          <cell r="F8703">
            <v>40185</v>
          </cell>
          <cell r="G8703">
            <v>138736</v>
          </cell>
          <cell r="H8703">
            <v>1.37</v>
          </cell>
          <cell r="I8703">
            <v>43465</v>
          </cell>
        </row>
        <row r="8704">
          <cell r="A8704" t="str">
            <v>SUMIN E INSTAL DE CHAPA MURO ESCALAR</v>
          </cell>
          <cell r="B8704">
            <v>101196</v>
          </cell>
          <cell r="C8704" t="str">
            <v>UNI</v>
          </cell>
          <cell r="D8704">
            <v>135082</v>
          </cell>
          <cell r="E8704">
            <v>0</v>
          </cell>
          <cell r="F8704">
            <v>40185</v>
          </cell>
          <cell r="G8704">
            <v>98600</v>
          </cell>
          <cell r="H8704">
            <v>1.37</v>
          </cell>
          <cell r="I8704">
            <v>43465</v>
          </cell>
        </row>
        <row r="8705">
          <cell r="A8705" t="str">
            <v>SUMIN E INSTAL DE CINTA MURO ESCALAR</v>
          </cell>
          <cell r="B8705">
            <v>101197</v>
          </cell>
          <cell r="C8705" t="str">
            <v>UNI</v>
          </cell>
          <cell r="D8705">
            <v>39061</v>
          </cell>
          <cell r="E8705">
            <v>0</v>
          </cell>
          <cell r="F8705">
            <v>40185</v>
          </cell>
          <cell r="G8705">
            <v>28512</v>
          </cell>
          <cell r="H8705">
            <v>1.37</v>
          </cell>
          <cell r="I8705">
            <v>43465</v>
          </cell>
        </row>
        <row r="8706">
          <cell r="A8706" t="str">
            <v>SUMIN E INSTAL DE MAILLONES MURO</v>
          </cell>
          <cell r="B8706">
            <v>101198</v>
          </cell>
          <cell r="C8706" t="str">
            <v>UNI</v>
          </cell>
          <cell r="D8706">
            <v>87406</v>
          </cell>
          <cell r="E8706">
            <v>0</v>
          </cell>
          <cell r="F8706">
            <v>40185</v>
          </cell>
          <cell r="G8706">
            <v>63800</v>
          </cell>
          <cell r="H8706">
            <v>1.37</v>
          </cell>
          <cell r="I8706">
            <v>43465</v>
          </cell>
        </row>
        <row r="8707">
          <cell r="A8707" t="str">
            <v>SUMIN E INSTAL DE PRESAS MURO ESCALAR</v>
          </cell>
          <cell r="B8707">
            <v>101200</v>
          </cell>
          <cell r="C8707" t="str">
            <v>UNI</v>
          </cell>
          <cell r="D8707">
            <v>20394</v>
          </cell>
          <cell r="E8707">
            <v>0</v>
          </cell>
          <cell r="F8707">
            <v>40185</v>
          </cell>
          <cell r="G8707">
            <v>14886</v>
          </cell>
          <cell r="H8707">
            <v>1.37</v>
          </cell>
          <cell r="I8707">
            <v>43465</v>
          </cell>
        </row>
        <row r="8708">
          <cell r="A8708" t="str">
            <v>SUMIN E INSTAL MOSQUETONES SENCILLOS</v>
          </cell>
          <cell r="B8708">
            <v>101199</v>
          </cell>
          <cell r="C8708" t="str">
            <v>UNI</v>
          </cell>
          <cell r="D8708">
            <v>54660</v>
          </cell>
          <cell r="E8708">
            <v>0</v>
          </cell>
          <cell r="F8708">
            <v>40185</v>
          </cell>
          <cell r="G8708">
            <v>39898</v>
          </cell>
          <cell r="H8708">
            <v>1.37</v>
          </cell>
          <cell r="I8708">
            <v>43465</v>
          </cell>
        </row>
        <row r="8709">
          <cell r="A8709" t="str">
            <v>SUMIN E INSTAL SISTEMA SEGUR.</v>
          </cell>
          <cell r="B8709">
            <v>101204</v>
          </cell>
          <cell r="C8709" t="str">
            <v>UNI</v>
          </cell>
          <cell r="D8709">
            <v>417165</v>
          </cell>
          <cell r="E8709">
            <v>0</v>
          </cell>
          <cell r="F8709">
            <v>40185</v>
          </cell>
          <cell r="G8709">
            <v>304500</v>
          </cell>
          <cell r="H8709">
            <v>1.37</v>
          </cell>
          <cell r="I8709">
            <v>43465</v>
          </cell>
        </row>
        <row r="8710">
          <cell r="A8710" t="str">
            <v>SUMIN E INSTAL SISTEMA SEGUR. MANUAL</v>
          </cell>
          <cell r="B8710">
            <v>101205</v>
          </cell>
          <cell r="C8710" t="str">
            <v>UNI</v>
          </cell>
          <cell r="D8710">
            <v>69049</v>
          </cell>
          <cell r="E8710">
            <v>0</v>
          </cell>
          <cell r="F8710">
            <v>40185</v>
          </cell>
          <cell r="G8710">
            <v>50401</v>
          </cell>
          <cell r="H8710">
            <v>1.37</v>
          </cell>
          <cell r="I8710">
            <v>43465</v>
          </cell>
        </row>
        <row r="8711">
          <cell r="A8711" t="str">
            <v>SUMIN. E INSTAL.CUERDAS DINÁMICAS 50 M</v>
          </cell>
          <cell r="B8711">
            <v>101195</v>
          </cell>
          <cell r="C8711" t="str">
            <v>UNI</v>
          </cell>
          <cell r="D8711">
            <v>611364</v>
          </cell>
          <cell r="E8711">
            <v>0</v>
          </cell>
          <cell r="F8711">
            <v>40185</v>
          </cell>
          <cell r="G8711">
            <v>446251</v>
          </cell>
          <cell r="H8711">
            <v>1.37</v>
          </cell>
          <cell r="I8711">
            <v>43465</v>
          </cell>
        </row>
        <row r="8712">
          <cell r="A8712" t="str">
            <v>SUMIN+INSTALACDE BORDE</v>
          </cell>
          <cell r="B8712">
            <v>103983</v>
          </cell>
          <cell r="C8712" t="str">
            <v>ML</v>
          </cell>
          <cell r="D8712">
            <v>14808</v>
          </cell>
          <cell r="E8712">
            <v>0</v>
          </cell>
          <cell r="F8712">
            <v>40633</v>
          </cell>
          <cell r="G8712">
            <v>11051</v>
          </cell>
          <cell r="H8712">
            <v>1.34</v>
          </cell>
          <cell r="I8712">
            <v>43465</v>
          </cell>
        </row>
        <row r="8713">
          <cell r="A8713" t="str">
            <v>SuminBancaPrefabConcreEspaldL:1.8mA:0.5mH:</v>
          </cell>
          <cell r="B8713">
            <v>107035</v>
          </cell>
          <cell r="C8713" t="str">
            <v>UNI</v>
          </cell>
          <cell r="D8713">
            <v>1678495</v>
          </cell>
          <cell r="E8713">
            <v>0</v>
          </cell>
          <cell r="F8713">
            <v>43374</v>
          </cell>
          <cell r="G8713">
            <v>1598567</v>
          </cell>
          <cell r="H8713">
            <v>1.05</v>
          </cell>
          <cell r="I8713">
            <v>43465</v>
          </cell>
        </row>
        <row r="8714">
          <cell r="A8714" t="str">
            <v>SUMINIS + IINST.CUBIERTA EN MAXBONDde</v>
          </cell>
          <cell r="B8714">
            <v>104675</v>
          </cell>
          <cell r="C8714" t="str">
            <v>M2</v>
          </cell>
          <cell r="D8714">
            <v>331188</v>
          </cell>
          <cell r="E8714">
            <v>0</v>
          </cell>
          <cell r="F8714">
            <v>41183</v>
          </cell>
          <cell r="G8714">
            <v>254760</v>
          </cell>
          <cell r="H8714">
            <v>1.3</v>
          </cell>
          <cell r="I8714">
            <v>43465</v>
          </cell>
        </row>
        <row r="8715">
          <cell r="A8715" t="str">
            <v>SUMINISTRO ACOPLE</v>
          </cell>
          <cell r="B8715">
            <v>107014</v>
          </cell>
          <cell r="C8715" t="str">
            <v>UNI</v>
          </cell>
          <cell r="D8715">
            <v>13551</v>
          </cell>
          <cell r="E8715">
            <v>0</v>
          </cell>
          <cell r="F8715">
            <v>43357</v>
          </cell>
          <cell r="G8715">
            <v>12906</v>
          </cell>
          <cell r="H8715">
            <v>1.05</v>
          </cell>
          <cell r="I8715">
            <v>43465</v>
          </cell>
        </row>
        <row r="8716">
          <cell r="A8716" t="str">
            <v>Suministro de Señalizac. Perimetral Piscina</v>
          </cell>
          <cell r="B8716">
            <v>107098</v>
          </cell>
          <cell r="C8716" t="str">
            <v>UNI</v>
          </cell>
          <cell r="D8716">
            <v>62475</v>
          </cell>
          <cell r="E8716">
            <v>0</v>
          </cell>
          <cell r="F8716">
            <v>43395</v>
          </cell>
          <cell r="G8716">
            <v>59500</v>
          </cell>
          <cell r="H8716">
            <v>1.05</v>
          </cell>
          <cell r="I8716">
            <v>43465</v>
          </cell>
        </row>
        <row r="8717">
          <cell r="A8717" t="str">
            <v>Suministro e instalacion Amplificador de cuatro ca</v>
          </cell>
          <cell r="B8717">
            <v>105271</v>
          </cell>
          <cell r="C8717" t="str">
            <v>UNI</v>
          </cell>
          <cell r="D8717">
            <v>14293520</v>
          </cell>
          <cell r="E8717">
            <v>0</v>
          </cell>
          <cell r="F8717">
            <v>42018</v>
          </cell>
          <cell r="G8717">
            <v>11716000</v>
          </cell>
          <cell r="H8717">
            <v>1.22</v>
          </cell>
          <cell r="I8717">
            <v>43465</v>
          </cell>
        </row>
        <row r="8718">
          <cell r="A8718" t="str">
            <v>Suministro e instalación de cable N°4 AWG</v>
          </cell>
          <cell r="B8718">
            <v>103938</v>
          </cell>
          <cell r="C8718" t="str">
            <v>UNI</v>
          </cell>
          <cell r="D8718">
            <v>16080</v>
          </cell>
          <cell r="E8718">
            <v>0</v>
          </cell>
          <cell r="F8718">
            <v>40630</v>
          </cell>
          <cell r="G8718">
            <v>12000</v>
          </cell>
          <cell r="H8718">
            <v>1.34</v>
          </cell>
          <cell r="I8718">
            <v>43465</v>
          </cell>
        </row>
        <row r="8719">
          <cell r="A8719" t="str">
            <v>Suministro e instalacion de fotocontrol</v>
          </cell>
          <cell r="B8719">
            <v>103939</v>
          </cell>
          <cell r="C8719" t="str">
            <v>UNI</v>
          </cell>
          <cell r="D8719">
            <v>482560</v>
          </cell>
          <cell r="E8719">
            <v>0</v>
          </cell>
          <cell r="F8719">
            <v>41082</v>
          </cell>
          <cell r="G8719">
            <v>371200</v>
          </cell>
          <cell r="H8719">
            <v>1.3</v>
          </cell>
          <cell r="I8719">
            <v>43465</v>
          </cell>
        </row>
        <row r="8720">
          <cell r="A8720" t="str">
            <v>Suministro e instalación de fusibles de fotocontro</v>
          </cell>
          <cell r="B8720">
            <v>103940</v>
          </cell>
          <cell r="C8720" t="str">
            <v>UNI</v>
          </cell>
          <cell r="D8720">
            <v>40200</v>
          </cell>
          <cell r="E8720">
            <v>0</v>
          </cell>
          <cell r="F8720">
            <v>40631</v>
          </cell>
          <cell r="G8720">
            <v>30000</v>
          </cell>
          <cell r="H8720">
            <v>1.34</v>
          </cell>
          <cell r="I8720">
            <v>43465</v>
          </cell>
        </row>
        <row r="8721">
          <cell r="A8721" t="str">
            <v>Suministro e instalación de lampara autonoma</v>
          </cell>
          <cell r="B8721">
            <v>103927</v>
          </cell>
          <cell r="C8721" t="str">
            <v>UNI</v>
          </cell>
          <cell r="D8721">
            <v>128238</v>
          </cell>
          <cell r="E8721">
            <v>0</v>
          </cell>
          <cell r="F8721">
            <v>40630</v>
          </cell>
          <cell r="G8721">
            <v>95700</v>
          </cell>
          <cell r="H8721">
            <v>1.34</v>
          </cell>
          <cell r="I8721">
            <v>43465</v>
          </cell>
        </row>
        <row r="8722">
          <cell r="A8722" t="str">
            <v>Suministro e instalación de organizador horizontal</v>
          </cell>
          <cell r="B8722">
            <v>103936</v>
          </cell>
          <cell r="C8722" t="str">
            <v>UNI</v>
          </cell>
          <cell r="D8722">
            <v>87100</v>
          </cell>
          <cell r="E8722">
            <v>0</v>
          </cell>
          <cell r="F8722">
            <v>40630</v>
          </cell>
          <cell r="G8722">
            <v>65000</v>
          </cell>
          <cell r="H8722">
            <v>1.34</v>
          </cell>
          <cell r="I8722">
            <v>43465</v>
          </cell>
        </row>
        <row r="8723">
          <cell r="A8723" t="str">
            <v>Suministro e instalación de organizador vertical</v>
          </cell>
          <cell r="B8723">
            <v>103935</v>
          </cell>
          <cell r="C8723" t="str">
            <v>UNI</v>
          </cell>
          <cell r="D8723">
            <v>100500</v>
          </cell>
          <cell r="E8723">
            <v>0</v>
          </cell>
          <cell r="F8723">
            <v>40630</v>
          </cell>
          <cell r="G8723">
            <v>75000</v>
          </cell>
          <cell r="H8723">
            <v>1.34</v>
          </cell>
          <cell r="I8723">
            <v>43465</v>
          </cell>
        </row>
        <row r="8724">
          <cell r="A8724" t="str">
            <v>SUMINISTRO E INSTALACIÓN DE PISO</v>
          </cell>
          <cell r="B8724">
            <v>103981</v>
          </cell>
          <cell r="C8724" t="str">
            <v>M2</v>
          </cell>
          <cell r="D8724">
            <v>104126</v>
          </cell>
          <cell r="E8724">
            <v>0</v>
          </cell>
          <cell r="F8724">
            <v>40633</v>
          </cell>
          <cell r="G8724">
            <v>77706</v>
          </cell>
          <cell r="H8724">
            <v>1.34</v>
          </cell>
          <cell r="I8724">
            <v>43465</v>
          </cell>
        </row>
        <row r="8725">
          <cell r="A8725" t="str">
            <v>SUMINISTRO E INSTALACION POLVO DE</v>
          </cell>
          <cell r="B8725">
            <v>3631</v>
          </cell>
          <cell r="C8725" t="str">
            <v>M2</v>
          </cell>
          <cell r="D8725">
            <v>7473</v>
          </cell>
          <cell r="E8725">
            <v>0</v>
          </cell>
          <cell r="F8725">
            <v>40121</v>
          </cell>
          <cell r="G8725">
            <v>5376</v>
          </cell>
          <cell r="H8725">
            <v>1.39</v>
          </cell>
          <cell r="I8725">
            <v>43465</v>
          </cell>
        </row>
        <row r="8726">
          <cell r="A8726" t="str">
            <v>Suministro Neumatico Ref. 18,4 x 30 TRACTOR</v>
          </cell>
          <cell r="B8726">
            <v>105310</v>
          </cell>
          <cell r="C8726" t="str">
            <v>UNI</v>
          </cell>
          <cell r="D8726">
            <v>216317</v>
          </cell>
          <cell r="E8726">
            <v>0</v>
          </cell>
          <cell r="F8726">
            <v>41919</v>
          </cell>
          <cell r="G8726">
            <v>171680</v>
          </cell>
          <cell r="H8726">
            <v>1.26</v>
          </cell>
          <cell r="I8726">
            <v>43465</v>
          </cell>
        </row>
        <row r="8727">
          <cell r="A8727" t="str">
            <v>SUMINISTRO TAPAS SEMIESFERICAS</v>
          </cell>
          <cell r="B8727">
            <v>103726</v>
          </cell>
          <cell r="C8727" t="str">
            <v>UNI</v>
          </cell>
          <cell r="D8727">
            <v>10160</v>
          </cell>
          <cell r="E8727">
            <v>0</v>
          </cell>
          <cell r="F8727">
            <v>41491</v>
          </cell>
          <cell r="G8727">
            <v>8000</v>
          </cell>
          <cell r="H8727">
            <v>1.27</v>
          </cell>
          <cell r="I8727">
            <v>43465</v>
          </cell>
        </row>
        <row r="8728">
          <cell r="A8728" t="str">
            <v>Suministro Termohigrometro+Base plástica</v>
          </cell>
          <cell r="B8728">
            <v>107104</v>
          </cell>
          <cell r="C8728" t="str">
            <v>UNI</v>
          </cell>
          <cell r="D8728">
            <v>249900</v>
          </cell>
          <cell r="E8728">
            <v>0</v>
          </cell>
          <cell r="F8728">
            <v>43395</v>
          </cell>
          <cell r="G8728">
            <v>238000</v>
          </cell>
          <cell r="H8728">
            <v>1.05</v>
          </cell>
          <cell r="I8728">
            <v>43465</v>
          </cell>
        </row>
        <row r="8729">
          <cell r="A8729" t="str">
            <v>Suministro tornillos 1/2*9"</v>
          </cell>
          <cell r="B8729">
            <v>104336</v>
          </cell>
          <cell r="C8729" t="str">
            <v>UNI</v>
          </cell>
          <cell r="D8729">
            <v>3250</v>
          </cell>
          <cell r="E8729">
            <v>0</v>
          </cell>
          <cell r="F8729">
            <v>41058</v>
          </cell>
          <cell r="G8729">
            <v>2500</v>
          </cell>
          <cell r="H8729">
            <v>1.3</v>
          </cell>
          <cell r="I8729">
            <v>43465</v>
          </cell>
        </row>
        <row r="8730">
          <cell r="A8730" t="str">
            <v>SUMINISTRO Y SIEMBRA DE CROTO</v>
          </cell>
          <cell r="B8730">
            <v>104190</v>
          </cell>
          <cell r="C8730" t="str">
            <v>UNI</v>
          </cell>
          <cell r="D8730">
            <v>20100</v>
          </cell>
          <cell r="E8730">
            <v>0</v>
          </cell>
          <cell r="F8730">
            <v>40792</v>
          </cell>
          <cell r="G8730">
            <v>15000</v>
          </cell>
          <cell r="H8730">
            <v>1.34</v>
          </cell>
          <cell r="I8730">
            <v>43465</v>
          </cell>
        </row>
        <row r="8731">
          <cell r="A8731" t="str">
            <v>SuministroDiagramade FlujoFiltración-Carteler</v>
          </cell>
          <cell r="B8731">
            <v>107099</v>
          </cell>
          <cell r="C8731" t="str">
            <v>UNI</v>
          </cell>
          <cell r="D8731">
            <v>646800</v>
          </cell>
          <cell r="E8731">
            <v>0</v>
          </cell>
          <cell r="F8731">
            <v>43395</v>
          </cell>
          <cell r="G8731">
            <v>616000</v>
          </cell>
          <cell r="H8731">
            <v>1.05</v>
          </cell>
          <cell r="I8731">
            <v>43465</v>
          </cell>
        </row>
        <row r="8732">
          <cell r="A8732" t="str">
            <v>Sumint e inst de luminaria 1000 W Sodio</v>
          </cell>
          <cell r="B8732">
            <v>103951</v>
          </cell>
          <cell r="C8732" t="str">
            <v>UNI</v>
          </cell>
          <cell r="D8732">
            <v>1206000</v>
          </cell>
          <cell r="E8732">
            <v>0</v>
          </cell>
          <cell r="F8732">
            <v>40631</v>
          </cell>
          <cell r="G8732">
            <v>900000</v>
          </cell>
          <cell r="H8732">
            <v>1.34</v>
          </cell>
          <cell r="I8732">
            <v>43465</v>
          </cell>
        </row>
        <row r="8733">
          <cell r="A8733" t="str">
            <v>Sumint e inst de luminaria 125 W Sodio</v>
          </cell>
          <cell r="B8733">
            <v>103947</v>
          </cell>
          <cell r="C8733" t="str">
            <v>UNI</v>
          </cell>
          <cell r="D8733">
            <v>247900</v>
          </cell>
          <cell r="E8733">
            <v>0</v>
          </cell>
          <cell r="F8733">
            <v>40631</v>
          </cell>
          <cell r="G8733">
            <v>185000</v>
          </cell>
          <cell r="H8733">
            <v>1.34</v>
          </cell>
          <cell r="I8733">
            <v>43465</v>
          </cell>
        </row>
        <row r="8734">
          <cell r="A8734" t="str">
            <v>Sumint e inst de luminaria 250 W Metal Halide</v>
          </cell>
          <cell r="B8734">
            <v>103943</v>
          </cell>
          <cell r="C8734" t="str">
            <v>UNI</v>
          </cell>
          <cell r="D8734">
            <v>335000</v>
          </cell>
          <cell r="E8734">
            <v>0</v>
          </cell>
          <cell r="F8734">
            <v>40631</v>
          </cell>
          <cell r="G8734">
            <v>250000</v>
          </cell>
          <cell r="H8734">
            <v>1.34</v>
          </cell>
          <cell r="I8734">
            <v>43465</v>
          </cell>
        </row>
        <row r="8735">
          <cell r="A8735" t="str">
            <v>Sumint e inst de luminaria 250 W Sodio</v>
          </cell>
          <cell r="B8735">
            <v>103948</v>
          </cell>
          <cell r="C8735" t="str">
            <v>UNI</v>
          </cell>
          <cell r="D8735">
            <v>294800</v>
          </cell>
          <cell r="E8735">
            <v>0</v>
          </cell>
          <cell r="F8735">
            <v>40631</v>
          </cell>
          <cell r="G8735">
            <v>220000</v>
          </cell>
          <cell r="H8735">
            <v>1.34</v>
          </cell>
          <cell r="I8735">
            <v>43465</v>
          </cell>
        </row>
        <row r="8736">
          <cell r="A8736" t="str">
            <v>Sumint e inst de luminaria 400 W Metal Halide</v>
          </cell>
          <cell r="B8736">
            <v>103944</v>
          </cell>
          <cell r="C8736" t="str">
            <v>UNI</v>
          </cell>
          <cell r="D8736">
            <v>388600</v>
          </cell>
          <cell r="E8736">
            <v>0</v>
          </cell>
          <cell r="F8736">
            <v>40707</v>
          </cell>
          <cell r="G8736">
            <v>290000</v>
          </cell>
          <cell r="H8736">
            <v>1.34</v>
          </cell>
          <cell r="I8736">
            <v>43465</v>
          </cell>
        </row>
        <row r="8737">
          <cell r="A8737" t="str">
            <v>Sumint e inst de luminaria 400 W Sodio</v>
          </cell>
          <cell r="B8737">
            <v>103949</v>
          </cell>
          <cell r="C8737" t="str">
            <v>UNI</v>
          </cell>
          <cell r="D8737">
            <v>361800</v>
          </cell>
          <cell r="E8737">
            <v>0</v>
          </cell>
          <cell r="F8737">
            <v>40707</v>
          </cell>
          <cell r="G8737">
            <v>270000</v>
          </cell>
          <cell r="H8737">
            <v>1.34</v>
          </cell>
          <cell r="I8737">
            <v>43465</v>
          </cell>
        </row>
        <row r="8738">
          <cell r="A8738" t="str">
            <v>Sumint e inst de luminaria 70 W Metal Halide</v>
          </cell>
          <cell r="B8738">
            <v>103941</v>
          </cell>
          <cell r="C8738" t="str">
            <v>UNI</v>
          </cell>
          <cell r="D8738">
            <v>194300</v>
          </cell>
          <cell r="E8738">
            <v>0</v>
          </cell>
          <cell r="F8738">
            <v>40631</v>
          </cell>
          <cell r="G8738">
            <v>145000</v>
          </cell>
          <cell r="H8738">
            <v>1.34</v>
          </cell>
          <cell r="I8738">
            <v>43465</v>
          </cell>
        </row>
        <row r="8739">
          <cell r="A8739" t="str">
            <v>Sumint e inst de luminaria 70 W Sodio</v>
          </cell>
          <cell r="B8739">
            <v>103946</v>
          </cell>
          <cell r="C8739" t="str">
            <v>UNI</v>
          </cell>
          <cell r="D8739">
            <v>180900</v>
          </cell>
          <cell r="E8739">
            <v>0</v>
          </cell>
          <cell r="F8739">
            <v>40631</v>
          </cell>
          <cell r="G8739">
            <v>135000</v>
          </cell>
          <cell r="H8739">
            <v>1.34</v>
          </cell>
          <cell r="I8739">
            <v>43465</v>
          </cell>
        </row>
        <row r="8740">
          <cell r="A8740" t="str">
            <v>Sumint e inst de luminaria 700 W Metal Halide</v>
          </cell>
          <cell r="B8740">
            <v>103945</v>
          </cell>
          <cell r="C8740" t="str">
            <v>UNI</v>
          </cell>
          <cell r="D8740">
            <v>670000</v>
          </cell>
          <cell r="E8740">
            <v>0</v>
          </cell>
          <cell r="F8740">
            <v>40631</v>
          </cell>
          <cell r="G8740">
            <v>500000</v>
          </cell>
          <cell r="H8740">
            <v>1.34</v>
          </cell>
          <cell r="I8740">
            <v>43465</v>
          </cell>
        </row>
        <row r="8741">
          <cell r="A8741" t="str">
            <v>Sumint e inst de luminaria 700 W Sodio</v>
          </cell>
          <cell r="B8741">
            <v>103950</v>
          </cell>
          <cell r="C8741" t="str">
            <v>UNI</v>
          </cell>
          <cell r="D8741">
            <v>603000</v>
          </cell>
          <cell r="E8741">
            <v>0</v>
          </cell>
          <cell r="F8741">
            <v>40631</v>
          </cell>
          <cell r="G8741">
            <v>450000</v>
          </cell>
          <cell r="H8741">
            <v>1.34</v>
          </cell>
          <cell r="I8741">
            <v>43465</v>
          </cell>
        </row>
        <row r="8742">
          <cell r="A8742" t="str">
            <v>Sumnistro e instalación guarda escobas en MDF 8</v>
          </cell>
          <cell r="B8742">
            <v>106661</v>
          </cell>
          <cell r="C8742" t="str">
            <v>ML</v>
          </cell>
          <cell r="D8742">
            <v>11025</v>
          </cell>
          <cell r="E8742">
            <v>0</v>
          </cell>
          <cell r="F8742">
            <v>43084</v>
          </cell>
          <cell r="G8742">
            <v>10115</v>
          </cell>
          <cell r="H8742">
            <v>1.0900000000000001</v>
          </cell>
          <cell r="I8742">
            <v>43465</v>
          </cell>
        </row>
        <row r="8743">
          <cell r="A8743" t="str">
            <v>SumnistroeinstpisoviniloPVC tipoclic0.3micras</v>
          </cell>
          <cell r="B8743">
            <v>106666</v>
          </cell>
          <cell r="C8743" t="str">
            <v>M2</v>
          </cell>
          <cell r="D8743">
            <v>70098</v>
          </cell>
          <cell r="E8743">
            <v>0</v>
          </cell>
          <cell r="F8743">
            <v>43087</v>
          </cell>
          <cell r="G8743">
            <v>64310</v>
          </cell>
          <cell r="H8743">
            <v>1.0900000000000001</v>
          </cell>
          <cell r="I8743">
            <v>43465</v>
          </cell>
        </row>
        <row r="8744">
          <cell r="A8744" t="str">
            <v>SUPER MANTO ZETAL 600 X 1 Fglas</v>
          </cell>
          <cell r="B8744">
            <v>671</v>
          </cell>
          <cell r="C8744" t="str">
            <v>M2</v>
          </cell>
          <cell r="D8744">
            <v>21155</v>
          </cell>
          <cell r="E8744">
            <v>27560</v>
          </cell>
          <cell r="F8744">
            <v>41750</v>
          </cell>
          <cell r="G8744">
            <v>16790</v>
          </cell>
          <cell r="H8744">
            <v>1.26</v>
          </cell>
          <cell r="I8744">
            <v>43465</v>
          </cell>
        </row>
        <row r="8745">
          <cell r="A8745" t="str">
            <v>SUPERCANALETA 90x240x100 Colom</v>
          </cell>
          <cell r="B8745">
            <v>2274</v>
          </cell>
          <cell r="C8745" t="str">
            <v>UNI</v>
          </cell>
          <cell r="D8745">
            <v>571317</v>
          </cell>
          <cell r="E8745">
            <v>13154</v>
          </cell>
          <cell r="F8745">
            <v>40325</v>
          </cell>
          <cell r="G8745">
            <v>417020</v>
          </cell>
          <cell r="H8745">
            <v>1.37</v>
          </cell>
          <cell r="I8745">
            <v>43465</v>
          </cell>
        </row>
        <row r="8746">
          <cell r="A8746" t="str">
            <v>SUPERCEL .60x121x4mm ETERNIT</v>
          </cell>
          <cell r="B8746">
            <v>187</v>
          </cell>
          <cell r="C8746" t="str">
            <v>UNI</v>
          </cell>
          <cell r="D8746">
            <v>11919</v>
          </cell>
          <cell r="E8746">
            <v>0</v>
          </cell>
          <cell r="F8746">
            <v>40435</v>
          </cell>
          <cell r="G8746">
            <v>8700</v>
          </cell>
          <cell r="H8746">
            <v>1.37</v>
          </cell>
          <cell r="I8746">
            <v>43465</v>
          </cell>
        </row>
        <row r="8747">
          <cell r="A8747" t="str">
            <v>Superf.Puest.</v>
          </cell>
          <cell r="B8747">
            <v>102662</v>
          </cell>
          <cell r="C8747" t="str">
            <v>UNI</v>
          </cell>
          <cell r="D8747">
            <v>308935</v>
          </cell>
          <cell r="E8747">
            <v>0</v>
          </cell>
          <cell r="F8747">
            <v>40283</v>
          </cell>
          <cell r="G8747">
            <v>225500</v>
          </cell>
          <cell r="H8747">
            <v>1.37</v>
          </cell>
          <cell r="I8747">
            <v>43465</v>
          </cell>
        </row>
        <row r="8748">
          <cell r="A8748" t="str">
            <v>Superf.Puest.</v>
          </cell>
          <cell r="B8748">
            <v>102255</v>
          </cell>
          <cell r="C8748" t="str">
            <v>UNI</v>
          </cell>
          <cell r="D8748">
            <v>369900</v>
          </cell>
          <cell r="E8748">
            <v>0</v>
          </cell>
          <cell r="F8748">
            <v>40278</v>
          </cell>
          <cell r="G8748">
            <v>270000</v>
          </cell>
          <cell r="H8748">
            <v>1.37</v>
          </cell>
          <cell r="I8748">
            <v>43465</v>
          </cell>
        </row>
        <row r="8749">
          <cell r="A8749" t="str">
            <v>Superfic.Mostrad.VidrioTempl.6mm(1.5x0.30)Sum</v>
          </cell>
          <cell r="B8749">
            <v>102659</v>
          </cell>
          <cell r="C8749" t="str">
            <v>UNI</v>
          </cell>
          <cell r="D8749">
            <v>256190</v>
          </cell>
          <cell r="E8749" t="str">
            <v>DA-17ANOL</v>
          </cell>
          <cell r="F8749">
            <v>40283</v>
          </cell>
          <cell r="G8749">
            <v>187000</v>
          </cell>
          <cell r="H8749">
            <v>1.37</v>
          </cell>
          <cell r="I8749">
            <v>43465</v>
          </cell>
        </row>
        <row r="8750">
          <cell r="A8750" t="str">
            <v>SUPERFIC.RETORNO(0.60X0.90M)Tablex30m</v>
          </cell>
          <cell r="B8750">
            <v>102663</v>
          </cell>
          <cell r="C8750" t="str">
            <v>UNI</v>
          </cell>
          <cell r="D8750">
            <v>195910</v>
          </cell>
          <cell r="E8750">
            <v>0</v>
          </cell>
          <cell r="F8750">
            <v>40283</v>
          </cell>
          <cell r="G8750">
            <v>143000</v>
          </cell>
          <cell r="H8750">
            <v>1.37</v>
          </cell>
          <cell r="I8750">
            <v>43465</v>
          </cell>
        </row>
        <row r="8751">
          <cell r="A8751" t="str">
            <v>SUPERFICIES DE RETORNO 0.60X0.60M</v>
          </cell>
          <cell r="B8751">
            <v>102281</v>
          </cell>
          <cell r="C8751" t="str">
            <v>UNI</v>
          </cell>
          <cell r="D8751">
            <v>139068</v>
          </cell>
          <cell r="E8751">
            <v>0</v>
          </cell>
          <cell r="F8751">
            <v>40113</v>
          </cell>
          <cell r="G8751">
            <v>100049</v>
          </cell>
          <cell r="H8751">
            <v>1.39</v>
          </cell>
          <cell r="I8751">
            <v>43465</v>
          </cell>
        </row>
        <row r="8752">
          <cell r="A8752" t="str">
            <v>SUPERFICIES PUESTOS DE TRABAJO 1.5X0.9</v>
          </cell>
          <cell r="B8752">
            <v>102273</v>
          </cell>
          <cell r="C8752" t="str">
            <v>UNI</v>
          </cell>
          <cell r="D8752">
            <v>274942</v>
          </cell>
          <cell r="E8752">
            <v>0</v>
          </cell>
          <cell r="F8752">
            <v>40109</v>
          </cell>
          <cell r="G8752">
            <v>197800</v>
          </cell>
          <cell r="H8752">
            <v>1.39</v>
          </cell>
          <cell r="I8752">
            <v>43465</v>
          </cell>
        </row>
        <row r="8753">
          <cell r="A8753" t="str">
            <v>SUPERMANTO 400 X S/inst Fglas</v>
          </cell>
          <cell r="B8753">
            <v>3063</v>
          </cell>
          <cell r="C8753" t="str">
            <v>M2</v>
          </cell>
          <cell r="D8753">
            <v>10586</v>
          </cell>
          <cell r="E8753">
            <v>27005</v>
          </cell>
          <cell r="F8753">
            <v>40688</v>
          </cell>
          <cell r="G8753">
            <v>7900</v>
          </cell>
          <cell r="H8753">
            <v>1.34</v>
          </cell>
          <cell r="I8753">
            <v>43465</v>
          </cell>
        </row>
        <row r="8754">
          <cell r="A8754" t="str">
            <v>SUPERMANTO 500 XT S/inst Fglas</v>
          </cell>
          <cell r="B8754">
            <v>668</v>
          </cell>
          <cell r="C8754" t="str">
            <v>M2</v>
          </cell>
          <cell r="D8754">
            <v>12730</v>
          </cell>
          <cell r="E8754">
            <v>27710</v>
          </cell>
          <cell r="F8754">
            <v>40688</v>
          </cell>
          <cell r="G8754">
            <v>9500</v>
          </cell>
          <cell r="H8754">
            <v>1.34</v>
          </cell>
          <cell r="I8754">
            <v>43465</v>
          </cell>
        </row>
        <row r="8755">
          <cell r="A8755" t="str">
            <v>SUPERMANTO 600 XT S/inst Fglas</v>
          </cell>
          <cell r="B8755">
            <v>3064</v>
          </cell>
          <cell r="C8755" t="str">
            <v>M2</v>
          </cell>
          <cell r="D8755">
            <v>14317</v>
          </cell>
          <cell r="E8755">
            <v>27080</v>
          </cell>
          <cell r="F8755">
            <v>40147</v>
          </cell>
          <cell r="G8755">
            <v>10300</v>
          </cell>
          <cell r="H8755">
            <v>1.39</v>
          </cell>
          <cell r="I8755">
            <v>43465</v>
          </cell>
        </row>
        <row r="8756">
          <cell r="A8756" t="str">
            <v>SUPERMANTO ZETAL 4mm S/inst Fglas</v>
          </cell>
          <cell r="B8756">
            <v>670</v>
          </cell>
          <cell r="C8756" t="str">
            <v>M2</v>
          </cell>
          <cell r="D8756">
            <v>23074</v>
          </cell>
          <cell r="E8756">
            <v>27570</v>
          </cell>
          <cell r="F8756">
            <v>40147</v>
          </cell>
          <cell r="G8756">
            <v>16600</v>
          </cell>
          <cell r="H8756">
            <v>1.39</v>
          </cell>
          <cell r="I8756">
            <v>43465</v>
          </cell>
        </row>
        <row r="8757">
          <cell r="A8757" t="str">
            <v>SUPERVISOR CERTIFICADO TRABAJO EN</v>
          </cell>
          <cell r="B8757">
            <v>104145</v>
          </cell>
          <cell r="C8757" t="str">
            <v>HR</v>
          </cell>
          <cell r="D8757">
            <v>60300</v>
          </cell>
          <cell r="E8757">
            <v>0</v>
          </cell>
          <cell r="F8757">
            <v>40732</v>
          </cell>
          <cell r="G8757">
            <v>45000</v>
          </cell>
          <cell r="H8757">
            <v>1.34</v>
          </cell>
          <cell r="I8757">
            <v>43465</v>
          </cell>
        </row>
        <row r="8758">
          <cell r="A8758" t="str">
            <v>SUPLEMENTO PARA CAJA 2.400/2.800</v>
          </cell>
          <cell r="B8758">
            <v>104478</v>
          </cell>
          <cell r="C8758" t="str">
            <v>UNI</v>
          </cell>
          <cell r="D8758">
            <v>1433</v>
          </cell>
          <cell r="E8758">
            <v>0</v>
          </cell>
          <cell r="F8758">
            <v>41135</v>
          </cell>
          <cell r="G8758">
            <v>1102</v>
          </cell>
          <cell r="H8758">
            <v>1.3</v>
          </cell>
          <cell r="I8758">
            <v>43465</v>
          </cell>
        </row>
        <row r="8759">
          <cell r="A8759" t="str">
            <v>SUR FHARD 4 KILOS</v>
          </cell>
          <cell r="B8759">
            <v>652</v>
          </cell>
          <cell r="C8759" t="str">
            <v>KG</v>
          </cell>
          <cell r="D8759">
            <v>33458</v>
          </cell>
          <cell r="E8759">
            <v>0</v>
          </cell>
          <cell r="F8759">
            <v>40688</v>
          </cell>
          <cell r="G8759">
            <v>24969</v>
          </cell>
          <cell r="H8759">
            <v>1.34</v>
          </cell>
          <cell r="I8759">
            <v>43465</v>
          </cell>
        </row>
        <row r="8760">
          <cell r="A8760" t="str">
            <v>SUSTRATO ADSORBENTE DE GRASAS</v>
          </cell>
          <cell r="B8760">
            <v>105538</v>
          </cell>
          <cell r="C8760" t="str">
            <v>KG</v>
          </cell>
          <cell r="D8760">
            <v>12250</v>
          </cell>
          <cell r="E8760">
            <v>0</v>
          </cell>
          <cell r="F8760">
            <v>42809</v>
          </cell>
          <cell r="G8760">
            <v>11238.89</v>
          </cell>
          <cell r="H8760">
            <v>1.0900000000000001</v>
          </cell>
          <cell r="I8760">
            <v>43465</v>
          </cell>
        </row>
        <row r="8761">
          <cell r="A8761" t="str">
            <v>Sustrato siembra tierra negra y cascarilla 8:1**</v>
          </cell>
          <cell r="B8761">
            <v>100684</v>
          </cell>
          <cell r="C8761" t="str">
            <v>M3</v>
          </cell>
          <cell r="D8761">
            <v>37252</v>
          </cell>
          <cell r="E8761">
            <v>0</v>
          </cell>
          <cell r="F8761">
            <v>40102</v>
          </cell>
          <cell r="G8761">
            <v>26800</v>
          </cell>
          <cell r="H8761">
            <v>1.39</v>
          </cell>
          <cell r="I8761">
            <v>43465</v>
          </cell>
        </row>
        <row r="8762">
          <cell r="A8762" t="str">
            <v>SWICH FLOTADOR PARA TANQUE</v>
          </cell>
          <cell r="B8762">
            <v>105945</v>
          </cell>
          <cell r="C8762" t="str">
            <v>UNI</v>
          </cell>
          <cell r="D8762">
            <v>140087</v>
          </cell>
          <cell r="E8762">
            <v>0</v>
          </cell>
          <cell r="F8762">
            <v>42828</v>
          </cell>
          <cell r="G8762">
            <v>128520</v>
          </cell>
          <cell r="H8762">
            <v>1.0900000000000001</v>
          </cell>
          <cell r="I8762">
            <v>43465</v>
          </cell>
        </row>
        <row r="8763">
          <cell r="A8763" t="str">
            <v>Swing Joint (Brazo articul. aspersor de rotor 1")*</v>
          </cell>
          <cell r="B8763">
            <v>102568</v>
          </cell>
          <cell r="C8763" t="str">
            <v>UNI</v>
          </cell>
          <cell r="D8763">
            <v>105496</v>
          </cell>
          <cell r="E8763">
            <v>0</v>
          </cell>
          <cell r="F8763">
            <v>43179</v>
          </cell>
          <cell r="G8763">
            <v>100472</v>
          </cell>
          <cell r="H8763">
            <v>1.05</v>
          </cell>
          <cell r="I8763">
            <v>43465</v>
          </cell>
        </row>
        <row r="8764">
          <cell r="A8764" t="str">
            <v>Switch Conectividad 24 Puertos Auton-10base/100</v>
          </cell>
          <cell r="B8764">
            <v>106183</v>
          </cell>
          <cell r="C8764" t="str">
            <v>UNI</v>
          </cell>
          <cell r="D8764">
            <v>964672</v>
          </cell>
          <cell r="E8764">
            <v>0</v>
          </cell>
          <cell r="F8764">
            <v>42842</v>
          </cell>
          <cell r="G8764">
            <v>885020</v>
          </cell>
          <cell r="H8764">
            <v>1.0900000000000001</v>
          </cell>
          <cell r="I8764">
            <v>43465</v>
          </cell>
        </row>
        <row r="8765">
          <cell r="A8765" t="str">
            <v>SWITCH DE 12 PUESTOS CAT. 6</v>
          </cell>
          <cell r="B8765">
            <v>104381</v>
          </cell>
          <cell r="C8765" t="str">
            <v>UNI</v>
          </cell>
          <cell r="D8765">
            <v>214136</v>
          </cell>
          <cell r="E8765">
            <v>0</v>
          </cell>
          <cell r="F8765">
            <v>41078</v>
          </cell>
          <cell r="G8765">
            <v>164720</v>
          </cell>
          <cell r="H8765">
            <v>1.3</v>
          </cell>
          <cell r="I8765">
            <v>43465</v>
          </cell>
        </row>
        <row r="8766">
          <cell r="A8766" t="str">
            <v>Switch de 24 puestos categoria 6</v>
          </cell>
          <cell r="B8766">
            <v>103870</v>
          </cell>
          <cell r="C8766" t="str">
            <v>UNI</v>
          </cell>
          <cell r="D8766">
            <v>262902</v>
          </cell>
          <cell r="E8766">
            <v>0</v>
          </cell>
          <cell r="F8766">
            <v>41079</v>
          </cell>
          <cell r="G8766">
            <v>202232</v>
          </cell>
          <cell r="H8766">
            <v>1.3</v>
          </cell>
          <cell r="I8766">
            <v>43465</v>
          </cell>
        </row>
        <row r="8767">
          <cell r="A8767" t="str">
            <v>SWITCH DE 8 PUESTOS CAT. 6</v>
          </cell>
          <cell r="B8767">
            <v>104380</v>
          </cell>
          <cell r="C8767" t="str">
            <v>UNI</v>
          </cell>
          <cell r="D8767">
            <v>82940</v>
          </cell>
          <cell r="E8767">
            <v>0</v>
          </cell>
          <cell r="F8767">
            <v>41078</v>
          </cell>
          <cell r="G8767">
            <v>63800</v>
          </cell>
          <cell r="H8767">
            <v>1.3</v>
          </cell>
          <cell r="I8767">
            <v>43465</v>
          </cell>
        </row>
        <row r="8768">
          <cell r="A8768" t="str">
            <v>SWITCH Hp 1420-24g 24 10/100/1000 2sfp 2</v>
          </cell>
          <cell r="B8768">
            <v>106967</v>
          </cell>
          <cell r="C8768" t="str">
            <v>UNI</v>
          </cell>
          <cell r="D8768">
            <v>902083</v>
          </cell>
          <cell r="E8768">
            <v>0</v>
          </cell>
          <cell r="F8768">
            <v>43343</v>
          </cell>
          <cell r="G8768">
            <v>859127</v>
          </cell>
          <cell r="H8768">
            <v>1.05</v>
          </cell>
          <cell r="I8768">
            <v>43465</v>
          </cell>
        </row>
        <row r="8769">
          <cell r="A8769" t="str">
            <v>T.V.CABLE CUOTA MENSUAL</v>
          </cell>
          <cell r="B8769">
            <v>462</v>
          </cell>
          <cell r="C8769" t="str">
            <v>MS</v>
          </cell>
          <cell r="D8769">
            <v>320868</v>
          </cell>
          <cell r="E8769">
            <v>0</v>
          </cell>
          <cell r="F8769">
            <v>40026</v>
          </cell>
          <cell r="G8769">
            <v>230840</v>
          </cell>
          <cell r="H8769">
            <v>1.39</v>
          </cell>
          <cell r="I8769">
            <v>43465</v>
          </cell>
        </row>
        <row r="8770">
          <cell r="A8770" t="str">
            <v>T.V.CABLE INSTALACION</v>
          </cell>
          <cell r="B8770">
            <v>463</v>
          </cell>
          <cell r="C8770" t="str">
            <v>UNI</v>
          </cell>
          <cell r="D8770">
            <v>80620</v>
          </cell>
          <cell r="E8770">
            <v>0</v>
          </cell>
          <cell r="F8770">
            <v>40026</v>
          </cell>
          <cell r="G8770">
            <v>58000</v>
          </cell>
          <cell r="H8770">
            <v>1.39</v>
          </cell>
          <cell r="I8770">
            <v>43465</v>
          </cell>
        </row>
        <row r="8771">
          <cell r="A8771" t="str">
            <v>T.V.CABLE/DERIVACION -POR UNA SOLA VEZ-</v>
          </cell>
          <cell r="B8771">
            <v>2402</v>
          </cell>
          <cell r="C8771" t="str">
            <v>UNI</v>
          </cell>
          <cell r="D8771">
            <v>482108</v>
          </cell>
          <cell r="E8771">
            <v>0</v>
          </cell>
          <cell r="F8771">
            <v>40026</v>
          </cell>
          <cell r="G8771">
            <v>346840</v>
          </cell>
          <cell r="H8771">
            <v>1.39</v>
          </cell>
          <cell r="I8771">
            <v>43465</v>
          </cell>
        </row>
        <row r="8772">
          <cell r="A8772" t="str">
            <v>TABLA ABARCO</v>
          </cell>
          <cell r="B8772">
            <v>2431</v>
          </cell>
          <cell r="C8772" t="str">
            <v>UNI</v>
          </cell>
          <cell r="D8772">
            <v>14687</v>
          </cell>
          <cell r="E8772">
            <v>0</v>
          </cell>
          <cell r="F8772">
            <v>40093</v>
          </cell>
          <cell r="G8772">
            <v>10566</v>
          </cell>
          <cell r="H8772">
            <v>1.39</v>
          </cell>
          <cell r="I8772">
            <v>43465</v>
          </cell>
        </row>
        <row r="8773">
          <cell r="A8773" t="str">
            <v>TABLA BURRA (25x2,5CM) L=3M- ORDINARIO</v>
          </cell>
          <cell r="B8773">
            <v>941</v>
          </cell>
          <cell r="C8773" t="str">
            <v>ML</v>
          </cell>
          <cell r="D8773">
            <v>5206</v>
          </cell>
          <cell r="E8773">
            <v>0</v>
          </cell>
          <cell r="F8773">
            <v>43162</v>
          </cell>
          <cell r="G8773">
            <v>4958</v>
          </cell>
          <cell r="H8773">
            <v>1.05</v>
          </cell>
          <cell r="I8773">
            <v>43465</v>
          </cell>
        </row>
        <row r="8774">
          <cell r="A8774" t="str">
            <v>TABLA BURRA (28x2,5CM) L=3M CEDRO</v>
          </cell>
          <cell r="B8774">
            <v>103047</v>
          </cell>
          <cell r="C8774" t="str">
            <v>ML</v>
          </cell>
          <cell r="D8774">
            <v>35752</v>
          </cell>
          <cell r="E8774">
            <v>0</v>
          </cell>
          <cell r="F8774">
            <v>42122</v>
          </cell>
          <cell r="G8774">
            <v>29305</v>
          </cell>
          <cell r="H8774">
            <v>1.22</v>
          </cell>
          <cell r="I8774">
            <v>43465</v>
          </cell>
        </row>
        <row r="8775">
          <cell r="A8775" t="str">
            <v>TABLA BURRA (28X2.5CM)L=3M CEDRO</v>
          </cell>
          <cell r="B8775">
            <v>105308</v>
          </cell>
          <cell r="C8775" t="str">
            <v>ML</v>
          </cell>
          <cell r="D8775">
            <v>16039</v>
          </cell>
          <cell r="E8775">
            <v>0</v>
          </cell>
          <cell r="F8775">
            <v>42122</v>
          </cell>
          <cell r="G8775">
            <v>13147</v>
          </cell>
          <cell r="H8775">
            <v>1.22</v>
          </cell>
          <cell r="I8775">
            <v>43465</v>
          </cell>
        </row>
        <row r="8776">
          <cell r="A8776" t="str">
            <v>TABLA BURRA (30x2,5CM) L=3M ORDINARIO</v>
          </cell>
          <cell r="B8776">
            <v>942</v>
          </cell>
          <cell r="C8776" t="str">
            <v>ML</v>
          </cell>
          <cell r="D8776">
            <v>6248</v>
          </cell>
          <cell r="E8776">
            <v>0</v>
          </cell>
          <cell r="F8776">
            <v>43162</v>
          </cell>
          <cell r="G8776">
            <v>5950</v>
          </cell>
          <cell r="H8776">
            <v>1.05</v>
          </cell>
          <cell r="I8776">
            <v>43465</v>
          </cell>
        </row>
        <row r="8777">
          <cell r="A8777" t="str">
            <v>TABLA BURRA 20 CM</v>
          </cell>
          <cell r="B8777">
            <v>105525</v>
          </cell>
          <cell r="C8777" t="str">
            <v>ML</v>
          </cell>
          <cell r="D8777">
            <v>4457</v>
          </cell>
          <cell r="E8777">
            <v>0</v>
          </cell>
          <cell r="F8777">
            <v>42872</v>
          </cell>
          <cell r="G8777">
            <v>4089</v>
          </cell>
          <cell r="H8777">
            <v>1.0900000000000001</v>
          </cell>
          <cell r="I8777">
            <v>43465</v>
          </cell>
        </row>
        <row r="8778">
          <cell r="A8778" t="str">
            <v>TABLA CHAPA (20x2CM) L=3M ORDINARIO</v>
          </cell>
          <cell r="B8778">
            <v>101283</v>
          </cell>
          <cell r="C8778" t="str">
            <v>ML</v>
          </cell>
          <cell r="D8778">
            <v>3124</v>
          </cell>
          <cell r="E8778">
            <v>0</v>
          </cell>
          <cell r="F8778">
            <v>43206</v>
          </cell>
          <cell r="G8778">
            <v>2975</v>
          </cell>
          <cell r="H8778">
            <v>1.05</v>
          </cell>
          <cell r="I8778">
            <v>43465</v>
          </cell>
        </row>
        <row r="8779">
          <cell r="A8779" t="str">
            <v>TABLA CHAPA (25x2CM) L=3M ORDINARIO</v>
          </cell>
          <cell r="B8779">
            <v>101282</v>
          </cell>
          <cell r="C8779" t="str">
            <v>ML</v>
          </cell>
          <cell r="D8779">
            <v>3956</v>
          </cell>
          <cell r="E8779">
            <v>0</v>
          </cell>
          <cell r="F8779">
            <v>43162</v>
          </cell>
          <cell r="G8779">
            <v>3768</v>
          </cell>
          <cell r="H8779">
            <v>1.05</v>
          </cell>
          <cell r="I8779">
            <v>43465</v>
          </cell>
        </row>
        <row r="8780">
          <cell r="A8780" t="str">
            <v>TABLA CHAPA (30x2CM) L=3M ORDINARIO</v>
          </cell>
          <cell r="B8780">
            <v>943</v>
          </cell>
          <cell r="C8780" t="str">
            <v>ML</v>
          </cell>
          <cell r="D8780">
            <v>4706</v>
          </cell>
          <cell r="E8780">
            <v>0</v>
          </cell>
          <cell r="F8780">
            <v>43162</v>
          </cell>
          <cell r="G8780">
            <v>4482</v>
          </cell>
          <cell r="H8780">
            <v>1.05</v>
          </cell>
          <cell r="I8780">
            <v>43465</v>
          </cell>
        </row>
        <row r="8781">
          <cell r="A8781" t="str">
            <v>TABLA CHAPA .(10X2CM) L=3M</v>
          </cell>
          <cell r="B8781">
            <v>102914</v>
          </cell>
          <cell r="C8781" t="str">
            <v>ML</v>
          </cell>
          <cell r="D8781">
            <v>1666</v>
          </cell>
          <cell r="E8781">
            <v>0</v>
          </cell>
          <cell r="F8781">
            <v>43206</v>
          </cell>
          <cell r="G8781">
            <v>1587</v>
          </cell>
          <cell r="H8781">
            <v>1.05</v>
          </cell>
          <cell r="I8781">
            <v>43465</v>
          </cell>
        </row>
        <row r="8782">
          <cell r="A8782" t="str">
            <v>Tabla de Batida Salto Triple (Sum+Instal) IAAF</v>
          </cell>
          <cell r="B8782">
            <v>105990</v>
          </cell>
          <cell r="C8782" t="str">
            <v>JG</v>
          </cell>
          <cell r="D8782">
            <v>4691356</v>
          </cell>
          <cell r="E8782">
            <v>0</v>
          </cell>
          <cell r="F8782">
            <v>42829</v>
          </cell>
          <cell r="G8782">
            <v>4303996</v>
          </cell>
          <cell r="H8782">
            <v>1.0900000000000001</v>
          </cell>
          <cell r="I8782">
            <v>43465</v>
          </cell>
        </row>
        <row r="8783">
          <cell r="A8783" t="str">
            <v>Tabla de Batida+TablaPlastilinaSaltoLongitud(IAAF)</v>
          </cell>
          <cell r="B8783">
            <v>105988</v>
          </cell>
          <cell r="C8783" t="str">
            <v>JG</v>
          </cell>
          <cell r="D8783">
            <v>4691356</v>
          </cell>
          <cell r="E8783">
            <v>0</v>
          </cell>
          <cell r="F8783">
            <v>42829</v>
          </cell>
          <cell r="G8783">
            <v>4303996</v>
          </cell>
          <cell r="H8783">
            <v>1.0900000000000001</v>
          </cell>
          <cell r="I8783">
            <v>43465</v>
          </cell>
        </row>
        <row r="8784">
          <cell r="A8784" t="str">
            <v>TABLA TRAPEZOIDAL ZAPAN 0.25X0.75X0.55M</v>
          </cell>
          <cell r="B8784">
            <v>103710</v>
          </cell>
          <cell r="C8784" t="str">
            <v>UNI</v>
          </cell>
          <cell r="D8784">
            <v>31750</v>
          </cell>
          <cell r="E8784">
            <v>0</v>
          </cell>
          <cell r="F8784">
            <v>41491</v>
          </cell>
          <cell r="G8784">
            <v>25000</v>
          </cell>
          <cell r="H8784">
            <v>1.27</v>
          </cell>
          <cell r="I8784">
            <v>43465</v>
          </cell>
        </row>
        <row r="8785">
          <cell r="A8785" t="str">
            <v>TABLERO 12c/total L/NEX</v>
          </cell>
          <cell r="B8785">
            <v>944</v>
          </cell>
          <cell r="C8785" t="str">
            <v>UNI</v>
          </cell>
          <cell r="D8785">
            <v>288370</v>
          </cell>
          <cell r="E8785" t="str">
            <v>TWC-12M</v>
          </cell>
          <cell r="F8785">
            <v>40414</v>
          </cell>
          <cell r="G8785">
            <v>210489</v>
          </cell>
          <cell r="H8785">
            <v>1.37</v>
          </cell>
          <cell r="I8785">
            <v>43465</v>
          </cell>
        </row>
        <row r="8786">
          <cell r="A8786" t="str">
            <v>TABLERO 18 CTOS+ESP. PARA TOTALIZADOR</v>
          </cell>
          <cell r="B8786">
            <v>103459</v>
          </cell>
          <cell r="C8786" t="str">
            <v>UNI</v>
          </cell>
          <cell r="D8786">
            <v>279437</v>
          </cell>
          <cell r="E8786">
            <v>0</v>
          </cell>
          <cell r="F8786">
            <v>43210</v>
          </cell>
          <cell r="G8786">
            <v>266130</v>
          </cell>
          <cell r="H8786">
            <v>1.05</v>
          </cell>
          <cell r="I8786">
            <v>43465</v>
          </cell>
        </row>
        <row r="8787">
          <cell r="A8787" t="str">
            <v>TABLERO 24 CTOS- ESP.PARA</v>
          </cell>
          <cell r="B8787">
            <v>103234</v>
          </cell>
          <cell r="C8787" t="str">
            <v>UNI</v>
          </cell>
          <cell r="D8787">
            <v>345407</v>
          </cell>
          <cell r="E8787">
            <v>0</v>
          </cell>
          <cell r="F8787">
            <v>41477</v>
          </cell>
          <cell r="G8787">
            <v>271974</v>
          </cell>
          <cell r="H8787">
            <v>1.27</v>
          </cell>
          <cell r="I8787">
            <v>43465</v>
          </cell>
        </row>
        <row r="8788">
          <cell r="A8788" t="str">
            <v>TABLERO 30 CTOS CON ESP. PARA TOTALIZ.</v>
          </cell>
          <cell r="B8788">
            <v>103456</v>
          </cell>
          <cell r="C8788" t="str">
            <v>UNI</v>
          </cell>
          <cell r="D8788">
            <v>515394</v>
          </cell>
          <cell r="E8788">
            <v>0</v>
          </cell>
          <cell r="F8788">
            <v>40478</v>
          </cell>
          <cell r="G8788">
            <v>376200</v>
          </cell>
          <cell r="H8788">
            <v>1.37</v>
          </cell>
          <cell r="I8788">
            <v>43465</v>
          </cell>
        </row>
        <row r="8789">
          <cell r="A8789" t="str">
            <v>TABLERO 30 CTOS CON ESP.PARA</v>
          </cell>
          <cell r="B8789">
            <v>103235</v>
          </cell>
          <cell r="C8789" t="str">
            <v>UNI</v>
          </cell>
          <cell r="D8789">
            <v>341414</v>
          </cell>
          <cell r="E8789">
            <v>0</v>
          </cell>
          <cell r="F8789">
            <v>43279</v>
          </cell>
          <cell r="G8789">
            <v>325156</v>
          </cell>
          <cell r="H8789">
            <v>1.05</v>
          </cell>
          <cell r="I8789">
            <v>43465</v>
          </cell>
        </row>
        <row r="8790">
          <cell r="A8790" t="str">
            <v>TABLERO 36 CTOS, ESP. PARA TOTALIZ</v>
          </cell>
          <cell r="B8790">
            <v>104346</v>
          </cell>
          <cell r="C8790" t="str">
            <v>UNI</v>
          </cell>
          <cell r="D8790">
            <v>550761</v>
          </cell>
          <cell r="E8790">
            <v>0</v>
          </cell>
          <cell r="F8790">
            <v>41067</v>
          </cell>
          <cell r="G8790">
            <v>423662</v>
          </cell>
          <cell r="H8790">
            <v>1.3</v>
          </cell>
          <cell r="I8790">
            <v>43465</v>
          </cell>
        </row>
        <row r="8791">
          <cell r="A8791" t="str">
            <v>TABLERO 8</v>
          </cell>
          <cell r="B8791">
            <v>102309</v>
          </cell>
          <cell r="C8791" t="str">
            <v>UNI</v>
          </cell>
          <cell r="D8791">
            <v>528612</v>
          </cell>
          <cell r="E8791" t="str">
            <v>27TP18</v>
          </cell>
          <cell r="F8791">
            <v>39799</v>
          </cell>
          <cell r="G8791">
            <v>359600</v>
          </cell>
          <cell r="H8791">
            <v>1.47</v>
          </cell>
          <cell r="I8791">
            <v>43465</v>
          </cell>
        </row>
        <row r="8792">
          <cell r="A8792" t="str">
            <v>TABLERO 8 CIRCUITOS MONOFASICO SIN</v>
          </cell>
          <cell r="B8792">
            <v>104588</v>
          </cell>
          <cell r="C8792" t="str">
            <v>UNI</v>
          </cell>
          <cell r="D8792">
            <v>66045</v>
          </cell>
          <cell r="E8792">
            <v>0</v>
          </cell>
          <cell r="F8792">
            <v>43367</v>
          </cell>
          <cell r="G8792">
            <v>62900</v>
          </cell>
          <cell r="H8792">
            <v>1.05</v>
          </cell>
          <cell r="I8792">
            <v>43465</v>
          </cell>
        </row>
        <row r="8793">
          <cell r="A8793" t="str">
            <v>TABLERO 8 CTS 0,40x050 según RETIE</v>
          </cell>
          <cell r="B8793">
            <v>102306</v>
          </cell>
          <cell r="C8793" t="str">
            <v>UNI</v>
          </cell>
          <cell r="D8793">
            <v>75898</v>
          </cell>
          <cell r="E8793" t="str">
            <v>27TP12</v>
          </cell>
          <cell r="F8793">
            <v>40434</v>
          </cell>
          <cell r="G8793">
            <v>55400</v>
          </cell>
          <cell r="H8793">
            <v>1.37</v>
          </cell>
          <cell r="I8793">
            <v>43465</v>
          </cell>
        </row>
        <row r="8794">
          <cell r="A8794" t="str">
            <v>Tablero acrilico baloncesto **</v>
          </cell>
          <cell r="B8794">
            <v>100445</v>
          </cell>
          <cell r="C8794" t="str">
            <v>UNI</v>
          </cell>
          <cell r="D8794">
            <v>1048060</v>
          </cell>
          <cell r="E8794">
            <v>0</v>
          </cell>
          <cell r="F8794">
            <v>40108</v>
          </cell>
          <cell r="G8794">
            <v>754000</v>
          </cell>
          <cell r="H8794">
            <v>1.39</v>
          </cell>
          <cell r="I8794">
            <v>43465</v>
          </cell>
        </row>
        <row r="8795">
          <cell r="A8795" t="str">
            <v>TABLERO ACRILICO BALONCESTO 1.20*1.80</v>
          </cell>
          <cell r="B8795">
            <v>104589</v>
          </cell>
          <cell r="C8795" t="str">
            <v>UNID</v>
          </cell>
          <cell r="D8795">
            <v>373984</v>
          </cell>
          <cell r="E8795">
            <v>0</v>
          </cell>
          <cell r="F8795">
            <v>41171</v>
          </cell>
          <cell r="G8795">
            <v>287680</v>
          </cell>
          <cell r="H8795">
            <v>1.3</v>
          </cell>
          <cell r="I8795">
            <v>43465</v>
          </cell>
        </row>
        <row r="8796">
          <cell r="A8796" t="str">
            <v>Tablero acrílico baloncesto 1.80 x 1.20 **</v>
          </cell>
          <cell r="B8796">
            <v>103038</v>
          </cell>
          <cell r="C8796" t="str">
            <v>UNI</v>
          </cell>
          <cell r="D8796">
            <v>916326</v>
          </cell>
          <cell r="E8796">
            <v>0</v>
          </cell>
          <cell r="F8796">
            <v>43214</v>
          </cell>
          <cell r="G8796">
            <v>872691</v>
          </cell>
          <cell r="H8796">
            <v>1.05</v>
          </cell>
          <cell r="I8796">
            <v>43465</v>
          </cell>
        </row>
        <row r="8797">
          <cell r="A8797" t="str">
            <v>TABLERO ACRILICO MINIBALONCESTO</v>
          </cell>
          <cell r="B8797">
            <v>104590</v>
          </cell>
          <cell r="C8797" t="str">
            <v>UNI</v>
          </cell>
          <cell r="D8797">
            <v>263900</v>
          </cell>
          <cell r="E8797">
            <v>0</v>
          </cell>
          <cell r="F8797">
            <v>41171</v>
          </cell>
          <cell r="G8797">
            <v>203000</v>
          </cell>
          <cell r="H8797">
            <v>1.3</v>
          </cell>
          <cell r="I8797">
            <v>43465</v>
          </cell>
        </row>
        <row r="8798">
          <cell r="A8798" t="str">
            <v>Tablero Aglomerado Melaminico 18mm-rh</v>
          </cell>
          <cell r="B8798">
            <v>107190</v>
          </cell>
          <cell r="C8798" t="str">
            <v>M2</v>
          </cell>
          <cell r="D8798">
            <v>93437</v>
          </cell>
          <cell r="E8798">
            <v>0</v>
          </cell>
          <cell r="F8798">
            <v>43410</v>
          </cell>
          <cell r="G8798">
            <v>88988</v>
          </cell>
          <cell r="H8798">
            <v>1.05</v>
          </cell>
          <cell r="I8798">
            <v>43465</v>
          </cell>
        </row>
        <row r="8799">
          <cell r="A8799" t="str">
            <v>Tablero antibandalico baloncesto ( inst) **</v>
          </cell>
          <cell r="B8799">
            <v>100444</v>
          </cell>
          <cell r="C8799" t="str">
            <v>UNI</v>
          </cell>
          <cell r="D8799">
            <v>725580</v>
          </cell>
          <cell r="E8799">
            <v>0</v>
          </cell>
          <cell r="F8799">
            <v>40108</v>
          </cell>
          <cell r="G8799">
            <v>522000</v>
          </cell>
          <cell r="H8799">
            <v>1.39</v>
          </cell>
          <cell r="I8799">
            <v>43465</v>
          </cell>
        </row>
        <row r="8800">
          <cell r="A8800" t="str">
            <v>Tablero antibandalico baloncesto (sumin.) *</v>
          </cell>
          <cell r="B8800">
            <v>101051</v>
          </cell>
          <cell r="C8800" t="str">
            <v>UNI</v>
          </cell>
          <cell r="D8800">
            <v>2224880</v>
          </cell>
          <cell r="E8800">
            <v>0</v>
          </cell>
          <cell r="F8800">
            <v>40284</v>
          </cell>
          <cell r="G8800">
            <v>1624000</v>
          </cell>
          <cell r="H8800">
            <v>1.37</v>
          </cell>
          <cell r="I8800">
            <v>43465</v>
          </cell>
        </row>
        <row r="8801">
          <cell r="A8801" t="str">
            <v>Tablero antibandalico baloncesto (sumin.) *</v>
          </cell>
          <cell r="B8801">
            <v>101373</v>
          </cell>
          <cell r="C8801" t="str">
            <v>JG</v>
          </cell>
          <cell r="D8801">
            <v>4449760</v>
          </cell>
          <cell r="E8801">
            <v>0</v>
          </cell>
          <cell r="F8801">
            <v>40284</v>
          </cell>
          <cell r="G8801">
            <v>3248000</v>
          </cell>
          <cell r="H8801">
            <v>1.37</v>
          </cell>
          <cell r="I8801">
            <v>43465</v>
          </cell>
        </row>
        <row r="8802">
          <cell r="A8802" t="str">
            <v>Tablero antibandalico baloncesto (sumin.) **</v>
          </cell>
          <cell r="B8802">
            <v>100486</v>
          </cell>
          <cell r="C8802" t="str">
            <v>UNI</v>
          </cell>
          <cell r="D8802">
            <v>2257360</v>
          </cell>
          <cell r="E8802">
            <v>0</v>
          </cell>
          <cell r="F8802">
            <v>40113</v>
          </cell>
          <cell r="G8802">
            <v>1624000</v>
          </cell>
          <cell r="H8802">
            <v>1.39</v>
          </cell>
          <cell r="I8802">
            <v>43465</v>
          </cell>
        </row>
        <row r="8803">
          <cell r="A8803" t="str">
            <v>Tablero antibandalico baloncesto (sumin.) **</v>
          </cell>
          <cell r="B8803">
            <v>102706</v>
          </cell>
          <cell r="C8803" t="str">
            <v>JG</v>
          </cell>
          <cell r="D8803">
            <v>4449760</v>
          </cell>
          <cell r="E8803">
            <v>0</v>
          </cell>
          <cell r="F8803">
            <v>40284</v>
          </cell>
          <cell r="G8803">
            <v>3248000</v>
          </cell>
          <cell r="H8803">
            <v>1.37</v>
          </cell>
          <cell r="I8803">
            <v>43465</v>
          </cell>
        </row>
        <row r="8804">
          <cell r="A8804" t="str">
            <v>TABLERO BALONCESTO 1.20*1.80 FIBRA VIDR</v>
          </cell>
          <cell r="B8804">
            <v>103713</v>
          </cell>
          <cell r="C8804" t="str">
            <v>JG</v>
          </cell>
          <cell r="D8804">
            <v>582900</v>
          </cell>
          <cell r="E8804">
            <v>0</v>
          </cell>
          <cell r="F8804">
            <v>40612</v>
          </cell>
          <cell r="G8804">
            <v>435000</v>
          </cell>
          <cell r="H8804">
            <v>1.34</v>
          </cell>
          <cell r="I8804">
            <v>43465</v>
          </cell>
        </row>
        <row r="8805">
          <cell r="A8805" t="str">
            <v>TABLERO BIF.12 CTOS CON ESPACIO .PARA</v>
          </cell>
          <cell r="B8805">
            <v>103233</v>
          </cell>
          <cell r="C8805" t="str">
            <v>UNI</v>
          </cell>
          <cell r="D8805">
            <v>216967</v>
          </cell>
          <cell r="E8805" t="str">
            <v>27TP12</v>
          </cell>
          <cell r="F8805">
            <v>42250</v>
          </cell>
          <cell r="G8805">
            <v>177842</v>
          </cell>
          <cell r="H8805">
            <v>1.22</v>
          </cell>
          <cell r="I8805">
            <v>43465</v>
          </cell>
        </row>
        <row r="8806">
          <cell r="A8806" t="str">
            <v>TABLERO BIFASICO 8 CIRCUITOS **</v>
          </cell>
          <cell r="B8806">
            <v>103276</v>
          </cell>
          <cell r="C8806" t="str">
            <v>UNI</v>
          </cell>
          <cell r="D8806">
            <v>71760</v>
          </cell>
          <cell r="E8806">
            <v>0</v>
          </cell>
          <cell r="F8806">
            <v>42621</v>
          </cell>
          <cell r="G8806">
            <v>62400</v>
          </cell>
          <cell r="H8806">
            <v>1.1499999999999999</v>
          </cell>
          <cell r="I8806">
            <v>43465</v>
          </cell>
        </row>
        <row r="8807">
          <cell r="A8807" t="str">
            <v>Tablero Bifásico de (12) Circuitos</v>
          </cell>
          <cell r="B8807">
            <v>106106</v>
          </cell>
          <cell r="C8807" t="str">
            <v>UNI</v>
          </cell>
          <cell r="D8807">
            <v>133234</v>
          </cell>
          <cell r="E8807">
            <v>0</v>
          </cell>
          <cell r="F8807">
            <v>42773</v>
          </cell>
          <cell r="G8807">
            <v>122233</v>
          </cell>
          <cell r="H8807">
            <v>1.0900000000000001</v>
          </cell>
          <cell r="I8807">
            <v>43465</v>
          </cell>
        </row>
        <row r="8808">
          <cell r="A8808" t="str">
            <v>TABLERO C.24 CTOS CON ESP. PARA</v>
          </cell>
          <cell r="B8808">
            <v>102355</v>
          </cell>
          <cell r="C8808" t="str">
            <v>UNI</v>
          </cell>
          <cell r="D8808">
            <v>303364</v>
          </cell>
          <cell r="E8808" t="str">
            <v>27TP18</v>
          </cell>
          <cell r="F8808">
            <v>43182</v>
          </cell>
          <cell r="G8808">
            <v>288918</v>
          </cell>
          <cell r="H8808">
            <v>1.05</v>
          </cell>
          <cell r="I8808">
            <v>43465</v>
          </cell>
        </row>
        <row r="8809">
          <cell r="A8809" t="str">
            <v>TABLERO C/P TRIF.18CTS LUMINEX</v>
          </cell>
          <cell r="B8809">
            <v>785</v>
          </cell>
          <cell r="C8809" t="str">
            <v>UNI</v>
          </cell>
          <cell r="D8809">
            <v>195056</v>
          </cell>
          <cell r="E8809" t="str">
            <v>27TP18</v>
          </cell>
          <cell r="F8809">
            <v>43362</v>
          </cell>
          <cell r="G8809">
            <v>185768</v>
          </cell>
          <cell r="H8809">
            <v>1.05</v>
          </cell>
          <cell r="I8809">
            <v>43465</v>
          </cell>
        </row>
        <row r="8810">
          <cell r="A8810" t="str">
            <v>TABLERO C/P TRIF.18CTS Y ESPACIO PARA</v>
          </cell>
          <cell r="B8810">
            <v>106361</v>
          </cell>
          <cell r="C8810" t="str">
            <v>UNI</v>
          </cell>
          <cell r="D8810">
            <v>279095</v>
          </cell>
          <cell r="E8810">
            <v>0</v>
          </cell>
          <cell r="F8810">
            <v>42874</v>
          </cell>
          <cell r="G8810">
            <v>256050</v>
          </cell>
          <cell r="H8810">
            <v>1.0900000000000001</v>
          </cell>
          <cell r="I8810">
            <v>43465</v>
          </cell>
        </row>
        <row r="8811">
          <cell r="A8811" t="str">
            <v>TABLERO C/P TRIF.36 CTS</v>
          </cell>
          <cell r="B8811">
            <v>101236</v>
          </cell>
          <cell r="C8811" t="str">
            <v>UNI</v>
          </cell>
          <cell r="D8811">
            <v>486365</v>
          </cell>
          <cell r="E8811" t="str">
            <v>27TP18</v>
          </cell>
          <cell r="F8811">
            <v>42857</v>
          </cell>
          <cell r="G8811">
            <v>446205.97</v>
          </cell>
          <cell r="H8811">
            <v>1.0900000000000001</v>
          </cell>
          <cell r="I8811">
            <v>43465</v>
          </cell>
        </row>
        <row r="8812">
          <cell r="A8812" t="str">
            <v>TABLERO C/P TRIFASICO 12 CIRCUITOS</v>
          </cell>
          <cell r="B8812">
            <v>784</v>
          </cell>
          <cell r="C8812" t="str">
            <v>UNI</v>
          </cell>
          <cell r="D8812">
            <v>151187</v>
          </cell>
          <cell r="E8812" t="str">
            <v>27TP12</v>
          </cell>
          <cell r="F8812">
            <v>43213</v>
          </cell>
          <cell r="G8812">
            <v>143988</v>
          </cell>
          <cell r="H8812">
            <v>1.05</v>
          </cell>
          <cell r="I8812">
            <v>43465</v>
          </cell>
        </row>
        <row r="8813">
          <cell r="A8813" t="str">
            <v>TABLERO CAJA MINIPRAGMA 30 CIRCUITOS</v>
          </cell>
          <cell r="B8813">
            <v>104961</v>
          </cell>
          <cell r="C8813" t="str">
            <v>UNI</v>
          </cell>
          <cell r="D8813">
            <v>337979</v>
          </cell>
          <cell r="E8813">
            <v>0</v>
          </cell>
          <cell r="F8813">
            <v>42857</v>
          </cell>
          <cell r="G8813">
            <v>310072.34999999998</v>
          </cell>
          <cell r="H8813">
            <v>1.0900000000000001</v>
          </cell>
          <cell r="I8813">
            <v>43465</v>
          </cell>
        </row>
        <row r="8814">
          <cell r="A8814" t="str">
            <v>TABLERO DE FUERZA Y CONTROL SISTEMA</v>
          </cell>
          <cell r="B8814">
            <v>107397</v>
          </cell>
          <cell r="C8814" t="str">
            <v>UNI</v>
          </cell>
          <cell r="D8814">
            <v>3150000</v>
          </cell>
          <cell r="E8814">
            <v>0</v>
          </cell>
          <cell r="F8814">
            <v>43298</v>
          </cell>
          <cell r="G8814">
            <v>3000000</v>
          </cell>
          <cell r="H8814">
            <v>1.05</v>
          </cell>
          <cell r="I8814">
            <v>43465</v>
          </cell>
        </row>
        <row r="8815">
          <cell r="A8815" t="str">
            <v>TABLERO DE PARADA DE EMERGENCIA -</v>
          </cell>
          <cell r="B8815">
            <v>107133</v>
          </cell>
          <cell r="C8815" t="str">
            <v>UNI</v>
          </cell>
          <cell r="D8815">
            <v>808500</v>
          </cell>
          <cell r="E8815">
            <v>0</v>
          </cell>
          <cell r="F8815">
            <v>43396</v>
          </cell>
          <cell r="G8815">
            <v>770000</v>
          </cell>
          <cell r="H8815">
            <v>1.05</v>
          </cell>
          <cell r="I8815">
            <v>43465</v>
          </cell>
        </row>
        <row r="8816">
          <cell r="A8816" t="str">
            <v>TABLERO EN ACRILICO 2X1</v>
          </cell>
          <cell r="B8816">
            <v>103752</v>
          </cell>
          <cell r="C8816" t="str">
            <v>UNI</v>
          </cell>
          <cell r="D8816">
            <v>278613</v>
          </cell>
          <cell r="E8816">
            <v>0</v>
          </cell>
          <cell r="F8816">
            <v>41052</v>
          </cell>
          <cell r="G8816">
            <v>214318</v>
          </cell>
          <cell r="H8816">
            <v>1.3</v>
          </cell>
          <cell r="I8816">
            <v>43465</v>
          </cell>
        </row>
        <row r="8817">
          <cell r="A8817" t="str">
            <v>TABLERO EN PINO PATULA NUEVO (1.4x0.7m)</v>
          </cell>
          <cell r="B8817">
            <v>101247</v>
          </cell>
          <cell r="C8817" t="str">
            <v>DD</v>
          </cell>
          <cell r="D8817">
            <v>683</v>
          </cell>
          <cell r="E8817">
            <v>0</v>
          </cell>
          <cell r="F8817">
            <v>43185</v>
          </cell>
          <cell r="G8817">
            <v>650</v>
          </cell>
          <cell r="H8817">
            <v>1.05</v>
          </cell>
          <cell r="I8817">
            <v>43465</v>
          </cell>
        </row>
        <row r="8818">
          <cell r="A8818" t="str">
            <v>TABLERO EN PINO PATULA USADO</v>
          </cell>
          <cell r="B8818">
            <v>1652</v>
          </cell>
          <cell r="C8818" t="str">
            <v>DD</v>
          </cell>
          <cell r="D8818">
            <v>190</v>
          </cell>
          <cell r="E8818">
            <v>0</v>
          </cell>
          <cell r="F8818">
            <v>40310</v>
          </cell>
          <cell r="G8818">
            <v>139</v>
          </cell>
          <cell r="H8818">
            <v>1.37</v>
          </cell>
          <cell r="I8818">
            <v>43465</v>
          </cell>
        </row>
        <row r="8819">
          <cell r="A8819" t="str">
            <v>TABLERO GENERAL DE ACOMETIDAS OLAYA</v>
          </cell>
          <cell r="B8819">
            <v>102291</v>
          </cell>
          <cell r="C8819" t="str">
            <v>UNI</v>
          </cell>
          <cell r="D8819">
            <v>4170000</v>
          </cell>
          <cell r="E8819" t="str">
            <v>27TP12</v>
          </cell>
          <cell r="F8819">
            <v>40134</v>
          </cell>
          <cell r="G8819">
            <v>3000000</v>
          </cell>
          <cell r="H8819">
            <v>1.39</v>
          </cell>
          <cell r="I8819">
            <v>43465</v>
          </cell>
        </row>
        <row r="8820">
          <cell r="A8820" t="str">
            <v>Tablero General equipado del T-1 (Fontanar)</v>
          </cell>
          <cell r="B8820">
            <v>101577</v>
          </cell>
          <cell r="C8820" t="str">
            <v>UNI</v>
          </cell>
          <cell r="D8820">
            <v>6631690</v>
          </cell>
          <cell r="E8820" t="str">
            <v>TWC-12M</v>
          </cell>
          <cell r="F8820">
            <v>39961</v>
          </cell>
          <cell r="G8820">
            <v>4771000</v>
          </cell>
          <cell r="H8820">
            <v>1.39</v>
          </cell>
          <cell r="I8820">
            <v>43465</v>
          </cell>
        </row>
        <row r="8821">
          <cell r="A8821" t="str">
            <v>Tablero General equipado del T-2 (Fontanar)</v>
          </cell>
          <cell r="B8821">
            <v>101587</v>
          </cell>
          <cell r="C8821" t="str">
            <v>UNI</v>
          </cell>
          <cell r="D8821">
            <v>6570530</v>
          </cell>
          <cell r="E8821" t="str">
            <v>TWC-12M</v>
          </cell>
          <cell r="F8821">
            <v>39961</v>
          </cell>
          <cell r="G8821">
            <v>4727000</v>
          </cell>
          <cell r="H8821">
            <v>1.39</v>
          </cell>
          <cell r="I8821">
            <v>43465</v>
          </cell>
        </row>
        <row r="8822">
          <cell r="A8822" t="str">
            <v>Tablero General equipado del T-4 (Fontanar)</v>
          </cell>
          <cell r="B8822">
            <v>101591</v>
          </cell>
          <cell r="C8822" t="str">
            <v>UNI</v>
          </cell>
          <cell r="D8822">
            <v>7622046</v>
          </cell>
          <cell r="E8822" t="str">
            <v>TWC-12M</v>
          </cell>
          <cell r="F8822">
            <v>39961</v>
          </cell>
          <cell r="G8822">
            <v>5483486</v>
          </cell>
          <cell r="H8822">
            <v>1.39</v>
          </cell>
          <cell r="I8822">
            <v>43465</v>
          </cell>
        </row>
        <row r="8823">
          <cell r="A8823" t="str">
            <v>TABLERO GENERALDE DISTRIBUC. COLISEO</v>
          </cell>
          <cell r="B8823">
            <v>105628</v>
          </cell>
          <cell r="C8823" t="str">
            <v>UNI</v>
          </cell>
          <cell r="D8823">
            <v>4248300</v>
          </cell>
          <cell r="E8823">
            <v>0</v>
          </cell>
          <cell r="F8823">
            <v>43230</v>
          </cell>
          <cell r="G8823">
            <v>4046000</v>
          </cell>
          <cell r="H8823">
            <v>1.05</v>
          </cell>
          <cell r="I8823">
            <v>43465</v>
          </cell>
        </row>
        <row r="8824">
          <cell r="A8824" t="str">
            <v>Tablero Gral. gabinete metálico IP 55 (Fontanar)</v>
          </cell>
          <cell r="B8824">
            <v>101544</v>
          </cell>
          <cell r="C8824" t="str">
            <v>UNI</v>
          </cell>
          <cell r="D8824">
            <v>20331530</v>
          </cell>
          <cell r="E8824" t="str">
            <v>TWC-12M</v>
          </cell>
          <cell r="F8824">
            <v>39892</v>
          </cell>
          <cell r="G8824">
            <v>14627000</v>
          </cell>
          <cell r="H8824">
            <v>1.39</v>
          </cell>
          <cell r="I8824">
            <v>43465</v>
          </cell>
        </row>
        <row r="8825">
          <cell r="A8825" t="str">
            <v>TABLERO ILUMINAC.8 ZONAS.RELOJ</v>
          </cell>
          <cell r="B8825">
            <v>104643</v>
          </cell>
          <cell r="C8825" t="str">
            <v>UNI</v>
          </cell>
          <cell r="D8825">
            <v>5884668</v>
          </cell>
          <cell r="E8825">
            <v>0</v>
          </cell>
          <cell r="F8825">
            <v>41178</v>
          </cell>
          <cell r="G8825">
            <v>4526668</v>
          </cell>
          <cell r="H8825">
            <v>1.3</v>
          </cell>
          <cell r="I8825">
            <v>43465</v>
          </cell>
        </row>
        <row r="8826">
          <cell r="A8826" t="str">
            <v>TABLERO METALICO (1.40 x 0.60)</v>
          </cell>
          <cell r="B8826">
            <v>1657</v>
          </cell>
          <cell r="C8826" t="str">
            <v>DD</v>
          </cell>
          <cell r="D8826">
            <v>159</v>
          </cell>
          <cell r="E8826">
            <v>0</v>
          </cell>
          <cell r="F8826">
            <v>40310</v>
          </cell>
          <cell r="G8826">
            <v>116</v>
          </cell>
          <cell r="H8826">
            <v>1.37</v>
          </cell>
          <cell r="I8826">
            <v>43465</v>
          </cell>
        </row>
        <row r="8827">
          <cell r="A8827" t="str">
            <v>Tablero metálico antibandálico **</v>
          </cell>
          <cell r="B8827">
            <v>103037</v>
          </cell>
          <cell r="C8827" t="str">
            <v>UNI</v>
          </cell>
          <cell r="D8827">
            <v>926725</v>
          </cell>
          <cell r="E8827">
            <v>0</v>
          </cell>
          <cell r="F8827">
            <v>43214</v>
          </cell>
          <cell r="G8827">
            <v>882595</v>
          </cell>
          <cell r="H8827">
            <v>1.05</v>
          </cell>
          <cell r="I8827">
            <v>43465</v>
          </cell>
        </row>
        <row r="8828">
          <cell r="A8828" t="str">
            <v>TABLERO MINIPRAGMA DE 12 CIRCUITOS</v>
          </cell>
          <cell r="B8828">
            <v>104752</v>
          </cell>
          <cell r="C8828" t="str">
            <v>UNI</v>
          </cell>
          <cell r="D8828">
            <v>54478</v>
          </cell>
          <cell r="E8828">
            <v>0</v>
          </cell>
          <cell r="F8828">
            <v>42935</v>
          </cell>
          <cell r="G8828">
            <v>49980</v>
          </cell>
          <cell r="H8828">
            <v>1.0900000000000001</v>
          </cell>
          <cell r="I8828">
            <v>43465</v>
          </cell>
        </row>
        <row r="8829">
          <cell r="A8829" t="str">
            <v>TABLERO MINIPRAGMA DE 18 CIRCUITOS</v>
          </cell>
          <cell r="B8829">
            <v>104974</v>
          </cell>
          <cell r="C8829" t="str">
            <v>UNI</v>
          </cell>
          <cell r="D8829">
            <v>76643</v>
          </cell>
          <cell r="E8829">
            <v>0</v>
          </cell>
          <cell r="F8829">
            <v>41843</v>
          </cell>
          <cell r="G8829">
            <v>60828</v>
          </cell>
          <cell r="H8829">
            <v>1.26</v>
          </cell>
          <cell r="I8829">
            <v>43465</v>
          </cell>
        </row>
        <row r="8830">
          <cell r="A8830" t="str">
            <v>TABLERO MONOF PARA 6C CON BARR</v>
          </cell>
          <cell r="B8830">
            <v>101464</v>
          </cell>
          <cell r="C8830" t="str">
            <v>UNI</v>
          </cell>
          <cell r="D8830">
            <v>29906</v>
          </cell>
          <cell r="E8830" t="str">
            <v>27TP12</v>
          </cell>
          <cell r="F8830">
            <v>42825</v>
          </cell>
          <cell r="G8830">
            <v>27437</v>
          </cell>
          <cell r="H8830">
            <v>1.0900000000000001</v>
          </cell>
          <cell r="I8830">
            <v>43465</v>
          </cell>
        </row>
        <row r="8831">
          <cell r="A8831" t="str">
            <v>Tablero monofasico 4 Cicuit.</v>
          </cell>
          <cell r="B8831">
            <v>104166</v>
          </cell>
          <cell r="C8831" t="str">
            <v>UNI</v>
          </cell>
          <cell r="D8831">
            <v>47244</v>
          </cell>
          <cell r="E8831">
            <v>0</v>
          </cell>
          <cell r="F8831">
            <v>40771</v>
          </cell>
          <cell r="G8831">
            <v>35257</v>
          </cell>
          <cell r="H8831">
            <v>1.34</v>
          </cell>
          <cell r="I8831">
            <v>43465</v>
          </cell>
        </row>
        <row r="8832">
          <cell r="A8832" t="str">
            <v>Tablero Nuevo en Pino (1.40x0.70m)</v>
          </cell>
          <cell r="B8832">
            <v>102227</v>
          </cell>
          <cell r="C8832" t="str">
            <v>DIA</v>
          </cell>
          <cell r="D8832">
            <v>259</v>
          </cell>
          <cell r="E8832">
            <v>0</v>
          </cell>
          <cell r="F8832">
            <v>40079</v>
          </cell>
          <cell r="G8832">
            <v>186</v>
          </cell>
          <cell r="H8832">
            <v>1.39</v>
          </cell>
          <cell r="I8832">
            <v>43465</v>
          </cell>
        </row>
        <row r="8833">
          <cell r="A8833" t="str">
            <v>TABLERO PARCIALES 30 CTS</v>
          </cell>
          <cell r="B8833">
            <v>102258</v>
          </cell>
          <cell r="C8833" t="str">
            <v>UNI</v>
          </cell>
          <cell r="D8833">
            <v>459033</v>
          </cell>
          <cell r="E8833" t="str">
            <v>27TP18</v>
          </cell>
          <cell r="F8833">
            <v>42857</v>
          </cell>
          <cell r="G8833">
            <v>421131</v>
          </cell>
          <cell r="H8833">
            <v>1.0900000000000001</v>
          </cell>
          <cell r="I8833">
            <v>43465</v>
          </cell>
        </row>
        <row r="8834">
          <cell r="A8834" t="str">
            <v>TABLERO PARCIALES 6 CTS LUMINEX</v>
          </cell>
          <cell r="B8834">
            <v>102270</v>
          </cell>
          <cell r="C8834" t="str">
            <v>UNI</v>
          </cell>
          <cell r="D8834">
            <v>528612</v>
          </cell>
          <cell r="E8834" t="str">
            <v>27TP18</v>
          </cell>
          <cell r="F8834">
            <v>39799</v>
          </cell>
          <cell r="G8834">
            <v>359600</v>
          </cell>
          <cell r="H8834">
            <v>1.47</v>
          </cell>
          <cell r="I8834">
            <v>43465</v>
          </cell>
        </row>
        <row r="8835">
          <cell r="A8835" t="str">
            <v>TABLERO TRIF C/P 9 CIRCUITOS</v>
          </cell>
          <cell r="B8835">
            <v>103899</v>
          </cell>
          <cell r="C8835" t="str">
            <v>UNI</v>
          </cell>
          <cell r="D8835">
            <v>127300</v>
          </cell>
          <cell r="E8835">
            <v>0</v>
          </cell>
          <cell r="F8835">
            <v>40627</v>
          </cell>
          <cell r="G8835">
            <v>95000</v>
          </cell>
          <cell r="H8835">
            <v>1.34</v>
          </cell>
          <cell r="I8835">
            <v>43465</v>
          </cell>
        </row>
        <row r="8836">
          <cell r="A8836" t="str">
            <v>TABLERO TRIF PARA 12C Y TOT 5H PUERTA Y</v>
          </cell>
          <cell r="B8836">
            <v>101458</v>
          </cell>
          <cell r="C8836" t="str">
            <v>UNI</v>
          </cell>
          <cell r="D8836">
            <v>235515</v>
          </cell>
          <cell r="E8836" t="str">
            <v>27TP12</v>
          </cell>
          <cell r="F8836">
            <v>43277</v>
          </cell>
          <cell r="G8836">
            <v>224300</v>
          </cell>
          <cell r="H8836">
            <v>1.05</v>
          </cell>
          <cell r="I8836">
            <v>43465</v>
          </cell>
        </row>
        <row r="8837">
          <cell r="A8837" t="str">
            <v>TABLERO TRIF PARA 18C Y TOT 5H PUERTA Y</v>
          </cell>
          <cell r="B8837">
            <v>101459</v>
          </cell>
          <cell r="C8837" t="str">
            <v>UNI</v>
          </cell>
          <cell r="D8837">
            <v>445008</v>
          </cell>
          <cell r="E8837" t="str">
            <v>27TP12</v>
          </cell>
          <cell r="F8837">
            <v>40435</v>
          </cell>
          <cell r="G8837">
            <v>324823</v>
          </cell>
          <cell r="H8837">
            <v>1.37</v>
          </cell>
          <cell r="I8837">
            <v>43465</v>
          </cell>
        </row>
        <row r="8838">
          <cell r="A8838" t="str">
            <v>TABLERO TRIF PARA 24C Y TOT 5H PUERTA Y</v>
          </cell>
          <cell r="B8838">
            <v>101460</v>
          </cell>
          <cell r="C8838" t="str">
            <v>UNI</v>
          </cell>
          <cell r="D8838">
            <v>745653</v>
          </cell>
          <cell r="E8838" t="str">
            <v>27TP12</v>
          </cell>
          <cell r="F8838">
            <v>40240</v>
          </cell>
          <cell r="G8838">
            <v>544272</v>
          </cell>
          <cell r="H8838">
            <v>1.37</v>
          </cell>
          <cell r="I8838">
            <v>43465</v>
          </cell>
        </row>
        <row r="8839">
          <cell r="A8839" t="str">
            <v>TABLERO TRIF PARA 30C Y TOT 5H PUERTA Y</v>
          </cell>
          <cell r="B8839">
            <v>105115</v>
          </cell>
          <cell r="C8839" t="str">
            <v>UNI</v>
          </cell>
          <cell r="D8839">
            <v>341414</v>
          </cell>
          <cell r="E8839">
            <v>0</v>
          </cell>
          <cell r="F8839">
            <v>43279</v>
          </cell>
          <cell r="G8839">
            <v>325156</v>
          </cell>
          <cell r="H8839">
            <v>1.05</v>
          </cell>
          <cell r="I8839">
            <v>43465</v>
          </cell>
        </row>
        <row r="8840">
          <cell r="A8840" t="str">
            <v>TABLERO TRIF PARA 36C Y TOT 5H PUERTA Y</v>
          </cell>
          <cell r="B8840">
            <v>101461</v>
          </cell>
          <cell r="C8840" t="str">
            <v>UNI</v>
          </cell>
          <cell r="D8840">
            <v>925232</v>
          </cell>
          <cell r="E8840" t="str">
            <v>27TP12</v>
          </cell>
          <cell r="F8840">
            <v>40240</v>
          </cell>
          <cell r="G8840">
            <v>675352</v>
          </cell>
          <cell r="H8840">
            <v>1.37</v>
          </cell>
          <cell r="I8840">
            <v>43465</v>
          </cell>
        </row>
        <row r="8841">
          <cell r="A8841" t="str">
            <v>TABLERO TRIF S/P 6 CIRCUITOS</v>
          </cell>
          <cell r="B8841">
            <v>103972</v>
          </cell>
          <cell r="C8841" t="str">
            <v>UNI</v>
          </cell>
          <cell r="D8841">
            <v>144172</v>
          </cell>
          <cell r="E8841">
            <v>0</v>
          </cell>
          <cell r="F8841">
            <v>42502</v>
          </cell>
          <cell r="G8841">
            <v>125367</v>
          </cell>
          <cell r="H8841">
            <v>1.1499999999999999</v>
          </cell>
          <cell r="I8841">
            <v>43465</v>
          </cell>
        </row>
        <row r="8842">
          <cell r="A8842" t="str">
            <v>TABLERO TRIF.12</v>
          </cell>
          <cell r="B8842">
            <v>103457</v>
          </cell>
          <cell r="C8842" t="str">
            <v>UNI</v>
          </cell>
          <cell r="D8842">
            <v>251025</v>
          </cell>
          <cell r="E8842">
            <v>0</v>
          </cell>
          <cell r="F8842">
            <v>43171</v>
          </cell>
          <cell r="G8842">
            <v>239071</v>
          </cell>
          <cell r="H8842">
            <v>1.05</v>
          </cell>
          <cell r="I8842">
            <v>43465</v>
          </cell>
        </row>
        <row r="8843">
          <cell r="A8843" t="str">
            <v>TABLERO TRIFASICO 24</v>
          </cell>
          <cell r="B8843">
            <v>105629</v>
          </cell>
          <cell r="C8843" t="str">
            <v>UNI</v>
          </cell>
          <cell r="D8843">
            <v>626226</v>
          </cell>
          <cell r="E8843">
            <v>0</v>
          </cell>
          <cell r="F8843">
            <v>42198</v>
          </cell>
          <cell r="G8843">
            <v>513300</v>
          </cell>
          <cell r="H8843">
            <v>1.22</v>
          </cell>
          <cell r="I8843">
            <v>43465</v>
          </cell>
        </row>
        <row r="8844">
          <cell r="A8844" t="str">
            <v>TABLERO TRIFASICO 24</v>
          </cell>
          <cell r="B8844">
            <v>105630</v>
          </cell>
          <cell r="C8844" t="str">
            <v>UNI</v>
          </cell>
          <cell r="D8844">
            <v>577402</v>
          </cell>
          <cell r="E8844">
            <v>0</v>
          </cell>
          <cell r="F8844">
            <v>42198</v>
          </cell>
          <cell r="G8844">
            <v>473280</v>
          </cell>
          <cell r="H8844">
            <v>1.22</v>
          </cell>
          <cell r="I8844">
            <v>43465</v>
          </cell>
        </row>
        <row r="8845">
          <cell r="A8845" t="str">
            <v>Tablero Trifasico autosoportado +mueble</v>
          </cell>
          <cell r="B8845">
            <v>100986</v>
          </cell>
          <cell r="C8845" t="str">
            <v>UNI</v>
          </cell>
          <cell r="D8845">
            <v>1017975</v>
          </cell>
          <cell r="E8845" t="str">
            <v>TWC-12M</v>
          </cell>
          <cell r="F8845">
            <v>39581</v>
          </cell>
          <cell r="G8845">
            <v>692500</v>
          </cell>
          <cell r="H8845">
            <v>1.47</v>
          </cell>
          <cell r="I8845">
            <v>43465</v>
          </cell>
        </row>
        <row r="8846">
          <cell r="A8846" t="str">
            <v>TableroDistribuc(1.20x1.0x0.40m)FrenteMuertoS/</v>
          </cell>
          <cell r="B8846">
            <v>105966</v>
          </cell>
          <cell r="C8846" t="str">
            <v>UNI</v>
          </cell>
          <cell r="D8846">
            <v>5603375</v>
          </cell>
          <cell r="E8846">
            <v>0</v>
          </cell>
          <cell r="F8846">
            <v>42657</v>
          </cell>
          <cell r="G8846">
            <v>4872500</v>
          </cell>
          <cell r="H8846">
            <v>1.1499999999999999</v>
          </cell>
          <cell r="I8846">
            <v>43465</v>
          </cell>
        </row>
        <row r="8847">
          <cell r="A8847" t="str">
            <v>TABLEROS FUERZA Y CONTROL SIST</v>
          </cell>
          <cell r="B8847">
            <v>107398</v>
          </cell>
          <cell r="C8847" t="str">
            <v>UNI</v>
          </cell>
          <cell r="D8847">
            <v>2100000</v>
          </cell>
          <cell r="E8847">
            <v>0</v>
          </cell>
          <cell r="F8847">
            <v>43298</v>
          </cell>
          <cell r="G8847">
            <v>2000000</v>
          </cell>
          <cell r="H8847">
            <v>1.05</v>
          </cell>
          <cell r="I8847">
            <v>43465</v>
          </cell>
        </row>
        <row r="8848">
          <cell r="A8848" t="str">
            <v>TableroTrifásico(42)Circuit.EspacTotal+Chapa+pu</v>
          </cell>
          <cell r="B8848">
            <v>106107</v>
          </cell>
          <cell r="C8848" t="str">
            <v>UNI</v>
          </cell>
          <cell r="D8848">
            <v>502626</v>
          </cell>
          <cell r="E8848">
            <v>0</v>
          </cell>
          <cell r="F8848">
            <v>42773</v>
          </cell>
          <cell r="G8848">
            <v>461125</v>
          </cell>
          <cell r="H8848">
            <v>1.0900000000000001</v>
          </cell>
          <cell r="I8848">
            <v>43465</v>
          </cell>
        </row>
        <row r="8849">
          <cell r="A8849" t="str">
            <v>TABLETA 10 x 10 NATURAL MOORE</v>
          </cell>
          <cell r="B8849">
            <v>348</v>
          </cell>
          <cell r="C8849" t="str">
            <v>M2</v>
          </cell>
          <cell r="D8849">
            <v>21606</v>
          </cell>
          <cell r="E8849">
            <v>0</v>
          </cell>
          <cell r="F8849">
            <v>40809</v>
          </cell>
          <cell r="G8849">
            <v>16124</v>
          </cell>
          <cell r="H8849">
            <v>1.34</v>
          </cell>
          <cell r="I8849">
            <v>43465</v>
          </cell>
        </row>
        <row r="8850">
          <cell r="A8850" t="str">
            <v>TABLETA 10 x 10 Vitrif. MOORE</v>
          </cell>
          <cell r="B8850">
            <v>1822</v>
          </cell>
          <cell r="C8850" t="str">
            <v>M2</v>
          </cell>
          <cell r="D8850">
            <v>43535</v>
          </cell>
          <cell r="E8850">
            <v>0</v>
          </cell>
          <cell r="F8850">
            <v>40116</v>
          </cell>
          <cell r="G8850">
            <v>31320</v>
          </cell>
          <cell r="H8850">
            <v>1.39</v>
          </cell>
          <cell r="I8850">
            <v>43465</v>
          </cell>
        </row>
        <row r="8851">
          <cell r="A8851" t="str">
            <v>TABLETA 15 x 15 NATURAL MOORE</v>
          </cell>
          <cell r="B8851">
            <v>349</v>
          </cell>
          <cell r="C8851" t="str">
            <v>M2</v>
          </cell>
          <cell r="D8851">
            <v>23361</v>
          </cell>
          <cell r="E8851">
            <v>0</v>
          </cell>
          <cell r="F8851">
            <v>40359</v>
          </cell>
          <cell r="G8851">
            <v>17052</v>
          </cell>
          <cell r="H8851">
            <v>1.37</v>
          </cell>
          <cell r="I8851">
            <v>43465</v>
          </cell>
        </row>
        <row r="8852">
          <cell r="A8852" t="str">
            <v>TABLETA 15 x 15 Vitrif. MOORE</v>
          </cell>
          <cell r="B8852">
            <v>1823</v>
          </cell>
          <cell r="C8852" t="str">
            <v>M2</v>
          </cell>
          <cell r="D8852">
            <v>25557</v>
          </cell>
          <cell r="E8852">
            <v>0</v>
          </cell>
          <cell r="F8852">
            <v>40112</v>
          </cell>
          <cell r="G8852">
            <v>18386</v>
          </cell>
          <cell r="H8852">
            <v>1.39</v>
          </cell>
          <cell r="I8852">
            <v>43465</v>
          </cell>
        </row>
        <row r="8853">
          <cell r="A8853" t="str">
            <v>TABLETA 20 x 10 NATURAL MOORE</v>
          </cell>
          <cell r="B8853">
            <v>350</v>
          </cell>
          <cell r="C8853" t="str">
            <v>M2</v>
          </cell>
          <cell r="D8853">
            <v>20320</v>
          </cell>
          <cell r="E8853" t="str">
            <v>+ flete</v>
          </cell>
          <cell r="F8853">
            <v>41491</v>
          </cell>
          <cell r="G8853">
            <v>16000</v>
          </cell>
          <cell r="H8853">
            <v>1.27</v>
          </cell>
          <cell r="I8853">
            <v>43465</v>
          </cell>
        </row>
        <row r="8854">
          <cell r="A8854" t="str">
            <v>TABLETA 20 x 10 Vitrif. MOORE</v>
          </cell>
          <cell r="B8854">
            <v>1872</v>
          </cell>
          <cell r="C8854" t="str">
            <v>M2</v>
          </cell>
          <cell r="D8854">
            <v>36990</v>
          </cell>
          <cell r="E8854" t="str">
            <v>+ flete</v>
          </cell>
          <cell r="F8854">
            <v>40359</v>
          </cell>
          <cell r="G8854">
            <v>27000</v>
          </cell>
          <cell r="H8854">
            <v>1.37</v>
          </cell>
          <cell r="I8854">
            <v>43465</v>
          </cell>
        </row>
        <row r="8855">
          <cell r="A8855" t="str">
            <v>TABLETA 20 x20 Vitrif. MOORE</v>
          </cell>
          <cell r="B8855">
            <v>1899</v>
          </cell>
          <cell r="C8855" t="str">
            <v>M2</v>
          </cell>
          <cell r="D8855">
            <v>42908</v>
          </cell>
          <cell r="E8855">
            <v>0</v>
          </cell>
          <cell r="F8855">
            <v>40359</v>
          </cell>
          <cell r="G8855">
            <v>31320</v>
          </cell>
          <cell r="H8855">
            <v>1.37</v>
          </cell>
          <cell r="I8855">
            <v>43465</v>
          </cell>
        </row>
        <row r="8856">
          <cell r="A8856" t="str">
            <v>TABLETA 20x20 NATURAL MOORE</v>
          </cell>
          <cell r="B8856">
            <v>1900</v>
          </cell>
          <cell r="C8856" t="str">
            <v>M2</v>
          </cell>
          <cell r="D8856">
            <v>20139</v>
          </cell>
          <cell r="E8856">
            <v>0</v>
          </cell>
          <cell r="F8856">
            <v>40359</v>
          </cell>
          <cell r="G8856">
            <v>14700</v>
          </cell>
          <cell r="H8856">
            <v>1.37</v>
          </cell>
          <cell r="I8856">
            <v>43465</v>
          </cell>
        </row>
        <row r="8857">
          <cell r="A8857" t="str">
            <v>TABLETA CORAL 20*20 ALFA***</v>
          </cell>
          <cell r="B8857">
            <v>100622</v>
          </cell>
          <cell r="C8857" t="str">
            <v>M2</v>
          </cell>
          <cell r="D8857">
            <v>15255</v>
          </cell>
          <cell r="E8857" t="str">
            <v>G 4241</v>
          </cell>
          <cell r="F8857">
            <v>43206</v>
          </cell>
          <cell r="G8857">
            <v>14528.71</v>
          </cell>
          <cell r="H8857">
            <v>1.05</v>
          </cell>
          <cell r="I8857">
            <v>43465</v>
          </cell>
        </row>
        <row r="8858">
          <cell r="A8858" t="str">
            <v>TABLETA ETRUSCA MORO GUARDAESCOBAS</v>
          </cell>
          <cell r="B8858">
            <v>104743</v>
          </cell>
          <cell r="C8858" t="str">
            <v>M2</v>
          </cell>
          <cell r="D8858">
            <v>16374</v>
          </cell>
          <cell r="E8858">
            <v>0</v>
          </cell>
          <cell r="F8858">
            <v>42200</v>
          </cell>
          <cell r="G8858">
            <v>13421</v>
          </cell>
          <cell r="H8858">
            <v>1.22</v>
          </cell>
          <cell r="I8858">
            <v>43465</v>
          </cell>
        </row>
        <row r="8859">
          <cell r="A8859" t="str">
            <v>TABLETA GRES ARAGONESA ROJA</v>
          </cell>
          <cell r="B8859">
            <v>3168</v>
          </cell>
          <cell r="C8859" t="str">
            <v>M2</v>
          </cell>
          <cell r="D8859">
            <v>17518</v>
          </cell>
          <cell r="E8859" t="str">
            <v>G 4500</v>
          </cell>
          <cell r="F8859">
            <v>40121</v>
          </cell>
          <cell r="G8859">
            <v>12603</v>
          </cell>
          <cell r="H8859">
            <v>1.39</v>
          </cell>
          <cell r="I8859">
            <v>43465</v>
          </cell>
        </row>
        <row r="8860">
          <cell r="A8860" t="str">
            <v>TABLETA GRES EGIPCIA ROJA 10x10 ALFA</v>
          </cell>
          <cell r="B8860">
            <v>3162</v>
          </cell>
          <cell r="C8860" t="str">
            <v>M2</v>
          </cell>
          <cell r="D8860">
            <v>18011</v>
          </cell>
          <cell r="E8860" t="str">
            <v>G 4300</v>
          </cell>
          <cell r="F8860">
            <v>40359</v>
          </cell>
          <cell r="G8860">
            <v>13147</v>
          </cell>
          <cell r="H8860">
            <v>1.37</v>
          </cell>
          <cell r="I8860">
            <v>43465</v>
          </cell>
        </row>
        <row r="8861">
          <cell r="A8861" t="str">
            <v>TABLETA GRES ETRUSCA ROJA LISA 7x25</v>
          </cell>
          <cell r="B8861">
            <v>3379</v>
          </cell>
          <cell r="C8861" t="str">
            <v>M2</v>
          </cell>
          <cell r="D8861">
            <v>15056</v>
          </cell>
          <cell r="E8861" t="str">
            <v>G 4160</v>
          </cell>
          <cell r="F8861">
            <v>40359</v>
          </cell>
          <cell r="G8861">
            <v>10990</v>
          </cell>
          <cell r="H8861">
            <v>1.37</v>
          </cell>
          <cell r="I8861">
            <v>43465</v>
          </cell>
        </row>
        <row r="8862">
          <cell r="A8862" t="str">
            <v>TABLETA GRES GRIEGA ROJA 10x10 ALFA</v>
          </cell>
          <cell r="B8862">
            <v>3382</v>
          </cell>
          <cell r="C8862" t="str">
            <v>M2</v>
          </cell>
          <cell r="D8862">
            <v>18011</v>
          </cell>
          <cell r="E8862" t="str">
            <v>G 4230</v>
          </cell>
          <cell r="F8862">
            <v>40359</v>
          </cell>
          <cell r="G8862">
            <v>13147</v>
          </cell>
          <cell r="H8862">
            <v>1.37</v>
          </cell>
          <cell r="I8862">
            <v>43465</v>
          </cell>
        </row>
        <row r="8863">
          <cell r="A8863" t="str">
            <v>TABLETA GRES GRIEGA SAHARA EXTRA 9x9</v>
          </cell>
          <cell r="B8863">
            <v>3161</v>
          </cell>
          <cell r="C8863" t="str">
            <v>M2</v>
          </cell>
          <cell r="D8863">
            <v>18011</v>
          </cell>
          <cell r="E8863" t="str">
            <v>G 4241</v>
          </cell>
          <cell r="F8863">
            <v>40359</v>
          </cell>
          <cell r="G8863">
            <v>13147</v>
          </cell>
          <cell r="H8863">
            <v>1.37</v>
          </cell>
          <cell r="I8863">
            <v>43465</v>
          </cell>
        </row>
        <row r="8864">
          <cell r="A8864" t="str">
            <v>TABLETA GRES GUAYACAN ROJA 20x10 ALFA</v>
          </cell>
          <cell r="B8864">
            <v>3380</v>
          </cell>
          <cell r="C8864" t="str">
            <v>M2</v>
          </cell>
          <cell r="D8864">
            <v>16440</v>
          </cell>
          <cell r="E8864" t="str">
            <v>G 4100</v>
          </cell>
          <cell r="F8864">
            <v>40359</v>
          </cell>
          <cell r="G8864">
            <v>12000</v>
          </cell>
          <cell r="H8864">
            <v>1.37</v>
          </cell>
          <cell r="I8864">
            <v>43465</v>
          </cell>
        </row>
        <row r="8865">
          <cell r="A8865" t="str">
            <v>TABLETA GRES GUAYACAN ROJA EXTRA 18x9</v>
          </cell>
          <cell r="B8865">
            <v>3381</v>
          </cell>
          <cell r="C8865" t="str">
            <v>M2</v>
          </cell>
          <cell r="D8865">
            <v>13960</v>
          </cell>
          <cell r="E8865" t="str">
            <v>G 4101</v>
          </cell>
          <cell r="F8865">
            <v>40359</v>
          </cell>
          <cell r="G8865">
            <v>10190</v>
          </cell>
          <cell r="H8865">
            <v>1.37</v>
          </cell>
          <cell r="I8865">
            <v>43465</v>
          </cell>
        </row>
        <row r="8866">
          <cell r="A8866" t="str">
            <v>TABLETA GRES ROMANA ROJA 20x10 ALFA</v>
          </cell>
          <cell r="B8866">
            <v>3324</v>
          </cell>
          <cell r="C8866" t="str">
            <v>M2</v>
          </cell>
          <cell r="D8866">
            <v>37415</v>
          </cell>
          <cell r="E8866" t="str">
            <v>G 4000</v>
          </cell>
          <cell r="F8866">
            <v>40359</v>
          </cell>
          <cell r="G8866">
            <v>27310</v>
          </cell>
          <cell r="H8866">
            <v>1.37</v>
          </cell>
          <cell r="I8866">
            <v>43465</v>
          </cell>
        </row>
        <row r="8867">
          <cell r="A8867" t="str">
            <v>TABLETA GRES ROMANA ROJA DISEÑO 1 AZUL</v>
          </cell>
          <cell r="B8867">
            <v>3383</v>
          </cell>
          <cell r="C8867" t="str">
            <v>M2</v>
          </cell>
          <cell r="D8867">
            <v>17152</v>
          </cell>
          <cell r="E8867" t="str">
            <v>G 4060</v>
          </cell>
          <cell r="F8867">
            <v>40359</v>
          </cell>
          <cell r="G8867">
            <v>12520</v>
          </cell>
          <cell r="H8867">
            <v>1.37</v>
          </cell>
          <cell r="I8867">
            <v>43465</v>
          </cell>
        </row>
        <row r="8868">
          <cell r="A8868" t="str">
            <v>TABLETA GRES ROMANA ROJA EXTRA 18x9</v>
          </cell>
          <cell r="B8868">
            <v>2693</v>
          </cell>
          <cell r="C8868" t="str">
            <v>M2</v>
          </cell>
          <cell r="D8868">
            <v>13700</v>
          </cell>
          <cell r="E8868" t="str">
            <v>G 4002</v>
          </cell>
          <cell r="F8868">
            <v>40359</v>
          </cell>
          <cell r="G8868">
            <v>10000</v>
          </cell>
          <cell r="H8868">
            <v>1.37</v>
          </cell>
          <cell r="I8868">
            <v>43465</v>
          </cell>
        </row>
        <row r="8869">
          <cell r="A8869" t="str">
            <v>Tableta piedra Cid Negro</v>
          </cell>
          <cell r="B8869">
            <v>100741</v>
          </cell>
          <cell r="C8869" t="str">
            <v>M2</v>
          </cell>
          <cell r="D8869">
            <v>43004</v>
          </cell>
          <cell r="E8869" t="str">
            <v>G001172</v>
          </cell>
          <cell r="F8869">
            <v>40359</v>
          </cell>
          <cell r="G8869">
            <v>31390</v>
          </cell>
          <cell r="H8869">
            <v>1.37</v>
          </cell>
          <cell r="I8869">
            <v>43465</v>
          </cell>
        </row>
        <row r="8870">
          <cell r="A8870" t="str">
            <v>TABLETA ROMANA SAHARA ALFA***</v>
          </cell>
          <cell r="B8870">
            <v>100621</v>
          </cell>
          <cell r="C8870" t="str">
            <v>M2</v>
          </cell>
          <cell r="D8870">
            <v>43003</v>
          </cell>
          <cell r="E8870" t="str">
            <v>G 4241</v>
          </cell>
          <cell r="F8870">
            <v>40359</v>
          </cell>
          <cell r="G8870">
            <v>31389</v>
          </cell>
          <cell r="H8870">
            <v>1.37</v>
          </cell>
          <cell r="I8870">
            <v>43465</v>
          </cell>
        </row>
        <row r="8871">
          <cell r="A8871" t="str">
            <v>TABLETA YOMASA 10x10x2 Fab.</v>
          </cell>
          <cell r="B8871">
            <v>89</v>
          </cell>
          <cell r="C8871" t="str">
            <v>UNI</v>
          </cell>
          <cell r="D8871">
            <v>270</v>
          </cell>
          <cell r="E8871" t="str">
            <v>Fab.</v>
          </cell>
          <cell r="F8871">
            <v>40359</v>
          </cell>
          <cell r="G8871">
            <v>197</v>
          </cell>
          <cell r="H8871">
            <v>1.37</v>
          </cell>
          <cell r="I8871">
            <v>43465</v>
          </cell>
        </row>
        <row r="8872">
          <cell r="A8872" t="str">
            <v>TABLETA YOMASA 10x20x3 Obra</v>
          </cell>
          <cell r="B8872">
            <v>94</v>
          </cell>
          <cell r="C8872" t="str">
            <v>UNI</v>
          </cell>
          <cell r="D8872">
            <v>477</v>
          </cell>
          <cell r="E8872">
            <v>0</v>
          </cell>
          <cell r="F8872">
            <v>40359</v>
          </cell>
          <cell r="G8872">
            <v>348</v>
          </cell>
          <cell r="H8872">
            <v>1.37</v>
          </cell>
          <cell r="I8872">
            <v>43465</v>
          </cell>
        </row>
        <row r="8873">
          <cell r="A8873" t="str">
            <v>TABLETA YOMASA 12.5x25x1.8 Obra</v>
          </cell>
          <cell r="B8873">
            <v>592</v>
          </cell>
          <cell r="C8873" t="str">
            <v>UNI</v>
          </cell>
          <cell r="D8873">
            <v>732</v>
          </cell>
          <cell r="E8873">
            <v>0</v>
          </cell>
          <cell r="F8873">
            <v>40359</v>
          </cell>
          <cell r="G8873">
            <v>534</v>
          </cell>
          <cell r="H8873">
            <v>1.37</v>
          </cell>
          <cell r="I8873">
            <v>43465</v>
          </cell>
        </row>
        <row r="8874">
          <cell r="A8874" t="str">
            <v>TABLEX OKUME 2.44x1.22M.9mm (dos caras)</v>
          </cell>
          <cell r="B8874">
            <v>945</v>
          </cell>
          <cell r="C8874" t="str">
            <v>UNI</v>
          </cell>
          <cell r="D8874">
            <v>136337</v>
          </cell>
          <cell r="E8874" t="str">
            <v>Lamina</v>
          </cell>
          <cell r="F8874">
            <v>40093</v>
          </cell>
          <cell r="G8874">
            <v>98084</v>
          </cell>
          <cell r="H8874">
            <v>1.39</v>
          </cell>
          <cell r="I8874">
            <v>43465</v>
          </cell>
        </row>
        <row r="8875">
          <cell r="A8875" t="str">
            <v>TABLEX PZ 2.44 x1.53 4.mm Lamina Tablex</v>
          </cell>
          <cell r="B8875">
            <v>2944</v>
          </cell>
          <cell r="C8875" t="str">
            <v>UNI</v>
          </cell>
          <cell r="D8875">
            <v>31970</v>
          </cell>
          <cell r="E8875">
            <v>0</v>
          </cell>
          <cell r="F8875">
            <v>39888</v>
          </cell>
          <cell r="G8875">
            <v>23000</v>
          </cell>
          <cell r="H8875">
            <v>1.39</v>
          </cell>
          <cell r="I8875">
            <v>43465</v>
          </cell>
        </row>
        <row r="8876">
          <cell r="A8876" t="str">
            <v>TABLEX RH 2.44 x1.53 M.9mm PIZANO</v>
          </cell>
          <cell r="B8876">
            <v>946</v>
          </cell>
          <cell r="C8876" t="str">
            <v>UNI</v>
          </cell>
          <cell r="D8876">
            <v>77562</v>
          </cell>
          <cell r="E8876" t="str">
            <v>Lamina</v>
          </cell>
          <cell r="F8876">
            <v>40093</v>
          </cell>
          <cell r="G8876">
            <v>55800</v>
          </cell>
          <cell r="H8876">
            <v>1.39</v>
          </cell>
          <cell r="I8876">
            <v>43465</v>
          </cell>
        </row>
        <row r="8877">
          <cell r="A8877" t="str">
            <v>Tablilla en Teka de 3/4"x3"</v>
          </cell>
          <cell r="B8877">
            <v>107209</v>
          </cell>
          <cell r="C8877" t="str">
            <v>ML</v>
          </cell>
          <cell r="D8877">
            <v>19033</v>
          </cell>
          <cell r="E8877">
            <v>0</v>
          </cell>
          <cell r="F8877">
            <v>43410</v>
          </cell>
          <cell r="G8877">
            <v>18127</v>
          </cell>
          <cell r="H8877">
            <v>1.05</v>
          </cell>
          <cell r="I8877">
            <v>43465</v>
          </cell>
        </row>
        <row r="8878">
          <cell r="A8878" t="str">
            <v>TABLON ¼-26-6 NATURAL MOORE</v>
          </cell>
          <cell r="B8878">
            <v>1926</v>
          </cell>
          <cell r="C8878" t="str">
            <v>M2</v>
          </cell>
          <cell r="D8878">
            <v>19890</v>
          </cell>
          <cell r="E8878">
            <v>0</v>
          </cell>
          <cell r="F8878">
            <v>41249</v>
          </cell>
          <cell r="G8878">
            <v>15300</v>
          </cell>
          <cell r="H8878">
            <v>1.3</v>
          </cell>
          <cell r="I8878">
            <v>43465</v>
          </cell>
        </row>
        <row r="8879">
          <cell r="A8879" t="str">
            <v>TABLON ¼-26-6 Vitrif. MOORE</v>
          </cell>
          <cell r="B8879">
            <v>1925</v>
          </cell>
          <cell r="C8879" t="str">
            <v>M2</v>
          </cell>
          <cell r="D8879">
            <v>36990</v>
          </cell>
          <cell r="E8879">
            <v>0</v>
          </cell>
          <cell r="F8879">
            <v>40359</v>
          </cell>
          <cell r="G8879">
            <v>27000</v>
          </cell>
          <cell r="H8879">
            <v>1.37</v>
          </cell>
          <cell r="I8879">
            <v>43465</v>
          </cell>
        </row>
        <row r="8880">
          <cell r="A8880" t="str">
            <v>TABLON ¼-26-8 NATURAL MOORE</v>
          </cell>
          <cell r="B8880">
            <v>1924</v>
          </cell>
          <cell r="C8880" t="str">
            <v>M2</v>
          </cell>
          <cell r="D8880">
            <v>36990</v>
          </cell>
          <cell r="E8880">
            <v>0</v>
          </cell>
          <cell r="F8880">
            <v>40359</v>
          </cell>
          <cell r="G8880">
            <v>27000</v>
          </cell>
          <cell r="H8880">
            <v>1.37</v>
          </cell>
          <cell r="I8880">
            <v>43465</v>
          </cell>
        </row>
        <row r="8881">
          <cell r="A8881" t="str">
            <v>TABLON ¼-26-8 Vitrif. MOORE</v>
          </cell>
          <cell r="B8881">
            <v>1923</v>
          </cell>
          <cell r="C8881" t="str">
            <v>M2</v>
          </cell>
          <cell r="D8881">
            <v>36990</v>
          </cell>
          <cell r="E8881">
            <v>0</v>
          </cell>
          <cell r="F8881">
            <v>40359</v>
          </cell>
          <cell r="G8881">
            <v>27000</v>
          </cell>
          <cell r="H8881">
            <v>1.37</v>
          </cell>
          <cell r="I8881">
            <v>43465</v>
          </cell>
        </row>
        <row r="8882">
          <cell r="A8882" t="str">
            <v>TABLON DE ½-26 NATURAL MOORE</v>
          </cell>
          <cell r="B8882">
            <v>355</v>
          </cell>
          <cell r="C8882" t="str">
            <v>M2</v>
          </cell>
          <cell r="D8882">
            <v>20276</v>
          </cell>
          <cell r="E8882">
            <v>0</v>
          </cell>
          <cell r="F8882">
            <v>40359</v>
          </cell>
          <cell r="G8882">
            <v>14800</v>
          </cell>
          <cell r="H8882">
            <v>1.37</v>
          </cell>
          <cell r="I8882">
            <v>43465</v>
          </cell>
        </row>
        <row r="8883">
          <cell r="A8883" t="str">
            <v>TABLON DE ½-26 VITRIF. MOORE</v>
          </cell>
          <cell r="B8883">
            <v>2561</v>
          </cell>
          <cell r="C8883" t="str">
            <v>M2</v>
          </cell>
          <cell r="D8883">
            <v>20386</v>
          </cell>
          <cell r="E8883">
            <v>0</v>
          </cell>
          <cell r="F8883">
            <v>40359</v>
          </cell>
          <cell r="G8883">
            <v>14880</v>
          </cell>
          <cell r="H8883">
            <v>1.37</v>
          </cell>
          <cell r="I8883">
            <v>43465</v>
          </cell>
        </row>
        <row r="8884">
          <cell r="A8884" t="str">
            <v>TABLON GRES 0,30 X 0,30 LisoSahara-Tipo. Alfa</v>
          </cell>
          <cell r="B8884">
            <v>104587</v>
          </cell>
          <cell r="C8884" t="str">
            <v>M2</v>
          </cell>
          <cell r="D8884">
            <v>23441</v>
          </cell>
          <cell r="E8884">
            <v>0</v>
          </cell>
          <cell r="F8884">
            <v>43222</v>
          </cell>
          <cell r="G8884">
            <v>22325</v>
          </cell>
          <cell r="H8884">
            <v>1.05</v>
          </cell>
          <cell r="I8884">
            <v>43465</v>
          </cell>
        </row>
        <row r="8885">
          <cell r="A8885" t="str">
            <v>TABLON GRES 12.5X26CM**</v>
          </cell>
          <cell r="B8885">
            <v>103483</v>
          </cell>
          <cell r="C8885" t="str">
            <v>M2</v>
          </cell>
          <cell r="D8885">
            <v>21781</v>
          </cell>
          <cell r="E8885">
            <v>0</v>
          </cell>
          <cell r="F8885">
            <v>41446</v>
          </cell>
          <cell r="G8885">
            <v>17150</v>
          </cell>
          <cell r="H8885">
            <v>1.27</v>
          </cell>
          <cell r="I8885">
            <v>43465</v>
          </cell>
        </row>
        <row r="8886">
          <cell r="A8886" t="str">
            <v>TABLON GRES GRAFILADO(30X30) ALFA</v>
          </cell>
          <cell r="B8886">
            <v>101172</v>
          </cell>
          <cell r="C8886" t="str">
            <v>M2</v>
          </cell>
          <cell r="D8886">
            <v>41262</v>
          </cell>
          <cell r="E8886" t="str">
            <v>G000160</v>
          </cell>
          <cell r="F8886">
            <v>40360</v>
          </cell>
          <cell r="G8886">
            <v>30118</v>
          </cell>
          <cell r="H8886">
            <v>1.37</v>
          </cell>
          <cell r="I8886">
            <v>43465</v>
          </cell>
        </row>
        <row r="8887">
          <cell r="A8887" t="str">
            <v>TABLON GRES RECOC.ESMALTADO(15X30)</v>
          </cell>
          <cell r="B8887">
            <v>101173</v>
          </cell>
          <cell r="C8887" t="str">
            <v>M2</v>
          </cell>
          <cell r="D8887">
            <v>39319</v>
          </cell>
          <cell r="E8887" t="str">
            <v>G000160</v>
          </cell>
          <cell r="F8887">
            <v>40360</v>
          </cell>
          <cell r="G8887">
            <v>28700</v>
          </cell>
          <cell r="H8887">
            <v>1.37</v>
          </cell>
          <cell r="I8887">
            <v>43465</v>
          </cell>
        </row>
        <row r="8888">
          <cell r="A8888" t="str">
            <v>TABLON LISO TRADICION ROJA ALFA</v>
          </cell>
          <cell r="B8888">
            <v>353</v>
          </cell>
          <cell r="C8888" t="str">
            <v>M2</v>
          </cell>
          <cell r="D8888">
            <v>36603</v>
          </cell>
          <cell r="E8888" t="str">
            <v>G000160</v>
          </cell>
          <cell r="F8888">
            <v>40808</v>
          </cell>
          <cell r="G8888">
            <v>27316</v>
          </cell>
          <cell r="H8888">
            <v>1.34</v>
          </cell>
          <cell r="I8888">
            <v>43465</v>
          </cell>
        </row>
        <row r="8889">
          <cell r="A8889" t="str">
            <v>TABLON SAHARA LISO TUNEZ ALFA</v>
          </cell>
          <cell r="B8889">
            <v>344</v>
          </cell>
          <cell r="C8889" t="str">
            <v>M2</v>
          </cell>
          <cell r="D8889">
            <v>27621</v>
          </cell>
          <cell r="E8889" t="str">
            <v>G001172</v>
          </cell>
          <cell r="F8889">
            <v>40808</v>
          </cell>
          <cell r="G8889">
            <v>20613</v>
          </cell>
          <cell r="H8889">
            <v>1.34</v>
          </cell>
          <cell r="I8889">
            <v>43465</v>
          </cell>
        </row>
        <row r="8890">
          <cell r="A8890" t="str">
            <v>TABLON TRADICION MOCCA 30 X 30</v>
          </cell>
          <cell r="B8890">
            <v>104734</v>
          </cell>
          <cell r="C8890" t="str">
            <v>M2</v>
          </cell>
          <cell r="D8890">
            <v>39294</v>
          </cell>
          <cell r="E8890">
            <v>0</v>
          </cell>
          <cell r="F8890">
            <v>41199</v>
          </cell>
          <cell r="G8890">
            <v>30226</v>
          </cell>
          <cell r="H8890">
            <v>1.3</v>
          </cell>
          <cell r="I8890">
            <v>43465</v>
          </cell>
        </row>
        <row r="8891">
          <cell r="A8891" t="str">
            <v>Tala de árbol. Ver descripción técnica</v>
          </cell>
          <cell r="B8891">
            <v>105276</v>
          </cell>
          <cell r="C8891" t="str">
            <v>UNI</v>
          </cell>
          <cell r="D8891">
            <v>94184</v>
          </cell>
          <cell r="E8891">
            <v>0</v>
          </cell>
          <cell r="F8891">
            <v>42132</v>
          </cell>
          <cell r="G8891">
            <v>77200</v>
          </cell>
          <cell r="H8891">
            <v>1.22</v>
          </cell>
          <cell r="I8891">
            <v>43465</v>
          </cell>
        </row>
        <row r="8892">
          <cell r="A8892" t="str">
            <v>Tala de árbol. Ver descripción técnica</v>
          </cell>
          <cell r="B8892">
            <v>105277</v>
          </cell>
          <cell r="C8892" t="str">
            <v>UNI</v>
          </cell>
          <cell r="D8892">
            <v>170800</v>
          </cell>
          <cell r="E8892">
            <v>0</v>
          </cell>
          <cell r="F8892">
            <v>42132</v>
          </cell>
          <cell r="G8892">
            <v>140000</v>
          </cell>
          <cell r="H8892">
            <v>1.22</v>
          </cell>
          <cell r="I8892">
            <v>43465</v>
          </cell>
        </row>
        <row r="8893">
          <cell r="A8893" t="str">
            <v>Tala de árbol. Ver descripción técnica</v>
          </cell>
          <cell r="B8893">
            <v>105278</v>
          </cell>
          <cell r="C8893" t="str">
            <v>UNI</v>
          </cell>
          <cell r="D8893">
            <v>486475</v>
          </cell>
          <cell r="E8893">
            <v>0</v>
          </cell>
          <cell r="F8893">
            <v>42124</v>
          </cell>
          <cell r="G8893">
            <v>398750</v>
          </cell>
          <cell r="H8893">
            <v>1.22</v>
          </cell>
          <cell r="I8893">
            <v>43465</v>
          </cell>
        </row>
        <row r="8894">
          <cell r="A8894" t="str">
            <v>Tala de árbol. Ver descripción técnica</v>
          </cell>
          <cell r="B8894">
            <v>105279</v>
          </cell>
          <cell r="C8894" t="str">
            <v>UNI</v>
          </cell>
          <cell r="D8894">
            <v>1263737</v>
          </cell>
          <cell r="E8894">
            <v>0</v>
          </cell>
          <cell r="F8894">
            <v>42131</v>
          </cell>
          <cell r="G8894">
            <v>1035850</v>
          </cell>
          <cell r="H8894">
            <v>1.22</v>
          </cell>
          <cell r="I8894">
            <v>43465</v>
          </cell>
        </row>
        <row r="8895">
          <cell r="A8895" t="str">
            <v>Tala de árbol. Ver descripción técnica</v>
          </cell>
          <cell r="B8895">
            <v>105280</v>
          </cell>
          <cell r="C8895" t="str">
            <v>UNI</v>
          </cell>
          <cell r="D8895">
            <v>1559489</v>
          </cell>
          <cell r="E8895">
            <v>0</v>
          </cell>
          <cell r="F8895">
            <v>42131</v>
          </cell>
          <cell r="G8895">
            <v>1278270</v>
          </cell>
          <cell r="H8895">
            <v>1.22</v>
          </cell>
          <cell r="I8895">
            <v>43465</v>
          </cell>
        </row>
        <row r="8896">
          <cell r="A8896" t="str">
            <v>Tala de árbol. Ver descripción técnica</v>
          </cell>
          <cell r="B8896">
            <v>105281</v>
          </cell>
          <cell r="C8896" t="str">
            <v>UNI</v>
          </cell>
          <cell r="D8896">
            <v>1848605</v>
          </cell>
          <cell r="E8896">
            <v>0</v>
          </cell>
          <cell r="F8896">
            <v>42124</v>
          </cell>
          <cell r="G8896">
            <v>1515250</v>
          </cell>
          <cell r="H8896">
            <v>1.22</v>
          </cell>
          <cell r="I8896">
            <v>43465</v>
          </cell>
        </row>
        <row r="8897">
          <cell r="A8897" t="str">
            <v>Tala de árbol. Ver descripción técnica</v>
          </cell>
          <cell r="B8897">
            <v>105282</v>
          </cell>
          <cell r="C8897" t="str">
            <v>UNI</v>
          </cell>
          <cell r="D8897">
            <v>3050000</v>
          </cell>
          <cell r="E8897">
            <v>0</v>
          </cell>
          <cell r="F8897">
            <v>42132</v>
          </cell>
          <cell r="G8897">
            <v>2500000</v>
          </cell>
          <cell r="H8897">
            <v>1.22</v>
          </cell>
          <cell r="I8897">
            <v>43465</v>
          </cell>
        </row>
        <row r="8898">
          <cell r="A8898" t="str">
            <v>Tala de árboles a ras del suelo. Ver descripcion t</v>
          </cell>
          <cell r="B8898">
            <v>105396</v>
          </cell>
          <cell r="C8898" t="str">
            <v>UNI</v>
          </cell>
          <cell r="D8898">
            <v>219600</v>
          </cell>
          <cell r="E8898">
            <v>0</v>
          </cell>
          <cell r="F8898">
            <v>42132</v>
          </cell>
          <cell r="G8898">
            <v>180000</v>
          </cell>
          <cell r="H8898">
            <v>1.22</v>
          </cell>
          <cell r="I8898">
            <v>43465</v>
          </cell>
        </row>
        <row r="8899">
          <cell r="A8899" t="str">
            <v>Tala de árboles a ras del suelo. Ver descripcion t</v>
          </cell>
          <cell r="B8899">
            <v>105400</v>
          </cell>
          <cell r="C8899" t="str">
            <v>UNI</v>
          </cell>
          <cell r="D8899">
            <v>465751</v>
          </cell>
          <cell r="E8899">
            <v>0</v>
          </cell>
          <cell r="F8899">
            <v>42131</v>
          </cell>
          <cell r="G8899">
            <v>381763</v>
          </cell>
          <cell r="H8899">
            <v>1.22</v>
          </cell>
          <cell r="I8899">
            <v>43465</v>
          </cell>
        </row>
        <row r="8900">
          <cell r="A8900" t="str">
            <v>Tala de árboles a ras del suelo. Ver descripcion t</v>
          </cell>
          <cell r="B8900">
            <v>105401</v>
          </cell>
          <cell r="C8900" t="str">
            <v>UNI</v>
          </cell>
          <cell r="D8900">
            <v>1583553</v>
          </cell>
          <cell r="E8900">
            <v>0</v>
          </cell>
          <cell r="F8900">
            <v>42131</v>
          </cell>
          <cell r="G8900">
            <v>1297994</v>
          </cell>
          <cell r="H8900">
            <v>1.22</v>
          </cell>
          <cell r="I8900">
            <v>43465</v>
          </cell>
        </row>
        <row r="8901">
          <cell r="A8901" t="str">
            <v>Tala de árboles a ras del suelo. Ver descripcion t</v>
          </cell>
          <cell r="B8901">
            <v>105402</v>
          </cell>
          <cell r="C8901" t="str">
            <v>UNI</v>
          </cell>
          <cell r="D8901">
            <v>4210385</v>
          </cell>
          <cell r="E8901">
            <v>0</v>
          </cell>
          <cell r="F8901">
            <v>42131</v>
          </cell>
          <cell r="G8901">
            <v>3451135</v>
          </cell>
          <cell r="H8901">
            <v>1.22</v>
          </cell>
          <cell r="I8901">
            <v>43465</v>
          </cell>
        </row>
        <row r="8902">
          <cell r="A8902" t="str">
            <v>Tala de árboles a ras del suelo. Ver descripcion t</v>
          </cell>
          <cell r="B8902">
            <v>105403</v>
          </cell>
          <cell r="C8902" t="str">
            <v>UNI</v>
          </cell>
          <cell r="D8902">
            <v>5200882</v>
          </cell>
          <cell r="E8902">
            <v>0</v>
          </cell>
          <cell r="F8902">
            <v>42131</v>
          </cell>
          <cell r="G8902">
            <v>4263018</v>
          </cell>
          <cell r="H8902">
            <v>1.22</v>
          </cell>
          <cell r="I8902">
            <v>43465</v>
          </cell>
        </row>
        <row r="8903">
          <cell r="A8903" t="str">
            <v>Tala de árboles a ras del suelo. Ver descripcion t</v>
          </cell>
          <cell r="B8903">
            <v>105404</v>
          </cell>
          <cell r="C8903" t="str">
            <v>UNI</v>
          </cell>
          <cell r="D8903">
            <v>7374384</v>
          </cell>
          <cell r="E8903">
            <v>0</v>
          </cell>
          <cell r="F8903">
            <v>42131</v>
          </cell>
          <cell r="G8903">
            <v>6044577</v>
          </cell>
          <cell r="H8903">
            <v>1.22</v>
          </cell>
          <cell r="I8903">
            <v>43465</v>
          </cell>
        </row>
        <row r="8904">
          <cell r="A8904" t="str">
            <v>Tala de árboles a ras del suelo. Ver descripcion t</v>
          </cell>
          <cell r="B8904">
            <v>105405</v>
          </cell>
          <cell r="C8904" t="str">
            <v>UNI</v>
          </cell>
          <cell r="D8904">
            <v>10820936</v>
          </cell>
          <cell r="E8904">
            <v>0</v>
          </cell>
          <cell r="F8904">
            <v>42131</v>
          </cell>
          <cell r="G8904">
            <v>8869620</v>
          </cell>
          <cell r="H8904">
            <v>1.22</v>
          </cell>
          <cell r="I8904">
            <v>43465</v>
          </cell>
        </row>
        <row r="8905">
          <cell r="A8905" t="str">
            <v>Tala de arboles y retiro. Ver descripción técnica</v>
          </cell>
          <cell r="B8905">
            <v>105349</v>
          </cell>
          <cell r="C8905" t="str">
            <v>UNI</v>
          </cell>
          <cell r="D8905">
            <v>141520</v>
          </cell>
          <cell r="E8905">
            <v>0</v>
          </cell>
          <cell r="F8905">
            <v>42132</v>
          </cell>
          <cell r="G8905">
            <v>116000</v>
          </cell>
          <cell r="H8905">
            <v>1.22</v>
          </cell>
          <cell r="I8905">
            <v>43465</v>
          </cell>
        </row>
        <row r="8906">
          <cell r="A8906" t="str">
            <v>Tala de arboles y retiro. Ver descripción técnica</v>
          </cell>
          <cell r="B8906">
            <v>105350</v>
          </cell>
          <cell r="C8906" t="str">
            <v>UNI</v>
          </cell>
          <cell r="D8906">
            <v>253760</v>
          </cell>
          <cell r="E8906">
            <v>0</v>
          </cell>
          <cell r="F8906">
            <v>42132</v>
          </cell>
          <cell r="G8906">
            <v>208000</v>
          </cell>
          <cell r="H8906">
            <v>1.22</v>
          </cell>
          <cell r="I8906">
            <v>43465</v>
          </cell>
        </row>
        <row r="8907">
          <cell r="A8907" t="str">
            <v>Tala de arboles y retiro. Ver descripción técnica</v>
          </cell>
          <cell r="B8907">
            <v>105351</v>
          </cell>
          <cell r="C8907" t="str">
            <v>UNI</v>
          </cell>
          <cell r="D8907">
            <v>791778</v>
          </cell>
          <cell r="E8907">
            <v>0</v>
          </cell>
          <cell r="F8907">
            <v>42131</v>
          </cell>
          <cell r="G8907">
            <v>648998</v>
          </cell>
          <cell r="H8907">
            <v>1.22</v>
          </cell>
          <cell r="I8907">
            <v>43465</v>
          </cell>
        </row>
        <row r="8908">
          <cell r="A8908" t="str">
            <v>Tala de arboles y retiro. Ver descripción técnica</v>
          </cell>
          <cell r="B8908">
            <v>105352</v>
          </cell>
          <cell r="C8908" t="str">
            <v>UNI</v>
          </cell>
          <cell r="D8908">
            <v>2111403</v>
          </cell>
          <cell r="E8908">
            <v>0</v>
          </cell>
          <cell r="F8908">
            <v>42131</v>
          </cell>
          <cell r="G8908">
            <v>1730658</v>
          </cell>
          <cell r="H8908">
            <v>1.22</v>
          </cell>
          <cell r="I8908">
            <v>43465</v>
          </cell>
        </row>
        <row r="8909">
          <cell r="A8909" t="str">
            <v>Tala de arboles y retiro. Ver descripción técnica</v>
          </cell>
          <cell r="B8909">
            <v>105353</v>
          </cell>
          <cell r="C8909" t="str">
            <v>UNI</v>
          </cell>
          <cell r="D8909">
            <v>2639253</v>
          </cell>
          <cell r="E8909">
            <v>0</v>
          </cell>
          <cell r="F8909">
            <v>42131</v>
          </cell>
          <cell r="G8909">
            <v>2163322</v>
          </cell>
          <cell r="H8909">
            <v>1.22</v>
          </cell>
          <cell r="I8909">
            <v>43465</v>
          </cell>
        </row>
        <row r="8910">
          <cell r="A8910" t="str">
            <v>Tala de arboles y retiro. Ver descripción técnica</v>
          </cell>
          <cell r="B8910">
            <v>105354</v>
          </cell>
          <cell r="C8910" t="str">
            <v>UNI</v>
          </cell>
          <cell r="D8910">
            <v>3679430</v>
          </cell>
          <cell r="E8910">
            <v>0</v>
          </cell>
          <cell r="F8910">
            <v>42131</v>
          </cell>
          <cell r="G8910">
            <v>3015926</v>
          </cell>
          <cell r="H8910">
            <v>1.22</v>
          </cell>
          <cell r="I8910">
            <v>43465</v>
          </cell>
        </row>
        <row r="8911">
          <cell r="A8911" t="str">
            <v>Tala de arboles y retiro. Ver descripción técnica</v>
          </cell>
          <cell r="B8911">
            <v>105355</v>
          </cell>
          <cell r="C8911" t="str">
            <v>UNI</v>
          </cell>
          <cell r="D8911">
            <v>5433757</v>
          </cell>
          <cell r="E8911">
            <v>0</v>
          </cell>
          <cell r="F8911">
            <v>42131</v>
          </cell>
          <cell r="G8911">
            <v>4453899</v>
          </cell>
          <cell r="H8911">
            <v>1.22</v>
          </cell>
          <cell r="I8911">
            <v>43465</v>
          </cell>
        </row>
        <row r="8912">
          <cell r="A8912" t="str">
            <v>TALADRO ½" (ALQUILER)</v>
          </cell>
          <cell r="B8912">
            <v>3976</v>
          </cell>
          <cell r="C8912" t="str">
            <v>DIA</v>
          </cell>
          <cell r="D8912">
            <v>12495</v>
          </cell>
          <cell r="E8912">
            <v>0</v>
          </cell>
          <cell r="F8912">
            <v>43168</v>
          </cell>
          <cell r="G8912">
            <v>11900</v>
          </cell>
          <cell r="H8912">
            <v>1.05</v>
          </cell>
          <cell r="I8912">
            <v>43465</v>
          </cell>
        </row>
        <row r="8913">
          <cell r="A8913" t="str">
            <v>TALADRO 1/2"</v>
          </cell>
          <cell r="B8913">
            <v>103090</v>
          </cell>
          <cell r="C8913" t="str">
            <v>HR</v>
          </cell>
          <cell r="D8913">
            <v>1562</v>
          </cell>
          <cell r="E8913">
            <v>0</v>
          </cell>
          <cell r="F8913">
            <v>43361</v>
          </cell>
          <cell r="G8913">
            <v>1488</v>
          </cell>
          <cell r="H8913">
            <v>1.05</v>
          </cell>
          <cell r="I8913">
            <v>43465</v>
          </cell>
        </row>
        <row r="8914">
          <cell r="A8914" t="str">
            <v>TALADRO MANUAL INALAMBRICO</v>
          </cell>
          <cell r="B8914">
            <v>104023</v>
          </cell>
          <cell r="C8914" t="str">
            <v>DD</v>
          </cell>
          <cell r="D8914">
            <v>19950</v>
          </cell>
          <cell r="E8914">
            <v>0</v>
          </cell>
          <cell r="F8914">
            <v>43363</v>
          </cell>
          <cell r="G8914">
            <v>19000</v>
          </cell>
          <cell r="H8914">
            <v>1.05</v>
          </cell>
          <cell r="I8914">
            <v>43465</v>
          </cell>
        </row>
        <row r="8915">
          <cell r="A8915" t="str">
            <v>TALADRO PERCUTOR 3/4"</v>
          </cell>
          <cell r="B8915">
            <v>3977</v>
          </cell>
          <cell r="C8915" t="str">
            <v>DIA</v>
          </cell>
          <cell r="D8915">
            <v>17907</v>
          </cell>
          <cell r="E8915">
            <v>0</v>
          </cell>
          <cell r="F8915">
            <v>43168</v>
          </cell>
          <cell r="G8915">
            <v>17054</v>
          </cell>
          <cell r="H8915">
            <v>1.05</v>
          </cell>
          <cell r="I8915">
            <v>43465</v>
          </cell>
        </row>
        <row r="8916">
          <cell r="A8916" t="str">
            <v>TALADRO PERCUTOR 3/8"</v>
          </cell>
          <cell r="B8916">
            <v>101100</v>
          </cell>
          <cell r="C8916" t="str">
            <v>DIA</v>
          </cell>
          <cell r="D8916">
            <v>12495</v>
          </cell>
          <cell r="E8916">
            <v>551417</v>
          </cell>
          <cell r="F8916">
            <v>43196</v>
          </cell>
          <cell r="G8916">
            <v>11900</v>
          </cell>
          <cell r="H8916">
            <v>1.05</v>
          </cell>
          <cell r="I8916">
            <v>43465</v>
          </cell>
        </row>
        <row r="8917">
          <cell r="A8917" t="str">
            <v>TALADRO PERCUTOR DE ½" DE WALT (NO</v>
          </cell>
          <cell r="B8917">
            <v>629</v>
          </cell>
          <cell r="C8917" t="str">
            <v>UNI</v>
          </cell>
          <cell r="D8917">
            <v>368530</v>
          </cell>
          <cell r="E8917">
            <v>7721</v>
          </cell>
          <cell r="F8917">
            <v>40345</v>
          </cell>
          <cell r="G8917">
            <v>269000</v>
          </cell>
          <cell r="H8917">
            <v>1.37</v>
          </cell>
          <cell r="I8917">
            <v>43465</v>
          </cell>
        </row>
        <row r="8918">
          <cell r="A8918" t="str">
            <v>TALADRO PERCUTOR DE ½" DEWALT (N0</v>
          </cell>
          <cell r="B8918">
            <v>1015</v>
          </cell>
          <cell r="C8918" t="str">
            <v>UNI</v>
          </cell>
          <cell r="D8918">
            <v>314874</v>
          </cell>
          <cell r="E8918">
            <v>62192</v>
          </cell>
          <cell r="F8918">
            <v>41767</v>
          </cell>
          <cell r="G8918">
            <v>249900</v>
          </cell>
          <cell r="H8918">
            <v>1.26</v>
          </cell>
          <cell r="I8918">
            <v>43465</v>
          </cell>
        </row>
        <row r="8919">
          <cell r="A8919" t="str">
            <v>TALADRO PERCUTOR DE ½" DEWALT (NO</v>
          </cell>
          <cell r="B8919">
            <v>180</v>
          </cell>
          <cell r="C8919" t="str">
            <v>UNI</v>
          </cell>
          <cell r="D8919">
            <v>368530</v>
          </cell>
          <cell r="E8919">
            <v>551169</v>
          </cell>
          <cell r="F8919">
            <v>40345</v>
          </cell>
          <cell r="G8919">
            <v>269000</v>
          </cell>
          <cell r="H8919">
            <v>1.37</v>
          </cell>
          <cell r="I8919">
            <v>43465</v>
          </cell>
        </row>
        <row r="8920">
          <cell r="A8920" t="str">
            <v>TALADRO PERCUTOR DE ½"-POWER</v>
          </cell>
          <cell r="B8920">
            <v>181</v>
          </cell>
          <cell r="C8920" t="str">
            <v>UNI</v>
          </cell>
          <cell r="D8920">
            <v>368530</v>
          </cell>
          <cell r="E8920">
            <v>61057</v>
          </cell>
          <cell r="F8920">
            <v>40345</v>
          </cell>
          <cell r="G8920">
            <v>269000</v>
          </cell>
          <cell r="H8920">
            <v>1.37</v>
          </cell>
          <cell r="I8920">
            <v>43465</v>
          </cell>
        </row>
        <row r="8921">
          <cell r="A8921" t="str">
            <v>TALADRO PERCUTOR DE 1/2" - 600W -</v>
          </cell>
          <cell r="B8921">
            <v>102981</v>
          </cell>
          <cell r="C8921" t="str">
            <v>UNI</v>
          </cell>
          <cell r="D8921">
            <v>219063</v>
          </cell>
          <cell r="E8921" t="str">
            <v>6460 (6438)</v>
          </cell>
          <cell r="F8921">
            <v>40359</v>
          </cell>
          <cell r="G8921">
            <v>159900</v>
          </cell>
          <cell r="H8921">
            <v>1.37</v>
          </cell>
          <cell r="I8921">
            <v>43465</v>
          </cell>
        </row>
        <row r="8922">
          <cell r="A8922" t="str">
            <v>TALADRO PERCUTOR DE 3/8" DEWALT(NO</v>
          </cell>
          <cell r="B8922">
            <v>555</v>
          </cell>
          <cell r="C8922" t="str">
            <v>UNI</v>
          </cell>
          <cell r="D8922">
            <v>75213</v>
          </cell>
          <cell r="E8922">
            <v>551417</v>
          </cell>
          <cell r="F8922">
            <v>40345</v>
          </cell>
          <cell r="G8922">
            <v>54900</v>
          </cell>
          <cell r="H8922">
            <v>1.37</v>
          </cell>
          <cell r="I8922">
            <v>43465</v>
          </cell>
        </row>
        <row r="8923">
          <cell r="A8923" t="str">
            <v>TALADRO PERCUTOR DE 3/8"450</v>
          </cell>
          <cell r="B8923">
            <v>301</v>
          </cell>
          <cell r="C8923" t="str">
            <v>UNI</v>
          </cell>
          <cell r="D8923">
            <v>136863</v>
          </cell>
          <cell r="E8923">
            <v>91566</v>
          </cell>
          <cell r="F8923">
            <v>40345</v>
          </cell>
          <cell r="G8923">
            <v>99900</v>
          </cell>
          <cell r="H8923">
            <v>1.37</v>
          </cell>
          <cell r="I8923">
            <v>43465</v>
          </cell>
        </row>
        <row r="8924">
          <cell r="A8924" t="str">
            <v>TALADRO PERCUTOR DE Ø ½"(NO USAR)</v>
          </cell>
          <cell r="B8924">
            <v>102956</v>
          </cell>
          <cell r="C8924" t="str">
            <v>DD</v>
          </cell>
          <cell r="D8924">
            <v>10900</v>
          </cell>
          <cell r="E8924">
            <v>551169</v>
          </cell>
          <cell r="F8924">
            <v>42772</v>
          </cell>
          <cell r="G8924">
            <v>10000</v>
          </cell>
          <cell r="H8924">
            <v>1.0900000000000001</v>
          </cell>
          <cell r="I8924">
            <v>43465</v>
          </cell>
        </row>
        <row r="8925">
          <cell r="A8925" t="str">
            <v>TALADRO PERCUTOR DE3/8"</v>
          </cell>
          <cell r="B8925">
            <v>131</v>
          </cell>
          <cell r="C8925" t="str">
            <v>UNI</v>
          </cell>
          <cell r="D8925">
            <v>136863</v>
          </cell>
          <cell r="E8925">
            <v>93131</v>
          </cell>
          <cell r="F8925">
            <v>40345</v>
          </cell>
          <cell r="G8925">
            <v>99900</v>
          </cell>
          <cell r="H8925">
            <v>1.37</v>
          </cell>
          <cell r="I8925">
            <v>43465</v>
          </cell>
        </row>
        <row r="8926">
          <cell r="A8926" t="str">
            <v>TALADRO ROMPEDOR - DEMOLEDOR 1 1/4"</v>
          </cell>
          <cell r="B8926">
            <v>101246</v>
          </cell>
          <cell r="C8926" t="str">
            <v>MES</v>
          </cell>
          <cell r="D8926">
            <v>559584</v>
          </cell>
          <cell r="E8926">
            <v>0</v>
          </cell>
          <cell r="F8926">
            <v>40865</v>
          </cell>
          <cell r="G8926">
            <v>417600</v>
          </cell>
          <cell r="H8926">
            <v>1.34</v>
          </cell>
          <cell r="I8926">
            <v>43465</v>
          </cell>
        </row>
        <row r="8927">
          <cell r="A8927" t="str">
            <v>TALADRO ROMPEDOR - DEMOLEDOR-11/4"</v>
          </cell>
          <cell r="B8927">
            <v>101245</v>
          </cell>
          <cell r="C8927" t="str">
            <v>DD</v>
          </cell>
          <cell r="D8927">
            <v>39984</v>
          </cell>
          <cell r="E8927">
            <v>0</v>
          </cell>
          <cell r="F8927">
            <v>43266</v>
          </cell>
          <cell r="G8927">
            <v>38080</v>
          </cell>
          <cell r="H8927">
            <v>1.05</v>
          </cell>
          <cell r="I8927">
            <v>43465</v>
          </cell>
        </row>
        <row r="8928">
          <cell r="A8928" t="str">
            <v>TALADRO ROTOPERCUTOR HASTA 3/4" SIN</v>
          </cell>
          <cell r="B8928">
            <v>3243</v>
          </cell>
          <cell r="C8928" t="str">
            <v>DD</v>
          </cell>
          <cell r="D8928">
            <v>38500</v>
          </cell>
          <cell r="E8928">
            <v>0</v>
          </cell>
          <cell r="F8928">
            <v>43208</v>
          </cell>
          <cell r="G8928">
            <v>36667</v>
          </cell>
          <cell r="H8928">
            <v>1.05</v>
          </cell>
          <cell r="I8928">
            <v>43465</v>
          </cell>
        </row>
        <row r="8929">
          <cell r="A8929" t="str">
            <v>TALADRO ROTOPERCUTOR HASTA 3/4" SIN</v>
          </cell>
          <cell r="B8929">
            <v>3244</v>
          </cell>
          <cell r="C8929" t="str">
            <v>MES</v>
          </cell>
          <cell r="D8929">
            <v>1150800</v>
          </cell>
          <cell r="E8929">
            <v>0</v>
          </cell>
          <cell r="F8929">
            <v>40368</v>
          </cell>
          <cell r="G8929">
            <v>840000</v>
          </cell>
          <cell r="H8929">
            <v>1.37</v>
          </cell>
          <cell r="I8929">
            <v>43465</v>
          </cell>
        </row>
        <row r="8930">
          <cell r="A8930" t="str">
            <v>TALADRO SACA NUCLEO</v>
          </cell>
          <cell r="B8930">
            <v>102226</v>
          </cell>
          <cell r="C8930" t="str">
            <v>hr</v>
          </cell>
          <cell r="D8930">
            <v>208500</v>
          </cell>
          <cell r="E8930">
            <v>551169</v>
          </cell>
          <cell r="F8930">
            <v>40078</v>
          </cell>
          <cell r="G8930">
            <v>150000</v>
          </cell>
          <cell r="H8930">
            <v>1.39</v>
          </cell>
          <cell r="I8930">
            <v>43465</v>
          </cell>
        </row>
        <row r="8931">
          <cell r="A8931" t="str">
            <v>TALCO (400) por bulto de 50Kg **</v>
          </cell>
          <cell r="B8931">
            <v>102617</v>
          </cell>
          <cell r="C8931" t="str">
            <v>BUNILTO</v>
          </cell>
          <cell r="D8931">
            <v>24564</v>
          </cell>
          <cell r="E8931">
            <v>0</v>
          </cell>
          <cell r="F8931">
            <v>43185</v>
          </cell>
          <cell r="G8931">
            <v>23394.26</v>
          </cell>
          <cell r="H8931">
            <v>1.05</v>
          </cell>
          <cell r="I8931">
            <v>43465</v>
          </cell>
        </row>
        <row r="8932">
          <cell r="A8932" t="str">
            <v>TAMICES METALICOS</v>
          </cell>
          <cell r="B8932">
            <v>105532</v>
          </cell>
          <cell r="C8932" t="str">
            <v>UNI</v>
          </cell>
          <cell r="D8932">
            <v>74923</v>
          </cell>
          <cell r="E8932">
            <v>0</v>
          </cell>
          <cell r="F8932">
            <v>42872</v>
          </cell>
          <cell r="G8932">
            <v>68737</v>
          </cell>
          <cell r="H8932">
            <v>1.0900000000000001</v>
          </cell>
          <cell r="I8932">
            <v>43465</v>
          </cell>
        </row>
        <row r="8933">
          <cell r="A8933" t="str">
            <v>Tamizado (granul.) especial para mezcla **</v>
          </cell>
          <cell r="B8933">
            <v>102911</v>
          </cell>
          <cell r="C8933" t="str">
            <v>UNI</v>
          </cell>
          <cell r="D8933">
            <v>9856</v>
          </cell>
          <cell r="E8933">
            <v>0</v>
          </cell>
          <cell r="F8933">
            <v>40339</v>
          </cell>
          <cell r="G8933">
            <v>7194</v>
          </cell>
          <cell r="H8933">
            <v>1.37</v>
          </cell>
          <cell r="I8933">
            <v>43465</v>
          </cell>
        </row>
        <row r="8934">
          <cell r="A8934" t="str">
            <v>TANDEM 3 PUESTOS</v>
          </cell>
          <cell r="B8934">
            <v>103758</v>
          </cell>
          <cell r="C8934" t="str">
            <v>UNI</v>
          </cell>
          <cell r="D8934">
            <v>511874</v>
          </cell>
          <cell r="E8934">
            <v>0</v>
          </cell>
          <cell r="F8934">
            <v>41052</v>
          </cell>
          <cell r="G8934">
            <v>393749</v>
          </cell>
          <cell r="H8934">
            <v>1.3</v>
          </cell>
          <cell r="I8934">
            <v>43465</v>
          </cell>
        </row>
        <row r="8935">
          <cell r="A8935" t="str">
            <v>TANQUE CONICO 1000 LT. PVC -</v>
          </cell>
          <cell r="B8935">
            <v>1663</v>
          </cell>
          <cell r="C8935" t="str">
            <v>UNI</v>
          </cell>
          <cell r="D8935">
            <v>249544</v>
          </cell>
          <cell r="E8935">
            <v>0</v>
          </cell>
          <cell r="F8935">
            <v>43208</v>
          </cell>
          <cell r="G8935">
            <v>237661</v>
          </cell>
          <cell r="H8935">
            <v>1.05</v>
          </cell>
          <cell r="I8935">
            <v>43465</v>
          </cell>
        </row>
        <row r="8936">
          <cell r="A8936" t="str">
            <v>TANQUE CONICO 2000 LT. COLEMPAQUES</v>
          </cell>
          <cell r="B8936">
            <v>282</v>
          </cell>
          <cell r="C8936" t="str">
            <v>UNI</v>
          </cell>
          <cell r="D8936">
            <v>518570</v>
          </cell>
          <cell r="E8936">
            <v>0</v>
          </cell>
          <cell r="F8936">
            <v>41095</v>
          </cell>
          <cell r="G8936">
            <v>398900</v>
          </cell>
          <cell r="H8936">
            <v>1.3</v>
          </cell>
          <cell r="I8936">
            <v>43465</v>
          </cell>
        </row>
        <row r="8937">
          <cell r="A8937" t="str">
            <v>TANQUE CONICO 2000 LTS.PVC- AguA</v>
          </cell>
          <cell r="B8937">
            <v>104410</v>
          </cell>
          <cell r="C8937" t="str">
            <v>UNI</v>
          </cell>
          <cell r="D8937">
            <v>433176</v>
          </cell>
          <cell r="E8937">
            <v>0</v>
          </cell>
          <cell r="F8937">
            <v>43208</v>
          </cell>
          <cell r="G8937">
            <v>412549</v>
          </cell>
          <cell r="H8937">
            <v>1.05</v>
          </cell>
          <cell r="I8937">
            <v>43465</v>
          </cell>
        </row>
        <row r="8938">
          <cell r="A8938" t="str">
            <v>TANQUE CONICO 250 LT. COLEMPAQUES</v>
          </cell>
          <cell r="B8938">
            <v>281</v>
          </cell>
          <cell r="C8938" t="str">
            <v>UNI</v>
          </cell>
          <cell r="D8938">
            <v>122330</v>
          </cell>
          <cell r="E8938">
            <v>0</v>
          </cell>
          <cell r="F8938">
            <v>41059</v>
          </cell>
          <cell r="G8938">
            <v>94100</v>
          </cell>
          <cell r="H8938">
            <v>1.3</v>
          </cell>
          <cell r="I8938">
            <v>43465</v>
          </cell>
        </row>
        <row r="8939">
          <cell r="A8939" t="str">
            <v>TANQUE CONICO 500 LT.</v>
          </cell>
          <cell r="B8939">
            <v>448</v>
          </cell>
          <cell r="C8939" t="str">
            <v>UNI</v>
          </cell>
          <cell r="D8939">
            <v>175014</v>
          </cell>
          <cell r="E8939">
            <v>0</v>
          </cell>
          <cell r="F8939">
            <v>41766</v>
          </cell>
          <cell r="G8939">
            <v>138900</v>
          </cell>
          <cell r="H8939">
            <v>1.26</v>
          </cell>
          <cell r="I8939">
            <v>43465</v>
          </cell>
        </row>
        <row r="8940">
          <cell r="A8940" t="str">
            <v>TANQUE CONICO 5000 LT. COLEMPAQUES</v>
          </cell>
          <cell r="B8940">
            <v>621</v>
          </cell>
          <cell r="C8940" t="str">
            <v>UNI</v>
          </cell>
          <cell r="D8940">
            <v>2175758</v>
          </cell>
          <cell r="E8940">
            <v>0</v>
          </cell>
          <cell r="F8940">
            <v>40598</v>
          </cell>
          <cell r="G8940">
            <v>1623700</v>
          </cell>
          <cell r="H8940">
            <v>1.34</v>
          </cell>
          <cell r="I8940">
            <v>43465</v>
          </cell>
        </row>
        <row r="8941">
          <cell r="A8941" t="str">
            <v>TANQUE DE ALMACENAMIENTO</v>
          </cell>
          <cell r="B8941">
            <v>105951</v>
          </cell>
          <cell r="C8941" t="str">
            <v>UNI</v>
          </cell>
          <cell r="D8941">
            <v>5807765</v>
          </cell>
          <cell r="E8941">
            <v>0</v>
          </cell>
          <cell r="F8941">
            <v>42829</v>
          </cell>
          <cell r="G8941">
            <v>5328225</v>
          </cell>
          <cell r="H8941">
            <v>1.0900000000000001</v>
          </cell>
          <cell r="I8941">
            <v>43465</v>
          </cell>
        </row>
        <row r="8942">
          <cell r="A8942" t="str">
            <v>TANQUE K- 250 COMPLETO ETERNIT</v>
          </cell>
          <cell r="B8942">
            <v>2238</v>
          </cell>
          <cell r="C8942" t="str">
            <v>UNI</v>
          </cell>
          <cell r="D8942">
            <v>197687</v>
          </cell>
          <cell r="E8942">
            <v>200032000</v>
          </cell>
          <cell r="F8942">
            <v>39888</v>
          </cell>
          <cell r="G8942">
            <v>142221</v>
          </cell>
          <cell r="H8942">
            <v>1.39</v>
          </cell>
          <cell r="I8942">
            <v>43465</v>
          </cell>
        </row>
        <row r="8943">
          <cell r="A8943" t="str">
            <v>Tanque para ACPM para planta de emergencia</v>
          </cell>
          <cell r="B8943">
            <v>101688</v>
          </cell>
          <cell r="C8943" t="str">
            <v>UNI</v>
          </cell>
          <cell r="D8943">
            <v>5950786</v>
          </cell>
          <cell r="E8943">
            <v>0</v>
          </cell>
          <cell r="F8943">
            <v>39965</v>
          </cell>
          <cell r="G8943">
            <v>4281141</v>
          </cell>
          <cell r="H8943">
            <v>1.39</v>
          </cell>
          <cell r="I8943">
            <v>43465</v>
          </cell>
        </row>
        <row r="8944">
          <cell r="A8944" t="str">
            <v>TANQUE PLAST. DE 20.000 LTS</v>
          </cell>
          <cell r="B8944">
            <v>104916</v>
          </cell>
          <cell r="C8944" t="str">
            <v>UNI</v>
          </cell>
          <cell r="D8944">
            <v>11185896</v>
          </cell>
          <cell r="E8944">
            <v>0</v>
          </cell>
          <cell r="F8944">
            <v>43179</v>
          </cell>
          <cell r="G8944">
            <v>10653234</v>
          </cell>
          <cell r="H8944">
            <v>1.05</v>
          </cell>
          <cell r="I8944">
            <v>43465</v>
          </cell>
        </row>
        <row r="8945">
          <cell r="A8945" t="str">
            <v>TANQUE PLASTICO 1000 LT AJOVER</v>
          </cell>
          <cell r="B8945">
            <v>2136</v>
          </cell>
          <cell r="C8945" t="str">
            <v>UNI</v>
          </cell>
          <cell r="D8945">
            <v>405246</v>
          </cell>
          <cell r="E8945">
            <v>0</v>
          </cell>
          <cell r="F8945">
            <v>40493</v>
          </cell>
          <cell r="G8945">
            <v>295800</v>
          </cell>
          <cell r="H8945">
            <v>1.37</v>
          </cell>
          <cell r="I8945">
            <v>43465</v>
          </cell>
        </row>
        <row r="8946">
          <cell r="A8946" t="str">
            <v>TANQUE PLASTICO 2000 LT AJOVER</v>
          </cell>
          <cell r="B8946">
            <v>2977</v>
          </cell>
          <cell r="C8946" t="str">
            <v>UNI</v>
          </cell>
          <cell r="D8946">
            <v>508329</v>
          </cell>
          <cell r="E8946">
            <v>5052503</v>
          </cell>
          <cell r="F8946">
            <v>40703</v>
          </cell>
          <cell r="G8946">
            <v>379350</v>
          </cell>
          <cell r="H8946">
            <v>1.34</v>
          </cell>
          <cell r="I8946">
            <v>43465</v>
          </cell>
        </row>
        <row r="8947">
          <cell r="A8947" t="str">
            <v>TANQUE PLASTICO 500 LT AJOVER</v>
          </cell>
          <cell r="B8947">
            <v>2978</v>
          </cell>
          <cell r="C8947" t="str">
            <v>UNI</v>
          </cell>
          <cell r="D8947">
            <v>165758</v>
          </cell>
          <cell r="E8947">
            <v>0</v>
          </cell>
          <cell r="F8947">
            <v>40632</v>
          </cell>
          <cell r="G8947">
            <v>123700</v>
          </cell>
          <cell r="H8947">
            <v>1.34</v>
          </cell>
          <cell r="I8947">
            <v>43465</v>
          </cell>
        </row>
        <row r="8948">
          <cell r="A8948" t="str">
            <v>TANQUE Septic.COMPLETO ETERNIT</v>
          </cell>
          <cell r="B8948">
            <v>608</v>
          </cell>
          <cell r="C8948" t="str">
            <v>UNI</v>
          </cell>
          <cell r="D8948">
            <v>866665</v>
          </cell>
          <cell r="E8948">
            <v>3202000000</v>
          </cell>
          <cell r="F8948">
            <v>40134</v>
          </cell>
          <cell r="G8948">
            <v>623500</v>
          </cell>
          <cell r="H8948">
            <v>1.39</v>
          </cell>
          <cell r="I8948">
            <v>43465</v>
          </cell>
        </row>
        <row r="8949">
          <cell r="A8949" t="str">
            <v>TANQUE TANKPLAST 1000 LT.</v>
          </cell>
          <cell r="B8949">
            <v>3919</v>
          </cell>
          <cell r="C8949" t="str">
            <v>UNI</v>
          </cell>
          <cell r="D8949">
            <v>131733</v>
          </cell>
          <cell r="E8949" t="str">
            <v>Bajito</v>
          </cell>
          <cell r="F8949">
            <v>40130</v>
          </cell>
          <cell r="G8949">
            <v>94772</v>
          </cell>
          <cell r="H8949">
            <v>1.39</v>
          </cell>
          <cell r="I8949">
            <v>43465</v>
          </cell>
        </row>
        <row r="8950">
          <cell r="A8950" t="str">
            <v>TANQUE TANKPLAST 250 LT.</v>
          </cell>
          <cell r="B8950">
            <v>3917</v>
          </cell>
          <cell r="C8950" t="str">
            <v>UNI</v>
          </cell>
          <cell r="D8950">
            <v>131733</v>
          </cell>
          <cell r="E8950" t="str">
            <v>Bajito</v>
          </cell>
          <cell r="F8950">
            <v>40026</v>
          </cell>
          <cell r="G8950">
            <v>94772</v>
          </cell>
          <cell r="H8950">
            <v>1.39</v>
          </cell>
          <cell r="I8950">
            <v>43465</v>
          </cell>
        </row>
        <row r="8951">
          <cell r="A8951" t="str">
            <v>TANQUE TANKPLAST 500 LT.</v>
          </cell>
          <cell r="B8951">
            <v>3918</v>
          </cell>
          <cell r="C8951" t="str">
            <v>UNI</v>
          </cell>
          <cell r="D8951">
            <v>222189</v>
          </cell>
          <cell r="E8951" t="str">
            <v>Bajito</v>
          </cell>
          <cell r="F8951">
            <v>40130</v>
          </cell>
          <cell r="G8951">
            <v>159848</v>
          </cell>
          <cell r="H8951">
            <v>1.39</v>
          </cell>
          <cell r="I8951">
            <v>43465</v>
          </cell>
        </row>
        <row r="8952">
          <cell r="A8952" t="str">
            <v>TANQUE TORMENTA EN FIBRA DE VIDRIO</v>
          </cell>
          <cell r="B8952">
            <v>106046</v>
          </cell>
          <cell r="C8952" t="str">
            <v>UNI</v>
          </cell>
          <cell r="D8952">
            <v>30155737</v>
          </cell>
          <cell r="E8952">
            <v>0</v>
          </cell>
          <cell r="F8952">
            <v>42710</v>
          </cell>
          <cell r="G8952">
            <v>26222380</v>
          </cell>
          <cell r="H8952">
            <v>1.1499999999999999</v>
          </cell>
          <cell r="I8952">
            <v>43465</v>
          </cell>
        </row>
        <row r="8953">
          <cell r="A8953" t="str">
            <v>TANQUEPLAST20M3POLIETIL. Y</v>
          </cell>
          <cell r="B8953">
            <v>104212</v>
          </cell>
          <cell r="C8953" t="str">
            <v>UNI</v>
          </cell>
          <cell r="D8953">
            <v>10972208</v>
          </cell>
          <cell r="E8953">
            <v>0</v>
          </cell>
          <cell r="F8953">
            <v>41236</v>
          </cell>
          <cell r="G8953">
            <v>8440160</v>
          </cell>
          <cell r="H8953">
            <v>1.3</v>
          </cell>
          <cell r="I8953">
            <v>43465</v>
          </cell>
        </row>
        <row r="8954">
          <cell r="A8954" t="str">
            <v>TAPA ANTIROBOMETALIC.PARA CAJA</v>
          </cell>
          <cell r="B8954">
            <v>103210</v>
          </cell>
          <cell r="C8954" t="str">
            <v>UNI</v>
          </cell>
          <cell r="D8954">
            <v>616500</v>
          </cell>
          <cell r="E8954" t="str">
            <v>CAI-TP</v>
          </cell>
          <cell r="F8954">
            <v>40427</v>
          </cell>
          <cell r="G8954">
            <v>450000</v>
          </cell>
          <cell r="H8954">
            <v>1.37</v>
          </cell>
          <cell r="I8954">
            <v>43465</v>
          </cell>
        </row>
        <row r="8955">
          <cell r="A8955" t="str">
            <v>Tapa blanca doble para tomacorriente Tipo levinto</v>
          </cell>
          <cell r="B8955">
            <v>104028</v>
          </cell>
          <cell r="C8955" t="str">
            <v>UNI</v>
          </cell>
          <cell r="D8955">
            <v>670</v>
          </cell>
          <cell r="E8955">
            <v>0</v>
          </cell>
          <cell r="F8955">
            <v>40640</v>
          </cell>
          <cell r="G8955">
            <v>500</v>
          </cell>
          <cell r="H8955">
            <v>1.34</v>
          </cell>
          <cell r="I8955">
            <v>43465</v>
          </cell>
        </row>
        <row r="8956">
          <cell r="A8956" t="str">
            <v>TAPA CAJA 5800 GALVANIZADA</v>
          </cell>
          <cell r="B8956">
            <v>101322</v>
          </cell>
          <cell r="C8956" t="str">
            <v>UNI</v>
          </cell>
          <cell r="D8956">
            <v>599</v>
          </cell>
          <cell r="E8956" t="str">
            <v>1900-0</v>
          </cell>
          <cell r="F8956">
            <v>43315</v>
          </cell>
          <cell r="G8956">
            <v>570</v>
          </cell>
          <cell r="H8956">
            <v>1.05</v>
          </cell>
          <cell r="I8956">
            <v>43465</v>
          </cell>
        </row>
        <row r="8957">
          <cell r="A8957" t="str">
            <v>TAPA CIEGA BLANCA AVE</v>
          </cell>
          <cell r="B8957">
            <v>1935</v>
          </cell>
          <cell r="C8957" t="str">
            <v>UNI</v>
          </cell>
          <cell r="D8957">
            <v>587</v>
          </cell>
          <cell r="E8957" t="str">
            <v>1900-0</v>
          </cell>
          <cell r="F8957">
            <v>43206</v>
          </cell>
          <cell r="G8957">
            <v>559</v>
          </cell>
          <cell r="H8957">
            <v>1.05</v>
          </cell>
          <cell r="I8957">
            <v>43465</v>
          </cell>
        </row>
        <row r="8958">
          <cell r="A8958" t="str">
            <v>Tapa Cuadrada</v>
          </cell>
          <cell r="B8958">
            <v>103082</v>
          </cell>
          <cell r="C8958" t="str">
            <v>UNI</v>
          </cell>
          <cell r="D8958">
            <v>315000</v>
          </cell>
          <cell r="E8958" t="str">
            <v>MTPA-60</v>
          </cell>
          <cell r="F8958">
            <v>43251</v>
          </cell>
          <cell r="G8958">
            <v>300000</v>
          </cell>
          <cell r="H8958">
            <v>1.05</v>
          </cell>
          <cell r="I8958">
            <v>43465</v>
          </cell>
        </row>
        <row r="8959">
          <cell r="A8959" t="str">
            <v>TAPA FINAL 20X12 BL (PLASTICA)</v>
          </cell>
          <cell r="B8959">
            <v>106548</v>
          </cell>
          <cell r="C8959" t="str">
            <v>UNI</v>
          </cell>
          <cell r="D8959">
            <v>735</v>
          </cell>
          <cell r="E8959">
            <v>0</v>
          </cell>
          <cell r="F8959">
            <v>43196</v>
          </cell>
          <cell r="G8959">
            <v>700</v>
          </cell>
          <cell r="H8959">
            <v>1.05</v>
          </cell>
          <cell r="I8959">
            <v>43465</v>
          </cell>
        </row>
        <row r="8960">
          <cell r="A8960" t="str">
            <v>TAPA FINAL 20X20 BL (PLASTICA)</v>
          </cell>
          <cell r="B8960">
            <v>106549</v>
          </cell>
          <cell r="C8960" t="str">
            <v>UNI</v>
          </cell>
          <cell r="D8960">
            <v>788</v>
          </cell>
          <cell r="E8960">
            <v>0</v>
          </cell>
          <cell r="F8960">
            <v>43196</v>
          </cell>
          <cell r="G8960">
            <v>750</v>
          </cell>
          <cell r="H8960">
            <v>1.05</v>
          </cell>
          <cell r="I8960">
            <v>43465</v>
          </cell>
        </row>
        <row r="8961">
          <cell r="A8961" t="str">
            <v>TAPA FINAL 25X25 BL (PLASTICA)</v>
          </cell>
          <cell r="B8961">
            <v>106550</v>
          </cell>
          <cell r="C8961" t="str">
            <v>UNI</v>
          </cell>
          <cell r="D8961">
            <v>919</v>
          </cell>
          <cell r="E8961">
            <v>0</v>
          </cell>
          <cell r="F8961">
            <v>43196</v>
          </cell>
          <cell r="G8961">
            <v>875</v>
          </cell>
          <cell r="H8961">
            <v>1.05</v>
          </cell>
          <cell r="I8961">
            <v>43465</v>
          </cell>
        </row>
        <row r="8962">
          <cell r="A8962" t="str">
            <v>TAPA INSPECC.METALICA SIFÓN DE 5X3" LISA</v>
          </cell>
          <cell r="B8962">
            <v>104524</v>
          </cell>
          <cell r="C8962" t="str">
            <v>UNI</v>
          </cell>
          <cell r="D8962">
            <v>11472</v>
          </cell>
          <cell r="E8962">
            <v>0</v>
          </cell>
          <cell r="F8962">
            <v>42618</v>
          </cell>
          <cell r="G8962">
            <v>9976</v>
          </cell>
          <cell r="H8962">
            <v>1.1499999999999999</v>
          </cell>
          <cell r="I8962">
            <v>43465</v>
          </cell>
        </row>
        <row r="8963">
          <cell r="A8963" t="str">
            <v>Tapa Juntas Laterales para cortasol**</v>
          </cell>
          <cell r="B8963">
            <v>103414</v>
          </cell>
          <cell r="C8963" t="str">
            <v>ML</v>
          </cell>
          <cell r="D8963">
            <v>18872</v>
          </cell>
          <cell r="E8963">
            <v>0</v>
          </cell>
          <cell r="F8963">
            <v>40467</v>
          </cell>
          <cell r="G8963">
            <v>13775</v>
          </cell>
          <cell r="H8963">
            <v>1.37</v>
          </cell>
          <cell r="I8963">
            <v>43465</v>
          </cell>
        </row>
        <row r="8964">
          <cell r="A8964" t="str">
            <v>TAPA LUZ 5x1cm 2.5 m cedro blanco</v>
          </cell>
          <cell r="B8964">
            <v>984</v>
          </cell>
          <cell r="C8964" t="str">
            <v>UNI</v>
          </cell>
          <cell r="D8964">
            <v>6394</v>
          </cell>
          <cell r="E8964">
            <v>68955</v>
          </cell>
          <cell r="F8964">
            <v>39892</v>
          </cell>
          <cell r="G8964">
            <v>4600</v>
          </cell>
          <cell r="H8964">
            <v>1.39</v>
          </cell>
          <cell r="I8964">
            <v>43465</v>
          </cell>
        </row>
        <row r="8965">
          <cell r="A8965" t="str">
            <v>TAPA LUZ PARA PUERTA MADERA</v>
          </cell>
          <cell r="B8965">
            <v>103667</v>
          </cell>
          <cell r="C8965" t="str">
            <v>ML</v>
          </cell>
          <cell r="D8965">
            <v>8536</v>
          </cell>
          <cell r="E8965">
            <v>0</v>
          </cell>
          <cell r="F8965">
            <v>40591</v>
          </cell>
          <cell r="G8965">
            <v>6370</v>
          </cell>
          <cell r="H8965">
            <v>1.34</v>
          </cell>
          <cell r="I8965">
            <v>43465</v>
          </cell>
        </row>
        <row r="8966">
          <cell r="A8966" t="str">
            <v>TAPA MARMOL NEGRO Nal.</v>
          </cell>
          <cell r="B8966">
            <v>622</v>
          </cell>
          <cell r="C8966" t="str">
            <v>ML</v>
          </cell>
          <cell r="D8966">
            <v>408905</v>
          </cell>
          <cell r="E8966" t="str">
            <v>Azabache car</v>
          </cell>
          <cell r="F8966">
            <v>40126</v>
          </cell>
          <cell r="G8966">
            <v>294176</v>
          </cell>
          <cell r="H8966">
            <v>1.39</v>
          </cell>
          <cell r="I8966">
            <v>43465</v>
          </cell>
        </row>
        <row r="8967">
          <cell r="A8967" t="str">
            <v>TAPA PARA CAJA DE INSPECCION 50x50cm</v>
          </cell>
          <cell r="B8967">
            <v>102442</v>
          </cell>
          <cell r="C8967" t="str">
            <v>UNI</v>
          </cell>
          <cell r="D8967">
            <v>109620</v>
          </cell>
          <cell r="E8967" t="str">
            <v>CAI-TP</v>
          </cell>
          <cell r="F8967">
            <v>41859</v>
          </cell>
          <cell r="G8967">
            <v>87000</v>
          </cell>
          <cell r="H8967">
            <v>1.26</v>
          </cell>
          <cell r="I8967">
            <v>43465</v>
          </cell>
        </row>
        <row r="8968">
          <cell r="A8968" t="str">
            <v>TAPA PARA CAJA DE INSPECCION 60x60cm</v>
          </cell>
          <cell r="B8968">
            <v>102457</v>
          </cell>
          <cell r="C8968" t="str">
            <v>UNI</v>
          </cell>
          <cell r="D8968">
            <v>109620</v>
          </cell>
          <cell r="E8968" t="str">
            <v>CAI-TP</v>
          </cell>
          <cell r="F8968">
            <v>41859</v>
          </cell>
          <cell r="G8968">
            <v>87000</v>
          </cell>
          <cell r="H8968">
            <v>1.26</v>
          </cell>
          <cell r="I8968">
            <v>43465</v>
          </cell>
        </row>
        <row r="8969">
          <cell r="A8969" t="str">
            <v>TAPA PARA CAJA DE INSPECCION 80x80cm</v>
          </cell>
          <cell r="B8969">
            <v>102578</v>
          </cell>
          <cell r="C8969" t="str">
            <v>UNI</v>
          </cell>
          <cell r="D8969">
            <v>130000</v>
          </cell>
          <cell r="E8969" t="str">
            <v>CAI-TP</v>
          </cell>
          <cell r="F8969">
            <v>40966</v>
          </cell>
          <cell r="G8969">
            <v>100000</v>
          </cell>
          <cell r="H8969">
            <v>1.3</v>
          </cell>
          <cell r="I8969">
            <v>43465</v>
          </cell>
        </row>
        <row r="8970">
          <cell r="A8970" t="str">
            <v>TAPA PARA REGISTRO 0.15x0.15</v>
          </cell>
          <cell r="B8970">
            <v>104772</v>
          </cell>
          <cell r="C8970" t="str">
            <v>UNI</v>
          </cell>
          <cell r="D8970">
            <v>3944</v>
          </cell>
          <cell r="E8970">
            <v>518</v>
          </cell>
          <cell r="F8970">
            <v>42776</v>
          </cell>
          <cell r="G8970">
            <v>3618</v>
          </cell>
          <cell r="H8970">
            <v>1.0900000000000001</v>
          </cell>
          <cell r="I8970">
            <v>43465</v>
          </cell>
        </row>
        <row r="8971">
          <cell r="A8971" t="str">
            <v>TAPA PARA TABLERO **</v>
          </cell>
          <cell r="B8971">
            <v>103300</v>
          </cell>
          <cell r="C8971" t="str">
            <v>UNI</v>
          </cell>
          <cell r="D8971">
            <v>334509</v>
          </cell>
          <cell r="E8971">
            <v>0</v>
          </cell>
          <cell r="F8971">
            <v>40436</v>
          </cell>
          <cell r="G8971">
            <v>244167</v>
          </cell>
          <cell r="H8971">
            <v>1.37</v>
          </cell>
          <cell r="I8971">
            <v>43465</v>
          </cell>
        </row>
        <row r="8972">
          <cell r="A8972" t="str">
            <v>TAPA PLASTICA GRIS PLOMO VOLARE</v>
          </cell>
          <cell r="B8972">
            <v>3214</v>
          </cell>
          <cell r="C8972" t="str">
            <v>UNI</v>
          </cell>
          <cell r="D8972">
            <v>4305</v>
          </cell>
          <cell r="E8972" t="str">
            <v>1000-0PL</v>
          </cell>
          <cell r="F8972">
            <v>39892</v>
          </cell>
          <cell r="G8972">
            <v>3097</v>
          </cell>
          <cell r="H8972">
            <v>1.39</v>
          </cell>
          <cell r="I8972">
            <v>43465</v>
          </cell>
        </row>
        <row r="8973">
          <cell r="A8973" t="str">
            <v>Tapa Plástica Seguridad</v>
          </cell>
          <cell r="B8973">
            <v>106463</v>
          </cell>
          <cell r="C8973" t="str">
            <v>UNI</v>
          </cell>
          <cell r="D8973">
            <v>44101</v>
          </cell>
          <cell r="E8973">
            <v>0</v>
          </cell>
          <cell r="F8973">
            <v>42941</v>
          </cell>
          <cell r="G8973">
            <v>40460</v>
          </cell>
          <cell r="H8973">
            <v>1.0900000000000001</v>
          </cell>
          <cell r="I8973">
            <v>43465</v>
          </cell>
        </row>
        <row r="8974">
          <cell r="A8974" t="str">
            <v>Tapa pozo Conc.EAAB D=70 CM; e=0.10m (sum)</v>
          </cell>
          <cell r="B8974">
            <v>101347</v>
          </cell>
          <cell r="C8974" t="str">
            <v>UNI</v>
          </cell>
          <cell r="D8974">
            <v>131198</v>
          </cell>
          <cell r="E8974" t="str">
            <v>MTPA-60</v>
          </cell>
          <cell r="F8974">
            <v>43227</v>
          </cell>
          <cell r="G8974">
            <v>124950</v>
          </cell>
          <cell r="H8974">
            <v>1.05</v>
          </cell>
          <cell r="I8974">
            <v>43465</v>
          </cell>
        </row>
        <row r="8975">
          <cell r="A8975" t="str">
            <v>Tapa pozo EAAB 1.0*h=0.20 prefab **</v>
          </cell>
          <cell r="B8975">
            <v>100648</v>
          </cell>
          <cell r="C8975" t="str">
            <v>UNI</v>
          </cell>
          <cell r="D8975">
            <v>235584</v>
          </cell>
          <cell r="E8975" t="str">
            <v>MTPA-60</v>
          </cell>
          <cell r="F8975">
            <v>40144</v>
          </cell>
          <cell r="G8975">
            <v>169485</v>
          </cell>
          <cell r="H8975">
            <v>1.39</v>
          </cell>
          <cell r="I8975">
            <v>43465</v>
          </cell>
        </row>
        <row r="8976">
          <cell r="A8976" t="str">
            <v>TAPA POZO INSP D= 0.70 cm</v>
          </cell>
          <cell r="B8976">
            <v>104946</v>
          </cell>
          <cell r="C8976" t="str">
            <v>UNI</v>
          </cell>
          <cell r="D8976">
            <v>168084</v>
          </cell>
          <cell r="E8976" t="str">
            <v>TPA-60-MP</v>
          </cell>
          <cell r="F8976">
            <v>41759</v>
          </cell>
          <cell r="G8976">
            <v>133400</v>
          </cell>
          <cell r="H8976">
            <v>1.26</v>
          </cell>
          <cell r="I8976">
            <v>43465</v>
          </cell>
        </row>
        <row r="8977">
          <cell r="A8977" t="str">
            <v>TAPA POZO INSP.VIAS CON MARCO</v>
          </cell>
          <cell r="B8977">
            <v>1142</v>
          </cell>
          <cell r="C8977" t="str">
            <v>UNI</v>
          </cell>
          <cell r="D8977">
            <v>220769</v>
          </cell>
          <cell r="E8977" t="str">
            <v>TPA-60-MP</v>
          </cell>
          <cell r="F8977">
            <v>43162</v>
          </cell>
          <cell r="G8977">
            <v>210256</v>
          </cell>
          <cell r="H8977">
            <v>1.05</v>
          </cell>
          <cell r="I8977">
            <v>43465</v>
          </cell>
        </row>
        <row r="8978">
          <cell r="A8978" t="str">
            <v>TAPA PRUEBA PVC SANITARIA 2"***</v>
          </cell>
          <cell r="B8978">
            <v>102830</v>
          </cell>
          <cell r="C8978" t="str">
            <v>UNI</v>
          </cell>
          <cell r="D8978">
            <v>610</v>
          </cell>
          <cell r="E8978" t="str">
            <v>TPA-60-MP</v>
          </cell>
          <cell r="F8978">
            <v>43297</v>
          </cell>
          <cell r="G8978">
            <v>581</v>
          </cell>
          <cell r="H8978">
            <v>1.05</v>
          </cell>
          <cell r="I8978">
            <v>43465</v>
          </cell>
        </row>
        <row r="8979">
          <cell r="A8979" t="str">
            <v>TAPA PRUEBA PVC SANITARIA 4"***</v>
          </cell>
          <cell r="B8979">
            <v>102837</v>
          </cell>
          <cell r="C8979" t="str">
            <v>UNI</v>
          </cell>
          <cell r="D8979">
            <v>1353</v>
          </cell>
          <cell r="E8979" t="str">
            <v>TPA-60-MP</v>
          </cell>
          <cell r="F8979">
            <v>42076</v>
          </cell>
          <cell r="G8979">
            <v>1109</v>
          </cell>
          <cell r="H8979">
            <v>1.22</v>
          </cell>
          <cell r="I8979">
            <v>43465</v>
          </cell>
        </row>
        <row r="8980">
          <cell r="A8980" t="str">
            <v>TAPA REGISTRO 15 x 15 cm.PLÁSTICA</v>
          </cell>
          <cell r="B8980">
            <v>1143</v>
          </cell>
          <cell r="C8980" t="str">
            <v>UNI</v>
          </cell>
          <cell r="D8980">
            <v>4488</v>
          </cell>
          <cell r="E8980">
            <v>505</v>
          </cell>
          <cell r="F8980">
            <v>43342</v>
          </cell>
          <cell r="G8980">
            <v>4274</v>
          </cell>
          <cell r="H8980">
            <v>1.05</v>
          </cell>
          <cell r="I8980">
            <v>43465</v>
          </cell>
        </row>
        <row r="8981">
          <cell r="A8981" t="str">
            <v>TAPA REGISTRO 15x15 cm. ALUM.</v>
          </cell>
          <cell r="B8981">
            <v>493</v>
          </cell>
          <cell r="C8981" t="str">
            <v>UNI</v>
          </cell>
          <cell r="D8981">
            <v>13818</v>
          </cell>
          <cell r="E8981" t="str">
            <v>RN 15x15cm.</v>
          </cell>
          <cell r="F8981">
            <v>40672</v>
          </cell>
          <cell r="G8981">
            <v>10312</v>
          </cell>
          <cell r="H8981">
            <v>1.34</v>
          </cell>
          <cell r="I8981">
            <v>43465</v>
          </cell>
        </row>
        <row r="8982">
          <cell r="A8982" t="str">
            <v>TAPA REGISTRO 20x20 cm. ALUM.</v>
          </cell>
          <cell r="B8982">
            <v>31919</v>
          </cell>
          <cell r="C8982" t="str">
            <v>UNI</v>
          </cell>
          <cell r="D8982">
            <v>23844</v>
          </cell>
          <cell r="E8982" t="str">
            <v>RN 15x15cm.</v>
          </cell>
          <cell r="F8982">
            <v>40672</v>
          </cell>
          <cell r="G8982">
            <v>17794</v>
          </cell>
          <cell r="H8982">
            <v>1.34</v>
          </cell>
          <cell r="I8982">
            <v>43465</v>
          </cell>
        </row>
        <row r="8983">
          <cell r="A8983" t="str">
            <v>TAPA REGISTRO ACERO INOX.(20 x</v>
          </cell>
          <cell r="B8983">
            <v>102716</v>
          </cell>
          <cell r="C8983" t="str">
            <v>UNI</v>
          </cell>
          <cell r="D8983">
            <v>46604</v>
          </cell>
          <cell r="E8983">
            <v>501</v>
          </cell>
          <cell r="F8983">
            <v>42200</v>
          </cell>
          <cell r="G8983">
            <v>38200</v>
          </cell>
          <cell r="H8983">
            <v>1.22</v>
          </cell>
          <cell r="I8983">
            <v>43465</v>
          </cell>
        </row>
        <row r="8984">
          <cell r="A8984" t="str">
            <v>TAPA REGISTRO ALUMIN. 20X30CM</v>
          </cell>
          <cell r="B8984">
            <v>104071</v>
          </cell>
          <cell r="C8984" t="str">
            <v>UNI</v>
          </cell>
          <cell r="D8984">
            <v>41953</v>
          </cell>
          <cell r="E8984">
            <v>0</v>
          </cell>
          <cell r="F8984">
            <v>40672</v>
          </cell>
          <cell r="G8984">
            <v>31308</v>
          </cell>
          <cell r="H8984">
            <v>1.34</v>
          </cell>
          <cell r="I8984">
            <v>43465</v>
          </cell>
        </row>
        <row r="8985">
          <cell r="A8985" t="str">
            <v>TAPA REGISTRO PLASTICA 20 x 20 cm.</v>
          </cell>
          <cell r="B8985">
            <v>1144</v>
          </cell>
          <cell r="C8985" t="str">
            <v>UNI</v>
          </cell>
          <cell r="D8985">
            <v>5047</v>
          </cell>
          <cell r="E8985">
            <v>501</v>
          </cell>
          <cell r="F8985">
            <v>43199</v>
          </cell>
          <cell r="G8985">
            <v>4807</v>
          </cell>
          <cell r="H8985">
            <v>1.05</v>
          </cell>
          <cell r="I8985">
            <v>43465</v>
          </cell>
        </row>
        <row r="8986">
          <cell r="A8986" t="str">
            <v>TAPA REGISTRO PLÁSTICA 25X25CM</v>
          </cell>
          <cell r="B8986">
            <v>104474</v>
          </cell>
          <cell r="C8986" t="str">
            <v>UNI</v>
          </cell>
          <cell r="D8986">
            <v>9575</v>
          </cell>
          <cell r="E8986">
            <v>0</v>
          </cell>
          <cell r="F8986">
            <v>41135</v>
          </cell>
          <cell r="G8986">
            <v>7365</v>
          </cell>
          <cell r="H8986">
            <v>1.3</v>
          </cell>
          <cell r="I8986">
            <v>43465</v>
          </cell>
        </row>
        <row r="8987">
          <cell r="A8987" t="str">
            <v>TAPA REGISTRO PLÁSTICA 30X30CM</v>
          </cell>
          <cell r="B8987">
            <v>104475</v>
          </cell>
          <cell r="C8987" t="str">
            <v>UNI</v>
          </cell>
          <cell r="D8987">
            <v>12740</v>
          </cell>
          <cell r="E8987">
            <v>0</v>
          </cell>
          <cell r="F8987">
            <v>41135</v>
          </cell>
          <cell r="G8987">
            <v>9800</v>
          </cell>
          <cell r="H8987">
            <v>1.3</v>
          </cell>
          <cell r="I8987">
            <v>43465</v>
          </cell>
        </row>
        <row r="8988">
          <cell r="A8988" t="str">
            <v>TAPA REGISTRO VENTIL.20x20 cm</v>
          </cell>
          <cell r="B8988">
            <v>2403</v>
          </cell>
          <cell r="C8988" t="str">
            <v>UNI</v>
          </cell>
          <cell r="D8988">
            <v>6755</v>
          </cell>
          <cell r="E8988">
            <v>509</v>
          </cell>
          <cell r="F8988">
            <v>40141</v>
          </cell>
          <cell r="G8988">
            <v>4860</v>
          </cell>
          <cell r="H8988">
            <v>1.39</v>
          </cell>
          <cell r="I8988">
            <v>43465</v>
          </cell>
        </row>
        <row r="8989">
          <cell r="A8989" t="str">
            <v>TAPA REGISTRO VENTILACION PLASTICA15 x</v>
          </cell>
          <cell r="B8989">
            <v>9443</v>
          </cell>
          <cell r="C8989" t="str">
            <v>UNI</v>
          </cell>
          <cell r="D8989">
            <v>6603</v>
          </cell>
          <cell r="E8989">
            <v>510</v>
          </cell>
          <cell r="F8989">
            <v>40141</v>
          </cell>
          <cell r="G8989">
            <v>4750</v>
          </cell>
          <cell r="H8989">
            <v>1.39</v>
          </cell>
          <cell r="I8989">
            <v>43465</v>
          </cell>
        </row>
        <row r="8990">
          <cell r="A8990" t="str">
            <v>TAPA SALIDA CORDON CAJA OCTOGONAL</v>
          </cell>
          <cell r="B8990">
            <v>102513</v>
          </cell>
          <cell r="C8990" t="str">
            <v>UNI</v>
          </cell>
          <cell r="D8990">
            <v>666</v>
          </cell>
          <cell r="E8990">
            <v>0</v>
          </cell>
          <cell r="F8990">
            <v>43266</v>
          </cell>
          <cell r="G8990">
            <v>634.27</v>
          </cell>
          <cell r="H8990">
            <v>1.05</v>
          </cell>
          <cell r="I8990">
            <v>43465</v>
          </cell>
        </row>
        <row r="8991">
          <cell r="A8991" t="str">
            <v>TAPA SEMIESFERICA**</v>
          </cell>
          <cell r="B8991">
            <v>102741</v>
          </cell>
          <cell r="C8991" t="str">
            <v>UNI</v>
          </cell>
          <cell r="D8991">
            <v>8366</v>
          </cell>
          <cell r="E8991">
            <v>0</v>
          </cell>
          <cell r="F8991">
            <v>41052</v>
          </cell>
          <cell r="G8991">
            <v>6435</v>
          </cell>
          <cell r="H8991">
            <v>1.3</v>
          </cell>
          <cell r="I8991">
            <v>43465</v>
          </cell>
        </row>
        <row r="8992">
          <cell r="A8992" t="str">
            <v>TAPA Traf.Pes. CAJA INSPECCION</v>
          </cell>
          <cell r="B8992">
            <v>1141</v>
          </cell>
          <cell r="C8992" t="str">
            <v>UNI</v>
          </cell>
          <cell r="D8992">
            <v>218794</v>
          </cell>
          <cell r="E8992" t="str">
            <v>CAI-TP</v>
          </cell>
          <cell r="F8992">
            <v>40144</v>
          </cell>
          <cell r="G8992">
            <v>157406</v>
          </cell>
          <cell r="H8992">
            <v>1.39</v>
          </cell>
          <cell r="I8992">
            <v>43465</v>
          </cell>
        </row>
        <row r="8993">
          <cell r="A8993" t="str">
            <v>TAPA TROQUEL PARA CANALETA 10X4 METAL 2</v>
          </cell>
          <cell r="B8993">
            <v>3738</v>
          </cell>
          <cell r="C8993" t="str">
            <v>UNI</v>
          </cell>
          <cell r="D8993">
            <v>5311</v>
          </cell>
          <cell r="E8993">
            <v>0</v>
          </cell>
          <cell r="F8993">
            <v>43229</v>
          </cell>
          <cell r="G8993">
            <v>5058</v>
          </cell>
          <cell r="H8993">
            <v>1.05</v>
          </cell>
          <cell r="I8993">
            <v>43465</v>
          </cell>
        </row>
        <row r="8994">
          <cell r="A8994" t="str">
            <v>TAPA Y PLACA FUNDIDA PARA POZO DE</v>
          </cell>
          <cell r="B8994">
            <v>2520</v>
          </cell>
          <cell r="C8994" t="str">
            <v>UNI</v>
          </cell>
          <cell r="D8994">
            <v>953520</v>
          </cell>
          <cell r="E8994">
            <v>0</v>
          </cell>
          <cell r="F8994">
            <v>40435</v>
          </cell>
          <cell r="G8994">
            <v>696000</v>
          </cell>
          <cell r="H8994">
            <v>1.37</v>
          </cell>
          <cell r="I8994">
            <v>43465</v>
          </cell>
        </row>
        <row r="8995">
          <cell r="A8995" t="str">
            <v>TAPABOCA INDUSTRIAL DESECHABLE</v>
          </cell>
          <cell r="B8995">
            <v>105484</v>
          </cell>
          <cell r="C8995" t="str">
            <v>UNI</v>
          </cell>
          <cell r="D8995">
            <v>467</v>
          </cell>
          <cell r="E8995">
            <v>0</v>
          </cell>
          <cell r="F8995">
            <v>42872</v>
          </cell>
          <cell r="G8995">
            <v>428</v>
          </cell>
          <cell r="H8995">
            <v>1.0900000000000001</v>
          </cell>
          <cell r="I8995">
            <v>43465</v>
          </cell>
        </row>
        <row r="8996">
          <cell r="A8996" t="str">
            <v>TAPACANTOS FORMICA PVC (22mm)</v>
          </cell>
          <cell r="B8996">
            <v>104581</v>
          </cell>
          <cell r="C8996" t="str">
            <v>ML</v>
          </cell>
          <cell r="D8996">
            <v>780</v>
          </cell>
          <cell r="E8996">
            <v>0</v>
          </cell>
          <cell r="F8996">
            <v>41170</v>
          </cell>
          <cell r="G8996">
            <v>600</v>
          </cell>
          <cell r="H8996">
            <v>1.3</v>
          </cell>
          <cell r="I8996">
            <v>43465</v>
          </cell>
        </row>
        <row r="8997">
          <cell r="A8997" t="str">
            <v>TAPAPOROS INCOLORO (NO</v>
          </cell>
          <cell r="B8997">
            <v>1069</v>
          </cell>
          <cell r="C8997" t="str">
            <v>GN</v>
          </cell>
          <cell r="D8997">
            <v>49922</v>
          </cell>
          <cell r="E8997">
            <v>0</v>
          </cell>
          <cell r="F8997">
            <v>42853</v>
          </cell>
          <cell r="G8997">
            <v>45800</v>
          </cell>
          <cell r="H8997">
            <v>1.0900000000000001</v>
          </cell>
          <cell r="I8997">
            <v>43465</v>
          </cell>
        </row>
        <row r="8998">
          <cell r="A8998" t="str">
            <v>TAPAPOROS NATURAL ICO</v>
          </cell>
          <cell r="B8998">
            <v>1842</v>
          </cell>
          <cell r="C8998" t="str">
            <v>GN</v>
          </cell>
          <cell r="D8998">
            <v>37530</v>
          </cell>
          <cell r="E8998">
            <v>0</v>
          </cell>
          <cell r="F8998">
            <v>39892</v>
          </cell>
          <cell r="G8998">
            <v>27000</v>
          </cell>
          <cell r="H8998">
            <v>1.39</v>
          </cell>
          <cell r="I8998">
            <v>43465</v>
          </cell>
        </row>
        <row r="8999">
          <cell r="A8999" t="str">
            <v>TAPAPOROS NOGAL PHILAAC 8467</v>
          </cell>
          <cell r="B8999">
            <v>1068</v>
          </cell>
          <cell r="C8999" t="str">
            <v>GN</v>
          </cell>
          <cell r="D8999">
            <v>52260</v>
          </cell>
          <cell r="E8999">
            <v>8467</v>
          </cell>
          <cell r="F8999">
            <v>40799</v>
          </cell>
          <cell r="G8999">
            <v>39000</v>
          </cell>
          <cell r="H8999">
            <v>1.34</v>
          </cell>
          <cell r="I8999">
            <v>43465</v>
          </cell>
        </row>
        <row r="9000">
          <cell r="A9000" t="str">
            <v>TAPON COBRE 1" **</v>
          </cell>
          <cell r="B9000">
            <v>103631</v>
          </cell>
          <cell r="C9000" t="str">
            <v>UNI</v>
          </cell>
          <cell r="D9000">
            <v>2820</v>
          </cell>
          <cell r="E9000">
            <v>0</v>
          </cell>
          <cell r="F9000">
            <v>43269</v>
          </cell>
          <cell r="G9000">
            <v>2686</v>
          </cell>
          <cell r="H9000">
            <v>1.05</v>
          </cell>
          <cell r="I9000">
            <v>43465</v>
          </cell>
        </row>
        <row r="9001">
          <cell r="A9001" t="str">
            <v>Tapón CPVCSoldado 1" **</v>
          </cell>
          <cell r="B9001">
            <v>102858</v>
          </cell>
          <cell r="C9001" t="str">
            <v>UNI</v>
          </cell>
          <cell r="D9001">
            <v>4191</v>
          </cell>
          <cell r="E9001">
            <v>1531004106</v>
          </cell>
          <cell r="F9001">
            <v>40334</v>
          </cell>
          <cell r="G9001">
            <v>3059</v>
          </cell>
          <cell r="H9001">
            <v>1.37</v>
          </cell>
          <cell r="I9001">
            <v>43465</v>
          </cell>
        </row>
        <row r="9002">
          <cell r="A9002" t="str">
            <v>Tapón CPVCSoldado 1/2" **</v>
          </cell>
          <cell r="B9002">
            <v>102818</v>
          </cell>
          <cell r="C9002" t="str">
            <v>UNI</v>
          </cell>
          <cell r="D9002">
            <v>739</v>
          </cell>
          <cell r="E9002">
            <v>1531004106</v>
          </cell>
          <cell r="F9002">
            <v>43271</v>
          </cell>
          <cell r="G9002">
            <v>704</v>
          </cell>
          <cell r="H9002">
            <v>1.05</v>
          </cell>
          <cell r="I9002">
            <v>43465</v>
          </cell>
        </row>
        <row r="9003">
          <cell r="A9003" t="str">
            <v>TAPON DE PRUEBA 2"PVC SANITARIO</v>
          </cell>
          <cell r="B9003">
            <v>101835</v>
          </cell>
          <cell r="C9003" t="str">
            <v>UNI</v>
          </cell>
          <cell r="D9003">
            <v>618</v>
          </cell>
          <cell r="E9003">
            <v>11888</v>
          </cell>
          <cell r="F9003">
            <v>43168</v>
          </cell>
          <cell r="G9003">
            <v>589</v>
          </cell>
          <cell r="H9003">
            <v>1.05</v>
          </cell>
          <cell r="I9003">
            <v>43465</v>
          </cell>
        </row>
        <row r="9004">
          <cell r="A9004" t="str">
            <v>TAPON DE PRUEBA 4"S/NORMA ICONTEC</v>
          </cell>
          <cell r="B9004">
            <v>101825</v>
          </cell>
          <cell r="C9004" t="str">
            <v>UNI</v>
          </cell>
          <cell r="D9004">
            <v>1368</v>
          </cell>
          <cell r="E9004">
            <v>11888</v>
          </cell>
          <cell r="F9004">
            <v>42853</v>
          </cell>
          <cell r="G9004">
            <v>1255</v>
          </cell>
          <cell r="H9004">
            <v>1.0900000000000001</v>
          </cell>
          <cell r="I9004">
            <v>43465</v>
          </cell>
        </row>
        <row r="9005">
          <cell r="A9005" t="str">
            <v>TAPON HEMBRA HG D=1" **</v>
          </cell>
          <cell r="B9005">
            <v>101827</v>
          </cell>
          <cell r="C9005" t="str">
            <v>UNI</v>
          </cell>
          <cell r="D9005">
            <v>1890</v>
          </cell>
          <cell r="E9005">
            <v>11888</v>
          </cell>
          <cell r="F9005">
            <v>43207</v>
          </cell>
          <cell r="G9005">
            <v>1800</v>
          </cell>
          <cell r="H9005">
            <v>1.05</v>
          </cell>
          <cell r="I9005">
            <v>43465</v>
          </cell>
        </row>
        <row r="9006">
          <cell r="A9006" t="str">
            <v>TAPON HEMBRA PVC D=1/2" **</v>
          </cell>
          <cell r="B9006">
            <v>101836</v>
          </cell>
          <cell r="C9006" t="str">
            <v>UNI</v>
          </cell>
          <cell r="D9006">
            <v>249</v>
          </cell>
          <cell r="E9006">
            <v>11888</v>
          </cell>
          <cell r="F9006">
            <v>43185</v>
          </cell>
          <cell r="G9006">
            <v>237</v>
          </cell>
          <cell r="H9006">
            <v>1.05</v>
          </cell>
          <cell r="I9006">
            <v>43465</v>
          </cell>
        </row>
        <row r="9007">
          <cell r="A9007" t="str">
            <v>Tapon HG d=2 1/2" macho*</v>
          </cell>
          <cell r="B9007">
            <v>100249</v>
          </cell>
          <cell r="C9007" t="str">
            <v>UNI</v>
          </cell>
          <cell r="D9007">
            <v>6123</v>
          </cell>
          <cell r="E9007">
            <v>0</v>
          </cell>
          <cell r="F9007">
            <v>43168</v>
          </cell>
          <cell r="G9007">
            <v>5831</v>
          </cell>
          <cell r="H9007">
            <v>1.05</v>
          </cell>
          <cell r="I9007">
            <v>43465</v>
          </cell>
        </row>
        <row r="9008">
          <cell r="A9008" t="str">
            <v>Tapon HG d=2" MACHO*</v>
          </cell>
          <cell r="B9008">
            <v>102652</v>
          </cell>
          <cell r="C9008" t="str">
            <v>UNI</v>
          </cell>
          <cell r="D9008">
            <v>5643</v>
          </cell>
          <cell r="E9008">
            <v>0</v>
          </cell>
          <cell r="F9008">
            <v>43206</v>
          </cell>
          <cell r="G9008">
            <v>5374</v>
          </cell>
          <cell r="H9008">
            <v>1.05</v>
          </cell>
          <cell r="I9008">
            <v>43465</v>
          </cell>
        </row>
        <row r="9009">
          <cell r="A9009" t="str">
            <v>Tapon HG d=3" macho **</v>
          </cell>
          <cell r="B9009">
            <v>100348</v>
          </cell>
          <cell r="C9009" t="str">
            <v>UNI</v>
          </cell>
          <cell r="D9009">
            <v>8820</v>
          </cell>
          <cell r="E9009">
            <v>0</v>
          </cell>
          <cell r="F9009">
            <v>43174</v>
          </cell>
          <cell r="G9009">
            <v>8400</v>
          </cell>
          <cell r="H9009">
            <v>1.05</v>
          </cell>
          <cell r="I9009">
            <v>43465</v>
          </cell>
        </row>
        <row r="9010">
          <cell r="A9010" t="str">
            <v>TAPON MACHO ACERO AL CARBON 1/2”</v>
          </cell>
          <cell r="B9010">
            <v>106240</v>
          </cell>
          <cell r="C9010" t="str">
            <v>UNI</v>
          </cell>
          <cell r="D9010">
            <v>1118</v>
          </cell>
          <cell r="E9010">
            <v>0</v>
          </cell>
          <cell r="F9010">
            <v>43276</v>
          </cell>
          <cell r="G9010">
            <v>1065</v>
          </cell>
          <cell r="H9010">
            <v>1.05</v>
          </cell>
          <cell r="I9010">
            <v>43465</v>
          </cell>
        </row>
        <row r="9011">
          <cell r="A9011" t="str">
            <v>TAPON MACHO HG ½"</v>
          </cell>
          <cell r="B9011">
            <v>3485</v>
          </cell>
          <cell r="C9011" t="str">
            <v>UNI</v>
          </cell>
          <cell r="D9011">
            <v>849</v>
          </cell>
          <cell r="E9011">
            <v>0</v>
          </cell>
          <cell r="F9011">
            <v>43199</v>
          </cell>
          <cell r="G9011">
            <v>809</v>
          </cell>
          <cell r="H9011">
            <v>1.05</v>
          </cell>
          <cell r="I9011">
            <v>43465</v>
          </cell>
        </row>
        <row r="9012">
          <cell r="A9012" t="str">
            <v>Tapon para gas d=1" PVC Macho</v>
          </cell>
          <cell r="B9012">
            <v>100191</v>
          </cell>
          <cell r="C9012" t="str">
            <v>UNI</v>
          </cell>
          <cell r="D9012">
            <v>14571</v>
          </cell>
          <cell r="E9012">
            <v>0</v>
          </cell>
          <cell r="F9012">
            <v>40122</v>
          </cell>
          <cell r="G9012">
            <v>10483</v>
          </cell>
          <cell r="H9012">
            <v>1.39</v>
          </cell>
          <cell r="I9012">
            <v>43465</v>
          </cell>
        </row>
        <row r="9013">
          <cell r="A9013" t="str">
            <v>Tapon para gas d=1/ 2" PVC **</v>
          </cell>
          <cell r="B9013">
            <v>100189</v>
          </cell>
          <cell r="C9013" t="str">
            <v>UNI</v>
          </cell>
          <cell r="D9013">
            <v>8457</v>
          </cell>
          <cell r="E9013">
            <v>0</v>
          </cell>
          <cell r="F9013">
            <v>40122</v>
          </cell>
          <cell r="G9013">
            <v>6084</v>
          </cell>
          <cell r="H9013">
            <v>1.39</v>
          </cell>
          <cell r="I9013">
            <v>43465</v>
          </cell>
        </row>
        <row r="9014">
          <cell r="A9014" t="str">
            <v>Tapon para gas d=2" PVC **</v>
          </cell>
          <cell r="B9014">
            <v>100192</v>
          </cell>
          <cell r="C9014" t="str">
            <v>UNI</v>
          </cell>
          <cell r="D9014">
            <v>22932</v>
          </cell>
          <cell r="E9014">
            <v>0</v>
          </cell>
          <cell r="F9014">
            <v>40122</v>
          </cell>
          <cell r="G9014">
            <v>16498</v>
          </cell>
          <cell r="H9014">
            <v>1.39</v>
          </cell>
          <cell r="I9014">
            <v>43465</v>
          </cell>
        </row>
        <row r="9015">
          <cell r="A9015" t="str">
            <v>Tapon para gas d=3" PVC **</v>
          </cell>
          <cell r="B9015">
            <v>100193</v>
          </cell>
          <cell r="C9015" t="str">
            <v>UNI</v>
          </cell>
          <cell r="D9015">
            <v>88357</v>
          </cell>
          <cell r="E9015">
            <v>0</v>
          </cell>
          <cell r="F9015">
            <v>40122</v>
          </cell>
          <cell r="G9015">
            <v>63566</v>
          </cell>
          <cell r="H9015">
            <v>1.39</v>
          </cell>
          <cell r="I9015">
            <v>43465</v>
          </cell>
        </row>
        <row r="9016">
          <cell r="A9016" t="str">
            <v>Tapon para gas d=3/4" PVC **</v>
          </cell>
          <cell r="B9016">
            <v>100190</v>
          </cell>
          <cell r="C9016" t="str">
            <v>UNI</v>
          </cell>
          <cell r="D9016">
            <v>9000</v>
          </cell>
          <cell r="E9016">
            <v>0</v>
          </cell>
          <cell r="F9016">
            <v>40122</v>
          </cell>
          <cell r="G9016">
            <v>6475</v>
          </cell>
          <cell r="H9016">
            <v>1.39</v>
          </cell>
          <cell r="I9016">
            <v>43465</v>
          </cell>
        </row>
        <row r="9017">
          <cell r="A9017" t="str">
            <v>Tapon para gas d=4" PVC **</v>
          </cell>
          <cell r="B9017">
            <v>100194</v>
          </cell>
          <cell r="C9017" t="str">
            <v>UNI</v>
          </cell>
          <cell r="D9017">
            <v>150267</v>
          </cell>
          <cell r="E9017">
            <v>0</v>
          </cell>
          <cell r="F9017">
            <v>40122</v>
          </cell>
          <cell r="G9017">
            <v>108106</v>
          </cell>
          <cell r="H9017">
            <v>1.39</v>
          </cell>
          <cell r="I9017">
            <v>43465</v>
          </cell>
        </row>
        <row r="9018">
          <cell r="A9018" t="str">
            <v>Tapon Polipropileno(1/2")Fusión PN-16</v>
          </cell>
          <cell r="B9018">
            <v>106079</v>
          </cell>
          <cell r="C9018" t="str">
            <v>UNI</v>
          </cell>
          <cell r="D9018">
            <v>713</v>
          </cell>
          <cell r="E9018">
            <v>0</v>
          </cell>
          <cell r="F9018">
            <v>42833</v>
          </cell>
          <cell r="G9018">
            <v>654</v>
          </cell>
          <cell r="H9018">
            <v>1.0900000000000001</v>
          </cell>
          <cell r="I9018">
            <v>43465</v>
          </cell>
        </row>
        <row r="9019">
          <cell r="A9019" t="str">
            <v>TAPON PRESION ROSCADO PVC ½ "S/NORMA</v>
          </cell>
          <cell r="B9019">
            <v>2048</v>
          </cell>
          <cell r="C9019" t="str">
            <v>UNI</v>
          </cell>
          <cell r="D9019">
            <v>251</v>
          </cell>
          <cell r="E9019">
            <v>11888</v>
          </cell>
          <cell r="F9019">
            <v>43167</v>
          </cell>
          <cell r="G9019">
            <v>239</v>
          </cell>
          <cell r="H9019">
            <v>1.05</v>
          </cell>
          <cell r="I9019">
            <v>43465</v>
          </cell>
        </row>
        <row r="9020">
          <cell r="A9020" t="str">
            <v>TAPON PRESION SOLD. ½"PVC S/NORMA</v>
          </cell>
          <cell r="B9020">
            <v>2044</v>
          </cell>
          <cell r="C9020" t="str">
            <v>UNI</v>
          </cell>
          <cell r="D9020">
            <v>179</v>
          </cell>
          <cell r="E9020">
            <v>11890</v>
          </cell>
          <cell r="F9020">
            <v>43209</v>
          </cell>
          <cell r="G9020">
            <v>170</v>
          </cell>
          <cell r="H9020">
            <v>1.05</v>
          </cell>
          <cell r="I9020">
            <v>43465</v>
          </cell>
        </row>
        <row r="9021">
          <cell r="A9021" t="str">
            <v>TAPON PRESION SOLD. 3" S/NORMA ICONTEC</v>
          </cell>
          <cell r="B9021">
            <v>2045</v>
          </cell>
          <cell r="C9021" t="str">
            <v>UNI</v>
          </cell>
          <cell r="D9021">
            <v>11692</v>
          </cell>
          <cell r="E9021">
            <v>11915</v>
          </cell>
          <cell r="F9021">
            <v>43167</v>
          </cell>
          <cell r="G9021">
            <v>11135</v>
          </cell>
          <cell r="H9021">
            <v>1.05</v>
          </cell>
          <cell r="I9021">
            <v>43465</v>
          </cell>
        </row>
        <row r="9022">
          <cell r="A9022" t="str">
            <v>TAPON PRESION SOLD.3/4" S/NORMA</v>
          </cell>
          <cell r="B9022">
            <v>2043</v>
          </cell>
          <cell r="C9022" t="str">
            <v>UNI</v>
          </cell>
          <cell r="D9022">
            <v>339</v>
          </cell>
          <cell r="E9022">
            <v>11927</v>
          </cell>
          <cell r="F9022">
            <v>43269</v>
          </cell>
          <cell r="G9022">
            <v>323</v>
          </cell>
          <cell r="H9022">
            <v>1.05</v>
          </cell>
          <cell r="I9022">
            <v>43465</v>
          </cell>
        </row>
        <row r="9023">
          <cell r="A9023" t="str">
            <v>TAPON PRUEBA PVC SANITARIA 11/2"***</v>
          </cell>
          <cell r="B9023">
            <v>102829</v>
          </cell>
          <cell r="C9023" t="str">
            <v>UNI</v>
          </cell>
          <cell r="D9023">
            <v>468</v>
          </cell>
          <cell r="E9023" t="str">
            <v>TPA-60-MP</v>
          </cell>
          <cell r="F9023">
            <v>43308</v>
          </cell>
          <cell r="G9023">
            <v>446</v>
          </cell>
          <cell r="H9023">
            <v>1.05</v>
          </cell>
          <cell r="I9023">
            <v>43465</v>
          </cell>
        </row>
        <row r="9024">
          <cell r="A9024" t="str">
            <v>TAPON PVC ROSCADO Ø 1 1/4"</v>
          </cell>
          <cell r="B9024">
            <v>106314</v>
          </cell>
          <cell r="C9024" t="str">
            <v>UNI</v>
          </cell>
          <cell r="D9024">
            <v>1688</v>
          </cell>
          <cell r="E9024">
            <v>0</v>
          </cell>
          <cell r="F9024">
            <v>43361</v>
          </cell>
          <cell r="G9024">
            <v>1608</v>
          </cell>
          <cell r="H9024">
            <v>1.05</v>
          </cell>
          <cell r="I9024">
            <v>43465</v>
          </cell>
        </row>
        <row r="9025">
          <cell r="A9025" t="str">
            <v>Tapón PVC roscado presión de 1 1/2" S/NORMA</v>
          </cell>
          <cell r="B9025">
            <v>103915</v>
          </cell>
          <cell r="C9025" t="str">
            <v>UNI</v>
          </cell>
          <cell r="D9025">
            <v>2455</v>
          </cell>
          <cell r="E9025">
            <v>0</v>
          </cell>
          <cell r="F9025">
            <v>43167</v>
          </cell>
          <cell r="G9025">
            <v>2338</v>
          </cell>
          <cell r="H9025">
            <v>1.05</v>
          </cell>
          <cell r="I9025">
            <v>43465</v>
          </cell>
        </row>
        <row r="9026">
          <cell r="A9026" t="str">
            <v>Tapón PVC roscado presión de 2"S/NORMA</v>
          </cell>
          <cell r="B9026">
            <v>103911</v>
          </cell>
          <cell r="C9026" t="str">
            <v>UNI</v>
          </cell>
          <cell r="D9026">
            <v>3993</v>
          </cell>
          <cell r="E9026">
            <v>0</v>
          </cell>
          <cell r="F9026">
            <v>43209</v>
          </cell>
          <cell r="G9026">
            <v>3803</v>
          </cell>
          <cell r="H9026">
            <v>1.05</v>
          </cell>
          <cell r="I9026">
            <v>43465</v>
          </cell>
        </row>
        <row r="9027">
          <cell r="A9027" t="str">
            <v>TAPON PVC SOLDADO Ø 1 1/4"</v>
          </cell>
          <cell r="B9027">
            <v>106315</v>
          </cell>
          <cell r="C9027" t="str">
            <v>UNI</v>
          </cell>
          <cell r="D9027">
            <v>1477</v>
          </cell>
          <cell r="E9027">
            <v>0</v>
          </cell>
          <cell r="F9027">
            <v>43168</v>
          </cell>
          <cell r="G9027">
            <v>1407</v>
          </cell>
          <cell r="H9027">
            <v>1.05</v>
          </cell>
          <cell r="I9027">
            <v>43465</v>
          </cell>
        </row>
        <row r="9028">
          <cell r="A9028" t="str">
            <v>Tapón PVC soldado presión Ø2" S/NORMA</v>
          </cell>
          <cell r="B9028">
            <v>103912</v>
          </cell>
          <cell r="C9028" t="str">
            <v>UNI</v>
          </cell>
          <cell r="D9028">
            <v>3057</v>
          </cell>
          <cell r="E9028">
            <v>0</v>
          </cell>
          <cell r="F9028">
            <v>43209</v>
          </cell>
          <cell r="G9028">
            <v>2911</v>
          </cell>
          <cell r="H9028">
            <v>1.05</v>
          </cell>
          <cell r="I9028">
            <v>43465</v>
          </cell>
        </row>
        <row r="9029">
          <cell r="A9029" t="str">
            <v>Tapón PVC soldado presiónØ 1 1/2"S/NORMA</v>
          </cell>
          <cell r="B9029">
            <v>103916</v>
          </cell>
          <cell r="C9029" t="str">
            <v>UNI</v>
          </cell>
          <cell r="D9029">
            <v>1933</v>
          </cell>
          <cell r="E9029">
            <v>0</v>
          </cell>
          <cell r="F9029">
            <v>43168</v>
          </cell>
          <cell r="G9029">
            <v>1841</v>
          </cell>
          <cell r="H9029">
            <v>1.05</v>
          </cell>
          <cell r="I9029">
            <v>43465</v>
          </cell>
        </row>
        <row r="9030">
          <cell r="A9030" t="str">
            <v>TAPÓN ROSCADO DE 1/2" PVC PRESIÓN</v>
          </cell>
          <cell r="B9030">
            <v>106532</v>
          </cell>
          <cell r="C9030" t="str">
            <v>UNI</v>
          </cell>
          <cell r="D9030">
            <v>250</v>
          </cell>
          <cell r="E9030">
            <v>0</v>
          </cell>
          <cell r="F9030">
            <v>43185</v>
          </cell>
          <cell r="G9030">
            <v>238</v>
          </cell>
          <cell r="H9030">
            <v>1.05</v>
          </cell>
          <cell r="I9030">
            <v>43465</v>
          </cell>
        </row>
        <row r="9031">
          <cell r="A9031" t="str">
            <v>Tapon roscado HG d=4"Hembra</v>
          </cell>
          <cell r="B9031">
            <v>102410</v>
          </cell>
          <cell r="C9031" t="str">
            <v>UNI</v>
          </cell>
          <cell r="D9031">
            <v>29715</v>
          </cell>
          <cell r="E9031">
            <v>0</v>
          </cell>
          <cell r="F9031">
            <v>43174</v>
          </cell>
          <cell r="G9031">
            <v>28300</v>
          </cell>
          <cell r="H9031">
            <v>1.05</v>
          </cell>
          <cell r="I9031">
            <v>43465</v>
          </cell>
        </row>
        <row r="9032">
          <cell r="A9032" t="str">
            <v>TAPON ROSCADO Ø1" S/NROMA ICONTEC</v>
          </cell>
          <cell r="B9032">
            <v>103603</v>
          </cell>
          <cell r="C9032" t="str">
            <v>UNI</v>
          </cell>
          <cell r="D9032">
            <v>1043</v>
          </cell>
          <cell r="E9032">
            <v>0</v>
          </cell>
          <cell r="F9032">
            <v>43168</v>
          </cell>
          <cell r="G9032">
            <v>993</v>
          </cell>
          <cell r="H9032">
            <v>1.05</v>
          </cell>
          <cell r="I9032">
            <v>43465</v>
          </cell>
        </row>
        <row r="9033">
          <cell r="A9033" t="str">
            <v>Tapón Roscado Ø3" PVC</v>
          </cell>
          <cell r="B9033">
            <v>103508</v>
          </cell>
          <cell r="C9033" t="str">
            <v>UNI</v>
          </cell>
          <cell r="D9033">
            <v>25845</v>
          </cell>
          <cell r="E9033">
            <v>0</v>
          </cell>
          <cell r="F9033">
            <v>40802</v>
          </cell>
          <cell r="G9033">
            <v>19287</v>
          </cell>
          <cell r="H9033">
            <v>1.34</v>
          </cell>
          <cell r="I9033">
            <v>43465</v>
          </cell>
        </row>
        <row r="9034">
          <cell r="A9034" t="str">
            <v>TAPON ROSCADO Ø3/4" PVCP-S/NORMA</v>
          </cell>
          <cell r="B9034">
            <v>103606</v>
          </cell>
          <cell r="C9034" t="str">
            <v>UNI</v>
          </cell>
          <cell r="D9034">
            <v>720</v>
          </cell>
          <cell r="E9034">
            <v>0</v>
          </cell>
          <cell r="F9034">
            <v>43209</v>
          </cell>
          <cell r="G9034">
            <v>686</v>
          </cell>
          <cell r="H9034">
            <v>1.05</v>
          </cell>
          <cell r="I9034">
            <v>43465</v>
          </cell>
        </row>
        <row r="9035">
          <cell r="A9035" t="str">
            <v>TAPON ROSCADO PVC D=3"</v>
          </cell>
          <cell r="B9035">
            <v>104223</v>
          </cell>
          <cell r="C9035" t="str">
            <v>UNI</v>
          </cell>
          <cell r="D9035">
            <v>14606</v>
          </cell>
          <cell r="E9035">
            <v>0</v>
          </cell>
          <cell r="F9035">
            <v>40843</v>
          </cell>
          <cell r="G9035">
            <v>10900</v>
          </cell>
          <cell r="H9035">
            <v>1.34</v>
          </cell>
          <cell r="I9035">
            <v>43465</v>
          </cell>
        </row>
        <row r="9036">
          <cell r="A9036" t="str">
            <v>TAPON ROSCADO PVCP (1/2")</v>
          </cell>
          <cell r="B9036">
            <v>104547</v>
          </cell>
          <cell r="C9036" t="str">
            <v>UNI</v>
          </cell>
          <cell r="D9036">
            <v>251</v>
          </cell>
          <cell r="E9036">
            <v>0</v>
          </cell>
          <cell r="F9036">
            <v>43266</v>
          </cell>
          <cell r="G9036">
            <v>239</v>
          </cell>
          <cell r="H9036">
            <v>1.05</v>
          </cell>
          <cell r="I9036">
            <v>43465</v>
          </cell>
        </row>
        <row r="9037">
          <cell r="A9037" t="str">
            <v>TAPON ROSCADO PVCP (1-1/4") S/NORMA</v>
          </cell>
          <cell r="B9037">
            <v>104545</v>
          </cell>
          <cell r="C9037" t="str">
            <v>UNI</v>
          </cell>
          <cell r="D9037">
            <v>1657</v>
          </cell>
          <cell r="E9037">
            <v>0</v>
          </cell>
          <cell r="F9037">
            <v>43269</v>
          </cell>
          <cell r="G9037">
            <v>1578</v>
          </cell>
          <cell r="H9037">
            <v>1.05</v>
          </cell>
          <cell r="I9037">
            <v>43465</v>
          </cell>
        </row>
        <row r="9038">
          <cell r="A9038" t="str">
            <v>Tapon roscadoHG d=11/4" Macho</v>
          </cell>
          <cell r="B9038">
            <v>102821</v>
          </cell>
          <cell r="C9038" t="str">
            <v>UNI</v>
          </cell>
          <cell r="D9038">
            <v>2254</v>
          </cell>
          <cell r="E9038">
            <v>0</v>
          </cell>
          <cell r="F9038">
            <v>40329</v>
          </cell>
          <cell r="G9038">
            <v>1645</v>
          </cell>
          <cell r="H9038">
            <v>1.37</v>
          </cell>
          <cell r="I9038">
            <v>43465</v>
          </cell>
        </row>
        <row r="9039">
          <cell r="A9039" t="str">
            <v>Tapon roscadoHG d=2" **</v>
          </cell>
          <cell r="B9039">
            <v>101391</v>
          </cell>
          <cell r="C9039" t="str">
            <v>UNI</v>
          </cell>
          <cell r="D9039">
            <v>5715</v>
          </cell>
          <cell r="E9039">
            <v>0</v>
          </cell>
          <cell r="F9039">
            <v>41443</v>
          </cell>
          <cell r="G9039">
            <v>4500</v>
          </cell>
          <cell r="H9039">
            <v>1.27</v>
          </cell>
          <cell r="I9039">
            <v>43465</v>
          </cell>
        </row>
        <row r="9040">
          <cell r="A9040" t="str">
            <v>TAPON SANITARIO 6" PVC PAVCO</v>
          </cell>
          <cell r="B9040">
            <v>100570</v>
          </cell>
          <cell r="C9040" t="str">
            <v>UNI</v>
          </cell>
          <cell r="D9040">
            <v>32579</v>
          </cell>
          <cell r="E9040">
            <v>1771045409</v>
          </cell>
          <cell r="F9040">
            <v>40449</v>
          </cell>
          <cell r="G9040">
            <v>23780</v>
          </cell>
          <cell r="H9040">
            <v>1.37</v>
          </cell>
          <cell r="I9040">
            <v>43465</v>
          </cell>
        </row>
        <row r="9041">
          <cell r="A9041" t="str">
            <v>TAPON SANITARIO 6" PVC PAVCO</v>
          </cell>
          <cell r="B9041">
            <v>101720</v>
          </cell>
          <cell r="C9041" t="str">
            <v>UNI</v>
          </cell>
          <cell r="D9041">
            <v>46166</v>
          </cell>
          <cell r="E9041">
            <v>1771045409</v>
          </cell>
          <cell r="F9041">
            <v>40449</v>
          </cell>
          <cell r="G9041">
            <v>33698</v>
          </cell>
          <cell r="H9041">
            <v>1.37</v>
          </cell>
          <cell r="I9041">
            <v>43465</v>
          </cell>
        </row>
        <row r="9042">
          <cell r="A9042" t="str">
            <v>TAPON SANITARIO DE PRUEBA 2" PVC</v>
          </cell>
          <cell r="B9042">
            <v>100705</v>
          </cell>
          <cell r="C9042" t="str">
            <v>UNI</v>
          </cell>
          <cell r="D9042">
            <v>613</v>
          </cell>
          <cell r="E9042">
            <v>11940</v>
          </cell>
          <cell r="F9042">
            <v>43166</v>
          </cell>
          <cell r="G9042">
            <v>584</v>
          </cell>
          <cell r="H9042">
            <v>1.05</v>
          </cell>
          <cell r="I9042">
            <v>43465</v>
          </cell>
        </row>
        <row r="9043">
          <cell r="A9043" t="str">
            <v>TAPON SANITARIO DE PRUEBA 3" S/NORMA</v>
          </cell>
          <cell r="B9043">
            <v>2064</v>
          </cell>
          <cell r="C9043" t="str">
            <v>UNI</v>
          </cell>
          <cell r="D9043">
            <v>764</v>
          </cell>
          <cell r="E9043">
            <v>11942</v>
          </cell>
          <cell r="F9043">
            <v>43209</v>
          </cell>
          <cell r="G9043">
            <v>728</v>
          </cell>
          <cell r="H9043">
            <v>1.05</v>
          </cell>
          <cell r="I9043">
            <v>43465</v>
          </cell>
        </row>
        <row r="9044">
          <cell r="A9044" t="str">
            <v>TAPON SANITARIO DE PRUEBA 4" PVC</v>
          </cell>
          <cell r="B9044">
            <v>1397</v>
          </cell>
          <cell r="C9044" t="str">
            <v>UNI</v>
          </cell>
          <cell r="D9044">
            <v>1478</v>
          </cell>
          <cell r="E9044">
            <v>11944</v>
          </cell>
          <cell r="F9044">
            <v>43166</v>
          </cell>
          <cell r="G9044">
            <v>1408</v>
          </cell>
          <cell r="H9044">
            <v>1.05</v>
          </cell>
          <cell r="I9044">
            <v>43465</v>
          </cell>
        </row>
        <row r="9045">
          <cell r="A9045" t="str">
            <v>TAPON SOLDADO Ø1"</v>
          </cell>
          <cell r="B9045">
            <v>103604</v>
          </cell>
          <cell r="C9045" t="str">
            <v>UNI</v>
          </cell>
          <cell r="D9045">
            <v>617</v>
          </cell>
          <cell r="E9045">
            <v>0</v>
          </cell>
          <cell r="F9045">
            <v>43166</v>
          </cell>
          <cell r="G9045">
            <v>588</v>
          </cell>
          <cell r="H9045">
            <v>1.05</v>
          </cell>
          <cell r="I9045">
            <v>43465</v>
          </cell>
        </row>
        <row r="9046">
          <cell r="A9046" t="str">
            <v>TAPON SOLDADO Ø3/4"</v>
          </cell>
          <cell r="B9046">
            <v>103605</v>
          </cell>
          <cell r="C9046" t="str">
            <v>UNI</v>
          </cell>
          <cell r="D9046">
            <v>390</v>
          </cell>
          <cell r="E9046">
            <v>0</v>
          </cell>
          <cell r="F9046">
            <v>41163</v>
          </cell>
          <cell r="G9046">
            <v>300</v>
          </cell>
          <cell r="H9046">
            <v>1.3</v>
          </cell>
          <cell r="I9046">
            <v>43465</v>
          </cell>
        </row>
        <row r="9047">
          <cell r="A9047" t="str">
            <v>TAPON SOLDADO PVC PRESION 1/2"S/NORMA</v>
          </cell>
          <cell r="B9047">
            <v>103917</v>
          </cell>
          <cell r="C9047" t="str">
            <v>UNI</v>
          </cell>
          <cell r="D9047">
            <v>184</v>
          </cell>
          <cell r="E9047">
            <v>11890</v>
          </cell>
          <cell r="F9047">
            <v>43166</v>
          </cell>
          <cell r="G9047">
            <v>175</v>
          </cell>
          <cell r="H9047">
            <v>1.05</v>
          </cell>
          <cell r="I9047">
            <v>43465</v>
          </cell>
        </row>
        <row r="9048">
          <cell r="A9048" t="str">
            <v>Tapòn Soldado PVCP 11/4"</v>
          </cell>
          <cell r="B9048">
            <v>103379</v>
          </cell>
          <cell r="C9048" t="str">
            <v>UNI</v>
          </cell>
          <cell r="D9048">
            <v>2604</v>
          </cell>
          <cell r="E9048">
            <v>0</v>
          </cell>
          <cell r="F9048">
            <v>40681</v>
          </cell>
          <cell r="G9048">
            <v>1943</v>
          </cell>
          <cell r="H9048">
            <v>1.34</v>
          </cell>
          <cell r="I9048">
            <v>43465</v>
          </cell>
        </row>
        <row r="9049">
          <cell r="A9049" t="str">
            <v>TAPON Tuberia Planar 12”Advan Edge End</v>
          </cell>
          <cell r="B9049">
            <v>106036</v>
          </cell>
          <cell r="C9049" t="str">
            <v>UNI</v>
          </cell>
          <cell r="D9049">
            <v>21011</v>
          </cell>
          <cell r="E9049">
            <v>0</v>
          </cell>
          <cell r="F9049">
            <v>43171</v>
          </cell>
          <cell r="G9049">
            <v>20010</v>
          </cell>
          <cell r="H9049">
            <v>1.05</v>
          </cell>
          <cell r="I9049">
            <v>43465</v>
          </cell>
        </row>
        <row r="9050">
          <cell r="A9050" t="str">
            <v>TARIFAS Y SERVICIOS</v>
          </cell>
          <cell r="B9050">
            <v>40</v>
          </cell>
          <cell r="C9050">
            <v>0</v>
          </cell>
          <cell r="D9050" t="e">
            <v>#DIV/0!</v>
          </cell>
          <cell r="E9050">
            <v>0</v>
          </cell>
          <cell r="F9050">
            <v>0</v>
          </cell>
          <cell r="G9050">
            <v>0</v>
          </cell>
          <cell r="H9050" t="e">
            <v>#DIV/0!</v>
          </cell>
          <cell r="I9050">
            <v>43465</v>
          </cell>
        </row>
        <row r="9051">
          <cell r="A9051" t="str">
            <v>TARRO ADHESIVO INSTANTÁNEO UNIV</v>
          </cell>
          <cell r="B9051">
            <v>106511</v>
          </cell>
          <cell r="C9051" t="str">
            <v>UNI</v>
          </cell>
          <cell r="D9051">
            <v>5145</v>
          </cell>
          <cell r="E9051">
            <v>0</v>
          </cell>
          <cell r="F9051">
            <v>43199</v>
          </cell>
          <cell r="G9051">
            <v>4900</v>
          </cell>
          <cell r="H9051">
            <v>1.05</v>
          </cell>
          <cell r="I9051">
            <v>43465</v>
          </cell>
        </row>
        <row r="9052">
          <cell r="A9052" t="str">
            <v>TAZA ADRIATICO BCO CORONA Discapacita</v>
          </cell>
          <cell r="B9052">
            <v>106386</v>
          </cell>
          <cell r="C9052" t="str">
            <v>UNI</v>
          </cell>
          <cell r="D9052">
            <v>625485</v>
          </cell>
          <cell r="E9052">
            <v>0</v>
          </cell>
          <cell r="F9052">
            <v>42512</v>
          </cell>
          <cell r="G9052">
            <v>543900</v>
          </cell>
          <cell r="H9052">
            <v>1.1499999999999999</v>
          </cell>
          <cell r="I9052">
            <v>43465</v>
          </cell>
        </row>
        <row r="9053">
          <cell r="A9053" t="str">
            <v>TAZA CAMPESINA INSTITUCIONAL. CRNA</v>
          </cell>
          <cell r="B9053">
            <v>624</v>
          </cell>
          <cell r="C9053" t="str">
            <v>UNI</v>
          </cell>
          <cell r="D9053">
            <v>51847</v>
          </cell>
          <cell r="E9053">
            <v>8600</v>
          </cell>
          <cell r="F9053">
            <v>40134</v>
          </cell>
          <cell r="G9053">
            <v>37300</v>
          </cell>
          <cell r="H9053">
            <v>1.39</v>
          </cell>
          <cell r="I9053">
            <v>43465</v>
          </cell>
        </row>
        <row r="9054">
          <cell r="A9054" t="str">
            <v>TAZA FLUXOMETRO HANDICAP</v>
          </cell>
          <cell r="B9054">
            <v>3285</v>
          </cell>
          <cell r="C9054" t="str">
            <v>UNI</v>
          </cell>
          <cell r="D9054">
            <v>457310</v>
          </cell>
          <cell r="E9054">
            <v>2651</v>
          </cell>
          <cell r="F9054">
            <v>40130</v>
          </cell>
          <cell r="G9054">
            <v>329000</v>
          </cell>
          <cell r="H9054">
            <v>1.39</v>
          </cell>
          <cell r="I9054">
            <v>43465</v>
          </cell>
        </row>
        <row r="9055">
          <cell r="A9055" t="str">
            <v>TAZA FLUXOMETRO INSTIT. CRNA</v>
          </cell>
          <cell r="B9055">
            <v>2796</v>
          </cell>
          <cell r="C9055" t="str">
            <v>UNI</v>
          </cell>
          <cell r="D9055">
            <v>492571</v>
          </cell>
          <cell r="E9055">
            <v>2650</v>
          </cell>
          <cell r="F9055">
            <v>42776</v>
          </cell>
          <cell r="G9055">
            <v>451900</v>
          </cell>
          <cell r="H9055">
            <v>1.0900000000000001</v>
          </cell>
          <cell r="I9055">
            <v>43465</v>
          </cell>
        </row>
        <row r="9056">
          <cell r="A9056" t="str">
            <v>TAZA FLUXOMETRO INSTIT. Fontanar**</v>
          </cell>
          <cell r="B9056">
            <v>90016</v>
          </cell>
          <cell r="C9056" t="str">
            <v>UNI</v>
          </cell>
          <cell r="D9056">
            <v>389200</v>
          </cell>
          <cell r="E9056">
            <v>2650</v>
          </cell>
          <cell r="F9056">
            <v>40134</v>
          </cell>
          <cell r="G9056">
            <v>280000</v>
          </cell>
          <cell r="H9056">
            <v>1.39</v>
          </cell>
          <cell r="I9056">
            <v>43465</v>
          </cell>
        </row>
        <row r="9057">
          <cell r="A9057" t="str">
            <v>TAZA FLUXOMETRO INSTIT. Fontanar**</v>
          </cell>
          <cell r="B9057">
            <v>101737</v>
          </cell>
          <cell r="C9057" t="str">
            <v>UNI</v>
          </cell>
          <cell r="D9057">
            <v>389200</v>
          </cell>
          <cell r="E9057">
            <v>2650</v>
          </cell>
          <cell r="F9057">
            <v>40134</v>
          </cell>
          <cell r="G9057">
            <v>280000</v>
          </cell>
          <cell r="H9057">
            <v>1.39</v>
          </cell>
          <cell r="I9057">
            <v>43465</v>
          </cell>
        </row>
        <row r="9058">
          <cell r="A9058" t="str">
            <v>TAZA INST. ADRIATICO ES BLANCO CORONA</v>
          </cell>
          <cell r="B9058">
            <v>101795</v>
          </cell>
          <cell r="C9058" t="str">
            <v>UNI</v>
          </cell>
          <cell r="D9058">
            <v>571142</v>
          </cell>
          <cell r="E9058" t="str">
            <v>01318100K</v>
          </cell>
          <cell r="F9058">
            <v>43273</v>
          </cell>
          <cell r="G9058">
            <v>543945</v>
          </cell>
          <cell r="H9058">
            <v>1.05</v>
          </cell>
          <cell r="I9058">
            <v>43465</v>
          </cell>
        </row>
        <row r="9059">
          <cell r="A9059" t="str">
            <v>TAZA INST. BALTICO BLANCO*</v>
          </cell>
          <cell r="B9059">
            <v>101799</v>
          </cell>
          <cell r="C9059" t="str">
            <v>UNI</v>
          </cell>
          <cell r="D9059">
            <v>514242</v>
          </cell>
          <cell r="E9059" t="str">
            <v>01311100K</v>
          </cell>
          <cell r="F9059">
            <v>43209</v>
          </cell>
          <cell r="G9059">
            <v>489754</v>
          </cell>
          <cell r="H9059">
            <v>1.05</v>
          </cell>
          <cell r="I9059">
            <v>43465</v>
          </cell>
        </row>
        <row r="9060">
          <cell r="A9060" t="str">
            <v>TAZA INSTITUC. ELONGADO DISCAPACITADOS</v>
          </cell>
          <cell r="B9060">
            <v>104289</v>
          </cell>
          <cell r="C9060" t="str">
            <v>UNI</v>
          </cell>
          <cell r="D9060">
            <v>429780</v>
          </cell>
          <cell r="E9060">
            <v>0</v>
          </cell>
          <cell r="F9060">
            <v>40939</v>
          </cell>
          <cell r="G9060">
            <v>330600</v>
          </cell>
          <cell r="H9060">
            <v>1.3</v>
          </cell>
          <cell r="I9060">
            <v>43465</v>
          </cell>
        </row>
        <row r="9061">
          <cell r="A9061" t="str">
            <v>TAZA INSTITUC. ELONGADO Vitromex</v>
          </cell>
          <cell r="B9061">
            <v>104288</v>
          </cell>
          <cell r="C9061" t="str">
            <v>UNI</v>
          </cell>
          <cell r="D9061">
            <v>316680</v>
          </cell>
          <cell r="E9061">
            <v>0</v>
          </cell>
          <cell r="F9061">
            <v>41184</v>
          </cell>
          <cell r="G9061">
            <v>243600</v>
          </cell>
          <cell r="H9061">
            <v>1.3</v>
          </cell>
          <cell r="I9061">
            <v>43465</v>
          </cell>
        </row>
        <row r="9062">
          <cell r="A9062" t="str">
            <v>TECHOS EN DRY-WALL M2</v>
          </cell>
          <cell r="B9062">
            <v>3206</v>
          </cell>
          <cell r="C9062" t="str">
            <v>M2</v>
          </cell>
          <cell r="D9062">
            <v>47698</v>
          </cell>
          <cell r="E9062">
            <v>0</v>
          </cell>
          <cell r="F9062">
            <v>40310</v>
          </cell>
          <cell r="G9062">
            <v>34816</v>
          </cell>
          <cell r="H9062">
            <v>1.37</v>
          </cell>
          <cell r="I9062">
            <v>43465</v>
          </cell>
        </row>
        <row r="9063">
          <cell r="A9063" t="str">
            <v>TECHOS EN DRY-WALL ML</v>
          </cell>
          <cell r="B9063">
            <v>681</v>
          </cell>
          <cell r="C9063" t="str">
            <v>ML</v>
          </cell>
          <cell r="D9063">
            <v>33998</v>
          </cell>
          <cell r="E9063">
            <v>0</v>
          </cell>
          <cell r="F9063">
            <v>40310</v>
          </cell>
          <cell r="G9063">
            <v>24816</v>
          </cell>
          <cell r="H9063">
            <v>1.37</v>
          </cell>
          <cell r="I9063">
            <v>43465</v>
          </cell>
        </row>
        <row r="9064">
          <cell r="A9064" t="str">
            <v>Técnico Dibujante+ Prestac.</v>
          </cell>
          <cell r="B9064">
            <v>102545</v>
          </cell>
          <cell r="C9064" t="str">
            <v>MES</v>
          </cell>
          <cell r="D9064">
            <v>2446088</v>
          </cell>
          <cell r="E9064">
            <v>0</v>
          </cell>
          <cell r="F9064">
            <v>43272</v>
          </cell>
          <cell r="G9064">
            <v>2329608</v>
          </cell>
          <cell r="H9064">
            <v>1.05</v>
          </cell>
          <cell r="I9064">
            <v>43465</v>
          </cell>
        </row>
        <row r="9065">
          <cell r="A9065" t="str">
            <v>TECNICO ELECTRICISTA + PREST.(60.15%)</v>
          </cell>
          <cell r="B9065">
            <v>102502</v>
          </cell>
          <cell r="C9065" t="str">
            <v>JR</v>
          </cell>
          <cell r="D9065">
            <v>86207</v>
          </cell>
          <cell r="E9065">
            <v>0</v>
          </cell>
          <cell r="F9065">
            <v>43117</v>
          </cell>
          <cell r="G9065">
            <v>82102</v>
          </cell>
          <cell r="H9065">
            <v>1.05</v>
          </cell>
          <cell r="I9065">
            <v>43465</v>
          </cell>
        </row>
        <row r="9066">
          <cell r="A9066" t="str">
            <v>TECNICO ELECTROMECANICO</v>
          </cell>
          <cell r="B9066">
            <v>104264</v>
          </cell>
          <cell r="C9066" t="str">
            <v>JR</v>
          </cell>
          <cell r="D9066">
            <v>86207</v>
          </cell>
          <cell r="E9066">
            <v>0</v>
          </cell>
          <cell r="F9066">
            <v>43300</v>
          </cell>
          <cell r="G9066">
            <v>82102</v>
          </cell>
          <cell r="H9066">
            <v>1.05</v>
          </cell>
          <cell r="I9066">
            <v>43465</v>
          </cell>
        </row>
        <row r="9067">
          <cell r="A9067" t="str">
            <v>TECNICO INSTALACIONES ESP.PISCINAS</v>
          </cell>
          <cell r="B9067">
            <v>107071</v>
          </cell>
          <cell r="C9067" t="str">
            <v>JR</v>
          </cell>
          <cell r="D9067">
            <v>82169</v>
          </cell>
          <cell r="E9067">
            <v>0</v>
          </cell>
          <cell r="F9067">
            <v>43395</v>
          </cell>
          <cell r="G9067">
            <v>78256.14</v>
          </cell>
          <cell r="H9067">
            <v>1.05</v>
          </cell>
          <cell r="I9067">
            <v>43465</v>
          </cell>
        </row>
        <row r="9068">
          <cell r="A9068" t="str">
            <v>TEE A. INOX 150L 2" ROSCAR</v>
          </cell>
          <cell r="B9068">
            <v>107094</v>
          </cell>
          <cell r="C9068" t="str">
            <v>UNI</v>
          </cell>
          <cell r="D9068">
            <v>30237</v>
          </cell>
          <cell r="E9068">
            <v>0</v>
          </cell>
          <cell r="F9068">
            <v>43395</v>
          </cell>
          <cell r="G9068">
            <v>28797.5</v>
          </cell>
          <cell r="H9068">
            <v>1.05</v>
          </cell>
          <cell r="I9068">
            <v>43465</v>
          </cell>
        </row>
        <row r="9069">
          <cell r="A9069" t="str">
            <v>TEE A. INOX 150L 4" ROSCAR</v>
          </cell>
          <cell r="B9069">
            <v>107211</v>
          </cell>
          <cell r="C9069" t="str">
            <v>UNI</v>
          </cell>
          <cell r="D9069">
            <v>150857</v>
          </cell>
          <cell r="E9069">
            <v>0</v>
          </cell>
          <cell r="F9069">
            <v>43410</v>
          </cell>
          <cell r="G9069">
            <v>143673</v>
          </cell>
          <cell r="H9069">
            <v>1.05</v>
          </cell>
          <cell r="I9069">
            <v>43465</v>
          </cell>
        </row>
        <row r="9070">
          <cell r="A9070" t="str">
            <v>TEE A. INOX 150L 4" ROSCAR</v>
          </cell>
          <cell r="B9070">
            <v>107163</v>
          </cell>
          <cell r="C9070" t="str">
            <v>UNI</v>
          </cell>
          <cell r="D9070">
            <v>150856</v>
          </cell>
          <cell r="E9070">
            <v>0</v>
          </cell>
          <cell r="F9070">
            <v>43395</v>
          </cell>
          <cell r="G9070">
            <v>143672.5</v>
          </cell>
          <cell r="H9070">
            <v>1.05</v>
          </cell>
          <cell r="I9070">
            <v>43465</v>
          </cell>
        </row>
        <row r="9071">
          <cell r="A9071" t="str">
            <v>Tee acero al carbón Sch40 d= 2 " **</v>
          </cell>
          <cell r="B9071">
            <v>100161</v>
          </cell>
          <cell r="C9071" t="str">
            <v>UNI</v>
          </cell>
          <cell r="D9071">
            <v>44541</v>
          </cell>
          <cell r="E9071" t="str">
            <v>T-117</v>
          </cell>
          <cell r="F9071">
            <v>39671</v>
          </cell>
          <cell r="G9071">
            <v>30300</v>
          </cell>
          <cell r="H9071">
            <v>1.47</v>
          </cell>
          <cell r="I9071">
            <v>43465</v>
          </cell>
        </row>
        <row r="9072">
          <cell r="A9072" t="str">
            <v>Tee acero al carbón Sch40 d= 2 1/2 " **</v>
          </cell>
          <cell r="B9072">
            <v>100033</v>
          </cell>
          <cell r="C9072" t="str">
            <v>UNI</v>
          </cell>
          <cell r="D9072">
            <v>39777</v>
          </cell>
          <cell r="E9072" t="str">
            <v>T-117</v>
          </cell>
          <cell r="F9072">
            <v>39660</v>
          </cell>
          <cell r="G9072">
            <v>27059</v>
          </cell>
          <cell r="H9072">
            <v>1.47</v>
          </cell>
          <cell r="I9072">
            <v>43465</v>
          </cell>
        </row>
        <row r="9073">
          <cell r="A9073" t="str">
            <v>Tee acero al carbón Sch40 d= 3 " **</v>
          </cell>
          <cell r="B9073">
            <v>100162</v>
          </cell>
          <cell r="C9073" t="str">
            <v>UNI</v>
          </cell>
          <cell r="D9073">
            <v>44541</v>
          </cell>
          <cell r="E9073" t="str">
            <v>T-117</v>
          </cell>
          <cell r="F9073">
            <v>39671</v>
          </cell>
          <cell r="G9073">
            <v>30300</v>
          </cell>
          <cell r="H9073">
            <v>1.47</v>
          </cell>
          <cell r="I9073">
            <v>43465</v>
          </cell>
        </row>
        <row r="9074">
          <cell r="A9074" t="str">
            <v>Tee acero al carbón Sch40 d= 6 " **</v>
          </cell>
          <cell r="B9074">
            <v>100040</v>
          </cell>
          <cell r="C9074" t="str">
            <v>UNI</v>
          </cell>
          <cell r="D9074">
            <v>188917</v>
          </cell>
          <cell r="E9074" t="str">
            <v>T-117</v>
          </cell>
          <cell r="F9074">
            <v>39660</v>
          </cell>
          <cell r="G9074">
            <v>128515</v>
          </cell>
          <cell r="H9074">
            <v>1.47</v>
          </cell>
          <cell r="I9074">
            <v>43465</v>
          </cell>
        </row>
        <row r="9075">
          <cell r="A9075" t="str">
            <v>Tee acero al carbón Sch40 d=10 " **</v>
          </cell>
          <cell r="B9075">
            <v>100076</v>
          </cell>
          <cell r="C9075" t="str">
            <v>UNI</v>
          </cell>
          <cell r="D9075">
            <v>1087825</v>
          </cell>
          <cell r="E9075" t="str">
            <v>T-117</v>
          </cell>
          <cell r="F9075">
            <v>39511</v>
          </cell>
          <cell r="G9075">
            <v>740017</v>
          </cell>
          <cell r="H9075">
            <v>1.47</v>
          </cell>
          <cell r="I9075">
            <v>43465</v>
          </cell>
        </row>
        <row r="9076">
          <cell r="A9076" t="str">
            <v>Tee acero al carbón Sch40 d=8 " **</v>
          </cell>
          <cell r="B9076">
            <v>100075</v>
          </cell>
          <cell r="C9076" t="str">
            <v>UNI</v>
          </cell>
          <cell r="D9076">
            <v>514954</v>
          </cell>
          <cell r="E9076" t="str">
            <v>T-117</v>
          </cell>
          <cell r="F9076">
            <v>39511</v>
          </cell>
          <cell r="G9076">
            <v>350309</v>
          </cell>
          <cell r="H9076">
            <v>1.47</v>
          </cell>
          <cell r="I9076">
            <v>43465</v>
          </cell>
        </row>
        <row r="9077">
          <cell r="A9077" t="str">
            <v>Tee acero galvanizado 1 "</v>
          </cell>
          <cell r="B9077">
            <v>106289</v>
          </cell>
          <cell r="C9077" t="str">
            <v>UNI</v>
          </cell>
          <cell r="D9077">
            <v>3776</v>
          </cell>
          <cell r="E9077">
            <v>0</v>
          </cell>
          <cell r="F9077">
            <v>43272</v>
          </cell>
          <cell r="G9077">
            <v>3596</v>
          </cell>
          <cell r="H9077">
            <v>1.05</v>
          </cell>
          <cell r="I9077">
            <v>43465</v>
          </cell>
        </row>
        <row r="9078">
          <cell r="A9078" t="str">
            <v>Tee acero galvanizado 1 1/2"</v>
          </cell>
          <cell r="B9078">
            <v>106290</v>
          </cell>
          <cell r="C9078" t="str">
            <v>UNI</v>
          </cell>
          <cell r="D9078">
            <v>8996</v>
          </cell>
          <cell r="E9078">
            <v>0</v>
          </cell>
          <cell r="F9078">
            <v>43361</v>
          </cell>
          <cell r="G9078">
            <v>8568</v>
          </cell>
          <cell r="H9078">
            <v>1.05</v>
          </cell>
          <cell r="I9078">
            <v>43465</v>
          </cell>
        </row>
        <row r="9079">
          <cell r="A9079" t="str">
            <v>Tee acero galvanizado 2"</v>
          </cell>
          <cell r="B9079">
            <v>106291</v>
          </cell>
          <cell r="C9079" t="str">
            <v>UNI</v>
          </cell>
          <cell r="D9079">
            <v>12370</v>
          </cell>
          <cell r="E9079">
            <v>0</v>
          </cell>
          <cell r="F9079">
            <v>43361</v>
          </cell>
          <cell r="G9079">
            <v>11781</v>
          </cell>
          <cell r="H9079">
            <v>1.05</v>
          </cell>
          <cell r="I9079">
            <v>43465</v>
          </cell>
        </row>
        <row r="9080">
          <cell r="A9080" t="str">
            <v>Tee acero galvanizado 3"</v>
          </cell>
          <cell r="B9080">
            <v>106292</v>
          </cell>
          <cell r="C9080" t="str">
            <v>UNI</v>
          </cell>
          <cell r="D9080">
            <v>34243</v>
          </cell>
          <cell r="E9080">
            <v>0</v>
          </cell>
          <cell r="F9080">
            <v>42850</v>
          </cell>
          <cell r="G9080">
            <v>31416</v>
          </cell>
          <cell r="H9080">
            <v>1.0900000000000001</v>
          </cell>
          <cell r="I9080">
            <v>43465</v>
          </cell>
        </row>
        <row r="9081">
          <cell r="A9081" t="str">
            <v>Tee acero galvanizado 4"</v>
          </cell>
          <cell r="B9081">
            <v>106293</v>
          </cell>
          <cell r="C9081" t="str">
            <v>UNI</v>
          </cell>
          <cell r="D9081">
            <v>61483</v>
          </cell>
          <cell r="E9081">
            <v>0</v>
          </cell>
          <cell r="F9081">
            <v>42850</v>
          </cell>
          <cell r="G9081">
            <v>56406</v>
          </cell>
          <cell r="H9081">
            <v>1.0900000000000001</v>
          </cell>
          <cell r="I9081">
            <v>43465</v>
          </cell>
        </row>
        <row r="9082">
          <cell r="A9082" t="str">
            <v>TEE ACERO NEGRO - 1 "</v>
          </cell>
          <cell r="B9082">
            <v>106214</v>
          </cell>
          <cell r="C9082" t="str">
            <v>UNI</v>
          </cell>
          <cell r="D9082">
            <v>3829</v>
          </cell>
          <cell r="E9082">
            <v>0</v>
          </cell>
          <cell r="F9082">
            <v>43272</v>
          </cell>
          <cell r="G9082">
            <v>3647</v>
          </cell>
          <cell r="H9082">
            <v>1.05</v>
          </cell>
          <cell r="I9082">
            <v>43465</v>
          </cell>
        </row>
        <row r="9083">
          <cell r="A9083" t="str">
            <v>TEE ACERO NEGRO - 2"</v>
          </cell>
          <cell r="B9083">
            <v>106216</v>
          </cell>
          <cell r="C9083" t="str">
            <v>UNI</v>
          </cell>
          <cell r="D9083">
            <v>12582</v>
          </cell>
          <cell r="E9083">
            <v>0</v>
          </cell>
          <cell r="F9083">
            <v>42847</v>
          </cell>
          <cell r="G9083">
            <v>11543</v>
          </cell>
          <cell r="H9083">
            <v>1.0900000000000001</v>
          </cell>
          <cell r="I9083">
            <v>43465</v>
          </cell>
        </row>
        <row r="9084">
          <cell r="A9084" t="str">
            <v>TEE ACERO NEGRO -1 1/4"</v>
          </cell>
          <cell r="B9084">
            <v>106215</v>
          </cell>
          <cell r="C9084" t="str">
            <v>UNI</v>
          </cell>
          <cell r="D9084">
            <v>5195</v>
          </cell>
          <cell r="E9084">
            <v>0</v>
          </cell>
          <cell r="F9084">
            <v>43272</v>
          </cell>
          <cell r="G9084">
            <v>4948</v>
          </cell>
          <cell r="H9084">
            <v>1.05</v>
          </cell>
          <cell r="I9084">
            <v>43465</v>
          </cell>
        </row>
        <row r="9085">
          <cell r="A9085" t="str">
            <v>TEE ALCANT CxC 6" PAVCO</v>
          </cell>
          <cell r="B9085">
            <v>1775</v>
          </cell>
          <cell r="C9085" t="str">
            <v>UNI</v>
          </cell>
          <cell r="D9085">
            <v>104994</v>
          </cell>
          <cell r="E9085">
            <v>11968</v>
          </cell>
          <cell r="F9085">
            <v>39890</v>
          </cell>
          <cell r="G9085">
            <v>75535</v>
          </cell>
          <cell r="H9085">
            <v>1.39</v>
          </cell>
          <cell r="I9085">
            <v>43465</v>
          </cell>
        </row>
        <row r="9086">
          <cell r="A9086" t="str">
            <v>TEE ALCANT NOVAFORT 160x160 PAVCO</v>
          </cell>
          <cell r="B9086">
            <v>3539</v>
          </cell>
          <cell r="C9086" t="str">
            <v>UNI</v>
          </cell>
          <cell r="D9086">
            <v>46233</v>
          </cell>
          <cell r="E9086">
            <v>11962</v>
          </cell>
          <cell r="F9086">
            <v>41036</v>
          </cell>
          <cell r="G9086">
            <v>35564</v>
          </cell>
          <cell r="H9086">
            <v>1.3</v>
          </cell>
          <cell r="I9086">
            <v>43465</v>
          </cell>
        </row>
        <row r="9087">
          <cell r="A9087" t="str">
            <v>TEE ALCANT NOVAFORT 200x160 S/NROMA</v>
          </cell>
          <cell r="B9087">
            <v>3540</v>
          </cell>
          <cell r="C9087" t="str">
            <v>UNI</v>
          </cell>
          <cell r="D9087">
            <v>95123</v>
          </cell>
          <cell r="E9087">
            <v>12089</v>
          </cell>
          <cell r="F9087">
            <v>42305</v>
          </cell>
          <cell r="G9087">
            <v>77970</v>
          </cell>
          <cell r="H9087">
            <v>1.22</v>
          </cell>
          <cell r="I9087">
            <v>43465</v>
          </cell>
        </row>
        <row r="9088">
          <cell r="A9088" t="str">
            <v>TEE CALIENTE ½" ULTRATEMP PAVCO</v>
          </cell>
          <cell r="B9088">
            <v>2056</v>
          </cell>
          <cell r="C9088" t="str">
            <v>UNI</v>
          </cell>
          <cell r="D9088">
            <v>1703</v>
          </cell>
          <cell r="E9088">
            <v>12058</v>
          </cell>
          <cell r="F9088">
            <v>40449</v>
          </cell>
          <cell r="G9088">
            <v>1243</v>
          </cell>
          <cell r="H9088">
            <v>1.37</v>
          </cell>
          <cell r="I9088">
            <v>43465</v>
          </cell>
        </row>
        <row r="9089">
          <cell r="A9089" t="str">
            <v>TEE COBRE 1"</v>
          </cell>
          <cell r="B9089">
            <v>103630</v>
          </cell>
          <cell r="C9089" t="str">
            <v>UNI</v>
          </cell>
          <cell r="D9089">
            <v>7791</v>
          </cell>
          <cell r="E9089">
            <v>0</v>
          </cell>
          <cell r="F9089">
            <v>43272</v>
          </cell>
          <cell r="G9089">
            <v>7420</v>
          </cell>
          <cell r="H9089">
            <v>1.05</v>
          </cell>
          <cell r="I9089">
            <v>43465</v>
          </cell>
        </row>
        <row r="9090">
          <cell r="A9090" t="str">
            <v>TEE COBRE 2 "</v>
          </cell>
          <cell r="B9090">
            <v>106287</v>
          </cell>
          <cell r="C9090" t="str">
            <v>UNI</v>
          </cell>
          <cell r="D9090">
            <v>34118</v>
          </cell>
          <cell r="E9090">
            <v>0</v>
          </cell>
          <cell r="F9090">
            <v>43276</v>
          </cell>
          <cell r="G9090">
            <v>32493</v>
          </cell>
          <cell r="H9090">
            <v>1.05</v>
          </cell>
          <cell r="I9090">
            <v>43465</v>
          </cell>
        </row>
        <row r="9091">
          <cell r="A9091" t="str">
            <v>TEE COBRE 2 1/2"</v>
          </cell>
          <cell r="B9091">
            <v>106288</v>
          </cell>
          <cell r="C9091" t="str">
            <v>UNI</v>
          </cell>
          <cell r="D9091">
            <v>74476</v>
          </cell>
          <cell r="E9091">
            <v>0</v>
          </cell>
          <cell r="F9091">
            <v>42851</v>
          </cell>
          <cell r="G9091">
            <v>68327</v>
          </cell>
          <cell r="H9091">
            <v>1.0900000000000001</v>
          </cell>
          <cell r="I9091">
            <v>43465</v>
          </cell>
        </row>
        <row r="9092">
          <cell r="A9092" t="str">
            <v>TEE COBRE Ø 1 1/2"</v>
          </cell>
          <cell r="B9092">
            <v>106368</v>
          </cell>
          <cell r="C9092" t="str">
            <v>UNI</v>
          </cell>
          <cell r="D9092">
            <v>27516</v>
          </cell>
          <cell r="E9092">
            <v>0</v>
          </cell>
          <cell r="F9092">
            <v>43276</v>
          </cell>
          <cell r="G9092">
            <v>26206</v>
          </cell>
          <cell r="H9092">
            <v>1.05</v>
          </cell>
          <cell r="I9092">
            <v>43465</v>
          </cell>
        </row>
        <row r="9093">
          <cell r="A9093" t="str">
            <v>TEE COBRE Ø 1 1/4"</v>
          </cell>
          <cell r="B9093">
            <v>106369</v>
          </cell>
          <cell r="C9093" t="str">
            <v>UNI</v>
          </cell>
          <cell r="D9093">
            <v>15616</v>
          </cell>
          <cell r="E9093">
            <v>0</v>
          </cell>
          <cell r="F9093">
            <v>43276</v>
          </cell>
          <cell r="G9093">
            <v>14872</v>
          </cell>
          <cell r="H9093">
            <v>1.05</v>
          </cell>
          <cell r="I9093">
            <v>43465</v>
          </cell>
        </row>
        <row r="9094">
          <cell r="A9094" t="str">
            <v>TEE COBRE Ø 1/2"</v>
          </cell>
          <cell r="B9094">
            <v>106371</v>
          </cell>
          <cell r="C9094" t="str">
            <v>UNI</v>
          </cell>
          <cell r="D9094">
            <v>1822</v>
          </cell>
          <cell r="E9094">
            <v>0</v>
          </cell>
          <cell r="F9094">
            <v>43369</v>
          </cell>
          <cell r="G9094">
            <v>1735</v>
          </cell>
          <cell r="H9094">
            <v>1.05</v>
          </cell>
          <cell r="I9094">
            <v>43465</v>
          </cell>
        </row>
        <row r="9095">
          <cell r="A9095" t="str">
            <v>TEE COBRE Ø 3/4"</v>
          </cell>
          <cell r="B9095">
            <v>106370</v>
          </cell>
          <cell r="C9095" t="str">
            <v>UNI</v>
          </cell>
          <cell r="D9095">
            <v>4393</v>
          </cell>
          <cell r="E9095">
            <v>0</v>
          </cell>
          <cell r="F9095">
            <v>43369</v>
          </cell>
          <cell r="G9095">
            <v>4184</v>
          </cell>
          <cell r="H9095">
            <v>1.05</v>
          </cell>
          <cell r="I9095">
            <v>43465</v>
          </cell>
        </row>
        <row r="9096">
          <cell r="A9096" t="str">
            <v>TEE CPVC 1 1/2"</v>
          </cell>
          <cell r="B9096">
            <v>104556</v>
          </cell>
          <cell r="C9096" t="str">
            <v>UNI</v>
          </cell>
          <cell r="D9096">
            <v>22347</v>
          </cell>
          <cell r="E9096">
            <v>0</v>
          </cell>
          <cell r="F9096">
            <v>43271</v>
          </cell>
          <cell r="G9096">
            <v>21283</v>
          </cell>
          <cell r="H9096">
            <v>1.05</v>
          </cell>
          <cell r="I9096">
            <v>43465</v>
          </cell>
        </row>
        <row r="9097">
          <cell r="A9097" t="str">
            <v>Tee CPVC 1" **</v>
          </cell>
          <cell r="B9097">
            <v>102859</v>
          </cell>
          <cell r="C9097" t="str">
            <v>UNI</v>
          </cell>
          <cell r="D9097">
            <v>9516</v>
          </cell>
          <cell r="E9097">
            <v>1531004106</v>
          </cell>
          <cell r="F9097">
            <v>43271</v>
          </cell>
          <cell r="G9097">
            <v>9063</v>
          </cell>
          <cell r="H9097">
            <v>1.05</v>
          </cell>
          <cell r="I9097">
            <v>43465</v>
          </cell>
        </row>
        <row r="9098">
          <cell r="A9098" t="str">
            <v>Tee CPVC 1/2" S/NORMA ICONTEC</v>
          </cell>
          <cell r="B9098">
            <v>103126</v>
          </cell>
          <cell r="C9098" t="str">
            <v>UNI</v>
          </cell>
          <cell r="D9098">
            <v>1155</v>
          </cell>
          <cell r="E9098">
            <v>1531004106</v>
          </cell>
          <cell r="F9098">
            <v>43209</v>
          </cell>
          <cell r="G9098">
            <v>1100</v>
          </cell>
          <cell r="H9098">
            <v>1.05</v>
          </cell>
          <cell r="I9098">
            <v>43465</v>
          </cell>
        </row>
        <row r="9099">
          <cell r="A9099" t="str">
            <v>TEE CPVC 2"S/NORMA ICONTEC</v>
          </cell>
          <cell r="B9099">
            <v>103974</v>
          </cell>
          <cell r="C9099" t="str">
            <v>UNI</v>
          </cell>
          <cell r="D9099">
            <v>35877</v>
          </cell>
          <cell r="E9099">
            <v>0</v>
          </cell>
          <cell r="F9099">
            <v>43214</v>
          </cell>
          <cell r="G9099">
            <v>34169</v>
          </cell>
          <cell r="H9099">
            <v>1.05</v>
          </cell>
          <cell r="I9099">
            <v>43465</v>
          </cell>
        </row>
        <row r="9100">
          <cell r="A9100" t="str">
            <v>TEE CPVC 3/4"</v>
          </cell>
          <cell r="B9100">
            <v>103973</v>
          </cell>
          <cell r="C9100" t="str">
            <v>UNI</v>
          </cell>
          <cell r="D9100">
            <v>1625</v>
          </cell>
          <cell r="E9100">
            <v>0</v>
          </cell>
          <cell r="F9100">
            <v>41166</v>
          </cell>
          <cell r="G9100">
            <v>1250</v>
          </cell>
          <cell r="H9100">
            <v>1.3</v>
          </cell>
          <cell r="I9100">
            <v>43465</v>
          </cell>
        </row>
        <row r="9101">
          <cell r="A9101" t="str">
            <v>TEE CPVC Ø 11/4"</v>
          </cell>
          <cell r="B9101">
            <v>106384</v>
          </cell>
          <cell r="C9101" t="str">
            <v>UNI</v>
          </cell>
          <cell r="D9101">
            <v>16641</v>
          </cell>
          <cell r="E9101">
            <v>0</v>
          </cell>
          <cell r="F9101">
            <v>43271</v>
          </cell>
          <cell r="G9101">
            <v>15849</v>
          </cell>
          <cell r="H9101">
            <v>1.05</v>
          </cell>
          <cell r="I9101">
            <v>43465</v>
          </cell>
        </row>
        <row r="9102">
          <cell r="A9102" t="str">
            <v>TEE CPVC Ø 2 1/2"</v>
          </cell>
          <cell r="B9102">
            <v>106383</v>
          </cell>
          <cell r="C9102" t="str">
            <v>UNI</v>
          </cell>
          <cell r="D9102">
            <v>38499</v>
          </cell>
          <cell r="E9102">
            <v>0</v>
          </cell>
          <cell r="F9102">
            <v>43361</v>
          </cell>
          <cell r="G9102">
            <v>36666</v>
          </cell>
          <cell r="H9102">
            <v>1.05</v>
          </cell>
          <cell r="I9102">
            <v>43465</v>
          </cell>
        </row>
        <row r="9103">
          <cell r="A9103" t="str">
            <v>TEE CPVC Ø3/4" S/NORMA ICONTEC</v>
          </cell>
          <cell r="B9103">
            <v>1018</v>
          </cell>
          <cell r="C9103" t="str">
            <v>UNI</v>
          </cell>
          <cell r="D9103">
            <v>1650</v>
          </cell>
          <cell r="E9103">
            <v>12080</v>
          </cell>
          <cell r="F9103">
            <v>43271</v>
          </cell>
          <cell r="G9103">
            <v>1571</v>
          </cell>
          <cell r="H9103">
            <v>1.05</v>
          </cell>
          <cell r="I9103">
            <v>43465</v>
          </cell>
        </row>
        <row r="9104">
          <cell r="A9104" t="str">
            <v>Tee Cu 2 " cobre **</v>
          </cell>
          <cell r="B9104">
            <v>100045</v>
          </cell>
          <cell r="C9104" t="str">
            <v>UNI</v>
          </cell>
          <cell r="D9104">
            <v>55499</v>
          </cell>
          <cell r="E9104" t="str">
            <v>T-117</v>
          </cell>
          <cell r="F9104">
            <v>40478</v>
          </cell>
          <cell r="G9104">
            <v>40510</v>
          </cell>
          <cell r="H9104">
            <v>1.37</v>
          </cell>
          <cell r="I9104">
            <v>43465</v>
          </cell>
        </row>
        <row r="9105">
          <cell r="A9105" t="str">
            <v>TEE CU DE ½</v>
          </cell>
          <cell r="B9105">
            <v>3825</v>
          </cell>
          <cell r="C9105" t="str">
            <v>UNI</v>
          </cell>
          <cell r="D9105">
            <v>2580</v>
          </cell>
          <cell r="E9105">
            <v>0</v>
          </cell>
          <cell r="F9105">
            <v>40026</v>
          </cell>
          <cell r="G9105">
            <v>1856</v>
          </cell>
          <cell r="H9105">
            <v>1.39</v>
          </cell>
          <cell r="I9105">
            <v>43465</v>
          </cell>
        </row>
        <row r="9106">
          <cell r="A9106" t="str">
            <v>TEE DE COBRE 1/2"</v>
          </cell>
          <cell r="B9106">
            <v>106151</v>
          </cell>
          <cell r="C9106" t="str">
            <v>UNI</v>
          </cell>
          <cell r="D9106">
            <v>1635</v>
          </cell>
          <cell r="E9106">
            <v>0</v>
          </cell>
          <cell r="F9106">
            <v>42832</v>
          </cell>
          <cell r="G9106">
            <v>1500</v>
          </cell>
          <cell r="H9106">
            <v>1.0900000000000001</v>
          </cell>
          <cell r="I9106">
            <v>43465</v>
          </cell>
        </row>
        <row r="9107">
          <cell r="A9107" t="str">
            <v>TEE GALVANIZ.4"</v>
          </cell>
          <cell r="B9107">
            <v>104446</v>
          </cell>
          <cell r="C9107" t="str">
            <v>UNI</v>
          </cell>
          <cell r="D9107">
            <v>59926</v>
          </cell>
          <cell r="E9107">
            <v>0</v>
          </cell>
          <cell r="F9107">
            <v>42829</v>
          </cell>
          <cell r="G9107">
            <v>54978</v>
          </cell>
          <cell r="H9107">
            <v>1.0900000000000001</v>
          </cell>
          <cell r="I9107">
            <v>43465</v>
          </cell>
        </row>
        <row r="9108">
          <cell r="A9108" t="str">
            <v>TEE GALVANIZ.6"</v>
          </cell>
          <cell r="B9108">
            <v>104447</v>
          </cell>
          <cell r="C9108" t="str">
            <v>UNI</v>
          </cell>
          <cell r="D9108">
            <v>208963</v>
          </cell>
          <cell r="E9108">
            <v>0</v>
          </cell>
          <cell r="F9108">
            <v>42829</v>
          </cell>
          <cell r="G9108">
            <v>191709</v>
          </cell>
          <cell r="H9108">
            <v>1.0900000000000001</v>
          </cell>
          <cell r="I9108">
            <v>43465</v>
          </cell>
        </row>
        <row r="9109">
          <cell r="A9109" t="str">
            <v>TEE GRES 4 x 4 MOORE</v>
          </cell>
          <cell r="B9109">
            <v>1168</v>
          </cell>
          <cell r="C9109" t="str">
            <v>UNI</v>
          </cell>
          <cell r="D9109">
            <v>8707</v>
          </cell>
          <cell r="E9109">
            <v>353</v>
          </cell>
          <cell r="F9109">
            <v>40136</v>
          </cell>
          <cell r="G9109">
            <v>6264</v>
          </cell>
          <cell r="H9109">
            <v>1.39</v>
          </cell>
          <cell r="I9109">
            <v>43465</v>
          </cell>
        </row>
        <row r="9110">
          <cell r="A9110" t="str">
            <v>TEE GRES 6 x 6 MOORE</v>
          </cell>
          <cell r="B9110">
            <v>1170</v>
          </cell>
          <cell r="C9110" t="str">
            <v>UNI</v>
          </cell>
          <cell r="D9110">
            <v>13711</v>
          </cell>
          <cell r="E9110">
            <v>356</v>
          </cell>
          <cell r="F9110">
            <v>40136</v>
          </cell>
          <cell r="G9110">
            <v>9864</v>
          </cell>
          <cell r="H9110">
            <v>1.39</v>
          </cell>
          <cell r="I9110">
            <v>43465</v>
          </cell>
        </row>
        <row r="9111">
          <cell r="A9111" t="str">
            <v>TEE GRES 8 x 8 MOORE</v>
          </cell>
          <cell r="B9111">
            <v>2485</v>
          </cell>
          <cell r="C9111" t="str">
            <v>UNI</v>
          </cell>
          <cell r="D9111">
            <v>11287</v>
          </cell>
          <cell r="E9111">
            <v>357</v>
          </cell>
          <cell r="F9111">
            <v>40136</v>
          </cell>
          <cell r="G9111">
            <v>8120</v>
          </cell>
          <cell r="H9111">
            <v>1.39</v>
          </cell>
          <cell r="I9111">
            <v>43465</v>
          </cell>
        </row>
        <row r="9112">
          <cell r="A9112" t="str">
            <v>Tee HG 2" **</v>
          </cell>
          <cell r="B9112">
            <v>100650</v>
          </cell>
          <cell r="C9112" t="str">
            <v>UNI</v>
          </cell>
          <cell r="D9112">
            <v>13901</v>
          </cell>
          <cell r="E9112">
            <v>1530248118</v>
          </cell>
          <cell r="F9112">
            <v>43270</v>
          </cell>
          <cell r="G9112">
            <v>13239</v>
          </cell>
          <cell r="H9112">
            <v>1.05</v>
          </cell>
          <cell r="I9112">
            <v>43465</v>
          </cell>
        </row>
        <row r="9113">
          <cell r="A9113" t="str">
            <v>TEE HG Ø ½"*</v>
          </cell>
          <cell r="B9113">
            <v>100521</v>
          </cell>
          <cell r="C9113" t="str">
            <v>UNI</v>
          </cell>
          <cell r="D9113">
            <v>1680</v>
          </cell>
          <cell r="E9113">
            <v>1530248118</v>
          </cell>
          <cell r="F9113">
            <v>43208</v>
          </cell>
          <cell r="G9113">
            <v>1600</v>
          </cell>
          <cell r="H9113">
            <v>1.05</v>
          </cell>
          <cell r="I9113">
            <v>43465</v>
          </cell>
        </row>
        <row r="9114">
          <cell r="A9114" t="str">
            <v>TEE HG Ø 1 ½"</v>
          </cell>
          <cell r="B9114">
            <v>100228</v>
          </cell>
          <cell r="C9114" t="str">
            <v>UNI</v>
          </cell>
          <cell r="D9114">
            <v>8329</v>
          </cell>
          <cell r="E9114">
            <v>1530248118</v>
          </cell>
          <cell r="F9114">
            <v>43276</v>
          </cell>
          <cell r="G9114">
            <v>7932</v>
          </cell>
          <cell r="H9114">
            <v>1.05</v>
          </cell>
          <cell r="I9114">
            <v>43465</v>
          </cell>
        </row>
        <row r="9115">
          <cell r="A9115" t="str">
            <v>TEE HG Ø 2 ½"</v>
          </cell>
          <cell r="B9115">
            <v>104771</v>
          </cell>
          <cell r="C9115" t="str">
            <v>UNI</v>
          </cell>
          <cell r="D9115">
            <v>27499</v>
          </cell>
          <cell r="E9115">
            <v>1530248118</v>
          </cell>
          <cell r="F9115">
            <v>42857</v>
          </cell>
          <cell r="G9115">
            <v>25228</v>
          </cell>
          <cell r="H9115">
            <v>1.0900000000000001</v>
          </cell>
          <cell r="I9115">
            <v>43465</v>
          </cell>
        </row>
        <row r="9116">
          <cell r="A9116" t="str">
            <v>TEE HG Ø 3"</v>
          </cell>
          <cell r="B9116">
            <v>104753</v>
          </cell>
          <cell r="C9116" t="str">
            <v>UNI</v>
          </cell>
          <cell r="D9116">
            <v>27695</v>
          </cell>
          <cell r="E9116">
            <v>1530248118</v>
          </cell>
          <cell r="F9116">
            <v>42128</v>
          </cell>
          <cell r="G9116">
            <v>22701</v>
          </cell>
          <cell r="H9116">
            <v>1.22</v>
          </cell>
          <cell r="I9116">
            <v>43465</v>
          </cell>
        </row>
        <row r="9117">
          <cell r="A9117" t="str">
            <v>TEE HG Ø4"</v>
          </cell>
          <cell r="B9117">
            <v>104754</v>
          </cell>
          <cell r="C9117" t="str">
            <v>UNI</v>
          </cell>
          <cell r="D9117">
            <v>59926</v>
          </cell>
          <cell r="E9117">
            <v>1530248118</v>
          </cell>
          <cell r="F9117">
            <v>42857</v>
          </cell>
          <cell r="G9117">
            <v>54978</v>
          </cell>
          <cell r="H9117">
            <v>1.0900000000000001</v>
          </cell>
          <cell r="I9117">
            <v>43465</v>
          </cell>
        </row>
        <row r="9118">
          <cell r="A9118" t="str">
            <v>TEE HIERRO FUNDIDO NH 28 2"</v>
          </cell>
          <cell r="B9118">
            <v>107301</v>
          </cell>
          <cell r="C9118" t="str">
            <v>UNI</v>
          </cell>
          <cell r="D9118">
            <v>57477</v>
          </cell>
          <cell r="E9118">
            <v>0</v>
          </cell>
          <cell r="F9118">
            <v>43412</v>
          </cell>
          <cell r="G9118">
            <v>54740</v>
          </cell>
          <cell r="H9118">
            <v>1.05</v>
          </cell>
          <cell r="I9118">
            <v>43465</v>
          </cell>
        </row>
        <row r="9119">
          <cell r="A9119" t="str">
            <v>TEE HIERRO FUNDIDO NH 28 3"</v>
          </cell>
          <cell r="B9119">
            <v>107358</v>
          </cell>
          <cell r="C9119" t="str">
            <v>UNI</v>
          </cell>
          <cell r="D9119">
            <v>69597</v>
          </cell>
          <cell r="E9119">
            <v>0</v>
          </cell>
          <cell r="F9119">
            <v>43413</v>
          </cell>
          <cell r="G9119">
            <v>66283</v>
          </cell>
          <cell r="H9119">
            <v>1.05</v>
          </cell>
          <cell r="I9119">
            <v>43465</v>
          </cell>
        </row>
        <row r="9120">
          <cell r="A9120" t="str">
            <v>TEE HIERRO FUNDIDO NH 28 4"</v>
          </cell>
          <cell r="B9120">
            <v>107363</v>
          </cell>
          <cell r="C9120" t="str">
            <v>UNI</v>
          </cell>
          <cell r="D9120">
            <v>107769</v>
          </cell>
          <cell r="E9120">
            <v>0</v>
          </cell>
          <cell r="F9120">
            <v>43413</v>
          </cell>
          <cell r="G9120">
            <v>102637.5</v>
          </cell>
          <cell r="H9120">
            <v>1.05</v>
          </cell>
          <cell r="I9120">
            <v>43465</v>
          </cell>
        </row>
        <row r="9121">
          <cell r="A9121" t="str">
            <v>TEE POLIETILENO ½"</v>
          </cell>
          <cell r="B9121">
            <v>1825</v>
          </cell>
          <cell r="C9121" t="str">
            <v>UNI</v>
          </cell>
          <cell r="D9121">
            <v>10197</v>
          </cell>
          <cell r="E9121">
            <v>12007</v>
          </cell>
          <cell r="F9121">
            <v>40449</v>
          </cell>
          <cell r="G9121">
            <v>7443</v>
          </cell>
          <cell r="H9121">
            <v>1.37</v>
          </cell>
          <cell r="I9121">
            <v>43465</v>
          </cell>
        </row>
        <row r="9122">
          <cell r="A9122" t="str">
            <v>TEE POLIETILENO 1"</v>
          </cell>
          <cell r="B9122">
            <v>3832</v>
          </cell>
          <cell r="C9122" t="str">
            <v>UNI</v>
          </cell>
          <cell r="D9122">
            <v>19567</v>
          </cell>
          <cell r="E9122">
            <v>0</v>
          </cell>
          <cell r="F9122">
            <v>39906</v>
          </cell>
          <cell r="G9122">
            <v>14077</v>
          </cell>
          <cell r="H9122">
            <v>1.39</v>
          </cell>
          <cell r="I9122">
            <v>43465</v>
          </cell>
        </row>
        <row r="9123">
          <cell r="A9123" t="str">
            <v>TEE POLIPROPILENO Ø 1/2” (20MM)</v>
          </cell>
          <cell r="B9123">
            <v>106137</v>
          </cell>
          <cell r="C9123" t="str">
            <v>UNI</v>
          </cell>
          <cell r="D9123">
            <v>1284</v>
          </cell>
          <cell r="E9123">
            <v>0</v>
          </cell>
          <cell r="F9123">
            <v>42831</v>
          </cell>
          <cell r="G9123">
            <v>1178</v>
          </cell>
          <cell r="H9123">
            <v>1.0900000000000001</v>
          </cell>
          <cell r="I9123">
            <v>43465</v>
          </cell>
        </row>
        <row r="9124">
          <cell r="A9124" t="str">
            <v>TEE POLIPROPILENO Ø 1/2” (20MM)</v>
          </cell>
          <cell r="B9124">
            <v>106138</v>
          </cell>
          <cell r="C9124" t="str">
            <v>UNI</v>
          </cell>
          <cell r="D9124">
            <v>1284</v>
          </cell>
          <cell r="E9124">
            <v>0</v>
          </cell>
          <cell r="F9124">
            <v>42831</v>
          </cell>
          <cell r="G9124">
            <v>1178</v>
          </cell>
          <cell r="H9124">
            <v>1.0900000000000001</v>
          </cell>
          <cell r="I9124">
            <v>43465</v>
          </cell>
        </row>
        <row r="9125">
          <cell r="A9125" t="str">
            <v>TEE POLIPROPILENO Ø 1” (32MM)</v>
          </cell>
          <cell r="B9125">
            <v>106139</v>
          </cell>
          <cell r="C9125" t="str">
            <v>UNI</v>
          </cell>
          <cell r="D9125">
            <v>4670</v>
          </cell>
          <cell r="E9125">
            <v>0</v>
          </cell>
          <cell r="F9125">
            <v>42831</v>
          </cell>
          <cell r="G9125">
            <v>4284</v>
          </cell>
          <cell r="H9125">
            <v>1.0900000000000001</v>
          </cell>
          <cell r="I9125">
            <v>43465</v>
          </cell>
        </row>
        <row r="9126">
          <cell r="A9126" t="str">
            <v>TEE POLIPROPILENO Ø 11/2” (50MM)</v>
          </cell>
          <cell r="B9126">
            <v>106141</v>
          </cell>
          <cell r="C9126" t="str">
            <v>UNI</v>
          </cell>
          <cell r="D9126">
            <v>14204</v>
          </cell>
          <cell r="E9126">
            <v>0</v>
          </cell>
          <cell r="F9126">
            <v>42831</v>
          </cell>
          <cell r="G9126">
            <v>13031</v>
          </cell>
          <cell r="H9126">
            <v>1.0900000000000001</v>
          </cell>
          <cell r="I9126">
            <v>43465</v>
          </cell>
        </row>
        <row r="9127">
          <cell r="A9127" t="str">
            <v>TEE POLIPROPILENO Ø 11/4” (40MM)</v>
          </cell>
          <cell r="B9127">
            <v>106140</v>
          </cell>
          <cell r="C9127" t="str">
            <v>UNI</v>
          </cell>
          <cell r="D9127">
            <v>8950</v>
          </cell>
          <cell r="E9127">
            <v>0</v>
          </cell>
          <cell r="F9127">
            <v>42831</v>
          </cell>
          <cell r="G9127">
            <v>8211</v>
          </cell>
          <cell r="H9127">
            <v>1.0900000000000001</v>
          </cell>
          <cell r="I9127">
            <v>43465</v>
          </cell>
        </row>
        <row r="9128">
          <cell r="A9128" t="str">
            <v>TEE POLIPROPILENO Ø 2” (63MM)</v>
          </cell>
          <cell r="B9128">
            <v>106142</v>
          </cell>
          <cell r="C9128" t="str">
            <v>UNI</v>
          </cell>
          <cell r="D9128">
            <v>25878</v>
          </cell>
          <cell r="E9128">
            <v>0</v>
          </cell>
          <cell r="F9128">
            <v>42831</v>
          </cell>
          <cell r="G9128">
            <v>23741</v>
          </cell>
          <cell r="H9128">
            <v>1.0900000000000001</v>
          </cell>
          <cell r="I9128">
            <v>43465</v>
          </cell>
        </row>
        <row r="9129">
          <cell r="A9129" t="str">
            <v>TEE POLIPROPILENO Ø 3/4” (25MM)</v>
          </cell>
          <cell r="B9129">
            <v>106072</v>
          </cell>
          <cell r="C9129" t="str">
            <v>UNI</v>
          </cell>
          <cell r="D9129">
            <v>2400</v>
          </cell>
          <cell r="E9129">
            <v>0</v>
          </cell>
          <cell r="F9129">
            <v>42831</v>
          </cell>
          <cell r="G9129">
            <v>2202</v>
          </cell>
          <cell r="H9129">
            <v>1.0900000000000001</v>
          </cell>
          <cell r="I9129">
            <v>43465</v>
          </cell>
        </row>
        <row r="9130">
          <cell r="A9130" t="str">
            <v>TEE POLIPROPILENO Ø 4”</v>
          </cell>
          <cell r="B9130">
            <v>106311</v>
          </cell>
          <cell r="C9130" t="str">
            <v>UNI</v>
          </cell>
          <cell r="D9130">
            <v>175433</v>
          </cell>
          <cell r="E9130">
            <v>0</v>
          </cell>
          <cell r="F9130">
            <v>42852</v>
          </cell>
          <cell r="G9130">
            <v>160948</v>
          </cell>
          <cell r="H9130">
            <v>1.0900000000000001</v>
          </cell>
          <cell r="I9130">
            <v>43465</v>
          </cell>
        </row>
        <row r="9131">
          <cell r="A9131" t="str">
            <v>Tee Polipropileno(1/2")Fusión PN-16</v>
          </cell>
          <cell r="B9131">
            <v>106080</v>
          </cell>
          <cell r="C9131" t="str">
            <v>UNI</v>
          </cell>
          <cell r="D9131">
            <v>684</v>
          </cell>
          <cell r="E9131">
            <v>0</v>
          </cell>
          <cell r="F9131">
            <v>42725</v>
          </cell>
          <cell r="G9131">
            <v>595</v>
          </cell>
          <cell r="H9131">
            <v>1.1499999999999999</v>
          </cell>
          <cell r="I9131">
            <v>43465</v>
          </cell>
        </row>
        <row r="9132">
          <cell r="A9132" t="str">
            <v>TEE PRESION 1/2" PVC S/NORMA ICONTEC</v>
          </cell>
          <cell r="B9132">
            <v>685</v>
          </cell>
          <cell r="C9132" t="str">
            <v>UNI</v>
          </cell>
          <cell r="D9132">
            <v>408</v>
          </cell>
          <cell r="E9132">
            <v>12060</v>
          </cell>
          <cell r="F9132">
            <v>43166</v>
          </cell>
          <cell r="G9132">
            <v>389</v>
          </cell>
          <cell r="H9132">
            <v>1.05</v>
          </cell>
          <cell r="I9132">
            <v>43465</v>
          </cell>
        </row>
        <row r="9133">
          <cell r="A9133" t="str">
            <v>TEE PRESION 1¼" PVC S/NORMA ICONTEC</v>
          </cell>
          <cell r="B9133">
            <v>343</v>
          </cell>
          <cell r="C9133" t="str">
            <v>UNI</v>
          </cell>
          <cell r="D9133">
            <v>3481</v>
          </cell>
          <cell r="E9133">
            <v>12052</v>
          </cell>
          <cell r="F9133">
            <v>43166</v>
          </cell>
          <cell r="G9133">
            <v>3315</v>
          </cell>
          <cell r="H9133">
            <v>1.05</v>
          </cell>
          <cell r="I9133">
            <v>43465</v>
          </cell>
        </row>
        <row r="9134">
          <cell r="A9134" t="str">
            <v>TEE PRESION 1½" PVC- S/NORMA ICONTEC</v>
          </cell>
          <cell r="B9134">
            <v>686</v>
          </cell>
          <cell r="C9134" t="str">
            <v>UNI</v>
          </cell>
          <cell r="D9134">
            <v>4570</v>
          </cell>
          <cell r="E9134">
            <v>12048</v>
          </cell>
          <cell r="F9134">
            <v>43166</v>
          </cell>
          <cell r="G9134">
            <v>4352</v>
          </cell>
          <cell r="H9134">
            <v>1.05</v>
          </cell>
          <cell r="I9134">
            <v>43465</v>
          </cell>
        </row>
        <row r="9135">
          <cell r="A9135" t="str">
            <v>TEE PRESION 2½" PVC S/NORMA ICONTEC</v>
          </cell>
          <cell r="B9135">
            <v>100698</v>
          </cell>
          <cell r="C9135" t="str">
            <v>UNI</v>
          </cell>
          <cell r="D9135">
            <v>17259</v>
          </cell>
          <cell r="E9135">
            <v>12070</v>
          </cell>
          <cell r="F9135">
            <v>43166</v>
          </cell>
          <cell r="G9135">
            <v>16437</v>
          </cell>
          <cell r="H9135">
            <v>1.05</v>
          </cell>
          <cell r="I9135">
            <v>43465</v>
          </cell>
        </row>
        <row r="9136">
          <cell r="A9136" t="str">
            <v>TEE PRESION 3" PVC S/NORMA ICONTEC</v>
          </cell>
          <cell r="B9136">
            <v>100703</v>
          </cell>
          <cell r="C9136" t="str">
            <v>UNI</v>
          </cell>
          <cell r="D9136">
            <v>27453</v>
          </cell>
          <cell r="E9136">
            <v>12075</v>
          </cell>
          <cell r="F9136">
            <v>43166</v>
          </cell>
          <cell r="G9136">
            <v>26146</v>
          </cell>
          <cell r="H9136">
            <v>1.05</v>
          </cell>
          <cell r="I9136">
            <v>43465</v>
          </cell>
        </row>
        <row r="9137">
          <cell r="A9137" t="str">
            <v>TEE PRESION 3/4" PVC S/NORMA ICONTEC</v>
          </cell>
          <cell r="B9137">
            <v>345</v>
          </cell>
          <cell r="C9137" t="str">
            <v>UNI</v>
          </cell>
          <cell r="D9137">
            <v>690</v>
          </cell>
          <cell r="E9137">
            <v>12081</v>
          </cell>
          <cell r="F9137">
            <v>43166</v>
          </cell>
          <cell r="G9137">
            <v>657</v>
          </cell>
          <cell r="H9137">
            <v>1.05</v>
          </cell>
          <cell r="I9137">
            <v>43465</v>
          </cell>
        </row>
        <row r="9138">
          <cell r="A9138" t="str">
            <v>TEE PRESION 4" PVC PAVCO</v>
          </cell>
          <cell r="B9138">
            <v>965</v>
          </cell>
          <cell r="C9138" t="str">
            <v>UNI</v>
          </cell>
          <cell r="D9138">
            <v>99803</v>
          </cell>
          <cell r="E9138">
            <v>12086</v>
          </cell>
          <cell r="F9138">
            <v>40449</v>
          </cell>
          <cell r="G9138">
            <v>72849</v>
          </cell>
          <cell r="H9138">
            <v>1.37</v>
          </cell>
          <cell r="I9138">
            <v>43465</v>
          </cell>
        </row>
        <row r="9139">
          <cell r="A9139" t="str">
            <v>TEE PRESION Ø1" S/NORMA ICONTEC</v>
          </cell>
          <cell r="B9139">
            <v>361</v>
          </cell>
          <cell r="C9139" t="str">
            <v>UNI</v>
          </cell>
          <cell r="D9139">
            <v>1348</v>
          </cell>
          <cell r="E9139">
            <v>12043</v>
          </cell>
          <cell r="F9139">
            <v>43166</v>
          </cell>
          <cell r="G9139">
            <v>1284</v>
          </cell>
          <cell r="H9139">
            <v>1.05</v>
          </cell>
          <cell r="I9139">
            <v>43465</v>
          </cell>
        </row>
        <row r="9140">
          <cell r="A9140" t="str">
            <v>TEE PRESION Ø2" S/NORMA ICONTEC</v>
          </cell>
          <cell r="B9140">
            <v>100697</v>
          </cell>
          <cell r="C9140" t="str">
            <v>UNI</v>
          </cell>
          <cell r="D9140">
            <v>7275</v>
          </cell>
          <cell r="E9140">
            <v>12065</v>
          </cell>
          <cell r="F9140">
            <v>43166</v>
          </cell>
          <cell r="G9140">
            <v>6929</v>
          </cell>
          <cell r="H9140">
            <v>1.05</v>
          </cell>
          <cell r="I9140">
            <v>43465</v>
          </cell>
        </row>
        <row r="9141">
          <cell r="A9141" t="str">
            <v>TEE PRESION PVC.P 6" S/NOMA INCONTEC</v>
          </cell>
          <cell r="B9141">
            <v>105701</v>
          </cell>
          <cell r="C9141" t="str">
            <v>UNI</v>
          </cell>
          <cell r="D9141">
            <v>45970</v>
          </cell>
          <cell r="E9141">
            <v>0</v>
          </cell>
          <cell r="F9141">
            <v>42319</v>
          </cell>
          <cell r="G9141">
            <v>37680</v>
          </cell>
          <cell r="H9141">
            <v>1.22</v>
          </cell>
          <cell r="I9141">
            <v>43465</v>
          </cell>
        </row>
        <row r="9142">
          <cell r="A9142" t="str">
            <v>Tee Presion PVCP 1 1/4" **</v>
          </cell>
          <cell r="B9142">
            <v>100281</v>
          </cell>
          <cell r="C9142" t="str">
            <v>UNI</v>
          </cell>
          <cell r="D9142">
            <v>3137</v>
          </cell>
          <cell r="E9142">
            <v>1531004106</v>
          </cell>
          <cell r="F9142">
            <v>43269</v>
          </cell>
          <cell r="G9142">
            <v>2988</v>
          </cell>
          <cell r="H9142">
            <v>1.05</v>
          </cell>
          <cell r="I9142">
            <v>43465</v>
          </cell>
        </row>
        <row r="9143">
          <cell r="A9143" t="str">
            <v>TEE PRESIÓN PVCP 1/2"S/NORMA ICONTEC</v>
          </cell>
          <cell r="B9143">
            <v>100278</v>
          </cell>
          <cell r="C9143" t="str">
            <v>UNI</v>
          </cell>
          <cell r="D9143">
            <v>408</v>
          </cell>
          <cell r="E9143">
            <v>1531004106</v>
          </cell>
          <cell r="F9143">
            <v>43166</v>
          </cell>
          <cell r="G9143">
            <v>389</v>
          </cell>
          <cell r="H9143">
            <v>1.05</v>
          </cell>
          <cell r="I9143">
            <v>43465</v>
          </cell>
        </row>
        <row r="9144">
          <cell r="A9144" t="str">
            <v>Tee Presion PVCP 2 1/2" SCH40 **</v>
          </cell>
          <cell r="B9144">
            <v>100500</v>
          </cell>
          <cell r="C9144" t="str">
            <v>UNI</v>
          </cell>
          <cell r="D9144">
            <v>26840</v>
          </cell>
          <cell r="E9144">
            <v>1531004106</v>
          </cell>
          <cell r="F9144">
            <v>42206</v>
          </cell>
          <cell r="G9144">
            <v>22000</v>
          </cell>
          <cell r="H9144">
            <v>1.22</v>
          </cell>
          <cell r="I9144">
            <v>43465</v>
          </cell>
        </row>
        <row r="9145">
          <cell r="A9145" t="str">
            <v>Tee Presion SW PVCP 1 1/2" SCH40 **</v>
          </cell>
          <cell r="B9145">
            <v>100282</v>
          </cell>
          <cell r="C9145" t="str">
            <v>UNI</v>
          </cell>
          <cell r="D9145">
            <v>4690</v>
          </cell>
          <cell r="E9145">
            <v>1531004106</v>
          </cell>
          <cell r="F9145">
            <v>40630</v>
          </cell>
          <cell r="G9145">
            <v>3500</v>
          </cell>
          <cell r="H9145">
            <v>1.34</v>
          </cell>
          <cell r="I9145">
            <v>43465</v>
          </cell>
        </row>
        <row r="9146">
          <cell r="A9146" t="str">
            <v>Tee Presion SW PVCP 1" SCH40 **</v>
          </cell>
          <cell r="B9146">
            <v>100280</v>
          </cell>
          <cell r="C9146" t="str">
            <v>UNI</v>
          </cell>
          <cell r="D9146">
            <v>1407</v>
          </cell>
          <cell r="E9146">
            <v>1531004106</v>
          </cell>
          <cell r="F9146">
            <v>40792</v>
          </cell>
          <cell r="G9146">
            <v>1050</v>
          </cell>
          <cell r="H9146">
            <v>1.34</v>
          </cell>
          <cell r="I9146">
            <v>43465</v>
          </cell>
        </row>
        <row r="9147">
          <cell r="A9147" t="str">
            <v>Tee Presion SW PVCP 10" SCH40 **</v>
          </cell>
          <cell r="B9147">
            <v>100290</v>
          </cell>
          <cell r="C9147" t="str">
            <v>UNI</v>
          </cell>
          <cell r="D9147">
            <v>4709526</v>
          </cell>
          <cell r="E9147">
            <v>1531004106</v>
          </cell>
          <cell r="F9147">
            <v>40444</v>
          </cell>
          <cell r="G9147">
            <v>3437610</v>
          </cell>
          <cell r="H9147">
            <v>1.37</v>
          </cell>
          <cell r="I9147">
            <v>43465</v>
          </cell>
        </row>
        <row r="9148">
          <cell r="A9148" t="str">
            <v>Tee Presion SW PVCP 12" SCH40 **</v>
          </cell>
          <cell r="B9148">
            <v>100291</v>
          </cell>
          <cell r="C9148" t="str">
            <v>UNI</v>
          </cell>
          <cell r="D9148">
            <v>6066</v>
          </cell>
          <cell r="E9148">
            <v>1531004106</v>
          </cell>
          <cell r="F9148">
            <v>40444</v>
          </cell>
          <cell r="G9148">
            <v>4428</v>
          </cell>
          <cell r="H9148">
            <v>1.37</v>
          </cell>
          <cell r="I9148">
            <v>43465</v>
          </cell>
        </row>
        <row r="9149">
          <cell r="A9149" t="str">
            <v>Tee Presion SW PVCP 2 1/2" SCH40 **</v>
          </cell>
          <cell r="B9149">
            <v>100284</v>
          </cell>
          <cell r="C9149" t="str">
            <v>UNI</v>
          </cell>
          <cell r="D9149">
            <v>32218</v>
          </cell>
          <cell r="E9149">
            <v>1531004106</v>
          </cell>
          <cell r="F9149">
            <v>40449</v>
          </cell>
          <cell r="G9149">
            <v>23517</v>
          </cell>
          <cell r="H9149">
            <v>1.37</v>
          </cell>
          <cell r="I9149">
            <v>43465</v>
          </cell>
        </row>
        <row r="9150">
          <cell r="A9150" t="str">
            <v>Tee Presion SW PVCP 2" SCH40 **</v>
          </cell>
          <cell r="B9150">
            <v>100283</v>
          </cell>
          <cell r="C9150" t="str">
            <v>UNI</v>
          </cell>
          <cell r="D9150">
            <v>8580</v>
          </cell>
          <cell r="E9150">
            <v>1531004106</v>
          </cell>
          <cell r="F9150">
            <v>41134</v>
          </cell>
          <cell r="G9150">
            <v>6600</v>
          </cell>
          <cell r="H9150">
            <v>1.3</v>
          </cell>
          <cell r="I9150">
            <v>43465</v>
          </cell>
        </row>
        <row r="9151">
          <cell r="A9151" t="str">
            <v>Tee Presion SW PVCP 3" SCH40 **</v>
          </cell>
          <cell r="B9151">
            <v>100285</v>
          </cell>
          <cell r="C9151" t="str">
            <v>UNI</v>
          </cell>
          <cell r="D9151">
            <v>46170</v>
          </cell>
          <cell r="E9151">
            <v>1531004106</v>
          </cell>
          <cell r="F9151">
            <v>40449</v>
          </cell>
          <cell r="G9151">
            <v>33701</v>
          </cell>
          <cell r="H9151">
            <v>1.37</v>
          </cell>
          <cell r="I9151">
            <v>43465</v>
          </cell>
        </row>
        <row r="9152">
          <cell r="A9152" t="str">
            <v>Tee Presion SW PVCP 3/4" SCH40 **</v>
          </cell>
          <cell r="B9152">
            <v>100279</v>
          </cell>
          <cell r="C9152" t="str">
            <v>UNI</v>
          </cell>
          <cell r="D9152">
            <v>1288</v>
          </cell>
          <cell r="E9152">
            <v>1531004106</v>
          </cell>
          <cell r="F9152">
            <v>40449</v>
          </cell>
          <cell r="G9152">
            <v>940</v>
          </cell>
          <cell r="H9152">
            <v>1.37</v>
          </cell>
          <cell r="I9152">
            <v>43465</v>
          </cell>
        </row>
        <row r="9153">
          <cell r="A9153" t="str">
            <v>Tee Presion SW PVCP 3/8" SCH40 **</v>
          </cell>
          <cell r="B9153">
            <v>100277</v>
          </cell>
          <cell r="C9153" t="str">
            <v>UNI</v>
          </cell>
          <cell r="D9153">
            <v>685</v>
          </cell>
          <cell r="E9153">
            <v>1531004106</v>
          </cell>
          <cell r="F9153">
            <v>40444</v>
          </cell>
          <cell r="G9153">
            <v>500</v>
          </cell>
          <cell r="H9153">
            <v>1.37</v>
          </cell>
          <cell r="I9153">
            <v>43465</v>
          </cell>
        </row>
        <row r="9154">
          <cell r="A9154" t="str">
            <v>Tee Presion SW PVCP 4" SCH40 **</v>
          </cell>
          <cell r="B9154">
            <v>100286</v>
          </cell>
          <cell r="C9154" t="str">
            <v>UNI</v>
          </cell>
          <cell r="D9154">
            <v>99854</v>
          </cell>
          <cell r="E9154">
            <v>1531004106</v>
          </cell>
          <cell r="F9154">
            <v>40449</v>
          </cell>
          <cell r="G9154">
            <v>72886</v>
          </cell>
          <cell r="H9154">
            <v>1.37</v>
          </cell>
          <cell r="I9154">
            <v>43465</v>
          </cell>
        </row>
        <row r="9155">
          <cell r="A9155" t="str">
            <v>Tee Presion SW PVCP 5" SCH40 **</v>
          </cell>
          <cell r="B9155">
            <v>100287</v>
          </cell>
          <cell r="C9155" t="str">
            <v>UNI</v>
          </cell>
          <cell r="D9155">
            <v>245573</v>
          </cell>
          <cell r="E9155">
            <v>1531004106</v>
          </cell>
          <cell r="F9155">
            <v>40444</v>
          </cell>
          <cell r="G9155">
            <v>179250</v>
          </cell>
          <cell r="H9155">
            <v>1.37</v>
          </cell>
          <cell r="I9155">
            <v>43465</v>
          </cell>
        </row>
        <row r="9156">
          <cell r="A9156" t="str">
            <v>Tee Presion SW PVCP 6" SCH40 **</v>
          </cell>
          <cell r="B9156">
            <v>100288</v>
          </cell>
          <cell r="C9156" t="str">
            <v>UNI</v>
          </cell>
          <cell r="D9156">
            <v>713911</v>
          </cell>
          <cell r="E9156">
            <v>1531004106</v>
          </cell>
          <cell r="F9156">
            <v>40444</v>
          </cell>
          <cell r="G9156">
            <v>521103</v>
          </cell>
          <cell r="H9156">
            <v>1.37</v>
          </cell>
          <cell r="I9156">
            <v>43465</v>
          </cell>
        </row>
        <row r="9157">
          <cell r="A9157" t="str">
            <v>Tee Presion SW PVCP 8" SCH40 **</v>
          </cell>
          <cell r="B9157">
            <v>100289</v>
          </cell>
          <cell r="C9157" t="str">
            <v>UNI</v>
          </cell>
          <cell r="D9157">
            <v>1279120</v>
          </cell>
          <cell r="E9157">
            <v>1531004106</v>
          </cell>
          <cell r="F9157">
            <v>40148</v>
          </cell>
          <cell r="G9157">
            <v>920230</v>
          </cell>
          <cell r="H9157">
            <v>1.39</v>
          </cell>
          <cell r="I9157">
            <v>43465</v>
          </cell>
        </row>
        <row r="9158">
          <cell r="A9158" t="str">
            <v>TEE Pvc gas 1" **</v>
          </cell>
          <cell r="B9158">
            <v>100196</v>
          </cell>
          <cell r="C9158" t="str">
            <v>UNI</v>
          </cell>
          <cell r="D9158">
            <v>23395</v>
          </cell>
          <cell r="E9158">
            <v>2250348404</v>
          </cell>
          <cell r="F9158">
            <v>40449</v>
          </cell>
          <cell r="G9158">
            <v>17077</v>
          </cell>
          <cell r="H9158">
            <v>1.37</v>
          </cell>
          <cell r="I9158">
            <v>43465</v>
          </cell>
        </row>
        <row r="9159">
          <cell r="A9159" t="str">
            <v>TEE Pvc gas 1/2" **</v>
          </cell>
          <cell r="B9159">
            <v>100195</v>
          </cell>
          <cell r="C9159" t="str">
            <v>UNI</v>
          </cell>
          <cell r="D9159">
            <v>10198</v>
          </cell>
          <cell r="E9159">
            <v>2250348404</v>
          </cell>
          <cell r="F9159">
            <v>40449</v>
          </cell>
          <cell r="G9159">
            <v>7444</v>
          </cell>
          <cell r="H9159">
            <v>1.37</v>
          </cell>
          <cell r="I9159">
            <v>43465</v>
          </cell>
        </row>
        <row r="9160">
          <cell r="A9160" t="str">
            <v>TEE PVC GAS 3/4"</v>
          </cell>
          <cell r="B9160">
            <v>2051</v>
          </cell>
          <cell r="C9160" t="str">
            <v>UNI</v>
          </cell>
          <cell r="D9160">
            <v>10879</v>
          </cell>
          <cell r="E9160">
            <v>12010</v>
          </cell>
          <cell r="F9160">
            <v>40449</v>
          </cell>
          <cell r="G9160">
            <v>7941</v>
          </cell>
          <cell r="H9160">
            <v>1.37</v>
          </cell>
          <cell r="I9160">
            <v>43465</v>
          </cell>
        </row>
        <row r="9161">
          <cell r="A9161" t="str">
            <v>TEE PVC-P SCH 80 2 1/2"</v>
          </cell>
          <cell r="B9161">
            <v>107261</v>
          </cell>
          <cell r="C9161" t="str">
            <v>UNI</v>
          </cell>
          <cell r="D9161">
            <v>29465</v>
          </cell>
          <cell r="E9161">
            <v>0</v>
          </cell>
          <cell r="F9161">
            <v>43410</v>
          </cell>
          <cell r="G9161">
            <v>28062</v>
          </cell>
          <cell r="H9161">
            <v>1.05</v>
          </cell>
          <cell r="I9161">
            <v>43465</v>
          </cell>
        </row>
        <row r="9162">
          <cell r="A9162" t="str">
            <v>TEE PVC-P SCH 80 2"</v>
          </cell>
          <cell r="B9162">
            <v>107187</v>
          </cell>
          <cell r="C9162" t="str">
            <v>UNI</v>
          </cell>
          <cell r="D9162">
            <v>27095</v>
          </cell>
          <cell r="E9162">
            <v>0</v>
          </cell>
          <cell r="F9162">
            <v>43397</v>
          </cell>
          <cell r="G9162">
            <v>25805</v>
          </cell>
          <cell r="H9162">
            <v>1.05</v>
          </cell>
          <cell r="I9162">
            <v>43465</v>
          </cell>
        </row>
        <row r="9163">
          <cell r="A9163" t="str">
            <v>TEE PVC-P SCH 80 2"</v>
          </cell>
          <cell r="B9163">
            <v>107258</v>
          </cell>
          <cell r="C9163" t="str">
            <v>UNI</v>
          </cell>
          <cell r="D9163">
            <v>27095</v>
          </cell>
          <cell r="E9163">
            <v>0</v>
          </cell>
          <cell r="F9163">
            <v>43410</v>
          </cell>
          <cell r="G9163">
            <v>25805</v>
          </cell>
          <cell r="H9163">
            <v>1.05</v>
          </cell>
          <cell r="I9163">
            <v>43465</v>
          </cell>
        </row>
        <row r="9164">
          <cell r="A9164" t="str">
            <v>TEE PVC-P SCH 80 3"</v>
          </cell>
          <cell r="B9164">
            <v>107007</v>
          </cell>
          <cell r="C9164" t="str">
            <v>UNI</v>
          </cell>
          <cell r="D9164">
            <v>36826</v>
          </cell>
          <cell r="E9164">
            <v>1531004106</v>
          </cell>
          <cell r="F9164">
            <v>43357</v>
          </cell>
          <cell r="G9164">
            <v>35072</v>
          </cell>
          <cell r="H9164">
            <v>1.05</v>
          </cell>
          <cell r="I9164">
            <v>43465</v>
          </cell>
        </row>
        <row r="9165">
          <cell r="A9165" t="str">
            <v>TEE PVC-P SCH 80 3"</v>
          </cell>
          <cell r="B9165">
            <v>107265</v>
          </cell>
          <cell r="C9165" t="str">
            <v>UNI</v>
          </cell>
          <cell r="D9165">
            <v>36826</v>
          </cell>
          <cell r="E9165">
            <v>0</v>
          </cell>
          <cell r="F9165">
            <v>43410</v>
          </cell>
          <cell r="G9165">
            <v>35072</v>
          </cell>
          <cell r="H9165">
            <v>1.05</v>
          </cell>
          <cell r="I9165">
            <v>43465</v>
          </cell>
        </row>
        <row r="9166">
          <cell r="A9166" t="str">
            <v>TEE PVC-P SCH 80 4"</v>
          </cell>
          <cell r="B9166">
            <v>107192</v>
          </cell>
          <cell r="C9166" t="str">
            <v>UNI</v>
          </cell>
          <cell r="D9166">
            <v>42669</v>
          </cell>
          <cell r="E9166">
            <v>0</v>
          </cell>
          <cell r="F9166">
            <v>43410</v>
          </cell>
          <cell r="G9166">
            <v>40637</v>
          </cell>
          <cell r="H9166">
            <v>1.05</v>
          </cell>
          <cell r="I9166">
            <v>43465</v>
          </cell>
        </row>
        <row r="9167">
          <cell r="A9167" t="str">
            <v>TEE PVC-P SCH 80 6"</v>
          </cell>
          <cell r="B9167">
            <v>107012</v>
          </cell>
          <cell r="C9167" t="str">
            <v>UNI</v>
          </cell>
          <cell r="D9167">
            <v>145688</v>
          </cell>
          <cell r="E9167">
            <v>1531004106</v>
          </cell>
          <cell r="F9167">
            <v>43357</v>
          </cell>
          <cell r="G9167">
            <v>138750</v>
          </cell>
          <cell r="H9167">
            <v>1.05</v>
          </cell>
          <cell r="I9167">
            <v>43465</v>
          </cell>
        </row>
        <row r="9168">
          <cell r="A9168" t="str">
            <v>TEE PVC-P SCH 80 6"</v>
          </cell>
          <cell r="B9168">
            <v>107198</v>
          </cell>
          <cell r="C9168" t="str">
            <v>UNI</v>
          </cell>
          <cell r="D9168">
            <v>145688</v>
          </cell>
          <cell r="E9168">
            <v>0</v>
          </cell>
          <cell r="F9168">
            <v>43410</v>
          </cell>
          <cell r="G9168">
            <v>138750</v>
          </cell>
          <cell r="H9168">
            <v>1.05</v>
          </cell>
          <cell r="I9168">
            <v>43465</v>
          </cell>
        </row>
        <row r="9169">
          <cell r="A9169" t="str">
            <v>TEE PVC-P SCH-80 2 1/2" CDRC 3</v>
          </cell>
          <cell r="B9169">
            <v>107142</v>
          </cell>
          <cell r="C9169" t="str">
            <v>UNI</v>
          </cell>
          <cell r="D9169">
            <v>29466</v>
          </cell>
          <cell r="E9169">
            <v>0</v>
          </cell>
          <cell r="F9169">
            <v>43284</v>
          </cell>
          <cell r="G9169">
            <v>28062.5</v>
          </cell>
          <cell r="H9169">
            <v>1.05</v>
          </cell>
          <cell r="I9169">
            <v>43465</v>
          </cell>
        </row>
        <row r="9170">
          <cell r="A9170" t="str">
            <v>TEE PVC-P SCH-80 4" CDRC 3</v>
          </cell>
          <cell r="B9170">
            <v>107151</v>
          </cell>
          <cell r="C9170" t="str">
            <v>UNI</v>
          </cell>
          <cell r="D9170">
            <v>42669</v>
          </cell>
          <cell r="E9170">
            <v>0</v>
          </cell>
          <cell r="F9170">
            <v>43284</v>
          </cell>
          <cell r="G9170">
            <v>40637.5</v>
          </cell>
          <cell r="H9170">
            <v>1.05</v>
          </cell>
          <cell r="I9170">
            <v>43465</v>
          </cell>
        </row>
        <row r="9171">
          <cell r="A9171" t="str">
            <v>TEE PVC-S 8"</v>
          </cell>
          <cell r="B9171">
            <v>107165</v>
          </cell>
          <cell r="C9171" t="str">
            <v>UNI</v>
          </cell>
          <cell r="D9171">
            <v>277904</v>
          </cell>
          <cell r="E9171">
            <v>0</v>
          </cell>
          <cell r="F9171">
            <v>43396</v>
          </cell>
          <cell r="G9171">
            <v>264670</v>
          </cell>
          <cell r="H9171">
            <v>1.05</v>
          </cell>
          <cell r="I9171">
            <v>43465</v>
          </cell>
        </row>
        <row r="9172">
          <cell r="A9172" t="str">
            <v>TEE RANURADA HIERRO DUCTIL - 1 1/2"</v>
          </cell>
          <cell r="B9172">
            <v>106217</v>
          </cell>
          <cell r="C9172" t="str">
            <v>UNI</v>
          </cell>
          <cell r="D9172">
            <v>7389</v>
          </cell>
          <cell r="E9172">
            <v>0</v>
          </cell>
          <cell r="F9172">
            <v>43272</v>
          </cell>
          <cell r="G9172">
            <v>7037</v>
          </cell>
          <cell r="H9172">
            <v>1.05</v>
          </cell>
          <cell r="I9172">
            <v>43465</v>
          </cell>
        </row>
        <row r="9173">
          <cell r="A9173" t="str">
            <v>TEE RANURADA HIERRO DUCTIL - 2 ½"</v>
          </cell>
          <cell r="B9173">
            <v>106219</v>
          </cell>
          <cell r="C9173" t="str">
            <v>UNI</v>
          </cell>
          <cell r="D9173">
            <v>17623</v>
          </cell>
          <cell r="E9173">
            <v>0</v>
          </cell>
          <cell r="F9173">
            <v>43272</v>
          </cell>
          <cell r="G9173">
            <v>16784</v>
          </cell>
          <cell r="H9173">
            <v>1.05</v>
          </cell>
          <cell r="I9173">
            <v>43465</v>
          </cell>
        </row>
        <row r="9174">
          <cell r="A9174" t="str">
            <v>TEE RANURADA HIERRO DUCTIL - 2"</v>
          </cell>
          <cell r="B9174">
            <v>106218</v>
          </cell>
          <cell r="C9174" t="str">
            <v>UNI</v>
          </cell>
          <cell r="D9174">
            <v>12914</v>
          </cell>
          <cell r="E9174">
            <v>0</v>
          </cell>
          <cell r="F9174">
            <v>43272</v>
          </cell>
          <cell r="G9174">
            <v>12299</v>
          </cell>
          <cell r="H9174">
            <v>1.05</v>
          </cell>
          <cell r="I9174">
            <v>43465</v>
          </cell>
        </row>
        <row r="9175">
          <cell r="A9175" t="str">
            <v>TEE RANURADA HIERRO DUCTIL - 3"</v>
          </cell>
          <cell r="B9175">
            <v>106220</v>
          </cell>
          <cell r="C9175" t="str">
            <v>UNI</v>
          </cell>
          <cell r="D9175">
            <v>23487</v>
          </cell>
          <cell r="E9175">
            <v>0</v>
          </cell>
          <cell r="F9175">
            <v>43272</v>
          </cell>
          <cell r="G9175">
            <v>22369</v>
          </cell>
          <cell r="H9175">
            <v>1.05</v>
          </cell>
          <cell r="I9175">
            <v>43465</v>
          </cell>
        </row>
        <row r="9176">
          <cell r="A9176" t="str">
            <v>TEE RANURADA HIERRO DUCTIL - 4"</v>
          </cell>
          <cell r="B9176">
            <v>106221</v>
          </cell>
          <cell r="C9176" t="str">
            <v>UNI</v>
          </cell>
          <cell r="D9176">
            <v>38955</v>
          </cell>
          <cell r="E9176">
            <v>0</v>
          </cell>
          <cell r="F9176">
            <v>43272</v>
          </cell>
          <cell r="G9176">
            <v>37100</v>
          </cell>
          <cell r="H9176">
            <v>1.05</v>
          </cell>
          <cell r="I9176">
            <v>43465</v>
          </cell>
        </row>
        <row r="9177">
          <cell r="A9177" t="str">
            <v>TEE RANURADA HIERRO DUCTIL - 6"</v>
          </cell>
          <cell r="B9177">
            <v>106222</v>
          </cell>
          <cell r="C9177" t="str">
            <v>UNI</v>
          </cell>
          <cell r="D9177">
            <v>75854</v>
          </cell>
          <cell r="E9177">
            <v>0</v>
          </cell>
          <cell r="F9177">
            <v>43272</v>
          </cell>
          <cell r="G9177">
            <v>72242</v>
          </cell>
          <cell r="H9177">
            <v>1.05</v>
          </cell>
          <cell r="I9177">
            <v>43465</v>
          </cell>
        </row>
        <row r="9178">
          <cell r="A9178" t="str">
            <v>TEE REDUCCION MEC PVC (ACUEDUCTO) ø</v>
          </cell>
          <cell r="B9178">
            <v>106970</v>
          </cell>
          <cell r="C9178" t="str">
            <v>UNI</v>
          </cell>
          <cell r="D9178">
            <v>216852</v>
          </cell>
          <cell r="E9178">
            <v>0</v>
          </cell>
          <cell r="F9178">
            <v>43343</v>
          </cell>
          <cell r="G9178">
            <v>206526</v>
          </cell>
          <cell r="H9178">
            <v>1.05</v>
          </cell>
          <cell r="I9178">
            <v>43465</v>
          </cell>
        </row>
        <row r="9179">
          <cell r="A9179" t="str">
            <v>TEE reducida polietileno (gas) 1"x1/2" **</v>
          </cell>
          <cell r="B9179">
            <v>101067</v>
          </cell>
          <cell r="C9179" t="str">
            <v>UNI</v>
          </cell>
          <cell r="D9179">
            <v>37950</v>
          </cell>
          <cell r="E9179">
            <v>2250348404</v>
          </cell>
          <cell r="F9179">
            <v>40449</v>
          </cell>
          <cell r="G9179">
            <v>27701</v>
          </cell>
          <cell r="H9179">
            <v>1.37</v>
          </cell>
          <cell r="I9179">
            <v>43465</v>
          </cell>
        </row>
        <row r="9180">
          <cell r="A9180" t="str">
            <v>TEE reducida Pvc gas 1"x1/2" **</v>
          </cell>
          <cell r="B9180">
            <v>100198</v>
          </cell>
          <cell r="C9180" t="str">
            <v>UNI</v>
          </cell>
          <cell r="D9180">
            <v>37950</v>
          </cell>
          <cell r="E9180">
            <v>2250348404</v>
          </cell>
          <cell r="F9180">
            <v>40449</v>
          </cell>
          <cell r="G9180">
            <v>27701</v>
          </cell>
          <cell r="H9180">
            <v>1.37</v>
          </cell>
          <cell r="I9180">
            <v>43465</v>
          </cell>
        </row>
        <row r="9181">
          <cell r="A9181" t="str">
            <v>TEE reducida Pvc gas 1"x3/4" **</v>
          </cell>
          <cell r="B9181">
            <v>100199</v>
          </cell>
          <cell r="C9181" t="str">
            <v>UNI</v>
          </cell>
          <cell r="D9181">
            <v>29833</v>
          </cell>
          <cell r="E9181">
            <v>2250348404</v>
          </cell>
          <cell r="F9181">
            <v>40449</v>
          </cell>
          <cell r="G9181">
            <v>21776</v>
          </cell>
          <cell r="H9181">
            <v>1.37</v>
          </cell>
          <cell r="I9181">
            <v>43465</v>
          </cell>
        </row>
        <row r="9182">
          <cell r="A9182" t="str">
            <v>TEE reducida Pvc gas 3/4"x1/2" **</v>
          </cell>
          <cell r="B9182">
            <v>100197</v>
          </cell>
          <cell r="C9182" t="str">
            <v>UNI</v>
          </cell>
          <cell r="D9182">
            <v>11300</v>
          </cell>
          <cell r="E9182">
            <v>2250348404</v>
          </cell>
          <cell r="F9182">
            <v>40449</v>
          </cell>
          <cell r="G9182">
            <v>8248</v>
          </cell>
          <cell r="H9182">
            <v>1.37</v>
          </cell>
          <cell r="I9182">
            <v>43465</v>
          </cell>
        </row>
        <row r="9183">
          <cell r="A9183" t="str">
            <v>TEE SANITARIA 4x3" PAVCO</v>
          </cell>
          <cell r="B9183">
            <v>102841</v>
          </cell>
          <cell r="C9183" t="str">
            <v>UNI</v>
          </cell>
          <cell r="D9183">
            <v>18358</v>
          </cell>
          <cell r="E9183">
            <v>12194</v>
          </cell>
          <cell r="F9183">
            <v>40331</v>
          </cell>
          <cell r="G9183">
            <v>13400</v>
          </cell>
          <cell r="H9183">
            <v>1.37</v>
          </cell>
          <cell r="I9183">
            <v>43465</v>
          </cell>
        </row>
        <row r="9184">
          <cell r="A9184" t="str">
            <v>TEE SANITARIA 6" PVC S/NORMA ICONTEC</v>
          </cell>
          <cell r="B9184">
            <v>1176</v>
          </cell>
          <cell r="C9184" t="str">
            <v>UNI</v>
          </cell>
          <cell r="D9184">
            <v>95013</v>
          </cell>
          <cell r="E9184">
            <v>12197</v>
          </cell>
          <cell r="F9184">
            <v>43266</v>
          </cell>
          <cell r="G9184">
            <v>90489</v>
          </cell>
          <cell r="H9184">
            <v>1.05</v>
          </cell>
          <cell r="I9184">
            <v>43465</v>
          </cell>
        </row>
        <row r="9185">
          <cell r="A9185" t="str">
            <v>TEE SANITARIA Ø 2" S/NORMA ICONTEC</v>
          </cell>
          <cell r="B9185">
            <v>100704</v>
          </cell>
          <cell r="C9185" t="str">
            <v>UNI</v>
          </cell>
          <cell r="D9185">
            <v>2918</v>
          </cell>
          <cell r="E9185">
            <v>12188</v>
          </cell>
          <cell r="F9185">
            <v>43166</v>
          </cell>
          <cell r="G9185">
            <v>2779</v>
          </cell>
          <cell r="H9185">
            <v>1.05</v>
          </cell>
          <cell r="I9185">
            <v>43465</v>
          </cell>
        </row>
        <row r="9186">
          <cell r="A9186" t="str">
            <v>TEE SANITARIA Ø 3"S/NORMA ICONTEC</v>
          </cell>
          <cell r="B9186">
            <v>1111</v>
          </cell>
          <cell r="C9186" t="str">
            <v>UNI</v>
          </cell>
          <cell r="D9186">
            <v>4017</v>
          </cell>
          <cell r="E9186">
            <v>12190</v>
          </cell>
          <cell r="F9186">
            <v>43209</v>
          </cell>
          <cell r="G9186">
            <v>3826</v>
          </cell>
          <cell r="H9186">
            <v>1.05</v>
          </cell>
          <cell r="I9186">
            <v>43465</v>
          </cell>
        </row>
        <row r="9187">
          <cell r="A9187" t="str">
            <v>TEE SANITARIA Ø 4" S/NORMA ICONTEC</v>
          </cell>
          <cell r="B9187">
            <v>2061</v>
          </cell>
          <cell r="C9187" t="str">
            <v>UNI</v>
          </cell>
          <cell r="D9187">
            <v>7770</v>
          </cell>
          <cell r="E9187">
            <v>12194</v>
          </cell>
          <cell r="F9187">
            <v>43209</v>
          </cell>
          <cell r="G9187">
            <v>7400</v>
          </cell>
          <cell r="H9187">
            <v>1.05</v>
          </cell>
          <cell r="I9187">
            <v>43465</v>
          </cell>
        </row>
        <row r="9188">
          <cell r="A9188" t="str">
            <v>TEE SANITARIA Ø3"S/NORMA ICONTEC</v>
          </cell>
          <cell r="B9188">
            <v>103601</v>
          </cell>
          <cell r="C9188" t="str">
            <v>UNI</v>
          </cell>
          <cell r="D9188">
            <v>3698</v>
          </cell>
          <cell r="E9188">
            <v>0</v>
          </cell>
          <cell r="F9188">
            <v>43166</v>
          </cell>
          <cell r="G9188">
            <v>3522</v>
          </cell>
          <cell r="H9188">
            <v>1.05</v>
          </cell>
          <cell r="I9188">
            <v>43465</v>
          </cell>
        </row>
        <row r="9189">
          <cell r="A9189" t="str">
            <v>TEE UNION MEC PVC (ACUEDUCTO ) ø 3"X 3"</v>
          </cell>
          <cell r="B9189">
            <v>106978</v>
          </cell>
          <cell r="C9189" t="str">
            <v>UNI</v>
          </cell>
          <cell r="D9189">
            <v>60807</v>
          </cell>
          <cell r="E9189">
            <v>0</v>
          </cell>
          <cell r="F9189">
            <v>43343</v>
          </cell>
          <cell r="G9189">
            <v>57911</v>
          </cell>
          <cell r="H9189">
            <v>1.05</v>
          </cell>
          <cell r="I9189">
            <v>43465</v>
          </cell>
        </row>
        <row r="9190">
          <cell r="A9190" t="str">
            <v>TEE UNION MEC PVC (ACUEDUCTO ) ø 4"X 3"</v>
          </cell>
          <cell r="B9190">
            <v>106975</v>
          </cell>
          <cell r="C9190" t="str">
            <v>UNI</v>
          </cell>
          <cell r="D9190">
            <v>87511</v>
          </cell>
          <cell r="E9190">
            <v>0</v>
          </cell>
          <cell r="F9190">
            <v>43343</v>
          </cell>
          <cell r="G9190">
            <v>83344</v>
          </cell>
          <cell r="H9190">
            <v>1.05</v>
          </cell>
          <cell r="I9190">
            <v>43465</v>
          </cell>
        </row>
        <row r="9191">
          <cell r="A9191" t="str">
            <v>TEE UNION MEC PVC (ACUEDUCTO ) ø 4"X 4"</v>
          </cell>
          <cell r="B9191">
            <v>106969</v>
          </cell>
          <cell r="C9191" t="str">
            <v>UNI</v>
          </cell>
          <cell r="D9191">
            <v>105936</v>
          </cell>
          <cell r="E9191">
            <v>0</v>
          </cell>
          <cell r="F9191">
            <v>43343</v>
          </cell>
          <cell r="G9191">
            <v>100891</v>
          </cell>
          <cell r="H9191">
            <v>1.05</v>
          </cell>
          <cell r="I9191">
            <v>43465</v>
          </cell>
        </row>
        <row r="9192">
          <cell r="A9192" t="str">
            <v>TEE UNION MEC PVC (ACUEDUCTO) ø 3" X 2"</v>
          </cell>
          <cell r="B9192">
            <v>106973</v>
          </cell>
          <cell r="C9192" t="str">
            <v>UNI</v>
          </cell>
          <cell r="D9192">
            <v>48444</v>
          </cell>
          <cell r="E9192">
            <v>0</v>
          </cell>
          <cell r="F9192">
            <v>43343</v>
          </cell>
          <cell r="G9192">
            <v>46137</v>
          </cell>
          <cell r="H9192">
            <v>1.05</v>
          </cell>
          <cell r="I9192">
            <v>43465</v>
          </cell>
        </row>
        <row r="9193">
          <cell r="A9193" t="str">
            <v>TEE UNION MEC PVC (ACUEDUCTO) ø 4" X 2"</v>
          </cell>
          <cell r="B9193">
            <v>106971</v>
          </cell>
          <cell r="C9193" t="str">
            <v>UNI</v>
          </cell>
          <cell r="D9193">
            <v>78506</v>
          </cell>
          <cell r="E9193">
            <v>0</v>
          </cell>
          <cell r="F9193">
            <v>43343</v>
          </cell>
          <cell r="G9193">
            <v>74768</v>
          </cell>
          <cell r="H9193">
            <v>1.05</v>
          </cell>
          <cell r="I9193">
            <v>43465</v>
          </cell>
        </row>
        <row r="9194">
          <cell r="A9194" t="str">
            <v>TEE-PEAD-160-PE100PN10**</v>
          </cell>
          <cell r="B9194">
            <v>103455</v>
          </cell>
          <cell r="C9194" t="str">
            <v>UNI</v>
          </cell>
          <cell r="D9194">
            <v>340241</v>
          </cell>
          <cell r="E9194">
            <v>0</v>
          </cell>
          <cell r="F9194">
            <v>40477</v>
          </cell>
          <cell r="G9194">
            <v>248351</v>
          </cell>
          <cell r="H9194">
            <v>1.37</v>
          </cell>
          <cell r="I9194">
            <v>43465</v>
          </cell>
        </row>
        <row r="9195">
          <cell r="A9195" t="str">
            <v>TEJA "S" Natural Terracota SANTAFE</v>
          </cell>
          <cell r="B9195">
            <v>2934</v>
          </cell>
          <cell r="C9195" t="str">
            <v>UNI</v>
          </cell>
          <cell r="D9195">
            <v>2227</v>
          </cell>
          <cell r="E9195" t="str">
            <v>Fab.</v>
          </cell>
          <cell r="F9195">
            <v>43208</v>
          </cell>
          <cell r="G9195">
            <v>2121</v>
          </cell>
          <cell r="H9195">
            <v>1.05</v>
          </cell>
          <cell r="I9195">
            <v>43465</v>
          </cell>
        </row>
        <row r="9196">
          <cell r="A9196" t="str">
            <v>TEJA ACRILICA No. 10 Ond. 3mm.</v>
          </cell>
          <cell r="B9196">
            <v>2299</v>
          </cell>
          <cell r="C9196" t="str">
            <v>UNI</v>
          </cell>
          <cell r="D9196">
            <v>524710</v>
          </cell>
          <cell r="E9196">
            <v>13160</v>
          </cell>
          <cell r="F9196">
            <v>40325</v>
          </cell>
          <cell r="G9196">
            <v>383000</v>
          </cell>
          <cell r="H9196">
            <v>1.37</v>
          </cell>
          <cell r="I9196">
            <v>43465</v>
          </cell>
        </row>
        <row r="9197">
          <cell r="A9197" t="str">
            <v>TEJA ACRILICA No. 4 Ond. 2mm.</v>
          </cell>
          <cell r="B9197">
            <v>2293</v>
          </cell>
          <cell r="C9197" t="str">
            <v>UNI</v>
          </cell>
          <cell r="D9197">
            <v>145255</v>
          </cell>
          <cell r="E9197">
            <v>13102</v>
          </cell>
          <cell r="F9197">
            <v>40122</v>
          </cell>
          <cell r="G9197">
            <v>104500</v>
          </cell>
          <cell r="H9197">
            <v>1.39</v>
          </cell>
          <cell r="I9197">
            <v>43465</v>
          </cell>
        </row>
        <row r="9198">
          <cell r="A9198" t="str">
            <v>TEJA ACRILICA No. 4 Ond. 3mm.</v>
          </cell>
          <cell r="B9198">
            <v>2294</v>
          </cell>
          <cell r="C9198" t="str">
            <v>UNI</v>
          </cell>
          <cell r="D9198">
            <v>212350</v>
          </cell>
          <cell r="E9198">
            <v>13104</v>
          </cell>
          <cell r="F9198">
            <v>40325</v>
          </cell>
          <cell r="G9198">
            <v>155000</v>
          </cell>
          <cell r="H9198">
            <v>1.37</v>
          </cell>
          <cell r="I9198">
            <v>43465</v>
          </cell>
        </row>
        <row r="9199">
          <cell r="A9199" t="str">
            <v>TEJA ACRILICA No. 5 Ond. 2mm.</v>
          </cell>
          <cell r="B9199">
            <v>2295</v>
          </cell>
          <cell r="C9199" t="str">
            <v>UNI</v>
          </cell>
          <cell r="D9199">
            <v>195472</v>
          </cell>
          <cell r="E9199">
            <v>13142</v>
          </cell>
          <cell r="F9199">
            <v>40325</v>
          </cell>
          <cell r="G9199">
            <v>142680</v>
          </cell>
          <cell r="H9199">
            <v>1.37</v>
          </cell>
          <cell r="I9199">
            <v>43465</v>
          </cell>
        </row>
        <row r="9200">
          <cell r="A9200" t="str">
            <v>TEJA ACRILICA No. 5 Ond. 3mm.</v>
          </cell>
          <cell r="B9200">
            <v>2296</v>
          </cell>
          <cell r="C9200" t="str">
            <v>UNI</v>
          </cell>
          <cell r="D9200">
            <v>253450</v>
          </cell>
          <cell r="E9200">
            <v>13143</v>
          </cell>
          <cell r="F9200">
            <v>40325</v>
          </cell>
          <cell r="G9200">
            <v>185000</v>
          </cell>
          <cell r="H9200">
            <v>1.37</v>
          </cell>
          <cell r="I9200">
            <v>43465</v>
          </cell>
        </row>
        <row r="9201">
          <cell r="A9201" t="str">
            <v>TEJA ACRILICA No. 6 Ond. 2mm.</v>
          </cell>
          <cell r="B9201">
            <v>218</v>
          </cell>
          <cell r="C9201" t="str">
            <v>UNI</v>
          </cell>
          <cell r="D9201">
            <v>202760</v>
          </cell>
          <cell r="E9201">
            <v>13101</v>
          </cell>
          <cell r="F9201">
            <v>40325</v>
          </cell>
          <cell r="G9201">
            <v>148000</v>
          </cell>
          <cell r="H9201">
            <v>1.37</v>
          </cell>
          <cell r="I9201">
            <v>43465</v>
          </cell>
        </row>
        <row r="9202">
          <cell r="A9202" t="str">
            <v>TEJA ACRILICA No. 6 Ond. 3mm.</v>
          </cell>
          <cell r="B9202">
            <v>2066</v>
          </cell>
          <cell r="C9202" t="str">
            <v>UNI</v>
          </cell>
          <cell r="D9202">
            <v>304140</v>
          </cell>
          <cell r="E9202">
            <v>13103</v>
          </cell>
          <cell r="F9202">
            <v>40325</v>
          </cell>
          <cell r="G9202">
            <v>222000</v>
          </cell>
          <cell r="H9202">
            <v>1.37</v>
          </cell>
          <cell r="I9202">
            <v>43465</v>
          </cell>
        </row>
        <row r="9203">
          <cell r="A9203" t="str">
            <v>TEJA ACRILICA No. 8 Ond. 2mm.</v>
          </cell>
          <cell r="B9203">
            <v>2297</v>
          </cell>
          <cell r="C9203" t="str">
            <v>UNI</v>
          </cell>
          <cell r="D9203">
            <v>286330</v>
          </cell>
          <cell r="E9203">
            <v>13130</v>
          </cell>
          <cell r="F9203">
            <v>40325</v>
          </cell>
          <cell r="G9203">
            <v>209000</v>
          </cell>
          <cell r="H9203">
            <v>1.37</v>
          </cell>
          <cell r="I9203">
            <v>43465</v>
          </cell>
        </row>
        <row r="9204">
          <cell r="A9204" t="str">
            <v>TEJA ACRILICA No. 8 Ond. 3mm.</v>
          </cell>
          <cell r="B9204">
            <v>2298</v>
          </cell>
          <cell r="C9204" t="str">
            <v>UNI</v>
          </cell>
          <cell r="D9204">
            <v>424700</v>
          </cell>
          <cell r="E9204">
            <v>13110</v>
          </cell>
          <cell r="F9204">
            <v>40325</v>
          </cell>
          <cell r="G9204">
            <v>310000</v>
          </cell>
          <cell r="H9204">
            <v>1.37</v>
          </cell>
          <cell r="I9204">
            <v>43465</v>
          </cell>
        </row>
        <row r="9205">
          <cell r="A9205" t="str">
            <v>TEJA AJOTA POLICARBONATO AJOVER</v>
          </cell>
          <cell r="B9205">
            <v>100613</v>
          </cell>
          <cell r="C9205" t="str">
            <v>M2</v>
          </cell>
          <cell r="D9205">
            <v>50382</v>
          </cell>
          <cell r="E9205">
            <v>0</v>
          </cell>
          <cell r="F9205">
            <v>41095</v>
          </cell>
          <cell r="G9205">
            <v>38755</v>
          </cell>
          <cell r="H9205">
            <v>1.3</v>
          </cell>
          <cell r="I9205">
            <v>43465</v>
          </cell>
        </row>
        <row r="9206">
          <cell r="A9206" t="str">
            <v>TEJA AJOTA TRASLUCIDA 3.00 Ml trapezoidal</v>
          </cell>
          <cell r="B9206">
            <v>104607</v>
          </cell>
          <cell r="C9206" t="str">
            <v>UNID</v>
          </cell>
          <cell r="D9206">
            <v>50670</v>
          </cell>
          <cell r="E9206">
            <v>0</v>
          </cell>
          <cell r="F9206">
            <v>43272</v>
          </cell>
          <cell r="G9206">
            <v>48257</v>
          </cell>
          <cell r="H9206">
            <v>1.05</v>
          </cell>
          <cell r="I9206">
            <v>43465</v>
          </cell>
        </row>
        <row r="9207">
          <cell r="A9207" t="str">
            <v>Teja Ajover termo acustica **</v>
          </cell>
          <cell r="B9207">
            <v>100576</v>
          </cell>
          <cell r="C9207" t="str">
            <v>M2</v>
          </cell>
          <cell r="D9207">
            <v>28524</v>
          </cell>
          <cell r="E9207">
            <v>0</v>
          </cell>
          <cell r="F9207">
            <v>43411</v>
          </cell>
          <cell r="G9207">
            <v>27166</v>
          </cell>
          <cell r="H9207">
            <v>1.05</v>
          </cell>
          <cell r="I9207">
            <v>43465</v>
          </cell>
        </row>
        <row r="9208">
          <cell r="A9208" t="str">
            <v>Teja Arizona termo acustica **</v>
          </cell>
          <cell r="B9208">
            <v>100010</v>
          </cell>
          <cell r="C9208" t="str">
            <v>M2</v>
          </cell>
          <cell r="D9208">
            <v>119678</v>
          </cell>
          <cell r="E9208">
            <v>0</v>
          </cell>
          <cell r="F9208">
            <v>40325</v>
          </cell>
          <cell r="G9208">
            <v>87356</v>
          </cell>
          <cell r="H9208">
            <v>1.37</v>
          </cell>
          <cell r="I9208">
            <v>43465</v>
          </cell>
        </row>
        <row r="9209">
          <cell r="A9209" t="str">
            <v>TEJA BAVARA AA Ref.763 MOORE</v>
          </cell>
          <cell r="B9209">
            <v>2034</v>
          </cell>
          <cell r="C9209" t="str">
            <v>M2</v>
          </cell>
          <cell r="D9209">
            <v>23491</v>
          </cell>
          <cell r="E9209" t="str">
            <v>+ flete</v>
          </cell>
          <cell r="F9209">
            <v>40325</v>
          </cell>
          <cell r="G9209">
            <v>17147</v>
          </cell>
          <cell r="H9209">
            <v>1.37</v>
          </cell>
          <cell r="I9209">
            <v>43465</v>
          </cell>
        </row>
        <row r="9210">
          <cell r="A9210" t="str">
            <v>TEJA CABLLETE AA Ref.771 MOORE</v>
          </cell>
          <cell r="B9210">
            <v>229</v>
          </cell>
          <cell r="C9210" t="str">
            <v>ML</v>
          </cell>
          <cell r="D9210">
            <v>7276</v>
          </cell>
          <cell r="E9210" t="str">
            <v>+ flete</v>
          </cell>
          <cell r="F9210">
            <v>40325</v>
          </cell>
          <cell r="G9210">
            <v>5311</v>
          </cell>
          <cell r="H9210">
            <v>1.37</v>
          </cell>
          <cell r="I9210">
            <v>43465</v>
          </cell>
        </row>
        <row r="9211">
          <cell r="A9211" t="str">
            <v>TEJA CABLLETE AA Ref.772 MOORE</v>
          </cell>
          <cell r="B9211">
            <v>518</v>
          </cell>
          <cell r="C9211" t="str">
            <v>UNI</v>
          </cell>
          <cell r="D9211">
            <v>7713</v>
          </cell>
          <cell r="E9211">
            <v>0</v>
          </cell>
          <cell r="F9211">
            <v>40325</v>
          </cell>
          <cell r="G9211">
            <v>5630</v>
          </cell>
          <cell r="H9211">
            <v>1.37</v>
          </cell>
          <cell r="I9211">
            <v>43465</v>
          </cell>
        </row>
        <row r="9212">
          <cell r="A9212" t="str">
            <v>Teja Cal24 termoAcustic2Cara pintad luxacustic **</v>
          </cell>
          <cell r="B9212">
            <v>100623</v>
          </cell>
          <cell r="C9212" t="str">
            <v>M2</v>
          </cell>
          <cell r="D9212">
            <v>41528</v>
          </cell>
          <cell r="E9212">
            <v>0</v>
          </cell>
          <cell r="F9212">
            <v>42627</v>
          </cell>
          <cell r="G9212">
            <v>36111</v>
          </cell>
          <cell r="H9212">
            <v>1.1499999999999999</v>
          </cell>
          <cell r="I9212">
            <v>43465</v>
          </cell>
        </row>
        <row r="9213">
          <cell r="A9213" t="str">
            <v>Teja Cal24termoAcustica sinPintar luxacustic poliu</v>
          </cell>
          <cell r="B9213">
            <v>100604</v>
          </cell>
          <cell r="C9213" t="str">
            <v>M2</v>
          </cell>
          <cell r="D9213">
            <v>118008</v>
          </cell>
          <cell r="E9213">
            <v>0</v>
          </cell>
          <cell r="F9213">
            <v>40325</v>
          </cell>
          <cell r="G9213">
            <v>86137</v>
          </cell>
          <cell r="H9213">
            <v>1.37</v>
          </cell>
          <cell r="I9213">
            <v>43465</v>
          </cell>
        </row>
        <row r="9214">
          <cell r="A9214" t="str">
            <v>TEJA CINDU CLIMATIZADA ancho .68</v>
          </cell>
          <cell r="B9214">
            <v>3274</v>
          </cell>
          <cell r="C9214" t="str">
            <v>ML</v>
          </cell>
          <cell r="D9214">
            <v>29023</v>
          </cell>
          <cell r="E9214" t="str">
            <v>VERDE</v>
          </cell>
          <cell r="F9214">
            <v>40128</v>
          </cell>
          <cell r="G9214">
            <v>20880</v>
          </cell>
          <cell r="H9214">
            <v>1.39</v>
          </cell>
          <cell r="I9214">
            <v>43465</v>
          </cell>
        </row>
        <row r="9215">
          <cell r="A9215" t="str">
            <v>TEJA CINDU CLIMATIZADA ancho .78</v>
          </cell>
          <cell r="B9215">
            <v>996</v>
          </cell>
          <cell r="C9215" t="str">
            <v>ML</v>
          </cell>
          <cell r="D9215">
            <v>37085</v>
          </cell>
          <cell r="E9215" t="str">
            <v>VERDE</v>
          </cell>
          <cell r="F9215">
            <v>40128</v>
          </cell>
          <cell r="G9215">
            <v>26680</v>
          </cell>
          <cell r="H9215">
            <v>1.39</v>
          </cell>
          <cell r="I9215">
            <v>43465</v>
          </cell>
        </row>
        <row r="9216">
          <cell r="A9216" t="str">
            <v>TEJA CRISTAL No. 4 POLICARBONATO</v>
          </cell>
          <cell r="B9216">
            <v>2453</v>
          </cell>
          <cell r="C9216" t="str">
            <v>UNI</v>
          </cell>
          <cell r="D9216">
            <v>55304</v>
          </cell>
          <cell r="E9216" t="str">
            <v>00-06040-40</v>
          </cell>
          <cell r="F9216">
            <v>40325</v>
          </cell>
          <cell r="G9216">
            <v>40368</v>
          </cell>
          <cell r="H9216">
            <v>1.37</v>
          </cell>
          <cell r="I9216">
            <v>43465</v>
          </cell>
        </row>
        <row r="9217">
          <cell r="A9217" t="str">
            <v>TEJA CRISTAL No. 5 AJOVER</v>
          </cell>
          <cell r="B9217">
            <v>2454</v>
          </cell>
          <cell r="C9217" t="str">
            <v>UNI</v>
          </cell>
          <cell r="D9217">
            <v>56170</v>
          </cell>
          <cell r="E9217" t="str">
            <v>00-06040-50</v>
          </cell>
          <cell r="F9217">
            <v>40325</v>
          </cell>
          <cell r="G9217">
            <v>41000</v>
          </cell>
          <cell r="H9217">
            <v>1.37</v>
          </cell>
          <cell r="I9217">
            <v>43465</v>
          </cell>
        </row>
        <row r="9218">
          <cell r="A9218" t="str">
            <v>TEJA CRISTAL No.12 AJOVER</v>
          </cell>
          <cell r="B9218">
            <v>2971</v>
          </cell>
          <cell r="C9218" t="str">
            <v>UNI</v>
          </cell>
          <cell r="D9218">
            <v>314662</v>
          </cell>
          <cell r="E9218" t="str">
            <v>00-06041-20</v>
          </cell>
          <cell r="F9218">
            <v>40325</v>
          </cell>
          <cell r="G9218">
            <v>229680</v>
          </cell>
          <cell r="H9218">
            <v>1.37</v>
          </cell>
          <cell r="I9218">
            <v>43465</v>
          </cell>
        </row>
        <row r="9219">
          <cell r="A9219" t="str">
            <v>TEJA CRISTAL POLICARBONATO No. 6</v>
          </cell>
          <cell r="B9219">
            <v>2455</v>
          </cell>
          <cell r="C9219" t="str">
            <v>UNI</v>
          </cell>
          <cell r="D9219">
            <v>82825</v>
          </cell>
          <cell r="E9219" t="str">
            <v>00-06040-60</v>
          </cell>
          <cell r="F9219">
            <v>40325</v>
          </cell>
          <cell r="G9219">
            <v>60456</v>
          </cell>
          <cell r="H9219">
            <v>1.37</v>
          </cell>
          <cell r="I9219">
            <v>43465</v>
          </cell>
        </row>
        <row r="9220">
          <cell r="A9220" t="str">
            <v>TEJA CRISTAL POLICARBONATO No. 8</v>
          </cell>
          <cell r="B9220">
            <v>2456</v>
          </cell>
          <cell r="C9220" t="str">
            <v>UNI</v>
          </cell>
          <cell r="D9220">
            <v>110449</v>
          </cell>
          <cell r="E9220" t="str">
            <v>00-06040-80</v>
          </cell>
          <cell r="F9220">
            <v>40325</v>
          </cell>
          <cell r="G9220">
            <v>80620</v>
          </cell>
          <cell r="H9220">
            <v>1.37</v>
          </cell>
          <cell r="I9220">
            <v>43465</v>
          </cell>
        </row>
        <row r="9221">
          <cell r="A9221" t="str">
            <v>TEJA CRISTAL POLICARBONATO No.10</v>
          </cell>
          <cell r="B9221">
            <v>2970</v>
          </cell>
          <cell r="C9221" t="str">
            <v>UNI</v>
          </cell>
          <cell r="D9221">
            <v>138101</v>
          </cell>
          <cell r="E9221" t="str">
            <v>00-06041-00</v>
          </cell>
          <cell r="F9221">
            <v>40325</v>
          </cell>
          <cell r="G9221">
            <v>100804</v>
          </cell>
          <cell r="H9221">
            <v>1.37</v>
          </cell>
          <cell r="I9221">
            <v>43465</v>
          </cell>
        </row>
        <row r="9222">
          <cell r="A9222" t="str">
            <v>TEJA DE ZINC</v>
          </cell>
          <cell r="B9222">
            <v>103599</v>
          </cell>
          <cell r="C9222" t="str">
            <v>UNI</v>
          </cell>
          <cell r="D9222">
            <v>38535</v>
          </cell>
          <cell r="E9222">
            <v>0</v>
          </cell>
          <cell r="F9222">
            <v>43370</v>
          </cell>
          <cell r="G9222">
            <v>36700</v>
          </cell>
          <cell r="H9222">
            <v>1.05</v>
          </cell>
          <cell r="I9222">
            <v>43465</v>
          </cell>
        </row>
        <row r="9223">
          <cell r="A9223" t="str">
            <v>TEJA DE ZINC (2.14X0.82) de 1A</v>
          </cell>
          <cell r="B9223">
            <v>101170</v>
          </cell>
          <cell r="C9223" t="str">
            <v>UNI</v>
          </cell>
          <cell r="D9223">
            <v>19865</v>
          </cell>
          <cell r="E9223">
            <v>0</v>
          </cell>
          <cell r="F9223">
            <v>40325</v>
          </cell>
          <cell r="G9223">
            <v>14500</v>
          </cell>
          <cell r="H9223">
            <v>1.37</v>
          </cell>
          <cell r="I9223">
            <v>43465</v>
          </cell>
        </row>
        <row r="9224">
          <cell r="A9224" t="str">
            <v>TEJA DE ZINC (2.14X0.82) Imperfecta.</v>
          </cell>
          <cell r="B9224">
            <v>101168</v>
          </cell>
          <cell r="C9224" t="str">
            <v>UNI</v>
          </cell>
          <cell r="D9224">
            <v>15070</v>
          </cell>
          <cell r="E9224">
            <v>0</v>
          </cell>
          <cell r="F9224">
            <v>40325</v>
          </cell>
          <cell r="G9224">
            <v>11000</v>
          </cell>
          <cell r="H9224">
            <v>1.37</v>
          </cell>
          <cell r="I9224">
            <v>43465</v>
          </cell>
        </row>
        <row r="9225">
          <cell r="A9225" t="str">
            <v>TEJA DE ZINC(TZO) Cal.33 (2.44*0.80M)</v>
          </cell>
          <cell r="B9225">
            <v>104320</v>
          </cell>
          <cell r="C9225" t="str">
            <v>UNI</v>
          </cell>
          <cell r="D9225">
            <v>20927</v>
          </cell>
          <cell r="E9225">
            <v>0</v>
          </cell>
          <cell r="F9225">
            <v>43371</v>
          </cell>
          <cell r="G9225">
            <v>19930</v>
          </cell>
          <cell r="H9225">
            <v>1.05</v>
          </cell>
          <cell r="I9225">
            <v>43465</v>
          </cell>
        </row>
        <row r="9226">
          <cell r="A9226" t="str">
            <v>TEJA ESPAÑOLA 0.74 M. ETERNIT</v>
          </cell>
          <cell r="B9226">
            <v>222</v>
          </cell>
          <cell r="C9226" t="str">
            <v>UNI</v>
          </cell>
          <cell r="D9226">
            <v>28419</v>
          </cell>
          <cell r="E9226">
            <v>0</v>
          </cell>
          <cell r="F9226">
            <v>43220</v>
          </cell>
          <cell r="G9226">
            <v>27066</v>
          </cell>
          <cell r="H9226">
            <v>1.05</v>
          </cell>
          <cell r="I9226">
            <v>43465</v>
          </cell>
        </row>
        <row r="9227">
          <cell r="A9227" t="str">
            <v>TEJA ESPAÑOLA 1.34 M. ETERNIT</v>
          </cell>
          <cell r="B9227">
            <v>223</v>
          </cell>
          <cell r="C9227" t="str">
            <v>UNI</v>
          </cell>
          <cell r="D9227">
            <v>55787</v>
          </cell>
          <cell r="E9227">
            <v>0</v>
          </cell>
          <cell r="F9227">
            <v>43220</v>
          </cell>
          <cell r="G9227">
            <v>53130</v>
          </cell>
          <cell r="H9227">
            <v>1.05</v>
          </cell>
          <cell r="I9227">
            <v>43465</v>
          </cell>
        </row>
        <row r="9228">
          <cell r="A9228" t="str">
            <v>TEJA ESPAÑOLA 1.60X1.00mts. ETERNIT</v>
          </cell>
          <cell r="B9228">
            <v>103544</v>
          </cell>
          <cell r="C9228" t="str">
            <v>UNI</v>
          </cell>
          <cell r="D9228">
            <v>113272</v>
          </cell>
          <cell r="E9228">
            <v>0</v>
          </cell>
          <cell r="F9228">
            <v>40325</v>
          </cell>
          <cell r="G9228">
            <v>82680</v>
          </cell>
          <cell r="H9228">
            <v>1.37</v>
          </cell>
          <cell r="I9228">
            <v>43465</v>
          </cell>
        </row>
        <row r="9229">
          <cell r="A9229" t="str">
            <v>TEJA ESPAÑOLA S/CRIST.</v>
          </cell>
          <cell r="B9229">
            <v>2598</v>
          </cell>
          <cell r="C9229" t="str">
            <v>UNI</v>
          </cell>
          <cell r="D9229">
            <v>178100</v>
          </cell>
          <cell r="E9229" t="str">
            <v>Obra</v>
          </cell>
          <cell r="F9229">
            <v>40325</v>
          </cell>
          <cell r="G9229">
            <v>130000</v>
          </cell>
          <cell r="H9229">
            <v>1.37</v>
          </cell>
          <cell r="I9229">
            <v>43465</v>
          </cell>
        </row>
        <row r="9230">
          <cell r="A9230" t="str">
            <v>TEJA ETERNIT No 4</v>
          </cell>
          <cell r="B9230">
            <v>9417</v>
          </cell>
          <cell r="C9230" t="str">
            <v>UNI</v>
          </cell>
          <cell r="D9230">
            <v>22425</v>
          </cell>
          <cell r="E9230">
            <v>808101040</v>
          </cell>
          <cell r="F9230">
            <v>41235</v>
          </cell>
          <cell r="G9230">
            <v>17250</v>
          </cell>
          <cell r="H9230">
            <v>1.3</v>
          </cell>
          <cell r="I9230">
            <v>43465</v>
          </cell>
        </row>
        <row r="9231">
          <cell r="A9231" t="str">
            <v>TEJA ETERNIT No 5</v>
          </cell>
          <cell r="B9231">
            <v>9418</v>
          </cell>
          <cell r="C9231" t="str">
            <v>UNI</v>
          </cell>
          <cell r="D9231">
            <v>23975</v>
          </cell>
          <cell r="E9231">
            <v>808101050</v>
          </cell>
          <cell r="F9231">
            <v>40325</v>
          </cell>
          <cell r="G9231">
            <v>17500</v>
          </cell>
          <cell r="H9231">
            <v>1.37</v>
          </cell>
          <cell r="I9231">
            <v>43465</v>
          </cell>
        </row>
        <row r="9232">
          <cell r="A9232" t="str">
            <v>TEJA ETERNIT No 6</v>
          </cell>
          <cell r="B9232">
            <v>9419</v>
          </cell>
          <cell r="C9232" t="str">
            <v>UNI</v>
          </cell>
          <cell r="D9232">
            <v>38223</v>
          </cell>
          <cell r="E9232">
            <v>808101060</v>
          </cell>
          <cell r="F9232">
            <v>40522</v>
          </cell>
          <cell r="G9232">
            <v>27900</v>
          </cell>
          <cell r="H9232">
            <v>1.37</v>
          </cell>
          <cell r="I9232">
            <v>43465</v>
          </cell>
        </row>
        <row r="9233">
          <cell r="A9233" t="str">
            <v>TEJA ETERNIT No 6 CON CLARABOYA</v>
          </cell>
          <cell r="B9233">
            <v>103548</v>
          </cell>
          <cell r="C9233" t="str">
            <v>UNI</v>
          </cell>
          <cell r="D9233">
            <v>74185</v>
          </cell>
          <cell r="E9233">
            <v>808101060</v>
          </cell>
          <cell r="F9233">
            <v>41095</v>
          </cell>
          <cell r="G9233">
            <v>57065</v>
          </cell>
          <cell r="H9233">
            <v>1.3</v>
          </cell>
          <cell r="I9233">
            <v>43465</v>
          </cell>
        </row>
        <row r="9234">
          <cell r="A9234" t="str">
            <v>TEJA FIBROCEMENTO CEMENTO No 8</v>
          </cell>
          <cell r="B9234">
            <v>9420</v>
          </cell>
          <cell r="C9234" t="str">
            <v>UNI</v>
          </cell>
          <cell r="D9234">
            <v>31990</v>
          </cell>
          <cell r="E9234">
            <v>808101080</v>
          </cell>
          <cell r="F9234">
            <v>43166</v>
          </cell>
          <cell r="G9234">
            <v>30467</v>
          </cell>
          <cell r="H9234">
            <v>1.05</v>
          </cell>
          <cell r="I9234">
            <v>43465</v>
          </cell>
        </row>
        <row r="9235">
          <cell r="A9235" t="str">
            <v>TEJA FIBROCEMENTO No. 10</v>
          </cell>
          <cell r="B9235">
            <v>1954</v>
          </cell>
          <cell r="C9235" t="str">
            <v>UNI</v>
          </cell>
          <cell r="D9235">
            <v>62907</v>
          </cell>
          <cell r="E9235">
            <v>0</v>
          </cell>
          <cell r="F9235">
            <v>43210</v>
          </cell>
          <cell r="G9235">
            <v>59911</v>
          </cell>
          <cell r="H9235">
            <v>1.05</v>
          </cell>
          <cell r="I9235">
            <v>43465</v>
          </cell>
        </row>
        <row r="9236">
          <cell r="A9236" t="str">
            <v>TEJA HEXAGONAL 3.5 mm.</v>
          </cell>
          <cell r="B9236">
            <v>1664</v>
          </cell>
          <cell r="C9236" t="str">
            <v>M2</v>
          </cell>
          <cell r="D9236">
            <v>200557</v>
          </cell>
          <cell r="E9236" t="str">
            <v>EDIL TH</v>
          </cell>
          <cell r="F9236">
            <v>40236</v>
          </cell>
          <cell r="G9236">
            <v>146392</v>
          </cell>
          <cell r="H9236">
            <v>1.37</v>
          </cell>
          <cell r="I9236">
            <v>43465</v>
          </cell>
        </row>
        <row r="9237">
          <cell r="A9237" t="str">
            <v>TEJA INGLESA AA Ref.761 MOORE</v>
          </cell>
          <cell r="B9237">
            <v>228</v>
          </cell>
          <cell r="C9237" t="str">
            <v>M2</v>
          </cell>
          <cell r="D9237">
            <v>34324</v>
          </cell>
          <cell r="E9237" t="str">
            <v>+ flete</v>
          </cell>
          <cell r="F9237">
            <v>41095</v>
          </cell>
          <cell r="G9237">
            <v>26403</v>
          </cell>
          <cell r="H9237">
            <v>1.3</v>
          </cell>
          <cell r="I9237">
            <v>43465</v>
          </cell>
        </row>
        <row r="9238">
          <cell r="A9238" t="str">
            <v>TEJA ONDULADA FIBROCEMENTO No 10</v>
          </cell>
          <cell r="B9238">
            <v>9421</v>
          </cell>
          <cell r="C9238" t="str">
            <v>UNI</v>
          </cell>
          <cell r="D9238">
            <v>39647</v>
          </cell>
          <cell r="E9238">
            <v>808101100</v>
          </cell>
          <cell r="F9238">
            <v>43166</v>
          </cell>
          <cell r="G9238">
            <v>37759</v>
          </cell>
          <cell r="H9238">
            <v>1.05</v>
          </cell>
          <cell r="I9238">
            <v>43465</v>
          </cell>
        </row>
        <row r="9239">
          <cell r="A9239" t="str">
            <v>TEJA ONDULADA FIBROCEMENTO No. 4</v>
          </cell>
          <cell r="B9239">
            <v>224</v>
          </cell>
          <cell r="C9239" t="str">
            <v>UNI</v>
          </cell>
          <cell r="D9239">
            <v>17430</v>
          </cell>
          <cell r="E9239" t="str">
            <v>Gris</v>
          </cell>
          <cell r="F9239">
            <v>43245</v>
          </cell>
          <cell r="G9239">
            <v>16600</v>
          </cell>
          <cell r="H9239">
            <v>1.05</v>
          </cell>
          <cell r="I9239">
            <v>43465</v>
          </cell>
        </row>
        <row r="9240">
          <cell r="A9240" t="str">
            <v>TEJA ONDULIT No. 4 ETERNIT</v>
          </cell>
          <cell r="B9240">
            <v>1951</v>
          </cell>
          <cell r="C9240" t="str">
            <v>UNI</v>
          </cell>
          <cell r="D9240">
            <v>34750</v>
          </cell>
          <cell r="E9240">
            <v>0</v>
          </cell>
          <cell r="F9240">
            <v>40102</v>
          </cell>
          <cell r="G9240">
            <v>25000</v>
          </cell>
          <cell r="H9240">
            <v>1.39</v>
          </cell>
          <cell r="I9240">
            <v>43465</v>
          </cell>
        </row>
        <row r="9241">
          <cell r="A9241" t="str">
            <v>TEJA ONDULIT No. 6 ETERNIT</v>
          </cell>
          <cell r="B9241">
            <v>1952</v>
          </cell>
          <cell r="C9241" t="str">
            <v>UNI</v>
          </cell>
          <cell r="D9241">
            <v>44002</v>
          </cell>
          <cell r="E9241">
            <v>0</v>
          </cell>
          <cell r="F9241">
            <v>40325</v>
          </cell>
          <cell r="G9241">
            <v>32118</v>
          </cell>
          <cell r="H9241">
            <v>1.37</v>
          </cell>
          <cell r="I9241">
            <v>43465</v>
          </cell>
        </row>
        <row r="9242">
          <cell r="A9242" t="str">
            <v>TEJA ONDULIT No. 8 ETERNIT</v>
          </cell>
          <cell r="B9242">
            <v>1953</v>
          </cell>
          <cell r="C9242" t="str">
            <v>UNI</v>
          </cell>
          <cell r="D9242">
            <v>57102</v>
          </cell>
          <cell r="E9242">
            <v>0</v>
          </cell>
          <cell r="F9242">
            <v>40325</v>
          </cell>
          <cell r="G9242">
            <v>41680</v>
          </cell>
          <cell r="H9242">
            <v>1.37</v>
          </cell>
          <cell r="I9242">
            <v>43465</v>
          </cell>
        </row>
        <row r="9243">
          <cell r="A9243" t="str">
            <v>TEJA PLACA Ond. No. 10 ETERNIT</v>
          </cell>
          <cell r="B9243">
            <v>2240</v>
          </cell>
          <cell r="C9243" t="str">
            <v>UNI</v>
          </cell>
          <cell r="D9243">
            <v>47265</v>
          </cell>
          <cell r="E9243">
            <v>0</v>
          </cell>
          <cell r="F9243">
            <v>40325</v>
          </cell>
          <cell r="G9243">
            <v>34500</v>
          </cell>
          <cell r="H9243">
            <v>1.37</v>
          </cell>
          <cell r="I9243">
            <v>43465</v>
          </cell>
        </row>
        <row r="9244">
          <cell r="A9244" t="str">
            <v>TEJA PLACA Ond. No. 2 ETERNIT</v>
          </cell>
          <cell r="B9244">
            <v>2239</v>
          </cell>
          <cell r="C9244" t="str">
            <v>UNI</v>
          </cell>
          <cell r="D9244">
            <v>9590</v>
          </cell>
          <cell r="E9244" t="str">
            <v>Gris</v>
          </cell>
          <cell r="F9244">
            <v>40325</v>
          </cell>
          <cell r="G9244">
            <v>7000</v>
          </cell>
          <cell r="H9244">
            <v>1.37</v>
          </cell>
          <cell r="I9244">
            <v>43465</v>
          </cell>
        </row>
        <row r="9245">
          <cell r="A9245" t="str">
            <v>TEJA PLACA Ond. No. 5 ETERNIT</v>
          </cell>
          <cell r="B9245">
            <v>225</v>
          </cell>
          <cell r="C9245" t="str">
            <v>UNI</v>
          </cell>
          <cell r="D9245">
            <v>23975</v>
          </cell>
          <cell r="E9245">
            <v>0</v>
          </cell>
          <cell r="F9245">
            <v>40325</v>
          </cell>
          <cell r="G9245">
            <v>17500</v>
          </cell>
          <cell r="H9245">
            <v>1.37</v>
          </cell>
          <cell r="I9245">
            <v>43465</v>
          </cell>
        </row>
        <row r="9246">
          <cell r="A9246" t="str">
            <v>TEJA PLACA Ond. No. 6 ETERNIT</v>
          </cell>
          <cell r="B9246">
            <v>226</v>
          </cell>
          <cell r="C9246" t="str">
            <v>UNI</v>
          </cell>
          <cell r="D9246">
            <v>24570</v>
          </cell>
          <cell r="E9246">
            <v>0</v>
          </cell>
          <cell r="F9246">
            <v>43151</v>
          </cell>
          <cell r="G9246">
            <v>23400</v>
          </cell>
          <cell r="H9246">
            <v>1.05</v>
          </cell>
          <cell r="I9246">
            <v>43465</v>
          </cell>
        </row>
        <row r="9247">
          <cell r="A9247" t="str">
            <v>TEJA PLACA Ond. No. 8</v>
          </cell>
          <cell r="B9247">
            <v>227</v>
          </cell>
          <cell r="C9247" t="str">
            <v>UNI</v>
          </cell>
          <cell r="D9247">
            <v>31774</v>
          </cell>
          <cell r="E9247">
            <v>0</v>
          </cell>
          <cell r="F9247">
            <v>43220</v>
          </cell>
          <cell r="G9247">
            <v>30261</v>
          </cell>
          <cell r="H9247">
            <v>1.05</v>
          </cell>
          <cell r="I9247">
            <v>43465</v>
          </cell>
        </row>
        <row r="9248">
          <cell r="A9248" t="str">
            <v>TEJA PLANA 25x15 NATURAL MOORE</v>
          </cell>
          <cell r="B9248">
            <v>1932</v>
          </cell>
          <cell r="C9248" t="str">
            <v>UNI</v>
          </cell>
          <cell r="D9248">
            <v>29241</v>
          </cell>
          <cell r="E9248">
            <v>0</v>
          </cell>
          <cell r="F9248">
            <v>40325</v>
          </cell>
          <cell r="G9248">
            <v>21344</v>
          </cell>
          <cell r="H9248">
            <v>1.37</v>
          </cell>
          <cell r="I9248">
            <v>43465</v>
          </cell>
        </row>
        <row r="9249">
          <cell r="A9249" t="str">
            <v>TEJA PLANA 25x15 Vitrif MOORE</v>
          </cell>
          <cell r="B9249">
            <v>1931</v>
          </cell>
          <cell r="C9249" t="str">
            <v>UNI</v>
          </cell>
          <cell r="D9249">
            <v>58800</v>
          </cell>
          <cell r="E9249">
            <v>0</v>
          </cell>
          <cell r="F9249">
            <v>40325</v>
          </cell>
          <cell r="G9249">
            <v>42920</v>
          </cell>
          <cell r="H9249">
            <v>1.37</v>
          </cell>
          <cell r="I9249">
            <v>43465</v>
          </cell>
        </row>
        <row r="9250">
          <cell r="A9250" t="str">
            <v>TEJA PLANA 25x17 NATURAL MOORE</v>
          </cell>
          <cell r="B9250">
            <v>2481</v>
          </cell>
          <cell r="C9250" t="str">
            <v>UNI</v>
          </cell>
          <cell r="D9250">
            <v>14671</v>
          </cell>
          <cell r="E9250" t="str">
            <v>+ flete</v>
          </cell>
          <cell r="F9250">
            <v>40325</v>
          </cell>
          <cell r="G9250">
            <v>10709</v>
          </cell>
          <cell r="H9250">
            <v>1.37</v>
          </cell>
          <cell r="I9250">
            <v>43465</v>
          </cell>
        </row>
        <row r="9251">
          <cell r="A9251" t="str">
            <v>TEJA PLANA AA Ref.763 MOORE</v>
          </cell>
          <cell r="B9251">
            <v>249</v>
          </cell>
          <cell r="C9251" t="str">
            <v>M2</v>
          </cell>
          <cell r="D9251">
            <v>34034</v>
          </cell>
          <cell r="E9251" t="str">
            <v>+ flete</v>
          </cell>
          <cell r="F9251">
            <v>40325</v>
          </cell>
          <cell r="G9251">
            <v>24842</v>
          </cell>
          <cell r="H9251">
            <v>1.37</v>
          </cell>
          <cell r="I9251">
            <v>43465</v>
          </cell>
        </row>
        <row r="9252">
          <cell r="A9252" t="str">
            <v>TEJA Plast. #4 AJONIT AJOVER</v>
          </cell>
          <cell r="B9252">
            <v>235</v>
          </cell>
          <cell r="C9252" t="str">
            <v>UNI</v>
          </cell>
          <cell r="D9252">
            <v>30140</v>
          </cell>
          <cell r="E9252" t="str">
            <v>00-01041-00</v>
          </cell>
          <cell r="F9252">
            <v>40325</v>
          </cell>
          <cell r="G9252">
            <v>22000</v>
          </cell>
          <cell r="H9252">
            <v>1.37</v>
          </cell>
          <cell r="I9252">
            <v>43465</v>
          </cell>
        </row>
        <row r="9253">
          <cell r="A9253" t="str">
            <v>TEJA Plast. #4 RURALIT AJOVER</v>
          </cell>
          <cell r="B9253">
            <v>230</v>
          </cell>
          <cell r="C9253" t="str">
            <v>UNI</v>
          </cell>
          <cell r="D9253">
            <v>31784</v>
          </cell>
          <cell r="E9253" t="str">
            <v>00-07041-00</v>
          </cell>
          <cell r="F9253">
            <v>40325</v>
          </cell>
          <cell r="G9253">
            <v>23200</v>
          </cell>
          <cell r="H9253">
            <v>1.37</v>
          </cell>
          <cell r="I9253">
            <v>43465</v>
          </cell>
        </row>
        <row r="9254">
          <cell r="A9254" t="str">
            <v>TEJA Plast. #5 AJONIT AJOVER</v>
          </cell>
          <cell r="B9254">
            <v>165</v>
          </cell>
          <cell r="C9254" t="str">
            <v>UNI</v>
          </cell>
          <cell r="D9254">
            <v>33154</v>
          </cell>
          <cell r="E9254" t="str">
            <v>00-01051-00</v>
          </cell>
          <cell r="F9254">
            <v>40325</v>
          </cell>
          <cell r="G9254">
            <v>24200</v>
          </cell>
          <cell r="H9254">
            <v>1.37</v>
          </cell>
          <cell r="I9254">
            <v>43465</v>
          </cell>
        </row>
        <row r="9255">
          <cell r="A9255" t="str">
            <v>TEJA Plast. #5 RURALIT AJOVER</v>
          </cell>
          <cell r="B9255">
            <v>2972</v>
          </cell>
          <cell r="C9255" t="str">
            <v>UNI</v>
          </cell>
          <cell r="D9255">
            <v>31784</v>
          </cell>
          <cell r="E9255" t="str">
            <v>00-07051-00</v>
          </cell>
          <cell r="F9255">
            <v>40325</v>
          </cell>
          <cell r="G9255">
            <v>23200</v>
          </cell>
          <cell r="H9255">
            <v>1.37</v>
          </cell>
          <cell r="I9255">
            <v>43465</v>
          </cell>
        </row>
        <row r="9256">
          <cell r="A9256" t="str">
            <v>TEJA Plast. #6 AJONIT AJOVER</v>
          </cell>
          <cell r="B9256">
            <v>360</v>
          </cell>
          <cell r="C9256" t="str">
            <v>UNI</v>
          </cell>
          <cell r="D9256">
            <v>46766</v>
          </cell>
          <cell r="E9256" t="str">
            <v>00-01061-00</v>
          </cell>
          <cell r="F9256">
            <v>40793</v>
          </cell>
          <cell r="G9256">
            <v>34900</v>
          </cell>
          <cell r="H9256">
            <v>1.34</v>
          </cell>
          <cell r="I9256">
            <v>43465</v>
          </cell>
        </row>
        <row r="9257">
          <cell r="A9257" t="str">
            <v>TEJA Plast. #6 RURALIT AJOVER</v>
          </cell>
          <cell r="B9257">
            <v>231</v>
          </cell>
          <cell r="C9257" t="str">
            <v>UNI</v>
          </cell>
          <cell r="D9257">
            <v>39592</v>
          </cell>
          <cell r="E9257" t="str">
            <v>00-07061-00</v>
          </cell>
          <cell r="F9257">
            <v>40325</v>
          </cell>
          <cell r="G9257">
            <v>28899</v>
          </cell>
          <cell r="H9257">
            <v>1.37</v>
          </cell>
          <cell r="I9257">
            <v>43465</v>
          </cell>
        </row>
        <row r="9258">
          <cell r="A9258" t="str">
            <v>TEJA Plast. #8 AJONIT AJOVER</v>
          </cell>
          <cell r="B9258">
            <v>322</v>
          </cell>
          <cell r="C9258" t="str">
            <v>UNI</v>
          </cell>
          <cell r="D9258">
            <v>53430</v>
          </cell>
          <cell r="E9258" t="str">
            <v>00-01081-00</v>
          </cell>
          <cell r="F9258">
            <v>40325</v>
          </cell>
          <cell r="G9258">
            <v>39000</v>
          </cell>
          <cell r="H9258">
            <v>1.37</v>
          </cell>
          <cell r="I9258">
            <v>43465</v>
          </cell>
        </row>
        <row r="9259">
          <cell r="A9259" t="str">
            <v>TEJA Plast. #8 RURALIT AJOVER</v>
          </cell>
          <cell r="B9259">
            <v>1944</v>
          </cell>
          <cell r="C9259" t="str">
            <v>UNI</v>
          </cell>
          <cell r="D9259">
            <v>65105</v>
          </cell>
          <cell r="E9259" t="str">
            <v>00-07081-00</v>
          </cell>
          <cell r="F9259">
            <v>40325</v>
          </cell>
          <cell r="G9259">
            <v>47522</v>
          </cell>
          <cell r="H9259">
            <v>1.37</v>
          </cell>
          <cell r="I9259">
            <v>43465</v>
          </cell>
        </row>
        <row r="9260">
          <cell r="A9260" t="str">
            <v>TEJA Plast.#10 AJONIT AJOVER</v>
          </cell>
          <cell r="B9260">
            <v>1660</v>
          </cell>
          <cell r="C9260" t="str">
            <v>UNI</v>
          </cell>
          <cell r="D9260">
            <v>67108</v>
          </cell>
          <cell r="E9260" t="str">
            <v>00-01101-00</v>
          </cell>
          <cell r="F9260">
            <v>43210</v>
          </cell>
          <cell r="G9260">
            <v>63912</v>
          </cell>
          <cell r="H9260">
            <v>1.05</v>
          </cell>
          <cell r="I9260">
            <v>43465</v>
          </cell>
        </row>
        <row r="9261">
          <cell r="A9261" t="str">
            <v>TEJA Plast.#10 RURALIT AJOVER</v>
          </cell>
          <cell r="B9261">
            <v>2979</v>
          </cell>
          <cell r="C9261" t="str">
            <v>UNI</v>
          </cell>
          <cell r="D9261">
            <v>63842</v>
          </cell>
          <cell r="E9261" t="str">
            <v>00-07011-00</v>
          </cell>
          <cell r="F9261">
            <v>40325</v>
          </cell>
          <cell r="G9261">
            <v>46600</v>
          </cell>
          <cell r="H9261">
            <v>1.37</v>
          </cell>
          <cell r="I9261">
            <v>43465</v>
          </cell>
        </row>
        <row r="9262">
          <cell r="A9262" t="str">
            <v>TEJA Plast.ESPAÑOLA grande AJOVER</v>
          </cell>
          <cell r="B9262">
            <v>2767</v>
          </cell>
          <cell r="C9262" t="str">
            <v>UNI</v>
          </cell>
          <cell r="D9262">
            <v>43555</v>
          </cell>
          <cell r="E9262" t="str">
            <v>00-08161-00</v>
          </cell>
          <cell r="F9262">
            <v>40325</v>
          </cell>
          <cell r="G9262">
            <v>31792</v>
          </cell>
          <cell r="H9262">
            <v>1.37</v>
          </cell>
          <cell r="I9262">
            <v>43465</v>
          </cell>
        </row>
        <row r="9263">
          <cell r="A9263" t="str">
            <v>TEJA Plast.ESPAÑOLA pequeña AJOVER</v>
          </cell>
          <cell r="B9263">
            <v>404</v>
          </cell>
          <cell r="C9263" t="str">
            <v>UNI</v>
          </cell>
          <cell r="D9263">
            <v>48374</v>
          </cell>
          <cell r="E9263" t="str">
            <v>00-08071-00</v>
          </cell>
          <cell r="F9263">
            <v>40792</v>
          </cell>
          <cell r="G9263">
            <v>36100</v>
          </cell>
          <cell r="H9263">
            <v>1.34</v>
          </cell>
          <cell r="I9263">
            <v>43465</v>
          </cell>
        </row>
        <row r="9264">
          <cell r="A9264" t="str">
            <v>TEJA PLASTICA No AJOVER ADRI</v>
          </cell>
          <cell r="B9264">
            <v>1327</v>
          </cell>
          <cell r="C9264" t="str">
            <v>UNI</v>
          </cell>
          <cell r="D9264">
            <v>54660</v>
          </cell>
          <cell r="E9264">
            <v>0</v>
          </cell>
          <cell r="F9264">
            <v>39884</v>
          </cell>
          <cell r="G9264">
            <v>39324</v>
          </cell>
          <cell r="H9264">
            <v>1.39</v>
          </cell>
          <cell r="I9264">
            <v>43465</v>
          </cell>
        </row>
        <row r="9265">
          <cell r="A9265" t="str">
            <v>TEJA RECTANGULAR 3.5 mm.</v>
          </cell>
          <cell r="B9265">
            <v>1858</v>
          </cell>
          <cell r="C9265" t="str">
            <v>M2</v>
          </cell>
          <cell r="D9265">
            <v>196068</v>
          </cell>
          <cell r="E9265" t="str">
            <v>TR</v>
          </cell>
          <cell r="F9265">
            <v>40325</v>
          </cell>
          <cell r="G9265">
            <v>143115</v>
          </cell>
          <cell r="H9265">
            <v>1.37</v>
          </cell>
          <cell r="I9265">
            <v>43465</v>
          </cell>
        </row>
        <row r="9266">
          <cell r="A9266" t="str">
            <v>TEJA REYNALUM 66 2.40 x 74 2mm.</v>
          </cell>
          <cell r="B9266">
            <v>2306</v>
          </cell>
          <cell r="C9266" t="str">
            <v>UNI</v>
          </cell>
          <cell r="D9266">
            <v>294002</v>
          </cell>
          <cell r="E9266">
            <v>12951</v>
          </cell>
          <cell r="F9266">
            <v>40325</v>
          </cell>
          <cell r="G9266">
            <v>214600</v>
          </cell>
          <cell r="H9266">
            <v>1.37</v>
          </cell>
          <cell r="I9266">
            <v>43465</v>
          </cell>
        </row>
        <row r="9267">
          <cell r="A9267" t="str">
            <v>TEJA REYNALUM 77 2.40 x 85 3mm.</v>
          </cell>
          <cell r="B9267">
            <v>2307</v>
          </cell>
          <cell r="C9267" t="str">
            <v>UNI</v>
          </cell>
          <cell r="D9267">
            <v>330170</v>
          </cell>
          <cell r="E9267">
            <v>12962</v>
          </cell>
          <cell r="F9267">
            <v>40325</v>
          </cell>
          <cell r="G9267">
            <v>241000</v>
          </cell>
          <cell r="H9267">
            <v>1.37</v>
          </cell>
          <cell r="I9267">
            <v>43465</v>
          </cell>
        </row>
        <row r="9268">
          <cell r="A9268" t="str">
            <v>TEJA ROYALCO ANDINA</v>
          </cell>
          <cell r="B9268">
            <v>3484</v>
          </cell>
          <cell r="C9268" t="str">
            <v>M2</v>
          </cell>
          <cell r="D9268">
            <v>98213</v>
          </cell>
          <cell r="E9268">
            <v>0</v>
          </cell>
          <cell r="F9268">
            <v>40325</v>
          </cell>
          <cell r="G9268">
            <v>71688</v>
          </cell>
          <cell r="H9268">
            <v>1.37</v>
          </cell>
          <cell r="I9268">
            <v>43465</v>
          </cell>
        </row>
        <row r="9269">
          <cell r="A9269" t="str">
            <v>TEJA RURALIT No.4</v>
          </cell>
          <cell r="B9269">
            <v>232</v>
          </cell>
          <cell r="C9269" t="str">
            <v>UNI</v>
          </cell>
          <cell r="D9269">
            <v>32890</v>
          </cell>
          <cell r="E9269">
            <v>102509999</v>
          </cell>
          <cell r="F9269">
            <v>40325</v>
          </cell>
          <cell r="G9269">
            <v>24007</v>
          </cell>
          <cell r="H9269">
            <v>1.37</v>
          </cell>
          <cell r="I9269">
            <v>43465</v>
          </cell>
        </row>
        <row r="9270">
          <cell r="A9270" t="str">
            <v>TEJA RURALIT No.6</v>
          </cell>
          <cell r="B9270">
            <v>233</v>
          </cell>
          <cell r="C9270" t="str">
            <v>UNI</v>
          </cell>
          <cell r="D9270">
            <v>47950</v>
          </cell>
          <cell r="E9270">
            <v>102510013</v>
          </cell>
          <cell r="F9270">
            <v>40322</v>
          </cell>
          <cell r="G9270">
            <v>35000</v>
          </cell>
          <cell r="H9270">
            <v>1.37</v>
          </cell>
          <cell r="I9270">
            <v>43465</v>
          </cell>
        </row>
        <row r="9271">
          <cell r="A9271" t="str">
            <v>TEJA RURALIT No.8</v>
          </cell>
          <cell r="B9271">
            <v>234</v>
          </cell>
          <cell r="C9271" t="str">
            <v>UNI</v>
          </cell>
          <cell r="D9271">
            <v>60280</v>
          </cell>
          <cell r="E9271">
            <v>102510039</v>
          </cell>
          <cell r="F9271">
            <v>40325</v>
          </cell>
          <cell r="G9271">
            <v>44000</v>
          </cell>
          <cell r="H9271">
            <v>1.37</v>
          </cell>
          <cell r="I9271">
            <v>43465</v>
          </cell>
        </row>
        <row r="9272">
          <cell r="A9272" t="str">
            <v>Teja Sanwich Aluzinc Cal.26+poliuretano525C</v>
          </cell>
          <cell r="B9272">
            <v>107257</v>
          </cell>
          <cell r="C9272" t="str">
            <v>M2</v>
          </cell>
          <cell r="D9272">
            <v>189000</v>
          </cell>
          <cell r="E9272">
            <v>0</v>
          </cell>
          <cell r="F9272">
            <v>43410</v>
          </cell>
          <cell r="G9272">
            <v>180000</v>
          </cell>
          <cell r="H9272">
            <v>1.05</v>
          </cell>
          <cell r="I9272">
            <v>43465</v>
          </cell>
        </row>
        <row r="9273">
          <cell r="A9273" t="str">
            <v>TEJA SHINGLE Marathon</v>
          </cell>
          <cell r="B9273">
            <v>2474</v>
          </cell>
          <cell r="C9273" t="str">
            <v>M2</v>
          </cell>
          <cell r="D9273">
            <v>31465</v>
          </cell>
          <cell r="E9273">
            <v>28520</v>
          </cell>
          <cell r="F9273">
            <v>43210</v>
          </cell>
          <cell r="G9273">
            <v>29967</v>
          </cell>
          <cell r="H9273">
            <v>1.05</v>
          </cell>
          <cell r="I9273">
            <v>43465</v>
          </cell>
        </row>
        <row r="9274">
          <cell r="A9274" t="str">
            <v>TEJA SHINGLE SPANISH RED S/inst. Fglas</v>
          </cell>
          <cell r="B9274">
            <v>3067</v>
          </cell>
          <cell r="C9274" t="str">
            <v>M2</v>
          </cell>
          <cell r="D9274">
            <v>44636</v>
          </cell>
          <cell r="E9274">
            <v>28540</v>
          </cell>
          <cell r="F9274">
            <v>40325</v>
          </cell>
          <cell r="G9274">
            <v>32581</v>
          </cell>
          <cell r="H9274">
            <v>1.37</v>
          </cell>
          <cell r="I9274">
            <v>43465</v>
          </cell>
        </row>
        <row r="9275">
          <cell r="A9275" t="str">
            <v>Teja sin traslapos termo acustica **</v>
          </cell>
          <cell r="B9275">
            <v>100011</v>
          </cell>
          <cell r="C9275" t="str">
            <v>M2</v>
          </cell>
          <cell r="D9275">
            <v>41947</v>
          </cell>
          <cell r="E9275">
            <v>0</v>
          </cell>
          <cell r="F9275">
            <v>40325</v>
          </cell>
          <cell r="G9275">
            <v>30618</v>
          </cell>
          <cell r="H9275">
            <v>1.37</v>
          </cell>
          <cell r="I9275">
            <v>43465</v>
          </cell>
        </row>
        <row r="9276">
          <cell r="A9276" t="str">
            <v>TEJA TEJALIT # 4 DOBLE ETERNIT</v>
          </cell>
          <cell r="B9276">
            <v>236</v>
          </cell>
          <cell r="C9276" t="str">
            <v>UNI</v>
          </cell>
          <cell r="D9276">
            <v>17004</v>
          </cell>
          <cell r="E9276">
            <v>0</v>
          </cell>
          <cell r="F9276">
            <v>43082</v>
          </cell>
          <cell r="G9276">
            <v>15600</v>
          </cell>
          <cell r="H9276">
            <v>1.0900000000000001</v>
          </cell>
          <cell r="I9276">
            <v>43465</v>
          </cell>
        </row>
        <row r="9277">
          <cell r="A9277" t="str">
            <v>TEJA TEJALIT # 6 DOBLE ETERNIT</v>
          </cell>
          <cell r="B9277">
            <v>237</v>
          </cell>
          <cell r="C9277" t="str">
            <v>UNI</v>
          </cell>
          <cell r="D9277">
            <v>46580</v>
          </cell>
          <cell r="E9277">
            <v>0</v>
          </cell>
          <cell r="F9277">
            <v>40325</v>
          </cell>
          <cell r="G9277">
            <v>34000</v>
          </cell>
          <cell r="H9277">
            <v>1.37</v>
          </cell>
          <cell r="I9277">
            <v>43465</v>
          </cell>
        </row>
        <row r="9278">
          <cell r="A9278" t="str">
            <v>TEJA TEJALIT # 8 DOBLE ETERNIT</v>
          </cell>
          <cell r="B9278">
            <v>238</v>
          </cell>
          <cell r="C9278" t="str">
            <v>UNI</v>
          </cell>
          <cell r="D9278">
            <v>60280</v>
          </cell>
          <cell r="E9278">
            <v>0</v>
          </cell>
          <cell r="F9278">
            <v>40325</v>
          </cell>
          <cell r="G9278">
            <v>44000</v>
          </cell>
          <cell r="H9278">
            <v>1.37</v>
          </cell>
          <cell r="I9278">
            <v>43465</v>
          </cell>
        </row>
        <row r="9279">
          <cell r="A9279" t="str">
            <v>Teja termo acustica Ajover trapezoidal **</v>
          </cell>
          <cell r="B9279">
            <v>100351</v>
          </cell>
          <cell r="C9279" t="str">
            <v>M2</v>
          </cell>
          <cell r="D9279">
            <v>32890</v>
          </cell>
          <cell r="E9279">
            <v>0</v>
          </cell>
          <cell r="F9279">
            <v>41234</v>
          </cell>
          <cell r="G9279">
            <v>25300</v>
          </cell>
          <cell r="H9279">
            <v>1.3</v>
          </cell>
          <cell r="I9279">
            <v>43465</v>
          </cell>
        </row>
        <row r="9280">
          <cell r="A9280" t="str">
            <v>TEJA Tripl.No.1 179x117 Acr.2mm</v>
          </cell>
          <cell r="B9280">
            <v>239</v>
          </cell>
          <cell r="C9280" t="str">
            <v>UNI</v>
          </cell>
          <cell r="D9280">
            <v>219200</v>
          </cell>
          <cell r="E9280">
            <v>13133</v>
          </cell>
          <cell r="F9280">
            <v>40325</v>
          </cell>
          <cell r="G9280">
            <v>160000</v>
          </cell>
          <cell r="H9280">
            <v>1.37</v>
          </cell>
          <cell r="I9280">
            <v>43465</v>
          </cell>
        </row>
        <row r="9281">
          <cell r="A9281" t="str">
            <v>TEJA Tripl.No.1 179x117Acr.3mm</v>
          </cell>
          <cell r="B9281">
            <v>2067</v>
          </cell>
          <cell r="C9281" t="str">
            <v>UNI</v>
          </cell>
          <cell r="D9281">
            <v>316196</v>
          </cell>
          <cell r="E9281">
            <v>13113</v>
          </cell>
          <cell r="F9281">
            <v>40325</v>
          </cell>
          <cell r="G9281">
            <v>230800</v>
          </cell>
          <cell r="H9281">
            <v>1.37</v>
          </cell>
          <cell r="I9281">
            <v>43465</v>
          </cell>
        </row>
        <row r="9282">
          <cell r="A9282" t="str">
            <v>TEJA Tripl.No.2 240x117 Acr.2mm</v>
          </cell>
          <cell r="B9282">
            <v>2304</v>
          </cell>
          <cell r="C9282" t="str">
            <v>UNI</v>
          </cell>
          <cell r="D9282">
            <v>274411</v>
          </cell>
          <cell r="E9282">
            <v>13134</v>
          </cell>
          <cell r="F9282">
            <v>40325</v>
          </cell>
          <cell r="G9282">
            <v>200300</v>
          </cell>
          <cell r="H9282">
            <v>1.37</v>
          </cell>
          <cell r="I9282">
            <v>43465</v>
          </cell>
        </row>
        <row r="9283">
          <cell r="A9283" t="str">
            <v>TEJA Tripl.No.2 240x117 Acr.3mm</v>
          </cell>
          <cell r="B9283">
            <v>2303</v>
          </cell>
          <cell r="C9283" t="str">
            <v>UNI</v>
          </cell>
          <cell r="D9283">
            <v>407575</v>
          </cell>
          <cell r="E9283">
            <v>13114</v>
          </cell>
          <cell r="F9283">
            <v>40325</v>
          </cell>
          <cell r="G9283">
            <v>297500</v>
          </cell>
          <cell r="H9283">
            <v>1.37</v>
          </cell>
          <cell r="I9283">
            <v>43465</v>
          </cell>
        </row>
        <row r="9284">
          <cell r="A9284" t="str">
            <v>TEJA Tripl.No.5 145x117 Acr.2mm</v>
          </cell>
          <cell r="B9284">
            <v>2301</v>
          </cell>
          <cell r="C9284" t="str">
            <v>UNI</v>
          </cell>
          <cell r="D9284">
            <v>195472</v>
          </cell>
          <cell r="E9284">
            <v>13144</v>
          </cell>
          <cell r="F9284">
            <v>40325</v>
          </cell>
          <cell r="G9284">
            <v>142680</v>
          </cell>
          <cell r="H9284">
            <v>1.37</v>
          </cell>
          <cell r="I9284">
            <v>43465</v>
          </cell>
        </row>
        <row r="9285">
          <cell r="A9285" t="str">
            <v>TEJA Tripl.No.5 145x117 Acr.3mm</v>
          </cell>
          <cell r="B9285">
            <v>2302</v>
          </cell>
          <cell r="C9285" t="str">
            <v>UNI</v>
          </cell>
          <cell r="D9285">
            <v>249340</v>
          </cell>
          <cell r="E9285">
            <v>13145</v>
          </cell>
          <cell r="F9285">
            <v>40325</v>
          </cell>
          <cell r="G9285">
            <v>182000</v>
          </cell>
          <cell r="H9285">
            <v>1.37</v>
          </cell>
          <cell r="I9285">
            <v>43465</v>
          </cell>
        </row>
        <row r="9286">
          <cell r="A9286" t="str">
            <v>Teja zinc No. 10 de 3.05m x 0.8m calibre 33 **</v>
          </cell>
          <cell r="B9286">
            <v>102111</v>
          </cell>
          <cell r="C9286" t="str">
            <v>UNI</v>
          </cell>
          <cell r="D9286">
            <v>34798</v>
          </cell>
          <cell r="E9286">
            <v>0</v>
          </cell>
          <cell r="F9286">
            <v>40539</v>
          </cell>
          <cell r="G9286">
            <v>25400</v>
          </cell>
          <cell r="H9286">
            <v>1.37</v>
          </cell>
          <cell r="I9286">
            <v>43465</v>
          </cell>
        </row>
        <row r="9287">
          <cell r="A9287" t="str">
            <v>Teja zinc No. 8 de 2.44m x 0.8m calibre 33 **</v>
          </cell>
          <cell r="B9287">
            <v>103598</v>
          </cell>
          <cell r="C9287" t="str">
            <v>UNI</v>
          </cell>
          <cell r="D9287">
            <v>26030</v>
          </cell>
          <cell r="E9287">
            <v>0</v>
          </cell>
          <cell r="F9287">
            <v>40539</v>
          </cell>
          <cell r="G9287">
            <v>19000</v>
          </cell>
          <cell r="H9287">
            <v>1.37</v>
          </cell>
          <cell r="I9287">
            <v>43465</v>
          </cell>
        </row>
        <row r="9288">
          <cell r="A9288" t="str">
            <v>TELA ASFALTICA</v>
          </cell>
          <cell r="B9288">
            <v>103110</v>
          </cell>
          <cell r="C9288" t="str">
            <v>M2</v>
          </cell>
          <cell r="D9288">
            <v>1310</v>
          </cell>
          <cell r="E9288">
            <v>0</v>
          </cell>
          <cell r="F9288">
            <v>43213</v>
          </cell>
          <cell r="G9288">
            <v>1248</v>
          </cell>
          <cell r="H9288">
            <v>1.05</v>
          </cell>
          <cell r="I9288">
            <v>43465</v>
          </cell>
        </row>
        <row r="9289">
          <cell r="A9289" t="str">
            <v>TELA ASFALTICA No.30 TEXSA</v>
          </cell>
          <cell r="B9289">
            <v>715</v>
          </cell>
          <cell r="C9289" t="str">
            <v>M2</v>
          </cell>
          <cell r="D9289">
            <v>1251</v>
          </cell>
          <cell r="E9289">
            <v>0</v>
          </cell>
          <cell r="F9289">
            <v>40147</v>
          </cell>
          <cell r="G9289">
            <v>900</v>
          </cell>
          <cell r="H9289">
            <v>1.39</v>
          </cell>
          <cell r="I9289">
            <v>43465</v>
          </cell>
        </row>
        <row r="9290">
          <cell r="A9290" t="str">
            <v>TELA DE CERRAMIENTO BLANCA Y</v>
          </cell>
          <cell r="B9290">
            <v>3637</v>
          </cell>
          <cell r="C9290" t="str">
            <v>ML</v>
          </cell>
          <cell r="D9290">
            <v>1499</v>
          </cell>
          <cell r="E9290" t="str">
            <v>2.10 ALTO</v>
          </cell>
          <cell r="F9290">
            <v>43167</v>
          </cell>
          <cell r="G9290">
            <v>1428</v>
          </cell>
          <cell r="H9290">
            <v>1.05</v>
          </cell>
          <cell r="I9290">
            <v>43465</v>
          </cell>
        </row>
        <row r="9291">
          <cell r="A9291" t="str">
            <v>TELA POLIESTER RLLO 100 M2 (30 grm/M2)</v>
          </cell>
          <cell r="B9291">
            <v>1960</v>
          </cell>
          <cell r="C9291" t="str">
            <v>M2</v>
          </cell>
          <cell r="D9291">
            <v>775</v>
          </cell>
          <cell r="E9291">
            <v>0</v>
          </cell>
          <cell r="F9291">
            <v>43271</v>
          </cell>
          <cell r="G9291">
            <v>738</v>
          </cell>
          <cell r="H9291">
            <v>1.05</v>
          </cell>
          <cell r="I9291">
            <v>43465</v>
          </cell>
        </row>
        <row r="9292">
          <cell r="A9292" t="str">
            <v>TELA VERDE CERRAMIENTO</v>
          </cell>
          <cell r="B9292">
            <v>3636</v>
          </cell>
          <cell r="C9292" t="str">
            <v>M2</v>
          </cell>
          <cell r="D9292">
            <v>863</v>
          </cell>
          <cell r="E9292">
            <v>0</v>
          </cell>
          <cell r="F9292">
            <v>43185</v>
          </cell>
          <cell r="G9292">
            <v>821.99</v>
          </cell>
          <cell r="H9292">
            <v>1.05</v>
          </cell>
          <cell r="I9292">
            <v>43465</v>
          </cell>
        </row>
        <row r="9293">
          <cell r="A9293" t="str">
            <v>TELEDUCHA CROMADA MODERNA GRIVAL</v>
          </cell>
          <cell r="B9293">
            <v>627</v>
          </cell>
          <cell r="C9293" t="str">
            <v>UNI</v>
          </cell>
          <cell r="D9293">
            <v>106752</v>
          </cell>
          <cell r="E9293" t="str">
            <v>91420Cromo</v>
          </cell>
          <cell r="F9293">
            <v>40123</v>
          </cell>
          <cell r="G9293">
            <v>76800</v>
          </cell>
          <cell r="H9293">
            <v>1.39</v>
          </cell>
          <cell r="I9293">
            <v>43465</v>
          </cell>
        </row>
        <row r="9294">
          <cell r="A9294" t="str">
            <v>TELEDUCHAS DESLIZABLES BRENA-Corona</v>
          </cell>
          <cell r="B9294">
            <v>106380</v>
          </cell>
          <cell r="C9294" t="str">
            <v>UNID</v>
          </cell>
          <cell r="D9294">
            <v>235876</v>
          </cell>
          <cell r="E9294">
            <v>0</v>
          </cell>
          <cell r="F9294">
            <v>42970</v>
          </cell>
          <cell r="G9294">
            <v>216400</v>
          </cell>
          <cell r="H9294">
            <v>1.0900000000000001</v>
          </cell>
          <cell r="I9294">
            <v>43465</v>
          </cell>
        </row>
        <row r="9295">
          <cell r="A9295" t="str">
            <v>TELEFONO PUBLICO -PEDEST.DOBLE(</v>
          </cell>
          <cell r="B9295">
            <v>101049</v>
          </cell>
          <cell r="C9295" t="str">
            <v>UNI</v>
          </cell>
          <cell r="D9295">
            <v>4818640</v>
          </cell>
          <cell r="E9295">
            <v>0</v>
          </cell>
          <cell r="F9295">
            <v>40891</v>
          </cell>
          <cell r="G9295">
            <v>3596000</v>
          </cell>
          <cell r="H9295">
            <v>1.34</v>
          </cell>
          <cell r="I9295">
            <v>43465</v>
          </cell>
        </row>
        <row r="9296">
          <cell r="A9296" t="str">
            <v>TELERRUPTOR BIPOLAR 120V-16AMPERIOS</v>
          </cell>
          <cell r="B9296">
            <v>104793</v>
          </cell>
          <cell r="C9296" t="str">
            <v>UNI</v>
          </cell>
          <cell r="D9296">
            <v>37388</v>
          </cell>
          <cell r="E9296">
            <v>0</v>
          </cell>
          <cell r="F9296">
            <v>42857</v>
          </cell>
          <cell r="G9296">
            <v>34300.559999999998</v>
          </cell>
          <cell r="H9296">
            <v>1.0900000000000001</v>
          </cell>
          <cell r="I9296">
            <v>43465</v>
          </cell>
        </row>
        <row r="9297">
          <cell r="A9297" t="str">
            <v>TELERRUPTOR BIPOLAR DE</v>
          </cell>
          <cell r="B9297">
            <v>104962</v>
          </cell>
          <cell r="C9297" t="str">
            <v>UNI</v>
          </cell>
          <cell r="D9297">
            <v>28350</v>
          </cell>
          <cell r="E9297">
            <v>0</v>
          </cell>
          <cell r="F9297">
            <v>43251</v>
          </cell>
          <cell r="G9297">
            <v>27000</v>
          </cell>
          <cell r="H9297">
            <v>1.05</v>
          </cell>
          <cell r="I9297">
            <v>43465</v>
          </cell>
        </row>
        <row r="9298">
          <cell r="A9298" t="str">
            <v>TELERRUPTOR MONOPOLAR 120V-16 AMP.</v>
          </cell>
          <cell r="B9298">
            <v>104975</v>
          </cell>
          <cell r="C9298" t="str">
            <v>UNI</v>
          </cell>
          <cell r="D9298">
            <v>40548</v>
          </cell>
          <cell r="E9298">
            <v>0</v>
          </cell>
          <cell r="F9298">
            <v>42857</v>
          </cell>
          <cell r="G9298">
            <v>37200</v>
          </cell>
          <cell r="H9298">
            <v>1.0900000000000001</v>
          </cell>
          <cell r="I9298">
            <v>43465</v>
          </cell>
        </row>
        <row r="9299">
          <cell r="A9299" t="str">
            <v>TEMPERATURA</v>
          </cell>
          <cell r="B9299">
            <v>105501</v>
          </cell>
          <cell r="C9299" t="str">
            <v>UNI</v>
          </cell>
          <cell r="D9299">
            <v>3372</v>
          </cell>
          <cell r="E9299">
            <v>0</v>
          </cell>
          <cell r="F9299">
            <v>42810</v>
          </cell>
          <cell r="G9299">
            <v>3094</v>
          </cell>
          <cell r="H9299">
            <v>1.0900000000000001</v>
          </cell>
          <cell r="I9299">
            <v>43465</v>
          </cell>
        </row>
        <row r="9300">
          <cell r="A9300" t="str">
            <v>Templete o Tensor Ø 3/8" Trabajo Pesado</v>
          </cell>
          <cell r="B9300">
            <v>105032</v>
          </cell>
          <cell r="C9300" t="str">
            <v>UNI</v>
          </cell>
          <cell r="D9300">
            <v>3700</v>
          </cell>
          <cell r="E9300">
            <v>0</v>
          </cell>
          <cell r="F9300">
            <v>43173</v>
          </cell>
          <cell r="G9300">
            <v>3524</v>
          </cell>
          <cell r="H9300">
            <v>1.05</v>
          </cell>
          <cell r="I9300">
            <v>43465</v>
          </cell>
        </row>
        <row r="9301">
          <cell r="A9301" t="str">
            <v>Templete para Guaya** 5/8</v>
          </cell>
          <cell r="B9301">
            <v>102614</v>
          </cell>
          <cell r="C9301" t="str">
            <v>UNI</v>
          </cell>
          <cell r="D9301">
            <v>7427</v>
          </cell>
          <cell r="E9301">
            <v>0</v>
          </cell>
          <cell r="F9301">
            <v>43206</v>
          </cell>
          <cell r="G9301">
            <v>7073</v>
          </cell>
          <cell r="H9301">
            <v>1.05</v>
          </cell>
          <cell r="I9301">
            <v>43465</v>
          </cell>
        </row>
        <row r="9302">
          <cell r="A9302" t="str">
            <v>TEMPLETE VARILLA DE 1/4" CON ROSCA</v>
          </cell>
          <cell r="B9302">
            <v>104536</v>
          </cell>
          <cell r="C9302" t="str">
            <v>ML</v>
          </cell>
          <cell r="D9302">
            <v>1444</v>
          </cell>
          <cell r="E9302">
            <v>0</v>
          </cell>
          <cell r="F9302">
            <v>41156</v>
          </cell>
          <cell r="G9302">
            <v>1111</v>
          </cell>
          <cell r="H9302">
            <v>1.3</v>
          </cell>
          <cell r="I9302">
            <v>43465</v>
          </cell>
        </row>
        <row r="9303">
          <cell r="A9303" t="str">
            <v>TENAZA UÑA Y BOLA 8"</v>
          </cell>
          <cell r="B9303">
            <v>533</v>
          </cell>
          <cell r="C9303" t="str">
            <v>UNI</v>
          </cell>
          <cell r="D9303">
            <v>10050</v>
          </cell>
          <cell r="E9303">
            <v>0</v>
          </cell>
          <cell r="F9303">
            <v>40794</v>
          </cell>
          <cell r="G9303">
            <v>7500</v>
          </cell>
          <cell r="H9303">
            <v>1.34</v>
          </cell>
          <cell r="I9303">
            <v>43465</v>
          </cell>
        </row>
        <row r="9304">
          <cell r="A9304" t="str">
            <v>TENSOACTIVOS</v>
          </cell>
          <cell r="B9304">
            <v>105518</v>
          </cell>
          <cell r="C9304" t="str">
            <v>UNI</v>
          </cell>
          <cell r="D9304">
            <v>47993</v>
          </cell>
          <cell r="E9304">
            <v>0</v>
          </cell>
          <cell r="F9304">
            <v>42810</v>
          </cell>
          <cell r="G9304">
            <v>44030</v>
          </cell>
          <cell r="H9304">
            <v>1.0900000000000001</v>
          </cell>
          <cell r="I9304">
            <v>43465</v>
          </cell>
        </row>
        <row r="9305">
          <cell r="A9305" t="str">
            <v>Tensor 5/16"</v>
          </cell>
          <cell r="B9305">
            <v>104020</v>
          </cell>
          <cell r="C9305" t="str">
            <v>UNI</v>
          </cell>
          <cell r="D9305">
            <v>2814</v>
          </cell>
          <cell r="E9305">
            <v>0</v>
          </cell>
          <cell r="F9305">
            <v>40640</v>
          </cell>
          <cell r="G9305">
            <v>2100</v>
          </cell>
          <cell r="H9305">
            <v>1.34</v>
          </cell>
          <cell r="I9305">
            <v>43465</v>
          </cell>
        </row>
        <row r="9306">
          <cell r="A9306" t="str">
            <v>Tensor Acero Inox. Ansi 316Trinqute Interno (2)per</v>
          </cell>
          <cell r="B9306">
            <v>105867</v>
          </cell>
          <cell r="C9306" t="str">
            <v>UNI</v>
          </cell>
          <cell r="D9306">
            <v>425546</v>
          </cell>
          <cell r="E9306">
            <v>0</v>
          </cell>
          <cell r="F9306">
            <v>42598</v>
          </cell>
          <cell r="G9306">
            <v>370040</v>
          </cell>
          <cell r="H9306">
            <v>1.1499999999999999</v>
          </cell>
          <cell r="I9306">
            <v>43465</v>
          </cell>
        </row>
        <row r="9307">
          <cell r="A9307" t="str">
            <v>Tensor Banner 3/8 x 6"**</v>
          </cell>
          <cell r="B9307">
            <v>102746</v>
          </cell>
          <cell r="C9307" t="str">
            <v>UNI</v>
          </cell>
          <cell r="D9307">
            <v>4410</v>
          </cell>
          <cell r="E9307" t="str">
            <v>Con Tuerca</v>
          </cell>
          <cell r="F9307">
            <v>43222</v>
          </cell>
          <cell r="G9307">
            <v>4200</v>
          </cell>
          <cell r="H9307">
            <v>1.05</v>
          </cell>
          <cell r="I9307">
            <v>43465</v>
          </cell>
        </row>
        <row r="9308">
          <cell r="A9308" t="str">
            <v>TENSOR CORCHERAS LATON CROM</v>
          </cell>
          <cell r="B9308">
            <v>107088</v>
          </cell>
          <cell r="C9308" t="str">
            <v>UNI</v>
          </cell>
          <cell r="D9308">
            <v>890553</v>
          </cell>
          <cell r="E9308">
            <v>0</v>
          </cell>
          <cell r="F9308">
            <v>43395</v>
          </cell>
          <cell r="G9308">
            <v>848146</v>
          </cell>
          <cell r="H9308">
            <v>1.05</v>
          </cell>
          <cell r="I9308">
            <v>43465</v>
          </cell>
        </row>
        <row r="9309">
          <cell r="A9309" t="str">
            <v>TERMINAL ADAPTADOR EMT 1 1/2" **</v>
          </cell>
          <cell r="B9309">
            <v>103398</v>
          </cell>
          <cell r="C9309" t="str">
            <v>UNI</v>
          </cell>
          <cell r="D9309">
            <v>1932</v>
          </cell>
          <cell r="E9309">
            <v>0</v>
          </cell>
          <cell r="F9309">
            <v>43341</v>
          </cell>
          <cell r="G9309">
            <v>1840</v>
          </cell>
          <cell r="H9309">
            <v>1.05</v>
          </cell>
          <cell r="I9309">
            <v>43465</v>
          </cell>
        </row>
        <row r="9310">
          <cell r="A9310" t="str">
            <v>TERMINAL ADAPTADOR EMT 3/4 "</v>
          </cell>
          <cell r="B9310">
            <v>102851</v>
          </cell>
          <cell r="C9310" t="str">
            <v>UNI</v>
          </cell>
          <cell r="D9310">
            <v>1103</v>
          </cell>
          <cell r="E9310">
            <v>12472</v>
          </cell>
          <cell r="F9310">
            <v>43341</v>
          </cell>
          <cell r="G9310">
            <v>1050</v>
          </cell>
          <cell r="H9310">
            <v>1.05</v>
          </cell>
          <cell r="I9310">
            <v>43465</v>
          </cell>
        </row>
        <row r="9311">
          <cell r="A9311" t="str">
            <v>TERMINAL ADAPTADOR EMT- 3/4" (NO USAR)</v>
          </cell>
          <cell r="B9311">
            <v>104698</v>
          </cell>
          <cell r="C9311" t="str">
            <v>UNI</v>
          </cell>
          <cell r="D9311">
            <v>1103</v>
          </cell>
          <cell r="E9311">
            <v>0</v>
          </cell>
          <cell r="F9311">
            <v>43174</v>
          </cell>
          <cell r="G9311">
            <v>1050</v>
          </cell>
          <cell r="H9311">
            <v>1.05</v>
          </cell>
          <cell r="I9311">
            <v>43465</v>
          </cell>
        </row>
        <row r="9312">
          <cell r="A9312" t="str">
            <v>TERMINAL ADAPTADOR EMT-3/4" (NO USAR)</v>
          </cell>
          <cell r="B9312">
            <v>102512</v>
          </cell>
          <cell r="C9312" t="str">
            <v>UNI</v>
          </cell>
          <cell r="D9312">
            <v>1103</v>
          </cell>
          <cell r="E9312">
            <v>0</v>
          </cell>
          <cell r="F9312">
            <v>43174</v>
          </cell>
          <cell r="G9312">
            <v>1050</v>
          </cell>
          <cell r="H9312">
            <v>1.05</v>
          </cell>
          <cell r="I9312">
            <v>43465</v>
          </cell>
        </row>
        <row r="9313">
          <cell r="A9313" t="str">
            <v>TERMINAL ADAPTADOR PVC 1 "</v>
          </cell>
          <cell r="B9313">
            <v>103114</v>
          </cell>
          <cell r="C9313" t="str">
            <v>UNI</v>
          </cell>
          <cell r="D9313">
            <v>786</v>
          </cell>
          <cell r="E9313">
            <v>12472</v>
          </cell>
          <cell r="F9313">
            <v>40411</v>
          </cell>
          <cell r="G9313">
            <v>574</v>
          </cell>
          <cell r="H9313">
            <v>1.37</v>
          </cell>
          <cell r="I9313">
            <v>43465</v>
          </cell>
        </row>
        <row r="9314">
          <cell r="A9314" t="str">
            <v>TERMINAL ADAPTADOR PVC 2"</v>
          </cell>
          <cell r="B9314">
            <v>104051</v>
          </cell>
          <cell r="C9314" t="str">
            <v>UNI</v>
          </cell>
          <cell r="D9314">
            <v>2179</v>
          </cell>
          <cell r="E9314">
            <v>0</v>
          </cell>
          <cell r="F9314">
            <v>40666</v>
          </cell>
          <cell r="G9314">
            <v>1626</v>
          </cell>
          <cell r="H9314">
            <v>1.34</v>
          </cell>
          <cell r="I9314">
            <v>43465</v>
          </cell>
        </row>
        <row r="9315">
          <cell r="A9315" t="str">
            <v>TERMINAL APADTADOR PVC 3"</v>
          </cell>
          <cell r="B9315">
            <v>104052</v>
          </cell>
          <cell r="C9315" t="str">
            <v>UNI</v>
          </cell>
          <cell r="D9315">
            <v>5347</v>
          </cell>
          <cell r="E9315">
            <v>0</v>
          </cell>
          <cell r="F9315">
            <v>40666</v>
          </cell>
          <cell r="G9315">
            <v>3990</v>
          </cell>
          <cell r="H9315">
            <v>1.34</v>
          </cell>
          <cell r="I9315">
            <v>43465</v>
          </cell>
        </row>
        <row r="9316">
          <cell r="A9316" t="str">
            <v>TERMINAL APADTADOR PVC 6"</v>
          </cell>
          <cell r="B9316">
            <v>104053</v>
          </cell>
          <cell r="C9316" t="str">
            <v>UNI</v>
          </cell>
          <cell r="D9316">
            <v>17275</v>
          </cell>
          <cell r="E9316">
            <v>0</v>
          </cell>
          <cell r="F9316">
            <v>40666</v>
          </cell>
          <cell r="G9316">
            <v>12892</v>
          </cell>
          <cell r="H9316">
            <v>1.34</v>
          </cell>
          <cell r="I9316">
            <v>43465</v>
          </cell>
        </row>
        <row r="9317">
          <cell r="A9317" t="str">
            <v>TERMINAL AUTODESFORRE**</v>
          </cell>
          <cell r="B9317">
            <v>102751</v>
          </cell>
          <cell r="C9317" t="str">
            <v>UNI</v>
          </cell>
          <cell r="D9317">
            <v>678</v>
          </cell>
          <cell r="E9317">
            <v>0</v>
          </cell>
          <cell r="F9317">
            <v>43271</v>
          </cell>
          <cell r="G9317">
            <v>646</v>
          </cell>
          <cell r="H9317">
            <v>1.05</v>
          </cell>
          <cell r="I9317">
            <v>43465</v>
          </cell>
        </row>
        <row r="9318">
          <cell r="A9318" t="str">
            <v>TERMINAL- BOQUILLA IMC GALVANIZADA Ø</v>
          </cell>
          <cell r="B9318">
            <v>106786</v>
          </cell>
          <cell r="C9318" t="str">
            <v>UNI</v>
          </cell>
          <cell r="D9318">
            <v>61110</v>
          </cell>
          <cell r="E9318">
            <v>0</v>
          </cell>
          <cell r="F9318">
            <v>43192</v>
          </cell>
          <cell r="G9318">
            <v>58200</v>
          </cell>
          <cell r="H9318">
            <v>1.05</v>
          </cell>
          <cell r="I9318">
            <v>43465</v>
          </cell>
        </row>
        <row r="9319">
          <cell r="A9319" t="str">
            <v>TERMINAL BORNA No. 4</v>
          </cell>
          <cell r="B9319">
            <v>103696</v>
          </cell>
          <cell r="C9319" t="str">
            <v>UNI</v>
          </cell>
          <cell r="D9319">
            <v>4020</v>
          </cell>
          <cell r="E9319">
            <v>0</v>
          </cell>
          <cell r="F9319">
            <v>40800</v>
          </cell>
          <cell r="G9319">
            <v>3000</v>
          </cell>
          <cell r="H9319">
            <v>1.34</v>
          </cell>
          <cell r="I9319">
            <v>43465</v>
          </cell>
        </row>
        <row r="9320">
          <cell r="A9320" t="str">
            <v>TERMINAL BORNA PARA CABLE #250 (1/2")</v>
          </cell>
          <cell r="B9320">
            <v>106665</v>
          </cell>
          <cell r="C9320" t="str">
            <v>UNI</v>
          </cell>
          <cell r="D9320">
            <v>7978</v>
          </cell>
          <cell r="E9320">
            <v>0</v>
          </cell>
          <cell r="F9320">
            <v>43084</v>
          </cell>
          <cell r="G9320">
            <v>7319</v>
          </cell>
          <cell r="H9320">
            <v>1.0900000000000001</v>
          </cell>
          <cell r="I9320">
            <v>43465</v>
          </cell>
        </row>
        <row r="9321">
          <cell r="A9321" t="str">
            <v>TERMINAL BORNA PARA CABLE 2/0</v>
          </cell>
          <cell r="B9321">
            <v>106667</v>
          </cell>
          <cell r="C9321" t="str">
            <v>UNI</v>
          </cell>
          <cell r="D9321">
            <v>3990</v>
          </cell>
          <cell r="E9321">
            <v>0</v>
          </cell>
          <cell r="F9321">
            <v>43279</v>
          </cell>
          <cell r="G9321">
            <v>3800</v>
          </cell>
          <cell r="H9321">
            <v>1.05</v>
          </cell>
          <cell r="I9321">
            <v>43465</v>
          </cell>
        </row>
        <row r="9322">
          <cell r="A9322" t="str">
            <v>TERMINAL BORNA PARA CABLE 4/0</v>
          </cell>
          <cell r="B9322">
            <v>106669</v>
          </cell>
          <cell r="C9322" t="str">
            <v>UNI</v>
          </cell>
          <cell r="D9322">
            <v>5998</v>
          </cell>
          <cell r="E9322">
            <v>0</v>
          </cell>
          <cell r="F9322">
            <v>43279</v>
          </cell>
          <cell r="G9322">
            <v>5712</v>
          </cell>
          <cell r="H9322">
            <v>1.05</v>
          </cell>
          <cell r="I9322">
            <v>43465</v>
          </cell>
        </row>
        <row r="9323">
          <cell r="A9323" t="str">
            <v>TERMINAL COAXIALTV AMER+TAPA MAX L/NEX</v>
          </cell>
          <cell r="B9323">
            <v>3057</v>
          </cell>
          <cell r="C9323" t="str">
            <v>UNI</v>
          </cell>
          <cell r="D9323">
            <v>28862</v>
          </cell>
          <cell r="E9323">
            <v>0</v>
          </cell>
          <cell r="F9323">
            <v>39892</v>
          </cell>
          <cell r="G9323">
            <v>20764</v>
          </cell>
          <cell r="H9323">
            <v>1.39</v>
          </cell>
          <cell r="I9323">
            <v>43465</v>
          </cell>
        </row>
        <row r="9324">
          <cell r="A9324" t="str">
            <v>terminal cobre para cable 400 MCM</v>
          </cell>
          <cell r="B9324">
            <v>106104</v>
          </cell>
          <cell r="C9324" t="str">
            <v>UNI</v>
          </cell>
          <cell r="D9324">
            <v>14994</v>
          </cell>
          <cell r="E9324">
            <v>0</v>
          </cell>
          <cell r="F9324">
            <v>43266</v>
          </cell>
          <cell r="G9324">
            <v>14280</v>
          </cell>
          <cell r="H9324">
            <v>1.05</v>
          </cell>
          <cell r="I9324">
            <v>43465</v>
          </cell>
        </row>
        <row r="9325">
          <cell r="A9325" t="str">
            <v>TERMINAL CONDUIT PVC 1/2" **</v>
          </cell>
          <cell r="B9325">
            <v>104407</v>
          </cell>
          <cell r="C9325" t="str">
            <v>UNI</v>
          </cell>
          <cell r="D9325">
            <v>158</v>
          </cell>
          <cell r="E9325">
            <v>0</v>
          </cell>
          <cell r="F9325">
            <v>43213</v>
          </cell>
          <cell r="G9325">
            <v>150</v>
          </cell>
          <cell r="H9325">
            <v>1.05</v>
          </cell>
          <cell r="I9325">
            <v>43465</v>
          </cell>
        </row>
        <row r="9326">
          <cell r="A9326" t="str">
            <v>TERMINAL CONDUIT PVC DE 1"</v>
          </cell>
          <cell r="B9326">
            <v>768</v>
          </cell>
          <cell r="C9326" t="str">
            <v>UNI</v>
          </cell>
          <cell r="D9326">
            <v>1018</v>
          </cell>
          <cell r="E9326" t="str">
            <v>66B100</v>
          </cell>
          <cell r="F9326">
            <v>41241</v>
          </cell>
          <cell r="G9326">
            <v>783</v>
          </cell>
          <cell r="H9326">
            <v>1.3</v>
          </cell>
          <cell r="I9326">
            <v>43465</v>
          </cell>
        </row>
        <row r="9327">
          <cell r="A9327" t="str">
            <v>TERMINAL CONECTOR EMT Ø 1" (NO USAR)</v>
          </cell>
          <cell r="B9327">
            <v>105338</v>
          </cell>
          <cell r="C9327" t="str">
            <v>UNI</v>
          </cell>
          <cell r="D9327">
            <v>1784</v>
          </cell>
          <cell r="E9327">
            <v>0</v>
          </cell>
          <cell r="F9327">
            <v>43341</v>
          </cell>
          <cell r="G9327">
            <v>1699</v>
          </cell>
          <cell r="H9327">
            <v>1.05</v>
          </cell>
          <cell r="I9327">
            <v>43465</v>
          </cell>
        </row>
        <row r="9328">
          <cell r="A9328" t="str">
            <v>TERMINAL DE COBRE 8"</v>
          </cell>
          <cell r="B9328">
            <v>104725</v>
          </cell>
          <cell r="C9328" t="str">
            <v>UNI</v>
          </cell>
          <cell r="D9328">
            <v>893</v>
          </cell>
          <cell r="E9328">
            <v>0</v>
          </cell>
          <cell r="F9328">
            <v>43276</v>
          </cell>
          <cell r="G9328">
            <v>850</v>
          </cell>
          <cell r="H9328">
            <v>1.05</v>
          </cell>
          <cell r="I9328">
            <v>43465</v>
          </cell>
        </row>
        <row r="9329">
          <cell r="A9329" t="str">
            <v>TERMINAL DE COBRE ESTAÑADO N°10</v>
          </cell>
          <cell r="B9329">
            <v>104726</v>
          </cell>
          <cell r="C9329" t="str">
            <v>UNI</v>
          </cell>
          <cell r="D9329">
            <v>907</v>
          </cell>
          <cell r="E9329">
            <v>0</v>
          </cell>
          <cell r="F9329">
            <v>43266</v>
          </cell>
          <cell r="G9329">
            <v>864</v>
          </cell>
          <cell r="H9329">
            <v>1.05</v>
          </cell>
          <cell r="I9329">
            <v>43465</v>
          </cell>
        </row>
        <row r="9330">
          <cell r="A9330" t="str">
            <v>TERMINAL DE COBRE ESTAÑADO N°6</v>
          </cell>
          <cell r="B9330">
            <v>104724</v>
          </cell>
          <cell r="C9330" t="str">
            <v>UNI</v>
          </cell>
          <cell r="D9330">
            <v>921</v>
          </cell>
          <cell r="E9330">
            <v>0</v>
          </cell>
          <cell r="F9330">
            <v>43276</v>
          </cell>
          <cell r="G9330">
            <v>877</v>
          </cell>
          <cell r="H9330">
            <v>1.05</v>
          </cell>
          <cell r="I9330">
            <v>43465</v>
          </cell>
        </row>
        <row r="9331">
          <cell r="A9331" t="str">
            <v>TERMINAL DE COBRE N° 4</v>
          </cell>
          <cell r="B9331">
            <v>104976</v>
          </cell>
          <cell r="C9331" t="str">
            <v>UNI</v>
          </cell>
          <cell r="D9331">
            <v>1055</v>
          </cell>
          <cell r="E9331">
            <v>0</v>
          </cell>
          <cell r="F9331">
            <v>43269</v>
          </cell>
          <cell r="G9331">
            <v>1005</v>
          </cell>
          <cell r="H9331">
            <v>1.05</v>
          </cell>
          <cell r="I9331">
            <v>43465</v>
          </cell>
        </row>
        <row r="9332">
          <cell r="A9332" t="str">
            <v>TERMINAL DE COBRE N°2</v>
          </cell>
          <cell r="B9332">
            <v>104723</v>
          </cell>
          <cell r="C9332" t="str">
            <v>UNI</v>
          </cell>
          <cell r="D9332">
            <v>2918</v>
          </cell>
          <cell r="E9332">
            <v>0</v>
          </cell>
          <cell r="F9332">
            <v>43244</v>
          </cell>
          <cell r="G9332">
            <v>2779</v>
          </cell>
          <cell r="H9332">
            <v>1.05</v>
          </cell>
          <cell r="I9332">
            <v>43465</v>
          </cell>
        </row>
        <row r="9333">
          <cell r="A9333" t="str">
            <v>TERMINAL EMT - 1 1/2"</v>
          </cell>
          <cell r="B9333">
            <v>104982</v>
          </cell>
          <cell r="C9333" t="str">
            <v>UNI</v>
          </cell>
          <cell r="D9333">
            <v>2667</v>
          </cell>
          <cell r="E9333">
            <v>0</v>
          </cell>
          <cell r="F9333">
            <v>41489</v>
          </cell>
          <cell r="G9333">
            <v>2100</v>
          </cell>
          <cell r="H9333">
            <v>1.27</v>
          </cell>
          <cell r="I9333">
            <v>43465</v>
          </cell>
        </row>
        <row r="9334">
          <cell r="A9334" t="str">
            <v>TERMINAL EMT 1 "</v>
          </cell>
          <cell r="B9334">
            <v>101327</v>
          </cell>
          <cell r="C9334" t="str">
            <v>UNI</v>
          </cell>
          <cell r="D9334">
            <v>1784</v>
          </cell>
          <cell r="E9334">
            <v>12472</v>
          </cell>
          <cell r="F9334">
            <v>43174</v>
          </cell>
          <cell r="G9334">
            <v>1699</v>
          </cell>
          <cell r="H9334">
            <v>1.05</v>
          </cell>
          <cell r="I9334">
            <v>43465</v>
          </cell>
        </row>
        <row r="9335">
          <cell r="A9335" t="str">
            <v>TERMINAL EMT 1 1/2" (no usar )</v>
          </cell>
          <cell r="B9335">
            <v>104983</v>
          </cell>
          <cell r="C9335" t="str">
            <v>UNI</v>
          </cell>
          <cell r="D9335">
            <v>1932</v>
          </cell>
          <cell r="E9335">
            <v>0</v>
          </cell>
          <cell r="F9335">
            <v>43214</v>
          </cell>
          <cell r="G9335">
            <v>1840</v>
          </cell>
          <cell r="H9335">
            <v>1.05</v>
          </cell>
          <cell r="I9335">
            <v>43465</v>
          </cell>
        </row>
        <row r="9336">
          <cell r="A9336" t="str">
            <v>TERMINAL EMT 1 1/4 "</v>
          </cell>
          <cell r="B9336">
            <v>101334</v>
          </cell>
          <cell r="C9336" t="str">
            <v>UNI</v>
          </cell>
          <cell r="D9336">
            <v>2363</v>
          </cell>
          <cell r="E9336">
            <v>12472</v>
          </cell>
          <cell r="F9336">
            <v>43341</v>
          </cell>
          <cell r="G9336">
            <v>2250</v>
          </cell>
          <cell r="H9336">
            <v>1.05</v>
          </cell>
          <cell r="I9336">
            <v>43465</v>
          </cell>
        </row>
        <row r="9337">
          <cell r="A9337" t="str">
            <v>TERMINAL EMT 1/2" **</v>
          </cell>
          <cell r="B9337">
            <v>103215</v>
          </cell>
          <cell r="C9337" t="str">
            <v>UNI</v>
          </cell>
          <cell r="D9337">
            <v>507</v>
          </cell>
          <cell r="E9337">
            <v>0</v>
          </cell>
          <cell r="F9337">
            <v>43341</v>
          </cell>
          <cell r="G9337">
            <v>483</v>
          </cell>
          <cell r="H9337">
            <v>1.05</v>
          </cell>
          <cell r="I9337">
            <v>43465</v>
          </cell>
        </row>
        <row r="9338">
          <cell r="A9338" t="str">
            <v>TERMINAL EMT 2 "</v>
          </cell>
          <cell r="B9338">
            <v>101336</v>
          </cell>
          <cell r="C9338" t="str">
            <v>UNI</v>
          </cell>
          <cell r="D9338">
            <v>3261</v>
          </cell>
          <cell r="E9338">
            <v>12472</v>
          </cell>
          <cell r="F9338">
            <v>43341</v>
          </cell>
          <cell r="G9338">
            <v>3106</v>
          </cell>
          <cell r="H9338">
            <v>1.05</v>
          </cell>
          <cell r="I9338">
            <v>43465</v>
          </cell>
        </row>
        <row r="9339">
          <cell r="A9339" t="str">
            <v>TERMINAL EMT 3"</v>
          </cell>
          <cell r="B9339">
            <v>101338</v>
          </cell>
          <cell r="C9339" t="str">
            <v>UNI</v>
          </cell>
          <cell r="D9339">
            <v>12259</v>
          </cell>
          <cell r="E9339">
            <v>12472</v>
          </cell>
          <cell r="F9339">
            <v>43235</v>
          </cell>
          <cell r="G9339">
            <v>11675</v>
          </cell>
          <cell r="H9339">
            <v>1.05</v>
          </cell>
          <cell r="I9339">
            <v>43465</v>
          </cell>
        </row>
        <row r="9340">
          <cell r="A9340" t="str">
            <v>TERMINAL EMT 3/4 "</v>
          </cell>
          <cell r="B9340">
            <v>101314</v>
          </cell>
          <cell r="C9340" t="str">
            <v>UNI</v>
          </cell>
          <cell r="D9340">
            <v>1103</v>
          </cell>
          <cell r="E9340">
            <v>12472</v>
          </cell>
          <cell r="F9340">
            <v>43341</v>
          </cell>
          <cell r="G9340">
            <v>1050</v>
          </cell>
          <cell r="H9340">
            <v>1.05</v>
          </cell>
          <cell r="I9340">
            <v>43465</v>
          </cell>
        </row>
        <row r="9341">
          <cell r="A9341" t="str">
            <v>TERMINAL EMT Ø2" (NO USAR)</v>
          </cell>
          <cell r="B9341">
            <v>105330</v>
          </cell>
          <cell r="C9341" t="str">
            <v>UNI</v>
          </cell>
          <cell r="D9341">
            <v>3261</v>
          </cell>
          <cell r="E9341">
            <v>0</v>
          </cell>
          <cell r="F9341">
            <v>43341</v>
          </cell>
          <cell r="G9341">
            <v>3106</v>
          </cell>
          <cell r="H9341">
            <v>1.05</v>
          </cell>
          <cell r="I9341">
            <v>43465</v>
          </cell>
        </row>
        <row r="9342">
          <cell r="A9342" t="str">
            <v>TERMINAL EMT Ø2" (NO USAR)</v>
          </cell>
          <cell r="B9342">
            <v>105329</v>
          </cell>
          <cell r="C9342" t="str">
            <v>UNI</v>
          </cell>
          <cell r="D9342">
            <v>3261</v>
          </cell>
          <cell r="E9342">
            <v>0</v>
          </cell>
          <cell r="F9342">
            <v>43341</v>
          </cell>
          <cell r="G9342">
            <v>3106</v>
          </cell>
          <cell r="H9342">
            <v>1.05</v>
          </cell>
          <cell r="I9342">
            <v>43465</v>
          </cell>
        </row>
        <row r="9343">
          <cell r="A9343" t="str">
            <v>Terminal en Cobre para Cable 4/0</v>
          </cell>
          <cell r="B9343">
            <v>106105</v>
          </cell>
          <cell r="C9343" t="str">
            <v>UNI</v>
          </cell>
          <cell r="D9343">
            <v>5793</v>
          </cell>
          <cell r="E9343">
            <v>0</v>
          </cell>
          <cell r="F9343">
            <v>43244</v>
          </cell>
          <cell r="G9343">
            <v>5517</v>
          </cell>
          <cell r="H9343">
            <v>1.05</v>
          </cell>
          <cell r="I9343">
            <v>43465</v>
          </cell>
        </row>
        <row r="9344">
          <cell r="A9344" t="str">
            <v>TERMINAL IMC 2"</v>
          </cell>
          <cell r="B9344">
            <v>104093</v>
          </cell>
          <cell r="C9344" t="str">
            <v>UNI</v>
          </cell>
          <cell r="D9344">
            <v>3341</v>
          </cell>
          <cell r="E9344">
            <v>0</v>
          </cell>
          <cell r="F9344">
            <v>43180</v>
          </cell>
          <cell r="G9344">
            <v>3182</v>
          </cell>
          <cell r="H9344">
            <v>1.05</v>
          </cell>
          <cell r="I9344">
            <v>43465</v>
          </cell>
        </row>
        <row r="9345">
          <cell r="A9345" t="str">
            <v>TERMINAL IMC 3"</v>
          </cell>
          <cell r="B9345">
            <v>104065</v>
          </cell>
          <cell r="C9345" t="str">
            <v>UNI</v>
          </cell>
          <cell r="D9345">
            <v>26710</v>
          </cell>
          <cell r="E9345">
            <v>0</v>
          </cell>
          <cell r="F9345">
            <v>40667</v>
          </cell>
          <cell r="G9345">
            <v>19933</v>
          </cell>
          <cell r="H9345">
            <v>1.34</v>
          </cell>
          <cell r="I9345">
            <v>43465</v>
          </cell>
        </row>
        <row r="9346">
          <cell r="A9346" t="str">
            <v>TERMINAL LATERAL No. 4 ETERNIT</v>
          </cell>
          <cell r="B9346">
            <v>240</v>
          </cell>
          <cell r="C9346" t="str">
            <v>UNI</v>
          </cell>
          <cell r="D9346">
            <v>36565</v>
          </cell>
          <cell r="E9346">
            <v>0</v>
          </cell>
          <cell r="F9346">
            <v>40325</v>
          </cell>
          <cell r="G9346">
            <v>26690</v>
          </cell>
          <cell r="H9346">
            <v>1.37</v>
          </cell>
          <cell r="I9346">
            <v>43465</v>
          </cell>
        </row>
        <row r="9347">
          <cell r="A9347" t="str">
            <v>TERMINAL LATERAL No. 6 ETERNIT</v>
          </cell>
          <cell r="B9347">
            <v>241</v>
          </cell>
          <cell r="C9347" t="str">
            <v>UNI</v>
          </cell>
          <cell r="D9347">
            <v>33565</v>
          </cell>
          <cell r="E9347">
            <v>0</v>
          </cell>
          <cell r="F9347">
            <v>40325</v>
          </cell>
          <cell r="G9347">
            <v>24500</v>
          </cell>
          <cell r="H9347">
            <v>1.37</v>
          </cell>
          <cell r="I9347">
            <v>43465</v>
          </cell>
        </row>
        <row r="9348">
          <cell r="A9348" t="str">
            <v>TERMINAL PARA CABLE</v>
          </cell>
          <cell r="B9348">
            <v>104435</v>
          </cell>
          <cell r="C9348" t="str">
            <v>UNI</v>
          </cell>
          <cell r="D9348">
            <v>1950</v>
          </cell>
          <cell r="E9348">
            <v>0</v>
          </cell>
          <cell r="F9348">
            <v>41120</v>
          </cell>
          <cell r="G9348">
            <v>1500</v>
          </cell>
          <cell r="H9348">
            <v>1.3</v>
          </cell>
          <cell r="I9348">
            <v>43465</v>
          </cell>
        </row>
        <row r="9349">
          <cell r="A9349" t="str">
            <v>TERMINAL PARA CABLE N°1/0 Cu/Estaño</v>
          </cell>
          <cell r="B9349">
            <v>105326</v>
          </cell>
          <cell r="C9349" t="str">
            <v>UNI</v>
          </cell>
          <cell r="D9349">
            <v>2721</v>
          </cell>
          <cell r="E9349">
            <v>0</v>
          </cell>
          <cell r="F9349">
            <v>43343</v>
          </cell>
          <cell r="G9349">
            <v>2591</v>
          </cell>
          <cell r="H9349">
            <v>1.05</v>
          </cell>
          <cell r="I9349">
            <v>43465</v>
          </cell>
        </row>
        <row r="9350">
          <cell r="A9350" t="str">
            <v>TERMINAL PARA CABLE N°2</v>
          </cell>
          <cell r="B9350">
            <v>105327</v>
          </cell>
          <cell r="C9350" t="str">
            <v>UNI</v>
          </cell>
          <cell r="D9350">
            <v>1941</v>
          </cell>
          <cell r="E9350">
            <v>0</v>
          </cell>
          <cell r="F9350">
            <v>43244</v>
          </cell>
          <cell r="G9350">
            <v>1849</v>
          </cell>
          <cell r="H9350">
            <v>1.05</v>
          </cell>
          <cell r="I9350">
            <v>43465</v>
          </cell>
        </row>
        <row r="9351">
          <cell r="A9351" t="str">
            <v>TERMINAL PARA CABLE N°4</v>
          </cell>
          <cell r="B9351">
            <v>105328</v>
          </cell>
          <cell r="C9351" t="str">
            <v>UNI</v>
          </cell>
          <cell r="D9351">
            <v>1031</v>
          </cell>
          <cell r="E9351">
            <v>0</v>
          </cell>
          <cell r="F9351">
            <v>41954</v>
          </cell>
          <cell r="G9351">
            <v>818</v>
          </cell>
          <cell r="H9351">
            <v>1.26</v>
          </cell>
          <cell r="I9351">
            <v>43465</v>
          </cell>
        </row>
        <row r="9352">
          <cell r="A9352" t="str">
            <v>TERMINAL PREFORMADO TIPO BUJE PARA</v>
          </cell>
          <cell r="B9352">
            <v>105604</v>
          </cell>
          <cell r="C9352" t="str">
            <v>UNI</v>
          </cell>
          <cell r="D9352">
            <v>462024</v>
          </cell>
          <cell r="E9352">
            <v>0</v>
          </cell>
          <cell r="F9352">
            <v>43325</v>
          </cell>
          <cell r="G9352">
            <v>440023</v>
          </cell>
          <cell r="H9352">
            <v>1.05</v>
          </cell>
          <cell r="I9352">
            <v>43465</v>
          </cell>
        </row>
        <row r="9353">
          <cell r="A9353" t="str">
            <v>TERMINAL PREFORMADO TIPO CODO PARA</v>
          </cell>
          <cell r="B9353">
            <v>105603</v>
          </cell>
          <cell r="C9353" t="str">
            <v>UNI</v>
          </cell>
          <cell r="D9353">
            <v>185184</v>
          </cell>
          <cell r="E9353">
            <v>0</v>
          </cell>
          <cell r="F9353">
            <v>43325</v>
          </cell>
          <cell r="G9353">
            <v>176366</v>
          </cell>
          <cell r="H9353">
            <v>1.05</v>
          </cell>
          <cell r="I9353">
            <v>43465</v>
          </cell>
        </row>
        <row r="9354">
          <cell r="A9354" t="str">
            <v>TERMINAL PREFORMADO TIPO INTERIOR</v>
          </cell>
          <cell r="B9354">
            <v>105605</v>
          </cell>
          <cell r="C9354" t="str">
            <v>UNI</v>
          </cell>
          <cell r="D9354">
            <v>218728</v>
          </cell>
          <cell r="E9354">
            <v>0</v>
          </cell>
          <cell r="F9354">
            <v>43174</v>
          </cell>
          <cell r="G9354">
            <v>208312</v>
          </cell>
          <cell r="H9354">
            <v>1.05</v>
          </cell>
          <cell r="I9354">
            <v>43465</v>
          </cell>
        </row>
        <row r="9355">
          <cell r="A9355" t="str">
            <v>TERMINAL PREMOLDEADO EXT-15KV (2-4/0)</v>
          </cell>
          <cell r="B9355">
            <v>106774</v>
          </cell>
          <cell r="C9355" t="str">
            <v>UNI</v>
          </cell>
          <cell r="D9355">
            <v>313915</v>
          </cell>
          <cell r="E9355">
            <v>0</v>
          </cell>
          <cell r="F9355">
            <v>43185</v>
          </cell>
          <cell r="G9355">
            <v>298967</v>
          </cell>
          <cell r="H9355">
            <v>1.05</v>
          </cell>
          <cell r="I9355">
            <v>43465</v>
          </cell>
        </row>
        <row r="9356">
          <cell r="A9356" t="str">
            <v>terminal Premoldeado Ext-15KV (2-4/0) TFT 151</v>
          </cell>
          <cell r="B9356">
            <v>106765</v>
          </cell>
          <cell r="C9356" t="str">
            <v>UNI</v>
          </cell>
          <cell r="D9356">
            <v>313915</v>
          </cell>
          <cell r="E9356">
            <v>0</v>
          </cell>
          <cell r="F9356">
            <v>43182</v>
          </cell>
          <cell r="G9356">
            <v>298967</v>
          </cell>
          <cell r="H9356">
            <v>1.05</v>
          </cell>
          <cell r="I9356">
            <v>43465</v>
          </cell>
        </row>
        <row r="9357">
          <cell r="A9357" t="str">
            <v>Terminal premoldeadoExterior</v>
          </cell>
          <cell r="B9357">
            <v>105121</v>
          </cell>
          <cell r="C9357" t="str">
            <v>UNI</v>
          </cell>
          <cell r="D9357">
            <v>309750</v>
          </cell>
          <cell r="E9357">
            <v>0</v>
          </cell>
          <cell r="F9357">
            <v>43174</v>
          </cell>
          <cell r="G9357">
            <v>295000</v>
          </cell>
          <cell r="H9357">
            <v>1.05</v>
          </cell>
          <cell r="I9357">
            <v>43465</v>
          </cell>
        </row>
        <row r="9358">
          <cell r="A9358" t="str">
            <v>Terminal premoldeadoo Interior</v>
          </cell>
          <cell r="B9358">
            <v>105107</v>
          </cell>
          <cell r="C9358" t="str">
            <v>UNI</v>
          </cell>
          <cell r="D9358">
            <v>252945</v>
          </cell>
          <cell r="E9358">
            <v>0</v>
          </cell>
          <cell r="F9358">
            <v>43174</v>
          </cell>
          <cell r="G9358">
            <v>240900</v>
          </cell>
          <cell r="H9358">
            <v>1.05</v>
          </cell>
          <cell r="I9358">
            <v>43465</v>
          </cell>
        </row>
        <row r="9359">
          <cell r="A9359" t="str">
            <v>TERMINAL PVC 1/2" CONDUIT</v>
          </cell>
          <cell r="B9359">
            <v>104653</v>
          </cell>
          <cell r="C9359" t="str">
            <v>UNI</v>
          </cell>
          <cell r="D9359">
            <v>195</v>
          </cell>
          <cell r="E9359">
            <v>0</v>
          </cell>
          <cell r="F9359">
            <v>42976</v>
          </cell>
          <cell r="G9359">
            <v>179</v>
          </cell>
          <cell r="H9359">
            <v>1.0900000000000001</v>
          </cell>
          <cell r="I9359">
            <v>43465</v>
          </cell>
        </row>
        <row r="9360">
          <cell r="A9360" t="str">
            <v>Terminales MT 2/0, 15 KV pantalla en hilos 100% ai</v>
          </cell>
          <cell r="B9360">
            <v>101623</v>
          </cell>
          <cell r="C9360" t="str">
            <v>JGO</v>
          </cell>
          <cell r="D9360">
            <v>310064</v>
          </cell>
          <cell r="E9360">
            <v>0</v>
          </cell>
          <cell r="F9360">
            <v>43271</v>
          </cell>
          <cell r="G9360">
            <v>295299</v>
          </cell>
          <cell r="H9360">
            <v>1.05</v>
          </cell>
          <cell r="I9360">
            <v>43465</v>
          </cell>
        </row>
        <row r="9361">
          <cell r="A9361" t="str">
            <v>TERMOSTATO CALENTADOR</v>
          </cell>
          <cell r="B9361">
            <v>8</v>
          </cell>
          <cell r="C9361" t="str">
            <v>UNI</v>
          </cell>
          <cell r="D9361">
            <v>23630</v>
          </cell>
          <cell r="E9361" t="str">
            <v>20TC</v>
          </cell>
          <cell r="F9361">
            <v>40045</v>
          </cell>
          <cell r="G9361">
            <v>17000</v>
          </cell>
          <cell r="H9361">
            <v>1.39</v>
          </cell>
          <cell r="I9361">
            <v>43465</v>
          </cell>
        </row>
        <row r="9362">
          <cell r="A9362" t="str">
            <v>TESTERO EN MADERA (0.50X1.00M)</v>
          </cell>
          <cell r="B9362">
            <v>103423</v>
          </cell>
          <cell r="C9362" t="str">
            <v>M2</v>
          </cell>
          <cell r="D9362">
            <v>44498</v>
          </cell>
          <cell r="E9362">
            <v>0</v>
          </cell>
          <cell r="F9362">
            <v>40473</v>
          </cell>
          <cell r="G9362">
            <v>32480</v>
          </cell>
          <cell r="H9362">
            <v>1.37</v>
          </cell>
          <cell r="I9362">
            <v>43465</v>
          </cell>
        </row>
        <row r="9363">
          <cell r="A9363" t="str">
            <v>THINNER EXTRAFINO</v>
          </cell>
          <cell r="B9363">
            <v>1070</v>
          </cell>
          <cell r="C9363" t="str">
            <v>GN</v>
          </cell>
          <cell r="D9363">
            <v>17325</v>
          </cell>
          <cell r="E9363">
            <v>121132</v>
          </cell>
          <cell r="F9363">
            <v>43162</v>
          </cell>
          <cell r="G9363">
            <v>16500</v>
          </cell>
          <cell r="H9363">
            <v>1.05</v>
          </cell>
          <cell r="I9363">
            <v>43465</v>
          </cell>
        </row>
        <row r="9364">
          <cell r="A9364" t="str">
            <v>THINNER EXTRAFINO PHILAAC 9100</v>
          </cell>
          <cell r="B9364">
            <v>1071</v>
          </cell>
          <cell r="C9364" t="str">
            <v>GN</v>
          </cell>
          <cell r="D9364">
            <v>17325</v>
          </cell>
          <cell r="E9364">
            <v>9100</v>
          </cell>
          <cell r="F9364">
            <v>43321</v>
          </cell>
          <cell r="G9364">
            <v>16500</v>
          </cell>
          <cell r="H9364">
            <v>1.05</v>
          </cell>
          <cell r="I9364">
            <v>43465</v>
          </cell>
        </row>
        <row r="9365">
          <cell r="A9365" t="str">
            <v>THINNER FINO PHILAAC</v>
          </cell>
          <cell r="B9365">
            <v>1072</v>
          </cell>
          <cell r="C9365" t="str">
            <v>GN</v>
          </cell>
          <cell r="D9365">
            <v>17325</v>
          </cell>
          <cell r="E9365">
            <v>9101</v>
          </cell>
          <cell r="F9365">
            <v>43321</v>
          </cell>
          <cell r="G9365">
            <v>16500</v>
          </cell>
          <cell r="H9365">
            <v>1.05</v>
          </cell>
          <cell r="I9365">
            <v>43465</v>
          </cell>
        </row>
        <row r="9366">
          <cell r="A9366" t="str">
            <v>THINNER INCOLORO PINTUCO 121214</v>
          </cell>
          <cell r="B9366">
            <v>101135</v>
          </cell>
          <cell r="C9366" t="str">
            <v>GN</v>
          </cell>
          <cell r="D9366">
            <v>43470</v>
          </cell>
          <cell r="E9366">
            <v>121009</v>
          </cell>
          <cell r="F9366">
            <v>40794</v>
          </cell>
          <cell r="G9366">
            <v>32440</v>
          </cell>
          <cell r="H9366">
            <v>1.34</v>
          </cell>
          <cell r="I9366">
            <v>43465</v>
          </cell>
        </row>
        <row r="9367">
          <cell r="A9367" t="str">
            <v>Tierra arcillo-limosa**</v>
          </cell>
          <cell r="B9367">
            <v>101769</v>
          </cell>
          <cell r="C9367" t="str">
            <v>M3</v>
          </cell>
          <cell r="D9367">
            <v>25277</v>
          </cell>
          <cell r="E9367" t="str">
            <v>+flete</v>
          </cell>
          <cell r="F9367">
            <v>40409</v>
          </cell>
          <cell r="G9367">
            <v>18450</v>
          </cell>
          <cell r="H9367">
            <v>1.37</v>
          </cell>
          <cell r="I9367">
            <v>43465</v>
          </cell>
        </row>
        <row r="9368">
          <cell r="A9368" t="str">
            <v>TIERRA NEGRA (NO USAR)</v>
          </cell>
          <cell r="B9368">
            <v>102422</v>
          </cell>
          <cell r="C9368" t="str">
            <v>M3</v>
          </cell>
          <cell r="D9368">
            <v>52500</v>
          </cell>
          <cell r="E9368">
            <v>0</v>
          </cell>
          <cell r="F9368">
            <v>41976</v>
          </cell>
          <cell r="G9368">
            <v>41667</v>
          </cell>
          <cell r="H9368">
            <v>1.26</v>
          </cell>
          <cell r="I9368">
            <v>43465</v>
          </cell>
        </row>
        <row r="9369">
          <cell r="A9369" t="str">
            <v>TIERRA NEGRA + TRANSPORTE</v>
          </cell>
          <cell r="B9369">
            <v>1621</v>
          </cell>
          <cell r="C9369" t="str">
            <v>M3</v>
          </cell>
          <cell r="D9369">
            <v>56000</v>
          </cell>
          <cell r="E9369">
            <v>0</v>
          </cell>
          <cell r="F9369">
            <v>43174</v>
          </cell>
          <cell r="G9369">
            <v>53333</v>
          </cell>
          <cell r="H9369">
            <v>1.05</v>
          </cell>
          <cell r="I9369">
            <v>43465</v>
          </cell>
        </row>
        <row r="9370">
          <cell r="A9370" t="str">
            <v>TIERRA NEGRA +TRANSPORTE</v>
          </cell>
          <cell r="B9370">
            <v>100844</v>
          </cell>
          <cell r="C9370" t="str">
            <v>M3</v>
          </cell>
          <cell r="D9370">
            <v>56000</v>
          </cell>
          <cell r="E9370">
            <v>0</v>
          </cell>
          <cell r="F9370">
            <v>43174</v>
          </cell>
          <cell r="G9370">
            <v>53333</v>
          </cell>
          <cell r="H9370">
            <v>1.05</v>
          </cell>
          <cell r="I9370">
            <v>43465</v>
          </cell>
        </row>
        <row r="9371">
          <cell r="A9371" t="str">
            <v>Tierra negra selec. con cascarilla y abono org.**</v>
          </cell>
          <cell r="B9371">
            <v>100590</v>
          </cell>
          <cell r="C9371" t="str">
            <v>M3</v>
          </cell>
          <cell r="D9371">
            <v>52320</v>
          </cell>
          <cell r="E9371">
            <v>0</v>
          </cell>
          <cell r="F9371">
            <v>42795</v>
          </cell>
          <cell r="G9371">
            <v>48000</v>
          </cell>
          <cell r="H9371">
            <v>1.0900000000000001</v>
          </cell>
          <cell r="I9371">
            <v>43465</v>
          </cell>
        </row>
        <row r="9372">
          <cell r="A9372" t="str">
            <v>TIERRA NEGRA SELECC. +CASCAR+ABONO</v>
          </cell>
          <cell r="B9372">
            <v>104922</v>
          </cell>
          <cell r="C9372" t="str">
            <v>M3</v>
          </cell>
          <cell r="D9372">
            <v>53488</v>
          </cell>
          <cell r="E9372">
            <v>0</v>
          </cell>
          <cell r="F9372">
            <v>43213</v>
          </cell>
          <cell r="G9372">
            <v>50941</v>
          </cell>
          <cell r="H9372">
            <v>1.05</v>
          </cell>
          <cell r="I9372">
            <v>43465</v>
          </cell>
        </row>
        <row r="9373">
          <cell r="A9373" t="str">
            <v>TIERRA NEGRA+cascarilla+triple 15+transporte</v>
          </cell>
          <cell r="B9373">
            <v>100744</v>
          </cell>
          <cell r="C9373" t="str">
            <v>M3</v>
          </cell>
          <cell r="D9373">
            <v>57750</v>
          </cell>
          <cell r="E9373">
            <v>0</v>
          </cell>
          <cell r="F9373">
            <v>43172</v>
          </cell>
          <cell r="G9373">
            <v>55000</v>
          </cell>
          <cell r="H9373">
            <v>1.05</v>
          </cell>
          <cell r="I9373">
            <v>43465</v>
          </cell>
        </row>
        <row r="9374">
          <cell r="A9374" t="str">
            <v>Tierra seleccionada producto de excavacion **</v>
          </cell>
          <cell r="B9374">
            <v>100363</v>
          </cell>
          <cell r="C9374" t="str">
            <v>M3</v>
          </cell>
          <cell r="D9374">
            <v>16900</v>
          </cell>
          <cell r="E9374">
            <v>0</v>
          </cell>
          <cell r="F9374">
            <v>41233</v>
          </cell>
          <cell r="G9374">
            <v>13000</v>
          </cell>
          <cell r="H9374">
            <v>1.3</v>
          </cell>
          <cell r="I9374">
            <v>43465</v>
          </cell>
        </row>
        <row r="9375">
          <cell r="A9375" t="str">
            <v>TIJERA JARDINERIA cortacesped 12" mango</v>
          </cell>
          <cell r="B9375">
            <v>106513</v>
          </cell>
          <cell r="C9375" t="str">
            <v>UNI</v>
          </cell>
          <cell r="D9375">
            <v>20895</v>
          </cell>
          <cell r="E9375">
            <v>0</v>
          </cell>
          <cell r="F9375">
            <v>43195</v>
          </cell>
          <cell r="G9375">
            <v>19900</v>
          </cell>
          <cell r="H9375">
            <v>1.05</v>
          </cell>
          <cell r="I9375">
            <v>43465</v>
          </cell>
        </row>
        <row r="9376">
          <cell r="A9376" t="str">
            <v>TIJERAS HOJALATA 10" STANLEY O SIMILAR</v>
          </cell>
          <cell r="B9376">
            <v>103056</v>
          </cell>
          <cell r="C9376" t="str">
            <v>UNI</v>
          </cell>
          <cell r="D9376">
            <v>36734</v>
          </cell>
          <cell r="E9376">
            <v>0</v>
          </cell>
          <cell r="F9376">
            <v>43199</v>
          </cell>
          <cell r="G9376">
            <v>34985</v>
          </cell>
          <cell r="H9376">
            <v>1.05</v>
          </cell>
          <cell r="I9376">
            <v>43465</v>
          </cell>
        </row>
        <row r="9377">
          <cell r="A9377" t="str">
            <v>TIMBRE BITONAL DIN DON 110V. AVE</v>
          </cell>
          <cell r="B9377">
            <v>3016</v>
          </cell>
          <cell r="C9377" t="str">
            <v>UNI</v>
          </cell>
          <cell r="D9377">
            <v>17091</v>
          </cell>
          <cell r="E9377">
            <v>77</v>
          </cell>
          <cell r="F9377">
            <v>39892</v>
          </cell>
          <cell r="G9377">
            <v>12296</v>
          </cell>
          <cell r="H9377">
            <v>1.39</v>
          </cell>
          <cell r="I9377">
            <v>43465</v>
          </cell>
        </row>
        <row r="9378">
          <cell r="A9378" t="str">
            <v>TIMBRE BOTON 400 AVE</v>
          </cell>
          <cell r="B9378">
            <v>735</v>
          </cell>
          <cell r="C9378" t="str">
            <v>UNI</v>
          </cell>
          <cell r="D9378">
            <v>4615</v>
          </cell>
          <cell r="E9378">
            <v>405</v>
          </cell>
          <cell r="F9378">
            <v>39892</v>
          </cell>
          <cell r="G9378">
            <v>3320</v>
          </cell>
          <cell r="H9378">
            <v>1.39</v>
          </cell>
          <cell r="I9378">
            <v>43465</v>
          </cell>
        </row>
        <row r="9379">
          <cell r="A9379" t="str">
            <v>TIMBRE BOTON DOBLE 600 AVE</v>
          </cell>
          <cell r="B9379">
            <v>773</v>
          </cell>
          <cell r="C9379" t="str">
            <v>UNI</v>
          </cell>
          <cell r="D9379">
            <v>9658</v>
          </cell>
          <cell r="E9379">
            <v>655</v>
          </cell>
          <cell r="F9379">
            <v>39892</v>
          </cell>
          <cell r="G9379">
            <v>6948</v>
          </cell>
          <cell r="H9379">
            <v>1.39</v>
          </cell>
          <cell r="I9379">
            <v>43465</v>
          </cell>
        </row>
        <row r="9380">
          <cell r="A9380" t="str">
            <v>TIMBRE BOTON TRIPLE AVE</v>
          </cell>
          <cell r="B9380">
            <v>774</v>
          </cell>
          <cell r="C9380" t="str">
            <v>UNI</v>
          </cell>
          <cell r="D9380">
            <v>12415</v>
          </cell>
          <cell r="E9380">
            <v>653</v>
          </cell>
          <cell r="F9380">
            <v>39892</v>
          </cell>
          <cell r="G9380">
            <v>8932</v>
          </cell>
          <cell r="H9380">
            <v>1.39</v>
          </cell>
          <cell r="I9380">
            <v>43465</v>
          </cell>
        </row>
        <row r="9381">
          <cell r="A9381" t="str">
            <v>TIMBRE PUL+TAPA SENC. LUZ PIL.MAX L/NEX</v>
          </cell>
          <cell r="B9381">
            <v>3050</v>
          </cell>
          <cell r="C9381" t="str">
            <v>UNI</v>
          </cell>
          <cell r="D9381">
            <v>24508</v>
          </cell>
          <cell r="E9381">
            <v>0</v>
          </cell>
          <cell r="F9381">
            <v>39892</v>
          </cell>
          <cell r="G9381">
            <v>17632</v>
          </cell>
          <cell r="H9381">
            <v>1.39</v>
          </cell>
          <cell r="I9381">
            <v>43465</v>
          </cell>
        </row>
        <row r="9382">
          <cell r="A9382" t="str">
            <v>TIMBRE PULSADOR SENC LUZ PIL KORA L/NEX</v>
          </cell>
          <cell r="B9382">
            <v>3358</v>
          </cell>
          <cell r="C9382" t="str">
            <v>UNI</v>
          </cell>
          <cell r="D9382">
            <v>2373</v>
          </cell>
          <cell r="E9382" t="str">
            <v>KR-4BL</v>
          </cell>
          <cell r="F9382">
            <v>43199</v>
          </cell>
          <cell r="G9382">
            <v>2260</v>
          </cell>
          <cell r="H9382">
            <v>1.05</v>
          </cell>
          <cell r="I9382">
            <v>43465</v>
          </cell>
        </row>
        <row r="9383">
          <cell r="A9383" t="str">
            <v>TIMBRE SENCILLO LUZ PILOTO L/NEX</v>
          </cell>
          <cell r="B9383">
            <v>1746</v>
          </cell>
          <cell r="C9383" t="str">
            <v>UNI</v>
          </cell>
          <cell r="D9383">
            <v>21606</v>
          </cell>
          <cell r="E9383" t="str">
            <v>LX-040CL</v>
          </cell>
          <cell r="F9383">
            <v>39892</v>
          </cell>
          <cell r="G9383">
            <v>15544</v>
          </cell>
          <cell r="H9383">
            <v>1.39</v>
          </cell>
          <cell r="I9383">
            <v>43465</v>
          </cell>
        </row>
        <row r="9384">
          <cell r="A9384" t="str">
            <v>TIMBRE ZUMBADOR 120V COLOR TRIGO</v>
          </cell>
          <cell r="B9384">
            <v>3051</v>
          </cell>
          <cell r="C9384" t="str">
            <v>UNI</v>
          </cell>
          <cell r="D9384">
            <v>22412</v>
          </cell>
          <cell r="E9384" t="str">
            <v>AQ</v>
          </cell>
          <cell r="F9384">
            <v>40177</v>
          </cell>
          <cell r="G9384">
            <v>16124</v>
          </cell>
          <cell r="H9384">
            <v>1.39</v>
          </cell>
          <cell r="I9384">
            <v>43465</v>
          </cell>
        </row>
        <row r="9385">
          <cell r="A9385" t="str">
            <v>TIMBRE ZUMBADOR 120V L/NEX</v>
          </cell>
          <cell r="B9385">
            <v>3359</v>
          </cell>
          <cell r="C9385" t="str">
            <v>UNI</v>
          </cell>
          <cell r="D9385">
            <v>22412</v>
          </cell>
          <cell r="E9385" t="str">
            <v>AQ 040K</v>
          </cell>
          <cell r="F9385">
            <v>40177</v>
          </cell>
          <cell r="G9385">
            <v>16124</v>
          </cell>
          <cell r="H9385">
            <v>1.39</v>
          </cell>
          <cell r="I9385">
            <v>43465</v>
          </cell>
        </row>
        <row r="9386">
          <cell r="A9386" t="str">
            <v>TIMBRE+ INTERRUPTOR PILOTO ABITARE AVE</v>
          </cell>
          <cell r="B9386">
            <v>1790</v>
          </cell>
          <cell r="C9386" t="str">
            <v>UNI</v>
          </cell>
          <cell r="D9386">
            <v>19671</v>
          </cell>
          <cell r="E9386" t="str">
            <v>915LP</v>
          </cell>
          <cell r="F9386">
            <v>40024</v>
          </cell>
          <cell r="G9386">
            <v>14152</v>
          </cell>
          <cell r="H9386">
            <v>1.39</v>
          </cell>
          <cell r="I9386">
            <v>43465</v>
          </cell>
        </row>
        <row r="9387">
          <cell r="A9387" t="str">
            <v>TIMPANO/BOV No.1 120x60 3mm</v>
          </cell>
          <cell r="B9387">
            <v>2276</v>
          </cell>
          <cell r="C9387" t="str">
            <v>UNI</v>
          </cell>
          <cell r="D9387">
            <v>252047</v>
          </cell>
          <cell r="E9387">
            <v>13166</v>
          </cell>
          <cell r="F9387">
            <v>40325</v>
          </cell>
          <cell r="G9387">
            <v>183976</v>
          </cell>
          <cell r="H9387">
            <v>1.37</v>
          </cell>
          <cell r="I9387">
            <v>43465</v>
          </cell>
        </row>
        <row r="9388">
          <cell r="A9388" t="str">
            <v>TIMPANO/BOV No.2 159x33 3mm</v>
          </cell>
          <cell r="B9388">
            <v>2277</v>
          </cell>
          <cell r="C9388" t="str">
            <v>UNI</v>
          </cell>
          <cell r="D9388">
            <v>220581</v>
          </cell>
          <cell r="E9388">
            <v>13191</v>
          </cell>
          <cell r="F9388">
            <v>40325</v>
          </cell>
          <cell r="G9388">
            <v>161008</v>
          </cell>
          <cell r="H9388">
            <v>1.37</v>
          </cell>
          <cell r="I9388">
            <v>43465</v>
          </cell>
        </row>
        <row r="9389">
          <cell r="A9389" t="str">
            <v>TIMPANO/BOV No.3 245x130 3mm</v>
          </cell>
          <cell r="B9389">
            <v>2278</v>
          </cell>
          <cell r="C9389" t="str">
            <v>UNI</v>
          </cell>
          <cell r="D9389">
            <v>721305</v>
          </cell>
          <cell r="E9389">
            <v>13164</v>
          </cell>
          <cell r="F9389">
            <v>40325</v>
          </cell>
          <cell r="G9389">
            <v>526500</v>
          </cell>
          <cell r="H9389">
            <v>1.37</v>
          </cell>
          <cell r="I9389">
            <v>43465</v>
          </cell>
        </row>
        <row r="9390">
          <cell r="A9390" t="str">
            <v>TIMPANO/BOV No.4 275x150 3mm</v>
          </cell>
          <cell r="B9390">
            <v>2279</v>
          </cell>
          <cell r="C9390" t="str">
            <v>UNI</v>
          </cell>
          <cell r="D9390">
            <v>953520</v>
          </cell>
          <cell r="E9390">
            <v>13174</v>
          </cell>
          <cell r="F9390">
            <v>40325</v>
          </cell>
          <cell r="G9390">
            <v>696000</v>
          </cell>
          <cell r="H9390">
            <v>1.37</v>
          </cell>
          <cell r="I9390">
            <v>43465</v>
          </cell>
        </row>
        <row r="9391">
          <cell r="A9391" t="str">
            <v>TIMPANO/BOV No.5 190x50 3mm</v>
          </cell>
          <cell r="B9391">
            <v>2722</v>
          </cell>
          <cell r="C9391" t="str">
            <v>UNI</v>
          </cell>
          <cell r="D9391">
            <v>395711</v>
          </cell>
          <cell r="E9391">
            <v>13194</v>
          </cell>
          <cell r="F9391">
            <v>40325</v>
          </cell>
          <cell r="G9391">
            <v>288840</v>
          </cell>
          <cell r="H9391">
            <v>1.37</v>
          </cell>
          <cell r="I9391">
            <v>43465</v>
          </cell>
        </row>
        <row r="9392">
          <cell r="A9392" t="str">
            <v>TIMPANO/CUMB No.1 90x54 3mm</v>
          </cell>
          <cell r="B9392">
            <v>2282</v>
          </cell>
          <cell r="C9392" t="str">
            <v>UNI</v>
          </cell>
          <cell r="D9392">
            <v>196743</v>
          </cell>
          <cell r="E9392">
            <v>13176</v>
          </cell>
          <cell r="F9392">
            <v>40325</v>
          </cell>
          <cell r="G9392">
            <v>143608</v>
          </cell>
          <cell r="H9392">
            <v>1.37</v>
          </cell>
          <cell r="I9392">
            <v>43465</v>
          </cell>
        </row>
        <row r="9393">
          <cell r="A9393" t="str">
            <v>TIMPANO/CUMB No.2 204x56 3mm</v>
          </cell>
          <cell r="B9393">
            <v>2283</v>
          </cell>
          <cell r="C9393" t="str">
            <v>UNI</v>
          </cell>
          <cell r="D9393">
            <v>447201</v>
          </cell>
          <cell r="E9393">
            <v>13178</v>
          </cell>
          <cell r="F9393">
            <v>40325</v>
          </cell>
          <cell r="G9393">
            <v>326424</v>
          </cell>
          <cell r="H9393">
            <v>1.37</v>
          </cell>
          <cell r="I9393">
            <v>43465</v>
          </cell>
        </row>
        <row r="9394">
          <cell r="A9394" t="str">
            <v>TINA ACRILICA (fibra de vidrio ó Poliester)</v>
          </cell>
          <cell r="B9394">
            <v>2528</v>
          </cell>
          <cell r="C9394" t="str">
            <v>UNI</v>
          </cell>
          <cell r="D9394">
            <v>2207053</v>
          </cell>
          <cell r="E9394" t="str">
            <v>Con Trans</v>
          </cell>
          <cell r="F9394">
            <v>40134</v>
          </cell>
          <cell r="G9394">
            <v>1587808</v>
          </cell>
          <cell r="H9394">
            <v>1.39</v>
          </cell>
          <cell r="I9394">
            <v>43465</v>
          </cell>
        </row>
        <row r="9395">
          <cell r="A9395" t="str">
            <v>TINA AMERICANA FIRPLAK 1.48mtx.90x.40</v>
          </cell>
          <cell r="B9395">
            <v>4001</v>
          </cell>
          <cell r="C9395" t="str">
            <v>UNI</v>
          </cell>
          <cell r="D9395">
            <v>899212</v>
          </cell>
          <cell r="E9395">
            <v>200</v>
          </cell>
          <cell r="F9395">
            <v>40134</v>
          </cell>
          <cell r="G9395">
            <v>646915</v>
          </cell>
          <cell r="H9395">
            <v>1.39</v>
          </cell>
          <cell r="I9395">
            <v>43465</v>
          </cell>
        </row>
        <row r="9396">
          <cell r="A9396" t="str">
            <v>TINA ESPAÑOLA FIRPLAK 1.60mtx.75x.41</v>
          </cell>
          <cell r="B9396">
            <v>4003</v>
          </cell>
          <cell r="C9396" t="str">
            <v>UNI</v>
          </cell>
          <cell r="D9396">
            <v>904556</v>
          </cell>
          <cell r="E9396">
            <v>500</v>
          </cell>
          <cell r="F9396">
            <v>40126</v>
          </cell>
          <cell r="G9396">
            <v>650760</v>
          </cell>
          <cell r="H9396">
            <v>1.39</v>
          </cell>
          <cell r="I9396">
            <v>43465</v>
          </cell>
        </row>
        <row r="9397">
          <cell r="A9397" t="str">
            <v>TINA FRANCESA FIRPLAK 1.80mtx.90x.41</v>
          </cell>
          <cell r="B9397">
            <v>4005</v>
          </cell>
          <cell r="C9397" t="str">
            <v>UNI</v>
          </cell>
          <cell r="D9397">
            <v>1302236</v>
          </cell>
          <cell r="E9397">
            <v>650</v>
          </cell>
          <cell r="F9397">
            <v>42971</v>
          </cell>
          <cell r="G9397">
            <v>1194712</v>
          </cell>
          <cell r="H9397">
            <v>1.0900000000000001</v>
          </cell>
          <cell r="I9397">
            <v>43465</v>
          </cell>
        </row>
        <row r="9398">
          <cell r="A9398" t="str">
            <v>Tintilla (1/2 galón)</v>
          </cell>
          <cell r="B9398">
            <v>106655</v>
          </cell>
          <cell r="C9398" t="str">
            <v>UNI</v>
          </cell>
          <cell r="D9398">
            <v>60604</v>
          </cell>
          <cell r="E9398">
            <v>0</v>
          </cell>
          <cell r="F9398">
            <v>43063</v>
          </cell>
          <cell r="G9398">
            <v>55600</v>
          </cell>
          <cell r="H9398">
            <v>1.0900000000000001</v>
          </cell>
          <cell r="I9398">
            <v>43465</v>
          </cell>
        </row>
        <row r="9399">
          <cell r="A9399" t="str">
            <v>TINTILLA P/MADERA 1/4 PINTUCO</v>
          </cell>
          <cell r="B9399">
            <v>1073</v>
          </cell>
          <cell r="C9399" t="str">
            <v>LT</v>
          </cell>
          <cell r="D9399">
            <v>34840</v>
          </cell>
          <cell r="E9399">
            <v>7427</v>
          </cell>
          <cell r="F9399">
            <v>40787</v>
          </cell>
          <cell r="G9399">
            <v>26000</v>
          </cell>
          <cell r="H9399">
            <v>1.34</v>
          </cell>
          <cell r="I9399">
            <v>43465</v>
          </cell>
        </row>
        <row r="9400">
          <cell r="A9400" t="str">
            <v>TIRO A TIRO + PERNO</v>
          </cell>
          <cell r="B9400">
            <v>104077</v>
          </cell>
          <cell r="C9400" t="str">
            <v>UNI</v>
          </cell>
          <cell r="D9400">
            <v>327</v>
          </cell>
          <cell r="E9400">
            <v>0</v>
          </cell>
          <cell r="F9400">
            <v>40675</v>
          </cell>
          <cell r="G9400">
            <v>244</v>
          </cell>
          <cell r="H9400">
            <v>1.34</v>
          </cell>
          <cell r="I9400">
            <v>43465</v>
          </cell>
        </row>
        <row r="9401">
          <cell r="A9401" t="str">
            <v>TOALLERO LINEA ASTRO</v>
          </cell>
          <cell r="B9401">
            <v>1756</v>
          </cell>
          <cell r="C9401" t="str">
            <v>UNI</v>
          </cell>
          <cell r="D9401">
            <v>9940</v>
          </cell>
          <cell r="E9401">
            <v>6860</v>
          </cell>
          <cell r="F9401">
            <v>40134</v>
          </cell>
          <cell r="G9401">
            <v>7151</v>
          </cell>
          <cell r="H9401">
            <v>1.39</v>
          </cell>
          <cell r="I9401">
            <v>43465</v>
          </cell>
        </row>
        <row r="9402">
          <cell r="A9402" t="str">
            <v>TOALLERO LINEA ASTRO Color CORONA</v>
          </cell>
          <cell r="B9402">
            <v>9454</v>
          </cell>
          <cell r="C9402" t="str">
            <v>UNI</v>
          </cell>
          <cell r="D9402">
            <v>11120</v>
          </cell>
          <cell r="E9402">
            <v>6860</v>
          </cell>
          <cell r="F9402">
            <v>40134</v>
          </cell>
          <cell r="G9402">
            <v>8000</v>
          </cell>
          <cell r="H9402">
            <v>1.39</v>
          </cell>
          <cell r="I9402">
            <v>43465</v>
          </cell>
        </row>
        <row r="9403">
          <cell r="A9403" t="str">
            <v>Tobogan recto L=8m H=3.8m Polietileno</v>
          </cell>
          <cell r="B9403">
            <v>107033</v>
          </cell>
          <cell r="C9403" t="str">
            <v>UNI</v>
          </cell>
          <cell r="D9403">
            <v>57191702</v>
          </cell>
          <cell r="E9403">
            <v>0</v>
          </cell>
          <cell r="F9403">
            <v>43328</v>
          </cell>
          <cell r="G9403">
            <v>54468288</v>
          </cell>
          <cell r="H9403">
            <v>1.05</v>
          </cell>
          <cell r="I9403">
            <v>43465</v>
          </cell>
        </row>
        <row r="9404">
          <cell r="A9404" t="str">
            <v>TOC 50-10 (3 kg.)</v>
          </cell>
          <cell r="B9404">
            <v>3072</v>
          </cell>
          <cell r="C9404" t="str">
            <v>KG</v>
          </cell>
          <cell r="D9404">
            <v>56870</v>
          </cell>
          <cell r="E9404">
            <v>0</v>
          </cell>
          <cell r="F9404">
            <v>40688</v>
          </cell>
          <cell r="G9404">
            <v>42440</v>
          </cell>
          <cell r="H9404">
            <v>1.34</v>
          </cell>
          <cell r="I9404">
            <v>43465</v>
          </cell>
        </row>
        <row r="9405">
          <cell r="A9405" t="str">
            <v>TOC 8004 INYECCION 3 KILOS</v>
          </cell>
          <cell r="B9405">
            <v>2191</v>
          </cell>
          <cell r="C9405" t="str">
            <v>KG</v>
          </cell>
          <cell r="D9405">
            <v>136839</v>
          </cell>
          <cell r="E9405">
            <v>0</v>
          </cell>
          <cell r="F9405">
            <v>40688</v>
          </cell>
          <cell r="G9405">
            <v>102119</v>
          </cell>
          <cell r="H9405">
            <v>1.34</v>
          </cell>
          <cell r="I9405">
            <v>43465</v>
          </cell>
        </row>
        <row r="9406">
          <cell r="A9406" t="str">
            <v>TOC 8015 JUNTA ANTIACIDA BEIGE 16 Kg</v>
          </cell>
          <cell r="B9406">
            <v>2193</v>
          </cell>
          <cell r="C9406" t="str">
            <v>KG</v>
          </cell>
          <cell r="D9406">
            <v>26125</v>
          </cell>
          <cell r="E9406">
            <v>0</v>
          </cell>
          <cell r="F9406">
            <v>40688</v>
          </cell>
          <cell r="G9406">
            <v>19496</v>
          </cell>
          <cell r="H9406">
            <v>1.34</v>
          </cell>
          <cell r="I9406">
            <v>43465</v>
          </cell>
        </row>
        <row r="9407">
          <cell r="A9407" t="str">
            <v>TOC FIBRA FIBRILADA 500 (10 Kg.) 3/4</v>
          </cell>
          <cell r="B9407">
            <v>3078</v>
          </cell>
          <cell r="C9407" t="str">
            <v>KG</v>
          </cell>
          <cell r="D9407">
            <v>19585</v>
          </cell>
          <cell r="E9407">
            <v>0</v>
          </cell>
          <cell r="F9407">
            <v>40688</v>
          </cell>
          <cell r="G9407">
            <v>14616</v>
          </cell>
          <cell r="H9407">
            <v>1.34</v>
          </cell>
          <cell r="I9407">
            <v>43465</v>
          </cell>
        </row>
        <row r="9408">
          <cell r="A9408" t="str">
            <v>TOMA 20AMP DOBLE POLO A TIERRA</v>
          </cell>
          <cell r="B9408">
            <v>788</v>
          </cell>
          <cell r="C9408" t="str">
            <v>UNI</v>
          </cell>
          <cell r="D9408">
            <v>7150</v>
          </cell>
          <cell r="E9408" t="str">
            <v>0020-T</v>
          </cell>
          <cell r="F9408">
            <v>41173</v>
          </cell>
          <cell r="G9408">
            <v>5500</v>
          </cell>
          <cell r="H9408">
            <v>1.3</v>
          </cell>
          <cell r="I9408">
            <v>43465</v>
          </cell>
        </row>
        <row r="9409">
          <cell r="A9409" t="str">
            <v>TOMA AEREA 15AMP-USO INDUST.-RETIE</v>
          </cell>
          <cell r="B9409">
            <v>104707</v>
          </cell>
          <cell r="C9409" t="str">
            <v>UNI</v>
          </cell>
          <cell r="D9409">
            <v>2860</v>
          </cell>
          <cell r="E9409">
            <v>0</v>
          </cell>
          <cell r="F9409">
            <v>41191</v>
          </cell>
          <cell r="G9409">
            <v>2200</v>
          </cell>
          <cell r="H9409">
            <v>1.3</v>
          </cell>
          <cell r="I9409">
            <v>43465</v>
          </cell>
        </row>
        <row r="9410">
          <cell r="A9410" t="str">
            <v>TOMA AEREA AVE 15AMP CON POLO A TIERRA</v>
          </cell>
          <cell r="B9410">
            <v>3018</v>
          </cell>
          <cell r="C9410" t="str">
            <v>UNI</v>
          </cell>
          <cell r="D9410">
            <v>5978</v>
          </cell>
          <cell r="E9410">
            <v>96</v>
          </cell>
          <cell r="F9410">
            <v>43266</v>
          </cell>
          <cell r="G9410">
            <v>5693</v>
          </cell>
          <cell r="H9410">
            <v>1.05</v>
          </cell>
          <cell r="I9410">
            <v>43465</v>
          </cell>
        </row>
        <row r="9411">
          <cell r="A9411" t="str">
            <v>Toma aerea caucho p/t 15a 250v codel Bifásica</v>
          </cell>
          <cell r="B9411">
            <v>103861</v>
          </cell>
          <cell r="C9411" t="str">
            <v>UNI</v>
          </cell>
          <cell r="D9411">
            <v>3570</v>
          </cell>
          <cell r="E9411">
            <v>0</v>
          </cell>
          <cell r="F9411">
            <v>43213</v>
          </cell>
          <cell r="G9411">
            <v>3400</v>
          </cell>
          <cell r="H9411">
            <v>1.05</v>
          </cell>
          <cell r="I9411">
            <v>43465</v>
          </cell>
        </row>
        <row r="9412">
          <cell r="A9412" t="str">
            <v>TOMA AMERICANA CON POLO A TIERRA</v>
          </cell>
          <cell r="B9412">
            <v>3207</v>
          </cell>
          <cell r="C9412" t="str">
            <v>UNI</v>
          </cell>
          <cell r="D9412">
            <v>4583</v>
          </cell>
          <cell r="E9412" t="str">
            <v>1006-N</v>
          </cell>
          <cell r="F9412">
            <v>40872</v>
          </cell>
          <cell r="G9412">
            <v>3420</v>
          </cell>
          <cell r="H9412">
            <v>1.34</v>
          </cell>
          <cell r="I9412">
            <v>43465</v>
          </cell>
        </row>
        <row r="9413">
          <cell r="A9413" t="str">
            <v>TOMA AMERICANA POLARIZADA VOLARE</v>
          </cell>
          <cell r="B9413">
            <v>3205</v>
          </cell>
          <cell r="C9413" t="str">
            <v>UNI</v>
          </cell>
          <cell r="D9413">
            <v>4466</v>
          </cell>
          <cell r="E9413">
            <v>1006</v>
          </cell>
          <cell r="F9413">
            <v>39892</v>
          </cell>
          <cell r="G9413">
            <v>3213</v>
          </cell>
          <cell r="H9413">
            <v>1.39</v>
          </cell>
          <cell r="I9413">
            <v>43465</v>
          </cell>
        </row>
        <row r="9414">
          <cell r="A9414" t="str">
            <v>TOMA BIFASICA 25AMP PATA TRABADA</v>
          </cell>
          <cell r="B9414">
            <v>106842</v>
          </cell>
          <cell r="C9414" t="str">
            <v>UNI</v>
          </cell>
          <cell r="D9414">
            <v>6756</v>
          </cell>
          <cell r="E9414">
            <v>0</v>
          </cell>
          <cell r="F9414">
            <v>43251</v>
          </cell>
          <cell r="G9414">
            <v>6434</v>
          </cell>
          <cell r="H9414">
            <v>1.05</v>
          </cell>
          <cell r="I9414">
            <v>43465</v>
          </cell>
        </row>
        <row r="9415">
          <cell r="A9415" t="str">
            <v>TOMA BIFASICA INCRUSTAR 220 AMP</v>
          </cell>
          <cell r="B9415">
            <v>106561</v>
          </cell>
          <cell r="C9415" t="str">
            <v>UNI</v>
          </cell>
          <cell r="D9415">
            <v>5819</v>
          </cell>
          <cell r="E9415">
            <v>0</v>
          </cell>
          <cell r="F9415">
            <v>43196</v>
          </cell>
          <cell r="G9415">
            <v>5542</v>
          </cell>
          <cell r="H9415">
            <v>1.05</v>
          </cell>
          <cell r="I9415">
            <v>43465</v>
          </cell>
        </row>
        <row r="9416">
          <cell r="A9416" t="str">
            <v>TOMA BIPOLAR 20 AMP MARFIL AVE</v>
          </cell>
          <cell r="B9416">
            <v>3010</v>
          </cell>
          <cell r="C9416" t="str">
            <v>UNI</v>
          </cell>
          <cell r="D9416">
            <v>3288</v>
          </cell>
          <cell r="E9416" t="str">
            <v>0020-T</v>
          </cell>
          <cell r="F9416">
            <v>40240</v>
          </cell>
          <cell r="G9416">
            <v>2400</v>
          </cell>
          <cell r="H9416">
            <v>1.37</v>
          </cell>
          <cell r="I9416">
            <v>43465</v>
          </cell>
        </row>
        <row r="9417">
          <cell r="A9417" t="str">
            <v>TOMA BIPOLAR 2X20AMP/250V</v>
          </cell>
          <cell r="B9417">
            <v>104719</v>
          </cell>
          <cell r="C9417" t="str">
            <v>UNI</v>
          </cell>
          <cell r="D9417">
            <v>6191</v>
          </cell>
          <cell r="E9417">
            <v>0</v>
          </cell>
          <cell r="F9417">
            <v>43325</v>
          </cell>
          <cell r="G9417">
            <v>5896</v>
          </cell>
          <cell r="H9417">
            <v>1.05</v>
          </cell>
          <cell r="I9417">
            <v>43465</v>
          </cell>
        </row>
        <row r="9418">
          <cell r="A9418" t="str">
            <v>TOMA COAXIAL +TAPATV BLANCA DEKO</v>
          </cell>
          <cell r="B9418">
            <v>1674</v>
          </cell>
          <cell r="C9418" t="str">
            <v>UNI</v>
          </cell>
          <cell r="D9418">
            <v>18117</v>
          </cell>
          <cell r="E9418" t="str">
            <v>DK675B+DKT</v>
          </cell>
          <cell r="F9418">
            <v>40177</v>
          </cell>
          <cell r="G9418">
            <v>13034</v>
          </cell>
          <cell r="H9418">
            <v>1.39</v>
          </cell>
          <cell r="I9418">
            <v>43465</v>
          </cell>
        </row>
        <row r="9419">
          <cell r="A9419" t="str">
            <v>TOMA COAXIAL CLASICA CREMA</v>
          </cell>
          <cell r="B9419">
            <v>1673</v>
          </cell>
          <cell r="C9419" t="str">
            <v>UNI</v>
          </cell>
          <cell r="D9419">
            <v>8223</v>
          </cell>
          <cell r="E9419" t="str">
            <v>LX-060-75C</v>
          </cell>
          <cell r="F9419">
            <v>40177</v>
          </cell>
          <cell r="G9419">
            <v>5916</v>
          </cell>
          <cell r="H9419">
            <v>1.39</v>
          </cell>
          <cell r="I9419">
            <v>43465</v>
          </cell>
        </row>
        <row r="9420">
          <cell r="A9420" t="str">
            <v>TOMA COAXIAL ROSCA T.V. L/NEX</v>
          </cell>
          <cell r="B9420">
            <v>103120</v>
          </cell>
          <cell r="C9420" t="str">
            <v>UNI</v>
          </cell>
          <cell r="D9420">
            <v>6247</v>
          </cell>
          <cell r="E9420" t="str">
            <v>DK675B+DKT</v>
          </cell>
          <cell r="F9420">
            <v>40411</v>
          </cell>
          <cell r="G9420">
            <v>4560</v>
          </cell>
          <cell r="H9420">
            <v>1.37</v>
          </cell>
          <cell r="I9420">
            <v>43465</v>
          </cell>
        </row>
        <row r="9421">
          <cell r="A9421" t="str">
            <v>TOMA CON POLO A TIERRA + INTERRUP SENC</v>
          </cell>
          <cell r="B9421">
            <v>3353</v>
          </cell>
          <cell r="C9421" t="str">
            <v>UNI</v>
          </cell>
          <cell r="D9421">
            <v>24025</v>
          </cell>
          <cell r="E9421" t="str">
            <v>KR301BG</v>
          </cell>
          <cell r="F9421">
            <v>40177</v>
          </cell>
          <cell r="G9421">
            <v>17284</v>
          </cell>
          <cell r="H9421">
            <v>1.39</v>
          </cell>
          <cell r="I9421">
            <v>43465</v>
          </cell>
        </row>
        <row r="9422">
          <cell r="A9422" t="str">
            <v>TOMA CON POLO A TIERRA +INT.SENC. LUZ</v>
          </cell>
          <cell r="B9422">
            <v>3045</v>
          </cell>
          <cell r="C9422" t="str">
            <v>UNI</v>
          </cell>
          <cell r="D9422">
            <v>26805</v>
          </cell>
          <cell r="E9422">
            <v>0</v>
          </cell>
          <cell r="F9422">
            <v>40177</v>
          </cell>
          <cell r="G9422">
            <v>19284</v>
          </cell>
          <cell r="H9422">
            <v>1.39</v>
          </cell>
          <cell r="I9422">
            <v>43465</v>
          </cell>
        </row>
        <row r="9423">
          <cell r="A9423" t="str">
            <v>TOMA CON POLO A TIERRA+INTER.AISLADO.</v>
          </cell>
          <cell r="B9423">
            <v>2752</v>
          </cell>
          <cell r="C9423" t="str">
            <v>UNI</v>
          </cell>
          <cell r="D9423">
            <v>19793</v>
          </cell>
          <cell r="E9423" t="str">
            <v>XMC-3G</v>
          </cell>
          <cell r="F9423">
            <v>43367</v>
          </cell>
          <cell r="G9423">
            <v>18850</v>
          </cell>
          <cell r="H9423">
            <v>1.05</v>
          </cell>
          <cell r="I9423">
            <v>43465</v>
          </cell>
        </row>
        <row r="9424">
          <cell r="A9424" t="str">
            <v>TOMA CON TERMINAL COAXIAL T.V.</v>
          </cell>
          <cell r="B9424">
            <v>3361</v>
          </cell>
          <cell r="C9424" t="str">
            <v>UNI</v>
          </cell>
          <cell r="D9424">
            <v>7578</v>
          </cell>
          <cell r="E9424" t="str">
            <v>KR-6-75B</v>
          </cell>
          <cell r="F9424">
            <v>39892</v>
          </cell>
          <cell r="G9424">
            <v>5452</v>
          </cell>
          <cell r="H9424">
            <v>1.39</v>
          </cell>
          <cell r="I9424">
            <v>43465</v>
          </cell>
        </row>
        <row r="9425">
          <cell r="A9425" t="str">
            <v>TOMA CORRIENTE CLAS. C. P/TRABADA</v>
          </cell>
          <cell r="B9425">
            <v>1642</v>
          </cell>
          <cell r="C9425" t="str">
            <v>UNI</v>
          </cell>
          <cell r="D9425">
            <v>10803</v>
          </cell>
          <cell r="E9425" t="str">
            <v>LX-303C</v>
          </cell>
          <cell r="F9425">
            <v>40177</v>
          </cell>
          <cell r="G9425">
            <v>7772</v>
          </cell>
          <cell r="H9425">
            <v>1.39</v>
          </cell>
          <cell r="I9425">
            <v>43465</v>
          </cell>
        </row>
        <row r="9426">
          <cell r="A9426" t="str">
            <v>TOMA DE BRIQUETAS DE PAVIMENTO</v>
          </cell>
          <cell r="B9426">
            <v>100935</v>
          </cell>
          <cell r="C9426" t="str">
            <v>UNI</v>
          </cell>
          <cell r="D9426">
            <v>20670</v>
          </cell>
          <cell r="E9426">
            <v>0</v>
          </cell>
          <cell r="F9426">
            <v>41155</v>
          </cell>
          <cell r="G9426">
            <v>15900</v>
          </cell>
          <cell r="H9426">
            <v>1.3</v>
          </cell>
          <cell r="I9426">
            <v>43465</v>
          </cell>
        </row>
        <row r="9427">
          <cell r="A9427" t="str">
            <v>TOMA DE INCRUSTAR</v>
          </cell>
          <cell r="B9427">
            <v>104586</v>
          </cell>
          <cell r="C9427" t="str">
            <v>UNI</v>
          </cell>
          <cell r="D9427">
            <v>12870</v>
          </cell>
          <cell r="E9427">
            <v>0</v>
          </cell>
          <cell r="F9427">
            <v>41171</v>
          </cell>
          <cell r="G9427">
            <v>9900</v>
          </cell>
          <cell r="H9427">
            <v>1.3</v>
          </cell>
          <cell r="I9427">
            <v>43465</v>
          </cell>
        </row>
        <row r="9428">
          <cell r="A9428" t="str">
            <v>TOMA DE MUESTRAS (Analisis Fisicoquimicos)</v>
          </cell>
          <cell r="B9428">
            <v>105530</v>
          </cell>
          <cell r="C9428" t="str">
            <v>UNI</v>
          </cell>
          <cell r="D9428">
            <v>180508</v>
          </cell>
          <cell r="E9428">
            <v>0</v>
          </cell>
          <cell r="F9428">
            <v>42810</v>
          </cell>
          <cell r="G9428">
            <v>165604</v>
          </cell>
          <cell r="H9428">
            <v>1.0900000000000001</v>
          </cell>
          <cell r="I9428">
            <v>43465</v>
          </cell>
        </row>
        <row r="9429">
          <cell r="A9429" t="str">
            <v>TOMA DE MUESTRAS PARA CBR INALTERADO</v>
          </cell>
          <cell r="B9429">
            <v>102976</v>
          </cell>
          <cell r="C9429" t="str">
            <v>UNI</v>
          </cell>
          <cell r="D9429">
            <v>76050</v>
          </cell>
          <cell r="E9429">
            <v>0</v>
          </cell>
          <cell r="F9429">
            <v>41093</v>
          </cell>
          <cell r="G9429">
            <v>58500</v>
          </cell>
          <cell r="H9429">
            <v>1.3</v>
          </cell>
          <cell r="I9429">
            <v>43465</v>
          </cell>
        </row>
        <row r="9430">
          <cell r="A9430" t="str">
            <v>TOMA DOBLE AMERICANA 600 AVE</v>
          </cell>
          <cell r="B9430">
            <v>3000</v>
          </cell>
          <cell r="C9430" t="str">
            <v>UNI</v>
          </cell>
          <cell r="D9430">
            <v>3946</v>
          </cell>
          <cell r="E9430">
            <v>666</v>
          </cell>
          <cell r="F9430">
            <v>40240</v>
          </cell>
          <cell r="G9430">
            <v>2880</v>
          </cell>
          <cell r="H9430">
            <v>1.37</v>
          </cell>
          <cell r="I9430">
            <v>43465</v>
          </cell>
        </row>
        <row r="9431">
          <cell r="A9431" t="str">
            <v>TOMA DOBLE AMERICANA ABITARE POLO</v>
          </cell>
          <cell r="B9431">
            <v>1043</v>
          </cell>
          <cell r="C9431" t="str">
            <v>UNI</v>
          </cell>
          <cell r="D9431">
            <v>3740</v>
          </cell>
          <cell r="E9431" t="str">
            <v>9966-N</v>
          </cell>
          <cell r="F9431">
            <v>40240</v>
          </cell>
          <cell r="G9431">
            <v>2730</v>
          </cell>
          <cell r="H9431">
            <v>1.37</v>
          </cell>
          <cell r="I9431">
            <v>43465</v>
          </cell>
        </row>
        <row r="9432">
          <cell r="A9432" t="str">
            <v>TOMA DOBLE AMERICANA FOSF AVE</v>
          </cell>
          <cell r="B9432">
            <v>3031</v>
          </cell>
          <cell r="C9432" t="str">
            <v>UNI</v>
          </cell>
          <cell r="D9432">
            <v>6416</v>
          </cell>
          <cell r="E9432">
            <v>9966</v>
          </cell>
          <cell r="F9432">
            <v>40024</v>
          </cell>
          <cell r="G9432">
            <v>4616</v>
          </cell>
          <cell r="H9432">
            <v>1.39</v>
          </cell>
          <cell r="I9432">
            <v>43465</v>
          </cell>
        </row>
        <row r="9433">
          <cell r="A9433" t="str">
            <v>TOMA DOBLE HOSPI POLO TIERRA</v>
          </cell>
          <cell r="B9433">
            <v>104148</v>
          </cell>
          <cell r="C9433" t="str">
            <v>UNI</v>
          </cell>
          <cell r="D9433">
            <v>28676</v>
          </cell>
          <cell r="E9433">
            <v>0</v>
          </cell>
          <cell r="F9433">
            <v>40742</v>
          </cell>
          <cell r="G9433">
            <v>21400</v>
          </cell>
          <cell r="H9433">
            <v>1.34</v>
          </cell>
          <cell r="I9433">
            <v>43465</v>
          </cell>
        </row>
        <row r="9434">
          <cell r="A9434" t="str">
            <v>TOMA DOBLE HOSPITALARIA POLO TIERRA 15</v>
          </cell>
          <cell r="B9434">
            <v>104029</v>
          </cell>
          <cell r="C9434" t="str">
            <v>UNI</v>
          </cell>
          <cell r="D9434">
            <v>14740</v>
          </cell>
          <cell r="E9434">
            <v>0</v>
          </cell>
          <cell r="F9434">
            <v>40742</v>
          </cell>
          <cell r="G9434">
            <v>11000</v>
          </cell>
          <cell r="H9434">
            <v>1.34</v>
          </cell>
          <cell r="I9434">
            <v>43465</v>
          </cell>
        </row>
        <row r="9435">
          <cell r="A9435" t="str">
            <v>TOMA DOBLE MONO TIPO INTEMPERIE POLO</v>
          </cell>
          <cell r="B9435">
            <v>106399</v>
          </cell>
          <cell r="C9435" t="str">
            <v>UNID</v>
          </cell>
          <cell r="D9435">
            <v>19793</v>
          </cell>
          <cell r="E9435">
            <v>0</v>
          </cell>
          <cell r="F9435">
            <v>43279</v>
          </cell>
          <cell r="G9435">
            <v>18850</v>
          </cell>
          <cell r="H9435">
            <v>1.05</v>
          </cell>
          <cell r="I9435">
            <v>43465</v>
          </cell>
        </row>
        <row r="9436">
          <cell r="A9436" t="str">
            <v>TOMA DOBLE MONOFASICA POLO A TIERRA</v>
          </cell>
          <cell r="B9436">
            <v>3356</v>
          </cell>
          <cell r="C9436" t="str">
            <v>UNI</v>
          </cell>
          <cell r="D9436">
            <v>3672</v>
          </cell>
          <cell r="E9436" t="str">
            <v>KR3BG</v>
          </cell>
          <cell r="F9436">
            <v>43201</v>
          </cell>
          <cell r="G9436">
            <v>3497</v>
          </cell>
          <cell r="H9436">
            <v>1.05</v>
          </cell>
          <cell r="I9436">
            <v>43465</v>
          </cell>
        </row>
        <row r="9437">
          <cell r="A9437" t="str">
            <v>TOMA DOBLE MONOFASICA POLO A TIERRA</v>
          </cell>
          <cell r="B9437">
            <v>103880</v>
          </cell>
          <cell r="C9437" t="str">
            <v>UNI</v>
          </cell>
          <cell r="D9437">
            <v>3672</v>
          </cell>
          <cell r="E9437">
            <v>0</v>
          </cell>
          <cell r="F9437">
            <v>43174</v>
          </cell>
          <cell r="G9437">
            <v>3497</v>
          </cell>
          <cell r="H9437">
            <v>1.05</v>
          </cell>
          <cell r="I9437">
            <v>43465</v>
          </cell>
        </row>
        <row r="9438">
          <cell r="A9438" t="str">
            <v>TOMA DOBLE P/T AISLADA NARANJA</v>
          </cell>
          <cell r="B9438">
            <v>104302</v>
          </cell>
          <cell r="C9438" t="str">
            <v>UNI</v>
          </cell>
          <cell r="D9438">
            <v>14994</v>
          </cell>
          <cell r="E9438">
            <v>0</v>
          </cell>
          <cell r="F9438">
            <v>43196</v>
          </cell>
          <cell r="G9438">
            <v>14280</v>
          </cell>
          <cell r="H9438">
            <v>1.05</v>
          </cell>
          <cell r="I9438">
            <v>43465</v>
          </cell>
        </row>
        <row r="9439">
          <cell r="A9439" t="str">
            <v>TOMA DOBLE POLO A TIERR +TAPA BLC DEKO</v>
          </cell>
          <cell r="B9439">
            <v>1752</v>
          </cell>
          <cell r="C9439" t="str">
            <v>UNI</v>
          </cell>
          <cell r="D9439">
            <v>26174</v>
          </cell>
          <cell r="E9439" t="str">
            <v>DK-3BG+DKT</v>
          </cell>
          <cell r="F9439">
            <v>40177</v>
          </cell>
          <cell r="G9439">
            <v>18830</v>
          </cell>
          <cell r="H9439">
            <v>1.39</v>
          </cell>
          <cell r="I9439">
            <v>43465</v>
          </cell>
        </row>
        <row r="9440">
          <cell r="A9440" t="str">
            <v>TOMA DOBLE POLO A TIERRA</v>
          </cell>
          <cell r="B9440">
            <v>3001</v>
          </cell>
          <cell r="C9440" t="str">
            <v>UNI</v>
          </cell>
          <cell r="D9440">
            <v>5116</v>
          </cell>
          <cell r="E9440" t="str">
            <v>666 -N</v>
          </cell>
          <cell r="F9440">
            <v>41793</v>
          </cell>
          <cell r="G9440">
            <v>4060</v>
          </cell>
          <cell r="H9440">
            <v>1.26</v>
          </cell>
          <cell r="I9440">
            <v>43465</v>
          </cell>
        </row>
        <row r="9441">
          <cell r="A9441" t="str">
            <v>TOMA DOBLE POLO TIERRA + TAPA</v>
          </cell>
          <cell r="B9441">
            <v>101342</v>
          </cell>
          <cell r="C9441" t="str">
            <v>UNI</v>
          </cell>
          <cell r="D9441">
            <v>2336</v>
          </cell>
          <cell r="E9441" t="str">
            <v>666 -N</v>
          </cell>
          <cell r="F9441">
            <v>43238</v>
          </cell>
          <cell r="G9441">
            <v>2225</v>
          </cell>
          <cell r="H9441">
            <v>1.05</v>
          </cell>
          <cell r="I9441">
            <v>43465</v>
          </cell>
        </row>
        <row r="9442">
          <cell r="A9442" t="str">
            <v>TOMA DOBLE POLO TIERRA HUBELL + TAPA</v>
          </cell>
          <cell r="B9442">
            <v>101344</v>
          </cell>
          <cell r="C9442" t="str">
            <v>UNI</v>
          </cell>
          <cell r="D9442">
            <v>50675</v>
          </cell>
          <cell r="E9442" t="str">
            <v>666 -N</v>
          </cell>
          <cell r="F9442">
            <v>39890</v>
          </cell>
          <cell r="G9442">
            <v>36457</v>
          </cell>
          <cell r="H9442">
            <v>1.39</v>
          </cell>
          <cell r="I9442">
            <v>43465</v>
          </cell>
        </row>
        <row r="9443">
          <cell r="A9443" t="str">
            <v>TOMA EN T ELÉCTRICA 15-20 AMP</v>
          </cell>
          <cell r="B9443">
            <v>106560</v>
          </cell>
          <cell r="C9443" t="str">
            <v>UNI</v>
          </cell>
          <cell r="D9443">
            <v>2499</v>
          </cell>
          <cell r="E9443">
            <v>0</v>
          </cell>
          <cell r="F9443">
            <v>43199</v>
          </cell>
          <cell r="G9443">
            <v>2380</v>
          </cell>
          <cell r="H9443">
            <v>1.05</v>
          </cell>
          <cell r="I9443">
            <v>43465</v>
          </cell>
        </row>
        <row r="9444">
          <cell r="A9444" t="str">
            <v>TOMA GFCI (LEVINTON) 15A o similar</v>
          </cell>
          <cell r="B9444">
            <v>103429</v>
          </cell>
          <cell r="C9444" t="str">
            <v>UNI</v>
          </cell>
          <cell r="D9444">
            <v>43851</v>
          </cell>
          <cell r="E9444">
            <v>0</v>
          </cell>
          <cell r="F9444">
            <v>43271</v>
          </cell>
          <cell r="G9444">
            <v>41763</v>
          </cell>
          <cell r="H9444">
            <v>1.05</v>
          </cell>
          <cell r="I9444">
            <v>43465</v>
          </cell>
        </row>
        <row r="9445">
          <cell r="A9445" t="str">
            <v>TOMA GFCI 2P 15A/125V</v>
          </cell>
          <cell r="B9445">
            <v>103109</v>
          </cell>
          <cell r="C9445" t="str">
            <v>UNI</v>
          </cell>
          <cell r="D9445">
            <v>48463</v>
          </cell>
          <cell r="E9445">
            <v>96</v>
          </cell>
          <cell r="F9445">
            <v>43238</v>
          </cell>
          <cell r="G9445">
            <v>46155</v>
          </cell>
          <cell r="H9445">
            <v>1.05</v>
          </cell>
          <cell r="I9445">
            <v>43465</v>
          </cell>
        </row>
        <row r="9446">
          <cell r="A9446" t="str">
            <v>TOMA GFCI LEGRAN LINEA-ARQUEA (15A)**</v>
          </cell>
          <cell r="B9446">
            <v>103509</v>
          </cell>
          <cell r="C9446" t="str">
            <v>UNI</v>
          </cell>
          <cell r="D9446">
            <v>43823</v>
          </cell>
          <cell r="E9446">
            <v>0</v>
          </cell>
          <cell r="F9446">
            <v>43256</v>
          </cell>
          <cell r="G9446">
            <v>41736</v>
          </cell>
          <cell r="H9446">
            <v>1.05</v>
          </cell>
          <cell r="I9446">
            <v>43465</v>
          </cell>
        </row>
        <row r="9447">
          <cell r="A9447" t="str">
            <v>TOMA HDMI</v>
          </cell>
          <cell r="B9447">
            <v>107236</v>
          </cell>
          <cell r="C9447" t="str">
            <v>UNI</v>
          </cell>
          <cell r="D9447">
            <v>16590</v>
          </cell>
          <cell r="E9447">
            <v>0</v>
          </cell>
          <cell r="F9447">
            <v>43411</v>
          </cell>
          <cell r="G9447">
            <v>15800</v>
          </cell>
          <cell r="H9447">
            <v>1.05</v>
          </cell>
          <cell r="I9447">
            <v>43465</v>
          </cell>
        </row>
        <row r="9448">
          <cell r="A9448" t="str">
            <v>TOMA Ind. Sobrep.250V,16A(2P+T+IP44)</v>
          </cell>
          <cell r="B9448">
            <v>101446</v>
          </cell>
          <cell r="C9448" t="str">
            <v>UNI</v>
          </cell>
          <cell r="D9448">
            <v>33860</v>
          </cell>
          <cell r="E9448" t="str">
            <v>KR301BG</v>
          </cell>
          <cell r="F9448">
            <v>39938</v>
          </cell>
          <cell r="G9448">
            <v>24360</v>
          </cell>
          <cell r="H9448">
            <v>1.39</v>
          </cell>
          <cell r="I9448">
            <v>43465</v>
          </cell>
        </row>
        <row r="9449">
          <cell r="A9449" t="str">
            <v>TOMA Ind. Sobrep.250V,16A(3P+T+N)IP67</v>
          </cell>
          <cell r="B9449">
            <v>101445</v>
          </cell>
          <cell r="C9449" t="str">
            <v>UNI</v>
          </cell>
          <cell r="D9449">
            <v>56434</v>
          </cell>
          <cell r="E9449" t="str">
            <v>KR301BG</v>
          </cell>
          <cell r="F9449">
            <v>39938</v>
          </cell>
          <cell r="G9449">
            <v>40600</v>
          </cell>
          <cell r="H9449">
            <v>1.39</v>
          </cell>
          <cell r="I9449">
            <v>43465</v>
          </cell>
        </row>
        <row r="9450">
          <cell r="A9450" t="str">
            <v>TOMA L (6-20) LEVINTON+ TAPA( DE</v>
          </cell>
          <cell r="B9450">
            <v>104476</v>
          </cell>
          <cell r="C9450" t="str">
            <v>UNI</v>
          </cell>
          <cell r="D9450">
            <v>39208</v>
          </cell>
          <cell r="E9450">
            <v>0</v>
          </cell>
          <cell r="F9450">
            <v>41135</v>
          </cell>
          <cell r="G9450">
            <v>30160</v>
          </cell>
          <cell r="H9450">
            <v>1.3</v>
          </cell>
          <cell r="I9450">
            <v>43465</v>
          </cell>
        </row>
        <row r="9451">
          <cell r="A9451" t="str">
            <v>toma logica doble</v>
          </cell>
          <cell r="B9451">
            <v>103879</v>
          </cell>
          <cell r="C9451" t="str">
            <v>UNI</v>
          </cell>
          <cell r="D9451">
            <v>39208</v>
          </cell>
          <cell r="E9451">
            <v>0</v>
          </cell>
          <cell r="F9451">
            <v>41073</v>
          </cell>
          <cell r="G9451">
            <v>30160</v>
          </cell>
          <cell r="H9451">
            <v>1.3</v>
          </cell>
          <cell r="I9451">
            <v>43465</v>
          </cell>
        </row>
        <row r="9452">
          <cell r="A9452" t="str">
            <v>TOMA MONOFASICA GFCI (LEVINTON)15AMP</v>
          </cell>
          <cell r="B9452">
            <v>103430</v>
          </cell>
          <cell r="C9452" t="str">
            <v>UNI</v>
          </cell>
          <cell r="D9452">
            <v>46870</v>
          </cell>
          <cell r="E9452">
            <v>0</v>
          </cell>
          <cell r="F9452">
            <v>42825</v>
          </cell>
          <cell r="G9452">
            <v>43000</v>
          </cell>
          <cell r="H9452">
            <v>1.0900000000000001</v>
          </cell>
          <cell r="I9452">
            <v>43465</v>
          </cell>
        </row>
        <row r="9453">
          <cell r="A9453" t="str">
            <v>toma monofasica regulada u hospitalaria</v>
          </cell>
          <cell r="B9453">
            <v>103881</v>
          </cell>
          <cell r="C9453" t="str">
            <v>UNI</v>
          </cell>
          <cell r="D9453">
            <v>14253</v>
          </cell>
          <cell r="E9453">
            <v>0</v>
          </cell>
          <cell r="F9453">
            <v>41075</v>
          </cell>
          <cell r="G9453">
            <v>10964</v>
          </cell>
          <cell r="H9453">
            <v>1.3</v>
          </cell>
          <cell r="I9453">
            <v>43465</v>
          </cell>
        </row>
        <row r="9454">
          <cell r="A9454" t="str">
            <v>TOMA PATATRABADA 2X20 AMP.</v>
          </cell>
          <cell r="B9454">
            <v>106559</v>
          </cell>
          <cell r="C9454" t="str">
            <v>UNI</v>
          </cell>
          <cell r="D9454">
            <v>3942</v>
          </cell>
          <cell r="E9454">
            <v>0</v>
          </cell>
          <cell r="F9454">
            <v>43199</v>
          </cell>
          <cell r="G9454">
            <v>3754</v>
          </cell>
          <cell r="H9454">
            <v>1.05</v>
          </cell>
          <cell r="I9454">
            <v>43465</v>
          </cell>
        </row>
        <row r="9455">
          <cell r="A9455" t="str">
            <v>TOMA REGULADA POLO/TIERRA AISLAMIENTO</v>
          </cell>
          <cell r="B9455">
            <v>100950</v>
          </cell>
          <cell r="C9455" t="str">
            <v>UNI</v>
          </cell>
          <cell r="D9455">
            <v>12320</v>
          </cell>
          <cell r="E9455" t="str">
            <v>KR3BG</v>
          </cell>
          <cell r="F9455">
            <v>43256</v>
          </cell>
          <cell r="G9455">
            <v>11733</v>
          </cell>
          <cell r="H9455">
            <v>1.05</v>
          </cell>
          <cell r="I9455">
            <v>43465</v>
          </cell>
        </row>
        <row r="9456">
          <cell r="A9456" t="str">
            <v>TOMA RJ45 -110 / JACK SNAP CAT-6 (sencilla)</v>
          </cell>
          <cell r="B9456">
            <v>1898</v>
          </cell>
          <cell r="C9456" t="str">
            <v>UNI</v>
          </cell>
          <cell r="D9456">
            <v>22283</v>
          </cell>
          <cell r="E9456">
            <v>0</v>
          </cell>
          <cell r="F9456">
            <v>43266</v>
          </cell>
          <cell r="G9456">
            <v>21222</v>
          </cell>
          <cell r="H9456">
            <v>1.05</v>
          </cell>
          <cell r="I9456">
            <v>43465</v>
          </cell>
        </row>
        <row r="9457">
          <cell r="A9457" t="str">
            <v>TOMA RJ45 -110 JACK SNAP(DOBLE) CATEG-6</v>
          </cell>
          <cell r="B9457">
            <v>100948</v>
          </cell>
          <cell r="C9457" t="str">
            <v>UNI</v>
          </cell>
          <cell r="D9457">
            <v>34414</v>
          </cell>
          <cell r="E9457">
            <v>0</v>
          </cell>
          <cell r="F9457">
            <v>43266</v>
          </cell>
          <cell r="G9457">
            <v>32775</v>
          </cell>
          <cell r="H9457">
            <v>1.05</v>
          </cell>
          <cell r="I9457">
            <v>43465</v>
          </cell>
        </row>
        <row r="9458">
          <cell r="A9458" t="str">
            <v>TOMA RJ45 Cat 6 AMP</v>
          </cell>
          <cell r="B9458">
            <v>103669</v>
          </cell>
          <cell r="C9458" t="str">
            <v>UNI</v>
          </cell>
          <cell r="D9458">
            <v>11390</v>
          </cell>
          <cell r="E9458">
            <v>0</v>
          </cell>
          <cell r="F9458">
            <v>40591</v>
          </cell>
          <cell r="G9458">
            <v>8500</v>
          </cell>
          <cell r="H9458">
            <v>1.34</v>
          </cell>
          <cell r="I9458">
            <v>43465</v>
          </cell>
        </row>
        <row r="9459">
          <cell r="A9459" t="str">
            <v>Toma RJ45 tipo Jack Categoría 6 marca Amp o</v>
          </cell>
          <cell r="B9459">
            <v>101503</v>
          </cell>
          <cell r="C9459" t="str">
            <v>UNI</v>
          </cell>
          <cell r="D9459">
            <v>20191</v>
          </cell>
          <cell r="E9459" t="str">
            <v>666 -N</v>
          </cell>
          <cell r="F9459">
            <v>42857</v>
          </cell>
          <cell r="G9459">
            <v>18523.54</v>
          </cell>
          <cell r="H9459">
            <v>1.0900000000000001</v>
          </cell>
          <cell r="I9459">
            <v>43465</v>
          </cell>
        </row>
        <row r="9460">
          <cell r="A9460" t="str">
            <v>Toma RJ-45 x 1 CAT 6</v>
          </cell>
          <cell r="B9460">
            <v>102645</v>
          </cell>
          <cell r="C9460" t="str">
            <v>UNI</v>
          </cell>
          <cell r="D9460">
            <v>22620</v>
          </cell>
          <cell r="E9460">
            <v>0</v>
          </cell>
          <cell r="F9460">
            <v>41073</v>
          </cell>
          <cell r="G9460">
            <v>17400</v>
          </cell>
          <cell r="H9460">
            <v>1.3</v>
          </cell>
          <cell r="I9460">
            <v>43465</v>
          </cell>
        </row>
        <row r="9461">
          <cell r="A9461" t="str">
            <v>Toma RJ-45 x 2 CAT 6</v>
          </cell>
          <cell r="B9461">
            <v>102646</v>
          </cell>
          <cell r="C9461" t="str">
            <v>UNI</v>
          </cell>
          <cell r="D9461">
            <v>53460</v>
          </cell>
          <cell r="E9461">
            <v>0</v>
          </cell>
          <cell r="F9461">
            <v>40273</v>
          </cell>
          <cell r="G9461">
            <v>39022</v>
          </cell>
          <cell r="H9461">
            <v>1.37</v>
          </cell>
          <cell r="I9461">
            <v>43465</v>
          </cell>
        </row>
        <row r="9462">
          <cell r="A9462" t="str">
            <v>TOMA SENCILLA AMER. POLARIZADA 200</v>
          </cell>
          <cell r="B9462">
            <v>3004</v>
          </cell>
          <cell r="C9462" t="str">
            <v>UNI</v>
          </cell>
          <cell r="D9462">
            <v>2321</v>
          </cell>
          <cell r="E9462">
            <v>206</v>
          </cell>
          <cell r="F9462">
            <v>40024</v>
          </cell>
          <cell r="G9462">
            <v>1670</v>
          </cell>
          <cell r="H9462">
            <v>1.39</v>
          </cell>
          <cell r="I9462">
            <v>43465</v>
          </cell>
        </row>
        <row r="9463">
          <cell r="A9463" t="str">
            <v>TOMA SENCILLA AMERICANA 400 AVE</v>
          </cell>
          <cell r="B9463">
            <v>789</v>
          </cell>
          <cell r="C9463" t="str">
            <v>UNI</v>
          </cell>
          <cell r="D9463">
            <v>2516</v>
          </cell>
          <cell r="E9463">
            <v>406</v>
          </cell>
          <cell r="F9463">
            <v>39892</v>
          </cell>
          <cell r="G9463">
            <v>1810</v>
          </cell>
          <cell r="H9463">
            <v>1.39</v>
          </cell>
          <cell r="I9463">
            <v>43465</v>
          </cell>
        </row>
        <row r="9464">
          <cell r="A9464" t="str">
            <v>TOMA SENCILLA AMERICANA 600 AVE</v>
          </cell>
          <cell r="B9464">
            <v>790</v>
          </cell>
          <cell r="C9464" t="str">
            <v>UNI</v>
          </cell>
          <cell r="D9464">
            <v>3452</v>
          </cell>
          <cell r="E9464">
            <v>606</v>
          </cell>
          <cell r="F9464">
            <v>40240</v>
          </cell>
          <cell r="G9464">
            <v>2520</v>
          </cell>
          <cell r="H9464">
            <v>1.37</v>
          </cell>
          <cell r="I9464">
            <v>43465</v>
          </cell>
        </row>
        <row r="9465">
          <cell r="A9465" t="str">
            <v>TOMA SENCILLA AMERICANA 800 PARA PISOS</v>
          </cell>
          <cell r="B9465">
            <v>3216</v>
          </cell>
          <cell r="C9465" t="str">
            <v>UNI</v>
          </cell>
          <cell r="D9465">
            <v>12042</v>
          </cell>
          <cell r="E9465" t="str">
            <v>806-EA</v>
          </cell>
          <cell r="F9465">
            <v>40240</v>
          </cell>
          <cell r="G9465">
            <v>8790</v>
          </cell>
          <cell r="H9465">
            <v>1.37</v>
          </cell>
          <cell r="I9465">
            <v>43465</v>
          </cell>
        </row>
        <row r="9466">
          <cell r="A9466" t="str">
            <v>TOMA SENCILLA BEIGE CON TAPA</v>
          </cell>
          <cell r="B9466">
            <v>103125</v>
          </cell>
          <cell r="C9466" t="str">
            <v>UNI</v>
          </cell>
          <cell r="D9466">
            <v>3815</v>
          </cell>
          <cell r="E9466">
            <v>0</v>
          </cell>
          <cell r="F9466">
            <v>42934</v>
          </cell>
          <cell r="G9466">
            <v>3500</v>
          </cell>
          <cell r="H9466">
            <v>1.0900000000000001</v>
          </cell>
          <cell r="I9466">
            <v>43465</v>
          </cell>
        </row>
        <row r="9467">
          <cell r="A9467" t="str">
            <v>TOMA SENCILLA CLASICA CREMA</v>
          </cell>
          <cell r="B9467">
            <v>2999</v>
          </cell>
          <cell r="C9467" t="str">
            <v>UNI</v>
          </cell>
          <cell r="D9467">
            <v>17204</v>
          </cell>
          <cell r="E9467" t="str">
            <v>LX-301C</v>
          </cell>
          <cell r="F9467">
            <v>40240</v>
          </cell>
          <cell r="G9467">
            <v>12558</v>
          </cell>
          <cell r="H9467">
            <v>1.37</v>
          </cell>
          <cell r="I9467">
            <v>43465</v>
          </cell>
        </row>
        <row r="9468">
          <cell r="A9468" t="str">
            <v>TOMA SENCILLA POLO A TIERRA CLASICA</v>
          </cell>
          <cell r="B9468">
            <v>1641</v>
          </cell>
          <cell r="C9468" t="str">
            <v>UNI</v>
          </cell>
          <cell r="D9468">
            <v>18725</v>
          </cell>
          <cell r="E9468" t="str">
            <v>LX-301CG</v>
          </cell>
          <cell r="F9468">
            <v>40240</v>
          </cell>
          <cell r="G9468">
            <v>13668</v>
          </cell>
          <cell r="H9468">
            <v>1.37</v>
          </cell>
          <cell r="I9468">
            <v>43465</v>
          </cell>
        </row>
        <row r="9469">
          <cell r="A9469" t="str">
            <v>toma sonido</v>
          </cell>
          <cell r="B9469">
            <v>103882</v>
          </cell>
          <cell r="C9469" t="str">
            <v>UNI</v>
          </cell>
          <cell r="D9469">
            <v>19673</v>
          </cell>
          <cell r="E9469">
            <v>0</v>
          </cell>
          <cell r="F9469">
            <v>40624</v>
          </cell>
          <cell r="G9469">
            <v>14681</v>
          </cell>
          <cell r="H9469">
            <v>1.34</v>
          </cell>
          <cell r="I9469">
            <v>43465</v>
          </cell>
        </row>
        <row r="9470">
          <cell r="A9470" t="str">
            <v>TOMA TELEF 600 COLOMBIANA AVE</v>
          </cell>
          <cell r="B9470">
            <v>791</v>
          </cell>
          <cell r="C9470" t="str">
            <v>UNI</v>
          </cell>
          <cell r="D9470">
            <v>3640</v>
          </cell>
          <cell r="E9470" t="str">
            <v>606 T</v>
          </cell>
          <cell r="F9470">
            <v>41173</v>
          </cell>
          <cell r="G9470">
            <v>2800</v>
          </cell>
          <cell r="H9470">
            <v>1.3</v>
          </cell>
          <cell r="I9470">
            <v>43465</v>
          </cell>
        </row>
        <row r="9471">
          <cell r="A9471" t="str">
            <v>TOMA TELEF AMER DOBLE+TAPA MAX L/NEX</v>
          </cell>
          <cell r="B9471">
            <v>3056</v>
          </cell>
          <cell r="C9471" t="str">
            <v>UNI</v>
          </cell>
          <cell r="D9471">
            <v>20660</v>
          </cell>
          <cell r="E9471" t="str">
            <v>XMC-5U</v>
          </cell>
          <cell r="F9471">
            <v>40240</v>
          </cell>
          <cell r="G9471">
            <v>15080</v>
          </cell>
          <cell r="H9471">
            <v>1.37</v>
          </cell>
          <cell r="I9471">
            <v>43465</v>
          </cell>
        </row>
        <row r="9472">
          <cell r="A9472" t="str">
            <v>TOMA TELEF AMER. FOSF AVE</v>
          </cell>
          <cell r="B9472">
            <v>3024</v>
          </cell>
          <cell r="C9472" t="str">
            <v>UNI</v>
          </cell>
          <cell r="D9472">
            <v>7803</v>
          </cell>
          <cell r="E9472" t="str">
            <v>906-TA4</v>
          </cell>
          <cell r="F9472">
            <v>40024</v>
          </cell>
          <cell r="G9472">
            <v>5614</v>
          </cell>
          <cell r="H9472">
            <v>1.39</v>
          </cell>
          <cell r="I9472">
            <v>43465</v>
          </cell>
        </row>
        <row r="9473">
          <cell r="A9473" t="str">
            <v>TOMA TELEF AMER.200 SOBREPARED 2HILOS</v>
          </cell>
          <cell r="B9473">
            <v>3006</v>
          </cell>
          <cell r="C9473" t="str">
            <v>UNI</v>
          </cell>
          <cell r="D9473">
            <v>5318</v>
          </cell>
          <cell r="E9473" t="str">
            <v>0206 -TA</v>
          </cell>
          <cell r="F9473">
            <v>43199</v>
          </cell>
          <cell r="G9473">
            <v>5065</v>
          </cell>
          <cell r="H9473">
            <v>1.05</v>
          </cell>
          <cell r="I9473">
            <v>43465</v>
          </cell>
        </row>
        <row r="9474">
          <cell r="A9474" t="str">
            <v>TOMA TELEF AMER.Duplex L/MEX</v>
          </cell>
          <cell r="B9474">
            <v>1736</v>
          </cell>
          <cell r="C9474" t="str">
            <v>UNI</v>
          </cell>
          <cell r="D9474">
            <v>25624</v>
          </cell>
          <cell r="E9474" t="str">
            <v>LK-050CDU</v>
          </cell>
          <cell r="F9474">
            <v>40240</v>
          </cell>
          <cell r="G9474">
            <v>18704</v>
          </cell>
          <cell r="H9474">
            <v>1.37</v>
          </cell>
          <cell r="I9474">
            <v>43465</v>
          </cell>
        </row>
        <row r="9475">
          <cell r="A9475" t="str">
            <v>TOMA TELEF AMER+TAPA SENC. MAX L/NEX</v>
          </cell>
          <cell r="B9475">
            <v>3055</v>
          </cell>
          <cell r="C9475" t="str">
            <v>UNI</v>
          </cell>
          <cell r="D9475">
            <v>4373</v>
          </cell>
          <cell r="E9475">
            <v>0</v>
          </cell>
          <cell r="F9475">
            <v>43199</v>
          </cell>
          <cell r="G9475">
            <v>4165</v>
          </cell>
          <cell r="H9475">
            <v>1.05</v>
          </cell>
          <cell r="I9475">
            <v>43465</v>
          </cell>
        </row>
        <row r="9476">
          <cell r="A9476" t="str">
            <v>TOMA TELEF AMERICANA 2 HILOS 800 P/</v>
          </cell>
          <cell r="B9476">
            <v>3218</v>
          </cell>
          <cell r="C9476" t="str">
            <v>UNI</v>
          </cell>
          <cell r="D9476">
            <v>16043</v>
          </cell>
          <cell r="E9476" t="str">
            <v>806-TA</v>
          </cell>
          <cell r="F9476">
            <v>39892</v>
          </cell>
          <cell r="G9476">
            <v>11542</v>
          </cell>
          <cell r="H9476">
            <v>1.39</v>
          </cell>
          <cell r="I9476">
            <v>43465</v>
          </cell>
        </row>
        <row r="9477">
          <cell r="A9477" t="str">
            <v>TOMA TELEF COLOM SENC + TAPA MAX L/NEX</v>
          </cell>
          <cell r="B9477">
            <v>3052</v>
          </cell>
          <cell r="C9477" t="str">
            <v>UNI</v>
          </cell>
          <cell r="D9477">
            <v>20660</v>
          </cell>
          <cell r="E9477">
            <v>0</v>
          </cell>
          <cell r="F9477">
            <v>40240</v>
          </cell>
          <cell r="G9477">
            <v>15080</v>
          </cell>
          <cell r="H9477">
            <v>1.37</v>
          </cell>
          <cell r="I9477">
            <v>43465</v>
          </cell>
        </row>
        <row r="9478">
          <cell r="A9478" t="str">
            <v>TOMA TELEF COLOMB SENC KORA L/NEX</v>
          </cell>
          <cell r="B9478">
            <v>3360</v>
          </cell>
          <cell r="C9478" t="str">
            <v>UNI</v>
          </cell>
          <cell r="D9478">
            <v>10590</v>
          </cell>
          <cell r="E9478" t="str">
            <v>KR5B</v>
          </cell>
          <cell r="F9478">
            <v>40240</v>
          </cell>
          <cell r="G9478">
            <v>7730</v>
          </cell>
          <cell r="H9478">
            <v>1.37</v>
          </cell>
          <cell r="I9478">
            <v>43465</v>
          </cell>
        </row>
        <row r="9479">
          <cell r="A9479" t="str">
            <v>TOMA TELEF COLOMB.200 SOBREPARED AVE</v>
          </cell>
          <cell r="B9479">
            <v>3005</v>
          </cell>
          <cell r="C9479" t="str">
            <v>UNI</v>
          </cell>
          <cell r="D9479">
            <v>1423</v>
          </cell>
          <cell r="E9479" t="str">
            <v>0206 -T</v>
          </cell>
          <cell r="F9479">
            <v>40240</v>
          </cell>
          <cell r="G9479">
            <v>1039</v>
          </cell>
          <cell r="H9479">
            <v>1.37</v>
          </cell>
          <cell r="I9479">
            <v>43465</v>
          </cell>
        </row>
        <row r="9480">
          <cell r="A9480" t="str">
            <v>TOMA TELEF COLOMB.ABITARE AVE</v>
          </cell>
          <cell r="B9480">
            <v>3023</v>
          </cell>
          <cell r="C9480" t="str">
            <v>UNI</v>
          </cell>
          <cell r="D9480">
            <v>3620</v>
          </cell>
          <cell r="E9480" t="str">
            <v>9906T</v>
          </cell>
          <cell r="F9480">
            <v>40240</v>
          </cell>
          <cell r="G9480">
            <v>2642</v>
          </cell>
          <cell r="H9480">
            <v>1.37</v>
          </cell>
          <cell r="I9480">
            <v>43465</v>
          </cell>
        </row>
        <row r="9481">
          <cell r="A9481" t="str">
            <v>TOMA TELEF COLOMB+ AMER CLASICA</v>
          </cell>
          <cell r="B9481">
            <v>1698</v>
          </cell>
          <cell r="C9481" t="str">
            <v>UNI</v>
          </cell>
          <cell r="D9481">
            <v>22856</v>
          </cell>
          <cell r="E9481">
            <v>0</v>
          </cell>
          <cell r="F9481">
            <v>40240</v>
          </cell>
          <cell r="G9481">
            <v>16683</v>
          </cell>
          <cell r="H9481">
            <v>1.37</v>
          </cell>
          <cell r="I9481">
            <v>43465</v>
          </cell>
        </row>
        <row r="9482">
          <cell r="A9482" t="str">
            <v>TOMA TELEF COLOMBIANA 400 AVE</v>
          </cell>
          <cell r="B9482">
            <v>792</v>
          </cell>
          <cell r="C9482" t="str">
            <v>UNI</v>
          </cell>
          <cell r="D9482">
            <v>3503</v>
          </cell>
          <cell r="E9482" t="str">
            <v>406 T</v>
          </cell>
          <cell r="F9482">
            <v>39892</v>
          </cell>
          <cell r="G9482">
            <v>2520</v>
          </cell>
          <cell r="H9482">
            <v>1.39</v>
          </cell>
          <cell r="I9482">
            <v>43465</v>
          </cell>
        </row>
        <row r="9483">
          <cell r="A9483" t="str">
            <v>TOMA TELEF COLOMBIANA 800 PARA PISOS</v>
          </cell>
          <cell r="B9483">
            <v>3217</v>
          </cell>
          <cell r="C9483" t="str">
            <v>UNI</v>
          </cell>
          <cell r="D9483">
            <v>16267</v>
          </cell>
          <cell r="E9483" t="str">
            <v>806-T</v>
          </cell>
          <cell r="F9483">
            <v>39664</v>
          </cell>
          <cell r="G9483">
            <v>11066</v>
          </cell>
          <cell r="H9483">
            <v>1.47</v>
          </cell>
          <cell r="I9483">
            <v>43465</v>
          </cell>
        </row>
        <row r="9484">
          <cell r="A9484" t="str">
            <v>TOMA TELEF COLOMBIANA VOLARE</v>
          </cell>
          <cell r="B9484">
            <v>3208</v>
          </cell>
          <cell r="C9484" t="str">
            <v>UNI</v>
          </cell>
          <cell r="D9484">
            <v>4691</v>
          </cell>
          <cell r="E9484" t="str">
            <v>1006T</v>
          </cell>
          <cell r="F9484">
            <v>39892</v>
          </cell>
          <cell r="G9484">
            <v>3375</v>
          </cell>
          <cell r="H9484">
            <v>1.39</v>
          </cell>
          <cell r="I9484">
            <v>43465</v>
          </cell>
        </row>
        <row r="9485">
          <cell r="A9485" t="str">
            <v>TOMA TELEF DOBLE COLOMB+TAPA DEKO</v>
          </cell>
          <cell r="B9485">
            <v>1646</v>
          </cell>
          <cell r="C9485" t="str">
            <v>UNI</v>
          </cell>
          <cell r="D9485">
            <v>30229</v>
          </cell>
          <cell r="E9485" t="str">
            <v>LK050CD+DK</v>
          </cell>
          <cell r="F9485">
            <v>40240</v>
          </cell>
          <cell r="G9485">
            <v>22065</v>
          </cell>
          <cell r="H9485">
            <v>1.37</v>
          </cell>
          <cell r="I9485">
            <v>43465</v>
          </cell>
        </row>
        <row r="9486">
          <cell r="A9486" t="str">
            <v>TOMA TELEF DOBLE FUNCION DEKO+TAPA</v>
          </cell>
          <cell r="B9486">
            <v>1758</v>
          </cell>
          <cell r="C9486" t="str">
            <v>UNI</v>
          </cell>
          <cell r="D9486">
            <v>33361</v>
          </cell>
          <cell r="E9486" t="str">
            <v>DK5B+DKT2B</v>
          </cell>
          <cell r="F9486">
            <v>40240</v>
          </cell>
          <cell r="G9486">
            <v>24351</v>
          </cell>
          <cell r="H9486">
            <v>1.37</v>
          </cell>
          <cell r="I9486">
            <v>43465</v>
          </cell>
        </row>
        <row r="9487">
          <cell r="A9487" t="str">
            <v>TOMA TELEF SALIDA AMER.DOBLE DEKO</v>
          </cell>
          <cell r="B9487">
            <v>1759</v>
          </cell>
          <cell r="C9487" t="str">
            <v>UNI</v>
          </cell>
          <cell r="D9487">
            <v>29549</v>
          </cell>
          <cell r="E9487" t="str">
            <v>DK-5BDU</v>
          </cell>
          <cell r="F9487">
            <v>40177</v>
          </cell>
          <cell r="G9487">
            <v>21258</v>
          </cell>
          <cell r="H9487">
            <v>1.39</v>
          </cell>
          <cell r="I9487">
            <v>43465</v>
          </cell>
        </row>
        <row r="9488">
          <cell r="A9488" t="str">
            <v>TOMA TELEF SALIDA AMERICAN SENCILLO.</v>
          </cell>
          <cell r="B9488">
            <v>1699</v>
          </cell>
          <cell r="C9488" t="str">
            <v>UNI</v>
          </cell>
          <cell r="D9488">
            <v>15184</v>
          </cell>
          <cell r="E9488" t="str">
            <v>LK-050CU</v>
          </cell>
          <cell r="F9488">
            <v>39664</v>
          </cell>
          <cell r="G9488">
            <v>10329</v>
          </cell>
          <cell r="H9488">
            <v>1.47</v>
          </cell>
          <cell r="I9488">
            <v>43465</v>
          </cell>
        </row>
        <row r="9489">
          <cell r="A9489" t="str">
            <v>TOMA TELEF SALIDA DOBLE Amer</v>
          </cell>
          <cell r="B9489">
            <v>1648</v>
          </cell>
          <cell r="C9489" t="str">
            <v>UNI</v>
          </cell>
          <cell r="D9489">
            <v>34836</v>
          </cell>
          <cell r="E9489" t="str">
            <v>DK5BDU+DK</v>
          </cell>
          <cell r="F9489">
            <v>40240</v>
          </cell>
          <cell r="G9489">
            <v>25428</v>
          </cell>
          <cell r="H9489">
            <v>1.37</v>
          </cell>
          <cell r="I9489">
            <v>43465</v>
          </cell>
        </row>
        <row r="9490">
          <cell r="A9490" t="str">
            <v>TOMA TELEF SENC AMERIC DEKO L/NEX</v>
          </cell>
          <cell r="B9490">
            <v>3368</v>
          </cell>
          <cell r="C9490" t="str">
            <v>UNI</v>
          </cell>
          <cell r="D9490">
            <v>20643</v>
          </cell>
          <cell r="E9490" t="str">
            <v>DK5BU</v>
          </cell>
          <cell r="F9490">
            <v>40240</v>
          </cell>
          <cell r="G9490">
            <v>15068</v>
          </cell>
          <cell r="H9490">
            <v>1.37</v>
          </cell>
          <cell r="I9490">
            <v>43465</v>
          </cell>
        </row>
        <row r="9491">
          <cell r="A9491" t="str">
            <v>TOMA TELEFONICA DECUATRO HILOS</v>
          </cell>
          <cell r="B9491">
            <v>104766</v>
          </cell>
          <cell r="C9491" t="str">
            <v>UNI</v>
          </cell>
          <cell r="D9491">
            <v>9672</v>
          </cell>
          <cell r="E9491">
            <v>0</v>
          </cell>
          <cell r="F9491">
            <v>42857</v>
          </cell>
          <cell r="G9491">
            <v>8873</v>
          </cell>
          <cell r="H9491">
            <v>1.0900000000000001</v>
          </cell>
          <cell r="I9491">
            <v>43465</v>
          </cell>
        </row>
        <row r="9492">
          <cell r="A9492" t="str">
            <v>TOMA TELEFONICA DOS HILOS</v>
          </cell>
          <cell r="B9492">
            <v>103864</v>
          </cell>
          <cell r="C9492" t="str">
            <v>UNI</v>
          </cell>
          <cell r="D9492">
            <v>4725</v>
          </cell>
          <cell r="E9492">
            <v>0</v>
          </cell>
          <cell r="F9492">
            <v>43213</v>
          </cell>
          <cell r="G9492">
            <v>4500</v>
          </cell>
          <cell r="H9492">
            <v>1.05</v>
          </cell>
          <cell r="I9492">
            <v>43465</v>
          </cell>
        </row>
        <row r="9493">
          <cell r="A9493" t="str">
            <v>TOMA TELEFONICA RJ11 DOBLE**</v>
          </cell>
          <cell r="B9493">
            <v>103121</v>
          </cell>
          <cell r="C9493" t="str">
            <v>UNI</v>
          </cell>
          <cell r="D9493">
            <v>9023</v>
          </cell>
          <cell r="E9493">
            <v>0</v>
          </cell>
          <cell r="F9493">
            <v>43238</v>
          </cell>
          <cell r="G9493">
            <v>8593.5</v>
          </cell>
          <cell r="H9493">
            <v>1.05</v>
          </cell>
          <cell r="I9493">
            <v>43465</v>
          </cell>
        </row>
        <row r="9494">
          <cell r="A9494" t="str">
            <v>TOMA TERMINAL COAXIAL TV AMER KORA</v>
          </cell>
          <cell r="B9494">
            <v>3362</v>
          </cell>
          <cell r="C9494" t="str">
            <v>UNI</v>
          </cell>
          <cell r="D9494">
            <v>18247</v>
          </cell>
          <cell r="E9494" t="str">
            <v>DK-6-75B</v>
          </cell>
          <cell r="F9494">
            <v>40240</v>
          </cell>
          <cell r="G9494">
            <v>13319</v>
          </cell>
          <cell r="H9494">
            <v>1.37</v>
          </cell>
          <cell r="I9494">
            <v>43465</v>
          </cell>
        </row>
        <row r="9495">
          <cell r="A9495" t="str">
            <v>TOMA TRIFASICA (3X50AMP)</v>
          </cell>
          <cell r="B9495">
            <v>104720</v>
          </cell>
          <cell r="C9495" t="str">
            <v>UNI</v>
          </cell>
          <cell r="D9495">
            <v>12126</v>
          </cell>
          <cell r="E9495">
            <v>0</v>
          </cell>
          <cell r="F9495">
            <v>43196</v>
          </cell>
          <cell r="G9495">
            <v>11549</v>
          </cell>
          <cell r="H9495">
            <v>1.05</v>
          </cell>
          <cell r="I9495">
            <v>43465</v>
          </cell>
        </row>
        <row r="9496">
          <cell r="A9496" t="str">
            <v>toma trifasica incrustar</v>
          </cell>
          <cell r="B9496">
            <v>103862</v>
          </cell>
          <cell r="C9496" t="str">
            <v>UNI</v>
          </cell>
          <cell r="D9496">
            <v>14194</v>
          </cell>
          <cell r="E9496">
            <v>0</v>
          </cell>
          <cell r="F9496">
            <v>43256</v>
          </cell>
          <cell r="G9496">
            <v>13518</v>
          </cell>
          <cell r="H9496">
            <v>1.05</v>
          </cell>
          <cell r="I9496">
            <v>43465</v>
          </cell>
        </row>
        <row r="9497">
          <cell r="A9497" t="str">
            <v>TOMA TRIPOLAR 20 AMP. AVE</v>
          </cell>
          <cell r="B9497">
            <v>3012</v>
          </cell>
          <cell r="C9497" t="str">
            <v>UNI</v>
          </cell>
          <cell r="D9497">
            <v>5771</v>
          </cell>
          <cell r="E9497" t="str">
            <v>0020-T3</v>
          </cell>
          <cell r="F9497">
            <v>40024</v>
          </cell>
          <cell r="G9497">
            <v>4152</v>
          </cell>
          <cell r="H9497">
            <v>1.39</v>
          </cell>
          <cell r="I9497">
            <v>43465</v>
          </cell>
        </row>
        <row r="9498">
          <cell r="A9498" t="str">
            <v>toma TV</v>
          </cell>
          <cell r="B9498">
            <v>103863</v>
          </cell>
          <cell r="C9498" t="str">
            <v>UNI</v>
          </cell>
          <cell r="D9498">
            <v>4515</v>
          </cell>
          <cell r="E9498">
            <v>0</v>
          </cell>
          <cell r="F9498">
            <v>43300</v>
          </cell>
          <cell r="G9498">
            <v>4300</v>
          </cell>
          <cell r="H9498">
            <v>1.05</v>
          </cell>
          <cell r="I9498">
            <v>43465</v>
          </cell>
        </row>
        <row r="9499">
          <cell r="A9499" t="str">
            <v>TOMA TV AMERICANA COAXIAL 400 AVE</v>
          </cell>
          <cell r="B9499">
            <v>1108</v>
          </cell>
          <cell r="C9499" t="str">
            <v>UNI</v>
          </cell>
          <cell r="D9499">
            <v>2808</v>
          </cell>
          <cell r="E9499" t="str">
            <v>406-TVA</v>
          </cell>
          <cell r="F9499">
            <v>39892</v>
          </cell>
          <cell r="G9499">
            <v>2020.05</v>
          </cell>
          <cell r="H9499">
            <v>1.39</v>
          </cell>
          <cell r="I9499">
            <v>43465</v>
          </cell>
        </row>
        <row r="9500">
          <cell r="A9500" t="str">
            <v>TOMA TV AMERICANA COAXIAL AMBIA BL</v>
          </cell>
          <cell r="B9500">
            <v>103164</v>
          </cell>
          <cell r="C9500" t="str">
            <v>UNI</v>
          </cell>
          <cell r="D9500">
            <v>6253</v>
          </cell>
          <cell r="E9500" t="str">
            <v>406-TVA</v>
          </cell>
          <cell r="F9500">
            <v>40418</v>
          </cell>
          <cell r="G9500">
            <v>4564</v>
          </cell>
          <cell r="H9500">
            <v>1.37</v>
          </cell>
          <cell r="I9500">
            <v>43465</v>
          </cell>
        </row>
        <row r="9501">
          <cell r="A9501" t="str">
            <v>TOMA TV AMERICANA GALICA</v>
          </cell>
          <cell r="B9501">
            <v>1094</v>
          </cell>
          <cell r="C9501" t="str">
            <v>UNI</v>
          </cell>
          <cell r="D9501">
            <v>4905</v>
          </cell>
          <cell r="E9501" t="str">
            <v>1906-TVA</v>
          </cell>
          <cell r="F9501">
            <v>42865</v>
          </cell>
          <cell r="G9501">
            <v>4500</v>
          </cell>
          <cell r="H9501">
            <v>1.0900000000000001</v>
          </cell>
          <cell r="I9501">
            <v>43465</v>
          </cell>
        </row>
        <row r="9502">
          <cell r="A9502" t="str">
            <v>TOMA+CONMUTABLE PILOTO AMERICANO</v>
          </cell>
          <cell r="B9502">
            <v>1750</v>
          </cell>
          <cell r="C9502" t="str">
            <v>UNI</v>
          </cell>
          <cell r="D9502">
            <v>16608</v>
          </cell>
          <cell r="E9502" t="str">
            <v>926LP</v>
          </cell>
          <cell r="F9502">
            <v>40024</v>
          </cell>
          <cell r="G9502">
            <v>11948</v>
          </cell>
          <cell r="H9502">
            <v>1.39</v>
          </cell>
          <cell r="I9502">
            <v>43465</v>
          </cell>
        </row>
        <row r="9503">
          <cell r="A9503" t="str">
            <v>TOMA+INTERRUP. SENC LUZ PILOTO Clas.C</v>
          </cell>
          <cell r="B9503">
            <v>1742</v>
          </cell>
          <cell r="C9503" t="str">
            <v>UNI</v>
          </cell>
          <cell r="D9503">
            <v>14930</v>
          </cell>
          <cell r="E9503" t="str">
            <v>LX-301C</v>
          </cell>
          <cell r="F9503">
            <v>40240</v>
          </cell>
          <cell r="G9503">
            <v>10898</v>
          </cell>
          <cell r="H9503">
            <v>1.37</v>
          </cell>
          <cell r="I9503">
            <v>43465</v>
          </cell>
        </row>
        <row r="9504">
          <cell r="A9504" t="str">
            <v>TOMA+INTERRUPTOR SENCILLO L/NEX</v>
          </cell>
          <cell r="B9504">
            <v>1645</v>
          </cell>
          <cell r="C9504" t="str">
            <v>UNI</v>
          </cell>
          <cell r="D9504">
            <v>29725</v>
          </cell>
          <cell r="E9504" t="str">
            <v>LX-301CL</v>
          </cell>
          <cell r="F9504">
            <v>40240</v>
          </cell>
          <cell r="G9504">
            <v>21697</v>
          </cell>
          <cell r="H9504">
            <v>1.37</v>
          </cell>
          <cell r="I9504">
            <v>43465</v>
          </cell>
        </row>
        <row r="9505">
          <cell r="A9505" t="str">
            <v>TOMA+INTERUPTOR CLAS. CREMA L/NEX</v>
          </cell>
          <cell r="B9505">
            <v>1740</v>
          </cell>
          <cell r="C9505" t="str">
            <v>UNI</v>
          </cell>
          <cell r="D9505">
            <v>18799</v>
          </cell>
          <cell r="E9505" t="str">
            <v>LX-301CG</v>
          </cell>
          <cell r="F9505">
            <v>40240</v>
          </cell>
          <cell r="G9505">
            <v>13722</v>
          </cell>
          <cell r="H9505">
            <v>1.37</v>
          </cell>
          <cell r="I9505">
            <v>43465</v>
          </cell>
        </row>
        <row r="9506">
          <cell r="A9506" t="str">
            <v>TOMACORIENTE P/A TIERRA</v>
          </cell>
          <cell r="B9506">
            <v>3355</v>
          </cell>
          <cell r="C9506" t="str">
            <v>UNI</v>
          </cell>
          <cell r="D9506">
            <v>8450</v>
          </cell>
          <cell r="E9506" t="str">
            <v>KR3NGX</v>
          </cell>
          <cell r="F9506">
            <v>41246</v>
          </cell>
          <cell r="G9506">
            <v>6500</v>
          </cell>
          <cell r="H9506">
            <v>1.3</v>
          </cell>
          <cell r="I9506">
            <v>43465</v>
          </cell>
        </row>
        <row r="9507">
          <cell r="A9507" t="str">
            <v>TOMACORRIENTE DOBLE POLO A TIERRA</v>
          </cell>
          <cell r="B9507">
            <v>102268</v>
          </cell>
          <cell r="C9507" t="str">
            <v>UNI</v>
          </cell>
          <cell r="D9507">
            <v>43851</v>
          </cell>
          <cell r="E9507" t="str">
            <v>KR3BG</v>
          </cell>
          <cell r="F9507">
            <v>43271</v>
          </cell>
          <cell r="G9507">
            <v>41763</v>
          </cell>
          <cell r="H9507">
            <v>1.05</v>
          </cell>
          <cell r="I9507">
            <v>43465</v>
          </cell>
        </row>
        <row r="9508">
          <cell r="A9508" t="str">
            <v>TOMACORRIENTE DOBLE/PROTEC FALLA</v>
          </cell>
          <cell r="B9508">
            <v>3357</v>
          </cell>
          <cell r="C9508" t="str">
            <v>UNI</v>
          </cell>
          <cell r="D9508">
            <v>87311</v>
          </cell>
          <cell r="E9508" t="str">
            <v>KR303BGF</v>
          </cell>
          <cell r="F9508">
            <v>39892</v>
          </cell>
          <cell r="G9508">
            <v>62814</v>
          </cell>
          <cell r="H9508">
            <v>1.39</v>
          </cell>
          <cell r="I9508">
            <v>43465</v>
          </cell>
        </row>
        <row r="9509">
          <cell r="A9509" t="str">
            <v>TOMACORRIENTE POLO A TIERRA+TAPA</v>
          </cell>
          <cell r="B9509">
            <v>3047</v>
          </cell>
          <cell r="C9509" t="str">
            <v>UNI</v>
          </cell>
          <cell r="D9509">
            <v>6090</v>
          </cell>
          <cell r="E9509" t="str">
            <v>XMC-3G+XM</v>
          </cell>
          <cell r="F9509">
            <v>43256</v>
          </cell>
          <cell r="G9509">
            <v>5800</v>
          </cell>
          <cell r="H9509">
            <v>1.05</v>
          </cell>
          <cell r="I9509">
            <v>43465</v>
          </cell>
        </row>
        <row r="9510">
          <cell r="A9510" t="str">
            <v>TOMACORRIENTE SENCILLA POLO A TIERRA</v>
          </cell>
          <cell r="B9510">
            <v>102269</v>
          </cell>
          <cell r="C9510" t="str">
            <v>UNI</v>
          </cell>
          <cell r="D9510">
            <v>43851</v>
          </cell>
          <cell r="E9510" t="str">
            <v>KR3BG</v>
          </cell>
          <cell r="F9510">
            <v>43271</v>
          </cell>
          <cell r="G9510">
            <v>41763</v>
          </cell>
          <cell r="H9510">
            <v>1.05</v>
          </cell>
          <cell r="I9510">
            <v>43465</v>
          </cell>
        </row>
        <row r="9511">
          <cell r="A9511" t="str">
            <v>TOMADOBLEGRAD.HOSPITAL.POLO-TIERRA</v>
          </cell>
          <cell r="B9511">
            <v>104132</v>
          </cell>
          <cell r="C9511" t="str">
            <v>UNI</v>
          </cell>
          <cell r="D9511">
            <v>28676</v>
          </cell>
          <cell r="E9511">
            <v>0</v>
          </cell>
          <cell r="F9511">
            <v>40711</v>
          </cell>
          <cell r="G9511">
            <v>21400</v>
          </cell>
          <cell r="H9511">
            <v>1.34</v>
          </cell>
          <cell r="I9511">
            <v>43465</v>
          </cell>
        </row>
        <row r="9512">
          <cell r="A9512" t="str">
            <v>TomaDobleRJ-45con Flace Plate CAT5</v>
          </cell>
          <cell r="B9512">
            <v>102936</v>
          </cell>
          <cell r="C9512" t="str">
            <v>UNI</v>
          </cell>
          <cell r="D9512">
            <v>20183</v>
          </cell>
          <cell r="E9512">
            <v>0</v>
          </cell>
          <cell r="F9512">
            <v>40352</v>
          </cell>
          <cell r="G9512">
            <v>14732</v>
          </cell>
          <cell r="H9512">
            <v>1.37</v>
          </cell>
          <cell r="I9512">
            <v>43465</v>
          </cell>
        </row>
        <row r="9513">
          <cell r="A9513" t="str">
            <v>TomaElectricaPolo AisladoNaranja HG</v>
          </cell>
          <cell r="B9513">
            <v>102940</v>
          </cell>
          <cell r="C9513" t="str">
            <v>UNI</v>
          </cell>
          <cell r="D9513">
            <v>23400</v>
          </cell>
          <cell r="E9513">
            <v>0</v>
          </cell>
          <cell r="F9513">
            <v>41192</v>
          </cell>
          <cell r="G9513">
            <v>18000</v>
          </cell>
          <cell r="H9513">
            <v>1.3</v>
          </cell>
          <cell r="I9513">
            <v>43465</v>
          </cell>
        </row>
        <row r="9514">
          <cell r="A9514" t="str">
            <v>TomaElectricaPolo Normal</v>
          </cell>
          <cell r="B9514">
            <v>102942</v>
          </cell>
          <cell r="C9514" t="str">
            <v>UNI</v>
          </cell>
          <cell r="D9514">
            <v>5891</v>
          </cell>
          <cell r="E9514">
            <v>0</v>
          </cell>
          <cell r="F9514">
            <v>40353</v>
          </cell>
          <cell r="G9514">
            <v>4300</v>
          </cell>
          <cell r="H9514">
            <v>1.37</v>
          </cell>
          <cell r="I9514">
            <v>43465</v>
          </cell>
        </row>
        <row r="9515">
          <cell r="A9515" t="str">
            <v>Tope Caucho Balancin o</v>
          </cell>
          <cell r="B9515">
            <v>106459</v>
          </cell>
          <cell r="C9515" t="str">
            <v>UNI</v>
          </cell>
          <cell r="D9515">
            <v>103768</v>
          </cell>
          <cell r="E9515">
            <v>0</v>
          </cell>
          <cell r="F9515">
            <v>42941</v>
          </cell>
          <cell r="G9515">
            <v>95200</v>
          </cell>
          <cell r="H9515">
            <v>1.0900000000000001</v>
          </cell>
          <cell r="I9515">
            <v>43465</v>
          </cell>
        </row>
        <row r="9516">
          <cell r="A9516" t="str">
            <v>TOPE DE PISO PARA PUERTA</v>
          </cell>
          <cell r="B9516">
            <v>1579</v>
          </cell>
          <cell r="C9516" t="str">
            <v>UNI</v>
          </cell>
          <cell r="D9516">
            <v>11124</v>
          </cell>
          <cell r="E9516" t="str">
            <v>CROMADA</v>
          </cell>
          <cell r="F9516">
            <v>40371</v>
          </cell>
          <cell r="G9516">
            <v>8120</v>
          </cell>
          <cell r="H9516">
            <v>1.37</v>
          </cell>
          <cell r="I9516">
            <v>43465</v>
          </cell>
        </row>
        <row r="9517">
          <cell r="A9517" t="str">
            <v>TOPE DE PUERTA METALICO 2-3/4"</v>
          </cell>
          <cell r="B9517">
            <v>100842</v>
          </cell>
          <cell r="C9517" t="str">
            <v>UNI</v>
          </cell>
          <cell r="D9517">
            <v>3346</v>
          </cell>
          <cell r="E9517" t="str">
            <v>CROMADA</v>
          </cell>
          <cell r="F9517">
            <v>43213</v>
          </cell>
          <cell r="G9517">
            <v>3187</v>
          </cell>
          <cell r="H9517">
            <v>1.05</v>
          </cell>
          <cell r="I9517">
            <v>43465</v>
          </cell>
        </row>
        <row r="9518">
          <cell r="A9518" t="str">
            <v>TOPE DE RESORTE PARA PUERTA</v>
          </cell>
          <cell r="B9518">
            <v>2140</v>
          </cell>
          <cell r="C9518" t="str">
            <v>UNI</v>
          </cell>
          <cell r="D9518">
            <v>1843</v>
          </cell>
          <cell r="E9518">
            <v>406</v>
          </cell>
          <cell r="F9518">
            <v>40359</v>
          </cell>
          <cell r="G9518">
            <v>1345</v>
          </cell>
          <cell r="H9518">
            <v>1.37</v>
          </cell>
          <cell r="I9518">
            <v>43465</v>
          </cell>
        </row>
        <row r="9519">
          <cell r="A9519" t="str">
            <v>TOPE MAGNETICO PARA PUERTA DE MUEBLE</v>
          </cell>
          <cell r="B9519">
            <v>104579</v>
          </cell>
          <cell r="C9519" t="str">
            <v>UNI</v>
          </cell>
          <cell r="D9519">
            <v>598</v>
          </cell>
          <cell r="E9519">
            <v>0</v>
          </cell>
          <cell r="F9519">
            <v>42114</v>
          </cell>
          <cell r="G9519">
            <v>490</v>
          </cell>
          <cell r="H9519">
            <v>1.22</v>
          </cell>
          <cell r="I9519">
            <v>43465</v>
          </cell>
        </row>
        <row r="9520">
          <cell r="A9520" t="str">
            <v>TOPE PARA PUERTA EN ACERO</v>
          </cell>
          <cell r="B9520">
            <v>103717</v>
          </cell>
          <cell r="C9520" t="str">
            <v>UNI</v>
          </cell>
          <cell r="D9520">
            <v>5652</v>
          </cell>
          <cell r="E9520">
            <v>0</v>
          </cell>
          <cell r="F9520">
            <v>41564</v>
          </cell>
          <cell r="G9520">
            <v>4450</v>
          </cell>
          <cell r="H9520">
            <v>1.27</v>
          </cell>
          <cell r="I9520">
            <v>43465</v>
          </cell>
        </row>
        <row r="9521">
          <cell r="A9521" t="str">
            <v>TOPELLANTAS H=15CM;B=0.20M;L=50CM</v>
          </cell>
          <cell r="B9521">
            <v>2213</v>
          </cell>
          <cell r="C9521" t="str">
            <v>UNI</v>
          </cell>
          <cell r="D9521">
            <v>15232</v>
          </cell>
          <cell r="E9521" t="str">
            <v>TL003</v>
          </cell>
          <cell r="F9521">
            <v>41080</v>
          </cell>
          <cell r="G9521">
            <v>11717</v>
          </cell>
          <cell r="H9521">
            <v>1.3</v>
          </cell>
          <cell r="I9521">
            <v>43465</v>
          </cell>
        </row>
        <row r="9522">
          <cell r="A9522" t="str">
            <v>Topellantas prefabricado</v>
          </cell>
          <cell r="B9522">
            <v>100606</v>
          </cell>
          <cell r="C9522" t="str">
            <v>UNI</v>
          </cell>
          <cell r="D9522">
            <v>16252</v>
          </cell>
          <cell r="E9522">
            <v>35020</v>
          </cell>
          <cell r="F9522">
            <v>43371</v>
          </cell>
          <cell r="G9522">
            <v>15478</v>
          </cell>
          <cell r="H9522">
            <v>1.05</v>
          </cell>
          <cell r="I9522">
            <v>43465</v>
          </cell>
        </row>
        <row r="9523">
          <cell r="A9523" t="str">
            <v>TOPOGRAFO (SUELDO) Sin prestaciones</v>
          </cell>
          <cell r="B9523">
            <v>598</v>
          </cell>
          <cell r="C9523" t="str">
            <v>MES</v>
          </cell>
          <cell r="D9523">
            <v>2475380</v>
          </cell>
          <cell r="E9523">
            <v>0</v>
          </cell>
          <cell r="F9523">
            <v>42080</v>
          </cell>
          <cell r="G9523">
            <v>2029000</v>
          </cell>
          <cell r="H9523">
            <v>1.22</v>
          </cell>
          <cell r="I9523">
            <v>43465</v>
          </cell>
        </row>
        <row r="9524">
          <cell r="A9524" t="str">
            <v>TOPOGRAFO + PREST.(60.15%)</v>
          </cell>
          <cell r="B9524">
            <v>101116</v>
          </cell>
          <cell r="C9524" t="str">
            <v>JR</v>
          </cell>
          <cell r="D9524">
            <v>129050</v>
          </cell>
          <cell r="E9524">
            <v>0</v>
          </cell>
          <cell r="F9524">
            <v>40128</v>
          </cell>
          <cell r="G9524">
            <v>92842</v>
          </cell>
          <cell r="H9524">
            <v>1.39</v>
          </cell>
          <cell r="I9524">
            <v>43465</v>
          </cell>
        </row>
        <row r="9525">
          <cell r="A9525" t="str">
            <v>TOPOGRAFO + PRESTACIONES</v>
          </cell>
          <cell r="B9525">
            <v>3780</v>
          </cell>
          <cell r="C9525" t="str">
            <v>MES</v>
          </cell>
          <cell r="D9525">
            <v>3838861</v>
          </cell>
          <cell r="E9525">
            <v>0</v>
          </cell>
          <cell r="F9525">
            <v>43153</v>
          </cell>
          <cell r="G9525">
            <v>3656058</v>
          </cell>
          <cell r="H9525">
            <v>1.05</v>
          </cell>
          <cell r="I9525">
            <v>43465</v>
          </cell>
        </row>
        <row r="9526">
          <cell r="A9526" t="str">
            <v>TORNILL0 FIJACION METALICO CANALETA-90</v>
          </cell>
          <cell r="B9526">
            <v>243</v>
          </cell>
          <cell r="C9526" t="str">
            <v>UNI</v>
          </cell>
          <cell r="D9526">
            <v>2560</v>
          </cell>
          <cell r="E9526">
            <v>0</v>
          </cell>
          <cell r="F9526">
            <v>42702</v>
          </cell>
          <cell r="G9526">
            <v>2226</v>
          </cell>
          <cell r="H9526">
            <v>1.1499999999999999</v>
          </cell>
          <cell r="I9526">
            <v>43465</v>
          </cell>
        </row>
        <row r="9527">
          <cell r="A9527" t="str">
            <v>TORNILLERIA AUTO PERFORANTE**</v>
          </cell>
          <cell r="B9527">
            <v>102749</v>
          </cell>
          <cell r="C9527" t="str">
            <v>JG</v>
          </cell>
          <cell r="D9527">
            <v>20550</v>
          </cell>
          <cell r="E9527">
            <v>0</v>
          </cell>
          <cell r="F9527">
            <v>40430</v>
          </cell>
          <cell r="G9527">
            <v>15000</v>
          </cell>
          <cell r="H9527">
            <v>1.37</v>
          </cell>
          <cell r="I9527">
            <v>43465</v>
          </cell>
        </row>
        <row r="9528">
          <cell r="A9528" t="str">
            <v>Tornilllo Fija T Eter,punta broca 12.5 cm Galv cal</v>
          </cell>
          <cell r="B9528">
            <v>104409</v>
          </cell>
          <cell r="C9528" t="str">
            <v>UNI</v>
          </cell>
          <cell r="D9528">
            <v>2311</v>
          </cell>
          <cell r="E9528">
            <v>0</v>
          </cell>
          <cell r="F9528">
            <v>41564</v>
          </cell>
          <cell r="G9528">
            <v>1820</v>
          </cell>
          <cell r="H9528">
            <v>1.27</v>
          </cell>
          <cell r="I9528">
            <v>43465</v>
          </cell>
        </row>
        <row r="9529">
          <cell r="A9529" t="str">
            <v>TORNILLO</v>
          </cell>
          <cell r="B9529">
            <v>104672</v>
          </cell>
          <cell r="C9529" t="str">
            <v>UNI</v>
          </cell>
          <cell r="D9529">
            <v>560</v>
          </cell>
          <cell r="E9529">
            <v>0</v>
          </cell>
          <cell r="F9529">
            <v>41183</v>
          </cell>
          <cell r="G9529">
            <v>431</v>
          </cell>
          <cell r="H9529">
            <v>1.3</v>
          </cell>
          <cell r="I9529">
            <v>43465</v>
          </cell>
        </row>
        <row r="9530">
          <cell r="A9530" t="str">
            <v>TORNILLO 1/2" X 2 ½"</v>
          </cell>
          <cell r="B9530">
            <v>102953</v>
          </cell>
          <cell r="C9530" t="str">
            <v>UNI</v>
          </cell>
          <cell r="D9530">
            <v>667</v>
          </cell>
          <cell r="E9530" t="str">
            <v>Negro</v>
          </cell>
          <cell r="F9530">
            <v>43214</v>
          </cell>
          <cell r="G9530">
            <v>635</v>
          </cell>
          <cell r="H9530">
            <v>1.05</v>
          </cell>
          <cell r="I9530">
            <v>43465</v>
          </cell>
        </row>
        <row r="9531">
          <cell r="A9531" t="str">
            <v>Tornillo 1/2*6"</v>
          </cell>
          <cell r="B9531">
            <v>104335</v>
          </cell>
          <cell r="C9531" t="str">
            <v>UNI</v>
          </cell>
          <cell r="D9531">
            <v>1444</v>
          </cell>
          <cell r="E9531">
            <v>0</v>
          </cell>
          <cell r="F9531">
            <v>43214</v>
          </cell>
          <cell r="G9531">
            <v>1375</v>
          </cell>
          <cell r="H9531">
            <v>1.05</v>
          </cell>
          <cell r="I9531">
            <v>43465</v>
          </cell>
        </row>
        <row r="9532">
          <cell r="A9532" t="str">
            <v>TORNILLO 1/4 X 2 CARRIAJE "</v>
          </cell>
          <cell r="B9532">
            <v>103006</v>
          </cell>
          <cell r="C9532" t="str">
            <v>UNI</v>
          </cell>
          <cell r="D9532">
            <v>240</v>
          </cell>
          <cell r="E9532">
            <v>0</v>
          </cell>
          <cell r="F9532">
            <v>43182</v>
          </cell>
          <cell r="G9532">
            <v>228.98</v>
          </cell>
          <cell r="H9532">
            <v>1.05</v>
          </cell>
          <cell r="I9532">
            <v>43465</v>
          </cell>
        </row>
        <row r="9533">
          <cell r="A9533" t="str">
            <v>TORNILLO 1/4 X 4" (incluye arandela y tuerca</v>
          </cell>
          <cell r="B9533">
            <v>102964</v>
          </cell>
          <cell r="C9533" t="str">
            <v>UNI</v>
          </cell>
          <cell r="D9533">
            <v>349</v>
          </cell>
          <cell r="E9533" t="str">
            <v>Negro</v>
          </cell>
          <cell r="F9533">
            <v>43222</v>
          </cell>
          <cell r="G9533">
            <v>332</v>
          </cell>
          <cell r="H9533">
            <v>1.05</v>
          </cell>
          <cell r="I9533">
            <v>43465</v>
          </cell>
        </row>
        <row r="9534">
          <cell r="A9534" t="str">
            <v>TORNILLO 1/4 X 6"(Incluye arandela y tuerca</v>
          </cell>
          <cell r="B9534">
            <v>102969</v>
          </cell>
          <cell r="C9534" t="str">
            <v>UNI</v>
          </cell>
          <cell r="D9534">
            <v>943</v>
          </cell>
          <cell r="E9534" t="str">
            <v>Negro</v>
          </cell>
          <cell r="F9534">
            <v>42271</v>
          </cell>
          <cell r="G9534">
            <v>773</v>
          </cell>
          <cell r="H9534">
            <v>1.22</v>
          </cell>
          <cell r="I9534">
            <v>43465</v>
          </cell>
        </row>
        <row r="9535">
          <cell r="A9535" t="str">
            <v>TORNILLO 1/4 X 9"</v>
          </cell>
          <cell r="B9535">
            <v>102972</v>
          </cell>
          <cell r="C9535" t="str">
            <v>UNI</v>
          </cell>
          <cell r="D9535">
            <v>5240</v>
          </cell>
          <cell r="E9535" t="str">
            <v>Negro</v>
          </cell>
          <cell r="F9535">
            <v>40358</v>
          </cell>
          <cell r="G9535">
            <v>3825</v>
          </cell>
          <cell r="H9535">
            <v>1.37</v>
          </cell>
          <cell r="I9535">
            <v>43465</v>
          </cell>
        </row>
        <row r="9536">
          <cell r="A9536" t="str">
            <v>TORNILLO 1/4"-3-16</v>
          </cell>
          <cell r="B9536">
            <v>103015</v>
          </cell>
          <cell r="C9536" t="str">
            <v>UNI</v>
          </cell>
          <cell r="D9536">
            <v>508</v>
          </cell>
          <cell r="E9536" t="str">
            <v>Negro</v>
          </cell>
          <cell r="F9536">
            <v>41491</v>
          </cell>
          <cell r="G9536">
            <v>400</v>
          </cell>
          <cell r="H9536">
            <v>1.27</v>
          </cell>
          <cell r="I9536">
            <v>43465</v>
          </cell>
        </row>
        <row r="9537">
          <cell r="A9537" t="str">
            <v>TORNILLO 1¼" X ½" Abellanado-Bristol-Negro</v>
          </cell>
          <cell r="B9537">
            <v>3838</v>
          </cell>
          <cell r="C9537" t="str">
            <v>UNI</v>
          </cell>
          <cell r="D9537">
            <v>440</v>
          </cell>
          <cell r="E9537" t="str">
            <v>Negro</v>
          </cell>
          <cell r="F9537">
            <v>43166</v>
          </cell>
          <cell r="G9537">
            <v>419</v>
          </cell>
          <cell r="H9537">
            <v>1.05</v>
          </cell>
          <cell r="I9537">
            <v>43465</v>
          </cell>
        </row>
        <row r="9538">
          <cell r="A9538" t="str">
            <v>TORNILLO 3/8 X 3/4 "EXPANSIVO</v>
          </cell>
          <cell r="B9538">
            <v>103005</v>
          </cell>
          <cell r="C9538" t="str">
            <v>UNI</v>
          </cell>
          <cell r="D9538">
            <v>1530</v>
          </cell>
          <cell r="E9538">
            <v>0</v>
          </cell>
          <cell r="F9538">
            <v>43185</v>
          </cell>
          <cell r="G9538">
            <v>1457.26</v>
          </cell>
          <cell r="H9538">
            <v>1.05</v>
          </cell>
          <cell r="I9538">
            <v>43465</v>
          </cell>
        </row>
        <row r="9539">
          <cell r="A9539" t="str">
            <v>TORNILLO 5/16" X 3 1/2""</v>
          </cell>
          <cell r="B9539">
            <v>106421</v>
          </cell>
          <cell r="C9539" t="str">
            <v>UNI</v>
          </cell>
          <cell r="D9539">
            <v>2453</v>
          </cell>
          <cell r="E9539">
            <v>0</v>
          </cell>
          <cell r="F9539">
            <v>42962</v>
          </cell>
          <cell r="G9539">
            <v>2250</v>
          </cell>
          <cell r="H9539">
            <v>1.0900000000000001</v>
          </cell>
          <cell r="I9539">
            <v>43465</v>
          </cell>
        </row>
        <row r="9540">
          <cell r="A9540" t="str">
            <v>TORNILLO 5/32"X1/2" Cabeza Redonda</v>
          </cell>
          <cell r="B9540">
            <v>106841</v>
          </cell>
          <cell r="C9540" t="str">
            <v>UNI</v>
          </cell>
          <cell r="D9540">
            <v>55</v>
          </cell>
          <cell r="E9540">
            <v>0</v>
          </cell>
          <cell r="F9540">
            <v>43371</v>
          </cell>
          <cell r="G9540">
            <v>52</v>
          </cell>
          <cell r="H9540">
            <v>1.05</v>
          </cell>
          <cell r="I9540">
            <v>43465</v>
          </cell>
        </row>
        <row r="9541">
          <cell r="A9541" t="str">
            <v>TORNILLO 5/8 x 1 1/4 "</v>
          </cell>
          <cell r="B9541">
            <v>3697</v>
          </cell>
          <cell r="C9541" t="str">
            <v>UNI</v>
          </cell>
          <cell r="D9541">
            <v>274</v>
          </cell>
          <cell r="E9541" t="str">
            <v>Hierro</v>
          </cell>
          <cell r="F9541">
            <v>40350</v>
          </cell>
          <cell r="G9541">
            <v>200</v>
          </cell>
          <cell r="H9541">
            <v>1.37</v>
          </cell>
          <cell r="I9541">
            <v>43465</v>
          </cell>
        </row>
        <row r="9542">
          <cell r="A9542" t="str">
            <v>TORNILLO 5/8 X 3-1/2"Sincado (Inc. Tuerca)(</v>
          </cell>
          <cell r="B9542">
            <v>104118</v>
          </cell>
          <cell r="C9542" t="str">
            <v>UNI</v>
          </cell>
          <cell r="D9542">
            <v>1234</v>
          </cell>
          <cell r="E9542">
            <v>0</v>
          </cell>
          <cell r="F9542">
            <v>43308</v>
          </cell>
          <cell r="G9542">
            <v>1175</v>
          </cell>
          <cell r="H9542">
            <v>1.05</v>
          </cell>
          <cell r="I9542">
            <v>43465</v>
          </cell>
        </row>
        <row r="9543">
          <cell r="A9543" t="str">
            <v>TORNILLO 6(4mm) X2"</v>
          </cell>
          <cell r="B9543">
            <v>103024</v>
          </cell>
          <cell r="C9543" t="str">
            <v>UNI</v>
          </cell>
          <cell r="D9543">
            <v>69</v>
          </cell>
          <cell r="E9543" t="str">
            <v>Negro</v>
          </cell>
          <cell r="F9543">
            <v>40371</v>
          </cell>
          <cell r="G9543">
            <v>50</v>
          </cell>
          <cell r="H9543">
            <v>1.37</v>
          </cell>
          <cell r="I9543">
            <v>43465</v>
          </cell>
        </row>
        <row r="9544">
          <cell r="A9544" t="str">
            <v>TORNILLO 6X3/4" PARA AGLOMERADO</v>
          </cell>
          <cell r="B9544">
            <v>4023</v>
          </cell>
          <cell r="C9544" t="str">
            <v>UNI</v>
          </cell>
          <cell r="D9544">
            <v>20</v>
          </cell>
          <cell r="E9544" t="str">
            <v>6 X 1"</v>
          </cell>
          <cell r="F9544">
            <v>43214</v>
          </cell>
          <cell r="G9544">
            <v>19</v>
          </cell>
          <cell r="H9544">
            <v>1.05</v>
          </cell>
          <cell r="I9544">
            <v>43465</v>
          </cell>
        </row>
        <row r="9545">
          <cell r="A9545" t="str">
            <v>TORNILLO ACERO 5/8 X 1 1/2" HEXAGONAL</v>
          </cell>
          <cell r="B9545">
            <v>3703</v>
          </cell>
          <cell r="C9545" t="str">
            <v>UNI</v>
          </cell>
          <cell r="D9545">
            <v>1103</v>
          </cell>
          <cell r="E9545" t="str">
            <v>Hierro</v>
          </cell>
          <cell r="F9545">
            <v>43245</v>
          </cell>
          <cell r="G9545">
            <v>1050</v>
          </cell>
          <cell r="H9545">
            <v>1.05</v>
          </cell>
          <cell r="I9545">
            <v>43465</v>
          </cell>
        </row>
        <row r="9546">
          <cell r="A9546" t="str">
            <v>TORNILLO ACERO 5/8 X 10"</v>
          </cell>
          <cell r="B9546">
            <v>105005</v>
          </cell>
          <cell r="C9546" t="str">
            <v>UNI</v>
          </cell>
          <cell r="D9546">
            <v>3435</v>
          </cell>
          <cell r="E9546">
            <v>0</v>
          </cell>
          <cell r="F9546">
            <v>43166</v>
          </cell>
          <cell r="G9546">
            <v>3271</v>
          </cell>
          <cell r="H9546">
            <v>1.05</v>
          </cell>
          <cell r="I9546">
            <v>43465</v>
          </cell>
        </row>
        <row r="9547">
          <cell r="A9547" t="str">
            <v>TORNILLO ACERO 5/8 X 5"</v>
          </cell>
          <cell r="B9547">
            <v>105006</v>
          </cell>
          <cell r="C9547" t="str">
            <v>UNI</v>
          </cell>
          <cell r="D9547">
            <v>3375</v>
          </cell>
          <cell r="E9547">
            <v>0</v>
          </cell>
          <cell r="F9547">
            <v>43181</v>
          </cell>
          <cell r="G9547">
            <v>3214</v>
          </cell>
          <cell r="H9547">
            <v>1.05</v>
          </cell>
          <cell r="I9547">
            <v>43465</v>
          </cell>
        </row>
        <row r="9548">
          <cell r="A9548" t="str">
            <v>TORNILLO ACERO 5/8 X 7"</v>
          </cell>
          <cell r="B9548">
            <v>3694</v>
          </cell>
          <cell r="C9548" t="str">
            <v>UNI</v>
          </cell>
          <cell r="D9548">
            <v>5200</v>
          </cell>
          <cell r="E9548" t="str">
            <v>Con Tuerca</v>
          </cell>
          <cell r="F9548">
            <v>41243</v>
          </cell>
          <cell r="G9548">
            <v>4000</v>
          </cell>
          <cell r="H9548">
            <v>1.3</v>
          </cell>
          <cell r="I9548">
            <v>43465</v>
          </cell>
        </row>
        <row r="9549">
          <cell r="A9549" t="str">
            <v>TORNILLO ACERO 5/8 X 7"</v>
          </cell>
          <cell r="B9549">
            <v>103023</v>
          </cell>
          <cell r="C9549" t="str">
            <v>UNI</v>
          </cell>
          <cell r="D9549">
            <v>274</v>
          </cell>
          <cell r="E9549" t="str">
            <v>Con Tuerca</v>
          </cell>
          <cell r="F9549">
            <v>40345</v>
          </cell>
          <cell r="G9549">
            <v>200</v>
          </cell>
          <cell r="H9549">
            <v>1.37</v>
          </cell>
          <cell r="I9549">
            <v>43465</v>
          </cell>
        </row>
        <row r="9550">
          <cell r="A9550" t="str">
            <v>TORNILLO ACERO 5/8 X 8" GRADO 5</v>
          </cell>
          <cell r="B9550">
            <v>3704</v>
          </cell>
          <cell r="C9550" t="str">
            <v>UNI</v>
          </cell>
          <cell r="D9550">
            <v>4467</v>
          </cell>
          <cell r="E9550" t="str">
            <v>Con Tuerca</v>
          </cell>
          <cell r="F9550">
            <v>43371</v>
          </cell>
          <cell r="G9550">
            <v>4254</v>
          </cell>
          <cell r="H9550">
            <v>1.05</v>
          </cell>
          <cell r="I9550">
            <v>43465</v>
          </cell>
        </row>
        <row r="9551">
          <cell r="A9551" t="str">
            <v>TORNILLO ACERO INOX.1/2X4" GRADO 8</v>
          </cell>
          <cell r="B9551">
            <v>102261</v>
          </cell>
          <cell r="C9551" t="str">
            <v>UNI</v>
          </cell>
          <cell r="D9551">
            <v>2472</v>
          </cell>
          <cell r="E9551" t="str">
            <v>Caja de 100</v>
          </cell>
          <cell r="F9551">
            <v>43223</v>
          </cell>
          <cell r="G9551">
            <v>2354</v>
          </cell>
          <cell r="H9551">
            <v>1.05</v>
          </cell>
          <cell r="I9551">
            <v>43465</v>
          </cell>
        </row>
        <row r="9552">
          <cell r="A9552" t="str">
            <v>Tornillo antirobo flux. electr.</v>
          </cell>
          <cell r="B9552">
            <v>105913</v>
          </cell>
          <cell r="C9552" t="str">
            <v>UNI</v>
          </cell>
          <cell r="D9552">
            <v>7337</v>
          </cell>
          <cell r="E9552">
            <v>0</v>
          </cell>
          <cell r="F9552">
            <v>42628</v>
          </cell>
          <cell r="G9552">
            <v>6380</v>
          </cell>
          <cell r="H9552">
            <v>1.1499999999999999</v>
          </cell>
          <cell r="I9552">
            <v>43465</v>
          </cell>
        </row>
        <row r="9553">
          <cell r="A9553" t="str">
            <v>TORNILLO AUTOPERF AVELLANADO 8"X11/4"</v>
          </cell>
          <cell r="B9553">
            <v>104011</v>
          </cell>
          <cell r="C9553" t="str">
            <v>UNI</v>
          </cell>
          <cell r="D9553">
            <v>55</v>
          </cell>
          <cell r="E9553">
            <v>0</v>
          </cell>
          <cell r="F9553">
            <v>43199</v>
          </cell>
          <cell r="G9553">
            <v>52</v>
          </cell>
          <cell r="H9553">
            <v>1.05</v>
          </cell>
          <cell r="I9553">
            <v>43465</v>
          </cell>
        </row>
        <row r="9554">
          <cell r="A9554" t="str">
            <v>TORNILLO AUTOPERF. FIJADOR CORREA</v>
          </cell>
          <cell r="B9554">
            <v>3951</v>
          </cell>
          <cell r="C9554" t="str">
            <v>UNI</v>
          </cell>
          <cell r="D9554">
            <v>418</v>
          </cell>
          <cell r="E9554" t="str">
            <v>10-16-3/4GRI</v>
          </cell>
          <cell r="F9554">
            <v>39888</v>
          </cell>
          <cell r="G9554">
            <v>301</v>
          </cell>
          <cell r="H9554">
            <v>1.39</v>
          </cell>
          <cell r="I9554">
            <v>43465</v>
          </cell>
        </row>
        <row r="9555">
          <cell r="A9555" t="str">
            <v>TORNILLO AUTOPERFORANTE (10X21/2")</v>
          </cell>
          <cell r="B9555">
            <v>104304</v>
          </cell>
          <cell r="C9555" t="str">
            <v>UNI</v>
          </cell>
          <cell r="D9555">
            <v>104</v>
          </cell>
          <cell r="E9555">
            <v>0</v>
          </cell>
          <cell r="F9555">
            <v>40947</v>
          </cell>
          <cell r="G9555">
            <v>80</v>
          </cell>
          <cell r="H9555">
            <v>1.3</v>
          </cell>
          <cell r="I9555">
            <v>43465</v>
          </cell>
        </row>
        <row r="9556">
          <cell r="A9556" t="str">
            <v>TORNILLO AUTOPERFORANTE CABEZA</v>
          </cell>
          <cell r="B9556">
            <v>103705</v>
          </cell>
          <cell r="C9556" t="str">
            <v>UNI</v>
          </cell>
          <cell r="D9556">
            <v>64</v>
          </cell>
          <cell r="E9556">
            <v>0</v>
          </cell>
          <cell r="F9556">
            <v>43270</v>
          </cell>
          <cell r="G9556">
            <v>61</v>
          </cell>
          <cell r="H9556">
            <v>1.05</v>
          </cell>
          <cell r="I9556">
            <v>43465</v>
          </cell>
        </row>
        <row r="9557">
          <cell r="A9557" t="str">
            <v>TORNILLO AUTOPERFORANTE SELLO</v>
          </cell>
          <cell r="B9557">
            <v>101206</v>
          </cell>
          <cell r="C9557" t="str">
            <v>UNI</v>
          </cell>
          <cell r="D9557">
            <v>2466</v>
          </cell>
          <cell r="E9557" t="str">
            <v>6 X 1"</v>
          </cell>
          <cell r="F9557">
            <v>40345</v>
          </cell>
          <cell r="G9557">
            <v>1800</v>
          </cell>
          <cell r="H9557">
            <v>1.37</v>
          </cell>
          <cell r="I9557">
            <v>43465</v>
          </cell>
        </row>
        <row r="9558">
          <cell r="A9558" t="str">
            <v>TORNILLO AUTOROSCANTE DE 6 X1" (BOLSA</v>
          </cell>
          <cell r="B9558">
            <v>106514</v>
          </cell>
          <cell r="C9558" t="str">
            <v>UNI</v>
          </cell>
          <cell r="D9558">
            <v>1441</v>
          </cell>
          <cell r="E9558">
            <v>0</v>
          </cell>
          <cell r="F9558">
            <v>43199</v>
          </cell>
          <cell r="G9558">
            <v>1372</v>
          </cell>
          <cell r="H9558">
            <v>1.05</v>
          </cell>
          <cell r="I9558">
            <v>43465</v>
          </cell>
        </row>
        <row r="9559">
          <cell r="A9559" t="str">
            <v>TORNILLO AUTOROSCANTE DE 6X2 (BOLSA X</v>
          </cell>
          <cell r="B9559">
            <v>106515</v>
          </cell>
          <cell r="C9559" t="str">
            <v>UNI</v>
          </cell>
          <cell r="D9559">
            <v>2111</v>
          </cell>
          <cell r="E9559">
            <v>0</v>
          </cell>
          <cell r="F9559">
            <v>43199</v>
          </cell>
          <cell r="G9559">
            <v>2010</v>
          </cell>
          <cell r="H9559">
            <v>1.05</v>
          </cell>
          <cell r="I9559">
            <v>43465</v>
          </cell>
        </row>
        <row r="9560">
          <cell r="A9560" t="str">
            <v>TORNILLO CABEZA LENTEJA PUNTA BROCA</v>
          </cell>
          <cell r="B9560">
            <v>103053</v>
          </cell>
          <cell r="C9560" t="str">
            <v>UNI</v>
          </cell>
          <cell r="D9560">
            <v>50</v>
          </cell>
          <cell r="E9560">
            <v>0</v>
          </cell>
          <cell r="F9560">
            <v>43181</v>
          </cell>
          <cell r="G9560">
            <v>48</v>
          </cell>
          <cell r="H9560">
            <v>1.05</v>
          </cell>
          <cell r="I9560">
            <v>43465</v>
          </cell>
        </row>
        <row r="9561">
          <cell r="A9561" t="str">
            <v>TORNILLO CABEZA PLANA **</v>
          </cell>
          <cell r="B9561">
            <v>102923</v>
          </cell>
          <cell r="C9561" t="str">
            <v>UNI</v>
          </cell>
          <cell r="D9561">
            <v>685</v>
          </cell>
          <cell r="E9561" t="str">
            <v>Hierro</v>
          </cell>
          <cell r="F9561">
            <v>40344</v>
          </cell>
          <cell r="G9561">
            <v>500</v>
          </cell>
          <cell r="H9561">
            <v>1.37</v>
          </cell>
          <cell r="I9561">
            <v>43465</v>
          </cell>
        </row>
        <row r="9562">
          <cell r="A9562" t="str">
            <v>TORNILLO CANALETA 90 de Traba</v>
          </cell>
          <cell r="B9562">
            <v>103568</v>
          </cell>
          <cell r="C9562" t="str">
            <v>UNI</v>
          </cell>
          <cell r="D9562">
            <v>2244</v>
          </cell>
          <cell r="E9562">
            <v>0</v>
          </cell>
          <cell r="F9562">
            <v>42702</v>
          </cell>
          <cell r="G9562">
            <v>1951</v>
          </cell>
          <cell r="H9562">
            <v>1.1499999999999999</v>
          </cell>
          <cell r="I9562">
            <v>43465</v>
          </cell>
        </row>
        <row r="9563">
          <cell r="A9563" t="str">
            <v>TORNILLO CARRIAJE 5/16" X 2"</v>
          </cell>
          <cell r="B9563">
            <v>104010</v>
          </cell>
          <cell r="C9563" t="str">
            <v>UNI</v>
          </cell>
          <cell r="D9563">
            <v>1206</v>
          </cell>
          <cell r="E9563">
            <v>0</v>
          </cell>
          <cell r="F9563">
            <v>40638</v>
          </cell>
          <cell r="G9563">
            <v>900</v>
          </cell>
          <cell r="H9563">
            <v>1.34</v>
          </cell>
          <cell r="I9563">
            <v>43465</v>
          </cell>
        </row>
        <row r="9564">
          <cell r="A9564" t="str">
            <v>TORNILLO CARRIAJE 5/8" X 1 1/2"</v>
          </cell>
          <cell r="B9564">
            <v>105018</v>
          </cell>
          <cell r="C9564" t="str">
            <v>UNI</v>
          </cell>
          <cell r="D9564">
            <v>1050</v>
          </cell>
          <cell r="E9564">
            <v>0</v>
          </cell>
          <cell r="F9564">
            <v>43161</v>
          </cell>
          <cell r="G9564">
            <v>1000</v>
          </cell>
          <cell r="H9564">
            <v>1.05</v>
          </cell>
          <cell r="I9564">
            <v>43465</v>
          </cell>
        </row>
        <row r="9565">
          <cell r="A9565" t="str">
            <v>TORNILLO CARRUAJE 21/2"X1/4" ZINCADO</v>
          </cell>
          <cell r="B9565">
            <v>104064</v>
          </cell>
          <cell r="C9565" t="str">
            <v>UNI</v>
          </cell>
          <cell r="D9565">
            <v>176</v>
          </cell>
          <cell r="E9565">
            <v>0</v>
          </cell>
          <cell r="F9565">
            <v>40667</v>
          </cell>
          <cell r="G9565">
            <v>131</v>
          </cell>
          <cell r="H9565">
            <v>1.34</v>
          </cell>
          <cell r="I9565">
            <v>43465</v>
          </cell>
        </row>
        <row r="9566">
          <cell r="A9566" t="str">
            <v>Tornillo ceramizado Punta Broca 8 x 11/4"***</v>
          </cell>
          <cell r="B9566">
            <v>103052</v>
          </cell>
          <cell r="C9566" t="str">
            <v>UNI</v>
          </cell>
          <cell r="D9566">
            <v>108</v>
          </cell>
          <cell r="E9566">
            <v>0</v>
          </cell>
          <cell r="F9566">
            <v>40336</v>
          </cell>
          <cell r="G9566">
            <v>79</v>
          </cell>
          <cell r="H9566">
            <v>1.37</v>
          </cell>
          <cell r="I9566">
            <v>43465</v>
          </cell>
        </row>
        <row r="9567">
          <cell r="A9567" t="str">
            <v>Tornillo ceramizado Punta Broca 8 x 11/4"***</v>
          </cell>
          <cell r="B9567">
            <v>102881</v>
          </cell>
          <cell r="C9567" t="str">
            <v>UNI</v>
          </cell>
          <cell r="D9567">
            <v>117</v>
          </cell>
          <cell r="E9567">
            <v>0</v>
          </cell>
          <cell r="F9567">
            <v>41785</v>
          </cell>
          <cell r="G9567">
            <v>93</v>
          </cell>
          <cell r="H9567">
            <v>1.26</v>
          </cell>
          <cell r="I9567">
            <v>43465</v>
          </cell>
        </row>
        <row r="9568">
          <cell r="A9568" t="str">
            <v>TORNILLO COMPL.METALcCAN-43 ETERNIT</v>
          </cell>
          <cell r="B9568">
            <v>242</v>
          </cell>
          <cell r="C9568" t="str">
            <v>UNI</v>
          </cell>
          <cell r="D9568">
            <v>1701</v>
          </cell>
          <cell r="E9568">
            <v>0</v>
          </cell>
          <cell r="F9568">
            <v>43220</v>
          </cell>
          <cell r="G9568">
            <v>1620</v>
          </cell>
          <cell r="H9568">
            <v>1.05</v>
          </cell>
          <cell r="I9568">
            <v>43465</v>
          </cell>
        </row>
        <row r="9569">
          <cell r="A9569" t="str">
            <v>TORNILLO Completo.Madera. C-43 ETERNIT</v>
          </cell>
          <cell r="B9569">
            <v>2255</v>
          </cell>
          <cell r="C9569" t="str">
            <v>UNI</v>
          </cell>
          <cell r="D9569">
            <v>1823</v>
          </cell>
          <cell r="E9569">
            <v>0</v>
          </cell>
          <cell r="F9569">
            <v>40325</v>
          </cell>
          <cell r="G9569">
            <v>1331</v>
          </cell>
          <cell r="H9569">
            <v>1.37</v>
          </cell>
          <cell r="I9569">
            <v>43465</v>
          </cell>
        </row>
        <row r="9570">
          <cell r="A9570" t="str">
            <v>TORNILLO CORTO6x1-1/4" PUNTA AGUDA -</v>
          </cell>
          <cell r="B9570">
            <v>3468</v>
          </cell>
          <cell r="C9570" t="str">
            <v>UNI</v>
          </cell>
          <cell r="D9570">
            <v>19</v>
          </cell>
          <cell r="E9570">
            <v>0</v>
          </cell>
          <cell r="F9570">
            <v>43214</v>
          </cell>
          <cell r="G9570">
            <v>18</v>
          </cell>
          <cell r="H9570">
            <v>1.05</v>
          </cell>
          <cell r="I9570">
            <v>43465</v>
          </cell>
        </row>
        <row r="9571">
          <cell r="A9571" t="str">
            <v>TORNILLO DE 5/8"X2" EXAGONAL ZINCADO</v>
          </cell>
          <cell r="B9571">
            <v>105109</v>
          </cell>
          <cell r="C9571" t="str">
            <v>UNI</v>
          </cell>
          <cell r="D9571">
            <v>889</v>
          </cell>
          <cell r="E9571">
            <v>0</v>
          </cell>
          <cell r="F9571">
            <v>41625</v>
          </cell>
          <cell r="G9571">
            <v>700</v>
          </cell>
          <cell r="H9571">
            <v>1.27</v>
          </cell>
          <cell r="I9571">
            <v>43465</v>
          </cell>
        </row>
        <row r="9572">
          <cell r="A9572" t="str">
            <v>TORNILLO DE 8 X 1 1/2 PULG. DRYWALL</v>
          </cell>
          <cell r="B9572">
            <v>106516</v>
          </cell>
          <cell r="C9572" t="str">
            <v>UNI</v>
          </cell>
          <cell r="D9572">
            <v>3266</v>
          </cell>
          <cell r="E9572">
            <v>0</v>
          </cell>
          <cell r="F9572">
            <v>43199</v>
          </cell>
          <cell r="G9572">
            <v>3110</v>
          </cell>
          <cell r="H9572">
            <v>1.05</v>
          </cell>
          <cell r="I9572">
            <v>43465</v>
          </cell>
        </row>
        <row r="9573">
          <cell r="A9573" t="str">
            <v>Tornillo Estructura Punta Broca 8 x 1/2"***</v>
          </cell>
          <cell r="B9573">
            <v>102882</v>
          </cell>
          <cell r="C9573" t="str">
            <v>UNI</v>
          </cell>
          <cell r="D9573">
            <v>37</v>
          </cell>
          <cell r="E9573">
            <v>0</v>
          </cell>
          <cell r="F9573">
            <v>43273</v>
          </cell>
          <cell r="G9573">
            <v>35</v>
          </cell>
          <cell r="H9573">
            <v>1.05</v>
          </cell>
          <cell r="I9573">
            <v>43465</v>
          </cell>
        </row>
        <row r="9574">
          <cell r="A9574" t="str">
            <v>TORNILLO EXPANSION 3/8" X 3"</v>
          </cell>
          <cell r="B9574">
            <v>104804</v>
          </cell>
          <cell r="C9574" t="str">
            <v>UNI</v>
          </cell>
          <cell r="D9574">
            <v>6305</v>
          </cell>
          <cell r="E9574">
            <v>0</v>
          </cell>
          <cell r="F9574">
            <v>41208</v>
          </cell>
          <cell r="G9574">
            <v>4850</v>
          </cell>
          <cell r="H9574">
            <v>1.3</v>
          </cell>
          <cell r="I9574">
            <v>43465</v>
          </cell>
        </row>
        <row r="9575">
          <cell r="A9575" t="str">
            <v>TORNILLO FIJACIÒN DE TEJA ETERNIT</v>
          </cell>
          <cell r="B9575">
            <v>103547</v>
          </cell>
          <cell r="C9575" t="str">
            <v>UNI</v>
          </cell>
          <cell r="D9575">
            <v>5480</v>
          </cell>
          <cell r="E9575">
            <v>0</v>
          </cell>
          <cell r="F9575">
            <v>40519</v>
          </cell>
          <cell r="G9575">
            <v>4000</v>
          </cell>
          <cell r="H9575">
            <v>1.37</v>
          </cell>
          <cell r="I9575">
            <v>43465</v>
          </cell>
        </row>
        <row r="9576">
          <cell r="A9576" t="str">
            <v>TORNILLO FIJADOR ALA CORREA ACESCO</v>
          </cell>
          <cell r="B9576">
            <v>3952</v>
          </cell>
          <cell r="C9576" t="str">
            <v>UNI</v>
          </cell>
          <cell r="D9576">
            <v>390</v>
          </cell>
          <cell r="E9576">
            <v>0</v>
          </cell>
          <cell r="F9576">
            <v>43378</v>
          </cell>
          <cell r="G9576">
            <v>371</v>
          </cell>
          <cell r="H9576">
            <v>1.05</v>
          </cell>
          <cell r="I9576">
            <v>43465</v>
          </cell>
        </row>
        <row r="9577">
          <cell r="A9577" t="str">
            <v>TORNILLO GOLOSO 1" x 8</v>
          </cell>
          <cell r="B9577">
            <v>534</v>
          </cell>
          <cell r="C9577" t="str">
            <v>UNI</v>
          </cell>
          <cell r="D9577">
            <v>32</v>
          </cell>
          <cell r="E9577" t="str">
            <v>Caja de 100</v>
          </cell>
          <cell r="F9577">
            <v>42846</v>
          </cell>
          <cell r="G9577">
            <v>29</v>
          </cell>
          <cell r="H9577">
            <v>1.0900000000000001</v>
          </cell>
          <cell r="I9577">
            <v>43465</v>
          </cell>
        </row>
        <row r="9578">
          <cell r="A9578" t="str">
            <v>Tornillo grado 3 d=3/4"x2" con wasa y arandela **</v>
          </cell>
          <cell r="B9578">
            <v>100078</v>
          </cell>
          <cell r="C9578" t="str">
            <v>UNI</v>
          </cell>
          <cell r="D9578">
            <v>5583</v>
          </cell>
          <cell r="E9578" t="str">
            <v>Hierro</v>
          </cell>
          <cell r="F9578">
            <v>40345</v>
          </cell>
          <cell r="G9578">
            <v>4075</v>
          </cell>
          <cell r="H9578">
            <v>1.37</v>
          </cell>
          <cell r="I9578">
            <v>43465</v>
          </cell>
        </row>
        <row r="9579">
          <cell r="A9579" t="str">
            <v>TORNILLO HEXAGONAL 1/2" x 1"</v>
          </cell>
          <cell r="B9579">
            <v>103701</v>
          </cell>
          <cell r="C9579" t="str">
            <v>UNI</v>
          </cell>
          <cell r="D9579">
            <v>455</v>
          </cell>
          <cell r="E9579">
            <v>0</v>
          </cell>
          <cell r="F9579">
            <v>41094</v>
          </cell>
          <cell r="G9579">
            <v>350</v>
          </cell>
          <cell r="H9579">
            <v>1.3</v>
          </cell>
          <cell r="I9579">
            <v>43465</v>
          </cell>
        </row>
        <row r="9580">
          <cell r="A9580" t="str">
            <v>Tornillo Hexagonal G-2 R.O. 1/4 X 3" Doble arandel</v>
          </cell>
          <cell r="B9580">
            <v>102958</v>
          </cell>
          <cell r="C9580" t="str">
            <v>UNI</v>
          </cell>
          <cell r="D9580">
            <v>235</v>
          </cell>
          <cell r="E9580" t="str">
            <v>Negro</v>
          </cell>
          <cell r="F9580">
            <v>43222</v>
          </cell>
          <cell r="G9580">
            <v>224</v>
          </cell>
          <cell r="H9580">
            <v>1.05</v>
          </cell>
          <cell r="I9580">
            <v>43465</v>
          </cell>
        </row>
        <row r="9581">
          <cell r="A9581" t="str">
            <v>tornillo hexagonal punta broca 10"x1/2"</v>
          </cell>
          <cell r="B9581">
            <v>104021</v>
          </cell>
          <cell r="C9581" t="str">
            <v>UNI</v>
          </cell>
          <cell r="D9581">
            <v>79</v>
          </cell>
          <cell r="E9581">
            <v>0</v>
          </cell>
          <cell r="F9581">
            <v>43363</v>
          </cell>
          <cell r="G9581">
            <v>75</v>
          </cell>
          <cell r="H9581">
            <v>1.05</v>
          </cell>
          <cell r="I9581">
            <v>43465</v>
          </cell>
        </row>
        <row r="9582">
          <cell r="A9582" t="str">
            <v>TORNILLO HEXAGONAL PUNTA BROCA 10X1"</v>
          </cell>
          <cell r="B9582">
            <v>3950</v>
          </cell>
          <cell r="C9582" t="str">
            <v>UNI</v>
          </cell>
          <cell r="D9582">
            <v>57</v>
          </cell>
          <cell r="E9582" t="str">
            <v>¼-14x7/8GRIS</v>
          </cell>
          <cell r="F9582">
            <v>43223</v>
          </cell>
          <cell r="G9582">
            <v>54</v>
          </cell>
          <cell r="H9582">
            <v>1.05</v>
          </cell>
          <cell r="I9582">
            <v>43465</v>
          </cell>
        </row>
        <row r="9583">
          <cell r="A9583" t="str">
            <v>TORNILLO HEXAGONAL ZINC 1/4 X 1"</v>
          </cell>
          <cell r="B9583">
            <v>102982</v>
          </cell>
          <cell r="C9583" t="str">
            <v>UNI</v>
          </cell>
          <cell r="D9583">
            <v>96</v>
          </cell>
          <cell r="E9583" t="str">
            <v>Negro</v>
          </cell>
          <cell r="F9583">
            <v>43222</v>
          </cell>
          <cell r="G9583">
            <v>91</v>
          </cell>
          <cell r="H9583">
            <v>1.05</v>
          </cell>
          <cell r="I9583">
            <v>43465</v>
          </cell>
        </row>
        <row r="9584">
          <cell r="A9584" t="str">
            <v>TORNILLO HEXAGONAL ZINCADO 3/8X1</v>
          </cell>
          <cell r="B9584">
            <v>106517</v>
          </cell>
          <cell r="C9584" t="str">
            <v>UNI</v>
          </cell>
          <cell r="D9584">
            <v>847</v>
          </cell>
          <cell r="E9584">
            <v>0</v>
          </cell>
          <cell r="F9584">
            <v>43199</v>
          </cell>
          <cell r="G9584">
            <v>807</v>
          </cell>
          <cell r="H9584">
            <v>1.05</v>
          </cell>
          <cell r="I9584">
            <v>43465</v>
          </cell>
        </row>
        <row r="9585">
          <cell r="A9585" t="str">
            <v>TORNILLO LAMINA CABEZA LENTEJA PBROCA</v>
          </cell>
          <cell r="B9585">
            <v>103123</v>
          </cell>
          <cell r="C9585" t="str">
            <v>UNI</v>
          </cell>
          <cell r="D9585">
            <v>71</v>
          </cell>
          <cell r="E9585">
            <v>0</v>
          </cell>
          <cell r="F9585">
            <v>42846</v>
          </cell>
          <cell r="G9585">
            <v>65</v>
          </cell>
          <cell r="H9585">
            <v>1.0900000000000001</v>
          </cell>
          <cell r="I9585">
            <v>43465</v>
          </cell>
        </row>
        <row r="9586">
          <cell r="A9586" t="str">
            <v>TORNILLO LAMINA DRAYWALL 6X1" PUNTA</v>
          </cell>
          <cell r="B9586">
            <v>3469</v>
          </cell>
          <cell r="C9586" t="str">
            <v>UNI</v>
          </cell>
          <cell r="D9586">
            <v>15</v>
          </cell>
          <cell r="E9586">
            <v>0</v>
          </cell>
          <cell r="F9586">
            <v>43214</v>
          </cell>
          <cell r="G9586">
            <v>14</v>
          </cell>
          <cell r="H9586">
            <v>1.05</v>
          </cell>
          <cell r="I9586">
            <v>43465</v>
          </cell>
        </row>
        <row r="9587">
          <cell r="A9587" t="str">
            <v>TORNILLO LAMINA No. 10 X 11/2</v>
          </cell>
          <cell r="B9587">
            <v>103678</v>
          </cell>
          <cell r="C9587" t="str">
            <v>UNI</v>
          </cell>
          <cell r="D9587">
            <v>121</v>
          </cell>
          <cell r="E9587">
            <v>0</v>
          </cell>
          <cell r="F9587">
            <v>40596</v>
          </cell>
          <cell r="G9587">
            <v>90</v>
          </cell>
          <cell r="H9587">
            <v>1.34</v>
          </cell>
          <cell r="I9587">
            <v>43465</v>
          </cell>
        </row>
        <row r="9588">
          <cell r="A9588" t="str">
            <v>TORNILLO LAMINA ZINCADO No. 10X2"</v>
          </cell>
          <cell r="B9588">
            <v>105240</v>
          </cell>
          <cell r="C9588" t="str">
            <v>UNI</v>
          </cell>
          <cell r="D9588">
            <v>120</v>
          </cell>
          <cell r="E9588">
            <v>0</v>
          </cell>
          <cell r="F9588">
            <v>43371</v>
          </cell>
          <cell r="G9588">
            <v>114</v>
          </cell>
          <cell r="H9588">
            <v>1.05</v>
          </cell>
          <cell r="I9588">
            <v>43465</v>
          </cell>
        </row>
        <row r="9589">
          <cell r="A9589" t="str">
            <v>TORNILLO METALIC.GALVA.BRISTOL 1/2"X1"</v>
          </cell>
          <cell r="B9589">
            <v>102742</v>
          </cell>
          <cell r="C9589" t="str">
            <v>UNI</v>
          </cell>
          <cell r="D9589">
            <v>946</v>
          </cell>
          <cell r="E9589" t="str">
            <v>Caja de 100</v>
          </cell>
          <cell r="F9589">
            <v>43222</v>
          </cell>
          <cell r="G9589">
            <v>901</v>
          </cell>
          <cell r="H9589">
            <v>1.05</v>
          </cell>
          <cell r="I9589">
            <v>43465</v>
          </cell>
        </row>
        <row r="9590">
          <cell r="A9590" t="str">
            <v>TORNILLO NEGRO PARA MADERA 6"x1"</v>
          </cell>
          <cell r="B9590">
            <v>103990</v>
          </cell>
          <cell r="C9590" t="str">
            <v>UNI</v>
          </cell>
          <cell r="D9590">
            <v>21</v>
          </cell>
          <cell r="E9590">
            <v>0</v>
          </cell>
          <cell r="F9590">
            <v>40634</v>
          </cell>
          <cell r="G9590">
            <v>16</v>
          </cell>
          <cell r="H9590">
            <v>1.34</v>
          </cell>
          <cell r="I9590">
            <v>43465</v>
          </cell>
        </row>
        <row r="9591">
          <cell r="A9591" t="str">
            <v>TORNILLO Nº8 X 1" AUTOPERFORANTE</v>
          </cell>
          <cell r="B9591">
            <v>104144</v>
          </cell>
          <cell r="C9591" t="str">
            <v>UNI</v>
          </cell>
          <cell r="D9591">
            <v>32</v>
          </cell>
          <cell r="E9591">
            <v>0</v>
          </cell>
          <cell r="F9591">
            <v>40725</v>
          </cell>
          <cell r="G9591">
            <v>24</v>
          </cell>
          <cell r="H9591">
            <v>1.34</v>
          </cell>
          <cell r="I9591">
            <v>43465</v>
          </cell>
        </row>
        <row r="9592">
          <cell r="A9592" t="str">
            <v>TORNILLO Ø 1/2" L=10"( 2 ARANDELAS+2</v>
          </cell>
          <cell r="B9592">
            <v>103644</v>
          </cell>
          <cell r="C9592" t="str">
            <v>UNI</v>
          </cell>
          <cell r="D9592">
            <v>2340</v>
          </cell>
          <cell r="E9592">
            <v>0</v>
          </cell>
          <cell r="F9592">
            <v>41115</v>
          </cell>
          <cell r="G9592">
            <v>1800</v>
          </cell>
          <cell r="H9592">
            <v>1.3</v>
          </cell>
          <cell r="I9592">
            <v>43465</v>
          </cell>
        </row>
        <row r="9593">
          <cell r="A9593" t="str">
            <v>TORNILLO Ø 1/2" L=6"( 1 ARANDELA + 1</v>
          </cell>
          <cell r="B9593">
            <v>103645</v>
          </cell>
          <cell r="C9593" t="str">
            <v>UNI</v>
          </cell>
          <cell r="D9593">
            <v>1509</v>
          </cell>
          <cell r="E9593">
            <v>0</v>
          </cell>
          <cell r="F9593">
            <v>43222</v>
          </cell>
          <cell r="G9593">
            <v>1437</v>
          </cell>
          <cell r="H9593">
            <v>1.05</v>
          </cell>
          <cell r="I9593">
            <v>43465</v>
          </cell>
        </row>
        <row r="9594">
          <cell r="A9594" t="str">
            <v>TORNILLO Ø3/4"X6" AUTORROSCANTE</v>
          </cell>
          <cell r="B9594">
            <v>103018</v>
          </cell>
          <cell r="C9594" t="str">
            <v>UNI</v>
          </cell>
          <cell r="D9594">
            <v>708</v>
          </cell>
          <cell r="E9594" t="str">
            <v>Negro</v>
          </cell>
          <cell r="F9594">
            <v>42291</v>
          </cell>
          <cell r="G9594">
            <v>580</v>
          </cell>
          <cell r="H9594">
            <v>1.22</v>
          </cell>
          <cell r="I9594">
            <v>43465</v>
          </cell>
        </row>
        <row r="9595">
          <cell r="A9595" t="str">
            <v>TORNILLO PARA AGLOMERADO</v>
          </cell>
          <cell r="B9595">
            <v>103555</v>
          </cell>
          <cell r="C9595" t="str">
            <v>UNI</v>
          </cell>
          <cell r="D9595">
            <v>1644</v>
          </cell>
          <cell r="E9595" t="str">
            <v>6 X 1"</v>
          </cell>
          <cell r="F9595">
            <v>40523</v>
          </cell>
          <cell r="G9595">
            <v>1200</v>
          </cell>
          <cell r="H9595">
            <v>1.37</v>
          </cell>
          <cell r="I9595">
            <v>43465</v>
          </cell>
        </row>
        <row r="9596">
          <cell r="A9596" t="str">
            <v>TORNILLO PARA LÁMINA 8X9/16"</v>
          </cell>
          <cell r="B9596">
            <v>102352</v>
          </cell>
          <cell r="C9596" t="str">
            <v>UNI</v>
          </cell>
          <cell r="D9596">
            <v>36</v>
          </cell>
          <cell r="E9596" t="str">
            <v>Caja de 100</v>
          </cell>
          <cell r="F9596">
            <v>40128</v>
          </cell>
          <cell r="G9596">
            <v>26</v>
          </cell>
          <cell r="H9596">
            <v>1.39</v>
          </cell>
          <cell r="I9596">
            <v>43465</v>
          </cell>
        </row>
        <row r="9597">
          <cell r="A9597" t="str">
            <v>TORNILLO PARA LAMINA D= 3/8" LC #18</v>
          </cell>
          <cell r="B9597">
            <v>3561</v>
          </cell>
          <cell r="C9597" t="str">
            <v>UNI</v>
          </cell>
          <cell r="D9597">
            <v>77</v>
          </cell>
          <cell r="E9597">
            <v>0</v>
          </cell>
          <cell r="F9597">
            <v>41243</v>
          </cell>
          <cell r="G9597">
            <v>59</v>
          </cell>
          <cell r="H9597">
            <v>1.3</v>
          </cell>
          <cell r="I9597">
            <v>43465</v>
          </cell>
        </row>
        <row r="9598">
          <cell r="A9598" t="str">
            <v>TORNILLO PARA MADERA 8 x 2"</v>
          </cell>
          <cell r="B9598">
            <v>535</v>
          </cell>
          <cell r="C9598" t="str">
            <v>UNI</v>
          </cell>
          <cell r="D9598">
            <v>36</v>
          </cell>
          <cell r="E9598" t="str">
            <v>Aglomerado</v>
          </cell>
          <cell r="F9598">
            <v>43223</v>
          </cell>
          <cell r="G9598">
            <v>34</v>
          </cell>
          <cell r="H9598">
            <v>1.05</v>
          </cell>
          <cell r="I9598">
            <v>43465</v>
          </cell>
        </row>
        <row r="9599">
          <cell r="A9599" t="str">
            <v>TORNILLO PASANTE</v>
          </cell>
          <cell r="B9599">
            <v>104204</v>
          </cell>
          <cell r="C9599" t="str">
            <v>UNI</v>
          </cell>
          <cell r="D9599">
            <v>1985</v>
          </cell>
          <cell r="E9599">
            <v>0</v>
          </cell>
          <cell r="F9599">
            <v>43151</v>
          </cell>
          <cell r="G9599">
            <v>1890</v>
          </cell>
          <cell r="H9599">
            <v>1.05</v>
          </cell>
          <cell r="I9599">
            <v>43465</v>
          </cell>
        </row>
        <row r="9600">
          <cell r="A9600" t="str">
            <v>TORNILLO PL.Ond.+ x4 3/4" ETERNIT</v>
          </cell>
          <cell r="B9600">
            <v>2260</v>
          </cell>
          <cell r="C9600" t="str">
            <v>UNI</v>
          </cell>
          <cell r="D9600">
            <v>2603</v>
          </cell>
          <cell r="E9600">
            <v>0</v>
          </cell>
          <cell r="F9600">
            <v>40325</v>
          </cell>
          <cell r="G9600">
            <v>1900</v>
          </cell>
          <cell r="H9600">
            <v>1.37</v>
          </cell>
          <cell r="I9600">
            <v>43465</v>
          </cell>
        </row>
        <row r="9601">
          <cell r="A9601" t="str">
            <v>TORNILLO PLACA AVELLANADO 8X1/4" PUNTA</v>
          </cell>
          <cell r="B9601">
            <v>103061</v>
          </cell>
          <cell r="C9601" t="str">
            <v>UNI</v>
          </cell>
          <cell r="D9601">
            <v>123</v>
          </cell>
          <cell r="E9601">
            <v>0</v>
          </cell>
          <cell r="F9601">
            <v>40388</v>
          </cell>
          <cell r="G9601">
            <v>90</v>
          </cell>
          <cell r="H9601">
            <v>1.37</v>
          </cell>
          <cell r="I9601">
            <v>43465</v>
          </cell>
        </row>
        <row r="9602">
          <cell r="A9602" t="str">
            <v>TORNILLO TIRAFONDO DE 4X 3/8 "</v>
          </cell>
          <cell r="B9602">
            <v>3737</v>
          </cell>
          <cell r="C9602" t="str">
            <v>UNI</v>
          </cell>
          <cell r="D9602">
            <v>654</v>
          </cell>
          <cell r="E9602">
            <v>0</v>
          </cell>
          <cell r="F9602">
            <v>42863</v>
          </cell>
          <cell r="G9602">
            <v>600</v>
          </cell>
          <cell r="H9602">
            <v>1.0900000000000001</v>
          </cell>
          <cell r="I9602">
            <v>43465</v>
          </cell>
        </row>
        <row r="9603">
          <cell r="A9603" t="str">
            <v>TORNILLO Y CHAZO PLASTICO DE 1/4"**</v>
          </cell>
          <cell r="B9603">
            <v>101847</v>
          </cell>
          <cell r="C9603" t="str">
            <v>UNI</v>
          </cell>
          <cell r="D9603">
            <v>40</v>
          </cell>
          <cell r="E9603" t="str">
            <v>Caja de 100</v>
          </cell>
          <cell r="F9603">
            <v>43199</v>
          </cell>
          <cell r="G9603">
            <v>38</v>
          </cell>
          <cell r="H9603">
            <v>1.05</v>
          </cell>
          <cell r="I9603">
            <v>43465</v>
          </cell>
        </row>
        <row r="9604">
          <cell r="A9604" t="str">
            <v>TORNILLO ZINCADO ROSCADO (1/2"X5")</v>
          </cell>
          <cell r="B9604">
            <v>105846</v>
          </cell>
          <cell r="C9604" t="str">
            <v>UNI</v>
          </cell>
          <cell r="D9604">
            <v>1028</v>
          </cell>
          <cell r="E9604">
            <v>0</v>
          </cell>
          <cell r="F9604">
            <v>43222</v>
          </cell>
          <cell r="G9604">
            <v>979</v>
          </cell>
          <cell r="H9604">
            <v>1.05</v>
          </cell>
          <cell r="I9604">
            <v>43465</v>
          </cell>
        </row>
        <row r="9605">
          <cell r="A9605" t="str">
            <v>TORNILLO,PUNTILLAS Y ELEMENTOS</v>
          </cell>
          <cell r="B9605">
            <v>101222</v>
          </cell>
          <cell r="C9605" t="str">
            <v>UNI</v>
          </cell>
          <cell r="D9605">
            <v>11815</v>
          </cell>
          <cell r="E9605" t="str">
            <v>Caja de 100</v>
          </cell>
          <cell r="F9605">
            <v>40108</v>
          </cell>
          <cell r="G9605">
            <v>8500</v>
          </cell>
          <cell r="H9605">
            <v>1.39</v>
          </cell>
          <cell r="I9605">
            <v>43465</v>
          </cell>
        </row>
        <row r="9606">
          <cell r="A9606" t="str">
            <v>TORNILLO+ARANDELA+CAPUCHON (5") TEJA</v>
          </cell>
          <cell r="B9606">
            <v>104994</v>
          </cell>
          <cell r="C9606" t="str">
            <v>UNI</v>
          </cell>
          <cell r="D9606">
            <v>901</v>
          </cell>
          <cell r="E9606">
            <v>0</v>
          </cell>
          <cell r="F9606">
            <v>43181</v>
          </cell>
          <cell r="G9606">
            <v>858</v>
          </cell>
          <cell r="H9606">
            <v>1.05</v>
          </cell>
          <cell r="I9606">
            <v>43465</v>
          </cell>
        </row>
        <row r="9607">
          <cell r="A9607" t="str">
            <v>TORNILLO1/2"L=9"ZINCADO.CAB.LISACARRIA</v>
          </cell>
          <cell r="B9607">
            <v>104427</v>
          </cell>
          <cell r="C9607" t="str">
            <v>UNI</v>
          </cell>
          <cell r="D9607">
            <v>2600</v>
          </cell>
          <cell r="E9607">
            <v>0</v>
          </cell>
          <cell r="F9607">
            <v>41116</v>
          </cell>
          <cell r="G9607">
            <v>2000</v>
          </cell>
          <cell r="H9607">
            <v>1.3</v>
          </cell>
          <cell r="I9607">
            <v>43465</v>
          </cell>
        </row>
        <row r="9608">
          <cell r="A9608" t="str">
            <v>TornilloAceroGalvaniz.(1/2"x11/2")GR-5;tuerc+Ar</v>
          </cell>
          <cell r="B9608">
            <v>105542</v>
          </cell>
          <cell r="C9608" t="str">
            <v>UNI</v>
          </cell>
          <cell r="D9608">
            <v>1290</v>
          </cell>
          <cell r="E9608">
            <v>0</v>
          </cell>
          <cell r="F9608">
            <v>43181</v>
          </cell>
          <cell r="G9608">
            <v>1229</v>
          </cell>
          <cell r="H9608">
            <v>1.05</v>
          </cell>
          <cell r="I9608">
            <v>43465</v>
          </cell>
        </row>
        <row r="9609">
          <cell r="A9609" t="str">
            <v>TornilloConector5/8"x3"+Arandela+Tuerca Acero</v>
          </cell>
          <cell r="B9609">
            <v>105872</v>
          </cell>
          <cell r="C9609" t="str">
            <v>UNI</v>
          </cell>
          <cell r="D9609">
            <v>1608</v>
          </cell>
          <cell r="E9609">
            <v>0</v>
          </cell>
          <cell r="F9609">
            <v>42599</v>
          </cell>
          <cell r="G9609">
            <v>1398</v>
          </cell>
          <cell r="H9609">
            <v>1.1499999999999999</v>
          </cell>
          <cell r="I9609">
            <v>43465</v>
          </cell>
        </row>
        <row r="9610">
          <cell r="A9610" t="str">
            <v>TORNILLOS 1/2 X10"(incluye arandela y tuerca</v>
          </cell>
          <cell r="B9610">
            <v>103829</v>
          </cell>
          <cell r="C9610" t="str">
            <v>UNI</v>
          </cell>
          <cell r="D9610">
            <v>2515</v>
          </cell>
          <cell r="E9610">
            <v>0</v>
          </cell>
          <cell r="F9610">
            <v>43222</v>
          </cell>
          <cell r="G9610">
            <v>2395</v>
          </cell>
          <cell r="H9610">
            <v>1.05</v>
          </cell>
          <cell r="I9610">
            <v>43465</v>
          </cell>
        </row>
        <row r="9611">
          <cell r="A9611" t="str">
            <v>TORNILLOS BUTTON</v>
          </cell>
          <cell r="B9611">
            <v>103814</v>
          </cell>
          <cell r="C9611" t="str">
            <v>UNI</v>
          </cell>
          <cell r="D9611">
            <v>14115</v>
          </cell>
          <cell r="E9611">
            <v>0</v>
          </cell>
          <cell r="F9611">
            <v>43222</v>
          </cell>
          <cell r="G9611">
            <v>13443</v>
          </cell>
          <cell r="H9611">
            <v>1.05</v>
          </cell>
          <cell r="I9611">
            <v>43465</v>
          </cell>
        </row>
        <row r="9612">
          <cell r="A9612" t="str">
            <v>Torniquete BiderecAcero Inox.Catrax plus brz.abati</v>
          </cell>
          <cell r="B9612">
            <v>106420</v>
          </cell>
          <cell r="C9612" t="str">
            <v>UNI</v>
          </cell>
          <cell r="D9612">
            <v>9236081</v>
          </cell>
          <cell r="E9612">
            <v>0</v>
          </cell>
          <cell r="F9612">
            <v>43276</v>
          </cell>
          <cell r="G9612">
            <v>8796268</v>
          </cell>
          <cell r="H9612">
            <v>1.05</v>
          </cell>
          <cell r="I9612">
            <v>43465</v>
          </cell>
        </row>
        <row r="9613">
          <cell r="A9613" t="str">
            <v>TORRE PARA DOMINADAS Y FONDOS 4P</v>
          </cell>
          <cell r="B9613">
            <v>106810</v>
          </cell>
          <cell r="C9613" t="str">
            <v>UNI</v>
          </cell>
          <cell r="D9613">
            <v>6776039</v>
          </cell>
          <cell r="E9613">
            <v>0</v>
          </cell>
          <cell r="F9613">
            <v>43207</v>
          </cell>
          <cell r="G9613">
            <v>6453370</v>
          </cell>
          <cell r="H9613">
            <v>1.05</v>
          </cell>
          <cell r="I9613">
            <v>43465</v>
          </cell>
        </row>
        <row r="9614">
          <cell r="A9614" t="str">
            <v>TORREGRUA (DIFERENTES TAMAÑOS) 500 K.</v>
          </cell>
          <cell r="B9614">
            <v>4041</v>
          </cell>
          <cell r="C9614" t="str">
            <v>MES</v>
          </cell>
          <cell r="D9614">
            <v>445250</v>
          </cell>
          <cell r="E9614">
            <v>0</v>
          </cell>
          <cell r="F9614">
            <v>40367</v>
          </cell>
          <cell r="G9614">
            <v>325000</v>
          </cell>
          <cell r="H9614">
            <v>1.37</v>
          </cell>
          <cell r="I9614">
            <v>43465</v>
          </cell>
        </row>
        <row r="9615">
          <cell r="A9615" t="str">
            <v>TOTALIZADOR</v>
          </cell>
          <cell r="B9615">
            <v>104827</v>
          </cell>
          <cell r="C9615" t="str">
            <v>UNI</v>
          </cell>
          <cell r="D9615">
            <v>204358</v>
          </cell>
          <cell r="E9615">
            <v>0</v>
          </cell>
          <cell r="F9615">
            <v>42857</v>
          </cell>
          <cell r="G9615">
            <v>187484.5</v>
          </cell>
          <cell r="H9615">
            <v>1.0900000000000001</v>
          </cell>
          <cell r="I9615">
            <v>43465</v>
          </cell>
        </row>
        <row r="9616">
          <cell r="A9616" t="str">
            <v>totalizador 3 x 20 A MG</v>
          </cell>
          <cell r="B9616">
            <v>103847</v>
          </cell>
          <cell r="C9616" t="str">
            <v>UNI</v>
          </cell>
          <cell r="D9616">
            <v>138284</v>
          </cell>
          <cell r="E9616">
            <v>0</v>
          </cell>
          <cell r="F9616">
            <v>41072</v>
          </cell>
          <cell r="G9616">
            <v>106372</v>
          </cell>
          <cell r="H9616">
            <v>1.3</v>
          </cell>
          <cell r="I9616">
            <v>43465</v>
          </cell>
        </row>
        <row r="9617">
          <cell r="A9617" t="str">
            <v>Totalizador de 75 A Industrial</v>
          </cell>
          <cell r="B9617">
            <v>102308</v>
          </cell>
          <cell r="C9617" t="str">
            <v>UNI</v>
          </cell>
          <cell r="D9617">
            <v>236325</v>
          </cell>
          <cell r="E9617" t="str">
            <v>TWC-12M</v>
          </cell>
          <cell r="F9617">
            <v>40312</v>
          </cell>
          <cell r="G9617">
            <v>172500</v>
          </cell>
          <cell r="H9617">
            <v>1.37</v>
          </cell>
          <cell r="I9617">
            <v>43465</v>
          </cell>
        </row>
        <row r="9618">
          <cell r="A9618" t="str">
            <v>Totalizador de Industrial 70 A 100 AMP</v>
          </cell>
          <cell r="B9618">
            <v>104172</v>
          </cell>
          <cell r="C9618" t="str">
            <v>UNI</v>
          </cell>
          <cell r="D9618">
            <v>137618</v>
          </cell>
          <cell r="E9618">
            <v>0</v>
          </cell>
          <cell r="F9618">
            <v>40778</v>
          </cell>
          <cell r="G9618">
            <v>102700</v>
          </cell>
          <cell r="H9618">
            <v>1.34</v>
          </cell>
          <cell r="I9618">
            <v>43465</v>
          </cell>
        </row>
        <row r="9619">
          <cell r="A9619" t="str">
            <v>Totalizador enchufablel 3x(40Amp/50)</v>
          </cell>
          <cell r="B9619">
            <v>103211</v>
          </cell>
          <cell r="C9619" t="str">
            <v>UNI</v>
          </cell>
          <cell r="D9619">
            <v>126695</v>
          </cell>
          <cell r="E9619" t="str">
            <v>TWC-12M</v>
          </cell>
          <cell r="F9619">
            <v>41429</v>
          </cell>
          <cell r="G9619">
            <v>99760</v>
          </cell>
          <cell r="H9619">
            <v>1.27</v>
          </cell>
          <cell r="I9619">
            <v>43465</v>
          </cell>
        </row>
        <row r="9620">
          <cell r="A9620" t="str">
            <v>TOTALIZADOR GENERAL 3X100A</v>
          </cell>
          <cell r="B9620">
            <v>103238</v>
          </cell>
          <cell r="C9620" t="str">
            <v>UNI</v>
          </cell>
          <cell r="D9620">
            <v>152500</v>
          </cell>
          <cell r="E9620">
            <v>0</v>
          </cell>
          <cell r="F9620">
            <v>42248</v>
          </cell>
          <cell r="G9620">
            <v>125000</v>
          </cell>
          <cell r="H9620">
            <v>1.22</v>
          </cell>
          <cell r="I9620">
            <v>43465</v>
          </cell>
        </row>
        <row r="9621">
          <cell r="A9621" t="str">
            <v>TOTALIZADOR GENERAL 3X70A</v>
          </cell>
          <cell r="B9621">
            <v>103237</v>
          </cell>
          <cell r="C9621" t="str">
            <v>UNI</v>
          </cell>
          <cell r="D9621">
            <v>164400</v>
          </cell>
          <cell r="E9621">
            <v>0</v>
          </cell>
          <cell r="F9621">
            <v>40430</v>
          </cell>
          <cell r="G9621">
            <v>120000</v>
          </cell>
          <cell r="H9621">
            <v>1.37</v>
          </cell>
          <cell r="I9621">
            <v>43465</v>
          </cell>
        </row>
        <row r="9622">
          <cell r="A9622" t="str">
            <v>Totalizador industrial 3x(28-40Amp)</v>
          </cell>
          <cell r="B9622">
            <v>102475</v>
          </cell>
          <cell r="C9622" t="str">
            <v>UNI</v>
          </cell>
          <cell r="D9622">
            <v>133980</v>
          </cell>
          <cell r="E9622" t="str">
            <v>TWC-12M</v>
          </cell>
          <cell r="F9622">
            <v>43182</v>
          </cell>
          <cell r="G9622">
            <v>127600</v>
          </cell>
          <cell r="H9622">
            <v>1.05</v>
          </cell>
          <cell r="I9622">
            <v>43465</v>
          </cell>
        </row>
        <row r="9623">
          <cell r="A9623" t="str">
            <v>Totalizador industrial 3x100A</v>
          </cell>
          <cell r="B9623">
            <v>101794</v>
          </cell>
          <cell r="C9623" t="str">
            <v>UNI</v>
          </cell>
          <cell r="D9623">
            <v>125134</v>
          </cell>
          <cell r="E9623" t="str">
            <v>TWC-12M</v>
          </cell>
          <cell r="F9623">
            <v>43213</v>
          </cell>
          <cell r="G9623">
            <v>119175</v>
          </cell>
          <cell r="H9623">
            <v>1.05</v>
          </cell>
          <cell r="I9623">
            <v>43465</v>
          </cell>
        </row>
        <row r="9624">
          <cell r="A9624" t="str">
            <v>Totalizador industrial 3x125A 25KA</v>
          </cell>
          <cell r="B9624">
            <v>101588</v>
          </cell>
          <cell r="C9624" t="str">
            <v>UNI</v>
          </cell>
          <cell r="D9624">
            <v>371385</v>
          </cell>
          <cell r="E9624" t="str">
            <v>TWC-12M</v>
          </cell>
          <cell r="F9624">
            <v>43182</v>
          </cell>
          <cell r="G9624">
            <v>353700</v>
          </cell>
          <cell r="H9624">
            <v>1.05</v>
          </cell>
          <cell r="I9624">
            <v>43465</v>
          </cell>
        </row>
        <row r="9625">
          <cell r="A9625" t="str">
            <v>Totalizador industrial 3x175A</v>
          </cell>
          <cell r="B9625">
            <v>101578</v>
          </cell>
          <cell r="C9625" t="str">
            <v>UNI</v>
          </cell>
          <cell r="D9625">
            <v>358000</v>
          </cell>
          <cell r="E9625" t="str">
            <v>TWC-12M</v>
          </cell>
          <cell r="F9625">
            <v>43040</v>
          </cell>
          <cell r="G9625">
            <v>328440</v>
          </cell>
          <cell r="H9625">
            <v>1.0900000000000001</v>
          </cell>
          <cell r="I9625">
            <v>43465</v>
          </cell>
        </row>
        <row r="9626">
          <cell r="A9626" t="str">
            <v>Totalizador industrial 3x40A</v>
          </cell>
          <cell r="B9626">
            <v>102473</v>
          </cell>
          <cell r="C9626" t="str">
            <v>UNI</v>
          </cell>
          <cell r="D9626">
            <v>155732</v>
          </cell>
          <cell r="E9626" t="str">
            <v>TWC-12M</v>
          </cell>
          <cell r="F9626">
            <v>41093</v>
          </cell>
          <cell r="G9626">
            <v>119794</v>
          </cell>
          <cell r="H9626">
            <v>1.3</v>
          </cell>
          <cell r="I9626">
            <v>43465</v>
          </cell>
        </row>
        <row r="9627">
          <cell r="A9627" t="str">
            <v>Totalizador industrial 3x50A</v>
          </cell>
          <cell r="B9627">
            <v>101596</v>
          </cell>
          <cell r="C9627" t="str">
            <v>UNI</v>
          </cell>
          <cell r="D9627">
            <v>125179</v>
          </cell>
          <cell r="E9627" t="str">
            <v>TWC-12M</v>
          </cell>
          <cell r="F9627">
            <v>43213</v>
          </cell>
          <cell r="G9627">
            <v>119218</v>
          </cell>
          <cell r="H9627">
            <v>1.05</v>
          </cell>
          <cell r="I9627">
            <v>43465</v>
          </cell>
        </row>
        <row r="9628">
          <cell r="A9628" t="str">
            <v>Totalizador industrial 3x50A (44-63A)L/NEX</v>
          </cell>
          <cell r="B9628">
            <v>103458</v>
          </cell>
          <cell r="C9628" t="str">
            <v>UNI</v>
          </cell>
          <cell r="D9628">
            <v>148710</v>
          </cell>
          <cell r="E9628" t="str">
            <v>TWC-12M</v>
          </cell>
          <cell r="F9628">
            <v>42857</v>
          </cell>
          <cell r="G9628">
            <v>136431.12</v>
          </cell>
          <cell r="H9628">
            <v>1.0900000000000001</v>
          </cell>
          <cell r="I9628">
            <v>43465</v>
          </cell>
        </row>
        <row r="9629">
          <cell r="A9629" t="str">
            <v>Totalizador industrial 3x60A</v>
          </cell>
          <cell r="B9629">
            <v>101593</v>
          </cell>
          <cell r="C9629" t="str">
            <v>UNI</v>
          </cell>
          <cell r="D9629">
            <v>134925</v>
          </cell>
          <cell r="E9629" t="str">
            <v>TWC-12M</v>
          </cell>
          <cell r="F9629">
            <v>43182</v>
          </cell>
          <cell r="G9629">
            <v>128500</v>
          </cell>
          <cell r="H9629">
            <v>1.05</v>
          </cell>
          <cell r="I9629">
            <v>43465</v>
          </cell>
        </row>
        <row r="9630">
          <cell r="A9630" t="str">
            <v>Totalizador industrial 3x75A (70-100A)L/NEX</v>
          </cell>
          <cell r="B9630">
            <v>102300</v>
          </cell>
          <cell r="C9630" t="str">
            <v>UNI</v>
          </cell>
          <cell r="D9630">
            <v>208500</v>
          </cell>
          <cell r="E9630" t="str">
            <v>TWC-12M</v>
          </cell>
          <cell r="F9630">
            <v>40023</v>
          </cell>
          <cell r="G9630">
            <v>150000</v>
          </cell>
          <cell r="H9630">
            <v>1.39</v>
          </cell>
          <cell r="I9630">
            <v>43465</v>
          </cell>
        </row>
        <row r="9631">
          <cell r="A9631" t="str">
            <v>Totalizador industrial 3x80A</v>
          </cell>
          <cell r="B9631">
            <v>103179</v>
          </cell>
          <cell r="C9631" t="str">
            <v>UNI</v>
          </cell>
          <cell r="D9631">
            <v>134260</v>
          </cell>
          <cell r="E9631" t="str">
            <v>TWC-12M</v>
          </cell>
          <cell r="F9631">
            <v>40420</v>
          </cell>
          <cell r="G9631">
            <v>98000</v>
          </cell>
          <cell r="H9631">
            <v>1.37</v>
          </cell>
          <cell r="I9631">
            <v>43465</v>
          </cell>
        </row>
        <row r="9632">
          <cell r="A9632" t="str">
            <v>Totalizador industrial de 3x1000 A</v>
          </cell>
          <cell r="B9632">
            <v>101676</v>
          </cell>
          <cell r="C9632" t="str">
            <v>UNI</v>
          </cell>
          <cell r="D9632">
            <v>5402619</v>
          </cell>
          <cell r="E9632" t="str">
            <v>TWC-12M</v>
          </cell>
          <cell r="F9632">
            <v>43199</v>
          </cell>
          <cell r="G9632">
            <v>5145351</v>
          </cell>
          <cell r="H9632">
            <v>1.05</v>
          </cell>
          <cell r="I9632">
            <v>43465</v>
          </cell>
        </row>
        <row r="9633">
          <cell r="A9633" t="str">
            <v>Totalizador industrial de 3x150A MG</v>
          </cell>
          <cell r="B9633">
            <v>103846</v>
          </cell>
          <cell r="C9633" t="str">
            <v>UNI</v>
          </cell>
          <cell r="D9633">
            <v>306918</v>
          </cell>
          <cell r="E9633">
            <v>0</v>
          </cell>
          <cell r="F9633">
            <v>43213</v>
          </cell>
          <cell r="G9633">
            <v>292303</v>
          </cell>
          <cell r="H9633">
            <v>1.05</v>
          </cell>
          <cell r="I9633">
            <v>43465</v>
          </cell>
        </row>
        <row r="9634">
          <cell r="A9634" t="str">
            <v>TOTALIZADOR REGULABLE IND. 200-250 AMP</v>
          </cell>
          <cell r="B9634">
            <v>106590</v>
          </cell>
          <cell r="C9634" t="str">
            <v>UNI</v>
          </cell>
          <cell r="D9634">
            <v>392400</v>
          </cell>
          <cell r="E9634">
            <v>0</v>
          </cell>
          <cell r="F9634">
            <v>43003</v>
          </cell>
          <cell r="G9634">
            <v>360000</v>
          </cell>
          <cell r="H9634">
            <v>1.0900000000000001</v>
          </cell>
          <cell r="I9634">
            <v>43465</v>
          </cell>
        </row>
        <row r="9635">
          <cell r="A9635" t="str">
            <v>TotemSeñalTipo A Estruc Perfil metal+lam</v>
          </cell>
          <cell r="B9635">
            <v>107061</v>
          </cell>
          <cell r="C9635" t="str">
            <v>UNI</v>
          </cell>
          <cell r="D9635">
            <v>6184500</v>
          </cell>
          <cell r="E9635">
            <v>0</v>
          </cell>
          <cell r="F9635">
            <v>43375</v>
          </cell>
          <cell r="G9635">
            <v>5890000</v>
          </cell>
          <cell r="H9635">
            <v>1.05</v>
          </cell>
          <cell r="I9635">
            <v>43465</v>
          </cell>
        </row>
        <row r="9636">
          <cell r="A9636" t="str">
            <v>TotemSeñalTipo B Estruc Perfil metal+lam</v>
          </cell>
          <cell r="B9636">
            <v>107060</v>
          </cell>
          <cell r="C9636" t="str">
            <v>UNI</v>
          </cell>
          <cell r="D9636">
            <v>5369882</v>
          </cell>
          <cell r="E9636">
            <v>0</v>
          </cell>
          <cell r="F9636">
            <v>43375</v>
          </cell>
          <cell r="G9636">
            <v>5114173</v>
          </cell>
          <cell r="H9636">
            <v>1.05</v>
          </cell>
          <cell r="I9636">
            <v>43465</v>
          </cell>
        </row>
        <row r="9637">
          <cell r="A9637" t="str">
            <v>TOXEMENT "1A" 2 KILOS</v>
          </cell>
          <cell r="B9637">
            <v>667</v>
          </cell>
          <cell r="C9637" t="str">
            <v>KG</v>
          </cell>
          <cell r="D9637">
            <v>8480</v>
          </cell>
          <cell r="E9637">
            <v>0</v>
          </cell>
          <cell r="F9637">
            <v>40688</v>
          </cell>
          <cell r="G9637">
            <v>6328</v>
          </cell>
          <cell r="H9637">
            <v>1.34</v>
          </cell>
          <cell r="I9637">
            <v>43465</v>
          </cell>
        </row>
        <row r="9638">
          <cell r="A9638" t="str">
            <v>TOXEMENT POLVO EN BALDE 30 Kg</v>
          </cell>
          <cell r="B9638">
            <v>680</v>
          </cell>
          <cell r="C9638" t="str">
            <v>KG</v>
          </cell>
          <cell r="D9638">
            <v>5682</v>
          </cell>
          <cell r="E9638">
            <v>0</v>
          </cell>
          <cell r="F9638">
            <v>40688</v>
          </cell>
          <cell r="G9638">
            <v>4240</v>
          </cell>
          <cell r="H9638">
            <v>1.34</v>
          </cell>
          <cell r="I9638">
            <v>43465</v>
          </cell>
        </row>
        <row r="9639">
          <cell r="A9639" t="str">
            <v>TOXEMENT POLVO EN BOLSA 25 Kg</v>
          </cell>
          <cell r="B9639">
            <v>2194</v>
          </cell>
          <cell r="C9639" t="str">
            <v>KG</v>
          </cell>
          <cell r="D9639">
            <v>5619</v>
          </cell>
          <cell r="E9639">
            <v>0</v>
          </cell>
          <cell r="F9639">
            <v>40688</v>
          </cell>
          <cell r="G9639">
            <v>4193</v>
          </cell>
          <cell r="H9639">
            <v>1.34</v>
          </cell>
          <cell r="I9639">
            <v>43465</v>
          </cell>
        </row>
        <row r="9640">
          <cell r="A9640" t="str">
            <v>TRABA COMPL. C-90 ETERNIT</v>
          </cell>
          <cell r="B9640">
            <v>2351</v>
          </cell>
          <cell r="C9640" t="str">
            <v>UNI</v>
          </cell>
          <cell r="D9640">
            <v>3083</v>
          </cell>
          <cell r="E9640">
            <v>0</v>
          </cell>
          <cell r="F9640">
            <v>40325</v>
          </cell>
          <cell r="G9640">
            <v>2250</v>
          </cell>
          <cell r="H9640">
            <v>1.37</v>
          </cell>
          <cell r="I9640">
            <v>43465</v>
          </cell>
        </row>
        <row r="9641">
          <cell r="A9641" t="str">
            <v>Tractor (Para poda o cepillado) (Oper+Comb)</v>
          </cell>
          <cell r="B9641">
            <v>102572</v>
          </cell>
          <cell r="C9641" t="str">
            <v>HR</v>
          </cell>
          <cell r="D9641">
            <v>71569</v>
          </cell>
          <cell r="E9641">
            <v>0</v>
          </cell>
          <cell r="F9641">
            <v>43182</v>
          </cell>
          <cell r="G9641">
            <v>68161</v>
          </cell>
          <cell r="H9641">
            <v>1.05</v>
          </cell>
          <cell r="I9641">
            <v>43465</v>
          </cell>
        </row>
        <row r="9642">
          <cell r="A9642" t="str">
            <v>TRACTOR CORTA CESPED **</v>
          </cell>
          <cell r="B9642">
            <v>102623</v>
          </cell>
          <cell r="C9642" t="str">
            <v>DD</v>
          </cell>
          <cell r="D9642">
            <v>137000</v>
          </cell>
          <cell r="E9642">
            <v>0</v>
          </cell>
          <cell r="F9642">
            <v>40249</v>
          </cell>
          <cell r="G9642">
            <v>100000</v>
          </cell>
          <cell r="H9642">
            <v>1.37</v>
          </cell>
          <cell r="I9642">
            <v>43465</v>
          </cell>
        </row>
        <row r="9643">
          <cell r="A9643" t="str">
            <v>Trafo baja-baja 30KVA 480/208/120V</v>
          </cell>
          <cell r="B9643">
            <v>101529</v>
          </cell>
          <cell r="C9643" t="str">
            <v>UNI</v>
          </cell>
          <cell r="D9643">
            <v>11056060</v>
          </cell>
          <cell r="E9643">
            <v>0</v>
          </cell>
          <cell r="F9643">
            <v>39961</v>
          </cell>
          <cell r="G9643">
            <v>7954000</v>
          </cell>
          <cell r="H9643">
            <v>1.39</v>
          </cell>
          <cell r="I9643">
            <v>43465</v>
          </cell>
        </row>
        <row r="9644">
          <cell r="A9644" t="str">
            <v>TRAGANTE CUPULA 5x3</v>
          </cell>
          <cell r="B9644">
            <v>2407</v>
          </cell>
          <cell r="C9644" t="str">
            <v>UNI</v>
          </cell>
          <cell r="D9644">
            <v>5402</v>
          </cell>
          <cell r="E9644">
            <v>507</v>
          </cell>
          <cell r="F9644">
            <v>40141</v>
          </cell>
          <cell r="G9644">
            <v>3886</v>
          </cell>
          <cell r="H9644">
            <v>1.39</v>
          </cell>
          <cell r="I9644">
            <v>43465</v>
          </cell>
        </row>
        <row r="9645">
          <cell r="A9645" t="str">
            <v>TRAGANTE REJILLA CUPULA A TUBO 4"(5x4)</v>
          </cell>
          <cell r="B9645">
            <v>103439</v>
          </cell>
          <cell r="C9645" t="str">
            <v>UNI</v>
          </cell>
          <cell r="D9645">
            <v>8342</v>
          </cell>
          <cell r="E9645">
            <v>0</v>
          </cell>
          <cell r="F9645">
            <v>43371</v>
          </cell>
          <cell r="G9645">
            <v>7945</v>
          </cell>
          <cell r="H9645">
            <v>1.05</v>
          </cell>
          <cell r="I9645">
            <v>43465</v>
          </cell>
        </row>
        <row r="9646">
          <cell r="A9646" t="str">
            <v>TRAILER CAMA ALTA (CAPACIDAD 25</v>
          </cell>
          <cell r="B9646">
            <v>106024</v>
          </cell>
          <cell r="C9646" t="str">
            <v>VJ</v>
          </cell>
          <cell r="D9646">
            <v>1380000</v>
          </cell>
          <cell r="E9646">
            <v>0</v>
          </cell>
          <cell r="F9646">
            <v>42692</v>
          </cell>
          <cell r="G9646">
            <v>1200000</v>
          </cell>
          <cell r="H9646">
            <v>1.1499999999999999</v>
          </cell>
          <cell r="I9646">
            <v>43465</v>
          </cell>
        </row>
        <row r="9647">
          <cell r="A9647" t="str">
            <v>Tramite SST (Manejo de Tráfico)**</v>
          </cell>
          <cell r="B9647">
            <v>102794</v>
          </cell>
          <cell r="C9647" t="str">
            <v>UNI</v>
          </cell>
          <cell r="D9647">
            <v>1644000</v>
          </cell>
          <cell r="E9647">
            <v>0</v>
          </cell>
          <cell r="F9647">
            <v>40318</v>
          </cell>
          <cell r="G9647">
            <v>1200000</v>
          </cell>
          <cell r="H9647">
            <v>1.37</v>
          </cell>
          <cell r="I9647">
            <v>43465</v>
          </cell>
        </row>
        <row r="9648">
          <cell r="A9648" t="str">
            <v>Trámite sustitución Transformador 75 KVA X150</v>
          </cell>
          <cell r="B9648">
            <v>102293</v>
          </cell>
          <cell r="C9648" t="str">
            <v>UNI</v>
          </cell>
          <cell r="D9648">
            <v>903500</v>
          </cell>
          <cell r="E9648">
            <v>13106</v>
          </cell>
          <cell r="F9648">
            <v>40126</v>
          </cell>
          <cell r="G9648">
            <v>650000</v>
          </cell>
          <cell r="H9648">
            <v>1.39</v>
          </cell>
          <cell r="I9648">
            <v>43465</v>
          </cell>
        </row>
        <row r="9649">
          <cell r="A9649" t="str">
            <v>TRAMPA ø10"xø6" - 50 PSI fibra vidrio Piscina</v>
          </cell>
          <cell r="B9649">
            <v>107137</v>
          </cell>
          <cell r="C9649" t="str">
            <v>UNI</v>
          </cell>
          <cell r="D9649">
            <v>24720166</v>
          </cell>
          <cell r="E9649">
            <v>0</v>
          </cell>
          <cell r="F9649">
            <v>43396</v>
          </cell>
          <cell r="G9649">
            <v>23543015</v>
          </cell>
          <cell r="H9649">
            <v>1.05</v>
          </cell>
          <cell r="I9649">
            <v>43465</v>
          </cell>
        </row>
        <row r="9650">
          <cell r="A9650" t="str">
            <v>TRAMPA Ø8"X Ø5" Fibra de Vidrio</v>
          </cell>
          <cell r="B9650">
            <v>107073</v>
          </cell>
          <cell r="C9650" t="str">
            <v>UNI</v>
          </cell>
          <cell r="D9650">
            <v>20158046</v>
          </cell>
          <cell r="E9650">
            <v>0</v>
          </cell>
          <cell r="F9650">
            <v>43395</v>
          </cell>
          <cell r="G9650">
            <v>19198139</v>
          </cell>
          <cell r="H9650">
            <v>1.05</v>
          </cell>
          <cell r="I9650">
            <v>43465</v>
          </cell>
        </row>
        <row r="9651">
          <cell r="A9651" t="str">
            <v>TRANSFERENCIA AUTO PLANTA ELECTRICA</v>
          </cell>
          <cell r="B9651">
            <v>104819</v>
          </cell>
          <cell r="C9651" t="str">
            <v>UNI</v>
          </cell>
          <cell r="D9651">
            <v>4740540</v>
          </cell>
          <cell r="E9651">
            <v>0</v>
          </cell>
          <cell r="F9651">
            <v>41208</v>
          </cell>
          <cell r="G9651">
            <v>3646569</v>
          </cell>
          <cell r="H9651">
            <v>1.3</v>
          </cell>
          <cell r="I9651">
            <v>43465</v>
          </cell>
        </row>
        <row r="9652">
          <cell r="A9652" t="str">
            <v>TRANSFERENCIA AUTOM.(3X630AMP) EN AC3</v>
          </cell>
          <cell r="B9652">
            <v>105001</v>
          </cell>
          <cell r="C9652" t="str">
            <v>UNI</v>
          </cell>
          <cell r="D9652">
            <v>21066760</v>
          </cell>
          <cell r="E9652">
            <v>0</v>
          </cell>
          <cell r="F9652">
            <v>41506</v>
          </cell>
          <cell r="G9652">
            <v>16588000</v>
          </cell>
          <cell r="H9652">
            <v>1.27</v>
          </cell>
          <cell r="I9652">
            <v>43465</v>
          </cell>
        </row>
        <row r="9653">
          <cell r="A9653" t="str">
            <v>Transferencia Automat</v>
          </cell>
          <cell r="B9653">
            <v>106195</v>
          </cell>
          <cell r="C9653" t="str">
            <v>UNI</v>
          </cell>
          <cell r="D9653">
            <v>23607220</v>
          </cell>
          <cell r="E9653">
            <v>0</v>
          </cell>
          <cell r="F9653">
            <v>42847</v>
          </cell>
          <cell r="G9653">
            <v>21658000</v>
          </cell>
          <cell r="H9653">
            <v>1.0900000000000001</v>
          </cell>
          <cell r="I9653">
            <v>43465</v>
          </cell>
        </row>
        <row r="9654">
          <cell r="A9654" t="str">
            <v>Transferencia Automat</v>
          </cell>
          <cell r="B9654">
            <v>106196</v>
          </cell>
          <cell r="C9654" t="str">
            <v>UNI</v>
          </cell>
          <cell r="D9654">
            <v>6744920</v>
          </cell>
          <cell r="E9654">
            <v>0</v>
          </cell>
          <cell r="F9654">
            <v>42847</v>
          </cell>
          <cell r="G9654">
            <v>6188000</v>
          </cell>
          <cell r="H9654">
            <v>1.0900000000000001</v>
          </cell>
          <cell r="I9654">
            <v>43465</v>
          </cell>
        </row>
        <row r="9655">
          <cell r="A9655" t="str">
            <v>Transferencia automática 3x1000A</v>
          </cell>
          <cell r="B9655">
            <v>101629</v>
          </cell>
          <cell r="C9655" t="str">
            <v>UNI</v>
          </cell>
          <cell r="D9655">
            <v>23607220</v>
          </cell>
          <cell r="E9655">
            <v>0</v>
          </cell>
          <cell r="F9655">
            <v>42847</v>
          </cell>
          <cell r="G9655">
            <v>21658000</v>
          </cell>
          <cell r="H9655">
            <v>1.0900000000000001</v>
          </cell>
          <cell r="I9655">
            <v>43465</v>
          </cell>
        </row>
        <row r="9656">
          <cell r="A9656" t="str">
            <v>Transferencia automática 3x100A diseño Fontanar</v>
          </cell>
          <cell r="B9656">
            <v>101632</v>
          </cell>
          <cell r="C9656" t="str">
            <v>UNI</v>
          </cell>
          <cell r="D9656">
            <v>19671280</v>
          </cell>
          <cell r="E9656">
            <v>0</v>
          </cell>
          <cell r="F9656">
            <v>39962</v>
          </cell>
          <cell r="G9656">
            <v>14152000</v>
          </cell>
          <cell r="H9656">
            <v>1.39</v>
          </cell>
          <cell r="I9656">
            <v>43465</v>
          </cell>
        </row>
        <row r="9657">
          <cell r="A9657" t="str">
            <v>TRANSFERENCIA AUTOMÁTICA DE 3X160AMP</v>
          </cell>
          <cell r="B9657">
            <v>105012</v>
          </cell>
          <cell r="C9657" t="str">
            <v>UNI</v>
          </cell>
          <cell r="D9657">
            <v>4051300</v>
          </cell>
          <cell r="E9657">
            <v>0</v>
          </cell>
          <cell r="F9657">
            <v>41506</v>
          </cell>
          <cell r="G9657">
            <v>3190000</v>
          </cell>
          <cell r="H9657">
            <v>1.27</v>
          </cell>
          <cell r="I9657">
            <v>43465</v>
          </cell>
        </row>
        <row r="9658">
          <cell r="A9658" t="str">
            <v>TRANSFERENCIA DE</v>
          </cell>
          <cell r="B9658">
            <v>104867</v>
          </cell>
          <cell r="C9658" t="str">
            <v>UNI</v>
          </cell>
          <cell r="D9658">
            <v>18742991</v>
          </cell>
          <cell r="E9658">
            <v>0</v>
          </cell>
          <cell r="F9658">
            <v>41227</v>
          </cell>
          <cell r="G9658">
            <v>14417685</v>
          </cell>
          <cell r="H9658">
            <v>1.3</v>
          </cell>
          <cell r="I9658">
            <v>43465</v>
          </cell>
        </row>
        <row r="9659">
          <cell r="A9659" t="str">
            <v>TRANSFOR DIST TIPO SECO 800kVA, clase H</v>
          </cell>
          <cell r="B9659">
            <v>104432</v>
          </cell>
          <cell r="C9659" t="str">
            <v>UNI</v>
          </cell>
          <cell r="D9659">
            <v>0</v>
          </cell>
          <cell r="E9659">
            <v>0</v>
          </cell>
          <cell r="F9659">
            <v>41120</v>
          </cell>
          <cell r="G9659">
            <v>0</v>
          </cell>
          <cell r="H9659">
            <v>1.3</v>
          </cell>
          <cell r="I9659">
            <v>43465</v>
          </cell>
        </row>
        <row r="9660">
          <cell r="A9660" t="str">
            <v>Transform Tipo seco</v>
          </cell>
          <cell r="B9660">
            <v>105102</v>
          </cell>
          <cell r="C9660" t="str">
            <v>UNI</v>
          </cell>
          <cell r="D9660">
            <v>13594971</v>
          </cell>
          <cell r="E9660">
            <v>0</v>
          </cell>
          <cell r="F9660">
            <v>43266</v>
          </cell>
          <cell r="G9660">
            <v>12947591</v>
          </cell>
          <cell r="H9660">
            <v>1.05</v>
          </cell>
          <cell r="I9660">
            <v>43465</v>
          </cell>
        </row>
        <row r="9661">
          <cell r="A9661" t="str">
            <v>Transformadbaja-baja seco3 KVA480/208/120V</v>
          </cell>
          <cell r="B9661">
            <v>101585</v>
          </cell>
          <cell r="C9661" t="str">
            <v>UNI</v>
          </cell>
          <cell r="D9661">
            <v>0</v>
          </cell>
          <cell r="E9661" t="str">
            <v>TWC-12M</v>
          </cell>
          <cell r="F9661">
            <v>39960</v>
          </cell>
          <cell r="G9661">
            <v>0</v>
          </cell>
          <cell r="H9661">
            <v>1.39</v>
          </cell>
          <cell r="I9661">
            <v>43465</v>
          </cell>
        </row>
        <row r="9662">
          <cell r="A9662" t="str">
            <v>Transformadcte1000/5 Aclase0,5 tipoventan(NO</v>
          </cell>
          <cell r="B9662">
            <v>101547</v>
          </cell>
          <cell r="C9662" t="str">
            <v>UNI</v>
          </cell>
          <cell r="D9662">
            <v>0</v>
          </cell>
          <cell r="E9662" t="str">
            <v>TWC-12M</v>
          </cell>
          <cell r="F9662">
            <v>39960</v>
          </cell>
          <cell r="G9662">
            <v>0</v>
          </cell>
          <cell r="H9662">
            <v>1.39</v>
          </cell>
          <cell r="I9662">
            <v>43465</v>
          </cell>
        </row>
        <row r="9663">
          <cell r="A9663" t="str">
            <v>TRANSFORMADOR</v>
          </cell>
          <cell r="B9663">
            <v>105613</v>
          </cell>
          <cell r="C9663" t="str">
            <v>UNI</v>
          </cell>
          <cell r="D9663">
            <v>0</v>
          </cell>
          <cell r="E9663" t="str">
            <v>TWC-12M</v>
          </cell>
          <cell r="F9663">
            <v>39960</v>
          </cell>
          <cell r="G9663">
            <v>0</v>
          </cell>
          <cell r="H9663">
            <v>1.39</v>
          </cell>
          <cell r="I9663">
            <v>43465</v>
          </cell>
        </row>
        <row r="9664">
          <cell r="A9664" t="str">
            <v>TRANSFORMADOR 120 VAC - 24 VAC; 96 VA</v>
          </cell>
          <cell r="B9664">
            <v>107416</v>
          </cell>
          <cell r="C9664" t="str">
            <v>UNI</v>
          </cell>
          <cell r="D9664">
            <v>283500</v>
          </cell>
          <cell r="E9664">
            <v>0</v>
          </cell>
          <cell r="F9664">
            <v>43298</v>
          </cell>
          <cell r="G9664">
            <v>270000</v>
          </cell>
          <cell r="H9664">
            <v>1.05</v>
          </cell>
          <cell r="I9664">
            <v>43465</v>
          </cell>
        </row>
        <row r="9665">
          <cell r="A9665" t="str">
            <v>TRANSFORMADOR ACEITE</v>
          </cell>
          <cell r="B9665">
            <v>3679</v>
          </cell>
          <cell r="C9665" t="str">
            <v>UNI</v>
          </cell>
          <cell r="D9665">
            <v>4601284</v>
          </cell>
          <cell r="E9665">
            <v>0</v>
          </cell>
          <cell r="F9665">
            <v>43346</v>
          </cell>
          <cell r="G9665">
            <v>4382175</v>
          </cell>
          <cell r="H9665">
            <v>1.05</v>
          </cell>
          <cell r="I9665">
            <v>43465</v>
          </cell>
        </row>
        <row r="9666">
          <cell r="A9666" t="str">
            <v>Transformador de 300w a 12 v</v>
          </cell>
          <cell r="B9666">
            <v>104930</v>
          </cell>
          <cell r="C9666" t="str">
            <v>UNI</v>
          </cell>
          <cell r="D9666">
            <v>152400</v>
          </cell>
          <cell r="E9666">
            <v>0</v>
          </cell>
          <cell r="F9666">
            <v>41444</v>
          </cell>
          <cell r="G9666">
            <v>120000</v>
          </cell>
          <cell r="H9666">
            <v>1.27</v>
          </cell>
          <cell r="I9666">
            <v>43465</v>
          </cell>
        </row>
        <row r="9667">
          <cell r="A9667" t="str">
            <v>TRANSFORMADOR DE CORRIENTE 1000/A5</v>
          </cell>
          <cell r="B9667">
            <v>104438</v>
          </cell>
          <cell r="C9667" t="str">
            <v>UNI</v>
          </cell>
          <cell r="D9667">
            <v>129710</v>
          </cell>
          <cell r="E9667">
            <v>0</v>
          </cell>
          <cell r="F9667">
            <v>42846</v>
          </cell>
          <cell r="G9667">
            <v>119000</v>
          </cell>
          <cell r="H9667">
            <v>1.0900000000000001</v>
          </cell>
          <cell r="I9667">
            <v>43465</v>
          </cell>
        </row>
        <row r="9668">
          <cell r="A9668" t="str">
            <v>Transformador de corriente 200/5 A</v>
          </cell>
          <cell r="B9668">
            <v>101581</v>
          </cell>
          <cell r="C9668" t="str">
            <v>UNI</v>
          </cell>
          <cell r="D9668">
            <v>437000</v>
          </cell>
          <cell r="E9668" t="str">
            <v>TWC-12M</v>
          </cell>
          <cell r="F9668">
            <v>42612</v>
          </cell>
          <cell r="G9668">
            <v>380000</v>
          </cell>
          <cell r="H9668">
            <v>1.1499999999999999</v>
          </cell>
          <cell r="I9668">
            <v>43465</v>
          </cell>
        </row>
        <row r="9669">
          <cell r="A9669" t="str">
            <v>Transformador de corriente 400/5 A</v>
          </cell>
          <cell r="B9669">
            <v>102286</v>
          </cell>
          <cell r="C9669" t="str">
            <v>UNI</v>
          </cell>
          <cell r="D9669">
            <v>98716</v>
          </cell>
          <cell r="E9669" t="str">
            <v>TWC-12M</v>
          </cell>
          <cell r="F9669">
            <v>42607</v>
          </cell>
          <cell r="G9669">
            <v>85840</v>
          </cell>
          <cell r="H9669">
            <v>1.1499999999999999</v>
          </cell>
          <cell r="I9669">
            <v>43465</v>
          </cell>
        </row>
        <row r="9670">
          <cell r="A9670" t="str">
            <v>TRANSFORMADOR MONOFASICO 50KVA</v>
          </cell>
          <cell r="B9670">
            <v>2399</v>
          </cell>
          <cell r="C9670" t="str">
            <v>UNI</v>
          </cell>
          <cell r="D9670">
            <v>15515250</v>
          </cell>
          <cell r="E9670">
            <v>0</v>
          </cell>
          <cell r="F9670">
            <v>40241</v>
          </cell>
          <cell r="G9670">
            <v>11325000</v>
          </cell>
          <cell r="H9670">
            <v>1.37</v>
          </cell>
          <cell r="I9670">
            <v>43465</v>
          </cell>
        </row>
        <row r="9671">
          <cell r="A9671" t="str">
            <v>TRANSFORMADOR SECO TRIFASICO 125KVA</v>
          </cell>
          <cell r="B9671">
            <v>102526</v>
          </cell>
          <cell r="C9671" t="str">
            <v>UNI</v>
          </cell>
          <cell r="D9671">
            <v>18349711</v>
          </cell>
          <cell r="E9671">
            <v>0</v>
          </cell>
          <cell r="F9671">
            <v>42773</v>
          </cell>
          <cell r="G9671">
            <v>16834597</v>
          </cell>
          <cell r="H9671">
            <v>1.0900000000000001</v>
          </cell>
          <cell r="I9671">
            <v>43465</v>
          </cell>
        </row>
        <row r="9672">
          <cell r="A9672" t="str">
            <v>TRANSFORMADOR TRIFASICO</v>
          </cell>
          <cell r="B9672">
            <v>3680</v>
          </cell>
          <cell r="C9672" t="str">
            <v>UNI</v>
          </cell>
          <cell r="D9672">
            <v>4969178</v>
          </cell>
          <cell r="E9672">
            <v>0</v>
          </cell>
          <cell r="F9672">
            <v>43182</v>
          </cell>
          <cell r="G9672">
            <v>4732550</v>
          </cell>
          <cell r="H9672">
            <v>1.05</v>
          </cell>
          <cell r="I9672">
            <v>43465</v>
          </cell>
        </row>
        <row r="9673">
          <cell r="A9673" t="str">
            <v>TRANSFORMADOR TRIFASICO 10KVA(NO</v>
          </cell>
          <cell r="B9673">
            <v>105573</v>
          </cell>
          <cell r="C9673" t="str">
            <v>UNI</v>
          </cell>
          <cell r="D9673">
            <v>1</v>
          </cell>
          <cell r="E9673">
            <v>0</v>
          </cell>
          <cell r="F9673">
            <v>42109</v>
          </cell>
          <cell r="G9673">
            <v>1</v>
          </cell>
          <cell r="H9673">
            <v>1.22</v>
          </cell>
          <cell r="I9673">
            <v>43465</v>
          </cell>
        </row>
        <row r="9674">
          <cell r="A9674" t="str">
            <v>TRANSFORMADOR TRIFASICO 112.5KVA</v>
          </cell>
          <cell r="B9674">
            <v>3682</v>
          </cell>
          <cell r="C9674" t="str">
            <v>UNI</v>
          </cell>
          <cell r="D9674">
            <v>12274447</v>
          </cell>
          <cell r="E9674">
            <v>0</v>
          </cell>
          <cell r="F9674">
            <v>40241</v>
          </cell>
          <cell r="G9674">
            <v>8959450</v>
          </cell>
          <cell r="H9674">
            <v>1.37</v>
          </cell>
          <cell r="I9674">
            <v>43465</v>
          </cell>
        </row>
        <row r="9675">
          <cell r="A9675" t="str">
            <v>TRANSFORMADOR TRIFASICO 150KVA</v>
          </cell>
          <cell r="B9675">
            <v>3683</v>
          </cell>
          <cell r="C9675" t="str">
            <v>UNI</v>
          </cell>
          <cell r="D9675">
            <v>35483000</v>
          </cell>
          <cell r="E9675">
            <v>0</v>
          </cell>
          <cell r="F9675">
            <v>40241</v>
          </cell>
          <cell r="G9675">
            <v>25900000</v>
          </cell>
          <cell r="H9675">
            <v>1.37</v>
          </cell>
          <cell r="I9675">
            <v>43465</v>
          </cell>
        </row>
        <row r="9676">
          <cell r="A9676" t="str">
            <v>TRANSFORMADOR TRIFASICO 225KVA</v>
          </cell>
          <cell r="B9676">
            <v>3684</v>
          </cell>
          <cell r="C9676" t="str">
            <v>UNI</v>
          </cell>
          <cell r="D9676">
            <v>17715036</v>
          </cell>
          <cell r="E9676">
            <v>0</v>
          </cell>
          <cell r="F9676">
            <v>43279</v>
          </cell>
          <cell r="G9676">
            <v>16871463</v>
          </cell>
          <cell r="H9676">
            <v>1.05</v>
          </cell>
          <cell r="I9676">
            <v>43465</v>
          </cell>
        </row>
        <row r="9677">
          <cell r="A9677" t="str">
            <v>TRANSFORMADOR TRIFASICO 75KVA (Aceite)</v>
          </cell>
          <cell r="B9677">
            <v>3681</v>
          </cell>
          <cell r="C9677" t="str">
            <v>UNI</v>
          </cell>
          <cell r="D9677">
            <v>6090000</v>
          </cell>
          <cell r="E9677">
            <v>0</v>
          </cell>
          <cell r="F9677">
            <v>43325</v>
          </cell>
          <cell r="G9677">
            <v>5800000</v>
          </cell>
          <cell r="H9677">
            <v>1.05</v>
          </cell>
          <cell r="I9677">
            <v>43465</v>
          </cell>
        </row>
        <row r="9678">
          <cell r="A9678" t="str">
            <v>TRANSFORMADOR TRIFASICO 75KVA (Seco)</v>
          </cell>
          <cell r="B9678">
            <v>106117</v>
          </cell>
          <cell r="C9678" t="str">
            <v>UNI</v>
          </cell>
          <cell r="D9678">
            <v>9728250</v>
          </cell>
          <cell r="E9678">
            <v>0</v>
          </cell>
          <cell r="F9678">
            <v>42801</v>
          </cell>
          <cell r="G9678">
            <v>8925000</v>
          </cell>
          <cell r="H9678">
            <v>1.0900000000000001</v>
          </cell>
          <cell r="I9678">
            <v>43465</v>
          </cell>
        </row>
        <row r="9679">
          <cell r="A9679" t="str">
            <v>Transformador Trifasico seco10KVA</v>
          </cell>
          <cell r="B9679">
            <v>105581</v>
          </cell>
          <cell r="C9679" t="str">
            <v>UNI</v>
          </cell>
          <cell r="D9679">
            <v>2381782</v>
          </cell>
          <cell r="E9679">
            <v>0</v>
          </cell>
          <cell r="F9679">
            <v>42110</v>
          </cell>
          <cell r="G9679">
            <v>1952280</v>
          </cell>
          <cell r="H9679">
            <v>1.22</v>
          </cell>
          <cell r="I9679">
            <v>43465</v>
          </cell>
        </row>
        <row r="9680">
          <cell r="A9680" t="str">
            <v>Transformador Trifasico seco30KVA</v>
          </cell>
          <cell r="B9680">
            <v>105580</v>
          </cell>
          <cell r="C9680" t="str">
            <v>UNI</v>
          </cell>
          <cell r="D9680">
            <v>4234278</v>
          </cell>
          <cell r="E9680">
            <v>0</v>
          </cell>
          <cell r="F9680">
            <v>42110</v>
          </cell>
          <cell r="G9680">
            <v>3470720</v>
          </cell>
          <cell r="H9680">
            <v>1.22</v>
          </cell>
          <cell r="I9680">
            <v>43465</v>
          </cell>
        </row>
        <row r="9681">
          <cell r="A9681" t="str">
            <v>Transformador Trifasico seco45KVA</v>
          </cell>
          <cell r="B9681">
            <v>105579</v>
          </cell>
          <cell r="C9681" t="str">
            <v>UNI</v>
          </cell>
          <cell r="D9681">
            <v>4804657</v>
          </cell>
          <cell r="E9681">
            <v>0</v>
          </cell>
          <cell r="F9681">
            <v>43213</v>
          </cell>
          <cell r="G9681">
            <v>4575864</v>
          </cell>
          <cell r="H9681">
            <v>1.05</v>
          </cell>
          <cell r="I9681">
            <v>43465</v>
          </cell>
        </row>
        <row r="9682">
          <cell r="A9682" t="str">
            <v>Transformador Trifasico seco75KVA</v>
          </cell>
          <cell r="B9682">
            <v>105578</v>
          </cell>
          <cell r="C9682" t="str">
            <v>UNI</v>
          </cell>
          <cell r="D9682">
            <v>6498400</v>
          </cell>
          <cell r="E9682">
            <v>0</v>
          </cell>
          <cell r="F9682">
            <v>43325</v>
          </cell>
          <cell r="G9682">
            <v>6188952</v>
          </cell>
          <cell r="H9682">
            <v>1.05</v>
          </cell>
          <cell r="I9682">
            <v>43465</v>
          </cell>
        </row>
        <row r="9683">
          <cell r="A9683" t="str">
            <v>TRANSFORMADOR TRIFÁSICO TIPO SECO DE</v>
          </cell>
          <cell r="B9683">
            <v>105610</v>
          </cell>
          <cell r="C9683" t="str">
            <v>UNI</v>
          </cell>
          <cell r="D9683">
            <v>22002227</v>
          </cell>
          <cell r="E9683">
            <v>0</v>
          </cell>
          <cell r="F9683">
            <v>43168</v>
          </cell>
          <cell r="G9683">
            <v>20954502</v>
          </cell>
          <cell r="H9683">
            <v>1.05</v>
          </cell>
          <cell r="I9683">
            <v>43465</v>
          </cell>
        </row>
        <row r="9684">
          <cell r="A9684" t="str">
            <v>Transformador30Kva-11.4/208-120v-ocasionalS</v>
          </cell>
          <cell r="B9684">
            <v>107001</v>
          </cell>
          <cell r="C9684" t="str">
            <v>UNI</v>
          </cell>
          <cell r="D9684">
            <v>19067370</v>
          </cell>
          <cell r="E9684">
            <v>0</v>
          </cell>
          <cell r="F9684">
            <v>43348</v>
          </cell>
          <cell r="G9684">
            <v>18159400</v>
          </cell>
          <cell r="H9684">
            <v>1.05</v>
          </cell>
          <cell r="I9684">
            <v>43465</v>
          </cell>
        </row>
        <row r="9685">
          <cell r="A9685" t="str">
            <v>Transformador45Kva-11.4/208-120v-ocasionalS</v>
          </cell>
          <cell r="B9685">
            <v>107000</v>
          </cell>
          <cell r="C9685" t="str">
            <v>UNI</v>
          </cell>
          <cell r="D9685">
            <v>20022613</v>
          </cell>
          <cell r="E9685">
            <v>0</v>
          </cell>
          <cell r="F9685">
            <v>43348</v>
          </cell>
          <cell r="G9685">
            <v>19069155</v>
          </cell>
          <cell r="H9685">
            <v>1.05</v>
          </cell>
          <cell r="I9685">
            <v>43465</v>
          </cell>
        </row>
        <row r="9686">
          <cell r="A9686" t="str">
            <v>TRANSFORMADORCORRIENTE25/5</v>
          </cell>
          <cell r="B9686">
            <v>105612</v>
          </cell>
          <cell r="C9686" t="str">
            <v>UNI</v>
          </cell>
          <cell r="D9686">
            <v>0</v>
          </cell>
          <cell r="E9686" t="str">
            <v>TWC-12M</v>
          </cell>
          <cell r="F9686">
            <v>39960</v>
          </cell>
          <cell r="G9686">
            <v>0</v>
          </cell>
          <cell r="H9686">
            <v>1.39</v>
          </cell>
          <cell r="I9686">
            <v>43465</v>
          </cell>
        </row>
        <row r="9687">
          <cell r="A9687" t="str">
            <v>TransformadorPedestal(45Kva11400-208/120)S</v>
          </cell>
          <cell r="B9687">
            <v>106825</v>
          </cell>
          <cell r="C9687" t="str">
            <v>UNI</v>
          </cell>
          <cell r="D9687">
            <v>16493400</v>
          </cell>
          <cell r="E9687">
            <v>0</v>
          </cell>
          <cell r="F9687">
            <v>43242</v>
          </cell>
          <cell r="G9687">
            <v>15708000</v>
          </cell>
          <cell r="H9687">
            <v>1.05</v>
          </cell>
          <cell r="I9687">
            <v>43465</v>
          </cell>
        </row>
        <row r="9688">
          <cell r="A9688" t="str">
            <v>TransformadorSecClasH-15KVA-11.4-208-120V+</v>
          </cell>
          <cell r="B9688">
            <v>106767</v>
          </cell>
          <cell r="C9688" t="str">
            <v>UNI</v>
          </cell>
          <cell r="D9688">
            <v>8466092</v>
          </cell>
          <cell r="E9688">
            <v>0</v>
          </cell>
          <cell r="F9688">
            <v>43182</v>
          </cell>
          <cell r="G9688">
            <v>8062945</v>
          </cell>
          <cell r="H9688">
            <v>1.05</v>
          </cell>
          <cell r="I9688">
            <v>43465</v>
          </cell>
        </row>
        <row r="9689">
          <cell r="A9689" t="str">
            <v>TransformadorSecClasH75KVA-11.4-208-120V+</v>
          </cell>
          <cell r="B9689">
            <v>106766</v>
          </cell>
          <cell r="C9689" t="str">
            <v>UNI</v>
          </cell>
          <cell r="D9689">
            <v>13825718</v>
          </cell>
          <cell r="E9689">
            <v>0</v>
          </cell>
          <cell r="F9689">
            <v>43182</v>
          </cell>
          <cell r="G9689">
            <v>13167350</v>
          </cell>
          <cell r="H9689">
            <v>1.05</v>
          </cell>
          <cell r="I9689">
            <v>43465</v>
          </cell>
        </row>
        <row r="9690">
          <cell r="A9690" t="str">
            <v>TransformadorTrifasico(480/220-127V)40</v>
          </cell>
          <cell r="B9690">
            <v>105978</v>
          </cell>
          <cell r="C9690" t="str">
            <v>UNI</v>
          </cell>
          <cell r="D9690">
            <v>6854426</v>
          </cell>
          <cell r="E9690">
            <v>0</v>
          </cell>
          <cell r="F9690">
            <v>42663</v>
          </cell>
          <cell r="G9690">
            <v>5960370</v>
          </cell>
          <cell r="H9690">
            <v>1.1499999999999999</v>
          </cell>
          <cell r="I9690">
            <v>43465</v>
          </cell>
        </row>
        <row r="9691">
          <cell r="A9691" t="str">
            <v>TransformadorTrifasico(480/220-127V)60</v>
          </cell>
          <cell r="B9691">
            <v>105977</v>
          </cell>
          <cell r="C9691" t="str">
            <v>UNI</v>
          </cell>
          <cell r="D9691">
            <v>8334055</v>
          </cell>
          <cell r="E9691">
            <v>0</v>
          </cell>
          <cell r="F9691">
            <v>42663</v>
          </cell>
          <cell r="G9691">
            <v>7247004</v>
          </cell>
          <cell r="H9691">
            <v>1.1499999999999999</v>
          </cell>
          <cell r="I9691">
            <v>43465</v>
          </cell>
        </row>
        <row r="9692">
          <cell r="A9692" t="str">
            <v>TransformadorTrifas-Seco-ClaseF-75Kva11.4-20</v>
          </cell>
          <cell r="B9692">
            <v>106832</v>
          </cell>
          <cell r="C9692" t="str">
            <v>UNI</v>
          </cell>
          <cell r="D9692">
            <v>13171200</v>
          </cell>
          <cell r="E9692">
            <v>0</v>
          </cell>
          <cell r="F9692">
            <v>43242</v>
          </cell>
          <cell r="G9692">
            <v>12544000</v>
          </cell>
          <cell r="H9692">
            <v>1.05</v>
          </cell>
          <cell r="I9692">
            <v>43465</v>
          </cell>
        </row>
        <row r="9693">
          <cell r="A9693" t="str">
            <v>Transforrma 15 KVA11400/480/277 V para inst.en</v>
          </cell>
          <cell r="B9693">
            <v>101531</v>
          </cell>
          <cell r="C9693" t="str">
            <v>UNI</v>
          </cell>
          <cell r="D9693">
            <v>5754600</v>
          </cell>
          <cell r="E9693">
            <v>0</v>
          </cell>
          <cell r="F9693">
            <v>39961</v>
          </cell>
          <cell r="G9693">
            <v>4140000</v>
          </cell>
          <cell r="H9693">
            <v>1.39</v>
          </cell>
          <cell r="I9693">
            <v>43465</v>
          </cell>
        </row>
        <row r="9694">
          <cell r="A9694" t="str">
            <v>TRANSICION TUBERIA PLANAR-12"x 6”PEAD</v>
          </cell>
          <cell r="B9694">
            <v>106040</v>
          </cell>
          <cell r="C9694" t="str">
            <v>UNI</v>
          </cell>
          <cell r="D9694">
            <v>120674</v>
          </cell>
          <cell r="E9694">
            <v>0</v>
          </cell>
          <cell r="F9694">
            <v>43171</v>
          </cell>
          <cell r="G9694">
            <v>114928</v>
          </cell>
          <cell r="H9694">
            <v>1.05</v>
          </cell>
          <cell r="I9694">
            <v>43465</v>
          </cell>
        </row>
        <row r="9695">
          <cell r="A9695" t="str">
            <v>TRANSITO (6 SEGUNDOS)</v>
          </cell>
          <cell r="B9695">
            <v>104233</v>
          </cell>
          <cell r="C9695" t="str">
            <v>MES</v>
          </cell>
          <cell r="D9695">
            <v>1165800</v>
          </cell>
          <cell r="E9695">
            <v>0</v>
          </cell>
          <cell r="F9695">
            <v>40871</v>
          </cell>
          <cell r="G9695">
            <v>870000</v>
          </cell>
          <cell r="H9695">
            <v>1.34</v>
          </cell>
          <cell r="I9695">
            <v>43465</v>
          </cell>
        </row>
        <row r="9696">
          <cell r="A9696" t="str">
            <v>Transito, Nivel y Otros</v>
          </cell>
          <cell r="B9696">
            <v>100847</v>
          </cell>
          <cell r="C9696" t="str">
            <v>MES</v>
          </cell>
          <cell r="D9696">
            <v>723840</v>
          </cell>
          <cell r="E9696">
            <v>0</v>
          </cell>
          <cell r="F9696">
            <v>41157</v>
          </cell>
          <cell r="G9696">
            <v>556800</v>
          </cell>
          <cell r="H9696">
            <v>1.3</v>
          </cell>
          <cell r="I9696">
            <v>43465</v>
          </cell>
        </row>
        <row r="9697">
          <cell r="A9697" t="str">
            <v>TRANSMISOR DE PRESIÓN DIFERENCIAL</v>
          </cell>
          <cell r="B9697">
            <v>107418</v>
          </cell>
          <cell r="C9697" t="str">
            <v>UNI</v>
          </cell>
          <cell r="D9697">
            <v>73500</v>
          </cell>
          <cell r="E9697">
            <v>0</v>
          </cell>
          <cell r="F9697">
            <v>43298</v>
          </cell>
          <cell r="G9697">
            <v>70000</v>
          </cell>
          <cell r="H9697">
            <v>1.05</v>
          </cell>
          <cell r="I9697">
            <v>43465</v>
          </cell>
        </row>
        <row r="9698">
          <cell r="A9698" t="str">
            <v>TRANSP. CAMION 18TN</v>
          </cell>
          <cell r="B9698">
            <v>102713</v>
          </cell>
          <cell r="C9698" t="str">
            <v>TON</v>
          </cell>
          <cell r="D9698">
            <v>120211</v>
          </cell>
          <cell r="E9698">
            <v>0</v>
          </cell>
          <cell r="F9698">
            <v>40288</v>
          </cell>
          <cell r="G9698">
            <v>87745</v>
          </cell>
          <cell r="H9698">
            <v>1.37</v>
          </cell>
          <cell r="I9698">
            <v>43465</v>
          </cell>
        </row>
        <row r="9699">
          <cell r="A9699" t="str">
            <v>TRANSP. DE RETROEX. PC 40 (Oruga) Ida y</v>
          </cell>
          <cell r="B9699">
            <v>100817</v>
          </cell>
          <cell r="C9699" t="str">
            <v>UNI</v>
          </cell>
          <cell r="D9699">
            <v>536055</v>
          </cell>
          <cell r="E9699" t="str">
            <v>hyundai 200</v>
          </cell>
          <cell r="F9699">
            <v>41261</v>
          </cell>
          <cell r="G9699">
            <v>412350</v>
          </cell>
          <cell r="H9699">
            <v>1.3</v>
          </cell>
          <cell r="I9699">
            <v>43465</v>
          </cell>
        </row>
        <row r="9700">
          <cell r="A9700" t="str">
            <v>TRANSPORTE BOGOTA</v>
          </cell>
          <cell r="B9700">
            <v>3641</v>
          </cell>
          <cell r="C9700" t="str">
            <v>KG</v>
          </cell>
          <cell r="D9700">
            <v>27</v>
          </cell>
          <cell r="E9700">
            <v>0</v>
          </cell>
          <cell r="F9700">
            <v>40491</v>
          </cell>
          <cell r="G9700">
            <v>20</v>
          </cell>
          <cell r="H9700">
            <v>1.37</v>
          </cell>
          <cell r="I9700">
            <v>43465</v>
          </cell>
        </row>
        <row r="9701">
          <cell r="A9701" t="str">
            <v>TRANSPORTE- BULLDOZER D-6(Ida y</v>
          </cell>
          <cell r="B9701">
            <v>100945</v>
          </cell>
          <cell r="C9701" t="str">
            <v>UNI</v>
          </cell>
          <cell r="D9701">
            <v>1321327</v>
          </cell>
          <cell r="E9701" t="str">
            <v>hyundai 200</v>
          </cell>
          <cell r="F9701">
            <v>43241</v>
          </cell>
          <cell r="G9701">
            <v>1258407</v>
          </cell>
          <cell r="H9701">
            <v>1.05</v>
          </cell>
          <cell r="I9701">
            <v>43465</v>
          </cell>
        </row>
        <row r="9702">
          <cell r="A9702" t="str">
            <v>TRANSPORTE CAMABAJA</v>
          </cell>
          <cell r="B9702">
            <v>104105</v>
          </cell>
          <cell r="C9702" t="str">
            <v>VJ</v>
          </cell>
          <cell r="D9702">
            <v>385438</v>
          </cell>
          <cell r="E9702">
            <v>0</v>
          </cell>
          <cell r="F9702">
            <v>43181</v>
          </cell>
          <cell r="G9702">
            <v>367084</v>
          </cell>
          <cell r="H9702">
            <v>1.05</v>
          </cell>
          <cell r="I9702">
            <v>43465</v>
          </cell>
        </row>
        <row r="9703">
          <cell r="A9703" t="str">
            <v>TRANSPORTE DE MUESTRAS CILINDROS</v>
          </cell>
          <cell r="B9703">
            <v>100899</v>
          </cell>
          <cell r="C9703" t="str">
            <v>UNI</v>
          </cell>
          <cell r="D9703">
            <v>3630</v>
          </cell>
          <cell r="E9703">
            <v>0</v>
          </cell>
          <cell r="F9703">
            <v>43168</v>
          </cell>
          <cell r="G9703">
            <v>3457</v>
          </cell>
          <cell r="H9703">
            <v>1.05</v>
          </cell>
          <cell r="I9703">
            <v>43465</v>
          </cell>
        </row>
        <row r="9704">
          <cell r="A9704" t="str">
            <v>TRANSPORTE DE MUESTRAS(VIAJEXCADA</v>
          </cell>
          <cell r="B9704">
            <v>104406</v>
          </cell>
          <cell r="C9704" t="str">
            <v>VJ</v>
          </cell>
          <cell r="D9704">
            <v>150800</v>
          </cell>
          <cell r="E9704">
            <v>0</v>
          </cell>
          <cell r="F9704">
            <v>41094</v>
          </cell>
          <cell r="G9704">
            <v>116000</v>
          </cell>
          <cell r="H9704">
            <v>1.3</v>
          </cell>
          <cell r="I9704">
            <v>43465</v>
          </cell>
        </row>
        <row r="9705">
          <cell r="A9705" t="str">
            <v>TRANSPORTE EN GRUA PLANCHÓN (Ida y</v>
          </cell>
          <cell r="B9705">
            <v>101046</v>
          </cell>
          <cell r="C9705" t="str">
            <v>UNI</v>
          </cell>
          <cell r="D9705">
            <v>214707</v>
          </cell>
          <cell r="E9705" t="str">
            <v>hyundai 200</v>
          </cell>
          <cell r="F9705">
            <v>43182</v>
          </cell>
          <cell r="G9705">
            <v>204483</v>
          </cell>
          <cell r="H9705">
            <v>1.05</v>
          </cell>
          <cell r="I9705">
            <v>43465</v>
          </cell>
        </row>
        <row r="9706">
          <cell r="A9706" t="str">
            <v>TRANSPORTE EN GRUAPLANCHÓN(Ida y</v>
          </cell>
          <cell r="B9706">
            <v>100854</v>
          </cell>
          <cell r="C9706" t="str">
            <v>UNI</v>
          </cell>
          <cell r="D9706">
            <v>214707</v>
          </cell>
          <cell r="E9706" t="str">
            <v>hyundai 200</v>
          </cell>
          <cell r="F9706">
            <v>43185</v>
          </cell>
          <cell r="G9706">
            <v>204483</v>
          </cell>
          <cell r="H9706">
            <v>1.05</v>
          </cell>
          <cell r="I9706">
            <v>43465</v>
          </cell>
        </row>
        <row r="9707">
          <cell r="A9707" t="str">
            <v>TRANSPORTE MOTONIVELADORA-C.BAJA</v>
          </cell>
          <cell r="B9707">
            <v>101255</v>
          </cell>
          <cell r="C9707" t="str">
            <v>VJ</v>
          </cell>
          <cell r="D9707">
            <v>732000</v>
          </cell>
          <cell r="E9707">
            <v>0</v>
          </cell>
          <cell r="F9707">
            <v>42279</v>
          </cell>
          <cell r="G9707">
            <v>600000</v>
          </cell>
          <cell r="H9707">
            <v>1.22</v>
          </cell>
          <cell r="I9707">
            <v>43465</v>
          </cell>
        </row>
        <row r="9708">
          <cell r="A9708" t="str">
            <v>TRANSPORTE- RETROEXC.PC40(Oruga)2</v>
          </cell>
          <cell r="B9708">
            <v>100852</v>
          </cell>
          <cell r="C9708" t="str">
            <v>UNI</v>
          </cell>
          <cell r="D9708">
            <v>1040000</v>
          </cell>
          <cell r="E9708" t="str">
            <v>hyundai 200</v>
          </cell>
          <cell r="F9708">
            <v>41114</v>
          </cell>
          <cell r="G9708">
            <v>800000</v>
          </cell>
          <cell r="H9708">
            <v>1.3</v>
          </cell>
          <cell r="I9708">
            <v>43465</v>
          </cell>
        </row>
        <row r="9709">
          <cell r="A9709" t="str">
            <v>TRANSPORTE- RETROEXCAV.J.D.510 (Ida y</v>
          </cell>
          <cell r="B9709">
            <v>100853</v>
          </cell>
          <cell r="C9709" t="str">
            <v>UNI</v>
          </cell>
          <cell r="D9709">
            <v>258023</v>
          </cell>
          <cell r="E9709" t="str">
            <v>hyundai 200</v>
          </cell>
          <cell r="F9709">
            <v>43182</v>
          </cell>
          <cell r="G9709">
            <v>245736</v>
          </cell>
          <cell r="H9709">
            <v>1.05</v>
          </cell>
          <cell r="I9709">
            <v>43465</v>
          </cell>
        </row>
        <row r="9710">
          <cell r="A9710" t="str">
            <v>TRANSPORTE VIBROC.DOBLE</v>
          </cell>
          <cell r="B9710">
            <v>104246</v>
          </cell>
          <cell r="C9710" t="str">
            <v>UNI</v>
          </cell>
          <cell r="D9710">
            <v>155440</v>
          </cell>
          <cell r="E9710">
            <v>0</v>
          </cell>
          <cell r="F9710">
            <v>40876</v>
          </cell>
          <cell r="G9710">
            <v>116000</v>
          </cell>
          <cell r="H9710">
            <v>1.34</v>
          </cell>
          <cell r="I9710">
            <v>43465</v>
          </cell>
        </row>
        <row r="9711">
          <cell r="A9711" t="str">
            <v>TRANSPORTE VIBROC.DOBLE</v>
          </cell>
          <cell r="B9711">
            <v>104244</v>
          </cell>
          <cell r="C9711" t="str">
            <v>UNI</v>
          </cell>
          <cell r="D9711">
            <v>200901</v>
          </cell>
          <cell r="E9711">
            <v>0</v>
          </cell>
          <cell r="F9711">
            <v>42944</v>
          </cell>
          <cell r="G9711">
            <v>184313</v>
          </cell>
          <cell r="H9711">
            <v>1.0900000000000001</v>
          </cell>
          <cell r="I9711">
            <v>43465</v>
          </cell>
        </row>
        <row r="9712">
          <cell r="A9712" t="str">
            <v>TRANSPORTE VIBROC.DOBLE</v>
          </cell>
          <cell r="B9712">
            <v>104245</v>
          </cell>
          <cell r="C9712" t="str">
            <v>UNI</v>
          </cell>
          <cell r="D9712">
            <v>544040</v>
          </cell>
          <cell r="E9712">
            <v>0</v>
          </cell>
          <cell r="F9712">
            <v>40876</v>
          </cell>
          <cell r="G9712">
            <v>406000</v>
          </cell>
          <cell r="H9712">
            <v>1.34</v>
          </cell>
          <cell r="I9712">
            <v>43465</v>
          </cell>
        </row>
        <row r="9713">
          <cell r="A9713" t="str">
            <v>TRANSPORTE VIBROC.DOBLE</v>
          </cell>
          <cell r="B9713">
            <v>104247</v>
          </cell>
          <cell r="C9713" t="str">
            <v>UNI</v>
          </cell>
          <cell r="D9713">
            <v>155440</v>
          </cell>
          <cell r="E9713">
            <v>0</v>
          </cell>
          <cell r="F9713">
            <v>40876</v>
          </cell>
          <cell r="G9713">
            <v>116000</v>
          </cell>
          <cell r="H9713">
            <v>1.34</v>
          </cell>
          <cell r="I9713">
            <v>43465</v>
          </cell>
        </row>
        <row r="9714">
          <cell r="A9714" t="str">
            <v>transporte y evacuación de lodos</v>
          </cell>
          <cell r="B9714">
            <v>103706</v>
          </cell>
          <cell r="C9714" t="str">
            <v>hr</v>
          </cell>
          <cell r="D9714">
            <v>271215</v>
          </cell>
          <cell r="E9714">
            <v>0</v>
          </cell>
          <cell r="F9714">
            <v>40611</v>
          </cell>
          <cell r="G9714">
            <v>202399</v>
          </cell>
          <cell r="H9714">
            <v>1.34</v>
          </cell>
          <cell r="I9714">
            <v>43465</v>
          </cell>
        </row>
        <row r="9715">
          <cell r="A9715" t="str">
            <v>Transporte+Disposicion Final Escombros Vj 6m3</v>
          </cell>
          <cell r="B9715">
            <v>2473</v>
          </cell>
          <cell r="C9715" t="str">
            <v>M3</v>
          </cell>
          <cell r="D9715">
            <v>28774</v>
          </cell>
          <cell r="E9715">
            <v>0</v>
          </cell>
          <cell r="F9715">
            <v>43174</v>
          </cell>
          <cell r="G9715">
            <v>27404</v>
          </cell>
          <cell r="H9715">
            <v>1.05</v>
          </cell>
          <cell r="I9715">
            <v>43465</v>
          </cell>
        </row>
        <row r="9716">
          <cell r="A9716" t="str">
            <v>TRANSPORTE-TRACTOR EN GRUA</v>
          </cell>
          <cell r="B9716">
            <v>102573</v>
          </cell>
          <cell r="C9716" t="str">
            <v>UNI</v>
          </cell>
          <cell r="D9716">
            <v>217684</v>
          </cell>
          <cell r="E9716">
            <v>0</v>
          </cell>
          <cell r="F9716">
            <v>42765</v>
          </cell>
          <cell r="G9716">
            <v>199710</v>
          </cell>
          <cell r="H9716">
            <v>1.0900000000000001</v>
          </cell>
          <cell r="I9716">
            <v>43465</v>
          </cell>
        </row>
        <row r="9717">
          <cell r="A9717" t="str">
            <v>Trapecio Tubo de 3/4" **</v>
          </cell>
          <cell r="B9717">
            <v>103020</v>
          </cell>
          <cell r="C9717" t="str">
            <v>UNI</v>
          </cell>
          <cell r="D9717">
            <v>72172</v>
          </cell>
          <cell r="E9717">
            <v>0</v>
          </cell>
          <cell r="F9717">
            <v>43229</v>
          </cell>
          <cell r="G9717">
            <v>68735.59</v>
          </cell>
          <cell r="H9717">
            <v>1.05</v>
          </cell>
          <cell r="I9717">
            <v>43465</v>
          </cell>
        </row>
        <row r="9718">
          <cell r="A9718" t="str">
            <v>TRAPERO EN ALGODON N°1.000(450Gr)</v>
          </cell>
          <cell r="B9718">
            <v>105730</v>
          </cell>
          <cell r="C9718" t="str">
            <v>UNI</v>
          </cell>
          <cell r="D9718">
            <v>5954</v>
          </cell>
          <cell r="E9718">
            <v>0</v>
          </cell>
          <cell r="F9718">
            <v>42873</v>
          </cell>
          <cell r="G9718">
            <v>5462</v>
          </cell>
          <cell r="H9718">
            <v>1.0900000000000001</v>
          </cell>
          <cell r="I9718">
            <v>43465</v>
          </cell>
        </row>
        <row r="9719">
          <cell r="A9719" t="str">
            <v>TRAPERO ENCABADO ALGODON 350 Gr.</v>
          </cell>
          <cell r="B9719">
            <v>105515</v>
          </cell>
          <cell r="C9719" t="str">
            <v>UNI</v>
          </cell>
          <cell r="D9719">
            <v>12017</v>
          </cell>
          <cell r="E9719">
            <v>0</v>
          </cell>
          <cell r="F9719">
            <v>42067</v>
          </cell>
          <cell r="G9719">
            <v>9850</v>
          </cell>
          <cell r="H9719">
            <v>1.22</v>
          </cell>
          <cell r="I9719">
            <v>43465</v>
          </cell>
        </row>
        <row r="9720">
          <cell r="A9720" t="str">
            <v>TRASLADO DE TORRE GRUA</v>
          </cell>
          <cell r="B9720">
            <v>101124</v>
          </cell>
          <cell r="C9720" t="str">
            <v>UNI</v>
          </cell>
          <cell r="D9720">
            <v>1029000</v>
          </cell>
          <cell r="E9720">
            <v>0</v>
          </cell>
          <cell r="F9720">
            <v>39672</v>
          </cell>
          <cell r="G9720">
            <v>700000</v>
          </cell>
          <cell r="H9720">
            <v>1.47</v>
          </cell>
          <cell r="I9720">
            <v>43465</v>
          </cell>
        </row>
        <row r="9721">
          <cell r="A9721" t="str">
            <v>Tratamiento y disposición de lodos</v>
          </cell>
          <cell r="B9721">
            <v>103707</v>
          </cell>
          <cell r="C9721" t="str">
            <v>Viaje</v>
          </cell>
          <cell r="D9721">
            <v>612648</v>
          </cell>
          <cell r="E9721">
            <v>0</v>
          </cell>
          <cell r="F9721">
            <v>40611</v>
          </cell>
          <cell r="G9721">
            <v>457200</v>
          </cell>
          <cell r="H9721">
            <v>1.34</v>
          </cell>
          <cell r="I9721">
            <v>43465</v>
          </cell>
        </row>
        <row r="9722">
          <cell r="A9722" t="str">
            <v>TRATAMIENTOS INTEGRALES ver descripcion</v>
          </cell>
          <cell r="B9722">
            <v>105425</v>
          </cell>
          <cell r="C9722" t="str">
            <v>UNI</v>
          </cell>
          <cell r="D9722">
            <v>265296</v>
          </cell>
          <cell r="E9722">
            <v>0</v>
          </cell>
          <cell r="F9722">
            <v>42548</v>
          </cell>
          <cell r="G9722">
            <v>230692</v>
          </cell>
          <cell r="H9722">
            <v>1.1499999999999999</v>
          </cell>
          <cell r="I9722">
            <v>43465</v>
          </cell>
        </row>
        <row r="9723">
          <cell r="A9723" t="str">
            <v>TRATAMIENTOS INTEGRALES ver descripcion</v>
          </cell>
          <cell r="B9723">
            <v>105426</v>
          </cell>
          <cell r="C9723" t="str">
            <v>UNI</v>
          </cell>
          <cell r="D9723">
            <v>397555</v>
          </cell>
          <cell r="E9723">
            <v>0</v>
          </cell>
          <cell r="F9723">
            <v>42003</v>
          </cell>
          <cell r="G9723">
            <v>315520</v>
          </cell>
          <cell r="H9723">
            <v>1.26</v>
          </cell>
          <cell r="I9723">
            <v>43465</v>
          </cell>
        </row>
        <row r="9724">
          <cell r="A9724" t="str">
            <v>TRATAMIENTOS INTEGRALES ver descripcion</v>
          </cell>
          <cell r="B9724">
            <v>105427</v>
          </cell>
          <cell r="C9724" t="str">
            <v>UNI</v>
          </cell>
          <cell r="D9724">
            <v>736230</v>
          </cell>
          <cell r="E9724">
            <v>0</v>
          </cell>
          <cell r="F9724">
            <v>42548</v>
          </cell>
          <cell r="G9724">
            <v>640200</v>
          </cell>
          <cell r="H9724">
            <v>1.1499999999999999</v>
          </cell>
          <cell r="I9724">
            <v>43465</v>
          </cell>
        </row>
        <row r="9725">
          <cell r="A9725" t="str">
            <v>TRATAMIENTOS INTEGRALES ver descripcion</v>
          </cell>
          <cell r="B9725">
            <v>105428</v>
          </cell>
          <cell r="C9725" t="str">
            <v>UNI</v>
          </cell>
          <cell r="D9725">
            <v>1082894</v>
          </cell>
          <cell r="E9725">
            <v>0</v>
          </cell>
          <cell r="F9725">
            <v>42003</v>
          </cell>
          <cell r="G9725">
            <v>859440</v>
          </cell>
          <cell r="H9725">
            <v>1.26</v>
          </cell>
          <cell r="I9725">
            <v>43465</v>
          </cell>
        </row>
        <row r="9726">
          <cell r="A9726" t="str">
            <v>TRATAMIENTOS INTEGRALES ver descripcion</v>
          </cell>
          <cell r="B9726">
            <v>105429</v>
          </cell>
          <cell r="C9726" t="str">
            <v>UNI</v>
          </cell>
          <cell r="D9726">
            <v>1097250</v>
          </cell>
          <cell r="E9726">
            <v>0</v>
          </cell>
          <cell r="F9726">
            <v>43354</v>
          </cell>
          <cell r="G9726">
            <v>1045000</v>
          </cell>
          <cell r="H9726">
            <v>1.05</v>
          </cell>
          <cell r="I9726">
            <v>43465</v>
          </cell>
        </row>
        <row r="9727">
          <cell r="A9727" t="str">
            <v>Travezaño para módulo M-5 Tubo Estruct.galv.</v>
          </cell>
          <cell r="B9727">
            <v>106451</v>
          </cell>
          <cell r="C9727" t="str">
            <v>UNI</v>
          </cell>
          <cell r="D9727">
            <v>843115</v>
          </cell>
          <cell r="E9727">
            <v>0</v>
          </cell>
          <cell r="F9727">
            <v>42940</v>
          </cell>
          <cell r="G9727">
            <v>773500</v>
          </cell>
          <cell r="H9727">
            <v>1.0900000000000001</v>
          </cell>
          <cell r="I9727">
            <v>43465</v>
          </cell>
        </row>
        <row r="9728">
          <cell r="A9728" t="str">
            <v>TravezañoTuboGalv.2"Cal.105.(2.00m)***</v>
          </cell>
          <cell r="B9728">
            <v>102950</v>
          </cell>
          <cell r="C9728" t="str">
            <v>UNI</v>
          </cell>
          <cell r="D9728">
            <v>155652</v>
          </cell>
          <cell r="E9728">
            <v>0</v>
          </cell>
          <cell r="F9728">
            <v>42920</v>
          </cell>
          <cell r="G9728">
            <v>142800</v>
          </cell>
          <cell r="H9728">
            <v>1.0900000000000001</v>
          </cell>
          <cell r="I9728">
            <v>43465</v>
          </cell>
        </row>
        <row r="9729">
          <cell r="A9729" t="str">
            <v>TravezañoTuboGalv.2"Cal.105.(2.50m)***</v>
          </cell>
          <cell r="B9729">
            <v>102951</v>
          </cell>
          <cell r="C9729" t="str">
            <v>UNI</v>
          </cell>
          <cell r="D9729">
            <v>201051</v>
          </cell>
          <cell r="E9729">
            <v>0</v>
          </cell>
          <cell r="F9729">
            <v>42920</v>
          </cell>
          <cell r="G9729">
            <v>184450</v>
          </cell>
          <cell r="H9729">
            <v>1.0900000000000001</v>
          </cell>
          <cell r="I9729">
            <v>43465</v>
          </cell>
        </row>
        <row r="9730">
          <cell r="A9730" t="str">
            <v>TRAYLER O GATO PARA CABLES</v>
          </cell>
          <cell r="B9730">
            <v>3802</v>
          </cell>
          <cell r="C9730" t="str">
            <v>DD</v>
          </cell>
          <cell r="D9730">
            <v>12300</v>
          </cell>
          <cell r="E9730">
            <v>0</v>
          </cell>
          <cell r="F9730">
            <v>40368</v>
          </cell>
          <cell r="G9730">
            <v>8978</v>
          </cell>
          <cell r="H9730">
            <v>1.37</v>
          </cell>
          <cell r="I9730">
            <v>43465</v>
          </cell>
        </row>
        <row r="9731">
          <cell r="A9731" t="str">
            <v>TRINQUETE</v>
          </cell>
          <cell r="B9731">
            <v>3785</v>
          </cell>
          <cell r="C9731" t="str">
            <v>DD</v>
          </cell>
          <cell r="D9731">
            <v>3077</v>
          </cell>
          <cell r="E9731">
            <v>0</v>
          </cell>
          <cell r="F9731">
            <v>40368</v>
          </cell>
          <cell r="G9731">
            <v>2246</v>
          </cell>
          <cell r="H9731">
            <v>1.37</v>
          </cell>
          <cell r="I9731">
            <v>43465</v>
          </cell>
        </row>
        <row r="9732">
          <cell r="A9732" t="str">
            <v>TRIPLEX 4mm TIPO-1 PIZANO (1.22X2.44M)</v>
          </cell>
          <cell r="B9732">
            <v>952</v>
          </cell>
          <cell r="C9732" t="str">
            <v>UNI</v>
          </cell>
          <cell r="D9732">
            <v>51870</v>
          </cell>
          <cell r="E9732">
            <v>0</v>
          </cell>
          <cell r="F9732">
            <v>41099</v>
          </cell>
          <cell r="G9732">
            <v>39900</v>
          </cell>
          <cell r="H9732">
            <v>1.3</v>
          </cell>
          <cell r="I9732">
            <v>43465</v>
          </cell>
        </row>
        <row r="9733">
          <cell r="A9733" t="str">
            <v>Triplex 6.5mm</v>
          </cell>
          <cell r="B9733">
            <v>103553</v>
          </cell>
          <cell r="C9733" t="str">
            <v>M2</v>
          </cell>
          <cell r="D9733">
            <v>28843</v>
          </cell>
          <cell r="E9733">
            <v>0</v>
          </cell>
          <cell r="F9733">
            <v>40493</v>
          </cell>
          <cell r="G9733">
            <v>21053</v>
          </cell>
          <cell r="H9733">
            <v>1.37</v>
          </cell>
          <cell r="I9733">
            <v>43465</v>
          </cell>
        </row>
        <row r="9734">
          <cell r="A9734" t="str">
            <v>TRIPLEX ANDES 2.44x1.22 7mm</v>
          </cell>
          <cell r="B9734">
            <v>3920</v>
          </cell>
          <cell r="C9734" t="str">
            <v>UNI</v>
          </cell>
          <cell r="D9734">
            <v>72637</v>
          </cell>
          <cell r="E9734" t="str">
            <v>Lamina</v>
          </cell>
          <cell r="F9734">
            <v>40093</v>
          </cell>
          <cell r="G9734">
            <v>52257</v>
          </cell>
          <cell r="H9734">
            <v>1.39</v>
          </cell>
          <cell r="I9734">
            <v>43465</v>
          </cell>
        </row>
        <row r="9735">
          <cell r="A9735" t="str">
            <v>TRIPLEX ARAUCO 2.44x1.22 4mm |</v>
          </cell>
          <cell r="B9735">
            <v>102599</v>
          </cell>
          <cell r="C9735" t="str">
            <v>UNI</v>
          </cell>
          <cell r="D9735">
            <v>30520</v>
          </cell>
          <cell r="E9735">
            <v>0</v>
          </cell>
          <cell r="F9735">
            <v>42930</v>
          </cell>
          <cell r="G9735">
            <v>28000</v>
          </cell>
          <cell r="H9735">
            <v>1.0900000000000001</v>
          </cell>
          <cell r="I9735">
            <v>43465</v>
          </cell>
        </row>
        <row r="9736">
          <cell r="A9736" t="str">
            <v>TRIPLEX CORRIENTE OVERLINE TIPO-2(1.22</v>
          </cell>
          <cell r="B9736">
            <v>954</v>
          </cell>
          <cell r="C9736" t="str">
            <v>UNI</v>
          </cell>
          <cell r="D9736">
            <v>40196</v>
          </cell>
          <cell r="E9736" t="str">
            <v>TIPO A</v>
          </cell>
          <cell r="F9736">
            <v>41099</v>
          </cell>
          <cell r="G9736">
            <v>30920</v>
          </cell>
          <cell r="H9736">
            <v>1.3</v>
          </cell>
          <cell r="I9736">
            <v>43465</v>
          </cell>
        </row>
        <row r="9737">
          <cell r="A9737" t="str">
            <v>TRIPLEX F/MORADO 1.20x2.40 4mm</v>
          </cell>
          <cell r="B9737">
            <v>956</v>
          </cell>
          <cell r="C9737" t="str">
            <v>UNI</v>
          </cell>
          <cell r="D9737">
            <v>96658</v>
          </cell>
          <cell r="E9737">
            <v>0</v>
          </cell>
          <cell r="F9737">
            <v>42607</v>
          </cell>
          <cell r="G9737">
            <v>84050</v>
          </cell>
          <cell r="H9737">
            <v>1.1499999999999999</v>
          </cell>
          <cell r="I9737">
            <v>43465</v>
          </cell>
        </row>
        <row r="9738">
          <cell r="A9738" t="str">
            <v>TRIPLEX OKUME 2.44x1.22 PIZANO 4mm</v>
          </cell>
          <cell r="B9738">
            <v>960</v>
          </cell>
          <cell r="C9738" t="str">
            <v>UNI</v>
          </cell>
          <cell r="D9738">
            <v>51870</v>
          </cell>
          <cell r="E9738" t="str">
            <v>Lamina</v>
          </cell>
          <cell r="F9738">
            <v>41099</v>
          </cell>
          <cell r="G9738">
            <v>39900</v>
          </cell>
          <cell r="H9738">
            <v>1.3</v>
          </cell>
          <cell r="I9738">
            <v>43465</v>
          </cell>
        </row>
        <row r="9739">
          <cell r="A9739" t="str">
            <v>TRIPLEX OVERLINE(2.44x1.22)TIPO-2 4mm</v>
          </cell>
          <cell r="B9739">
            <v>962</v>
          </cell>
          <cell r="C9739" t="str">
            <v>UNI</v>
          </cell>
          <cell r="D9739">
            <v>40196</v>
          </cell>
          <cell r="E9739" t="str">
            <v>Lamina</v>
          </cell>
          <cell r="F9739">
            <v>41099</v>
          </cell>
          <cell r="G9739">
            <v>30920</v>
          </cell>
          <cell r="H9739">
            <v>1.3</v>
          </cell>
          <cell r="I9739">
            <v>43465</v>
          </cell>
        </row>
        <row r="9740">
          <cell r="A9740" t="str">
            <v>TRIPLEX PIZANO 2.44x1.22 4mm</v>
          </cell>
          <cell r="B9740">
            <v>955</v>
          </cell>
          <cell r="C9740" t="str">
            <v>UNI</v>
          </cell>
          <cell r="D9740">
            <v>24109</v>
          </cell>
          <cell r="E9740" t="str">
            <v>Lamina</v>
          </cell>
          <cell r="F9740">
            <v>43199</v>
          </cell>
          <cell r="G9740">
            <v>22961</v>
          </cell>
          <cell r="H9740">
            <v>1.05</v>
          </cell>
          <cell r="I9740">
            <v>43465</v>
          </cell>
        </row>
        <row r="9741">
          <cell r="A9741" t="str">
            <v>TRIPLEX PIZANO 4mm OVERLINE TIPO-2</v>
          </cell>
          <cell r="B9741">
            <v>3645</v>
          </cell>
          <cell r="C9741" t="str">
            <v>M2</v>
          </cell>
          <cell r="D9741">
            <v>13502</v>
          </cell>
          <cell r="E9741">
            <v>0</v>
          </cell>
          <cell r="F9741">
            <v>41099</v>
          </cell>
          <cell r="G9741">
            <v>10386</v>
          </cell>
          <cell r="H9741">
            <v>1.3</v>
          </cell>
          <cell r="I9741">
            <v>43465</v>
          </cell>
        </row>
        <row r="9742">
          <cell r="A9742" t="str">
            <v>Tripode Ángulo1x1/8"Tubo Galv.3/4"+Codo+</v>
          </cell>
          <cell r="B9742">
            <v>102562</v>
          </cell>
          <cell r="C9742" t="str">
            <v>UNI</v>
          </cell>
          <cell r="D9742">
            <v>154350</v>
          </cell>
          <cell r="E9742">
            <v>1530248118</v>
          </cell>
          <cell r="F9742">
            <v>43173</v>
          </cell>
          <cell r="G9742">
            <v>147000</v>
          </cell>
          <cell r="H9742">
            <v>1.05</v>
          </cell>
          <cell r="I9742">
            <v>43465</v>
          </cell>
        </row>
        <row r="9743">
          <cell r="A9743" t="str">
            <v>Trípode Metálico para aspersor (Angulo 3/4") **</v>
          </cell>
          <cell r="B9743">
            <v>101641</v>
          </cell>
          <cell r="C9743" t="str">
            <v>UNI</v>
          </cell>
          <cell r="D9743">
            <v>58842</v>
          </cell>
          <cell r="E9743">
            <v>1530248118</v>
          </cell>
          <cell r="F9743">
            <v>40233</v>
          </cell>
          <cell r="G9743">
            <v>42950</v>
          </cell>
          <cell r="H9743">
            <v>1.37</v>
          </cell>
          <cell r="I9743">
            <v>43465</v>
          </cell>
        </row>
        <row r="9744">
          <cell r="A9744" t="str">
            <v>tripode soporte cañon aereo de 3"</v>
          </cell>
          <cell r="B9744">
            <v>105927</v>
          </cell>
          <cell r="C9744" t="str">
            <v>UNI</v>
          </cell>
          <cell r="D9744">
            <v>465290</v>
          </cell>
          <cell r="E9744">
            <v>0</v>
          </cell>
          <cell r="F9744">
            <v>42648</v>
          </cell>
          <cell r="G9744">
            <v>404600</v>
          </cell>
          <cell r="H9744">
            <v>1.1499999999999999</v>
          </cell>
          <cell r="I9744">
            <v>43465</v>
          </cell>
        </row>
        <row r="9745">
          <cell r="A9745" t="str">
            <v>Triturado 1 1/2" (Suministro + Transporte)</v>
          </cell>
          <cell r="B9745">
            <v>100426</v>
          </cell>
          <cell r="C9745" t="str">
            <v>M3</v>
          </cell>
          <cell r="D9745">
            <v>98383</v>
          </cell>
          <cell r="E9745">
            <v>0</v>
          </cell>
          <cell r="F9745">
            <v>43167</v>
          </cell>
          <cell r="G9745">
            <v>93698</v>
          </cell>
          <cell r="H9745">
            <v>1.05</v>
          </cell>
          <cell r="I9745">
            <v>43465</v>
          </cell>
        </row>
        <row r="9746">
          <cell r="A9746" t="str">
            <v>Triturado 1" Lavado (Sin Transporte)*</v>
          </cell>
          <cell r="B9746">
            <v>100427</v>
          </cell>
          <cell r="C9746" t="str">
            <v>M3</v>
          </cell>
          <cell r="D9746">
            <v>84500</v>
          </cell>
          <cell r="E9746">
            <v>0</v>
          </cell>
          <cell r="F9746">
            <v>41241</v>
          </cell>
          <cell r="G9746">
            <v>65000</v>
          </cell>
          <cell r="H9746">
            <v>1.3</v>
          </cell>
          <cell r="I9746">
            <v>43465</v>
          </cell>
        </row>
        <row r="9747">
          <cell r="A9747" t="str">
            <v>Triturado 1/2"</v>
          </cell>
          <cell r="B9747">
            <v>106031</v>
          </cell>
          <cell r="C9747" t="str">
            <v>M3</v>
          </cell>
          <cell r="D9747">
            <v>110262</v>
          </cell>
          <cell r="E9747">
            <v>0</v>
          </cell>
          <cell r="F9747">
            <v>42709</v>
          </cell>
          <cell r="G9747">
            <v>95880</v>
          </cell>
          <cell r="H9747">
            <v>1.1499999999999999</v>
          </cell>
          <cell r="I9747">
            <v>43465</v>
          </cell>
        </row>
        <row r="9748">
          <cell r="A9748" t="str">
            <v>Triturado 3/4" a 1" Lavado(Inc. transporte) **</v>
          </cell>
          <cell r="B9748">
            <v>102534</v>
          </cell>
          <cell r="C9748" t="str">
            <v>M3</v>
          </cell>
          <cell r="D9748">
            <v>98383</v>
          </cell>
          <cell r="E9748">
            <v>0</v>
          </cell>
          <cell r="F9748">
            <v>43168</v>
          </cell>
          <cell r="G9748">
            <v>93698</v>
          </cell>
          <cell r="H9748">
            <v>1.05</v>
          </cell>
          <cell r="I9748">
            <v>43465</v>
          </cell>
        </row>
        <row r="9749">
          <cell r="A9749" t="str">
            <v>Triturado 3-4" **</v>
          </cell>
          <cell r="B9749">
            <v>101235</v>
          </cell>
          <cell r="C9749" t="str">
            <v>M3</v>
          </cell>
          <cell r="D9749">
            <v>102248</v>
          </cell>
          <cell r="E9749">
            <v>0</v>
          </cell>
          <cell r="F9749">
            <v>42709</v>
          </cell>
          <cell r="G9749">
            <v>88911.5</v>
          </cell>
          <cell r="H9749">
            <v>1.1499999999999999</v>
          </cell>
          <cell r="I9749">
            <v>43465</v>
          </cell>
        </row>
        <row r="9750">
          <cell r="A9750" t="str">
            <v>TRITURADO DE MAQUINA DE 1A sin transp.</v>
          </cell>
          <cell r="B9750">
            <v>101</v>
          </cell>
          <cell r="C9750" t="str">
            <v>M3</v>
          </cell>
          <cell r="D9750">
            <v>53360</v>
          </cell>
          <cell r="E9750">
            <v>0</v>
          </cell>
          <cell r="F9750">
            <v>42436</v>
          </cell>
          <cell r="G9750">
            <v>46400</v>
          </cell>
          <cell r="H9750">
            <v>1.1499999999999999</v>
          </cell>
          <cell r="I9750">
            <v>43465</v>
          </cell>
        </row>
        <row r="9751">
          <cell r="A9751" t="str">
            <v>Triturado3/4"SinTransporte</v>
          </cell>
          <cell r="B9751">
            <v>106996</v>
          </cell>
          <cell r="C9751" t="str">
            <v>M3</v>
          </cell>
          <cell r="D9751">
            <v>44118</v>
          </cell>
          <cell r="E9751">
            <v>0</v>
          </cell>
          <cell r="F9751">
            <v>43343</v>
          </cell>
          <cell r="G9751">
            <v>42017</v>
          </cell>
          <cell r="H9751">
            <v>1.05</v>
          </cell>
          <cell r="I9751">
            <v>43465</v>
          </cell>
        </row>
        <row r="9752">
          <cell r="A9752" t="str">
            <v>TRONCO PINO PATULA INMUN- VACIO</v>
          </cell>
          <cell r="B9752">
            <v>105082</v>
          </cell>
          <cell r="C9752" t="str">
            <v>UNI</v>
          </cell>
          <cell r="D9752">
            <v>64171</v>
          </cell>
          <cell r="E9752">
            <v>0</v>
          </cell>
          <cell r="F9752">
            <v>43314</v>
          </cell>
          <cell r="G9752">
            <v>61115</v>
          </cell>
          <cell r="H9752">
            <v>1.05</v>
          </cell>
          <cell r="I9752">
            <v>43465</v>
          </cell>
        </row>
        <row r="9753">
          <cell r="A9753" t="str">
            <v>TRONZADORA DE METALES 14 '' DEWALT</v>
          </cell>
          <cell r="B9753">
            <v>103042</v>
          </cell>
          <cell r="C9753" t="str">
            <v>UNI</v>
          </cell>
          <cell r="D9753">
            <v>708645</v>
          </cell>
          <cell r="E9753">
            <v>0</v>
          </cell>
          <cell r="F9753">
            <v>43369</v>
          </cell>
          <cell r="G9753">
            <v>674900</v>
          </cell>
          <cell r="H9753">
            <v>1.05</v>
          </cell>
          <cell r="I9753">
            <v>43465</v>
          </cell>
        </row>
        <row r="9754">
          <cell r="A9754" t="str">
            <v>Troquel metálico triple para canaleta calibre 20</v>
          </cell>
          <cell r="B9754">
            <v>102304</v>
          </cell>
          <cell r="C9754" t="str">
            <v>ML</v>
          </cell>
          <cell r="D9754">
            <v>28558</v>
          </cell>
          <cell r="E9754">
            <v>0</v>
          </cell>
          <cell r="F9754">
            <v>42857</v>
          </cell>
          <cell r="G9754">
            <v>26200</v>
          </cell>
          <cell r="H9754">
            <v>1.0900000000000001</v>
          </cell>
          <cell r="I9754">
            <v>43465</v>
          </cell>
        </row>
        <row r="9755">
          <cell r="A9755" t="str">
            <v>TROQUEL SAL. MOMOFASICA VOZ DATOS**</v>
          </cell>
          <cell r="B9755">
            <v>101721</v>
          </cell>
          <cell r="C9755" t="str">
            <v>UNI</v>
          </cell>
          <cell r="D9755">
            <v>50735</v>
          </cell>
          <cell r="E9755">
            <v>0</v>
          </cell>
          <cell r="F9755">
            <v>40108</v>
          </cell>
          <cell r="G9755">
            <v>36500</v>
          </cell>
          <cell r="H9755">
            <v>1.39</v>
          </cell>
          <cell r="I9755">
            <v>43465</v>
          </cell>
        </row>
        <row r="9756">
          <cell r="A9756" t="str">
            <v>TUBERÍA A. INOX C/C SCH 40 T-304 2"</v>
          </cell>
          <cell r="B9756">
            <v>107090</v>
          </cell>
          <cell r="C9756" t="str">
            <v>ML</v>
          </cell>
          <cell r="D9756">
            <v>79584</v>
          </cell>
          <cell r="E9756">
            <v>0</v>
          </cell>
          <cell r="F9756">
            <v>43395</v>
          </cell>
          <cell r="G9756">
            <v>75794</v>
          </cell>
          <cell r="H9756">
            <v>1.05</v>
          </cell>
          <cell r="I9756">
            <v>43465</v>
          </cell>
        </row>
        <row r="9757">
          <cell r="A9757" t="str">
            <v>TUBERÍA A. INOX C/C SCH 40 T-304 4"</v>
          </cell>
          <cell r="B9757">
            <v>107205</v>
          </cell>
          <cell r="C9757" t="str">
            <v>ML</v>
          </cell>
          <cell r="D9757">
            <v>235087</v>
          </cell>
          <cell r="E9757">
            <v>0</v>
          </cell>
          <cell r="F9757">
            <v>43410</v>
          </cell>
          <cell r="G9757">
            <v>223892</v>
          </cell>
          <cell r="H9757">
            <v>1.05</v>
          </cell>
          <cell r="I9757">
            <v>43465</v>
          </cell>
        </row>
        <row r="9758">
          <cell r="A9758" t="str">
            <v>TUBERÍA A. INOX C/C SCH 40 T-304 4"</v>
          </cell>
          <cell r="B9758">
            <v>107158</v>
          </cell>
          <cell r="C9758" t="str">
            <v>ML</v>
          </cell>
          <cell r="D9758">
            <v>235087</v>
          </cell>
          <cell r="E9758">
            <v>0</v>
          </cell>
          <cell r="F9758">
            <v>43395</v>
          </cell>
          <cell r="G9758">
            <v>223892</v>
          </cell>
          <cell r="H9758">
            <v>1.05</v>
          </cell>
          <cell r="I9758">
            <v>43465</v>
          </cell>
        </row>
        <row r="9759">
          <cell r="A9759" t="str">
            <v>TUBERIA ALCANATRILLADO HERMÉTICA</v>
          </cell>
          <cell r="B9759">
            <v>106758</v>
          </cell>
          <cell r="C9759" t="str">
            <v>ML</v>
          </cell>
          <cell r="D9759">
            <v>201934</v>
          </cell>
          <cell r="E9759">
            <v>0</v>
          </cell>
          <cell r="F9759">
            <v>43182</v>
          </cell>
          <cell r="G9759">
            <v>192318</v>
          </cell>
          <cell r="H9759">
            <v>1.05</v>
          </cell>
          <cell r="I9759">
            <v>43465</v>
          </cell>
        </row>
        <row r="9760">
          <cell r="A9760" t="str">
            <v>TUBERÍA COBRE TIPO M 1 1/2"</v>
          </cell>
          <cell r="B9760">
            <v>107323</v>
          </cell>
          <cell r="C9760" t="str">
            <v>ML</v>
          </cell>
          <cell r="D9760">
            <v>54210</v>
          </cell>
          <cell r="E9760">
            <v>0</v>
          </cell>
          <cell r="F9760">
            <v>43412</v>
          </cell>
          <cell r="G9760">
            <v>51629</v>
          </cell>
          <cell r="H9760">
            <v>1.05</v>
          </cell>
          <cell r="I9760">
            <v>43465</v>
          </cell>
        </row>
        <row r="9761">
          <cell r="A9761" t="str">
            <v>TUBERÍA COBRE TIPO M 1 1/4"</v>
          </cell>
          <cell r="B9761">
            <v>107316</v>
          </cell>
          <cell r="C9761" t="str">
            <v>ML</v>
          </cell>
          <cell r="D9761">
            <v>30827</v>
          </cell>
          <cell r="E9761">
            <v>0</v>
          </cell>
          <cell r="F9761">
            <v>43412</v>
          </cell>
          <cell r="G9761">
            <v>29359</v>
          </cell>
          <cell r="H9761">
            <v>1.05</v>
          </cell>
          <cell r="I9761">
            <v>43465</v>
          </cell>
        </row>
        <row r="9762">
          <cell r="A9762" t="str">
            <v>TUBERÍA COBRE TIPO M 1"</v>
          </cell>
          <cell r="B9762">
            <v>107230</v>
          </cell>
          <cell r="C9762" t="str">
            <v>UNI</v>
          </cell>
          <cell r="D9762">
            <v>20930</v>
          </cell>
          <cell r="E9762">
            <v>0</v>
          </cell>
          <cell r="F9762">
            <v>43410</v>
          </cell>
          <cell r="G9762">
            <v>19933</v>
          </cell>
          <cell r="H9762">
            <v>1.05</v>
          </cell>
          <cell r="I9762">
            <v>43465</v>
          </cell>
        </row>
        <row r="9763">
          <cell r="A9763" t="str">
            <v>TUBERÍA COBRE TIPO M 2"</v>
          </cell>
          <cell r="B9763">
            <v>107324</v>
          </cell>
          <cell r="C9763" t="str">
            <v>ML</v>
          </cell>
          <cell r="D9763">
            <v>71804</v>
          </cell>
          <cell r="E9763">
            <v>0</v>
          </cell>
          <cell r="F9763">
            <v>43412</v>
          </cell>
          <cell r="G9763">
            <v>68385</v>
          </cell>
          <cell r="H9763">
            <v>1.05</v>
          </cell>
          <cell r="I9763">
            <v>43465</v>
          </cell>
        </row>
        <row r="9764">
          <cell r="A9764" t="str">
            <v>TUBERÍA HIERRO FUNDIDO NH 2 2"</v>
          </cell>
          <cell r="B9764">
            <v>107296</v>
          </cell>
          <cell r="C9764" t="str">
            <v>ML</v>
          </cell>
          <cell r="D9764">
            <v>92296</v>
          </cell>
          <cell r="E9764">
            <v>0</v>
          </cell>
          <cell r="F9764">
            <v>43412</v>
          </cell>
          <cell r="G9764">
            <v>87901</v>
          </cell>
          <cell r="H9764">
            <v>1.05</v>
          </cell>
          <cell r="I9764">
            <v>43465</v>
          </cell>
        </row>
        <row r="9765">
          <cell r="A9765" t="str">
            <v>TUBERÍA HIERRO FUNDIDO NH 2 3"</v>
          </cell>
          <cell r="B9765">
            <v>107308</v>
          </cell>
          <cell r="C9765" t="str">
            <v>ML</v>
          </cell>
          <cell r="D9765">
            <v>127366</v>
          </cell>
          <cell r="E9765">
            <v>0</v>
          </cell>
          <cell r="F9765">
            <v>43412</v>
          </cell>
          <cell r="G9765">
            <v>121301</v>
          </cell>
          <cell r="H9765">
            <v>1.05</v>
          </cell>
          <cell r="I9765">
            <v>43465</v>
          </cell>
        </row>
        <row r="9766">
          <cell r="A9766" t="str">
            <v>TUBERÍA HIERRO FUNDIDO NH 2 4"</v>
          </cell>
          <cell r="B9766">
            <v>107361</v>
          </cell>
          <cell r="C9766" t="str">
            <v>ML</v>
          </cell>
          <cell r="D9766">
            <v>165392</v>
          </cell>
          <cell r="E9766">
            <v>0</v>
          </cell>
          <cell r="F9766">
            <v>43413</v>
          </cell>
          <cell r="G9766">
            <v>157516.32999999999</v>
          </cell>
          <cell r="H9766">
            <v>1.05</v>
          </cell>
          <cell r="I9766">
            <v>43465</v>
          </cell>
        </row>
        <row r="9767">
          <cell r="A9767" t="str">
            <v>TUBERIA PLANAR CON FILTRO ADVAN EDGE</v>
          </cell>
          <cell r="B9767">
            <v>106041</v>
          </cell>
          <cell r="C9767" t="str">
            <v>ML</v>
          </cell>
          <cell r="D9767">
            <v>38467</v>
          </cell>
          <cell r="E9767">
            <v>0</v>
          </cell>
          <cell r="F9767">
            <v>43171</v>
          </cell>
          <cell r="G9767">
            <v>36635</v>
          </cell>
          <cell r="H9767">
            <v>1.05</v>
          </cell>
          <cell r="I9767">
            <v>43465</v>
          </cell>
        </row>
        <row r="9768">
          <cell r="A9768" t="str">
            <v>TUBERIA PVC-P SCH80 ** 2"</v>
          </cell>
          <cell r="B9768">
            <v>107004</v>
          </cell>
          <cell r="C9768" t="str">
            <v>ML</v>
          </cell>
          <cell r="D9768">
            <v>14362</v>
          </cell>
          <cell r="E9768">
            <v>1531004106</v>
          </cell>
          <cell r="F9768">
            <v>43356</v>
          </cell>
          <cell r="G9768">
            <v>13678</v>
          </cell>
          <cell r="H9768">
            <v>1.05</v>
          </cell>
          <cell r="I9768">
            <v>43465</v>
          </cell>
        </row>
        <row r="9769">
          <cell r="A9769" t="str">
            <v>TUBERIA PVC-P SCH-80 2 1/2"</v>
          </cell>
          <cell r="B9769">
            <v>107135</v>
          </cell>
          <cell r="C9769" t="str">
            <v>UNI</v>
          </cell>
          <cell r="D9769">
            <v>23628</v>
          </cell>
          <cell r="E9769">
            <v>0</v>
          </cell>
          <cell r="F9769">
            <v>43284</v>
          </cell>
          <cell r="G9769">
            <v>22503</v>
          </cell>
          <cell r="H9769">
            <v>1.05</v>
          </cell>
          <cell r="I9769">
            <v>43465</v>
          </cell>
        </row>
        <row r="9770">
          <cell r="A9770" t="str">
            <v>TUBERÍA PVC-P SCH-80 2 1/2"</v>
          </cell>
          <cell r="B9770">
            <v>107259</v>
          </cell>
          <cell r="C9770" t="str">
            <v>ML</v>
          </cell>
          <cell r="D9770">
            <v>23628</v>
          </cell>
          <cell r="E9770">
            <v>0</v>
          </cell>
          <cell r="F9770">
            <v>43410</v>
          </cell>
          <cell r="G9770">
            <v>22503</v>
          </cell>
          <cell r="H9770">
            <v>1.05</v>
          </cell>
          <cell r="I9770">
            <v>43465</v>
          </cell>
        </row>
        <row r="9771">
          <cell r="A9771" t="str">
            <v>TUBERÍA PVC-P SCH-80 2"</v>
          </cell>
          <cell r="B9771">
            <v>107234</v>
          </cell>
          <cell r="C9771" t="str">
            <v>ML</v>
          </cell>
          <cell r="D9771">
            <v>14362</v>
          </cell>
          <cell r="E9771">
            <v>0</v>
          </cell>
          <cell r="F9771">
            <v>43410</v>
          </cell>
          <cell r="G9771">
            <v>13678</v>
          </cell>
          <cell r="H9771">
            <v>1.05</v>
          </cell>
          <cell r="I9771">
            <v>43465</v>
          </cell>
        </row>
        <row r="9772">
          <cell r="A9772" t="str">
            <v>TUBERIA PVC-P SCH80 3"</v>
          </cell>
          <cell r="B9772">
            <v>107005</v>
          </cell>
          <cell r="C9772" t="str">
            <v>ML</v>
          </cell>
          <cell r="D9772">
            <v>29003</v>
          </cell>
          <cell r="E9772">
            <v>1531004106</v>
          </cell>
          <cell r="F9772">
            <v>43356</v>
          </cell>
          <cell r="G9772">
            <v>27622</v>
          </cell>
          <cell r="H9772">
            <v>1.05</v>
          </cell>
          <cell r="I9772">
            <v>43465</v>
          </cell>
        </row>
        <row r="9773">
          <cell r="A9773" t="str">
            <v>TUBERÍA PVC-P SCH-80 3"</v>
          </cell>
          <cell r="B9773">
            <v>107263</v>
          </cell>
          <cell r="C9773" t="str">
            <v>ML</v>
          </cell>
          <cell r="D9773">
            <v>29003</v>
          </cell>
          <cell r="E9773">
            <v>0</v>
          </cell>
          <cell r="F9773">
            <v>43410</v>
          </cell>
          <cell r="G9773">
            <v>27622</v>
          </cell>
          <cell r="H9773">
            <v>1.05</v>
          </cell>
          <cell r="I9773">
            <v>43465</v>
          </cell>
        </row>
        <row r="9774">
          <cell r="A9774" t="str">
            <v>TUBERIA PVC-P SCH-80 4"</v>
          </cell>
          <cell r="B9774">
            <v>107009</v>
          </cell>
          <cell r="C9774" t="str">
            <v>UNI</v>
          </cell>
          <cell r="D9774">
            <v>41791</v>
          </cell>
          <cell r="E9774">
            <v>1531004106</v>
          </cell>
          <cell r="F9774">
            <v>43357</v>
          </cell>
          <cell r="G9774">
            <v>39801</v>
          </cell>
          <cell r="H9774">
            <v>1.05</v>
          </cell>
          <cell r="I9774">
            <v>43465</v>
          </cell>
        </row>
        <row r="9775">
          <cell r="A9775" t="str">
            <v>TUBERÍA PVC-P SCH-80 4"</v>
          </cell>
          <cell r="B9775">
            <v>107268</v>
          </cell>
          <cell r="C9775" t="str">
            <v>ML</v>
          </cell>
          <cell r="D9775">
            <v>41791</v>
          </cell>
          <cell r="E9775">
            <v>0</v>
          </cell>
          <cell r="F9775">
            <v>43410</v>
          </cell>
          <cell r="G9775">
            <v>39801</v>
          </cell>
          <cell r="H9775">
            <v>1.05</v>
          </cell>
          <cell r="I9775">
            <v>43465</v>
          </cell>
        </row>
        <row r="9776">
          <cell r="A9776" t="str">
            <v>TUBERIA PVC-P SCH-80 6"</v>
          </cell>
          <cell r="B9776">
            <v>107010</v>
          </cell>
          <cell r="C9776" t="str">
            <v>UNI</v>
          </cell>
          <cell r="D9776">
            <v>80523</v>
          </cell>
          <cell r="E9776">
            <v>1531004106</v>
          </cell>
          <cell r="F9776">
            <v>43357</v>
          </cell>
          <cell r="G9776">
            <v>76689</v>
          </cell>
          <cell r="H9776">
            <v>1.05</v>
          </cell>
          <cell r="I9776">
            <v>43465</v>
          </cell>
        </row>
        <row r="9777">
          <cell r="A9777" t="str">
            <v>TUBERÍA PVC-P SCH-80 6"</v>
          </cell>
          <cell r="B9777">
            <v>107193</v>
          </cell>
          <cell r="C9777" t="str">
            <v>ML</v>
          </cell>
          <cell r="D9777">
            <v>80523</v>
          </cell>
          <cell r="E9777">
            <v>0</v>
          </cell>
          <cell r="F9777">
            <v>43410</v>
          </cell>
          <cell r="G9777">
            <v>76689</v>
          </cell>
          <cell r="H9777">
            <v>1.05</v>
          </cell>
          <cell r="I9777">
            <v>43465</v>
          </cell>
        </row>
        <row r="9778">
          <cell r="A9778" t="str">
            <v>TUBERIA PVC-S 10"</v>
          </cell>
          <cell r="B9778">
            <v>107019</v>
          </cell>
          <cell r="C9778" t="str">
            <v>UNI</v>
          </cell>
          <cell r="D9778">
            <v>86459</v>
          </cell>
          <cell r="E9778">
            <v>1531004106</v>
          </cell>
          <cell r="F9778">
            <v>43357</v>
          </cell>
          <cell r="G9778">
            <v>82342</v>
          </cell>
          <cell r="H9778">
            <v>1.05</v>
          </cell>
          <cell r="I9778">
            <v>43465</v>
          </cell>
        </row>
        <row r="9779">
          <cell r="A9779" t="str">
            <v>TUBERÍA PVC-S 8"</v>
          </cell>
          <cell r="B9779">
            <v>107364</v>
          </cell>
          <cell r="C9779" t="str">
            <v>ML</v>
          </cell>
          <cell r="D9779">
            <v>55353</v>
          </cell>
          <cell r="E9779">
            <v>0</v>
          </cell>
          <cell r="F9779">
            <v>43413</v>
          </cell>
          <cell r="G9779">
            <v>52717</v>
          </cell>
          <cell r="H9779">
            <v>1.05</v>
          </cell>
          <cell r="I9779">
            <v>43465</v>
          </cell>
        </row>
        <row r="9780">
          <cell r="A9780" t="str">
            <v>TUBERÍA PVC-S 8" CDRC3</v>
          </cell>
          <cell r="B9780">
            <v>107164</v>
          </cell>
          <cell r="C9780" t="str">
            <v>ML</v>
          </cell>
          <cell r="D9780">
            <v>55353</v>
          </cell>
          <cell r="E9780">
            <v>0</v>
          </cell>
          <cell r="F9780">
            <v>43286</v>
          </cell>
          <cell r="G9780">
            <v>52717</v>
          </cell>
          <cell r="H9780">
            <v>1.05</v>
          </cell>
          <cell r="I9780">
            <v>43465</v>
          </cell>
        </row>
        <row r="9781">
          <cell r="A9781" t="str">
            <v>TUBERIA SUBT,REJILLAS,SUMIDER.</v>
          </cell>
          <cell r="B9781">
            <v>20</v>
          </cell>
          <cell r="C9781">
            <v>0</v>
          </cell>
          <cell r="D9781" t="e">
            <v>#DIV/0!</v>
          </cell>
          <cell r="E9781">
            <v>0</v>
          </cell>
          <cell r="F9781">
            <v>0</v>
          </cell>
          <cell r="G9781">
            <v>0</v>
          </cell>
          <cell r="H9781" t="e">
            <v>#DIV/0!</v>
          </cell>
          <cell r="I9781">
            <v>43465</v>
          </cell>
        </row>
        <row r="9782">
          <cell r="A9782" t="str">
            <v>TuberíaNovafort (200mm) S4-Dalian</v>
          </cell>
          <cell r="B9782">
            <v>106947</v>
          </cell>
          <cell r="C9782" t="str">
            <v>ML</v>
          </cell>
          <cell r="D9782">
            <v>23969</v>
          </cell>
          <cell r="E9782">
            <v>0</v>
          </cell>
          <cell r="F9782">
            <v>43337</v>
          </cell>
          <cell r="G9782">
            <v>22828</v>
          </cell>
          <cell r="H9782">
            <v>1.05</v>
          </cell>
          <cell r="I9782">
            <v>43465</v>
          </cell>
        </row>
        <row r="9783">
          <cell r="A9783" t="str">
            <v>Tubing 1/4" (Tubo cobre) **</v>
          </cell>
          <cell r="B9783">
            <v>100517</v>
          </cell>
          <cell r="C9783" t="str">
            <v>ML</v>
          </cell>
          <cell r="D9783">
            <v>7042</v>
          </cell>
          <cell r="E9783">
            <v>150202001</v>
          </cell>
          <cell r="F9783">
            <v>43361</v>
          </cell>
          <cell r="G9783">
            <v>6707</v>
          </cell>
          <cell r="H9783">
            <v>1.05</v>
          </cell>
          <cell r="I9783">
            <v>43465</v>
          </cell>
        </row>
        <row r="9784">
          <cell r="A9784" t="str">
            <v>TUBO</v>
          </cell>
          <cell r="B9784">
            <v>105547</v>
          </cell>
          <cell r="C9784" t="str">
            <v>ML</v>
          </cell>
          <cell r="D9784">
            <v>449920</v>
          </cell>
          <cell r="E9784">
            <v>0</v>
          </cell>
          <cell r="F9784">
            <v>42108</v>
          </cell>
          <cell r="G9784">
            <v>368787</v>
          </cell>
          <cell r="H9784">
            <v>1.22</v>
          </cell>
          <cell r="I9784">
            <v>43465</v>
          </cell>
        </row>
        <row r="9785">
          <cell r="A9785" t="str">
            <v>TUBO</v>
          </cell>
          <cell r="B9785">
            <v>105546</v>
          </cell>
          <cell r="C9785" t="str">
            <v>ML</v>
          </cell>
          <cell r="D9785">
            <v>296769</v>
          </cell>
          <cell r="E9785">
            <v>0</v>
          </cell>
          <cell r="F9785">
            <v>43325</v>
          </cell>
          <cell r="G9785">
            <v>282637</v>
          </cell>
          <cell r="H9785">
            <v>1.05</v>
          </cell>
          <cell r="I9785">
            <v>43465</v>
          </cell>
        </row>
        <row r="9786">
          <cell r="A9786" t="str">
            <v>TUBO</v>
          </cell>
          <cell r="B9786">
            <v>105703</v>
          </cell>
          <cell r="C9786" t="str">
            <v>ML</v>
          </cell>
          <cell r="D9786">
            <v>39308</v>
          </cell>
          <cell r="E9786">
            <v>0</v>
          </cell>
          <cell r="F9786">
            <v>42515</v>
          </cell>
          <cell r="G9786">
            <v>34181</v>
          </cell>
          <cell r="H9786">
            <v>1.1499999999999999</v>
          </cell>
          <cell r="I9786">
            <v>43465</v>
          </cell>
        </row>
        <row r="9787">
          <cell r="A9787" t="str">
            <v>TUBO 1 1/2" PVC 3MTS COLMENA (NO USAR)</v>
          </cell>
          <cell r="B9787">
            <v>801</v>
          </cell>
          <cell r="C9787" t="str">
            <v>ML</v>
          </cell>
          <cell r="D9787">
            <v>7283</v>
          </cell>
          <cell r="E9787" t="str">
            <v>60TC150</v>
          </cell>
          <cell r="F9787">
            <v>40414</v>
          </cell>
          <cell r="G9787">
            <v>5316</v>
          </cell>
          <cell r="H9787">
            <v>1.37</v>
          </cell>
          <cell r="I9787">
            <v>43465</v>
          </cell>
        </row>
        <row r="9788">
          <cell r="A9788" t="str">
            <v>TUBO 1 1/2" PVCP - RDE-21L=6M; S/NORMA</v>
          </cell>
          <cell r="B9788">
            <v>103392</v>
          </cell>
          <cell r="C9788" t="str">
            <v>ML</v>
          </cell>
          <cell r="D9788">
            <v>5481</v>
          </cell>
          <cell r="E9788">
            <v>0</v>
          </cell>
          <cell r="F9788">
            <v>43168</v>
          </cell>
          <cell r="G9788">
            <v>5220</v>
          </cell>
          <cell r="H9788">
            <v>1.05</v>
          </cell>
          <cell r="I9788">
            <v>43465</v>
          </cell>
        </row>
        <row r="9789">
          <cell r="A9789" t="str">
            <v>TUBO 1 1/4" PVCP - RDE-21</v>
          </cell>
          <cell r="B9789">
            <v>103394</v>
          </cell>
          <cell r="C9789" t="str">
            <v>ML</v>
          </cell>
          <cell r="D9789">
            <v>3840</v>
          </cell>
          <cell r="E9789">
            <v>0</v>
          </cell>
          <cell r="F9789">
            <v>43269</v>
          </cell>
          <cell r="G9789">
            <v>3657</v>
          </cell>
          <cell r="H9789">
            <v>1.05</v>
          </cell>
          <cell r="I9789">
            <v>43465</v>
          </cell>
        </row>
        <row r="9790">
          <cell r="A9790" t="str">
            <v>TUBO 1" PVC 3MTS (NO USAR)</v>
          </cell>
          <cell r="B9790">
            <v>800</v>
          </cell>
          <cell r="C9790" t="str">
            <v>ML</v>
          </cell>
          <cell r="D9790">
            <v>1473</v>
          </cell>
          <cell r="E9790" t="str">
            <v>60TC100</v>
          </cell>
          <cell r="F9790">
            <v>41240</v>
          </cell>
          <cell r="G9790">
            <v>1133</v>
          </cell>
          <cell r="H9790">
            <v>1.3</v>
          </cell>
          <cell r="I9790">
            <v>43465</v>
          </cell>
        </row>
        <row r="9791">
          <cell r="A9791" t="str">
            <v>TUBO 2" PVC 3MTS COLMENA (NO USAR)</v>
          </cell>
          <cell r="B9791">
            <v>799</v>
          </cell>
          <cell r="C9791" t="str">
            <v>ML</v>
          </cell>
          <cell r="D9791">
            <v>12125</v>
          </cell>
          <cell r="E9791" t="str">
            <v>60TC200D</v>
          </cell>
          <cell r="F9791">
            <v>40420</v>
          </cell>
          <cell r="G9791">
            <v>8850</v>
          </cell>
          <cell r="H9791">
            <v>1.37</v>
          </cell>
          <cell r="I9791">
            <v>43465</v>
          </cell>
        </row>
        <row r="9792">
          <cell r="A9792" t="str">
            <v>TUBO 3/4" PVC 3MTS COLMENA O</v>
          </cell>
          <cell r="B9792">
            <v>803</v>
          </cell>
          <cell r="C9792" t="str">
            <v>ML</v>
          </cell>
          <cell r="D9792">
            <v>2289</v>
          </cell>
          <cell r="E9792" t="str">
            <v>60TC075</v>
          </cell>
          <cell r="F9792">
            <v>39892</v>
          </cell>
          <cell r="G9792">
            <v>1647</v>
          </cell>
          <cell r="H9792">
            <v>1.39</v>
          </cell>
          <cell r="I9792">
            <v>43465</v>
          </cell>
        </row>
        <row r="9793">
          <cell r="A9793" t="str">
            <v>TUBO 3/4" PVC P/11</v>
          </cell>
          <cell r="B9793">
            <v>102324</v>
          </cell>
          <cell r="C9793" t="str">
            <v>ML</v>
          </cell>
          <cell r="D9793">
            <v>4636</v>
          </cell>
          <cell r="E9793" t="str">
            <v>60TC050</v>
          </cell>
          <cell r="F9793">
            <v>40424</v>
          </cell>
          <cell r="G9793">
            <v>3384</v>
          </cell>
          <cell r="H9793">
            <v>1.37</v>
          </cell>
          <cell r="I9793">
            <v>43465</v>
          </cell>
        </row>
        <row r="9794">
          <cell r="A9794" t="str">
            <v>Tubo 4" 3mm de Espesor Acerado</v>
          </cell>
          <cell r="B9794">
            <v>100610</v>
          </cell>
          <cell r="C9794" t="str">
            <v>ML</v>
          </cell>
          <cell r="D9794">
            <v>43190</v>
          </cell>
          <cell r="E9794">
            <v>0</v>
          </cell>
          <cell r="F9794">
            <v>43325</v>
          </cell>
          <cell r="G9794">
            <v>41133</v>
          </cell>
          <cell r="H9794">
            <v>1.05</v>
          </cell>
          <cell r="I9794">
            <v>43465</v>
          </cell>
        </row>
        <row r="9795">
          <cell r="A9795" t="str">
            <v>Tubo acero agua negra ½" e=2 mm **</v>
          </cell>
          <cell r="B9795">
            <v>100104</v>
          </cell>
          <cell r="C9795" t="str">
            <v>ML</v>
          </cell>
          <cell r="D9795">
            <v>3233</v>
          </cell>
          <cell r="E9795">
            <v>0</v>
          </cell>
          <cell r="F9795">
            <v>40956</v>
          </cell>
          <cell r="G9795">
            <v>2487</v>
          </cell>
          <cell r="H9795">
            <v>1.3</v>
          </cell>
          <cell r="I9795">
            <v>43465</v>
          </cell>
        </row>
        <row r="9796">
          <cell r="A9796" t="str">
            <v>Tubo acero agua negra ½" e=2.3 mm **</v>
          </cell>
          <cell r="B9796">
            <v>100105</v>
          </cell>
          <cell r="C9796" t="str">
            <v>ML</v>
          </cell>
          <cell r="D9796">
            <v>3801</v>
          </cell>
          <cell r="E9796">
            <v>0</v>
          </cell>
          <cell r="F9796">
            <v>40956</v>
          </cell>
          <cell r="G9796">
            <v>2924</v>
          </cell>
          <cell r="H9796">
            <v>1.3</v>
          </cell>
          <cell r="I9796">
            <v>43465</v>
          </cell>
        </row>
        <row r="9797">
          <cell r="A9797" t="str">
            <v>Tubo acero agua negra 2" e=1.9 mm **</v>
          </cell>
          <cell r="B9797">
            <v>101070</v>
          </cell>
          <cell r="C9797" t="str">
            <v>ML</v>
          </cell>
          <cell r="D9797">
            <v>9983</v>
          </cell>
          <cell r="E9797">
            <v>0</v>
          </cell>
          <cell r="F9797">
            <v>40956</v>
          </cell>
          <cell r="G9797">
            <v>7679</v>
          </cell>
          <cell r="H9797">
            <v>1.3</v>
          </cell>
          <cell r="I9797">
            <v>43465</v>
          </cell>
        </row>
        <row r="9798">
          <cell r="A9798" t="str">
            <v>Tubo acero agua negra 3/4" e=2 mm **</v>
          </cell>
          <cell r="B9798">
            <v>100106</v>
          </cell>
          <cell r="C9798" t="str">
            <v>ML</v>
          </cell>
          <cell r="D9798">
            <v>4164</v>
          </cell>
          <cell r="E9798">
            <v>0</v>
          </cell>
          <cell r="F9798">
            <v>40956</v>
          </cell>
          <cell r="G9798">
            <v>3203</v>
          </cell>
          <cell r="H9798">
            <v>1.3</v>
          </cell>
          <cell r="I9798">
            <v>43465</v>
          </cell>
        </row>
        <row r="9799">
          <cell r="A9799" t="str">
            <v>Tubo acero agua negra 3/4" e=2.3 mm **</v>
          </cell>
          <cell r="B9799">
            <v>100107</v>
          </cell>
          <cell r="C9799" t="str">
            <v>ML</v>
          </cell>
          <cell r="D9799">
            <v>4918</v>
          </cell>
          <cell r="E9799">
            <v>0</v>
          </cell>
          <cell r="F9799">
            <v>40956</v>
          </cell>
          <cell r="G9799">
            <v>3783</v>
          </cell>
          <cell r="H9799">
            <v>1.3</v>
          </cell>
          <cell r="I9799">
            <v>43465</v>
          </cell>
        </row>
        <row r="9800">
          <cell r="A9800" t="str">
            <v>TUBO ACERO AL CARBON C/C</v>
          </cell>
          <cell r="B9800">
            <v>103466</v>
          </cell>
          <cell r="C9800" t="str">
            <v>ML</v>
          </cell>
          <cell r="D9800">
            <v>17641</v>
          </cell>
          <cell r="E9800">
            <v>0</v>
          </cell>
          <cell r="F9800">
            <v>42851</v>
          </cell>
          <cell r="G9800">
            <v>16184</v>
          </cell>
          <cell r="H9800">
            <v>1.0900000000000001</v>
          </cell>
          <cell r="I9800">
            <v>43465</v>
          </cell>
        </row>
        <row r="9801">
          <cell r="A9801" t="str">
            <v>TUBO ACERO AL CARBON C/C SCH 40 - 1</v>
          </cell>
          <cell r="B9801">
            <v>106202</v>
          </cell>
          <cell r="C9801" t="str">
            <v>ML</v>
          </cell>
          <cell r="D9801">
            <v>18218</v>
          </cell>
          <cell r="E9801">
            <v>0</v>
          </cell>
          <cell r="F9801">
            <v>43272</v>
          </cell>
          <cell r="G9801">
            <v>17350</v>
          </cell>
          <cell r="H9801">
            <v>1.05</v>
          </cell>
          <cell r="I9801">
            <v>43465</v>
          </cell>
        </row>
        <row r="9802">
          <cell r="A9802" t="str">
            <v>TUBO ACERO AL CARBON C/C SCH 40 - 1 ¼"</v>
          </cell>
          <cell r="B9802">
            <v>106201</v>
          </cell>
          <cell r="C9802" t="str">
            <v>ML</v>
          </cell>
          <cell r="D9802">
            <v>15705</v>
          </cell>
          <cell r="E9802">
            <v>0</v>
          </cell>
          <cell r="F9802">
            <v>43272</v>
          </cell>
          <cell r="G9802">
            <v>14957</v>
          </cell>
          <cell r="H9802">
            <v>1.05</v>
          </cell>
          <cell r="I9802">
            <v>43465</v>
          </cell>
        </row>
        <row r="9803">
          <cell r="A9803" t="str">
            <v>TUBO ACERO AL CARBON C/C SCH 40 – 1"</v>
          </cell>
          <cell r="B9803">
            <v>106200</v>
          </cell>
          <cell r="C9803" t="str">
            <v>ML</v>
          </cell>
          <cell r="D9803">
            <v>11926</v>
          </cell>
          <cell r="E9803">
            <v>0</v>
          </cell>
          <cell r="F9803">
            <v>43272</v>
          </cell>
          <cell r="G9803">
            <v>11358</v>
          </cell>
          <cell r="H9803">
            <v>1.05</v>
          </cell>
          <cell r="I9803">
            <v>43465</v>
          </cell>
        </row>
        <row r="9804">
          <cell r="A9804" t="str">
            <v>TUBO ACERO AL CARBON C/C SCH 40 - 2 ½"</v>
          </cell>
          <cell r="B9804">
            <v>106204</v>
          </cell>
          <cell r="C9804" t="str">
            <v>ML</v>
          </cell>
          <cell r="D9804">
            <v>37624</v>
          </cell>
          <cell r="E9804">
            <v>0</v>
          </cell>
          <cell r="F9804">
            <v>43272</v>
          </cell>
          <cell r="G9804">
            <v>35832</v>
          </cell>
          <cell r="H9804">
            <v>1.05</v>
          </cell>
          <cell r="I9804">
            <v>43465</v>
          </cell>
        </row>
        <row r="9805">
          <cell r="A9805" t="str">
            <v>TUBO ACERO AL CARBON C/C SCH 40 - 2"</v>
          </cell>
          <cell r="B9805">
            <v>106203</v>
          </cell>
          <cell r="C9805" t="str">
            <v>ML</v>
          </cell>
          <cell r="D9805">
            <v>25931</v>
          </cell>
          <cell r="E9805">
            <v>0</v>
          </cell>
          <cell r="F9805">
            <v>43272</v>
          </cell>
          <cell r="G9805">
            <v>24696</v>
          </cell>
          <cell r="H9805">
            <v>1.05</v>
          </cell>
          <cell r="I9805">
            <v>43465</v>
          </cell>
        </row>
        <row r="9806">
          <cell r="A9806" t="str">
            <v>TUBO ACERO AL CARBON C/C SCH 40 - 4"</v>
          </cell>
          <cell r="B9806">
            <v>106206</v>
          </cell>
          <cell r="C9806" t="str">
            <v>ML</v>
          </cell>
          <cell r="D9806">
            <v>62981</v>
          </cell>
          <cell r="E9806">
            <v>0</v>
          </cell>
          <cell r="F9806">
            <v>43272</v>
          </cell>
          <cell r="G9806">
            <v>59982</v>
          </cell>
          <cell r="H9806">
            <v>1.05</v>
          </cell>
          <cell r="I9806">
            <v>43465</v>
          </cell>
        </row>
        <row r="9807">
          <cell r="A9807" t="str">
            <v>TUBO ACERO AL CARBON C/C SCH 40 - 6"</v>
          </cell>
          <cell r="B9807">
            <v>106207</v>
          </cell>
          <cell r="C9807" t="str">
            <v>ML</v>
          </cell>
          <cell r="D9807">
            <v>116112</v>
          </cell>
          <cell r="E9807">
            <v>0</v>
          </cell>
          <cell r="F9807">
            <v>43272</v>
          </cell>
          <cell r="G9807">
            <v>110583</v>
          </cell>
          <cell r="H9807">
            <v>1.05</v>
          </cell>
          <cell r="I9807">
            <v>43465</v>
          </cell>
        </row>
        <row r="9808">
          <cell r="A9808" t="str">
            <v>TUBO ACERO AL CARBON C/C SCH-10-</v>
          </cell>
          <cell r="B9808">
            <v>103467</v>
          </cell>
          <cell r="C9808" t="str">
            <v>ML</v>
          </cell>
          <cell r="D9808">
            <v>31228</v>
          </cell>
          <cell r="E9808">
            <v>0</v>
          </cell>
          <cell r="F9808">
            <v>40479</v>
          </cell>
          <cell r="G9808">
            <v>22794</v>
          </cell>
          <cell r="H9808">
            <v>1.37</v>
          </cell>
          <cell r="I9808">
            <v>43465</v>
          </cell>
        </row>
        <row r="9809">
          <cell r="A9809" t="str">
            <v>TUBO ACERO AL CARBON C/C SCH-10-</v>
          </cell>
          <cell r="B9809">
            <v>103468</v>
          </cell>
          <cell r="C9809" t="str">
            <v>ML</v>
          </cell>
          <cell r="D9809">
            <v>48564</v>
          </cell>
          <cell r="E9809">
            <v>0</v>
          </cell>
          <cell r="F9809">
            <v>42851</v>
          </cell>
          <cell r="G9809">
            <v>44554</v>
          </cell>
          <cell r="H9809">
            <v>1.0900000000000001</v>
          </cell>
          <cell r="I9809">
            <v>43465</v>
          </cell>
        </row>
        <row r="9810">
          <cell r="A9810" t="str">
            <v>TUBO ACERO AL CARBON C/C SCH-40-11/2"</v>
          </cell>
          <cell r="B9810">
            <v>103464</v>
          </cell>
          <cell r="C9810" t="str">
            <v>ML</v>
          </cell>
          <cell r="D9810">
            <v>21498</v>
          </cell>
          <cell r="E9810">
            <v>0</v>
          </cell>
          <cell r="F9810">
            <v>40479</v>
          </cell>
          <cell r="G9810">
            <v>15692</v>
          </cell>
          <cell r="H9810">
            <v>1.37</v>
          </cell>
          <cell r="I9810">
            <v>43465</v>
          </cell>
        </row>
        <row r="9811">
          <cell r="A9811" t="str">
            <v>TUBO ACERO AL CARBON C/C SCH-40-12"</v>
          </cell>
          <cell r="B9811">
            <v>105829</v>
          </cell>
          <cell r="C9811" t="str">
            <v>ML</v>
          </cell>
          <cell r="D9811">
            <v>351970</v>
          </cell>
          <cell r="E9811">
            <v>0</v>
          </cell>
          <cell r="F9811">
            <v>42572</v>
          </cell>
          <cell r="G9811">
            <v>306061</v>
          </cell>
          <cell r="H9811">
            <v>1.1499999999999999</v>
          </cell>
          <cell r="I9811">
            <v>43465</v>
          </cell>
        </row>
        <row r="9812">
          <cell r="A9812" t="str">
            <v>TUBO ACERO AL CARBON C/C SCH-40-3"</v>
          </cell>
          <cell r="B9812">
            <v>103465</v>
          </cell>
          <cell r="C9812" t="str">
            <v>ML</v>
          </cell>
          <cell r="D9812">
            <v>57211</v>
          </cell>
          <cell r="E9812">
            <v>0</v>
          </cell>
          <cell r="F9812">
            <v>40479</v>
          </cell>
          <cell r="G9812">
            <v>41760</v>
          </cell>
          <cell r="H9812">
            <v>1.37</v>
          </cell>
          <cell r="I9812">
            <v>43465</v>
          </cell>
        </row>
        <row r="9813">
          <cell r="A9813" t="str">
            <v>Tubo acero al carbón S/C d= 1 1/2 " **</v>
          </cell>
          <cell r="B9813">
            <v>100031</v>
          </cell>
          <cell r="C9813" t="str">
            <v>ML</v>
          </cell>
          <cell r="D9813">
            <v>36472</v>
          </cell>
          <cell r="E9813" t="str">
            <v>T-117</v>
          </cell>
          <cell r="F9813">
            <v>40478</v>
          </cell>
          <cell r="G9813">
            <v>26622</v>
          </cell>
          <cell r="H9813">
            <v>1.37</v>
          </cell>
          <cell r="I9813">
            <v>43465</v>
          </cell>
        </row>
        <row r="9814">
          <cell r="A9814" t="str">
            <v>Tubo acero al carbón S/C d= 2 " **</v>
          </cell>
          <cell r="B9814">
            <v>100030</v>
          </cell>
          <cell r="C9814" t="str">
            <v>ML</v>
          </cell>
          <cell r="D9814">
            <v>46087</v>
          </cell>
          <cell r="E9814" t="str">
            <v>T-117</v>
          </cell>
          <cell r="F9814">
            <v>40478</v>
          </cell>
          <cell r="G9814">
            <v>33640</v>
          </cell>
          <cell r="H9814">
            <v>1.37</v>
          </cell>
          <cell r="I9814">
            <v>43465</v>
          </cell>
        </row>
        <row r="9815">
          <cell r="A9815" t="str">
            <v>Tubo acero al carbón S/C d= 2 1/2" **</v>
          </cell>
          <cell r="B9815">
            <v>100029</v>
          </cell>
          <cell r="C9815" t="str">
            <v>ML</v>
          </cell>
          <cell r="D9815">
            <v>83049</v>
          </cell>
          <cell r="E9815" t="str">
            <v>T-117</v>
          </cell>
          <cell r="F9815">
            <v>40478</v>
          </cell>
          <cell r="G9815">
            <v>60620</v>
          </cell>
          <cell r="H9815">
            <v>1.37</v>
          </cell>
          <cell r="I9815">
            <v>43465</v>
          </cell>
        </row>
        <row r="9816">
          <cell r="A9816" t="str">
            <v>Tubo acero al carbón S/C d= 3" **</v>
          </cell>
          <cell r="B9816">
            <v>100160</v>
          </cell>
          <cell r="C9816" t="str">
            <v>ML</v>
          </cell>
          <cell r="D9816">
            <v>104819</v>
          </cell>
          <cell r="E9816" t="str">
            <v>T-117</v>
          </cell>
          <cell r="F9816">
            <v>40478</v>
          </cell>
          <cell r="G9816">
            <v>76510</v>
          </cell>
          <cell r="H9816">
            <v>1.37</v>
          </cell>
          <cell r="I9816">
            <v>43465</v>
          </cell>
        </row>
        <row r="9817">
          <cell r="A9817" t="str">
            <v>Tubo acero al carbón Sch40 con costura d= 10 " **</v>
          </cell>
          <cell r="B9817">
            <v>100157</v>
          </cell>
          <cell r="C9817" t="str">
            <v>ML</v>
          </cell>
          <cell r="D9817">
            <v>349624</v>
          </cell>
          <cell r="E9817" t="str">
            <v>T-117</v>
          </cell>
          <cell r="F9817">
            <v>40478</v>
          </cell>
          <cell r="G9817">
            <v>255200</v>
          </cell>
          <cell r="H9817">
            <v>1.37</v>
          </cell>
          <cell r="I9817">
            <v>43465</v>
          </cell>
        </row>
        <row r="9818">
          <cell r="A9818" t="str">
            <v>Tubo acero al carbón Sch40 con costura d= 6 " **</v>
          </cell>
          <cell r="B9818">
            <v>100156</v>
          </cell>
          <cell r="C9818" t="str">
            <v>ML</v>
          </cell>
          <cell r="D9818">
            <v>146206</v>
          </cell>
          <cell r="E9818" t="str">
            <v>T-117</v>
          </cell>
          <cell r="F9818">
            <v>40478</v>
          </cell>
          <cell r="G9818">
            <v>106720</v>
          </cell>
          <cell r="H9818">
            <v>1.37</v>
          </cell>
          <cell r="I9818">
            <v>43465</v>
          </cell>
        </row>
        <row r="9819">
          <cell r="A9819" t="str">
            <v>Tubo acero al carbón Sch40 con costura d= 8 " **</v>
          </cell>
          <cell r="B9819">
            <v>100221</v>
          </cell>
          <cell r="C9819" t="str">
            <v>ML</v>
          </cell>
          <cell r="D9819">
            <v>206596</v>
          </cell>
          <cell r="E9819" t="str">
            <v>T-117</v>
          </cell>
          <cell r="F9819">
            <v>40478</v>
          </cell>
          <cell r="G9819">
            <v>150800</v>
          </cell>
          <cell r="H9819">
            <v>1.37</v>
          </cell>
          <cell r="I9819">
            <v>43465</v>
          </cell>
        </row>
        <row r="9820">
          <cell r="A9820" t="str">
            <v>Tubo acero al carbón Sch40 sin costura d= 1 " **</v>
          </cell>
          <cell r="B9820">
            <v>101709</v>
          </cell>
          <cell r="C9820" t="str">
            <v>ML</v>
          </cell>
          <cell r="D9820">
            <v>27016</v>
          </cell>
          <cell r="E9820" t="str">
            <v>T-117</v>
          </cell>
          <cell r="F9820">
            <v>40478</v>
          </cell>
          <cell r="G9820">
            <v>19720</v>
          </cell>
          <cell r="H9820">
            <v>1.37</v>
          </cell>
          <cell r="I9820">
            <v>43465</v>
          </cell>
        </row>
        <row r="9821">
          <cell r="A9821" t="str">
            <v>Tubo acero al carbón Sch40 sin costura d= 10 " **</v>
          </cell>
          <cell r="B9821">
            <v>100082</v>
          </cell>
          <cell r="C9821" t="str">
            <v>ML</v>
          </cell>
          <cell r="D9821">
            <v>275848</v>
          </cell>
          <cell r="E9821" t="str">
            <v>T-117</v>
          </cell>
          <cell r="F9821">
            <v>43266</v>
          </cell>
          <cell r="G9821">
            <v>262712</v>
          </cell>
          <cell r="H9821">
            <v>1.05</v>
          </cell>
          <cell r="I9821">
            <v>43465</v>
          </cell>
        </row>
        <row r="9822">
          <cell r="A9822" t="str">
            <v>Tubo acero al carbón Sch40 sin costura d= 2 " **</v>
          </cell>
          <cell r="B9822">
            <v>101710</v>
          </cell>
          <cell r="C9822" t="str">
            <v>ML</v>
          </cell>
          <cell r="D9822">
            <v>28979</v>
          </cell>
          <cell r="E9822" t="str">
            <v>T-117</v>
          </cell>
          <cell r="F9822">
            <v>43270</v>
          </cell>
          <cell r="G9822">
            <v>27599</v>
          </cell>
          <cell r="H9822">
            <v>1.05</v>
          </cell>
          <cell r="I9822">
            <v>43465</v>
          </cell>
        </row>
        <row r="9823">
          <cell r="A9823" t="str">
            <v>Tubo acero al carbón Sch40 sin costura d= 6 " **</v>
          </cell>
          <cell r="B9823">
            <v>100042</v>
          </cell>
          <cell r="C9823" t="str">
            <v>ML</v>
          </cell>
          <cell r="D9823">
            <v>353390</v>
          </cell>
          <cell r="E9823" t="str">
            <v>T-117</v>
          </cell>
          <cell r="F9823">
            <v>40478</v>
          </cell>
          <cell r="G9823">
            <v>257949</v>
          </cell>
          <cell r="H9823">
            <v>1.37</v>
          </cell>
          <cell r="I9823">
            <v>43465</v>
          </cell>
        </row>
        <row r="9824">
          <cell r="A9824" t="str">
            <v>Tubo acero al carbón Sch40 sin costura d= 8 " **</v>
          </cell>
          <cell r="B9824">
            <v>100220</v>
          </cell>
          <cell r="C9824" t="str">
            <v>ML</v>
          </cell>
          <cell r="D9824">
            <v>435441</v>
          </cell>
          <cell r="E9824" t="str">
            <v>T-117</v>
          </cell>
          <cell r="F9824">
            <v>40478</v>
          </cell>
          <cell r="G9824">
            <v>317840</v>
          </cell>
          <cell r="H9824">
            <v>1.37</v>
          </cell>
          <cell r="I9824">
            <v>43465</v>
          </cell>
        </row>
        <row r="9825">
          <cell r="A9825" t="str">
            <v>Tubo acero carbon C/C SCH 2</v>
          </cell>
          <cell r="B9825">
            <v>104677</v>
          </cell>
          <cell r="C9825" t="str">
            <v>ML</v>
          </cell>
          <cell r="D9825">
            <v>37624</v>
          </cell>
          <cell r="E9825">
            <v>0</v>
          </cell>
          <cell r="F9825">
            <v>43272</v>
          </cell>
          <cell r="G9825">
            <v>35832</v>
          </cell>
          <cell r="H9825">
            <v>1.05</v>
          </cell>
          <cell r="I9825">
            <v>43465</v>
          </cell>
        </row>
        <row r="9826">
          <cell r="A9826" t="str">
            <v>Tubo acero carbon C/C SCH 3"/Costura</v>
          </cell>
          <cell r="B9826">
            <v>104678</v>
          </cell>
          <cell r="C9826" t="str">
            <v>ML</v>
          </cell>
          <cell r="D9826">
            <v>48006</v>
          </cell>
          <cell r="E9826">
            <v>0</v>
          </cell>
          <cell r="F9826">
            <v>43272</v>
          </cell>
          <cell r="G9826">
            <v>45720</v>
          </cell>
          <cell r="H9826">
            <v>1.05</v>
          </cell>
          <cell r="I9826">
            <v>43465</v>
          </cell>
        </row>
        <row r="9827">
          <cell r="A9827" t="str">
            <v>TUBO ACERO CARBON C/C SCH 40 – ½" CON</v>
          </cell>
          <cell r="B9827">
            <v>106199</v>
          </cell>
          <cell r="C9827" t="str">
            <v>ML</v>
          </cell>
          <cell r="D9827">
            <v>6170</v>
          </cell>
          <cell r="E9827">
            <v>0</v>
          </cell>
          <cell r="F9827">
            <v>43272</v>
          </cell>
          <cell r="G9827">
            <v>5876</v>
          </cell>
          <cell r="H9827">
            <v>1.05</v>
          </cell>
          <cell r="I9827">
            <v>43465</v>
          </cell>
        </row>
        <row r="9828">
          <cell r="A9828" t="str">
            <v>TUBO ACERO CARBON C/C SCH 40 - 3"</v>
          </cell>
          <cell r="B9828">
            <v>106205</v>
          </cell>
          <cell r="C9828" t="str">
            <v>ML</v>
          </cell>
          <cell r="D9828">
            <v>48006</v>
          </cell>
          <cell r="E9828">
            <v>0</v>
          </cell>
          <cell r="F9828">
            <v>43272</v>
          </cell>
          <cell r="G9828">
            <v>45720</v>
          </cell>
          <cell r="H9828">
            <v>1.05</v>
          </cell>
          <cell r="I9828">
            <v>43465</v>
          </cell>
        </row>
        <row r="9829">
          <cell r="A9829" t="str">
            <v>TUBO ACERO GALVANIZADOØ11/2” (e=2.95MM)</v>
          </cell>
          <cell r="B9829">
            <v>106294</v>
          </cell>
          <cell r="C9829" t="str">
            <v>ML</v>
          </cell>
          <cell r="D9829">
            <v>20680</v>
          </cell>
          <cell r="E9829">
            <v>0</v>
          </cell>
          <cell r="F9829">
            <v>43272</v>
          </cell>
          <cell r="G9829">
            <v>19695</v>
          </cell>
          <cell r="H9829">
            <v>1.05</v>
          </cell>
          <cell r="I9829">
            <v>43465</v>
          </cell>
        </row>
        <row r="9830">
          <cell r="A9830" t="str">
            <v>TUBO ACERO GALVANIZADOØ3” (e=3.25MM)</v>
          </cell>
          <cell r="B9830">
            <v>106295</v>
          </cell>
          <cell r="C9830" t="str">
            <v>ML</v>
          </cell>
          <cell r="D9830">
            <v>36750</v>
          </cell>
          <cell r="E9830">
            <v>0</v>
          </cell>
          <cell r="F9830">
            <v>42850</v>
          </cell>
          <cell r="G9830">
            <v>33716</v>
          </cell>
          <cell r="H9830">
            <v>1.0900000000000001</v>
          </cell>
          <cell r="I9830">
            <v>43465</v>
          </cell>
        </row>
        <row r="9831">
          <cell r="A9831" t="str">
            <v>Tubo acero HG 1 1/4" e=2.95 mm sin rosca**</v>
          </cell>
          <cell r="B9831">
            <v>100127</v>
          </cell>
          <cell r="C9831" t="str">
            <v>ML</v>
          </cell>
          <cell r="D9831">
            <v>19158</v>
          </cell>
          <cell r="E9831">
            <v>0</v>
          </cell>
          <cell r="F9831">
            <v>40122</v>
          </cell>
          <cell r="G9831">
            <v>13783</v>
          </cell>
          <cell r="H9831">
            <v>1.39</v>
          </cell>
          <cell r="I9831">
            <v>43465</v>
          </cell>
        </row>
        <row r="9832">
          <cell r="A9832" t="str">
            <v>Tubo acero HG 1" e=2.5 mm sin rosca**</v>
          </cell>
          <cell r="B9832">
            <v>100126</v>
          </cell>
          <cell r="C9832" t="str">
            <v>ML</v>
          </cell>
          <cell r="D9832">
            <v>12582</v>
          </cell>
          <cell r="E9832">
            <v>0</v>
          </cell>
          <cell r="F9832">
            <v>40122</v>
          </cell>
          <cell r="G9832">
            <v>9052</v>
          </cell>
          <cell r="H9832">
            <v>1.39</v>
          </cell>
          <cell r="I9832">
            <v>43465</v>
          </cell>
        </row>
        <row r="9833">
          <cell r="A9833" t="str">
            <v>Tubo acero HG 1/2" e=2 mm sin rosca**</v>
          </cell>
          <cell r="B9833">
            <v>100122</v>
          </cell>
          <cell r="C9833" t="str">
            <v>ML</v>
          </cell>
          <cell r="D9833">
            <v>5365</v>
          </cell>
          <cell r="E9833">
            <v>0</v>
          </cell>
          <cell r="F9833">
            <v>40122</v>
          </cell>
          <cell r="G9833">
            <v>3860</v>
          </cell>
          <cell r="H9833">
            <v>1.39</v>
          </cell>
          <cell r="I9833">
            <v>43465</v>
          </cell>
        </row>
        <row r="9834">
          <cell r="A9834" t="str">
            <v>Tubo acero HG 1/2" e=2.3 mm sin rosca**</v>
          </cell>
          <cell r="B9834">
            <v>100123</v>
          </cell>
          <cell r="C9834" t="str">
            <v>ML</v>
          </cell>
          <cell r="D9834">
            <v>7000</v>
          </cell>
          <cell r="E9834">
            <v>0</v>
          </cell>
          <cell r="F9834">
            <v>40122</v>
          </cell>
          <cell r="G9834">
            <v>5036</v>
          </cell>
          <cell r="H9834">
            <v>1.39</v>
          </cell>
          <cell r="I9834">
            <v>43465</v>
          </cell>
        </row>
        <row r="9835">
          <cell r="A9835" t="str">
            <v>Tubo acero HG 3" e=3.2 mm sin rosca**</v>
          </cell>
          <cell r="B9835">
            <v>100134</v>
          </cell>
          <cell r="C9835" t="str">
            <v>ML</v>
          </cell>
          <cell r="D9835">
            <v>45667</v>
          </cell>
          <cell r="E9835">
            <v>0</v>
          </cell>
          <cell r="F9835">
            <v>40122</v>
          </cell>
          <cell r="G9835">
            <v>32854</v>
          </cell>
          <cell r="H9835">
            <v>1.39</v>
          </cell>
          <cell r="I9835">
            <v>43465</v>
          </cell>
        </row>
        <row r="9836">
          <cell r="A9836" t="str">
            <v>Tubo acero HG 3/4" e=2 mm sin rosca** (NO</v>
          </cell>
          <cell r="B9836">
            <v>100124</v>
          </cell>
          <cell r="C9836" t="str">
            <v>ML</v>
          </cell>
          <cell r="D9836">
            <v>6917</v>
          </cell>
          <cell r="E9836">
            <v>0</v>
          </cell>
          <cell r="F9836">
            <v>40122</v>
          </cell>
          <cell r="G9836">
            <v>4976</v>
          </cell>
          <cell r="H9836">
            <v>1.39</v>
          </cell>
          <cell r="I9836">
            <v>43465</v>
          </cell>
        </row>
        <row r="9837">
          <cell r="A9837" t="str">
            <v>Tubo acero HG 3/4" e=2.3 mm sin rosca (NO</v>
          </cell>
          <cell r="B9837">
            <v>100125</v>
          </cell>
          <cell r="C9837" t="str">
            <v>ML</v>
          </cell>
          <cell r="D9837">
            <v>9066</v>
          </cell>
          <cell r="E9837">
            <v>0</v>
          </cell>
          <cell r="F9837">
            <v>40122</v>
          </cell>
          <cell r="G9837">
            <v>6522</v>
          </cell>
          <cell r="H9837">
            <v>1.39</v>
          </cell>
          <cell r="I9837">
            <v>43465</v>
          </cell>
        </row>
        <row r="9838">
          <cell r="A9838" t="str">
            <v>Tubo acero HG 3/8" e=2 mm sin rosca**</v>
          </cell>
          <cell r="B9838">
            <v>100121</v>
          </cell>
          <cell r="C9838" t="str">
            <v>ML</v>
          </cell>
          <cell r="D9838">
            <v>4244</v>
          </cell>
          <cell r="E9838">
            <v>0</v>
          </cell>
          <cell r="F9838">
            <v>40122</v>
          </cell>
          <cell r="G9838">
            <v>3053</v>
          </cell>
          <cell r="H9838">
            <v>1.39</v>
          </cell>
          <cell r="I9838">
            <v>43465</v>
          </cell>
        </row>
        <row r="9839">
          <cell r="A9839" t="str">
            <v>Tubo acero HG 4" e=3.6 mm sin rosca**</v>
          </cell>
          <cell r="B9839">
            <v>100136</v>
          </cell>
          <cell r="C9839" t="str">
            <v>ML</v>
          </cell>
          <cell r="D9839">
            <v>61127</v>
          </cell>
          <cell r="E9839">
            <v>0</v>
          </cell>
          <cell r="F9839">
            <v>40122</v>
          </cell>
          <cell r="G9839">
            <v>43976</v>
          </cell>
          <cell r="H9839">
            <v>1.39</v>
          </cell>
          <cell r="I9839">
            <v>43465</v>
          </cell>
        </row>
        <row r="9840">
          <cell r="A9840" t="str">
            <v>Tubo acero negra Estruct. 1 1/4" e=3.0 mm **</v>
          </cell>
          <cell r="B9840">
            <v>100109</v>
          </cell>
          <cell r="C9840" t="str">
            <v>ML</v>
          </cell>
          <cell r="D9840">
            <v>10231</v>
          </cell>
          <cell r="E9840">
            <v>0</v>
          </cell>
          <cell r="F9840">
            <v>43374</v>
          </cell>
          <cell r="G9840">
            <v>9744</v>
          </cell>
          <cell r="H9840">
            <v>1.05</v>
          </cell>
          <cell r="I9840">
            <v>43465</v>
          </cell>
        </row>
        <row r="9841">
          <cell r="A9841" t="str">
            <v>Tubo acero negra Estruct. 1" e=2.5 mm **</v>
          </cell>
          <cell r="B9841">
            <v>100108</v>
          </cell>
          <cell r="C9841" t="str">
            <v>ML</v>
          </cell>
          <cell r="D9841">
            <v>7948</v>
          </cell>
          <cell r="E9841">
            <v>0</v>
          </cell>
          <cell r="F9841">
            <v>40956</v>
          </cell>
          <cell r="G9841">
            <v>6114</v>
          </cell>
          <cell r="H9841">
            <v>1.3</v>
          </cell>
          <cell r="I9841">
            <v>43465</v>
          </cell>
        </row>
        <row r="9842">
          <cell r="A9842" t="str">
            <v>Tubo acero negra Estruct. 2 1/2" e=3.2 mm **</v>
          </cell>
          <cell r="B9842">
            <v>100114</v>
          </cell>
          <cell r="C9842" t="str">
            <v>ML</v>
          </cell>
          <cell r="D9842">
            <v>21471</v>
          </cell>
          <cell r="E9842">
            <v>0</v>
          </cell>
          <cell r="F9842">
            <v>40959</v>
          </cell>
          <cell r="G9842">
            <v>16516</v>
          </cell>
          <cell r="H9842">
            <v>1.3</v>
          </cell>
          <cell r="I9842">
            <v>43465</v>
          </cell>
        </row>
        <row r="9843">
          <cell r="A9843" t="str">
            <v>Tubo acero negra Estruct. 2 1/2" e=4.0 mm **</v>
          </cell>
          <cell r="B9843">
            <v>100115</v>
          </cell>
          <cell r="C9843" t="str">
            <v>ML</v>
          </cell>
          <cell r="D9843">
            <v>24861</v>
          </cell>
          <cell r="E9843">
            <v>0</v>
          </cell>
          <cell r="F9843">
            <v>42914</v>
          </cell>
          <cell r="G9843">
            <v>22808</v>
          </cell>
          <cell r="H9843">
            <v>1.0900000000000001</v>
          </cell>
          <cell r="I9843">
            <v>43465</v>
          </cell>
        </row>
        <row r="9844">
          <cell r="A9844" t="str">
            <v>Tubo acero negra Estruct. 2" e=3 mm **</v>
          </cell>
          <cell r="B9844">
            <v>100113</v>
          </cell>
          <cell r="C9844" t="str">
            <v>ML</v>
          </cell>
          <cell r="D9844">
            <v>22470</v>
          </cell>
          <cell r="E9844">
            <v>0</v>
          </cell>
          <cell r="F9844">
            <v>43367</v>
          </cell>
          <cell r="G9844">
            <v>21400</v>
          </cell>
          <cell r="H9844">
            <v>1.05</v>
          </cell>
          <cell r="I9844">
            <v>43465</v>
          </cell>
        </row>
        <row r="9845">
          <cell r="A9845" t="str">
            <v>Tubo acero negra Estruct. 2" e=3. mm **</v>
          </cell>
          <cell r="B9845">
            <v>100112</v>
          </cell>
          <cell r="C9845" t="str">
            <v>ML</v>
          </cell>
          <cell r="D9845">
            <v>14929</v>
          </cell>
          <cell r="E9845">
            <v>0</v>
          </cell>
          <cell r="F9845">
            <v>43374</v>
          </cell>
          <cell r="G9845">
            <v>14218</v>
          </cell>
          <cell r="H9845">
            <v>1.05</v>
          </cell>
          <cell r="I9845">
            <v>43465</v>
          </cell>
        </row>
        <row r="9846">
          <cell r="A9846" t="str">
            <v>Tubo acero negra Estruct. 3" e=2.5 mm **</v>
          </cell>
          <cell r="B9846">
            <v>100420</v>
          </cell>
          <cell r="C9846" t="str">
            <v>ML</v>
          </cell>
          <cell r="D9846">
            <v>22399</v>
          </cell>
          <cell r="E9846">
            <v>0</v>
          </cell>
          <cell r="F9846">
            <v>40959</v>
          </cell>
          <cell r="G9846">
            <v>17230</v>
          </cell>
          <cell r="H9846">
            <v>1.3</v>
          </cell>
          <cell r="I9846">
            <v>43465</v>
          </cell>
        </row>
        <row r="9847">
          <cell r="A9847" t="str">
            <v>Tubo acero negra Estruct. 3" e=3.2 mm **</v>
          </cell>
          <cell r="B9847">
            <v>100116</v>
          </cell>
          <cell r="C9847" t="str">
            <v>ML</v>
          </cell>
          <cell r="D9847">
            <v>26372</v>
          </cell>
          <cell r="E9847">
            <v>0</v>
          </cell>
          <cell r="F9847">
            <v>40959</v>
          </cell>
          <cell r="G9847">
            <v>20286</v>
          </cell>
          <cell r="H9847">
            <v>1.3</v>
          </cell>
          <cell r="I9847">
            <v>43465</v>
          </cell>
        </row>
        <row r="9848">
          <cell r="A9848" t="str">
            <v>Tubo acero negra Estruct. 3" e=4 mm **</v>
          </cell>
          <cell r="B9848">
            <v>100117</v>
          </cell>
          <cell r="C9848" t="str">
            <v>ML</v>
          </cell>
          <cell r="D9848">
            <v>31330</v>
          </cell>
          <cell r="E9848">
            <v>0</v>
          </cell>
          <cell r="F9848">
            <v>43251</v>
          </cell>
          <cell r="G9848">
            <v>29838</v>
          </cell>
          <cell r="H9848">
            <v>1.05</v>
          </cell>
          <cell r="I9848">
            <v>43465</v>
          </cell>
        </row>
        <row r="9849">
          <cell r="A9849" t="str">
            <v>Tubo acero negra Estruct. 4" e=3.6 mm **</v>
          </cell>
          <cell r="B9849">
            <v>100118</v>
          </cell>
          <cell r="C9849" t="str">
            <v>ML</v>
          </cell>
          <cell r="D9849">
            <v>46775</v>
          </cell>
          <cell r="E9849">
            <v>0</v>
          </cell>
          <cell r="F9849">
            <v>40959</v>
          </cell>
          <cell r="G9849">
            <v>35981</v>
          </cell>
          <cell r="H9849">
            <v>1.3</v>
          </cell>
          <cell r="I9849">
            <v>43465</v>
          </cell>
        </row>
        <row r="9850">
          <cell r="A9850" t="str">
            <v>Tubo acero negra Estruct. 4" e=3.9 mm **</v>
          </cell>
          <cell r="B9850">
            <v>100119</v>
          </cell>
          <cell r="C9850" t="str">
            <v>ML</v>
          </cell>
          <cell r="D9850">
            <v>46775</v>
          </cell>
          <cell r="E9850">
            <v>0</v>
          </cell>
          <cell r="F9850">
            <v>40959</v>
          </cell>
          <cell r="G9850">
            <v>35981</v>
          </cell>
          <cell r="H9850">
            <v>1.3</v>
          </cell>
          <cell r="I9850">
            <v>43465</v>
          </cell>
        </row>
        <row r="9851">
          <cell r="A9851" t="str">
            <v>Tubo acero negra Estruct. 4" e=4.0 mm **</v>
          </cell>
          <cell r="B9851">
            <v>100120</v>
          </cell>
          <cell r="C9851" t="str">
            <v>ML</v>
          </cell>
          <cell r="D9851">
            <v>39847</v>
          </cell>
          <cell r="E9851">
            <v>0</v>
          </cell>
          <cell r="F9851">
            <v>42914</v>
          </cell>
          <cell r="G9851">
            <v>36557</v>
          </cell>
          <cell r="H9851">
            <v>1.0900000000000001</v>
          </cell>
          <cell r="I9851">
            <v>43465</v>
          </cell>
        </row>
        <row r="9852">
          <cell r="A9852" t="str">
            <v>Tubo acero negra Estruct.Ø1 1/2"e=3 mmx6ml</v>
          </cell>
          <cell r="B9852">
            <v>100111</v>
          </cell>
          <cell r="C9852" t="str">
            <v>ML</v>
          </cell>
          <cell r="D9852">
            <v>13015</v>
          </cell>
          <cell r="E9852">
            <v>0</v>
          </cell>
          <cell r="F9852">
            <v>41971</v>
          </cell>
          <cell r="G9852">
            <v>10329</v>
          </cell>
          <cell r="H9852">
            <v>1.26</v>
          </cell>
          <cell r="I9852">
            <v>43465</v>
          </cell>
        </row>
        <row r="9853">
          <cell r="A9853" t="str">
            <v>TUBO ACERO NEGRO 11/2" e=2.5mm</v>
          </cell>
          <cell r="B9853">
            <v>103462</v>
          </cell>
          <cell r="C9853" t="str">
            <v>ML</v>
          </cell>
          <cell r="D9853">
            <v>10189</v>
          </cell>
          <cell r="E9853">
            <v>0</v>
          </cell>
          <cell r="F9853">
            <v>40959</v>
          </cell>
          <cell r="G9853">
            <v>7838</v>
          </cell>
          <cell r="H9853">
            <v>1.3</v>
          </cell>
          <cell r="I9853">
            <v>43465</v>
          </cell>
        </row>
        <row r="9854">
          <cell r="A9854" t="str">
            <v>TUBO ACERO NEGRO 3" e=2.5mm</v>
          </cell>
          <cell r="B9854">
            <v>103463</v>
          </cell>
          <cell r="C9854" t="str">
            <v>ML</v>
          </cell>
          <cell r="D9854">
            <v>19271</v>
          </cell>
          <cell r="E9854">
            <v>0</v>
          </cell>
          <cell r="F9854">
            <v>40959</v>
          </cell>
          <cell r="G9854">
            <v>14824</v>
          </cell>
          <cell r="H9854">
            <v>1.3</v>
          </cell>
          <cell r="I9854">
            <v>43465</v>
          </cell>
        </row>
        <row r="9855">
          <cell r="A9855" t="str">
            <v>Tubo aceroEstructural Galv. 11/2"e=1.5 mm</v>
          </cell>
          <cell r="B9855">
            <v>104682</v>
          </cell>
          <cell r="C9855" t="str">
            <v>ML</v>
          </cell>
          <cell r="D9855">
            <v>10413</v>
          </cell>
          <cell r="E9855">
            <v>0</v>
          </cell>
          <cell r="F9855">
            <v>41227</v>
          </cell>
          <cell r="G9855">
            <v>8010</v>
          </cell>
          <cell r="H9855">
            <v>1.3</v>
          </cell>
          <cell r="I9855">
            <v>43465</v>
          </cell>
        </row>
        <row r="9856">
          <cell r="A9856" t="str">
            <v>Tubo aceroEstructural Galv. 11/2"e=3 mm sin</v>
          </cell>
          <cell r="B9856">
            <v>100129</v>
          </cell>
          <cell r="C9856" t="str">
            <v>ML</v>
          </cell>
          <cell r="D9856">
            <v>18798</v>
          </cell>
          <cell r="E9856">
            <v>0</v>
          </cell>
          <cell r="F9856">
            <v>41227</v>
          </cell>
          <cell r="G9856">
            <v>14460</v>
          </cell>
          <cell r="H9856">
            <v>1.3</v>
          </cell>
          <cell r="I9856">
            <v>43465</v>
          </cell>
        </row>
        <row r="9857">
          <cell r="A9857" t="str">
            <v>Tubo aceroEstructural Galv. 2 1/2"e=4.0mm sin</v>
          </cell>
          <cell r="B9857">
            <v>100133</v>
          </cell>
          <cell r="C9857" t="str">
            <v>ML</v>
          </cell>
          <cell r="D9857">
            <v>38653</v>
          </cell>
          <cell r="E9857">
            <v>0</v>
          </cell>
          <cell r="F9857">
            <v>41227</v>
          </cell>
          <cell r="G9857">
            <v>29733</v>
          </cell>
          <cell r="H9857">
            <v>1.3</v>
          </cell>
          <cell r="I9857">
            <v>43465</v>
          </cell>
        </row>
        <row r="9858">
          <cell r="A9858" t="str">
            <v>Tubo aceroEstructural Galv. 2" e=3 mm sin</v>
          </cell>
          <cell r="B9858">
            <v>100131</v>
          </cell>
          <cell r="C9858" t="str">
            <v>ML</v>
          </cell>
          <cell r="D9858">
            <v>23659</v>
          </cell>
          <cell r="E9858">
            <v>0</v>
          </cell>
          <cell r="F9858">
            <v>41227</v>
          </cell>
          <cell r="G9858">
            <v>18199</v>
          </cell>
          <cell r="H9858">
            <v>1.3</v>
          </cell>
          <cell r="I9858">
            <v>43465</v>
          </cell>
        </row>
        <row r="9859">
          <cell r="A9859" t="str">
            <v>Tubo aceroEstructural Galv. 3"e=3.0mm sin</v>
          </cell>
          <cell r="B9859">
            <v>102744</v>
          </cell>
          <cell r="C9859" t="str">
            <v>ML</v>
          </cell>
          <cell r="D9859">
            <v>35426</v>
          </cell>
          <cell r="E9859">
            <v>0</v>
          </cell>
          <cell r="F9859">
            <v>41227</v>
          </cell>
          <cell r="G9859">
            <v>27251</v>
          </cell>
          <cell r="H9859">
            <v>1.3</v>
          </cell>
          <cell r="I9859">
            <v>43465</v>
          </cell>
        </row>
        <row r="9860">
          <cell r="A9860" t="str">
            <v>Tubo aceroEstructural Galv. 3"e=4.0mm sin</v>
          </cell>
          <cell r="B9860">
            <v>100135</v>
          </cell>
          <cell r="C9860" t="str">
            <v>ML</v>
          </cell>
          <cell r="D9860">
            <v>55053</v>
          </cell>
          <cell r="E9860">
            <v>0</v>
          </cell>
          <cell r="F9860">
            <v>43172</v>
          </cell>
          <cell r="G9860">
            <v>52431</v>
          </cell>
          <cell r="H9860">
            <v>1.05</v>
          </cell>
          <cell r="I9860">
            <v>43465</v>
          </cell>
        </row>
        <row r="9861">
          <cell r="A9861" t="str">
            <v>Tubo aceroEstructural Galv.1 1/2"e=3.0mm sin</v>
          </cell>
          <cell r="B9861">
            <v>100653</v>
          </cell>
          <cell r="C9861" t="str">
            <v>ML</v>
          </cell>
          <cell r="D9861">
            <v>18798</v>
          </cell>
          <cell r="E9861">
            <v>0</v>
          </cell>
          <cell r="F9861">
            <v>41227</v>
          </cell>
          <cell r="G9861">
            <v>14460</v>
          </cell>
          <cell r="H9861">
            <v>1.3</v>
          </cell>
          <cell r="I9861">
            <v>43465</v>
          </cell>
        </row>
        <row r="9862">
          <cell r="A9862" t="str">
            <v>Tubo aceroEstructural Galv.11/2"e=3.0 mmsin</v>
          </cell>
          <cell r="B9862">
            <v>100128</v>
          </cell>
          <cell r="C9862" t="str">
            <v>ML</v>
          </cell>
          <cell r="D9862">
            <v>18798</v>
          </cell>
          <cell r="E9862">
            <v>0</v>
          </cell>
          <cell r="F9862">
            <v>41227</v>
          </cell>
          <cell r="G9862">
            <v>14460</v>
          </cell>
          <cell r="H9862">
            <v>1.3</v>
          </cell>
          <cell r="I9862">
            <v>43465</v>
          </cell>
        </row>
        <row r="9863">
          <cell r="A9863" t="str">
            <v>Tubo aceroEstructural Galv.2"e=4.0 mm sin</v>
          </cell>
          <cell r="B9863">
            <v>102745</v>
          </cell>
          <cell r="C9863" t="str">
            <v>ML</v>
          </cell>
          <cell r="D9863">
            <v>31607</v>
          </cell>
          <cell r="E9863">
            <v>0</v>
          </cell>
          <cell r="F9863">
            <v>41227</v>
          </cell>
          <cell r="G9863">
            <v>24313</v>
          </cell>
          <cell r="H9863">
            <v>1.3</v>
          </cell>
          <cell r="I9863">
            <v>43465</v>
          </cell>
        </row>
        <row r="9864">
          <cell r="A9864" t="str">
            <v>TUBO AGUA NTC-5890- Ø3" GALVANIZADA</v>
          </cell>
          <cell r="B9864">
            <v>106179</v>
          </cell>
          <cell r="C9864" t="str">
            <v>ML</v>
          </cell>
          <cell r="D9864">
            <v>40037</v>
          </cell>
          <cell r="E9864">
            <v>0</v>
          </cell>
          <cell r="F9864">
            <v>42837</v>
          </cell>
          <cell r="G9864">
            <v>36731</v>
          </cell>
          <cell r="H9864">
            <v>1.0900000000000001</v>
          </cell>
          <cell r="I9864">
            <v>43465</v>
          </cell>
        </row>
        <row r="9865">
          <cell r="A9865" t="str">
            <v>Tubo agua potable polietileno 200 mm **</v>
          </cell>
          <cell r="B9865">
            <v>100527</v>
          </cell>
          <cell r="C9865" t="str">
            <v>ML</v>
          </cell>
          <cell r="D9865">
            <v>89768</v>
          </cell>
          <cell r="E9865">
            <v>240408001</v>
          </cell>
          <cell r="F9865">
            <v>40449</v>
          </cell>
          <cell r="G9865">
            <v>65524</v>
          </cell>
          <cell r="H9865">
            <v>1.37</v>
          </cell>
          <cell r="I9865">
            <v>43465</v>
          </cell>
        </row>
        <row r="9866">
          <cell r="A9866" t="str">
            <v>TUBO ALCANT CONCRETO MLC 12" (con</v>
          </cell>
          <cell r="B9866">
            <v>1147</v>
          </cell>
          <cell r="C9866" t="str">
            <v>ML</v>
          </cell>
          <cell r="D9866">
            <v>58716</v>
          </cell>
          <cell r="E9866" t="str">
            <v>CLASE 1</v>
          </cell>
          <cell r="F9866">
            <v>40142</v>
          </cell>
          <cell r="G9866">
            <v>42242</v>
          </cell>
          <cell r="H9866">
            <v>1.39</v>
          </cell>
          <cell r="I9866">
            <v>43465</v>
          </cell>
        </row>
        <row r="9867">
          <cell r="A9867" t="str">
            <v>TUBO ALCANT CONCRETO MLC 14" (con</v>
          </cell>
          <cell r="B9867">
            <v>2005</v>
          </cell>
          <cell r="C9867" t="str">
            <v>ML</v>
          </cell>
          <cell r="D9867">
            <v>77523</v>
          </cell>
          <cell r="E9867" t="str">
            <v>CLASE 1</v>
          </cell>
          <cell r="F9867">
            <v>40142</v>
          </cell>
          <cell r="G9867">
            <v>55772</v>
          </cell>
          <cell r="H9867">
            <v>1.39</v>
          </cell>
          <cell r="I9867">
            <v>43465</v>
          </cell>
        </row>
        <row r="9868">
          <cell r="A9868" t="str">
            <v>TUBO ALCANT CONCRETO MLC 16" (con</v>
          </cell>
          <cell r="B9868">
            <v>2006</v>
          </cell>
          <cell r="C9868" t="str">
            <v>ML</v>
          </cell>
          <cell r="D9868">
            <v>101039</v>
          </cell>
          <cell r="E9868" t="str">
            <v>CLASE 1</v>
          </cell>
          <cell r="F9868">
            <v>40142</v>
          </cell>
          <cell r="G9868">
            <v>72690</v>
          </cell>
          <cell r="H9868">
            <v>1.39</v>
          </cell>
          <cell r="I9868">
            <v>43465</v>
          </cell>
        </row>
        <row r="9869">
          <cell r="A9869" t="str">
            <v>TUBO ALCANT CONCRETO MLC 18" (con</v>
          </cell>
          <cell r="B9869">
            <v>2007</v>
          </cell>
          <cell r="C9869" t="str">
            <v>ML</v>
          </cell>
          <cell r="D9869">
            <v>136202</v>
          </cell>
          <cell r="E9869" t="str">
            <v>CLASE 1</v>
          </cell>
          <cell r="F9869">
            <v>40142</v>
          </cell>
          <cell r="G9869">
            <v>97987</v>
          </cell>
          <cell r="H9869">
            <v>1.39</v>
          </cell>
          <cell r="I9869">
            <v>43465</v>
          </cell>
        </row>
        <row r="9870">
          <cell r="A9870" t="str">
            <v>TUBO ALCANT CONCRETO MLC 20" (con</v>
          </cell>
          <cell r="B9870">
            <v>2008</v>
          </cell>
          <cell r="C9870" t="str">
            <v>ML</v>
          </cell>
          <cell r="D9870">
            <v>163058</v>
          </cell>
          <cell r="E9870" t="str">
            <v>CLASE 1</v>
          </cell>
          <cell r="F9870">
            <v>40142</v>
          </cell>
          <cell r="G9870">
            <v>117308</v>
          </cell>
          <cell r="H9870">
            <v>1.39</v>
          </cell>
          <cell r="I9870">
            <v>43465</v>
          </cell>
        </row>
        <row r="9871">
          <cell r="A9871" t="str">
            <v>TUBO ALCANT CONCRETO MLC 24" (con</v>
          </cell>
          <cell r="B9871">
            <v>2009</v>
          </cell>
          <cell r="C9871" t="str">
            <v>ML</v>
          </cell>
          <cell r="D9871">
            <v>234661</v>
          </cell>
          <cell r="E9871" t="str">
            <v>CLASE 1</v>
          </cell>
          <cell r="F9871">
            <v>40142</v>
          </cell>
          <cell r="G9871">
            <v>168821</v>
          </cell>
          <cell r="H9871">
            <v>1.39</v>
          </cell>
          <cell r="I9871">
            <v>43465</v>
          </cell>
        </row>
        <row r="9872">
          <cell r="A9872" t="str">
            <v>TUBO ALCANT CONCRETO MLC 28" (con anillo)</v>
          </cell>
          <cell r="B9872">
            <v>2010</v>
          </cell>
          <cell r="C9872" t="str">
            <v>ML</v>
          </cell>
          <cell r="D9872">
            <v>306904</v>
          </cell>
          <cell r="E9872" t="str">
            <v>CLASE 1</v>
          </cell>
          <cell r="F9872">
            <v>39888</v>
          </cell>
          <cell r="G9872">
            <v>220794</v>
          </cell>
          <cell r="H9872">
            <v>1.39</v>
          </cell>
          <cell r="I9872">
            <v>43465</v>
          </cell>
        </row>
        <row r="9873">
          <cell r="A9873" t="str">
            <v>TUBO ALCANT CONCRETO MLC 33" (con anillo)</v>
          </cell>
          <cell r="B9873">
            <v>100735</v>
          </cell>
          <cell r="C9873" t="str">
            <v>ML</v>
          </cell>
          <cell r="D9873">
            <v>380464</v>
          </cell>
          <cell r="E9873">
            <v>0</v>
          </cell>
          <cell r="F9873">
            <v>39492</v>
          </cell>
          <cell r="G9873">
            <v>258819</v>
          </cell>
          <cell r="H9873">
            <v>1.47</v>
          </cell>
          <cell r="I9873">
            <v>43465</v>
          </cell>
        </row>
        <row r="9874">
          <cell r="A9874" t="str">
            <v>TUBO ALCANT CONCRETO MLC 8" (con anillo)</v>
          </cell>
          <cell r="B9874">
            <v>1145</v>
          </cell>
          <cell r="C9874" t="str">
            <v>ML</v>
          </cell>
          <cell r="D9874">
            <v>35717</v>
          </cell>
          <cell r="E9874" t="str">
            <v>CLASE 1</v>
          </cell>
          <cell r="F9874">
            <v>40142</v>
          </cell>
          <cell r="G9874">
            <v>25696</v>
          </cell>
          <cell r="H9874">
            <v>1.39</v>
          </cell>
          <cell r="I9874">
            <v>43465</v>
          </cell>
        </row>
        <row r="9875">
          <cell r="A9875" t="str">
            <v>TUBO ALCANT CONCRETO Ø 10" (con anillo)Sin</v>
          </cell>
          <cell r="B9875">
            <v>1146</v>
          </cell>
          <cell r="C9875" t="str">
            <v>ML</v>
          </cell>
          <cell r="D9875">
            <v>65349</v>
          </cell>
          <cell r="E9875" t="str">
            <v>CLASE 1</v>
          </cell>
          <cell r="F9875">
            <v>43269</v>
          </cell>
          <cell r="G9875">
            <v>62237</v>
          </cell>
          <cell r="H9875">
            <v>1.05</v>
          </cell>
          <cell r="I9875">
            <v>43465</v>
          </cell>
        </row>
        <row r="9876">
          <cell r="A9876" t="str">
            <v>TUBO ALCANT DURAFOR CORRUGADO</v>
          </cell>
          <cell r="B9876">
            <v>1404</v>
          </cell>
          <cell r="C9876" t="str">
            <v>ML</v>
          </cell>
          <cell r="D9876">
            <v>40666</v>
          </cell>
          <cell r="E9876">
            <v>0</v>
          </cell>
          <cell r="F9876">
            <v>40142</v>
          </cell>
          <cell r="G9876">
            <v>29256</v>
          </cell>
          <cell r="H9876">
            <v>1.39</v>
          </cell>
          <cell r="I9876">
            <v>43465</v>
          </cell>
        </row>
        <row r="9877">
          <cell r="A9877" t="str">
            <v>TUBO ALCANT DURAFOR CORRUGADO</v>
          </cell>
          <cell r="B9877">
            <v>1498</v>
          </cell>
          <cell r="C9877" t="str">
            <v>ML</v>
          </cell>
          <cell r="D9877">
            <v>60124</v>
          </cell>
          <cell r="E9877">
            <v>0</v>
          </cell>
          <cell r="F9877">
            <v>40142</v>
          </cell>
          <cell r="G9877">
            <v>43255</v>
          </cell>
          <cell r="H9877">
            <v>1.39</v>
          </cell>
          <cell r="I9877">
            <v>43465</v>
          </cell>
        </row>
        <row r="9878">
          <cell r="A9878" t="str">
            <v>TUBO ALCANT DURAFOR CORRUGADO 4"</v>
          </cell>
          <cell r="B9878">
            <v>455</v>
          </cell>
          <cell r="C9878" t="str">
            <v>ML</v>
          </cell>
          <cell r="D9878">
            <v>17755</v>
          </cell>
          <cell r="E9878">
            <v>0</v>
          </cell>
          <cell r="F9878">
            <v>40436</v>
          </cell>
          <cell r="G9878">
            <v>12960</v>
          </cell>
          <cell r="H9878">
            <v>1.37</v>
          </cell>
          <cell r="I9878">
            <v>43465</v>
          </cell>
        </row>
        <row r="9879">
          <cell r="A9879" t="str">
            <v>TUBO ALCANT DURAFOR CORRUGADO 6"</v>
          </cell>
          <cell r="B9879">
            <v>537</v>
          </cell>
          <cell r="C9879" t="str">
            <v>ML</v>
          </cell>
          <cell r="D9879">
            <v>19136</v>
          </cell>
          <cell r="E9879">
            <v>0</v>
          </cell>
          <cell r="F9879">
            <v>40142</v>
          </cell>
          <cell r="G9879">
            <v>13767</v>
          </cell>
          <cell r="H9879">
            <v>1.39</v>
          </cell>
          <cell r="I9879">
            <v>43465</v>
          </cell>
        </row>
        <row r="9880">
          <cell r="A9880" t="str">
            <v>TUBO ALCANT DURAFOR CORRUGADO 8"</v>
          </cell>
          <cell r="B9880">
            <v>881</v>
          </cell>
          <cell r="C9880" t="str">
            <v>ML</v>
          </cell>
          <cell r="D9880">
            <v>27972</v>
          </cell>
          <cell r="E9880">
            <v>0</v>
          </cell>
          <cell r="F9880">
            <v>40142</v>
          </cell>
          <cell r="G9880">
            <v>20124</v>
          </cell>
          <cell r="H9880">
            <v>1.39</v>
          </cell>
          <cell r="I9880">
            <v>43465</v>
          </cell>
        </row>
        <row r="9881">
          <cell r="A9881" t="str">
            <v>TUBO ALCANT NOVAFORT 110MM S/NORMA</v>
          </cell>
          <cell r="B9881">
            <v>3526</v>
          </cell>
          <cell r="C9881" t="str">
            <v>ML</v>
          </cell>
          <cell r="D9881">
            <v>9197</v>
          </cell>
          <cell r="E9881">
            <v>12406</v>
          </cell>
          <cell r="F9881">
            <v>43167</v>
          </cell>
          <cell r="G9881">
            <v>8759</v>
          </cell>
          <cell r="H9881">
            <v>1.05</v>
          </cell>
          <cell r="I9881">
            <v>43465</v>
          </cell>
        </row>
        <row r="9882">
          <cell r="A9882" t="str">
            <v>TUBO ALCANT NOVAFORT 160MM S/NORMA</v>
          </cell>
          <cell r="B9882">
            <v>3527</v>
          </cell>
          <cell r="C9882" t="str">
            <v>ML</v>
          </cell>
          <cell r="D9882">
            <v>17998</v>
          </cell>
          <cell r="E9882">
            <v>12408</v>
          </cell>
          <cell r="F9882">
            <v>43167</v>
          </cell>
          <cell r="G9882">
            <v>17141</v>
          </cell>
          <cell r="H9882">
            <v>1.05</v>
          </cell>
          <cell r="I9882">
            <v>43465</v>
          </cell>
        </row>
        <row r="9883">
          <cell r="A9883" t="str">
            <v>TUBO ALCANT NOVAFORT 200MM S/NORMA</v>
          </cell>
          <cell r="B9883">
            <v>3528</v>
          </cell>
          <cell r="C9883" t="str">
            <v>ML</v>
          </cell>
          <cell r="D9883">
            <v>24503</v>
          </cell>
          <cell r="E9883">
            <v>12410</v>
          </cell>
          <cell r="F9883">
            <v>43167</v>
          </cell>
          <cell r="G9883">
            <v>23336</v>
          </cell>
          <cell r="H9883">
            <v>1.05</v>
          </cell>
          <cell r="I9883">
            <v>43465</v>
          </cell>
        </row>
        <row r="9884">
          <cell r="A9884" t="str">
            <v>TUBO ALCANT NOVAFORT 250MM S/NORMA</v>
          </cell>
          <cell r="B9884">
            <v>303</v>
          </cell>
          <cell r="C9884" t="str">
            <v>ML</v>
          </cell>
          <cell r="D9884">
            <v>35830</v>
          </cell>
          <cell r="E9884">
            <v>12397</v>
          </cell>
          <cell r="F9884">
            <v>43167</v>
          </cell>
          <cell r="G9884">
            <v>34124</v>
          </cell>
          <cell r="H9884">
            <v>1.05</v>
          </cell>
          <cell r="I9884">
            <v>43465</v>
          </cell>
        </row>
        <row r="9885">
          <cell r="A9885" t="str">
            <v>TUBO ALCANT NOVAFORT 315MM S/NORMA</v>
          </cell>
          <cell r="B9885">
            <v>1135</v>
          </cell>
          <cell r="C9885" t="str">
            <v>ML</v>
          </cell>
          <cell r="D9885">
            <v>52977</v>
          </cell>
          <cell r="E9885">
            <v>12399</v>
          </cell>
          <cell r="F9885">
            <v>43167</v>
          </cell>
          <cell r="G9885">
            <v>50454</v>
          </cell>
          <cell r="H9885">
            <v>1.05</v>
          </cell>
          <cell r="I9885">
            <v>43465</v>
          </cell>
        </row>
        <row r="9886">
          <cell r="A9886" t="str">
            <v>TUBO ALCANT NOVAFORT 350 MM S/NORMA</v>
          </cell>
          <cell r="B9886">
            <v>101069</v>
          </cell>
          <cell r="C9886" t="str">
            <v>ML</v>
          </cell>
          <cell r="D9886">
            <v>87416</v>
          </cell>
          <cell r="E9886">
            <v>47418</v>
          </cell>
          <cell r="F9886">
            <v>41717</v>
          </cell>
          <cell r="G9886">
            <v>69378</v>
          </cell>
          <cell r="H9886">
            <v>1.26</v>
          </cell>
          <cell r="I9886">
            <v>43465</v>
          </cell>
        </row>
        <row r="9887">
          <cell r="A9887" t="str">
            <v>TUBO ALCANT NOVAFORT 355 MMS/NORMA</v>
          </cell>
          <cell r="B9887">
            <v>102235</v>
          </cell>
          <cell r="C9887" t="str">
            <v>ML</v>
          </cell>
          <cell r="D9887">
            <v>75203</v>
          </cell>
          <cell r="E9887">
            <v>47418</v>
          </cell>
          <cell r="F9887">
            <v>43167</v>
          </cell>
          <cell r="G9887">
            <v>71622</v>
          </cell>
          <cell r="H9887">
            <v>1.05</v>
          </cell>
          <cell r="I9887">
            <v>43465</v>
          </cell>
        </row>
        <row r="9888">
          <cell r="A9888" t="str">
            <v>TUBO ALCANT NOVAFORT 400MM S/NORMA</v>
          </cell>
          <cell r="B9888">
            <v>1136</v>
          </cell>
          <cell r="C9888" t="str">
            <v>ML</v>
          </cell>
          <cell r="D9888">
            <v>91190</v>
          </cell>
          <cell r="E9888">
            <v>12401</v>
          </cell>
          <cell r="F9888">
            <v>43213</v>
          </cell>
          <cell r="G9888">
            <v>86848</v>
          </cell>
          <cell r="H9888">
            <v>1.05</v>
          </cell>
          <cell r="I9888">
            <v>43465</v>
          </cell>
        </row>
        <row r="9889">
          <cell r="A9889" t="str">
            <v>TUBO ALCANT NOVAFORT 450MM S/NORMA</v>
          </cell>
          <cell r="B9889">
            <v>1426</v>
          </cell>
          <cell r="C9889" t="str">
            <v>ML</v>
          </cell>
          <cell r="D9889">
            <v>119020</v>
          </cell>
          <cell r="E9889">
            <v>12403</v>
          </cell>
          <cell r="F9889">
            <v>43251</v>
          </cell>
          <cell r="G9889">
            <v>113352</v>
          </cell>
          <cell r="H9889">
            <v>1.05</v>
          </cell>
          <cell r="I9889">
            <v>43465</v>
          </cell>
        </row>
        <row r="9890">
          <cell r="A9890" t="str">
            <v>TUBO ALCANT NOVAFORT 450MM X6 M PAVCO</v>
          </cell>
          <cell r="B9890">
            <v>104900</v>
          </cell>
          <cell r="C9890" t="str">
            <v>UNI</v>
          </cell>
          <cell r="D9890">
            <v>748800</v>
          </cell>
          <cell r="E9890">
            <v>12403</v>
          </cell>
          <cell r="F9890">
            <v>41269</v>
          </cell>
          <cell r="G9890">
            <v>576000</v>
          </cell>
          <cell r="H9890">
            <v>1.3</v>
          </cell>
          <cell r="I9890">
            <v>43465</v>
          </cell>
        </row>
        <row r="9891">
          <cell r="A9891" t="str">
            <v>TUBO ALCANT NOVAFORT 500MM S/NORMA</v>
          </cell>
          <cell r="B9891">
            <v>1450</v>
          </cell>
          <cell r="C9891" t="str">
            <v>ML</v>
          </cell>
          <cell r="D9891">
            <v>119721</v>
          </cell>
          <cell r="E9891">
            <v>12405</v>
          </cell>
          <cell r="F9891">
            <v>43251</v>
          </cell>
          <cell r="G9891">
            <v>114020</v>
          </cell>
          <cell r="H9891">
            <v>1.05</v>
          </cell>
          <cell r="I9891">
            <v>43465</v>
          </cell>
        </row>
        <row r="9892">
          <cell r="A9892" t="str">
            <v>TUBO ALCANT NOVAFORT 8" 200MM S/NORMA</v>
          </cell>
          <cell r="B9892">
            <v>100592</v>
          </cell>
          <cell r="C9892" t="str">
            <v>ML</v>
          </cell>
          <cell r="D9892">
            <v>24503</v>
          </cell>
          <cell r="E9892">
            <v>0</v>
          </cell>
          <cell r="F9892">
            <v>43235</v>
          </cell>
          <cell r="G9892">
            <v>23336</v>
          </cell>
          <cell r="H9892">
            <v>1.05</v>
          </cell>
          <cell r="I9892">
            <v>43465</v>
          </cell>
        </row>
        <row r="9893">
          <cell r="A9893" t="str">
            <v>TUBO ALCANT PVC 10" RIEBER RALCO</v>
          </cell>
          <cell r="B9893">
            <v>866</v>
          </cell>
          <cell r="C9893" t="str">
            <v>ML</v>
          </cell>
          <cell r="D9893">
            <v>170358</v>
          </cell>
          <cell r="E9893">
            <v>0</v>
          </cell>
          <cell r="F9893">
            <v>39662</v>
          </cell>
          <cell r="G9893">
            <v>115890</v>
          </cell>
          <cell r="H9893">
            <v>1.47</v>
          </cell>
          <cell r="I9893">
            <v>43465</v>
          </cell>
        </row>
        <row r="9894">
          <cell r="A9894" t="str">
            <v>TUBO ALCANT PVC 10" W RETEN PAVCO</v>
          </cell>
          <cell r="B9894">
            <v>1153</v>
          </cell>
          <cell r="C9894" t="str">
            <v>ML</v>
          </cell>
          <cell r="D9894">
            <v>127076</v>
          </cell>
          <cell r="E9894">
            <v>13297</v>
          </cell>
          <cell r="F9894">
            <v>40472</v>
          </cell>
          <cell r="G9894">
            <v>92756</v>
          </cell>
          <cell r="H9894">
            <v>1.37</v>
          </cell>
          <cell r="I9894">
            <v>43465</v>
          </cell>
        </row>
        <row r="9895">
          <cell r="A9895" t="str">
            <v>TUBO ALCANT PVC 4" W RETEN PAVCO</v>
          </cell>
          <cell r="B9895">
            <v>1150</v>
          </cell>
          <cell r="C9895" t="str">
            <v>ML</v>
          </cell>
          <cell r="D9895">
            <v>25783</v>
          </cell>
          <cell r="E9895">
            <v>13330</v>
          </cell>
          <cell r="F9895">
            <v>40472</v>
          </cell>
          <cell r="G9895">
            <v>18820</v>
          </cell>
          <cell r="H9895">
            <v>1.37</v>
          </cell>
          <cell r="I9895">
            <v>43465</v>
          </cell>
        </row>
        <row r="9896">
          <cell r="A9896" t="str">
            <v>TUBO ALCANT PVC 6" W RETEN PAVCO</v>
          </cell>
          <cell r="B9896">
            <v>1151</v>
          </cell>
          <cell r="C9896" t="str">
            <v>ML</v>
          </cell>
          <cell r="D9896">
            <v>47024</v>
          </cell>
          <cell r="E9896">
            <v>13298</v>
          </cell>
          <cell r="F9896">
            <v>40472</v>
          </cell>
          <cell r="G9896">
            <v>34324</v>
          </cell>
          <cell r="H9896">
            <v>1.37</v>
          </cell>
          <cell r="I9896">
            <v>43465</v>
          </cell>
        </row>
        <row r="9897">
          <cell r="A9897" t="str">
            <v>TUBO ALCANT PVC 8" Unión Tipo Rieber</v>
          </cell>
          <cell r="B9897">
            <v>869</v>
          </cell>
          <cell r="C9897" t="str">
            <v>ML</v>
          </cell>
          <cell r="D9897">
            <v>77805</v>
          </cell>
          <cell r="E9897">
            <v>0</v>
          </cell>
          <cell r="F9897">
            <v>43168</v>
          </cell>
          <cell r="G9897">
            <v>74100</v>
          </cell>
          <cell r="H9897">
            <v>1.05</v>
          </cell>
          <cell r="I9897">
            <v>43465</v>
          </cell>
        </row>
        <row r="9898">
          <cell r="A9898" t="str">
            <v>TUBO ALCANT PVC 8" W RETEN PAVCO</v>
          </cell>
          <cell r="B9898">
            <v>1152</v>
          </cell>
          <cell r="C9898" t="str">
            <v>ML</v>
          </cell>
          <cell r="D9898">
            <v>36118</v>
          </cell>
          <cell r="E9898">
            <v>13273</v>
          </cell>
          <cell r="F9898">
            <v>41248</v>
          </cell>
          <cell r="G9898">
            <v>27783</v>
          </cell>
          <cell r="H9898">
            <v>1.3</v>
          </cell>
          <cell r="I9898">
            <v>43465</v>
          </cell>
        </row>
        <row r="9899">
          <cell r="A9899" t="str">
            <v>TUBO ALCANT RIB LOC CORRUGADO PVC 8"</v>
          </cell>
          <cell r="B9899">
            <v>101714</v>
          </cell>
          <cell r="C9899" t="str">
            <v>ML</v>
          </cell>
          <cell r="D9899">
            <v>44954</v>
          </cell>
          <cell r="E9899">
            <v>0</v>
          </cell>
          <cell r="F9899">
            <v>39972</v>
          </cell>
          <cell r="G9899">
            <v>32341</v>
          </cell>
          <cell r="H9899">
            <v>1.39</v>
          </cell>
          <cell r="I9899">
            <v>43465</v>
          </cell>
        </row>
        <row r="9900">
          <cell r="A9900" t="str">
            <v>TUBO ALCANT. NOVAFORT S8(400MM) L=6M</v>
          </cell>
          <cell r="B9900">
            <v>105680</v>
          </cell>
          <cell r="C9900" t="str">
            <v>UNI</v>
          </cell>
          <cell r="D9900">
            <v>647171</v>
          </cell>
          <cell r="E9900">
            <v>0</v>
          </cell>
          <cell r="F9900">
            <v>42297</v>
          </cell>
          <cell r="G9900">
            <v>530468</v>
          </cell>
          <cell r="H9900">
            <v>1.22</v>
          </cell>
          <cell r="I9900">
            <v>43465</v>
          </cell>
        </row>
        <row r="9901">
          <cell r="A9901" t="str">
            <v>TUBO ALCANTARILLADO NOVAFORT S8</v>
          </cell>
          <cell r="B9901">
            <v>105692</v>
          </cell>
          <cell r="C9901" t="str">
            <v>UNI</v>
          </cell>
          <cell r="D9901">
            <v>267217</v>
          </cell>
          <cell r="E9901">
            <v>0</v>
          </cell>
          <cell r="F9901">
            <v>42297</v>
          </cell>
          <cell r="G9901">
            <v>219030</v>
          </cell>
          <cell r="H9901">
            <v>1.22</v>
          </cell>
          <cell r="I9901">
            <v>43465</v>
          </cell>
        </row>
        <row r="9902">
          <cell r="A9902" t="str">
            <v>TUBO ALCANTARILLADO NOVAFORT S8</v>
          </cell>
          <cell r="B9902">
            <v>105679</v>
          </cell>
          <cell r="C9902" t="str">
            <v>UNI</v>
          </cell>
          <cell r="D9902">
            <v>395548</v>
          </cell>
          <cell r="E9902">
            <v>0</v>
          </cell>
          <cell r="F9902">
            <v>42297</v>
          </cell>
          <cell r="G9902">
            <v>324220</v>
          </cell>
          <cell r="H9902">
            <v>1.22</v>
          </cell>
          <cell r="I9902">
            <v>43465</v>
          </cell>
        </row>
        <row r="9903">
          <cell r="A9903" t="str">
            <v>TUBO ALCANTARILLADO NOVAFORT S8</v>
          </cell>
          <cell r="B9903">
            <v>105693</v>
          </cell>
          <cell r="C9903" t="str">
            <v>UNI</v>
          </cell>
          <cell r="D9903">
            <v>456533</v>
          </cell>
          <cell r="E9903">
            <v>0</v>
          </cell>
          <cell r="F9903">
            <v>42297</v>
          </cell>
          <cell r="G9903">
            <v>374207</v>
          </cell>
          <cell r="H9903">
            <v>1.22</v>
          </cell>
          <cell r="I9903">
            <v>43465</v>
          </cell>
        </row>
        <row r="9904">
          <cell r="A9904" t="str">
            <v>TUBO ALCANTARILLADO NOVAFORT S8</v>
          </cell>
          <cell r="B9904">
            <v>105691</v>
          </cell>
          <cell r="C9904" t="str">
            <v>UNI</v>
          </cell>
          <cell r="D9904">
            <v>1073942</v>
          </cell>
          <cell r="E9904">
            <v>0</v>
          </cell>
          <cell r="F9904">
            <v>42297</v>
          </cell>
          <cell r="G9904">
            <v>880280</v>
          </cell>
          <cell r="H9904">
            <v>1.22</v>
          </cell>
          <cell r="I9904">
            <v>43465</v>
          </cell>
        </row>
        <row r="9905">
          <cell r="A9905" t="str">
            <v>TUBO CALIENTE ½" RALCO</v>
          </cell>
          <cell r="B9905">
            <v>857</v>
          </cell>
          <cell r="C9905" t="str">
            <v>ML</v>
          </cell>
          <cell r="D9905">
            <v>2992</v>
          </cell>
          <cell r="E9905" t="str">
            <v>CPVC</v>
          </cell>
          <cell r="F9905">
            <v>40624</v>
          </cell>
          <cell r="G9905">
            <v>2233</v>
          </cell>
          <cell r="H9905">
            <v>1.34</v>
          </cell>
          <cell r="I9905">
            <v>43465</v>
          </cell>
        </row>
        <row r="9906">
          <cell r="A9906" t="str">
            <v>TUBO Circ 1''</v>
          </cell>
          <cell r="B9906">
            <v>2144</v>
          </cell>
          <cell r="C9906" t="str">
            <v>ML</v>
          </cell>
          <cell r="D9906">
            <v>2648</v>
          </cell>
          <cell r="E9906" t="str">
            <v>TC-21CRUDO</v>
          </cell>
          <cell r="F9906">
            <v>40478</v>
          </cell>
          <cell r="G9906">
            <v>1933</v>
          </cell>
          <cell r="H9906">
            <v>1.37</v>
          </cell>
          <cell r="I9906">
            <v>43465</v>
          </cell>
        </row>
        <row r="9907">
          <cell r="A9907" t="str">
            <v>TUBO CLASE II CONC. REFORZ.40"(100CM)</v>
          </cell>
          <cell r="B9907">
            <v>100990</v>
          </cell>
          <cell r="C9907" t="str">
            <v>ML</v>
          </cell>
          <cell r="D9907">
            <v>477750</v>
          </cell>
          <cell r="E9907" t="str">
            <v>CLASE 1</v>
          </cell>
          <cell r="F9907">
            <v>39582</v>
          </cell>
          <cell r="G9907">
            <v>325000</v>
          </cell>
          <cell r="H9907">
            <v>1.47</v>
          </cell>
          <cell r="I9907">
            <v>43465</v>
          </cell>
        </row>
        <row r="9908">
          <cell r="A9908" t="str">
            <v>TUBO COBRE ½" LIVIANO</v>
          </cell>
          <cell r="B9908">
            <v>2967</v>
          </cell>
          <cell r="C9908" t="str">
            <v>ML</v>
          </cell>
          <cell r="D9908">
            <v>14451</v>
          </cell>
          <cell r="E9908">
            <v>0</v>
          </cell>
          <cell r="F9908">
            <v>43269</v>
          </cell>
          <cell r="G9908">
            <v>13763</v>
          </cell>
          <cell r="H9908">
            <v>1.05</v>
          </cell>
          <cell r="I9908">
            <v>43465</v>
          </cell>
        </row>
        <row r="9909">
          <cell r="A9909" t="str">
            <v>TUBO COBRE ½" PESADO</v>
          </cell>
          <cell r="B9909">
            <v>2966</v>
          </cell>
          <cell r="C9909" t="str">
            <v>ML</v>
          </cell>
          <cell r="D9909">
            <v>37082</v>
          </cell>
          <cell r="E9909">
            <v>0</v>
          </cell>
          <cell r="F9909">
            <v>40450</v>
          </cell>
          <cell r="G9909">
            <v>27067</v>
          </cell>
          <cell r="H9909">
            <v>1.37</v>
          </cell>
          <cell r="I9909">
            <v>43465</v>
          </cell>
        </row>
        <row r="9910">
          <cell r="A9910" t="str">
            <v>TUBO COBRE 1 1/4" RIGIDO L **</v>
          </cell>
          <cell r="B9910">
            <v>103627</v>
          </cell>
          <cell r="C9910" t="str">
            <v>ML</v>
          </cell>
          <cell r="D9910">
            <v>50964</v>
          </cell>
          <cell r="E9910">
            <v>0</v>
          </cell>
          <cell r="F9910">
            <v>40560</v>
          </cell>
          <cell r="G9910">
            <v>38033</v>
          </cell>
          <cell r="H9910">
            <v>1.34</v>
          </cell>
          <cell r="I9910">
            <v>43465</v>
          </cell>
        </row>
        <row r="9911">
          <cell r="A9911" t="str">
            <v>TUBO COBRE 1" RIGIDO L **</v>
          </cell>
          <cell r="B9911">
            <v>103629</v>
          </cell>
          <cell r="C9911" t="str">
            <v>ML</v>
          </cell>
          <cell r="D9911">
            <v>31238</v>
          </cell>
          <cell r="E9911">
            <v>0</v>
          </cell>
          <cell r="F9911">
            <v>43269</v>
          </cell>
          <cell r="G9911">
            <v>29750</v>
          </cell>
          <cell r="H9911">
            <v>1.05</v>
          </cell>
          <cell r="I9911">
            <v>43465</v>
          </cell>
        </row>
        <row r="9912">
          <cell r="A9912" t="str">
            <v>TUBO COBRE 1” RIGIDO - TIPO L (200PSI)</v>
          </cell>
          <cell r="B9912">
            <v>106282</v>
          </cell>
          <cell r="C9912" t="str">
            <v>ML</v>
          </cell>
          <cell r="D9912">
            <v>36394</v>
          </cell>
          <cell r="E9912">
            <v>0</v>
          </cell>
          <cell r="F9912">
            <v>43368</v>
          </cell>
          <cell r="G9912">
            <v>34661</v>
          </cell>
          <cell r="H9912">
            <v>1.05</v>
          </cell>
          <cell r="I9912">
            <v>43465</v>
          </cell>
        </row>
        <row r="9913">
          <cell r="A9913" t="str">
            <v>TUBO COBRE 2 ” RIGIDO - TIPO L (200PSI)</v>
          </cell>
          <cell r="B9913">
            <v>106283</v>
          </cell>
          <cell r="C9913" t="str">
            <v>ML</v>
          </cell>
          <cell r="D9913">
            <v>109281</v>
          </cell>
          <cell r="E9913">
            <v>0</v>
          </cell>
          <cell r="F9913">
            <v>43369</v>
          </cell>
          <cell r="G9913">
            <v>104077</v>
          </cell>
          <cell r="H9913">
            <v>1.05</v>
          </cell>
          <cell r="I9913">
            <v>43465</v>
          </cell>
        </row>
        <row r="9914">
          <cell r="A9914" t="str">
            <v>TUBO COBRE 2 1/2 ” RIGIDO - TIPO L (200PSI)</v>
          </cell>
          <cell r="B9914">
            <v>106284</v>
          </cell>
          <cell r="C9914" t="str">
            <v>ML</v>
          </cell>
          <cell r="D9914">
            <v>114793</v>
          </cell>
          <cell r="E9914">
            <v>0</v>
          </cell>
          <cell r="F9914">
            <v>42850</v>
          </cell>
          <cell r="G9914">
            <v>105315</v>
          </cell>
          <cell r="H9914">
            <v>1.0900000000000001</v>
          </cell>
          <cell r="I9914">
            <v>43465</v>
          </cell>
        </row>
        <row r="9915">
          <cell r="A9915" t="str">
            <v>TUBO COBRE 2 1/2" RIGIDO L **</v>
          </cell>
          <cell r="B9915">
            <v>103628</v>
          </cell>
          <cell r="C9915" t="str">
            <v>ML</v>
          </cell>
          <cell r="D9915">
            <v>125859</v>
          </cell>
          <cell r="E9915">
            <v>0</v>
          </cell>
          <cell r="F9915">
            <v>43272</v>
          </cell>
          <cell r="G9915">
            <v>119866</v>
          </cell>
          <cell r="H9915">
            <v>1.05</v>
          </cell>
          <cell r="I9915">
            <v>43465</v>
          </cell>
        </row>
        <row r="9916">
          <cell r="A9916" t="str">
            <v>TUBO COBRE 3/4" LIVIANO</v>
          </cell>
          <cell r="B9916">
            <v>3848</v>
          </cell>
          <cell r="C9916" t="str">
            <v>ML</v>
          </cell>
          <cell r="D9916">
            <v>17415</v>
          </cell>
          <cell r="E9916">
            <v>0</v>
          </cell>
          <cell r="F9916">
            <v>43269</v>
          </cell>
          <cell r="G9916">
            <v>16586</v>
          </cell>
          <cell r="H9916">
            <v>1.05</v>
          </cell>
          <cell r="I9916">
            <v>43465</v>
          </cell>
        </row>
        <row r="9917">
          <cell r="A9917" t="str">
            <v>TUBO COBRE 3/8" LIVIANO</v>
          </cell>
          <cell r="B9917">
            <v>2969</v>
          </cell>
          <cell r="C9917" t="str">
            <v>ML</v>
          </cell>
          <cell r="D9917">
            <v>21719</v>
          </cell>
          <cell r="E9917">
            <v>0</v>
          </cell>
          <cell r="F9917">
            <v>40450</v>
          </cell>
          <cell r="G9917">
            <v>15853</v>
          </cell>
          <cell r="H9917">
            <v>1.37</v>
          </cell>
          <cell r="I9917">
            <v>43465</v>
          </cell>
        </row>
        <row r="9918">
          <cell r="A9918" t="str">
            <v>TUBO COBRE 3/8" PESADO</v>
          </cell>
          <cell r="B9918">
            <v>2968</v>
          </cell>
          <cell r="C9918" t="str">
            <v>ML</v>
          </cell>
          <cell r="D9918">
            <v>21719</v>
          </cell>
          <cell r="E9918">
            <v>0</v>
          </cell>
          <cell r="F9918">
            <v>40450</v>
          </cell>
          <cell r="G9918">
            <v>15853</v>
          </cell>
          <cell r="H9918">
            <v>1.37</v>
          </cell>
          <cell r="I9918">
            <v>43465</v>
          </cell>
        </row>
        <row r="9919">
          <cell r="A9919" t="str">
            <v>TUBO COBRE Ø 1/2" RIGIDO- TIPO L</v>
          </cell>
          <cell r="B9919">
            <v>106367</v>
          </cell>
          <cell r="C9919" t="str">
            <v>ML</v>
          </cell>
          <cell r="D9919">
            <v>17069</v>
          </cell>
          <cell r="E9919">
            <v>0</v>
          </cell>
          <cell r="F9919">
            <v>43369</v>
          </cell>
          <cell r="G9919">
            <v>16256</v>
          </cell>
          <cell r="H9919">
            <v>1.05</v>
          </cell>
          <cell r="I9919">
            <v>43465</v>
          </cell>
        </row>
        <row r="9920">
          <cell r="A9920" t="str">
            <v>TUBO COBRE Ø 3/4" RIGIDO- TIPO L</v>
          </cell>
          <cell r="B9920">
            <v>106366</v>
          </cell>
          <cell r="C9920" t="str">
            <v>ML</v>
          </cell>
          <cell r="D9920">
            <v>21035</v>
          </cell>
          <cell r="E9920">
            <v>0</v>
          </cell>
          <cell r="F9920">
            <v>42874</v>
          </cell>
          <cell r="G9920">
            <v>19298</v>
          </cell>
          <cell r="H9920">
            <v>1.0900000000000001</v>
          </cell>
          <cell r="I9920">
            <v>43465</v>
          </cell>
        </row>
        <row r="9921">
          <cell r="A9921" t="str">
            <v>TUBO COBRE Ø1 1/2" RIGIDO- TIPO L</v>
          </cell>
          <cell r="B9921">
            <v>106364</v>
          </cell>
          <cell r="C9921" t="str">
            <v>ML</v>
          </cell>
          <cell r="D9921">
            <v>67813</v>
          </cell>
          <cell r="E9921">
            <v>0</v>
          </cell>
          <cell r="F9921">
            <v>43369</v>
          </cell>
          <cell r="G9921">
            <v>64584</v>
          </cell>
          <cell r="H9921">
            <v>1.05</v>
          </cell>
          <cell r="I9921">
            <v>43465</v>
          </cell>
        </row>
        <row r="9922">
          <cell r="A9922" t="str">
            <v>TUBO COBRE Ø1 1/4" RIGIDO- TIPO L</v>
          </cell>
          <cell r="B9922">
            <v>106365</v>
          </cell>
          <cell r="C9922" t="str">
            <v>ML</v>
          </cell>
          <cell r="D9922">
            <v>51171</v>
          </cell>
          <cell r="E9922">
            <v>0</v>
          </cell>
          <cell r="F9922">
            <v>43369</v>
          </cell>
          <cell r="G9922">
            <v>48734</v>
          </cell>
          <cell r="H9922">
            <v>1.05</v>
          </cell>
          <cell r="I9922">
            <v>43465</v>
          </cell>
        </row>
        <row r="9923">
          <cell r="A9923" t="str">
            <v>Tubo cobre tipo L d= 2 " **</v>
          </cell>
          <cell r="B9923">
            <v>100043</v>
          </cell>
          <cell r="C9923" t="str">
            <v>ML</v>
          </cell>
          <cell r="D9923">
            <v>95929</v>
          </cell>
          <cell r="E9923" t="str">
            <v>T-117</v>
          </cell>
          <cell r="F9923">
            <v>40478</v>
          </cell>
          <cell r="G9923">
            <v>70021</v>
          </cell>
          <cell r="H9923">
            <v>1.37</v>
          </cell>
          <cell r="I9923">
            <v>43465</v>
          </cell>
        </row>
        <row r="9924">
          <cell r="A9924" t="str">
            <v>TUBO CONCRETO</v>
          </cell>
          <cell r="B9924">
            <v>105794</v>
          </cell>
          <cell r="C9924" t="str">
            <v>UNI</v>
          </cell>
          <cell r="D9924">
            <v>2193050</v>
          </cell>
          <cell r="E9924">
            <v>0</v>
          </cell>
          <cell r="F9924">
            <v>42506</v>
          </cell>
          <cell r="G9924">
            <v>1907000</v>
          </cell>
          <cell r="H9924">
            <v>1.1499999999999999</v>
          </cell>
          <cell r="I9924">
            <v>43465</v>
          </cell>
        </row>
        <row r="9925">
          <cell r="A9925" t="str">
            <v>TUBO CONDUIT ½" RALCO CON CAMPANA</v>
          </cell>
          <cell r="B9925">
            <v>103161</v>
          </cell>
          <cell r="C9925" t="str">
            <v>ML</v>
          </cell>
          <cell r="D9925">
            <v>6369</v>
          </cell>
          <cell r="E9925">
            <v>0</v>
          </cell>
          <cell r="F9925">
            <v>40418</v>
          </cell>
          <cell r="G9925">
            <v>4649</v>
          </cell>
          <cell r="H9925">
            <v>1.37</v>
          </cell>
          <cell r="I9925">
            <v>43465</v>
          </cell>
        </row>
        <row r="9926">
          <cell r="A9926" t="str">
            <v>TUBO CONDUIT 1" RALCO</v>
          </cell>
          <cell r="B9926">
            <v>1603</v>
          </cell>
          <cell r="C9926" t="str">
            <v>ML</v>
          </cell>
          <cell r="D9926">
            <v>3437</v>
          </cell>
          <cell r="E9926">
            <v>0</v>
          </cell>
          <cell r="F9926">
            <v>40449</v>
          </cell>
          <cell r="G9926">
            <v>2509</v>
          </cell>
          <cell r="H9926">
            <v>1.37</v>
          </cell>
          <cell r="I9926">
            <v>43465</v>
          </cell>
        </row>
        <row r="9927">
          <cell r="A9927" t="str">
            <v>TUBO CONDUIT 1/2" PVC 3MTS</v>
          </cell>
          <cell r="B9927">
            <v>796</v>
          </cell>
          <cell r="C9927" t="str">
            <v>ML</v>
          </cell>
          <cell r="D9927">
            <v>820</v>
          </cell>
          <cell r="E9927">
            <v>12472</v>
          </cell>
          <cell r="F9927">
            <v>43238</v>
          </cell>
          <cell r="G9927">
            <v>781</v>
          </cell>
          <cell r="H9927">
            <v>1.05</v>
          </cell>
          <cell r="I9927">
            <v>43465</v>
          </cell>
        </row>
        <row r="9928">
          <cell r="A9928" t="str">
            <v>TUBO CONDUIT 1/2" PVC 3MTS</v>
          </cell>
          <cell r="B9928">
            <v>802</v>
          </cell>
          <cell r="C9928" t="str">
            <v>ML</v>
          </cell>
          <cell r="D9928">
            <v>831</v>
          </cell>
          <cell r="E9928" t="str">
            <v>60TC050</v>
          </cell>
          <cell r="F9928">
            <v>43206</v>
          </cell>
          <cell r="G9928">
            <v>791</v>
          </cell>
          <cell r="H9928">
            <v>1.05</v>
          </cell>
          <cell r="I9928">
            <v>43465</v>
          </cell>
        </row>
        <row r="9929">
          <cell r="A9929" t="str">
            <v>TUBO CONDUIT 1/2" PVC 3MTS</v>
          </cell>
          <cell r="B9929">
            <v>103878</v>
          </cell>
          <cell r="C9929" t="str">
            <v>ML</v>
          </cell>
          <cell r="D9929">
            <v>831</v>
          </cell>
          <cell r="E9929">
            <v>0</v>
          </cell>
          <cell r="F9929">
            <v>43206</v>
          </cell>
          <cell r="G9929">
            <v>791</v>
          </cell>
          <cell r="H9929">
            <v>1.05</v>
          </cell>
          <cell r="I9929">
            <v>43465</v>
          </cell>
        </row>
        <row r="9930">
          <cell r="A9930" t="str">
            <v>TUBO CONDUIT 1/2" PVC 3MTS</v>
          </cell>
          <cell r="B9930">
            <v>1594</v>
          </cell>
          <cell r="C9930" t="str">
            <v>ML</v>
          </cell>
          <cell r="D9930">
            <v>894</v>
          </cell>
          <cell r="E9930">
            <v>0</v>
          </cell>
          <cell r="F9930">
            <v>42294</v>
          </cell>
          <cell r="G9930">
            <v>733</v>
          </cell>
          <cell r="H9930">
            <v>1.22</v>
          </cell>
          <cell r="I9930">
            <v>43465</v>
          </cell>
        </row>
        <row r="9931">
          <cell r="A9931" t="str">
            <v>TUBO CONDUIT 1¼" RALCO</v>
          </cell>
          <cell r="B9931">
            <v>1604</v>
          </cell>
          <cell r="C9931" t="str">
            <v>ML</v>
          </cell>
          <cell r="D9931">
            <v>5949</v>
          </cell>
          <cell r="E9931">
            <v>0</v>
          </cell>
          <cell r="F9931">
            <v>40449</v>
          </cell>
          <cell r="G9931">
            <v>4342</v>
          </cell>
          <cell r="H9931">
            <v>1.37</v>
          </cell>
          <cell r="I9931">
            <v>43465</v>
          </cell>
        </row>
        <row r="9932">
          <cell r="A9932" t="str">
            <v>TUBO CONDUIT 1½" RALCO</v>
          </cell>
          <cell r="B9932">
            <v>1605</v>
          </cell>
          <cell r="C9932" t="str">
            <v>ML</v>
          </cell>
          <cell r="D9932">
            <v>6780</v>
          </cell>
          <cell r="E9932">
            <v>0</v>
          </cell>
          <cell r="F9932">
            <v>40450</v>
          </cell>
          <cell r="G9932">
            <v>4949</v>
          </cell>
          <cell r="H9932">
            <v>1.37</v>
          </cell>
          <cell r="I9932">
            <v>43465</v>
          </cell>
        </row>
        <row r="9933">
          <cell r="A9933" t="str">
            <v>TUBO CONDUIT 2" RALCO</v>
          </cell>
          <cell r="B9933">
            <v>1716</v>
          </cell>
          <cell r="C9933" t="str">
            <v>ML</v>
          </cell>
          <cell r="D9933">
            <v>10435</v>
          </cell>
          <cell r="E9933">
            <v>0</v>
          </cell>
          <cell r="F9933">
            <v>40450</v>
          </cell>
          <cell r="G9933">
            <v>7617</v>
          </cell>
          <cell r="H9933">
            <v>1.37</v>
          </cell>
          <cell r="I9933">
            <v>43465</v>
          </cell>
        </row>
        <row r="9934">
          <cell r="A9934" t="str">
            <v>TUBO CONDUIT 3/4" PVC X 3ML PAVCO O</v>
          </cell>
          <cell r="B9934">
            <v>1602</v>
          </cell>
          <cell r="C9934" t="str">
            <v>ML</v>
          </cell>
          <cell r="D9934">
            <v>1260</v>
          </cell>
          <cell r="E9934">
            <v>0</v>
          </cell>
          <cell r="F9934">
            <v>42268</v>
          </cell>
          <cell r="G9934">
            <v>1033</v>
          </cell>
          <cell r="H9934">
            <v>1.22</v>
          </cell>
          <cell r="I9934">
            <v>43465</v>
          </cell>
        </row>
        <row r="9935">
          <cell r="A9935" t="str">
            <v>TUBO CONDUIT DUCTO PVC EB 3"</v>
          </cell>
          <cell r="B9935">
            <v>1121</v>
          </cell>
          <cell r="C9935" t="str">
            <v>ML</v>
          </cell>
          <cell r="D9935">
            <v>5559</v>
          </cell>
          <cell r="E9935">
            <v>250901003</v>
          </cell>
          <cell r="F9935">
            <v>43026</v>
          </cell>
          <cell r="G9935">
            <v>5100</v>
          </cell>
          <cell r="H9935">
            <v>1.0900000000000001</v>
          </cell>
          <cell r="I9935">
            <v>43465</v>
          </cell>
        </row>
        <row r="9936">
          <cell r="A9936" t="str">
            <v>TUBO CONDUIT EMT ½"</v>
          </cell>
          <cell r="B9936">
            <v>101303</v>
          </cell>
          <cell r="C9936" t="str">
            <v>ML</v>
          </cell>
          <cell r="D9936">
            <v>2993</v>
          </cell>
          <cell r="E9936">
            <v>12472</v>
          </cell>
          <cell r="F9936">
            <v>43206</v>
          </cell>
          <cell r="G9936">
            <v>2850</v>
          </cell>
          <cell r="H9936">
            <v>1.05</v>
          </cell>
          <cell r="I9936">
            <v>43465</v>
          </cell>
        </row>
        <row r="9937">
          <cell r="A9937" t="str">
            <v>TUBO CONDUIT EMT ½"</v>
          </cell>
          <cell r="B9937">
            <v>101537</v>
          </cell>
          <cell r="C9937" t="str">
            <v>ML</v>
          </cell>
          <cell r="D9937">
            <v>3195</v>
          </cell>
          <cell r="E9937">
            <v>0</v>
          </cell>
          <cell r="F9937">
            <v>43185</v>
          </cell>
          <cell r="G9937">
            <v>3043</v>
          </cell>
          <cell r="H9937">
            <v>1.05</v>
          </cell>
          <cell r="I9937">
            <v>43465</v>
          </cell>
        </row>
        <row r="9938">
          <cell r="A9938" t="str">
            <v>TUBO CONDUIT EMT 1½"</v>
          </cell>
          <cell r="B9938">
            <v>103401</v>
          </cell>
          <cell r="C9938" t="str">
            <v>ML</v>
          </cell>
          <cell r="D9938">
            <v>17440</v>
          </cell>
          <cell r="E9938">
            <v>0</v>
          </cell>
          <cell r="F9938">
            <v>40681</v>
          </cell>
          <cell r="G9938">
            <v>13015</v>
          </cell>
          <cell r="H9938">
            <v>1.34</v>
          </cell>
          <cell r="I9938">
            <v>43465</v>
          </cell>
        </row>
        <row r="9939">
          <cell r="A9939" t="str">
            <v>TUBO CONDUIT EMT Ø 1 1/2"</v>
          </cell>
          <cell r="B9939">
            <v>104979</v>
          </cell>
          <cell r="C9939" t="str">
            <v>ML</v>
          </cell>
          <cell r="D9939">
            <v>12526</v>
          </cell>
          <cell r="E9939">
            <v>0</v>
          </cell>
          <cell r="F9939">
            <v>42268</v>
          </cell>
          <cell r="G9939">
            <v>10267</v>
          </cell>
          <cell r="H9939">
            <v>1.22</v>
          </cell>
          <cell r="I9939">
            <v>43465</v>
          </cell>
        </row>
        <row r="9940">
          <cell r="A9940" t="str">
            <v>TUBO CONDUIT EMT Ø 2"</v>
          </cell>
          <cell r="B9940">
            <v>104981</v>
          </cell>
          <cell r="C9940" t="str">
            <v>ML</v>
          </cell>
          <cell r="D9940">
            <v>14195</v>
          </cell>
          <cell r="E9940">
            <v>0</v>
          </cell>
          <cell r="F9940">
            <v>43266</v>
          </cell>
          <cell r="G9940">
            <v>13519</v>
          </cell>
          <cell r="H9940">
            <v>1.05</v>
          </cell>
          <cell r="I9940">
            <v>43465</v>
          </cell>
        </row>
        <row r="9941">
          <cell r="A9941" t="str">
            <v>TUBO CONDUIT EMT Ø 3/4"</v>
          </cell>
          <cell r="B9941">
            <v>104980</v>
          </cell>
          <cell r="C9941" t="str">
            <v>ML</v>
          </cell>
          <cell r="D9941">
            <v>5333</v>
          </cell>
          <cell r="E9941">
            <v>0</v>
          </cell>
          <cell r="F9941">
            <v>43238</v>
          </cell>
          <cell r="G9941">
            <v>5079</v>
          </cell>
          <cell r="H9941">
            <v>1.05</v>
          </cell>
          <cell r="I9941">
            <v>43465</v>
          </cell>
        </row>
        <row r="9942">
          <cell r="A9942" t="str">
            <v>TUBO CONDUIT GALV IMC 1 1/2"</v>
          </cell>
          <cell r="B9942">
            <v>104356</v>
          </cell>
          <cell r="C9942" t="str">
            <v>ML</v>
          </cell>
          <cell r="D9942">
            <v>21405</v>
          </cell>
          <cell r="E9942">
            <v>0</v>
          </cell>
          <cell r="F9942">
            <v>43206</v>
          </cell>
          <cell r="G9942">
            <v>20386</v>
          </cell>
          <cell r="H9942">
            <v>1.05</v>
          </cell>
          <cell r="I9942">
            <v>43465</v>
          </cell>
        </row>
        <row r="9943">
          <cell r="A9943" t="str">
            <v>TUBO CONDUIT GALV IMC 1 1/4"</v>
          </cell>
          <cell r="B9943">
            <v>102967</v>
          </cell>
          <cell r="C9943" t="str">
            <v>ML</v>
          </cell>
          <cell r="D9943">
            <v>19992</v>
          </cell>
          <cell r="E9943">
            <v>0</v>
          </cell>
          <cell r="F9943">
            <v>43271</v>
          </cell>
          <cell r="G9943">
            <v>19040</v>
          </cell>
          <cell r="H9943">
            <v>1.05</v>
          </cell>
          <cell r="I9943">
            <v>43465</v>
          </cell>
        </row>
        <row r="9944">
          <cell r="A9944" t="str">
            <v>TUBO CONDUIT GALV IMC 1/2"</v>
          </cell>
          <cell r="B9944">
            <v>104368</v>
          </cell>
          <cell r="C9944" t="str">
            <v>ML</v>
          </cell>
          <cell r="D9944">
            <v>6057</v>
          </cell>
          <cell r="E9944">
            <v>0</v>
          </cell>
          <cell r="F9944">
            <v>43174</v>
          </cell>
          <cell r="G9944">
            <v>5769</v>
          </cell>
          <cell r="H9944">
            <v>1.05</v>
          </cell>
          <cell r="I9944">
            <v>43465</v>
          </cell>
        </row>
        <row r="9945">
          <cell r="A9945" t="str">
            <v>TUBO CONDUIT GALV IMC 2"</v>
          </cell>
          <cell r="B9945">
            <v>104360</v>
          </cell>
          <cell r="C9945" t="str">
            <v>ML</v>
          </cell>
          <cell r="D9945">
            <v>30899</v>
          </cell>
          <cell r="E9945">
            <v>0</v>
          </cell>
          <cell r="F9945">
            <v>43180</v>
          </cell>
          <cell r="G9945">
            <v>29428</v>
          </cell>
          <cell r="H9945">
            <v>1.05</v>
          </cell>
          <cell r="I9945">
            <v>43465</v>
          </cell>
        </row>
        <row r="9946">
          <cell r="A9946" t="str">
            <v>TUBO CONDUIT IMC 3" L=3M</v>
          </cell>
          <cell r="B9946">
            <v>102469</v>
          </cell>
          <cell r="C9946" t="str">
            <v>ML</v>
          </cell>
          <cell r="D9946">
            <v>74275</v>
          </cell>
          <cell r="E9946" t="str">
            <v>14CM150</v>
          </cell>
          <cell r="F9946">
            <v>43235</v>
          </cell>
          <cell r="G9946">
            <v>70738</v>
          </cell>
          <cell r="H9946">
            <v>1.05</v>
          </cell>
          <cell r="I9946">
            <v>43465</v>
          </cell>
        </row>
        <row r="9947">
          <cell r="A9947" t="str">
            <v>TUBO CONDUIT Ø 2 1/2"</v>
          </cell>
          <cell r="B9947">
            <v>107169</v>
          </cell>
          <cell r="C9947" t="str">
            <v>ML</v>
          </cell>
          <cell r="D9947">
            <v>30676</v>
          </cell>
          <cell r="E9947">
            <v>0</v>
          </cell>
          <cell r="F9947">
            <v>43396</v>
          </cell>
          <cell r="G9947">
            <v>29215</v>
          </cell>
          <cell r="H9947">
            <v>1.05</v>
          </cell>
          <cell r="I9947">
            <v>43465</v>
          </cell>
        </row>
        <row r="9948">
          <cell r="A9948" t="str">
            <v>TUBO CONDUIT PVC 1 "</v>
          </cell>
          <cell r="B9948">
            <v>794</v>
          </cell>
          <cell r="C9948" t="str">
            <v>ML</v>
          </cell>
          <cell r="D9948">
            <v>1358</v>
          </cell>
          <cell r="E9948">
            <v>12464</v>
          </cell>
          <cell r="F9948">
            <v>43174</v>
          </cell>
          <cell r="G9948">
            <v>1293</v>
          </cell>
          <cell r="H9948">
            <v>1.05</v>
          </cell>
          <cell r="I9948">
            <v>43465</v>
          </cell>
        </row>
        <row r="9949">
          <cell r="A9949" t="str">
            <v>TUBO CONDUIT PVC 1 ¼"</v>
          </cell>
          <cell r="B9949">
            <v>1120</v>
          </cell>
          <cell r="C9949" t="str">
            <v>ML</v>
          </cell>
          <cell r="D9949">
            <v>1982</v>
          </cell>
          <cell r="E9949">
            <v>12469</v>
          </cell>
          <cell r="F9949">
            <v>40431</v>
          </cell>
          <cell r="G9949">
            <v>1447</v>
          </cell>
          <cell r="H9949">
            <v>1.37</v>
          </cell>
          <cell r="I9949">
            <v>43465</v>
          </cell>
        </row>
        <row r="9950">
          <cell r="A9950" t="str">
            <v>TUBO CONDUIT PVC 1½"</v>
          </cell>
          <cell r="B9950">
            <v>798</v>
          </cell>
          <cell r="C9950" t="str">
            <v>ML</v>
          </cell>
          <cell r="D9950">
            <v>3051</v>
          </cell>
          <cell r="E9950">
            <v>12467</v>
          </cell>
          <cell r="F9950">
            <v>43238</v>
          </cell>
          <cell r="G9950">
            <v>2906</v>
          </cell>
          <cell r="H9950">
            <v>1.05</v>
          </cell>
          <cell r="I9950">
            <v>43465</v>
          </cell>
        </row>
        <row r="9951">
          <cell r="A9951" t="str">
            <v>TUBO CONDUIT PVC 2"</v>
          </cell>
          <cell r="B9951">
            <v>795</v>
          </cell>
          <cell r="C9951" t="str">
            <v>ML</v>
          </cell>
          <cell r="D9951">
            <v>7315</v>
          </cell>
          <cell r="E9951">
            <v>12475</v>
          </cell>
          <cell r="F9951">
            <v>43151</v>
          </cell>
          <cell r="G9951">
            <v>6967</v>
          </cell>
          <cell r="H9951">
            <v>1.05</v>
          </cell>
          <cell r="I9951">
            <v>43465</v>
          </cell>
        </row>
        <row r="9952">
          <cell r="A9952" t="str">
            <v>TUBO CONDUIT PVC 3/4" S/NORMA</v>
          </cell>
          <cell r="B9952">
            <v>797</v>
          </cell>
          <cell r="C9952" t="str">
            <v>ML</v>
          </cell>
          <cell r="D9952">
            <v>1105</v>
          </cell>
          <cell r="E9952">
            <v>12478</v>
          </cell>
          <cell r="F9952">
            <v>43206</v>
          </cell>
          <cell r="G9952">
            <v>1052</v>
          </cell>
          <cell r="H9952">
            <v>1.05</v>
          </cell>
          <cell r="I9952">
            <v>43465</v>
          </cell>
        </row>
        <row r="9953">
          <cell r="A9953" t="str">
            <v>TUBO CORRUGADO ALCANTAR. RIB-LOC PVC</v>
          </cell>
          <cell r="B9953">
            <v>101712</v>
          </cell>
          <cell r="C9953" t="str">
            <v>ML</v>
          </cell>
          <cell r="D9953">
            <v>242764</v>
          </cell>
          <cell r="E9953">
            <v>0</v>
          </cell>
          <cell r="F9953">
            <v>39972</v>
          </cell>
          <cell r="G9953">
            <v>174650</v>
          </cell>
          <cell r="H9953">
            <v>1.39</v>
          </cell>
          <cell r="I9953">
            <v>43465</v>
          </cell>
        </row>
        <row r="9954">
          <cell r="A9954" t="str">
            <v>TUBO CORRUGADO ALCANTAR. RIB-LOCPVC</v>
          </cell>
          <cell r="B9954">
            <v>101713</v>
          </cell>
          <cell r="C9954" t="str">
            <v>ML</v>
          </cell>
          <cell r="D9954">
            <v>277486</v>
          </cell>
          <cell r="E9954">
            <v>0</v>
          </cell>
          <cell r="F9954">
            <v>39972</v>
          </cell>
          <cell r="G9954">
            <v>199630</v>
          </cell>
          <cell r="H9954">
            <v>1.39</v>
          </cell>
          <cell r="I9954">
            <v>43465</v>
          </cell>
        </row>
        <row r="9955">
          <cell r="A9955" t="str">
            <v>Tubo Corrugado Ø65mm (Con Filtro) Rollo</v>
          </cell>
          <cell r="B9955">
            <v>106714</v>
          </cell>
          <cell r="C9955" t="str">
            <v>ML</v>
          </cell>
          <cell r="D9955">
            <v>7180</v>
          </cell>
          <cell r="E9955">
            <v>0</v>
          </cell>
          <cell r="F9955">
            <v>43153</v>
          </cell>
          <cell r="G9955">
            <v>6838</v>
          </cell>
          <cell r="H9955">
            <v>1.05</v>
          </cell>
          <cell r="I9955">
            <v>43465</v>
          </cell>
        </row>
        <row r="9956">
          <cell r="A9956" t="str">
            <v>Tubo Corrugado Perforado(Ø100mm)rollo (sin</v>
          </cell>
          <cell r="B9956">
            <v>105777</v>
          </cell>
          <cell r="C9956" t="str">
            <v>ML</v>
          </cell>
          <cell r="D9956">
            <v>12279</v>
          </cell>
          <cell r="E9956">
            <v>0</v>
          </cell>
          <cell r="F9956">
            <v>43167</v>
          </cell>
          <cell r="G9956">
            <v>11694</v>
          </cell>
          <cell r="H9956">
            <v>1.05</v>
          </cell>
          <cell r="I9956">
            <v>43465</v>
          </cell>
        </row>
        <row r="9957">
          <cell r="A9957" t="str">
            <v>Tubo CorrugadoPerforado(Ø65mm) rollo (Sin filtro)</v>
          </cell>
          <cell r="B9957">
            <v>105776</v>
          </cell>
          <cell r="C9957" t="str">
            <v>ML</v>
          </cell>
          <cell r="D9957">
            <v>8026</v>
          </cell>
          <cell r="E9957">
            <v>0</v>
          </cell>
          <cell r="F9957">
            <v>43241</v>
          </cell>
          <cell r="G9957">
            <v>7644</v>
          </cell>
          <cell r="H9957">
            <v>1.05</v>
          </cell>
          <cell r="I9957">
            <v>43465</v>
          </cell>
        </row>
        <row r="9958">
          <cell r="A9958" t="str">
            <v>TUBO CPVC 1 ½" RDE-11</v>
          </cell>
          <cell r="B9958">
            <v>101564</v>
          </cell>
          <cell r="C9958" t="str">
            <v>ML</v>
          </cell>
          <cell r="D9958">
            <v>29364</v>
          </cell>
          <cell r="E9958" t="str">
            <v>CPVC</v>
          </cell>
          <cell r="F9958">
            <v>43271</v>
          </cell>
          <cell r="G9958">
            <v>27966</v>
          </cell>
          <cell r="H9958">
            <v>1.05</v>
          </cell>
          <cell r="I9958">
            <v>43465</v>
          </cell>
        </row>
        <row r="9959">
          <cell r="A9959" t="str">
            <v>TUBO CPVC 1 1/2" **</v>
          </cell>
          <cell r="B9959">
            <v>101606</v>
          </cell>
          <cell r="C9959" t="str">
            <v>ML</v>
          </cell>
          <cell r="D9959">
            <v>19079</v>
          </cell>
          <cell r="E9959" t="str">
            <v>CPVC</v>
          </cell>
          <cell r="F9959">
            <v>41086</v>
          </cell>
          <cell r="G9959">
            <v>14676</v>
          </cell>
          <cell r="H9959">
            <v>1.3</v>
          </cell>
          <cell r="I9959">
            <v>43465</v>
          </cell>
        </row>
        <row r="9960">
          <cell r="A9960" t="str">
            <v>TUBO CPVC 1" **</v>
          </cell>
          <cell r="B9960">
            <v>101605</v>
          </cell>
          <cell r="C9960" t="str">
            <v>ML</v>
          </cell>
          <cell r="D9960">
            <v>9949</v>
          </cell>
          <cell r="E9960" t="str">
            <v>CPVC</v>
          </cell>
          <cell r="F9960">
            <v>43271</v>
          </cell>
          <cell r="G9960">
            <v>9475</v>
          </cell>
          <cell r="H9960">
            <v>1.05</v>
          </cell>
          <cell r="I9960">
            <v>43465</v>
          </cell>
        </row>
        <row r="9961">
          <cell r="A9961" t="str">
            <v>TUBO CPVC 2" X 6ML S/NORMA ICONTEC</v>
          </cell>
          <cell r="B9961">
            <v>101607</v>
          </cell>
          <cell r="C9961" t="str">
            <v>ML</v>
          </cell>
          <cell r="D9961">
            <v>50856</v>
          </cell>
          <cell r="E9961" t="str">
            <v>CPVC</v>
          </cell>
          <cell r="F9961">
            <v>43214</v>
          </cell>
          <cell r="G9961">
            <v>48434</v>
          </cell>
          <cell r="H9961">
            <v>1.05</v>
          </cell>
          <cell r="I9961">
            <v>43465</v>
          </cell>
        </row>
        <row r="9962">
          <cell r="A9962" t="str">
            <v>TUBO CPVC AGUA CALIENTE</v>
          </cell>
          <cell r="B9962">
            <v>849</v>
          </cell>
          <cell r="C9962" t="str">
            <v>ML</v>
          </cell>
          <cell r="D9962">
            <v>5790</v>
          </cell>
          <cell r="E9962">
            <v>12558</v>
          </cell>
          <cell r="F9962">
            <v>43209</v>
          </cell>
          <cell r="G9962">
            <v>5514</v>
          </cell>
          <cell r="H9962">
            <v>1.05</v>
          </cell>
          <cell r="I9962">
            <v>43465</v>
          </cell>
        </row>
        <row r="9963">
          <cell r="A9963" t="str">
            <v>TUBO CPVC CALIENTE Ø3/4" PVC X 3ML</v>
          </cell>
          <cell r="B9963">
            <v>858</v>
          </cell>
          <cell r="C9963" t="str">
            <v>ML</v>
          </cell>
          <cell r="D9963">
            <v>5225</v>
          </cell>
          <cell r="E9963" t="str">
            <v>CPVC</v>
          </cell>
          <cell r="F9963">
            <v>43269</v>
          </cell>
          <cell r="G9963">
            <v>4976</v>
          </cell>
          <cell r="H9963">
            <v>1.05</v>
          </cell>
          <cell r="I9963">
            <v>43465</v>
          </cell>
        </row>
        <row r="9964">
          <cell r="A9964" t="str">
            <v>TUBO CPVC Ø ½" X 3ML S/NORMA ICONTEC</v>
          </cell>
          <cell r="B9964">
            <v>101602</v>
          </cell>
          <cell r="C9964" t="str">
            <v>ML</v>
          </cell>
          <cell r="D9964">
            <v>3359</v>
          </cell>
          <cell r="E9964" t="str">
            <v>CPVC</v>
          </cell>
          <cell r="F9964">
            <v>43209</v>
          </cell>
          <cell r="G9964">
            <v>3199</v>
          </cell>
          <cell r="H9964">
            <v>1.05</v>
          </cell>
          <cell r="I9964">
            <v>43465</v>
          </cell>
        </row>
        <row r="9965">
          <cell r="A9965" t="str">
            <v>TUBO CPVC Ø ½"X3ML S/NORMA ICONTEC</v>
          </cell>
          <cell r="B9965">
            <v>848</v>
          </cell>
          <cell r="C9965" t="str">
            <v>ML</v>
          </cell>
          <cell r="D9965">
            <v>3214</v>
          </cell>
          <cell r="E9965">
            <v>12556</v>
          </cell>
          <cell r="F9965">
            <v>42852</v>
          </cell>
          <cell r="G9965">
            <v>2949</v>
          </cell>
          <cell r="H9965">
            <v>1.0900000000000001</v>
          </cell>
          <cell r="I9965">
            <v>43465</v>
          </cell>
        </row>
        <row r="9966">
          <cell r="A9966" t="str">
            <v>TUBO CPVC Ø 1 1/4" (RDE-11)</v>
          </cell>
          <cell r="B9966">
            <v>106376</v>
          </cell>
          <cell r="C9966" t="str">
            <v>ML</v>
          </cell>
          <cell r="D9966">
            <v>20374</v>
          </cell>
          <cell r="E9966">
            <v>0</v>
          </cell>
          <cell r="F9966">
            <v>43271</v>
          </cell>
          <cell r="G9966">
            <v>19404</v>
          </cell>
          <cell r="H9966">
            <v>1.05</v>
          </cell>
          <cell r="I9966">
            <v>43465</v>
          </cell>
        </row>
        <row r="9967">
          <cell r="A9967" t="str">
            <v>TUBO CPVC Ø 3/4" X 3ML</v>
          </cell>
          <cell r="B9967">
            <v>101604</v>
          </cell>
          <cell r="C9967" t="str">
            <v>ML</v>
          </cell>
          <cell r="D9967">
            <v>5880</v>
          </cell>
          <cell r="E9967" t="str">
            <v>CPVC</v>
          </cell>
          <cell r="F9967">
            <v>43271</v>
          </cell>
          <cell r="G9967">
            <v>5600</v>
          </cell>
          <cell r="H9967">
            <v>1.05</v>
          </cell>
          <cell r="I9967">
            <v>43465</v>
          </cell>
        </row>
        <row r="9968">
          <cell r="A9968" t="str">
            <v>Tubo CPVC Ø2 1/2" (RDE-11)</v>
          </cell>
          <cell r="B9968">
            <v>106363</v>
          </cell>
          <cell r="C9968" t="str">
            <v>ML</v>
          </cell>
          <cell r="D9968">
            <v>69683</v>
          </cell>
          <cell r="E9968">
            <v>0</v>
          </cell>
          <cell r="F9968">
            <v>42874</v>
          </cell>
          <cell r="G9968">
            <v>63929</v>
          </cell>
          <cell r="H9968">
            <v>1.0900000000000001</v>
          </cell>
          <cell r="I9968">
            <v>43465</v>
          </cell>
        </row>
        <row r="9969">
          <cell r="A9969" t="str">
            <v>TUBO CU RIGIDO DE ½</v>
          </cell>
          <cell r="B9969">
            <v>497</v>
          </cell>
          <cell r="C9969" t="str">
            <v>ML</v>
          </cell>
          <cell r="D9969">
            <v>122074</v>
          </cell>
          <cell r="E9969">
            <v>0</v>
          </cell>
          <cell r="F9969">
            <v>40026</v>
          </cell>
          <cell r="G9969">
            <v>87823</v>
          </cell>
          <cell r="H9969">
            <v>1.39</v>
          </cell>
          <cell r="I9969">
            <v>43465</v>
          </cell>
        </row>
        <row r="9970">
          <cell r="A9970" t="str">
            <v>TUBO CUADRADO 1 " X 1" X6M</v>
          </cell>
          <cell r="B9970">
            <v>103572</v>
          </cell>
          <cell r="C9970" t="str">
            <v>UNI</v>
          </cell>
          <cell r="D9970">
            <v>26514</v>
          </cell>
          <cell r="E9970">
            <v>0</v>
          </cell>
          <cell r="F9970">
            <v>40526</v>
          </cell>
          <cell r="G9970">
            <v>19353</v>
          </cell>
          <cell r="H9970">
            <v>1.37</v>
          </cell>
          <cell r="I9970">
            <v>43465</v>
          </cell>
        </row>
        <row r="9971">
          <cell r="A9971" t="str">
            <v>Tubo Cuadrado 1 1/2" Cal 18</v>
          </cell>
          <cell r="B9971">
            <v>105897</v>
          </cell>
          <cell r="C9971" t="str">
            <v>ML</v>
          </cell>
          <cell r="D9971">
            <v>4025</v>
          </cell>
          <cell r="E9971">
            <v>0</v>
          </cell>
          <cell r="F9971">
            <v>42614</v>
          </cell>
          <cell r="G9971">
            <v>3500</v>
          </cell>
          <cell r="H9971">
            <v>1.1499999999999999</v>
          </cell>
          <cell r="I9971">
            <v>43465</v>
          </cell>
        </row>
        <row r="9972">
          <cell r="A9972" t="str">
            <v>TUBO CUADRADO 1 1/2" Cal. 16</v>
          </cell>
          <cell r="B9972">
            <v>102916</v>
          </cell>
          <cell r="C9972" t="str">
            <v>ML</v>
          </cell>
          <cell r="D9972">
            <v>5653</v>
          </cell>
          <cell r="E9972">
            <v>0</v>
          </cell>
          <cell r="F9972">
            <v>42975</v>
          </cell>
          <cell r="G9972">
            <v>5186</v>
          </cell>
          <cell r="H9972">
            <v>1.0900000000000001</v>
          </cell>
          <cell r="I9972">
            <v>43465</v>
          </cell>
        </row>
        <row r="9973">
          <cell r="A9973" t="str">
            <v>TUBO CUADRADO 1 1/2" Cal. 20</v>
          </cell>
          <cell r="B9973">
            <v>55</v>
          </cell>
          <cell r="C9973" t="str">
            <v>ML</v>
          </cell>
          <cell r="D9973">
            <v>5621</v>
          </cell>
          <cell r="E9973">
            <v>0</v>
          </cell>
          <cell r="F9973">
            <v>40435</v>
          </cell>
          <cell r="G9973">
            <v>4103</v>
          </cell>
          <cell r="H9973">
            <v>1.37</v>
          </cell>
          <cell r="I9973">
            <v>43465</v>
          </cell>
        </row>
        <row r="9974">
          <cell r="A9974" t="str">
            <v>TUBO CUADRADO 1" Cal. 18</v>
          </cell>
          <cell r="B9974">
            <v>53</v>
          </cell>
          <cell r="C9974" t="str">
            <v>ML</v>
          </cell>
          <cell r="D9974">
            <v>2718</v>
          </cell>
          <cell r="E9974">
            <v>0</v>
          </cell>
          <cell r="F9974">
            <v>41716</v>
          </cell>
          <cell r="G9974">
            <v>2157</v>
          </cell>
          <cell r="H9974">
            <v>1.26</v>
          </cell>
          <cell r="I9974">
            <v>43465</v>
          </cell>
        </row>
        <row r="9975">
          <cell r="A9975" t="str">
            <v>TUBO CUADRADO 1X1"(2.0mm)ASTM ;</v>
          </cell>
          <cell r="B9975">
            <v>103933</v>
          </cell>
          <cell r="C9975" t="str">
            <v>ML</v>
          </cell>
          <cell r="D9975">
            <v>4796</v>
          </cell>
          <cell r="E9975">
            <v>0</v>
          </cell>
          <cell r="F9975">
            <v>43206</v>
          </cell>
          <cell r="G9975">
            <v>4568</v>
          </cell>
          <cell r="H9975">
            <v>1.05</v>
          </cell>
          <cell r="I9975">
            <v>43465</v>
          </cell>
        </row>
        <row r="9976">
          <cell r="A9976" t="str">
            <v>TUBO CUADRADO 3/4" Cal. 20</v>
          </cell>
          <cell r="B9976">
            <v>54</v>
          </cell>
          <cell r="C9976" t="str">
            <v>ML</v>
          </cell>
          <cell r="D9976">
            <v>2674</v>
          </cell>
          <cell r="E9976">
            <v>0</v>
          </cell>
          <cell r="F9976">
            <v>40435</v>
          </cell>
          <cell r="G9976">
            <v>1952</v>
          </cell>
          <cell r="H9976">
            <v>1.37</v>
          </cell>
          <cell r="I9976">
            <v>43465</v>
          </cell>
        </row>
        <row r="9977">
          <cell r="A9977" t="str">
            <v>TUBO CUADRADO 3/4X3/4" Cal..16</v>
          </cell>
          <cell r="B9977">
            <v>105844</v>
          </cell>
          <cell r="C9977" t="str">
            <v>ML</v>
          </cell>
          <cell r="D9977">
            <v>2556</v>
          </cell>
          <cell r="E9977">
            <v>0</v>
          </cell>
          <cell r="F9977">
            <v>42585</v>
          </cell>
          <cell r="G9977">
            <v>2223</v>
          </cell>
          <cell r="H9977">
            <v>1.1499999999999999</v>
          </cell>
          <cell r="I9977">
            <v>43465</v>
          </cell>
        </row>
        <row r="9978">
          <cell r="A9978" t="str">
            <v>TUBO CUADRADO DE 1. 1/2" ESPESOR 1.10</v>
          </cell>
          <cell r="B9978">
            <v>106429</v>
          </cell>
          <cell r="C9978" t="str">
            <v>ML</v>
          </cell>
          <cell r="D9978">
            <v>4443</v>
          </cell>
          <cell r="E9978">
            <v>0</v>
          </cell>
          <cell r="F9978">
            <v>42970</v>
          </cell>
          <cell r="G9978">
            <v>4076</v>
          </cell>
          <cell r="H9978">
            <v>1.0900000000000001</v>
          </cell>
          <cell r="I9978">
            <v>43465</v>
          </cell>
        </row>
        <row r="9979">
          <cell r="A9979" t="str">
            <v>TUBO DE CONC. REFORZADO D 100cm (Con</v>
          </cell>
          <cell r="B9979">
            <v>2878</v>
          </cell>
          <cell r="C9979" t="str">
            <v>ML</v>
          </cell>
          <cell r="D9979">
            <v>671738</v>
          </cell>
          <cell r="E9979" t="str">
            <v>CLASE 1</v>
          </cell>
          <cell r="F9979">
            <v>39893</v>
          </cell>
          <cell r="G9979">
            <v>483265</v>
          </cell>
          <cell r="H9979">
            <v>1.39</v>
          </cell>
          <cell r="I9979">
            <v>43465</v>
          </cell>
        </row>
        <row r="9980">
          <cell r="A9980" t="str">
            <v>TUBO DE CONC. REFORZADO D 120cm (Con</v>
          </cell>
          <cell r="B9980">
            <v>2879</v>
          </cell>
          <cell r="C9980" t="str">
            <v>ML</v>
          </cell>
          <cell r="D9980">
            <v>760341</v>
          </cell>
          <cell r="E9980" t="str">
            <v>CLASE 1</v>
          </cell>
          <cell r="F9980">
            <v>40025</v>
          </cell>
          <cell r="G9980">
            <v>547008</v>
          </cell>
          <cell r="H9980">
            <v>1.39</v>
          </cell>
          <cell r="I9980">
            <v>43465</v>
          </cell>
        </row>
        <row r="9981">
          <cell r="A9981" t="str">
            <v>TUBO DE CONC. REFORZADO D 140cm (Con</v>
          </cell>
          <cell r="B9981">
            <v>2880</v>
          </cell>
          <cell r="C9981" t="str">
            <v>ML</v>
          </cell>
          <cell r="D9981">
            <v>1097773</v>
          </cell>
          <cell r="E9981" t="str">
            <v>CLASE 1</v>
          </cell>
          <cell r="F9981">
            <v>39893</v>
          </cell>
          <cell r="G9981">
            <v>789765</v>
          </cell>
          <cell r="H9981">
            <v>1.39</v>
          </cell>
          <cell r="I9981">
            <v>43465</v>
          </cell>
        </row>
        <row r="9982">
          <cell r="A9982" t="str">
            <v>TUBO DE CONC. REFORZADO D 60cm (Con</v>
          </cell>
          <cell r="B9982">
            <v>2677</v>
          </cell>
          <cell r="C9982" t="str">
            <v>ML</v>
          </cell>
          <cell r="D9982">
            <v>280352</v>
          </cell>
          <cell r="E9982" t="str">
            <v>CLASE 1</v>
          </cell>
          <cell r="F9982">
            <v>39893</v>
          </cell>
          <cell r="G9982">
            <v>201692</v>
          </cell>
          <cell r="H9982">
            <v>1.39</v>
          </cell>
          <cell r="I9982">
            <v>43465</v>
          </cell>
        </row>
        <row r="9983">
          <cell r="A9983" t="str">
            <v>TUBO DE CONC. REFORZADO D 70cm (Con</v>
          </cell>
          <cell r="B9983">
            <v>2730</v>
          </cell>
          <cell r="C9983" t="str">
            <v>ML</v>
          </cell>
          <cell r="D9983">
            <v>341777</v>
          </cell>
          <cell r="E9983" t="str">
            <v>CLASE 1</v>
          </cell>
          <cell r="F9983">
            <v>39893</v>
          </cell>
          <cell r="G9983">
            <v>245883</v>
          </cell>
          <cell r="H9983">
            <v>1.39</v>
          </cell>
          <cell r="I9983">
            <v>43465</v>
          </cell>
        </row>
        <row r="9984">
          <cell r="A9984" t="str">
            <v>TUBO DE CONC. REFORZADO D 80cm (Con</v>
          </cell>
          <cell r="B9984">
            <v>2750</v>
          </cell>
          <cell r="C9984" t="str">
            <v>ML</v>
          </cell>
          <cell r="D9984">
            <v>426829</v>
          </cell>
          <cell r="E9984" t="str">
            <v>CLASE 1</v>
          </cell>
          <cell r="F9984">
            <v>40025</v>
          </cell>
          <cell r="G9984">
            <v>307071</v>
          </cell>
          <cell r="H9984">
            <v>1.39</v>
          </cell>
          <cell r="I9984">
            <v>43465</v>
          </cell>
        </row>
        <row r="9985">
          <cell r="A9985" t="str">
            <v>TUBO DE CONC. REFORZADO D 90cm (Con</v>
          </cell>
          <cell r="B9985">
            <v>2769</v>
          </cell>
          <cell r="C9985" t="str">
            <v>ML</v>
          </cell>
          <cell r="D9985">
            <v>537078</v>
          </cell>
          <cell r="E9985" t="str">
            <v>CLASE 1</v>
          </cell>
          <cell r="F9985">
            <v>40025</v>
          </cell>
          <cell r="G9985">
            <v>386387</v>
          </cell>
          <cell r="H9985">
            <v>1.39</v>
          </cell>
          <cell r="I9985">
            <v>43465</v>
          </cell>
        </row>
        <row r="9986">
          <cell r="A9986" t="str">
            <v>TUBO DE CONC. SIN REFUERZO D 15cm (Con</v>
          </cell>
          <cell r="B9986">
            <v>2236</v>
          </cell>
          <cell r="C9986" t="str">
            <v>ML</v>
          </cell>
          <cell r="D9986">
            <v>20031</v>
          </cell>
          <cell r="E9986" t="str">
            <v>CLASE 1</v>
          </cell>
          <cell r="F9986">
            <v>40170</v>
          </cell>
          <cell r="G9986">
            <v>14411</v>
          </cell>
          <cell r="H9986">
            <v>1.39</v>
          </cell>
          <cell r="I9986">
            <v>43465</v>
          </cell>
        </row>
        <row r="9987">
          <cell r="A9987" t="str">
            <v>TUBO DE CONC. SIN REFUERZO D20cm (Con</v>
          </cell>
          <cell r="B9987">
            <v>2237</v>
          </cell>
          <cell r="C9987" t="str">
            <v>ML</v>
          </cell>
          <cell r="D9987">
            <v>32905</v>
          </cell>
          <cell r="E9987" t="str">
            <v>CLASE 1</v>
          </cell>
          <cell r="F9987">
            <v>40170</v>
          </cell>
          <cell r="G9987">
            <v>23673</v>
          </cell>
          <cell r="H9987">
            <v>1.39</v>
          </cell>
          <cell r="I9987">
            <v>43465</v>
          </cell>
        </row>
        <row r="9988">
          <cell r="A9988" t="str">
            <v>TUBO DE CONC. SIN REFUERZO D25cm (Con</v>
          </cell>
          <cell r="B9988">
            <v>2244</v>
          </cell>
          <cell r="C9988" t="str">
            <v>ML</v>
          </cell>
          <cell r="D9988">
            <v>55579</v>
          </cell>
          <cell r="E9988" t="str">
            <v>CLASE 1</v>
          </cell>
          <cell r="F9988">
            <v>41817</v>
          </cell>
          <cell r="G9988">
            <v>44110</v>
          </cell>
          <cell r="H9988">
            <v>1.26</v>
          </cell>
          <cell r="I9988">
            <v>43465</v>
          </cell>
        </row>
        <row r="9989">
          <cell r="A9989" t="str">
            <v>TUBO DE CONC. SIN REFUERZO D30cm (Con</v>
          </cell>
          <cell r="B9989">
            <v>2361</v>
          </cell>
          <cell r="C9989" t="str">
            <v>ML</v>
          </cell>
          <cell r="D9989">
            <v>62111</v>
          </cell>
          <cell r="E9989" t="str">
            <v>CLASE 1</v>
          </cell>
          <cell r="F9989">
            <v>41486</v>
          </cell>
          <cell r="G9989">
            <v>48906</v>
          </cell>
          <cell r="H9989">
            <v>1.27</v>
          </cell>
          <cell r="I9989">
            <v>43465</v>
          </cell>
        </row>
        <row r="9990">
          <cell r="A9990" t="str">
            <v>TUBO DE CONC. SIN REFUERZO D35cm (Con</v>
          </cell>
          <cell r="B9990">
            <v>2384</v>
          </cell>
          <cell r="C9990" t="str">
            <v>ML</v>
          </cell>
          <cell r="D9990">
            <v>60389</v>
          </cell>
          <cell r="E9990" t="str">
            <v>CLASE 1</v>
          </cell>
          <cell r="F9990">
            <v>40025</v>
          </cell>
          <cell r="G9990">
            <v>43445</v>
          </cell>
          <cell r="H9990">
            <v>1.39</v>
          </cell>
          <cell r="I9990">
            <v>43465</v>
          </cell>
        </row>
        <row r="9991">
          <cell r="A9991" t="str">
            <v>TUBO DE CONC. SIN REFUERZO D40cm (Con</v>
          </cell>
          <cell r="B9991">
            <v>2386</v>
          </cell>
          <cell r="C9991" t="str">
            <v>ML</v>
          </cell>
          <cell r="D9991">
            <v>79459</v>
          </cell>
          <cell r="E9991" t="str">
            <v>CLASE 1</v>
          </cell>
          <cell r="F9991">
            <v>39893</v>
          </cell>
          <cell r="G9991">
            <v>57165</v>
          </cell>
          <cell r="H9991">
            <v>1.39</v>
          </cell>
          <cell r="I9991">
            <v>43465</v>
          </cell>
        </row>
        <row r="9992">
          <cell r="A9992" t="str">
            <v>TUBO DE CONC. SIN REFUERZO D45cm (Con</v>
          </cell>
          <cell r="B9992">
            <v>2411</v>
          </cell>
          <cell r="C9992" t="str">
            <v>ML</v>
          </cell>
          <cell r="D9992">
            <v>103296</v>
          </cell>
          <cell r="E9992" t="str">
            <v>CLASE 1</v>
          </cell>
          <cell r="F9992">
            <v>39893</v>
          </cell>
          <cell r="G9992">
            <v>74314</v>
          </cell>
          <cell r="H9992">
            <v>1.39</v>
          </cell>
          <cell r="I9992">
            <v>43465</v>
          </cell>
        </row>
        <row r="9993">
          <cell r="A9993" t="str">
            <v>TUBO DE CONC. SIN REFUERZO D50cm (Con</v>
          </cell>
          <cell r="B9993">
            <v>2627</v>
          </cell>
          <cell r="C9993" t="str">
            <v>ML</v>
          </cell>
          <cell r="D9993">
            <v>133650</v>
          </cell>
          <cell r="E9993" t="str">
            <v>CLASE 1</v>
          </cell>
          <cell r="F9993">
            <v>39893</v>
          </cell>
          <cell r="G9993">
            <v>96151</v>
          </cell>
          <cell r="H9993">
            <v>1.39</v>
          </cell>
          <cell r="I9993">
            <v>43465</v>
          </cell>
        </row>
        <row r="9994">
          <cell r="A9994" t="str">
            <v>TUBO DE CONC. SIN REFUERZO D60cm (Con</v>
          </cell>
          <cell r="B9994">
            <v>2631</v>
          </cell>
          <cell r="C9994" t="str">
            <v>ML</v>
          </cell>
          <cell r="D9994">
            <v>197058</v>
          </cell>
          <cell r="E9994" t="str">
            <v>CLASE 1</v>
          </cell>
          <cell r="F9994">
            <v>39893</v>
          </cell>
          <cell r="G9994">
            <v>141768</v>
          </cell>
          <cell r="H9994">
            <v>1.39</v>
          </cell>
          <cell r="I9994">
            <v>43465</v>
          </cell>
        </row>
        <row r="9995">
          <cell r="A9995" t="str">
            <v>TUBO DE CONC. SIN REFUERZO D70cm (Con</v>
          </cell>
          <cell r="B9995">
            <v>2638</v>
          </cell>
          <cell r="C9995" t="str">
            <v>ML</v>
          </cell>
          <cell r="D9995">
            <v>281920</v>
          </cell>
          <cell r="E9995" t="str">
            <v>CLASE UNICA</v>
          </cell>
          <cell r="F9995">
            <v>39893</v>
          </cell>
          <cell r="G9995">
            <v>202820</v>
          </cell>
          <cell r="H9995">
            <v>1.39</v>
          </cell>
          <cell r="I9995">
            <v>43465</v>
          </cell>
        </row>
        <row r="9996">
          <cell r="A9996" t="str">
            <v>TUBO DE DRENAJE PEAD ADS 10” DW AASTHO</v>
          </cell>
          <cell r="B9996">
            <v>106034</v>
          </cell>
          <cell r="C9996" t="str">
            <v>ML</v>
          </cell>
          <cell r="D9996">
            <v>64440</v>
          </cell>
          <cell r="E9996">
            <v>0</v>
          </cell>
          <cell r="F9996">
            <v>42709</v>
          </cell>
          <cell r="G9996">
            <v>56034.5</v>
          </cell>
          <cell r="H9996">
            <v>1.1499999999999999</v>
          </cell>
          <cell r="I9996">
            <v>43465</v>
          </cell>
        </row>
        <row r="9997">
          <cell r="A9997" t="str">
            <v>TUBO DE DRENAJE PEAD ADS 6” DW AASTHO</v>
          </cell>
          <cell r="B9997">
            <v>106032</v>
          </cell>
          <cell r="C9997" t="str">
            <v>ML</v>
          </cell>
          <cell r="D9997">
            <v>32896</v>
          </cell>
          <cell r="E9997">
            <v>0</v>
          </cell>
          <cell r="F9997">
            <v>42709</v>
          </cell>
          <cell r="G9997">
            <v>28605.14</v>
          </cell>
          <cell r="H9997">
            <v>1.1499999999999999</v>
          </cell>
          <cell r="I9997">
            <v>43465</v>
          </cell>
        </row>
        <row r="9998">
          <cell r="A9998" t="str">
            <v>TUBO DE DRENAJE PEAD ADS 8” DW AASTHO</v>
          </cell>
          <cell r="B9998">
            <v>106033</v>
          </cell>
          <cell r="C9998" t="str">
            <v>ML</v>
          </cell>
          <cell r="D9998">
            <v>46029</v>
          </cell>
          <cell r="E9998">
            <v>0</v>
          </cell>
          <cell r="F9998">
            <v>42709</v>
          </cell>
          <cell r="G9998">
            <v>40025.1</v>
          </cell>
          <cell r="H9998">
            <v>1.1499999999999999</v>
          </cell>
          <cell r="I9998">
            <v>43465</v>
          </cell>
        </row>
        <row r="9999">
          <cell r="A9999" t="str">
            <v>TUBO DE ESCAPE 25M LAM.CAL.16 PINTURA</v>
          </cell>
          <cell r="B9999">
            <v>105019</v>
          </cell>
          <cell r="C9999" t="str">
            <v>UNI</v>
          </cell>
          <cell r="D9999">
            <v>3388360</v>
          </cell>
          <cell r="E9999">
            <v>0</v>
          </cell>
          <cell r="F9999">
            <v>41506</v>
          </cell>
          <cell r="G9999">
            <v>2668000</v>
          </cell>
          <cell r="H9999">
            <v>1.27</v>
          </cell>
          <cell r="I9999">
            <v>43465</v>
          </cell>
        </row>
        <row r="10000">
          <cell r="A10000" t="str">
            <v>TUBO DRENAJE</v>
          </cell>
          <cell r="B10000">
            <v>102207</v>
          </cell>
          <cell r="C10000" t="str">
            <v>ML</v>
          </cell>
          <cell r="D10000">
            <v>41781</v>
          </cell>
          <cell r="E10000">
            <v>12494</v>
          </cell>
          <cell r="F10000">
            <v>43179</v>
          </cell>
          <cell r="G10000">
            <v>39791</v>
          </cell>
          <cell r="H10000">
            <v>1.05</v>
          </cell>
          <cell r="I10000">
            <v>43465</v>
          </cell>
        </row>
        <row r="10001">
          <cell r="A10001" t="str">
            <v>TUBO DRENAJE CORRUG.CON</v>
          </cell>
          <cell r="B10001">
            <v>104880</v>
          </cell>
          <cell r="C10001" t="str">
            <v>ML</v>
          </cell>
          <cell r="D10001">
            <v>80140</v>
          </cell>
          <cell r="E10001">
            <v>0</v>
          </cell>
          <cell r="F10001">
            <v>41241</v>
          </cell>
          <cell r="G10001">
            <v>61646</v>
          </cell>
          <cell r="H10001">
            <v>1.3</v>
          </cell>
          <cell r="I10001">
            <v>43465</v>
          </cell>
        </row>
        <row r="10002">
          <cell r="A10002" t="str">
            <v>TUBO DRENAJE GRES 6"(1) MOORE</v>
          </cell>
          <cell r="B10002">
            <v>1004</v>
          </cell>
          <cell r="C10002" t="str">
            <v>UNI</v>
          </cell>
          <cell r="D10002">
            <v>11287</v>
          </cell>
          <cell r="E10002">
            <v>183</v>
          </cell>
          <cell r="F10002">
            <v>40170</v>
          </cell>
          <cell r="G10002">
            <v>8120</v>
          </cell>
          <cell r="H10002">
            <v>1.39</v>
          </cell>
          <cell r="I10002">
            <v>43465</v>
          </cell>
        </row>
        <row r="10003">
          <cell r="A10003" t="str">
            <v>TUBO DRENAJE GRES 8" MOORE</v>
          </cell>
          <cell r="B10003">
            <v>1010</v>
          </cell>
          <cell r="C10003" t="str">
            <v>UNI</v>
          </cell>
          <cell r="D10003">
            <v>16124</v>
          </cell>
          <cell r="E10003">
            <v>204</v>
          </cell>
          <cell r="F10003">
            <v>40170</v>
          </cell>
          <cell r="G10003">
            <v>11600</v>
          </cell>
          <cell r="H10003">
            <v>1.39</v>
          </cell>
          <cell r="I10003">
            <v>43465</v>
          </cell>
        </row>
        <row r="10004">
          <cell r="A10004" t="str">
            <v>TUBO DRENAJE PVC</v>
          </cell>
          <cell r="B10004">
            <v>105024</v>
          </cell>
          <cell r="C10004" t="str">
            <v>ML</v>
          </cell>
          <cell r="D10004">
            <v>51034</v>
          </cell>
          <cell r="E10004">
            <v>0</v>
          </cell>
          <cell r="F10004">
            <v>43357</v>
          </cell>
          <cell r="G10004">
            <v>48604</v>
          </cell>
          <cell r="H10004">
            <v>1.05</v>
          </cell>
          <cell r="I10004">
            <v>43465</v>
          </cell>
        </row>
        <row r="10005">
          <cell r="A10005" t="str">
            <v>TUBO DRENAJE PVC 100mm (Usar CIO-105777)</v>
          </cell>
          <cell r="B10005">
            <v>101782</v>
          </cell>
          <cell r="C10005" t="str">
            <v>ML</v>
          </cell>
          <cell r="D10005">
            <v>25827</v>
          </cell>
          <cell r="E10005">
            <v>12488</v>
          </cell>
          <cell r="F10005">
            <v>42083</v>
          </cell>
          <cell r="G10005">
            <v>21170</v>
          </cell>
          <cell r="H10005">
            <v>1.22</v>
          </cell>
          <cell r="I10005">
            <v>43465</v>
          </cell>
        </row>
        <row r="10006">
          <cell r="A10006" t="str">
            <v>TUBO DRENAJE PVC 100mm. PAVCO</v>
          </cell>
          <cell r="B10006">
            <v>1148</v>
          </cell>
          <cell r="C10006" t="str">
            <v>ML</v>
          </cell>
          <cell r="D10006">
            <v>27330</v>
          </cell>
          <cell r="E10006">
            <v>12488</v>
          </cell>
          <cell r="F10006">
            <v>40954</v>
          </cell>
          <cell r="G10006">
            <v>21023</v>
          </cell>
          <cell r="H10006">
            <v>1.3</v>
          </cell>
          <cell r="I10006">
            <v>43465</v>
          </cell>
        </row>
        <row r="10007">
          <cell r="A10007" t="str">
            <v>TUBO DRENAJE PVC 160mm. PAVCO</v>
          </cell>
          <cell r="B10007">
            <v>100593</v>
          </cell>
          <cell r="C10007" t="str">
            <v>ML</v>
          </cell>
          <cell r="D10007">
            <v>60889</v>
          </cell>
          <cell r="E10007">
            <v>12492</v>
          </cell>
          <cell r="F10007">
            <v>40954</v>
          </cell>
          <cell r="G10007">
            <v>46838</v>
          </cell>
          <cell r="H10007">
            <v>1.3</v>
          </cell>
          <cell r="I10007">
            <v>43465</v>
          </cell>
        </row>
        <row r="10008">
          <cell r="A10008" t="str">
            <v>TUBO DRENAJE PVC 160mm. S/NORMA</v>
          </cell>
          <cell r="B10008">
            <v>101780</v>
          </cell>
          <cell r="C10008" t="str">
            <v>ML</v>
          </cell>
          <cell r="D10008">
            <v>47132</v>
          </cell>
          <cell r="E10008">
            <v>12492</v>
          </cell>
          <cell r="F10008">
            <v>42088</v>
          </cell>
          <cell r="G10008">
            <v>38633</v>
          </cell>
          <cell r="H10008">
            <v>1.22</v>
          </cell>
          <cell r="I10008">
            <v>43465</v>
          </cell>
        </row>
        <row r="10009">
          <cell r="A10009" t="str">
            <v>TUBO DRENAJE PVC 160mm.(USAR</v>
          </cell>
          <cell r="B10009">
            <v>102211</v>
          </cell>
          <cell r="C10009" t="str">
            <v>ML</v>
          </cell>
          <cell r="D10009">
            <v>47132</v>
          </cell>
          <cell r="E10009">
            <v>12492</v>
          </cell>
          <cell r="F10009">
            <v>42090</v>
          </cell>
          <cell r="G10009">
            <v>38633</v>
          </cell>
          <cell r="H10009">
            <v>1.22</v>
          </cell>
          <cell r="I10009">
            <v>43465</v>
          </cell>
        </row>
        <row r="10010">
          <cell r="A10010" t="str">
            <v>TUBO DRENAJE PVC 160MMCorru-Perf(Rollo)sin</v>
          </cell>
          <cell r="B10010">
            <v>105743</v>
          </cell>
          <cell r="C10010" t="str">
            <v>ML</v>
          </cell>
          <cell r="D10010">
            <v>23821</v>
          </cell>
          <cell r="E10010">
            <v>0</v>
          </cell>
          <cell r="F10010">
            <v>43167</v>
          </cell>
          <cell r="G10010">
            <v>22687</v>
          </cell>
          <cell r="H10010">
            <v>1.05</v>
          </cell>
          <cell r="I10010">
            <v>43465</v>
          </cell>
        </row>
        <row r="10011">
          <cell r="A10011" t="str">
            <v>TUBO DRENAJE PVC 200mm. PAVCO</v>
          </cell>
          <cell r="B10011">
            <v>100594</v>
          </cell>
          <cell r="C10011" t="str">
            <v>ML</v>
          </cell>
          <cell r="D10011">
            <v>75365</v>
          </cell>
          <cell r="E10011">
            <v>12494</v>
          </cell>
          <cell r="F10011">
            <v>42600</v>
          </cell>
          <cell r="G10011">
            <v>65535</v>
          </cell>
          <cell r="H10011">
            <v>1.1499999999999999</v>
          </cell>
          <cell r="I10011">
            <v>43465</v>
          </cell>
        </row>
        <row r="10012">
          <cell r="A10012" t="str">
            <v>TUBO DRENAJE PVC 200mm. PAVCO</v>
          </cell>
          <cell r="B10012">
            <v>102209</v>
          </cell>
          <cell r="C10012" t="str">
            <v>ML</v>
          </cell>
          <cell r="D10012">
            <v>85196</v>
          </cell>
          <cell r="E10012">
            <v>12494</v>
          </cell>
          <cell r="F10012">
            <v>40954</v>
          </cell>
          <cell r="G10012">
            <v>65535</v>
          </cell>
          <cell r="H10012">
            <v>1.3</v>
          </cell>
          <cell r="I10012">
            <v>43465</v>
          </cell>
        </row>
        <row r="10013">
          <cell r="A10013" t="str">
            <v>TUBO DRENAJE PVC 315mm. PAVCO</v>
          </cell>
          <cell r="B10013">
            <v>101386</v>
          </cell>
          <cell r="C10013" t="str">
            <v>ML</v>
          </cell>
          <cell r="D10013">
            <v>94163</v>
          </cell>
          <cell r="E10013">
            <v>293801001</v>
          </cell>
          <cell r="F10013">
            <v>40954</v>
          </cell>
          <cell r="G10013">
            <v>72433</v>
          </cell>
          <cell r="H10013">
            <v>1.3</v>
          </cell>
          <cell r="I10013">
            <v>43465</v>
          </cell>
        </row>
        <row r="10014">
          <cell r="A10014" t="str">
            <v>TUBO DRENAJE PVC 65mm. PAVCO</v>
          </cell>
          <cell r="B10014">
            <v>1149</v>
          </cell>
          <cell r="C10014" t="str">
            <v>ML</v>
          </cell>
          <cell r="D10014">
            <v>15470</v>
          </cell>
          <cell r="E10014">
            <v>12485</v>
          </cell>
          <cell r="F10014">
            <v>40954</v>
          </cell>
          <cell r="G10014">
            <v>11900</v>
          </cell>
          <cell r="H10014">
            <v>1.3</v>
          </cell>
          <cell r="I10014">
            <v>43465</v>
          </cell>
        </row>
        <row r="10015">
          <cell r="A10015" t="str">
            <v>TUBO DRENAJE PVC 65mm.(Usar CIO-105776)</v>
          </cell>
          <cell r="B10015">
            <v>102099</v>
          </cell>
          <cell r="C10015" t="str">
            <v>ML</v>
          </cell>
          <cell r="D10015">
            <v>14620</v>
          </cell>
          <cell r="E10015">
            <v>12485</v>
          </cell>
          <cell r="F10015">
            <v>42116</v>
          </cell>
          <cell r="G10015">
            <v>11984</v>
          </cell>
          <cell r="H10015">
            <v>1.22</v>
          </cell>
          <cell r="I10015">
            <v>43465</v>
          </cell>
        </row>
        <row r="10016">
          <cell r="A10016" t="str">
            <v>Tubo ducto electrico corrugado TDP 3" x6ml</v>
          </cell>
          <cell r="B10016">
            <v>102234</v>
          </cell>
          <cell r="C10016" t="str">
            <v>ML</v>
          </cell>
          <cell r="D10016">
            <v>6334</v>
          </cell>
          <cell r="E10016">
            <v>0</v>
          </cell>
          <cell r="F10016">
            <v>43174</v>
          </cell>
          <cell r="G10016">
            <v>6032</v>
          </cell>
          <cell r="H10016">
            <v>1.05</v>
          </cell>
          <cell r="I10016">
            <v>43465</v>
          </cell>
        </row>
        <row r="10017">
          <cell r="A10017" t="str">
            <v>Tubo ducto electrico corrugado TDP 4"x 6ml*</v>
          </cell>
          <cell r="B10017">
            <v>101946</v>
          </cell>
          <cell r="C10017" t="str">
            <v>ML</v>
          </cell>
          <cell r="D10017">
            <v>8063</v>
          </cell>
          <cell r="E10017">
            <v>0</v>
          </cell>
          <cell r="F10017">
            <v>41716</v>
          </cell>
          <cell r="G10017">
            <v>6399</v>
          </cell>
          <cell r="H10017">
            <v>1.26</v>
          </cell>
          <cell r="I10017">
            <v>43465</v>
          </cell>
        </row>
        <row r="10018">
          <cell r="A10018" t="str">
            <v>Tubo ducto electrico corrugado TDP 6"X6ML</v>
          </cell>
          <cell r="B10018">
            <v>103309</v>
          </cell>
          <cell r="C10018" t="str">
            <v>ML</v>
          </cell>
          <cell r="D10018">
            <v>18775</v>
          </cell>
          <cell r="E10018">
            <v>0</v>
          </cell>
          <cell r="F10018">
            <v>43174</v>
          </cell>
          <cell r="G10018">
            <v>17881</v>
          </cell>
          <cell r="H10018">
            <v>1.05</v>
          </cell>
          <cell r="I10018">
            <v>43465</v>
          </cell>
        </row>
        <row r="10019">
          <cell r="A10019" t="str">
            <v>TUBO DUCTO ELÉCTRICO TIPO DB-PESADO</v>
          </cell>
          <cell r="B10019">
            <v>106449</v>
          </cell>
          <cell r="C10019" t="str">
            <v>ML</v>
          </cell>
          <cell r="D10019">
            <v>32089</v>
          </cell>
          <cell r="E10019">
            <v>0</v>
          </cell>
          <cell r="F10019">
            <v>43174</v>
          </cell>
          <cell r="G10019">
            <v>30561</v>
          </cell>
          <cell r="H10019">
            <v>1.05</v>
          </cell>
          <cell r="I10019">
            <v>43465</v>
          </cell>
        </row>
        <row r="10020">
          <cell r="A10020" t="str">
            <v>Tubo ducto electrico tipo liviano 3" **</v>
          </cell>
          <cell r="B10020">
            <v>102743</v>
          </cell>
          <cell r="C10020" t="str">
            <v>ML</v>
          </cell>
          <cell r="D10020">
            <v>5355</v>
          </cell>
          <cell r="E10020">
            <v>0</v>
          </cell>
          <cell r="F10020">
            <v>43322</v>
          </cell>
          <cell r="G10020">
            <v>5100</v>
          </cell>
          <cell r="H10020">
            <v>1.05</v>
          </cell>
          <cell r="I10020">
            <v>43465</v>
          </cell>
        </row>
        <row r="10021">
          <cell r="A10021" t="str">
            <v>Tubo ducto electrico tipo liviano EB 4"(LIVIANO)</v>
          </cell>
          <cell r="B10021">
            <v>100417</v>
          </cell>
          <cell r="C10021" t="str">
            <v>ML</v>
          </cell>
          <cell r="D10021">
            <v>12248</v>
          </cell>
          <cell r="E10021">
            <v>0</v>
          </cell>
          <cell r="F10021">
            <v>42899</v>
          </cell>
          <cell r="G10021">
            <v>11237</v>
          </cell>
          <cell r="H10021">
            <v>1.0900000000000001</v>
          </cell>
          <cell r="I10021">
            <v>43465</v>
          </cell>
        </row>
        <row r="10022">
          <cell r="A10022" t="str">
            <v>Tubo ducto electrico tipoTDP 4"L=6M s/Norma</v>
          </cell>
          <cell r="B10022">
            <v>100415</v>
          </cell>
          <cell r="C10022" t="str">
            <v>ML</v>
          </cell>
          <cell r="D10022">
            <v>8106</v>
          </cell>
          <cell r="E10022">
            <v>0</v>
          </cell>
          <cell r="F10022">
            <v>43213</v>
          </cell>
          <cell r="G10022">
            <v>7720</v>
          </cell>
          <cell r="H10022">
            <v>1.05</v>
          </cell>
          <cell r="I10022">
            <v>43465</v>
          </cell>
        </row>
        <row r="10023">
          <cell r="A10023" t="str">
            <v>TUBO EMT 1 1/2 " L=3M</v>
          </cell>
          <cell r="B10023">
            <v>101432</v>
          </cell>
          <cell r="C10023" t="str">
            <v>ML</v>
          </cell>
          <cell r="D10023">
            <v>12191</v>
          </cell>
          <cell r="E10023">
            <v>12472</v>
          </cell>
          <cell r="F10023">
            <v>43182</v>
          </cell>
          <cell r="G10023">
            <v>11610</v>
          </cell>
          <cell r="H10023">
            <v>1.05</v>
          </cell>
          <cell r="I10023">
            <v>43465</v>
          </cell>
        </row>
        <row r="10024">
          <cell r="A10024" t="str">
            <v>TUBO EMT 1 1/4 "</v>
          </cell>
          <cell r="B10024">
            <v>101331</v>
          </cell>
          <cell r="C10024" t="str">
            <v>ML</v>
          </cell>
          <cell r="D10024">
            <v>9578</v>
          </cell>
          <cell r="E10024">
            <v>12472</v>
          </cell>
          <cell r="F10024">
            <v>43266</v>
          </cell>
          <cell r="G10024">
            <v>9122</v>
          </cell>
          <cell r="H10024">
            <v>1.05</v>
          </cell>
          <cell r="I10024">
            <v>43465</v>
          </cell>
        </row>
        <row r="10025">
          <cell r="A10025" t="str">
            <v>TUBO EMT 1" L=3M</v>
          </cell>
          <cell r="B10025">
            <v>101328</v>
          </cell>
          <cell r="C10025" t="str">
            <v>ML</v>
          </cell>
          <cell r="D10025">
            <v>5850</v>
          </cell>
          <cell r="E10025">
            <v>0</v>
          </cell>
          <cell r="F10025">
            <v>43174</v>
          </cell>
          <cell r="G10025">
            <v>5571</v>
          </cell>
          <cell r="H10025">
            <v>1.05</v>
          </cell>
          <cell r="I10025">
            <v>43465</v>
          </cell>
        </row>
        <row r="10026">
          <cell r="A10026" t="str">
            <v>TUBO EMT 3 "</v>
          </cell>
          <cell r="B10026">
            <v>101333</v>
          </cell>
          <cell r="C10026" t="str">
            <v>ML</v>
          </cell>
          <cell r="D10026">
            <v>31167</v>
          </cell>
          <cell r="E10026">
            <v>12472</v>
          </cell>
          <cell r="F10026">
            <v>43266</v>
          </cell>
          <cell r="G10026">
            <v>29683</v>
          </cell>
          <cell r="H10026">
            <v>1.05</v>
          </cell>
          <cell r="I10026">
            <v>43465</v>
          </cell>
        </row>
        <row r="10027">
          <cell r="A10027" t="str">
            <v>TUBO EMT 3/4 "</v>
          </cell>
          <cell r="B10027">
            <v>101304</v>
          </cell>
          <cell r="C10027" t="str">
            <v>ML</v>
          </cell>
          <cell r="D10027">
            <v>3836</v>
          </cell>
          <cell r="E10027">
            <v>12472</v>
          </cell>
          <cell r="F10027">
            <v>43213</v>
          </cell>
          <cell r="G10027">
            <v>3653</v>
          </cell>
          <cell r="H10027">
            <v>1.05</v>
          </cell>
          <cell r="I10027">
            <v>43465</v>
          </cell>
        </row>
        <row r="10028">
          <cell r="A10028" t="str">
            <v>TUBO EMT 3/4"</v>
          </cell>
          <cell r="B10028">
            <v>104697</v>
          </cell>
          <cell r="C10028" t="str">
            <v>ML</v>
          </cell>
          <cell r="D10028">
            <v>3836</v>
          </cell>
          <cell r="E10028">
            <v>0</v>
          </cell>
          <cell r="F10028">
            <v>43174</v>
          </cell>
          <cell r="G10028">
            <v>3653</v>
          </cell>
          <cell r="H10028">
            <v>1.05</v>
          </cell>
          <cell r="I10028">
            <v>43465</v>
          </cell>
        </row>
        <row r="10029">
          <cell r="A10029" t="str">
            <v>TUBO EMT 4 "</v>
          </cell>
          <cell r="B10029">
            <v>107328</v>
          </cell>
          <cell r="C10029" t="str">
            <v>ML</v>
          </cell>
          <cell r="D10029">
            <v>31167</v>
          </cell>
          <cell r="E10029">
            <v>0</v>
          </cell>
          <cell r="F10029">
            <v>43412</v>
          </cell>
          <cell r="G10029">
            <v>29683</v>
          </cell>
          <cell r="H10029">
            <v>1.05</v>
          </cell>
          <cell r="I10029">
            <v>43465</v>
          </cell>
        </row>
        <row r="10030">
          <cell r="A10030" t="str">
            <v>TUBO EMT E:0.65 1½ "</v>
          </cell>
          <cell r="B10030">
            <v>101207</v>
          </cell>
          <cell r="C10030" t="str">
            <v>ML</v>
          </cell>
          <cell r="D10030">
            <v>17440</v>
          </cell>
          <cell r="E10030">
            <v>0</v>
          </cell>
          <cell r="F10030">
            <v>40681</v>
          </cell>
          <cell r="G10030">
            <v>13015</v>
          </cell>
          <cell r="H10030">
            <v>1.34</v>
          </cell>
          <cell r="I10030">
            <v>43465</v>
          </cell>
        </row>
        <row r="10031">
          <cell r="A10031" t="str">
            <v>TUBO EMT Ø 2 " L=3M</v>
          </cell>
          <cell r="B10031">
            <v>101332</v>
          </cell>
          <cell r="C10031" t="str">
            <v>ML</v>
          </cell>
          <cell r="D10031">
            <v>14195</v>
          </cell>
          <cell r="E10031">
            <v>12472</v>
          </cell>
          <cell r="F10031">
            <v>43266</v>
          </cell>
          <cell r="G10031">
            <v>13519</v>
          </cell>
          <cell r="H10031">
            <v>1.05</v>
          </cell>
          <cell r="I10031">
            <v>43465</v>
          </cell>
        </row>
        <row r="10032">
          <cell r="A10032" t="str">
            <v>Tubo Estrctur.Negro redond Ø 4" (e=3mm)</v>
          </cell>
          <cell r="B10032">
            <v>104513</v>
          </cell>
          <cell r="C10032" t="str">
            <v>ML</v>
          </cell>
          <cell r="D10032">
            <v>34996</v>
          </cell>
          <cell r="E10032">
            <v>0</v>
          </cell>
          <cell r="F10032">
            <v>41148</v>
          </cell>
          <cell r="G10032">
            <v>26920</v>
          </cell>
          <cell r="H10032">
            <v>1.3</v>
          </cell>
          <cell r="I10032">
            <v>43465</v>
          </cell>
        </row>
        <row r="10033">
          <cell r="A10033" t="str">
            <v>Tubo Estrctur.Negro redond Ø 6" (e=6mm)</v>
          </cell>
          <cell r="B10033">
            <v>104512</v>
          </cell>
          <cell r="C10033" t="str">
            <v>ML</v>
          </cell>
          <cell r="D10033">
            <v>112928</v>
          </cell>
          <cell r="E10033">
            <v>0</v>
          </cell>
          <cell r="F10033">
            <v>41148</v>
          </cell>
          <cell r="G10033">
            <v>86868</v>
          </cell>
          <cell r="H10033">
            <v>1.3</v>
          </cell>
          <cell r="I10033">
            <v>43465</v>
          </cell>
        </row>
        <row r="10034">
          <cell r="A10034" t="str">
            <v>Tubo Estruct. 11/4" Cal.3.0mm+pint Electrostát-ML</v>
          </cell>
          <cell r="B10034">
            <v>106464</v>
          </cell>
          <cell r="C10034" t="str">
            <v>UNI</v>
          </cell>
          <cell r="D10034">
            <v>18549</v>
          </cell>
          <cell r="E10034">
            <v>0</v>
          </cell>
          <cell r="F10034">
            <v>42942</v>
          </cell>
          <cell r="G10034">
            <v>17017</v>
          </cell>
          <cell r="H10034">
            <v>1.0900000000000001</v>
          </cell>
          <cell r="I10034">
            <v>43465</v>
          </cell>
        </row>
        <row r="10035">
          <cell r="A10035" t="str">
            <v>Tubo Estruct.Galv.Ø2"-1.5mmASTM A-500</v>
          </cell>
          <cell r="B10035">
            <v>104112</v>
          </cell>
          <cell r="C10035" t="str">
            <v>ML</v>
          </cell>
          <cell r="D10035">
            <v>9382</v>
          </cell>
          <cell r="E10035">
            <v>0</v>
          </cell>
          <cell r="F10035">
            <v>40955</v>
          </cell>
          <cell r="G10035">
            <v>7217</v>
          </cell>
          <cell r="H10035">
            <v>1.3</v>
          </cell>
          <cell r="I10035">
            <v>43465</v>
          </cell>
        </row>
        <row r="10036">
          <cell r="A10036" t="str">
            <v>Tubo Estruct.negra HG 4" e=3.9 mm sin rosca**</v>
          </cell>
          <cell r="B10036">
            <v>100137</v>
          </cell>
          <cell r="C10036" t="str">
            <v>ML</v>
          </cell>
          <cell r="D10036">
            <v>38500</v>
          </cell>
          <cell r="E10036">
            <v>0</v>
          </cell>
          <cell r="F10036">
            <v>43181</v>
          </cell>
          <cell r="G10036">
            <v>36667</v>
          </cell>
          <cell r="H10036">
            <v>1.05</v>
          </cell>
          <cell r="I10036">
            <v>43465</v>
          </cell>
        </row>
        <row r="10037">
          <cell r="A10037" t="str">
            <v>Tubo Estructur.(100x100x4.5mm)</v>
          </cell>
          <cell r="B10037">
            <v>104113</v>
          </cell>
          <cell r="C10037" t="str">
            <v>ML</v>
          </cell>
          <cell r="D10037">
            <v>60165</v>
          </cell>
          <cell r="E10037">
            <v>0</v>
          </cell>
          <cell r="F10037">
            <v>40955</v>
          </cell>
          <cell r="G10037">
            <v>46281</v>
          </cell>
          <cell r="H10037">
            <v>1.3</v>
          </cell>
          <cell r="I10037">
            <v>43465</v>
          </cell>
        </row>
        <row r="10038">
          <cell r="A10038" t="str">
            <v>Tubo Estructur.(150x50x4.0mm)</v>
          </cell>
          <cell r="B10038">
            <v>104114</v>
          </cell>
          <cell r="C10038" t="str">
            <v>ML</v>
          </cell>
          <cell r="D10038">
            <v>73754</v>
          </cell>
          <cell r="E10038">
            <v>0</v>
          </cell>
          <cell r="F10038">
            <v>40802</v>
          </cell>
          <cell r="G10038">
            <v>55040</v>
          </cell>
          <cell r="H10038">
            <v>1.34</v>
          </cell>
          <cell r="I10038">
            <v>43465</v>
          </cell>
        </row>
        <row r="10039">
          <cell r="A10039" t="str">
            <v>Tubo Estructur.(50x50x3.0mm)</v>
          </cell>
          <cell r="B10039">
            <v>104115</v>
          </cell>
          <cell r="C10039" t="str">
            <v>ML</v>
          </cell>
          <cell r="D10039">
            <v>19053</v>
          </cell>
          <cell r="E10039">
            <v>0</v>
          </cell>
          <cell r="F10039">
            <v>40955</v>
          </cell>
          <cell r="G10039">
            <v>14656</v>
          </cell>
          <cell r="H10039">
            <v>1.3</v>
          </cell>
          <cell r="I10039">
            <v>43465</v>
          </cell>
        </row>
        <row r="10040">
          <cell r="A10040" t="str">
            <v>TUBO ESTRUCTURAL</v>
          </cell>
          <cell r="B10040">
            <v>104872</v>
          </cell>
          <cell r="C10040" t="str">
            <v>ML</v>
          </cell>
          <cell r="D10040">
            <v>16370</v>
          </cell>
          <cell r="E10040">
            <v>0</v>
          </cell>
          <cell r="F10040">
            <v>41234</v>
          </cell>
          <cell r="G10040">
            <v>12592</v>
          </cell>
          <cell r="H10040">
            <v>1.3</v>
          </cell>
          <cell r="I10040">
            <v>43465</v>
          </cell>
        </row>
        <row r="10041">
          <cell r="A10041" t="str">
            <v>Tubo Estructural abierto 5"x2" espesor 1.5mm</v>
          </cell>
          <cell r="B10041">
            <v>103700</v>
          </cell>
          <cell r="C10041" t="str">
            <v>ML</v>
          </cell>
          <cell r="D10041">
            <v>14574</v>
          </cell>
          <cell r="E10041">
            <v>0</v>
          </cell>
          <cell r="F10041">
            <v>41094</v>
          </cell>
          <cell r="G10041">
            <v>11211</v>
          </cell>
          <cell r="H10041">
            <v>1.3</v>
          </cell>
          <cell r="I10041">
            <v>43465</v>
          </cell>
        </row>
        <row r="10042">
          <cell r="A10042" t="str">
            <v>Tubo Estructural Galv Ø4"2.5mm ASTM</v>
          </cell>
          <cell r="B10042">
            <v>104140</v>
          </cell>
          <cell r="C10042" t="str">
            <v>ML</v>
          </cell>
          <cell r="D10042">
            <v>35495</v>
          </cell>
          <cell r="E10042">
            <v>0</v>
          </cell>
          <cell r="F10042">
            <v>43206</v>
          </cell>
          <cell r="G10042">
            <v>33805</v>
          </cell>
          <cell r="H10042">
            <v>1.05</v>
          </cell>
          <cell r="I10042">
            <v>43465</v>
          </cell>
        </row>
        <row r="10043">
          <cell r="A10043" t="str">
            <v>Tubo Estructural Galv. Ø 3"-2.5mmASTM A-500</v>
          </cell>
          <cell r="B10043">
            <v>103888</v>
          </cell>
          <cell r="C10043" t="str">
            <v>ML</v>
          </cell>
          <cell r="D10043">
            <v>28770</v>
          </cell>
          <cell r="E10043">
            <v>0</v>
          </cell>
          <cell r="F10043">
            <v>43182</v>
          </cell>
          <cell r="G10043">
            <v>27400</v>
          </cell>
          <cell r="H10043">
            <v>1.05</v>
          </cell>
          <cell r="I10043">
            <v>43465</v>
          </cell>
        </row>
        <row r="10044">
          <cell r="A10044" t="str">
            <v>Tubo Estructural Galv.2</v>
          </cell>
          <cell r="B10044">
            <v>100132</v>
          </cell>
          <cell r="C10044" t="str">
            <v>ML</v>
          </cell>
          <cell r="D10044">
            <v>26672</v>
          </cell>
          <cell r="E10044">
            <v>0</v>
          </cell>
          <cell r="F10044">
            <v>43222</v>
          </cell>
          <cell r="G10044">
            <v>25402</v>
          </cell>
          <cell r="H10044">
            <v>1.05</v>
          </cell>
          <cell r="I10044">
            <v>43465</v>
          </cell>
        </row>
        <row r="10045">
          <cell r="A10045" t="str">
            <v>Tubo estructural Galv.ASTMA-500 GradoC-</v>
          </cell>
          <cell r="B10045">
            <v>103874</v>
          </cell>
          <cell r="C10045" t="str">
            <v>ML</v>
          </cell>
          <cell r="D10045">
            <v>20296</v>
          </cell>
          <cell r="E10045">
            <v>0</v>
          </cell>
          <cell r="F10045">
            <v>41082</v>
          </cell>
          <cell r="G10045">
            <v>15612</v>
          </cell>
          <cell r="H10045">
            <v>1.3</v>
          </cell>
          <cell r="I10045">
            <v>43465</v>
          </cell>
        </row>
        <row r="10046">
          <cell r="A10046" t="str">
            <v>Tubo Estructural Galv-11/4"2.MM ASTM</v>
          </cell>
          <cell r="B10046">
            <v>105564</v>
          </cell>
          <cell r="C10046" t="str">
            <v>ML</v>
          </cell>
          <cell r="D10046">
            <v>9944</v>
          </cell>
          <cell r="E10046">
            <v>0</v>
          </cell>
          <cell r="F10046">
            <v>42821</v>
          </cell>
          <cell r="G10046">
            <v>9123</v>
          </cell>
          <cell r="H10046">
            <v>1.0900000000000001</v>
          </cell>
          <cell r="I10046">
            <v>43465</v>
          </cell>
        </row>
        <row r="10047">
          <cell r="A10047" t="str">
            <v>Tubo Estructural GalvØ 3"-2mmCuadraASTM</v>
          </cell>
          <cell r="B10047">
            <v>106410</v>
          </cell>
          <cell r="C10047" t="str">
            <v>ML</v>
          </cell>
          <cell r="D10047">
            <v>20706</v>
          </cell>
          <cell r="E10047">
            <v>0</v>
          </cell>
          <cell r="F10047">
            <v>42879</v>
          </cell>
          <cell r="G10047">
            <v>18996</v>
          </cell>
          <cell r="H10047">
            <v>1.0900000000000001</v>
          </cell>
          <cell r="I10047">
            <v>43465</v>
          </cell>
        </row>
        <row r="10048">
          <cell r="A10048" t="str">
            <v>TUBO ESTRUCTURAL RED.3mm A-500 Grado C</v>
          </cell>
          <cell r="B10048">
            <v>103404</v>
          </cell>
          <cell r="C10048" t="str">
            <v>ML</v>
          </cell>
          <cell r="D10048">
            <v>21352</v>
          </cell>
          <cell r="E10048">
            <v>0</v>
          </cell>
          <cell r="F10048">
            <v>42144</v>
          </cell>
          <cell r="G10048">
            <v>17502</v>
          </cell>
          <cell r="H10048">
            <v>1.22</v>
          </cell>
          <cell r="I10048">
            <v>43465</v>
          </cell>
        </row>
        <row r="10049">
          <cell r="A10049" t="str">
            <v>Tubo EstructuralGalv.Ø1 1/2"-2.5mmASTM A-500</v>
          </cell>
          <cell r="B10049">
            <v>103885</v>
          </cell>
          <cell r="C10049" t="str">
            <v>ML</v>
          </cell>
          <cell r="D10049">
            <v>16777</v>
          </cell>
          <cell r="E10049">
            <v>0</v>
          </cell>
          <cell r="F10049">
            <v>43180</v>
          </cell>
          <cell r="G10049">
            <v>15978</v>
          </cell>
          <cell r="H10049">
            <v>1.05</v>
          </cell>
          <cell r="I10049">
            <v>43465</v>
          </cell>
        </row>
        <row r="10050">
          <cell r="A10050" t="str">
            <v>Tubo EstructuralGalv.Ø2 1/2"-2.5mmASTM A-500</v>
          </cell>
          <cell r="B10050">
            <v>103887</v>
          </cell>
          <cell r="C10050" t="str">
            <v>ML</v>
          </cell>
          <cell r="D10050">
            <v>24427</v>
          </cell>
          <cell r="E10050">
            <v>0</v>
          </cell>
          <cell r="F10050">
            <v>43179</v>
          </cell>
          <cell r="G10050">
            <v>23264</v>
          </cell>
          <cell r="H10050">
            <v>1.05</v>
          </cell>
          <cell r="I10050">
            <v>43465</v>
          </cell>
        </row>
        <row r="10051">
          <cell r="A10051" t="str">
            <v>Tubo EstructuralGalv.Ø2"-2.5mmASTM A-500</v>
          </cell>
          <cell r="B10051">
            <v>103886</v>
          </cell>
          <cell r="C10051" t="str">
            <v>ML</v>
          </cell>
          <cell r="D10051">
            <v>20071</v>
          </cell>
          <cell r="E10051">
            <v>0</v>
          </cell>
          <cell r="F10051">
            <v>43179</v>
          </cell>
          <cell r="G10051">
            <v>19115</v>
          </cell>
          <cell r="H10051">
            <v>1.05</v>
          </cell>
          <cell r="I10051">
            <v>43465</v>
          </cell>
        </row>
        <row r="10052">
          <cell r="A10052" t="str">
            <v>TUBO FLEX.PEAD 110MMPE100PN16**</v>
          </cell>
          <cell r="B10052">
            <v>103440</v>
          </cell>
          <cell r="C10052" t="str">
            <v>ML</v>
          </cell>
          <cell r="D10052">
            <v>51252</v>
          </cell>
          <cell r="E10052">
            <v>0</v>
          </cell>
          <cell r="F10052">
            <v>40477</v>
          </cell>
          <cell r="G10052">
            <v>37410</v>
          </cell>
          <cell r="H10052">
            <v>1.37</v>
          </cell>
          <cell r="I10052">
            <v>43465</v>
          </cell>
        </row>
        <row r="10053">
          <cell r="A10053" t="str">
            <v>TUBO FLEX.PEAD 160MMPE100PN16**</v>
          </cell>
          <cell r="B10053">
            <v>103451</v>
          </cell>
          <cell r="C10053" t="str">
            <v>ML</v>
          </cell>
          <cell r="D10053">
            <v>108984</v>
          </cell>
          <cell r="E10053">
            <v>0</v>
          </cell>
          <cell r="F10053">
            <v>40477</v>
          </cell>
          <cell r="G10053">
            <v>79550</v>
          </cell>
          <cell r="H10053">
            <v>1.37</v>
          </cell>
          <cell r="I10053">
            <v>43465</v>
          </cell>
        </row>
        <row r="10054">
          <cell r="A10054" t="str">
            <v>TUBO FLUOREC 32W CIRCULAR</v>
          </cell>
          <cell r="B10054">
            <v>805</v>
          </cell>
          <cell r="C10054" t="str">
            <v>UNI</v>
          </cell>
          <cell r="D10054">
            <v>9313</v>
          </cell>
          <cell r="E10054" t="str">
            <v>06T32</v>
          </cell>
          <cell r="F10054">
            <v>40785</v>
          </cell>
          <cell r="G10054">
            <v>6950</v>
          </cell>
          <cell r="H10054">
            <v>1.34</v>
          </cell>
          <cell r="I10054">
            <v>43465</v>
          </cell>
        </row>
        <row r="10055">
          <cell r="A10055" t="str">
            <v>TUBO FLUORECENTE 40W PHILIPS</v>
          </cell>
          <cell r="B10055">
            <v>804</v>
          </cell>
          <cell r="C10055" t="str">
            <v>UNI</v>
          </cell>
          <cell r="D10055">
            <v>4154</v>
          </cell>
          <cell r="E10055" t="str">
            <v>06T40P</v>
          </cell>
          <cell r="F10055">
            <v>40785</v>
          </cell>
          <cell r="G10055">
            <v>3100</v>
          </cell>
          <cell r="H10055">
            <v>1.34</v>
          </cell>
          <cell r="I10055">
            <v>43465</v>
          </cell>
        </row>
        <row r="10056">
          <cell r="A10056" t="str">
            <v>Tubo fluorescente 1x17 W</v>
          </cell>
          <cell r="B10056">
            <v>103868</v>
          </cell>
          <cell r="C10056" t="str">
            <v>UNI</v>
          </cell>
          <cell r="D10056">
            <v>4805</v>
          </cell>
          <cell r="E10056">
            <v>0</v>
          </cell>
          <cell r="F10056">
            <v>41079</v>
          </cell>
          <cell r="G10056">
            <v>3696</v>
          </cell>
          <cell r="H10056">
            <v>1.3</v>
          </cell>
          <cell r="I10056">
            <v>43465</v>
          </cell>
        </row>
        <row r="10057">
          <cell r="A10057" t="str">
            <v>TUBO FLUORESCENTE 1X17 W T-8 (NO USAR)</v>
          </cell>
          <cell r="B10057">
            <v>101218</v>
          </cell>
          <cell r="C10057" t="str">
            <v>UNI</v>
          </cell>
          <cell r="D10057">
            <v>4657</v>
          </cell>
          <cell r="E10057">
            <v>0</v>
          </cell>
          <cell r="F10057">
            <v>40434</v>
          </cell>
          <cell r="G10057">
            <v>3399</v>
          </cell>
          <cell r="H10057">
            <v>1.37</v>
          </cell>
          <cell r="I10057">
            <v>43465</v>
          </cell>
        </row>
        <row r="10058">
          <cell r="A10058" t="str">
            <v>TUBO FLUORESCENTE 48 39W T12 LUZ DIA</v>
          </cell>
          <cell r="B10058">
            <v>106558</v>
          </cell>
          <cell r="C10058" t="str">
            <v>UNI</v>
          </cell>
          <cell r="D10058">
            <v>6816</v>
          </cell>
          <cell r="E10058">
            <v>0</v>
          </cell>
          <cell r="F10058">
            <v>43199</v>
          </cell>
          <cell r="G10058">
            <v>6491</v>
          </cell>
          <cell r="H10058">
            <v>1.05</v>
          </cell>
          <cell r="I10058">
            <v>43465</v>
          </cell>
        </row>
        <row r="10059">
          <cell r="A10059" t="str">
            <v>TUBO FLUORESCENTE T5 39W</v>
          </cell>
          <cell r="B10059">
            <v>103428</v>
          </cell>
          <cell r="C10059" t="str">
            <v>UNI</v>
          </cell>
          <cell r="D10059">
            <v>10926</v>
          </cell>
          <cell r="E10059">
            <v>0</v>
          </cell>
          <cell r="F10059">
            <v>40473</v>
          </cell>
          <cell r="G10059">
            <v>7975</v>
          </cell>
          <cell r="H10059">
            <v>1.37</v>
          </cell>
          <cell r="I10059">
            <v>43465</v>
          </cell>
        </row>
        <row r="10060">
          <cell r="A10060" t="str">
            <v>TUBO FLUORESCENTE T8 32W</v>
          </cell>
          <cell r="B10060">
            <v>103867</v>
          </cell>
          <cell r="C10060" t="str">
            <v>UNI</v>
          </cell>
          <cell r="D10060">
            <v>3720</v>
          </cell>
          <cell r="E10060">
            <v>0</v>
          </cell>
          <cell r="F10060">
            <v>43213</v>
          </cell>
          <cell r="G10060">
            <v>3543</v>
          </cell>
          <cell r="H10060">
            <v>1.05</v>
          </cell>
          <cell r="I10060">
            <v>43465</v>
          </cell>
        </row>
        <row r="10061">
          <cell r="A10061" t="str">
            <v>TUBO FLUORESCENTE T8 32W (NO USAR)</v>
          </cell>
          <cell r="B10061">
            <v>103427</v>
          </cell>
          <cell r="C10061" t="str">
            <v>UNI</v>
          </cell>
          <cell r="D10061">
            <v>5721</v>
          </cell>
          <cell r="E10061">
            <v>0</v>
          </cell>
          <cell r="F10061">
            <v>40473</v>
          </cell>
          <cell r="G10061">
            <v>4176</v>
          </cell>
          <cell r="H10061">
            <v>1.37</v>
          </cell>
          <cell r="I10061">
            <v>43465</v>
          </cell>
        </row>
        <row r="10062">
          <cell r="A10062" t="str">
            <v>TUBO GALVANIZ. PRES. ASTM- A 53</v>
          </cell>
          <cell r="B10062">
            <v>106316</v>
          </cell>
          <cell r="C10062" t="str">
            <v>ML</v>
          </cell>
          <cell r="D10062">
            <v>31940</v>
          </cell>
          <cell r="E10062">
            <v>0</v>
          </cell>
          <cell r="F10062">
            <v>42852</v>
          </cell>
          <cell r="G10062">
            <v>29303</v>
          </cell>
          <cell r="H10062">
            <v>1.0900000000000001</v>
          </cell>
          <cell r="I10062">
            <v>43465</v>
          </cell>
        </row>
        <row r="10063">
          <cell r="A10063" t="str">
            <v>TUBO GALVANIZADO - IMC - Ø 1" L=3M</v>
          </cell>
          <cell r="B10063">
            <v>102966</v>
          </cell>
          <cell r="C10063" t="str">
            <v>ML</v>
          </cell>
          <cell r="D10063">
            <v>14116</v>
          </cell>
          <cell r="E10063">
            <v>0</v>
          </cell>
          <cell r="F10063">
            <v>43271</v>
          </cell>
          <cell r="G10063">
            <v>13444</v>
          </cell>
          <cell r="H10063">
            <v>1.05</v>
          </cell>
          <cell r="I10063">
            <v>43465</v>
          </cell>
        </row>
        <row r="10064">
          <cell r="A10064" t="str">
            <v>tubo galvanizado 1 1/4¨ e=3.25mm</v>
          </cell>
          <cell r="B10064">
            <v>103854</v>
          </cell>
          <cell r="C10064" t="str">
            <v>ML</v>
          </cell>
          <cell r="D10064">
            <v>19421</v>
          </cell>
          <cell r="E10064">
            <v>0</v>
          </cell>
          <cell r="F10064">
            <v>40875</v>
          </cell>
          <cell r="G10064">
            <v>14493</v>
          </cell>
          <cell r="H10064">
            <v>1.34</v>
          </cell>
          <cell r="I10064">
            <v>43465</v>
          </cell>
        </row>
        <row r="10065">
          <cell r="A10065" t="str">
            <v>Tubo galvanizado 1 1/4¨ e=3.25mm (NO USAR)</v>
          </cell>
          <cell r="B10065">
            <v>103856</v>
          </cell>
          <cell r="C10065" t="str">
            <v>ML</v>
          </cell>
          <cell r="D10065">
            <v>19421</v>
          </cell>
          <cell r="E10065">
            <v>0</v>
          </cell>
          <cell r="F10065">
            <v>40875</v>
          </cell>
          <cell r="G10065">
            <v>14493</v>
          </cell>
          <cell r="H10065">
            <v>1.34</v>
          </cell>
          <cell r="I10065">
            <v>43465</v>
          </cell>
        </row>
        <row r="10066">
          <cell r="A10066" t="str">
            <v>TUBO GALVANIZADO 1" x 2.5 mm</v>
          </cell>
          <cell r="B10066">
            <v>102965</v>
          </cell>
          <cell r="C10066" t="str">
            <v>ML</v>
          </cell>
          <cell r="D10066">
            <v>9721</v>
          </cell>
          <cell r="E10066">
            <v>0</v>
          </cell>
          <cell r="F10066">
            <v>43308</v>
          </cell>
          <cell r="G10066">
            <v>9258</v>
          </cell>
          <cell r="H10066">
            <v>1.05</v>
          </cell>
          <cell r="I10066">
            <v>43465</v>
          </cell>
        </row>
        <row r="10067">
          <cell r="A10067" t="str">
            <v>Tubo galvanizado 1/2¨ e=2.5mm</v>
          </cell>
          <cell r="B10067">
            <v>103858</v>
          </cell>
          <cell r="C10067" t="str">
            <v>UNI</v>
          </cell>
          <cell r="D10067">
            <v>6977</v>
          </cell>
          <cell r="E10067">
            <v>0</v>
          </cell>
          <cell r="F10067">
            <v>40875</v>
          </cell>
          <cell r="G10067">
            <v>5207</v>
          </cell>
          <cell r="H10067">
            <v>1.34</v>
          </cell>
          <cell r="I10067">
            <v>43465</v>
          </cell>
        </row>
        <row r="10068">
          <cell r="A10068" t="str">
            <v>TUBO GALVANIZADO 1½" e=2.95mm</v>
          </cell>
          <cell r="B10068">
            <v>863</v>
          </cell>
          <cell r="C10068" t="str">
            <v>ML</v>
          </cell>
          <cell r="D10068">
            <v>19439</v>
          </cell>
          <cell r="E10068">
            <v>0</v>
          </cell>
          <cell r="F10068">
            <v>43368</v>
          </cell>
          <cell r="G10068">
            <v>18513</v>
          </cell>
          <cell r="H10068">
            <v>1.05</v>
          </cell>
          <cell r="I10068">
            <v>43465</v>
          </cell>
        </row>
        <row r="10069">
          <cell r="A10069" t="str">
            <v>TUBO GALVANIZADO 11/4 (e=3.25mm) "</v>
          </cell>
          <cell r="B10069">
            <v>102960</v>
          </cell>
          <cell r="C10069" t="str">
            <v>ML</v>
          </cell>
          <cell r="D10069">
            <v>21660</v>
          </cell>
          <cell r="E10069">
            <v>0</v>
          </cell>
          <cell r="F10069">
            <v>40500</v>
          </cell>
          <cell r="G10069">
            <v>15810</v>
          </cell>
          <cell r="H10069">
            <v>1.37</v>
          </cell>
          <cell r="I10069">
            <v>43465</v>
          </cell>
        </row>
        <row r="10070">
          <cell r="A10070" t="str">
            <v>TUBO GALVANIZADO 2 1/2" e=3-38mm Roscado</v>
          </cell>
          <cell r="B10070">
            <v>104492</v>
          </cell>
          <cell r="C10070" t="str">
            <v>ML</v>
          </cell>
          <cell r="D10070">
            <v>33829</v>
          </cell>
          <cell r="E10070">
            <v>0</v>
          </cell>
          <cell r="F10070">
            <v>41138</v>
          </cell>
          <cell r="G10070">
            <v>26022</v>
          </cell>
          <cell r="H10070">
            <v>1.3</v>
          </cell>
          <cell r="I10070">
            <v>43465</v>
          </cell>
        </row>
        <row r="10071">
          <cell r="A10071" t="str">
            <v>TUBO GALVANIZADO 2" (e=3.25mm)</v>
          </cell>
          <cell r="B10071">
            <v>860</v>
          </cell>
          <cell r="C10071" t="str">
            <v>ML</v>
          </cell>
          <cell r="D10071">
            <v>27800</v>
          </cell>
          <cell r="E10071">
            <v>0</v>
          </cell>
          <cell r="F10071">
            <v>43172</v>
          </cell>
          <cell r="G10071">
            <v>26476</v>
          </cell>
          <cell r="H10071">
            <v>1.05</v>
          </cell>
          <cell r="I10071">
            <v>43465</v>
          </cell>
        </row>
        <row r="10072">
          <cell r="A10072" t="str">
            <v>TUBO GALVANIZADO 2" CAL. 0.128" X 6MTS</v>
          </cell>
          <cell r="B10072">
            <v>103575</v>
          </cell>
          <cell r="C10072" t="str">
            <v>UNI</v>
          </cell>
          <cell r="D10072">
            <v>134035</v>
          </cell>
          <cell r="E10072">
            <v>0</v>
          </cell>
          <cell r="F10072">
            <v>41190</v>
          </cell>
          <cell r="G10072">
            <v>103104</v>
          </cell>
          <cell r="H10072">
            <v>1.3</v>
          </cell>
          <cell r="I10072">
            <v>43465</v>
          </cell>
        </row>
        <row r="10073">
          <cell r="A10073" t="str">
            <v>TUBO GALVANIZADO 3" (e=3.25mm)</v>
          </cell>
          <cell r="B10073">
            <v>102784</v>
          </cell>
          <cell r="C10073" t="str">
            <v>ML</v>
          </cell>
          <cell r="D10073">
            <v>32802</v>
          </cell>
          <cell r="E10073">
            <v>0</v>
          </cell>
          <cell r="F10073">
            <v>43368</v>
          </cell>
          <cell r="G10073">
            <v>31240</v>
          </cell>
          <cell r="H10073">
            <v>1.05</v>
          </cell>
          <cell r="I10073">
            <v>43465</v>
          </cell>
        </row>
        <row r="10074">
          <cell r="A10074" t="str">
            <v>TUBO GALVANIZADO 3/4"</v>
          </cell>
          <cell r="B10074">
            <v>862</v>
          </cell>
          <cell r="C10074" t="str">
            <v>ML</v>
          </cell>
          <cell r="D10074">
            <v>5794</v>
          </cell>
          <cell r="E10074">
            <v>0</v>
          </cell>
          <cell r="F10074">
            <v>40448</v>
          </cell>
          <cell r="G10074">
            <v>4229</v>
          </cell>
          <cell r="H10074">
            <v>1.37</v>
          </cell>
          <cell r="I10074">
            <v>43465</v>
          </cell>
        </row>
        <row r="10075">
          <cell r="A10075" t="str">
            <v>Tubo galvanizado 3/4¨ e=3.0mm (NO USAR)</v>
          </cell>
          <cell r="B10075">
            <v>103857</v>
          </cell>
          <cell r="C10075" t="str">
            <v>UNI</v>
          </cell>
          <cell r="D10075">
            <v>11220</v>
          </cell>
          <cell r="E10075">
            <v>0</v>
          </cell>
          <cell r="F10075">
            <v>40875</v>
          </cell>
          <cell r="G10075">
            <v>8373</v>
          </cell>
          <cell r="H10075">
            <v>1.34</v>
          </cell>
          <cell r="I10075">
            <v>43465</v>
          </cell>
        </row>
        <row r="10076">
          <cell r="A10076" t="str">
            <v>TUBO GALVANIZADO 4"</v>
          </cell>
          <cell r="B10076">
            <v>104442</v>
          </cell>
          <cell r="C10076" t="str">
            <v>ML</v>
          </cell>
          <cell r="D10076">
            <v>59559</v>
          </cell>
          <cell r="E10076">
            <v>0</v>
          </cell>
          <cell r="F10076">
            <v>43174</v>
          </cell>
          <cell r="G10076">
            <v>56723</v>
          </cell>
          <cell r="H10076">
            <v>1.05</v>
          </cell>
          <cell r="I10076">
            <v>43465</v>
          </cell>
        </row>
        <row r="10077">
          <cell r="A10077" t="str">
            <v>TUBO GALVANIZADO 4" (e=3.81mm)</v>
          </cell>
          <cell r="B10077">
            <v>104712</v>
          </cell>
          <cell r="C10077" t="str">
            <v>ML</v>
          </cell>
          <cell r="D10077">
            <v>52413</v>
          </cell>
          <cell r="E10077">
            <v>0</v>
          </cell>
          <cell r="F10077">
            <v>41192</v>
          </cell>
          <cell r="G10077">
            <v>40318</v>
          </cell>
          <cell r="H10077">
            <v>1.3</v>
          </cell>
          <cell r="I10077">
            <v>43465</v>
          </cell>
        </row>
        <row r="10078">
          <cell r="A10078" t="str">
            <v>TUBO GALVANIZADO 6" Rosc. SCH 40 grado B</v>
          </cell>
          <cell r="B10078">
            <v>104704</v>
          </cell>
          <cell r="C10078" t="str">
            <v>ML</v>
          </cell>
          <cell r="D10078">
            <v>1463739</v>
          </cell>
          <cell r="E10078">
            <v>0</v>
          </cell>
          <cell r="F10078">
            <v>41190</v>
          </cell>
          <cell r="G10078">
            <v>1125953</v>
          </cell>
          <cell r="H10078">
            <v>1.3</v>
          </cell>
          <cell r="I10078">
            <v>43465</v>
          </cell>
        </row>
        <row r="10079">
          <cell r="A10079" t="str">
            <v>TUBO GALVANIZADO AGUA NTC-5890- Ø4"</v>
          </cell>
          <cell r="B10079">
            <v>106177</v>
          </cell>
          <cell r="C10079" t="str">
            <v>ML</v>
          </cell>
          <cell r="D10079">
            <v>58201</v>
          </cell>
          <cell r="E10079">
            <v>0</v>
          </cell>
          <cell r="F10079">
            <v>42837</v>
          </cell>
          <cell r="G10079">
            <v>53395</v>
          </cell>
          <cell r="H10079">
            <v>1.0900000000000001</v>
          </cell>
          <cell r="I10079">
            <v>43465</v>
          </cell>
        </row>
        <row r="10080">
          <cell r="A10080" t="str">
            <v>TUBO GALVANIZADO AGUA Ø 1"e= 2.5</v>
          </cell>
          <cell r="B10080">
            <v>859</v>
          </cell>
          <cell r="C10080" t="str">
            <v>ML</v>
          </cell>
          <cell r="D10080">
            <v>10430</v>
          </cell>
          <cell r="E10080">
            <v>0</v>
          </cell>
          <cell r="F10080">
            <v>43315</v>
          </cell>
          <cell r="G10080">
            <v>9933</v>
          </cell>
          <cell r="H10080">
            <v>1.05</v>
          </cell>
          <cell r="I10080">
            <v>43465</v>
          </cell>
        </row>
        <row r="10081">
          <cell r="A10081" t="str">
            <v>TUBO GALVANIZADO IMC 3/4"</v>
          </cell>
          <cell r="B10081">
            <v>104365</v>
          </cell>
          <cell r="C10081" t="str">
            <v>ML</v>
          </cell>
          <cell r="D10081">
            <v>11291</v>
          </cell>
          <cell r="E10081">
            <v>0</v>
          </cell>
          <cell r="F10081">
            <v>43150</v>
          </cell>
          <cell r="G10081">
            <v>10753</v>
          </cell>
          <cell r="H10081">
            <v>1.05</v>
          </cell>
          <cell r="I10081">
            <v>43465</v>
          </cell>
        </row>
        <row r="10082">
          <cell r="A10082" t="str">
            <v>TUBO GALVANIZADO Ø 2" (2.5MM)</v>
          </cell>
          <cell r="B10082">
            <v>103875</v>
          </cell>
          <cell r="C10082" t="str">
            <v>ML</v>
          </cell>
          <cell r="D10082">
            <v>19400</v>
          </cell>
          <cell r="E10082">
            <v>0</v>
          </cell>
          <cell r="F10082">
            <v>43272</v>
          </cell>
          <cell r="G10082">
            <v>18476</v>
          </cell>
          <cell r="H10082">
            <v>1.05</v>
          </cell>
          <cell r="I10082">
            <v>43465</v>
          </cell>
        </row>
        <row r="10083">
          <cell r="A10083" t="str">
            <v>TUBO GALVANIZADO Ø 21/2" AGUA</v>
          </cell>
          <cell r="B10083">
            <v>104973</v>
          </cell>
          <cell r="C10083" t="str">
            <v>ML</v>
          </cell>
          <cell r="D10083">
            <v>39438</v>
          </cell>
          <cell r="E10083">
            <v>0</v>
          </cell>
          <cell r="F10083">
            <v>42857</v>
          </cell>
          <cell r="G10083">
            <v>36182</v>
          </cell>
          <cell r="H10083">
            <v>1.0900000000000001</v>
          </cell>
          <cell r="I10083">
            <v>43465</v>
          </cell>
        </row>
        <row r="10084">
          <cell r="A10084" t="str">
            <v>TUBO GALVANIZADO Ø1 1/2" AGUA</v>
          </cell>
          <cell r="B10084">
            <v>104972</v>
          </cell>
          <cell r="C10084" t="str">
            <v>ML</v>
          </cell>
          <cell r="D10084">
            <v>23115</v>
          </cell>
          <cell r="E10084">
            <v>0</v>
          </cell>
          <cell r="F10084">
            <v>42128</v>
          </cell>
          <cell r="G10084">
            <v>18947</v>
          </cell>
          <cell r="H10084">
            <v>1.22</v>
          </cell>
          <cell r="I10084">
            <v>43465</v>
          </cell>
        </row>
        <row r="10085">
          <cell r="A10085" t="str">
            <v>TUBO GALVANIZADO Ø1/2" AGUA (e=2.0mm)</v>
          </cell>
          <cell r="B10085">
            <v>105731</v>
          </cell>
          <cell r="C10085" t="str">
            <v>ML</v>
          </cell>
          <cell r="D10085">
            <v>7227</v>
          </cell>
          <cell r="E10085">
            <v>0</v>
          </cell>
          <cell r="F10085">
            <v>43395</v>
          </cell>
          <cell r="G10085">
            <v>6883</v>
          </cell>
          <cell r="H10085">
            <v>1.05</v>
          </cell>
          <cell r="I10085">
            <v>43465</v>
          </cell>
        </row>
        <row r="10086">
          <cell r="A10086" t="str">
            <v>TUBO GALVANIZADO PRESION ASTM A53 Ø6"</v>
          </cell>
          <cell r="B10086">
            <v>106171</v>
          </cell>
          <cell r="C10086" t="str">
            <v>ML</v>
          </cell>
          <cell r="D10086">
            <v>230157</v>
          </cell>
          <cell r="E10086">
            <v>0</v>
          </cell>
          <cell r="F10086">
            <v>42837</v>
          </cell>
          <cell r="G10086">
            <v>211153</v>
          </cell>
          <cell r="H10086">
            <v>1.0900000000000001</v>
          </cell>
          <cell r="I10086">
            <v>43465</v>
          </cell>
        </row>
        <row r="10087">
          <cell r="A10087" t="str">
            <v>TUBO GALVANIZADO-AGUA( ½")e=2.77MM</v>
          </cell>
          <cell r="B10087">
            <v>861</v>
          </cell>
          <cell r="C10087" t="str">
            <v>ML</v>
          </cell>
          <cell r="D10087">
            <v>4741</v>
          </cell>
          <cell r="E10087">
            <v>0</v>
          </cell>
          <cell r="F10087">
            <v>43199</v>
          </cell>
          <cell r="G10087">
            <v>4515</v>
          </cell>
          <cell r="H10087">
            <v>1.05</v>
          </cell>
          <cell r="I10087">
            <v>43465</v>
          </cell>
        </row>
        <row r="10088">
          <cell r="A10088" t="str">
            <v>TUBO GAS ½" PAVCO</v>
          </cell>
          <cell r="B10088">
            <v>701</v>
          </cell>
          <cell r="C10088" t="str">
            <v>ML</v>
          </cell>
          <cell r="D10088">
            <v>2643</v>
          </cell>
          <cell r="E10088">
            <v>12530</v>
          </cell>
          <cell r="F10088">
            <v>40450</v>
          </cell>
          <cell r="G10088">
            <v>1929</v>
          </cell>
          <cell r="H10088">
            <v>1.37</v>
          </cell>
          <cell r="I10088">
            <v>43465</v>
          </cell>
        </row>
        <row r="10089">
          <cell r="A10089" t="str">
            <v>TUBO GAS 1" PAVCO</v>
          </cell>
          <cell r="B10089">
            <v>908</v>
          </cell>
          <cell r="C10089" t="str">
            <v>ML</v>
          </cell>
          <cell r="D10089">
            <v>5376</v>
          </cell>
          <cell r="E10089">
            <v>12526</v>
          </cell>
          <cell r="F10089">
            <v>40450</v>
          </cell>
          <cell r="G10089">
            <v>3924</v>
          </cell>
          <cell r="H10089">
            <v>1.37</v>
          </cell>
          <cell r="I10089">
            <v>43465</v>
          </cell>
        </row>
        <row r="10090">
          <cell r="A10090" t="str">
            <v>TUBO GAS 3/4" PAVCO</v>
          </cell>
          <cell r="B10090">
            <v>907</v>
          </cell>
          <cell r="C10090" t="str">
            <v>ML</v>
          </cell>
          <cell r="D10090">
            <v>3430</v>
          </cell>
          <cell r="E10090">
            <v>12537</v>
          </cell>
          <cell r="F10090">
            <v>40450</v>
          </cell>
          <cell r="G10090">
            <v>2504</v>
          </cell>
          <cell r="H10090">
            <v>1.37</v>
          </cell>
          <cell r="I10090">
            <v>43465</v>
          </cell>
        </row>
        <row r="10091">
          <cell r="A10091" t="str">
            <v>Tubo gas polietileno 1 1/4" **</v>
          </cell>
          <cell r="B10091">
            <v>100169</v>
          </cell>
          <cell r="C10091" t="str">
            <v>ML</v>
          </cell>
          <cell r="D10091">
            <v>8604</v>
          </cell>
          <cell r="E10091">
            <v>240408001</v>
          </cell>
          <cell r="F10091">
            <v>40450</v>
          </cell>
          <cell r="G10091">
            <v>6280</v>
          </cell>
          <cell r="H10091">
            <v>1.37</v>
          </cell>
          <cell r="I10091">
            <v>43465</v>
          </cell>
        </row>
        <row r="10092">
          <cell r="A10092" t="str">
            <v>Tubo gas polietileno 110 mm **</v>
          </cell>
          <cell r="B10092">
            <v>100178</v>
          </cell>
          <cell r="C10092" t="str">
            <v>ML</v>
          </cell>
          <cell r="D10092">
            <v>57292</v>
          </cell>
          <cell r="E10092">
            <v>240408001</v>
          </cell>
          <cell r="F10092">
            <v>40450</v>
          </cell>
          <cell r="G10092">
            <v>41819</v>
          </cell>
          <cell r="H10092">
            <v>1.37</v>
          </cell>
          <cell r="I10092">
            <v>43465</v>
          </cell>
        </row>
        <row r="10093">
          <cell r="A10093" t="str">
            <v>Tubo gas polietileno 160 mm **</v>
          </cell>
          <cell r="B10093">
            <v>100179</v>
          </cell>
          <cell r="C10093" t="str">
            <v>ML</v>
          </cell>
          <cell r="D10093">
            <v>121634</v>
          </cell>
          <cell r="E10093">
            <v>240408001</v>
          </cell>
          <cell r="F10093">
            <v>40450</v>
          </cell>
          <cell r="G10093">
            <v>88784</v>
          </cell>
          <cell r="H10093">
            <v>1.37</v>
          </cell>
          <cell r="I10093">
            <v>43465</v>
          </cell>
        </row>
        <row r="10094">
          <cell r="A10094" t="str">
            <v>Tubo gas polietileno 2" **</v>
          </cell>
          <cell r="B10094">
            <v>100170</v>
          </cell>
          <cell r="C10094" t="str">
            <v>ML</v>
          </cell>
          <cell r="D10094">
            <v>17587</v>
          </cell>
          <cell r="E10094">
            <v>240408001</v>
          </cell>
          <cell r="F10094">
            <v>40450</v>
          </cell>
          <cell r="G10094">
            <v>12837</v>
          </cell>
          <cell r="H10094">
            <v>1.37</v>
          </cell>
          <cell r="I10094">
            <v>43465</v>
          </cell>
        </row>
        <row r="10095">
          <cell r="A10095" t="str">
            <v>Tubo gas polietileno 20 mm **</v>
          </cell>
          <cell r="B10095">
            <v>100173</v>
          </cell>
          <cell r="C10095" t="str">
            <v>ML</v>
          </cell>
          <cell r="D10095">
            <v>2751</v>
          </cell>
          <cell r="E10095">
            <v>240408001</v>
          </cell>
          <cell r="F10095">
            <v>40450</v>
          </cell>
          <cell r="G10095">
            <v>2008</v>
          </cell>
          <cell r="H10095">
            <v>1.37</v>
          </cell>
          <cell r="I10095">
            <v>43465</v>
          </cell>
        </row>
        <row r="10096">
          <cell r="A10096" t="str">
            <v>Tubo gas polietileno 25 mm **</v>
          </cell>
          <cell r="B10096">
            <v>100174</v>
          </cell>
          <cell r="C10096" t="str">
            <v>ML</v>
          </cell>
          <cell r="D10096">
            <v>2989</v>
          </cell>
          <cell r="E10096">
            <v>240408001</v>
          </cell>
          <cell r="F10096">
            <v>40450</v>
          </cell>
          <cell r="G10096">
            <v>2182</v>
          </cell>
          <cell r="H10096">
            <v>1.37</v>
          </cell>
          <cell r="I10096">
            <v>43465</v>
          </cell>
        </row>
        <row r="10097">
          <cell r="A10097" t="str">
            <v>Tubo gas polietileno 3" **</v>
          </cell>
          <cell r="B10097">
            <v>100027</v>
          </cell>
          <cell r="C10097" t="str">
            <v>ML</v>
          </cell>
          <cell r="D10097">
            <v>38179</v>
          </cell>
          <cell r="E10097">
            <v>240408001</v>
          </cell>
          <cell r="F10097">
            <v>40450</v>
          </cell>
          <cell r="G10097">
            <v>27868</v>
          </cell>
          <cell r="H10097">
            <v>1.37</v>
          </cell>
          <cell r="I10097">
            <v>43465</v>
          </cell>
        </row>
        <row r="10098">
          <cell r="A10098" t="str">
            <v>Tubo gas polietileno 32 mm **</v>
          </cell>
          <cell r="B10098">
            <v>100175</v>
          </cell>
          <cell r="C10098" t="str">
            <v>ML</v>
          </cell>
          <cell r="D10098">
            <v>4829</v>
          </cell>
          <cell r="E10098">
            <v>240408001</v>
          </cell>
          <cell r="F10098">
            <v>40450</v>
          </cell>
          <cell r="G10098">
            <v>3525</v>
          </cell>
          <cell r="H10098">
            <v>1.37</v>
          </cell>
          <cell r="I10098">
            <v>43465</v>
          </cell>
        </row>
        <row r="10099">
          <cell r="A10099" t="str">
            <v>Tubo gas polietileno 4" **</v>
          </cell>
          <cell r="B10099">
            <v>100171</v>
          </cell>
          <cell r="C10099" t="str">
            <v>ML</v>
          </cell>
          <cell r="D10099">
            <v>65283</v>
          </cell>
          <cell r="E10099">
            <v>240408001</v>
          </cell>
          <cell r="F10099">
            <v>40450</v>
          </cell>
          <cell r="G10099">
            <v>47652</v>
          </cell>
          <cell r="H10099">
            <v>1.37</v>
          </cell>
          <cell r="I10099">
            <v>43465</v>
          </cell>
        </row>
        <row r="10100">
          <cell r="A10100" t="str">
            <v>Tubo gas polietileno 6" **</v>
          </cell>
          <cell r="B10100">
            <v>100172</v>
          </cell>
          <cell r="C10100" t="str">
            <v>ML</v>
          </cell>
          <cell r="D10100">
            <v>136009</v>
          </cell>
          <cell r="E10100">
            <v>240408001</v>
          </cell>
          <cell r="F10100">
            <v>40450</v>
          </cell>
          <cell r="G10100">
            <v>99277</v>
          </cell>
          <cell r="H10100">
            <v>1.37</v>
          </cell>
          <cell r="I10100">
            <v>43465</v>
          </cell>
        </row>
        <row r="10101">
          <cell r="A10101" t="str">
            <v>Tubo gas polietileno 63 mm **</v>
          </cell>
          <cell r="B10101">
            <v>100176</v>
          </cell>
          <cell r="C10101" t="str">
            <v>ML</v>
          </cell>
          <cell r="D10101">
            <v>19005</v>
          </cell>
          <cell r="E10101">
            <v>240408001</v>
          </cell>
          <cell r="F10101">
            <v>40450</v>
          </cell>
          <cell r="G10101">
            <v>13872</v>
          </cell>
          <cell r="H10101">
            <v>1.37</v>
          </cell>
          <cell r="I10101">
            <v>43465</v>
          </cell>
        </row>
        <row r="10102">
          <cell r="A10102" t="str">
            <v>Tubo gas polietileno 90 mm **</v>
          </cell>
          <cell r="B10102">
            <v>100177</v>
          </cell>
          <cell r="C10102" t="str">
            <v>ML</v>
          </cell>
          <cell r="D10102">
            <v>38450</v>
          </cell>
          <cell r="E10102">
            <v>240408001</v>
          </cell>
          <cell r="F10102">
            <v>40450</v>
          </cell>
          <cell r="G10102">
            <v>28066</v>
          </cell>
          <cell r="H10102">
            <v>1.37</v>
          </cell>
          <cell r="I10102">
            <v>43465</v>
          </cell>
        </row>
        <row r="10103">
          <cell r="A10103" t="str">
            <v>TUBO GRES 10" (Long 1.M) MOORE</v>
          </cell>
          <cell r="B10103">
            <v>1159</v>
          </cell>
          <cell r="C10103" t="str">
            <v>UNI</v>
          </cell>
          <cell r="D10103">
            <v>51757</v>
          </cell>
          <cell r="E10103">
            <v>126</v>
          </cell>
          <cell r="F10103">
            <v>40127</v>
          </cell>
          <cell r="G10103">
            <v>37235</v>
          </cell>
          <cell r="H10103">
            <v>1.39</v>
          </cell>
          <cell r="I10103">
            <v>43465</v>
          </cell>
        </row>
        <row r="10104">
          <cell r="A10104" t="str">
            <v>TUBO GRES 12" (1M) MOORE</v>
          </cell>
          <cell r="B10104">
            <v>73</v>
          </cell>
          <cell r="C10104" t="str">
            <v>UNI</v>
          </cell>
          <cell r="D10104">
            <v>63512</v>
          </cell>
          <cell r="E10104">
            <v>127</v>
          </cell>
          <cell r="F10104">
            <v>40127</v>
          </cell>
          <cell r="G10104">
            <v>45692</v>
          </cell>
          <cell r="H10104">
            <v>1.39</v>
          </cell>
          <cell r="I10104">
            <v>43465</v>
          </cell>
        </row>
        <row r="10105">
          <cell r="A10105" t="str">
            <v>TUBO GRES 14" (1.50) MOORE</v>
          </cell>
          <cell r="B10105">
            <v>2487</v>
          </cell>
          <cell r="C10105" t="str">
            <v>UNI</v>
          </cell>
          <cell r="D10105">
            <v>116465</v>
          </cell>
          <cell r="E10105">
            <v>128</v>
          </cell>
          <cell r="F10105">
            <v>40127</v>
          </cell>
          <cell r="G10105">
            <v>83788</v>
          </cell>
          <cell r="H10105">
            <v>1.39</v>
          </cell>
          <cell r="I10105">
            <v>43465</v>
          </cell>
        </row>
        <row r="10106">
          <cell r="A10106" t="str">
            <v>TUBO GRES 16" (1.50)</v>
          </cell>
          <cell r="B10106">
            <v>200</v>
          </cell>
          <cell r="C10106" t="str">
            <v>UNI</v>
          </cell>
          <cell r="D10106">
            <v>166714</v>
          </cell>
          <cell r="E10106">
            <v>130</v>
          </cell>
          <cell r="F10106">
            <v>40127</v>
          </cell>
          <cell r="G10106">
            <v>119938</v>
          </cell>
          <cell r="H10106">
            <v>1.39</v>
          </cell>
          <cell r="I10106">
            <v>43465</v>
          </cell>
        </row>
        <row r="10107">
          <cell r="A10107" t="str">
            <v>TUBO GRES 18" (1.50) MOORE</v>
          </cell>
          <cell r="B10107">
            <v>2490</v>
          </cell>
          <cell r="C10107" t="str">
            <v>UNI</v>
          </cell>
          <cell r="D10107">
            <v>222342</v>
          </cell>
          <cell r="E10107">
            <v>131</v>
          </cell>
          <cell r="F10107">
            <v>40127</v>
          </cell>
          <cell r="G10107">
            <v>159958</v>
          </cell>
          <cell r="H10107">
            <v>1.39</v>
          </cell>
          <cell r="I10107">
            <v>43465</v>
          </cell>
        </row>
        <row r="10108">
          <cell r="A10108" t="str">
            <v>TUBO GRES 21" (1.50) MOORE</v>
          </cell>
          <cell r="B10108">
            <v>2491</v>
          </cell>
          <cell r="C10108" t="str">
            <v>UNI</v>
          </cell>
          <cell r="D10108">
            <v>282708</v>
          </cell>
          <cell r="E10108">
            <v>132</v>
          </cell>
          <cell r="F10108">
            <v>39899</v>
          </cell>
          <cell r="G10108">
            <v>203387</v>
          </cell>
          <cell r="H10108">
            <v>1.39</v>
          </cell>
          <cell r="I10108">
            <v>43465</v>
          </cell>
        </row>
        <row r="10109">
          <cell r="A10109" t="str">
            <v>TUBO GRES 24" (1.50) MOORE</v>
          </cell>
          <cell r="B10109">
            <v>203</v>
          </cell>
          <cell r="C10109" t="str">
            <v>UNI</v>
          </cell>
          <cell r="D10109">
            <v>427040</v>
          </cell>
          <cell r="E10109">
            <v>133</v>
          </cell>
          <cell r="F10109">
            <v>40045</v>
          </cell>
          <cell r="G10109">
            <v>307223</v>
          </cell>
          <cell r="H10109">
            <v>1.39</v>
          </cell>
          <cell r="I10109">
            <v>43465</v>
          </cell>
        </row>
        <row r="10110">
          <cell r="A10110" t="str">
            <v>TUBO GRES 27" (1.50) MOORE</v>
          </cell>
          <cell r="B10110">
            <v>2494</v>
          </cell>
          <cell r="C10110" t="str">
            <v>UNI</v>
          </cell>
          <cell r="D10110">
            <v>656440</v>
          </cell>
          <cell r="E10110">
            <v>134</v>
          </cell>
          <cell r="F10110">
            <v>39899</v>
          </cell>
          <cell r="G10110">
            <v>472259</v>
          </cell>
          <cell r="H10110">
            <v>1.39</v>
          </cell>
          <cell r="I10110">
            <v>43465</v>
          </cell>
        </row>
        <row r="10111">
          <cell r="A10111" t="str">
            <v>TUBO GRES 30" (1.50) MOORE</v>
          </cell>
          <cell r="B10111">
            <v>204</v>
          </cell>
          <cell r="C10111" t="str">
            <v>UNI</v>
          </cell>
          <cell r="D10111">
            <v>823494</v>
          </cell>
          <cell r="E10111">
            <v>135</v>
          </cell>
          <cell r="F10111">
            <v>40045</v>
          </cell>
          <cell r="G10111">
            <v>592442</v>
          </cell>
          <cell r="H10111">
            <v>1.39</v>
          </cell>
          <cell r="I10111">
            <v>43465</v>
          </cell>
        </row>
        <row r="10112">
          <cell r="A10112" t="str">
            <v>TUBO GRES 4" (Long 1.M) MOORE LIN.</v>
          </cell>
          <cell r="B10112">
            <v>1156</v>
          </cell>
          <cell r="C10112" t="str">
            <v>UNI</v>
          </cell>
          <cell r="D10112">
            <v>6450</v>
          </cell>
          <cell r="E10112">
            <v>102</v>
          </cell>
          <cell r="F10112">
            <v>40170</v>
          </cell>
          <cell r="G10112">
            <v>4640</v>
          </cell>
          <cell r="H10112">
            <v>1.39</v>
          </cell>
          <cell r="I10112">
            <v>43465</v>
          </cell>
        </row>
        <row r="10113">
          <cell r="A10113" t="str">
            <v>TUBO GRES 6" (1.M)MOORE DRENAJ. C(NO</v>
          </cell>
          <cell r="B10113">
            <v>2496</v>
          </cell>
          <cell r="C10113" t="str">
            <v>UNI</v>
          </cell>
          <cell r="D10113">
            <v>19769</v>
          </cell>
          <cell r="E10113">
            <v>123</v>
          </cell>
          <cell r="F10113">
            <v>40128</v>
          </cell>
          <cell r="G10113">
            <v>14222</v>
          </cell>
          <cell r="H10113">
            <v>1.39</v>
          </cell>
          <cell r="I10113">
            <v>43465</v>
          </cell>
        </row>
        <row r="10114">
          <cell r="A10114" t="str">
            <v>TUBO GRES 6" (1.M)MOORE DRENAJ.(NO</v>
          </cell>
          <cell r="B10114">
            <v>102405</v>
          </cell>
          <cell r="C10114" t="str">
            <v>UNI</v>
          </cell>
          <cell r="D10114">
            <v>28241</v>
          </cell>
          <cell r="E10114">
            <v>123</v>
          </cell>
          <cell r="F10114">
            <v>40128</v>
          </cell>
          <cell r="G10114">
            <v>20317</v>
          </cell>
          <cell r="H10114">
            <v>1.39</v>
          </cell>
          <cell r="I10114">
            <v>43465</v>
          </cell>
        </row>
        <row r="10115">
          <cell r="A10115" t="str">
            <v>TUBO GRES 6" (Long 1M) MOORE DE 1A</v>
          </cell>
          <cell r="B10115">
            <v>1157</v>
          </cell>
          <cell r="C10115" t="str">
            <v>UNI</v>
          </cell>
          <cell r="D10115">
            <v>8062</v>
          </cell>
          <cell r="E10115">
            <v>103</v>
          </cell>
          <cell r="F10115">
            <v>40170</v>
          </cell>
          <cell r="G10115">
            <v>5800</v>
          </cell>
          <cell r="H10115">
            <v>1.39</v>
          </cell>
          <cell r="I10115">
            <v>43465</v>
          </cell>
        </row>
        <row r="10116">
          <cell r="A10116" t="str">
            <v>TUBO GRES 8" (Long 1M) DRENAJE 1A</v>
          </cell>
          <cell r="B10116">
            <v>1158</v>
          </cell>
          <cell r="C10116" t="str">
            <v>UNI</v>
          </cell>
          <cell r="D10116">
            <v>13225</v>
          </cell>
          <cell r="E10116">
            <v>124</v>
          </cell>
          <cell r="F10116">
            <v>42592</v>
          </cell>
          <cell r="G10116">
            <v>11500</v>
          </cell>
          <cell r="H10116">
            <v>1.1499999999999999</v>
          </cell>
          <cell r="I10116">
            <v>43465</v>
          </cell>
        </row>
        <row r="10117">
          <cell r="A10117" t="str">
            <v>TUBO GRES 8" (Long 1M) MOORE CORRIENTE</v>
          </cell>
          <cell r="B10117">
            <v>102406</v>
          </cell>
          <cell r="C10117" t="str">
            <v>UNI</v>
          </cell>
          <cell r="D10117">
            <v>28320</v>
          </cell>
          <cell r="E10117">
            <v>124</v>
          </cell>
          <cell r="F10117">
            <v>40127</v>
          </cell>
          <cell r="G10117">
            <v>20374</v>
          </cell>
          <cell r="H10117">
            <v>1.39</v>
          </cell>
          <cell r="I10117">
            <v>43465</v>
          </cell>
        </row>
        <row r="10118">
          <cell r="A10118" t="str">
            <v>TUBO GRES DRENAJE 4" (1M) MOORE</v>
          </cell>
          <cell r="B10118">
            <v>1154</v>
          </cell>
          <cell r="C10118" t="str">
            <v>UNI</v>
          </cell>
          <cell r="D10118">
            <v>8868</v>
          </cell>
          <cell r="E10118">
            <v>182</v>
          </cell>
          <cell r="F10118">
            <v>40170</v>
          </cell>
          <cell r="G10118">
            <v>6380</v>
          </cell>
          <cell r="H10118">
            <v>1.39</v>
          </cell>
          <cell r="I10118">
            <v>43465</v>
          </cell>
        </row>
        <row r="10119">
          <cell r="A10119" t="str">
            <v>Tubo HG (AGUA) 1-1/2" (2.67MM) L=6M</v>
          </cell>
          <cell r="B10119">
            <v>104693</v>
          </cell>
          <cell r="C10119" t="str">
            <v>ML</v>
          </cell>
          <cell r="D10119">
            <v>16543</v>
          </cell>
          <cell r="E10119">
            <v>0</v>
          </cell>
          <cell r="F10119">
            <v>42128</v>
          </cell>
          <cell r="G10119">
            <v>13560</v>
          </cell>
          <cell r="H10119">
            <v>1.22</v>
          </cell>
          <cell r="I10119">
            <v>43465</v>
          </cell>
        </row>
        <row r="10120">
          <cell r="A10120" t="str">
            <v>TUBO HG (AGUA) 2" (2.95MM) L=6M NTC:5890</v>
          </cell>
          <cell r="B10120">
            <v>104694</v>
          </cell>
          <cell r="C10120" t="str">
            <v>ML</v>
          </cell>
          <cell r="D10120">
            <v>22678</v>
          </cell>
          <cell r="E10120">
            <v>0</v>
          </cell>
          <cell r="F10120">
            <v>42515</v>
          </cell>
          <cell r="G10120">
            <v>19720</v>
          </cell>
          <cell r="H10120">
            <v>1.1499999999999999</v>
          </cell>
          <cell r="I10120">
            <v>43465</v>
          </cell>
        </row>
        <row r="10121">
          <cell r="A10121" t="str">
            <v>TUBO HG (AGUA) 2-1/2" (3.38MM) L=6M</v>
          </cell>
          <cell r="B10121">
            <v>104695</v>
          </cell>
          <cell r="C10121" t="str">
            <v>ML</v>
          </cell>
          <cell r="D10121">
            <v>32552</v>
          </cell>
          <cell r="E10121">
            <v>0</v>
          </cell>
          <cell r="F10121">
            <v>42857</v>
          </cell>
          <cell r="G10121">
            <v>29864</v>
          </cell>
          <cell r="H10121">
            <v>1.0900000000000001</v>
          </cell>
          <cell r="I10121">
            <v>43465</v>
          </cell>
        </row>
        <row r="10122">
          <cell r="A10122" t="str">
            <v>Tubo HG ½" 2.49mm**</v>
          </cell>
          <cell r="B10122">
            <v>101638</v>
          </cell>
          <cell r="C10122" t="str">
            <v>ML</v>
          </cell>
          <cell r="D10122">
            <v>7520</v>
          </cell>
          <cell r="E10122">
            <v>1530248118</v>
          </cell>
          <cell r="F10122">
            <v>40122</v>
          </cell>
          <cell r="G10122">
            <v>5410</v>
          </cell>
          <cell r="H10122">
            <v>1.39</v>
          </cell>
          <cell r="I10122">
            <v>43465</v>
          </cell>
        </row>
        <row r="10123">
          <cell r="A10123" t="str">
            <v>Tubo HG 1 1/4" 2.95mm **</v>
          </cell>
          <cell r="B10123">
            <v>101639</v>
          </cell>
          <cell r="C10123" t="str">
            <v>ML</v>
          </cell>
          <cell r="D10123">
            <v>12092</v>
          </cell>
          <cell r="E10123">
            <v>1530248118</v>
          </cell>
          <cell r="F10123">
            <v>40122</v>
          </cell>
          <cell r="G10123">
            <v>8699</v>
          </cell>
          <cell r="H10123">
            <v>1.39</v>
          </cell>
          <cell r="I10123">
            <v>43465</v>
          </cell>
        </row>
        <row r="10124">
          <cell r="A10124" t="str">
            <v>Tubo HG 2 1/2" 3.25mm **</v>
          </cell>
          <cell r="B10124">
            <v>101700</v>
          </cell>
          <cell r="C10124" t="str">
            <v>ML</v>
          </cell>
          <cell r="D10124">
            <v>37142</v>
          </cell>
          <cell r="E10124">
            <v>1530248118</v>
          </cell>
          <cell r="F10124">
            <v>40122</v>
          </cell>
          <cell r="G10124">
            <v>26721</v>
          </cell>
          <cell r="H10124">
            <v>1.39</v>
          </cell>
          <cell r="I10124">
            <v>43465</v>
          </cell>
        </row>
        <row r="10125">
          <cell r="A10125" t="str">
            <v>Tubo HG 2" 3.25mm **</v>
          </cell>
          <cell r="B10125">
            <v>101642</v>
          </cell>
          <cell r="C10125" t="str">
            <v>ML</v>
          </cell>
          <cell r="D10125">
            <v>24736</v>
          </cell>
          <cell r="E10125">
            <v>1530248118</v>
          </cell>
          <cell r="F10125">
            <v>41094</v>
          </cell>
          <cell r="G10125">
            <v>19028</v>
          </cell>
          <cell r="H10125">
            <v>1.3</v>
          </cell>
          <cell r="I10125">
            <v>43465</v>
          </cell>
        </row>
        <row r="10126">
          <cell r="A10126" t="str">
            <v>Tubo HG 2" 3.25mm **</v>
          </cell>
          <cell r="B10126">
            <v>102558</v>
          </cell>
          <cell r="C10126" t="str">
            <v>ML</v>
          </cell>
          <cell r="D10126">
            <v>30449</v>
          </cell>
          <cell r="E10126">
            <v>1530248118</v>
          </cell>
          <cell r="F10126">
            <v>40122</v>
          </cell>
          <cell r="G10126">
            <v>21906</v>
          </cell>
          <cell r="H10126">
            <v>1.39</v>
          </cell>
          <cell r="I10126">
            <v>43465</v>
          </cell>
        </row>
        <row r="10127">
          <cell r="A10127" t="str">
            <v>Tubo HG 2" e=2.49 mm con rosca**</v>
          </cell>
          <cell r="B10127">
            <v>101390</v>
          </cell>
          <cell r="C10127" t="str">
            <v>ML</v>
          </cell>
          <cell r="D10127">
            <v>29426</v>
          </cell>
          <cell r="E10127">
            <v>0</v>
          </cell>
          <cell r="F10127">
            <v>40144</v>
          </cell>
          <cell r="G10127">
            <v>21170</v>
          </cell>
          <cell r="H10127">
            <v>1.39</v>
          </cell>
          <cell r="I10127">
            <v>43465</v>
          </cell>
        </row>
        <row r="10128">
          <cell r="A10128" t="str">
            <v>Tubo HG 3" 3.25mm CERRAMIENTO**</v>
          </cell>
          <cell r="B10128">
            <v>101643</v>
          </cell>
          <cell r="C10128" t="str">
            <v>ML</v>
          </cell>
          <cell r="D10128">
            <v>34200</v>
          </cell>
          <cell r="E10128">
            <v>1530248118</v>
          </cell>
          <cell r="F10128">
            <v>42128</v>
          </cell>
          <cell r="G10128">
            <v>28033</v>
          </cell>
          <cell r="H10128">
            <v>1.22</v>
          </cell>
          <cell r="I10128">
            <v>43465</v>
          </cell>
        </row>
        <row r="10129">
          <cell r="A10129" t="str">
            <v>TUBO HG- CERRAMIENTO Ø 1 1/2" 3.25mm</v>
          </cell>
          <cell r="B10129">
            <v>101085</v>
          </cell>
          <cell r="C10129" t="str">
            <v>ML</v>
          </cell>
          <cell r="D10129">
            <v>17925</v>
          </cell>
          <cell r="E10129">
            <v>0</v>
          </cell>
          <cell r="F10129">
            <v>42135</v>
          </cell>
          <cell r="G10129">
            <v>14693</v>
          </cell>
          <cell r="H10129">
            <v>1.22</v>
          </cell>
          <cell r="I10129">
            <v>43465</v>
          </cell>
        </row>
        <row r="10130">
          <cell r="A10130" t="str">
            <v>TUBO HG Ø 4" e=3.9 mm (AGUA)L=6M -</v>
          </cell>
          <cell r="B10130">
            <v>104744</v>
          </cell>
          <cell r="C10130" t="str">
            <v>ML</v>
          </cell>
          <cell r="D10130">
            <v>56526</v>
          </cell>
          <cell r="E10130">
            <v>0</v>
          </cell>
          <cell r="F10130">
            <v>42128</v>
          </cell>
          <cell r="G10130">
            <v>46333</v>
          </cell>
          <cell r="H10130">
            <v>1.22</v>
          </cell>
          <cell r="I10130">
            <v>43465</v>
          </cell>
        </row>
        <row r="10131">
          <cell r="A10131" t="str">
            <v>TUBO HG PRESIÓN AGUA-(Ø1") 3.38 mm L=6M</v>
          </cell>
          <cell r="B10131">
            <v>101084</v>
          </cell>
          <cell r="C10131" t="str">
            <v>ML</v>
          </cell>
          <cell r="D10131">
            <v>14317</v>
          </cell>
          <cell r="E10131">
            <v>0</v>
          </cell>
          <cell r="F10131">
            <v>42128</v>
          </cell>
          <cell r="G10131">
            <v>11735</v>
          </cell>
          <cell r="H10131">
            <v>1.22</v>
          </cell>
          <cell r="I10131">
            <v>43465</v>
          </cell>
        </row>
        <row r="10132">
          <cell r="A10132" t="str">
            <v>TUBO HG-CERRAMIENTO Ø3" e=3.25mm L=6M</v>
          </cell>
          <cell r="B10132">
            <v>101087</v>
          </cell>
          <cell r="C10132" t="str">
            <v>ML</v>
          </cell>
          <cell r="D10132">
            <v>32159</v>
          </cell>
          <cell r="E10132">
            <v>0</v>
          </cell>
          <cell r="F10132">
            <v>43222</v>
          </cell>
          <cell r="G10132">
            <v>30628</v>
          </cell>
          <cell r="H10132">
            <v>1.05</v>
          </cell>
          <cell r="I10132">
            <v>43465</v>
          </cell>
        </row>
        <row r="10133">
          <cell r="A10133" t="str">
            <v>Tubo HGØ 1" e=2.5mm (AGUA) L=6M NTC:5890</v>
          </cell>
          <cell r="B10133">
            <v>101640</v>
          </cell>
          <cell r="C10133" t="str">
            <v>ML</v>
          </cell>
          <cell r="D10133">
            <v>10450</v>
          </cell>
          <cell r="E10133">
            <v>1530248118</v>
          </cell>
          <cell r="F10133">
            <v>42509</v>
          </cell>
          <cell r="G10133">
            <v>9087</v>
          </cell>
          <cell r="H10133">
            <v>1.1499999999999999</v>
          </cell>
          <cell r="I10133">
            <v>43465</v>
          </cell>
        </row>
        <row r="10134">
          <cell r="A10134" t="str">
            <v>TUBO HIERRO GALVANIZADO 1 1/2" 3,6 mm</v>
          </cell>
          <cell r="B10134">
            <v>104740</v>
          </cell>
          <cell r="C10134" t="str">
            <v>ML</v>
          </cell>
          <cell r="D10134">
            <v>23312</v>
          </cell>
          <cell r="E10134">
            <v>0</v>
          </cell>
          <cell r="F10134">
            <v>41200</v>
          </cell>
          <cell r="G10134">
            <v>17932</v>
          </cell>
          <cell r="H10134">
            <v>1.3</v>
          </cell>
          <cell r="I10134">
            <v>43465</v>
          </cell>
        </row>
        <row r="10135">
          <cell r="A10135" t="str">
            <v>TUBO HIERRO GALVANIZADO IMC 2" 3.25mm</v>
          </cell>
          <cell r="B10135">
            <v>101083</v>
          </cell>
          <cell r="C10135" t="str">
            <v>ML</v>
          </cell>
          <cell r="D10135">
            <v>28855</v>
          </cell>
          <cell r="E10135">
            <v>0</v>
          </cell>
          <cell r="F10135">
            <v>41205</v>
          </cell>
          <cell r="G10135">
            <v>22196</v>
          </cell>
          <cell r="H10135">
            <v>1.3</v>
          </cell>
          <cell r="I10135">
            <v>43465</v>
          </cell>
        </row>
        <row r="10136">
          <cell r="A10136" t="str">
            <v>TUBO HIERRO GALVANIZADO Ø 2 1/2" 3.25mm</v>
          </cell>
          <cell r="B10136">
            <v>101086</v>
          </cell>
          <cell r="C10136" t="str">
            <v>ML</v>
          </cell>
          <cell r="D10136">
            <v>27510</v>
          </cell>
          <cell r="E10136">
            <v>0</v>
          </cell>
          <cell r="F10136">
            <v>41971</v>
          </cell>
          <cell r="G10136">
            <v>21833</v>
          </cell>
          <cell r="H10136">
            <v>1.26</v>
          </cell>
          <cell r="I10136">
            <v>43465</v>
          </cell>
        </row>
        <row r="10137">
          <cell r="A10137" t="str">
            <v>TUBO IMC 2"</v>
          </cell>
          <cell r="B10137">
            <v>104095</v>
          </cell>
          <cell r="C10137" t="str">
            <v>ML</v>
          </cell>
          <cell r="D10137">
            <v>33730</v>
          </cell>
          <cell r="E10137">
            <v>0</v>
          </cell>
          <cell r="F10137">
            <v>40688</v>
          </cell>
          <cell r="G10137">
            <v>25172</v>
          </cell>
          <cell r="H10137">
            <v>1.34</v>
          </cell>
          <cell r="I10137">
            <v>43465</v>
          </cell>
        </row>
        <row r="10138">
          <cell r="A10138" t="str">
            <v>TUBO IMC 3"</v>
          </cell>
          <cell r="B10138">
            <v>104067</v>
          </cell>
          <cell r="C10138" t="str">
            <v>ML</v>
          </cell>
          <cell r="D10138">
            <v>90025</v>
          </cell>
          <cell r="E10138">
            <v>0</v>
          </cell>
          <cell r="F10138">
            <v>40667</v>
          </cell>
          <cell r="G10138">
            <v>67183</v>
          </cell>
          <cell r="H10138">
            <v>1.34</v>
          </cell>
          <cell r="I10138">
            <v>43465</v>
          </cell>
        </row>
        <row r="10139">
          <cell r="A10139" t="str">
            <v>TUBO IMC GALV. Ø2" L=3MTS</v>
          </cell>
          <cell r="B10139">
            <v>104781</v>
          </cell>
          <cell r="C10139" t="str">
            <v>UNI</v>
          </cell>
          <cell r="D10139">
            <v>80932</v>
          </cell>
          <cell r="E10139">
            <v>0</v>
          </cell>
          <cell r="F10139">
            <v>41206</v>
          </cell>
          <cell r="G10139">
            <v>62255</v>
          </cell>
          <cell r="H10139">
            <v>1.3</v>
          </cell>
          <cell r="I10139">
            <v>43465</v>
          </cell>
        </row>
        <row r="10140">
          <cell r="A10140" t="str">
            <v>TUBO IMC Ø 6" RIGID (L=3m)</v>
          </cell>
          <cell r="B10140">
            <v>105112</v>
          </cell>
          <cell r="C10140" t="str">
            <v>ML</v>
          </cell>
          <cell r="D10140">
            <v>324800</v>
          </cell>
          <cell r="E10140">
            <v>0</v>
          </cell>
          <cell r="F10140">
            <v>43192</v>
          </cell>
          <cell r="G10140">
            <v>309333</v>
          </cell>
          <cell r="H10140">
            <v>1.05</v>
          </cell>
          <cell r="I10140">
            <v>43465</v>
          </cell>
        </row>
        <row r="10141">
          <cell r="A10141" t="str">
            <v>Tubo LED 1X18</v>
          </cell>
          <cell r="B10141">
            <v>105894</v>
          </cell>
          <cell r="C10141" t="str">
            <v>UNI</v>
          </cell>
          <cell r="D10141">
            <v>18543</v>
          </cell>
          <cell r="E10141">
            <v>0</v>
          </cell>
          <cell r="F10141">
            <v>42608</v>
          </cell>
          <cell r="G10141">
            <v>16124</v>
          </cell>
          <cell r="H10141">
            <v>1.1499999999999999</v>
          </cell>
          <cell r="I10141">
            <v>43465</v>
          </cell>
        </row>
        <row r="10142">
          <cell r="A10142" t="str">
            <v>TUBO NEGRO</v>
          </cell>
          <cell r="B10142">
            <v>105191</v>
          </cell>
          <cell r="C10142" t="str">
            <v>ML</v>
          </cell>
          <cell r="D10142">
            <v>33693</v>
          </cell>
          <cell r="E10142">
            <v>0</v>
          </cell>
          <cell r="F10142">
            <v>43251</v>
          </cell>
          <cell r="G10142">
            <v>32089</v>
          </cell>
          <cell r="H10142">
            <v>1.05</v>
          </cell>
          <cell r="I10142">
            <v>43465</v>
          </cell>
        </row>
        <row r="10143">
          <cell r="A10143" t="str">
            <v>Tubo Novafort 250MM PVC-S/NORMA ICONTEC</v>
          </cell>
          <cell r="B10143">
            <v>100595</v>
          </cell>
          <cell r="C10143" t="str">
            <v>ML</v>
          </cell>
          <cell r="D10143">
            <v>40545</v>
          </cell>
          <cell r="E10143">
            <v>0</v>
          </cell>
          <cell r="F10143">
            <v>42089</v>
          </cell>
          <cell r="G10143">
            <v>33234</v>
          </cell>
          <cell r="H10143">
            <v>1.22</v>
          </cell>
          <cell r="I10143">
            <v>43465</v>
          </cell>
        </row>
        <row r="10144">
          <cell r="A10144" t="str">
            <v>TUBO NOVARIEGO PVC 10" 250mm. PAVCO</v>
          </cell>
          <cell r="B10144">
            <v>101761</v>
          </cell>
          <cell r="C10144" t="str">
            <v>ML</v>
          </cell>
          <cell r="D10144">
            <v>58562</v>
          </cell>
          <cell r="E10144">
            <v>12689</v>
          </cell>
          <cell r="F10144">
            <v>39974</v>
          </cell>
          <cell r="G10144">
            <v>42131</v>
          </cell>
          <cell r="H10144">
            <v>1.39</v>
          </cell>
          <cell r="I10144">
            <v>43465</v>
          </cell>
        </row>
        <row r="10145">
          <cell r="A10145" t="str">
            <v>TUBO NOVARIEGO PVC 12" 315mm. PAVCO</v>
          </cell>
          <cell r="B10145">
            <v>101762</v>
          </cell>
          <cell r="C10145" t="str">
            <v>ML</v>
          </cell>
          <cell r="D10145">
            <v>86586</v>
          </cell>
          <cell r="E10145">
            <v>12691</v>
          </cell>
          <cell r="F10145">
            <v>39974</v>
          </cell>
          <cell r="G10145">
            <v>62292</v>
          </cell>
          <cell r="H10145">
            <v>1.39</v>
          </cell>
          <cell r="I10145">
            <v>43465</v>
          </cell>
        </row>
        <row r="10146">
          <cell r="A10146" t="str">
            <v>TUBO NOVARIEGO PVC 16" 400mm. PAVCO</v>
          </cell>
          <cell r="B10146">
            <v>101763</v>
          </cell>
          <cell r="C10146" t="str">
            <v>ML</v>
          </cell>
          <cell r="D10146">
            <v>132553</v>
          </cell>
          <cell r="E10146">
            <v>12691</v>
          </cell>
          <cell r="F10146">
            <v>39974</v>
          </cell>
          <cell r="G10146">
            <v>95362</v>
          </cell>
          <cell r="H10146">
            <v>1.39</v>
          </cell>
          <cell r="I10146">
            <v>43465</v>
          </cell>
        </row>
        <row r="10147">
          <cell r="A10147" t="str">
            <v>TUBO NOVARIEGO PVC 6" 160mm. PAVCO</v>
          </cell>
          <cell r="B10147">
            <v>101759</v>
          </cell>
          <cell r="C10147" t="str">
            <v>ML</v>
          </cell>
          <cell r="D10147">
            <v>27558</v>
          </cell>
          <cell r="E10147">
            <v>12525</v>
          </cell>
          <cell r="F10147">
            <v>39974</v>
          </cell>
          <cell r="G10147">
            <v>19826</v>
          </cell>
          <cell r="H10147">
            <v>1.39</v>
          </cell>
          <cell r="I10147">
            <v>43465</v>
          </cell>
        </row>
        <row r="10148">
          <cell r="A10148" t="str">
            <v>TUBO NOVARIEGO PVC 8" 200mm. PAVCO</v>
          </cell>
          <cell r="B10148">
            <v>101760</v>
          </cell>
          <cell r="C10148" t="str">
            <v>ML</v>
          </cell>
          <cell r="D10148">
            <v>40284</v>
          </cell>
          <cell r="E10148">
            <v>12695</v>
          </cell>
          <cell r="F10148">
            <v>39974</v>
          </cell>
          <cell r="G10148">
            <v>28981</v>
          </cell>
          <cell r="H10148">
            <v>1.39</v>
          </cell>
          <cell r="I10148">
            <v>43465</v>
          </cell>
        </row>
        <row r="10149">
          <cell r="A10149" t="str">
            <v>TUBO Ø1/2" PVC PRESION RDE-9 L=6M</v>
          </cell>
          <cell r="B10149">
            <v>102216</v>
          </cell>
          <cell r="C10149" t="str">
            <v>ML</v>
          </cell>
          <cell r="D10149">
            <v>1878</v>
          </cell>
          <cell r="E10149">
            <v>12633</v>
          </cell>
          <cell r="F10149">
            <v>43185</v>
          </cell>
          <cell r="G10149">
            <v>1789</v>
          </cell>
          <cell r="H10149">
            <v>1.05</v>
          </cell>
          <cell r="I10149">
            <v>43465</v>
          </cell>
        </row>
        <row r="10150">
          <cell r="A10150" t="str">
            <v>Tubo PE 100 Agua 32 mm</v>
          </cell>
          <cell r="B10150">
            <v>105878</v>
          </cell>
          <cell r="C10150" t="str">
            <v>ML</v>
          </cell>
          <cell r="D10150">
            <v>3505</v>
          </cell>
          <cell r="E10150">
            <v>0</v>
          </cell>
          <cell r="F10150">
            <v>42599</v>
          </cell>
          <cell r="G10150">
            <v>3048</v>
          </cell>
          <cell r="H10150">
            <v>1.1499999999999999</v>
          </cell>
          <cell r="I10150">
            <v>43465</v>
          </cell>
        </row>
        <row r="10151">
          <cell r="A10151" t="str">
            <v>TUBO PEAD 110MM</v>
          </cell>
          <cell r="B10151">
            <v>104691</v>
          </cell>
          <cell r="C10151" t="str">
            <v>ML</v>
          </cell>
          <cell r="D10151">
            <v>24210</v>
          </cell>
          <cell r="E10151">
            <v>0</v>
          </cell>
          <cell r="F10151">
            <v>42857</v>
          </cell>
          <cell r="G10151">
            <v>22211</v>
          </cell>
          <cell r="H10151">
            <v>1.0900000000000001</v>
          </cell>
          <cell r="I10151">
            <v>43465</v>
          </cell>
        </row>
        <row r="10152">
          <cell r="A10152" t="str">
            <v>TUBO PEAD 63MM (PE-100/PN-16/RDE-11)</v>
          </cell>
          <cell r="B10152">
            <v>104686</v>
          </cell>
          <cell r="C10152" t="str">
            <v>ML</v>
          </cell>
          <cell r="D10152">
            <v>8033</v>
          </cell>
          <cell r="E10152">
            <v>0</v>
          </cell>
          <cell r="F10152">
            <v>42857</v>
          </cell>
          <cell r="G10152">
            <v>7370</v>
          </cell>
          <cell r="H10152">
            <v>1.0900000000000001</v>
          </cell>
          <cell r="I10152">
            <v>43465</v>
          </cell>
        </row>
        <row r="10153">
          <cell r="A10153" t="str">
            <v>TUBO PEAD 90MM (PE-100/PN-16/RDE-11)</v>
          </cell>
          <cell r="B10153">
            <v>104690</v>
          </cell>
          <cell r="C10153" t="str">
            <v>ML</v>
          </cell>
          <cell r="D10153">
            <v>16240</v>
          </cell>
          <cell r="E10153">
            <v>0</v>
          </cell>
          <cell r="F10153">
            <v>42857</v>
          </cell>
          <cell r="G10153">
            <v>14899</v>
          </cell>
          <cell r="H10153">
            <v>1.0900000000000001</v>
          </cell>
          <cell r="I10153">
            <v>43465</v>
          </cell>
        </row>
        <row r="10154">
          <cell r="A10154" t="str">
            <v>Tubo perforado en PEAD 12" 20 ft</v>
          </cell>
          <cell r="B10154">
            <v>104971</v>
          </cell>
          <cell r="C10154" t="str">
            <v>ML</v>
          </cell>
          <cell r="D10154">
            <v>83147</v>
          </cell>
          <cell r="E10154">
            <v>0</v>
          </cell>
          <cell r="F10154">
            <v>43350</v>
          </cell>
          <cell r="G10154">
            <v>79188</v>
          </cell>
          <cell r="H10154">
            <v>1.05</v>
          </cell>
          <cell r="I10154">
            <v>43465</v>
          </cell>
        </row>
        <row r="10155">
          <cell r="A10155" t="str">
            <v>TUBO POLIETILENO ½"</v>
          </cell>
          <cell r="B10155">
            <v>3831</v>
          </cell>
          <cell r="C10155" t="str">
            <v>ML</v>
          </cell>
          <cell r="D10155">
            <v>1836</v>
          </cell>
          <cell r="E10155">
            <v>0</v>
          </cell>
          <cell r="F10155">
            <v>40023</v>
          </cell>
          <cell r="G10155">
            <v>1321</v>
          </cell>
          <cell r="H10155">
            <v>1.39</v>
          </cell>
          <cell r="I10155">
            <v>43465</v>
          </cell>
        </row>
        <row r="10156">
          <cell r="A10156" t="str">
            <v>TUBO POLIPROPILENO Ø1/2" FUSION AF</v>
          </cell>
          <cell r="B10156">
            <v>106073</v>
          </cell>
          <cell r="C10156" t="str">
            <v>ML</v>
          </cell>
          <cell r="D10156">
            <v>4012</v>
          </cell>
          <cell r="E10156">
            <v>0</v>
          </cell>
          <cell r="F10156">
            <v>42724</v>
          </cell>
          <cell r="G10156">
            <v>3489</v>
          </cell>
          <cell r="H10156">
            <v>1.1499999999999999</v>
          </cell>
          <cell r="I10156">
            <v>43465</v>
          </cell>
        </row>
        <row r="10157">
          <cell r="A10157" t="str">
            <v>Tubo Polipropileno PN-16 (3/4”) AC</v>
          </cell>
          <cell r="B10157">
            <v>106074</v>
          </cell>
          <cell r="C10157" t="str">
            <v>ML</v>
          </cell>
          <cell r="D10157">
            <v>6745</v>
          </cell>
          <cell r="E10157">
            <v>0</v>
          </cell>
          <cell r="F10157">
            <v>42831</v>
          </cell>
          <cell r="G10157">
            <v>6188</v>
          </cell>
          <cell r="H10157">
            <v>1.0900000000000001</v>
          </cell>
          <cell r="I10157">
            <v>43465</v>
          </cell>
        </row>
        <row r="10158">
          <cell r="A10158" t="str">
            <v>Tubo Polipropileno PN-16 (Ø1/2”) AC</v>
          </cell>
          <cell r="B10158">
            <v>106076</v>
          </cell>
          <cell r="C10158" t="str">
            <v>ML</v>
          </cell>
          <cell r="D10158">
            <v>3891</v>
          </cell>
          <cell r="E10158">
            <v>0</v>
          </cell>
          <cell r="F10158">
            <v>42831</v>
          </cell>
          <cell r="G10158">
            <v>3570</v>
          </cell>
          <cell r="H10158">
            <v>1.0900000000000001</v>
          </cell>
          <cell r="I10158">
            <v>43465</v>
          </cell>
        </row>
        <row r="10159">
          <cell r="A10159" t="str">
            <v>Tubo Polipropileno PN-16 (Ø1/2”) AF</v>
          </cell>
          <cell r="B10159">
            <v>106065</v>
          </cell>
          <cell r="C10159" t="str">
            <v>ML</v>
          </cell>
          <cell r="D10159">
            <v>3891</v>
          </cell>
          <cell r="E10159">
            <v>0</v>
          </cell>
          <cell r="F10159">
            <v>42831</v>
          </cell>
          <cell r="G10159">
            <v>3570</v>
          </cell>
          <cell r="H10159">
            <v>1.0900000000000001</v>
          </cell>
          <cell r="I10159">
            <v>43465</v>
          </cell>
        </row>
        <row r="10160">
          <cell r="A10160" t="str">
            <v>Tubo Polipropileno PN-16 (Ø1”) AC</v>
          </cell>
          <cell r="B10160">
            <v>106134</v>
          </cell>
          <cell r="C10160" t="str">
            <v>ML</v>
          </cell>
          <cell r="D10160">
            <v>10247</v>
          </cell>
          <cell r="E10160">
            <v>0</v>
          </cell>
          <cell r="F10160">
            <v>42831</v>
          </cell>
          <cell r="G10160">
            <v>9401</v>
          </cell>
          <cell r="H10160">
            <v>1.0900000000000001</v>
          </cell>
          <cell r="I10160">
            <v>43465</v>
          </cell>
        </row>
        <row r="10161">
          <cell r="A10161" t="str">
            <v>Tubo Polipropileno PN-16 (Ø1”) AF</v>
          </cell>
          <cell r="B10161">
            <v>106069</v>
          </cell>
          <cell r="C10161" t="str">
            <v>ML</v>
          </cell>
          <cell r="D10161">
            <v>10247</v>
          </cell>
          <cell r="E10161">
            <v>0</v>
          </cell>
          <cell r="F10161">
            <v>42831</v>
          </cell>
          <cell r="G10161">
            <v>9401</v>
          </cell>
          <cell r="H10161">
            <v>1.0900000000000001</v>
          </cell>
          <cell r="I10161">
            <v>43465</v>
          </cell>
        </row>
        <row r="10162">
          <cell r="A10162" t="str">
            <v>Tubo Polipropileno PN-16 (Ø11/2”) AC</v>
          </cell>
          <cell r="B10162">
            <v>106082</v>
          </cell>
          <cell r="C10162" t="str">
            <v>ML</v>
          </cell>
          <cell r="D10162">
            <v>23348</v>
          </cell>
          <cell r="E10162">
            <v>0</v>
          </cell>
          <cell r="F10162">
            <v>42831</v>
          </cell>
          <cell r="G10162">
            <v>21420</v>
          </cell>
          <cell r="H10162">
            <v>1.0900000000000001</v>
          </cell>
          <cell r="I10162">
            <v>43465</v>
          </cell>
        </row>
        <row r="10163">
          <cell r="A10163" t="str">
            <v>Tubo Polipropileno PN-16 (Ø11/4”) AC</v>
          </cell>
          <cell r="B10163">
            <v>106135</v>
          </cell>
          <cell r="C10163" t="str">
            <v>ML</v>
          </cell>
          <cell r="D10163">
            <v>16603</v>
          </cell>
          <cell r="E10163">
            <v>0</v>
          </cell>
          <cell r="F10163">
            <v>42831</v>
          </cell>
          <cell r="G10163">
            <v>15232</v>
          </cell>
          <cell r="H10163">
            <v>1.0900000000000001</v>
          </cell>
          <cell r="I10163">
            <v>43465</v>
          </cell>
        </row>
        <row r="10164">
          <cell r="A10164" t="str">
            <v>Tubo Polipropileno PN-16 (Ø11/4”) AF</v>
          </cell>
          <cell r="B10164">
            <v>106067</v>
          </cell>
          <cell r="C10164" t="str">
            <v>ML</v>
          </cell>
          <cell r="D10164">
            <v>16603</v>
          </cell>
          <cell r="E10164">
            <v>0</v>
          </cell>
          <cell r="F10164">
            <v>42831</v>
          </cell>
          <cell r="G10164">
            <v>15232</v>
          </cell>
          <cell r="H10164">
            <v>1.0900000000000001</v>
          </cell>
          <cell r="I10164">
            <v>43465</v>
          </cell>
        </row>
        <row r="10165">
          <cell r="A10165" t="str">
            <v>Tubo Polipropileno PN-16 (Ø2”) AC</v>
          </cell>
          <cell r="B10165">
            <v>106136</v>
          </cell>
          <cell r="C10165" t="str">
            <v>ML</v>
          </cell>
          <cell r="D10165">
            <v>56943</v>
          </cell>
          <cell r="E10165">
            <v>0</v>
          </cell>
          <cell r="F10165">
            <v>42831</v>
          </cell>
          <cell r="G10165">
            <v>52241</v>
          </cell>
          <cell r="H10165">
            <v>1.0900000000000001</v>
          </cell>
          <cell r="I10165">
            <v>43465</v>
          </cell>
        </row>
        <row r="10166">
          <cell r="A10166" t="str">
            <v>Tubo Polipropileno PN-16 (Ø3/4”) AF RDE-7,4</v>
          </cell>
          <cell r="B10166">
            <v>106071</v>
          </cell>
          <cell r="C10166" t="str">
            <v>ML</v>
          </cell>
          <cell r="D10166">
            <v>6745</v>
          </cell>
          <cell r="E10166">
            <v>0</v>
          </cell>
          <cell r="F10166">
            <v>42831</v>
          </cell>
          <cell r="G10166">
            <v>6188</v>
          </cell>
          <cell r="H10166">
            <v>1.0900000000000001</v>
          </cell>
          <cell r="I10166">
            <v>43465</v>
          </cell>
        </row>
        <row r="10167">
          <cell r="A10167" t="str">
            <v>Tubo Polipropileno PN-16 (Ø4”) AC</v>
          </cell>
          <cell r="B10167">
            <v>106309</v>
          </cell>
          <cell r="C10167" t="str">
            <v>ML</v>
          </cell>
          <cell r="D10167">
            <v>164602</v>
          </cell>
          <cell r="E10167">
            <v>0</v>
          </cell>
          <cell r="F10167">
            <v>42852</v>
          </cell>
          <cell r="G10167">
            <v>151011</v>
          </cell>
          <cell r="H10167">
            <v>1.0900000000000001</v>
          </cell>
          <cell r="I10167">
            <v>43465</v>
          </cell>
        </row>
        <row r="10168">
          <cell r="A10168" t="str">
            <v>Tubo Polipropileno PN-16(Ø11/2”) AF RDE-7,4</v>
          </cell>
          <cell r="B10168">
            <v>106132</v>
          </cell>
          <cell r="C10168" t="str">
            <v>ML</v>
          </cell>
          <cell r="D10168">
            <v>23348</v>
          </cell>
          <cell r="E10168">
            <v>0</v>
          </cell>
          <cell r="F10168">
            <v>42831</v>
          </cell>
          <cell r="G10168">
            <v>21420</v>
          </cell>
          <cell r="H10168">
            <v>1.0900000000000001</v>
          </cell>
          <cell r="I10168">
            <v>43465</v>
          </cell>
        </row>
        <row r="10169">
          <cell r="A10169" t="str">
            <v>Tubo Polipropileno PN-16(Ø2”) AF RDE-7,4</v>
          </cell>
          <cell r="B10169">
            <v>106133</v>
          </cell>
          <cell r="C10169" t="str">
            <v>ML</v>
          </cell>
          <cell r="D10169">
            <v>56943</v>
          </cell>
          <cell r="E10169">
            <v>0</v>
          </cell>
          <cell r="F10169">
            <v>42831</v>
          </cell>
          <cell r="G10169">
            <v>52241</v>
          </cell>
          <cell r="H10169">
            <v>1.0900000000000001</v>
          </cell>
          <cell r="I10169">
            <v>43465</v>
          </cell>
        </row>
        <row r="10170">
          <cell r="A10170" t="str">
            <v>TUBO Pres. MLC 10" ETERNIT</v>
          </cell>
          <cell r="B10170">
            <v>2312</v>
          </cell>
          <cell r="C10170" t="str">
            <v>ML</v>
          </cell>
          <cell r="D10170">
            <v>107175</v>
          </cell>
          <cell r="E10170" t="str">
            <v>CLS25 GRIS</v>
          </cell>
          <cell r="F10170">
            <v>39888</v>
          </cell>
          <cell r="G10170">
            <v>77104</v>
          </cell>
          <cell r="H10170">
            <v>1.39</v>
          </cell>
          <cell r="I10170">
            <v>43465</v>
          </cell>
        </row>
        <row r="10171">
          <cell r="A10171" t="str">
            <v>TUBO Pres. MLC 12" ETERNIT</v>
          </cell>
          <cell r="B10171">
            <v>2313</v>
          </cell>
          <cell r="C10171" t="str">
            <v>ML</v>
          </cell>
          <cell r="D10171">
            <v>144560</v>
          </cell>
          <cell r="E10171" t="str">
            <v>CLS25 GRIS</v>
          </cell>
          <cell r="F10171">
            <v>39888</v>
          </cell>
          <cell r="G10171">
            <v>104000</v>
          </cell>
          <cell r="H10171">
            <v>1.39</v>
          </cell>
          <cell r="I10171">
            <v>43465</v>
          </cell>
        </row>
        <row r="10172">
          <cell r="A10172" t="str">
            <v>TUBO Pres. MLC 14" ETERNIT</v>
          </cell>
          <cell r="B10172">
            <v>2314</v>
          </cell>
          <cell r="C10172" t="str">
            <v>ML</v>
          </cell>
          <cell r="D10172">
            <v>184703</v>
          </cell>
          <cell r="E10172" t="str">
            <v>CLS25 GRIS</v>
          </cell>
          <cell r="F10172">
            <v>39888</v>
          </cell>
          <cell r="G10172">
            <v>132880</v>
          </cell>
          <cell r="H10172">
            <v>1.39</v>
          </cell>
          <cell r="I10172">
            <v>43465</v>
          </cell>
        </row>
        <row r="10173">
          <cell r="A10173" t="str">
            <v>TUBO Pres. MLC 16" ETERNIT</v>
          </cell>
          <cell r="B10173">
            <v>2315</v>
          </cell>
          <cell r="C10173" t="str">
            <v>ML</v>
          </cell>
          <cell r="D10173">
            <v>182111</v>
          </cell>
          <cell r="E10173" t="str">
            <v>CLS25 GRIS</v>
          </cell>
          <cell r="F10173">
            <v>39888</v>
          </cell>
          <cell r="G10173">
            <v>131015</v>
          </cell>
          <cell r="H10173">
            <v>1.39</v>
          </cell>
          <cell r="I10173">
            <v>43465</v>
          </cell>
        </row>
        <row r="10174">
          <cell r="A10174" t="str">
            <v>TUBO Pres. MLC 18" ETERNIT</v>
          </cell>
          <cell r="B10174">
            <v>2316</v>
          </cell>
          <cell r="C10174" t="str">
            <v>ML</v>
          </cell>
          <cell r="D10174">
            <v>226876</v>
          </cell>
          <cell r="E10174" t="str">
            <v>CLS25 GRIS</v>
          </cell>
          <cell r="F10174">
            <v>39888</v>
          </cell>
          <cell r="G10174">
            <v>163220</v>
          </cell>
          <cell r="H10174">
            <v>1.39</v>
          </cell>
          <cell r="I10174">
            <v>43465</v>
          </cell>
        </row>
        <row r="10175">
          <cell r="A10175" t="str">
            <v>TUBO Pres. MLC 2" ETERNIT</v>
          </cell>
          <cell r="B10175">
            <v>2308</v>
          </cell>
          <cell r="C10175" t="str">
            <v>ML</v>
          </cell>
          <cell r="D10175">
            <v>15384</v>
          </cell>
          <cell r="E10175" t="str">
            <v>CLS25 GRIS</v>
          </cell>
          <cell r="F10175">
            <v>39659</v>
          </cell>
          <cell r="G10175">
            <v>10465</v>
          </cell>
          <cell r="H10175">
            <v>1.47</v>
          </cell>
          <cell r="I10175">
            <v>43465</v>
          </cell>
        </row>
        <row r="10176">
          <cell r="A10176" t="str">
            <v>TUBO Pres. MLC 20" ETERNIT</v>
          </cell>
          <cell r="B10176">
            <v>2317</v>
          </cell>
          <cell r="C10176" t="str">
            <v>ML</v>
          </cell>
          <cell r="D10176">
            <v>414829</v>
          </cell>
          <cell r="E10176" t="str">
            <v>CLS25 GRIS</v>
          </cell>
          <cell r="F10176">
            <v>39888</v>
          </cell>
          <cell r="G10176">
            <v>298438</v>
          </cell>
          <cell r="H10176">
            <v>1.39</v>
          </cell>
          <cell r="I10176">
            <v>43465</v>
          </cell>
        </row>
        <row r="10177">
          <cell r="A10177" t="str">
            <v>TUBO Pres. MLC 24" ETERNIT</v>
          </cell>
          <cell r="B10177">
            <v>2319</v>
          </cell>
          <cell r="C10177" t="str">
            <v>ML</v>
          </cell>
          <cell r="D10177">
            <v>580932</v>
          </cell>
          <cell r="E10177" t="str">
            <v>CLS25 GRIS</v>
          </cell>
          <cell r="F10177">
            <v>39888</v>
          </cell>
          <cell r="G10177">
            <v>417937</v>
          </cell>
          <cell r="H10177">
            <v>1.39</v>
          </cell>
          <cell r="I10177">
            <v>43465</v>
          </cell>
        </row>
        <row r="10178">
          <cell r="A10178" t="str">
            <v>TUBO Pres. MLC 3" ETERNIT</v>
          </cell>
          <cell r="B10178">
            <v>2309</v>
          </cell>
          <cell r="C10178" t="str">
            <v>ML</v>
          </cell>
          <cell r="D10178">
            <v>24877</v>
          </cell>
          <cell r="E10178" t="str">
            <v>CLS25 GRIS</v>
          </cell>
          <cell r="F10178">
            <v>39659</v>
          </cell>
          <cell r="G10178">
            <v>16923</v>
          </cell>
          <cell r="H10178">
            <v>1.47</v>
          </cell>
          <cell r="I10178">
            <v>43465</v>
          </cell>
        </row>
        <row r="10179">
          <cell r="A10179" t="str">
            <v>TUBO Pres. MLC 4" ETERNIT</v>
          </cell>
          <cell r="B10179">
            <v>2318</v>
          </cell>
          <cell r="C10179" t="str">
            <v>ML</v>
          </cell>
          <cell r="D10179">
            <v>43242</v>
          </cell>
          <cell r="E10179" t="str">
            <v>CLS25 GRIS</v>
          </cell>
          <cell r="F10179">
            <v>39659</v>
          </cell>
          <cell r="G10179">
            <v>29416</v>
          </cell>
          <cell r="H10179">
            <v>1.47</v>
          </cell>
          <cell r="I10179">
            <v>43465</v>
          </cell>
        </row>
        <row r="10180">
          <cell r="A10180" t="str">
            <v>TUBO Pres. MLC 6" ETERNIT</v>
          </cell>
          <cell r="B10180">
            <v>2310</v>
          </cell>
          <cell r="C10180" t="str">
            <v>ML</v>
          </cell>
          <cell r="D10180">
            <v>65646</v>
          </cell>
          <cell r="E10180" t="str">
            <v>CLS25 GRIS</v>
          </cell>
          <cell r="F10180">
            <v>39888</v>
          </cell>
          <cell r="G10180">
            <v>47227</v>
          </cell>
          <cell r="H10180">
            <v>1.39</v>
          </cell>
          <cell r="I10180">
            <v>43465</v>
          </cell>
        </row>
        <row r="10181">
          <cell r="A10181" t="str">
            <v>TUBO Pres. MLC 8" ETERNIT</v>
          </cell>
          <cell r="B10181">
            <v>2311</v>
          </cell>
          <cell r="C10181" t="str">
            <v>ML</v>
          </cell>
          <cell r="D10181">
            <v>75186</v>
          </cell>
          <cell r="E10181" t="str">
            <v>CLS25 GRIS</v>
          </cell>
          <cell r="F10181">
            <v>39888</v>
          </cell>
          <cell r="G10181">
            <v>54091</v>
          </cell>
          <cell r="H10181">
            <v>1.39</v>
          </cell>
          <cell r="I10181">
            <v>43465</v>
          </cell>
        </row>
        <row r="10182">
          <cell r="A10182" t="str">
            <v>TUBO PRESION ½" RDE 13.5 PVCX6ML</v>
          </cell>
          <cell r="B10182">
            <v>852</v>
          </cell>
          <cell r="C10182" t="str">
            <v>ML</v>
          </cell>
          <cell r="D10182">
            <v>1358</v>
          </cell>
          <cell r="E10182">
            <v>12567</v>
          </cell>
          <cell r="F10182">
            <v>43172</v>
          </cell>
          <cell r="G10182">
            <v>1293</v>
          </cell>
          <cell r="H10182">
            <v>1.05</v>
          </cell>
          <cell r="I10182">
            <v>43465</v>
          </cell>
        </row>
        <row r="10183">
          <cell r="A10183" t="str">
            <v>TUBO PRESION 1½" RDE 21</v>
          </cell>
          <cell r="B10183">
            <v>854</v>
          </cell>
          <cell r="C10183" t="str">
            <v>ML</v>
          </cell>
          <cell r="D10183">
            <v>5552</v>
          </cell>
          <cell r="E10183">
            <v>12574</v>
          </cell>
          <cell r="F10183">
            <v>43172</v>
          </cell>
          <cell r="G10183">
            <v>5288</v>
          </cell>
          <cell r="H10183">
            <v>1.05</v>
          </cell>
          <cell r="I10183">
            <v>43465</v>
          </cell>
        </row>
        <row r="10184">
          <cell r="A10184" t="str">
            <v>TUBO PRESION 2" RDE-21X6ML PVC-S/NORMA</v>
          </cell>
          <cell r="B10184">
            <v>851</v>
          </cell>
          <cell r="C10184" t="str">
            <v>ML</v>
          </cell>
          <cell r="D10184">
            <v>8514</v>
          </cell>
          <cell r="E10184">
            <v>12582</v>
          </cell>
          <cell r="F10184">
            <v>43172</v>
          </cell>
          <cell r="G10184">
            <v>8109</v>
          </cell>
          <cell r="H10184">
            <v>1.05</v>
          </cell>
          <cell r="I10184">
            <v>43465</v>
          </cell>
        </row>
        <row r="10185">
          <cell r="A10185" t="str">
            <v>TUBO PRESION 3/4" RDE 11 PVCX6ML</v>
          </cell>
          <cell r="B10185">
            <v>853</v>
          </cell>
          <cell r="C10185" t="str">
            <v>ML</v>
          </cell>
          <cell r="D10185">
            <v>2534</v>
          </cell>
          <cell r="E10185">
            <v>12560</v>
          </cell>
          <cell r="F10185">
            <v>43172</v>
          </cell>
          <cell r="G10185">
            <v>2413</v>
          </cell>
          <cell r="H10185">
            <v>1.05</v>
          </cell>
          <cell r="I10185">
            <v>43465</v>
          </cell>
        </row>
        <row r="10186">
          <cell r="A10186" t="str">
            <v>TUBO PRESION ASTM A 53 -12" Colmena</v>
          </cell>
          <cell r="B10186">
            <v>105830</v>
          </cell>
          <cell r="C10186" t="str">
            <v>ML</v>
          </cell>
          <cell r="D10186">
            <v>306414</v>
          </cell>
          <cell r="E10186">
            <v>0</v>
          </cell>
          <cell r="F10186">
            <v>42572</v>
          </cell>
          <cell r="G10186">
            <v>266447</v>
          </cell>
          <cell r="H10186">
            <v>1.1499999999999999</v>
          </cell>
          <cell r="I10186">
            <v>43465</v>
          </cell>
        </row>
        <row r="10187">
          <cell r="A10187" t="str">
            <v>TUBO PRESION HG 6"</v>
          </cell>
          <cell r="B10187">
            <v>104443</v>
          </cell>
          <cell r="C10187" t="str">
            <v>ML</v>
          </cell>
          <cell r="D10187">
            <v>234245</v>
          </cell>
          <cell r="E10187">
            <v>0</v>
          </cell>
          <cell r="F10187">
            <v>42829</v>
          </cell>
          <cell r="G10187">
            <v>214904.08</v>
          </cell>
          <cell r="H10187">
            <v>1.0900000000000001</v>
          </cell>
          <cell r="I10187">
            <v>43465</v>
          </cell>
        </row>
        <row r="10188">
          <cell r="A10188" t="str">
            <v>TUBO PRESION Ø 1" 315 PSI PVC X 6ML</v>
          </cell>
          <cell r="B10188">
            <v>850</v>
          </cell>
          <cell r="C10188" t="str">
            <v>ML</v>
          </cell>
          <cell r="D10188">
            <v>3375</v>
          </cell>
          <cell r="E10188">
            <v>12571</v>
          </cell>
          <cell r="F10188">
            <v>43185</v>
          </cell>
          <cell r="G10188">
            <v>3214</v>
          </cell>
          <cell r="H10188">
            <v>1.05</v>
          </cell>
          <cell r="I10188">
            <v>43465</v>
          </cell>
        </row>
        <row r="10189">
          <cell r="A10189" t="str">
            <v>TUBO PRESIÓN Ø 1"PVC</v>
          </cell>
          <cell r="B10189">
            <v>103587</v>
          </cell>
          <cell r="C10189" t="str">
            <v>ML</v>
          </cell>
          <cell r="D10189">
            <v>2330</v>
          </cell>
          <cell r="E10189">
            <v>0</v>
          </cell>
          <cell r="F10189">
            <v>43167</v>
          </cell>
          <cell r="G10189">
            <v>2219</v>
          </cell>
          <cell r="H10189">
            <v>1.05</v>
          </cell>
          <cell r="I10189">
            <v>43465</v>
          </cell>
        </row>
        <row r="10190">
          <cell r="A10190" t="str">
            <v>TUBO PRESION Ø3/4´´ RDE 21 PVC X6ML</v>
          </cell>
          <cell r="B10190">
            <v>104394</v>
          </cell>
          <cell r="C10190" t="str">
            <v>ML</v>
          </cell>
          <cell r="D10190">
            <v>1564</v>
          </cell>
          <cell r="E10190">
            <v>0</v>
          </cell>
          <cell r="F10190">
            <v>42853</v>
          </cell>
          <cell r="G10190">
            <v>1435</v>
          </cell>
          <cell r="H10190">
            <v>1.0900000000000001</v>
          </cell>
          <cell r="I10190">
            <v>43465</v>
          </cell>
        </row>
        <row r="10191">
          <cell r="A10191" t="str">
            <v>TUBO PRESIÓN PVC Ø6"EXTREMO LISO</v>
          </cell>
          <cell r="B10191">
            <v>105540</v>
          </cell>
          <cell r="C10191" t="str">
            <v>ML</v>
          </cell>
          <cell r="D10191">
            <v>69204</v>
          </cell>
          <cell r="E10191">
            <v>0</v>
          </cell>
          <cell r="F10191">
            <v>43266</v>
          </cell>
          <cell r="G10191">
            <v>65909</v>
          </cell>
          <cell r="H10191">
            <v>1.05</v>
          </cell>
          <cell r="I10191">
            <v>43465</v>
          </cell>
        </row>
        <row r="10192">
          <cell r="A10192" t="str">
            <v>TUBO PRESION RDE-13.5 ½"PVC X6ML</v>
          </cell>
          <cell r="B10192">
            <v>870</v>
          </cell>
          <cell r="C10192" t="str">
            <v>ML</v>
          </cell>
          <cell r="D10192">
            <v>1358</v>
          </cell>
          <cell r="E10192">
            <v>0</v>
          </cell>
          <cell r="F10192">
            <v>43172</v>
          </cell>
          <cell r="G10192">
            <v>1293</v>
          </cell>
          <cell r="H10192">
            <v>1.05</v>
          </cell>
          <cell r="I10192">
            <v>43465</v>
          </cell>
        </row>
        <row r="10193">
          <cell r="A10193" t="str">
            <v>TUBO PRESION RDE-13.5 Ø 1" PVC S/NORMA</v>
          </cell>
          <cell r="B10193">
            <v>100707</v>
          </cell>
          <cell r="C10193" t="str">
            <v>ML</v>
          </cell>
          <cell r="D10193">
            <v>3375</v>
          </cell>
          <cell r="E10193">
            <v>0</v>
          </cell>
          <cell r="F10193">
            <v>43371</v>
          </cell>
          <cell r="G10193">
            <v>3214</v>
          </cell>
          <cell r="H10193">
            <v>1.05</v>
          </cell>
          <cell r="I10193">
            <v>43465</v>
          </cell>
        </row>
        <row r="10194">
          <cell r="A10194" t="str">
            <v>TUBO PRESION RDE-21 1¼" S/NORMA</v>
          </cell>
          <cell r="B10194">
            <v>1581</v>
          </cell>
          <cell r="C10194" t="str">
            <v>ML</v>
          </cell>
          <cell r="D10194">
            <v>4681</v>
          </cell>
          <cell r="E10194">
            <v>0</v>
          </cell>
          <cell r="F10194">
            <v>43271</v>
          </cell>
          <cell r="G10194">
            <v>4458</v>
          </cell>
          <cell r="H10194">
            <v>1.05</v>
          </cell>
          <cell r="I10194">
            <v>43465</v>
          </cell>
        </row>
        <row r="10195">
          <cell r="A10195" t="str">
            <v>TUBO PRESION RDE-21 1½" S/NORMA</v>
          </cell>
          <cell r="B10195">
            <v>104887</v>
          </cell>
          <cell r="C10195" t="str">
            <v>ML</v>
          </cell>
          <cell r="D10195">
            <v>5439</v>
          </cell>
          <cell r="E10195">
            <v>0</v>
          </cell>
          <cell r="F10195">
            <v>42880</v>
          </cell>
          <cell r="G10195">
            <v>4990</v>
          </cell>
          <cell r="H10195">
            <v>1.0900000000000001</v>
          </cell>
          <cell r="I10195">
            <v>43465</v>
          </cell>
        </row>
        <row r="10196">
          <cell r="A10196" t="str">
            <v>TUBO PRESION RDE-21 2½" PVC S/NORMA</v>
          </cell>
          <cell r="B10196">
            <v>1583</v>
          </cell>
          <cell r="C10196" t="str">
            <v>ML</v>
          </cell>
          <cell r="D10196">
            <v>13623</v>
          </cell>
          <cell r="E10196">
            <v>0</v>
          </cell>
          <cell r="F10196">
            <v>43168</v>
          </cell>
          <cell r="G10196">
            <v>12974</v>
          </cell>
          <cell r="H10196">
            <v>1.05</v>
          </cell>
          <cell r="I10196">
            <v>43465</v>
          </cell>
        </row>
        <row r="10197">
          <cell r="A10197" t="str">
            <v>TUBO PRESION RDE-21 3/4" PVCX6ML</v>
          </cell>
          <cell r="B10197">
            <v>875</v>
          </cell>
          <cell r="C10197" t="str">
            <v>ML</v>
          </cell>
          <cell r="D10197">
            <v>1682</v>
          </cell>
          <cell r="E10197">
            <v>0</v>
          </cell>
          <cell r="F10197">
            <v>43172</v>
          </cell>
          <cell r="G10197">
            <v>1602</v>
          </cell>
          <cell r="H10197">
            <v>1.05</v>
          </cell>
          <cell r="I10197">
            <v>43465</v>
          </cell>
        </row>
        <row r="10198">
          <cell r="A10198" t="str">
            <v>TUBO PRESION RDE-21 Ø2" S/NORMA</v>
          </cell>
          <cell r="B10198">
            <v>871</v>
          </cell>
          <cell r="C10198" t="str">
            <v>ML</v>
          </cell>
          <cell r="D10198">
            <v>7797</v>
          </cell>
          <cell r="E10198">
            <v>0</v>
          </cell>
          <cell r="F10198">
            <v>42500</v>
          </cell>
          <cell r="G10198">
            <v>6780</v>
          </cell>
          <cell r="H10198">
            <v>1.1499999999999999</v>
          </cell>
          <cell r="I10198">
            <v>43465</v>
          </cell>
        </row>
        <row r="10199">
          <cell r="A10199" t="str">
            <v>TUBO PRESION RDE-21 Ø3" PVCX6ML</v>
          </cell>
          <cell r="B10199">
            <v>1584</v>
          </cell>
          <cell r="C10199" t="str">
            <v>ML</v>
          </cell>
          <cell r="D10199">
            <v>18188</v>
          </cell>
          <cell r="E10199">
            <v>0</v>
          </cell>
          <cell r="F10199">
            <v>43168</v>
          </cell>
          <cell r="G10199">
            <v>17322</v>
          </cell>
          <cell r="H10199">
            <v>1.05</v>
          </cell>
          <cell r="I10199">
            <v>43465</v>
          </cell>
        </row>
        <row r="10200">
          <cell r="A10200" t="str">
            <v>TUBO PRESION RDE-21 Ø4" PVCX6ML</v>
          </cell>
          <cell r="B10200">
            <v>438</v>
          </cell>
          <cell r="C10200" t="str">
            <v>ML</v>
          </cell>
          <cell r="D10200">
            <v>31184</v>
          </cell>
          <cell r="E10200">
            <v>0</v>
          </cell>
          <cell r="F10200">
            <v>43266</v>
          </cell>
          <cell r="G10200">
            <v>29699</v>
          </cell>
          <cell r="H10200">
            <v>1.05</v>
          </cell>
          <cell r="I10200">
            <v>43465</v>
          </cell>
        </row>
        <row r="10201">
          <cell r="A10201" t="str">
            <v>TUBO PRESION RDE-21 Ø6" PVCX6ML</v>
          </cell>
          <cell r="B10201">
            <v>105702</v>
          </cell>
          <cell r="C10201" t="str">
            <v>ML</v>
          </cell>
          <cell r="D10201">
            <v>49454</v>
          </cell>
          <cell r="E10201">
            <v>0</v>
          </cell>
          <cell r="F10201">
            <v>43362</v>
          </cell>
          <cell r="G10201">
            <v>47099</v>
          </cell>
          <cell r="H10201">
            <v>1.05</v>
          </cell>
          <cell r="I10201">
            <v>43465</v>
          </cell>
        </row>
        <row r="10202">
          <cell r="A10202" t="str">
            <v>TUBO PRESION RDE-21 PVC Ø 1" L=6M</v>
          </cell>
          <cell r="B10202">
            <v>1580</v>
          </cell>
          <cell r="C10202" t="str">
            <v>ML</v>
          </cell>
          <cell r="D10202">
            <v>2330</v>
          </cell>
          <cell r="E10202">
            <v>0</v>
          </cell>
          <cell r="F10202">
            <v>43168</v>
          </cell>
          <cell r="G10202">
            <v>2219</v>
          </cell>
          <cell r="H10202">
            <v>1.05</v>
          </cell>
          <cell r="I10202">
            <v>43465</v>
          </cell>
        </row>
        <row r="10203">
          <cell r="A10203" t="str">
            <v>TUBO PRESION RDE-21Ø1½"</v>
          </cell>
          <cell r="B10203">
            <v>1582</v>
          </cell>
          <cell r="C10203" t="str">
            <v>ML</v>
          </cell>
          <cell r="D10203">
            <v>5481</v>
          </cell>
          <cell r="E10203">
            <v>0</v>
          </cell>
          <cell r="F10203">
            <v>43168</v>
          </cell>
          <cell r="G10203">
            <v>5220</v>
          </cell>
          <cell r="H10203">
            <v>1.05</v>
          </cell>
          <cell r="I10203">
            <v>43465</v>
          </cell>
        </row>
        <row r="10204">
          <cell r="A10204" t="str">
            <v>Tubo presion RDE-26 d=6" Union mecanica</v>
          </cell>
          <cell r="B10204">
            <v>100516</v>
          </cell>
          <cell r="C10204" t="str">
            <v>ML</v>
          </cell>
          <cell r="D10204">
            <v>48766</v>
          </cell>
          <cell r="E10204">
            <v>0</v>
          </cell>
          <cell r="F10204">
            <v>41248</v>
          </cell>
          <cell r="G10204">
            <v>37512</v>
          </cell>
          <cell r="H10204">
            <v>1.3</v>
          </cell>
          <cell r="I10204">
            <v>43465</v>
          </cell>
        </row>
        <row r="10205">
          <cell r="A10205" t="str">
            <v>TUBO PRESION RDE-9 1/2".</v>
          </cell>
          <cell r="B10205">
            <v>103596</v>
          </cell>
          <cell r="C10205" t="str">
            <v>ML</v>
          </cell>
          <cell r="D10205">
            <v>3385</v>
          </cell>
          <cell r="E10205">
            <v>0</v>
          </cell>
          <cell r="F10205">
            <v>40535</v>
          </cell>
          <cell r="G10205">
            <v>2471</v>
          </cell>
          <cell r="H10205">
            <v>1.37</v>
          </cell>
          <cell r="I10205">
            <v>43465</v>
          </cell>
        </row>
        <row r="10206">
          <cell r="A10206" t="str">
            <v>Tubo PVC 1 1/2¨</v>
          </cell>
          <cell r="B10206">
            <v>103871</v>
          </cell>
          <cell r="C10206" t="str">
            <v>ML</v>
          </cell>
          <cell r="D10206">
            <v>5481</v>
          </cell>
          <cell r="E10206">
            <v>0</v>
          </cell>
          <cell r="F10206">
            <v>43168</v>
          </cell>
          <cell r="G10206">
            <v>5220</v>
          </cell>
          <cell r="H10206">
            <v>1.05</v>
          </cell>
          <cell r="I10206">
            <v>43465</v>
          </cell>
        </row>
        <row r="10207">
          <cell r="A10207" t="str">
            <v>TUBO PVC 1" RDE-21 (MANTTO)</v>
          </cell>
          <cell r="B10207">
            <v>105259</v>
          </cell>
          <cell r="C10207" t="str">
            <v>ML</v>
          </cell>
          <cell r="D10207">
            <v>2663</v>
          </cell>
          <cell r="E10207">
            <v>0</v>
          </cell>
          <cell r="F10207">
            <v>42471</v>
          </cell>
          <cell r="G10207">
            <v>2316</v>
          </cell>
          <cell r="H10207">
            <v>1.1499999999999999</v>
          </cell>
          <cell r="I10207">
            <v>43465</v>
          </cell>
        </row>
        <row r="10208">
          <cell r="A10208" t="str">
            <v>TUBO PVC 2" RDE 26 U.M</v>
          </cell>
          <cell r="B10208">
            <v>105952</v>
          </cell>
          <cell r="C10208" t="str">
            <v>ML</v>
          </cell>
          <cell r="D10208">
            <v>7375</v>
          </cell>
          <cell r="E10208">
            <v>0</v>
          </cell>
          <cell r="F10208">
            <v>43336</v>
          </cell>
          <cell r="G10208">
            <v>7024</v>
          </cell>
          <cell r="H10208">
            <v>1.05</v>
          </cell>
          <cell r="I10208">
            <v>43465</v>
          </cell>
        </row>
        <row r="10209">
          <cell r="A10209" t="str">
            <v>TUBO PVC 4" PARA CANALIZACION</v>
          </cell>
          <cell r="B10209">
            <v>102523</v>
          </cell>
          <cell r="C10209" t="str">
            <v>ML</v>
          </cell>
          <cell r="D10209">
            <v>8338</v>
          </cell>
          <cell r="E10209">
            <v>0</v>
          </cell>
          <cell r="F10209">
            <v>40226</v>
          </cell>
          <cell r="G10209">
            <v>6086</v>
          </cell>
          <cell r="H10209">
            <v>1.37</v>
          </cell>
          <cell r="I10209">
            <v>43465</v>
          </cell>
        </row>
        <row r="10210">
          <cell r="A10210" t="str">
            <v>Tubo PVC Conduit 1 1/4¨</v>
          </cell>
          <cell r="B10210">
            <v>103860</v>
          </cell>
          <cell r="C10210" t="str">
            <v>UNI</v>
          </cell>
          <cell r="D10210">
            <v>2768</v>
          </cell>
          <cell r="E10210">
            <v>0</v>
          </cell>
          <cell r="F10210">
            <v>41041</v>
          </cell>
          <cell r="G10210">
            <v>2129</v>
          </cell>
          <cell r="H10210">
            <v>1.3</v>
          </cell>
          <cell r="I10210">
            <v>43465</v>
          </cell>
        </row>
        <row r="10211">
          <cell r="A10211" t="str">
            <v>TUBO PVC DUCTO ELECTRICO TIPO DB</v>
          </cell>
          <cell r="B10211">
            <v>104054</v>
          </cell>
          <cell r="C10211" t="str">
            <v>ML</v>
          </cell>
          <cell r="D10211">
            <v>11114</v>
          </cell>
          <cell r="E10211">
            <v>0</v>
          </cell>
          <cell r="F10211">
            <v>43174</v>
          </cell>
          <cell r="G10211">
            <v>10585</v>
          </cell>
          <cell r="H10211">
            <v>1.05</v>
          </cell>
          <cell r="I10211">
            <v>43465</v>
          </cell>
        </row>
        <row r="10212">
          <cell r="A10212" t="str">
            <v>TUBO PVC DUCTO ELECTRICO TIPO DB 2"</v>
          </cell>
          <cell r="B10212">
            <v>1725</v>
          </cell>
          <cell r="C10212" t="str">
            <v>ML</v>
          </cell>
          <cell r="D10212">
            <v>4053</v>
          </cell>
          <cell r="E10212">
            <v>0</v>
          </cell>
          <cell r="F10212">
            <v>43266</v>
          </cell>
          <cell r="G10212">
            <v>3860</v>
          </cell>
          <cell r="H10212">
            <v>1.05</v>
          </cell>
          <cell r="I10212">
            <v>43465</v>
          </cell>
        </row>
        <row r="10213">
          <cell r="A10213" t="str">
            <v>TUBO PVC DUCTO ELECTRICO TIPO DB 2"</v>
          </cell>
          <cell r="B10213">
            <v>103859</v>
          </cell>
          <cell r="C10213" t="str">
            <v>ML</v>
          </cell>
          <cell r="D10213">
            <v>2746</v>
          </cell>
          <cell r="E10213">
            <v>0</v>
          </cell>
          <cell r="F10213">
            <v>43174</v>
          </cell>
          <cell r="G10213">
            <v>2615</v>
          </cell>
          <cell r="H10213">
            <v>1.05</v>
          </cell>
          <cell r="I10213">
            <v>43465</v>
          </cell>
        </row>
        <row r="10214">
          <cell r="A10214" t="str">
            <v>TUBO PVC DUCTO ELECTRICO TIPO DB 2"</v>
          </cell>
          <cell r="B10214">
            <v>105161</v>
          </cell>
          <cell r="C10214" t="str">
            <v>ML</v>
          </cell>
          <cell r="D10214">
            <v>5661</v>
          </cell>
          <cell r="E10214">
            <v>0</v>
          </cell>
          <cell r="F10214">
            <v>42296</v>
          </cell>
          <cell r="G10214">
            <v>4640</v>
          </cell>
          <cell r="H10214">
            <v>1.22</v>
          </cell>
          <cell r="I10214">
            <v>43465</v>
          </cell>
        </row>
        <row r="10215">
          <cell r="A10215" t="str">
            <v>TUBO PVC DUCTO ELECTRICO TIPO DB 3"</v>
          </cell>
          <cell r="B10215">
            <v>1735</v>
          </cell>
          <cell r="C10215" t="str">
            <v>ML</v>
          </cell>
          <cell r="D10215">
            <v>8518</v>
          </cell>
          <cell r="E10215">
            <v>0</v>
          </cell>
          <cell r="F10215">
            <v>43244</v>
          </cell>
          <cell r="G10215">
            <v>8112</v>
          </cell>
          <cell r="H10215">
            <v>1.05</v>
          </cell>
          <cell r="I10215">
            <v>43465</v>
          </cell>
        </row>
        <row r="10216">
          <cell r="A10216" t="str">
            <v>TUBO PVC DUCTO ELECTRICO TIPO EB</v>
          </cell>
          <cell r="B10216">
            <v>104050</v>
          </cell>
          <cell r="C10216" t="str">
            <v>ML</v>
          </cell>
          <cell r="D10216">
            <v>26075</v>
          </cell>
          <cell r="E10216">
            <v>0</v>
          </cell>
          <cell r="F10216">
            <v>42899</v>
          </cell>
          <cell r="G10216">
            <v>23922</v>
          </cell>
          <cell r="H10216">
            <v>1.0900000000000001</v>
          </cell>
          <cell r="I10216">
            <v>43465</v>
          </cell>
        </row>
        <row r="10217">
          <cell r="A10217" t="str">
            <v>TUBO PVC P 100psi 12" PAVCO</v>
          </cell>
          <cell r="B10217">
            <v>101743</v>
          </cell>
          <cell r="C10217" t="str">
            <v>ML</v>
          </cell>
          <cell r="D10217">
            <v>154740</v>
          </cell>
          <cell r="E10217">
            <v>12307</v>
          </cell>
          <cell r="F10217">
            <v>40450</v>
          </cell>
          <cell r="G10217">
            <v>112949</v>
          </cell>
          <cell r="H10217">
            <v>1.37</v>
          </cell>
          <cell r="I10217">
            <v>43465</v>
          </cell>
        </row>
        <row r="10218">
          <cell r="A10218" t="str">
            <v>TUBO PVC P RDE 41 100psi 10" PAVCO</v>
          </cell>
          <cell r="B10218">
            <v>101740</v>
          </cell>
          <cell r="C10218" t="str">
            <v>ML</v>
          </cell>
          <cell r="D10218">
            <v>109260</v>
          </cell>
          <cell r="E10218">
            <v>12297</v>
          </cell>
          <cell r="F10218">
            <v>40450</v>
          </cell>
          <cell r="G10218">
            <v>79752</v>
          </cell>
          <cell r="H10218">
            <v>1.37</v>
          </cell>
          <cell r="I10218">
            <v>43465</v>
          </cell>
        </row>
        <row r="10219">
          <cell r="A10219" t="str">
            <v>TUBO PVC P RDE 41 100psi 4"</v>
          </cell>
          <cell r="B10219">
            <v>101747</v>
          </cell>
          <cell r="C10219" t="str">
            <v>ML</v>
          </cell>
          <cell r="D10219">
            <v>13604</v>
          </cell>
          <cell r="E10219">
            <v>12355</v>
          </cell>
          <cell r="F10219">
            <v>42857</v>
          </cell>
          <cell r="G10219">
            <v>12481</v>
          </cell>
          <cell r="H10219">
            <v>1.0900000000000001</v>
          </cell>
          <cell r="I10219">
            <v>43465</v>
          </cell>
        </row>
        <row r="10220">
          <cell r="A10220" t="str">
            <v>TUBO PVC P RDE 41 100psi 6" PAVCO</v>
          </cell>
          <cell r="B10220">
            <v>101745</v>
          </cell>
          <cell r="C10220" t="str">
            <v>ML</v>
          </cell>
          <cell r="D10220">
            <v>41367</v>
          </cell>
          <cell r="E10220">
            <v>12365</v>
          </cell>
          <cell r="F10220">
            <v>40450</v>
          </cell>
          <cell r="G10220">
            <v>30195</v>
          </cell>
          <cell r="H10220">
            <v>1.37</v>
          </cell>
          <cell r="I10220">
            <v>43465</v>
          </cell>
        </row>
        <row r="10221">
          <cell r="A10221" t="str">
            <v>TUBO PVC P RDE 41 100psi 8" PAVCO</v>
          </cell>
          <cell r="B10221">
            <v>101739</v>
          </cell>
          <cell r="C10221" t="str">
            <v>ML</v>
          </cell>
          <cell r="D10221">
            <v>29574</v>
          </cell>
          <cell r="E10221">
            <v>12376</v>
          </cell>
          <cell r="F10221">
            <v>43111</v>
          </cell>
          <cell r="G10221">
            <v>28166</v>
          </cell>
          <cell r="H10221">
            <v>1.05</v>
          </cell>
          <cell r="I10221">
            <v>43465</v>
          </cell>
        </row>
        <row r="10222">
          <cell r="A10222" t="str">
            <v>TUBO PVC PRESIÓN Ø1/2" RDE-21</v>
          </cell>
          <cell r="B10222">
            <v>104488</v>
          </cell>
          <cell r="C10222" t="str">
            <v>ML</v>
          </cell>
          <cell r="D10222">
            <v>1863</v>
          </cell>
          <cell r="E10222">
            <v>0</v>
          </cell>
          <cell r="F10222">
            <v>41137</v>
          </cell>
          <cell r="G10222">
            <v>1433</v>
          </cell>
          <cell r="H10222">
            <v>1.3</v>
          </cell>
          <cell r="I10222">
            <v>43465</v>
          </cell>
        </row>
        <row r="10223">
          <cell r="A10223" t="str">
            <v>TUBO PVC PRESION Ø11/4" RDE 21 X 6</v>
          </cell>
          <cell r="B10223">
            <v>105268</v>
          </cell>
          <cell r="C10223" t="str">
            <v>ML</v>
          </cell>
          <cell r="D10223">
            <v>4198</v>
          </cell>
          <cell r="E10223">
            <v>0</v>
          </cell>
          <cell r="F10223">
            <v>43168</v>
          </cell>
          <cell r="G10223">
            <v>3998</v>
          </cell>
          <cell r="H10223">
            <v>1.05</v>
          </cell>
          <cell r="I10223">
            <v>43465</v>
          </cell>
        </row>
        <row r="10224">
          <cell r="A10224" t="str">
            <v>TUBO PVC UM NORMA NTC 382 D=2" RDE21</v>
          </cell>
          <cell r="B10224">
            <v>106986</v>
          </cell>
          <cell r="C10224" t="str">
            <v>ML</v>
          </cell>
          <cell r="D10224">
            <v>8961</v>
          </cell>
          <cell r="E10224">
            <v>0</v>
          </cell>
          <cell r="F10224">
            <v>43343</v>
          </cell>
          <cell r="G10224">
            <v>8534</v>
          </cell>
          <cell r="H10224">
            <v>1.05</v>
          </cell>
          <cell r="I10224">
            <v>43465</v>
          </cell>
        </row>
        <row r="10225">
          <cell r="A10225" t="str">
            <v>TUBO PVC UM NORMA NTC 382 D=3" RDE21</v>
          </cell>
          <cell r="B10225">
            <v>106985</v>
          </cell>
          <cell r="C10225" t="str">
            <v>ML</v>
          </cell>
          <cell r="D10225">
            <v>19614</v>
          </cell>
          <cell r="E10225">
            <v>0</v>
          </cell>
          <cell r="F10225">
            <v>43343</v>
          </cell>
          <cell r="G10225">
            <v>18680</v>
          </cell>
          <cell r="H10225">
            <v>1.05</v>
          </cell>
          <cell r="I10225">
            <v>43465</v>
          </cell>
        </row>
        <row r="10226">
          <cell r="A10226" t="str">
            <v>TUBO PVC UM NORMA NTC 382 D=4" RDE21</v>
          </cell>
          <cell r="B10226">
            <v>106987</v>
          </cell>
          <cell r="C10226" t="str">
            <v>ML</v>
          </cell>
          <cell r="D10226">
            <v>32363</v>
          </cell>
          <cell r="E10226">
            <v>0</v>
          </cell>
          <cell r="F10226">
            <v>43343</v>
          </cell>
          <cell r="G10226">
            <v>30822</v>
          </cell>
          <cell r="H10226">
            <v>1.05</v>
          </cell>
          <cell r="I10226">
            <v>43465</v>
          </cell>
        </row>
        <row r="10227">
          <cell r="A10227" t="str">
            <v>Tubo PVCP 1 1/2" SCH80 **</v>
          </cell>
          <cell r="B10227">
            <v>102478</v>
          </cell>
          <cell r="C10227" t="str">
            <v>ML</v>
          </cell>
          <cell r="D10227">
            <v>49265</v>
          </cell>
          <cell r="E10227">
            <v>1531004106</v>
          </cell>
          <cell r="F10227">
            <v>40214</v>
          </cell>
          <cell r="G10227">
            <v>35960</v>
          </cell>
          <cell r="H10227">
            <v>1.37</v>
          </cell>
          <cell r="I10227">
            <v>43465</v>
          </cell>
        </row>
        <row r="10228">
          <cell r="A10228" t="str">
            <v>TUBO PVCP 1/2" RDE-9 (NO USAR)</v>
          </cell>
          <cell r="B10228">
            <v>104546</v>
          </cell>
          <cell r="C10228" t="str">
            <v>ML</v>
          </cell>
          <cell r="D10228">
            <v>1727</v>
          </cell>
          <cell r="E10228">
            <v>0</v>
          </cell>
          <cell r="F10228">
            <v>43327</v>
          </cell>
          <cell r="G10228">
            <v>1645</v>
          </cell>
          <cell r="H10228">
            <v>1.05</v>
          </cell>
          <cell r="I10228">
            <v>43465</v>
          </cell>
        </row>
        <row r="10229">
          <cell r="A10229" t="str">
            <v>TUBO PVCP 21/2"</v>
          </cell>
          <cell r="B10229">
            <v>104491</v>
          </cell>
          <cell r="C10229" t="str">
            <v>ML</v>
          </cell>
          <cell r="D10229">
            <v>11743</v>
          </cell>
          <cell r="E10229">
            <v>0</v>
          </cell>
          <cell r="F10229">
            <v>41138</v>
          </cell>
          <cell r="G10229">
            <v>9033</v>
          </cell>
          <cell r="H10229">
            <v>1.3</v>
          </cell>
          <cell r="I10229">
            <v>43465</v>
          </cell>
        </row>
        <row r="10230">
          <cell r="A10230" t="str">
            <v>Tubo Rectang. 4"x 1 1/2" Cal 16</v>
          </cell>
          <cell r="B10230">
            <v>105896</v>
          </cell>
          <cell r="C10230" t="str">
            <v>ML</v>
          </cell>
          <cell r="D10230">
            <v>10158</v>
          </cell>
          <cell r="E10230">
            <v>0</v>
          </cell>
          <cell r="F10230">
            <v>42614</v>
          </cell>
          <cell r="G10230">
            <v>8833</v>
          </cell>
          <cell r="H10230">
            <v>1.1499999999999999</v>
          </cell>
          <cell r="I10230">
            <v>43465</v>
          </cell>
        </row>
        <row r="10231">
          <cell r="A10231" t="str">
            <v>TUBO RECTANGULAR 1"X2" X 6MTS</v>
          </cell>
          <cell r="B10231">
            <v>103573</v>
          </cell>
          <cell r="C10231" t="str">
            <v>UNI</v>
          </cell>
          <cell r="D10231">
            <v>43376</v>
          </cell>
          <cell r="E10231">
            <v>0</v>
          </cell>
          <cell r="F10231">
            <v>40526</v>
          </cell>
          <cell r="G10231">
            <v>31661</v>
          </cell>
          <cell r="H10231">
            <v>1.37</v>
          </cell>
          <cell r="I10231">
            <v>43465</v>
          </cell>
        </row>
        <row r="10232">
          <cell r="A10232" t="str">
            <v>TUBO RECTANGULAR ACERO DE 3" X 1. 1/2</v>
          </cell>
          <cell r="B10232">
            <v>106430</v>
          </cell>
          <cell r="C10232" t="str">
            <v>ML</v>
          </cell>
          <cell r="D10232">
            <v>9608</v>
          </cell>
          <cell r="E10232">
            <v>0</v>
          </cell>
          <cell r="F10232">
            <v>42970</v>
          </cell>
          <cell r="G10232">
            <v>8815</v>
          </cell>
          <cell r="H10232">
            <v>1.0900000000000001</v>
          </cell>
          <cell r="I10232">
            <v>43465</v>
          </cell>
        </row>
        <row r="10233">
          <cell r="A10233" t="str">
            <v>TUBO RECTANGULAR DE 80X40X2.0mm x6mts</v>
          </cell>
          <cell r="B10233">
            <v>103579</v>
          </cell>
          <cell r="C10233" t="str">
            <v>ML</v>
          </cell>
          <cell r="D10233">
            <v>17376</v>
          </cell>
          <cell r="E10233">
            <v>0</v>
          </cell>
          <cell r="F10233">
            <v>40527</v>
          </cell>
          <cell r="G10233">
            <v>12683</v>
          </cell>
          <cell r="H10233">
            <v>1.37</v>
          </cell>
          <cell r="I10233">
            <v>43465</v>
          </cell>
        </row>
        <row r="10234">
          <cell r="A10234" t="str">
            <v>TUBO SANITARIO 2" PVCX6ML S/NORMA</v>
          </cell>
          <cell r="B10234">
            <v>872</v>
          </cell>
          <cell r="C10234" t="str">
            <v>ML</v>
          </cell>
          <cell r="D10234">
            <v>5808</v>
          </cell>
          <cell r="E10234">
            <v>0</v>
          </cell>
          <cell r="F10234">
            <v>43167</v>
          </cell>
          <cell r="G10234">
            <v>5531</v>
          </cell>
          <cell r="H10234">
            <v>1.05</v>
          </cell>
          <cell r="I10234">
            <v>43465</v>
          </cell>
        </row>
        <row r="10235">
          <cell r="A10235" t="str">
            <v>TUBO SANITARIO 3" PVC S/NORMA ICONTEC</v>
          </cell>
          <cell r="B10235">
            <v>873</v>
          </cell>
          <cell r="C10235" t="str">
            <v>ML</v>
          </cell>
          <cell r="D10235">
            <v>8687</v>
          </cell>
          <cell r="E10235">
            <v>0</v>
          </cell>
          <cell r="F10235">
            <v>43167</v>
          </cell>
          <cell r="G10235">
            <v>8273</v>
          </cell>
          <cell r="H10235">
            <v>1.05</v>
          </cell>
          <cell r="I10235">
            <v>43465</v>
          </cell>
        </row>
        <row r="10236">
          <cell r="A10236" t="str">
            <v>TUBO SANITARIO 4" PVC RALCO</v>
          </cell>
          <cell r="B10236">
            <v>874</v>
          </cell>
          <cell r="C10236" t="str">
            <v>ML</v>
          </cell>
          <cell r="D10236">
            <v>12762</v>
          </cell>
          <cell r="E10236">
            <v>0</v>
          </cell>
          <cell r="F10236">
            <v>41148</v>
          </cell>
          <cell r="G10236">
            <v>9817</v>
          </cell>
          <cell r="H10236">
            <v>1.3</v>
          </cell>
          <cell r="I10236">
            <v>43465</v>
          </cell>
        </row>
        <row r="10237">
          <cell r="A10237" t="str">
            <v>TUBO SANITARIO 6" PVC (TIPO LIVIANO)</v>
          </cell>
          <cell r="B10237">
            <v>100739</v>
          </cell>
          <cell r="C10237" t="str">
            <v>ML</v>
          </cell>
          <cell r="D10237">
            <v>26063</v>
          </cell>
          <cell r="E10237">
            <v>12732</v>
          </cell>
          <cell r="F10237">
            <v>40616</v>
          </cell>
          <cell r="G10237">
            <v>19450</v>
          </cell>
          <cell r="H10237">
            <v>1.34</v>
          </cell>
          <cell r="I10237">
            <v>43465</v>
          </cell>
        </row>
        <row r="10238">
          <cell r="A10238" t="str">
            <v>TUBO SANITARIO 6" PVC X6ML S/NORMA</v>
          </cell>
          <cell r="B10238">
            <v>845</v>
          </cell>
          <cell r="C10238" t="str">
            <v>ML</v>
          </cell>
          <cell r="D10238">
            <v>25635</v>
          </cell>
          <cell r="E10238">
            <v>12733</v>
          </cell>
          <cell r="F10238">
            <v>43167</v>
          </cell>
          <cell r="G10238">
            <v>24414</v>
          </cell>
          <cell r="H10238">
            <v>1.05</v>
          </cell>
          <cell r="I10238">
            <v>43465</v>
          </cell>
        </row>
        <row r="10239">
          <cell r="A10239" t="str">
            <v>TUBO SANITARIO Ø1,1/2" PVC X6MLS/NORMA</v>
          </cell>
          <cell r="B10239">
            <v>1585</v>
          </cell>
          <cell r="C10239" t="str">
            <v>ML</v>
          </cell>
          <cell r="D10239">
            <v>4707</v>
          </cell>
          <cell r="E10239">
            <v>0</v>
          </cell>
          <cell r="F10239">
            <v>43209</v>
          </cell>
          <cell r="G10239">
            <v>4483</v>
          </cell>
          <cell r="H10239">
            <v>1.05</v>
          </cell>
          <cell r="I10239">
            <v>43465</v>
          </cell>
        </row>
        <row r="10240">
          <cell r="A10240" t="str">
            <v>TUBO SANITARIO Ø3" PVCX6ML S/NORMA</v>
          </cell>
          <cell r="B10240">
            <v>843</v>
          </cell>
          <cell r="C10240" t="str">
            <v>ML</v>
          </cell>
          <cell r="D10240">
            <v>7542</v>
          </cell>
          <cell r="E10240">
            <v>12719</v>
          </cell>
          <cell r="F10240">
            <v>43209</v>
          </cell>
          <cell r="G10240">
            <v>7183</v>
          </cell>
          <cell r="H10240">
            <v>1.05</v>
          </cell>
          <cell r="I10240">
            <v>43465</v>
          </cell>
        </row>
        <row r="10241">
          <cell r="A10241" t="str">
            <v>TUBO SANITARIO Ø4" PVCX6ML S/NORMA</v>
          </cell>
          <cell r="B10241">
            <v>844</v>
          </cell>
          <cell r="C10241" t="str">
            <v>ML</v>
          </cell>
          <cell r="D10241">
            <v>12105</v>
          </cell>
          <cell r="E10241">
            <v>12726</v>
          </cell>
          <cell r="F10241">
            <v>43167</v>
          </cell>
          <cell r="G10241">
            <v>11529</v>
          </cell>
          <cell r="H10241">
            <v>1.05</v>
          </cell>
          <cell r="I10241">
            <v>43465</v>
          </cell>
        </row>
        <row r="10242">
          <cell r="A10242" t="str">
            <v>TUBO SANITARIOØ 6"X6ML PVC S/NORMA</v>
          </cell>
          <cell r="B10242">
            <v>1586</v>
          </cell>
          <cell r="C10242" t="str">
            <v>ML</v>
          </cell>
          <cell r="D10242">
            <v>26877</v>
          </cell>
          <cell r="E10242">
            <v>0</v>
          </cell>
          <cell r="F10242">
            <v>42457</v>
          </cell>
          <cell r="G10242">
            <v>23371</v>
          </cell>
          <cell r="H10242">
            <v>1.1499999999999999</v>
          </cell>
          <cell r="I10242">
            <v>43465</v>
          </cell>
        </row>
        <row r="10243">
          <cell r="A10243" t="str">
            <v>TUBO SILICONA 300 ML Transparente</v>
          </cell>
          <cell r="B10243">
            <v>103155</v>
          </cell>
          <cell r="C10243" t="str">
            <v>UNI</v>
          </cell>
          <cell r="D10243">
            <v>9398</v>
          </cell>
          <cell r="E10243">
            <v>0</v>
          </cell>
          <cell r="F10243">
            <v>43194</v>
          </cell>
          <cell r="G10243">
            <v>8950</v>
          </cell>
          <cell r="H10243">
            <v>1.05</v>
          </cell>
          <cell r="I10243">
            <v>43465</v>
          </cell>
        </row>
        <row r="10244">
          <cell r="A10244" t="str">
            <v>TUBO T-8 TIPO LED DE 9 A 11W JE 60 CMS</v>
          </cell>
          <cell r="B10244">
            <v>106557</v>
          </cell>
          <cell r="C10244" t="str">
            <v>UNI</v>
          </cell>
          <cell r="D10244">
            <v>7988</v>
          </cell>
          <cell r="E10244">
            <v>0</v>
          </cell>
          <cell r="F10244">
            <v>43199</v>
          </cell>
          <cell r="G10244">
            <v>7608</v>
          </cell>
          <cell r="H10244">
            <v>1.05</v>
          </cell>
          <cell r="I10244">
            <v>43465</v>
          </cell>
        </row>
        <row r="10245">
          <cell r="A10245" t="str">
            <v>TUBO T8, TIPO LED DE 18 A 21 W DE 120 CMS</v>
          </cell>
          <cell r="B10245">
            <v>106556</v>
          </cell>
          <cell r="C10245" t="str">
            <v>UNI</v>
          </cell>
          <cell r="D10245">
            <v>10077</v>
          </cell>
          <cell r="E10245">
            <v>0</v>
          </cell>
          <cell r="F10245">
            <v>43199</v>
          </cell>
          <cell r="G10245">
            <v>9597</v>
          </cell>
          <cell r="H10245">
            <v>1.05</v>
          </cell>
          <cell r="I10245">
            <v>43465</v>
          </cell>
        </row>
        <row r="10246">
          <cell r="A10246" t="str">
            <v>TUBO T8-17W 865 L/BLANCA</v>
          </cell>
          <cell r="B10246">
            <v>102854</v>
          </cell>
          <cell r="C10246" t="str">
            <v>UNI</v>
          </cell>
          <cell r="D10246">
            <v>6032</v>
          </cell>
          <cell r="E10246">
            <v>0</v>
          </cell>
          <cell r="F10246">
            <v>41075</v>
          </cell>
          <cell r="G10246">
            <v>4640</v>
          </cell>
          <cell r="H10246">
            <v>1.3</v>
          </cell>
          <cell r="I10246">
            <v>43465</v>
          </cell>
        </row>
        <row r="10247">
          <cell r="A10247" t="str">
            <v>TUBO UNION MECANICA 12"</v>
          </cell>
          <cell r="B10247">
            <v>867</v>
          </cell>
          <cell r="C10247" t="str">
            <v>ML</v>
          </cell>
          <cell r="D10247">
            <v>253751</v>
          </cell>
          <cell r="E10247" t="str">
            <v>RDE 21</v>
          </cell>
          <cell r="F10247">
            <v>40026</v>
          </cell>
          <cell r="G10247">
            <v>182555</v>
          </cell>
          <cell r="H10247">
            <v>1.39</v>
          </cell>
          <cell r="I10247">
            <v>43465</v>
          </cell>
        </row>
        <row r="10248">
          <cell r="A10248" t="str">
            <v>TUBO UNION MECANICA 4"</v>
          </cell>
          <cell r="B10248">
            <v>865</v>
          </cell>
          <cell r="C10248" t="str">
            <v>ML</v>
          </cell>
          <cell r="D10248">
            <v>29540</v>
          </cell>
          <cell r="E10248">
            <v>0</v>
          </cell>
          <cell r="F10248">
            <v>40026</v>
          </cell>
          <cell r="G10248">
            <v>21252</v>
          </cell>
          <cell r="H10248">
            <v>1.39</v>
          </cell>
          <cell r="I10248">
            <v>43465</v>
          </cell>
        </row>
        <row r="10249">
          <cell r="A10249" t="str">
            <v>TUBO UNION MECANICA 6"</v>
          </cell>
          <cell r="B10249">
            <v>868</v>
          </cell>
          <cell r="C10249" t="str">
            <v>ML</v>
          </cell>
          <cell r="D10249">
            <v>68013</v>
          </cell>
          <cell r="E10249" t="str">
            <v>RDE 21</v>
          </cell>
          <cell r="F10249">
            <v>40026</v>
          </cell>
          <cell r="G10249">
            <v>48930</v>
          </cell>
          <cell r="H10249">
            <v>1.39</v>
          </cell>
          <cell r="I10249">
            <v>43465</v>
          </cell>
        </row>
        <row r="10250">
          <cell r="A10250" t="str">
            <v>TUBO UNION Z 3" PVC</v>
          </cell>
          <cell r="B10250">
            <v>1164</v>
          </cell>
          <cell r="C10250" t="str">
            <v>ML</v>
          </cell>
          <cell r="D10250">
            <v>23898</v>
          </cell>
          <cell r="E10250">
            <v>12338</v>
          </cell>
          <cell r="F10250">
            <v>42852</v>
          </cell>
          <cell r="G10250">
            <v>21924.46</v>
          </cell>
          <cell r="H10250">
            <v>1.0900000000000001</v>
          </cell>
          <cell r="I10250">
            <v>43465</v>
          </cell>
        </row>
        <row r="10251">
          <cell r="A10251" t="str">
            <v>TUBO UNION Z 4" PVC PAVCO</v>
          </cell>
          <cell r="B10251">
            <v>1161</v>
          </cell>
          <cell r="C10251" t="str">
            <v>ML</v>
          </cell>
          <cell r="D10251">
            <v>5160</v>
          </cell>
          <cell r="E10251">
            <v>12349</v>
          </cell>
          <cell r="F10251">
            <v>39884</v>
          </cell>
          <cell r="G10251">
            <v>3712</v>
          </cell>
          <cell r="H10251">
            <v>1.39</v>
          </cell>
          <cell r="I10251">
            <v>43465</v>
          </cell>
        </row>
        <row r="10252">
          <cell r="A10252" t="str">
            <v>TUBO UNION Z 6" PVC PAVCO</v>
          </cell>
          <cell r="B10252">
            <v>1162</v>
          </cell>
          <cell r="C10252" t="str">
            <v>ML</v>
          </cell>
          <cell r="D10252">
            <v>68013</v>
          </cell>
          <cell r="E10252">
            <v>12359</v>
          </cell>
          <cell r="F10252">
            <v>40016</v>
          </cell>
          <cell r="G10252">
            <v>48930</v>
          </cell>
          <cell r="H10252">
            <v>1.39</v>
          </cell>
          <cell r="I10252">
            <v>43465</v>
          </cell>
        </row>
        <row r="10253">
          <cell r="A10253" t="str">
            <v>TUBO VENTILACION Ø 2"PVC X6ML S/NORMA</v>
          </cell>
          <cell r="B10253">
            <v>1591</v>
          </cell>
          <cell r="C10253" t="str">
            <v>ML</v>
          </cell>
          <cell r="D10253">
            <v>2934</v>
          </cell>
          <cell r="E10253">
            <v>0</v>
          </cell>
          <cell r="F10253">
            <v>43194</v>
          </cell>
          <cell r="G10253">
            <v>2794</v>
          </cell>
          <cell r="H10253">
            <v>1.05</v>
          </cell>
          <cell r="I10253">
            <v>43465</v>
          </cell>
        </row>
        <row r="10254">
          <cell r="A10254" t="str">
            <v>TUBO VENTILACION Ø 3"PVCX6MLS/NORMA</v>
          </cell>
          <cell r="B10254">
            <v>846</v>
          </cell>
          <cell r="C10254" t="str">
            <v>ML</v>
          </cell>
          <cell r="D10254">
            <v>5927</v>
          </cell>
          <cell r="E10254">
            <v>12745</v>
          </cell>
          <cell r="F10254">
            <v>43251</v>
          </cell>
          <cell r="G10254">
            <v>5645</v>
          </cell>
          <cell r="H10254">
            <v>1.05</v>
          </cell>
          <cell r="I10254">
            <v>43465</v>
          </cell>
        </row>
        <row r="10255">
          <cell r="A10255" t="str">
            <v>TUBO VENTILACION Ø1½"PVCX6ML S/NORMA</v>
          </cell>
          <cell r="B10255">
            <v>1590</v>
          </cell>
          <cell r="C10255" t="str">
            <v>ML</v>
          </cell>
          <cell r="D10255">
            <v>1723</v>
          </cell>
          <cell r="E10255">
            <v>12735</v>
          </cell>
          <cell r="F10255">
            <v>43196</v>
          </cell>
          <cell r="G10255">
            <v>1641</v>
          </cell>
          <cell r="H10255">
            <v>1.05</v>
          </cell>
          <cell r="I10255">
            <v>43465</v>
          </cell>
        </row>
        <row r="10256">
          <cell r="A10256" t="str">
            <v>TUBO VENTILACION Ø2" PVCX6ML PAVCO O</v>
          </cell>
          <cell r="B10256">
            <v>101296</v>
          </cell>
          <cell r="C10256" t="str">
            <v>ML</v>
          </cell>
          <cell r="D10256">
            <v>5229</v>
          </cell>
          <cell r="E10256">
            <v>12475</v>
          </cell>
          <cell r="F10256">
            <v>41709</v>
          </cell>
          <cell r="G10256">
            <v>4150</v>
          </cell>
          <cell r="H10256">
            <v>1.26</v>
          </cell>
          <cell r="I10256">
            <v>43465</v>
          </cell>
        </row>
        <row r="10257">
          <cell r="A10257" t="str">
            <v>TUBO VENTILACION Ø3"PVCX6ML S/NORMA</v>
          </cell>
          <cell r="B10257">
            <v>1592</v>
          </cell>
          <cell r="C10257" t="str">
            <v>ML</v>
          </cell>
          <cell r="D10257">
            <v>2960</v>
          </cell>
          <cell r="E10257">
            <v>0</v>
          </cell>
          <cell r="F10257">
            <v>43196</v>
          </cell>
          <cell r="G10257">
            <v>2819</v>
          </cell>
          <cell r="H10257">
            <v>1.05</v>
          </cell>
          <cell r="I10257">
            <v>43465</v>
          </cell>
        </row>
        <row r="10258">
          <cell r="A10258" t="str">
            <v>TUBO VENTILACION Ø4"PVCX6ML S/NORMA</v>
          </cell>
          <cell r="B10258">
            <v>847</v>
          </cell>
          <cell r="C10258" t="str">
            <v>ML</v>
          </cell>
          <cell r="D10258">
            <v>7690</v>
          </cell>
          <cell r="E10258">
            <v>12749</v>
          </cell>
          <cell r="F10258">
            <v>43266</v>
          </cell>
          <cell r="G10258">
            <v>7324</v>
          </cell>
          <cell r="H10258">
            <v>1.05</v>
          </cell>
          <cell r="I10258">
            <v>43465</v>
          </cell>
        </row>
        <row r="10259">
          <cell r="A10259" t="str">
            <v>TUBO VENTILACION Ø4"PVCX6ML S/NORMA</v>
          </cell>
          <cell r="B10259">
            <v>1593</v>
          </cell>
          <cell r="C10259" t="str">
            <v>ML</v>
          </cell>
          <cell r="D10259">
            <v>5104</v>
          </cell>
          <cell r="E10259">
            <v>0</v>
          </cell>
          <cell r="F10259">
            <v>43196</v>
          </cell>
          <cell r="G10259">
            <v>4861</v>
          </cell>
          <cell r="H10259">
            <v>1.05</v>
          </cell>
          <cell r="I10259">
            <v>43465</v>
          </cell>
        </row>
        <row r="10260">
          <cell r="A10260" t="str">
            <v>TUBO VENTILACIÓN Ø6"PVC S/NORMA</v>
          </cell>
          <cell r="B10260">
            <v>106047</v>
          </cell>
          <cell r="C10260" t="str">
            <v>ML</v>
          </cell>
          <cell r="D10260">
            <v>0</v>
          </cell>
          <cell r="E10260">
            <v>0</v>
          </cell>
          <cell r="F10260">
            <v>42710</v>
          </cell>
          <cell r="G10260">
            <v>0</v>
          </cell>
          <cell r="H10260">
            <v>1.1499999999999999</v>
          </cell>
          <cell r="I10260">
            <v>43465</v>
          </cell>
        </row>
        <row r="10261">
          <cell r="A10261" t="str">
            <v>TuboAceroEstructural Galv.2"e=3.0 mm sin</v>
          </cell>
          <cell r="B10261">
            <v>100130</v>
          </cell>
          <cell r="C10261" t="str">
            <v>ML</v>
          </cell>
          <cell r="D10261">
            <v>24515</v>
          </cell>
          <cell r="E10261">
            <v>0</v>
          </cell>
          <cell r="F10261">
            <v>43214</v>
          </cell>
          <cell r="G10261">
            <v>23348</v>
          </cell>
          <cell r="H10261">
            <v>1.05</v>
          </cell>
          <cell r="I10261">
            <v>43465</v>
          </cell>
        </row>
        <row r="10262">
          <cell r="A10262" t="str">
            <v>TuboAceroEstructuralGalv.4"e=4.0mmsinrosca6m</v>
          </cell>
          <cell r="B10262">
            <v>100138</v>
          </cell>
          <cell r="C10262" t="str">
            <v>ML</v>
          </cell>
          <cell r="D10262">
            <v>71476</v>
          </cell>
          <cell r="E10262">
            <v>0</v>
          </cell>
          <cell r="F10262">
            <v>43172</v>
          </cell>
          <cell r="G10262">
            <v>68072</v>
          </cell>
          <cell r="H10262">
            <v>1.05</v>
          </cell>
          <cell r="I10262">
            <v>43465</v>
          </cell>
        </row>
        <row r="10263">
          <cell r="A10263" t="str">
            <v>TuboAceroNegra Estruct. Ø1 1/2"e=3.0 mmX6ml</v>
          </cell>
          <cell r="B10263">
            <v>100110</v>
          </cell>
          <cell r="C10263" t="str">
            <v>ML</v>
          </cell>
          <cell r="D10263">
            <v>12269</v>
          </cell>
          <cell r="E10263">
            <v>0</v>
          </cell>
          <cell r="F10263">
            <v>42934</v>
          </cell>
          <cell r="G10263">
            <v>11256</v>
          </cell>
          <cell r="H10263">
            <v>1.0900000000000001</v>
          </cell>
          <cell r="I10263">
            <v>43465</v>
          </cell>
        </row>
        <row r="10264">
          <cell r="A10264" t="str">
            <v>TuboConc.Vibrocompactado.Con</v>
          </cell>
          <cell r="B10264">
            <v>104883</v>
          </cell>
          <cell r="C10264" t="str">
            <v>ML</v>
          </cell>
          <cell r="D10264">
            <v>1477840</v>
          </cell>
          <cell r="E10264">
            <v>0</v>
          </cell>
          <cell r="F10264">
            <v>41241</v>
          </cell>
          <cell r="G10264">
            <v>1136800</v>
          </cell>
          <cell r="H10264">
            <v>1.3</v>
          </cell>
          <cell r="I10264">
            <v>43465</v>
          </cell>
        </row>
        <row r="10265">
          <cell r="A10265" t="str">
            <v>TuboConc.Vibrocompactado.Sin Refuerz.D=6"</v>
          </cell>
          <cell r="B10265">
            <v>104882</v>
          </cell>
          <cell r="C10265" t="str">
            <v>ML</v>
          </cell>
          <cell r="D10265">
            <v>28954</v>
          </cell>
          <cell r="E10265">
            <v>0</v>
          </cell>
          <cell r="F10265">
            <v>41241</v>
          </cell>
          <cell r="G10265">
            <v>22272</v>
          </cell>
          <cell r="H10265">
            <v>1.3</v>
          </cell>
          <cell r="I10265">
            <v>43465</v>
          </cell>
        </row>
        <row r="10266">
          <cell r="A10266" t="str">
            <v>TuboDrenajeCorrugaPerforada(160mm)sin</v>
          </cell>
          <cell r="B10266">
            <v>105695</v>
          </cell>
          <cell r="C10266" t="str">
            <v>ML</v>
          </cell>
          <cell r="D10266">
            <v>37177</v>
          </cell>
          <cell r="E10266">
            <v>0</v>
          </cell>
          <cell r="F10266">
            <v>42426</v>
          </cell>
          <cell r="G10266">
            <v>32328</v>
          </cell>
          <cell r="H10266">
            <v>1.1499999999999999</v>
          </cell>
          <cell r="I10266">
            <v>43465</v>
          </cell>
        </row>
        <row r="10267">
          <cell r="A10267" t="str">
            <v>TuboExtremoLisoRDE-21 Ø11/4" (U.M.)</v>
          </cell>
          <cell r="B10267">
            <v>106951</v>
          </cell>
          <cell r="C10267" t="str">
            <v>ML</v>
          </cell>
          <cell r="D10267">
            <v>4424</v>
          </cell>
          <cell r="E10267">
            <v>0</v>
          </cell>
          <cell r="F10267">
            <v>43337</v>
          </cell>
          <cell r="G10267">
            <v>4213</v>
          </cell>
          <cell r="H10267">
            <v>1.05</v>
          </cell>
          <cell r="I10267">
            <v>43465</v>
          </cell>
        </row>
        <row r="10268">
          <cell r="A10268" t="str">
            <v>tubos hermeticos 2x32W</v>
          </cell>
          <cell r="B10268">
            <v>103889</v>
          </cell>
          <cell r="C10268" t="str">
            <v>UNI</v>
          </cell>
          <cell r="D10268">
            <v>4137</v>
          </cell>
          <cell r="E10268">
            <v>0</v>
          </cell>
          <cell r="F10268">
            <v>40624</v>
          </cell>
          <cell r="G10268">
            <v>3087</v>
          </cell>
          <cell r="H10268">
            <v>1.34</v>
          </cell>
          <cell r="I10268">
            <v>43465</v>
          </cell>
        </row>
        <row r="10269">
          <cell r="A10269" t="str">
            <v>TUBULAR Al. CRUDO 1x1</v>
          </cell>
          <cell r="B10269">
            <v>2150</v>
          </cell>
          <cell r="C10269" t="str">
            <v>ML</v>
          </cell>
          <cell r="D10269">
            <v>1033</v>
          </cell>
          <cell r="E10269" t="str">
            <v>T-116</v>
          </cell>
          <cell r="F10269">
            <v>40478</v>
          </cell>
          <cell r="G10269">
            <v>754</v>
          </cell>
          <cell r="H10269">
            <v>1.37</v>
          </cell>
          <cell r="I10269">
            <v>43465</v>
          </cell>
        </row>
        <row r="10270">
          <cell r="A10270" t="str">
            <v>TUBULAR Al. CRUDO 2x1</v>
          </cell>
          <cell r="B10270">
            <v>2151</v>
          </cell>
          <cell r="C10270" t="str">
            <v>ML</v>
          </cell>
          <cell r="D10270">
            <v>1915</v>
          </cell>
          <cell r="E10270" t="str">
            <v>T-117</v>
          </cell>
          <cell r="F10270">
            <v>40478</v>
          </cell>
          <cell r="G10270">
            <v>1398</v>
          </cell>
          <cell r="H10270">
            <v>1.37</v>
          </cell>
          <cell r="I10270">
            <v>43465</v>
          </cell>
        </row>
        <row r="10271">
          <cell r="A10271" t="str">
            <v>TUBULAR ANOLOK 1x1</v>
          </cell>
          <cell r="B10271">
            <v>2149</v>
          </cell>
          <cell r="C10271" t="str">
            <v>ML</v>
          </cell>
          <cell r="D10271">
            <v>1207</v>
          </cell>
          <cell r="E10271" t="str">
            <v>T-116</v>
          </cell>
          <cell r="F10271">
            <v>39511</v>
          </cell>
          <cell r="G10271">
            <v>821</v>
          </cell>
          <cell r="H10271">
            <v>1.47</v>
          </cell>
          <cell r="I10271">
            <v>43465</v>
          </cell>
        </row>
        <row r="10272">
          <cell r="A10272" t="str">
            <v>TUBULAR ANOLOK 2x1</v>
          </cell>
          <cell r="B10272">
            <v>2152</v>
          </cell>
          <cell r="C10272" t="str">
            <v>ML</v>
          </cell>
          <cell r="D10272">
            <v>2093</v>
          </cell>
          <cell r="E10272" t="str">
            <v>T-117</v>
          </cell>
          <cell r="F10272">
            <v>40478</v>
          </cell>
          <cell r="G10272">
            <v>1528</v>
          </cell>
          <cell r="H10272">
            <v>1.37</v>
          </cell>
          <cell r="I10272">
            <v>43465</v>
          </cell>
        </row>
        <row r="10273">
          <cell r="A10273" t="str">
            <v>TUERCA HEXAGONAL 1/2"</v>
          </cell>
          <cell r="B10273">
            <v>103703</v>
          </cell>
          <cell r="C10273" t="str">
            <v>UNI</v>
          </cell>
          <cell r="D10273">
            <v>196</v>
          </cell>
          <cell r="E10273">
            <v>0</v>
          </cell>
          <cell r="F10273">
            <v>41095</v>
          </cell>
          <cell r="G10273">
            <v>151</v>
          </cell>
          <cell r="H10273">
            <v>1.3</v>
          </cell>
          <cell r="I10273">
            <v>43465</v>
          </cell>
        </row>
        <row r="10274">
          <cell r="A10274" t="str">
            <v>TUERCA HEXAGONAL 1/4" ZINCADA</v>
          </cell>
          <cell r="B10274">
            <v>104062</v>
          </cell>
          <cell r="C10274" t="str">
            <v>UNI</v>
          </cell>
          <cell r="D10274">
            <v>42</v>
          </cell>
          <cell r="E10274">
            <v>0</v>
          </cell>
          <cell r="F10274">
            <v>40724</v>
          </cell>
          <cell r="G10274">
            <v>31</v>
          </cell>
          <cell r="H10274">
            <v>1.34</v>
          </cell>
          <cell r="I10274">
            <v>43465</v>
          </cell>
        </row>
        <row r="10275">
          <cell r="A10275" t="str">
            <v>TUERCA HEXAGONAL 3/8" ZINCADA</v>
          </cell>
          <cell r="B10275">
            <v>104063</v>
          </cell>
          <cell r="C10275" t="str">
            <v>UNI</v>
          </cell>
          <cell r="D10275">
            <v>189</v>
          </cell>
          <cell r="E10275">
            <v>0</v>
          </cell>
          <cell r="F10275">
            <v>43363</v>
          </cell>
          <cell r="G10275">
            <v>180</v>
          </cell>
          <cell r="H10275">
            <v>1.05</v>
          </cell>
          <cell r="I10275">
            <v>43465</v>
          </cell>
        </row>
        <row r="10276">
          <cell r="A10276" t="str">
            <v>TUERCA HEXAGONAL 5/16" + ARANDELA 5/16"</v>
          </cell>
          <cell r="B10276">
            <v>104015</v>
          </cell>
          <cell r="C10276" t="str">
            <v>UNI</v>
          </cell>
          <cell r="D10276">
            <v>351</v>
          </cell>
          <cell r="E10276">
            <v>0</v>
          </cell>
          <cell r="F10276">
            <v>43326</v>
          </cell>
          <cell r="G10276">
            <v>334</v>
          </cell>
          <cell r="H10276">
            <v>1.05</v>
          </cell>
          <cell r="I10276">
            <v>43465</v>
          </cell>
        </row>
        <row r="10277">
          <cell r="A10277" t="str">
            <v>TUERCA HEXAGONAL INOXIDABLE 304 DE 1/2</v>
          </cell>
          <cell r="B10277">
            <v>106518</v>
          </cell>
          <cell r="C10277" t="str">
            <v>UNI</v>
          </cell>
          <cell r="D10277">
            <v>1155</v>
          </cell>
          <cell r="E10277">
            <v>0</v>
          </cell>
          <cell r="F10277">
            <v>43199</v>
          </cell>
          <cell r="G10277">
            <v>1100</v>
          </cell>
          <cell r="H10277">
            <v>1.05</v>
          </cell>
          <cell r="I10277">
            <v>43465</v>
          </cell>
        </row>
        <row r="10278">
          <cell r="A10278" t="str">
            <v>Tuerca Hexagonal y Arandela Ø3/8"</v>
          </cell>
          <cell r="B10278">
            <v>106360</v>
          </cell>
          <cell r="C10278" t="str">
            <v>UNI</v>
          </cell>
          <cell r="D10278">
            <v>424</v>
          </cell>
          <cell r="E10278">
            <v>0</v>
          </cell>
          <cell r="F10278">
            <v>43273</v>
          </cell>
          <cell r="G10278">
            <v>404</v>
          </cell>
          <cell r="H10278">
            <v>1.05</v>
          </cell>
          <cell r="I10278">
            <v>43465</v>
          </cell>
        </row>
        <row r="10279">
          <cell r="A10279" t="str">
            <v>TUERCA OJO ALARGADO 5/8"</v>
          </cell>
          <cell r="B10279">
            <v>3712</v>
          </cell>
          <cell r="C10279" t="str">
            <v>UNI</v>
          </cell>
          <cell r="D10279">
            <v>6791</v>
          </cell>
          <cell r="E10279" t="str">
            <v>50TOA5/8</v>
          </cell>
          <cell r="F10279">
            <v>43167</v>
          </cell>
          <cell r="G10279">
            <v>6468</v>
          </cell>
          <cell r="H10279">
            <v>1.05</v>
          </cell>
          <cell r="I10279">
            <v>43465</v>
          </cell>
        </row>
        <row r="10280">
          <cell r="A10280" t="str">
            <v>TUERCA PARA ESPARRAGO 5/8"L=5" GRADO-7</v>
          </cell>
          <cell r="B10280">
            <v>104758</v>
          </cell>
          <cell r="C10280" t="str">
            <v>UNI</v>
          </cell>
          <cell r="D10280">
            <v>600</v>
          </cell>
          <cell r="E10280">
            <v>0</v>
          </cell>
          <cell r="F10280">
            <v>42934</v>
          </cell>
          <cell r="G10280">
            <v>550</v>
          </cell>
          <cell r="H10280">
            <v>1.0900000000000001</v>
          </cell>
          <cell r="I10280">
            <v>43465</v>
          </cell>
        </row>
        <row r="10281">
          <cell r="A10281" t="str">
            <v>TUERCA y ARANDELA 3/4""</v>
          </cell>
          <cell r="B10281">
            <v>102848</v>
          </cell>
          <cell r="C10281" t="str">
            <v>UNI</v>
          </cell>
          <cell r="D10281">
            <v>351</v>
          </cell>
          <cell r="E10281" t="str">
            <v>50TOA5/8</v>
          </cell>
          <cell r="F10281">
            <v>43326</v>
          </cell>
          <cell r="G10281">
            <v>334</v>
          </cell>
          <cell r="H10281">
            <v>1.05</v>
          </cell>
          <cell r="I10281">
            <v>43465</v>
          </cell>
        </row>
        <row r="10282">
          <cell r="A10282" t="str">
            <v>Tunel en Fibra de Vidrio **</v>
          </cell>
          <cell r="B10282">
            <v>103016</v>
          </cell>
          <cell r="C10282" t="str">
            <v>UNI</v>
          </cell>
          <cell r="D10282">
            <v>592140</v>
          </cell>
          <cell r="E10282">
            <v>0</v>
          </cell>
          <cell r="F10282">
            <v>43229</v>
          </cell>
          <cell r="G10282">
            <v>563943</v>
          </cell>
          <cell r="H10282">
            <v>1.05</v>
          </cell>
          <cell r="I10282">
            <v>43465</v>
          </cell>
        </row>
        <row r="10283">
          <cell r="A10283" t="str">
            <v>TUTOR EN MADERA PARA ARBOL L=3M</v>
          </cell>
          <cell r="B10283">
            <v>100745</v>
          </cell>
          <cell r="C10283" t="str">
            <v>UNI</v>
          </cell>
          <cell r="D10283">
            <v>3514</v>
          </cell>
          <cell r="E10283">
            <v>0</v>
          </cell>
          <cell r="F10283">
            <v>43162</v>
          </cell>
          <cell r="G10283">
            <v>3347</v>
          </cell>
          <cell r="H10283">
            <v>1.05</v>
          </cell>
          <cell r="I10283">
            <v>43465</v>
          </cell>
        </row>
        <row r="10284">
          <cell r="A10284" t="str">
            <v>TVSS categoría A3fases+prote a tierr+prot.neutro</v>
          </cell>
          <cell r="B10284">
            <v>104792</v>
          </cell>
          <cell r="C10284" t="str">
            <v>UNI</v>
          </cell>
          <cell r="D10284">
            <v>2744560</v>
          </cell>
          <cell r="E10284">
            <v>0</v>
          </cell>
          <cell r="F10284">
            <v>41207</v>
          </cell>
          <cell r="G10284">
            <v>2111200</v>
          </cell>
          <cell r="H10284">
            <v>1.3</v>
          </cell>
          <cell r="I10284">
            <v>43465</v>
          </cell>
        </row>
        <row r="10285">
          <cell r="A10285" t="str">
            <v>TVSS categoria B (208/120V)</v>
          </cell>
          <cell r="B10285">
            <v>106102</v>
          </cell>
          <cell r="C10285" t="str">
            <v>UNI</v>
          </cell>
          <cell r="D10285">
            <v>3573744</v>
          </cell>
          <cell r="E10285">
            <v>0</v>
          </cell>
          <cell r="F10285">
            <v>42772</v>
          </cell>
          <cell r="G10285">
            <v>3278664</v>
          </cell>
          <cell r="H10285">
            <v>1.0900000000000001</v>
          </cell>
          <cell r="I10285">
            <v>43465</v>
          </cell>
        </row>
        <row r="10286">
          <cell r="A10286" t="str">
            <v>TVSS categoria C (208/120V)</v>
          </cell>
          <cell r="B10286">
            <v>106103</v>
          </cell>
          <cell r="C10286" t="str">
            <v>UNI</v>
          </cell>
          <cell r="D10286">
            <v>5378362</v>
          </cell>
          <cell r="E10286">
            <v>0</v>
          </cell>
          <cell r="F10286">
            <v>42772</v>
          </cell>
          <cell r="G10286">
            <v>4934277</v>
          </cell>
          <cell r="H10286">
            <v>1.0900000000000001</v>
          </cell>
          <cell r="I10286">
            <v>43465</v>
          </cell>
        </row>
        <row r="10287">
          <cell r="A10287" t="str">
            <v>U de Remate (2.10m) MARQUESINAS LAMINA</v>
          </cell>
          <cell r="B10287">
            <v>102919</v>
          </cell>
          <cell r="C10287" t="str">
            <v>UNI</v>
          </cell>
          <cell r="D10287">
            <v>11990</v>
          </cell>
          <cell r="E10287" t="str">
            <v>76CT1/0</v>
          </cell>
          <cell r="F10287">
            <v>42976</v>
          </cell>
          <cell r="G10287">
            <v>11000</v>
          </cell>
          <cell r="H10287">
            <v>1.0900000000000001</v>
          </cell>
          <cell r="I10287">
            <v>43465</v>
          </cell>
        </row>
        <row r="10288">
          <cell r="A10288" t="str">
            <v>U.P.S. 10 kva 208-110 V sellada</v>
          </cell>
          <cell r="B10288">
            <v>102428</v>
          </cell>
          <cell r="C10288" t="str">
            <v>UNI</v>
          </cell>
          <cell r="D10288">
            <v>15568000</v>
          </cell>
          <cell r="E10288">
            <v>0</v>
          </cell>
          <cell r="F10288">
            <v>40169</v>
          </cell>
          <cell r="G10288">
            <v>11200000</v>
          </cell>
          <cell r="H10288">
            <v>1.39</v>
          </cell>
          <cell r="I10288">
            <v>43465</v>
          </cell>
        </row>
        <row r="10289">
          <cell r="A10289" t="str">
            <v>U.P.S. 15 minutos 30 kva 260-190/208-110 V</v>
          </cell>
          <cell r="B10289">
            <v>101628</v>
          </cell>
          <cell r="C10289" t="str">
            <v>UNI</v>
          </cell>
          <cell r="D10289">
            <v>21444920</v>
          </cell>
          <cell r="E10289">
            <v>0</v>
          </cell>
          <cell r="F10289">
            <v>39962</v>
          </cell>
          <cell r="G10289">
            <v>15428000</v>
          </cell>
          <cell r="H10289">
            <v>1.39</v>
          </cell>
          <cell r="I10289">
            <v>43465</v>
          </cell>
        </row>
        <row r="10290">
          <cell r="A10290" t="str">
            <v>U.P.S. 6 KVA Bifásica</v>
          </cell>
          <cell r="B10290">
            <v>102296</v>
          </cell>
          <cell r="C10290" t="str">
            <v>UNI</v>
          </cell>
          <cell r="D10290">
            <v>12201420</v>
          </cell>
          <cell r="E10290">
            <v>0</v>
          </cell>
          <cell r="F10290">
            <v>40114</v>
          </cell>
          <cell r="G10290">
            <v>8778000</v>
          </cell>
          <cell r="H10290">
            <v>1.39</v>
          </cell>
          <cell r="I10290">
            <v>43465</v>
          </cell>
        </row>
        <row r="10291">
          <cell r="A10291" t="str">
            <v>Uglass 25 cm x 6mm, instalado en cámara</v>
          </cell>
          <cell r="B10291">
            <v>106409</v>
          </cell>
          <cell r="C10291" t="str">
            <v>ML</v>
          </cell>
          <cell r="D10291">
            <v>69943</v>
          </cell>
          <cell r="E10291">
            <v>0</v>
          </cell>
          <cell r="F10291">
            <v>42879</v>
          </cell>
          <cell r="G10291">
            <v>64168</v>
          </cell>
          <cell r="H10291">
            <v>1.0900000000000001</v>
          </cell>
          <cell r="I10291">
            <v>43465</v>
          </cell>
        </row>
        <row r="10292">
          <cell r="A10292" t="str">
            <v>UNION 4"PVC **</v>
          </cell>
          <cell r="B10292">
            <v>101843</v>
          </cell>
          <cell r="C10292" t="str">
            <v>UNI</v>
          </cell>
          <cell r="D10292">
            <v>4315</v>
          </cell>
          <cell r="E10292">
            <v>13041</v>
          </cell>
          <cell r="F10292">
            <v>40890</v>
          </cell>
          <cell r="G10292">
            <v>3220</v>
          </cell>
          <cell r="H10292">
            <v>1.34</v>
          </cell>
          <cell r="I10292">
            <v>43465</v>
          </cell>
        </row>
        <row r="10293">
          <cell r="A10293" t="str">
            <v>UNION A. INOX TIPO 304L 150 LB ROSCAR 2"</v>
          </cell>
          <cell r="B10293">
            <v>107096</v>
          </cell>
          <cell r="C10293" t="str">
            <v>UNI</v>
          </cell>
          <cell r="D10293">
            <v>18228</v>
          </cell>
          <cell r="E10293">
            <v>0</v>
          </cell>
          <cell r="F10293">
            <v>43395</v>
          </cell>
          <cell r="G10293">
            <v>17360</v>
          </cell>
          <cell r="H10293">
            <v>1.05</v>
          </cell>
          <cell r="I10293">
            <v>43465</v>
          </cell>
        </row>
        <row r="10294">
          <cell r="A10294" t="str">
            <v>UNION A. INOX TIPO 304L 150 LB ROSCAR 4"</v>
          </cell>
          <cell r="B10294">
            <v>107214</v>
          </cell>
          <cell r="C10294" t="str">
            <v>UNI</v>
          </cell>
          <cell r="D10294">
            <v>66796</v>
          </cell>
          <cell r="E10294">
            <v>0</v>
          </cell>
          <cell r="F10294">
            <v>43410</v>
          </cell>
          <cell r="G10294">
            <v>63615</v>
          </cell>
          <cell r="H10294">
            <v>1.05</v>
          </cell>
          <cell r="I10294">
            <v>43465</v>
          </cell>
        </row>
        <row r="10295">
          <cell r="A10295" t="str">
            <v>UNION A. INOX TIPO 304L 150 LB ROSCAR 4"</v>
          </cell>
          <cell r="B10295">
            <v>107167</v>
          </cell>
          <cell r="C10295" t="str">
            <v>UNI</v>
          </cell>
          <cell r="D10295">
            <v>66796</v>
          </cell>
          <cell r="E10295">
            <v>0</v>
          </cell>
          <cell r="F10295">
            <v>43395</v>
          </cell>
          <cell r="G10295">
            <v>63615</v>
          </cell>
          <cell r="H10295">
            <v>1.05</v>
          </cell>
          <cell r="I10295">
            <v>43465</v>
          </cell>
        </row>
        <row r="10296">
          <cell r="A10296" t="str">
            <v>UNION ACERO CARBON ROSCADA SCH 40 -</v>
          </cell>
          <cell r="B10296">
            <v>106208</v>
          </cell>
          <cell r="C10296" t="str">
            <v>UNI</v>
          </cell>
          <cell r="D10296">
            <v>7134</v>
          </cell>
          <cell r="E10296">
            <v>0</v>
          </cell>
          <cell r="F10296">
            <v>42847</v>
          </cell>
          <cell r="G10296">
            <v>6545</v>
          </cell>
          <cell r="H10296">
            <v>1.0900000000000001</v>
          </cell>
          <cell r="I10296">
            <v>43465</v>
          </cell>
        </row>
        <row r="10297">
          <cell r="A10297" t="str">
            <v>UNIÓN ACERO NEGRO X 150 S.C.I.1 1/4”</v>
          </cell>
          <cell r="B10297">
            <v>106238</v>
          </cell>
          <cell r="C10297" t="str">
            <v>UNI</v>
          </cell>
          <cell r="D10297">
            <v>3189</v>
          </cell>
          <cell r="E10297">
            <v>0</v>
          </cell>
          <cell r="F10297">
            <v>43272</v>
          </cell>
          <cell r="G10297">
            <v>3037</v>
          </cell>
          <cell r="H10297">
            <v>1.05</v>
          </cell>
          <cell r="I10297">
            <v>43465</v>
          </cell>
        </row>
        <row r="10298">
          <cell r="A10298" t="str">
            <v>UNIÓN ACERO NEGRO X 150 S.C.I.1”</v>
          </cell>
          <cell r="B10298">
            <v>106237</v>
          </cell>
          <cell r="C10298" t="str">
            <v>UNI</v>
          </cell>
          <cell r="D10298">
            <v>2228</v>
          </cell>
          <cell r="E10298">
            <v>0</v>
          </cell>
          <cell r="F10298">
            <v>43272</v>
          </cell>
          <cell r="G10298">
            <v>2122</v>
          </cell>
          <cell r="H10298">
            <v>1.05</v>
          </cell>
          <cell r="I10298">
            <v>43465</v>
          </cell>
        </row>
        <row r="10299">
          <cell r="A10299" t="str">
            <v>UNIÓN ACERO NEGRO X 150 S.C.I.2”</v>
          </cell>
          <cell r="B10299">
            <v>106239</v>
          </cell>
          <cell r="C10299" t="str">
            <v>UNI</v>
          </cell>
          <cell r="D10299">
            <v>8886</v>
          </cell>
          <cell r="E10299">
            <v>0</v>
          </cell>
          <cell r="F10299">
            <v>42849</v>
          </cell>
          <cell r="G10299">
            <v>8152</v>
          </cell>
          <cell r="H10299">
            <v>1.0900000000000001</v>
          </cell>
          <cell r="I10299">
            <v>43465</v>
          </cell>
        </row>
        <row r="10300">
          <cell r="A10300" t="str">
            <v>UNION ACERO Ø2" EMT</v>
          </cell>
          <cell r="B10300">
            <v>105332</v>
          </cell>
          <cell r="C10300" t="str">
            <v>UNI</v>
          </cell>
          <cell r="D10300">
            <v>5262</v>
          </cell>
          <cell r="E10300">
            <v>0</v>
          </cell>
          <cell r="F10300">
            <v>41954</v>
          </cell>
          <cell r="G10300">
            <v>4176</v>
          </cell>
          <cell r="H10300">
            <v>1.26</v>
          </cell>
          <cell r="I10300">
            <v>43465</v>
          </cell>
        </row>
        <row r="10301">
          <cell r="A10301" t="str">
            <v>UNION ACERO Ø2" EMT</v>
          </cell>
          <cell r="B10301">
            <v>105333</v>
          </cell>
          <cell r="C10301" t="str">
            <v>UNI</v>
          </cell>
          <cell r="D10301">
            <v>11970</v>
          </cell>
          <cell r="E10301">
            <v>0</v>
          </cell>
          <cell r="F10301">
            <v>41954</v>
          </cell>
          <cell r="G10301">
            <v>9500</v>
          </cell>
          <cell r="H10301">
            <v>1.26</v>
          </cell>
          <cell r="I10301">
            <v>43465</v>
          </cell>
        </row>
        <row r="10302">
          <cell r="A10302" t="str">
            <v>UNION ALCANT 4" PAVCO</v>
          </cell>
          <cell r="B10302">
            <v>1781</v>
          </cell>
          <cell r="C10302" t="str">
            <v>UNI</v>
          </cell>
          <cell r="D10302">
            <v>41738</v>
          </cell>
          <cell r="E10302">
            <v>0</v>
          </cell>
          <cell r="F10302">
            <v>39675</v>
          </cell>
          <cell r="G10302">
            <v>28393</v>
          </cell>
          <cell r="H10302">
            <v>1.47</v>
          </cell>
          <cell r="I10302">
            <v>43465</v>
          </cell>
        </row>
        <row r="10303">
          <cell r="A10303" t="str">
            <v>UNION ALCANT 6" PAVCO</v>
          </cell>
          <cell r="B10303">
            <v>1780</v>
          </cell>
          <cell r="C10303" t="str">
            <v>UNI</v>
          </cell>
          <cell r="D10303">
            <v>72955</v>
          </cell>
          <cell r="E10303">
            <v>0</v>
          </cell>
          <cell r="F10303">
            <v>39675</v>
          </cell>
          <cell r="G10303">
            <v>49629</v>
          </cell>
          <cell r="H10303">
            <v>1.47</v>
          </cell>
          <cell r="I10303">
            <v>43465</v>
          </cell>
        </row>
        <row r="10304">
          <cell r="A10304" t="str">
            <v>UNION ALCANT NOVAFORT 110MM S/NORMA</v>
          </cell>
          <cell r="B10304">
            <v>3529</v>
          </cell>
          <cell r="C10304" t="str">
            <v>UNI</v>
          </cell>
          <cell r="D10304">
            <v>6124</v>
          </cell>
          <cell r="E10304">
            <v>12799</v>
          </cell>
          <cell r="F10304">
            <v>43167</v>
          </cell>
          <cell r="G10304">
            <v>5832</v>
          </cell>
          <cell r="H10304">
            <v>1.05</v>
          </cell>
          <cell r="I10304">
            <v>43465</v>
          </cell>
        </row>
        <row r="10305">
          <cell r="A10305" t="str">
            <v>UNION ALCANT NOVAFORT 160MM /NORMA</v>
          </cell>
          <cell r="B10305">
            <v>3530</v>
          </cell>
          <cell r="C10305" t="str">
            <v>UNI</v>
          </cell>
          <cell r="D10305">
            <v>15154</v>
          </cell>
          <cell r="E10305">
            <v>12801</v>
          </cell>
          <cell r="F10305">
            <v>43167</v>
          </cell>
          <cell r="G10305">
            <v>14432</v>
          </cell>
          <cell r="H10305">
            <v>1.05</v>
          </cell>
          <cell r="I10305">
            <v>43465</v>
          </cell>
        </row>
        <row r="10306">
          <cell r="A10306" t="str">
            <v>UNION ALCANT NOVAFORT 200MM S/NORMA</v>
          </cell>
          <cell r="B10306">
            <v>3531</v>
          </cell>
          <cell r="C10306" t="str">
            <v>UNI</v>
          </cell>
          <cell r="D10306">
            <v>25423</v>
          </cell>
          <cell r="E10306">
            <v>12802</v>
          </cell>
          <cell r="F10306">
            <v>43167</v>
          </cell>
          <cell r="G10306">
            <v>24212</v>
          </cell>
          <cell r="H10306">
            <v>1.05</v>
          </cell>
          <cell r="I10306">
            <v>43465</v>
          </cell>
        </row>
        <row r="10307">
          <cell r="A10307" t="str">
            <v>UNION ALCANT NOVAFORT 250MM S/NORMA</v>
          </cell>
          <cell r="B10307">
            <v>304</v>
          </cell>
          <cell r="C10307" t="str">
            <v>UNI</v>
          </cell>
          <cell r="D10307">
            <v>72206</v>
          </cell>
          <cell r="E10307">
            <v>12804</v>
          </cell>
          <cell r="F10307">
            <v>43167</v>
          </cell>
          <cell r="G10307">
            <v>68768</v>
          </cell>
          <cell r="H10307">
            <v>1.05</v>
          </cell>
          <cell r="I10307">
            <v>43465</v>
          </cell>
        </row>
        <row r="10308">
          <cell r="A10308" t="str">
            <v>UNION ALCANT NOVAFORT 315MM S/NORMA</v>
          </cell>
          <cell r="B10308">
            <v>567</v>
          </cell>
          <cell r="C10308" t="str">
            <v>UNI</v>
          </cell>
          <cell r="D10308">
            <v>123545</v>
          </cell>
          <cell r="E10308">
            <v>12807</v>
          </cell>
          <cell r="F10308">
            <v>43167</v>
          </cell>
          <cell r="G10308">
            <v>117662</v>
          </cell>
          <cell r="H10308">
            <v>1.05</v>
          </cell>
          <cell r="I10308">
            <v>43465</v>
          </cell>
        </row>
        <row r="10309">
          <cell r="A10309" t="str">
            <v>UNION ALCANT NOVAFORT 355MM S/NORMA</v>
          </cell>
          <cell r="B10309">
            <v>101174</v>
          </cell>
          <cell r="C10309" t="str">
            <v>UNI</v>
          </cell>
          <cell r="D10309">
            <v>160562</v>
          </cell>
          <cell r="E10309">
            <v>0</v>
          </cell>
          <cell r="F10309">
            <v>43167</v>
          </cell>
          <cell r="G10309">
            <v>152916</v>
          </cell>
          <cell r="H10309">
            <v>1.05</v>
          </cell>
          <cell r="I10309">
            <v>43465</v>
          </cell>
        </row>
        <row r="10310">
          <cell r="A10310" t="str">
            <v>UNION ALCANT NOVAFORT 400MM S/NORMA</v>
          </cell>
          <cell r="B10310">
            <v>570</v>
          </cell>
          <cell r="C10310" t="str">
            <v>UNI</v>
          </cell>
          <cell r="D10310">
            <v>184982</v>
          </cell>
          <cell r="E10310">
            <v>12811</v>
          </cell>
          <cell r="F10310">
            <v>43213</v>
          </cell>
          <cell r="G10310">
            <v>176173</v>
          </cell>
          <cell r="H10310">
            <v>1.05</v>
          </cell>
          <cell r="I10310">
            <v>43465</v>
          </cell>
        </row>
        <row r="10311">
          <cell r="A10311" t="str">
            <v>UNION ALCANT NOVAFORT 450MM S/NORMA</v>
          </cell>
          <cell r="B10311">
            <v>690</v>
          </cell>
          <cell r="C10311" t="str">
            <v>UNI</v>
          </cell>
          <cell r="D10311">
            <v>194501</v>
          </cell>
          <cell r="E10311">
            <v>12814</v>
          </cell>
          <cell r="F10311">
            <v>43213</v>
          </cell>
          <cell r="G10311">
            <v>185239</v>
          </cell>
          <cell r="H10311">
            <v>1.05</v>
          </cell>
          <cell r="I10311">
            <v>43465</v>
          </cell>
        </row>
        <row r="10312">
          <cell r="A10312" t="str">
            <v>UNION ALCANT NOVAFORT 500MM S/NORMA</v>
          </cell>
          <cell r="B10312">
            <v>902</v>
          </cell>
          <cell r="C10312" t="str">
            <v>UNI</v>
          </cell>
          <cell r="D10312">
            <v>224399</v>
          </cell>
          <cell r="E10312">
            <v>12817</v>
          </cell>
          <cell r="F10312">
            <v>43251</v>
          </cell>
          <cell r="G10312">
            <v>213713</v>
          </cell>
          <cell r="H10312">
            <v>1.05</v>
          </cell>
          <cell r="I10312">
            <v>43465</v>
          </cell>
        </row>
        <row r="10313">
          <cell r="A10313" t="str">
            <v>Union bimetálica cobre-aluminio calibre #2AWG</v>
          </cell>
          <cell r="B10313">
            <v>105622</v>
          </cell>
          <cell r="C10313" t="str">
            <v>UNI</v>
          </cell>
          <cell r="D10313">
            <v>38846</v>
          </cell>
          <cell r="E10313">
            <v>0</v>
          </cell>
          <cell r="F10313">
            <v>43325</v>
          </cell>
          <cell r="G10313">
            <v>36996</v>
          </cell>
          <cell r="H10313">
            <v>1.05</v>
          </cell>
          <cell r="I10313">
            <v>43465</v>
          </cell>
        </row>
        <row r="10314">
          <cell r="A10314" t="str">
            <v>UNION CALIENTE ULTRATEMP ½" PAVCO</v>
          </cell>
          <cell r="B10314">
            <v>1054</v>
          </cell>
          <cell r="C10314" t="str">
            <v>UNI</v>
          </cell>
          <cell r="D10314">
            <v>631</v>
          </cell>
          <cell r="E10314">
            <v>12924</v>
          </cell>
          <cell r="F10314">
            <v>41235</v>
          </cell>
          <cell r="G10314">
            <v>485</v>
          </cell>
          <cell r="H10314">
            <v>1.3</v>
          </cell>
          <cell r="I10314">
            <v>43465</v>
          </cell>
        </row>
        <row r="10315">
          <cell r="A10315" t="str">
            <v>UNION CANALETA 20 X 12 (PLASTICA)</v>
          </cell>
          <cell r="B10315">
            <v>106551</v>
          </cell>
          <cell r="C10315" t="str">
            <v>UNI</v>
          </cell>
          <cell r="D10315">
            <v>709</v>
          </cell>
          <cell r="E10315">
            <v>0</v>
          </cell>
          <cell r="F10315">
            <v>43196</v>
          </cell>
          <cell r="G10315">
            <v>675</v>
          </cell>
          <cell r="H10315">
            <v>1.05</v>
          </cell>
          <cell r="I10315">
            <v>43465</v>
          </cell>
        </row>
        <row r="10316">
          <cell r="A10316" t="str">
            <v>UNION CANALETA 20X20 BL (PLASTICA)</v>
          </cell>
          <cell r="B10316">
            <v>106552</v>
          </cell>
          <cell r="C10316" t="str">
            <v>UNI</v>
          </cell>
          <cell r="D10316">
            <v>814</v>
          </cell>
          <cell r="E10316">
            <v>0</v>
          </cell>
          <cell r="F10316">
            <v>43196</v>
          </cell>
          <cell r="G10316">
            <v>775</v>
          </cell>
          <cell r="H10316">
            <v>1.05</v>
          </cell>
          <cell r="I10316">
            <v>43465</v>
          </cell>
        </row>
        <row r="10317">
          <cell r="A10317" t="str">
            <v>UNION CANALETA 25X25 BL</v>
          </cell>
          <cell r="B10317">
            <v>106553</v>
          </cell>
          <cell r="C10317" t="str">
            <v>UNI</v>
          </cell>
          <cell r="D10317">
            <v>971</v>
          </cell>
          <cell r="E10317">
            <v>0</v>
          </cell>
          <cell r="F10317">
            <v>43196</v>
          </cell>
          <cell r="G10317">
            <v>925</v>
          </cell>
          <cell r="H10317">
            <v>1.05</v>
          </cell>
          <cell r="I10317">
            <v>43465</v>
          </cell>
        </row>
        <row r="10318">
          <cell r="A10318" t="str">
            <v>UNION COBRE Ø 1"</v>
          </cell>
          <cell r="B10318">
            <v>106433</v>
          </cell>
          <cell r="C10318" t="str">
            <v>UNI</v>
          </cell>
          <cell r="D10318">
            <v>3762</v>
          </cell>
          <cell r="E10318">
            <v>0</v>
          </cell>
          <cell r="F10318">
            <v>42874</v>
          </cell>
          <cell r="G10318">
            <v>3451</v>
          </cell>
          <cell r="H10318">
            <v>1.0900000000000001</v>
          </cell>
          <cell r="I10318">
            <v>43465</v>
          </cell>
        </row>
        <row r="10319">
          <cell r="A10319" t="str">
            <v>UNION COBRE Ø 1/2"</v>
          </cell>
          <cell r="B10319">
            <v>106431</v>
          </cell>
          <cell r="C10319" t="str">
            <v>UNI</v>
          </cell>
          <cell r="D10319">
            <v>1038</v>
          </cell>
          <cell r="E10319">
            <v>0</v>
          </cell>
          <cell r="F10319">
            <v>42874</v>
          </cell>
          <cell r="G10319">
            <v>952</v>
          </cell>
          <cell r="H10319">
            <v>1.0900000000000001</v>
          </cell>
          <cell r="I10319">
            <v>43465</v>
          </cell>
        </row>
        <row r="10320">
          <cell r="A10320" t="str">
            <v>UNION COBRE Ø 11/2"</v>
          </cell>
          <cell r="B10320">
            <v>106435</v>
          </cell>
          <cell r="C10320" t="str">
            <v>UNI</v>
          </cell>
          <cell r="D10320">
            <v>5276</v>
          </cell>
          <cell r="E10320">
            <v>0</v>
          </cell>
          <cell r="F10320">
            <v>42874</v>
          </cell>
          <cell r="G10320">
            <v>4840</v>
          </cell>
          <cell r="H10320">
            <v>1.0900000000000001</v>
          </cell>
          <cell r="I10320">
            <v>43465</v>
          </cell>
        </row>
        <row r="10321">
          <cell r="A10321" t="str">
            <v>UNION COBRE Ø 11/4"</v>
          </cell>
          <cell r="B10321">
            <v>106434</v>
          </cell>
          <cell r="C10321" t="str">
            <v>UNI</v>
          </cell>
          <cell r="D10321">
            <v>4415</v>
          </cell>
          <cell r="E10321">
            <v>0</v>
          </cell>
          <cell r="F10321">
            <v>42874</v>
          </cell>
          <cell r="G10321">
            <v>4050</v>
          </cell>
          <cell r="H10321">
            <v>1.0900000000000001</v>
          </cell>
          <cell r="I10321">
            <v>43465</v>
          </cell>
        </row>
        <row r="10322">
          <cell r="A10322" t="str">
            <v>UNION COBRE Ø 2 1/2"</v>
          </cell>
          <cell r="B10322">
            <v>106437</v>
          </cell>
          <cell r="C10322" t="str">
            <v>UNI</v>
          </cell>
          <cell r="D10322">
            <v>18733</v>
          </cell>
          <cell r="E10322">
            <v>0</v>
          </cell>
          <cell r="F10322">
            <v>42874</v>
          </cell>
          <cell r="G10322">
            <v>17186</v>
          </cell>
          <cell r="H10322">
            <v>1.0900000000000001</v>
          </cell>
          <cell r="I10322">
            <v>43465</v>
          </cell>
        </row>
        <row r="10323">
          <cell r="A10323" t="str">
            <v>UNION COBRE Ø 2"</v>
          </cell>
          <cell r="B10323">
            <v>106436</v>
          </cell>
          <cell r="C10323" t="str">
            <v>UNI</v>
          </cell>
          <cell r="D10323">
            <v>10013</v>
          </cell>
          <cell r="E10323">
            <v>0</v>
          </cell>
          <cell r="F10323">
            <v>42874</v>
          </cell>
          <cell r="G10323">
            <v>9186</v>
          </cell>
          <cell r="H10323">
            <v>1.0900000000000001</v>
          </cell>
          <cell r="I10323">
            <v>43465</v>
          </cell>
        </row>
        <row r="10324">
          <cell r="A10324" t="str">
            <v>UNION COBRE Ø 3/4"</v>
          </cell>
          <cell r="B10324">
            <v>106432</v>
          </cell>
          <cell r="C10324" t="str">
            <v>UNI</v>
          </cell>
          <cell r="D10324">
            <v>2415</v>
          </cell>
          <cell r="E10324">
            <v>0</v>
          </cell>
          <cell r="F10324">
            <v>43363</v>
          </cell>
          <cell r="G10324">
            <v>2300</v>
          </cell>
          <cell r="H10324">
            <v>1.05</v>
          </cell>
          <cell r="I10324">
            <v>43465</v>
          </cell>
        </row>
        <row r="10325">
          <cell r="A10325" t="str">
            <v>UNION CONDUIT C/DFLEX ½" PAVCO</v>
          </cell>
          <cell r="B10325">
            <v>1116</v>
          </cell>
          <cell r="C10325" t="str">
            <v>UNI</v>
          </cell>
          <cell r="D10325">
            <v>134</v>
          </cell>
          <cell r="E10325">
            <v>12848</v>
          </cell>
          <cell r="F10325">
            <v>40785</v>
          </cell>
          <cell r="G10325">
            <v>100</v>
          </cell>
          <cell r="H10325">
            <v>1.34</v>
          </cell>
          <cell r="I10325">
            <v>43465</v>
          </cell>
        </row>
        <row r="10326">
          <cell r="A10326" t="str">
            <v>UNION CONDUIT PVC ½"</v>
          </cell>
          <cell r="B10326">
            <v>1634</v>
          </cell>
          <cell r="C10326" t="str">
            <v>UNI</v>
          </cell>
          <cell r="D10326">
            <v>195</v>
          </cell>
          <cell r="E10326">
            <v>1950259218</v>
          </cell>
          <cell r="F10326">
            <v>41164</v>
          </cell>
          <cell r="G10326">
            <v>150</v>
          </cell>
          <cell r="H10326">
            <v>1.3</v>
          </cell>
          <cell r="I10326">
            <v>43465</v>
          </cell>
        </row>
        <row r="10327">
          <cell r="A10327" t="str">
            <v>UNION CONDUIT PVC 1 "</v>
          </cell>
          <cell r="B10327">
            <v>1661</v>
          </cell>
          <cell r="C10327" t="str">
            <v>UNI</v>
          </cell>
          <cell r="D10327">
            <v>557</v>
          </cell>
          <cell r="E10327">
            <v>12843</v>
          </cell>
          <cell r="F10327">
            <v>43251</v>
          </cell>
          <cell r="G10327">
            <v>530</v>
          </cell>
          <cell r="H10327">
            <v>1.05</v>
          </cell>
          <cell r="I10327">
            <v>43465</v>
          </cell>
        </row>
        <row r="10328">
          <cell r="A10328" t="str">
            <v>UNION CONDUIT PVC 1 ¼"</v>
          </cell>
          <cell r="B10328">
            <v>1662</v>
          </cell>
          <cell r="C10328" t="str">
            <v>UNI</v>
          </cell>
          <cell r="D10328">
            <v>1835</v>
          </cell>
          <cell r="E10328">
            <v>1950559211</v>
          </cell>
          <cell r="F10328">
            <v>40150</v>
          </cell>
          <cell r="G10328">
            <v>1320</v>
          </cell>
          <cell r="H10328">
            <v>1.39</v>
          </cell>
          <cell r="I10328">
            <v>43465</v>
          </cell>
        </row>
        <row r="10329">
          <cell r="A10329" t="str">
            <v>UNION CONDUIT PVC 1½"</v>
          </cell>
          <cell r="B10329">
            <v>1686</v>
          </cell>
          <cell r="C10329" t="str">
            <v>UNI</v>
          </cell>
          <cell r="D10329">
            <v>1967</v>
          </cell>
          <cell r="E10329">
            <v>1950659211</v>
          </cell>
          <cell r="F10329">
            <v>40144</v>
          </cell>
          <cell r="G10329">
            <v>1415</v>
          </cell>
          <cell r="H10329">
            <v>1.39</v>
          </cell>
          <cell r="I10329">
            <v>43465</v>
          </cell>
        </row>
        <row r="10330">
          <cell r="A10330" t="str">
            <v>UNION CONDUIT PVC 2"</v>
          </cell>
          <cell r="B10330">
            <v>811</v>
          </cell>
          <cell r="C10330" t="str">
            <v>UNI</v>
          </cell>
          <cell r="D10330">
            <v>1989</v>
          </cell>
          <cell r="E10330">
            <v>1950959207</v>
          </cell>
          <cell r="F10330">
            <v>43251</v>
          </cell>
          <cell r="G10330">
            <v>1894</v>
          </cell>
          <cell r="H10330">
            <v>1.05</v>
          </cell>
          <cell r="I10330">
            <v>43465</v>
          </cell>
        </row>
        <row r="10331">
          <cell r="A10331" t="str">
            <v>UNION CONDUIT PVC 3/4"</v>
          </cell>
          <cell r="B10331">
            <v>1635</v>
          </cell>
          <cell r="C10331" t="str">
            <v>UNI</v>
          </cell>
          <cell r="D10331">
            <v>438</v>
          </cell>
          <cell r="E10331">
            <v>12856</v>
          </cell>
          <cell r="F10331">
            <v>43271</v>
          </cell>
          <cell r="G10331">
            <v>417</v>
          </cell>
          <cell r="H10331">
            <v>1.05</v>
          </cell>
          <cell r="I10331">
            <v>43465</v>
          </cell>
        </row>
        <row r="10332">
          <cell r="A10332" t="str">
            <v>UNION CONICA 4" ETERNIT</v>
          </cell>
          <cell r="B10332">
            <v>1163</v>
          </cell>
          <cell r="C10332" t="str">
            <v>UNI</v>
          </cell>
          <cell r="D10332">
            <v>10484</v>
          </cell>
          <cell r="E10332">
            <v>0</v>
          </cell>
          <cell r="F10332">
            <v>39664</v>
          </cell>
          <cell r="G10332">
            <v>7132</v>
          </cell>
          <cell r="H10332">
            <v>1.47</v>
          </cell>
          <cell r="I10332">
            <v>43465</v>
          </cell>
        </row>
        <row r="10333">
          <cell r="A10333" t="str">
            <v>UNION CPVC 1 1/2" **</v>
          </cell>
          <cell r="B10333">
            <v>101612</v>
          </cell>
          <cell r="C10333" t="str">
            <v>UNI</v>
          </cell>
          <cell r="D10333">
            <v>6503</v>
          </cell>
          <cell r="E10333">
            <v>12926</v>
          </cell>
          <cell r="F10333">
            <v>40631</v>
          </cell>
          <cell r="G10333">
            <v>4853</v>
          </cell>
          <cell r="H10333">
            <v>1.34</v>
          </cell>
          <cell r="I10333">
            <v>43465</v>
          </cell>
        </row>
        <row r="10334">
          <cell r="A10334" t="str">
            <v>UNION CPVC 1" **</v>
          </cell>
          <cell r="B10334">
            <v>101611</v>
          </cell>
          <cell r="C10334" t="str">
            <v>UNI</v>
          </cell>
          <cell r="D10334">
            <v>3714</v>
          </cell>
          <cell r="E10334">
            <v>12926</v>
          </cell>
          <cell r="F10334">
            <v>43271</v>
          </cell>
          <cell r="G10334">
            <v>3537</v>
          </cell>
          <cell r="H10334">
            <v>1.05</v>
          </cell>
          <cell r="I10334">
            <v>43465</v>
          </cell>
        </row>
        <row r="10335">
          <cell r="A10335" t="str">
            <v>UNION CPVC 1½" **</v>
          </cell>
          <cell r="B10335">
            <v>101562</v>
          </cell>
          <cell r="C10335" t="str">
            <v>UNI</v>
          </cell>
          <cell r="D10335">
            <v>7211</v>
          </cell>
          <cell r="E10335">
            <v>0</v>
          </cell>
          <cell r="F10335">
            <v>43271</v>
          </cell>
          <cell r="G10335">
            <v>6868</v>
          </cell>
          <cell r="H10335">
            <v>1.05</v>
          </cell>
          <cell r="I10335">
            <v>43465</v>
          </cell>
        </row>
        <row r="10336">
          <cell r="A10336" t="str">
            <v>UNION CPVC 3/4 **</v>
          </cell>
          <cell r="B10336">
            <v>102816</v>
          </cell>
          <cell r="C10336" t="str">
            <v>UNI</v>
          </cell>
          <cell r="D10336">
            <v>871</v>
          </cell>
          <cell r="E10336">
            <v>12926</v>
          </cell>
          <cell r="F10336">
            <v>40631</v>
          </cell>
          <cell r="G10336">
            <v>650</v>
          </cell>
          <cell r="H10336">
            <v>1.34</v>
          </cell>
          <cell r="I10336">
            <v>43465</v>
          </cell>
        </row>
        <row r="10337">
          <cell r="A10337" t="str">
            <v>UNION CPVC Ø ½" S/NORMA ICONTEC</v>
          </cell>
          <cell r="B10337">
            <v>101609</v>
          </cell>
          <cell r="C10337" t="str">
            <v>UNI</v>
          </cell>
          <cell r="D10337">
            <v>515</v>
          </cell>
          <cell r="E10337">
            <v>12926</v>
          </cell>
          <cell r="F10337">
            <v>43213</v>
          </cell>
          <cell r="G10337">
            <v>490</v>
          </cell>
          <cell r="H10337">
            <v>1.05</v>
          </cell>
          <cell r="I10337">
            <v>43465</v>
          </cell>
        </row>
        <row r="10338">
          <cell r="A10338" t="str">
            <v>UNION CPVC Ø 1 1/4"</v>
          </cell>
          <cell r="B10338">
            <v>106381</v>
          </cell>
          <cell r="C10338" t="str">
            <v>UNI</v>
          </cell>
          <cell r="D10338">
            <v>7245</v>
          </cell>
          <cell r="E10338">
            <v>0</v>
          </cell>
          <cell r="F10338">
            <v>43271</v>
          </cell>
          <cell r="G10338">
            <v>6900</v>
          </cell>
          <cell r="H10338">
            <v>1.05</v>
          </cell>
          <cell r="I10338">
            <v>43465</v>
          </cell>
        </row>
        <row r="10339">
          <cell r="A10339" t="str">
            <v>UNION CPVC Ø 1 1/4"</v>
          </cell>
          <cell r="B10339">
            <v>106382</v>
          </cell>
          <cell r="C10339" t="str">
            <v>UNI</v>
          </cell>
          <cell r="D10339">
            <v>7047</v>
          </cell>
          <cell r="E10339">
            <v>0</v>
          </cell>
          <cell r="F10339">
            <v>42874</v>
          </cell>
          <cell r="G10339">
            <v>6465</v>
          </cell>
          <cell r="H10339">
            <v>1.0900000000000001</v>
          </cell>
          <cell r="I10339">
            <v>43465</v>
          </cell>
        </row>
        <row r="10340">
          <cell r="A10340" t="str">
            <v>UNION CPVC Ø 2 1/2"</v>
          </cell>
          <cell r="B10340">
            <v>106379</v>
          </cell>
          <cell r="C10340" t="str">
            <v>UNI</v>
          </cell>
          <cell r="D10340">
            <v>18853</v>
          </cell>
          <cell r="E10340">
            <v>0</v>
          </cell>
          <cell r="F10340">
            <v>42874</v>
          </cell>
          <cell r="G10340">
            <v>17296</v>
          </cell>
          <cell r="H10340">
            <v>1.0900000000000001</v>
          </cell>
          <cell r="I10340">
            <v>43465</v>
          </cell>
        </row>
        <row r="10341">
          <cell r="A10341" t="str">
            <v>UNION CPVC Ø 2" S/NORMA ICONTEC</v>
          </cell>
          <cell r="B10341">
            <v>101613</v>
          </cell>
          <cell r="C10341" t="str">
            <v>UNI</v>
          </cell>
          <cell r="D10341">
            <v>16903</v>
          </cell>
          <cell r="E10341">
            <v>12926</v>
          </cell>
          <cell r="F10341">
            <v>43213</v>
          </cell>
          <cell r="G10341">
            <v>16098</v>
          </cell>
          <cell r="H10341">
            <v>1.05</v>
          </cell>
          <cell r="I10341">
            <v>43465</v>
          </cell>
        </row>
        <row r="10342">
          <cell r="A10342" t="str">
            <v>UNION CPVC Ø 3/4 S/NORMA ICONTEC</v>
          </cell>
          <cell r="B10342">
            <v>101610</v>
          </cell>
          <cell r="C10342" t="str">
            <v>UNI</v>
          </cell>
          <cell r="D10342">
            <v>835</v>
          </cell>
          <cell r="E10342">
            <v>12926</v>
          </cell>
          <cell r="F10342">
            <v>43213</v>
          </cell>
          <cell r="G10342">
            <v>795</v>
          </cell>
          <cell r="H10342">
            <v>1.05</v>
          </cell>
          <cell r="I10342">
            <v>43465</v>
          </cell>
        </row>
        <row r="10343">
          <cell r="A10343" t="str">
            <v>UNION CPVC Ø3/4" S/NORMA ICONTEC</v>
          </cell>
          <cell r="B10343">
            <v>2058</v>
          </cell>
          <cell r="C10343" t="str">
            <v>UNI</v>
          </cell>
          <cell r="D10343">
            <v>842</v>
          </cell>
          <cell r="E10343">
            <v>12951</v>
          </cell>
          <cell r="F10343">
            <v>43271</v>
          </cell>
          <cell r="G10343">
            <v>802</v>
          </cell>
          <cell r="H10343">
            <v>1.05</v>
          </cell>
          <cell r="I10343">
            <v>43465</v>
          </cell>
        </row>
        <row r="10344">
          <cell r="A10344" t="str">
            <v>UNION CU RIGIDO DE ½</v>
          </cell>
          <cell r="B10344">
            <v>1572</v>
          </cell>
          <cell r="C10344" t="str">
            <v>UNI</v>
          </cell>
          <cell r="D10344">
            <v>821</v>
          </cell>
          <cell r="E10344">
            <v>0</v>
          </cell>
          <cell r="F10344">
            <v>43213</v>
          </cell>
          <cell r="G10344">
            <v>782</v>
          </cell>
          <cell r="H10344">
            <v>1.05</v>
          </cell>
          <cell r="I10344">
            <v>43465</v>
          </cell>
        </row>
        <row r="10345">
          <cell r="A10345" t="str">
            <v>UNION DE REMATE PARA 6MM, (2,10m)</v>
          </cell>
          <cell r="B10345">
            <v>104832</v>
          </cell>
          <cell r="C10345" t="str">
            <v>UNI</v>
          </cell>
          <cell r="D10345">
            <v>10160</v>
          </cell>
          <cell r="E10345">
            <v>0</v>
          </cell>
          <cell r="F10345">
            <v>41211</v>
          </cell>
          <cell r="G10345">
            <v>7815</v>
          </cell>
          <cell r="H10345">
            <v>1.3</v>
          </cell>
          <cell r="I10345">
            <v>43465</v>
          </cell>
        </row>
        <row r="10346">
          <cell r="A10346" t="str">
            <v>UNION DRENAJE PVC 100mm. PAVCO</v>
          </cell>
          <cell r="B10346">
            <v>1785</v>
          </cell>
          <cell r="C10346" t="str">
            <v>UNI</v>
          </cell>
          <cell r="D10346">
            <v>13022</v>
          </cell>
          <cell r="E10346">
            <v>12859</v>
          </cell>
          <cell r="F10346">
            <v>40122</v>
          </cell>
          <cell r="G10346">
            <v>9368</v>
          </cell>
          <cell r="H10346">
            <v>1.39</v>
          </cell>
          <cell r="I10346">
            <v>43465</v>
          </cell>
        </row>
        <row r="10347">
          <cell r="A10347" t="str">
            <v>UNION DRENAJE PVC 250mm. PAVCO</v>
          </cell>
          <cell r="B10347">
            <v>101384</v>
          </cell>
          <cell r="C10347" t="str">
            <v>UNI</v>
          </cell>
          <cell r="D10347">
            <v>121626</v>
          </cell>
          <cell r="E10347">
            <v>0</v>
          </cell>
          <cell r="F10347">
            <v>39917</v>
          </cell>
          <cell r="G10347">
            <v>87501</v>
          </cell>
          <cell r="H10347">
            <v>1.39</v>
          </cell>
          <cell r="I10347">
            <v>43465</v>
          </cell>
        </row>
        <row r="10348">
          <cell r="A10348" t="str">
            <v>UNION DRENAJE PVC 315mm. PAVCO</v>
          </cell>
          <cell r="B10348">
            <v>101385</v>
          </cell>
          <cell r="C10348" t="str">
            <v>UNI</v>
          </cell>
          <cell r="D10348">
            <v>197299</v>
          </cell>
          <cell r="E10348">
            <v>0</v>
          </cell>
          <cell r="F10348">
            <v>39917</v>
          </cell>
          <cell r="G10348">
            <v>141942</v>
          </cell>
          <cell r="H10348">
            <v>1.39</v>
          </cell>
          <cell r="I10348">
            <v>43465</v>
          </cell>
        </row>
        <row r="10349">
          <cell r="A10349" t="str">
            <v>UNION DRENAJE PVC 65mm. PAVCO</v>
          </cell>
          <cell r="B10349">
            <v>1782</v>
          </cell>
          <cell r="C10349" t="str">
            <v>UNI</v>
          </cell>
          <cell r="D10349">
            <v>9278</v>
          </cell>
          <cell r="E10349">
            <v>12858</v>
          </cell>
          <cell r="F10349">
            <v>40122</v>
          </cell>
          <cell r="G10349">
            <v>6675</v>
          </cell>
          <cell r="H10349">
            <v>1.39</v>
          </cell>
          <cell r="I10349">
            <v>43465</v>
          </cell>
        </row>
        <row r="10350">
          <cell r="A10350" t="str">
            <v>UNION DRESER DE 3"</v>
          </cell>
          <cell r="B10350">
            <v>104452</v>
          </cell>
          <cell r="C10350" t="str">
            <v>UNI</v>
          </cell>
          <cell r="D10350">
            <v>160602</v>
          </cell>
          <cell r="E10350">
            <v>0</v>
          </cell>
          <cell r="F10350">
            <v>41121</v>
          </cell>
          <cell r="G10350">
            <v>123540</v>
          </cell>
          <cell r="H10350">
            <v>1.3</v>
          </cell>
          <cell r="I10350">
            <v>43465</v>
          </cell>
        </row>
        <row r="10351">
          <cell r="A10351" t="str">
            <v>Union ducto electrico corrugado tipo TDP 3"</v>
          </cell>
          <cell r="B10351">
            <v>104928</v>
          </cell>
          <cell r="C10351" t="str">
            <v>UNI</v>
          </cell>
          <cell r="D10351">
            <v>3620</v>
          </cell>
          <cell r="E10351">
            <v>0</v>
          </cell>
          <cell r="F10351">
            <v>43167</v>
          </cell>
          <cell r="G10351">
            <v>3448</v>
          </cell>
          <cell r="H10351">
            <v>1.05</v>
          </cell>
          <cell r="I10351">
            <v>43465</v>
          </cell>
        </row>
        <row r="10352">
          <cell r="A10352" t="str">
            <v>Union ducto electrico tipo TDP 4" **</v>
          </cell>
          <cell r="B10352">
            <v>100416</v>
          </cell>
          <cell r="C10352" t="str">
            <v>UNI</v>
          </cell>
          <cell r="D10352">
            <v>3780</v>
          </cell>
          <cell r="E10352">
            <v>0</v>
          </cell>
          <cell r="F10352">
            <v>43213</v>
          </cell>
          <cell r="G10352">
            <v>3600</v>
          </cell>
          <cell r="H10352">
            <v>1.05</v>
          </cell>
          <cell r="I10352">
            <v>43465</v>
          </cell>
        </row>
        <row r="10353">
          <cell r="A10353" t="str">
            <v>UNION ELECTROFUSION-PEAD-PE100PN10**</v>
          </cell>
          <cell r="B10353">
            <v>103452</v>
          </cell>
          <cell r="C10353" t="str">
            <v>UNI</v>
          </cell>
          <cell r="D10353">
            <v>78090</v>
          </cell>
          <cell r="E10353">
            <v>0</v>
          </cell>
          <cell r="F10353">
            <v>40477</v>
          </cell>
          <cell r="G10353">
            <v>57000</v>
          </cell>
          <cell r="H10353">
            <v>1.37</v>
          </cell>
          <cell r="I10353">
            <v>43465</v>
          </cell>
        </row>
        <row r="10354">
          <cell r="A10354" t="str">
            <v>UNION ELECTROFUSION-PEAD-PE100PN16**</v>
          </cell>
          <cell r="B10354">
            <v>103453</v>
          </cell>
          <cell r="C10354" t="str">
            <v>UNI</v>
          </cell>
          <cell r="D10354">
            <v>151345</v>
          </cell>
          <cell r="E10354">
            <v>0</v>
          </cell>
          <cell r="F10354">
            <v>40477</v>
          </cell>
          <cell r="G10354">
            <v>110471</v>
          </cell>
          <cell r="H10354">
            <v>1.37</v>
          </cell>
          <cell r="I10354">
            <v>43465</v>
          </cell>
        </row>
        <row r="10355">
          <cell r="A10355" t="str">
            <v>UNIÓN EMT - 1/2"</v>
          </cell>
          <cell r="B10355">
            <v>105194</v>
          </cell>
          <cell r="C10355" t="str">
            <v>UNI</v>
          </cell>
          <cell r="D10355">
            <v>499</v>
          </cell>
          <cell r="E10355">
            <v>0</v>
          </cell>
          <cell r="F10355">
            <v>41806</v>
          </cell>
          <cell r="G10355">
            <v>396</v>
          </cell>
          <cell r="H10355">
            <v>1.26</v>
          </cell>
          <cell r="I10355">
            <v>43465</v>
          </cell>
        </row>
        <row r="10356">
          <cell r="A10356" t="str">
            <v>UNION EMT - 3/4"</v>
          </cell>
          <cell r="B10356">
            <v>104101</v>
          </cell>
          <cell r="C10356" t="str">
            <v>UNI</v>
          </cell>
          <cell r="D10356">
            <v>876</v>
          </cell>
          <cell r="E10356">
            <v>0</v>
          </cell>
          <cell r="F10356">
            <v>43174</v>
          </cell>
          <cell r="G10356">
            <v>834</v>
          </cell>
          <cell r="H10356">
            <v>1.05</v>
          </cell>
          <cell r="I10356">
            <v>43465</v>
          </cell>
        </row>
        <row r="10357">
          <cell r="A10357" t="str">
            <v>UNION EMT 1 1/2"Acero</v>
          </cell>
          <cell r="B10357">
            <v>101433</v>
          </cell>
          <cell r="C10357" t="str">
            <v>UNI</v>
          </cell>
          <cell r="D10357">
            <v>2477</v>
          </cell>
          <cell r="E10357">
            <v>12856</v>
          </cell>
          <cell r="F10357">
            <v>41429</v>
          </cell>
          <cell r="G10357">
            <v>1950</v>
          </cell>
          <cell r="H10357">
            <v>1.27</v>
          </cell>
          <cell r="I10357">
            <v>43465</v>
          </cell>
        </row>
        <row r="10358">
          <cell r="A10358" t="str">
            <v>UNION EMT 1 1/4" Acero</v>
          </cell>
          <cell r="B10358">
            <v>101318</v>
          </cell>
          <cell r="C10358" t="str">
            <v>UNI</v>
          </cell>
          <cell r="D10358">
            <v>2310</v>
          </cell>
          <cell r="E10358">
            <v>12856</v>
          </cell>
          <cell r="F10358">
            <v>43363</v>
          </cell>
          <cell r="G10358">
            <v>2200</v>
          </cell>
          <cell r="H10358">
            <v>1.05</v>
          </cell>
          <cell r="I10358">
            <v>43465</v>
          </cell>
        </row>
        <row r="10359">
          <cell r="A10359" t="str">
            <v>UNION EMT 1" Acero</v>
          </cell>
          <cell r="B10359">
            <v>101329</v>
          </cell>
          <cell r="C10359" t="str">
            <v>UNI</v>
          </cell>
          <cell r="D10359">
            <v>1405</v>
          </cell>
          <cell r="E10359">
            <v>12856</v>
          </cell>
          <cell r="F10359">
            <v>43238</v>
          </cell>
          <cell r="G10359">
            <v>1338</v>
          </cell>
          <cell r="H10359">
            <v>1.05</v>
          </cell>
          <cell r="I10359">
            <v>43465</v>
          </cell>
        </row>
        <row r="10360">
          <cell r="A10360" t="str">
            <v>UNION EMT 1"Acero</v>
          </cell>
          <cell r="B10360">
            <v>101317</v>
          </cell>
          <cell r="C10360" t="str">
            <v>UNI</v>
          </cell>
          <cell r="D10360">
            <v>2247</v>
          </cell>
          <cell r="E10360">
            <v>12856</v>
          </cell>
          <cell r="F10360">
            <v>40472</v>
          </cell>
          <cell r="G10360">
            <v>1640</v>
          </cell>
          <cell r="H10360">
            <v>1.37</v>
          </cell>
          <cell r="I10360">
            <v>43465</v>
          </cell>
        </row>
        <row r="10361">
          <cell r="A10361" t="str">
            <v>UNION EMT 2" GALVANIZADA</v>
          </cell>
          <cell r="B10361">
            <v>101319</v>
          </cell>
          <cell r="C10361" t="str">
            <v>UNI</v>
          </cell>
          <cell r="D10361">
            <v>3331</v>
          </cell>
          <cell r="E10361">
            <v>12856</v>
          </cell>
          <cell r="F10361">
            <v>43238</v>
          </cell>
          <cell r="G10361">
            <v>3172</v>
          </cell>
          <cell r="H10361">
            <v>1.05</v>
          </cell>
          <cell r="I10361">
            <v>43465</v>
          </cell>
        </row>
        <row r="10362">
          <cell r="A10362" t="str">
            <v>UNION EMT 3 "Acero</v>
          </cell>
          <cell r="B10362">
            <v>101337</v>
          </cell>
          <cell r="C10362" t="str">
            <v>UNI</v>
          </cell>
          <cell r="D10362">
            <v>9579</v>
          </cell>
          <cell r="E10362">
            <v>12856</v>
          </cell>
          <cell r="F10362">
            <v>43266</v>
          </cell>
          <cell r="G10362">
            <v>9123</v>
          </cell>
          <cell r="H10362">
            <v>1.05</v>
          </cell>
          <cell r="I10362">
            <v>43465</v>
          </cell>
        </row>
        <row r="10363">
          <cell r="A10363" t="str">
            <v>UNION EMT 3/4"Acero</v>
          </cell>
          <cell r="B10363">
            <v>101316</v>
          </cell>
          <cell r="C10363" t="str">
            <v>UNI</v>
          </cell>
          <cell r="D10363">
            <v>925</v>
          </cell>
          <cell r="E10363">
            <v>12856</v>
          </cell>
          <cell r="F10363">
            <v>43174</v>
          </cell>
          <cell r="G10363">
            <v>881</v>
          </cell>
          <cell r="H10363">
            <v>1.05</v>
          </cell>
          <cell r="I10363">
            <v>43465</v>
          </cell>
        </row>
        <row r="10364">
          <cell r="A10364" t="str">
            <v>UNION EXTERNA – SNAP TYPE ADS 10”</v>
          </cell>
          <cell r="B10364">
            <v>106039</v>
          </cell>
          <cell r="C10364" t="str">
            <v>UNI</v>
          </cell>
          <cell r="D10364">
            <v>51314</v>
          </cell>
          <cell r="E10364">
            <v>0</v>
          </cell>
          <cell r="F10364">
            <v>42709</v>
          </cell>
          <cell r="G10364">
            <v>44621.02</v>
          </cell>
          <cell r="H10364">
            <v>1.1499999999999999</v>
          </cell>
          <cell r="I10364">
            <v>43465</v>
          </cell>
        </row>
        <row r="10365">
          <cell r="A10365" t="str">
            <v>UNION EXTERNA – SNAP TYPE ADS 6”</v>
          </cell>
          <cell r="B10365">
            <v>106037</v>
          </cell>
          <cell r="C10365" t="str">
            <v>UNI</v>
          </cell>
          <cell r="D10365">
            <v>13620</v>
          </cell>
          <cell r="E10365">
            <v>0</v>
          </cell>
          <cell r="F10365">
            <v>42709</v>
          </cell>
          <cell r="G10365">
            <v>11843.83</v>
          </cell>
          <cell r="H10365">
            <v>1.1499999999999999</v>
          </cell>
          <cell r="I10365">
            <v>43465</v>
          </cell>
        </row>
        <row r="10366">
          <cell r="A10366" t="str">
            <v>UNION EXTERNA – SNAP TYPE ADS 8”</v>
          </cell>
          <cell r="B10366">
            <v>106038</v>
          </cell>
          <cell r="C10366" t="str">
            <v>UNI</v>
          </cell>
          <cell r="D10366">
            <v>21457</v>
          </cell>
          <cell r="E10366">
            <v>0</v>
          </cell>
          <cell r="F10366">
            <v>42709</v>
          </cell>
          <cell r="G10366">
            <v>18658.14</v>
          </cell>
          <cell r="H10366">
            <v>1.1499999999999999</v>
          </cell>
          <cell r="I10366">
            <v>43465</v>
          </cell>
        </row>
        <row r="10367">
          <cell r="A10367" t="str">
            <v>UNION FLEXIBLE 1” x 12”</v>
          </cell>
          <cell r="B10367">
            <v>105949</v>
          </cell>
          <cell r="C10367" t="str">
            <v>UNI</v>
          </cell>
          <cell r="D10367">
            <v>107400</v>
          </cell>
          <cell r="E10367">
            <v>0</v>
          </cell>
          <cell r="F10367">
            <v>42828</v>
          </cell>
          <cell r="G10367">
            <v>98532</v>
          </cell>
          <cell r="H10367">
            <v>1.0900000000000001</v>
          </cell>
          <cell r="I10367">
            <v>43465</v>
          </cell>
        </row>
        <row r="10368">
          <cell r="A10368" t="str">
            <v>UNION GALV EMT 1 1/4"</v>
          </cell>
          <cell r="B10368">
            <v>104350</v>
          </cell>
          <cell r="C10368" t="str">
            <v>UNI</v>
          </cell>
          <cell r="D10368">
            <v>2892</v>
          </cell>
          <cell r="E10368">
            <v>0</v>
          </cell>
          <cell r="F10368">
            <v>43325</v>
          </cell>
          <cell r="G10368">
            <v>2754</v>
          </cell>
          <cell r="H10368">
            <v>1.05</v>
          </cell>
          <cell r="I10368">
            <v>43465</v>
          </cell>
        </row>
        <row r="10369">
          <cell r="A10369" t="str">
            <v>UNION GALV EMT 3"</v>
          </cell>
          <cell r="B10369">
            <v>104349</v>
          </cell>
          <cell r="C10369" t="str">
            <v>UNI</v>
          </cell>
          <cell r="D10369">
            <v>21741</v>
          </cell>
          <cell r="E10369">
            <v>0</v>
          </cell>
          <cell r="F10369">
            <v>43327</v>
          </cell>
          <cell r="G10369">
            <v>20706</v>
          </cell>
          <cell r="H10369">
            <v>1.05</v>
          </cell>
          <cell r="I10369">
            <v>43465</v>
          </cell>
        </row>
        <row r="10370">
          <cell r="A10370" t="str">
            <v>UNION GALV EMT 3/4"</v>
          </cell>
          <cell r="B10370">
            <v>104351</v>
          </cell>
          <cell r="C10370" t="str">
            <v>UNI</v>
          </cell>
          <cell r="D10370">
            <v>1260</v>
          </cell>
          <cell r="E10370">
            <v>0</v>
          </cell>
          <cell r="F10370">
            <v>41803</v>
          </cell>
          <cell r="G10370">
            <v>1000</v>
          </cell>
          <cell r="H10370">
            <v>1.26</v>
          </cell>
          <cell r="I10370">
            <v>43465</v>
          </cell>
        </row>
        <row r="10371">
          <cell r="A10371" t="str">
            <v>UNION GALV IMC 1 1/2"</v>
          </cell>
          <cell r="B10371">
            <v>104359</v>
          </cell>
          <cell r="C10371" t="str">
            <v>UNI</v>
          </cell>
          <cell r="D10371">
            <v>4238</v>
          </cell>
          <cell r="E10371">
            <v>0</v>
          </cell>
          <cell r="F10371">
            <v>43213</v>
          </cell>
          <cell r="G10371">
            <v>4036</v>
          </cell>
          <cell r="H10371">
            <v>1.05</v>
          </cell>
          <cell r="I10371">
            <v>43465</v>
          </cell>
        </row>
        <row r="10372">
          <cell r="A10372" t="str">
            <v>UNION GALV IMC 1 1/4"</v>
          </cell>
          <cell r="B10372">
            <v>104361</v>
          </cell>
          <cell r="C10372" t="str">
            <v>UNI</v>
          </cell>
          <cell r="D10372">
            <v>3972</v>
          </cell>
          <cell r="E10372">
            <v>0</v>
          </cell>
          <cell r="F10372">
            <v>41073</v>
          </cell>
          <cell r="G10372">
            <v>3055</v>
          </cell>
          <cell r="H10372">
            <v>1.3</v>
          </cell>
          <cell r="I10372">
            <v>43465</v>
          </cell>
        </row>
        <row r="10373">
          <cell r="A10373" t="str">
            <v>UNION GALV IMC 1"</v>
          </cell>
          <cell r="B10373">
            <v>104364</v>
          </cell>
          <cell r="C10373" t="str">
            <v>UNI</v>
          </cell>
          <cell r="D10373">
            <v>3016</v>
          </cell>
          <cell r="E10373">
            <v>0</v>
          </cell>
          <cell r="F10373">
            <v>41073</v>
          </cell>
          <cell r="G10373">
            <v>2320</v>
          </cell>
          <cell r="H10373">
            <v>1.3</v>
          </cell>
          <cell r="I10373">
            <v>43465</v>
          </cell>
        </row>
        <row r="10374">
          <cell r="A10374" t="str">
            <v>UNION GALV IMC 1/2"</v>
          </cell>
          <cell r="B10374">
            <v>104370</v>
          </cell>
          <cell r="C10374" t="str">
            <v>UNI</v>
          </cell>
          <cell r="D10374">
            <v>1116</v>
          </cell>
          <cell r="E10374">
            <v>0</v>
          </cell>
          <cell r="F10374">
            <v>43364</v>
          </cell>
          <cell r="G10374">
            <v>1063</v>
          </cell>
          <cell r="H10374">
            <v>1.05</v>
          </cell>
          <cell r="I10374">
            <v>43465</v>
          </cell>
        </row>
        <row r="10375">
          <cell r="A10375" t="str">
            <v>UNION GALV IMC 2"</v>
          </cell>
          <cell r="B10375">
            <v>104094</v>
          </cell>
          <cell r="C10375" t="str">
            <v>UNI</v>
          </cell>
          <cell r="D10375">
            <v>5185</v>
          </cell>
          <cell r="E10375">
            <v>0</v>
          </cell>
          <cell r="F10375">
            <v>43180</v>
          </cell>
          <cell r="G10375">
            <v>4938</v>
          </cell>
          <cell r="H10375">
            <v>1.05</v>
          </cell>
          <cell r="I10375">
            <v>43465</v>
          </cell>
        </row>
        <row r="10376">
          <cell r="A10376" t="str">
            <v>UNION GALV IMC 3"</v>
          </cell>
          <cell r="B10376">
            <v>104066</v>
          </cell>
          <cell r="C10376" t="str">
            <v>UNI</v>
          </cell>
          <cell r="D10376">
            <v>14700</v>
          </cell>
          <cell r="E10376">
            <v>0</v>
          </cell>
          <cell r="F10376">
            <v>43342</v>
          </cell>
          <cell r="G10376">
            <v>14000</v>
          </cell>
          <cell r="H10376">
            <v>1.05</v>
          </cell>
          <cell r="I10376">
            <v>43465</v>
          </cell>
        </row>
        <row r="10377">
          <cell r="A10377" t="str">
            <v>UNION GALV IMC 3/4"</v>
          </cell>
          <cell r="B10377">
            <v>104358</v>
          </cell>
          <cell r="C10377" t="str">
            <v>UNI</v>
          </cell>
          <cell r="D10377">
            <v>3016</v>
          </cell>
          <cell r="E10377">
            <v>0</v>
          </cell>
          <cell r="F10377">
            <v>41073</v>
          </cell>
          <cell r="G10377">
            <v>2320</v>
          </cell>
          <cell r="H10377">
            <v>1.3</v>
          </cell>
          <cell r="I10377">
            <v>43465</v>
          </cell>
        </row>
        <row r="10378">
          <cell r="A10378" t="str">
            <v>UNION GALV. 1" EMT</v>
          </cell>
          <cell r="B10378">
            <v>807</v>
          </cell>
          <cell r="C10378" t="str">
            <v>UNI</v>
          </cell>
          <cell r="D10378">
            <v>1583</v>
          </cell>
          <cell r="E10378" t="str">
            <v>14UG100MT</v>
          </cell>
          <cell r="F10378">
            <v>43174</v>
          </cell>
          <cell r="G10378">
            <v>1508</v>
          </cell>
          <cell r="H10378">
            <v>1.05</v>
          </cell>
          <cell r="I10378">
            <v>43465</v>
          </cell>
        </row>
        <row r="10379">
          <cell r="A10379" t="str">
            <v>UNION GALV. 1/2" EMT</v>
          </cell>
          <cell r="B10379">
            <v>808</v>
          </cell>
          <cell r="C10379" t="str">
            <v>UNI</v>
          </cell>
          <cell r="D10379">
            <v>666</v>
          </cell>
          <cell r="E10379" t="str">
            <v>14UG050MT</v>
          </cell>
          <cell r="F10379">
            <v>43213</v>
          </cell>
          <cell r="G10379">
            <v>634</v>
          </cell>
          <cell r="H10379">
            <v>1.05</v>
          </cell>
          <cell r="I10379">
            <v>43465</v>
          </cell>
        </row>
        <row r="10380">
          <cell r="A10380" t="str">
            <v>UNION GALV. 2" EMT</v>
          </cell>
          <cell r="B10380">
            <v>806</v>
          </cell>
          <cell r="C10380" t="str">
            <v>UNI</v>
          </cell>
          <cell r="D10380">
            <v>4930</v>
          </cell>
          <cell r="E10380" t="str">
            <v>14UG200MT</v>
          </cell>
          <cell r="F10380">
            <v>41072</v>
          </cell>
          <cell r="G10380">
            <v>3792</v>
          </cell>
          <cell r="H10380">
            <v>1.3</v>
          </cell>
          <cell r="I10380">
            <v>43465</v>
          </cell>
        </row>
        <row r="10381">
          <cell r="A10381" t="str">
            <v>UNION GALV. 3/4" EMT</v>
          </cell>
          <cell r="B10381">
            <v>810</v>
          </cell>
          <cell r="C10381" t="str">
            <v>UNI</v>
          </cell>
          <cell r="D10381">
            <v>897</v>
          </cell>
          <cell r="E10381" t="str">
            <v>14UG075MT</v>
          </cell>
          <cell r="F10381">
            <v>43196</v>
          </cell>
          <cell r="G10381">
            <v>854</v>
          </cell>
          <cell r="H10381">
            <v>1.05</v>
          </cell>
          <cell r="I10381">
            <v>43465</v>
          </cell>
        </row>
        <row r="10382">
          <cell r="A10382" t="str">
            <v>UNION GALVANIZ.6"</v>
          </cell>
          <cell r="B10382">
            <v>104444</v>
          </cell>
          <cell r="C10382" t="str">
            <v>UNI</v>
          </cell>
          <cell r="D10382">
            <v>77390</v>
          </cell>
          <cell r="E10382">
            <v>0</v>
          </cell>
          <cell r="F10382">
            <v>42829</v>
          </cell>
          <cell r="G10382">
            <v>71000</v>
          </cell>
          <cell r="H10382">
            <v>1.0900000000000001</v>
          </cell>
          <cell r="I10382">
            <v>43465</v>
          </cell>
        </row>
        <row r="10383">
          <cell r="A10383" t="str">
            <v>UNIÓN GALVANIZADA DE 1 1/2"</v>
          </cell>
          <cell r="B10383">
            <v>104486</v>
          </cell>
          <cell r="C10383" t="str">
            <v>UNI</v>
          </cell>
          <cell r="D10383">
            <v>2740</v>
          </cell>
          <cell r="E10383">
            <v>0</v>
          </cell>
          <cell r="F10383">
            <v>41137</v>
          </cell>
          <cell r="G10383">
            <v>2108</v>
          </cell>
          <cell r="H10383">
            <v>1.3</v>
          </cell>
          <cell r="I10383">
            <v>43465</v>
          </cell>
        </row>
        <row r="10384">
          <cell r="A10384" t="str">
            <v>UNION GALVANIZADA Ø 4"</v>
          </cell>
          <cell r="B10384">
            <v>104445</v>
          </cell>
          <cell r="C10384" t="str">
            <v>UNI</v>
          </cell>
          <cell r="D10384">
            <v>16403</v>
          </cell>
          <cell r="E10384">
            <v>0</v>
          </cell>
          <cell r="F10384">
            <v>43168</v>
          </cell>
          <cell r="G10384">
            <v>15622</v>
          </cell>
          <cell r="H10384">
            <v>1.05</v>
          </cell>
          <cell r="I10384">
            <v>43465</v>
          </cell>
        </row>
        <row r="10385">
          <cell r="A10385" t="str">
            <v>UNION GAS ½" PAVCO</v>
          </cell>
          <cell r="B10385">
            <v>931</v>
          </cell>
          <cell r="C10385" t="str">
            <v>UNI</v>
          </cell>
          <cell r="D10385">
            <v>5866</v>
          </cell>
          <cell r="E10385">
            <v>12871</v>
          </cell>
          <cell r="F10385">
            <v>40448</v>
          </cell>
          <cell r="G10385">
            <v>4282</v>
          </cell>
          <cell r="H10385">
            <v>1.37</v>
          </cell>
          <cell r="I10385">
            <v>43465</v>
          </cell>
        </row>
        <row r="10386">
          <cell r="A10386" t="str">
            <v>UNION GAS 1" PAVCO</v>
          </cell>
          <cell r="B10386">
            <v>1016</v>
          </cell>
          <cell r="C10386" t="str">
            <v>UNI</v>
          </cell>
          <cell r="D10386">
            <v>9935</v>
          </cell>
          <cell r="E10386">
            <v>12869</v>
          </cell>
          <cell r="F10386">
            <v>40451</v>
          </cell>
          <cell r="G10386">
            <v>7252</v>
          </cell>
          <cell r="H10386">
            <v>1.37</v>
          </cell>
          <cell r="I10386">
            <v>43465</v>
          </cell>
        </row>
        <row r="10387">
          <cell r="A10387" t="str">
            <v>UNION GAS 3/4" PAVCO</v>
          </cell>
          <cell r="B10387">
            <v>983</v>
          </cell>
          <cell r="C10387" t="str">
            <v>UNI</v>
          </cell>
          <cell r="D10387">
            <v>5858</v>
          </cell>
          <cell r="E10387">
            <v>12873</v>
          </cell>
          <cell r="F10387">
            <v>40451</v>
          </cell>
          <cell r="G10387">
            <v>4276</v>
          </cell>
          <cell r="H10387">
            <v>1.37</v>
          </cell>
          <cell r="I10387">
            <v>43465</v>
          </cell>
        </row>
        <row r="10388">
          <cell r="A10388" t="str">
            <v>Union gas polietil 1" tipo socket (campana) **</v>
          </cell>
          <cell r="B10388">
            <v>100182</v>
          </cell>
          <cell r="C10388" t="str">
            <v>UNI</v>
          </cell>
          <cell r="D10388">
            <v>9935</v>
          </cell>
          <cell r="E10388">
            <v>240408001</v>
          </cell>
          <cell r="F10388">
            <v>40451</v>
          </cell>
          <cell r="G10388">
            <v>7252</v>
          </cell>
          <cell r="H10388">
            <v>1.37</v>
          </cell>
          <cell r="I10388">
            <v>43465</v>
          </cell>
        </row>
        <row r="10389">
          <cell r="A10389" t="str">
            <v>Union gas polietil 1/2" tipo socket (campana) **</v>
          </cell>
          <cell r="B10389">
            <v>100180</v>
          </cell>
          <cell r="C10389" t="str">
            <v>UNI</v>
          </cell>
          <cell r="D10389">
            <v>5866</v>
          </cell>
          <cell r="E10389">
            <v>240408001</v>
          </cell>
          <cell r="F10389">
            <v>40451</v>
          </cell>
          <cell r="G10389">
            <v>4282</v>
          </cell>
          <cell r="H10389">
            <v>1.37</v>
          </cell>
          <cell r="I10389">
            <v>43465</v>
          </cell>
        </row>
        <row r="10390">
          <cell r="A10390" t="str">
            <v>Union gas polietil 2" tipo socket (campana) **</v>
          </cell>
          <cell r="B10390">
            <v>100183</v>
          </cell>
          <cell r="C10390" t="str">
            <v>UNI</v>
          </cell>
          <cell r="D10390">
            <v>18540</v>
          </cell>
          <cell r="E10390">
            <v>240408001</v>
          </cell>
          <cell r="F10390">
            <v>40451</v>
          </cell>
          <cell r="G10390">
            <v>13533</v>
          </cell>
          <cell r="H10390">
            <v>1.37</v>
          </cell>
          <cell r="I10390">
            <v>43465</v>
          </cell>
        </row>
        <row r="10391">
          <cell r="A10391" t="str">
            <v>Union gas polietil 3/4" tipo socket (campana) **</v>
          </cell>
          <cell r="B10391">
            <v>100181</v>
          </cell>
          <cell r="C10391" t="str">
            <v>UNI</v>
          </cell>
          <cell r="D10391">
            <v>5858</v>
          </cell>
          <cell r="E10391">
            <v>240408001</v>
          </cell>
          <cell r="F10391">
            <v>40451</v>
          </cell>
          <cell r="G10391">
            <v>4276</v>
          </cell>
          <cell r="H10391">
            <v>1.37</v>
          </cell>
          <cell r="I10391">
            <v>43465</v>
          </cell>
        </row>
        <row r="10392">
          <cell r="A10392" t="str">
            <v>Unión HG 1/2" **</v>
          </cell>
          <cell r="B10392">
            <v>101657</v>
          </cell>
          <cell r="C10392" t="str">
            <v>UNI</v>
          </cell>
          <cell r="D10392">
            <v>980</v>
          </cell>
          <cell r="E10392">
            <v>1530248118</v>
          </cell>
          <cell r="F10392">
            <v>43276</v>
          </cell>
          <cell r="G10392">
            <v>933</v>
          </cell>
          <cell r="H10392">
            <v>1.05</v>
          </cell>
          <cell r="I10392">
            <v>43465</v>
          </cell>
        </row>
        <row r="10393">
          <cell r="A10393" t="str">
            <v>Unión HG 2" **</v>
          </cell>
          <cell r="B10393">
            <v>101662</v>
          </cell>
          <cell r="C10393" t="str">
            <v>UNI</v>
          </cell>
          <cell r="D10393">
            <v>5802</v>
          </cell>
          <cell r="E10393">
            <v>1530248118</v>
          </cell>
          <cell r="F10393">
            <v>42081</v>
          </cell>
          <cell r="G10393">
            <v>4756</v>
          </cell>
          <cell r="H10393">
            <v>1.22</v>
          </cell>
          <cell r="I10393">
            <v>43465</v>
          </cell>
        </row>
        <row r="10394">
          <cell r="A10394" t="str">
            <v>Unión HG 3/4" **</v>
          </cell>
          <cell r="B10394">
            <v>101658</v>
          </cell>
          <cell r="C10394" t="str">
            <v>UNI</v>
          </cell>
          <cell r="D10394">
            <v>1506</v>
          </cell>
          <cell r="E10394">
            <v>1530248118</v>
          </cell>
          <cell r="F10394">
            <v>43269</v>
          </cell>
          <cell r="G10394">
            <v>1434</v>
          </cell>
          <cell r="H10394">
            <v>1.05</v>
          </cell>
          <cell r="I10394">
            <v>43465</v>
          </cell>
        </row>
        <row r="10395">
          <cell r="A10395" t="str">
            <v>UNIÓN HG Ø 1"</v>
          </cell>
          <cell r="B10395">
            <v>101660</v>
          </cell>
          <cell r="C10395" t="str">
            <v>UNI</v>
          </cell>
          <cell r="D10395">
            <v>1698</v>
          </cell>
          <cell r="E10395">
            <v>1530248118</v>
          </cell>
          <cell r="F10395">
            <v>42128</v>
          </cell>
          <cell r="G10395">
            <v>1392</v>
          </cell>
          <cell r="H10395">
            <v>1.22</v>
          </cell>
          <cell r="I10395">
            <v>43465</v>
          </cell>
        </row>
        <row r="10396">
          <cell r="A10396" t="str">
            <v>Unión HG Ø 11/2" **</v>
          </cell>
          <cell r="B10396">
            <v>101661</v>
          </cell>
          <cell r="C10396" t="str">
            <v>UNI</v>
          </cell>
          <cell r="D10396">
            <v>4108</v>
          </cell>
          <cell r="E10396">
            <v>1530248118</v>
          </cell>
          <cell r="F10396">
            <v>42857</v>
          </cell>
          <cell r="G10396">
            <v>3769</v>
          </cell>
          <cell r="H10396">
            <v>1.0900000000000001</v>
          </cell>
          <cell r="I10396">
            <v>43465</v>
          </cell>
        </row>
        <row r="10397">
          <cell r="A10397" t="str">
            <v>Unión HG Ø 2 1/2" **</v>
          </cell>
          <cell r="B10397">
            <v>101701</v>
          </cell>
          <cell r="C10397" t="str">
            <v>UNI</v>
          </cell>
          <cell r="D10397">
            <v>14009</v>
          </cell>
          <cell r="E10397">
            <v>1530248118</v>
          </cell>
          <cell r="F10397">
            <v>42857</v>
          </cell>
          <cell r="G10397">
            <v>12852</v>
          </cell>
          <cell r="H10397">
            <v>1.0900000000000001</v>
          </cell>
          <cell r="I10397">
            <v>43465</v>
          </cell>
        </row>
        <row r="10398">
          <cell r="A10398" t="str">
            <v>Unión HG Ø 3" **</v>
          </cell>
          <cell r="B10398">
            <v>101664</v>
          </cell>
          <cell r="C10398" t="str">
            <v>UNI</v>
          </cell>
          <cell r="D10398">
            <v>18270</v>
          </cell>
          <cell r="E10398">
            <v>1530248118</v>
          </cell>
          <cell r="F10398">
            <v>43266</v>
          </cell>
          <cell r="G10398">
            <v>17400</v>
          </cell>
          <cell r="H10398">
            <v>1.05</v>
          </cell>
          <cell r="I10398">
            <v>43465</v>
          </cell>
        </row>
        <row r="10399">
          <cell r="A10399" t="str">
            <v>UNION HIERRO GALV. 1 1/2"</v>
          </cell>
          <cell r="B10399">
            <v>101089</v>
          </cell>
          <cell r="C10399" t="str">
            <v>UNI</v>
          </cell>
          <cell r="D10399">
            <v>3753</v>
          </cell>
          <cell r="E10399" t="str">
            <v>14UG150MT</v>
          </cell>
          <cell r="F10399">
            <v>40177</v>
          </cell>
          <cell r="G10399">
            <v>2700</v>
          </cell>
          <cell r="H10399">
            <v>1.39</v>
          </cell>
          <cell r="I10399">
            <v>43465</v>
          </cell>
        </row>
        <row r="10400">
          <cell r="A10400" t="str">
            <v>UNION IMC- GALVANIZADA- Ø 6"</v>
          </cell>
          <cell r="B10400">
            <v>106787</v>
          </cell>
          <cell r="C10400" t="str">
            <v>UNI</v>
          </cell>
          <cell r="D10400">
            <v>93088</v>
          </cell>
          <cell r="E10400">
            <v>0</v>
          </cell>
          <cell r="F10400">
            <v>43192</v>
          </cell>
          <cell r="G10400">
            <v>88655</v>
          </cell>
          <cell r="H10400">
            <v>1.05</v>
          </cell>
          <cell r="I10400">
            <v>43465</v>
          </cell>
        </row>
        <row r="10401">
          <cell r="A10401" t="str">
            <v>UNIÓN MECANICA PEAD 110MM</v>
          </cell>
          <cell r="B10401">
            <v>104689</v>
          </cell>
          <cell r="C10401" t="str">
            <v>UNI</v>
          </cell>
          <cell r="D10401">
            <v>139625</v>
          </cell>
          <cell r="E10401">
            <v>0</v>
          </cell>
          <cell r="F10401">
            <v>42857</v>
          </cell>
          <cell r="G10401">
            <v>128096</v>
          </cell>
          <cell r="H10401">
            <v>1.0900000000000001</v>
          </cell>
          <cell r="I10401">
            <v>43465</v>
          </cell>
        </row>
        <row r="10402">
          <cell r="A10402" t="str">
            <v>UNIÓN MECANICA PEAD 63MM</v>
          </cell>
          <cell r="B10402">
            <v>104687</v>
          </cell>
          <cell r="C10402" t="str">
            <v>UNI</v>
          </cell>
          <cell r="D10402">
            <v>42175</v>
          </cell>
          <cell r="E10402">
            <v>0</v>
          </cell>
          <cell r="F10402">
            <v>42857</v>
          </cell>
          <cell r="G10402">
            <v>38693</v>
          </cell>
          <cell r="H10402">
            <v>1.0900000000000001</v>
          </cell>
          <cell r="I10402">
            <v>43465</v>
          </cell>
        </row>
        <row r="10403">
          <cell r="A10403" t="str">
            <v>UNIÓN MECANICA PEAD 90MM</v>
          </cell>
          <cell r="B10403">
            <v>104688</v>
          </cell>
          <cell r="C10403" t="str">
            <v>UNI</v>
          </cell>
          <cell r="D10403">
            <v>85702</v>
          </cell>
          <cell r="E10403">
            <v>0</v>
          </cell>
          <cell r="F10403">
            <v>42857</v>
          </cell>
          <cell r="G10403">
            <v>78626</v>
          </cell>
          <cell r="H10403">
            <v>1.0900000000000001</v>
          </cell>
          <cell r="I10403">
            <v>43465</v>
          </cell>
        </row>
        <row r="10404">
          <cell r="A10404" t="str">
            <v>Unión novafort (200mm) S4</v>
          </cell>
          <cell r="B10404">
            <v>106948</v>
          </cell>
          <cell r="C10404" t="str">
            <v>UNI</v>
          </cell>
          <cell r="D10404">
            <v>24837</v>
          </cell>
          <cell r="E10404">
            <v>0</v>
          </cell>
          <cell r="F10404">
            <v>43337</v>
          </cell>
          <cell r="G10404">
            <v>23654</v>
          </cell>
          <cell r="H10404">
            <v>1.05</v>
          </cell>
          <cell r="I10404">
            <v>43465</v>
          </cell>
        </row>
        <row r="10405">
          <cell r="A10405" t="str">
            <v>UNION Ø 1 1/2" EMT</v>
          </cell>
          <cell r="B10405">
            <v>809</v>
          </cell>
          <cell r="C10405" t="str">
            <v>UNI</v>
          </cell>
          <cell r="D10405">
            <v>3092</v>
          </cell>
          <cell r="E10405" t="str">
            <v>14UG150MT</v>
          </cell>
          <cell r="F10405">
            <v>43182</v>
          </cell>
          <cell r="G10405">
            <v>2945</v>
          </cell>
          <cell r="H10405">
            <v>1.05</v>
          </cell>
          <cell r="I10405">
            <v>43465</v>
          </cell>
        </row>
        <row r="10406">
          <cell r="A10406" t="str">
            <v>Union platino 10" Pavco **</v>
          </cell>
          <cell r="B10406">
            <v>101742</v>
          </cell>
          <cell r="C10406" t="str">
            <v>UNI</v>
          </cell>
          <cell r="D10406">
            <v>501379</v>
          </cell>
          <cell r="E10406">
            <v>12767</v>
          </cell>
          <cell r="F10406">
            <v>40451</v>
          </cell>
          <cell r="G10406">
            <v>365970</v>
          </cell>
          <cell r="H10406">
            <v>1.37</v>
          </cell>
          <cell r="I10406">
            <v>43465</v>
          </cell>
        </row>
        <row r="10407">
          <cell r="A10407" t="str">
            <v>Union platino 12" Pavco **</v>
          </cell>
          <cell r="B10407">
            <v>101744</v>
          </cell>
          <cell r="C10407" t="str">
            <v>UNI</v>
          </cell>
          <cell r="D10407">
            <v>777026</v>
          </cell>
          <cell r="E10407">
            <v>12771</v>
          </cell>
          <cell r="F10407">
            <v>40451</v>
          </cell>
          <cell r="G10407">
            <v>567172</v>
          </cell>
          <cell r="H10407">
            <v>1.37</v>
          </cell>
          <cell r="I10407">
            <v>43465</v>
          </cell>
        </row>
        <row r="10408">
          <cell r="A10408" t="str">
            <v>Union platino 4" PVC</v>
          </cell>
          <cell r="B10408">
            <v>101771</v>
          </cell>
          <cell r="C10408" t="str">
            <v>UNI</v>
          </cell>
          <cell r="D10408">
            <v>22335</v>
          </cell>
          <cell r="E10408">
            <v>12785</v>
          </cell>
          <cell r="F10408">
            <v>42853</v>
          </cell>
          <cell r="G10408">
            <v>20491</v>
          </cell>
          <cell r="H10408">
            <v>1.0900000000000001</v>
          </cell>
          <cell r="I10408">
            <v>43465</v>
          </cell>
        </row>
        <row r="10409">
          <cell r="A10409" t="str">
            <v>Union platino 6" Pavco **</v>
          </cell>
          <cell r="B10409">
            <v>101746</v>
          </cell>
          <cell r="C10409" t="str">
            <v>UNI</v>
          </cell>
          <cell r="D10409">
            <v>15739</v>
          </cell>
          <cell r="E10409">
            <v>12789</v>
          </cell>
          <cell r="F10409">
            <v>40451</v>
          </cell>
          <cell r="G10409">
            <v>11488</v>
          </cell>
          <cell r="H10409">
            <v>1.37</v>
          </cell>
          <cell r="I10409">
            <v>43465</v>
          </cell>
        </row>
        <row r="10410">
          <cell r="A10410" t="str">
            <v>Union platino 8" Pavco **</v>
          </cell>
          <cell r="B10410">
            <v>101741</v>
          </cell>
          <cell r="C10410" t="str">
            <v>UNI</v>
          </cell>
          <cell r="D10410">
            <v>220026</v>
          </cell>
          <cell r="E10410">
            <v>12794</v>
          </cell>
          <cell r="F10410">
            <v>43367</v>
          </cell>
          <cell r="G10410">
            <v>209549</v>
          </cell>
          <cell r="H10410">
            <v>1.05</v>
          </cell>
          <cell r="I10410">
            <v>43465</v>
          </cell>
        </row>
        <row r="10411">
          <cell r="A10411" t="str">
            <v>UNION POLIETILENO ½" PAVCO</v>
          </cell>
          <cell r="B10411">
            <v>2053</v>
          </cell>
          <cell r="C10411" t="str">
            <v>UNI</v>
          </cell>
          <cell r="D10411">
            <v>5866</v>
          </cell>
          <cell r="E10411">
            <v>2040259109</v>
          </cell>
          <cell r="F10411">
            <v>40452</v>
          </cell>
          <cell r="G10411">
            <v>4282</v>
          </cell>
          <cell r="H10411">
            <v>1.37</v>
          </cell>
          <cell r="I10411">
            <v>43465</v>
          </cell>
        </row>
        <row r="10412">
          <cell r="A10412" t="str">
            <v>UNION POLIETILENO 3/4" PAVCO</v>
          </cell>
          <cell r="B10412">
            <v>1836</v>
          </cell>
          <cell r="C10412" t="str">
            <v>UNI</v>
          </cell>
          <cell r="D10412">
            <v>5858</v>
          </cell>
          <cell r="E10412">
            <v>2040359109</v>
          </cell>
          <cell r="F10412">
            <v>40452</v>
          </cell>
          <cell r="G10412">
            <v>4276</v>
          </cell>
          <cell r="H10412">
            <v>1.37</v>
          </cell>
          <cell r="I10412">
            <v>43465</v>
          </cell>
        </row>
        <row r="10413">
          <cell r="A10413" t="str">
            <v>UNION POLIPROPILENO Ø 1/2” (20MM)</v>
          </cell>
          <cell r="B10413">
            <v>106077</v>
          </cell>
          <cell r="C10413" t="str">
            <v>UNI</v>
          </cell>
          <cell r="D10413">
            <v>714</v>
          </cell>
          <cell r="E10413">
            <v>0</v>
          </cell>
          <cell r="F10413">
            <v>42831</v>
          </cell>
          <cell r="G10413">
            <v>655</v>
          </cell>
          <cell r="H10413">
            <v>1.0900000000000001</v>
          </cell>
          <cell r="I10413">
            <v>43465</v>
          </cell>
        </row>
        <row r="10414">
          <cell r="A10414" t="str">
            <v>UNION POLIPROPILENO Ø 1” (32MM)</v>
          </cell>
          <cell r="B10414">
            <v>106070</v>
          </cell>
          <cell r="C10414" t="str">
            <v>UNI</v>
          </cell>
          <cell r="D10414">
            <v>2141</v>
          </cell>
          <cell r="E10414">
            <v>0</v>
          </cell>
          <cell r="F10414">
            <v>42831</v>
          </cell>
          <cell r="G10414">
            <v>1964</v>
          </cell>
          <cell r="H10414">
            <v>1.0900000000000001</v>
          </cell>
          <cell r="I10414">
            <v>43465</v>
          </cell>
        </row>
        <row r="10415">
          <cell r="A10415" t="str">
            <v>UNION POLIPROPILENO Ø 11/2” (50MM)</v>
          </cell>
          <cell r="B10415">
            <v>106066</v>
          </cell>
          <cell r="C10415" t="str">
            <v>UNI</v>
          </cell>
          <cell r="D10415">
            <v>6551</v>
          </cell>
          <cell r="E10415">
            <v>0</v>
          </cell>
          <cell r="F10415">
            <v>42831</v>
          </cell>
          <cell r="G10415">
            <v>6010</v>
          </cell>
          <cell r="H10415">
            <v>1.0900000000000001</v>
          </cell>
          <cell r="I10415">
            <v>43465</v>
          </cell>
        </row>
        <row r="10416">
          <cell r="A10416" t="str">
            <v>UNION POLIPROPILENO Ø 11/4” (40MM)</v>
          </cell>
          <cell r="B10416">
            <v>106068</v>
          </cell>
          <cell r="C10416" t="str">
            <v>UNI</v>
          </cell>
          <cell r="D10416">
            <v>4021</v>
          </cell>
          <cell r="E10416">
            <v>0</v>
          </cell>
          <cell r="F10416">
            <v>42831</v>
          </cell>
          <cell r="G10416">
            <v>3689</v>
          </cell>
          <cell r="H10416">
            <v>1.0900000000000001</v>
          </cell>
          <cell r="I10416">
            <v>43465</v>
          </cell>
        </row>
        <row r="10417">
          <cell r="A10417" t="str">
            <v>UNION POLIPROPILENO Ø 2” (63MM)</v>
          </cell>
          <cell r="B10417">
            <v>106083</v>
          </cell>
          <cell r="C10417" t="str">
            <v>UNI</v>
          </cell>
          <cell r="D10417">
            <v>11544</v>
          </cell>
          <cell r="E10417">
            <v>0</v>
          </cell>
          <cell r="F10417">
            <v>42831</v>
          </cell>
          <cell r="G10417">
            <v>10591</v>
          </cell>
          <cell r="H10417">
            <v>1.0900000000000001</v>
          </cell>
          <cell r="I10417">
            <v>43465</v>
          </cell>
        </row>
        <row r="10418">
          <cell r="A10418" t="str">
            <v>UNION POLIPROPILENO Ø 3/4” (25MM)</v>
          </cell>
          <cell r="B10418">
            <v>106075</v>
          </cell>
          <cell r="C10418" t="str">
            <v>UNI</v>
          </cell>
          <cell r="D10418">
            <v>1154</v>
          </cell>
          <cell r="E10418">
            <v>0</v>
          </cell>
          <cell r="F10418">
            <v>42831</v>
          </cell>
          <cell r="G10418">
            <v>1059</v>
          </cell>
          <cell r="H10418">
            <v>1.0900000000000001</v>
          </cell>
          <cell r="I10418">
            <v>43465</v>
          </cell>
        </row>
        <row r="10419">
          <cell r="A10419" t="str">
            <v>unión PP agua 32 mm</v>
          </cell>
          <cell r="B10419">
            <v>105880</v>
          </cell>
          <cell r="C10419" t="str">
            <v>UNI</v>
          </cell>
          <cell r="D10419">
            <v>9417</v>
          </cell>
          <cell r="E10419">
            <v>0</v>
          </cell>
          <cell r="F10419">
            <v>42599</v>
          </cell>
          <cell r="G10419">
            <v>8189</v>
          </cell>
          <cell r="H10419">
            <v>1.1499999999999999</v>
          </cell>
          <cell r="I10419">
            <v>43465</v>
          </cell>
        </row>
        <row r="10420">
          <cell r="A10420" t="str">
            <v>UNION PRESION 2 1/2" PVC S/NORMA</v>
          </cell>
          <cell r="B10420">
            <v>100702</v>
          </cell>
          <cell r="C10420" t="str">
            <v>UNI</v>
          </cell>
          <cell r="D10420">
            <v>8206</v>
          </cell>
          <cell r="E10420">
            <v>12938</v>
          </cell>
          <cell r="F10420">
            <v>43168</v>
          </cell>
          <cell r="G10420">
            <v>7815</v>
          </cell>
          <cell r="H10420">
            <v>1.05</v>
          </cell>
          <cell r="I10420">
            <v>43465</v>
          </cell>
        </row>
        <row r="10421">
          <cell r="A10421" t="str">
            <v>UNION PRESION Ø ½" PVC S/NORMA ICONTEC</v>
          </cell>
          <cell r="B10421">
            <v>1122</v>
          </cell>
          <cell r="C10421" t="str">
            <v>UNI</v>
          </cell>
          <cell r="D10421">
            <v>205</v>
          </cell>
          <cell r="E10421">
            <v>12926</v>
          </cell>
          <cell r="F10421">
            <v>43271</v>
          </cell>
          <cell r="G10421">
            <v>195</v>
          </cell>
          <cell r="H10421">
            <v>1.05</v>
          </cell>
          <cell r="I10421">
            <v>43465</v>
          </cell>
        </row>
        <row r="10422">
          <cell r="A10422" t="str">
            <v>UNION PRESIÓN Ø 1 1/2" PVC S/NORMA</v>
          </cell>
          <cell r="B10422">
            <v>100325</v>
          </cell>
          <cell r="C10422" t="str">
            <v>UNI</v>
          </cell>
          <cell r="D10422">
            <v>1262</v>
          </cell>
          <cell r="E10422">
            <v>1531004106</v>
          </cell>
          <cell r="F10422">
            <v>43377</v>
          </cell>
          <cell r="G10422">
            <v>1202</v>
          </cell>
          <cell r="H10422">
            <v>1.05</v>
          </cell>
          <cell r="I10422">
            <v>43465</v>
          </cell>
        </row>
        <row r="10423">
          <cell r="A10423" t="str">
            <v>UNION PRESIÓN Ø 1 1/4"PVCS/NORMA</v>
          </cell>
          <cell r="B10423">
            <v>100324</v>
          </cell>
          <cell r="C10423" t="str">
            <v>UNI</v>
          </cell>
          <cell r="D10423">
            <v>903</v>
          </cell>
          <cell r="E10423">
            <v>1531004106</v>
          </cell>
          <cell r="F10423">
            <v>43168</v>
          </cell>
          <cell r="G10423">
            <v>860</v>
          </cell>
          <cell r="H10423">
            <v>1.05</v>
          </cell>
          <cell r="I10423">
            <v>43465</v>
          </cell>
        </row>
        <row r="10424">
          <cell r="A10424" t="str">
            <v>UNION PRESION Ø 1" PVC S/NORMA ICONTEC</v>
          </cell>
          <cell r="B10424">
            <v>459</v>
          </cell>
          <cell r="C10424" t="str">
            <v>UNI</v>
          </cell>
          <cell r="D10424">
            <v>504</v>
          </cell>
          <cell r="E10424">
            <v>12906</v>
          </cell>
          <cell r="F10424">
            <v>43167</v>
          </cell>
          <cell r="G10424">
            <v>480</v>
          </cell>
          <cell r="H10424">
            <v>1.05</v>
          </cell>
          <cell r="I10424">
            <v>43465</v>
          </cell>
        </row>
        <row r="10425">
          <cell r="A10425" t="str">
            <v>UNION PRESIÓN Ø 1" PVC S/NORMA ICONTEC</v>
          </cell>
          <cell r="B10425">
            <v>100323</v>
          </cell>
          <cell r="C10425" t="str">
            <v>UNI</v>
          </cell>
          <cell r="D10425">
            <v>528</v>
          </cell>
          <cell r="E10425">
            <v>1531004106</v>
          </cell>
          <cell r="F10425">
            <v>43297</v>
          </cell>
          <cell r="G10425">
            <v>503</v>
          </cell>
          <cell r="H10425">
            <v>1.05</v>
          </cell>
          <cell r="I10425">
            <v>43465</v>
          </cell>
        </row>
        <row r="10426">
          <cell r="A10426" t="str">
            <v>UNION PRESIÓN Ø 1/2"PVC S/NORMA</v>
          </cell>
          <cell r="B10426">
            <v>100321</v>
          </cell>
          <cell r="C10426" t="str">
            <v>UNI</v>
          </cell>
          <cell r="D10426">
            <v>194</v>
          </cell>
          <cell r="E10426">
            <v>1531004106</v>
          </cell>
          <cell r="F10426">
            <v>43168</v>
          </cell>
          <cell r="G10426">
            <v>185</v>
          </cell>
          <cell r="H10426">
            <v>1.05</v>
          </cell>
          <cell r="I10426">
            <v>43465</v>
          </cell>
        </row>
        <row r="10427">
          <cell r="A10427" t="str">
            <v>UNION PRESION Ø 1¼"PVC S/NORMA</v>
          </cell>
          <cell r="B10427">
            <v>517</v>
          </cell>
          <cell r="C10427" t="str">
            <v>UNI</v>
          </cell>
          <cell r="D10427">
            <v>838</v>
          </cell>
          <cell r="E10427">
            <v>12916</v>
          </cell>
          <cell r="F10427">
            <v>43271</v>
          </cell>
          <cell r="G10427">
            <v>798</v>
          </cell>
          <cell r="H10427">
            <v>1.05</v>
          </cell>
          <cell r="I10427">
            <v>43465</v>
          </cell>
        </row>
        <row r="10428">
          <cell r="A10428" t="str">
            <v>UNION PRESIÓN Ø 3" PVC-S/NORMA ICONTEC</v>
          </cell>
          <cell r="B10428">
            <v>100708</v>
          </cell>
          <cell r="C10428" t="str">
            <v>UNI</v>
          </cell>
          <cell r="D10428">
            <v>10112</v>
          </cell>
          <cell r="E10428">
            <v>12945</v>
          </cell>
          <cell r="F10428">
            <v>43168</v>
          </cell>
          <cell r="G10428">
            <v>9630</v>
          </cell>
          <cell r="H10428">
            <v>1.05</v>
          </cell>
          <cell r="I10428">
            <v>43465</v>
          </cell>
        </row>
        <row r="10429">
          <cell r="A10429" t="str">
            <v>UNION PRESION Ø1½"PVC -S/NORMA</v>
          </cell>
          <cell r="B10429">
            <v>2035</v>
          </cell>
          <cell r="C10429" t="str">
            <v>UNI</v>
          </cell>
          <cell r="D10429">
            <v>1262</v>
          </cell>
          <cell r="E10429">
            <v>12911</v>
          </cell>
          <cell r="F10429">
            <v>43168</v>
          </cell>
          <cell r="G10429">
            <v>1202</v>
          </cell>
          <cell r="H10429">
            <v>1.05</v>
          </cell>
          <cell r="I10429">
            <v>43465</v>
          </cell>
        </row>
        <row r="10430">
          <cell r="A10430" t="str">
            <v>UNION PRESION Ø3/4"PVC- S/NORMA</v>
          </cell>
          <cell r="B10430">
            <v>458</v>
          </cell>
          <cell r="C10430" t="str">
            <v>UNI</v>
          </cell>
          <cell r="D10430">
            <v>308</v>
          </cell>
          <cell r="E10430">
            <v>12952</v>
          </cell>
          <cell r="F10430">
            <v>43167</v>
          </cell>
          <cell r="G10430">
            <v>293</v>
          </cell>
          <cell r="H10430">
            <v>1.05</v>
          </cell>
          <cell r="I10430">
            <v>43465</v>
          </cell>
        </row>
        <row r="10431">
          <cell r="A10431" t="str">
            <v>UNION PRESION Ø4"PVC- S/NORMA ICONTEC</v>
          </cell>
          <cell r="B10431">
            <v>67</v>
          </cell>
          <cell r="C10431" t="str">
            <v>UNI</v>
          </cell>
          <cell r="D10431">
            <v>20837</v>
          </cell>
          <cell r="E10431">
            <v>12958</v>
          </cell>
          <cell r="F10431">
            <v>43327</v>
          </cell>
          <cell r="G10431">
            <v>19845</v>
          </cell>
          <cell r="H10431">
            <v>1.05</v>
          </cell>
          <cell r="I10431">
            <v>43465</v>
          </cell>
        </row>
        <row r="10432">
          <cell r="A10432" t="str">
            <v>UNION PRESION PVC Ø3" S/NORMA ICONTEC</v>
          </cell>
          <cell r="B10432">
            <v>2036</v>
          </cell>
          <cell r="C10432" t="str">
            <v>UNI</v>
          </cell>
          <cell r="D10432">
            <v>10298</v>
          </cell>
          <cell r="E10432">
            <v>12945</v>
          </cell>
          <cell r="F10432">
            <v>43266</v>
          </cell>
          <cell r="G10432">
            <v>9808</v>
          </cell>
          <cell r="H10432">
            <v>1.05</v>
          </cell>
          <cell r="I10432">
            <v>43465</v>
          </cell>
        </row>
        <row r="10433">
          <cell r="A10433" t="str">
            <v>Union Presion PVCP 10" **</v>
          </cell>
          <cell r="B10433">
            <v>100333</v>
          </cell>
          <cell r="C10433" t="str">
            <v>UNI</v>
          </cell>
          <cell r="D10433">
            <v>501379</v>
          </cell>
          <cell r="E10433">
            <v>1531004106</v>
          </cell>
          <cell r="F10433">
            <v>40451</v>
          </cell>
          <cell r="G10433">
            <v>365970</v>
          </cell>
          <cell r="H10433">
            <v>1.37</v>
          </cell>
          <cell r="I10433">
            <v>43465</v>
          </cell>
        </row>
        <row r="10434">
          <cell r="A10434" t="str">
            <v>Union Presion PVCP 6" S/NORMA ICONTEC</v>
          </cell>
          <cell r="B10434">
            <v>100331</v>
          </cell>
          <cell r="C10434" t="str">
            <v>UNI</v>
          </cell>
          <cell r="D10434">
            <v>87178</v>
          </cell>
          <cell r="E10434">
            <v>1531004106</v>
          </cell>
          <cell r="F10434">
            <v>43266</v>
          </cell>
          <cell r="G10434">
            <v>83027</v>
          </cell>
          <cell r="H10434">
            <v>1.05</v>
          </cell>
          <cell r="I10434">
            <v>43465</v>
          </cell>
        </row>
        <row r="10435">
          <cell r="A10435" t="str">
            <v>Union Presion SW PVCP 12" SCH40 **</v>
          </cell>
          <cell r="B10435">
            <v>100334</v>
          </cell>
          <cell r="C10435" t="str">
            <v>UNI</v>
          </cell>
          <cell r="D10435">
            <v>777026</v>
          </cell>
          <cell r="E10435">
            <v>1531004106</v>
          </cell>
          <cell r="F10435">
            <v>40451</v>
          </cell>
          <cell r="G10435">
            <v>567172</v>
          </cell>
          <cell r="H10435">
            <v>1.37</v>
          </cell>
          <cell r="I10435">
            <v>43465</v>
          </cell>
        </row>
        <row r="10436">
          <cell r="A10436" t="str">
            <v>Union Presion SW PVCP 2 1/2" SCH40 **</v>
          </cell>
          <cell r="B10436">
            <v>100327</v>
          </cell>
          <cell r="C10436" t="str">
            <v>UNI</v>
          </cell>
          <cell r="D10436">
            <v>27924</v>
          </cell>
          <cell r="E10436">
            <v>1531004106</v>
          </cell>
          <cell r="F10436">
            <v>40147</v>
          </cell>
          <cell r="G10436">
            <v>20089</v>
          </cell>
          <cell r="H10436">
            <v>1.39</v>
          </cell>
          <cell r="I10436">
            <v>43465</v>
          </cell>
        </row>
        <row r="10437">
          <cell r="A10437" t="str">
            <v>Union Presion SW PVCP 2" SCH40 **</v>
          </cell>
          <cell r="B10437">
            <v>100326</v>
          </cell>
          <cell r="C10437" t="str">
            <v>UNI</v>
          </cell>
          <cell r="D10437">
            <v>2600</v>
          </cell>
          <cell r="E10437">
            <v>1531004106</v>
          </cell>
          <cell r="F10437">
            <v>41135</v>
          </cell>
          <cell r="G10437">
            <v>2000</v>
          </cell>
          <cell r="H10437">
            <v>1.3</v>
          </cell>
          <cell r="I10437">
            <v>43465</v>
          </cell>
        </row>
        <row r="10438">
          <cell r="A10438" t="str">
            <v>Union Presion SW PVCP 3" SCH40 **</v>
          </cell>
          <cell r="B10438">
            <v>100328</v>
          </cell>
          <cell r="C10438" t="str">
            <v>UNI</v>
          </cell>
          <cell r="D10438">
            <v>19168</v>
          </cell>
          <cell r="E10438">
            <v>1531004106</v>
          </cell>
          <cell r="F10438">
            <v>40452</v>
          </cell>
          <cell r="G10438">
            <v>13991</v>
          </cell>
          <cell r="H10438">
            <v>1.37</v>
          </cell>
          <cell r="I10438">
            <v>43465</v>
          </cell>
        </row>
        <row r="10439">
          <cell r="A10439" t="str">
            <v>Union Presion SW PVCP 3/4" SCH40 **</v>
          </cell>
          <cell r="B10439">
            <v>100322</v>
          </cell>
          <cell r="C10439" t="str">
            <v>UNI</v>
          </cell>
          <cell r="D10439">
            <v>335</v>
          </cell>
          <cell r="E10439">
            <v>1531004106</v>
          </cell>
          <cell r="F10439">
            <v>40627</v>
          </cell>
          <cell r="G10439">
            <v>250</v>
          </cell>
          <cell r="H10439">
            <v>1.34</v>
          </cell>
          <cell r="I10439">
            <v>43465</v>
          </cell>
        </row>
        <row r="10440">
          <cell r="A10440" t="str">
            <v>Union Presion SW PVCP 3/8" SCH40 **</v>
          </cell>
          <cell r="B10440">
            <v>100320</v>
          </cell>
          <cell r="C10440" t="str">
            <v>UNI</v>
          </cell>
          <cell r="D10440">
            <v>341</v>
          </cell>
          <cell r="E10440">
            <v>1531004106</v>
          </cell>
          <cell r="F10440">
            <v>40151</v>
          </cell>
          <cell r="G10440">
            <v>245</v>
          </cell>
          <cell r="H10440">
            <v>1.39</v>
          </cell>
          <cell r="I10440">
            <v>43465</v>
          </cell>
        </row>
        <row r="10441">
          <cell r="A10441" t="str">
            <v>Union Presion SW PVCP 4" SCH40 **</v>
          </cell>
          <cell r="B10441">
            <v>100329</v>
          </cell>
          <cell r="C10441" t="str">
            <v>UNI</v>
          </cell>
          <cell r="D10441">
            <v>41637</v>
          </cell>
          <cell r="E10441">
            <v>1531004106</v>
          </cell>
          <cell r="F10441">
            <v>40452</v>
          </cell>
          <cell r="G10441">
            <v>30392</v>
          </cell>
          <cell r="H10441">
            <v>1.37</v>
          </cell>
          <cell r="I10441">
            <v>43465</v>
          </cell>
        </row>
        <row r="10442">
          <cell r="A10442" t="str">
            <v>Union Presion SW PVCP 5" SCH40 **</v>
          </cell>
          <cell r="B10442">
            <v>100330</v>
          </cell>
          <cell r="C10442" t="str">
            <v>UNI</v>
          </cell>
          <cell r="D10442">
            <v>78931</v>
          </cell>
          <cell r="E10442">
            <v>1531004106</v>
          </cell>
          <cell r="F10442">
            <v>40151</v>
          </cell>
          <cell r="G10442">
            <v>56785</v>
          </cell>
          <cell r="H10442">
            <v>1.39</v>
          </cell>
          <cell r="I10442">
            <v>43465</v>
          </cell>
        </row>
        <row r="10443">
          <cell r="A10443" t="str">
            <v>Union Presion SW PVCP 8" SCH40 **</v>
          </cell>
          <cell r="B10443">
            <v>100332</v>
          </cell>
          <cell r="C10443" t="str">
            <v>UNI</v>
          </cell>
          <cell r="D10443">
            <v>280650</v>
          </cell>
          <cell r="E10443">
            <v>1531004106</v>
          </cell>
          <cell r="F10443">
            <v>40452</v>
          </cell>
          <cell r="G10443">
            <v>204854</v>
          </cell>
          <cell r="H10443">
            <v>1.37</v>
          </cell>
          <cell r="I10443">
            <v>43465</v>
          </cell>
        </row>
        <row r="10444">
          <cell r="A10444" t="str">
            <v>UNION PRESIONØ 2"PVC S/NORMA ICONTEC</v>
          </cell>
          <cell r="B10444">
            <v>602</v>
          </cell>
          <cell r="C10444" t="str">
            <v>UNI</v>
          </cell>
          <cell r="D10444">
            <v>2067</v>
          </cell>
          <cell r="E10444">
            <v>12933</v>
          </cell>
          <cell r="F10444">
            <v>43167</v>
          </cell>
          <cell r="G10444">
            <v>1969</v>
          </cell>
          <cell r="H10444">
            <v>1.05</v>
          </cell>
          <cell r="I10444">
            <v>43465</v>
          </cell>
        </row>
        <row r="10445">
          <cell r="A10445" t="str">
            <v>UNION PVC 1 1/2" **</v>
          </cell>
          <cell r="B10445">
            <v>103872</v>
          </cell>
          <cell r="C10445" t="str">
            <v>UNI</v>
          </cell>
          <cell r="D10445">
            <v>1320</v>
          </cell>
          <cell r="E10445">
            <v>0</v>
          </cell>
          <cell r="F10445">
            <v>43242</v>
          </cell>
          <cell r="G10445">
            <v>1257</v>
          </cell>
          <cell r="H10445">
            <v>1.05</v>
          </cell>
          <cell r="I10445">
            <v>43465</v>
          </cell>
        </row>
        <row r="10446">
          <cell r="A10446" t="str">
            <v>UNION PVC 1 1/4"</v>
          </cell>
          <cell r="B10446">
            <v>103873</v>
          </cell>
          <cell r="C10446" t="str">
            <v>UNI</v>
          </cell>
          <cell r="D10446">
            <v>910</v>
          </cell>
          <cell r="E10446">
            <v>0</v>
          </cell>
          <cell r="F10446">
            <v>41198</v>
          </cell>
          <cell r="G10446">
            <v>700</v>
          </cell>
          <cell r="H10446">
            <v>1.3</v>
          </cell>
          <cell r="I10446">
            <v>43465</v>
          </cell>
        </row>
        <row r="10447">
          <cell r="A10447" t="str">
            <v>UNION PVC 1" PRESION S(NORMA ICONTEC</v>
          </cell>
          <cell r="B10447">
            <v>103877</v>
          </cell>
          <cell r="C10447" t="str">
            <v>UNI</v>
          </cell>
          <cell r="D10447">
            <v>504</v>
          </cell>
          <cell r="E10447">
            <v>0</v>
          </cell>
          <cell r="F10447">
            <v>43185</v>
          </cell>
          <cell r="G10447">
            <v>480</v>
          </cell>
          <cell r="H10447">
            <v>1.05</v>
          </cell>
          <cell r="I10447">
            <v>43465</v>
          </cell>
        </row>
        <row r="10448">
          <cell r="A10448" t="str">
            <v>UNION PVC CONDUIT 3"</v>
          </cell>
          <cell r="B10448">
            <v>104352</v>
          </cell>
          <cell r="C10448" t="str">
            <v>UNI</v>
          </cell>
          <cell r="D10448">
            <v>3167</v>
          </cell>
          <cell r="E10448">
            <v>0</v>
          </cell>
          <cell r="F10448">
            <v>41072</v>
          </cell>
          <cell r="G10448">
            <v>2436</v>
          </cell>
          <cell r="H10448">
            <v>1.3</v>
          </cell>
          <cell r="I10448">
            <v>43465</v>
          </cell>
        </row>
        <row r="10449">
          <cell r="A10449" t="str">
            <v>Union PVCP 2 " SCH80 **</v>
          </cell>
          <cell r="B10449">
            <v>100505</v>
          </cell>
          <cell r="C10449" t="str">
            <v>UNI</v>
          </cell>
          <cell r="D10449">
            <v>11326</v>
          </cell>
          <cell r="E10449">
            <v>1531004106</v>
          </cell>
          <cell r="F10449">
            <v>43297</v>
          </cell>
          <cell r="G10449">
            <v>10787</v>
          </cell>
          <cell r="H10449">
            <v>1.05</v>
          </cell>
          <cell r="I10449">
            <v>43465</v>
          </cell>
        </row>
        <row r="10450">
          <cell r="A10450" t="str">
            <v>Union PVCP 2 1/2" SCH40 **</v>
          </cell>
          <cell r="B10450">
            <v>100499</v>
          </cell>
          <cell r="C10450" t="str">
            <v>UNI</v>
          </cell>
          <cell r="D10450">
            <v>15118</v>
          </cell>
          <cell r="E10450">
            <v>1531004106</v>
          </cell>
          <cell r="F10450">
            <v>40681</v>
          </cell>
          <cell r="G10450">
            <v>11282</v>
          </cell>
          <cell r="H10450">
            <v>1.34</v>
          </cell>
          <cell r="I10450">
            <v>43465</v>
          </cell>
        </row>
        <row r="10451">
          <cell r="A10451" t="str">
            <v>Union PVCP 4" SCH80 **</v>
          </cell>
          <cell r="B10451">
            <v>100504</v>
          </cell>
          <cell r="C10451" t="str">
            <v>UNI</v>
          </cell>
          <cell r="D10451">
            <v>36085</v>
          </cell>
          <cell r="E10451">
            <v>1531004106</v>
          </cell>
          <cell r="F10451">
            <v>43297</v>
          </cell>
          <cell r="G10451">
            <v>34367</v>
          </cell>
          <cell r="H10451">
            <v>1.05</v>
          </cell>
          <cell r="I10451">
            <v>43465</v>
          </cell>
        </row>
        <row r="10452">
          <cell r="A10452" t="str">
            <v>Union PVCP 6" SCH40 **</v>
          </cell>
          <cell r="B10452">
            <v>100497</v>
          </cell>
          <cell r="C10452" t="str">
            <v>UNI</v>
          </cell>
          <cell r="D10452">
            <v>146192</v>
          </cell>
          <cell r="E10452">
            <v>1531004106</v>
          </cell>
          <cell r="F10452">
            <v>40148</v>
          </cell>
          <cell r="G10452">
            <v>105174</v>
          </cell>
          <cell r="H10452">
            <v>1.39</v>
          </cell>
          <cell r="I10452">
            <v>43465</v>
          </cell>
        </row>
        <row r="10453">
          <cell r="A10453" t="str">
            <v>UNION PVCP Ø4"-S/NORMA ICONTEC</v>
          </cell>
          <cell r="B10453">
            <v>100498</v>
          </cell>
          <cell r="C10453" t="str">
            <v>UNI</v>
          </cell>
          <cell r="D10453">
            <v>22304</v>
          </cell>
          <cell r="E10453">
            <v>12958</v>
          </cell>
          <cell r="F10453">
            <v>43266</v>
          </cell>
          <cell r="G10453">
            <v>21242</v>
          </cell>
          <cell r="H10453">
            <v>1.05</v>
          </cell>
          <cell r="I10453">
            <v>43465</v>
          </cell>
        </row>
        <row r="10454">
          <cell r="A10454" t="str">
            <v>UNION PVC-P SCH 80 2 1/2"</v>
          </cell>
          <cell r="B10454">
            <v>107262</v>
          </cell>
          <cell r="C10454" t="str">
            <v>UNI</v>
          </cell>
          <cell r="D10454">
            <v>23305</v>
          </cell>
          <cell r="E10454">
            <v>0</v>
          </cell>
          <cell r="F10454">
            <v>43410</v>
          </cell>
          <cell r="G10454">
            <v>22195</v>
          </cell>
          <cell r="H10454">
            <v>1.05</v>
          </cell>
          <cell r="I10454">
            <v>43465</v>
          </cell>
        </row>
        <row r="10455">
          <cell r="A10455" t="str">
            <v>UNION PVC-P SCH 80 3"</v>
          </cell>
          <cell r="B10455">
            <v>107008</v>
          </cell>
          <cell r="C10455" t="str">
            <v>UNI</v>
          </cell>
          <cell r="D10455">
            <v>26765</v>
          </cell>
          <cell r="E10455">
            <v>1531004106</v>
          </cell>
          <cell r="F10455">
            <v>43357</v>
          </cell>
          <cell r="G10455">
            <v>25490</v>
          </cell>
          <cell r="H10455">
            <v>1.05</v>
          </cell>
          <cell r="I10455">
            <v>43465</v>
          </cell>
        </row>
        <row r="10456">
          <cell r="A10456" t="str">
            <v>UNION PVC-P SCH 80 3"</v>
          </cell>
          <cell r="B10456">
            <v>107266</v>
          </cell>
          <cell r="C10456" t="str">
            <v>UNI</v>
          </cell>
          <cell r="D10456">
            <v>26765</v>
          </cell>
          <cell r="E10456">
            <v>0</v>
          </cell>
          <cell r="F10456">
            <v>43410</v>
          </cell>
          <cell r="G10456">
            <v>25490</v>
          </cell>
          <cell r="H10456">
            <v>1.05</v>
          </cell>
          <cell r="I10456">
            <v>43465</v>
          </cell>
        </row>
        <row r="10457">
          <cell r="A10457" t="str">
            <v>UNION PVC-P SCH 80 6"</v>
          </cell>
          <cell r="B10457">
            <v>107013</v>
          </cell>
          <cell r="C10457" t="str">
            <v>UNI</v>
          </cell>
          <cell r="D10457">
            <v>72151</v>
          </cell>
          <cell r="E10457">
            <v>1531004106</v>
          </cell>
          <cell r="F10457">
            <v>43357</v>
          </cell>
          <cell r="G10457">
            <v>68715</v>
          </cell>
          <cell r="H10457">
            <v>1.05</v>
          </cell>
          <cell r="I10457">
            <v>43465</v>
          </cell>
        </row>
        <row r="10458">
          <cell r="A10458" t="str">
            <v>UNION PVC-P SCH 80 6"</v>
          </cell>
          <cell r="B10458">
            <v>107199</v>
          </cell>
          <cell r="C10458" t="str">
            <v>UNI</v>
          </cell>
          <cell r="D10458">
            <v>72151</v>
          </cell>
          <cell r="E10458">
            <v>0</v>
          </cell>
          <cell r="F10458">
            <v>43410</v>
          </cell>
          <cell r="G10458">
            <v>68715</v>
          </cell>
          <cell r="H10458">
            <v>1.05</v>
          </cell>
          <cell r="I10458">
            <v>43465</v>
          </cell>
        </row>
        <row r="10459">
          <cell r="A10459" t="str">
            <v>UNION PVC-P SCH-80 2 1/2" CDRC 3</v>
          </cell>
          <cell r="B10459">
            <v>107143</v>
          </cell>
          <cell r="C10459" t="str">
            <v>UNI</v>
          </cell>
          <cell r="D10459">
            <v>23305</v>
          </cell>
          <cell r="E10459">
            <v>0</v>
          </cell>
          <cell r="F10459">
            <v>43284</v>
          </cell>
          <cell r="G10459">
            <v>22195</v>
          </cell>
          <cell r="H10459">
            <v>1.05</v>
          </cell>
          <cell r="I10459">
            <v>43465</v>
          </cell>
        </row>
        <row r="10460">
          <cell r="A10460" t="str">
            <v>UNION PVC-S 8"</v>
          </cell>
          <cell r="B10460">
            <v>107166</v>
          </cell>
          <cell r="C10460" t="str">
            <v>UNI</v>
          </cell>
          <cell r="D10460">
            <v>56427</v>
          </cell>
          <cell r="E10460">
            <v>0</v>
          </cell>
          <cell r="F10460">
            <v>43396</v>
          </cell>
          <cell r="G10460">
            <v>53740</v>
          </cell>
          <cell r="H10460">
            <v>1.05</v>
          </cell>
          <cell r="I10460">
            <v>43465</v>
          </cell>
        </row>
        <row r="10461">
          <cell r="A10461" t="str">
            <v>UNION REPARACION MECANICA ø 4"</v>
          </cell>
          <cell r="B10461">
            <v>106974</v>
          </cell>
          <cell r="C10461" t="str">
            <v>UNI</v>
          </cell>
          <cell r="D10461">
            <v>45173</v>
          </cell>
          <cell r="E10461">
            <v>0</v>
          </cell>
          <cell r="F10461">
            <v>43343</v>
          </cell>
          <cell r="G10461">
            <v>43022</v>
          </cell>
          <cell r="H10461">
            <v>1.05</v>
          </cell>
          <cell r="I10461">
            <v>43465</v>
          </cell>
        </row>
        <row r="10462">
          <cell r="A10462" t="str">
            <v>UNION SANITARIA 8"</v>
          </cell>
          <cell r="B10462">
            <v>101717</v>
          </cell>
          <cell r="C10462" t="str">
            <v>UNI</v>
          </cell>
          <cell r="D10462">
            <v>25887</v>
          </cell>
          <cell r="E10462">
            <v>0</v>
          </cell>
          <cell r="F10462">
            <v>40625</v>
          </cell>
          <cell r="G10462">
            <v>19319</v>
          </cell>
          <cell r="H10462">
            <v>1.34</v>
          </cell>
          <cell r="I10462">
            <v>43465</v>
          </cell>
        </row>
        <row r="10463">
          <cell r="A10463" t="str">
            <v>UNION SANITARIA Ø1 1/2" PVC-S/NORMA</v>
          </cell>
          <cell r="B10463">
            <v>104775</v>
          </cell>
          <cell r="C10463" t="str">
            <v>UNI</v>
          </cell>
          <cell r="D10463">
            <v>945</v>
          </cell>
          <cell r="E10463">
            <v>0</v>
          </cell>
          <cell r="F10463">
            <v>43378</v>
          </cell>
          <cell r="G10463">
            <v>900</v>
          </cell>
          <cell r="H10463">
            <v>1.05</v>
          </cell>
          <cell r="I10463">
            <v>43465</v>
          </cell>
        </row>
        <row r="10464">
          <cell r="A10464" t="str">
            <v>UNION SANITARIA Ø2" PVC- S/NORMA</v>
          </cell>
          <cell r="B10464">
            <v>100706</v>
          </cell>
          <cell r="C10464" t="str">
            <v>UNI</v>
          </cell>
          <cell r="D10464">
            <v>1281</v>
          </cell>
          <cell r="E10464">
            <v>13034</v>
          </cell>
          <cell r="F10464">
            <v>43168</v>
          </cell>
          <cell r="G10464">
            <v>1220</v>
          </cell>
          <cell r="H10464">
            <v>1.05</v>
          </cell>
          <cell r="I10464">
            <v>43465</v>
          </cell>
        </row>
        <row r="10465">
          <cell r="A10465" t="str">
            <v>UNION SANITARIA Ø3"PVC- S/NORMA</v>
          </cell>
          <cell r="B10465">
            <v>1630</v>
          </cell>
          <cell r="C10465" t="str">
            <v>UNI</v>
          </cell>
          <cell r="D10465">
            <v>1670</v>
          </cell>
          <cell r="E10465">
            <v>13037</v>
          </cell>
          <cell r="F10465">
            <v>43168</v>
          </cell>
          <cell r="G10465">
            <v>1590</v>
          </cell>
          <cell r="H10465">
            <v>1.05</v>
          </cell>
          <cell r="I10465">
            <v>43465</v>
          </cell>
        </row>
        <row r="10466">
          <cell r="A10466" t="str">
            <v>UNION SANITARIA Ø4" PVC S/NORMA</v>
          </cell>
          <cell r="B10466">
            <v>2063</v>
          </cell>
          <cell r="C10466" t="str">
            <v>UNI</v>
          </cell>
          <cell r="D10466">
            <v>3360</v>
          </cell>
          <cell r="E10466">
            <v>13041</v>
          </cell>
          <cell r="F10466">
            <v>43167</v>
          </cell>
          <cell r="G10466">
            <v>3200</v>
          </cell>
          <cell r="H10466">
            <v>1.05</v>
          </cell>
          <cell r="I10466">
            <v>43465</v>
          </cell>
        </row>
        <row r="10467">
          <cell r="A10467" t="str">
            <v>UNION SANITARIA Ø6"PVC S/NORMA ICONTEC</v>
          </cell>
          <cell r="B10467">
            <v>1633</v>
          </cell>
          <cell r="C10467" t="str">
            <v>UNI</v>
          </cell>
          <cell r="D10467">
            <v>16750</v>
          </cell>
          <cell r="E10467">
            <v>13044</v>
          </cell>
          <cell r="F10467">
            <v>43168</v>
          </cell>
          <cell r="G10467">
            <v>15952</v>
          </cell>
          <cell r="H10467">
            <v>1.05</v>
          </cell>
          <cell r="I10467">
            <v>43465</v>
          </cell>
        </row>
        <row r="10468">
          <cell r="A10468" t="str">
            <v>UNION TIPO RANURADO 1 1/2"</v>
          </cell>
          <cell r="B10468">
            <v>103527</v>
          </cell>
          <cell r="C10468" t="str">
            <v>UNI</v>
          </cell>
          <cell r="D10468">
            <v>15565</v>
          </cell>
          <cell r="E10468">
            <v>0</v>
          </cell>
          <cell r="F10468">
            <v>43040</v>
          </cell>
          <cell r="G10468">
            <v>14280</v>
          </cell>
          <cell r="H10468">
            <v>1.0900000000000001</v>
          </cell>
          <cell r="I10468">
            <v>43465</v>
          </cell>
        </row>
        <row r="10469">
          <cell r="A10469" t="str">
            <v>UNION TIPO RANURADO 4"</v>
          </cell>
          <cell r="B10469">
            <v>103528</v>
          </cell>
          <cell r="C10469" t="str">
            <v>UNI</v>
          </cell>
          <cell r="D10469">
            <v>23043</v>
          </cell>
          <cell r="E10469">
            <v>0</v>
          </cell>
          <cell r="F10469">
            <v>40518</v>
          </cell>
          <cell r="G10469">
            <v>16820</v>
          </cell>
          <cell r="H10469">
            <v>1.37</v>
          </cell>
          <cell r="I10469">
            <v>43465</v>
          </cell>
        </row>
        <row r="10470">
          <cell r="A10470" t="str">
            <v>UNIÓN TUBERIA DRENAJE PEAD-PERF.</v>
          </cell>
          <cell r="B10470">
            <v>105025</v>
          </cell>
          <cell r="C10470" t="str">
            <v>UNI</v>
          </cell>
          <cell r="D10470">
            <v>18477</v>
          </cell>
          <cell r="E10470">
            <v>0</v>
          </cell>
          <cell r="F10470">
            <v>42429</v>
          </cell>
          <cell r="G10470">
            <v>16067</v>
          </cell>
          <cell r="H10470">
            <v>1.1499999999999999</v>
          </cell>
          <cell r="I10470">
            <v>43465</v>
          </cell>
        </row>
        <row r="10471">
          <cell r="A10471" t="str">
            <v>UNION TUBERIA PLANAR Ø 12”PEAD-ADVAN</v>
          </cell>
          <cell r="B10471">
            <v>106035</v>
          </cell>
          <cell r="C10471" t="str">
            <v>UNI</v>
          </cell>
          <cell r="D10471">
            <v>54577</v>
          </cell>
          <cell r="E10471">
            <v>0</v>
          </cell>
          <cell r="F10471">
            <v>43171</v>
          </cell>
          <cell r="G10471">
            <v>51978</v>
          </cell>
          <cell r="H10471">
            <v>1.05</v>
          </cell>
          <cell r="I10471">
            <v>43465</v>
          </cell>
        </row>
        <row r="10472">
          <cell r="A10472" t="str">
            <v>UNION TUBO DRENAJE PVC PERF. CORRUG-</v>
          </cell>
          <cell r="B10472">
            <v>106097</v>
          </cell>
          <cell r="C10472" t="str">
            <v>UNI</v>
          </cell>
          <cell r="D10472">
            <v>38748</v>
          </cell>
          <cell r="E10472">
            <v>0</v>
          </cell>
          <cell r="F10472">
            <v>43179</v>
          </cell>
          <cell r="G10472">
            <v>36903</v>
          </cell>
          <cell r="H10472">
            <v>1.05</v>
          </cell>
          <cell r="I10472">
            <v>43465</v>
          </cell>
        </row>
        <row r="10473">
          <cell r="A10473" t="str">
            <v>Unión Z -RDE17 -Ø4"(250Psi)</v>
          </cell>
          <cell r="B10473">
            <v>106952</v>
          </cell>
          <cell r="C10473" t="str">
            <v>UNI</v>
          </cell>
          <cell r="D10473">
            <v>170365</v>
          </cell>
          <cell r="E10473">
            <v>0</v>
          </cell>
          <cell r="F10473">
            <v>43337</v>
          </cell>
          <cell r="G10473">
            <v>162252</v>
          </cell>
          <cell r="H10473">
            <v>1.05</v>
          </cell>
          <cell r="I10473">
            <v>43465</v>
          </cell>
        </row>
        <row r="10474">
          <cell r="A10474" t="str">
            <v>UniónGibaul T DØ4"(Sumin+Ins)</v>
          </cell>
          <cell r="B10474">
            <v>106992</v>
          </cell>
          <cell r="C10474" t="str">
            <v>UNI</v>
          </cell>
          <cell r="D10474">
            <v>64630</v>
          </cell>
          <cell r="E10474">
            <v>0</v>
          </cell>
          <cell r="F10474">
            <v>43343</v>
          </cell>
          <cell r="G10474">
            <v>61552</v>
          </cell>
          <cell r="H10474">
            <v>1.05</v>
          </cell>
          <cell r="I10474">
            <v>43465</v>
          </cell>
        </row>
        <row r="10475">
          <cell r="A10475" t="str">
            <v>UniónPVCTipoU.M.NormaNTC382Ø4"</v>
          </cell>
          <cell r="B10475">
            <v>106990</v>
          </cell>
          <cell r="C10475" t="str">
            <v>UNI</v>
          </cell>
          <cell r="D10475">
            <v>51290</v>
          </cell>
          <cell r="E10475">
            <v>0</v>
          </cell>
          <cell r="F10475">
            <v>43343</v>
          </cell>
          <cell r="G10475">
            <v>48848</v>
          </cell>
          <cell r="H10475">
            <v>1.05</v>
          </cell>
          <cell r="I10475">
            <v>43465</v>
          </cell>
        </row>
        <row r="10476">
          <cell r="A10476" t="str">
            <v>UNIVERSAL ACERO 1 1/4"</v>
          </cell>
          <cell r="B10476">
            <v>106250</v>
          </cell>
          <cell r="C10476" t="str">
            <v>UNI</v>
          </cell>
          <cell r="D10476">
            <v>17672</v>
          </cell>
          <cell r="E10476">
            <v>0</v>
          </cell>
          <cell r="F10476">
            <v>42849</v>
          </cell>
          <cell r="G10476">
            <v>16213</v>
          </cell>
          <cell r="H10476">
            <v>1.0900000000000001</v>
          </cell>
          <cell r="I10476">
            <v>43465</v>
          </cell>
        </row>
        <row r="10477">
          <cell r="A10477" t="str">
            <v>Universal bronce d= 2 " **</v>
          </cell>
          <cell r="B10477">
            <v>100048</v>
          </cell>
          <cell r="C10477" t="str">
            <v>ML</v>
          </cell>
          <cell r="D10477">
            <v>108482</v>
          </cell>
          <cell r="E10477" t="str">
            <v>T-117</v>
          </cell>
          <cell r="F10477">
            <v>40478</v>
          </cell>
          <cell r="G10477">
            <v>79184</v>
          </cell>
          <cell r="H10477">
            <v>1.37</v>
          </cell>
          <cell r="I10477">
            <v>43465</v>
          </cell>
        </row>
        <row r="10478">
          <cell r="A10478" t="str">
            <v>UNIVERSAL CALIENTE ½" PAVCO</v>
          </cell>
          <cell r="B10478">
            <v>2059</v>
          </cell>
          <cell r="C10478" t="str">
            <v>UNI</v>
          </cell>
          <cell r="D10478">
            <v>8889</v>
          </cell>
          <cell r="E10478">
            <v>12969</v>
          </cell>
          <cell r="F10478">
            <v>40470</v>
          </cell>
          <cell r="G10478">
            <v>6488</v>
          </cell>
          <cell r="H10478">
            <v>1.37</v>
          </cell>
          <cell r="I10478">
            <v>43465</v>
          </cell>
        </row>
        <row r="10479">
          <cell r="A10479" t="str">
            <v>UNIVERSAL GALVANIZADA 3"X150PSI</v>
          </cell>
          <cell r="B10479">
            <v>101673</v>
          </cell>
          <cell r="C10479" t="str">
            <v>UNI</v>
          </cell>
          <cell r="D10479">
            <v>77043</v>
          </cell>
          <cell r="E10479">
            <v>1530248118</v>
          </cell>
          <cell r="F10479">
            <v>42340</v>
          </cell>
          <cell r="G10479">
            <v>63150</v>
          </cell>
          <cell r="H10479">
            <v>1.22</v>
          </cell>
          <cell r="I10479">
            <v>43465</v>
          </cell>
        </row>
        <row r="10480">
          <cell r="A10480" t="str">
            <v>UNIVERSAL GALVANIZADA DE 1 1/4"</v>
          </cell>
          <cell r="B10480">
            <v>104527</v>
          </cell>
          <cell r="C10480" t="str">
            <v>UNI</v>
          </cell>
          <cell r="D10480">
            <v>13668</v>
          </cell>
          <cell r="E10480">
            <v>0</v>
          </cell>
          <cell r="F10480">
            <v>43213</v>
          </cell>
          <cell r="G10480">
            <v>13017</v>
          </cell>
          <cell r="H10480">
            <v>1.05</v>
          </cell>
          <cell r="I10480">
            <v>43465</v>
          </cell>
        </row>
        <row r="10481">
          <cell r="A10481" t="str">
            <v>UNIVERSAL GALVANIZADA DE 1”</v>
          </cell>
          <cell r="B10481">
            <v>105758</v>
          </cell>
          <cell r="C10481" t="str">
            <v>UNI</v>
          </cell>
          <cell r="D10481">
            <v>9703</v>
          </cell>
          <cell r="E10481">
            <v>0</v>
          </cell>
          <cell r="F10481">
            <v>43220</v>
          </cell>
          <cell r="G10481">
            <v>9241</v>
          </cell>
          <cell r="H10481">
            <v>1.05</v>
          </cell>
          <cell r="I10481">
            <v>43465</v>
          </cell>
        </row>
        <row r="10482">
          <cell r="A10482" t="str">
            <v>UNIVERSAL GALVANIZADA DE 3"</v>
          </cell>
          <cell r="B10482">
            <v>106163</v>
          </cell>
          <cell r="C10482" t="str">
            <v>UNI</v>
          </cell>
          <cell r="D10482">
            <v>72883</v>
          </cell>
          <cell r="E10482">
            <v>0</v>
          </cell>
          <cell r="F10482">
            <v>43369</v>
          </cell>
          <cell r="G10482">
            <v>69412</v>
          </cell>
          <cell r="H10482">
            <v>1.05</v>
          </cell>
          <cell r="I10482">
            <v>43465</v>
          </cell>
        </row>
        <row r="10483">
          <cell r="A10483" t="str">
            <v>UNIVERSAL GALVANIZADA Ø 1 1/2"</v>
          </cell>
          <cell r="B10483">
            <v>102840</v>
          </cell>
          <cell r="C10483" t="str">
            <v>UNI</v>
          </cell>
          <cell r="D10483">
            <v>17100</v>
          </cell>
          <cell r="E10483" t="str">
            <v>37530G</v>
          </cell>
          <cell r="F10483">
            <v>43220</v>
          </cell>
          <cell r="G10483">
            <v>16286</v>
          </cell>
          <cell r="H10483">
            <v>1.05</v>
          </cell>
          <cell r="I10483">
            <v>43465</v>
          </cell>
        </row>
        <row r="10484">
          <cell r="A10484" t="str">
            <v>UNIVERSAL GALVANIZADA Ø 1/2"</v>
          </cell>
          <cell r="B10484">
            <v>877</v>
          </cell>
          <cell r="C10484" t="str">
            <v>UNI</v>
          </cell>
          <cell r="D10484">
            <v>6831</v>
          </cell>
          <cell r="E10484" t="str">
            <v>37510G</v>
          </cell>
          <cell r="F10484">
            <v>43220</v>
          </cell>
          <cell r="G10484">
            <v>6506</v>
          </cell>
          <cell r="H10484">
            <v>1.05</v>
          </cell>
          <cell r="I10484">
            <v>43465</v>
          </cell>
        </row>
        <row r="10485">
          <cell r="A10485" t="str">
            <v>UNIVERSAL GALVANIZADA Ø 2"</v>
          </cell>
          <cell r="B10485">
            <v>104715</v>
          </cell>
          <cell r="C10485" t="str">
            <v>UNI</v>
          </cell>
          <cell r="D10485">
            <v>29521</v>
          </cell>
          <cell r="E10485">
            <v>0</v>
          </cell>
          <cell r="F10485">
            <v>43213</v>
          </cell>
          <cell r="G10485">
            <v>28115</v>
          </cell>
          <cell r="H10485">
            <v>1.05</v>
          </cell>
          <cell r="I10485">
            <v>43465</v>
          </cell>
        </row>
        <row r="10486">
          <cell r="A10486" t="str">
            <v>UNIVERSAL GALVANIZADA Ø 4"</v>
          </cell>
          <cell r="B10486">
            <v>104760</v>
          </cell>
          <cell r="C10486" t="str">
            <v>UNI</v>
          </cell>
          <cell r="D10486">
            <v>189924</v>
          </cell>
          <cell r="E10486">
            <v>1530248118</v>
          </cell>
          <cell r="F10486">
            <v>43305</v>
          </cell>
          <cell r="G10486">
            <v>180880</v>
          </cell>
          <cell r="H10486">
            <v>1.05</v>
          </cell>
          <cell r="I10486">
            <v>43465</v>
          </cell>
        </row>
        <row r="10487">
          <cell r="A10487" t="str">
            <v>UNIVERSAL GALVANIZADA Ø 6"</v>
          </cell>
          <cell r="B10487">
            <v>106296</v>
          </cell>
          <cell r="C10487" t="str">
            <v>UNI</v>
          </cell>
          <cell r="D10487">
            <v>432566</v>
          </cell>
          <cell r="E10487">
            <v>0</v>
          </cell>
          <cell r="F10487">
            <v>43273</v>
          </cell>
          <cell r="G10487">
            <v>411968</v>
          </cell>
          <cell r="H10487">
            <v>1.05</v>
          </cell>
          <cell r="I10487">
            <v>43465</v>
          </cell>
        </row>
        <row r="10488">
          <cell r="A10488" t="str">
            <v>UNIVERSAL GALVANIZADO 3/4"</v>
          </cell>
          <cell r="B10488">
            <v>878</v>
          </cell>
          <cell r="C10488" t="str">
            <v>UNI</v>
          </cell>
          <cell r="D10488">
            <v>7350</v>
          </cell>
          <cell r="E10488" t="str">
            <v>3 7520G</v>
          </cell>
          <cell r="F10488">
            <v>43297</v>
          </cell>
          <cell r="G10488">
            <v>7000</v>
          </cell>
          <cell r="H10488">
            <v>1.05</v>
          </cell>
          <cell r="I10488">
            <v>43465</v>
          </cell>
        </row>
        <row r="10489">
          <cell r="A10489" t="str">
            <v>Universal Galvanizado HG Ø 2 1/2" **</v>
          </cell>
          <cell r="B10489">
            <v>100520</v>
          </cell>
          <cell r="C10489" t="str">
            <v>UNI</v>
          </cell>
          <cell r="D10489">
            <v>29289</v>
          </cell>
          <cell r="E10489">
            <v>0</v>
          </cell>
          <cell r="F10489">
            <v>43362</v>
          </cell>
          <cell r="G10489">
            <v>27894</v>
          </cell>
          <cell r="H10489">
            <v>1.05</v>
          </cell>
          <cell r="I10489">
            <v>43465</v>
          </cell>
        </row>
        <row r="10490">
          <cell r="A10490" t="str">
            <v>UNIVERSAL GALVANIZADO Ø 1"</v>
          </cell>
          <cell r="B10490">
            <v>876</v>
          </cell>
          <cell r="C10490" t="str">
            <v>UNI</v>
          </cell>
          <cell r="D10490">
            <v>9767</v>
          </cell>
          <cell r="E10490" t="str">
            <v>37530G</v>
          </cell>
          <cell r="F10490">
            <v>43213</v>
          </cell>
          <cell r="G10490">
            <v>9302</v>
          </cell>
          <cell r="H10490">
            <v>1.05</v>
          </cell>
          <cell r="I10490">
            <v>43465</v>
          </cell>
        </row>
        <row r="10491">
          <cell r="A10491" t="str">
            <v>Universal HG 1" **</v>
          </cell>
          <cell r="B10491">
            <v>101669</v>
          </cell>
          <cell r="C10491" t="str">
            <v>UNI</v>
          </cell>
          <cell r="D10491">
            <v>16770</v>
          </cell>
          <cell r="E10491">
            <v>1530248118</v>
          </cell>
          <cell r="F10491">
            <v>40940</v>
          </cell>
          <cell r="G10491">
            <v>12900</v>
          </cell>
          <cell r="H10491">
            <v>1.3</v>
          </cell>
          <cell r="I10491">
            <v>43465</v>
          </cell>
        </row>
        <row r="10492">
          <cell r="A10492" t="str">
            <v>Universal HG 1/2" **</v>
          </cell>
          <cell r="B10492">
            <v>101665</v>
          </cell>
          <cell r="C10492" t="str">
            <v>UNI</v>
          </cell>
          <cell r="D10492">
            <v>5850</v>
          </cell>
          <cell r="E10492">
            <v>1530248118</v>
          </cell>
          <cell r="F10492">
            <v>41162</v>
          </cell>
          <cell r="G10492">
            <v>4500</v>
          </cell>
          <cell r="H10492">
            <v>1.3</v>
          </cell>
          <cell r="I10492">
            <v>43465</v>
          </cell>
        </row>
        <row r="10493">
          <cell r="A10493" t="str">
            <v>Universal HG 2" **</v>
          </cell>
          <cell r="B10493">
            <v>101672</v>
          </cell>
          <cell r="C10493" t="str">
            <v>UNI</v>
          </cell>
          <cell r="D10493">
            <v>33360</v>
          </cell>
          <cell r="E10493">
            <v>1530248118</v>
          </cell>
          <cell r="F10493">
            <v>40147</v>
          </cell>
          <cell r="G10493">
            <v>24000</v>
          </cell>
          <cell r="H10493">
            <v>1.39</v>
          </cell>
          <cell r="I10493">
            <v>43465</v>
          </cell>
        </row>
        <row r="10494">
          <cell r="A10494" t="str">
            <v>Universal HG 3/4" **</v>
          </cell>
          <cell r="B10494">
            <v>101667</v>
          </cell>
          <cell r="C10494" t="str">
            <v>UNI</v>
          </cell>
          <cell r="D10494">
            <v>14170</v>
          </cell>
          <cell r="E10494">
            <v>1530248118</v>
          </cell>
          <cell r="F10494">
            <v>40940</v>
          </cell>
          <cell r="G10494">
            <v>10900</v>
          </cell>
          <cell r="H10494">
            <v>1.3</v>
          </cell>
          <cell r="I10494">
            <v>43465</v>
          </cell>
        </row>
        <row r="10495">
          <cell r="A10495" t="str">
            <v>Universal HG 6"</v>
          </cell>
          <cell r="B10495">
            <v>104762</v>
          </cell>
          <cell r="C10495" t="str">
            <v>UNI</v>
          </cell>
          <cell r="D10495">
            <v>375470</v>
          </cell>
          <cell r="E10495">
            <v>1530248118</v>
          </cell>
          <cell r="F10495">
            <v>43369</v>
          </cell>
          <cell r="G10495">
            <v>357590</v>
          </cell>
          <cell r="H10495">
            <v>1.05</v>
          </cell>
          <cell r="I10495">
            <v>43465</v>
          </cell>
        </row>
        <row r="10496">
          <cell r="A10496" t="str">
            <v>Universal HG Ø1 1/2" **</v>
          </cell>
          <cell r="B10496">
            <v>101670</v>
          </cell>
          <cell r="C10496" t="str">
            <v>UNI</v>
          </cell>
          <cell r="D10496">
            <v>18678</v>
          </cell>
          <cell r="E10496">
            <v>1530248118</v>
          </cell>
          <cell r="F10496">
            <v>42849</v>
          </cell>
          <cell r="G10496">
            <v>17136</v>
          </cell>
          <cell r="H10496">
            <v>1.0900000000000001</v>
          </cell>
          <cell r="I10496">
            <v>43465</v>
          </cell>
        </row>
        <row r="10497">
          <cell r="A10497" t="str">
            <v>UNIVERSAL PRESION ½" PAVCO</v>
          </cell>
          <cell r="B10497">
            <v>407</v>
          </cell>
          <cell r="C10497" t="str">
            <v>UNI</v>
          </cell>
          <cell r="D10497">
            <v>2017</v>
          </cell>
          <cell r="E10497">
            <v>12971</v>
          </cell>
          <cell r="F10497">
            <v>43364</v>
          </cell>
          <cell r="G10497">
            <v>1921</v>
          </cell>
          <cell r="H10497">
            <v>1.05</v>
          </cell>
          <cell r="I10497">
            <v>43465</v>
          </cell>
        </row>
        <row r="10498">
          <cell r="A10498" t="str">
            <v>UNIVERSAL PRESION 1" PAVCO</v>
          </cell>
          <cell r="B10498">
            <v>420</v>
          </cell>
          <cell r="C10498" t="str">
            <v>UNI</v>
          </cell>
          <cell r="D10498">
            <v>4288</v>
          </cell>
          <cell r="E10498">
            <v>12964</v>
          </cell>
          <cell r="F10498">
            <v>40630</v>
          </cell>
          <cell r="G10498">
            <v>3200</v>
          </cell>
          <cell r="H10498">
            <v>1.34</v>
          </cell>
          <cell r="I10498">
            <v>43465</v>
          </cell>
        </row>
        <row r="10499">
          <cell r="A10499" t="str">
            <v>UNIVERSAL PRESION 2 1/2" PAVCO</v>
          </cell>
          <cell r="B10499">
            <v>101636</v>
          </cell>
          <cell r="C10499" t="str">
            <v>UNI</v>
          </cell>
          <cell r="D10499">
            <v>34543</v>
          </cell>
          <cell r="E10499">
            <v>0</v>
          </cell>
          <cell r="F10499">
            <v>39962</v>
          </cell>
          <cell r="G10499">
            <v>24851</v>
          </cell>
          <cell r="H10499">
            <v>1.39</v>
          </cell>
          <cell r="I10499">
            <v>43465</v>
          </cell>
        </row>
        <row r="10500">
          <cell r="A10500" t="str">
            <v>UNIVERSAL PRESION 3/4" PAVCO</v>
          </cell>
          <cell r="B10500">
            <v>419</v>
          </cell>
          <cell r="C10500" t="str">
            <v>UNI</v>
          </cell>
          <cell r="D10500">
            <v>3149</v>
          </cell>
          <cell r="E10500">
            <v>12977</v>
          </cell>
          <cell r="F10500">
            <v>40630</v>
          </cell>
          <cell r="G10500">
            <v>2350</v>
          </cell>
          <cell r="H10500">
            <v>1.34</v>
          </cell>
          <cell r="I10500">
            <v>43465</v>
          </cell>
        </row>
        <row r="10501">
          <cell r="A10501" t="str">
            <v>Universal Presion PVCP 4" SCH80 **</v>
          </cell>
          <cell r="B10501">
            <v>100503</v>
          </cell>
          <cell r="C10501" t="str">
            <v>UNI</v>
          </cell>
          <cell r="D10501">
            <v>100120</v>
          </cell>
          <cell r="E10501">
            <v>1531004106</v>
          </cell>
          <cell r="F10501">
            <v>40228</v>
          </cell>
          <cell r="G10501">
            <v>73080</v>
          </cell>
          <cell r="H10501">
            <v>1.37</v>
          </cell>
          <cell r="I10501">
            <v>43465</v>
          </cell>
        </row>
        <row r="10502">
          <cell r="A10502" t="str">
            <v>Universal Presion SW PVCP 1 1/2" SCH40 **</v>
          </cell>
          <cell r="B10502">
            <v>100339</v>
          </cell>
          <cell r="C10502" t="str">
            <v>UNI</v>
          </cell>
          <cell r="D10502">
            <v>9916</v>
          </cell>
          <cell r="E10502">
            <v>1531004106</v>
          </cell>
          <cell r="F10502">
            <v>40630</v>
          </cell>
          <cell r="G10502">
            <v>7400</v>
          </cell>
          <cell r="H10502">
            <v>1.34</v>
          </cell>
          <cell r="I10502">
            <v>43465</v>
          </cell>
        </row>
        <row r="10503">
          <cell r="A10503" t="str">
            <v>Universal Presion SW PVCP 1 1/4" SCH40 **</v>
          </cell>
          <cell r="B10503">
            <v>100338</v>
          </cell>
          <cell r="C10503" t="str">
            <v>UNI</v>
          </cell>
          <cell r="D10503">
            <v>12233</v>
          </cell>
          <cell r="E10503">
            <v>1531004106</v>
          </cell>
          <cell r="F10503">
            <v>40147</v>
          </cell>
          <cell r="G10503">
            <v>8801</v>
          </cell>
          <cell r="H10503">
            <v>1.39</v>
          </cell>
          <cell r="I10503">
            <v>43465</v>
          </cell>
        </row>
        <row r="10504">
          <cell r="A10504" t="str">
            <v>Universal Presion SW PVCP 1" SCH40 **</v>
          </cell>
          <cell r="B10504">
            <v>100337</v>
          </cell>
          <cell r="C10504" t="str">
            <v>UNI</v>
          </cell>
          <cell r="D10504">
            <v>6778</v>
          </cell>
          <cell r="E10504">
            <v>1531004106</v>
          </cell>
          <cell r="F10504">
            <v>40147</v>
          </cell>
          <cell r="G10504">
            <v>4876</v>
          </cell>
          <cell r="H10504">
            <v>1.39</v>
          </cell>
          <cell r="I10504">
            <v>43465</v>
          </cell>
        </row>
        <row r="10505">
          <cell r="A10505" t="str">
            <v>Universal Presion SW PVCP 1/2" SCH40 **</v>
          </cell>
          <cell r="B10505">
            <v>100335</v>
          </cell>
          <cell r="C10505" t="str">
            <v>UNI</v>
          </cell>
          <cell r="D10505">
            <v>2524</v>
          </cell>
          <cell r="E10505">
            <v>1531004106</v>
          </cell>
          <cell r="F10505">
            <v>40147</v>
          </cell>
          <cell r="G10505">
            <v>1816</v>
          </cell>
          <cell r="H10505">
            <v>1.39</v>
          </cell>
          <cell r="I10505">
            <v>43465</v>
          </cell>
        </row>
        <row r="10506">
          <cell r="A10506" t="str">
            <v>Universal Presion SW PVCP 2 1/2" SCH40 **</v>
          </cell>
          <cell r="B10506">
            <v>100341</v>
          </cell>
          <cell r="C10506" t="str">
            <v>UNI</v>
          </cell>
          <cell r="D10506">
            <v>94705</v>
          </cell>
          <cell r="E10506">
            <v>1531004106</v>
          </cell>
          <cell r="F10506">
            <v>40150</v>
          </cell>
          <cell r="G10506">
            <v>68133</v>
          </cell>
          <cell r="H10506">
            <v>1.39</v>
          </cell>
          <cell r="I10506">
            <v>43465</v>
          </cell>
        </row>
        <row r="10507">
          <cell r="A10507" t="str">
            <v>Universal Presion SW PVCP 2" SCH40 **</v>
          </cell>
          <cell r="B10507">
            <v>100340</v>
          </cell>
          <cell r="C10507" t="str">
            <v>UNI</v>
          </cell>
          <cell r="D10507">
            <v>32344</v>
          </cell>
          <cell r="E10507">
            <v>1531004106</v>
          </cell>
          <cell r="F10507">
            <v>40935</v>
          </cell>
          <cell r="G10507">
            <v>24880</v>
          </cell>
          <cell r="H10507">
            <v>1.3</v>
          </cell>
          <cell r="I10507">
            <v>43465</v>
          </cell>
        </row>
        <row r="10508">
          <cell r="A10508" t="str">
            <v>Universal Presion SW PVCP 3" SCH40 **</v>
          </cell>
          <cell r="B10508">
            <v>100342</v>
          </cell>
          <cell r="C10508" t="str">
            <v>UNI</v>
          </cell>
          <cell r="D10508">
            <v>61774</v>
          </cell>
          <cell r="E10508">
            <v>1531004106</v>
          </cell>
          <cell r="F10508">
            <v>40177</v>
          </cell>
          <cell r="G10508">
            <v>44442</v>
          </cell>
          <cell r="H10508">
            <v>1.39</v>
          </cell>
          <cell r="I10508">
            <v>43465</v>
          </cell>
        </row>
        <row r="10509">
          <cell r="A10509" t="str">
            <v>Universal Presion SW PVCP 3/4" SCH40 **</v>
          </cell>
          <cell r="B10509">
            <v>100336</v>
          </cell>
          <cell r="C10509" t="str">
            <v>UNI</v>
          </cell>
          <cell r="D10509">
            <v>4481</v>
          </cell>
          <cell r="E10509">
            <v>1531004106</v>
          </cell>
          <cell r="F10509">
            <v>40147</v>
          </cell>
          <cell r="G10509">
            <v>3224</v>
          </cell>
          <cell r="H10509">
            <v>1.39</v>
          </cell>
          <cell r="I10509">
            <v>43465</v>
          </cell>
        </row>
        <row r="10510">
          <cell r="A10510" t="str">
            <v>Universal Presion SW PVCP 4" SCH40 **</v>
          </cell>
          <cell r="B10510">
            <v>100343</v>
          </cell>
          <cell r="C10510" t="str">
            <v>UNI</v>
          </cell>
          <cell r="D10510">
            <v>78813</v>
          </cell>
          <cell r="E10510">
            <v>1531004106</v>
          </cell>
          <cell r="F10510">
            <v>40177</v>
          </cell>
          <cell r="G10510">
            <v>56700</v>
          </cell>
          <cell r="H10510">
            <v>1.39</v>
          </cell>
          <cell r="I10510">
            <v>43465</v>
          </cell>
        </row>
        <row r="10511">
          <cell r="A10511" t="str">
            <v>Universal Presion SW PVCP 6" SCH40 **</v>
          </cell>
          <cell r="B10511">
            <v>100344</v>
          </cell>
          <cell r="C10511" t="str">
            <v>UNI</v>
          </cell>
          <cell r="D10511">
            <v>528680</v>
          </cell>
          <cell r="E10511">
            <v>1531004106</v>
          </cell>
          <cell r="F10511">
            <v>40150</v>
          </cell>
          <cell r="G10511">
            <v>380345</v>
          </cell>
          <cell r="H10511">
            <v>1.39</v>
          </cell>
          <cell r="I10511">
            <v>43465</v>
          </cell>
        </row>
        <row r="10512">
          <cell r="A10512" t="str">
            <v>UNIVERSAL PVC-P Ø 2"</v>
          </cell>
          <cell r="B10512">
            <v>104284</v>
          </cell>
          <cell r="C10512" t="str">
            <v>UNI</v>
          </cell>
          <cell r="D10512">
            <v>30339</v>
          </cell>
          <cell r="E10512">
            <v>0</v>
          </cell>
          <cell r="F10512">
            <v>41208</v>
          </cell>
          <cell r="G10512">
            <v>23338</v>
          </cell>
          <cell r="H10512">
            <v>1.3</v>
          </cell>
          <cell r="I10512">
            <v>43465</v>
          </cell>
        </row>
        <row r="10513">
          <cell r="A10513" t="str">
            <v>UPS 1 KVA ON LINE</v>
          </cell>
          <cell r="B10513">
            <v>103500</v>
          </cell>
          <cell r="C10513" t="str">
            <v>UNI</v>
          </cell>
          <cell r="D10513">
            <v>1085800</v>
          </cell>
          <cell r="E10513">
            <v>0</v>
          </cell>
          <cell r="F10513">
            <v>42220</v>
          </cell>
          <cell r="G10513">
            <v>890000</v>
          </cell>
          <cell r="H10513">
            <v>1.22</v>
          </cell>
          <cell r="I10513">
            <v>43465</v>
          </cell>
        </row>
        <row r="10514">
          <cell r="A10514" t="str">
            <v>UPS ON-LINE CON POLO A TIERRA (10KVA)**</v>
          </cell>
          <cell r="B10514">
            <v>102793</v>
          </cell>
          <cell r="C10514" t="str">
            <v>UNI</v>
          </cell>
          <cell r="D10514">
            <v>8275498</v>
          </cell>
          <cell r="E10514">
            <v>0</v>
          </cell>
          <cell r="F10514">
            <v>42849</v>
          </cell>
          <cell r="G10514">
            <v>7592200</v>
          </cell>
          <cell r="H10514">
            <v>1.0900000000000001</v>
          </cell>
          <cell r="I10514">
            <v>43465</v>
          </cell>
        </row>
        <row r="10515">
          <cell r="A10515" t="str">
            <v>UPS-10 KVA BIFASICA- AUTONOMIA: 8 A10</v>
          </cell>
          <cell r="B10515">
            <v>106152</v>
          </cell>
          <cell r="C10515" t="str">
            <v>UNI</v>
          </cell>
          <cell r="D10515">
            <v>8513192</v>
          </cell>
          <cell r="E10515">
            <v>0</v>
          </cell>
          <cell r="F10515">
            <v>42833</v>
          </cell>
          <cell r="G10515">
            <v>7810268</v>
          </cell>
          <cell r="H10515">
            <v>1.0900000000000001</v>
          </cell>
          <cell r="I10515">
            <v>43465</v>
          </cell>
        </row>
        <row r="10516">
          <cell r="A10516" t="str">
            <v>UPS-20 KVA BIFASICA- AUTONOMIA: 8 A10</v>
          </cell>
          <cell r="B10516">
            <v>106154</v>
          </cell>
          <cell r="C10516" t="str">
            <v>UNI</v>
          </cell>
          <cell r="D10516">
            <v>29701515</v>
          </cell>
          <cell r="E10516">
            <v>0</v>
          </cell>
          <cell r="F10516">
            <v>42833</v>
          </cell>
          <cell r="G10516">
            <v>27249096</v>
          </cell>
          <cell r="H10516">
            <v>1.0900000000000001</v>
          </cell>
          <cell r="I10516">
            <v>43465</v>
          </cell>
        </row>
        <row r="10517">
          <cell r="A10517" t="str">
            <v>UPS-6 KVA BIFASICA- AUTONOMIA: 8 A10</v>
          </cell>
          <cell r="B10517">
            <v>106153</v>
          </cell>
          <cell r="C10517" t="str">
            <v>UNI</v>
          </cell>
          <cell r="D10517">
            <v>6716903</v>
          </cell>
          <cell r="E10517">
            <v>0</v>
          </cell>
          <cell r="F10517">
            <v>42833</v>
          </cell>
          <cell r="G10517">
            <v>6162296</v>
          </cell>
          <cell r="H10517">
            <v>1.0900000000000001</v>
          </cell>
          <cell r="I10517">
            <v>43465</v>
          </cell>
        </row>
        <row r="10518">
          <cell r="A10518" t="str">
            <v>V-1 aluminio+vidrio lam 4+4mm Col Gim Sur</v>
          </cell>
          <cell r="B10518">
            <v>104616</v>
          </cell>
          <cell r="C10518" t="str">
            <v>UNI</v>
          </cell>
          <cell r="D10518">
            <v>597168</v>
          </cell>
          <cell r="E10518">
            <v>0</v>
          </cell>
          <cell r="F10518">
            <v>41176</v>
          </cell>
          <cell r="G10518">
            <v>459360</v>
          </cell>
          <cell r="H10518">
            <v>1.3</v>
          </cell>
          <cell r="I10518">
            <v>43465</v>
          </cell>
        </row>
        <row r="10519">
          <cell r="A10519" t="str">
            <v>V-10 a y b aluminio+vidrio lam 4+4mm Col Gim Sur</v>
          </cell>
          <cell r="B10519">
            <v>104629</v>
          </cell>
          <cell r="C10519" t="str">
            <v>UNI</v>
          </cell>
          <cell r="D10519">
            <v>444860</v>
          </cell>
          <cell r="E10519">
            <v>0</v>
          </cell>
          <cell r="F10519">
            <v>41177</v>
          </cell>
          <cell r="G10519">
            <v>342200</v>
          </cell>
          <cell r="H10519">
            <v>1.3</v>
          </cell>
          <cell r="I10519">
            <v>43465</v>
          </cell>
        </row>
        <row r="10520">
          <cell r="A10520" t="str">
            <v>V-10 aluminio+vidrio lam 4+4mm Col Gim Sur</v>
          </cell>
          <cell r="B10520">
            <v>104628</v>
          </cell>
          <cell r="C10520" t="str">
            <v>UNI</v>
          </cell>
          <cell r="D10520">
            <v>384540</v>
          </cell>
          <cell r="E10520">
            <v>0</v>
          </cell>
          <cell r="F10520">
            <v>41177</v>
          </cell>
          <cell r="G10520">
            <v>295800</v>
          </cell>
          <cell r="H10520">
            <v>1.3</v>
          </cell>
          <cell r="I10520">
            <v>43465</v>
          </cell>
        </row>
        <row r="10521">
          <cell r="A10521" t="str">
            <v>V-11 aluminio+vidrio lam 4+4mm Col Gim Sur</v>
          </cell>
          <cell r="B10521">
            <v>104630</v>
          </cell>
          <cell r="C10521" t="str">
            <v>UNI</v>
          </cell>
          <cell r="D10521">
            <v>392080</v>
          </cell>
          <cell r="E10521">
            <v>0</v>
          </cell>
          <cell r="F10521">
            <v>41177</v>
          </cell>
          <cell r="G10521">
            <v>301600</v>
          </cell>
          <cell r="H10521">
            <v>1.3</v>
          </cell>
          <cell r="I10521">
            <v>43465</v>
          </cell>
        </row>
        <row r="10522">
          <cell r="A10522" t="str">
            <v>V-12 a y b aluminio+vidrio lam 4+4mm Col Gim Sur</v>
          </cell>
          <cell r="B10522">
            <v>104632</v>
          </cell>
          <cell r="C10522" t="str">
            <v>UNI</v>
          </cell>
          <cell r="D10522">
            <v>452400</v>
          </cell>
          <cell r="E10522">
            <v>0</v>
          </cell>
          <cell r="F10522">
            <v>41177</v>
          </cell>
          <cell r="G10522">
            <v>348000</v>
          </cell>
          <cell r="H10522">
            <v>1.3</v>
          </cell>
          <cell r="I10522">
            <v>43465</v>
          </cell>
        </row>
        <row r="10523">
          <cell r="A10523" t="str">
            <v>V-13 aluminio+vidrio lam 4+4mm Col Gim Sur</v>
          </cell>
          <cell r="B10523">
            <v>104634</v>
          </cell>
          <cell r="C10523" t="str">
            <v>UNI</v>
          </cell>
          <cell r="D10523">
            <v>482560</v>
          </cell>
          <cell r="E10523">
            <v>0</v>
          </cell>
          <cell r="F10523">
            <v>41177</v>
          </cell>
          <cell r="G10523">
            <v>371200</v>
          </cell>
          <cell r="H10523">
            <v>1.3</v>
          </cell>
          <cell r="I10523">
            <v>43465</v>
          </cell>
        </row>
        <row r="10524">
          <cell r="A10524" t="str">
            <v>V-2 aluminio+vidrio lam 4+4mm Col Gim Sur</v>
          </cell>
          <cell r="B10524">
            <v>104618</v>
          </cell>
          <cell r="C10524" t="str">
            <v>UNI</v>
          </cell>
          <cell r="D10524">
            <v>138736</v>
          </cell>
          <cell r="E10524">
            <v>0</v>
          </cell>
          <cell r="F10524">
            <v>41176</v>
          </cell>
          <cell r="G10524">
            <v>106720</v>
          </cell>
          <cell r="H10524">
            <v>1.3</v>
          </cell>
          <cell r="I10524">
            <v>43465</v>
          </cell>
        </row>
        <row r="10525">
          <cell r="A10525" t="str">
            <v>V-3 aluminio+vidrio lam 4+4mm Col Gim Sur</v>
          </cell>
          <cell r="B10525">
            <v>104619</v>
          </cell>
          <cell r="C10525" t="str">
            <v>UNI</v>
          </cell>
          <cell r="D10525">
            <v>1447680</v>
          </cell>
          <cell r="E10525">
            <v>0</v>
          </cell>
          <cell r="F10525">
            <v>41176</v>
          </cell>
          <cell r="G10525">
            <v>1113600</v>
          </cell>
          <cell r="H10525">
            <v>1.3</v>
          </cell>
          <cell r="I10525">
            <v>43465</v>
          </cell>
        </row>
        <row r="10526">
          <cell r="A10526" t="str">
            <v>V-4a V-4b aluminio+vidrio lam 4+4mm Col Gim Sur</v>
          </cell>
          <cell r="B10526">
            <v>104621</v>
          </cell>
          <cell r="C10526" t="str">
            <v>UNI</v>
          </cell>
          <cell r="D10526">
            <v>610740</v>
          </cell>
          <cell r="E10526">
            <v>0</v>
          </cell>
          <cell r="F10526">
            <v>41176</v>
          </cell>
          <cell r="G10526">
            <v>469800</v>
          </cell>
          <cell r="H10526">
            <v>1.3</v>
          </cell>
          <cell r="I10526">
            <v>43465</v>
          </cell>
        </row>
        <row r="10527">
          <cell r="A10527" t="str">
            <v>V-5 aluminio+vidrio lam 4+4mm Col Gim Sur</v>
          </cell>
          <cell r="B10527">
            <v>104622</v>
          </cell>
          <cell r="C10527" t="str">
            <v>UNI</v>
          </cell>
          <cell r="D10527">
            <v>535340</v>
          </cell>
          <cell r="E10527">
            <v>0</v>
          </cell>
          <cell r="F10527">
            <v>41176</v>
          </cell>
          <cell r="G10527">
            <v>411800</v>
          </cell>
          <cell r="H10527">
            <v>1.3</v>
          </cell>
          <cell r="I10527">
            <v>43465</v>
          </cell>
        </row>
        <row r="10528">
          <cell r="A10528" t="str">
            <v>V-6a y b aluminio+vidrio lam 4+4mm Col Gim Sur</v>
          </cell>
          <cell r="B10528">
            <v>104623</v>
          </cell>
          <cell r="C10528" t="str">
            <v>UNI</v>
          </cell>
          <cell r="D10528">
            <v>557960</v>
          </cell>
          <cell r="E10528">
            <v>0</v>
          </cell>
          <cell r="F10528">
            <v>41177</v>
          </cell>
          <cell r="G10528">
            <v>429200</v>
          </cell>
          <cell r="H10528">
            <v>1.3</v>
          </cell>
          <cell r="I10528">
            <v>43465</v>
          </cell>
        </row>
        <row r="10529">
          <cell r="A10529" t="str">
            <v>V-7-V7a y b aluminio+vidrio lam 4+4mm Col Gim</v>
          </cell>
          <cell r="B10529">
            <v>104625</v>
          </cell>
          <cell r="C10529" t="str">
            <v>UNI</v>
          </cell>
          <cell r="D10529">
            <v>625820</v>
          </cell>
          <cell r="E10529">
            <v>0</v>
          </cell>
          <cell r="F10529">
            <v>41177</v>
          </cell>
          <cell r="G10529">
            <v>481400</v>
          </cell>
          <cell r="H10529">
            <v>1.3</v>
          </cell>
          <cell r="I10529">
            <v>43465</v>
          </cell>
        </row>
        <row r="10530">
          <cell r="A10530" t="str">
            <v>V-8 aluminio+vidrio lam 4+4mm Col Gim Sur</v>
          </cell>
          <cell r="B10530">
            <v>104626</v>
          </cell>
          <cell r="C10530" t="str">
            <v>UNI</v>
          </cell>
          <cell r="D10530">
            <v>117624</v>
          </cell>
          <cell r="E10530">
            <v>0</v>
          </cell>
          <cell r="F10530">
            <v>41177</v>
          </cell>
          <cell r="G10530">
            <v>90480</v>
          </cell>
          <cell r="H10530">
            <v>1.3</v>
          </cell>
          <cell r="I10530">
            <v>43465</v>
          </cell>
        </row>
        <row r="10531">
          <cell r="A10531" t="str">
            <v>V-9 aluminio+vidrio lam 4+4mm Col Gim Sur</v>
          </cell>
          <cell r="B10531">
            <v>104627</v>
          </cell>
          <cell r="C10531" t="str">
            <v>UNI</v>
          </cell>
          <cell r="D10531">
            <v>117624</v>
          </cell>
          <cell r="E10531">
            <v>0</v>
          </cell>
          <cell r="F10531">
            <v>41177</v>
          </cell>
          <cell r="G10531">
            <v>90480</v>
          </cell>
          <cell r="H10531">
            <v>1.3</v>
          </cell>
          <cell r="I10531">
            <v>43465</v>
          </cell>
        </row>
        <row r="10532">
          <cell r="A10532" t="str">
            <v>Vale Botadero Escombrera (NO USAR)</v>
          </cell>
          <cell r="B10532">
            <v>102812</v>
          </cell>
          <cell r="C10532" t="str">
            <v>M3</v>
          </cell>
          <cell r="D10532">
            <v>4983</v>
          </cell>
          <cell r="E10532">
            <v>0</v>
          </cell>
          <cell r="F10532">
            <v>42461</v>
          </cell>
          <cell r="G10532">
            <v>4333</v>
          </cell>
          <cell r="H10532">
            <v>1.1499999999999999</v>
          </cell>
          <cell r="I10532">
            <v>43465</v>
          </cell>
        </row>
        <row r="10533">
          <cell r="A10533" t="str">
            <v>Vale Demolición RCD Concreto/Mampostería</v>
          </cell>
          <cell r="B10533">
            <v>106085</v>
          </cell>
          <cell r="C10533" t="str">
            <v>M3</v>
          </cell>
          <cell r="D10533">
            <v>2346</v>
          </cell>
          <cell r="E10533">
            <v>0</v>
          </cell>
          <cell r="F10533">
            <v>43166</v>
          </cell>
          <cell r="G10533">
            <v>2234</v>
          </cell>
          <cell r="H10533">
            <v>1.05</v>
          </cell>
          <cell r="I10533">
            <v>43465</v>
          </cell>
        </row>
        <row r="10534">
          <cell r="A10534" t="str">
            <v>Vale Demolición RCD Concreto/Mampostería</v>
          </cell>
          <cell r="B10534">
            <v>106084</v>
          </cell>
          <cell r="C10534" t="str">
            <v>M3</v>
          </cell>
          <cell r="D10534">
            <v>2976</v>
          </cell>
          <cell r="E10534">
            <v>0</v>
          </cell>
          <cell r="F10534">
            <v>43166</v>
          </cell>
          <cell r="G10534">
            <v>2834</v>
          </cell>
          <cell r="H10534">
            <v>1.05</v>
          </cell>
          <cell r="I10534">
            <v>43465</v>
          </cell>
        </row>
        <row r="10535">
          <cell r="A10535" t="str">
            <v>Vale Excavación RCD- Arcilla/Recebo (Vj:15m3)</v>
          </cell>
          <cell r="B10535">
            <v>106086</v>
          </cell>
          <cell r="C10535" t="str">
            <v>M3</v>
          </cell>
          <cell r="D10535">
            <v>5059</v>
          </cell>
          <cell r="E10535">
            <v>0</v>
          </cell>
          <cell r="F10535">
            <v>43166</v>
          </cell>
          <cell r="G10535">
            <v>4818</v>
          </cell>
          <cell r="H10535">
            <v>1.05</v>
          </cell>
          <cell r="I10535">
            <v>43465</v>
          </cell>
        </row>
        <row r="10536">
          <cell r="A10536" t="str">
            <v>Vale Excavación RCD- Arcilla/Recebo (Vj:6m3)</v>
          </cell>
          <cell r="B10536">
            <v>106089</v>
          </cell>
          <cell r="C10536" t="str">
            <v>M3</v>
          </cell>
          <cell r="D10536">
            <v>6563</v>
          </cell>
          <cell r="E10536">
            <v>0</v>
          </cell>
          <cell r="F10536">
            <v>43166</v>
          </cell>
          <cell r="G10536">
            <v>6250</v>
          </cell>
          <cell r="H10536">
            <v>1.05</v>
          </cell>
          <cell r="I10536">
            <v>43465</v>
          </cell>
        </row>
        <row r="10537">
          <cell r="A10537" t="str">
            <v>Vale Excavación RCD Capa Vegetal(Vj:15M3)</v>
          </cell>
          <cell r="B10537">
            <v>106091</v>
          </cell>
          <cell r="C10537" t="str">
            <v>M3</v>
          </cell>
          <cell r="D10537">
            <v>5075</v>
          </cell>
          <cell r="E10537">
            <v>0</v>
          </cell>
          <cell r="F10537">
            <v>43166</v>
          </cell>
          <cell r="G10537">
            <v>4833</v>
          </cell>
          <cell r="H10537">
            <v>1.05</v>
          </cell>
          <cell r="I10537">
            <v>43465</v>
          </cell>
        </row>
        <row r="10538">
          <cell r="A10538" t="str">
            <v>Vale Excavación RCD Capa Vegetal(Vj:6M3)</v>
          </cell>
          <cell r="B10538">
            <v>106092</v>
          </cell>
          <cell r="C10538" t="str">
            <v>M3</v>
          </cell>
          <cell r="D10538">
            <v>6966</v>
          </cell>
          <cell r="E10538">
            <v>0</v>
          </cell>
          <cell r="F10538">
            <v>43166</v>
          </cell>
          <cell r="G10538">
            <v>6634</v>
          </cell>
          <cell r="H10538">
            <v>1.05</v>
          </cell>
          <cell r="I10538">
            <v>43465</v>
          </cell>
        </row>
        <row r="10539">
          <cell r="A10539" t="str">
            <v>Vale Excavación RCD Lodos l(Vj:15M3)</v>
          </cell>
          <cell r="B10539">
            <v>106093</v>
          </cell>
          <cell r="C10539" t="str">
            <v>M3</v>
          </cell>
          <cell r="D10539">
            <v>6650</v>
          </cell>
          <cell r="E10539">
            <v>0</v>
          </cell>
          <cell r="F10539">
            <v>43179</v>
          </cell>
          <cell r="G10539">
            <v>6333</v>
          </cell>
          <cell r="H10539">
            <v>1.05</v>
          </cell>
          <cell r="I10539">
            <v>43465</v>
          </cell>
        </row>
        <row r="10540">
          <cell r="A10540" t="str">
            <v>Vale Excavación RCD Lodos l(Vj:6M3)</v>
          </cell>
          <cell r="B10540">
            <v>106094</v>
          </cell>
          <cell r="C10540" t="str">
            <v>M3</v>
          </cell>
          <cell r="D10540">
            <v>9538</v>
          </cell>
          <cell r="E10540">
            <v>0</v>
          </cell>
          <cell r="F10540">
            <v>43179</v>
          </cell>
          <cell r="G10540">
            <v>9084</v>
          </cell>
          <cell r="H10540">
            <v>1.05</v>
          </cell>
          <cell r="I10540">
            <v>43465</v>
          </cell>
        </row>
        <row r="10541">
          <cell r="A10541" t="str">
            <v>Vale Excavación RCD- Tierra (Vj:15m3)</v>
          </cell>
          <cell r="B10541">
            <v>106088</v>
          </cell>
          <cell r="C10541" t="str">
            <v>M3</v>
          </cell>
          <cell r="D10541">
            <v>2310</v>
          </cell>
          <cell r="E10541">
            <v>0</v>
          </cell>
          <cell r="F10541">
            <v>43166</v>
          </cell>
          <cell r="G10541">
            <v>2200</v>
          </cell>
          <cell r="H10541">
            <v>1.05</v>
          </cell>
          <cell r="I10541">
            <v>43465</v>
          </cell>
        </row>
        <row r="10542">
          <cell r="A10542" t="str">
            <v>Vale Excavación RCD- Tierra (Vj:6m3)</v>
          </cell>
          <cell r="B10542">
            <v>106087</v>
          </cell>
          <cell r="C10542" t="str">
            <v>M3</v>
          </cell>
          <cell r="D10542">
            <v>3150</v>
          </cell>
          <cell r="E10542">
            <v>0</v>
          </cell>
          <cell r="F10542">
            <v>43166</v>
          </cell>
          <cell r="G10542">
            <v>3000</v>
          </cell>
          <cell r="H10542">
            <v>1.05</v>
          </cell>
          <cell r="I10542">
            <v>43465</v>
          </cell>
        </row>
        <row r="10543">
          <cell r="A10543" t="str">
            <v>VALLA ESPECIAL 6X3 ( SOLO BANNER )</v>
          </cell>
          <cell r="B10543">
            <v>103820</v>
          </cell>
          <cell r="C10543" t="str">
            <v>UNI</v>
          </cell>
          <cell r="D10543">
            <v>561363</v>
          </cell>
          <cell r="E10543">
            <v>0</v>
          </cell>
          <cell r="F10543">
            <v>43223</v>
          </cell>
          <cell r="G10543">
            <v>534631</v>
          </cell>
          <cell r="H10543">
            <v>1.05</v>
          </cell>
          <cell r="I10543">
            <v>43465</v>
          </cell>
        </row>
        <row r="10544">
          <cell r="A10544" t="str">
            <v>VALLA ESPECIAL 6X3 ( SOLO LAMINA Y</v>
          </cell>
          <cell r="B10544">
            <v>103819</v>
          </cell>
          <cell r="C10544" t="str">
            <v>UNI</v>
          </cell>
          <cell r="D10544">
            <v>1397333</v>
          </cell>
          <cell r="E10544">
            <v>0</v>
          </cell>
          <cell r="F10544">
            <v>43223</v>
          </cell>
          <cell r="G10544">
            <v>1330793</v>
          </cell>
          <cell r="H10544">
            <v>1.05</v>
          </cell>
          <cell r="I10544">
            <v>43465</v>
          </cell>
        </row>
        <row r="10545">
          <cell r="A10545" t="str">
            <v>VALLA ESPECIAL 6X3 angulo de 2"x 3/16"</v>
          </cell>
          <cell r="B10545">
            <v>103746</v>
          </cell>
          <cell r="C10545" t="str">
            <v>UNI</v>
          </cell>
          <cell r="D10545">
            <v>2449020</v>
          </cell>
          <cell r="E10545">
            <v>0</v>
          </cell>
          <cell r="F10545">
            <v>43179</v>
          </cell>
          <cell r="G10545">
            <v>2332400</v>
          </cell>
          <cell r="H10545">
            <v>1.05</v>
          </cell>
          <cell r="I10545">
            <v>43465</v>
          </cell>
        </row>
        <row r="10546">
          <cell r="A10546" t="str">
            <v>Valla informativa de obra 1.50X2.50M (sumi+insta)l</v>
          </cell>
          <cell r="B10546">
            <v>100700</v>
          </cell>
          <cell r="C10546" t="str">
            <v>UNI</v>
          </cell>
          <cell r="D10546">
            <v>624290</v>
          </cell>
          <cell r="E10546" t="str">
            <v>SC-120</v>
          </cell>
          <cell r="F10546">
            <v>43179</v>
          </cell>
          <cell r="G10546">
            <v>594562.07999999996</v>
          </cell>
          <cell r="H10546">
            <v>1.05</v>
          </cell>
          <cell r="I10546">
            <v>43465</v>
          </cell>
        </row>
        <row r="10547">
          <cell r="A10547" t="str">
            <v>Valla informativa de obra Dimensiones 3.0M X</v>
          </cell>
          <cell r="B10547">
            <v>106754</v>
          </cell>
          <cell r="C10547" t="str">
            <v>UNI</v>
          </cell>
          <cell r="D10547">
            <v>2449020</v>
          </cell>
          <cell r="E10547">
            <v>0</v>
          </cell>
          <cell r="F10547">
            <v>43179</v>
          </cell>
          <cell r="G10547">
            <v>2332400</v>
          </cell>
          <cell r="H10547">
            <v>1.05</v>
          </cell>
          <cell r="I10547">
            <v>43465</v>
          </cell>
        </row>
        <row r="10548">
          <cell r="A10548" t="str">
            <v>VALLA PARA MÓDULOS</v>
          </cell>
          <cell r="B10548">
            <v>104638</v>
          </cell>
          <cell r="C10548" t="str">
            <v>UNI</v>
          </cell>
          <cell r="D10548">
            <v>1905000</v>
          </cell>
          <cell r="E10548">
            <v>0</v>
          </cell>
          <cell r="F10548">
            <v>41491</v>
          </cell>
          <cell r="G10548">
            <v>1500000</v>
          </cell>
          <cell r="H10548">
            <v>1.27</v>
          </cell>
          <cell r="I10548">
            <v>43465</v>
          </cell>
        </row>
        <row r="10549">
          <cell r="A10549" t="str">
            <v>VALLAS INSTRUCCIÓN 3 EJERCICIOS</v>
          </cell>
          <cell r="B10549">
            <v>103799</v>
          </cell>
          <cell r="C10549" t="str">
            <v>UNI</v>
          </cell>
          <cell r="D10549">
            <v>1163500</v>
          </cell>
          <cell r="E10549">
            <v>0</v>
          </cell>
          <cell r="F10549">
            <v>41242</v>
          </cell>
          <cell r="G10549">
            <v>895000</v>
          </cell>
          <cell r="H10549">
            <v>1.3</v>
          </cell>
          <cell r="I10549">
            <v>43465</v>
          </cell>
        </row>
        <row r="10550">
          <cell r="A10550" t="str">
            <v>VallasObstáculosAtletisto- (3)</v>
          </cell>
          <cell r="B10550">
            <v>105986</v>
          </cell>
          <cell r="C10550" t="str">
            <v>JG</v>
          </cell>
          <cell r="D10550">
            <v>12266046</v>
          </cell>
          <cell r="E10550">
            <v>0</v>
          </cell>
          <cell r="F10550">
            <v>42829</v>
          </cell>
          <cell r="G10550">
            <v>11253253</v>
          </cell>
          <cell r="H10550">
            <v>1.0900000000000001</v>
          </cell>
          <cell r="I10550">
            <v>43465</v>
          </cell>
        </row>
        <row r="10551">
          <cell r="A10551" t="str">
            <v>VallasPistaAtletisto-80Unidades/Juego(Sumini)</v>
          </cell>
          <cell r="B10551">
            <v>105985</v>
          </cell>
          <cell r="C10551" t="str">
            <v>JG</v>
          </cell>
          <cell r="D10551">
            <v>73813374</v>
          </cell>
          <cell r="E10551">
            <v>0</v>
          </cell>
          <cell r="F10551">
            <v>42829</v>
          </cell>
          <cell r="G10551">
            <v>67718692</v>
          </cell>
          <cell r="H10551">
            <v>1.0900000000000001</v>
          </cell>
          <cell r="I10551">
            <v>43465</v>
          </cell>
        </row>
        <row r="10552">
          <cell r="A10552" t="str">
            <v>VALV. ANTIV. CROMO GRIVAL CORONA **</v>
          </cell>
          <cell r="B10552">
            <v>101796</v>
          </cell>
          <cell r="C10552" t="str">
            <v>UNI</v>
          </cell>
          <cell r="D10552">
            <v>279195</v>
          </cell>
          <cell r="E10552">
            <v>757200001</v>
          </cell>
          <cell r="F10552">
            <v>43273</v>
          </cell>
          <cell r="G10552">
            <v>265900</v>
          </cell>
          <cell r="H10552">
            <v>1.05</v>
          </cell>
          <cell r="I10552">
            <v>43465</v>
          </cell>
        </row>
        <row r="10553">
          <cell r="A10553" t="str">
            <v>VALVULA ALIVIO AGUA 1”X1” Pmin(175 Psi)</v>
          </cell>
          <cell r="B10553">
            <v>106271</v>
          </cell>
          <cell r="C10553" t="str">
            <v>UNI</v>
          </cell>
          <cell r="D10553">
            <v>233478</v>
          </cell>
          <cell r="E10553">
            <v>0</v>
          </cell>
          <cell r="F10553">
            <v>42849</v>
          </cell>
          <cell r="G10553">
            <v>214200</v>
          </cell>
          <cell r="H10553">
            <v>1.0900000000000001</v>
          </cell>
          <cell r="I10553">
            <v>43465</v>
          </cell>
        </row>
        <row r="10554">
          <cell r="A10554" t="str">
            <v>VALVULA ALIVIO-AC (Ø11/2")-300PSI</v>
          </cell>
          <cell r="B10554">
            <v>106334</v>
          </cell>
          <cell r="C10554" t="str">
            <v>UNI</v>
          </cell>
          <cell r="D10554">
            <v>2367467</v>
          </cell>
          <cell r="E10554">
            <v>0</v>
          </cell>
          <cell r="F10554">
            <v>42853</v>
          </cell>
          <cell r="G10554">
            <v>2171988</v>
          </cell>
          <cell r="H10554">
            <v>1.0900000000000001</v>
          </cell>
          <cell r="I10554">
            <v>43465</v>
          </cell>
        </row>
        <row r="10555">
          <cell r="A10555" t="str">
            <v>VALVULA ANTIFRAUDE (3/4")AGUA</v>
          </cell>
          <cell r="B10555">
            <v>104914</v>
          </cell>
          <cell r="C10555" t="str">
            <v>UNI</v>
          </cell>
          <cell r="D10555">
            <v>18215</v>
          </cell>
          <cell r="E10555">
            <v>0</v>
          </cell>
          <cell r="F10555">
            <v>43168</v>
          </cell>
          <cell r="G10555">
            <v>17348</v>
          </cell>
          <cell r="H10555">
            <v>1.05</v>
          </cell>
          <cell r="I10555">
            <v>43465</v>
          </cell>
        </row>
        <row r="10556">
          <cell r="A10556" t="str">
            <v>VALVULA ANTIVANDALICA ORINAL</v>
          </cell>
          <cell r="B10556">
            <v>104480</v>
          </cell>
          <cell r="C10556" t="str">
            <v>UNI</v>
          </cell>
          <cell r="D10556">
            <v>147407</v>
          </cell>
          <cell r="E10556">
            <v>0</v>
          </cell>
          <cell r="F10556">
            <v>41135</v>
          </cell>
          <cell r="G10556">
            <v>113390</v>
          </cell>
          <cell r="H10556">
            <v>1.3</v>
          </cell>
          <cell r="I10556">
            <v>43465</v>
          </cell>
        </row>
        <row r="10557">
          <cell r="A10557" t="str">
            <v>VALVULA ANTIVANDALICA ORINAL EMPOTRAR</v>
          </cell>
          <cell r="B10557">
            <v>104271</v>
          </cell>
          <cell r="C10557" t="str">
            <v>UNI</v>
          </cell>
          <cell r="D10557">
            <v>284570</v>
          </cell>
          <cell r="E10557">
            <v>0</v>
          </cell>
          <cell r="F10557">
            <v>40913</v>
          </cell>
          <cell r="G10557">
            <v>218900</v>
          </cell>
          <cell r="H10557">
            <v>1.3</v>
          </cell>
          <cell r="I10557">
            <v>43465</v>
          </cell>
        </row>
        <row r="10558">
          <cell r="A10558" t="str">
            <v>VALVULA ANTIVANDALICA SANITARIO BAJO</v>
          </cell>
          <cell r="B10558">
            <v>104273</v>
          </cell>
          <cell r="C10558" t="str">
            <v>UNI</v>
          </cell>
          <cell r="D10558">
            <v>220870</v>
          </cell>
          <cell r="E10558">
            <v>0</v>
          </cell>
          <cell r="F10558">
            <v>40913</v>
          </cell>
          <cell r="G10558">
            <v>169900</v>
          </cell>
          <cell r="H10558">
            <v>1.3</v>
          </cell>
          <cell r="I10558">
            <v>43465</v>
          </cell>
        </row>
        <row r="10559">
          <cell r="A10559" t="str">
            <v>Valvula Antivandalica.Sanitario.AltaPresión.11/4"</v>
          </cell>
          <cell r="B10559">
            <v>101005</v>
          </cell>
          <cell r="C10559" t="str">
            <v>UNI</v>
          </cell>
          <cell r="D10559">
            <v>109572</v>
          </cell>
          <cell r="E10559" t="str">
            <v>96700Cromo</v>
          </cell>
          <cell r="F10559">
            <v>43213</v>
          </cell>
          <cell r="G10559">
            <v>104354</v>
          </cell>
          <cell r="H10559">
            <v>1.05</v>
          </cell>
          <cell r="I10559">
            <v>43465</v>
          </cell>
        </row>
        <row r="10560">
          <cell r="A10560" t="str">
            <v>VALVULA BALANCEADORA DE FLUJO 1/2"</v>
          </cell>
          <cell r="B10560">
            <v>107152</v>
          </cell>
          <cell r="C10560" t="str">
            <v>UNI</v>
          </cell>
          <cell r="D10560">
            <v>193691</v>
          </cell>
          <cell r="E10560">
            <v>0</v>
          </cell>
          <cell r="F10560">
            <v>43287</v>
          </cell>
          <cell r="G10560">
            <v>184468</v>
          </cell>
          <cell r="H10560">
            <v>1.05</v>
          </cell>
          <cell r="I10560">
            <v>43465</v>
          </cell>
        </row>
        <row r="10561">
          <cell r="A10561" t="str">
            <v>VALVULA BALANCEADORA DE FLUJO 2" CDRC</v>
          </cell>
          <cell r="B10561">
            <v>107155</v>
          </cell>
          <cell r="C10561" t="str">
            <v>UNI</v>
          </cell>
          <cell r="D10561">
            <v>737279</v>
          </cell>
          <cell r="E10561">
            <v>0</v>
          </cell>
          <cell r="F10561">
            <v>43287</v>
          </cell>
          <cell r="G10561">
            <v>702170</v>
          </cell>
          <cell r="H10561">
            <v>1.05</v>
          </cell>
          <cell r="I10561">
            <v>43465</v>
          </cell>
        </row>
        <row r="10562">
          <cell r="A10562" t="str">
            <v>VALVULA BALANCEADORA DE FLUJO 3/4"</v>
          </cell>
          <cell r="B10562">
            <v>107154</v>
          </cell>
          <cell r="C10562" t="str">
            <v>UNI</v>
          </cell>
          <cell r="D10562">
            <v>218684</v>
          </cell>
          <cell r="E10562">
            <v>0</v>
          </cell>
          <cell r="F10562">
            <v>43287</v>
          </cell>
          <cell r="G10562">
            <v>208270</v>
          </cell>
          <cell r="H10562">
            <v>1.05</v>
          </cell>
          <cell r="I10562">
            <v>43465</v>
          </cell>
        </row>
        <row r="10563">
          <cell r="A10563" t="str">
            <v>VALVULA BOLA P/MEDIDOR GAS 1"</v>
          </cell>
          <cell r="B10563">
            <v>9415</v>
          </cell>
          <cell r="C10563" t="str">
            <v>UNI</v>
          </cell>
          <cell r="D10563">
            <v>35650</v>
          </cell>
          <cell r="E10563" t="str">
            <v>VBB30GA</v>
          </cell>
          <cell r="F10563">
            <v>42619</v>
          </cell>
          <cell r="G10563">
            <v>31000</v>
          </cell>
          <cell r="H10563">
            <v>1.1499999999999999</v>
          </cell>
          <cell r="I10563">
            <v>43465</v>
          </cell>
        </row>
        <row r="10564">
          <cell r="A10564" t="str">
            <v>VALVULA BOLA P/MEDIDOR GAS 1/2"</v>
          </cell>
          <cell r="B10564">
            <v>3828</v>
          </cell>
          <cell r="C10564" t="str">
            <v>UNI</v>
          </cell>
          <cell r="D10564">
            <v>14585</v>
          </cell>
          <cell r="E10564" t="str">
            <v>VBB10GA</v>
          </cell>
          <cell r="F10564">
            <v>43395</v>
          </cell>
          <cell r="G10564">
            <v>13890</v>
          </cell>
          <cell r="H10564">
            <v>1.05</v>
          </cell>
          <cell r="I10564">
            <v>43465</v>
          </cell>
        </row>
        <row r="10565">
          <cell r="A10565" t="str">
            <v>VALVULA BOLA P/MEDIDOR GAS 3/4"</v>
          </cell>
          <cell r="B10565">
            <v>9414</v>
          </cell>
          <cell r="C10565" t="str">
            <v>UNI</v>
          </cell>
          <cell r="D10565">
            <v>12685</v>
          </cell>
          <cell r="E10565" t="str">
            <v>VBB20GA</v>
          </cell>
          <cell r="F10565">
            <v>43269</v>
          </cell>
          <cell r="G10565">
            <v>12081</v>
          </cell>
          <cell r="H10565">
            <v>1.05</v>
          </cell>
          <cell r="I10565">
            <v>43465</v>
          </cell>
        </row>
        <row r="10566">
          <cell r="A10566" t="str">
            <v>VÁLVULA CHEQUE CORTINA 1 1/4 - 250PSI EN</v>
          </cell>
          <cell r="B10566">
            <v>106653</v>
          </cell>
          <cell r="C10566" t="str">
            <v>UNI</v>
          </cell>
          <cell r="D10566">
            <v>123873</v>
          </cell>
          <cell r="E10566">
            <v>0</v>
          </cell>
          <cell r="F10566">
            <v>43060</v>
          </cell>
          <cell r="G10566">
            <v>113645</v>
          </cell>
          <cell r="H10566">
            <v>1.0900000000000001</v>
          </cell>
          <cell r="I10566">
            <v>43465</v>
          </cell>
        </row>
        <row r="10567">
          <cell r="A10567" t="str">
            <v>VALVULA CHEQUE CORTINA Ø</v>
          </cell>
          <cell r="B10567">
            <v>105458</v>
          </cell>
          <cell r="C10567" t="str">
            <v>UNI</v>
          </cell>
          <cell r="D10567">
            <v>510094</v>
          </cell>
          <cell r="E10567">
            <v>0</v>
          </cell>
          <cell r="F10567">
            <v>43325</v>
          </cell>
          <cell r="G10567">
            <v>485804</v>
          </cell>
          <cell r="H10567">
            <v>1.05</v>
          </cell>
          <cell r="I10567">
            <v>43465</v>
          </cell>
        </row>
        <row r="10568">
          <cell r="A10568" t="str">
            <v>VALVULA CHEQUE Ø 1 1/2" CORTINA HELBERT</v>
          </cell>
          <cell r="B10568">
            <v>104763</v>
          </cell>
          <cell r="C10568" t="str">
            <v>UNI</v>
          </cell>
          <cell r="D10568">
            <v>139752</v>
          </cell>
          <cell r="E10568">
            <v>0</v>
          </cell>
          <cell r="F10568">
            <v>43276</v>
          </cell>
          <cell r="G10568">
            <v>133097</v>
          </cell>
          <cell r="H10568">
            <v>1.05</v>
          </cell>
          <cell r="I10568">
            <v>43465</v>
          </cell>
        </row>
        <row r="10569">
          <cell r="A10569" t="str">
            <v>VALVULA CHEQUE Ø 1" CORTINA</v>
          </cell>
          <cell r="B10569">
            <v>105341</v>
          </cell>
          <cell r="C10569" t="str">
            <v>UNI</v>
          </cell>
          <cell r="D10569">
            <v>36975</v>
          </cell>
          <cell r="E10569">
            <v>0</v>
          </cell>
          <cell r="F10569">
            <v>43195</v>
          </cell>
          <cell r="G10569">
            <v>35214</v>
          </cell>
          <cell r="H10569">
            <v>1.05</v>
          </cell>
          <cell r="I10569">
            <v>43465</v>
          </cell>
        </row>
        <row r="10570">
          <cell r="A10570" t="str">
            <v>VALVULA CHEQUE Ø 2 1/2" CORTINA HELBERT</v>
          </cell>
          <cell r="B10570">
            <v>104765</v>
          </cell>
          <cell r="C10570" t="str">
            <v>UNI</v>
          </cell>
          <cell r="D10570">
            <v>422624</v>
          </cell>
          <cell r="E10570">
            <v>0</v>
          </cell>
          <cell r="F10570">
            <v>43242</v>
          </cell>
          <cell r="G10570">
            <v>402499</v>
          </cell>
          <cell r="H10570">
            <v>1.05</v>
          </cell>
          <cell r="I10570">
            <v>43465</v>
          </cell>
        </row>
        <row r="10571">
          <cell r="A10571" t="str">
            <v>VALVULA CHEQUE Ø 2" CON CORTINA</v>
          </cell>
          <cell r="B10571">
            <v>105563</v>
          </cell>
          <cell r="C10571" t="str">
            <v>UNI</v>
          </cell>
          <cell r="D10571">
            <v>118453</v>
          </cell>
          <cell r="E10571">
            <v>0</v>
          </cell>
          <cell r="F10571">
            <v>43325</v>
          </cell>
          <cell r="G10571">
            <v>112812</v>
          </cell>
          <cell r="H10571">
            <v>1.05</v>
          </cell>
          <cell r="I10571">
            <v>43465</v>
          </cell>
        </row>
        <row r="10572">
          <cell r="A10572" t="str">
            <v>VALVULA CHEQUE Ø 2" CORTINA HELVERT</v>
          </cell>
          <cell r="B10572">
            <v>103642</v>
          </cell>
          <cell r="C10572" t="str">
            <v>UNI</v>
          </cell>
          <cell r="D10572">
            <v>206388</v>
          </cell>
          <cell r="E10572">
            <v>0</v>
          </cell>
          <cell r="F10572">
            <v>43371</v>
          </cell>
          <cell r="G10572">
            <v>196560</v>
          </cell>
          <cell r="H10572">
            <v>1.05</v>
          </cell>
          <cell r="I10572">
            <v>43465</v>
          </cell>
        </row>
        <row r="10573">
          <cell r="A10573" t="str">
            <v>VALVULA CHEQUE Ø 4" CORTINA S/MORMA</v>
          </cell>
          <cell r="B10573">
            <v>104769</v>
          </cell>
          <cell r="C10573" t="str">
            <v>UNI</v>
          </cell>
          <cell r="D10573">
            <v>1167128</v>
          </cell>
          <cell r="E10573">
            <v>0</v>
          </cell>
          <cell r="F10573">
            <v>43242</v>
          </cell>
          <cell r="G10573">
            <v>1111550</v>
          </cell>
          <cell r="H10573">
            <v>1.05</v>
          </cell>
          <cell r="I10573">
            <v>43465</v>
          </cell>
        </row>
        <row r="10574">
          <cell r="A10574" t="str">
            <v>Valvula compuert bridada d=2" Usa A-216 WCB</v>
          </cell>
          <cell r="B10574">
            <v>100166</v>
          </cell>
          <cell r="C10574" t="str">
            <v>UNI</v>
          </cell>
          <cell r="D10574">
            <v>715140</v>
          </cell>
          <cell r="E10574" t="str">
            <v>C6430 Gris</v>
          </cell>
          <cell r="F10574">
            <v>40241</v>
          </cell>
          <cell r="G10574">
            <v>522000</v>
          </cell>
          <cell r="H10574">
            <v>1.37</v>
          </cell>
          <cell r="I10574">
            <v>43465</v>
          </cell>
        </row>
        <row r="10575">
          <cell r="A10575" t="str">
            <v>Valvula compuert bridada d=3" **</v>
          </cell>
          <cell r="B10575">
            <v>100588</v>
          </cell>
          <cell r="C10575" t="str">
            <v>UNI</v>
          </cell>
          <cell r="D10575">
            <v>874060</v>
          </cell>
          <cell r="E10575" t="str">
            <v>C6430 Gris</v>
          </cell>
          <cell r="F10575">
            <v>40241</v>
          </cell>
          <cell r="G10575">
            <v>638000</v>
          </cell>
          <cell r="H10575">
            <v>1.37</v>
          </cell>
          <cell r="I10575">
            <v>43465</v>
          </cell>
        </row>
        <row r="10576">
          <cell r="A10576" t="str">
            <v>Valvula compuert bridada d=3" Usa A-216 WCB</v>
          </cell>
          <cell r="B10576">
            <v>100167</v>
          </cell>
          <cell r="C10576" t="str">
            <v>UNI</v>
          </cell>
          <cell r="D10576">
            <v>1032980</v>
          </cell>
          <cell r="E10576" t="str">
            <v>C6430 Gris</v>
          </cell>
          <cell r="F10576">
            <v>40241</v>
          </cell>
          <cell r="G10576">
            <v>754000</v>
          </cell>
          <cell r="H10576">
            <v>1.37</v>
          </cell>
          <cell r="I10576">
            <v>43465</v>
          </cell>
        </row>
        <row r="10577">
          <cell r="A10577" t="str">
            <v>Valvula compuert bridada d=4" Usa A-216 WCB</v>
          </cell>
          <cell r="B10577">
            <v>100168</v>
          </cell>
          <cell r="C10577" t="str">
            <v>UNI</v>
          </cell>
          <cell r="D10577">
            <v>1032980</v>
          </cell>
          <cell r="E10577" t="str">
            <v>C6430 Gris</v>
          </cell>
          <cell r="F10577">
            <v>40241</v>
          </cell>
          <cell r="G10577">
            <v>754000</v>
          </cell>
          <cell r="H10577">
            <v>1.37</v>
          </cell>
          <cell r="I10577">
            <v>43465</v>
          </cell>
        </row>
        <row r="10578">
          <cell r="A10578" t="str">
            <v>Valvula compuert Elástica Beta d=6" **</v>
          </cell>
          <cell r="B10578">
            <v>100991</v>
          </cell>
          <cell r="C10578" t="str">
            <v>UNI</v>
          </cell>
          <cell r="D10578">
            <v>1389373</v>
          </cell>
          <cell r="E10578" t="str">
            <v>C6430 Gris</v>
          </cell>
          <cell r="F10578">
            <v>42206</v>
          </cell>
          <cell r="G10578">
            <v>1138830</v>
          </cell>
          <cell r="H10578">
            <v>1.22</v>
          </cell>
          <cell r="I10578">
            <v>43465</v>
          </cell>
        </row>
        <row r="10579">
          <cell r="A10579" t="str">
            <v>Valvula compuert elástica extremo liso 3"***</v>
          </cell>
          <cell r="B10579">
            <v>100616</v>
          </cell>
          <cell r="C10579" t="str">
            <v>UNI</v>
          </cell>
          <cell r="D10579">
            <v>397300</v>
          </cell>
          <cell r="E10579" t="str">
            <v>C6430 Gris</v>
          </cell>
          <cell r="F10579">
            <v>40241</v>
          </cell>
          <cell r="G10579">
            <v>290000</v>
          </cell>
          <cell r="H10579">
            <v>1.37</v>
          </cell>
          <cell r="I10579">
            <v>43465</v>
          </cell>
        </row>
        <row r="10580">
          <cell r="A10580" t="str">
            <v>VALVULA CORTINA (3/4")AGUA (R.W.)</v>
          </cell>
          <cell r="B10580">
            <v>104915</v>
          </cell>
          <cell r="C10580" t="str">
            <v>UNI</v>
          </cell>
          <cell r="D10580">
            <v>51655</v>
          </cell>
          <cell r="E10580">
            <v>0</v>
          </cell>
          <cell r="F10580">
            <v>42128</v>
          </cell>
          <cell r="G10580">
            <v>42340</v>
          </cell>
          <cell r="H10580">
            <v>1.22</v>
          </cell>
          <cell r="I10580">
            <v>43465</v>
          </cell>
        </row>
        <row r="10581">
          <cell r="A10581" t="str">
            <v>VALVULA DE ALIVIO 1/2" -AMERICANA</v>
          </cell>
          <cell r="B10581">
            <v>104291</v>
          </cell>
          <cell r="C10581" t="str">
            <v>UNI</v>
          </cell>
          <cell r="D10581">
            <v>63700</v>
          </cell>
          <cell r="E10581">
            <v>0</v>
          </cell>
          <cell r="F10581">
            <v>40940</v>
          </cell>
          <cell r="G10581">
            <v>49000</v>
          </cell>
          <cell r="H10581">
            <v>1.3</v>
          </cell>
          <cell r="I10581">
            <v>43465</v>
          </cell>
        </row>
        <row r="10582">
          <cell r="A10582" t="str">
            <v>VALVULA DE ALIVIO ACERO/BRONCE</v>
          </cell>
          <cell r="B10582">
            <v>106322</v>
          </cell>
          <cell r="C10582" t="str">
            <v>UNI</v>
          </cell>
          <cell r="D10582">
            <v>683442</v>
          </cell>
          <cell r="E10582">
            <v>0</v>
          </cell>
          <cell r="F10582">
            <v>42853</v>
          </cell>
          <cell r="G10582">
            <v>627011</v>
          </cell>
          <cell r="H10582">
            <v>1.0900000000000001</v>
          </cell>
          <cell r="I10582">
            <v>43465</v>
          </cell>
        </row>
        <row r="10583">
          <cell r="A10583" t="str">
            <v>VALVULA DE ALIVIO Ø2" (AIRE Y AGUA)</v>
          </cell>
          <cell r="B10583">
            <v>103901</v>
          </cell>
          <cell r="C10583" t="str">
            <v>UNI</v>
          </cell>
          <cell r="D10583">
            <v>966001</v>
          </cell>
          <cell r="E10583">
            <v>0</v>
          </cell>
          <cell r="F10583">
            <v>43371</v>
          </cell>
          <cell r="G10583">
            <v>920001</v>
          </cell>
          <cell r="H10583">
            <v>1.05</v>
          </cell>
          <cell r="I10583">
            <v>43465</v>
          </cell>
        </row>
        <row r="10584">
          <cell r="A10584" t="str">
            <v>Valvula de bola acero d=2" **</v>
          </cell>
          <cell r="B10584">
            <v>100050</v>
          </cell>
          <cell r="C10584" t="str">
            <v>UNI</v>
          </cell>
          <cell r="D10584">
            <v>173349</v>
          </cell>
          <cell r="E10584" t="str">
            <v>C6430 Gris</v>
          </cell>
          <cell r="F10584">
            <v>40207</v>
          </cell>
          <cell r="G10584">
            <v>126532</v>
          </cell>
          <cell r="H10584">
            <v>1.37</v>
          </cell>
          <cell r="I10584">
            <v>43465</v>
          </cell>
        </row>
        <row r="10585">
          <cell r="A10585" t="str">
            <v>Valvula de bola acero d=2" Usa A-216 WCB a/c **</v>
          </cell>
          <cell r="B10585">
            <v>100165</v>
          </cell>
          <cell r="C10585" t="str">
            <v>UNI</v>
          </cell>
          <cell r="D10585">
            <v>131947</v>
          </cell>
          <cell r="E10585" t="str">
            <v>C6430 Gris</v>
          </cell>
          <cell r="F10585">
            <v>43370</v>
          </cell>
          <cell r="G10585">
            <v>125664</v>
          </cell>
          <cell r="H10585">
            <v>1.05</v>
          </cell>
          <cell r="I10585">
            <v>43465</v>
          </cell>
        </row>
        <row r="10586">
          <cell r="A10586" t="str">
            <v>Valvula de bola acero d=3" Usa A-216 WCB a/c **</v>
          </cell>
          <cell r="B10586">
            <v>100164</v>
          </cell>
          <cell r="C10586" t="str">
            <v>UNI</v>
          </cell>
          <cell r="D10586">
            <v>1112440</v>
          </cell>
          <cell r="E10586" t="str">
            <v>C6430 Gris</v>
          </cell>
          <cell r="F10586">
            <v>40207</v>
          </cell>
          <cell r="G10586">
            <v>812000</v>
          </cell>
          <cell r="H10586">
            <v>1.37</v>
          </cell>
          <cell r="I10586">
            <v>43465</v>
          </cell>
        </row>
        <row r="10587">
          <cell r="A10587" t="str">
            <v>Válvula de bola gas 1 1/2"</v>
          </cell>
          <cell r="B10587">
            <v>103638</v>
          </cell>
          <cell r="C10587" t="str">
            <v>UNI</v>
          </cell>
          <cell r="D10587">
            <v>47413</v>
          </cell>
          <cell r="E10587">
            <v>0</v>
          </cell>
          <cell r="F10587">
            <v>43269</v>
          </cell>
          <cell r="G10587">
            <v>45155</v>
          </cell>
          <cell r="H10587">
            <v>1.05</v>
          </cell>
          <cell r="I10587">
            <v>43465</v>
          </cell>
        </row>
        <row r="10588">
          <cell r="A10588" t="str">
            <v>Válvula de bola gas 2"</v>
          </cell>
          <cell r="B10588">
            <v>103641</v>
          </cell>
          <cell r="C10588" t="str">
            <v>UNI</v>
          </cell>
          <cell r="D10588">
            <v>128149</v>
          </cell>
          <cell r="E10588">
            <v>0</v>
          </cell>
          <cell r="F10588">
            <v>43269</v>
          </cell>
          <cell r="G10588">
            <v>122047</v>
          </cell>
          <cell r="H10588">
            <v>1.05</v>
          </cell>
          <cell r="I10588">
            <v>43465</v>
          </cell>
        </row>
        <row r="10589">
          <cell r="A10589" t="str">
            <v>VALVULA DE BOLA LISTADA 3” Pmin(175 Psi)</v>
          </cell>
          <cell r="B10589">
            <v>106268</v>
          </cell>
          <cell r="C10589" t="str">
            <v>UNI</v>
          </cell>
          <cell r="D10589">
            <v>544886</v>
          </cell>
          <cell r="E10589">
            <v>0</v>
          </cell>
          <cell r="F10589">
            <v>42849</v>
          </cell>
          <cell r="G10589">
            <v>499895</v>
          </cell>
          <cell r="H10589">
            <v>1.0900000000000001</v>
          </cell>
          <cell r="I10589">
            <v>43465</v>
          </cell>
        </row>
        <row r="10590">
          <cell r="A10590" t="str">
            <v>VÁLVULA DE BOLA PVC 1 1/2" (MONORADIAL</v>
          </cell>
          <cell r="B10590">
            <v>107249</v>
          </cell>
          <cell r="C10590" t="str">
            <v>UNI</v>
          </cell>
          <cell r="D10590">
            <v>29488</v>
          </cell>
          <cell r="E10590">
            <v>0</v>
          </cell>
          <cell r="F10590">
            <v>43411</v>
          </cell>
          <cell r="G10590">
            <v>28084</v>
          </cell>
          <cell r="H10590">
            <v>1.05</v>
          </cell>
          <cell r="I10590">
            <v>43465</v>
          </cell>
        </row>
        <row r="10591">
          <cell r="A10591" t="str">
            <v>VÁLVULA DE BOLA PVC 3" (MONORADIAL</v>
          </cell>
          <cell r="B10591">
            <v>107179</v>
          </cell>
          <cell r="C10591" t="str">
            <v>UNI</v>
          </cell>
          <cell r="D10591">
            <v>194321</v>
          </cell>
          <cell r="E10591">
            <v>0</v>
          </cell>
          <cell r="F10591">
            <v>43374</v>
          </cell>
          <cell r="G10591">
            <v>185068</v>
          </cell>
          <cell r="H10591">
            <v>1.05</v>
          </cell>
          <cell r="I10591">
            <v>43465</v>
          </cell>
        </row>
        <row r="10592">
          <cell r="A10592" t="str">
            <v>VÁLVULA DE BOLA PVC 4" (MONORADIAL</v>
          </cell>
          <cell r="B10592">
            <v>107181</v>
          </cell>
          <cell r="C10592" t="str">
            <v>UNI</v>
          </cell>
          <cell r="D10592">
            <v>284886</v>
          </cell>
          <cell r="E10592">
            <v>0</v>
          </cell>
          <cell r="F10592">
            <v>43374</v>
          </cell>
          <cell r="G10592">
            <v>271320</v>
          </cell>
          <cell r="H10592">
            <v>1.05</v>
          </cell>
          <cell r="I10592">
            <v>43465</v>
          </cell>
        </row>
        <row r="10593">
          <cell r="A10593" t="str">
            <v>Valvula de globo acero 150 lbs d=10" bridada **</v>
          </cell>
          <cell r="B10593">
            <v>100063</v>
          </cell>
          <cell r="C10593" t="str">
            <v>UNI</v>
          </cell>
          <cell r="D10593">
            <v>8586030</v>
          </cell>
          <cell r="E10593" t="str">
            <v>C6430 Gris</v>
          </cell>
          <cell r="F10593">
            <v>40177</v>
          </cell>
          <cell r="G10593">
            <v>6177000</v>
          </cell>
          <cell r="H10593">
            <v>1.39</v>
          </cell>
          <cell r="I10593">
            <v>43465</v>
          </cell>
        </row>
        <row r="10594">
          <cell r="A10594" t="str">
            <v>Valvula de globo acero 150 lbs d=4" **</v>
          </cell>
          <cell r="B10594">
            <v>100061</v>
          </cell>
          <cell r="C10594" t="str">
            <v>UNI</v>
          </cell>
          <cell r="D10594">
            <v>1271360</v>
          </cell>
          <cell r="E10594" t="str">
            <v>C6430 Gris</v>
          </cell>
          <cell r="F10594">
            <v>40207</v>
          </cell>
          <cell r="G10594">
            <v>928000</v>
          </cell>
          <cell r="H10594">
            <v>1.37</v>
          </cell>
          <cell r="I10594">
            <v>43465</v>
          </cell>
        </row>
        <row r="10595">
          <cell r="A10595" t="str">
            <v>Valvula de globo acero 150 lbs d=6" **</v>
          </cell>
          <cell r="B10595">
            <v>100038</v>
          </cell>
          <cell r="C10595" t="str">
            <v>UNI</v>
          </cell>
          <cell r="D10595">
            <v>1748120</v>
          </cell>
          <cell r="E10595" t="str">
            <v>C6430 Gris</v>
          </cell>
          <cell r="F10595">
            <v>40207</v>
          </cell>
          <cell r="G10595">
            <v>1276000</v>
          </cell>
          <cell r="H10595">
            <v>1.37</v>
          </cell>
          <cell r="I10595">
            <v>43465</v>
          </cell>
        </row>
        <row r="10596">
          <cell r="A10596" t="str">
            <v>Valvula de globo acero 150 lbs d=8" **</v>
          </cell>
          <cell r="B10596">
            <v>100062</v>
          </cell>
          <cell r="C10596" t="str">
            <v>UNI</v>
          </cell>
          <cell r="D10596">
            <v>9165438</v>
          </cell>
          <cell r="E10596" t="str">
            <v>C6430 Gris</v>
          </cell>
          <cell r="F10596">
            <v>40177</v>
          </cell>
          <cell r="G10596">
            <v>6593840</v>
          </cell>
          <cell r="H10596">
            <v>1.39</v>
          </cell>
          <cell r="I10596">
            <v>43465</v>
          </cell>
        </row>
        <row r="10597">
          <cell r="A10597" t="str">
            <v>VALVULA DE GLOBO Ø 1" (200PSI)</v>
          </cell>
          <cell r="B10597">
            <v>106307</v>
          </cell>
          <cell r="C10597" t="str">
            <v>UNI</v>
          </cell>
          <cell r="D10597">
            <v>171130</v>
          </cell>
          <cell r="E10597">
            <v>0</v>
          </cell>
          <cell r="F10597">
            <v>42851</v>
          </cell>
          <cell r="G10597">
            <v>157000</v>
          </cell>
          <cell r="H10597">
            <v>1.0900000000000001</v>
          </cell>
          <cell r="I10597">
            <v>43465</v>
          </cell>
        </row>
        <row r="10598">
          <cell r="A10598" t="str">
            <v>VALVULA DE GLOBO Ø 2"(200PSI)</v>
          </cell>
          <cell r="B10598">
            <v>106306</v>
          </cell>
          <cell r="C10598" t="str">
            <v>UNI</v>
          </cell>
          <cell r="D10598">
            <v>479600</v>
          </cell>
          <cell r="E10598">
            <v>0</v>
          </cell>
          <cell r="F10598">
            <v>42851</v>
          </cell>
          <cell r="G10598">
            <v>440000</v>
          </cell>
          <cell r="H10598">
            <v>1.0900000000000001</v>
          </cell>
          <cell r="I10598">
            <v>43465</v>
          </cell>
        </row>
        <row r="10599">
          <cell r="A10599" t="str">
            <v>VALVULA DE GLOBO Ø21/2” (200PSI)</v>
          </cell>
          <cell r="B10599">
            <v>106323</v>
          </cell>
          <cell r="C10599" t="str">
            <v>UNI</v>
          </cell>
          <cell r="D10599">
            <v>979051</v>
          </cell>
          <cell r="E10599">
            <v>0</v>
          </cell>
          <cell r="F10599">
            <v>42853</v>
          </cell>
          <cell r="G10599">
            <v>898212</v>
          </cell>
          <cell r="H10599">
            <v>1.0900000000000001</v>
          </cell>
          <cell r="I10599">
            <v>43465</v>
          </cell>
        </row>
        <row r="10600">
          <cell r="A10600" t="str">
            <v>VALVULA DE LIBERACION DE VACIO - Piscina</v>
          </cell>
          <cell r="B10600">
            <v>107134</v>
          </cell>
          <cell r="C10600" t="str">
            <v>UNI</v>
          </cell>
          <cell r="D10600">
            <v>2061675</v>
          </cell>
          <cell r="E10600">
            <v>0</v>
          </cell>
          <cell r="F10600">
            <v>43396</v>
          </cell>
          <cell r="G10600">
            <v>1963500</v>
          </cell>
          <cell r="H10600">
            <v>1.05</v>
          </cell>
          <cell r="I10600">
            <v>43465</v>
          </cell>
        </row>
        <row r="10601">
          <cell r="A10601" t="str">
            <v>VALVULA DE PASO DIRECTO (1 1/2") TIPO</v>
          </cell>
          <cell r="B10601">
            <v>106335</v>
          </cell>
          <cell r="C10601" t="str">
            <v>UNI</v>
          </cell>
          <cell r="D10601">
            <v>139532</v>
          </cell>
          <cell r="E10601">
            <v>0</v>
          </cell>
          <cell r="F10601">
            <v>43276</v>
          </cell>
          <cell r="G10601">
            <v>132888</v>
          </cell>
          <cell r="H10601">
            <v>1.05</v>
          </cell>
          <cell r="I10601">
            <v>43465</v>
          </cell>
        </row>
        <row r="10602">
          <cell r="A10602" t="str">
            <v>VALVULA DE PIE</v>
          </cell>
          <cell r="B10602">
            <v>105437</v>
          </cell>
          <cell r="C10602" t="str">
            <v>UNI</v>
          </cell>
          <cell r="D10602">
            <v>43955</v>
          </cell>
          <cell r="E10602">
            <v>0</v>
          </cell>
          <cell r="F10602">
            <v>42509</v>
          </cell>
          <cell r="G10602">
            <v>38222</v>
          </cell>
          <cell r="H10602">
            <v>1.1499999999999999</v>
          </cell>
          <cell r="I10602">
            <v>43465</v>
          </cell>
        </row>
        <row r="10603">
          <cell r="A10603" t="str">
            <v>VALVULA DE PIE DE 4"BRONCE + CANASTILLA</v>
          </cell>
          <cell r="B10603">
            <v>104440</v>
          </cell>
          <cell r="C10603" t="str">
            <v>UNI</v>
          </cell>
          <cell r="D10603">
            <v>546266</v>
          </cell>
          <cell r="E10603">
            <v>0</v>
          </cell>
          <cell r="F10603">
            <v>43276</v>
          </cell>
          <cell r="G10603">
            <v>520253</v>
          </cell>
          <cell r="H10603">
            <v>1.05</v>
          </cell>
          <cell r="I10603">
            <v>43465</v>
          </cell>
        </row>
        <row r="10604">
          <cell r="A10604" t="str">
            <v>VALVULA DE PIE DE 6"+CANASTILLA HELBERT</v>
          </cell>
          <cell r="B10604">
            <v>104767</v>
          </cell>
          <cell r="C10604" t="str">
            <v>UNI</v>
          </cell>
          <cell r="D10604">
            <v>1796881</v>
          </cell>
          <cell r="E10604">
            <v>0</v>
          </cell>
          <cell r="F10604">
            <v>43361</v>
          </cell>
          <cell r="G10604">
            <v>1711315</v>
          </cell>
          <cell r="H10604">
            <v>1.05</v>
          </cell>
          <cell r="I10604">
            <v>43465</v>
          </cell>
        </row>
        <row r="10605">
          <cell r="A10605" t="str">
            <v>VALVULA DE PIE EN ACERO INOXIDABLE DE</v>
          </cell>
          <cell r="B10605">
            <v>105632</v>
          </cell>
          <cell r="C10605" t="str">
            <v>UNI</v>
          </cell>
          <cell r="D10605">
            <v>286272</v>
          </cell>
          <cell r="E10605">
            <v>0</v>
          </cell>
          <cell r="F10605">
            <v>42207</v>
          </cell>
          <cell r="G10605">
            <v>234649</v>
          </cell>
          <cell r="H10605">
            <v>1.22</v>
          </cell>
          <cell r="I10605">
            <v>43465</v>
          </cell>
        </row>
        <row r="10606">
          <cell r="A10606" t="str">
            <v>VALVULA DE PIE EN ACERO INOXIDABLE DE</v>
          </cell>
          <cell r="B10606">
            <v>105633</v>
          </cell>
          <cell r="C10606" t="str">
            <v>UNI</v>
          </cell>
          <cell r="D10606">
            <v>1327594</v>
          </cell>
          <cell r="E10606">
            <v>0</v>
          </cell>
          <cell r="F10606">
            <v>43371</v>
          </cell>
          <cell r="G10606">
            <v>1264375</v>
          </cell>
          <cell r="H10606">
            <v>1.05</v>
          </cell>
          <cell r="I10606">
            <v>43465</v>
          </cell>
        </row>
        <row r="10607">
          <cell r="A10607" t="str">
            <v>VALVULA DE PIE Ø 1” cuerpo bronce Malla</v>
          </cell>
          <cell r="B10607">
            <v>105559</v>
          </cell>
          <cell r="C10607" t="str">
            <v>UNI</v>
          </cell>
          <cell r="D10607">
            <v>41372</v>
          </cell>
          <cell r="E10607">
            <v>0</v>
          </cell>
          <cell r="F10607">
            <v>43168</v>
          </cell>
          <cell r="G10607">
            <v>39402</v>
          </cell>
          <cell r="H10607">
            <v>1.05</v>
          </cell>
          <cell r="I10607">
            <v>43465</v>
          </cell>
        </row>
        <row r="10608">
          <cell r="A10608" t="str">
            <v>VALVULA DE PIE Ø 2"BRONCE(125-150)PSI</v>
          </cell>
          <cell r="B10608">
            <v>105434</v>
          </cell>
          <cell r="C10608" t="str">
            <v>UNI</v>
          </cell>
          <cell r="D10608">
            <v>140595</v>
          </cell>
          <cell r="E10608">
            <v>0</v>
          </cell>
          <cell r="F10608">
            <v>43242</v>
          </cell>
          <cell r="G10608">
            <v>133900</v>
          </cell>
          <cell r="H10608">
            <v>1.05</v>
          </cell>
          <cell r="I10608">
            <v>43465</v>
          </cell>
        </row>
        <row r="10609">
          <cell r="A10609" t="str">
            <v>VALVULA DE PIE Ø11/2"BRONCE(125-150)PSI</v>
          </cell>
          <cell r="B10609">
            <v>105435</v>
          </cell>
          <cell r="C10609" t="str">
            <v>UNI</v>
          </cell>
          <cell r="D10609">
            <v>77437</v>
          </cell>
          <cell r="E10609">
            <v>0</v>
          </cell>
          <cell r="F10609">
            <v>43049</v>
          </cell>
          <cell r="G10609">
            <v>71043</v>
          </cell>
          <cell r="H10609">
            <v>1.0900000000000001</v>
          </cell>
          <cell r="I10609">
            <v>43465</v>
          </cell>
        </row>
        <row r="10610">
          <cell r="A10610" t="str">
            <v>VALVULA DE PIE Ø11/4"BRONCE(125-150)PSI</v>
          </cell>
          <cell r="B10610">
            <v>105436</v>
          </cell>
          <cell r="C10610" t="str">
            <v>UNI</v>
          </cell>
          <cell r="D10610">
            <v>61367</v>
          </cell>
          <cell r="E10610">
            <v>0</v>
          </cell>
          <cell r="F10610">
            <v>43010</v>
          </cell>
          <cell r="G10610">
            <v>56300</v>
          </cell>
          <cell r="H10610">
            <v>1.0900000000000001</v>
          </cell>
          <cell r="I10610">
            <v>43465</v>
          </cell>
        </row>
        <row r="10611">
          <cell r="A10611" t="str">
            <v>VALVULA DE PIE PRESION 1¼"</v>
          </cell>
          <cell r="B10611">
            <v>2050</v>
          </cell>
          <cell r="C10611" t="str">
            <v>UNI</v>
          </cell>
          <cell r="D10611">
            <v>6772</v>
          </cell>
          <cell r="E10611">
            <v>13102</v>
          </cell>
          <cell r="F10611">
            <v>40148</v>
          </cell>
          <cell r="G10611">
            <v>4872</v>
          </cell>
          <cell r="H10611">
            <v>1.39</v>
          </cell>
          <cell r="I10611">
            <v>43465</v>
          </cell>
        </row>
        <row r="10612">
          <cell r="A10612" t="str">
            <v>VALVULA DE PIEØ</v>
          </cell>
          <cell r="B10612">
            <v>104450</v>
          </cell>
          <cell r="C10612" t="str">
            <v>UNI</v>
          </cell>
          <cell r="D10612">
            <v>279426</v>
          </cell>
          <cell r="E10612">
            <v>0</v>
          </cell>
          <cell r="F10612">
            <v>43049</v>
          </cell>
          <cell r="G10612">
            <v>256354</v>
          </cell>
          <cell r="H10612">
            <v>1.0900000000000001</v>
          </cell>
          <cell r="I10612">
            <v>43465</v>
          </cell>
        </row>
        <row r="10613">
          <cell r="A10613" t="str">
            <v>VALVULA DE SEGURIDAD BOLA PARA GAS CU</v>
          </cell>
          <cell r="B10613">
            <v>2776</v>
          </cell>
          <cell r="C10613" t="str">
            <v>UNI</v>
          </cell>
          <cell r="D10613">
            <v>9465</v>
          </cell>
          <cell r="E10613">
            <v>0</v>
          </cell>
          <cell r="F10613">
            <v>39661</v>
          </cell>
          <cell r="G10613">
            <v>6439</v>
          </cell>
          <cell r="H10613">
            <v>1.47</v>
          </cell>
          <cell r="I10613">
            <v>43465</v>
          </cell>
        </row>
        <row r="10614">
          <cell r="A10614" t="str">
            <v>VALVULA DOBLE COMPUERTA ELAS. 2" (Ver</v>
          </cell>
          <cell r="B10614">
            <v>105560</v>
          </cell>
          <cell r="C10614" t="str">
            <v>UNI</v>
          </cell>
          <cell r="D10614">
            <v>341716</v>
          </cell>
          <cell r="E10614">
            <v>0</v>
          </cell>
          <cell r="F10614">
            <v>43325</v>
          </cell>
          <cell r="G10614">
            <v>325444</v>
          </cell>
          <cell r="H10614">
            <v>1.05</v>
          </cell>
          <cell r="I10614">
            <v>43465</v>
          </cell>
        </row>
        <row r="10615">
          <cell r="A10615" t="str">
            <v>VALVULA DOBLE COMPUERTA ELAS. 3" (Ver</v>
          </cell>
          <cell r="B10615">
            <v>105561</v>
          </cell>
          <cell r="C10615" t="str">
            <v>UNI</v>
          </cell>
          <cell r="D10615">
            <v>469825</v>
          </cell>
          <cell r="E10615">
            <v>0</v>
          </cell>
          <cell r="F10615">
            <v>43276</v>
          </cell>
          <cell r="G10615">
            <v>447452</v>
          </cell>
          <cell r="H10615">
            <v>1.05</v>
          </cell>
          <cell r="I10615">
            <v>43465</v>
          </cell>
        </row>
        <row r="10616">
          <cell r="A10616" t="str">
            <v>VALVULA DOBLE COMPUERTA ELAS. 4" (Ver</v>
          </cell>
          <cell r="B10616">
            <v>105562</v>
          </cell>
          <cell r="C10616" t="str">
            <v>UNI</v>
          </cell>
          <cell r="D10616">
            <v>611077</v>
          </cell>
          <cell r="E10616">
            <v>0</v>
          </cell>
          <cell r="F10616">
            <v>43325</v>
          </cell>
          <cell r="G10616">
            <v>581978</v>
          </cell>
          <cell r="H10616">
            <v>1.05</v>
          </cell>
          <cell r="I10616">
            <v>43465</v>
          </cell>
        </row>
        <row r="10617">
          <cell r="A10617" t="str">
            <v>VALVULA ENTRADA ATLANTIS GRIVAL</v>
          </cell>
          <cell r="B10617">
            <v>880</v>
          </cell>
          <cell r="C10617" t="str">
            <v>UNI</v>
          </cell>
          <cell r="D10617">
            <v>54822</v>
          </cell>
          <cell r="E10617" t="str">
            <v>80670Neutro</v>
          </cell>
          <cell r="F10617">
            <v>40177</v>
          </cell>
          <cell r="G10617">
            <v>39440</v>
          </cell>
          <cell r="H10617">
            <v>1.39</v>
          </cell>
          <cell r="I10617">
            <v>43465</v>
          </cell>
        </row>
        <row r="10618">
          <cell r="A10618" t="str">
            <v>VALVULA EXPULSADORA DE AIRE</v>
          </cell>
          <cell r="B10618">
            <v>106324</v>
          </cell>
          <cell r="C10618" t="str">
            <v>UNI</v>
          </cell>
          <cell r="D10618">
            <v>25572</v>
          </cell>
          <cell r="E10618">
            <v>0</v>
          </cell>
          <cell r="F10618">
            <v>43276</v>
          </cell>
          <cell r="G10618">
            <v>24354</v>
          </cell>
          <cell r="H10618">
            <v>1.05</v>
          </cell>
          <cell r="I10618">
            <v>43465</v>
          </cell>
        </row>
        <row r="10619">
          <cell r="A10619" t="str">
            <v>Valvula flotador 1"(valvula+varilla+bola bronce)</v>
          </cell>
          <cell r="B10619">
            <v>104774</v>
          </cell>
          <cell r="C10619" t="str">
            <v>UNI</v>
          </cell>
          <cell r="D10619">
            <v>133736</v>
          </cell>
          <cell r="E10619">
            <v>0</v>
          </cell>
          <cell r="F10619">
            <v>42089</v>
          </cell>
          <cell r="G10619">
            <v>109620</v>
          </cell>
          <cell r="H10619">
            <v>1.22</v>
          </cell>
          <cell r="I10619">
            <v>43465</v>
          </cell>
        </row>
        <row r="10620">
          <cell r="A10620" t="str">
            <v>VALVULA FLOTADOR ROSCADA Ø3"COMPLETA</v>
          </cell>
          <cell r="B10620">
            <v>104747</v>
          </cell>
          <cell r="C10620" t="str">
            <v>UNI</v>
          </cell>
          <cell r="D10620">
            <v>992022</v>
          </cell>
          <cell r="E10620">
            <v>0</v>
          </cell>
          <cell r="F10620">
            <v>42857</v>
          </cell>
          <cell r="G10620">
            <v>910112</v>
          </cell>
          <cell r="H10620">
            <v>1.0900000000000001</v>
          </cell>
          <cell r="I10620">
            <v>43465</v>
          </cell>
        </row>
        <row r="10621">
          <cell r="A10621" t="str">
            <v>VALVULA FLOTADORA COMPLETA.BOLA</v>
          </cell>
          <cell r="B10621">
            <v>104782</v>
          </cell>
          <cell r="C10621" t="str">
            <v>UNI</v>
          </cell>
          <cell r="D10621">
            <v>708605</v>
          </cell>
          <cell r="E10621">
            <v>0</v>
          </cell>
          <cell r="F10621">
            <v>41206</v>
          </cell>
          <cell r="G10621">
            <v>545081</v>
          </cell>
          <cell r="H10621">
            <v>1.3</v>
          </cell>
          <cell r="I10621">
            <v>43465</v>
          </cell>
        </row>
        <row r="10622">
          <cell r="A10622" t="str">
            <v>Valvula flotadora sola d=1/2"Helbert o similar</v>
          </cell>
          <cell r="B10622">
            <v>102734</v>
          </cell>
          <cell r="C10622" t="str">
            <v>UNI</v>
          </cell>
          <cell r="D10622">
            <v>27596</v>
          </cell>
          <cell r="E10622" t="str">
            <v>C6430 Gris</v>
          </cell>
          <cell r="F10622">
            <v>42128</v>
          </cell>
          <cell r="G10622">
            <v>22620</v>
          </cell>
          <cell r="H10622">
            <v>1.22</v>
          </cell>
          <cell r="I10622">
            <v>43465</v>
          </cell>
        </row>
        <row r="10623">
          <cell r="A10623" t="str">
            <v>VALVULA GAS MEDIA MARIPOSA SEGURO P/T</v>
          </cell>
          <cell r="B10623">
            <v>4054</v>
          </cell>
          <cell r="C10623" t="str">
            <v>UNI</v>
          </cell>
          <cell r="D10623">
            <v>7617</v>
          </cell>
          <cell r="E10623">
            <v>0</v>
          </cell>
          <cell r="F10623">
            <v>40026</v>
          </cell>
          <cell r="G10623">
            <v>5480</v>
          </cell>
          <cell r="H10623">
            <v>1.39</v>
          </cell>
          <cell r="I10623">
            <v>43465</v>
          </cell>
        </row>
        <row r="10624">
          <cell r="A10624" t="str">
            <v>Valvula Inst. sanitaria tipo push REF: 7512500001</v>
          </cell>
          <cell r="B10624">
            <v>104802</v>
          </cell>
          <cell r="C10624" t="str">
            <v>UNI</v>
          </cell>
          <cell r="D10624">
            <v>89726</v>
          </cell>
          <cell r="E10624" t="str">
            <v>96700Cromo</v>
          </cell>
          <cell r="F10624">
            <v>41135</v>
          </cell>
          <cell r="G10624">
            <v>69020</v>
          </cell>
          <cell r="H10624">
            <v>1.3</v>
          </cell>
          <cell r="I10624">
            <v>43465</v>
          </cell>
        </row>
        <row r="10625">
          <cell r="A10625" t="str">
            <v>Valvula Institu. Sanitario Antivandalica Ref.75127</v>
          </cell>
          <cell r="B10625">
            <v>104503</v>
          </cell>
          <cell r="C10625" t="str">
            <v>UNI</v>
          </cell>
          <cell r="D10625">
            <v>286561</v>
          </cell>
          <cell r="E10625">
            <v>0</v>
          </cell>
          <cell r="F10625">
            <v>42857</v>
          </cell>
          <cell r="G10625">
            <v>262900</v>
          </cell>
          <cell r="H10625">
            <v>1.0900000000000001</v>
          </cell>
          <cell r="I10625">
            <v>43465</v>
          </cell>
        </row>
        <row r="10626">
          <cell r="A10626" t="str">
            <v>VALVULA LAVADERO 2"</v>
          </cell>
          <cell r="B10626">
            <v>632</v>
          </cell>
          <cell r="C10626" t="str">
            <v>UNI</v>
          </cell>
          <cell r="D10626">
            <v>2224</v>
          </cell>
          <cell r="E10626">
            <v>0</v>
          </cell>
          <cell r="F10626">
            <v>40134</v>
          </cell>
          <cell r="G10626">
            <v>1600</v>
          </cell>
          <cell r="H10626">
            <v>1.39</v>
          </cell>
          <cell r="I10626">
            <v>43465</v>
          </cell>
        </row>
        <row r="10627">
          <cell r="A10627" t="str">
            <v>VALVULA MARIPOSA</v>
          </cell>
          <cell r="B10627">
            <v>106266</v>
          </cell>
          <cell r="C10627" t="str">
            <v>UNI</v>
          </cell>
          <cell r="D10627">
            <v>464100</v>
          </cell>
          <cell r="E10627">
            <v>0</v>
          </cell>
          <cell r="F10627">
            <v>43276</v>
          </cell>
          <cell r="G10627">
            <v>442000</v>
          </cell>
          <cell r="H10627">
            <v>1.05</v>
          </cell>
          <cell r="I10627">
            <v>43465</v>
          </cell>
        </row>
        <row r="10628">
          <cell r="A10628" t="str">
            <v>VALVULA MARIPOSA EXTRE. RANURA.UL/FM</v>
          </cell>
          <cell r="B10628">
            <v>106270</v>
          </cell>
          <cell r="C10628" t="str">
            <v>UNI</v>
          </cell>
          <cell r="D10628">
            <v>751887</v>
          </cell>
          <cell r="E10628">
            <v>0</v>
          </cell>
          <cell r="F10628">
            <v>43371</v>
          </cell>
          <cell r="G10628">
            <v>716083</v>
          </cell>
          <cell r="H10628">
            <v>1.05</v>
          </cell>
          <cell r="I10628">
            <v>43465</v>
          </cell>
        </row>
        <row r="10629">
          <cell r="A10629" t="str">
            <v>VALVULA MARIPOSA EXTREM. RANURA</v>
          </cell>
          <cell r="B10629">
            <v>106265</v>
          </cell>
          <cell r="C10629" t="str">
            <v>UNI</v>
          </cell>
          <cell r="D10629">
            <v>364954</v>
          </cell>
          <cell r="E10629">
            <v>0</v>
          </cell>
          <cell r="F10629">
            <v>43276</v>
          </cell>
          <cell r="G10629">
            <v>347575</v>
          </cell>
          <cell r="H10629">
            <v>1.05</v>
          </cell>
          <cell r="I10629">
            <v>43465</v>
          </cell>
        </row>
        <row r="10630">
          <cell r="A10630" t="str">
            <v>VALVULA MARIPOSA EXTREMO RANURADO</v>
          </cell>
          <cell r="B10630">
            <v>103449</v>
          </cell>
          <cell r="C10630" t="str">
            <v>UNI</v>
          </cell>
          <cell r="D10630">
            <v>1853007</v>
          </cell>
          <cell r="E10630">
            <v>0</v>
          </cell>
          <cell r="F10630">
            <v>40477</v>
          </cell>
          <cell r="G10630">
            <v>1352560</v>
          </cell>
          <cell r="H10630">
            <v>1.37</v>
          </cell>
          <cell r="I10630">
            <v>43465</v>
          </cell>
        </row>
        <row r="10631">
          <cell r="A10631" t="str">
            <v>Valvula Mezcladora Ducha Ref. 4-AA-00000906</v>
          </cell>
          <cell r="B10631">
            <v>104511</v>
          </cell>
          <cell r="C10631" t="str">
            <v>UNI</v>
          </cell>
          <cell r="D10631">
            <v>292383</v>
          </cell>
          <cell r="E10631" t="str">
            <v>4-AA-0000906</v>
          </cell>
          <cell r="F10631">
            <v>43438</v>
          </cell>
          <cell r="G10631">
            <v>278460</v>
          </cell>
          <cell r="H10631">
            <v>1.05</v>
          </cell>
          <cell r="I10631">
            <v>43465</v>
          </cell>
        </row>
        <row r="10632">
          <cell r="A10632" t="str">
            <v>Valvula Orinal Antivand. tipo push Ref. 751290001</v>
          </cell>
          <cell r="B10632">
            <v>104504</v>
          </cell>
          <cell r="C10632" t="str">
            <v>UNI</v>
          </cell>
          <cell r="D10632">
            <v>272865</v>
          </cell>
          <cell r="E10632">
            <v>0</v>
          </cell>
          <cell r="F10632">
            <v>43276</v>
          </cell>
          <cell r="G10632">
            <v>259871</v>
          </cell>
          <cell r="H10632">
            <v>1.05</v>
          </cell>
          <cell r="I10632">
            <v>43465</v>
          </cell>
        </row>
        <row r="10633">
          <cell r="A10633" t="str">
            <v>VALVULA PLASTIC. VENTILACION 2"- 145PSI-</v>
          </cell>
          <cell r="B10633">
            <v>104797</v>
          </cell>
          <cell r="C10633" t="str">
            <v>UNI</v>
          </cell>
          <cell r="D10633">
            <v>119220</v>
          </cell>
          <cell r="E10633">
            <v>0</v>
          </cell>
          <cell r="F10633">
            <v>42857</v>
          </cell>
          <cell r="G10633">
            <v>109376</v>
          </cell>
          <cell r="H10633">
            <v>1.0900000000000001</v>
          </cell>
          <cell r="I10633">
            <v>43465</v>
          </cell>
        </row>
        <row r="10634">
          <cell r="A10634" t="str">
            <v>VALVULA POZUELO 2 ½" S/sosco</v>
          </cell>
          <cell r="B10634">
            <v>2395</v>
          </cell>
          <cell r="C10634" t="str">
            <v>UNI</v>
          </cell>
          <cell r="D10634">
            <v>2715</v>
          </cell>
          <cell r="E10634">
            <v>504</v>
          </cell>
          <cell r="F10634">
            <v>40122</v>
          </cell>
          <cell r="G10634">
            <v>1953</v>
          </cell>
          <cell r="H10634">
            <v>1.39</v>
          </cell>
          <cell r="I10634">
            <v>43465</v>
          </cell>
        </row>
        <row r="10635">
          <cell r="A10635" t="str">
            <v>VALVULA POZUELO 2 ½"x1¼"C/sosco</v>
          </cell>
          <cell r="B10635">
            <v>2372</v>
          </cell>
          <cell r="C10635" t="str">
            <v>UNI</v>
          </cell>
          <cell r="D10635">
            <v>2699</v>
          </cell>
          <cell r="E10635">
            <v>500</v>
          </cell>
          <cell r="F10635">
            <v>40122</v>
          </cell>
          <cell r="G10635">
            <v>1942</v>
          </cell>
          <cell r="H10635">
            <v>1.39</v>
          </cell>
          <cell r="I10635">
            <v>43465</v>
          </cell>
        </row>
        <row r="10636">
          <cell r="A10636" t="str">
            <v>VALVULA POZUELO VP-2 1/2" Br.</v>
          </cell>
          <cell r="B10636">
            <v>2432</v>
          </cell>
          <cell r="C10636" t="str">
            <v>UNI</v>
          </cell>
          <cell r="D10636">
            <v>1626</v>
          </cell>
          <cell r="E10636" t="str">
            <v>VP 2"</v>
          </cell>
          <cell r="F10636">
            <v>40023</v>
          </cell>
          <cell r="G10636">
            <v>1170</v>
          </cell>
          <cell r="H10636">
            <v>1.39</v>
          </cell>
          <cell r="I10636">
            <v>43465</v>
          </cell>
        </row>
        <row r="10637">
          <cell r="A10637" t="str">
            <v>VALVULA PRUEBA-DRENAJE 1" BR C-VISOR</v>
          </cell>
          <cell r="B10637">
            <v>105395</v>
          </cell>
          <cell r="C10637" t="str">
            <v>UNI</v>
          </cell>
          <cell r="D10637">
            <v>347752</v>
          </cell>
          <cell r="E10637">
            <v>0</v>
          </cell>
          <cell r="F10637">
            <v>43271</v>
          </cell>
          <cell r="G10637">
            <v>331192</v>
          </cell>
          <cell r="H10637">
            <v>1.05</v>
          </cell>
          <cell r="I10637">
            <v>43465</v>
          </cell>
        </row>
        <row r="10638">
          <cell r="A10638" t="str">
            <v>VALVULA Regul. ½" Metal GRIVAL</v>
          </cell>
          <cell r="B10638">
            <v>631</v>
          </cell>
          <cell r="C10638" t="str">
            <v>UNI</v>
          </cell>
          <cell r="D10638">
            <v>29190</v>
          </cell>
          <cell r="E10638" t="str">
            <v>96700Cromo</v>
          </cell>
          <cell r="F10638">
            <v>40134</v>
          </cell>
          <cell r="G10638">
            <v>21000</v>
          </cell>
          <cell r="H10638">
            <v>1.39</v>
          </cell>
          <cell r="I10638">
            <v>43465</v>
          </cell>
        </row>
        <row r="10639">
          <cell r="A10639" t="str">
            <v>VALVULA Regul. ½" Plast GRIVAL</v>
          </cell>
          <cell r="B10639">
            <v>879</v>
          </cell>
          <cell r="C10639" t="str">
            <v>UNI</v>
          </cell>
          <cell r="D10639">
            <v>30474</v>
          </cell>
          <cell r="E10639" t="str">
            <v>C6430 Gris</v>
          </cell>
          <cell r="F10639">
            <v>40177</v>
          </cell>
          <cell r="G10639">
            <v>21924</v>
          </cell>
          <cell r="H10639">
            <v>1.39</v>
          </cell>
          <cell r="I10639">
            <v>43465</v>
          </cell>
        </row>
        <row r="10640">
          <cell r="A10640" t="str">
            <v>Valvula Selenoide d=2"(Suministro). **</v>
          </cell>
          <cell r="B10640">
            <v>102563</v>
          </cell>
          <cell r="C10640" t="str">
            <v>UNI</v>
          </cell>
          <cell r="D10640">
            <v>405738</v>
          </cell>
          <cell r="E10640" t="str">
            <v>C6430 Gris</v>
          </cell>
          <cell r="F10640">
            <v>43179</v>
          </cell>
          <cell r="G10640">
            <v>386417</v>
          </cell>
          <cell r="H10640">
            <v>1.05</v>
          </cell>
          <cell r="I10640">
            <v>43465</v>
          </cell>
        </row>
        <row r="10641">
          <cell r="A10641" t="str">
            <v>VALVULA SOLENOIDES DE 2"</v>
          </cell>
          <cell r="B10641">
            <v>105946</v>
          </cell>
          <cell r="C10641" t="str">
            <v>UNI</v>
          </cell>
          <cell r="D10641">
            <v>700434</v>
          </cell>
          <cell r="E10641">
            <v>0</v>
          </cell>
          <cell r="F10641">
            <v>42828</v>
          </cell>
          <cell r="G10641">
            <v>642600</v>
          </cell>
          <cell r="H10641">
            <v>1.0900000000000001</v>
          </cell>
          <cell r="I10641">
            <v>43465</v>
          </cell>
        </row>
        <row r="10642">
          <cell r="A10642" t="str">
            <v>VALVULA VASTAGO ASCEND.TIPOOS&amp;YUL/FM</v>
          </cell>
          <cell r="B10642">
            <v>106267</v>
          </cell>
          <cell r="C10642" t="str">
            <v>UNI</v>
          </cell>
          <cell r="D10642">
            <v>1479169</v>
          </cell>
          <cell r="E10642">
            <v>0</v>
          </cell>
          <cell r="F10642">
            <v>43276</v>
          </cell>
          <cell r="G10642">
            <v>1408732</v>
          </cell>
          <cell r="H10642">
            <v>1.05</v>
          </cell>
          <cell r="I10642">
            <v>43465</v>
          </cell>
        </row>
        <row r="10643">
          <cell r="A10643" t="str">
            <v>VALVULA/REGISTRO BOLA Ø 1" (MANIJA -</v>
          </cell>
          <cell r="B10643">
            <v>104187</v>
          </cell>
          <cell r="C10643" t="str">
            <v>UNI</v>
          </cell>
          <cell r="D10643">
            <v>20874</v>
          </cell>
          <cell r="E10643">
            <v>0</v>
          </cell>
          <cell r="F10643">
            <v>43195</v>
          </cell>
          <cell r="G10643">
            <v>19880</v>
          </cell>
          <cell r="H10643">
            <v>1.05</v>
          </cell>
          <cell r="I10643">
            <v>43465</v>
          </cell>
        </row>
        <row r="10644">
          <cell r="A10644" t="str">
            <v>VALVULA/REGISTRO BOLA Ø2 EN BRONCE DE</v>
          </cell>
          <cell r="B10644">
            <v>103223</v>
          </cell>
          <cell r="C10644" t="str">
            <v>UNI</v>
          </cell>
          <cell r="D10644">
            <v>95689</v>
          </cell>
          <cell r="E10644">
            <v>0</v>
          </cell>
          <cell r="F10644">
            <v>43195</v>
          </cell>
          <cell r="G10644">
            <v>91132</v>
          </cell>
          <cell r="H10644">
            <v>1.05</v>
          </cell>
          <cell r="I10644">
            <v>43465</v>
          </cell>
        </row>
        <row r="10645">
          <cell r="A10645" t="str">
            <v>VALVULA/REGISTRO DE BOLA Ø 1/2"(MANIJA -</v>
          </cell>
          <cell r="B10645">
            <v>104549</v>
          </cell>
          <cell r="C10645" t="str">
            <v>UNI</v>
          </cell>
          <cell r="D10645">
            <v>10146</v>
          </cell>
          <cell r="E10645">
            <v>0</v>
          </cell>
          <cell r="F10645">
            <v>43195</v>
          </cell>
          <cell r="G10645">
            <v>9663</v>
          </cell>
          <cell r="H10645">
            <v>1.05</v>
          </cell>
          <cell r="I10645">
            <v>43465</v>
          </cell>
        </row>
        <row r="10646">
          <cell r="A10646" t="str">
            <v>ValvulaAngularDrenaje/pruebaVictaulicRosc1"(17</v>
          </cell>
          <cell r="B10646">
            <v>106269</v>
          </cell>
          <cell r="C10646" t="str">
            <v>UNI</v>
          </cell>
          <cell r="D10646">
            <v>340383</v>
          </cell>
          <cell r="E10646">
            <v>0</v>
          </cell>
          <cell r="F10646">
            <v>43371</v>
          </cell>
          <cell r="G10646">
            <v>324174</v>
          </cell>
          <cell r="H10646">
            <v>1.05</v>
          </cell>
          <cell r="I10646">
            <v>43465</v>
          </cell>
        </row>
        <row r="10647">
          <cell r="A10647" t="str">
            <v>VálvulaMariposa</v>
          </cell>
          <cell r="B10647">
            <v>105822</v>
          </cell>
          <cell r="C10647" t="str">
            <v>UNI</v>
          </cell>
          <cell r="D10647">
            <v>1028514</v>
          </cell>
          <cell r="E10647">
            <v>0</v>
          </cell>
          <cell r="F10647">
            <v>42565</v>
          </cell>
          <cell r="G10647">
            <v>894360</v>
          </cell>
          <cell r="H10647">
            <v>1.1499999999999999</v>
          </cell>
          <cell r="I10647">
            <v>43465</v>
          </cell>
        </row>
        <row r="10648">
          <cell r="A10648" t="str">
            <v>VálvulaMariposa</v>
          </cell>
          <cell r="B10648">
            <v>105823</v>
          </cell>
          <cell r="C10648" t="str">
            <v>UNI</v>
          </cell>
          <cell r="D10648">
            <v>622311</v>
          </cell>
          <cell r="E10648">
            <v>0</v>
          </cell>
          <cell r="F10648">
            <v>42565</v>
          </cell>
          <cell r="G10648">
            <v>541140</v>
          </cell>
          <cell r="H10648">
            <v>1.1499999999999999</v>
          </cell>
          <cell r="I10648">
            <v>43465</v>
          </cell>
        </row>
        <row r="10649">
          <cell r="A10649" t="str">
            <v>VARA CORREDOR D=8CM (L=3M)</v>
          </cell>
          <cell r="B10649">
            <v>104321</v>
          </cell>
          <cell r="C10649" t="str">
            <v>UNI</v>
          </cell>
          <cell r="D10649">
            <v>5460</v>
          </cell>
          <cell r="E10649">
            <v>0</v>
          </cell>
          <cell r="F10649">
            <v>43371</v>
          </cell>
          <cell r="G10649">
            <v>5200</v>
          </cell>
          <cell r="H10649">
            <v>1.05</v>
          </cell>
          <cell r="I10649">
            <v>43465</v>
          </cell>
        </row>
        <row r="10650">
          <cell r="A10650" t="str">
            <v>VARA DE CLAVO (Ø 4-5CM) L=3.00M</v>
          </cell>
          <cell r="B10650">
            <v>104322</v>
          </cell>
          <cell r="C10650" t="str">
            <v>UNI</v>
          </cell>
          <cell r="D10650">
            <v>3660</v>
          </cell>
          <cell r="E10650">
            <v>0</v>
          </cell>
          <cell r="F10650">
            <v>42081</v>
          </cell>
          <cell r="G10650">
            <v>3000</v>
          </cell>
          <cell r="H10650">
            <v>1.22</v>
          </cell>
          <cell r="I10650">
            <v>43465</v>
          </cell>
        </row>
        <row r="10651">
          <cell r="A10651" t="str">
            <v>VARA DE CLAVO (Ø4 -5cm) L=6 METROS.</v>
          </cell>
          <cell r="B10651">
            <v>2672</v>
          </cell>
          <cell r="C10651" t="str">
            <v>ML</v>
          </cell>
          <cell r="D10651">
            <v>1470</v>
          </cell>
          <cell r="E10651">
            <v>0</v>
          </cell>
          <cell r="F10651">
            <v>43162</v>
          </cell>
          <cell r="G10651">
            <v>1400</v>
          </cell>
          <cell r="H10651">
            <v>1.05</v>
          </cell>
          <cell r="I10651">
            <v>43465</v>
          </cell>
        </row>
        <row r="10652">
          <cell r="A10652" t="str">
            <v>VARA DE CORREDOR L= 6 M.</v>
          </cell>
          <cell r="B10652">
            <v>963</v>
          </cell>
          <cell r="C10652" t="str">
            <v>ML</v>
          </cell>
          <cell r="D10652">
            <v>1526</v>
          </cell>
          <cell r="E10652">
            <v>0</v>
          </cell>
          <cell r="F10652">
            <v>42934</v>
          </cell>
          <cell r="G10652">
            <v>1400</v>
          </cell>
          <cell r="H10652">
            <v>1.0900000000000001</v>
          </cell>
          <cell r="I10652">
            <v>43465</v>
          </cell>
        </row>
        <row r="10653">
          <cell r="A10653" t="str">
            <v>VARA DE LIMATON L=4 M.</v>
          </cell>
          <cell r="B10653">
            <v>175</v>
          </cell>
          <cell r="C10653" t="str">
            <v>ML</v>
          </cell>
          <cell r="D10653">
            <v>4563</v>
          </cell>
          <cell r="E10653">
            <v>0</v>
          </cell>
          <cell r="F10653">
            <v>42081</v>
          </cell>
          <cell r="G10653">
            <v>3740</v>
          </cell>
          <cell r="H10653">
            <v>1.22</v>
          </cell>
          <cell r="I10653">
            <v>43465</v>
          </cell>
        </row>
        <row r="10654">
          <cell r="A10654" t="str">
            <v>VARA DE LIMATON L=6 M.</v>
          </cell>
          <cell r="B10654">
            <v>174</v>
          </cell>
          <cell r="C10654" t="str">
            <v>ML</v>
          </cell>
          <cell r="D10654">
            <v>3258</v>
          </cell>
          <cell r="E10654">
            <v>0</v>
          </cell>
          <cell r="F10654">
            <v>42625</v>
          </cell>
          <cell r="G10654">
            <v>2833</v>
          </cell>
          <cell r="H10654">
            <v>1.1499999999999999</v>
          </cell>
          <cell r="I10654">
            <v>43465</v>
          </cell>
        </row>
        <row r="10655">
          <cell r="A10655" t="str">
            <v>VARA DE LIMATON L=6 M.</v>
          </cell>
          <cell r="B10655">
            <v>920</v>
          </cell>
          <cell r="C10655" t="str">
            <v>ML</v>
          </cell>
          <cell r="D10655">
            <v>3308</v>
          </cell>
          <cell r="E10655">
            <v>0</v>
          </cell>
          <cell r="F10655">
            <v>43162</v>
          </cell>
          <cell r="G10655">
            <v>3150</v>
          </cell>
          <cell r="H10655">
            <v>1.05</v>
          </cell>
          <cell r="I10655">
            <v>43465</v>
          </cell>
        </row>
        <row r="10656">
          <cell r="A10656" t="str">
            <v>VARA ROLLIZA EN PINO PATULA INMUNIZ Ø</v>
          </cell>
          <cell r="B10656">
            <v>103646</v>
          </cell>
          <cell r="C10656" t="str">
            <v>UNI</v>
          </cell>
          <cell r="D10656">
            <v>31668</v>
          </cell>
          <cell r="E10656">
            <v>0</v>
          </cell>
          <cell r="F10656">
            <v>41115</v>
          </cell>
          <cell r="G10656">
            <v>24360</v>
          </cell>
          <cell r="H10656">
            <v>1.3</v>
          </cell>
          <cell r="I10656">
            <v>43465</v>
          </cell>
        </row>
        <row r="10657">
          <cell r="A10657" t="str">
            <v>VARA ROLLIZA EN PINO PATULA INMUNIZ Ø</v>
          </cell>
          <cell r="B10657">
            <v>103647</v>
          </cell>
          <cell r="C10657" t="str">
            <v>UNI</v>
          </cell>
          <cell r="D10657">
            <v>37700</v>
          </cell>
          <cell r="E10657">
            <v>0</v>
          </cell>
          <cell r="F10657">
            <v>41115</v>
          </cell>
          <cell r="G10657">
            <v>29000</v>
          </cell>
          <cell r="H10657">
            <v>1.3</v>
          </cell>
          <cell r="I10657">
            <v>43465</v>
          </cell>
        </row>
        <row r="10658">
          <cell r="A10658" t="str">
            <v>VARIADOR DE FRECUENCIA PARA MOTOR DE</v>
          </cell>
          <cell r="B10658">
            <v>107408</v>
          </cell>
          <cell r="C10658" t="str">
            <v>UNI</v>
          </cell>
          <cell r="D10658">
            <v>4200000</v>
          </cell>
          <cell r="E10658">
            <v>0</v>
          </cell>
          <cell r="F10658">
            <v>43298</v>
          </cell>
          <cell r="G10658">
            <v>4000000</v>
          </cell>
          <cell r="H10658">
            <v>1.05</v>
          </cell>
          <cell r="I10658">
            <v>43465</v>
          </cell>
        </row>
        <row r="10659">
          <cell r="A10659" t="str">
            <v>VARILLA 1/2" CUADRADA</v>
          </cell>
          <cell r="B10659">
            <v>103147</v>
          </cell>
          <cell r="C10659" t="str">
            <v>MTS</v>
          </cell>
          <cell r="D10659">
            <v>3710</v>
          </cell>
          <cell r="E10659">
            <v>0</v>
          </cell>
          <cell r="F10659">
            <v>43437</v>
          </cell>
          <cell r="G10659">
            <v>3533</v>
          </cell>
          <cell r="H10659">
            <v>1.05</v>
          </cell>
          <cell r="I10659">
            <v>43465</v>
          </cell>
        </row>
        <row r="10660">
          <cell r="A10660" t="str">
            <v>VARILLA ANCLAJE 1/2" X0,15M soldadda a angulo</v>
          </cell>
          <cell r="B10660">
            <v>100953</v>
          </cell>
          <cell r="C10660" t="str">
            <v>UNI</v>
          </cell>
          <cell r="D10660">
            <v>4345</v>
          </cell>
          <cell r="E10660">
            <v>0</v>
          </cell>
          <cell r="F10660">
            <v>43354</v>
          </cell>
          <cell r="G10660">
            <v>4138</v>
          </cell>
          <cell r="H10660">
            <v>1.05</v>
          </cell>
          <cell r="I10660">
            <v>43465</v>
          </cell>
        </row>
        <row r="10661">
          <cell r="A10661" t="str">
            <v>VARILLA ANCLAJE 3/4" X2M</v>
          </cell>
          <cell r="B10661">
            <v>3728</v>
          </cell>
          <cell r="C10661" t="str">
            <v>UNI</v>
          </cell>
          <cell r="D10661">
            <v>9797</v>
          </cell>
          <cell r="E10661">
            <v>0</v>
          </cell>
          <cell r="F10661">
            <v>43335</v>
          </cell>
          <cell r="G10661">
            <v>9330</v>
          </cell>
          <cell r="H10661">
            <v>1.05</v>
          </cell>
          <cell r="I10661">
            <v>43465</v>
          </cell>
        </row>
        <row r="10662">
          <cell r="A10662" t="str">
            <v>VARILLA ANCLAJE 5/8" X 1.80 HIERRO</v>
          </cell>
          <cell r="B10662">
            <v>103108</v>
          </cell>
          <cell r="C10662" t="str">
            <v>UNI</v>
          </cell>
          <cell r="D10662">
            <v>8033</v>
          </cell>
          <cell r="E10662">
            <v>0</v>
          </cell>
          <cell r="F10662">
            <v>40675</v>
          </cell>
          <cell r="G10662">
            <v>5995</v>
          </cell>
          <cell r="H10662">
            <v>1.34</v>
          </cell>
          <cell r="I10662">
            <v>43465</v>
          </cell>
        </row>
        <row r="10663">
          <cell r="A10663" t="str">
            <v>VARILLA CORRUGADA 1/4" X 6M</v>
          </cell>
          <cell r="B10663">
            <v>7004</v>
          </cell>
          <cell r="C10663" t="str">
            <v>UNI</v>
          </cell>
          <cell r="D10663">
            <v>3255</v>
          </cell>
          <cell r="E10663">
            <v>0</v>
          </cell>
          <cell r="F10663">
            <v>43196</v>
          </cell>
          <cell r="G10663">
            <v>3100</v>
          </cell>
          <cell r="H10663">
            <v>1.05</v>
          </cell>
          <cell r="I10663">
            <v>43465</v>
          </cell>
        </row>
        <row r="10664">
          <cell r="A10664" t="str">
            <v>VARILLA CORRUGADA 12MM X 6M</v>
          </cell>
          <cell r="B10664">
            <v>7006</v>
          </cell>
          <cell r="C10664" t="str">
            <v>UNI</v>
          </cell>
          <cell r="D10664">
            <v>15709</v>
          </cell>
          <cell r="E10664">
            <v>0</v>
          </cell>
          <cell r="F10664">
            <v>42095</v>
          </cell>
          <cell r="G10664">
            <v>12876</v>
          </cell>
          <cell r="H10664">
            <v>1.22</v>
          </cell>
          <cell r="I10664">
            <v>43465</v>
          </cell>
        </row>
        <row r="10665">
          <cell r="A10665" t="str">
            <v>VARILLA CORRUGADA 3/8" X 6M</v>
          </cell>
          <cell r="B10665">
            <v>7005</v>
          </cell>
          <cell r="C10665" t="str">
            <v>UNI</v>
          </cell>
          <cell r="D10665">
            <v>7035</v>
          </cell>
          <cell r="E10665">
            <v>0</v>
          </cell>
          <cell r="F10665">
            <v>43196</v>
          </cell>
          <cell r="G10665">
            <v>6700</v>
          </cell>
          <cell r="H10665">
            <v>1.05</v>
          </cell>
          <cell r="I10665">
            <v>43465</v>
          </cell>
        </row>
        <row r="10666">
          <cell r="A10666" t="str">
            <v>VARILLA CORRUGADA DE 1'' 60.000 Lbs X 6 Mts</v>
          </cell>
          <cell r="B10666">
            <v>1328</v>
          </cell>
          <cell r="C10666" t="str">
            <v>UNI</v>
          </cell>
          <cell r="D10666">
            <v>68549</v>
          </cell>
          <cell r="E10666">
            <v>0</v>
          </cell>
          <cell r="F10666">
            <v>40675</v>
          </cell>
          <cell r="G10666">
            <v>51156</v>
          </cell>
          <cell r="H10666">
            <v>1.34</v>
          </cell>
          <cell r="I10666">
            <v>43465</v>
          </cell>
        </row>
        <row r="10667">
          <cell r="A10667" t="str">
            <v>VARILLA CORRUGADA DE 1/2 60.000 Lbs X 6</v>
          </cell>
          <cell r="B10667">
            <v>1329</v>
          </cell>
          <cell r="C10667" t="str">
            <v>UNI</v>
          </cell>
          <cell r="D10667">
            <v>17152</v>
          </cell>
          <cell r="E10667">
            <v>0</v>
          </cell>
          <cell r="F10667">
            <v>40675</v>
          </cell>
          <cell r="G10667">
            <v>12800</v>
          </cell>
          <cell r="H10667">
            <v>1.34</v>
          </cell>
          <cell r="I10667">
            <v>43465</v>
          </cell>
        </row>
        <row r="10668">
          <cell r="A10668" t="str">
            <v>VARILLA CORRUGADA DE 3/8 X 6 ML</v>
          </cell>
          <cell r="B10668">
            <v>1331</v>
          </cell>
          <cell r="C10668" t="str">
            <v>UNI</v>
          </cell>
          <cell r="D10668">
            <v>7954</v>
          </cell>
          <cell r="E10668">
            <v>0</v>
          </cell>
          <cell r="F10668">
            <v>43222</v>
          </cell>
          <cell r="G10668">
            <v>7575</v>
          </cell>
          <cell r="H10668">
            <v>1.05</v>
          </cell>
          <cell r="I10668">
            <v>43465</v>
          </cell>
        </row>
        <row r="10669">
          <cell r="A10669" t="str">
            <v>VARILLA CORRUGADA DE 5/8'' 60,000 lbs X 6</v>
          </cell>
          <cell r="B10669">
            <v>1333</v>
          </cell>
          <cell r="C10669" t="str">
            <v>UNI</v>
          </cell>
          <cell r="D10669">
            <v>26779</v>
          </cell>
          <cell r="E10669">
            <v>0</v>
          </cell>
          <cell r="F10669">
            <v>40675</v>
          </cell>
          <cell r="G10669">
            <v>19984</v>
          </cell>
          <cell r="H10669">
            <v>1.34</v>
          </cell>
          <cell r="I10669">
            <v>43465</v>
          </cell>
        </row>
        <row r="10670">
          <cell r="A10670" t="str">
            <v>VARILLA CORRUGADA DE 7/8'' 60,000 lbs X 6</v>
          </cell>
          <cell r="B10670">
            <v>1334</v>
          </cell>
          <cell r="C10670" t="str">
            <v>UNI</v>
          </cell>
          <cell r="D10670">
            <v>52486</v>
          </cell>
          <cell r="E10670">
            <v>0</v>
          </cell>
          <cell r="F10670">
            <v>40675</v>
          </cell>
          <cell r="G10670">
            <v>39169</v>
          </cell>
          <cell r="H10670">
            <v>1.34</v>
          </cell>
          <cell r="I10670">
            <v>43465</v>
          </cell>
        </row>
        <row r="10671">
          <cell r="A10671" t="str">
            <v>VARILLA CORRUGADA DE 9mm x 6 mts</v>
          </cell>
          <cell r="B10671">
            <v>1330</v>
          </cell>
          <cell r="C10671" t="str">
            <v>UNI</v>
          </cell>
          <cell r="D10671">
            <v>9355</v>
          </cell>
          <cell r="E10671">
            <v>0</v>
          </cell>
          <cell r="F10671">
            <v>40675</v>
          </cell>
          <cell r="G10671">
            <v>6981</v>
          </cell>
          <cell r="H10671">
            <v>1.34</v>
          </cell>
          <cell r="I10671">
            <v>43465</v>
          </cell>
        </row>
        <row r="10672">
          <cell r="A10672" t="str">
            <v>VARILLA CUADRADA 1"X1"</v>
          </cell>
          <cell r="B10672">
            <v>100962</v>
          </cell>
          <cell r="C10672" t="str">
            <v>ML</v>
          </cell>
          <cell r="D10672">
            <v>17009</v>
          </cell>
          <cell r="E10672">
            <v>0</v>
          </cell>
          <cell r="F10672">
            <v>40675</v>
          </cell>
          <cell r="G10672">
            <v>12693</v>
          </cell>
          <cell r="H10672">
            <v>1.34</v>
          </cell>
          <cell r="I10672">
            <v>43465</v>
          </cell>
        </row>
        <row r="10673">
          <cell r="A10673" t="str">
            <v>VARILLA CW 5/8" X 2.40 M EN COBRE</v>
          </cell>
          <cell r="B10673">
            <v>787</v>
          </cell>
          <cell r="C10673" t="str">
            <v>UNI</v>
          </cell>
          <cell r="D10673">
            <v>136080</v>
          </cell>
          <cell r="E10673">
            <v>0</v>
          </cell>
          <cell r="F10673">
            <v>43167</v>
          </cell>
          <cell r="G10673">
            <v>129600</v>
          </cell>
          <cell r="H10673">
            <v>1.05</v>
          </cell>
          <cell r="I10673">
            <v>43465</v>
          </cell>
        </row>
        <row r="10674">
          <cell r="A10674" t="str">
            <v>Varilla de 3/8" Zincada (Sumin) **</v>
          </cell>
          <cell r="B10674">
            <v>102496</v>
          </cell>
          <cell r="C10674" t="str">
            <v>ML</v>
          </cell>
          <cell r="D10674">
            <v>2085</v>
          </cell>
          <cell r="E10674">
            <v>0</v>
          </cell>
          <cell r="F10674">
            <v>40158</v>
          </cell>
          <cell r="G10674">
            <v>1500</v>
          </cell>
          <cell r="H10674">
            <v>1.39</v>
          </cell>
          <cell r="I10674">
            <v>43465</v>
          </cell>
        </row>
        <row r="10675">
          <cell r="A10675" t="str">
            <v>VARILLA DE COBRE 2.40 m (5/8")</v>
          </cell>
          <cell r="B10675">
            <v>102508</v>
          </cell>
          <cell r="C10675" t="str">
            <v>UNI</v>
          </cell>
          <cell r="D10675">
            <v>148995</v>
          </cell>
          <cell r="E10675">
            <v>0</v>
          </cell>
          <cell r="F10675">
            <v>43238</v>
          </cell>
          <cell r="G10675">
            <v>141900</v>
          </cell>
          <cell r="H10675">
            <v>1.05</v>
          </cell>
          <cell r="I10675">
            <v>43465</v>
          </cell>
        </row>
        <row r="10676">
          <cell r="A10676" t="str">
            <v>Varilla Franklin 1/2"X0,6 m Cob-Cob con base</v>
          </cell>
          <cell r="B10676">
            <v>101624</v>
          </cell>
          <cell r="C10676" t="str">
            <v>UNI</v>
          </cell>
          <cell r="D10676">
            <v>120316</v>
          </cell>
          <cell r="E10676">
            <v>0</v>
          </cell>
          <cell r="F10676">
            <v>43182</v>
          </cell>
          <cell r="G10676">
            <v>114587</v>
          </cell>
          <cell r="H10676">
            <v>1.05</v>
          </cell>
          <cell r="I10676">
            <v>43465</v>
          </cell>
        </row>
        <row r="10677">
          <cell r="A10677" t="str">
            <v>VARILLA LISA DE 1 1/4" Y 3/8"</v>
          </cell>
          <cell r="B10677">
            <v>1849</v>
          </cell>
          <cell r="C10677" t="str">
            <v>KG</v>
          </cell>
          <cell r="D10677">
            <v>3176</v>
          </cell>
          <cell r="E10677">
            <v>0</v>
          </cell>
          <cell r="F10677">
            <v>40675</v>
          </cell>
          <cell r="G10677">
            <v>2370</v>
          </cell>
          <cell r="H10677">
            <v>1.34</v>
          </cell>
          <cell r="I10677">
            <v>43465</v>
          </cell>
        </row>
        <row r="10678">
          <cell r="A10678" t="str">
            <v>VARILLA LISA DE 1/4" A 1"</v>
          </cell>
          <cell r="B10678">
            <v>1745</v>
          </cell>
          <cell r="C10678" t="str">
            <v>KG</v>
          </cell>
          <cell r="D10678">
            <v>2686</v>
          </cell>
          <cell r="E10678">
            <v>0</v>
          </cell>
          <cell r="F10678">
            <v>43363</v>
          </cell>
          <cell r="G10678">
            <v>2558</v>
          </cell>
          <cell r="H10678">
            <v>1.05</v>
          </cell>
          <cell r="I10678">
            <v>43465</v>
          </cell>
        </row>
        <row r="10679">
          <cell r="A10679" t="str">
            <v>VARILLA LISA DE 3/4"(A-36)</v>
          </cell>
          <cell r="B10679">
            <v>101009</v>
          </cell>
          <cell r="C10679" t="str">
            <v>ML</v>
          </cell>
          <cell r="D10679">
            <v>6043</v>
          </cell>
          <cell r="E10679">
            <v>0</v>
          </cell>
          <cell r="F10679">
            <v>43167</v>
          </cell>
          <cell r="G10679">
            <v>5755</v>
          </cell>
          <cell r="H10679">
            <v>1.05</v>
          </cell>
          <cell r="I10679">
            <v>43465</v>
          </cell>
        </row>
        <row r="10680">
          <cell r="A10680" t="str">
            <v>VARILLA ROSCADA 3/4" (1M) (Mobiliario Parques)</v>
          </cell>
          <cell r="B10680">
            <v>102975</v>
          </cell>
          <cell r="C10680" t="str">
            <v>UNI</v>
          </cell>
          <cell r="D10680">
            <v>12488</v>
          </cell>
          <cell r="E10680">
            <v>0</v>
          </cell>
          <cell r="F10680">
            <v>43222</v>
          </cell>
          <cell r="G10680">
            <v>11893</v>
          </cell>
          <cell r="H10680">
            <v>1.05</v>
          </cell>
          <cell r="I10680">
            <v>43465</v>
          </cell>
        </row>
        <row r="10681">
          <cell r="A10681" t="str">
            <v>VARILLA ROSCADA 3/8" ZINCADA</v>
          </cell>
          <cell r="B10681">
            <v>104061</v>
          </cell>
          <cell r="C10681" t="str">
            <v>ML</v>
          </cell>
          <cell r="D10681">
            <v>3136</v>
          </cell>
          <cell r="E10681">
            <v>0</v>
          </cell>
          <cell r="F10681">
            <v>43272</v>
          </cell>
          <cell r="G10681">
            <v>2986.67</v>
          </cell>
          <cell r="H10681">
            <v>1.05</v>
          </cell>
          <cell r="I10681">
            <v>43465</v>
          </cell>
        </row>
        <row r="10682">
          <cell r="A10682" t="str">
            <v>VARSOL PHILAAC DISOLVENTES ESMALTES</v>
          </cell>
          <cell r="B10682">
            <v>1074</v>
          </cell>
          <cell r="C10682" t="str">
            <v>GN</v>
          </cell>
          <cell r="D10682">
            <v>20475</v>
          </cell>
          <cell r="E10682">
            <v>8038</v>
          </cell>
          <cell r="F10682">
            <v>43437</v>
          </cell>
          <cell r="G10682">
            <v>19500</v>
          </cell>
          <cell r="H10682">
            <v>1.05</v>
          </cell>
          <cell r="I10682">
            <v>43465</v>
          </cell>
        </row>
        <row r="10683">
          <cell r="A10683" t="str">
            <v>Vegetación Arbustiva Rastrera</v>
          </cell>
          <cell r="B10683">
            <v>101212</v>
          </cell>
          <cell r="C10683" t="str">
            <v>M2</v>
          </cell>
          <cell r="D10683">
            <v>13700</v>
          </cell>
          <cell r="E10683">
            <v>0</v>
          </cell>
          <cell r="F10683">
            <v>40493</v>
          </cell>
          <cell r="G10683">
            <v>10000</v>
          </cell>
          <cell r="H10683">
            <v>1.37</v>
          </cell>
          <cell r="I10683">
            <v>43465</v>
          </cell>
        </row>
        <row r="10684">
          <cell r="A10684" t="str">
            <v>Vehículo con Capacidad Mayor a 3 Ton.</v>
          </cell>
          <cell r="B10684">
            <v>100846</v>
          </cell>
          <cell r="C10684" t="str">
            <v>MES</v>
          </cell>
          <cell r="D10684">
            <v>10366310</v>
          </cell>
          <cell r="E10684">
            <v>0</v>
          </cell>
          <cell r="F10684">
            <v>41400</v>
          </cell>
          <cell r="G10684">
            <v>8162449</v>
          </cell>
          <cell r="H10684">
            <v>1.27</v>
          </cell>
          <cell r="I10684">
            <v>43465</v>
          </cell>
        </row>
        <row r="10685">
          <cell r="A10685" t="str">
            <v>Vehículo de transporte de 1300 a 2000cc.</v>
          </cell>
          <cell r="B10685">
            <v>100834</v>
          </cell>
          <cell r="C10685" t="str">
            <v>MES</v>
          </cell>
          <cell r="D10685">
            <v>5319884</v>
          </cell>
          <cell r="E10685">
            <v>0</v>
          </cell>
          <cell r="F10685">
            <v>41400</v>
          </cell>
          <cell r="G10685">
            <v>4188885</v>
          </cell>
          <cell r="H10685">
            <v>1.27</v>
          </cell>
          <cell r="I10685">
            <v>43465</v>
          </cell>
        </row>
        <row r="10686">
          <cell r="A10686" t="str">
            <v>Vehículo de transporte Mayores a 2000cc.</v>
          </cell>
          <cell r="B10686">
            <v>100845</v>
          </cell>
          <cell r="C10686" t="str">
            <v>MES</v>
          </cell>
          <cell r="D10686">
            <v>7619840</v>
          </cell>
          <cell r="E10686">
            <v>0</v>
          </cell>
          <cell r="F10686">
            <v>41400</v>
          </cell>
          <cell r="G10686">
            <v>5999874</v>
          </cell>
          <cell r="H10686">
            <v>1.27</v>
          </cell>
          <cell r="I10686">
            <v>43465</v>
          </cell>
        </row>
        <row r="10687">
          <cell r="A10687" t="str">
            <v>VELETA(0.08X0.25M)Lam.Cal.18+Impres.Alta+Vini</v>
          </cell>
          <cell r="B10687">
            <v>105857</v>
          </cell>
          <cell r="C10687" t="str">
            <v>UNI</v>
          </cell>
          <cell r="D10687">
            <v>39773</v>
          </cell>
          <cell r="E10687">
            <v>0</v>
          </cell>
          <cell r="F10687">
            <v>43222</v>
          </cell>
          <cell r="G10687">
            <v>37879</v>
          </cell>
          <cell r="H10687">
            <v>1.05</v>
          </cell>
          <cell r="I10687">
            <v>43465</v>
          </cell>
        </row>
        <row r="10688">
          <cell r="A10688" t="str">
            <v>Vent Alum Tub4"x1.3/4"Corred Vid Lam 3+3</v>
          </cell>
          <cell r="B10688">
            <v>104668</v>
          </cell>
          <cell r="C10688" t="str">
            <v>M2</v>
          </cell>
          <cell r="D10688">
            <v>405600</v>
          </cell>
          <cell r="E10688">
            <v>0</v>
          </cell>
          <cell r="F10688">
            <v>41180</v>
          </cell>
          <cell r="G10688">
            <v>312000</v>
          </cell>
          <cell r="H10688">
            <v>1.3</v>
          </cell>
          <cell r="I10688">
            <v>43465</v>
          </cell>
        </row>
        <row r="10689">
          <cell r="A10689" t="str">
            <v>VENTANA AL. ANONIZ.MATE.1.20</v>
          </cell>
          <cell r="B10689">
            <v>103217</v>
          </cell>
          <cell r="C10689" t="str">
            <v>UNI</v>
          </cell>
          <cell r="D10689">
            <v>638420</v>
          </cell>
          <cell r="E10689">
            <v>0</v>
          </cell>
          <cell r="F10689">
            <v>40429</v>
          </cell>
          <cell r="G10689">
            <v>466000</v>
          </cell>
          <cell r="H10689">
            <v>1.37</v>
          </cell>
          <cell r="I10689">
            <v>43465</v>
          </cell>
        </row>
        <row r="10690">
          <cell r="A10690" t="str">
            <v>VENTANA ALCOBA Cal. 20</v>
          </cell>
          <cell r="B10690">
            <v>59</v>
          </cell>
          <cell r="C10690" t="str">
            <v>M2</v>
          </cell>
          <cell r="D10690">
            <v>64288</v>
          </cell>
          <cell r="E10690">
            <v>0</v>
          </cell>
          <cell r="F10690">
            <v>40045</v>
          </cell>
          <cell r="G10690">
            <v>46250</v>
          </cell>
          <cell r="H10690">
            <v>1.39</v>
          </cell>
          <cell r="I10690">
            <v>43465</v>
          </cell>
        </row>
        <row r="10691">
          <cell r="A10691" t="str">
            <v>Ventana Alum Tub.4"x1.3/4" Vid Lam 3+3 Squash</v>
          </cell>
          <cell r="B10691">
            <v>104667</v>
          </cell>
          <cell r="C10691" t="str">
            <v>M2</v>
          </cell>
          <cell r="D10691">
            <v>405600</v>
          </cell>
          <cell r="E10691">
            <v>0</v>
          </cell>
          <cell r="F10691">
            <v>41180</v>
          </cell>
          <cell r="G10691">
            <v>312000</v>
          </cell>
          <cell r="H10691">
            <v>1.3</v>
          </cell>
          <cell r="I10691">
            <v>43465</v>
          </cell>
        </row>
        <row r="10692">
          <cell r="A10692" t="str">
            <v>Ventana Alum. Natural1.40x1.60Vidrio</v>
          </cell>
          <cell r="B10692">
            <v>100999</v>
          </cell>
          <cell r="C10692" t="str">
            <v>UNI</v>
          </cell>
          <cell r="D10692">
            <v>3122819</v>
          </cell>
          <cell r="E10692">
            <v>34925</v>
          </cell>
          <cell r="F10692">
            <v>39582</v>
          </cell>
          <cell r="G10692">
            <v>2124367</v>
          </cell>
          <cell r="H10692">
            <v>1.47</v>
          </cell>
          <cell r="I10692">
            <v>43465</v>
          </cell>
        </row>
        <row r="10693">
          <cell r="A10693" t="str">
            <v>Ventana Alumin M-3831 Vidrio lam4+4mm mont rej</v>
          </cell>
          <cell r="B10693">
            <v>104796</v>
          </cell>
          <cell r="C10693" t="str">
            <v>M2</v>
          </cell>
          <cell r="D10693">
            <v>285362</v>
          </cell>
          <cell r="E10693">
            <v>0</v>
          </cell>
          <cell r="F10693">
            <v>42856</v>
          </cell>
          <cell r="G10693">
            <v>261800</v>
          </cell>
          <cell r="H10693">
            <v>1.0900000000000001</v>
          </cell>
          <cell r="I10693">
            <v>43465</v>
          </cell>
        </row>
        <row r="10694">
          <cell r="A10694" t="str">
            <v>Ventana Alumin M3831 Vidrio lam4+4mm Pleg 3" x</v>
          </cell>
          <cell r="B10694">
            <v>104826</v>
          </cell>
          <cell r="C10694" t="str">
            <v>M2</v>
          </cell>
          <cell r="D10694">
            <v>396256</v>
          </cell>
          <cell r="E10694">
            <v>0</v>
          </cell>
          <cell r="F10694">
            <v>42206</v>
          </cell>
          <cell r="G10694">
            <v>324800</v>
          </cell>
          <cell r="H10694">
            <v>1.22</v>
          </cell>
          <cell r="I10694">
            <v>43465</v>
          </cell>
        </row>
        <row r="10695">
          <cell r="A10695" t="str">
            <v>Ventana Alumin mate 38-31 tipo Persiana</v>
          </cell>
          <cell r="B10695">
            <v>104799</v>
          </cell>
          <cell r="C10695" t="str">
            <v>M2</v>
          </cell>
          <cell r="D10695">
            <v>285362</v>
          </cell>
          <cell r="E10695">
            <v>0</v>
          </cell>
          <cell r="F10695">
            <v>42971</v>
          </cell>
          <cell r="G10695">
            <v>261800</v>
          </cell>
          <cell r="H10695">
            <v>1.0900000000000001</v>
          </cell>
          <cell r="I10695">
            <v>43465</v>
          </cell>
        </row>
        <row r="10696">
          <cell r="A10696" t="str">
            <v>Ventana Alumin mate 38-31 Vidrio lam4+4mm</v>
          </cell>
          <cell r="B10696">
            <v>104798</v>
          </cell>
          <cell r="C10696" t="str">
            <v>M2</v>
          </cell>
          <cell r="D10696">
            <v>439674</v>
          </cell>
          <cell r="E10696">
            <v>0</v>
          </cell>
          <cell r="F10696">
            <v>41208</v>
          </cell>
          <cell r="G10696">
            <v>338211</v>
          </cell>
          <cell r="H10696">
            <v>1.3</v>
          </cell>
          <cell r="I10696">
            <v>43465</v>
          </cell>
        </row>
        <row r="10697">
          <cell r="A10697" t="str">
            <v>Ventana Alumin mate 38-31+Policarb.8mm+mont</v>
          </cell>
          <cell r="B10697">
            <v>104807</v>
          </cell>
          <cell r="C10697" t="str">
            <v>M2</v>
          </cell>
          <cell r="D10697">
            <v>381500</v>
          </cell>
          <cell r="E10697">
            <v>0</v>
          </cell>
          <cell r="F10697">
            <v>42857</v>
          </cell>
          <cell r="G10697">
            <v>350000</v>
          </cell>
          <cell r="H10697">
            <v>1.0900000000000001</v>
          </cell>
          <cell r="I10697">
            <v>43465</v>
          </cell>
        </row>
        <row r="10698">
          <cell r="A10698" t="str">
            <v>VENTANA ALUMINIO CORREDIZA TIPO</v>
          </cell>
          <cell r="B10698">
            <v>1019</v>
          </cell>
          <cell r="C10698" t="str">
            <v>M2</v>
          </cell>
          <cell r="D10698">
            <v>339648</v>
          </cell>
          <cell r="E10698">
            <v>0</v>
          </cell>
          <cell r="F10698">
            <v>42206</v>
          </cell>
          <cell r="G10698">
            <v>278400</v>
          </cell>
          <cell r="H10698">
            <v>1.22</v>
          </cell>
          <cell r="I10698">
            <v>43465</v>
          </cell>
        </row>
        <row r="10699">
          <cell r="A10699" t="str">
            <v>VENTANA ALUMINIO FIJA 38 - 31</v>
          </cell>
          <cell r="B10699">
            <v>1021</v>
          </cell>
          <cell r="C10699" t="str">
            <v>M2</v>
          </cell>
          <cell r="D10699">
            <v>168950</v>
          </cell>
          <cell r="E10699">
            <v>0</v>
          </cell>
          <cell r="F10699">
            <v>42853</v>
          </cell>
          <cell r="G10699">
            <v>155000</v>
          </cell>
          <cell r="H10699">
            <v>1.0900000000000001</v>
          </cell>
          <cell r="I10699">
            <v>43465</v>
          </cell>
        </row>
        <row r="10700">
          <cell r="A10700" t="str">
            <v>VENTANA ALUMINIO PROY.3831+VIDRIO LAM</v>
          </cell>
          <cell r="B10700">
            <v>106408</v>
          </cell>
          <cell r="C10700" t="str">
            <v>M2</v>
          </cell>
          <cell r="D10700">
            <v>246449</v>
          </cell>
          <cell r="E10700">
            <v>0</v>
          </cell>
          <cell r="F10700">
            <v>42971</v>
          </cell>
          <cell r="G10700">
            <v>226100</v>
          </cell>
          <cell r="H10700">
            <v>1.0900000000000001</v>
          </cell>
          <cell r="I10700">
            <v>43465</v>
          </cell>
        </row>
        <row r="10701">
          <cell r="A10701" t="str">
            <v>VENTANA ALUMINIO Proyect. DE 2.00 x 1.50 -</v>
          </cell>
          <cell r="B10701">
            <v>1022</v>
          </cell>
          <cell r="C10701" t="str">
            <v>M2</v>
          </cell>
          <cell r="D10701">
            <v>198860</v>
          </cell>
          <cell r="E10701">
            <v>0</v>
          </cell>
          <cell r="F10701">
            <v>42206</v>
          </cell>
          <cell r="G10701">
            <v>163000</v>
          </cell>
          <cell r="H10701">
            <v>1.22</v>
          </cell>
          <cell r="I10701">
            <v>43465</v>
          </cell>
        </row>
        <row r="10702">
          <cell r="A10702" t="str">
            <v>VENTANA ALUMINIO PROYECT.V-3831+VIDRIO</v>
          </cell>
          <cell r="B10702">
            <v>103371</v>
          </cell>
          <cell r="C10702" t="str">
            <v>M2</v>
          </cell>
          <cell r="D10702">
            <v>312420</v>
          </cell>
          <cell r="E10702">
            <v>0</v>
          </cell>
          <cell r="F10702">
            <v>41432</v>
          </cell>
          <cell r="G10702">
            <v>246000</v>
          </cell>
          <cell r="H10702">
            <v>1.27</v>
          </cell>
          <cell r="I10702">
            <v>43465</v>
          </cell>
        </row>
        <row r="10703">
          <cell r="A10703" t="str">
            <v>VENTANA ANDINA VIDRIO</v>
          </cell>
          <cell r="B10703">
            <v>2477</v>
          </cell>
          <cell r="C10703" t="str">
            <v>M2</v>
          </cell>
          <cell r="D10703">
            <v>106476</v>
          </cell>
          <cell r="E10703">
            <v>0</v>
          </cell>
          <cell r="F10703">
            <v>40478</v>
          </cell>
          <cell r="G10703">
            <v>77720</v>
          </cell>
          <cell r="H10703">
            <v>1.37</v>
          </cell>
          <cell r="I10703">
            <v>43465</v>
          </cell>
        </row>
        <row r="10704">
          <cell r="A10704" t="str">
            <v>VENTANA BAÑO 0.60X0.60</v>
          </cell>
          <cell r="B10704">
            <v>119</v>
          </cell>
          <cell r="C10704" t="str">
            <v>UNI</v>
          </cell>
          <cell r="D10704">
            <v>222488</v>
          </cell>
          <cell r="E10704">
            <v>0</v>
          </cell>
          <cell r="F10704">
            <v>40478</v>
          </cell>
          <cell r="G10704">
            <v>162400</v>
          </cell>
          <cell r="H10704">
            <v>1.37</v>
          </cell>
          <cell r="I10704">
            <v>43465</v>
          </cell>
        </row>
        <row r="10705">
          <cell r="A10705" t="str">
            <v>VENTANA COCINA 0.90X1.20</v>
          </cell>
          <cell r="B10705">
            <v>295</v>
          </cell>
          <cell r="C10705" t="str">
            <v>UNI</v>
          </cell>
          <cell r="D10705">
            <v>326424</v>
          </cell>
          <cell r="E10705">
            <v>0</v>
          </cell>
          <cell r="F10705">
            <v>40808</v>
          </cell>
          <cell r="G10705">
            <v>243600</v>
          </cell>
          <cell r="H10705">
            <v>1.34</v>
          </cell>
          <cell r="I10705">
            <v>43465</v>
          </cell>
        </row>
        <row r="10706">
          <cell r="A10706" t="str">
            <v>VENTANA CON PERSIANA CR 18(0.65X0.60M)</v>
          </cell>
          <cell r="B10706">
            <v>103351</v>
          </cell>
          <cell r="C10706" t="str">
            <v>UNI</v>
          </cell>
          <cell r="D10706">
            <v>165407</v>
          </cell>
          <cell r="E10706">
            <v>0</v>
          </cell>
          <cell r="F10706">
            <v>43371</v>
          </cell>
          <cell r="G10706">
            <v>157530</v>
          </cell>
          <cell r="H10706">
            <v>1.05</v>
          </cell>
          <cell r="I10706">
            <v>43465</v>
          </cell>
        </row>
        <row r="10707">
          <cell r="A10707" t="str">
            <v>VENTANA CORRED.ALUM. 1.63 x 1.60+Vidrio</v>
          </cell>
          <cell r="B10707">
            <v>102691</v>
          </cell>
          <cell r="C10707" t="str">
            <v>UNI</v>
          </cell>
          <cell r="D10707">
            <v>1021746</v>
          </cell>
          <cell r="E10707">
            <v>0</v>
          </cell>
          <cell r="F10707">
            <v>40283</v>
          </cell>
          <cell r="G10707">
            <v>745800</v>
          </cell>
          <cell r="H10707">
            <v>1.37</v>
          </cell>
          <cell r="I10707">
            <v>43465</v>
          </cell>
        </row>
        <row r="10708">
          <cell r="A10708" t="str">
            <v>VENTANA CORRED.ALUM. 1.94 x 1.80+Vidrio</v>
          </cell>
          <cell r="B10708">
            <v>102692</v>
          </cell>
          <cell r="C10708" t="str">
            <v>UNI</v>
          </cell>
          <cell r="D10708">
            <v>1371370</v>
          </cell>
          <cell r="E10708">
            <v>0</v>
          </cell>
          <cell r="F10708">
            <v>40281</v>
          </cell>
          <cell r="G10708">
            <v>1001000</v>
          </cell>
          <cell r="H10708">
            <v>1.37</v>
          </cell>
          <cell r="I10708">
            <v>43465</v>
          </cell>
        </row>
        <row r="10709">
          <cell r="A10709" t="str">
            <v>VENTANA CORREDIZA ALUM. 1.50 x 0.9+Vidrio</v>
          </cell>
          <cell r="B10709">
            <v>102686</v>
          </cell>
          <cell r="C10709" t="str">
            <v>UNI</v>
          </cell>
          <cell r="D10709">
            <v>492898</v>
          </cell>
          <cell r="E10709">
            <v>0</v>
          </cell>
          <cell r="F10709">
            <v>42836</v>
          </cell>
          <cell r="G10709">
            <v>452200</v>
          </cell>
          <cell r="H10709">
            <v>1.0900000000000001</v>
          </cell>
          <cell r="I10709">
            <v>43465</v>
          </cell>
        </row>
        <row r="10710">
          <cell r="A10710" t="str">
            <v>VENTANA CORREDIZA ALUM. 1.80 x 0.9+Vidrio</v>
          </cell>
          <cell r="B10710">
            <v>102687</v>
          </cell>
          <cell r="C10710" t="str">
            <v>UNI</v>
          </cell>
          <cell r="D10710">
            <v>632940</v>
          </cell>
          <cell r="E10710">
            <v>0</v>
          </cell>
          <cell r="F10710">
            <v>40283</v>
          </cell>
          <cell r="G10710">
            <v>462000</v>
          </cell>
          <cell r="H10710">
            <v>1.37</v>
          </cell>
          <cell r="I10710">
            <v>43465</v>
          </cell>
        </row>
        <row r="10711">
          <cell r="A10711" t="str">
            <v>VENTANA EUROPA</v>
          </cell>
          <cell r="B10711">
            <v>2814</v>
          </cell>
          <cell r="C10711" t="str">
            <v>M2</v>
          </cell>
          <cell r="D10711">
            <v>238380</v>
          </cell>
          <cell r="E10711">
            <v>0</v>
          </cell>
          <cell r="F10711">
            <v>40478</v>
          </cell>
          <cell r="G10711">
            <v>174000</v>
          </cell>
          <cell r="H10711">
            <v>1.37</v>
          </cell>
          <cell r="I10711">
            <v>43465</v>
          </cell>
        </row>
        <row r="10712">
          <cell r="A10712" t="str">
            <v>VENTANA FIJA ALUM. 1.60 x 0.60+Vidrio iNC.</v>
          </cell>
          <cell r="B10712">
            <v>102690</v>
          </cell>
          <cell r="C10712" t="str">
            <v>UNI</v>
          </cell>
          <cell r="D10712">
            <v>361680</v>
          </cell>
          <cell r="E10712">
            <v>0</v>
          </cell>
          <cell r="F10712">
            <v>40283</v>
          </cell>
          <cell r="G10712">
            <v>264000</v>
          </cell>
          <cell r="H10712">
            <v>1.37</v>
          </cell>
          <cell r="I10712">
            <v>43465</v>
          </cell>
        </row>
        <row r="10713">
          <cell r="A10713" t="str">
            <v>VENTANA FIJA ALUM. 1.80 x 2.1+Vidrio.</v>
          </cell>
          <cell r="B10713">
            <v>102688</v>
          </cell>
          <cell r="C10713" t="str">
            <v>M2</v>
          </cell>
          <cell r="D10713">
            <v>949410</v>
          </cell>
          <cell r="E10713">
            <v>0</v>
          </cell>
          <cell r="F10713">
            <v>40283</v>
          </cell>
          <cell r="G10713">
            <v>693000</v>
          </cell>
          <cell r="H10713">
            <v>1.37</v>
          </cell>
          <cell r="I10713">
            <v>43465</v>
          </cell>
        </row>
        <row r="10714">
          <cell r="A10714" t="str">
            <v>Ventana Fija alumin mate 38-31 Vidrio laminado</v>
          </cell>
          <cell r="B10714">
            <v>103687</v>
          </cell>
          <cell r="C10714" t="str">
            <v>M2</v>
          </cell>
          <cell r="D10714">
            <v>290121</v>
          </cell>
          <cell r="E10714">
            <v>0</v>
          </cell>
          <cell r="F10714">
            <v>41093</v>
          </cell>
          <cell r="G10714">
            <v>223170</v>
          </cell>
          <cell r="H10714">
            <v>1.3</v>
          </cell>
          <cell r="I10714">
            <v>43465</v>
          </cell>
        </row>
        <row r="10715">
          <cell r="A10715" t="str">
            <v>VENTANA METALIC.CAL.20+BASCULANTE</v>
          </cell>
          <cell r="B10715">
            <v>102350</v>
          </cell>
          <cell r="C10715" t="str">
            <v>M2</v>
          </cell>
          <cell r="D10715">
            <v>105142</v>
          </cell>
          <cell r="E10715">
            <v>0</v>
          </cell>
          <cell r="F10715">
            <v>40128</v>
          </cell>
          <cell r="G10715">
            <v>75642</v>
          </cell>
          <cell r="H10715">
            <v>1.39</v>
          </cell>
          <cell r="I10715">
            <v>43465</v>
          </cell>
        </row>
        <row r="10716">
          <cell r="A10716" t="str">
            <v>VENTANA PROYECTANTE</v>
          </cell>
          <cell r="B10716">
            <v>2813</v>
          </cell>
          <cell r="C10716" t="str">
            <v>M2</v>
          </cell>
          <cell r="D10716">
            <v>144617</v>
          </cell>
          <cell r="E10716">
            <v>0</v>
          </cell>
          <cell r="F10716">
            <v>40478</v>
          </cell>
          <cell r="G10716">
            <v>105560</v>
          </cell>
          <cell r="H10716">
            <v>1.37</v>
          </cell>
          <cell r="I10716">
            <v>43465</v>
          </cell>
        </row>
        <row r="10717">
          <cell r="A10717" t="str">
            <v>VENTANA SALA COMEDOR 1.5X1.8</v>
          </cell>
          <cell r="B10717">
            <v>57</v>
          </cell>
          <cell r="C10717" t="str">
            <v>M2</v>
          </cell>
          <cell r="D10717">
            <v>206596</v>
          </cell>
          <cell r="E10717">
            <v>0</v>
          </cell>
          <cell r="F10717">
            <v>40478</v>
          </cell>
          <cell r="G10717">
            <v>150800</v>
          </cell>
          <cell r="H10717">
            <v>1.37</v>
          </cell>
          <cell r="I10717">
            <v>43465</v>
          </cell>
        </row>
        <row r="10718">
          <cell r="A10718" t="str">
            <v>VENTANA SERIE 2000</v>
          </cell>
          <cell r="B10718">
            <v>2812</v>
          </cell>
          <cell r="C10718" t="str">
            <v>M2</v>
          </cell>
          <cell r="D10718">
            <v>314662</v>
          </cell>
          <cell r="E10718">
            <v>0</v>
          </cell>
          <cell r="F10718">
            <v>40478</v>
          </cell>
          <cell r="G10718">
            <v>229680</v>
          </cell>
          <cell r="H10718">
            <v>1.37</v>
          </cell>
          <cell r="I10718">
            <v>43465</v>
          </cell>
        </row>
        <row r="10719">
          <cell r="A10719" t="str">
            <v>Ventana V-01(56.45x3.10m)</v>
          </cell>
          <cell r="B10719">
            <v>107367</v>
          </cell>
          <cell r="C10719" t="str">
            <v>UNI</v>
          </cell>
          <cell r="D10719">
            <v>162359520</v>
          </cell>
          <cell r="E10719">
            <v>0</v>
          </cell>
          <cell r="F10719">
            <v>43413</v>
          </cell>
          <cell r="G10719">
            <v>154628113.86000001</v>
          </cell>
          <cell r="H10719">
            <v>1.05</v>
          </cell>
          <cell r="I10719">
            <v>43465</v>
          </cell>
        </row>
        <row r="10720">
          <cell r="A10720" t="str">
            <v>Ventana V-02(46.85x3.10m)</v>
          </cell>
          <cell r="B10720">
            <v>107368</v>
          </cell>
          <cell r="C10720" t="str">
            <v>UNI</v>
          </cell>
          <cell r="D10720">
            <v>134748335</v>
          </cell>
          <cell r="E10720">
            <v>0</v>
          </cell>
          <cell r="F10720">
            <v>43413</v>
          </cell>
          <cell r="G10720">
            <v>128331747.29000001</v>
          </cell>
          <cell r="H10720">
            <v>1.05</v>
          </cell>
          <cell r="I10720">
            <v>43465</v>
          </cell>
        </row>
        <row r="10721">
          <cell r="A10721" t="str">
            <v>Ventana V-03(27.65x3.60m)</v>
          </cell>
          <cell r="B10721">
            <v>107370</v>
          </cell>
          <cell r="C10721" t="str">
            <v>UNI</v>
          </cell>
          <cell r="D10721">
            <v>92352733</v>
          </cell>
          <cell r="E10721">
            <v>0</v>
          </cell>
          <cell r="F10721">
            <v>43413</v>
          </cell>
          <cell r="G10721">
            <v>87954984.159999996</v>
          </cell>
          <cell r="H10721">
            <v>1.05</v>
          </cell>
          <cell r="I10721">
            <v>43465</v>
          </cell>
        </row>
        <row r="10722">
          <cell r="A10722" t="str">
            <v>Ventana V-04(37.25x3.60m)</v>
          </cell>
          <cell r="B10722">
            <v>107371</v>
          </cell>
          <cell r="C10722" t="str">
            <v>UNI</v>
          </cell>
          <cell r="D10722">
            <v>124417335</v>
          </cell>
          <cell r="E10722">
            <v>0</v>
          </cell>
          <cell r="F10722">
            <v>43413</v>
          </cell>
          <cell r="G10722">
            <v>118492700.19</v>
          </cell>
          <cell r="H10722">
            <v>1.05</v>
          </cell>
          <cell r="I10722">
            <v>43465</v>
          </cell>
        </row>
        <row r="10723">
          <cell r="A10723" t="str">
            <v>Ventana V-37(29.31x3.30m)</v>
          </cell>
          <cell r="B10723">
            <v>107372</v>
          </cell>
          <cell r="C10723" t="str">
            <v>UNI</v>
          </cell>
          <cell r="D10723">
            <v>89739134</v>
          </cell>
          <cell r="E10723">
            <v>0</v>
          </cell>
          <cell r="F10723">
            <v>43413</v>
          </cell>
          <cell r="G10723">
            <v>85465842.209999993</v>
          </cell>
          <cell r="H10723">
            <v>1.05</v>
          </cell>
          <cell r="I10723">
            <v>43465</v>
          </cell>
        </row>
        <row r="10724">
          <cell r="A10724" t="str">
            <v>VENTANA+MARC.ALUM.BLANCO MATE</v>
          </cell>
          <cell r="B10724">
            <v>102353</v>
          </cell>
          <cell r="C10724" t="str">
            <v>UNI</v>
          </cell>
          <cell r="D10724">
            <v>220496</v>
          </cell>
          <cell r="E10724">
            <v>0</v>
          </cell>
          <cell r="F10724">
            <v>40130</v>
          </cell>
          <cell r="G10724">
            <v>158630</v>
          </cell>
          <cell r="H10724">
            <v>1.39</v>
          </cell>
          <cell r="I10724">
            <v>43465</v>
          </cell>
        </row>
        <row r="10725">
          <cell r="A10725" t="str">
            <v>VENTAS CONO DE ABRAMS PARA ENSAYO DE</v>
          </cell>
          <cell r="B10725">
            <v>3592</v>
          </cell>
          <cell r="C10725" t="str">
            <v>UNI</v>
          </cell>
          <cell r="D10725">
            <v>145116</v>
          </cell>
          <cell r="E10725">
            <v>0</v>
          </cell>
          <cell r="F10725">
            <v>40150</v>
          </cell>
          <cell r="G10725">
            <v>104400</v>
          </cell>
          <cell r="H10725">
            <v>1.39</v>
          </cell>
          <cell r="I10725">
            <v>43465</v>
          </cell>
        </row>
        <row r="10726">
          <cell r="A10726" t="str">
            <v>VENTILACION MAXI-VANT STUDOR</v>
          </cell>
          <cell r="B10726">
            <v>103520</v>
          </cell>
          <cell r="C10726" t="str">
            <v>UNI</v>
          </cell>
          <cell r="D10726">
            <v>212280</v>
          </cell>
          <cell r="E10726">
            <v>0</v>
          </cell>
          <cell r="F10726">
            <v>42207</v>
          </cell>
          <cell r="G10726">
            <v>174000</v>
          </cell>
          <cell r="H10726">
            <v>1.22</v>
          </cell>
          <cell r="I10726">
            <v>43465</v>
          </cell>
        </row>
        <row r="10727">
          <cell r="A10727" t="str">
            <v>VENTILADOR EXTRACCION BAÑOS</v>
          </cell>
          <cell r="B10727">
            <v>1697</v>
          </cell>
          <cell r="C10727" t="str">
            <v>UNI</v>
          </cell>
          <cell r="D10727">
            <v>189457</v>
          </cell>
          <cell r="E10727">
            <v>0</v>
          </cell>
          <cell r="F10727">
            <v>40024</v>
          </cell>
          <cell r="G10727">
            <v>136300</v>
          </cell>
          <cell r="H10727">
            <v>1.39</v>
          </cell>
          <cell r="I10727">
            <v>43465</v>
          </cell>
        </row>
        <row r="10728">
          <cell r="A10728" t="str">
            <v>VENTILADOR SUMINISTRO FARMACIA</v>
          </cell>
          <cell r="B10728">
            <v>757</v>
          </cell>
          <cell r="C10728" t="str">
            <v>UNI</v>
          </cell>
          <cell r="D10728">
            <v>9330153</v>
          </cell>
          <cell r="E10728">
            <v>0</v>
          </cell>
          <cell r="F10728">
            <v>40024</v>
          </cell>
          <cell r="G10728">
            <v>6712340</v>
          </cell>
          <cell r="H10728">
            <v>1.39</v>
          </cell>
          <cell r="I10728">
            <v>43465</v>
          </cell>
        </row>
        <row r="10729">
          <cell r="A10729" t="str">
            <v>VERTICUTTER (OPER+COMB)</v>
          </cell>
          <cell r="B10729">
            <v>102551</v>
          </cell>
          <cell r="C10729" t="str">
            <v>M2</v>
          </cell>
          <cell r="D10729">
            <v>365</v>
          </cell>
          <cell r="E10729">
            <v>0</v>
          </cell>
          <cell r="F10729">
            <v>43182</v>
          </cell>
          <cell r="G10729">
            <v>348</v>
          </cell>
          <cell r="H10729">
            <v>1.05</v>
          </cell>
          <cell r="I10729">
            <v>43465</v>
          </cell>
        </row>
        <row r="10730">
          <cell r="A10730" t="str">
            <v>VETANA ALUMINIO CORREDIZA 50-20</v>
          </cell>
          <cell r="B10730">
            <v>104400</v>
          </cell>
          <cell r="C10730" t="str">
            <v>M2</v>
          </cell>
          <cell r="D10730">
            <v>424121</v>
          </cell>
          <cell r="E10730">
            <v>0</v>
          </cell>
          <cell r="F10730">
            <v>41094</v>
          </cell>
          <cell r="G10730">
            <v>326247</v>
          </cell>
          <cell r="H10730">
            <v>1.3</v>
          </cell>
          <cell r="I10730">
            <v>43465</v>
          </cell>
        </row>
        <row r="10731">
          <cell r="A10731" t="str">
            <v>VETANA ALUMINIO CORREDIZA ECONOMICA</v>
          </cell>
          <cell r="B10731">
            <v>1020</v>
          </cell>
          <cell r="C10731" t="str">
            <v>M2</v>
          </cell>
          <cell r="D10731">
            <v>190704</v>
          </cell>
          <cell r="E10731">
            <v>0</v>
          </cell>
          <cell r="F10731">
            <v>40478</v>
          </cell>
          <cell r="G10731">
            <v>139200</v>
          </cell>
          <cell r="H10731">
            <v>1.37</v>
          </cell>
          <cell r="I10731">
            <v>43465</v>
          </cell>
        </row>
        <row r="10732">
          <cell r="A10732" t="str">
            <v>VIAJE DE LEÑA</v>
          </cell>
          <cell r="B10732">
            <v>2674</v>
          </cell>
          <cell r="C10732" t="str">
            <v>VJ</v>
          </cell>
          <cell r="D10732">
            <v>496230</v>
          </cell>
          <cell r="E10732">
            <v>0</v>
          </cell>
          <cell r="F10732">
            <v>40130</v>
          </cell>
          <cell r="G10732">
            <v>357000</v>
          </cell>
          <cell r="H10732">
            <v>1.39</v>
          </cell>
          <cell r="I10732">
            <v>43465</v>
          </cell>
        </row>
        <row r="10733">
          <cell r="A10733" t="str">
            <v>VIBRADOR A GASOLINA</v>
          </cell>
          <cell r="B10733">
            <v>400</v>
          </cell>
          <cell r="C10733" t="str">
            <v>DIA</v>
          </cell>
          <cell r="D10733">
            <v>40102</v>
          </cell>
          <cell r="E10733">
            <v>0</v>
          </cell>
          <cell r="F10733">
            <v>43167</v>
          </cell>
          <cell r="G10733">
            <v>38192</v>
          </cell>
          <cell r="H10733">
            <v>1.05</v>
          </cell>
          <cell r="I10733">
            <v>43465</v>
          </cell>
        </row>
        <row r="10734">
          <cell r="A10734" t="str">
            <v>VIBRADOR A GASOLINA (NO USAR)</v>
          </cell>
          <cell r="B10734">
            <v>102455</v>
          </cell>
          <cell r="C10734" t="str">
            <v>DD</v>
          </cell>
          <cell r="D10734">
            <v>40250</v>
          </cell>
          <cell r="E10734">
            <v>0</v>
          </cell>
          <cell r="F10734">
            <v>42465</v>
          </cell>
          <cell r="G10734">
            <v>35000</v>
          </cell>
          <cell r="H10734">
            <v>1.1499999999999999</v>
          </cell>
          <cell r="I10734">
            <v>43465</v>
          </cell>
        </row>
        <row r="10735">
          <cell r="A10735" t="str">
            <v>VIBRADOR ELECTRICO</v>
          </cell>
          <cell r="B10735">
            <v>720</v>
          </cell>
          <cell r="C10735" t="str">
            <v>DD</v>
          </cell>
          <cell r="D10735">
            <v>35543</v>
          </cell>
          <cell r="E10735">
            <v>0</v>
          </cell>
          <cell r="F10735">
            <v>43250</v>
          </cell>
          <cell r="G10735">
            <v>33850</v>
          </cell>
          <cell r="H10735">
            <v>1.05</v>
          </cell>
          <cell r="I10735">
            <v>43465</v>
          </cell>
        </row>
        <row r="10736">
          <cell r="A10736" t="str">
            <v>VIBRADOR ELECTRICO</v>
          </cell>
          <cell r="B10736">
            <v>961</v>
          </cell>
          <cell r="C10736" t="str">
            <v>DD</v>
          </cell>
          <cell r="D10736">
            <v>30500</v>
          </cell>
          <cell r="E10736">
            <v>0</v>
          </cell>
          <cell r="F10736">
            <v>42331</v>
          </cell>
          <cell r="G10736">
            <v>25000</v>
          </cell>
          <cell r="H10736">
            <v>1.22</v>
          </cell>
          <cell r="I10736">
            <v>43465</v>
          </cell>
        </row>
        <row r="10737">
          <cell r="A10737" t="str">
            <v>VIBRADOR ELECTRICO</v>
          </cell>
          <cell r="B10737">
            <v>968</v>
          </cell>
          <cell r="C10737" t="str">
            <v>MES</v>
          </cell>
          <cell r="D10737">
            <v>447873</v>
          </cell>
          <cell r="E10737">
            <v>0</v>
          </cell>
          <cell r="F10737">
            <v>43168</v>
          </cell>
          <cell r="G10737">
            <v>426546</v>
          </cell>
          <cell r="H10737">
            <v>1.05</v>
          </cell>
          <cell r="I10737">
            <v>43465</v>
          </cell>
        </row>
        <row r="10738">
          <cell r="A10738" t="str">
            <v>VIBRADOR ELECTRICO (NO USAR)</v>
          </cell>
          <cell r="B10738">
            <v>743</v>
          </cell>
          <cell r="C10738" t="str">
            <v>MES</v>
          </cell>
          <cell r="D10738">
            <v>398112</v>
          </cell>
          <cell r="E10738">
            <v>0</v>
          </cell>
          <cell r="F10738">
            <v>41236</v>
          </cell>
          <cell r="G10738">
            <v>306240</v>
          </cell>
          <cell r="H10738">
            <v>1.3</v>
          </cell>
          <cell r="I10738">
            <v>43465</v>
          </cell>
        </row>
        <row r="10739">
          <cell r="A10739" t="str">
            <v>VIBRADOR ELECTRICO (NO USAR)</v>
          </cell>
          <cell r="B10739">
            <v>2444</v>
          </cell>
          <cell r="C10739" t="str">
            <v>MS</v>
          </cell>
          <cell r="D10739">
            <v>398112</v>
          </cell>
          <cell r="E10739" t="str">
            <v>Monofasico</v>
          </cell>
          <cell r="F10739">
            <v>41236</v>
          </cell>
          <cell r="G10739">
            <v>306240</v>
          </cell>
          <cell r="H10739">
            <v>1.3</v>
          </cell>
          <cell r="I10739">
            <v>43465</v>
          </cell>
        </row>
        <row r="10740">
          <cell r="A10740" t="str">
            <v>VIBRO CMPACTA (7.0 TON).Dynapac o</v>
          </cell>
          <cell r="B10740">
            <v>101263</v>
          </cell>
          <cell r="C10740" t="str">
            <v>HR</v>
          </cell>
          <cell r="D10740">
            <v>96291</v>
          </cell>
          <cell r="E10740">
            <v>0</v>
          </cell>
          <cell r="F10740">
            <v>43376</v>
          </cell>
          <cell r="G10740">
            <v>91706</v>
          </cell>
          <cell r="H10740">
            <v>1.05</v>
          </cell>
          <cell r="I10740">
            <v>43465</v>
          </cell>
        </row>
        <row r="10741">
          <cell r="A10741" t="str">
            <v>VIBRO DYNAPAC 2.5 TONELADAS</v>
          </cell>
          <cell r="B10741">
            <v>3246</v>
          </cell>
          <cell r="C10741" t="str">
            <v>HR</v>
          </cell>
          <cell r="D10741">
            <v>45938</v>
          </cell>
          <cell r="E10741">
            <v>0</v>
          </cell>
          <cell r="F10741">
            <v>43245</v>
          </cell>
          <cell r="G10741">
            <v>43750</v>
          </cell>
          <cell r="H10741">
            <v>1.05</v>
          </cell>
          <cell r="I10741">
            <v>43465</v>
          </cell>
        </row>
        <row r="10742">
          <cell r="A10742" t="str">
            <v>VIBRO DYNAPAC 2.5 TONELADAS</v>
          </cell>
          <cell r="B10742">
            <v>3247</v>
          </cell>
          <cell r="C10742" t="str">
            <v>MES</v>
          </cell>
          <cell r="D10742">
            <v>9535200</v>
          </cell>
          <cell r="E10742">
            <v>0</v>
          </cell>
          <cell r="F10742">
            <v>40368</v>
          </cell>
          <cell r="G10742">
            <v>6960000</v>
          </cell>
          <cell r="H10742">
            <v>1.37</v>
          </cell>
          <cell r="I10742">
            <v>43465</v>
          </cell>
        </row>
        <row r="10743">
          <cell r="A10743" t="str">
            <v>VIBRO REX 7 TONELADAS</v>
          </cell>
          <cell r="B10743">
            <v>3250</v>
          </cell>
          <cell r="C10743" t="str">
            <v>DD</v>
          </cell>
          <cell r="D10743">
            <v>572112</v>
          </cell>
          <cell r="E10743" t="str">
            <v>c/c</v>
          </cell>
          <cell r="F10743">
            <v>40368</v>
          </cell>
          <cell r="G10743">
            <v>417600</v>
          </cell>
          <cell r="H10743">
            <v>1.37</v>
          </cell>
          <cell r="I10743">
            <v>43465</v>
          </cell>
        </row>
        <row r="10744">
          <cell r="A10744" t="str">
            <v>VIBROCOMP. BENITIN 1.5TON(Oper+Comb)**</v>
          </cell>
          <cell r="B10744">
            <v>101784</v>
          </cell>
          <cell r="C10744" t="str">
            <v>hr</v>
          </cell>
          <cell r="D10744">
            <v>28114</v>
          </cell>
          <cell r="E10744" t="str">
            <v>DIMAPACK</v>
          </cell>
          <cell r="F10744">
            <v>43168</v>
          </cell>
          <cell r="G10744">
            <v>26775</v>
          </cell>
          <cell r="H10744">
            <v>1.05</v>
          </cell>
          <cell r="I10744">
            <v>43465</v>
          </cell>
        </row>
        <row r="10745">
          <cell r="A10745" t="str">
            <v>VIBROCOMP. BENITIN 1.TON(Oper+Comb)**</v>
          </cell>
          <cell r="B10745">
            <v>104666</v>
          </cell>
          <cell r="C10745" t="str">
            <v>DIA</v>
          </cell>
          <cell r="D10745">
            <v>199500</v>
          </cell>
          <cell r="E10745" t="str">
            <v>DIMAPACK</v>
          </cell>
          <cell r="F10745">
            <v>43202</v>
          </cell>
          <cell r="G10745">
            <v>190000</v>
          </cell>
          <cell r="H10745">
            <v>1.05</v>
          </cell>
          <cell r="I10745">
            <v>43465</v>
          </cell>
        </row>
        <row r="10746">
          <cell r="A10746" t="str">
            <v>VIBROCOMPACT.DOBLE RODILLO 11/2</v>
          </cell>
          <cell r="B10746">
            <v>104242</v>
          </cell>
          <cell r="C10746" t="str">
            <v>DD</v>
          </cell>
          <cell r="D10746">
            <v>248704</v>
          </cell>
          <cell r="E10746">
            <v>0</v>
          </cell>
          <cell r="F10746">
            <v>40876</v>
          </cell>
          <cell r="G10746">
            <v>185600</v>
          </cell>
          <cell r="H10746">
            <v>1.34</v>
          </cell>
          <cell r="I10746">
            <v>43465</v>
          </cell>
        </row>
        <row r="10747">
          <cell r="A10747" t="str">
            <v>VIBROCOMPACT.DOBLE RODILLO 3 TON</v>
          </cell>
          <cell r="B10747">
            <v>3248</v>
          </cell>
          <cell r="C10747" t="str">
            <v>HR</v>
          </cell>
          <cell r="D10747">
            <v>40316</v>
          </cell>
          <cell r="E10747" t="str">
            <v>c/c</v>
          </cell>
          <cell r="F10747">
            <v>43182</v>
          </cell>
          <cell r="G10747">
            <v>38396</v>
          </cell>
          <cell r="H10747">
            <v>1.05</v>
          </cell>
          <cell r="I10747">
            <v>43465</v>
          </cell>
        </row>
        <row r="10748">
          <cell r="A10748" t="str">
            <v>VIBROCOMPACT.DOBLE RODILLO 7 TON+OPE</v>
          </cell>
          <cell r="B10748">
            <v>104241</v>
          </cell>
          <cell r="C10748" t="str">
            <v>HR</v>
          </cell>
          <cell r="D10748">
            <v>85492</v>
          </cell>
          <cell r="E10748">
            <v>0</v>
          </cell>
          <cell r="F10748">
            <v>40876</v>
          </cell>
          <cell r="G10748">
            <v>63800</v>
          </cell>
          <cell r="H10748">
            <v>1.34</v>
          </cell>
          <cell r="I10748">
            <v>43465</v>
          </cell>
        </row>
        <row r="10749">
          <cell r="A10749" t="str">
            <v>VIBROCOMPACT.DOBLE RODILLO 800</v>
          </cell>
          <cell r="B10749">
            <v>104243</v>
          </cell>
          <cell r="C10749" t="str">
            <v>DD</v>
          </cell>
          <cell r="D10749">
            <v>233160</v>
          </cell>
          <cell r="E10749">
            <v>0</v>
          </cell>
          <cell r="F10749">
            <v>40876</v>
          </cell>
          <cell r="G10749">
            <v>174000</v>
          </cell>
          <cell r="H10749">
            <v>1.34</v>
          </cell>
          <cell r="I10749">
            <v>43465</v>
          </cell>
        </row>
        <row r="10750">
          <cell r="A10750" t="str">
            <v>VIBROCOMPACTADOR (TIPO</v>
          </cell>
          <cell r="B10750">
            <v>972</v>
          </cell>
          <cell r="C10750" t="str">
            <v>MES</v>
          </cell>
          <cell r="D10750">
            <v>509472</v>
          </cell>
          <cell r="E10750">
            <v>0</v>
          </cell>
          <cell r="F10750">
            <v>42279</v>
          </cell>
          <cell r="G10750">
            <v>417600</v>
          </cell>
          <cell r="H10750">
            <v>1.22</v>
          </cell>
          <cell r="I10750">
            <v>43465</v>
          </cell>
        </row>
        <row r="10751">
          <cell r="A10751" t="str">
            <v>VIBROCOMPACTADOR (TIPO RANA)</v>
          </cell>
          <cell r="B10751">
            <v>976</v>
          </cell>
          <cell r="C10751" t="str">
            <v>MES</v>
          </cell>
          <cell r="D10751">
            <v>437320</v>
          </cell>
          <cell r="E10751">
            <v>0</v>
          </cell>
          <cell r="F10751">
            <v>41219</v>
          </cell>
          <cell r="G10751">
            <v>336400</v>
          </cell>
          <cell r="H10751">
            <v>1.3</v>
          </cell>
          <cell r="I10751">
            <v>43465</v>
          </cell>
        </row>
        <row r="10752">
          <cell r="A10752" t="str">
            <v>VIBROCOMPACTADOR 2 TON (Oper+Comb)</v>
          </cell>
          <cell r="B10752">
            <v>3308</v>
          </cell>
          <cell r="C10752" t="str">
            <v>HR</v>
          </cell>
          <cell r="D10752">
            <v>29988</v>
          </cell>
          <cell r="E10752" t="str">
            <v>Manual</v>
          </cell>
          <cell r="F10752">
            <v>43173</v>
          </cell>
          <cell r="G10752">
            <v>28560</v>
          </cell>
          <cell r="H10752">
            <v>1.05</v>
          </cell>
          <cell r="I10752">
            <v>43465</v>
          </cell>
        </row>
        <row r="10753">
          <cell r="A10753" t="str">
            <v>VIBROCOMPACTADOR DOBLE RODILLO 3 TON</v>
          </cell>
          <cell r="B10753">
            <v>138</v>
          </cell>
          <cell r="C10753" t="str">
            <v>HR</v>
          </cell>
          <cell r="D10753">
            <v>39981</v>
          </cell>
          <cell r="E10753" t="str">
            <v>DIMAPACK</v>
          </cell>
          <cell r="F10753">
            <v>43174</v>
          </cell>
          <cell r="G10753">
            <v>38077</v>
          </cell>
          <cell r="H10753">
            <v>1.05</v>
          </cell>
          <cell r="I10753">
            <v>43465</v>
          </cell>
        </row>
        <row r="10754">
          <cell r="A10754" t="str">
            <v>VIBROCOMPACTADOR(TIPO</v>
          </cell>
          <cell r="B10754">
            <v>969</v>
          </cell>
          <cell r="C10754" t="str">
            <v>DD</v>
          </cell>
          <cell r="D10754">
            <v>36795</v>
          </cell>
          <cell r="E10754">
            <v>0</v>
          </cell>
          <cell r="F10754">
            <v>42072</v>
          </cell>
          <cell r="G10754">
            <v>30160</v>
          </cell>
          <cell r="H10754">
            <v>1.22</v>
          </cell>
          <cell r="I10754">
            <v>43465</v>
          </cell>
        </row>
        <row r="10755">
          <cell r="A10755" t="str">
            <v>VIBROCOMPACTADOR(TIPO</v>
          </cell>
          <cell r="B10755">
            <v>102113</v>
          </cell>
          <cell r="C10755" t="str">
            <v>DD</v>
          </cell>
          <cell r="D10755">
            <v>36795</v>
          </cell>
          <cell r="E10755">
            <v>0</v>
          </cell>
          <cell r="F10755">
            <v>42279</v>
          </cell>
          <cell r="G10755">
            <v>30160</v>
          </cell>
          <cell r="H10755">
            <v>1.22</v>
          </cell>
          <cell r="I10755">
            <v>43465</v>
          </cell>
        </row>
        <row r="10756">
          <cell r="A10756" t="str">
            <v>VIBROCOMPACTADOR(TIPORANA)ELECT(50X</v>
          </cell>
          <cell r="B10756">
            <v>973</v>
          </cell>
          <cell r="C10756" t="str">
            <v>DD</v>
          </cell>
          <cell r="D10756">
            <v>37306</v>
          </cell>
          <cell r="E10756">
            <v>0</v>
          </cell>
          <cell r="F10756">
            <v>40868</v>
          </cell>
          <cell r="G10756">
            <v>27840</v>
          </cell>
          <cell r="H10756">
            <v>1.34</v>
          </cell>
          <cell r="I10756">
            <v>43465</v>
          </cell>
        </row>
        <row r="10757">
          <cell r="A10757" t="str">
            <v>VIBROCOMPACTADORA</v>
          </cell>
          <cell r="B10757">
            <v>3237</v>
          </cell>
          <cell r="C10757" t="str">
            <v>DD</v>
          </cell>
          <cell r="D10757">
            <v>34197</v>
          </cell>
          <cell r="E10757">
            <v>0</v>
          </cell>
          <cell r="F10757">
            <v>40868</v>
          </cell>
          <cell r="G10757">
            <v>25520</v>
          </cell>
          <cell r="H10757">
            <v>1.34</v>
          </cell>
          <cell r="I10757">
            <v>43465</v>
          </cell>
        </row>
        <row r="10758">
          <cell r="A10758" t="str">
            <v>VIBROCOMPACTADORA ELECTRICA</v>
          </cell>
          <cell r="B10758">
            <v>3238</v>
          </cell>
          <cell r="C10758" t="str">
            <v>MS</v>
          </cell>
          <cell r="D10758">
            <v>419688</v>
          </cell>
          <cell r="E10758">
            <v>0</v>
          </cell>
          <cell r="F10758">
            <v>40868</v>
          </cell>
          <cell r="G10758">
            <v>313200</v>
          </cell>
          <cell r="H10758">
            <v>1.34</v>
          </cell>
          <cell r="I10758">
            <v>43465</v>
          </cell>
        </row>
        <row r="10759">
          <cell r="A10759" t="str">
            <v>VIDRIO ARQUITECTONICO NIVEL II 18 mm</v>
          </cell>
          <cell r="B10759">
            <v>2641</v>
          </cell>
          <cell r="C10759" t="str">
            <v>M2</v>
          </cell>
          <cell r="D10759">
            <v>452100</v>
          </cell>
          <cell r="E10759">
            <v>0</v>
          </cell>
          <cell r="F10759">
            <v>40371</v>
          </cell>
          <cell r="G10759">
            <v>330000</v>
          </cell>
          <cell r="H10759">
            <v>1.37</v>
          </cell>
          <cell r="I10759">
            <v>43465</v>
          </cell>
        </row>
        <row r="10760">
          <cell r="A10760" t="str">
            <v>VIDRIO ARQUITECTONICO NIVEL III 22 mm</v>
          </cell>
          <cell r="B10760">
            <v>9491</v>
          </cell>
          <cell r="C10760" t="str">
            <v>M2</v>
          </cell>
          <cell r="D10760">
            <v>521970</v>
          </cell>
          <cell r="E10760">
            <v>0</v>
          </cell>
          <cell r="F10760">
            <v>40371</v>
          </cell>
          <cell r="G10760">
            <v>381000</v>
          </cell>
          <cell r="H10760">
            <v>1.37</v>
          </cell>
          <cell r="I10760">
            <v>43465</v>
          </cell>
        </row>
        <row r="10761">
          <cell r="A10761" t="str">
            <v>VIDRIO BALA DULUX /HQI SERIGRAFIADO CON</v>
          </cell>
          <cell r="B10761">
            <v>102886</v>
          </cell>
          <cell r="C10761" t="str">
            <v>UNI</v>
          </cell>
          <cell r="D10761">
            <v>11645</v>
          </cell>
          <cell r="E10761" t="str">
            <v>52BIFBL</v>
          </cell>
          <cell r="F10761">
            <v>40336</v>
          </cell>
          <cell r="G10761">
            <v>8500</v>
          </cell>
          <cell r="H10761">
            <v>1.37</v>
          </cell>
          <cell r="I10761">
            <v>43465</v>
          </cell>
        </row>
        <row r="10762">
          <cell r="A10762" t="str">
            <v>VIDRIO BRONCE 244x330 4mm</v>
          </cell>
          <cell r="B10762">
            <v>3092</v>
          </cell>
          <cell r="C10762" t="str">
            <v>M2</v>
          </cell>
          <cell r="D10762">
            <v>47950</v>
          </cell>
          <cell r="E10762" t="str">
            <v>4mm</v>
          </cell>
          <cell r="F10762">
            <v>40371</v>
          </cell>
          <cell r="G10762">
            <v>35000</v>
          </cell>
          <cell r="H10762">
            <v>1.37</v>
          </cell>
          <cell r="I10762">
            <v>43465</v>
          </cell>
        </row>
        <row r="10763">
          <cell r="A10763" t="str">
            <v>VIDRIO CRISTAL BRONC. 4mm</v>
          </cell>
          <cell r="B10763">
            <v>262</v>
          </cell>
          <cell r="C10763" t="str">
            <v>M2</v>
          </cell>
          <cell r="D10763">
            <v>48730</v>
          </cell>
          <cell r="E10763" t="str">
            <v>4 mm.</v>
          </cell>
          <cell r="F10763">
            <v>40863</v>
          </cell>
          <cell r="G10763">
            <v>36366</v>
          </cell>
          <cell r="H10763">
            <v>1.34</v>
          </cell>
          <cell r="I10763">
            <v>43465</v>
          </cell>
        </row>
        <row r="10764">
          <cell r="A10764" t="str">
            <v>VIDRIO CRISTAL BRONC. 5mm</v>
          </cell>
          <cell r="B10764">
            <v>264</v>
          </cell>
          <cell r="C10764" t="str">
            <v>M2</v>
          </cell>
          <cell r="D10764">
            <v>57591</v>
          </cell>
          <cell r="E10764" t="str">
            <v>5 mm.</v>
          </cell>
          <cell r="F10764">
            <v>40863</v>
          </cell>
          <cell r="G10764">
            <v>42978</v>
          </cell>
          <cell r="H10764">
            <v>1.34</v>
          </cell>
          <cell r="I10764">
            <v>43465</v>
          </cell>
        </row>
        <row r="10765">
          <cell r="A10765" t="str">
            <v>VIDRIO CRISTAL BRONC. 6mm</v>
          </cell>
          <cell r="B10765">
            <v>269</v>
          </cell>
          <cell r="C10765" t="str">
            <v>M2</v>
          </cell>
          <cell r="D10765">
            <v>69948</v>
          </cell>
          <cell r="E10765" t="str">
            <v>6 mm.</v>
          </cell>
          <cell r="F10765">
            <v>40863</v>
          </cell>
          <cell r="G10765">
            <v>52200</v>
          </cell>
          <cell r="H10765">
            <v>1.34</v>
          </cell>
          <cell r="I10765">
            <v>43465</v>
          </cell>
        </row>
        <row r="10766">
          <cell r="A10766" t="str">
            <v>VIDRIO CRISTAL BRONC. 8mm</v>
          </cell>
          <cell r="B10766">
            <v>286</v>
          </cell>
          <cell r="C10766" t="str">
            <v>M2</v>
          </cell>
          <cell r="D10766">
            <v>132124</v>
          </cell>
          <cell r="E10766" t="str">
            <v>8 mm</v>
          </cell>
          <cell r="F10766">
            <v>40793</v>
          </cell>
          <cell r="G10766">
            <v>98600</v>
          </cell>
          <cell r="H10766">
            <v>1.34</v>
          </cell>
          <cell r="I10766">
            <v>43465</v>
          </cell>
        </row>
        <row r="10767">
          <cell r="A10767" t="str">
            <v>VIDRIO CRISTAL BRONC.10mm</v>
          </cell>
          <cell r="B10767">
            <v>1205</v>
          </cell>
          <cell r="C10767" t="str">
            <v>M2</v>
          </cell>
          <cell r="D10767">
            <v>96174</v>
          </cell>
          <cell r="E10767" t="str">
            <v>10 mm</v>
          </cell>
          <cell r="F10767">
            <v>40393</v>
          </cell>
          <cell r="G10767">
            <v>70200</v>
          </cell>
          <cell r="H10767">
            <v>1.37</v>
          </cell>
          <cell r="I10767">
            <v>43465</v>
          </cell>
        </row>
        <row r="10768">
          <cell r="A10768" t="str">
            <v>VIDRIO CRISTAL INCOLO.10mm</v>
          </cell>
          <cell r="B10768">
            <v>3966</v>
          </cell>
          <cell r="C10768" t="str">
            <v>M2</v>
          </cell>
          <cell r="D10768">
            <v>76446</v>
          </cell>
          <cell r="E10768">
            <v>0</v>
          </cell>
          <cell r="F10768">
            <v>40359</v>
          </cell>
          <cell r="G10768">
            <v>55800</v>
          </cell>
          <cell r="H10768">
            <v>1.37</v>
          </cell>
          <cell r="I10768">
            <v>43465</v>
          </cell>
        </row>
        <row r="10769">
          <cell r="A10769" t="str">
            <v>VIDRIO CRISTAL INCOLORO 3mm</v>
          </cell>
          <cell r="B10769">
            <v>105635</v>
          </cell>
          <cell r="C10769" t="str">
            <v>M2</v>
          </cell>
          <cell r="D10769">
            <v>30520</v>
          </cell>
          <cell r="E10769">
            <v>0</v>
          </cell>
          <cell r="F10769">
            <v>42857</v>
          </cell>
          <cell r="G10769">
            <v>28000</v>
          </cell>
          <cell r="H10769">
            <v>1.0900000000000001</v>
          </cell>
          <cell r="I10769">
            <v>43465</v>
          </cell>
        </row>
        <row r="10770">
          <cell r="A10770" t="str">
            <v>VIDRIO CRISTAL INCOLORO 4mm</v>
          </cell>
          <cell r="B10770">
            <v>104803</v>
          </cell>
          <cell r="C10770" t="str">
            <v>M2</v>
          </cell>
          <cell r="D10770">
            <v>37485</v>
          </cell>
          <cell r="E10770">
            <v>0</v>
          </cell>
          <cell r="F10770">
            <v>43196</v>
          </cell>
          <cell r="G10770">
            <v>35700</v>
          </cell>
          <cell r="H10770">
            <v>1.05</v>
          </cell>
          <cell r="I10770">
            <v>43465</v>
          </cell>
        </row>
        <row r="10771">
          <cell r="A10771" t="str">
            <v>VIDRIO CRISTAL INCOLORO 5mm</v>
          </cell>
          <cell r="B10771">
            <v>261</v>
          </cell>
          <cell r="C10771" t="str">
            <v>M2</v>
          </cell>
          <cell r="D10771">
            <v>49980</v>
          </cell>
          <cell r="E10771" t="str">
            <v>5 mm.</v>
          </cell>
          <cell r="F10771">
            <v>43196</v>
          </cell>
          <cell r="G10771">
            <v>47600</v>
          </cell>
          <cell r="H10771">
            <v>1.05</v>
          </cell>
          <cell r="I10771">
            <v>43465</v>
          </cell>
        </row>
        <row r="10772">
          <cell r="A10772" t="str">
            <v>VIDRIO CRISTAL INCOLORO 6mm</v>
          </cell>
          <cell r="B10772">
            <v>3964</v>
          </cell>
          <cell r="C10772" t="str">
            <v>M2</v>
          </cell>
          <cell r="D10772">
            <v>57540</v>
          </cell>
          <cell r="E10772">
            <v>0</v>
          </cell>
          <cell r="F10772">
            <v>40393</v>
          </cell>
          <cell r="G10772">
            <v>42000</v>
          </cell>
          <cell r="H10772">
            <v>1.37</v>
          </cell>
          <cell r="I10772">
            <v>43465</v>
          </cell>
        </row>
        <row r="10773">
          <cell r="A10773" t="str">
            <v>VIDRIO CRISTAL INCOLORO 8mm</v>
          </cell>
          <cell r="B10773">
            <v>3965</v>
          </cell>
          <cell r="C10773" t="str">
            <v>M2</v>
          </cell>
          <cell r="D10773">
            <v>89050</v>
          </cell>
          <cell r="E10773">
            <v>0</v>
          </cell>
          <cell r="F10773">
            <v>40393</v>
          </cell>
          <cell r="G10773">
            <v>65000</v>
          </cell>
          <cell r="H10773">
            <v>1.37</v>
          </cell>
          <cell r="I10773">
            <v>43465</v>
          </cell>
        </row>
        <row r="10774">
          <cell r="A10774" t="str">
            <v>VIDRIO CRISTAL LAMINADO INCOL. 6mm</v>
          </cell>
          <cell r="B10774">
            <v>104404</v>
          </cell>
          <cell r="C10774" t="str">
            <v>M2</v>
          </cell>
          <cell r="D10774">
            <v>101407</v>
          </cell>
          <cell r="E10774" t="str">
            <v>5 mm</v>
          </cell>
          <cell r="F10774">
            <v>43214</v>
          </cell>
          <cell r="G10774">
            <v>96578</v>
          </cell>
          <cell r="H10774">
            <v>1.05</v>
          </cell>
          <cell r="I10774">
            <v>43465</v>
          </cell>
        </row>
        <row r="10775">
          <cell r="A10775" t="str">
            <v>VIDRIO CRISTAL Templ.BRONC.4mm</v>
          </cell>
          <cell r="B10775">
            <v>280</v>
          </cell>
          <cell r="C10775" t="str">
            <v>M2</v>
          </cell>
          <cell r="D10775">
            <v>108066</v>
          </cell>
          <cell r="E10775" t="str">
            <v>4 mm</v>
          </cell>
          <cell r="F10775">
            <v>40359</v>
          </cell>
          <cell r="G10775">
            <v>78880</v>
          </cell>
          <cell r="H10775">
            <v>1.37</v>
          </cell>
          <cell r="I10775">
            <v>43465</v>
          </cell>
        </row>
        <row r="10776">
          <cell r="A10776" t="str">
            <v>VIDRIO CRISTAL Templ.BRONC.5mm</v>
          </cell>
          <cell r="B10776">
            <v>279</v>
          </cell>
          <cell r="C10776" t="str">
            <v>M2</v>
          </cell>
          <cell r="D10776">
            <v>99960</v>
          </cell>
          <cell r="E10776" t="str">
            <v>5 mm</v>
          </cell>
          <cell r="F10776">
            <v>43196</v>
          </cell>
          <cell r="G10776">
            <v>95200</v>
          </cell>
          <cell r="H10776">
            <v>1.05</v>
          </cell>
          <cell r="I10776">
            <v>43465</v>
          </cell>
        </row>
        <row r="10777">
          <cell r="A10777" t="str">
            <v>VIDRIO CRISTAL Templ.BRONC.6mm</v>
          </cell>
          <cell r="B10777">
            <v>1206</v>
          </cell>
          <cell r="C10777" t="str">
            <v>M2</v>
          </cell>
          <cell r="D10777">
            <v>112455</v>
          </cell>
          <cell r="E10777" t="str">
            <v>6 mm</v>
          </cell>
          <cell r="F10777">
            <v>43196</v>
          </cell>
          <cell r="G10777">
            <v>107100</v>
          </cell>
          <cell r="H10777">
            <v>1.05</v>
          </cell>
          <cell r="I10777">
            <v>43465</v>
          </cell>
        </row>
        <row r="10778">
          <cell r="A10778" t="str">
            <v>VIDRIO CRISTAL Templ.CRISTAL AZUL 4mm</v>
          </cell>
          <cell r="B10778">
            <v>3963</v>
          </cell>
          <cell r="C10778" t="str">
            <v>M2</v>
          </cell>
          <cell r="D10778">
            <v>143028</v>
          </cell>
          <cell r="E10778">
            <v>0</v>
          </cell>
          <cell r="F10778">
            <v>40393</v>
          </cell>
          <cell r="G10778">
            <v>104400</v>
          </cell>
          <cell r="H10778">
            <v>1.37</v>
          </cell>
          <cell r="I10778">
            <v>43465</v>
          </cell>
        </row>
        <row r="10779">
          <cell r="A10779" t="str">
            <v>VIDRIO CRISTAL Templ.INCOL.10 mm</v>
          </cell>
          <cell r="B10779">
            <v>1207</v>
          </cell>
          <cell r="C10779" t="str">
            <v>M2</v>
          </cell>
          <cell r="D10779">
            <v>162138</v>
          </cell>
          <cell r="E10779" t="str">
            <v>10 mm</v>
          </cell>
          <cell r="F10779">
            <v>42970</v>
          </cell>
          <cell r="G10779">
            <v>148750</v>
          </cell>
          <cell r="H10779">
            <v>1.0900000000000001</v>
          </cell>
          <cell r="I10779">
            <v>43465</v>
          </cell>
        </row>
        <row r="10780">
          <cell r="A10780" t="str">
            <v>VIDRIO CRISTAL Templ.INCOL.12mm</v>
          </cell>
          <cell r="B10780">
            <v>3958</v>
          </cell>
          <cell r="C10780" t="str">
            <v>M2</v>
          </cell>
          <cell r="D10780">
            <v>349</v>
          </cell>
          <cell r="E10780" t="str">
            <v>12 mm</v>
          </cell>
          <cell r="F10780">
            <v>40393</v>
          </cell>
          <cell r="G10780">
            <v>255</v>
          </cell>
          <cell r="H10780">
            <v>1.37</v>
          </cell>
          <cell r="I10780">
            <v>43465</v>
          </cell>
        </row>
        <row r="10781">
          <cell r="A10781" t="str">
            <v>VIDRIO CRISTAL Templ.INCOL.15mm</v>
          </cell>
          <cell r="B10781">
            <v>3959</v>
          </cell>
          <cell r="C10781" t="str">
            <v>M2</v>
          </cell>
          <cell r="D10781">
            <v>476760</v>
          </cell>
          <cell r="E10781">
            <v>0</v>
          </cell>
          <cell r="F10781">
            <v>40393</v>
          </cell>
          <cell r="G10781">
            <v>348000</v>
          </cell>
          <cell r="H10781">
            <v>1.37</v>
          </cell>
          <cell r="I10781">
            <v>43465</v>
          </cell>
        </row>
        <row r="10782">
          <cell r="A10782" t="str">
            <v>VIDRIO CRISTAL Templ.INCOL.4mm</v>
          </cell>
          <cell r="B10782">
            <v>334</v>
          </cell>
          <cell r="C10782" t="str">
            <v>M2</v>
          </cell>
          <cell r="D10782">
            <v>95352</v>
          </cell>
          <cell r="E10782" t="str">
            <v>4 mm</v>
          </cell>
          <cell r="F10782">
            <v>40359</v>
          </cell>
          <cell r="G10782">
            <v>69600</v>
          </cell>
          <cell r="H10782">
            <v>1.37</v>
          </cell>
          <cell r="I10782">
            <v>43465</v>
          </cell>
        </row>
        <row r="10783">
          <cell r="A10783" t="str">
            <v>VIDRIO CRISTAL Templ.INCOL.5mm</v>
          </cell>
          <cell r="B10783">
            <v>337</v>
          </cell>
          <cell r="C10783" t="str">
            <v>M2</v>
          </cell>
          <cell r="D10783">
            <v>87465</v>
          </cell>
          <cell r="E10783" t="str">
            <v>5 mm</v>
          </cell>
          <cell r="F10783">
            <v>43196</v>
          </cell>
          <cell r="G10783">
            <v>83300</v>
          </cell>
          <cell r="H10783">
            <v>1.05</v>
          </cell>
          <cell r="I10783">
            <v>43465</v>
          </cell>
        </row>
        <row r="10784">
          <cell r="A10784" t="str">
            <v>VIDRIO CRISTAL Templ.INCOL.6mm</v>
          </cell>
          <cell r="B10784">
            <v>1211</v>
          </cell>
          <cell r="C10784" t="str">
            <v>M2</v>
          </cell>
          <cell r="D10784">
            <v>99960</v>
          </cell>
          <cell r="E10784" t="str">
            <v>6 mm</v>
          </cell>
          <cell r="F10784">
            <v>43196</v>
          </cell>
          <cell r="G10784">
            <v>95200</v>
          </cell>
          <cell r="H10784">
            <v>1.05</v>
          </cell>
          <cell r="I10784">
            <v>43465</v>
          </cell>
        </row>
        <row r="10785">
          <cell r="A10785" t="str">
            <v>VIDRIO CRISTAL Templ.REFLECTIVO</v>
          </cell>
          <cell r="B10785">
            <v>3960</v>
          </cell>
          <cell r="C10785" t="str">
            <v>M2</v>
          </cell>
          <cell r="D10785">
            <v>164400</v>
          </cell>
          <cell r="E10785" t="str">
            <v>6 mm</v>
          </cell>
          <cell r="F10785">
            <v>40393</v>
          </cell>
          <cell r="G10785">
            <v>120000</v>
          </cell>
          <cell r="H10785">
            <v>1.37</v>
          </cell>
          <cell r="I10785">
            <v>43465</v>
          </cell>
        </row>
        <row r="10786">
          <cell r="A10786" t="str">
            <v>VIDRIO CRISTAL Templ.REFLECTIVO</v>
          </cell>
          <cell r="B10786">
            <v>3961</v>
          </cell>
          <cell r="C10786" t="str">
            <v>M2</v>
          </cell>
          <cell r="D10786">
            <v>227256</v>
          </cell>
          <cell r="E10786" t="str">
            <v>5 mm</v>
          </cell>
          <cell r="F10786">
            <v>40393</v>
          </cell>
          <cell r="G10786">
            <v>165880</v>
          </cell>
          <cell r="H10786">
            <v>1.37</v>
          </cell>
          <cell r="I10786">
            <v>43465</v>
          </cell>
        </row>
        <row r="10787">
          <cell r="A10787" t="str">
            <v>VIDRIO CRISTAL Templ.REFLECTIVO AZUL.4mm</v>
          </cell>
          <cell r="B10787">
            <v>3962</v>
          </cell>
          <cell r="C10787" t="str">
            <v>M2</v>
          </cell>
          <cell r="D10787">
            <v>157550</v>
          </cell>
          <cell r="E10787" t="str">
            <v>4 mm</v>
          </cell>
          <cell r="F10787">
            <v>40393</v>
          </cell>
          <cell r="G10787">
            <v>115000</v>
          </cell>
          <cell r="H10787">
            <v>1.37</v>
          </cell>
          <cell r="I10787">
            <v>43465</v>
          </cell>
        </row>
        <row r="10788">
          <cell r="A10788" t="str">
            <v>VIDRIO CRISTALTempl. REFLECTIVO BRONCE</v>
          </cell>
          <cell r="B10788">
            <v>9360</v>
          </cell>
          <cell r="C10788" t="str">
            <v>M2</v>
          </cell>
          <cell r="D10788">
            <v>227256</v>
          </cell>
          <cell r="E10788" t="str">
            <v>5 mm</v>
          </cell>
          <cell r="F10788">
            <v>40393</v>
          </cell>
          <cell r="G10788">
            <v>165880</v>
          </cell>
          <cell r="H10788">
            <v>1.37</v>
          </cell>
          <cell r="I10788">
            <v>43465</v>
          </cell>
        </row>
        <row r="10789">
          <cell r="A10789" t="str">
            <v>VIDRIO CRUD.INCOLO.4mm TRANSPARENTE</v>
          </cell>
          <cell r="B10789">
            <v>260</v>
          </cell>
          <cell r="C10789" t="str">
            <v>M2</v>
          </cell>
          <cell r="D10789">
            <v>36400</v>
          </cell>
          <cell r="E10789" t="str">
            <v>4 mm.</v>
          </cell>
          <cell r="F10789">
            <v>41208</v>
          </cell>
          <cell r="G10789">
            <v>28000</v>
          </cell>
          <cell r="H10789">
            <v>1.3</v>
          </cell>
          <cell r="I10789">
            <v>43465</v>
          </cell>
        </row>
        <row r="10790">
          <cell r="A10790" t="str">
            <v>VIDRIO GRABADO BRONCE BOREAL 4mm</v>
          </cell>
          <cell r="B10790">
            <v>253</v>
          </cell>
          <cell r="C10790" t="str">
            <v>M2</v>
          </cell>
          <cell r="D10790">
            <v>34250</v>
          </cell>
          <cell r="E10790" t="str">
            <v>4 mm</v>
          </cell>
          <cell r="F10790">
            <v>40393</v>
          </cell>
          <cell r="G10790">
            <v>25000</v>
          </cell>
          <cell r="H10790">
            <v>1.37</v>
          </cell>
          <cell r="I10790">
            <v>43465</v>
          </cell>
        </row>
        <row r="10791">
          <cell r="A10791" t="str">
            <v>VIDRIO GRABADO INCOLOR0 4mm.</v>
          </cell>
          <cell r="B10791">
            <v>1214</v>
          </cell>
          <cell r="C10791" t="str">
            <v>M2</v>
          </cell>
          <cell r="D10791">
            <v>24660</v>
          </cell>
          <cell r="E10791" t="str">
            <v>4 mm</v>
          </cell>
          <cell r="F10791">
            <v>40393</v>
          </cell>
          <cell r="G10791">
            <v>18000</v>
          </cell>
          <cell r="H10791">
            <v>1.37</v>
          </cell>
          <cell r="I10791">
            <v>43465</v>
          </cell>
        </row>
        <row r="10792">
          <cell r="A10792" t="str">
            <v>VIDRIO LAMINADO 3+3 (6 mm)VERDE.</v>
          </cell>
          <cell r="B10792">
            <v>102862</v>
          </cell>
          <cell r="C10792" t="str">
            <v>M2</v>
          </cell>
          <cell r="D10792">
            <v>121930</v>
          </cell>
          <cell r="E10792" t="str">
            <v>6 mm</v>
          </cell>
          <cell r="F10792">
            <v>40334</v>
          </cell>
          <cell r="G10792">
            <v>89000</v>
          </cell>
          <cell r="H10792">
            <v>1.37</v>
          </cell>
          <cell r="I10792">
            <v>43465</v>
          </cell>
        </row>
        <row r="10793">
          <cell r="A10793" t="str">
            <v>VIDRIO LAMINADO TRANS. PEATONAL 5+5</v>
          </cell>
          <cell r="B10793">
            <v>103283</v>
          </cell>
          <cell r="C10793" t="str">
            <v>UNI</v>
          </cell>
          <cell r="D10793">
            <v>166866</v>
          </cell>
          <cell r="E10793">
            <v>0</v>
          </cell>
          <cell r="F10793">
            <v>40434</v>
          </cell>
          <cell r="G10793">
            <v>121800</v>
          </cell>
          <cell r="H10793">
            <v>1.37</v>
          </cell>
          <cell r="I10793">
            <v>43465</v>
          </cell>
        </row>
        <row r="10794">
          <cell r="A10794" t="str">
            <v>Vidrio Laminado Transparente 3+3mm (Inc.</v>
          </cell>
          <cell r="B10794">
            <v>106028</v>
          </cell>
          <cell r="C10794" t="str">
            <v>M2</v>
          </cell>
          <cell r="D10794">
            <v>95887</v>
          </cell>
          <cell r="E10794">
            <v>0</v>
          </cell>
          <cell r="F10794">
            <v>42699</v>
          </cell>
          <cell r="G10794">
            <v>83380</v>
          </cell>
          <cell r="H10794">
            <v>1.1499999999999999</v>
          </cell>
          <cell r="I10794">
            <v>43465</v>
          </cell>
        </row>
        <row r="10795">
          <cell r="A10795" t="str">
            <v>VIDRIO PELDAR CRUDO 3mm</v>
          </cell>
          <cell r="B10795">
            <v>1217</v>
          </cell>
          <cell r="C10795" t="str">
            <v>M2</v>
          </cell>
          <cell r="D10795">
            <v>16510</v>
          </cell>
          <cell r="E10795" t="str">
            <v>3 mm</v>
          </cell>
          <cell r="F10795">
            <v>41488</v>
          </cell>
          <cell r="G10795">
            <v>13000</v>
          </cell>
          <cell r="H10795">
            <v>1.27</v>
          </cell>
          <cell r="I10795">
            <v>43465</v>
          </cell>
        </row>
        <row r="10796">
          <cell r="A10796" t="str">
            <v>VIDRIO PELDAR CRUDO 4mm.</v>
          </cell>
          <cell r="B10796">
            <v>1218</v>
          </cell>
          <cell r="C10796" t="str">
            <v>M2</v>
          </cell>
          <cell r="D10796">
            <v>17563</v>
          </cell>
          <cell r="E10796" t="str">
            <v>4 mm</v>
          </cell>
          <cell r="F10796">
            <v>41208</v>
          </cell>
          <cell r="G10796">
            <v>13510</v>
          </cell>
          <cell r="H10796">
            <v>1.3</v>
          </cell>
          <cell r="I10796">
            <v>43465</v>
          </cell>
        </row>
        <row r="10797">
          <cell r="A10797" t="str">
            <v>VIDRIO PELDAR CRUDO 5 mm</v>
          </cell>
          <cell r="B10797">
            <v>1219</v>
          </cell>
          <cell r="C10797" t="str">
            <v>M2</v>
          </cell>
          <cell r="D10797">
            <v>41100</v>
          </cell>
          <cell r="E10797" t="str">
            <v>5 mm.</v>
          </cell>
          <cell r="F10797">
            <v>40393</v>
          </cell>
          <cell r="G10797">
            <v>30000</v>
          </cell>
          <cell r="H10797">
            <v>1.37</v>
          </cell>
          <cell r="I10797">
            <v>43465</v>
          </cell>
        </row>
        <row r="10798">
          <cell r="A10798" t="str">
            <v>VIDRIO PELDAR CRUDO 6 mm.</v>
          </cell>
          <cell r="B10798">
            <v>1220</v>
          </cell>
          <cell r="C10798" t="str">
            <v>M2</v>
          </cell>
          <cell r="D10798">
            <v>41100</v>
          </cell>
          <cell r="E10798" t="str">
            <v>6 mm</v>
          </cell>
          <cell r="F10798">
            <v>40393</v>
          </cell>
          <cell r="G10798">
            <v>30000</v>
          </cell>
          <cell r="H10798">
            <v>1.37</v>
          </cell>
          <cell r="I10798">
            <v>43465</v>
          </cell>
        </row>
        <row r="10799">
          <cell r="A10799" t="str">
            <v>VIDRIO PELDAR CRUDO BRONCE 4mm</v>
          </cell>
          <cell r="B10799">
            <v>219</v>
          </cell>
          <cell r="C10799" t="str">
            <v>M2</v>
          </cell>
          <cell r="D10799">
            <v>32880</v>
          </cell>
          <cell r="E10799" t="str">
            <v>4 mm</v>
          </cell>
          <cell r="F10799">
            <v>40393</v>
          </cell>
          <cell r="G10799">
            <v>24000</v>
          </cell>
          <cell r="H10799">
            <v>1.37</v>
          </cell>
          <cell r="I10799">
            <v>43465</v>
          </cell>
        </row>
        <row r="10800">
          <cell r="A10800" t="str">
            <v>VIDRIO PELDAR CRUDO BRONCE 5mm</v>
          </cell>
          <cell r="B10800">
            <v>244</v>
          </cell>
          <cell r="C10800" t="str">
            <v>M2</v>
          </cell>
          <cell r="D10800">
            <v>40977</v>
          </cell>
          <cell r="E10800" t="str">
            <v>5 mm</v>
          </cell>
          <cell r="F10800">
            <v>40393</v>
          </cell>
          <cell r="G10800">
            <v>29910</v>
          </cell>
          <cell r="H10800">
            <v>1.37</v>
          </cell>
          <cell r="I10800">
            <v>43465</v>
          </cell>
        </row>
        <row r="10801">
          <cell r="A10801" t="str">
            <v>VIDRIO PELDAR ESMERILADO 4mm</v>
          </cell>
          <cell r="B10801">
            <v>124</v>
          </cell>
          <cell r="C10801" t="str">
            <v>M2</v>
          </cell>
          <cell r="D10801">
            <v>51937</v>
          </cell>
          <cell r="E10801" t="str">
            <v>4 mm.</v>
          </cell>
          <cell r="F10801">
            <v>40393</v>
          </cell>
          <cell r="G10801">
            <v>37910</v>
          </cell>
          <cell r="H10801">
            <v>1.37</v>
          </cell>
          <cell r="I10801">
            <v>43465</v>
          </cell>
        </row>
        <row r="10802">
          <cell r="A10802" t="str">
            <v>VIDRIO PELDAR ESMERILADO 5mm</v>
          </cell>
          <cell r="B10802">
            <v>672</v>
          </cell>
          <cell r="C10802" t="str">
            <v>M2</v>
          </cell>
          <cell r="D10802">
            <v>57417</v>
          </cell>
          <cell r="E10802" t="str">
            <v>5 mm.</v>
          </cell>
          <cell r="F10802">
            <v>40393</v>
          </cell>
          <cell r="G10802">
            <v>41910</v>
          </cell>
          <cell r="H10802">
            <v>1.37</v>
          </cell>
          <cell r="I10802">
            <v>43465</v>
          </cell>
        </row>
        <row r="10803">
          <cell r="A10803" t="str">
            <v>VIDRIO PELDAR Templ.BRONCE 5mm</v>
          </cell>
          <cell r="B10803">
            <v>1216</v>
          </cell>
          <cell r="C10803" t="str">
            <v>M2</v>
          </cell>
          <cell r="D10803">
            <v>138195</v>
          </cell>
          <cell r="E10803" t="str">
            <v>5 mm</v>
          </cell>
          <cell r="F10803">
            <v>40393</v>
          </cell>
          <cell r="G10803">
            <v>100872</v>
          </cell>
          <cell r="H10803">
            <v>1.37</v>
          </cell>
          <cell r="I10803">
            <v>43465</v>
          </cell>
        </row>
        <row r="10804">
          <cell r="A10804" t="str">
            <v>VIDRIO PELDAR Templ.BRONCE 6mm</v>
          </cell>
          <cell r="B10804">
            <v>2887</v>
          </cell>
          <cell r="C10804" t="str">
            <v>M2</v>
          </cell>
          <cell r="D10804">
            <v>123300</v>
          </cell>
          <cell r="E10804" t="str">
            <v>6 mm</v>
          </cell>
          <cell r="F10804">
            <v>40393</v>
          </cell>
          <cell r="G10804">
            <v>90000</v>
          </cell>
          <cell r="H10804">
            <v>1.37</v>
          </cell>
          <cell r="I10804">
            <v>43465</v>
          </cell>
        </row>
        <row r="10805">
          <cell r="A10805" t="str">
            <v>VIDRIO PELDAR Templ.INCOLO 4mm</v>
          </cell>
          <cell r="B10805">
            <v>311</v>
          </cell>
          <cell r="C10805" t="str">
            <v>M2</v>
          </cell>
          <cell r="D10805">
            <v>117710</v>
          </cell>
          <cell r="E10805" t="str">
            <v>4 mm</v>
          </cell>
          <cell r="F10805">
            <v>40393</v>
          </cell>
          <cell r="G10805">
            <v>85920</v>
          </cell>
          <cell r="H10805">
            <v>1.37</v>
          </cell>
          <cell r="I10805">
            <v>43465</v>
          </cell>
        </row>
        <row r="10806">
          <cell r="A10806" t="str">
            <v>VIDRIO PIRAMIDE-240x120-130 4mm FAVIDRIO</v>
          </cell>
          <cell r="B10806">
            <v>3090</v>
          </cell>
          <cell r="C10806" t="str">
            <v>M2</v>
          </cell>
          <cell r="D10806">
            <v>24660</v>
          </cell>
          <cell r="E10806" t="str">
            <v>4mm</v>
          </cell>
          <cell r="F10806">
            <v>40393</v>
          </cell>
          <cell r="G10806">
            <v>18000</v>
          </cell>
          <cell r="H10806">
            <v>1.37</v>
          </cell>
          <cell r="I10806">
            <v>43465</v>
          </cell>
        </row>
        <row r="10807">
          <cell r="A10807" t="str">
            <v>VIDRIO PLANO 2.00x2.44 4mm</v>
          </cell>
          <cell r="B10807">
            <v>199</v>
          </cell>
          <cell r="C10807" t="str">
            <v>M2</v>
          </cell>
          <cell r="D10807">
            <v>30140</v>
          </cell>
          <cell r="E10807" t="str">
            <v>2mm</v>
          </cell>
          <cell r="F10807">
            <v>40393</v>
          </cell>
          <cell r="G10807">
            <v>22000</v>
          </cell>
          <cell r="H10807">
            <v>1.37</v>
          </cell>
          <cell r="I10807">
            <v>43465</v>
          </cell>
        </row>
        <row r="10808">
          <cell r="A10808" t="str">
            <v>VIDRIO PLANO 225x100-120-130-140 -160 4mm</v>
          </cell>
          <cell r="B10808">
            <v>580</v>
          </cell>
          <cell r="C10808" t="str">
            <v>M2</v>
          </cell>
          <cell r="D10808">
            <v>23290</v>
          </cell>
          <cell r="E10808" t="str">
            <v>4mm</v>
          </cell>
          <cell r="F10808">
            <v>40393</v>
          </cell>
          <cell r="G10808">
            <v>17000</v>
          </cell>
          <cell r="H10808">
            <v>1.37</v>
          </cell>
          <cell r="I10808">
            <v>43465</v>
          </cell>
        </row>
        <row r="10809">
          <cell r="A10809" t="str">
            <v>VIDRIO PLANO 225x100-120-130-140 -160-180</v>
          </cell>
          <cell r="B10809">
            <v>3039</v>
          </cell>
          <cell r="C10809" t="str">
            <v>M2</v>
          </cell>
          <cell r="D10809">
            <v>31510</v>
          </cell>
          <cell r="E10809" t="str">
            <v>5mm</v>
          </cell>
          <cell r="F10809">
            <v>40393</v>
          </cell>
          <cell r="G10809">
            <v>23000</v>
          </cell>
          <cell r="H10809">
            <v>1.37</v>
          </cell>
          <cell r="I10809">
            <v>43465</v>
          </cell>
        </row>
        <row r="10810">
          <cell r="A10810" t="str">
            <v>VIDRIO PLANO 225x100-120-130-140 -160-180</v>
          </cell>
          <cell r="B10810">
            <v>3061</v>
          </cell>
          <cell r="C10810" t="str">
            <v>M2</v>
          </cell>
          <cell r="D10810">
            <v>31510</v>
          </cell>
          <cell r="E10810" t="str">
            <v>6mm</v>
          </cell>
          <cell r="F10810">
            <v>40393</v>
          </cell>
          <cell r="G10810">
            <v>23000</v>
          </cell>
          <cell r="H10810">
            <v>1.37</v>
          </cell>
          <cell r="I10810">
            <v>43465</v>
          </cell>
        </row>
        <row r="10811">
          <cell r="A10811" t="str">
            <v>VIDRIO PLANO 225x100-120-130-140 3mm</v>
          </cell>
          <cell r="B10811">
            <v>452</v>
          </cell>
          <cell r="C10811" t="str">
            <v>M2</v>
          </cell>
          <cell r="D10811">
            <v>20100</v>
          </cell>
          <cell r="E10811" t="str">
            <v>3mm</v>
          </cell>
          <cell r="F10811">
            <v>40858</v>
          </cell>
          <cell r="G10811">
            <v>15000</v>
          </cell>
          <cell r="H10811">
            <v>1.34</v>
          </cell>
          <cell r="I10811">
            <v>43465</v>
          </cell>
        </row>
        <row r="10812">
          <cell r="A10812" t="str">
            <v>VIDRIO TEMP.10MM+MARCO</v>
          </cell>
          <cell r="B10812">
            <v>104210</v>
          </cell>
          <cell r="C10812" t="str">
            <v>M2</v>
          </cell>
          <cell r="D10812">
            <v>469000</v>
          </cell>
          <cell r="E10812">
            <v>0</v>
          </cell>
          <cell r="F10812">
            <v>40816</v>
          </cell>
          <cell r="G10812">
            <v>350000</v>
          </cell>
          <cell r="H10812">
            <v>1.34</v>
          </cell>
          <cell r="I10812">
            <v>43465</v>
          </cell>
        </row>
        <row r="10813">
          <cell r="A10813" t="str">
            <v>VIDRIO TEMPL.GRABD.BRONCE 5mm</v>
          </cell>
          <cell r="B10813">
            <v>321</v>
          </cell>
          <cell r="C10813" t="str">
            <v>M2</v>
          </cell>
          <cell r="D10813">
            <v>146206</v>
          </cell>
          <cell r="E10813" t="str">
            <v>4 mm</v>
          </cell>
          <cell r="F10813">
            <v>40217</v>
          </cell>
          <cell r="G10813">
            <v>106720</v>
          </cell>
          <cell r="H10813">
            <v>1.37</v>
          </cell>
          <cell r="I10813">
            <v>43465</v>
          </cell>
        </row>
        <row r="10814">
          <cell r="A10814" t="str">
            <v>VIDRIO TEMPLADO 6MM**</v>
          </cell>
          <cell r="B10814">
            <v>103609</v>
          </cell>
          <cell r="C10814" t="str">
            <v>M2</v>
          </cell>
          <cell r="D10814">
            <v>103550</v>
          </cell>
          <cell r="E10814">
            <v>0</v>
          </cell>
          <cell r="F10814">
            <v>42857</v>
          </cell>
          <cell r="G10814">
            <v>95000</v>
          </cell>
          <cell r="H10814">
            <v>1.0900000000000001</v>
          </cell>
          <cell r="I10814">
            <v>43465</v>
          </cell>
        </row>
        <row r="10815">
          <cell r="A10815" t="str">
            <v>VIDRIO TEMPLADO incoloro 10 MM (Suministro)</v>
          </cell>
          <cell r="B10815">
            <v>104670</v>
          </cell>
          <cell r="C10815" t="str">
            <v>M2</v>
          </cell>
          <cell r="D10815">
            <v>188500</v>
          </cell>
          <cell r="E10815">
            <v>0</v>
          </cell>
          <cell r="F10815">
            <v>41180</v>
          </cell>
          <cell r="G10815">
            <v>145000</v>
          </cell>
          <cell r="H10815">
            <v>1.3</v>
          </cell>
          <cell r="I10815">
            <v>43465</v>
          </cell>
        </row>
        <row r="10816">
          <cell r="A10816" t="str">
            <v>VIDRIOS Y ESPEJOS</v>
          </cell>
          <cell r="B10816">
            <v>21</v>
          </cell>
          <cell r="C10816">
            <v>0</v>
          </cell>
          <cell r="D10816" t="e">
            <v>#DIV/0!</v>
          </cell>
          <cell r="E10816">
            <v>0</v>
          </cell>
          <cell r="F10816">
            <v>0</v>
          </cell>
          <cell r="G10816">
            <v>0</v>
          </cell>
          <cell r="H10816" t="e">
            <v>#DIV/0!</v>
          </cell>
          <cell r="I10816">
            <v>43465</v>
          </cell>
        </row>
        <row r="10817">
          <cell r="A10817" t="str">
            <v>VIGA DE 18X8 X4 M ORDINARIO CEPILLADA.</v>
          </cell>
          <cell r="B10817">
            <v>101289</v>
          </cell>
          <cell r="C10817" t="str">
            <v>UNI</v>
          </cell>
          <cell r="D10817">
            <v>56434</v>
          </cell>
          <cell r="E10817">
            <v>0</v>
          </cell>
          <cell r="F10817">
            <v>40087</v>
          </cell>
          <cell r="G10817">
            <v>40600</v>
          </cell>
          <cell r="H10817">
            <v>1.39</v>
          </cell>
          <cell r="I10817">
            <v>43465</v>
          </cell>
        </row>
        <row r="10818">
          <cell r="A10818" t="str">
            <v>VIGA DE 18X8 X5M ORDINARIO CEPILLADA.</v>
          </cell>
          <cell r="B10818">
            <v>101290</v>
          </cell>
          <cell r="C10818" t="str">
            <v>UNI</v>
          </cell>
          <cell r="D10818">
            <v>83845</v>
          </cell>
          <cell r="E10818">
            <v>0</v>
          </cell>
          <cell r="F10818">
            <v>40087</v>
          </cell>
          <cell r="G10818">
            <v>60320</v>
          </cell>
          <cell r="H10818">
            <v>1.39</v>
          </cell>
          <cell r="I10818">
            <v>43465</v>
          </cell>
        </row>
        <row r="10819">
          <cell r="A10819" t="str">
            <v>VIGA DE ABARCO 17X7 X 3 MTS CEPILLADA.</v>
          </cell>
          <cell r="B10819">
            <v>964</v>
          </cell>
          <cell r="C10819" t="str">
            <v>UNI</v>
          </cell>
          <cell r="D10819">
            <v>148740</v>
          </cell>
          <cell r="E10819">
            <v>0</v>
          </cell>
          <cell r="F10819">
            <v>40778</v>
          </cell>
          <cell r="G10819">
            <v>111000</v>
          </cell>
          <cell r="H10819">
            <v>1.34</v>
          </cell>
          <cell r="I10819">
            <v>43465</v>
          </cell>
        </row>
        <row r="10820">
          <cell r="A10820" t="str">
            <v>VIGA DE ABARCO17X7 X 6 MTS CEPILLADA.</v>
          </cell>
          <cell r="B10820">
            <v>2668</v>
          </cell>
          <cell r="C10820" t="str">
            <v>UNI</v>
          </cell>
          <cell r="D10820">
            <v>385920</v>
          </cell>
          <cell r="E10820">
            <v>0</v>
          </cell>
          <cell r="F10820">
            <v>40778</v>
          </cell>
          <cell r="G10820">
            <v>288000</v>
          </cell>
          <cell r="H10820">
            <v>1.34</v>
          </cell>
          <cell r="I10820">
            <v>43465</v>
          </cell>
        </row>
        <row r="10821">
          <cell r="A10821" t="str">
            <v>VIGA DE ACERO CUBIERTA DE PVC</v>
          </cell>
          <cell r="B10821">
            <v>3488</v>
          </cell>
          <cell r="C10821" t="str">
            <v>ML</v>
          </cell>
          <cell r="D10821">
            <v>116488</v>
          </cell>
          <cell r="E10821">
            <v>0</v>
          </cell>
          <cell r="F10821">
            <v>40242</v>
          </cell>
          <cell r="G10821">
            <v>85028</v>
          </cell>
          <cell r="H10821">
            <v>1.37</v>
          </cell>
          <cell r="I10821">
            <v>43465</v>
          </cell>
        </row>
        <row r="10822">
          <cell r="A10822" t="str">
            <v>Viga de transicion pozo 1.5 prefab **</v>
          </cell>
          <cell r="B10822">
            <v>100645</v>
          </cell>
          <cell r="C10822" t="str">
            <v>UNI</v>
          </cell>
          <cell r="D10822">
            <v>128334</v>
          </cell>
          <cell r="E10822" t="str">
            <v>MTPA-60</v>
          </cell>
          <cell r="F10822">
            <v>39665</v>
          </cell>
          <cell r="G10822">
            <v>87302</v>
          </cell>
          <cell r="H10822">
            <v>1.47</v>
          </cell>
          <cell r="I10822">
            <v>43465</v>
          </cell>
        </row>
        <row r="10823">
          <cell r="A10823" t="str">
            <v>VIGA EN "I" 4" PESADA 6Mts.</v>
          </cell>
          <cell r="B10823">
            <v>56</v>
          </cell>
          <cell r="C10823" t="str">
            <v>ML</v>
          </cell>
          <cell r="D10823">
            <v>27069</v>
          </cell>
          <cell r="E10823" t="str">
            <v>tiros de 6 m</v>
          </cell>
          <cell r="F10823">
            <v>40675</v>
          </cell>
          <cell r="G10823">
            <v>20201</v>
          </cell>
          <cell r="H10823">
            <v>1.34</v>
          </cell>
          <cell r="I10823">
            <v>43465</v>
          </cell>
        </row>
        <row r="10824">
          <cell r="A10824" t="str">
            <v>VIGA I P E 140 mm</v>
          </cell>
          <cell r="B10824">
            <v>2523</v>
          </cell>
          <cell r="C10824" t="str">
            <v>ML</v>
          </cell>
          <cell r="D10824">
            <v>47046</v>
          </cell>
          <cell r="E10824">
            <v>0</v>
          </cell>
          <cell r="F10824">
            <v>40675</v>
          </cell>
          <cell r="G10824">
            <v>35109</v>
          </cell>
          <cell r="H10824">
            <v>1.34</v>
          </cell>
          <cell r="I10824">
            <v>43465</v>
          </cell>
        </row>
        <row r="10825">
          <cell r="A10825" t="str">
            <v>VIGA IPE 200</v>
          </cell>
          <cell r="B10825">
            <v>104554</v>
          </cell>
          <cell r="C10825" t="str">
            <v>ML</v>
          </cell>
          <cell r="D10825">
            <v>74967</v>
          </cell>
          <cell r="E10825">
            <v>0</v>
          </cell>
          <cell r="F10825">
            <v>41164</v>
          </cell>
          <cell r="G10825">
            <v>57667</v>
          </cell>
          <cell r="H10825">
            <v>1.3</v>
          </cell>
          <cell r="I10825">
            <v>43465</v>
          </cell>
        </row>
        <row r="10826">
          <cell r="A10826" t="str">
            <v>VIGA IPE 240</v>
          </cell>
          <cell r="B10826">
            <v>104544</v>
          </cell>
          <cell r="C10826" t="str">
            <v>ML</v>
          </cell>
          <cell r="D10826">
            <v>102917</v>
          </cell>
          <cell r="E10826">
            <v>0</v>
          </cell>
          <cell r="F10826">
            <v>41162</v>
          </cell>
          <cell r="G10826">
            <v>79167</v>
          </cell>
          <cell r="H10826">
            <v>1.3</v>
          </cell>
          <cell r="I10826">
            <v>43465</v>
          </cell>
        </row>
        <row r="10827">
          <cell r="A10827" t="str">
            <v>VIGUETA</v>
          </cell>
          <cell r="B10827">
            <v>1676</v>
          </cell>
          <cell r="C10827" t="str">
            <v>ML</v>
          </cell>
          <cell r="D10827">
            <v>25619</v>
          </cell>
          <cell r="E10827">
            <v>0</v>
          </cell>
          <cell r="F10827">
            <v>40479</v>
          </cell>
          <cell r="G10827">
            <v>18700</v>
          </cell>
          <cell r="H10827">
            <v>1.37</v>
          </cell>
          <cell r="I10827">
            <v>43465</v>
          </cell>
        </row>
        <row r="10828">
          <cell r="A10828" t="str">
            <v>Vigueta 41.3mmX2.44mm</v>
          </cell>
          <cell r="B10828">
            <v>104149</v>
          </cell>
          <cell r="C10828" t="str">
            <v>UNI</v>
          </cell>
          <cell r="D10828">
            <v>5226</v>
          </cell>
          <cell r="E10828">
            <v>0</v>
          </cell>
          <cell r="F10828">
            <v>40742</v>
          </cell>
          <cell r="G10828">
            <v>3900</v>
          </cell>
          <cell r="H10828">
            <v>1.34</v>
          </cell>
          <cell r="I10828">
            <v>43465</v>
          </cell>
        </row>
        <row r="10829">
          <cell r="A10829" t="str">
            <v>VIGUETA CIELO RASO CALIBRE 26 (2.44M)</v>
          </cell>
          <cell r="B10829">
            <v>3470</v>
          </cell>
          <cell r="C10829" t="str">
            <v>UNI</v>
          </cell>
          <cell r="D10829">
            <v>2924</v>
          </cell>
          <cell r="E10829">
            <v>0</v>
          </cell>
          <cell r="F10829">
            <v>43213</v>
          </cell>
          <cell r="G10829">
            <v>2785</v>
          </cell>
          <cell r="H10829">
            <v>1.05</v>
          </cell>
          <cell r="I10829">
            <v>43465</v>
          </cell>
        </row>
        <row r="10830">
          <cell r="A10830" t="str">
            <v>VIGUETA CIELO RASO CALIBRE 28 L=2.44</v>
          </cell>
          <cell r="B10830">
            <v>103269</v>
          </cell>
          <cell r="C10830" t="str">
            <v>UNI</v>
          </cell>
          <cell r="D10830">
            <v>3161</v>
          </cell>
          <cell r="E10830">
            <v>0</v>
          </cell>
          <cell r="F10830">
            <v>42886</v>
          </cell>
          <cell r="G10830">
            <v>2900</v>
          </cell>
          <cell r="H10830">
            <v>1.0900000000000001</v>
          </cell>
          <cell r="I10830">
            <v>43465</v>
          </cell>
        </row>
        <row r="10831">
          <cell r="A10831" t="str">
            <v>VIGUETA PRINCIPAL(L=3.05M) CAL.26</v>
          </cell>
          <cell r="B10831">
            <v>104529</v>
          </cell>
          <cell r="C10831" t="str">
            <v>UNI</v>
          </cell>
          <cell r="D10831">
            <v>3799</v>
          </cell>
          <cell r="E10831">
            <v>0</v>
          </cell>
          <cell r="F10831">
            <v>43270</v>
          </cell>
          <cell r="G10831">
            <v>3618</v>
          </cell>
          <cell r="H10831">
            <v>1.05</v>
          </cell>
          <cell r="I10831">
            <v>43465</v>
          </cell>
        </row>
        <row r="10832">
          <cell r="A10832" t="str">
            <v>VINCA MAJOR PARA JARDIN</v>
          </cell>
          <cell r="B10832">
            <v>105075</v>
          </cell>
          <cell r="C10832" t="str">
            <v>UNI</v>
          </cell>
          <cell r="D10832">
            <v>2440</v>
          </cell>
          <cell r="E10832">
            <v>0</v>
          </cell>
          <cell r="F10832">
            <v>42131</v>
          </cell>
          <cell r="G10832">
            <v>2000</v>
          </cell>
          <cell r="H10832">
            <v>1.22</v>
          </cell>
          <cell r="I10832">
            <v>43465</v>
          </cell>
        </row>
        <row r="10833">
          <cell r="A10833" t="str">
            <v>VINICOLOR TIPO 1 PHILAAC</v>
          </cell>
          <cell r="B10833">
            <v>1075</v>
          </cell>
          <cell r="C10833" t="str">
            <v>GN</v>
          </cell>
          <cell r="D10833">
            <v>62550</v>
          </cell>
          <cell r="E10833">
            <v>1601</v>
          </cell>
          <cell r="F10833">
            <v>40134</v>
          </cell>
          <cell r="G10833">
            <v>45000</v>
          </cell>
          <cell r="H10833">
            <v>1.39</v>
          </cell>
          <cell r="I10833">
            <v>43465</v>
          </cell>
        </row>
        <row r="10834">
          <cell r="A10834" t="str">
            <v>VINIHOGAR TIPO 3 PHILAAC 0901</v>
          </cell>
          <cell r="B10834">
            <v>1754</v>
          </cell>
          <cell r="C10834" t="str">
            <v>GN</v>
          </cell>
          <cell r="D10834">
            <v>22780</v>
          </cell>
          <cell r="E10834">
            <v>901</v>
          </cell>
          <cell r="F10834">
            <v>40799</v>
          </cell>
          <cell r="G10834">
            <v>17000</v>
          </cell>
          <cell r="H10834">
            <v>1.34</v>
          </cell>
          <cell r="I10834">
            <v>43465</v>
          </cell>
        </row>
        <row r="10835">
          <cell r="A10835" t="str">
            <v>VINIL0 MURAL TIPO1 PHILAAC 1701</v>
          </cell>
          <cell r="B10835">
            <v>1763</v>
          </cell>
          <cell r="C10835" t="str">
            <v>GN</v>
          </cell>
          <cell r="D10835">
            <v>56280</v>
          </cell>
          <cell r="E10835">
            <v>1701</v>
          </cell>
          <cell r="F10835">
            <v>40799</v>
          </cell>
          <cell r="G10835">
            <v>42000</v>
          </cell>
          <cell r="H10835">
            <v>1.34</v>
          </cell>
          <cell r="I10835">
            <v>43465</v>
          </cell>
        </row>
        <row r="10836">
          <cell r="A10836" t="str">
            <v>VINILICO NEGRO ICO</v>
          </cell>
          <cell r="B10836">
            <v>1847</v>
          </cell>
          <cell r="C10836" t="str">
            <v>GN</v>
          </cell>
          <cell r="D10836">
            <v>76187</v>
          </cell>
          <cell r="E10836">
            <v>2027</v>
          </cell>
          <cell r="F10836">
            <v>40127</v>
          </cell>
          <cell r="G10836">
            <v>54811</v>
          </cell>
          <cell r="H10836">
            <v>1.39</v>
          </cell>
          <cell r="I10836">
            <v>43465</v>
          </cell>
        </row>
        <row r="10837">
          <cell r="A10837" t="str">
            <v>VINILICO OCRE ICO</v>
          </cell>
          <cell r="B10837">
            <v>1846</v>
          </cell>
          <cell r="C10837" t="str">
            <v>GN</v>
          </cell>
          <cell r="D10837">
            <v>76187</v>
          </cell>
          <cell r="E10837">
            <v>2027</v>
          </cell>
          <cell r="F10837">
            <v>40026</v>
          </cell>
          <cell r="G10837">
            <v>54811</v>
          </cell>
          <cell r="H10837">
            <v>1.39</v>
          </cell>
          <cell r="I10837">
            <v>43465</v>
          </cell>
        </row>
        <row r="10838">
          <cell r="A10838" t="str">
            <v>VINILICO VERDE INTENSO ICO</v>
          </cell>
          <cell r="B10838">
            <v>1848</v>
          </cell>
          <cell r="C10838" t="str">
            <v>GN</v>
          </cell>
          <cell r="D10838">
            <v>50735</v>
          </cell>
          <cell r="E10838">
            <v>2027</v>
          </cell>
          <cell r="F10838">
            <v>40136</v>
          </cell>
          <cell r="G10838">
            <v>36500</v>
          </cell>
          <cell r="H10838">
            <v>1.39</v>
          </cell>
          <cell r="I10838">
            <v>43465</v>
          </cell>
        </row>
        <row r="10839">
          <cell r="A10839" t="str">
            <v>Vinilo publicitario para modulos de servicio</v>
          </cell>
          <cell r="B10839">
            <v>106724</v>
          </cell>
          <cell r="C10839" t="str">
            <v>M2</v>
          </cell>
          <cell r="D10839">
            <v>194823</v>
          </cell>
          <cell r="E10839">
            <v>0</v>
          </cell>
          <cell r="F10839">
            <v>43224</v>
          </cell>
          <cell r="G10839">
            <v>185546</v>
          </cell>
          <cell r="H10839">
            <v>1.05</v>
          </cell>
          <cell r="I10839">
            <v>43465</v>
          </cell>
        </row>
        <row r="10840">
          <cell r="A10840" t="str">
            <v>VINILO TIPO- 1</v>
          </cell>
          <cell r="B10840">
            <v>1829</v>
          </cell>
          <cell r="C10840" t="str">
            <v>GN</v>
          </cell>
          <cell r="D10840">
            <v>57086</v>
          </cell>
          <cell r="E10840">
            <v>0</v>
          </cell>
          <cell r="F10840">
            <v>41247</v>
          </cell>
          <cell r="G10840">
            <v>43912</v>
          </cell>
          <cell r="H10840">
            <v>1.3</v>
          </cell>
          <cell r="I10840">
            <v>43465</v>
          </cell>
        </row>
        <row r="10841">
          <cell r="A10841" t="str">
            <v>VINILO TIPO 1- (Cuñete de 5 gal)**</v>
          </cell>
          <cell r="B10841">
            <v>102210</v>
          </cell>
          <cell r="C10841" t="str">
            <v>gln</v>
          </cell>
          <cell r="D10841">
            <v>30450</v>
          </cell>
          <cell r="E10841">
            <v>0</v>
          </cell>
          <cell r="F10841">
            <v>43179</v>
          </cell>
          <cell r="G10841">
            <v>29000</v>
          </cell>
          <cell r="H10841">
            <v>1.05</v>
          </cell>
          <cell r="I10841">
            <v>43465</v>
          </cell>
        </row>
        <row r="10842">
          <cell r="A10842" t="str">
            <v>VINILO TIPO 2 **</v>
          </cell>
          <cell r="B10842">
            <v>102616</v>
          </cell>
          <cell r="C10842" t="str">
            <v>gln</v>
          </cell>
          <cell r="D10842">
            <v>26033</v>
          </cell>
          <cell r="E10842">
            <v>0</v>
          </cell>
          <cell r="F10842">
            <v>43179</v>
          </cell>
          <cell r="G10842">
            <v>24793</v>
          </cell>
          <cell r="H10842">
            <v>1.05</v>
          </cell>
          <cell r="I10842">
            <v>43465</v>
          </cell>
        </row>
        <row r="10843">
          <cell r="A10843" t="str">
            <v>VINILO TIPO II</v>
          </cell>
          <cell r="B10843">
            <v>1830</v>
          </cell>
          <cell r="C10843" t="str">
            <v>GN</v>
          </cell>
          <cell r="D10843">
            <v>23928</v>
          </cell>
          <cell r="E10843">
            <v>2022</v>
          </cell>
          <cell r="F10843">
            <v>43207</v>
          </cell>
          <cell r="G10843">
            <v>22789</v>
          </cell>
          <cell r="H10843">
            <v>1.05</v>
          </cell>
          <cell r="I10843">
            <v>43465</v>
          </cell>
        </row>
        <row r="10844">
          <cell r="A10844" t="str">
            <v>VINILO TIPO II</v>
          </cell>
          <cell r="B10844">
            <v>1831</v>
          </cell>
          <cell r="C10844" t="str">
            <v>GN</v>
          </cell>
          <cell r="D10844">
            <v>24604</v>
          </cell>
          <cell r="E10844">
            <v>2024</v>
          </cell>
          <cell r="F10844">
            <v>43273</v>
          </cell>
          <cell r="G10844">
            <v>23432</v>
          </cell>
          <cell r="H10844">
            <v>1.05</v>
          </cell>
          <cell r="I10844">
            <v>43465</v>
          </cell>
        </row>
        <row r="10845">
          <cell r="A10845" t="str">
            <v>VINILO TIPO II TITO PABON</v>
          </cell>
          <cell r="B10845">
            <v>104398</v>
          </cell>
          <cell r="C10845" t="str">
            <v>GN</v>
          </cell>
          <cell r="D10845">
            <v>22204</v>
          </cell>
          <cell r="E10845">
            <v>2024</v>
          </cell>
          <cell r="F10845">
            <v>42209</v>
          </cell>
          <cell r="G10845">
            <v>18200</v>
          </cell>
          <cell r="H10845">
            <v>1.22</v>
          </cell>
          <cell r="I10845">
            <v>43465</v>
          </cell>
        </row>
        <row r="10846">
          <cell r="A10846" t="str">
            <v>vinilo tipo walltalkers o equivalente</v>
          </cell>
          <cell r="B10846">
            <v>107240</v>
          </cell>
          <cell r="C10846" t="str">
            <v>M2</v>
          </cell>
          <cell r="D10846">
            <v>189674</v>
          </cell>
          <cell r="E10846">
            <v>0</v>
          </cell>
          <cell r="F10846">
            <v>43327</v>
          </cell>
          <cell r="G10846">
            <v>180642</v>
          </cell>
          <cell r="H10846">
            <v>1.05</v>
          </cell>
          <cell r="I10846">
            <v>43465</v>
          </cell>
        </row>
        <row r="10847">
          <cell r="A10847" t="str">
            <v>VINILTEX CANECA 5 GN. PINTUCO</v>
          </cell>
          <cell r="B10847">
            <v>1077</v>
          </cell>
          <cell r="C10847" t="str">
            <v>UNI</v>
          </cell>
          <cell r="D10847">
            <v>301140</v>
          </cell>
          <cell r="E10847">
            <v>0</v>
          </cell>
          <cell r="F10847">
            <v>41759</v>
          </cell>
          <cell r="G10847">
            <v>239000</v>
          </cell>
          <cell r="H10847">
            <v>1.26</v>
          </cell>
          <cell r="I10847">
            <v>43465</v>
          </cell>
        </row>
        <row r="10848">
          <cell r="A10848" t="str">
            <v>VINILTEX O SIMILAR ( ACRILICA BASE</v>
          </cell>
          <cell r="B10848">
            <v>1078</v>
          </cell>
          <cell r="C10848" t="str">
            <v>GN</v>
          </cell>
          <cell r="D10848">
            <v>56779</v>
          </cell>
          <cell r="E10848">
            <v>0</v>
          </cell>
          <cell r="F10848">
            <v>43206</v>
          </cell>
          <cell r="G10848">
            <v>54075</v>
          </cell>
          <cell r="H10848">
            <v>1.05</v>
          </cell>
          <cell r="I10848">
            <v>43465</v>
          </cell>
        </row>
        <row r="10849">
          <cell r="A10849" t="str">
            <v>VINISOL 1.6 RESIDENCIAL TERRAZO (sum+</v>
          </cell>
          <cell r="B10849">
            <v>357</v>
          </cell>
          <cell r="C10849" t="str">
            <v>M2</v>
          </cell>
          <cell r="D10849">
            <v>34639</v>
          </cell>
          <cell r="E10849">
            <v>0</v>
          </cell>
          <cell r="F10849">
            <v>42976</v>
          </cell>
          <cell r="G10849">
            <v>31779</v>
          </cell>
          <cell r="H10849">
            <v>1.0900000000000001</v>
          </cell>
          <cell r="I10849">
            <v>43465</v>
          </cell>
        </row>
        <row r="10850">
          <cell r="A10850" t="str">
            <v>VINISOL 2.0 TRAFICO Inst.</v>
          </cell>
          <cell r="B10850">
            <v>358</v>
          </cell>
          <cell r="C10850" t="str">
            <v>M2</v>
          </cell>
          <cell r="D10850">
            <v>35558</v>
          </cell>
          <cell r="E10850">
            <v>0</v>
          </cell>
          <cell r="F10850">
            <v>40798</v>
          </cell>
          <cell r="G10850">
            <v>26536</v>
          </cell>
          <cell r="H10850">
            <v>1.34</v>
          </cell>
          <cell r="I10850">
            <v>43465</v>
          </cell>
        </row>
        <row r="10851">
          <cell r="A10851" t="str">
            <v>VINISOL 3.0 TraficoPesadoTableta</v>
          </cell>
          <cell r="B10851">
            <v>359</v>
          </cell>
          <cell r="C10851" t="str">
            <v>M2</v>
          </cell>
          <cell r="D10851">
            <v>39456</v>
          </cell>
          <cell r="E10851">
            <v>0</v>
          </cell>
          <cell r="F10851">
            <v>42263</v>
          </cell>
          <cell r="G10851">
            <v>32341</v>
          </cell>
          <cell r="H10851">
            <v>1.22</v>
          </cell>
          <cell r="I10851">
            <v>43465</v>
          </cell>
        </row>
        <row r="10852">
          <cell r="A10852" t="str">
            <v>VINISOL 3.2 Trafico (Suministro)</v>
          </cell>
          <cell r="B10852">
            <v>103376</v>
          </cell>
          <cell r="C10852" t="str">
            <v>M2</v>
          </cell>
          <cell r="D10852">
            <v>48635</v>
          </cell>
          <cell r="E10852">
            <v>0</v>
          </cell>
          <cell r="F10852">
            <v>40460</v>
          </cell>
          <cell r="G10852">
            <v>35500</v>
          </cell>
          <cell r="H10852">
            <v>1.37</v>
          </cell>
          <cell r="I10852">
            <v>43465</v>
          </cell>
        </row>
        <row r="10853">
          <cell r="A10853" t="str">
            <v>VINISOL 3.2 Trafico Instalado</v>
          </cell>
          <cell r="B10853">
            <v>103375</v>
          </cell>
          <cell r="C10853" t="str">
            <v>M2</v>
          </cell>
          <cell r="D10853">
            <v>57718</v>
          </cell>
          <cell r="E10853">
            <v>0</v>
          </cell>
          <cell r="F10853">
            <v>40359</v>
          </cell>
          <cell r="G10853">
            <v>42130</v>
          </cell>
          <cell r="H10853">
            <v>1.37</v>
          </cell>
          <cell r="I10853">
            <v>43465</v>
          </cell>
        </row>
        <row r="10854">
          <cell r="A10854" t="str">
            <v>VITRIFLEX BARNIZ SEMIMATE 2150 PINTUCO</v>
          </cell>
          <cell r="B10854">
            <v>1049</v>
          </cell>
          <cell r="C10854" t="str">
            <v>GN</v>
          </cell>
          <cell r="D10854">
            <v>124670</v>
          </cell>
          <cell r="E10854">
            <v>2150</v>
          </cell>
          <cell r="F10854">
            <v>41057</v>
          </cell>
          <cell r="G10854">
            <v>95900</v>
          </cell>
          <cell r="H10854">
            <v>1.3</v>
          </cell>
          <cell r="I10854">
            <v>43465</v>
          </cell>
        </row>
        <row r="10855">
          <cell r="A10855" t="str">
            <v>VITROBLOCK PISO</v>
          </cell>
          <cell r="B10855">
            <v>2347</v>
          </cell>
          <cell r="C10855" t="str">
            <v>UNI</v>
          </cell>
          <cell r="D10855">
            <v>4578</v>
          </cell>
          <cell r="E10855" t="str">
            <v>SOL</v>
          </cell>
          <cell r="F10855">
            <v>42857</v>
          </cell>
          <cell r="G10855">
            <v>4200</v>
          </cell>
          <cell r="H10855">
            <v>1.0900000000000001</v>
          </cell>
          <cell r="I10855">
            <v>43465</v>
          </cell>
        </row>
        <row r="10856">
          <cell r="A10856" t="str">
            <v>VITROLIT (MARQUESINAS)</v>
          </cell>
          <cell r="B10856">
            <v>1814</v>
          </cell>
          <cell r="C10856" t="str">
            <v>M2</v>
          </cell>
          <cell r="D10856">
            <v>73980</v>
          </cell>
          <cell r="E10856" t="str">
            <v>6mm</v>
          </cell>
          <cell r="F10856">
            <v>40325</v>
          </cell>
          <cell r="G10856">
            <v>54000</v>
          </cell>
          <cell r="H10856">
            <v>1.37</v>
          </cell>
          <cell r="I10856">
            <v>43465</v>
          </cell>
        </row>
        <row r="10857">
          <cell r="A10857" t="str">
            <v>VITROMURO .0.19 x0.19x0.08</v>
          </cell>
          <cell r="B10857">
            <v>103</v>
          </cell>
          <cell r="C10857" t="str">
            <v>UNI</v>
          </cell>
          <cell r="D10857">
            <v>10275</v>
          </cell>
          <cell r="E10857">
            <v>0</v>
          </cell>
          <cell r="F10857">
            <v>40344</v>
          </cell>
          <cell r="G10857">
            <v>7500</v>
          </cell>
          <cell r="H10857">
            <v>1.37</v>
          </cell>
          <cell r="I10857">
            <v>43465</v>
          </cell>
        </row>
        <row r="10858">
          <cell r="A10858" t="str">
            <v>VLAVULA DE BOLA PVC 11/2"(MONORADIAL</v>
          </cell>
          <cell r="B10858">
            <v>107022</v>
          </cell>
          <cell r="C10858" t="str">
            <v>UNI</v>
          </cell>
          <cell r="D10858">
            <v>29488</v>
          </cell>
          <cell r="E10858">
            <v>0</v>
          </cell>
          <cell r="F10858">
            <v>43357</v>
          </cell>
          <cell r="G10858">
            <v>28084</v>
          </cell>
          <cell r="H10858">
            <v>1.05</v>
          </cell>
          <cell r="I10858">
            <v>43465</v>
          </cell>
        </row>
        <row r="10859">
          <cell r="A10859" t="str">
            <v>Volantes Con diferente Diseño por Millar</v>
          </cell>
          <cell r="B10859">
            <v>106792</v>
          </cell>
          <cell r="C10859" t="str">
            <v>milla</v>
          </cell>
          <cell r="D10859">
            <v>181178</v>
          </cell>
          <cell r="E10859">
            <v>0</v>
          </cell>
          <cell r="F10859">
            <v>43195</v>
          </cell>
          <cell r="G10859">
            <v>172550</v>
          </cell>
          <cell r="H10859">
            <v>1.05</v>
          </cell>
          <cell r="I10859">
            <v>43465</v>
          </cell>
        </row>
        <row r="10860">
          <cell r="A10860" t="str">
            <v>VOLQUETA ( VIAJE DE 15 M3)</v>
          </cell>
          <cell r="B10860">
            <v>105775</v>
          </cell>
          <cell r="C10860" t="str">
            <v>VJ</v>
          </cell>
          <cell r="D10860">
            <v>262850</v>
          </cell>
          <cell r="E10860">
            <v>0</v>
          </cell>
          <cell r="F10860">
            <v>43124</v>
          </cell>
          <cell r="G10860">
            <v>250333</v>
          </cell>
          <cell r="H10860">
            <v>1.05</v>
          </cell>
          <cell r="I10860">
            <v>43465</v>
          </cell>
        </row>
        <row r="10861">
          <cell r="A10861" t="str">
            <v>VOLQUETA (VIAJE 6M3 Max.3O KM)</v>
          </cell>
          <cell r="B10861">
            <v>102412</v>
          </cell>
          <cell r="C10861" t="str">
            <v>VJ</v>
          </cell>
          <cell r="D10861">
            <v>113561</v>
          </cell>
          <cell r="E10861">
            <v>0</v>
          </cell>
          <cell r="F10861">
            <v>43122</v>
          </cell>
          <cell r="G10861">
            <v>108153</v>
          </cell>
          <cell r="H10861">
            <v>1.05</v>
          </cell>
          <cell r="I10861">
            <v>43465</v>
          </cell>
        </row>
        <row r="10862">
          <cell r="A10862" t="str">
            <v>VOLQUETA (VIAJE 6M3 Max.3O KM) (NO USAR)</v>
          </cell>
          <cell r="B10862">
            <v>402</v>
          </cell>
          <cell r="C10862" t="str">
            <v>VJ</v>
          </cell>
          <cell r="D10862">
            <v>122789</v>
          </cell>
          <cell r="E10862">
            <v>0</v>
          </cell>
          <cell r="F10862">
            <v>42072</v>
          </cell>
          <cell r="G10862">
            <v>100647</v>
          </cell>
          <cell r="H10862">
            <v>1.22</v>
          </cell>
          <cell r="I10862">
            <v>43465</v>
          </cell>
        </row>
        <row r="10863">
          <cell r="A10863" t="str">
            <v>VOLQUETA (VIAJE 6M3) ASFALTO (NO USAR)</v>
          </cell>
          <cell r="B10863">
            <v>100764</v>
          </cell>
          <cell r="C10863" t="str">
            <v>VJ</v>
          </cell>
          <cell r="D10863">
            <v>241200</v>
          </cell>
          <cell r="E10863">
            <v>0</v>
          </cell>
          <cell r="F10863">
            <v>40604</v>
          </cell>
          <cell r="G10863">
            <v>180000</v>
          </cell>
          <cell r="H10863">
            <v>1.34</v>
          </cell>
          <cell r="I10863">
            <v>43465</v>
          </cell>
        </row>
        <row r="10864">
          <cell r="A10864" t="str">
            <v>VOLQUETA (VIAJE 6M3.)MAX:30KM (NO USAR)</v>
          </cell>
          <cell r="B10864">
            <v>2629</v>
          </cell>
          <cell r="C10864" t="str">
            <v>VJ</v>
          </cell>
          <cell r="D10864">
            <v>122789</v>
          </cell>
          <cell r="E10864">
            <v>0</v>
          </cell>
          <cell r="F10864">
            <v>42072</v>
          </cell>
          <cell r="G10864">
            <v>100647</v>
          </cell>
          <cell r="H10864">
            <v>1.22</v>
          </cell>
          <cell r="I10864">
            <v>43465</v>
          </cell>
        </row>
        <row r="10865">
          <cell r="A10865" t="str">
            <v>Voltímetro análogo 0-600 V</v>
          </cell>
          <cell r="B10865">
            <v>101548</v>
          </cell>
          <cell r="C10865" t="str">
            <v>UNI</v>
          </cell>
          <cell r="D10865">
            <v>60964</v>
          </cell>
          <cell r="E10865" t="str">
            <v>TWC-12M</v>
          </cell>
          <cell r="F10865">
            <v>42832</v>
          </cell>
          <cell r="G10865">
            <v>55930</v>
          </cell>
          <cell r="H10865">
            <v>1.0900000000000001</v>
          </cell>
          <cell r="I10865">
            <v>43465</v>
          </cell>
        </row>
        <row r="10866">
          <cell r="A10866" t="str">
            <v>VR-1Rejilla aluminio natural Col Gim Sur</v>
          </cell>
          <cell r="B10866">
            <v>104635</v>
          </cell>
          <cell r="C10866" t="str">
            <v>UNI</v>
          </cell>
          <cell r="D10866">
            <v>117624</v>
          </cell>
          <cell r="E10866">
            <v>0</v>
          </cell>
          <cell r="F10866">
            <v>41177</v>
          </cell>
          <cell r="G10866">
            <v>90480</v>
          </cell>
          <cell r="H10866">
            <v>1.3</v>
          </cell>
          <cell r="I10866">
            <v>43465</v>
          </cell>
        </row>
        <row r="10867">
          <cell r="A10867" t="str">
            <v>VR-2 Rejilla Aluminio Natural Col Gim Sur sum+ins</v>
          </cell>
          <cell r="B10867">
            <v>104636</v>
          </cell>
          <cell r="C10867" t="str">
            <v>UNI</v>
          </cell>
          <cell r="D10867">
            <v>117624</v>
          </cell>
          <cell r="E10867">
            <v>0</v>
          </cell>
          <cell r="F10867">
            <v>41177</v>
          </cell>
          <cell r="G10867">
            <v>90480</v>
          </cell>
          <cell r="H10867">
            <v>1.3</v>
          </cell>
          <cell r="I10867">
            <v>43465</v>
          </cell>
        </row>
        <row r="10868">
          <cell r="A10868" t="str">
            <v>VR-3 y 4 Rejilla Alum Natural Col Gim Sur sum+inst</v>
          </cell>
          <cell r="B10868">
            <v>104637</v>
          </cell>
          <cell r="C10868" t="str">
            <v>UNI</v>
          </cell>
          <cell r="D10868">
            <v>203580</v>
          </cell>
          <cell r="E10868">
            <v>0</v>
          </cell>
          <cell r="F10868">
            <v>41177</v>
          </cell>
          <cell r="G10868">
            <v>156600</v>
          </cell>
          <cell r="H10868">
            <v>1.3</v>
          </cell>
          <cell r="I10868">
            <v>43465</v>
          </cell>
        </row>
        <row r="10869">
          <cell r="A10869" t="str">
            <v>WALL PLATE AJUSTE DOBLE AMP</v>
          </cell>
          <cell r="B10869">
            <v>100949</v>
          </cell>
          <cell r="C10869" t="str">
            <v>UNI</v>
          </cell>
          <cell r="D10869">
            <v>6104</v>
          </cell>
          <cell r="E10869">
            <v>0</v>
          </cell>
          <cell r="F10869">
            <v>42976</v>
          </cell>
          <cell r="G10869">
            <v>5600</v>
          </cell>
          <cell r="H10869">
            <v>1.0900000000000001</v>
          </cell>
          <cell r="I10869">
            <v>43465</v>
          </cell>
        </row>
        <row r="10870">
          <cell r="A10870" t="str">
            <v>WALL PLATE AJUSTE SENCILL CUPICON</v>
          </cell>
          <cell r="B10870">
            <v>1912</v>
          </cell>
          <cell r="C10870" t="str">
            <v>UNI</v>
          </cell>
          <cell r="D10870">
            <v>2653</v>
          </cell>
          <cell r="E10870">
            <v>0</v>
          </cell>
          <cell r="F10870">
            <v>43362</v>
          </cell>
          <cell r="G10870">
            <v>2527</v>
          </cell>
          <cell r="H10870">
            <v>1.05</v>
          </cell>
          <cell r="I10870">
            <v>43465</v>
          </cell>
        </row>
        <row r="10871">
          <cell r="A10871" t="str">
            <v>WASH PRIMER B CATALIZADOR</v>
          </cell>
          <cell r="B10871">
            <v>103151</v>
          </cell>
          <cell r="C10871" t="str">
            <v>1/4GL</v>
          </cell>
          <cell r="D10871">
            <v>13463</v>
          </cell>
          <cell r="E10871">
            <v>0</v>
          </cell>
          <cell r="F10871">
            <v>42261</v>
          </cell>
          <cell r="G10871">
            <v>11035</v>
          </cell>
          <cell r="H10871">
            <v>1.22</v>
          </cell>
          <cell r="I10871">
            <v>43465</v>
          </cell>
        </row>
        <row r="10872">
          <cell r="A10872" t="str">
            <v>WASH PRIMER COMPONENTE- A (PINTURA)</v>
          </cell>
          <cell r="B10872">
            <v>103150</v>
          </cell>
          <cell r="C10872" t="str">
            <v>1/4GL</v>
          </cell>
          <cell r="D10872">
            <v>21433</v>
          </cell>
          <cell r="E10872">
            <v>0</v>
          </cell>
          <cell r="F10872">
            <v>43199</v>
          </cell>
          <cell r="G10872">
            <v>20412</v>
          </cell>
          <cell r="H10872">
            <v>1.05</v>
          </cell>
          <cell r="I10872">
            <v>43465</v>
          </cell>
        </row>
        <row r="10873">
          <cell r="A10873" t="str">
            <v>WASH PRIMER COMPONENTE A+B (POR 1/4)</v>
          </cell>
          <cell r="B10873">
            <v>1079</v>
          </cell>
          <cell r="C10873" t="str">
            <v>1/4 g</v>
          </cell>
          <cell r="D10873">
            <v>34294</v>
          </cell>
          <cell r="E10873">
            <v>0</v>
          </cell>
          <cell r="F10873">
            <v>43199</v>
          </cell>
          <cell r="G10873">
            <v>32661</v>
          </cell>
          <cell r="H10873">
            <v>1.05</v>
          </cell>
          <cell r="I10873">
            <v>43465</v>
          </cell>
        </row>
        <row r="10874">
          <cell r="A10874" t="str">
            <v>WASH PRIMER COMPONENTES A+B</v>
          </cell>
          <cell r="B10874">
            <v>103353</v>
          </cell>
          <cell r="C10874" t="str">
            <v>gln</v>
          </cell>
          <cell r="D10874">
            <v>125895</v>
          </cell>
          <cell r="E10874">
            <v>0</v>
          </cell>
          <cell r="F10874">
            <v>43206</v>
          </cell>
          <cell r="G10874">
            <v>119900</v>
          </cell>
          <cell r="H10874">
            <v>1.05</v>
          </cell>
          <cell r="I10874">
            <v>43465</v>
          </cell>
        </row>
        <row r="10875">
          <cell r="A10875" t="str">
            <v>Win aluminio blanco x 6 metros **</v>
          </cell>
          <cell r="B10875">
            <v>100571</v>
          </cell>
          <cell r="C10875" t="str">
            <v>UNI</v>
          </cell>
          <cell r="D10875">
            <v>8052</v>
          </cell>
          <cell r="E10875">
            <v>0</v>
          </cell>
          <cell r="F10875">
            <v>42207</v>
          </cell>
          <cell r="G10875">
            <v>6600</v>
          </cell>
          <cell r="H10875">
            <v>1.22</v>
          </cell>
          <cell r="I10875">
            <v>43465</v>
          </cell>
        </row>
        <row r="10876">
          <cell r="A10876" t="str">
            <v>Win aluminio Crudo x 6 metros **</v>
          </cell>
          <cell r="B10876">
            <v>100572</v>
          </cell>
          <cell r="C10876" t="str">
            <v>UNI</v>
          </cell>
          <cell r="D10876">
            <v>11760</v>
          </cell>
          <cell r="E10876">
            <v>0</v>
          </cell>
          <cell r="F10876">
            <v>43195</v>
          </cell>
          <cell r="G10876">
            <v>11200</v>
          </cell>
          <cell r="H10876">
            <v>1.05</v>
          </cell>
          <cell r="I10876">
            <v>43465</v>
          </cell>
        </row>
        <row r="10877">
          <cell r="A10877" t="str">
            <v>Win aluminio x 3 metros **</v>
          </cell>
          <cell r="B10877">
            <v>104969</v>
          </cell>
          <cell r="C10877" t="str">
            <v>UNI</v>
          </cell>
          <cell r="D10877">
            <v>6804</v>
          </cell>
          <cell r="E10877">
            <v>0</v>
          </cell>
          <cell r="F10877">
            <v>41766</v>
          </cell>
          <cell r="G10877">
            <v>5400</v>
          </cell>
          <cell r="H10877">
            <v>1.26</v>
          </cell>
          <cell r="I10877">
            <v>43465</v>
          </cell>
        </row>
        <row r="10878">
          <cell r="A10878" t="str">
            <v>Win plástico marmolizado x 2.40 metros **</v>
          </cell>
          <cell r="B10878">
            <v>100574</v>
          </cell>
          <cell r="C10878" t="str">
            <v>UNI</v>
          </cell>
          <cell r="D10878">
            <v>3014</v>
          </cell>
          <cell r="E10878">
            <v>0</v>
          </cell>
          <cell r="F10878">
            <v>40506</v>
          </cell>
          <cell r="G10878">
            <v>2200</v>
          </cell>
          <cell r="H10878">
            <v>1.37</v>
          </cell>
          <cell r="I10878">
            <v>43465</v>
          </cell>
        </row>
        <row r="10879">
          <cell r="A10879" t="str">
            <v>Win plástico tipo español x 2.40 metros **</v>
          </cell>
          <cell r="B10879">
            <v>100575</v>
          </cell>
          <cell r="C10879" t="str">
            <v>UNI</v>
          </cell>
          <cell r="D10879">
            <v>3014</v>
          </cell>
          <cell r="E10879">
            <v>0</v>
          </cell>
          <cell r="F10879">
            <v>40506</v>
          </cell>
          <cell r="G10879">
            <v>2200</v>
          </cell>
          <cell r="H10879">
            <v>1.37</v>
          </cell>
          <cell r="I10879">
            <v>43465</v>
          </cell>
        </row>
        <row r="10880">
          <cell r="A10880" t="str">
            <v>Win plástico x 2.40 metros **</v>
          </cell>
          <cell r="B10880">
            <v>100573</v>
          </cell>
          <cell r="C10880" t="str">
            <v>UNI</v>
          </cell>
          <cell r="D10880">
            <v>3810</v>
          </cell>
          <cell r="E10880">
            <v>0</v>
          </cell>
          <cell r="F10880">
            <v>41564</v>
          </cell>
          <cell r="G10880">
            <v>3000</v>
          </cell>
          <cell r="H10880">
            <v>1.27</v>
          </cell>
          <cell r="I10880">
            <v>43465</v>
          </cell>
        </row>
        <row r="10881">
          <cell r="A10881" t="str">
            <v>XILENO</v>
          </cell>
          <cell r="B10881">
            <v>104344</v>
          </cell>
          <cell r="C10881" t="str">
            <v>KG</v>
          </cell>
          <cell r="D10881">
            <v>4610</v>
          </cell>
          <cell r="E10881">
            <v>0</v>
          </cell>
          <cell r="F10881">
            <v>41491</v>
          </cell>
          <cell r="G10881">
            <v>3630</v>
          </cell>
          <cell r="H10881">
            <v>1.27</v>
          </cell>
          <cell r="I10881">
            <v>43465</v>
          </cell>
        </row>
        <row r="10882">
          <cell r="A10882" t="str">
            <v>YEE ADVAN EDGE DE 8” A 10”</v>
          </cell>
          <cell r="B10882">
            <v>106044</v>
          </cell>
          <cell r="C10882" t="str">
            <v>UNI</v>
          </cell>
          <cell r="D10882">
            <v>270120</v>
          </cell>
          <cell r="E10882">
            <v>0</v>
          </cell>
          <cell r="F10882">
            <v>42710</v>
          </cell>
          <cell r="G10882">
            <v>234887.24</v>
          </cell>
          <cell r="H10882">
            <v>1.1499999999999999</v>
          </cell>
          <cell r="I10882">
            <v>43465</v>
          </cell>
        </row>
        <row r="10883">
          <cell r="A10883" t="str">
            <v>YEE ADVAN EDGE DE 8”A 6"</v>
          </cell>
          <cell r="B10883">
            <v>106043</v>
          </cell>
          <cell r="C10883" t="str">
            <v>UNI</v>
          </cell>
          <cell r="D10883">
            <v>67778</v>
          </cell>
          <cell r="E10883">
            <v>0</v>
          </cell>
          <cell r="F10883">
            <v>43174</v>
          </cell>
          <cell r="G10883">
            <v>64550</v>
          </cell>
          <cell r="H10883">
            <v>1.05</v>
          </cell>
          <cell r="I10883">
            <v>43465</v>
          </cell>
        </row>
        <row r="10884">
          <cell r="A10884" t="str">
            <v>YEE ALCANT CxC 6" W RETEN PAVCO</v>
          </cell>
          <cell r="B10884">
            <v>1776</v>
          </cell>
          <cell r="C10884" t="str">
            <v>UNI</v>
          </cell>
          <cell r="D10884">
            <v>103577</v>
          </cell>
          <cell r="E10884">
            <v>0</v>
          </cell>
          <cell r="F10884">
            <v>39891</v>
          </cell>
          <cell r="G10884">
            <v>74516</v>
          </cell>
          <cell r="H10884">
            <v>1.39</v>
          </cell>
          <cell r="I10884">
            <v>43465</v>
          </cell>
        </row>
        <row r="10885">
          <cell r="A10885" t="str">
            <v>YEE ALCANT NOVAFORT 160x160 PAVCO</v>
          </cell>
          <cell r="B10885">
            <v>3541</v>
          </cell>
          <cell r="C10885" t="str">
            <v>UNI</v>
          </cell>
          <cell r="D10885">
            <v>63157</v>
          </cell>
          <cell r="E10885">
            <v>13175</v>
          </cell>
          <cell r="F10885">
            <v>41036</v>
          </cell>
          <cell r="G10885">
            <v>48582</v>
          </cell>
          <cell r="H10885">
            <v>1.3</v>
          </cell>
          <cell r="I10885">
            <v>43465</v>
          </cell>
        </row>
        <row r="10886">
          <cell r="A10886" t="str">
            <v>YEE ALCANT NOVAFORT 200x160 PAVCO</v>
          </cell>
          <cell r="B10886">
            <v>3542</v>
          </cell>
          <cell r="C10886" t="str">
            <v>UNI</v>
          </cell>
          <cell r="D10886">
            <v>120830</v>
          </cell>
          <cell r="E10886">
            <v>13207</v>
          </cell>
          <cell r="F10886">
            <v>41036</v>
          </cell>
          <cell r="G10886">
            <v>92946</v>
          </cell>
          <cell r="H10886">
            <v>1.3</v>
          </cell>
          <cell r="I10886">
            <v>43465</v>
          </cell>
        </row>
        <row r="10887">
          <cell r="A10887" t="str">
            <v>YEE ALCANT REDUCIDA 8x6" W RETEN PAVCO</v>
          </cell>
          <cell r="B10887">
            <v>1165</v>
          </cell>
          <cell r="C10887" t="str">
            <v>UNI</v>
          </cell>
          <cell r="D10887">
            <v>134792</v>
          </cell>
          <cell r="E10887">
            <v>13212</v>
          </cell>
          <cell r="F10887">
            <v>39891</v>
          </cell>
          <cell r="G10887">
            <v>96973</v>
          </cell>
          <cell r="H10887">
            <v>1.39</v>
          </cell>
          <cell r="I10887">
            <v>43465</v>
          </cell>
        </row>
        <row r="10888">
          <cell r="A10888" t="str">
            <v>YEE GRES 10 x 6" MOORE AA-1A (150)</v>
          </cell>
          <cell r="B10888">
            <v>1134</v>
          </cell>
          <cell r="C10888" t="str">
            <v>UNI</v>
          </cell>
          <cell r="D10888">
            <v>108231</v>
          </cell>
          <cell r="E10888">
            <v>332</v>
          </cell>
          <cell r="F10888">
            <v>40085</v>
          </cell>
          <cell r="G10888">
            <v>77864</v>
          </cell>
          <cell r="H10888">
            <v>1.39</v>
          </cell>
          <cell r="I10888">
            <v>43465</v>
          </cell>
        </row>
        <row r="10889">
          <cell r="A10889" t="str">
            <v>YEE GRES 12 x 6" MOORE AA-1A (150)</v>
          </cell>
          <cell r="B10889">
            <v>2486</v>
          </cell>
          <cell r="C10889" t="str">
            <v>UNI</v>
          </cell>
          <cell r="D10889">
            <v>134110</v>
          </cell>
          <cell r="E10889">
            <v>333</v>
          </cell>
          <cell r="F10889">
            <v>40085</v>
          </cell>
          <cell r="G10889">
            <v>96482</v>
          </cell>
          <cell r="H10889">
            <v>1.39</v>
          </cell>
          <cell r="I10889">
            <v>43465</v>
          </cell>
        </row>
        <row r="10890">
          <cell r="A10890" t="str">
            <v>YEE GRES 14 x 6" MOORE AA-1A (150)</v>
          </cell>
          <cell r="B10890">
            <v>2488</v>
          </cell>
          <cell r="C10890" t="str">
            <v>UNI</v>
          </cell>
          <cell r="D10890">
            <v>158810</v>
          </cell>
          <cell r="E10890">
            <v>334</v>
          </cell>
          <cell r="F10890">
            <v>39864</v>
          </cell>
          <cell r="G10890">
            <v>114252</v>
          </cell>
          <cell r="H10890">
            <v>1.39</v>
          </cell>
          <cell r="I10890">
            <v>43465</v>
          </cell>
        </row>
        <row r="10891">
          <cell r="A10891" t="str">
            <v>YEE GRES 16 x 6" MOORE AA-1A (150)</v>
          </cell>
          <cell r="B10891">
            <v>2489</v>
          </cell>
          <cell r="C10891" t="str">
            <v>UNI</v>
          </cell>
          <cell r="D10891">
            <v>228225</v>
          </cell>
          <cell r="E10891">
            <v>336</v>
          </cell>
          <cell r="F10891">
            <v>40085</v>
          </cell>
          <cell r="G10891">
            <v>164191</v>
          </cell>
          <cell r="H10891">
            <v>1.39</v>
          </cell>
          <cell r="I10891">
            <v>43465</v>
          </cell>
        </row>
        <row r="10892">
          <cell r="A10892" t="str">
            <v>YEE GRES 18 x 6" MOORE AA-1A (150)</v>
          </cell>
          <cell r="B10892">
            <v>1155</v>
          </cell>
          <cell r="C10892" t="str">
            <v>UNI</v>
          </cell>
          <cell r="D10892">
            <v>310570</v>
          </cell>
          <cell r="E10892">
            <v>337</v>
          </cell>
          <cell r="F10892">
            <v>40085</v>
          </cell>
          <cell r="G10892">
            <v>223432</v>
          </cell>
          <cell r="H10892">
            <v>1.39</v>
          </cell>
          <cell r="I10892">
            <v>43465</v>
          </cell>
        </row>
        <row r="10893">
          <cell r="A10893" t="str">
            <v>YEE GRES 20 x 6" MOORE AA-1A(150)</v>
          </cell>
          <cell r="B10893">
            <v>2492</v>
          </cell>
          <cell r="C10893" t="str">
            <v>UNI</v>
          </cell>
          <cell r="D10893">
            <v>284657</v>
          </cell>
          <cell r="E10893">
            <v>338</v>
          </cell>
          <cell r="F10893">
            <v>40025</v>
          </cell>
          <cell r="G10893">
            <v>204789</v>
          </cell>
          <cell r="H10893">
            <v>1.39</v>
          </cell>
          <cell r="I10893">
            <v>43465</v>
          </cell>
        </row>
        <row r="10894">
          <cell r="A10894" t="str">
            <v>YEE GRES 24 x 6" MOORE AA-1A(150)</v>
          </cell>
          <cell r="B10894">
            <v>2493</v>
          </cell>
          <cell r="C10894" t="str">
            <v>UNI</v>
          </cell>
          <cell r="D10894">
            <v>595258</v>
          </cell>
          <cell r="E10894">
            <v>339</v>
          </cell>
          <cell r="F10894">
            <v>40085</v>
          </cell>
          <cell r="G10894">
            <v>428243</v>
          </cell>
          <cell r="H10894">
            <v>1.39</v>
          </cell>
          <cell r="I10894">
            <v>43465</v>
          </cell>
        </row>
        <row r="10895">
          <cell r="A10895" t="str">
            <v>YEE GRES 27 x 6" MOORE AA-1A(103)</v>
          </cell>
          <cell r="B10895">
            <v>2495</v>
          </cell>
          <cell r="C10895" t="str">
            <v>UNI</v>
          </cell>
          <cell r="D10895">
            <v>788204</v>
          </cell>
          <cell r="E10895">
            <v>340</v>
          </cell>
          <cell r="F10895">
            <v>40085</v>
          </cell>
          <cell r="G10895">
            <v>567053</v>
          </cell>
          <cell r="H10895">
            <v>1.39</v>
          </cell>
          <cell r="I10895">
            <v>43465</v>
          </cell>
        </row>
        <row r="10896">
          <cell r="A10896" t="str">
            <v>YEE GRES 30 x 6" MOORE AA-1A(150)</v>
          </cell>
          <cell r="B10896">
            <v>481</v>
          </cell>
          <cell r="C10896" t="str">
            <v>UNI</v>
          </cell>
          <cell r="D10896">
            <v>988195</v>
          </cell>
          <cell r="E10896">
            <v>341</v>
          </cell>
          <cell r="F10896">
            <v>40085</v>
          </cell>
          <cell r="G10896">
            <v>710932</v>
          </cell>
          <cell r="H10896">
            <v>1.39</v>
          </cell>
          <cell r="I10896">
            <v>43465</v>
          </cell>
        </row>
        <row r="10897">
          <cell r="A10897" t="str">
            <v>YEE GRES 4 x 4" GENERICO CTE.</v>
          </cell>
          <cell r="B10897">
            <v>1167</v>
          </cell>
          <cell r="C10897" t="str">
            <v>UNI</v>
          </cell>
          <cell r="D10897">
            <v>17989</v>
          </cell>
          <cell r="E10897">
            <v>303</v>
          </cell>
          <cell r="F10897">
            <v>40085</v>
          </cell>
          <cell r="G10897">
            <v>12942</v>
          </cell>
          <cell r="H10897">
            <v>1.39</v>
          </cell>
          <cell r="I10897">
            <v>43465</v>
          </cell>
        </row>
        <row r="10898">
          <cell r="A10898" t="str">
            <v>YEE GRES 6 x 4" MOORE AA-1A (150)</v>
          </cell>
          <cell r="B10898">
            <v>2012</v>
          </cell>
          <cell r="C10898" t="str">
            <v>UNI</v>
          </cell>
          <cell r="D10898">
            <v>37644</v>
          </cell>
          <cell r="E10898">
            <v>305</v>
          </cell>
          <cell r="F10898">
            <v>40085</v>
          </cell>
          <cell r="G10898">
            <v>27082</v>
          </cell>
          <cell r="H10898">
            <v>1.39</v>
          </cell>
          <cell r="I10898">
            <v>43465</v>
          </cell>
        </row>
        <row r="10899">
          <cell r="A10899" t="str">
            <v>YEE GRES 6 x 6" MOORE AA-1A (150)</v>
          </cell>
          <cell r="B10899">
            <v>1169</v>
          </cell>
          <cell r="C10899" t="str">
            <v>UNI</v>
          </cell>
          <cell r="D10899">
            <v>49408</v>
          </cell>
          <cell r="E10899">
            <v>329</v>
          </cell>
          <cell r="F10899">
            <v>40085</v>
          </cell>
          <cell r="G10899">
            <v>35545</v>
          </cell>
          <cell r="H10899">
            <v>1.39</v>
          </cell>
          <cell r="I10899">
            <v>43465</v>
          </cell>
        </row>
        <row r="10900">
          <cell r="A10900" t="str">
            <v>YEE GRES 8 x 6" MOORE AA-1A (150)</v>
          </cell>
          <cell r="B10900">
            <v>1989</v>
          </cell>
          <cell r="C10900" t="str">
            <v>UNI</v>
          </cell>
          <cell r="D10900">
            <v>84700</v>
          </cell>
          <cell r="E10900">
            <v>330</v>
          </cell>
          <cell r="F10900">
            <v>40085</v>
          </cell>
          <cell r="G10900">
            <v>60935</v>
          </cell>
          <cell r="H10900">
            <v>1.39</v>
          </cell>
          <cell r="I10900">
            <v>43465</v>
          </cell>
        </row>
        <row r="10901">
          <cell r="A10901" t="str">
            <v>YEE HIERRO FUNDIDO NH 20 2"</v>
          </cell>
          <cell r="B10901">
            <v>107302</v>
          </cell>
          <cell r="C10901" t="str">
            <v>UNI</v>
          </cell>
          <cell r="D10901">
            <v>53729</v>
          </cell>
          <cell r="E10901">
            <v>0</v>
          </cell>
          <cell r="F10901">
            <v>43412</v>
          </cell>
          <cell r="G10901">
            <v>51170</v>
          </cell>
          <cell r="H10901">
            <v>1.05</v>
          </cell>
          <cell r="I10901">
            <v>43465</v>
          </cell>
        </row>
        <row r="10902">
          <cell r="A10902" t="str">
            <v>YEE HIERRO FUNDIDO NH 20 3"</v>
          </cell>
          <cell r="B10902">
            <v>107359</v>
          </cell>
          <cell r="C10902" t="str">
            <v>UNI</v>
          </cell>
          <cell r="D10902">
            <v>75970</v>
          </cell>
          <cell r="E10902">
            <v>0</v>
          </cell>
          <cell r="F10902">
            <v>43413</v>
          </cell>
          <cell r="G10902">
            <v>72352</v>
          </cell>
          <cell r="H10902">
            <v>1.05</v>
          </cell>
          <cell r="I10902">
            <v>43465</v>
          </cell>
        </row>
        <row r="10903">
          <cell r="A10903" t="str">
            <v>YEE HIERRO FUNDIDO NH 20 4"</v>
          </cell>
          <cell r="B10903">
            <v>107365</v>
          </cell>
          <cell r="C10903" t="str">
            <v>UNI</v>
          </cell>
          <cell r="D10903">
            <v>123825</v>
          </cell>
          <cell r="E10903">
            <v>0</v>
          </cell>
          <cell r="F10903">
            <v>43413</v>
          </cell>
          <cell r="G10903">
            <v>117929</v>
          </cell>
          <cell r="H10903">
            <v>1.05</v>
          </cell>
          <cell r="I10903">
            <v>43465</v>
          </cell>
        </row>
        <row r="10904">
          <cell r="A10904" t="str">
            <v>YEE SANITARIA PVC Ø 2" S/NORMA ICONTEC</v>
          </cell>
          <cell r="B10904">
            <v>451</v>
          </cell>
          <cell r="C10904" t="str">
            <v>UNI</v>
          </cell>
          <cell r="D10904">
            <v>3636</v>
          </cell>
          <cell r="E10904">
            <v>13226</v>
          </cell>
          <cell r="F10904">
            <v>43166</v>
          </cell>
          <cell r="G10904">
            <v>3463</v>
          </cell>
          <cell r="H10904">
            <v>1.05</v>
          </cell>
          <cell r="I10904">
            <v>43465</v>
          </cell>
        </row>
        <row r="10905">
          <cell r="A10905" t="str">
            <v>YEE SANITARIA PVC Ø 3" S/NORMA ICONTEC</v>
          </cell>
          <cell r="B10905">
            <v>1179</v>
          </cell>
          <cell r="C10905" t="str">
            <v>UNI</v>
          </cell>
          <cell r="D10905">
            <v>7743</v>
          </cell>
          <cell r="E10905">
            <v>13229</v>
          </cell>
          <cell r="F10905">
            <v>43166</v>
          </cell>
          <cell r="G10905">
            <v>7374</v>
          </cell>
          <cell r="H10905">
            <v>1.05</v>
          </cell>
          <cell r="I10905">
            <v>43465</v>
          </cell>
        </row>
        <row r="10906">
          <cell r="A10906" t="str">
            <v>YEE SANITARIA PVC Ø 4" S/NORMA ICONTEC</v>
          </cell>
          <cell r="B10906">
            <v>2062</v>
          </cell>
          <cell r="C10906" t="str">
            <v>UNI</v>
          </cell>
          <cell r="D10906">
            <v>11970</v>
          </cell>
          <cell r="E10906">
            <v>13233</v>
          </cell>
          <cell r="F10906">
            <v>43213</v>
          </cell>
          <cell r="G10906">
            <v>11400</v>
          </cell>
          <cell r="H10906">
            <v>1.05</v>
          </cell>
          <cell r="I10906">
            <v>43465</v>
          </cell>
        </row>
        <row r="10907">
          <cell r="A10907" t="str">
            <v>YEE SANITARIA PVC Ø 6" S/NORMA ICONTEC</v>
          </cell>
          <cell r="B10907">
            <v>1182</v>
          </cell>
          <cell r="C10907" t="str">
            <v>UNI</v>
          </cell>
          <cell r="D10907">
            <v>63917</v>
          </cell>
          <cell r="E10907">
            <v>13236</v>
          </cell>
          <cell r="F10907">
            <v>43266</v>
          </cell>
          <cell r="G10907">
            <v>60873</v>
          </cell>
          <cell r="H10907">
            <v>1.05</v>
          </cell>
          <cell r="I10907">
            <v>43465</v>
          </cell>
        </row>
        <row r="10908">
          <cell r="A10908" t="str">
            <v>Yee Sanitaria PVC Reducida 10x4"</v>
          </cell>
          <cell r="B10908">
            <v>106959</v>
          </cell>
          <cell r="C10908" t="str">
            <v>UNI</v>
          </cell>
          <cell r="D10908">
            <v>251515</v>
          </cell>
          <cell r="E10908">
            <v>0</v>
          </cell>
          <cell r="F10908">
            <v>43337</v>
          </cell>
          <cell r="G10908">
            <v>239538</v>
          </cell>
          <cell r="H10908">
            <v>1.05</v>
          </cell>
          <cell r="I10908">
            <v>43465</v>
          </cell>
        </row>
        <row r="10909">
          <cell r="A10909" t="str">
            <v>YEE SANITARIA PVC reducida 3" x 2"</v>
          </cell>
          <cell r="B10909">
            <v>101758</v>
          </cell>
          <cell r="C10909" t="str">
            <v>UNI</v>
          </cell>
          <cell r="D10909">
            <v>13211</v>
          </cell>
          <cell r="E10909">
            <v>13216</v>
          </cell>
          <cell r="F10909">
            <v>40470</v>
          </cell>
          <cell r="G10909">
            <v>9643</v>
          </cell>
          <cell r="H10909">
            <v>1.37</v>
          </cell>
          <cell r="I10909">
            <v>43465</v>
          </cell>
        </row>
        <row r="10910">
          <cell r="A10910" t="str">
            <v>YEE SANITARIA PVC reducida 4" x 2"</v>
          </cell>
          <cell r="B10910">
            <v>101757</v>
          </cell>
          <cell r="C10910" t="str">
            <v>UNI</v>
          </cell>
          <cell r="D10910">
            <v>20703</v>
          </cell>
          <cell r="E10910">
            <v>13219</v>
          </cell>
          <cell r="F10910">
            <v>40470</v>
          </cell>
          <cell r="G10910">
            <v>15112</v>
          </cell>
          <cell r="H10910">
            <v>1.37</v>
          </cell>
          <cell r="I10910">
            <v>43465</v>
          </cell>
        </row>
        <row r="10911">
          <cell r="A10911" t="str">
            <v>YESO (saco de 25Kg)</v>
          </cell>
          <cell r="B10911">
            <v>1962</v>
          </cell>
          <cell r="C10911" t="str">
            <v>KG</v>
          </cell>
          <cell r="D10911">
            <v>869</v>
          </cell>
          <cell r="E10911">
            <v>0</v>
          </cell>
          <cell r="F10911">
            <v>43210</v>
          </cell>
          <cell r="G10911">
            <v>828</v>
          </cell>
          <cell r="H10911">
            <v>1.05</v>
          </cell>
          <cell r="I10911">
            <v>43465</v>
          </cell>
        </row>
        <row r="10912">
          <cell r="A10912" t="str">
            <v>YESO BULTO DE (25 KG)</v>
          </cell>
          <cell r="B10912">
            <v>1080</v>
          </cell>
          <cell r="C10912" t="str">
            <v>BULTO</v>
          </cell>
          <cell r="D10912">
            <v>23625</v>
          </cell>
          <cell r="E10912">
            <v>0</v>
          </cell>
          <cell r="F10912">
            <v>43195</v>
          </cell>
          <cell r="G10912">
            <v>22500</v>
          </cell>
          <cell r="H10912">
            <v>1.05</v>
          </cell>
          <cell r="I10912">
            <v>43465</v>
          </cell>
        </row>
        <row r="10913">
          <cell r="A10913" t="str">
            <v>YESO PIRAMIDE</v>
          </cell>
          <cell r="B10913">
            <v>3195</v>
          </cell>
          <cell r="C10913" t="str">
            <v>BULTO</v>
          </cell>
          <cell r="D10913">
            <v>23975</v>
          </cell>
          <cell r="E10913" t="str">
            <v>Piramide</v>
          </cell>
          <cell r="F10913">
            <v>40409</v>
          </cell>
          <cell r="G10913">
            <v>17500</v>
          </cell>
          <cell r="H10913">
            <v>1.37</v>
          </cell>
          <cell r="I10913">
            <v>43465</v>
          </cell>
        </row>
        <row r="10914">
          <cell r="A10914" t="str">
            <v>YUMBOLON 2 mm</v>
          </cell>
          <cell r="B10914">
            <v>104645</v>
          </cell>
          <cell r="C10914" t="str">
            <v>M2</v>
          </cell>
          <cell r="D10914">
            <v>2825</v>
          </cell>
          <cell r="E10914">
            <v>0</v>
          </cell>
          <cell r="F10914">
            <v>41180</v>
          </cell>
          <cell r="G10914">
            <v>2173</v>
          </cell>
          <cell r="H10914">
            <v>1.3</v>
          </cell>
          <cell r="I10914">
            <v>43465</v>
          </cell>
        </row>
        <row r="10915">
          <cell r="A10915" t="str">
            <v>Zanjadora Autopropulsada llanta(Oper+Comb)**</v>
          </cell>
          <cell r="B10915">
            <v>102576</v>
          </cell>
          <cell r="C10915" t="str">
            <v>HR</v>
          </cell>
          <cell r="D10915">
            <v>41100</v>
          </cell>
          <cell r="E10915" t="str">
            <v>hyundai 200</v>
          </cell>
          <cell r="F10915">
            <v>40236</v>
          </cell>
          <cell r="G10915">
            <v>30000</v>
          </cell>
          <cell r="H10915">
            <v>1.37</v>
          </cell>
          <cell r="I10915">
            <v>43465</v>
          </cell>
        </row>
        <row r="10916">
          <cell r="A10916" t="str">
            <v>Zanjadora Autopropulsada Oruga(Oper+Comb)**</v>
          </cell>
          <cell r="B10916">
            <v>102575</v>
          </cell>
          <cell r="C10916" t="str">
            <v>HR</v>
          </cell>
          <cell r="D10916">
            <v>62265</v>
          </cell>
          <cell r="E10916" t="str">
            <v>hyundai 200</v>
          </cell>
          <cell r="F10916">
            <v>43185</v>
          </cell>
          <cell r="G10916">
            <v>59300</v>
          </cell>
          <cell r="H10916">
            <v>1.05</v>
          </cell>
          <cell r="I10916">
            <v>43465</v>
          </cell>
        </row>
        <row r="10917">
          <cell r="A10917" t="str">
            <v>ZAPAPICO</v>
          </cell>
          <cell r="B10917">
            <v>536</v>
          </cell>
          <cell r="C10917" t="str">
            <v>UNI</v>
          </cell>
          <cell r="D10917">
            <v>23838</v>
          </cell>
          <cell r="E10917">
            <v>0</v>
          </cell>
          <cell r="F10917">
            <v>40345</v>
          </cell>
          <cell r="G10917">
            <v>17400</v>
          </cell>
          <cell r="H10917">
            <v>1.37</v>
          </cell>
          <cell r="I10917">
            <v>43465</v>
          </cell>
        </row>
        <row r="10918">
          <cell r="A10918" t="str">
            <v>ZIG ZAG PARA GIMNASIO CANINO</v>
          </cell>
          <cell r="B10918">
            <v>105261</v>
          </cell>
          <cell r="C10918" t="str">
            <v>UNI</v>
          </cell>
          <cell r="D10918">
            <v>1071000</v>
          </cell>
          <cell r="E10918">
            <v>0</v>
          </cell>
          <cell r="F10918">
            <v>41880</v>
          </cell>
          <cell r="G10918">
            <v>850000</v>
          </cell>
          <cell r="H10918">
            <v>1.26</v>
          </cell>
          <cell r="I10918">
            <v>43465</v>
          </cell>
        </row>
        <row r="10919">
          <cell r="A10919" t="str">
            <v>ZINC</v>
          </cell>
          <cell r="B10919">
            <v>105526</v>
          </cell>
          <cell r="C10919" t="str">
            <v>UNI</v>
          </cell>
          <cell r="D10919">
            <v>35420</v>
          </cell>
          <cell r="E10919">
            <v>0</v>
          </cell>
          <cell r="F10919">
            <v>42810</v>
          </cell>
          <cell r="G10919">
            <v>32495</v>
          </cell>
          <cell r="H10919">
            <v>1.0900000000000001</v>
          </cell>
          <cell r="I10919">
            <v>43465</v>
          </cell>
        </row>
        <row r="10920">
          <cell r="A10920" t="str">
            <v>ZOCALO Bald.GRANO 1 MELAT ALFA</v>
          </cell>
          <cell r="B10920">
            <v>364</v>
          </cell>
          <cell r="C10920" t="str">
            <v>ML</v>
          </cell>
          <cell r="D10920">
            <v>14409</v>
          </cell>
          <cell r="E10920">
            <v>0</v>
          </cell>
          <cell r="F10920">
            <v>40808</v>
          </cell>
          <cell r="G10920">
            <v>10753</v>
          </cell>
          <cell r="H10920">
            <v>1.34</v>
          </cell>
          <cell r="I10920">
            <v>43465</v>
          </cell>
        </row>
        <row r="10921">
          <cell r="A10921" t="str">
            <v>ZOCALO Bald.GRANO 5 MELAT ALFA</v>
          </cell>
          <cell r="B10921">
            <v>363</v>
          </cell>
          <cell r="C10921" t="str">
            <v>ML</v>
          </cell>
          <cell r="D10921">
            <v>14409</v>
          </cell>
          <cell r="E10921">
            <v>0</v>
          </cell>
          <cell r="F10921">
            <v>40808</v>
          </cell>
          <cell r="G10921">
            <v>10753</v>
          </cell>
          <cell r="H10921">
            <v>1.34</v>
          </cell>
          <cell r="I10921">
            <v>43465</v>
          </cell>
        </row>
        <row r="10922">
          <cell r="A10922" t="str">
            <v>ZOCALO Bald.GRANO 5-BHV ALFA</v>
          </cell>
          <cell r="B10922">
            <v>362</v>
          </cell>
          <cell r="C10922" t="str">
            <v>ML</v>
          </cell>
          <cell r="D10922">
            <v>14409</v>
          </cell>
          <cell r="E10922">
            <v>0</v>
          </cell>
          <cell r="F10922">
            <v>40808</v>
          </cell>
          <cell r="G10922">
            <v>10753</v>
          </cell>
          <cell r="H10922">
            <v>1.34</v>
          </cell>
          <cell r="I10922">
            <v>43465</v>
          </cell>
        </row>
        <row r="10923">
          <cell r="A10923" t="str">
            <v>ZOCALO GRANITO PERLADO</v>
          </cell>
          <cell r="B10923">
            <v>103354</v>
          </cell>
          <cell r="C10923" t="str">
            <v>ML</v>
          </cell>
          <cell r="D10923">
            <v>10275</v>
          </cell>
          <cell r="E10923">
            <v>0</v>
          </cell>
          <cell r="F10923">
            <v>40507</v>
          </cell>
          <cell r="G10923">
            <v>7500</v>
          </cell>
          <cell r="H10923">
            <v>1.37</v>
          </cell>
          <cell r="I10923">
            <v>43465</v>
          </cell>
        </row>
        <row r="10924">
          <cell r="A10924" t="str">
            <v>ZOCALO MEDIA CAÑA GRANITO BH1-1</v>
          </cell>
          <cell r="B10924">
            <v>101381</v>
          </cell>
          <cell r="C10924" t="str">
            <v>ML</v>
          </cell>
          <cell r="D10924">
            <v>28552</v>
          </cell>
          <cell r="E10924">
            <v>0</v>
          </cell>
          <cell r="F10924">
            <v>43272</v>
          </cell>
          <cell r="G10924">
            <v>27192</v>
          </cell>
          <cell r="H10924">
            <v>1.05</v>
          </cell>
          <cell r="I10924">
            <v>43465</v>
          </cell>
        </row>
        <row r="10925">
          <cell r="A10925" t="str">
            <v>Zona de</v>
          </cell>
          <cell r="B10925">
            <v>105989</v>
          </cell>
          <cell r="C10925" t="str">
            <v>UNI</v>
          </cell>
          <cell r="D10925">
            <v>48505000</v>
          </cell>
          <cell r="E10925">
            <v>0</v>
          </cell>
          <cell r="F10925">
            <v>42829</v>
          </cell>
          <cell r="G10925">
            <v>44500000</v>
          </cell>
          <cell r="H10925">
            <v>1.0900000000000001</v>
          </cell>
          <cell r="I10925">
            <v>43465</v>
          </cell>
        </row>
        <row r="10926">
          <cell r="A10926" t="str">
            <v>ZUMBADOR 110 V. 200 SOBREPARED AVE</v>
          </cell>
          <cell r="B10926">
            <v>3007</v>
          </cell>
          <cell r="C10926" t="str">
            <v>UNI</v>
          </cell>
          <cell r="D10926">
            <v>6387</v>
          </cell>
          <cell r="E10926">
            <v>207</v>
          </cell>
          <cell r="F10926">
            <v>40240</v>
          </cell>
          <cell r="G10926">
            <v>4662</v>
          </cell>
          <cell r="H10926">
            <v>1.37</v>
          </cell>
          <cell r="I10926">
            <v>43465</v>
          </cell>
        </row>
        <row r="10927">
          <cell r="A10927" t="str">
            <v>ZUMBADOR 110 V. 600 AVE</v>
          </cell>
          <cell r="B10927">
            <v>812</v>
          </cell>
          <cell r="C10927" t="str">
            <v>UNI</v>
          </cell>
          <cell r="D10927">
            <v>7619</v>
          </cell>
          <cell r="E10927">
            <v>607</v>
          </cell>
          <cell r="F10927">
            <v>40240</v>
          </cell>
          <cell r="G10927">
            <v>5561</v>
          </cell>
          <cell r="H10927">
            <v>1.37</v>
          </cell>
          <cell r="I10927">
            <v>43465</v>
          </cell>
        </row>
        <row r="10928">
          <cell r="A10928" t="str">
            <v>ZUMBADOR 110 V. AVE</v>
          </cell>
          <cell r="B10928">
            <v>3025</v>
          </cell>
          <cell r="C10928" t="str">
            <v>UNI</v>
          </cell>
          <cell r="D10928">
            <v>7994</v>
          </cell>
          <cell r="E10928">
            <v>907</v>
          </cell>
          <cell r="F10928">
            <v>40240</v>
          </cell>
          <cell r="G10928">
            <v>5835</v>
          </cell>
          <cell r="H10928">
            <v>1.37</v>
          </cell>
          <cell r="I10928">
            <v>43465</v>
          </cell>
        </row>
        <row r="10929">
          <cell r="A10929" t="str">
            <v>ZUMBADOR 110V VOLARE</v>
          </cell>
          <cell r="B10929">
            <v>3210</v>
          </cell>
          <cell r="C10929" t="str">
            <v>UNI</v>
          </cell>
          <cell r="D10929">
            <v>8793</v>
          </cell>
          <cell r="E10929">
            <v>1007</v>
          </cell>
          <cell r="F10929">
            <v>40240</v>
          </cell>
          <cell r="G10929">
            <v>6418</v>
          </cell>
          <cell r="H10929">
            <v>1.37</v>
          </cell>
          <cell r="I10929">
            <v>43465</v>
          </cell>
        </row>
        <row r="10930">
          <cell r="A10930" t="str">
            <v>ZUNCHO METALICO Ø3/8" (Bnad-it)</v>
          </cell>
          <cell r="B10930">
            <v>105852</v>
          </cell>
          <cell r="C10930" t="str">
            <v>ML</v>
          </cell>
          <cell r="D10930">
            <v>1734</v>
          </cell>
          <cell r="E10930">
            <v>0</v>
          </cell>
          <cell r="F10930">
            <v>42591</v>
          </cell>
          <cell r="G10930">
            <v>1508</v>
          </cell>
          <cell r="H10930">
            <v>1.1499999999999999</v>
          </cell>
          <cell r="I10930">
            <v>43465</v>
          </cell>
        </row>
        <row r="10931">
          <cell r="A10931" t="str">
            <v>ZUNCHO PLÁSTICO DE 3/4" POR 500mts</v>
          </cell>
          <cell r="B10931">
            <v>105482</v>
          </cell>
          <cell r="C10931" t="str">
            <v>UNI</v>
          </cell>
          <cell r="D10931">
            <v>14870</v>
          </cell>
          <cell r="E10931">
            <v>0</v>
          </cell>
          <cell r="F10931">
            <v>42872</v>
          </cell>
          <cell r="G10931">
            <v>13642</v>
          </cell>
          <cell r="H10931">
            <v>1.0900000000000001</v>
          </cell>
          <cell r="I10931">
            <v>43465</v>
          </cell>
        </row>
      </sheetData>
      <sheetData sheetId="5"/>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s>
    <sheetDataSet>
      <sheetData sheetId="0"/>
      <sheetData sheetId="1"/>
      <sheetData sheetId="2">
        <row r="2">
          <cell r="A2" t="str">
            <v>- Ninguno -</v>
          </cell>
          <cell r="B2">
            <v>0</v>
          </cell>
          <cell r="C2">
            <v>0</v>
          </cell>
          <cell r="D2">
            <v>0</v>
          </cell>
        </row>
        <row r="3">
          <cell r="A3" t="str">
            <v>Abasto metalico para lavaplatos/lavamanos</v>
          </cell>
          <cell r="B3" t="str">
            <v>un</v>
          </cell>
          <cell r="C3">
            <v>25000</v>
          </cell>
          <cell r="D3" t="str">
            <v>Abasto met</v>
          </cell>
        </row>
        <row r="4">
          <cell r="A4" t="str">
            <v>Abasto metalico para sanitario</v>
          </cell>
          <cell r="B4" t="str">
            <v>un</v>
          </cell>
          <cell r="C4">
            <v>25000</v>
          </cell>
          <cell r="D4" t="str">
            <v>Abasto met</v>
          </cell>
        </row>
        <row r="5">
          <cell r="A5" t="str">
            <v>Abrazadera de 1 1/2" para tubo apretado+tornillos</v>
          </cell>
          <cell r="B5" t="str">
            <v>un</v>
          </cell>
          <cell r="C5">
            <v>3524</v>
          </cell>
          <cell r="D5" t="str">
            <v>Abrazadera</v>
          </cell>
        </row>
        <row r="6">
          <cell r="A6" t="str">
            <v>Abrazadera de 2 1/2" para tubo apretado+tornillos</v>
          </cell>
          <cell r="B6" t="str">
            <v>un</v>
          </cell>
          <cell r="C6">
            <v>3524</v>
          </cell>
          <cell r="D6" t="str">
            <v>Abrazadera</v>
          </cell>
        </row>
        <row r="7">
          <cell r="A7" t="str">
            <v>Abrazadera de 2" para tubo apretado+tornillos</v>
          </cell>
          <cell r="B7" t="str">
            <v>un</v>
          </cell>
          <cell r="C7">
            <v>3524</v>
          </cell>
          <cell r="D7" t="str">
            <v>Abrazadera</v>
          </cell>
        </row>
        <row r="8">
          <cell r="A8" t="str">
            <v>Abrazadera de 3" para tubo apretado+tornillos</v>
          </cell>
          <cell r="B8" t="str">
            <v>un</v>
          </cell>
          <cell r="C8">
            <v>1470</v>
          </cell>
          <cell r="D8" t="str">
            <v>Abrazadera</v>
          </cell>
        </row>
        <row r="9">
          <cell r="A9" t="str">
            <v>Abrazadera para Bajantes PVC-S de d= 3" + tornillos</v>
          </cell>
          <cell r="B9" t="str">
            <v>un</v>
          </cell>
          <cell r="C9">
            <v>3430</v>
          </cell>
          <cell r="D9" t="str">
            <v>Abrazadera</v>
          </cell>
        </row>
        <row r="10">
          <cell r="A10" t="str">
            <v>Abrazadera para Bajantes PVC-S de d= 4" + tornillos</v>
          </cell>
          <cell r="B10" t="str">
            <v>un</v>
          </cell>
          <cell r="C10">
            <v>4900</v>
          </cell>
          <cell r="D10" t="str">
            <v>Abrazadera</v>
          </cell>
        </row>
        <row r="11">
          <cell r="A11" t="str">
            <v>Abrazadera tipo orquilla para tubo de 1 1/2"+tornillos</v>
          </cell>
          <cell r="B11" t="str">
            <v>un</v>
          </cell>
          <cell r="C11">
            <v>6000</v>
          </cell>
          <cell r="D11" t="str">
            <v>Abrazadera</v>
          </cell>
        </row>
        <row r="12">
          <cell r="A12" t="str">
            <v>Acces point WAP4000</v>
          </cell>
          <cell r="B12" t="str">
            <v>un</v>
          </cell>
          <cell r="C12">
            <v>397880</v>
          </cell>
          <cell r="D12" t="str">
            <v>Acces poin</v>
          </cell>
        </row>
        <row r="13">
          <cell r="A13" t="str">
            <v>Acces point WAP4033</v>
          </cell>
          <cell r="B13" t="str">
            <v>un</v>
          </cell>
          <cell r="C13">
            <v>238140</v>
          </cell>
          <cell r="D13" t="str">
            <v>Acces poin</v>
          </cell>
        </row>
        <row r="14">
          <cell r="A14" t="str">
            <v>Accesorios aluminio</v>
          </cell>
          <cell r="B14" t="str">
            <v>un</v>
          </cell>
          <cell r="C14">
            <v>3430</v>
          </cell>
          <cell r="D14" t="str">
            <v>Accesorios</v>
          </cell>
        </row>
        <row r="15">
          <cell r="A15" t="str">
            <v>Acero 4200kg/cm2, suministro, corte, figuracion e instalacion</v>
          </cell>
          <cell r="B15" t="str">
            <v>kg</v>
          </cell>
          <cell r="C15">
            <v>2361</v>
          </cell>
          <cell r="D15" t="str">
            <v>Acero 4200</v>
          </cell>
        </row>
        <row r="16">
          <cell r="A16" t="str">
            <v>Acero en Elementos Estructurales</v>
          </cell>
          <cell r="B16" t="str">
            <v>kg</v>
          </cell>
          <cell r="C16">
            <v>2749</v>
          </cell>
          <cell r="D16" t="str">
            <v>Acero en E</v>
          </cell>
        </row>
        <row r="17">
          <cell r="A17" t="str">
            <v>acero para estructural PHR</v>
          </cell>
          <cell r="B17" t="str">
            <v>kg</v>
          </cell>
          <cell r="C17">
            <v>3115</v>
          </cell>
          <cell r="D17" t="str">
            <v>acero para</v>
          </cell>
        </row>
        <row r="18">
          <cell r="A18" t="str">
            <v>Acero refuerzo G-60 figurado</v>
          </cell>
          <cell r="B18" t="str">
            <v>kg</v>
          </cell>
          <cell r="C18">
            <v>2320</v>
          </cell>
          <cell r="D18" t="str">
            <v>Acero refu</v>
          </cell>
        </row>
        <row r="19">
          <cell r="A19" t="str">
            <v>Acero refuerzo G-60 sin figurar</v>
          </cell>
          <cell r="B19" t="str">
            <v>kg</v>
          </cell>
          <cell r="C19">
            <v>1824</v>
          </cell>
          <cell r="D19" t="str">
            <v>Acero refu</v>
          </cell>
        </row>
        <row r="20">
          <cell r="A20" t="str">
            <v>Acero refuerzo sin figurar*</v>
          </cell>
          <cell r="B20" t="str">
            <v>kg</v>
          </cell>
          <cell r="C20">
            <v>2361</v>
          </cell>
          <cell r="D20" t="str">
            <v>Acero refu</v>
          </cell>
        </row>
        <row r="21">
          <cell r="A21" t="str">
            <v>Acido nitrico</v>
          </cell>
          <cell r="B21" t="str">
            <v>lt</v>
          </cell>
          <cell r="C21">
            <v>3825</v>
          </cell>
          <cell r="D21" t="str">
            <v>Acido nitr</v>
          </cell>
        </row>
        <row r="22">
          <cell r="A22" t="str">
            <v>Acido nitrico x 200 litros</v>
          </cell>
          <cell r="B22" t="str">
            <v>un</v>
          </cell>
          <cell r="C22">
            <v>298900</v>
          </cell>
          <cell r="D22" t="str">
            <v>Acido nitr</v>
          </cell>
        </row>
        <row r="23">
          <cell r="A23" t="str">
            <v>Acondicionador de Superficie Novafort x 250cc. - Pavco o equivalente.</v>
          </cell>
          <cell r="B23" t="str">
            <v>un</v>
          </cell>
          <cell r="C23">
            <v>90723</v>
          </cell>
          <cell r="D23" t="str">
            <v>Acondicion</v>
          </cell>
        </row>
        <row r="24">
          <cell r="A24" t="str">
            <v>Acondicionador de superficies Tipo Wash Primer o equivalente</v>
          </cell>
          <cell r="B24" t="str">
            <v>gal</v>
          </cell>
          <cell r="C24">
            <v>21550</v>
          </cell>
          <cell r="D24" t="str">
            <v>Acondicion</v>
          </cell>
        </row>
        <row r="25">
          <cell r="A25" t="str">
            <v>Acondicionador de voltaje 10 KW monofasico</v>
          </cell>
          <cell r="B25" t="str">
            <v>un</v>
          </cell>
          <cell r="C25">
            <v>4976000</v>
          </cell>
          <cell r="D25" t="str">
            <v>Acondicion</v>
          </cell>
        </row>
        <row r="26">
          <cell r="A26" t="str">
            <v>Acondicionador de voltaje trabajo pesado de 10KVA trifasico</v>
          </cell>
          <cell r="B26" t="str">
            <v>un</v>
          </cell>
          <cell r="C26">
            <v>3921960</v>
          </cell>
          <cell r="D26" t="str">
            <v>Acondicion</v>
          </cell>
        </row>
        <row r="27">
          <cell r="A27" t="str">
            <v>Adaptador EMT 1"</v>
          </cell>
          <cell r="B27" t="str">
            <v>un</v>
          </cell>
          <cell r="C27">
            <v>1196</v>
          </cell>
          <cell r="D27" t="str">
            <v xml:space="preserve">Adaptador </v>
          </cell>
        </row>
        <row r="28">
          <cell r="A28" t="str">
            <v>Adaptador EMT 1/2"</v>
          </cell>
          <cell r="B28" t="str">
            <v>un</v>
          </cell>
          <cell r="C28">
            <v>564</v>
          </cell>
          <cell r="D28" t="str">
            <v xml:space="preserve">Adaptador </v>
          </cell>
        </row>
        <row r="29">
          <cell r="A29" t="str">
            <v>Adaptador EMT 1-1/2"</v>
          </cell>
          <cell r="B29" t="str">
            <v>un</v>
          </cell>
          <cell r="C29">
            <v>2803</v>
          </cell>
          <cell r="D29" t="str">
            <v xml:space="preserve">Adaptador </v>
          </cell>
        </row>
        <row r="30">
          <cell r="A30" t="str">
            <v>Adaptador EMT 2"</v>
          </cell>
          <cell r="B30" t="str">
            <v>un</v>
          </cell>
          <cell r="C30">
            <v>3871</v>
          </cell>
          <cell r="D30" t="str">
            <v xml:space="preserve">Adaptador </v>
          </cell>
        </row>
        <row r="31">
          <cell r="A31" t="str">
            <v>Adaptador EMT 3/4"</v>
          </cell>
          <cell r="B31" t="str">
            <v>un</v>
          </cell>
          <cell r="C31">
            <v>1062</v>
          </cell>
          <cell r="D31" t="str">
            <v xml:space="preserve">Adaptador </v>
          </cell>
        </row>
        <row r="32">
          <cell r="A32" t="str">
            <v>Adaptador hembra de Cobre, d= 1"</v>
          </cell>
          <cell r="B32" t="str">
            <v>un</v>
          </cell>
          <cell r="C32">
            <v>7389</v>
          </cell>
          <cell r="D32" t="str">
            <v xml:space="preserve">Adaptador </v>
          </cell>
        </row>
        <row r="33">
          <cell r="A33" t="str">
            <v>Adaptador hembra de Cobre, d= 1/2".</v>
          </cell>
          <cell r="B33" t="str">
            <v>un</v>
          </cell>
          <cell r="C33">
            <v>2500</v>
          </cell>
          <cell r="D33" t="str">
            <v xml:space="preserve">Adaptador </v>
          </cell>
        </row>
        <row r="34">
          <cell r="A34" t="str">
            <v>Adaptador hembra de Cobre, d= 3/4".</v>
          </cell>
          <cell r="B34" t="str">
            <v>un</v>
          </cell>
          <cell r="C34">
            <v>2704</v>
          </cell>
          <cell r="D34" t="str">
            <v xml:space="preserve">Adaptador </v>
          </cell>
        </row>
        <row r="35">
          <cell r="A35" t="str">
            <v>Adaptador hembra PVC-P d= 1/2" - Pavco o equivalente.</v>
          </cell>
          <cell r="B35" t="str">
            <v>un</v>
          </cell>
          <cell r="C35">
            <v>319</v>
          </cell>
          <cell r="D35" t="str">
            <v xml:space="preserve">Adaptador </v>
          </cell>
        </row>
        <row r="36">
          <cell r="A36" t="str">
            <v>Adaptador macho en cobre de 1"</v>
          </cell>
          <cell r="B36" t="str">
            <v>un</v>
          </cell>
          <cell r="C36">
            <v>6423</v>
          </cell>
          <cell r="D36" t="str">
            <v xml:space="preserve">Adaptador </v>
          </cell>
        </row>
        <row r="37">
          <cell r="A37" t="str">
            <v>Adaptador macho en cobre de 1/2"</v>
          </cell>
          <cell r="B37" t="str">
            <v>un</v>
          </cell>
          <cell r="C37">
            <v>1900</v>
          </cell>
          <cell r="D37" t="str">
            <v xml:space="preserve">Adaptador </v>
          </cell>
        </row>
        <row r="38">
          <cell r="A38" t="str">
            <v>Adaptador macho en cobre de 11/2"</v>
          </cell>
          <cell r="B38" t="str">
            <v>un</v>
          </cell>
          <cell r="C38">
            <v>13642</v>
          </cell>
          <cell r="D38" t="str">
            <v xml:space="preserve">Adaptador </v>
          </cell>
        </row>
        <row r="39">
          <cell r="A39" t="str">
            <v>Adaptador macho en cobre de 3/4"</v>
          </cell>
          <cell r="B39" t="str">
            <v>un</v>
          </cell>
          <cell r="C39">
            <v>1646</v>
          </cell>
          <cell r="D39" t="str">
            <v xml:space="preserve">Adaptador </v>
          </cell>
        </row>
        <row r="40">
          <cell r="A40" t="str">
            <v>Adaptador macho PVC-P d= 1 1/2"</v>
          </cell>
          <cell r="B40" t="str">
            <v>un</v>
          </cell>
          <cell r="C40">
            <v>2660</v>
          </cell>
          <cell r="D40" t="str">
            <v xml:space="preserve">Adaptador </v>
          </cell>
        </row>
        <row r="41">
          <cell r="A41" t="str">
            <v>Adaptador macho PVC-P d= 1"</v>
          </cell>
          <cell r="B41" t="str">
            <v>un</v>
          </cell>
          <cell r="C41">
            <v>1078</v>
          </cell>
          <cell r="D41" t="str">
            <v xml:space="preserve">Adaptador </v>
          </cell>
        </row>
        <row r="42">
          <cell r="A42" t="str">
            <v>Adaptador macho PVC-P d= 1/2"</v>
          </cell>
          <cell r="B42" t="str">
            <v>un</v>
          </cell>
          <cell r="C42">
            <v>282</v>
          </cell>
          <cell r="D42" t="str">
            <v xml:space="preserve">Adaptador </v>
          </cell>
        </row>
        <row r="43">
          <cell r="A43" t="str">
            <v>Adaptador macho PVC-P d= 2 1/2"</v>
          </cell>
          <cell r="B43" t="str">
            <v>un</v>
          </cell>
          <cell r="C43">
            <v>9875</v>
          </cell>
          <cell r="D43" t="str">
            <v xml:space="preserve">Adaptador </v>
          </cell>
        </row>
        <row r="44">
          <cell r="A44" t="str">
            <v>Adaptador macho PVC-P d= 3"</v>
          </cell>
          <cell r="B44" t="str">
            <v>un</v>
          </cell>
          <cell r="C44">
            <v>14931</v>
          </cell>
          <cell r="D44" t="str">
            <v xml:space="preserve">Adaptador </v>
          </cell>
        </row>
        <row r="45">
          <cell r="A45" t="str">
            <v>Adaptador macho PVC-P d= 3/4"</v>
          </cell>
          <cell r="B45" t="str">
            <v>un</v>
          </cell>
          <cell r="C45">
            <v>516</v>
          </cell>
          <cell r="D45" t="str">
            <v xml:space="preserve">Adaptador </v>
          </cell>
        </row>
        <row r="46">
          <cell r="A46" t="str">
            <v>Adaptador macho PVC-P d= 3/4"</v>
          </cell>
          <cell r="B46" t="str">
            <v>un</v>
          </cell>
          <cell r="C46">
            <v>338</v>
          </cell>
          <cell r="D46" t="str">
            <v xml:space="preserve">Adaptador </v>
          </cell>
        </row>
        <row r="47">
          <cell r="A47" t="str">
            <v xml:space="preserve">Adaptador macho PVC-P Ø= 2 ½" </v>
          </cell>
          <cell r="B47" t="str">
            <v>un</v>
          </cell>
          <cell r="C47">
            <v>10077</v>
          </cell>
          <cell r="D47" t="str">
            <v xml:space="preserve">Adaptador </v>
          </cell>
        </row>
        <row r="48">
          <cell r="A48" t="str">
            <v xml:space="preserve">Adaptador macho PVC-P Ø= 2" </v>
          </cell>
          <cell r="B48" t="str">
            <v>un</v>
          </cell>
          <cell r="C48">
            <v>3873</v>
          </cell>
          <cell r="D48" t="str">
            <v xml:space="preserve">Adaptador </v>
          </cell>
        </row>
        <row r="49">
          <cell r="A49" t="str">
            <v>Adaptador PVC  1"</v>
          </cell>
          <cell r="B49" t="str">
            <v>un</v>
          </cell>
          <cell r="C49">
            <v>532</v>
          </cell>
          <cell r="D49" t="str">
            <v xml:space="preserve">Adaptador </v>
          </cell>
        </row>
        <row r="50">
          <cell r="A50" t="str">
            <v>Adaptador PVC  1/2"</v>
          </cell>
          <cell r="B50" t="str">
            <v>un</v>
          </cell>
          <cell r="C50">
            <v>231</v>
          </cell>
          <cell r="D50" t="str">
            <v xml:space="preserve">Adaptador </v>
          </cell>
        </row>
        <row r="51">
          <cell r="A51" t="str">
            <v>Adaptador PVC  1-1/2"</v>
          </cell>
          <cell r="B51" t="str">
            <v>un</v>
          </cell>
          <cell r="C51">
            <v>1862</v>
          </cell>
          <cell r="D51" t="str">
            <v xml:space="preserve">Adaptador </v>
          </cell>
        </row>
        <row r="52">
          <cell r="A52" t="str">
            <v>Adaptador PVC  2"</v>
          </cell>
          <cell r="B52" t="str">
            <v>un</v>
          </cell>
          <cell r="C52">
            <v>2183</v>
          </cell>
          <cell r="D52" t="str">
            <v xml:space="preserve">Adaptador </v>
          </cell>
        </row>
        <row r="53">
          <cell r="A53" t="str">
            <v>Adaptador PVC  3"</v>
          </cell>
          <cell r="B53" t="str">
            <v>un</v>
          </cell>
          <cell r="C53">
            <v>9403</v>
          </cell>
          <cell r="D53" t="str">
            <v xml:space="preserve">Adaptador </v>
          </cell>
        </row>
        <row r="54">
          <cell r="A54" t="str">
            <v>Adaptador PVC  3/4"</v>
          </cell>
          <cell r="B54" t="str">
            <v>un</v>
          </cell>
          <cell r="C54">
            <v>275</v>
          </cell>
          <cell r="D54" t="str">
            <v xml:space="preserve">Adaptador </v>
          </cell>
        </row>
        <row r="55">
          <cell r="A55" t="str">
            <v>Adaptador PVC 1- 1/4"</v>
          </cell>
          <cell r="B55" t="str">
            <v>un</v>
          </cell>
          <cell r="C55">
            <v>1284</v>
          </cell>
          <cell r="D55" t="str">
            <v xml:space="preserve">Adaptador </v>
          </cell>
        </row>
        <row r="56">
          <cell r="A56" t="str">
            <v>Adercril (0,75 kg por cada m2 de e= 0,02/0,025 m.)</v>
          </cell>
          <cell r="B56" t="str">
            <v>kg</v>
          </cell>
          <cell r="C56">
            <v>19496</v>
          </cell>
          <cell r="D56" t="str">
            <v>Adercril (</v>
          </cell>
        </row>
        <row r="57">
          <cell r="A57" t="str">
            <v>Adhesivo ceramico Pegacor gris - Corona</v>
          </cell>
          <cell r="B57" t="str">
            <v>kg</v>
          </cell>
          <cell r="C57">
            <v>764</v>
          </cell>
          <cell r="D57" t="str">
            <v>Adhesivo c</v>
          </cell>
        </row>
        <row r="58">
          <cell r="A58" t="str">
            <v>Adhesivo Novafort x 310 ml. - Pavco o equivalente.</v>
          </cell>
          <cell r="B58" t="str">
            <v>un</v>
          </cell>
          <cell r="C58">
            <v>45481</v>
          </cell>
          <cell r="D58" t="str">
            <v>Adhesivo N</v>
          </cell>
        </row>
        <row r="59">
          <cell r="A59" t="str">
            <v>Adobe 10 x 20 x 40</v>
          </cell>
          <cell r="B59" t="str">
            <v>un</v>
          </cell>
          <cell r="C59">
            <v>900</v>
          </cell>
          <cell r="D59" t="str">
            <v>Adobe 10 x</v>
          </cell>
        </row>
        <row r="60">
          <cell r="A60" t="str">
            <v>Adobe 15 x 20 x 40</v>
          </cell>
          <cell r="B60" t="str">
            <v>un</v>
          </cell>
          <cell r="C60">
            <v>1200</v>
          </cell>
          <cell r="D60" t="str">
            <v>Adobe 15 x</v>
          </cell>
        </row>
        <row r="61">
          <cell r="A61" t="str">
            <v>Adoquin color Amarillo, fuego, blanco arena 20*20*6</v>
          </cell>
          <cell r="B61" t="str">
            <v>un</v>
          </cell>
          <cell r="C61">
            <v>1331</v>
          </cell>
          <cell r="D61" t="str">
            <v>Adoquin co</v>
          </cell>
        </row>
        <row r="62">
          <cell r="A62" t="str">
            <v>Adoquin cuadrado gris de 20x20x6 cm.</v>
          </cell>
          <cell r="B62" t="str">
            <v>un</v>
          </cell>
          <cell r="C62">
            <v>1305</v>
          </cell>
          <cell r="D62" t="str">
            <v>Adoquin cu</v>
          </cell>
        </row>
        <row r="63">
          <cell r="A63" t="str">
            <v>Adoquin rectangular amarillo de 20x10x6 cm.</v>
          </cell>
          <cell r="B63" t="str">
            <v>un</v>
          </cell>
          <cell r="C63">
            <v>835</v>
          </cell>
          <cell r="D63" t="str">
            <v>Adoquin re</v>
          </cell>
        </row>
        <row r="64">
          <cell r="A64" t="str">
            <v>Adoquin rectangular amarillo de 20x10x8 cm.</v>
          </cell>
          <cell r="B64" t="str">
            <v>un</v>
          </cell>
          <cell r="C64">
            <v>945</v>
          </cell>
          <cell r="D64" t="str">
            <v>Adoquin re</v>
          </cell>
        </row>
        <row r="65">
          <cell r="A65" t="str">
            <v>Adoquin rectangular gris de 20x10x6 cm.</v>
          </cell>
          <cell r="B65" t="str">
            <v>un</v>
          </cell>
          <cell r="C65">
            <v>685</v>
          </cell>
          <cell r="D65" t="str">
            <v>Adoquin re</v>
          </cell>
        </row>
        <row r="66">
          <cell r="A66" t="str">
            <v>Adoquin rectangular gris de 20x10x8 cm.</v>
          </cell>
          <cell r="B66" t="str">
            <v>un</v>
          </cell>
          <cell r="C66">
            <v>785</v>
          </cell>
          <cell r="D66" t="str">
            <v>Adoquin re</v>
          </cell>
        </row>
        <row r="67">
          <cell r="A67" t="str">
            <v>Adoquin tactil guia o alerta 20 x 20 x 6. Color amarilla</v>
          </cell>
          <cell r="B67" t="str">
            <v>un</v>
          </cell>
          <cell r="C67">
            <v>1485</v>
          </cell>
          <cell r="D67" t="str">
            <v>Adoquin ta</v>
          </cell>
        </row>
        <row r="68">
          <cell r="A68" t="str">
            <v>Adoquin tactil guia o alerta 20 x 20 x 6. Color gris.</v>
          </cell>
          <cell r="B68" t="str">
            <v>un</v>
          </cell>
          <cell r="C68">
            <v>1343</v>
          </cell>
          <cell r="D68" t="str">
            <v>Adoquin ta</v>
          </cell>
        </row>
        <row r="69">
          <cell r="A69" t="str">
            <v>Alambre de puas</v>
          </cell>
          <cell r="B69" t="str">
            <v>ml</v>
          </cell>
          <cell r="C69">
            <v>400</v>
          </cell>
          <cell r="D69" t="str">
            <v>Alambre de</v>
          </cell>
        </row>
        <row r="70">
          <cell r="A70" t="str">
            <v>Alambre galv C. 12</v>
          </cell>
          <cell r="B70" t="str">
            <v>kg</v>
          </cell>
          <cell r="C70">
            <v>4500</v>
          </cell>
          <cell r="D70" t="str">
            <v>Alambre ga</v>
          </cell>
        </row>
        <row r="71">
          <cell r="A71" t="str">
            <v>Alambre No 10 AWG-CU-THHN/THWN-90ºC</v>
          </cell>
          <cell r="B71" t="str">
            <v>ml</v>
          </cell>
          <cell r="C71">
            <v>1100</v>
          </cell>
          <cell r="D71" t="str">
            <v>Alambre No</v>
          </cell>
        </row>
        <row r="72">
          <cell r="A72" t="str">
            <v>Alambre No 12 AWG-CU-THHN/THWN-90 ºC</v>
          </cell>
          <cell r="B72" t="str">
            <v>ml</v>
          </cell>
          <cell r="C72">
            <v>1006</v>
          </cell>
          <cell r="D72" t="str">
            <v>Alambre No</v>
          </cell>
        </row>
        <row r="73">
          <cell r="A73" t="str">
            <v>Alambre recocido C 18</v>
          </cell>
          <cell r="B73" t="str">
            <v>kg</v>
          </cell>
          <cell r="C73">
            <v>3800</v>
          </cell>
          <cell r="D73" t="str">
            <v>Alambre re</v>
          </cell>
        </row>
        <row r="74">
          <cell r="A74" t="str">
            <v>Alambron  de aleacion de aluminio, silicio 8mm 50mm2</v>
          </cell>
          <cell r="B74" t="str">
            <v>ml</v>
          </cell>
          <cell r="C74">
            <v>10367</v>
          </cell>
          <cell r="D74" t="str">
            <v xml:space="preserve">Alambron  </v>
          </cell>
        </row>
        <row r="75">
          <cell r="A75" t="str">
            <v>Alcorque maint de 40 (interno)</v>
          </cell>
          <cell r="B75" t="str">
            <v>un</v>
          </cell>
          <cell r="C75">
            <v>8359</v>
          </cell>
          <cell r="D75" t="str">
            <v>Alcorque m</v>
          </cell>
        </row>
        <row r="76">
          <cell r="A76" t="str">
            <v>Alcorque prefabricado esquinero de 40cm</v>
          </cell>
          <cell r="B76" t="str">
            <v>un</v>
          </cell>
          <cell r="C76">
            <v>12123</v>
          </cell>
          <cell r="D76" t="str">
            <v>Alcorque p</v>
          </cell>
        </row>
        <row r="77">
          <cell r="A77" t="str">
            <v xml:space="preserve">Alfarda 21/2" x 6 comercial </v>
          </cell>
          <cell r="B77" t="str">
            <v>ml</v>
          </cell>
          <cell r="C77">
            <v>22000</v>
          </cell>
          <cell r="D77" t="str">
            <v>Alfarda 21</v>
          </cell>
        </row>
        <row r="78">
          <cell r="A78" t="str">
            <v>Alfombra modular 50x50xreferencia 1 st avenue color camel numero 8148</v>
          </cell>
          <cell r="B78" t="str">
            <v>m2</v>
          </cell>
          <cell r="C78">
            <v>106859</v>
          </cell>
          <cell r="D78" t="str">
            <v>Alfombra m</v>
          </cell>
        </row>
        <row r="79">
          <cell r="A79" t="str">
            <v>Amarres teja Ajota</v>
          </cell>
          <cell r="B79" t="str">
            <v>un</v>
          </cell>
          <cell r="C79">
            <v>200</v>
          </cell>
          <cell r="D79" t="str">
            <v>Amarres te</v>
          </cell>
        </row>
        <row r="80">
          <cell r="A80" t="str">
            <v>Amarres teja eternit</v>
          </cell>
          <cell r="B80" t="str">
            <v>un</v>
          </cell>
          <cell r="C80">
            <v>400</v>
          </cell>
          <cell r="D80" t="str">
            <v>Amarres te</v>
          </cell>
        </row>
        <row r="81">
          <cell r="A81" t="str">
            <v>Amarres y costales de fique para siembra y transplante de árboles</v>
          </cell>
          <cell r="B81" t="str">
            <v>un</v>
          </cell>
          <cell r="C81">
            <v>20100</v>
          </cell>
          <cell r="D81" t="str">
            <v xml:space="preserve">Amarres y </v>
          </cell>
        </row>
        <row r="82">
          <cell r="A82" t="str">
            <v>Amplificador 270 W a 70/100v x 2, 270 W a 4 Ohmios x 2, 135 W a 8 ohmios x 2. Filtros hi-pass en 50 Hz, o 300Hz.</v>
          </cell>
          <cell r="B82" t="str">
            <v>UN</v>
          </cell>
          <cell r="C82">
            <v>2113860</v>
          </cell>
          <cell r="D82" t="str">
            <v>Amplificad</v>
          </cell>
        </row>
        <row r="83">
          <cell r="A83" t="str">
            <v>Amplificador de Potencia, para red de sonido de 1.600-WTS - RMS.</v>
          </cell>
          <cell r="B83" t="str">
            <v>UN</v>
          </cell>
          <cell r="C83">
            <v>3126200</v>
          </cell>
          <cell r="D83" t="str">
            <v>Amplificad</v>
          </cell>
        </row>
        <row r="84">
          <cell r="A84" t="str">
            <v>Anclaje Cuña de expansión de 1/2" x 3 3/4"</v>
          </cell>
          <cell r="B84" t="str">
            <v>un</v>
          </cell>
          <cell r="C84">
            <v>2500</v>
          </cell>
          <cell r="D84" t="str">
            <v>Anclaje Cu</v>
          </cell>
        </row>
        <row r="85">
          <cell r="A85" t="str">
            <v>Anclaje epoxico RE500 de 1/2" para refuerzo de d=5/8" profundidad=0,15 m.</v>
          </cell>
          <cell r="B85" t="str">
            <v>un</v>
          </cell>
          <cell r="C85">
            <v>6950</v>
          </cell>
          <cell r="D85" t="str">
            <v>Anclaje ep</v>
          </cell>
        </row>
        <row r="86">
          <cell r="A86" t="str">
            <v>Anclaje para PTS en losa de STEELDECK</v>
          </cell>
          <cell r="B86" t="str">
            <v>un</v>
          </cell>
          <cell r="C86">
            <v>1764</v>
          </cell>
          <cell r="D86" t="str">
            <v>Anclaje pa</v>
          </cell>
        </row>
        <row r="87">
          <cell r="A87" t="str">
            <v>Angulo de 1 1/2" x 3/16"</v>
          </cell>
          <cell r="B87" t="str">
            <v>m</v>
          </cell>
          <cell r="C87">
            <v>6139</v>
          </cell>
          <cell r="D87" t="str">
            <v xml:space="preserve">Angulo de </v>
          </cell>
        </row>
        <row r="88">
          <cell r="A88" t="str">
            <v>Angulo de 1" x 1/8"</v>
          </cell>
          <cell r="B88" t="str">
            <v>m</v>
          </cell>
          <cell r="C88">
            <v>2773</v>
          </cell>
          <cell r="D88" t="str">
            <v xml:space="preserve">Angulo de </v>
          </cell>
        </row>
        <row r="89">
          <cell r="A89" t="str">
            <v>Angulo de 1" x3,16"</v>
          </cell>
          <cell r="B89" t="str">
            <v>m</v>
          </cell>
          <cell r="C89">
            <v>3667</v>
          </cell>
          <cell r="D89" t="str">
            <v xml:space="preserve">Angulo de </v>
          </cell>
        </row>
        <row r="90">
          <cell r="A90" t="str">
            <v>Angulo de 11/4" x 3/16"</v>
          </cell>
          <cell r="B90" t="str">
            <v>ml</v>
          </cell>
          <cell r="C90">
            <v>5317</v>
          </cell>
          <cell r="D90" t="str">
            <v xml:space="preserve">Angulo de </v>
          </cell>
        </row>
        <row r="91">
          <cell r="A91" t="str">
            <v>Angulo de 2" x 3/16"</v>
          </cell>
          <cell r="B91" t="str">
            <v>m</v>
          </cell>
          <cell r="C91">
            <v>8313</v>
          </cell>
          <cell r="D91" t="str">
            <v xml:space="preserve">Angulo de </v>
          </cell>
        </row>
        <row r="92">
          <cell r="A92" t="str">
            <v>Angulo de cuelga</v>
          </cell>
          <cell r="B92" t="str">
            <v>m</v>
          </cell>
          <cell r="C92">
            <v>521</v>
          </cell>
          <cell r="D92" t="str">
            <v xml:space="preserve">Angulo de </v>
          </cell>
        </row>
        <row r="93">
          <cell r="A93" t="str">
            <v>Angulo metalico de 2" x 1/4"</v>
          </cell>
          <cell r="B93" t="str">
            <v>m</v>
          </cell>
          <cell r="C93">
            <v>10482</v>
          </cell>
          <cell r="D93" t="str">
            <v>Angulo met</v>
          </cell>
        </row>
        <row r="94">
          <cell r="A94" t="str">
            <v>Angulo metalico de 4"x4"x3/8"</v>
          </cell>
          <cell r="B94" t="str">
            <v>m</v>
          </cell>
          <cell r="C94">
            <v>35280</v>
          </cell>
          <cell r="D94" t="str">
            <v>Angulo met</v>
          </cell>
        </row>
        <row r="95">
          <cell r="A95" t="str">
            <v>Angulo perimetral calibre 26, longitud 2.44 m,  para cielo raso en Drywall</v>
          </cell>
          <cell r="B95" t="str">
            <v>m</v>
          </cell>
          <cell r="C95">
            <v>1550</v>
          </cell>
          <cell r="D95" t="str">
            <v>Angulo per</v>
          </cell>
        </row>
        <row r="96">
          <cell r="A96" t="str">
            <v>Angulo sup de 11/2" x 11/2" x 1/8"</v>
          </cell>
          <cell r="B96" t="str">
            <v>ml</v>
          </cell>
          <cell r="C96">
            <v>4800</v>
          </cell>
          <cell r="D96" t="str">
            <v>Angulo sup</v>
          </cell>
        </row>
        <row r="97">
          <cell r="A97" t="str">
            <v>Arbol Guayacan de H= 3.00 m.</v>
          </cell>
          <cell r="B97" t="str">
            <v>un</v>
          </cell>
          <cell r="C97">
            <v>53900</v>
          </cell>
          <cell r="D97" t="str">
            <v>Arbol Guay</v>
          </cell>
        </row>
        <row r="98">
          <cell r="A98" t="str">
            <v>Arena de cuarzo 12-20 con transporte</v>
          </cell>
          <cell r="B98" t="str">
            <v>m3</v>
          </cell>
          <cell r="C98">
            <v>520000</v>
          </cell>
          <cell r="D98" t="str">
            <v>Arena de c</v>
          </cell>
        </row>
        <row r="99">
          <cell r="A99" t="str">
            <v>Arena de pega con transporte</v>
          </cell>
          <cell r="B99" t="str">
            <v>m3</v>
          </cell>
          <cell r="C99">
            <v>43747</v>
          </cell>
          <cell r="D99" t="str">
            <v>Arena de p</v>
          </cell>
        </row>
        <row r="100">
          <cell r="A100" t="str">
            <v>Arena de revoque con transporte</v>
          </cell>
          <cell r="B100" t="str">
            <v>m3</v>
          </cell>
          <cell r="C100">
            <v>47726</v>
          </cell>
          <cell r="D100" t="str">
            <v>Arena de r</v>
          </cell>
        </row>
        <row r="101">
          <cell r="A101" t="str">
            <v>Arena fina de concreto con transporte</v>
          </cell>
          <cell r="B101" t="str">
            <v>m3</v>
          </cell>
          <cell r="C101">
            <v>58139</v>
          </cell>
          <cell r="D101" t="str">
            <v>Arena fina</v>
          </cell>
        </row>
        <row r="102">
          <cell r="A102" t="str">
            <v xml:space="preserve">Arenilla con transporte </v>
          </cell>
          <cell r="B102" t="str">
            <v>m3</v>
          </cell>
          <cell r="C102">
            <v>26000</v>
          </cell>
          <cell r="D102" t="str">
            <v>Arenilla c</v>
          </cell>
        </row>
        <row r="103">
          <cell r="A103" t="str">
            <v>Arenon chino</v>
          </cell>
          <cell r="B103" t="str">
            <v>kg</v>
          </cell>
          <cell r="C103">
            <v>480</v>
          </cell>
          <cell r="D103" t="str">
            <v>Arenon chi</v>
          </cell>
        </row>
        <row r="104">
          <cell r="A104" t="str">
            <v>Aviso acralico abierto-cerrado para gas</v>
          </cell>
          <cell r="B104" t="str">
            <v>un</v>
          </cell>
          <cell r="C104">
            <v>4000</v>
          </cell>
          <cell r="D104" t="str">
            <v>Aviso acra</v>
          </cell>
        </row>
        <row r="105">
          <cell r="A105" t="str">
            <v>Aviso acrilico para regulacion de gas</v>
          </cell>
          <cell r="B105" t="str">
            <v>un</v>
          </cell>
          <cell r="C105">
            <v>4500</v>
          </cell>
          <cell r="D105" t="str">
            <v>Aviso acri</v>
          </cell>
        </row>
        <row r="106">
          <cell r="A106" t="str">
            <v>Aviso en acero inoxidable 304</v>
          </cell>
          <cell r="B106" t="str">
            <v>un</v>
          </cell>
          <cell r="C106">
            <v>4910976</v>
          </cell>
          <cell r="D106" t="str">
            <v>Aviso en a</v>
          </cell>
        </row>
        <row r="107">
          <cell r="A107" t="str">
            <v>Bafle de 5"- 15/20-Wts en linea  RMS, Con identificacion del cable polarizado y con TAPS de impedancia.       o s</v>
          </cell>
          <cell r="B107" t="str">
            <v>un</v>
          </cell>
          <cell r="C107">
            <v>184162</v>
          </cell>
          <cell r="D107" t="str">
            <v>Bafle de 5</v>
          </cell>
        </row>
        <row r="108">
          <cell r="A108" t="str">
            <v>Baldosa de Grano Monocapa fondo crema T-1-2-C, de 30x30 cm e= 2 cm.</v>
          </cell>
          <cell r="B108" t="str">
            <v>m2</v>
          </cell>
          <cell r="C108">
            <v>32100</v>
          </cell>
          <cell r="D108" t="str">
            <v>Baldosa de</v>
          </cell>
        </row>
        <row r="109">
          <cell r="A109" t="str">
            <v>Baldosa grano trani 1-2 roca</v>
          </cell>
          <cell r="B109" t="str">
            <v>m2</v>
          </cell>
          <cell r="C109">
            <v>34104</v>
          </cell>
          <cell r="D109" t="str">
            <v>Baldosa gr</v>
          </cell>
        </row>
        <row r="110">
          <cell r="A110" t="str">
            <v>Baldosa Monocapa en Grano Lavado Travertino No 1-2, Fondo Crema, de 30x30 cm e= 2 cm.</v>
          </cell>
          <cell r="B110" t="str">
            <v>m2</v>
          </cell>
          <cell r="C110">
            <v>42471</v>
          </cell>
          <cell r="D110" t="str">
            <v>Baldosa Mo</v>
          </cell>
        </row>
        <row r="111">
          <cell r="A111" t="str">
            <v xml:space="preserve">Baldosa monocolor 25 x25 </v>
          </cell>
          <cell r="B111" t="str">
            <v>m2</v>
          </cell>
          <cell r="C111">
            <v>18000</v>
          </cell>
          <cell r="D111" t="str">
            <v>Baldosa mo</v>
          </cell>
        </row>
        <row r="112">
          <cell r="A112" t="str">
            <v>Baldosin tipo Corona 25 x 25 cm</v>
          </cell>
          <cell r="B112" t="str">
            <v>m2</v>
          </cell>
          <cell r="C112">
            <v>24500</v>
          </cell>
          <cell r="D112" t="str">
            <v>Baldosin t</v>
          </cell>
        </row>
        <row r="113">
          <cell r="A113" t="str">
            <v>Banca tipo Socoda o equivalente con espaldar en tuberia 2" Cal 16 acero inoxidable, soporte lamina col rolle y acero inoxidable</v>
          </cell>
          <cell r="B113" t="str">
            <v>un</v>
          </cell>
          <cell r="C113">
            <v>2496413</v>
          </cell>
          <cell r="D113" t="str">
            <v>Banca tipo</v>
          </cell>
        </row>
        <row r="114">
          <cell r="A114" t="str">
            <v>Bandeja de equipos para rack 34</v>
          </cell>
          <cell r="B114" t="str">
            <v>M</v>
          </cell>
          <cell r="C114">
            <v>73892</v>
          </cell>
          <cell r="D114" t="str">
            <v>Bandeja de</v>
          </cell>
        </row>
        <row r="115">
          <cell r="A115" t="str">
            <v>Bandeja para cable de fibra</v>
          </cell>
          <cell r="B115" t="str">
            <v>un</v>
          </cell>
          <cell r="C115">
            <v>369460</v>
          </cell>
          <cell r="D115" t="str">
            <v>Bandeja pa</v>
          </cell>
        </row>
        <row r="116">
          <cell r="A116" t="str">
            <v>Bandeja portacable de 20X8 CMS</v>
          </cell>
          <cell r="B116" t="str">
            <v>M</v>
          </cell>
          <cell r="C116">
            <v>32604</v>
          </cell>
          <cell r="D116" t="str">
            <v>Bandeja po</v>
          </cell>
        </row>
        <row r="117">
          <cell r="A117" t="str">
            <v>Barniz</v>
          </cell>
          <cell r="B117" t="str">
            <v>gl</v>
          </cell>
          <cell r="C117">
            <v>40000</v>
          </cell>
          <cell r="D117" t="str">
            <v>Barniz</v>
          </cell>
        </row>
        <row r="118">
          <cell r="A118" t="str">
            <v>Barra discapacitados de 18" acero inox de 11/4"</v>
          </cell>
          <cell r="B118" t="str">
            <v>un</v>
          </cell>
          <cell r="C118">
            <v>94900</v>
          </cell>
          <cell r="D118" t="str">
            <v>Barra disc</v>
          </cell>
        </row>
        <row r="119">
          <cell r="A119" t="str">
            <v>Barra discapacitados de 30" acero inox de 11/4"</v>
          </cell>
          <cell r="B119" t="str">
            <v>un</v>
          </cell>
          <cell r="C119">
            <v>116900</v>
          </cell>
          <cell r="D119" t="str">
            <v>Barra disc</v>
          </cell>
        </row>
        <row r="120">
          <cell r="A120" t="str">
            <v>Barra discapacitados de L = 150 mm. En  acero inox de 11/4"</v>
          </cell>
          <cell r="B120" t="str">
            <v>un</v>
          </cell>
          <cell r="C120">
            <v>184600</v>
          </cell>
          <cell r="D120" t="str">
            <v>Barra disc</v>
          </cell>
        </row>
        <row r="121">
          <cell r="A121" t="str">
            <v>Barra para discapacitados en acero inoxidable L=0.6 m x 1/4"</v>
          </cell>
          <cell r="B121" t="str">
            <v>un</v>
          </cell>
          <cell r="C121">
            <v>116568</v>
          </cell>
          <cell r="D121" t="str">
            <v>Barra para</v>
          </cell>
        </row>
        <row r="122">
          <cell r="A122" t="str">
            <v>Barrade puesta a tierra</v>
          </cell>
          <cell r="B122" t="str">
            <v>un</v>
          </cell>
          <cell r="C122">
            <v>249900</v>
          </cell>
          <cell r="D122" t="str">
            <v>Barrade pu</v>
          </cell>
        </row>
        <row r="123">
          <cell r="A123" t="str">
            <v>Base anticorrosiva y adherente</v>
          </cell>
          <cell r="B123" t="str">
            <v>gl</v>
          </cell>
          <cell r="C123">
            <v>106000</v>
          </cell>
          <cell r="D123" t="str">
            <v>Base antic</v>
          </cell>
        </row>
        <row r="124">
          <cell r="A124" t="str">
            <v>Base anticorrosiva y adherente</v>
          </cell>
          <cell r="B124" t="str">
            <v>gln</v>
          </cell>
          <cell r="C124">
            <v>106000</v>
          </cell>
          <cell r="D124" t="str">
            <v>Base antic</v>
          </cell>
        </row>
        <row r="125">
          <cell r="A125" t="str">
            <v>Base de concreto 80x40x30 cm</v>
          </cell>
          <cell r="B125" t="str">
            <v>un</v>
          </cell>
          <cell r="C125">
            <v>40000</v>
          </cell>
          <cell r="D125" t="str">
            <v>Base de co</v>
          </cell>
        </row>
        <row r="126">
          <cell r="A126" t="str">
            <v>Base Granular con transporte</v>
          </cell>
          <cell r="B126" t="str">
            <v>m3</v>
          </cell>
          <cell r="C126">
            <v>37120</v>
          </cell>
          <cell r="D126" t="str">
            <v>Base Granu</v>
          </cell>
        </row>
        <row r="127">
          <cell r="A127" t="str">
            <v>Base para microfono tripode c/boom</v>
          </cell>
          <cell r="B127" t="str">
            <v>un</v>
          </cell>
          <cell r="C127">
            <v>129595</v>
          </cell>
          <cell r="D127" t="str">
            <v xml:space="preserve">Base para </v>
          </cell>
        </row>
        <row r="128">
          <cell r="A128" t="str">
            <v>Base Wash primer (1/2 galon)</v>
          </cell>
          <cell r="B128" t="str">
            <v>galon</v>
          </cell>
          <cell r="C128">
            <v>25863</v>
          </cell>
          <cell r="D128" t="str">
            <v xml:space="preserve">Base Wash </v>
          </cell>
        </row>
        <row r="129">
          <cell r="A129" t="str">
            <v>Bateria 12v - 7 ah</v>
          </cell>
          <cell r="B129" t="str">
            <v>un</v>
          </cell>
          <cell r="C129">
            <v>63024</v>
          </cell>
          <cell r="D129" t="str">
            <v>Bateria 12</v>
          </cell>
        </row>
        <row r="130">
          <cell r="A130" t="str">
            <v>Bisagra metalica trabajo pesado en platina  de 4" x1"</v>
          </cell>
          <cell r="B130" t="str">
            <v>un</v>
          </cell>
          <cell r="C130">
            <v>12500</v>
          </cell>
          <cell r="D130" t="str">
            <v>Bisagra me</v>
          </cell>
        </row>
        <row r="131">
          <cell r="A131" t="str">
            <v>Bloque de concreto catalan color blanco de 10x15x30. Incluye transporte hasta la obra</v>
          </cell>
          <cell r="B131" t="str">
            <v>m2</v>
          </cell>
          <cell r="C131">
            <v>1471</v>
          </cell>
          <cell r="D131" t="str">
            <v xml:space="preserve">Bloque de </v>
          </cell>
        </row>
        <row r="132">
          <cell r="A132" t="str">
            <v>Bloque de concreto R-10 Mpa (2p intermedio) de 0,15 x 0,20 x 0,40 m.</v>
          </cell>
          <cell r="B132" t="str">
            <v>un</v>
          </cell>
          <cell r="C132">
            <v>1945</v>
          </cell>
          <cell r="D132" t="str">
            <v xml:space="preserve">Bloque de </v>
          </cell>
        </row>
        <row r="133">
          <cell r="A133" t="str">
            <v>Bloque de concreto R-10 Mpa (3p intermedio) de 0,10 x 0,20 x 0,40 m.</v>
          </cell>
          <cell r="B133" t="str">
            <v>un</v>
          </cell>
          <cell r="C133">
            <v>1800</v>
          </cell>
          <cell r="D133" t="str">
            <v xml:space="preserve">Bloque de </v>
          </cell>
        </row>
        <row r="134">
          <cell r="A134" t="str">
            <v>Bloque de concreto R-10 Mpa (3p intermedio) de 0,20 x 0,20 x 0,40 m.</v>
          </cell>
          <cell r="B134" t="str">
            <v>un</v>
          </cell>
          <cell r="C134">
            <v>2447</v>
          </cell>
          <cell r="D134" t="str">
            <v xml:space="preserve">Bloque de </v>
          </cell>
        </row>
        <row r="135">
          <cell r="A135" t="str">
            <v>Bloque de concreto R-13 Mpa (2p intermedio) de 0,15 x 0,20 x 0,40 m.</v>
          </cell>
          <cell r="B135" t="str">
            <v>un</v>
          </cell>
          <cell r="C135">
            <v>2100</v>
          </cell>
          <cell r="D135" t="str">
            <v xml:space="preserve">Bloque de </v>
          </cell>
        </row>
        <row r="136">
          <cell r="A136" t="str">
            <v>Bloque de concreto R-8 Mpa (3p intermedio) de 0,10 x 0,20 x 0,40 m.</v>
          </cell>
          <cell r="B136">
            <v>0</v>
          </cell>
          <cell r="C136">
            <v>1200</v>
          </cell>
          <cell r="D136" t="str">
            <v xml:space="preserve">Bloque de </v>
          </cell>
        </row>
        <row r="137">
          <cell r="A137" t="str">
            <v>Bloque ecologico gramoquin 16x16x8</v>
          </cell>
          <cell r="B137" t="str">
            <v>m2</v>
          </cell>
          <cell r="C137">
            <v>30330</v>
          </cell>
          <cell r="D137" t="str">
            <v>Bloque eco</v>
          </cell>
        </row>
        <row r="138">
          <cell r="A138" t="str">
            <v>Bloque insulux dekora traslucido</v>
          </cell>
          <cell r="B138" t="str">
            <v>un</v>
          </cell>
          <cell r="C138">
            <v>5900</v>
          </cell>
          <cell r="D138" t="str">
            <v>Bloque ins</v>
          </cell>
        </row>
        <row r="139">
          <cell r="A139" t="str">
            <v>Bloque terminal Doble para procesamiento de señal digital fantasma. ( Incluye fuente de 24 VDC, 10 filtros de entrada)</v>
          </cell>
          <cell r="B139" t="str">
            <v>un</v>
          </cell>
          <cell r="C139">
            <v>409248</v>
          </cell>
          <cell r="D139" t="str">
            <v>Bloque ter</v>
          </cell>
        </row>
        <row r="140">
          <cell r="A140" t="str">
            <v>Bloque terminal Salidas balanceadas Doble para procesamiento digital de señal. ( Incluye fuente de 24 VDC, 10 filtros</v>
          </cell>
          <cell r="B140" t="str">
            <v>un</v>
          </cell>
          <cell r="C140">
            <v>341040</v>
          </cell>
          <cell r="D140" t="str">
            <v>Bloque ter</v>
          </cell>
        </row>
        <row r="141">
          <cell r="A141" t="str">
            <v>Bombeo Concreto</v>
          </cell>
          <cell r="B141" t="str">
            <v>m3</v>
          </cell>
          <cell r="C141">
            <v>42500</v>
          </cell>
          <cell r="D141" t="str">
            <v>Bombeo Con</v>
          </cell>
        </row>
        <row r="142">
          <cell r="A142" t="str">
            <v>Bombilla ahorradora 20W</v>
          </cell>
          <cell r="B142" t="str">
            <v>un</v>
          </cell>
          <cell r="C142">
            <v>11760</v>
          </cell>
          <cell r="D142" t="str">
            <v>Bombilla a</v>
          </cell>
        </row>
        <row r="143">
          <cell r="A143" t="str">
            <v>Boquilla 1"</v>
          </cell>
          <cell r="B143" t="str">
            <v>un</v>
          </cell>
          <cell r="C143">
            <v>400</v>
          </cell>
          <cell r="D143" t="str">
            <v>Boquilla 1</v>
          </cell>
        </row>
        <row r="144">
          <cell r="A144" t="str">
            <v>Boquilla 1/2"</v>
          </cell>
          <cell r="B144" t="str">
            <v>un</v>
          </cell>
          <cell r="C144">
            <v>200</v>
          </cell>
          <cell r="D144" t="str">
            <v>Boquilla 1</v>
          </cell>
        </row>
        <row r="145">
          <cell r="A145" t="str">
            <v>Boquilla 2"</v>
          </cell>
          <cell r="B145" t="str">
            <v>un</v>
          </cell>
          <cell r="C145">
            <v>500</v>
          </cell>
          <cell r="D145" t="str">
            <v>Boquilla 2</v>
          </cell>
        </row>
        <row r="146">
          <cell r="A146" t="str">
            <v>Boquilla 3/4"</v>
          </cell>
          <cell r="B146" t="str">
            <v>un</v>
          </cell>
          <cell r="C146">
            <v>300</v>
          </cell>
          <cell r="D146" t="str">
            <v>Boquilla 3</v>
          </cell>
        </row>
        <row r="147">
          <cell r="A147" t="str">
            <v>Boquilla Blanca (concolor 5-15)- Sumicol</v>
          </cell>
          <cell r="B147" t="str">
            <v>kg</v>
          </cell>
          <cell r="C147">
            <v>4116</v>
          </cell>
          <cell r="D147" t="str">
            <v>Boquilla B</v>
          </cell>
        </row>
        <row r="148">
          <cell r="A148" t="str">
            <v xml:space="preserve">Boquilla concolor </v>
          </cell>
          <cell r="B148" t="str">
            <v>kg</v>
          </cell>
          <cell r="C148">
            <v>2800</v>
          </cell>
          <cell r="D148" t="str">
            <v>Boquilla c</v>
          </cell>
        </row>
        <row r="149">
          <cell r="A149" t="str">
            <v>Boquilla de 1 1/2 en bronce</v>
          </cell>
          <cell r="B149" t="str">
            <v>un</v>
          </cell>
          <cell r="C149">
            <v>77302</v>
          </cell>
          <cell r="D149" t="str">
            <v>Boquilla d</v>
          </cell>
        </row>
        <row r="150">
          <cell r="A150" t="str">
            <v>Boquilla galv C24</v>
          </cell>
          <cell r="B150" t="str">
            <v>un</v>
          </cell>
          <cell r="C150">
            <v>7000</v>
          </cell>
          <cell r="D150" t="str">
            <v>Boquilla g</v>
          </cell>
        </row>
        <row r="151">
          <cell r="A151" t="str">
            <v>Boquilla galvanizada de 1"</v>
          </cell>
          <cell r="B151" t="str">
            <v>un</v>
          </cell>
          <cell r="C151">
            <v>1960</v>
          </cell>
          <cell r="D151" t="str">
            <v>Boquilla g</v>
          </cell>
        </row>
        <row r="152">
          <cell r="A152" t="str">
            <v>Boquilla galvanizada de 1-1/2"</v>
          </cell>
          <cell r="B152" t="str">
            <v>un</v>
          </cell>
          <cell r="C152">
            <v>3979</v>
          </cell>
          <cell r="D152" t="str">
            <v>Boquilla g</v>
          </cell>
        </row>
        <row r="153">
          <cell r="A153" t="str">
            <v>Boquilla Galvanizada de 2"</v>
          </cell>
          <cell r="B153" t="str">
            <v>un</v>
          </cell>
          <cell r="C153">
            <v>5350</v>
          </cell>
          <cell r="D153" t="str">
            <v>Boquilla G</v>
          </cell>
        </row>
        <row r="154">
          <cell r="A154" t="str">
            <v>Boquilla Galvanizada de 3"</v>
          </cell>
          <cell r="B154" t="str">
            <v>un</v>
          </cell>
          <cell r="C154">
            <v>8540</v>
          </cell>
          <cell r="D154" t="str">
            <v>Boquilla G</v>
          </cell>
        </row>
        <row r="155">
          <cell r="A155" t="str">
            <v>Boquilla galvanizada de 3/4" con contratuerca</v>
          </cell>
          <cell r="B155" t="str">
            <v>un</v>
          </cell>
          <cell r="C155">
            <v>878</v>
          </cell>
          <cell r="D155" t="str">
            <v>Boquilla g</v>
          </cell>
        </row>
        <row r="156">
          <cell r="A156" t="str">
            <v>Borax</v>
          </cell>
          <cell r="B156" t="str">
            <v>gr</v>
          </cell>
          <cell r="C156">
            <v>4</v>
          </cell>
          <cell r="D156" t="str">
            <v>Borax</v>
          </cell>
        </row>
        <row r="157">
          <cell r="A157" t="str">
            <v>Bordillo para rebaje 60 cm, incluye transporte</v>
          </cell>
          <cell r="B157" t="str">
            <v>un</v>
          </cell>
          <cell r="C157">
            <v>16100</v>
          </cell>
          <cell r="D157" t="str">
            <v>Bordillo p</v>
          </cell>
        </row>
        <row r="158">
          <cell r="A158" t="str">
            <v>Bordillo rectangular 15 x 45 x 40, incluye transporte</v>
          </cell>
          <cell r="B158" t="str">
            <v>un</v>
          </cell>
          <cell r="C158">
            <v>9700</v>
          </cell>
          <cell r="D158" t="str">
            <v>Bordillo r</v>
          </cell>
        </row>
        <row r="159">
          <cell r="A159" t="str">
            <v>Bordillo remontable 15 x 45 x80, incluye transporte</v>
          </cell>
          <cell r="B159" t="str">
            <v>un</v>
          </cell>
          <cell r="C159">
            <v>21400</v>
          </cell>
          <cell r="D159" t="str">
            <v>Bordillo r</v>
          </cell>
        </row>
        <row r="160">
          <cell r="A160" t="str">
            <v>Botonera analoga X5 (00LVS-05W)</v>
          </cell>
          <cell r="B160" t="str">
            <v>un</v>
          </cell>
          <cell r="C160">
            <v>241712</v>
          </cell>
          <cell r="D160" t="str">
            <v>Botonera a</v>
          </cell>
        </row>
        <row r="161">
          <cell r="A161" t="str">
            <v>brazo escualizable de 10" para sist VP-3831</v>
          </cell>
          <cell r="B161" t="str">
            <v>un</v>
          </cell>
          <cell r="C161">
            <v>6000</v>
          </cell>
          <cell r="D161" t="str">
            <v>brazo escu</v>
          </cell>
        </row>
        <row r="162">
          <cell r="A162" t="str">
            <v>Breaker bipolar enchufable 20-50Amperios</v>
          </cell>
          <cell r="B162" t="str">
            <v>un</v>
          </cell>
          <cell r="C162">
            <v>28028</v>
          </cell>
          <cell r="D162" t="str">
            <v>Breaker bi</v>
          </cell>
        </row>
        <row r="163">
          <cell r="A163" t="str">
            <v>Breaker industrial ABB 240V - 250A</v>
          </cell>
          <cell r="B163" t="str">
            <v>un</v>
          </cell>
          <cell r="C163">
            <v>494175</v>
          </cell>
          <cell r="D163" t="str">
            <v>Breaker in</v>
          </cell>
        </row>
        <row r="164">
          <cell r="A164" t="str">
            <v>Breaker industrial SIEMENS 3x15-2x63A</v>
          </cell>
          <cell r="B164" t="str">
            <v>un</v>
          </cell>
          <cell r="C164">
            <v>198940</v>
          </cell>
          <cell r="D164" t="str">
            <v>Breaker in</v>
          </cell>
        </row>
        <row r="165">
          <cell r="A165" t="str">
            <v>Breaker monopolar enchufable 15-50Amperios</v>
          </cell>
          <cell r="B165" t="str">
            <v>un</v>
          </cell>
          <cell r="C165">
            <v>10500</v>
          </cell>
          <cell r="D165" t="str">
            <v>Breaker mo</v>
          </cell>
        </row>
        <row r="166">
          <cell r="A166" t="str">
            <v>Brida de 4"</v>
          </cell>
          <cell r="B166" t="str">
            <v>un</v>
          </cell>
          <cell r="C166">
            <v>42062</v>
          </cell>
          <cell r="D166" t="str">
            <v>Brida de 4</v>
          </cell>
        </row>
        <row r="167">
          <cell r="A167" t="str">
            <v>Brida de 6"</v>
          </cell>
          <cell r="B167" t="str">
            <v>un</v>
          </cell>
          <cell r="C167">
            <v>90944</v>
          </cell>
          <cell r="D167" t="str">
            <v>Brida de 6</v>
          </cell>
        </row>
        <row r="168">
          <cell r="A168" t="str">
            <v>Brida de fijacion 4", sanit incluye tapon roscado y tornillos de fijacion</v>
          </cell>
          <cell r="B168" t="str">
            <v>un</v>
          </cell>
          <cell r="C168">
            <v>26000</v>
          </cell>
          <cell r="D168" t="str">
            <v>Brida de f</v>
          </cell>
        </row>
        <row r="169">
          <cell r="A169" t="str">
            <v>Broca de 3/8" para concreto.</v>
          </cell>
          <cell r="B169" t="str">
            <v>un</v>
          </cell>
          <cell r="C169">
            <v>9800</v>
          </cell>
          <cell r="D169" t="str">
            <v>Broca de 3</v>
          </cell>
        </row>
        <row r="170">
          <cell r="A170" t="str">
            <v>Broca de 3/8" para concreto.(gas)</v>
          </cell>
          <cell r="B170" t="str">
            <v>un</v>
          </cell>
          <cell r="C170">
            <v>5000</v>
          </cell>
          <cell r="D170" t="str">
            <v>Broca de 3</v>
          </cell>
        </row>
        <row r="171">
          <cell r="A171" t="str">
            <v>Broca HSS de 3/8" para metal tipo Dewalt.</v>
          </cell>
          <cell r="B171" t="str">
            <v>un</v>
          </cell>
          <cell r="C171">
            <v>7350</v>
          </cell>
          <cell r="D171" t="str">
            <v xml:space="preserve">Broca HSS </v>
          </cell>
        </row>
        <row r="172">
          <cell r="A172" t="str">
            <v>Buje soldado PVC-P de 1 1/2" a 1 1/4"</v>
          </cell>
          <cell r="B172" t="str">
            <v>un</v>
          </cell>
          <cell r="C172">
            <v>2359</v>
          </cell>
          <cell r="D172" t="str">
            <v>Buje solda</v>
          </cell>
        </row>
        <row r="173">
          <cell r="A173" t="str">
            <v>Buje soldado PVC-P de 1 1/2" a 1"</v>
          </cell>
          <cell r="B173" t="str">
            <v>un</v>
          </cell>
          <cell r="C173">
            <v>2359</v>
          </cell>
          <cell r="D173" t="str">
            <v>Buje solda</v>
          </cell>
        </row>
        <row r="174">
          <cell r="A174" t="str">
            <v>Buje soldado PVC-P de 1 1/2" a 1/2"</v>
          </cell>
          <cell r="B174" t="str">
            <v>un</v>
          </cell>
          <cell r="C174">
            <v>2359</v>
          </cell>
          <cell r="D174" t="str">
            <v>Buje solda</v>
          </cell>
        </row>
        <row r="175">
          <cell r="A175" t="str">
            <v>Buje soldado PVC-P de 1 1/2" a 3/4"</v>
          </cell>
          <cell r="B175" t="str">
            <v>un</v>
          </cell>
          <cell r="C175">
            <v>2359</v>
          </cell>
          <cell r="D175" t="str">
            <v>Buje solda</v>
          </cell>
        </row>
        <row r="176">
          <cell r="A176" t="str">
            <v>Buje soldado PVC-P de 1" a 1/2"</v>
          </cell>
          <cell r="B176" t="str">
            <v>un</v>
          </cell>
          <cell r="C176">
            <v>796</v>
          </cell>
          <cell r="D176" t="str">
            <v>Buje solda</v>
          </cell>
        </row>
        <row r="177">
          <cell r="A177" t="str">
            <v>Buje soldado PVC-P de 2 ½" a 1 1½"</v>
          </cell>
          <cell r="B177" t="str">
            <v>un</v>
          </cell>
          <cell r="C177">
            <v>9246</v>
          </cell>
          <cell r="D177" t="str">
            <v>Buje solda</v>
          </cell>
        </row>
        <row r="178">
          <cell r="A178" t="str">
            <v>Buje soldado PVC-P de 2 1/2" a 1 1/2"</v>
          </cell>
          <cell r="B178" t="str">
            <v>un</v>
          </cell>
          <cell r="C178">
            <v>9061</v>
          </cell>
          <cell r="D178" t="str">
            <v>Buje solda</v>
          </cell>
        </row>
        <row r="179">
          <cell r="A179" t="str">
            <v>Buje soldado PVC-P de 2" a 1 1/4"</v>
          </cell>
          <cell r="B179" t="str">
            <v>un</v>
          </cell>
          <cell r="C179">
            <v>3685</v>
          </cell>
          <cell r="D179" t="str">
            <v>Buje solda</v>
          </cell>
        </row>
        <row r="180">
          <cell r="A180" t="str">
            <v>Buje soldado PVC-P de 2" a 1 1½"</v>
          </cell>
          <cell r="B180" t="str">
            <v>un</v>
          </cell>
          <cell r="C180">
            <v>3685</v>
          </cell>
          <cell r="D180" t="str">
            <v>Buje solda</v>
          </cell>
        </row>
        <row r="181">
          <cell r="A181" t="str">
            <v>Buje soldado PVC-P de 2" a 1"</v>
          </cell>
          <cell r="B181" t="str">
            <v>un</v>
          </cell>
          <cell r="C181">
            <v>3685</v>
          </cell>
          <cell r="D181" t="str">
            <v>Buje solda</v>
          </cell>
        </row>
        <row r="182">
          <cell r="A182" t="str">
            <v>Buje soldado PVC-P de 2" a 1/2"</v>
          </cell>
          <cell r="B182" t="str">
            <v>un</v>
          </cell>
          <cell r="C182">
            <v>3685</v>
          </cell>
          <cell r="D182" t="str">
            <v>Buje solda</v>
          </cell>
        </row>
        <row r="183">
          <cell r="A183" t="str">
            <v>Buje soldado PVC-P de 3" a 2 1/2"</v>
          </cell>
          <cell r="B183" t="str">
            <v>un</v>
          </cell>
          <cell r="C183">
            <v>13008</v>
          </cell>
          <cell r="D183" t="str">
            <v>Buje solda</v>
          </cell>
        </row>
        <row r="184">
          <cell r="A184" t="str">
            <v>Buje soldado PVC-P de 3/4" a 1/2"</v>
          </cell>
          <cell r="B184" t="str">
            <v>un</v>
          </cell>
          <cell r="C184">
            <v>401</v>
          </cell>
          <cell r="D184" t="str">
            <v>Buje solda</v>
          </cell>
        </row>
        <row r="185">
          <cell r="A185" t="str">
            <v>Buje soldado PVC-S de 2x11/2"</v>
          </cell>
          <cell r="B185" t="str">
            <v>un</v>
          </cell>
          <cell r="C185">
            <v>1661</v>
          </cell>
          <cell r="D185" t="str">
            <v>Buje solda</v>
          </cell>
        </row>
        <row r="186">
          <cell r="A186" t="str">
            <v>Buje soldado PVC-S de 3" a 2"</v>
          </cell>
          <cell r="B186" t="str">
            <v>un</v>
          </cell>
          <cell r="C186">
            <v>3612</v>
          </cell>
          <cell r="D186" t="str">
            <v>Buje solda</v>
          </cell>
        </row>
        <row r="187">
          <cell r="A187" t="str">
            <v>Buje soldado PVC-S de 4" a 2"</v>
          </cell>
          <cell r="B187" t="str">
            <v>un</v>
          </cell>
          <cell r="C187">
            <v>6303</v>
          </cell>
          <cell r="D187" t="str">
            <v>Buje solda</v>
          </cell>
        </row>
        <row r="188">
          <cell r="A188" t="str">
            <v>Buje soldado PVC-S de 4" a 3"</v>
          </cell>
          <cell r="B188" t="str">
            <v>un</v>
          </cell>
          <cell r="C188">
            <v>6303</v>
          </cell>
          <cell r="D188" t="str">
            <v>Buje solda</v>
          </cell>
        </row>
        <row r="189">
          <cell r="A189" t="str">
            <v>Caballete eternit</v>
          </cell>
          <cell r="B189" t="str">
            <v>un</v>
          </cell>
          <cell r="C189">
            <v>18500</v>
          </cell>
          <cell r="D189" t="str">
            <v xml:space="preserve">Caballete </v>
          </cell>
        </row>
        <row r="190">
          <cell r="A190" t="str">
            <v>Cable 50 pares telefonico 0.4mm, barrera contra humedad.</v>
          </cell>
          <cell r="B190" t="str">
            <v>m</v>
          </cell>
          <cell r="C190">
            <v>16228</v>
          </cell>
          <cell r="D190" t="str">
            <v>Cable 50 p</v>
          </cell>
        </row>
        <row r="191">
          <cell r="A191" t="str">
            <v>cable blindado stereo para microfono</v>
          </cell>
          <cell r="B191" t="str">
            <v>m</v>
          </cell>
          <cell r="C191">
            <v>3410</v>
          </cell>
          <cell r="D191" t="str">
            <v>cable blin</v>
          </cell>
        </row>
        <row r="192">
          <cell r="A192" t="str">
            <v>Cable blindado stereo RCA 2x1, Para procesos.</v>
          </cell>
          <cell r="B192" t="str">
            <v>m</v>
          </cell>
          <cell r="C192">
            <v>16256</v>
          </cell>
          <cell r="D192" t="str">
            <v>Cable blin</v>
          </cell>
        </row>
        <row r="193">
          <cell r="A193" t="str">
            <v>Cable desnudo de Cu No. 1/0</v>
          </cell>
          <cell r="B193" t="str">
            <v>m</v>
          </cell>
          <cell r="C193">
            <v>14156</v>
          </cell>
          <cell r="D193" t="str">
            <v>Cable desn</v>
          </cell>
        </row>
        <row r="194">
          <cell r="A194" t="str">
            <v>Cable encauchetado 2X18 AWG</v>
          </cell>
          <cell r="B194" t="str">
            <v>ml</v>
          </cell>
          <cell r="C194">
            <v>1470</v>
          </cell>
          <cell r="D194" t="str">
            <v>Cable enca</v>
          </cell>
        </row>
        <row r="195">
          <cell r="A195" t="str">
            <v>Cable encauchetado ST 2X16 AWG</v>
          </cell>
          <cell r="B195" t="str">
            <v>ml</v>
          </cell>
          <cell r="C195">
            <v>3138</v>
          </cell>
          <cell r="D195" t="str">
            <v>Cable enca</v>
          </cell>
        </row>
        <row r="196">
          <cell r="A196" t="str">
            <v>Cable fibra optica</v>
          </cell>
          <cell r="B196" t="str">
            <v>m</v>
          </cell>
          <cell r="C196">
            <v>8952</v>
          </cell>
          <cell r="D196" t="str">
            <v>Cable fibr</v>
          </cell>
        </row>
        <row r="197">
          <cell r="A197" t="str">
            <v>Cable neoprene 2x18 doble chaqueta BH, uso exterior</v>
          </cell>
          <cell r="B197" t="str">
            <v>m</v>
          </cell>
          <cell r="C197">
            <v>4484</v>
          </cell>
          <cell r="D197" t="str">
            <v>Cable neop</v>
          </cell>
        </row>
        <row r="198">
          <cell r="A198" t="str">
            <v>Cable No 1/0 AWG-CUTHHN/THWN-90ºC</v>
          </cell>
          <cell r="B198" t="str">
            <v>m</v>
          </cell>
          <cell r="C198">
            <v>16200</v>
          </cell>
          <cell r="D198" t="str">
            <v>Cable No 1</v>
          </cell>
        </row>
        <row r="199">
          <cell r="A199" t="str">
            <v>Cable No 3x14 AWG encauchetado</v>
          </cell>
          <cell r="B199" t="str">
            <v>ml</v>
          </cell>
          <cell r="C199">
            <v>3251</v>
          </cell>
          <cell r="D199" t="str">
            <v>Cable No 3</v>
          </cell>
        </row>
        <row r="200">
          <cell r="A200" t="str">
            <v>Cable No10 AWG-CU-THHN/THWN-90 ºC</v>
          </cell>
          <cell r="B200" t="str">
            <v>ml</v>
          </cell>
          <cell r="C200">
            <v>1703</v>
          </cell>
          <cell r="D200" t="str">
            <v>Cable No10</v>
          </cell>
        </row>
        <row r="201">
          <cell r="A201" t="str">
            <v>cable No12 AWG-CU-THHN/THWN-90 ºC</v>
          </cell>
          <cell r="B201" t="str">
            <v>m</v>
          </cell>
          <cell r="C201">
            <v>1180</v>
          </cell>
          <cell r="D201" t="str">
            <v>cable No12</v>
          </cell>
        </row>
        <row r="202">
          <cell r="A202" t="str">
            <v>Cable No2 AWG-CU-THHN/THWN-90 ºC</v>
          </cell>
          <cell r="B202" t="str">
            <v>ml</v>
          </cell>
          <cell r="C202">
            <v>9046</v>
          </cell>
          <cell r="D202" t="str">
            <v xml:space="preserve">Cable No2 </v>
          </cell>
        </row>
        <row r="203">
          <cell r="A203" t="str">
            <v>Cable No2/0 AWG-CU-THHN/THWN-90ºC</v>
          </cell>
          <cell r="B203" t="str">
            <v>m</v>
          </cell>
          <cell r="C203">
            <v>20600</v>
          </cell>
          <cell r="D203" t="str">
            <v>Cable No2/</v>
          </cell>
        </row>
        <row r="204">
          <cell r="A204" t="str">
            <v>Cable No4 AWG-CU-THHN/THWN-90 ºC</v>
          </cell>
          <cell r="B204" t="str">
            <v>ml</v>
          </cell>
          <cell r="C204">
            <v>5839</v>
          </cell>
          <cell r="D204" t="str">
            <v xml:space="preserve">Cable No4 </v>
          </cell>
        </row>
        <row r="205">
          <cell r="A205" t="str">
            <v>Cable No6 AWG-CU-THHN/THWN-90 ºC</v>
          </cell>
          <cell r="B205" t="str">
            <v>ml</v>
          </cell>
          <cell r="C205">
            <v>3780</v>
          </cell>
          <cell r="D205" t="str">
            <v xml:space="preserve">Cable No6 </v>
          </cell>
        </row>
        <row r="206">
          <cell r="A206" t="str">
            <v>Cable No8 AWG-CU-THHN/THWN-90 ºC</v>
          </cell>
          <cell r="B206" t="str">
            <v>ml</v>
          </cell>
          <cell r="C206">
            <v>2450</v>
          </cell>
          <cell r="D206" t="str">
            <v xml:space="preserve">Cable No8 </v>
          </cell>
        </row>
        <row r="207">
          <cell r="A207" t="str">
            <v>Cable polarizado 2x18 para sonido</v>
          </cell>
          <cell r="B207" t="str">
            <v>ml</v>
          </cell>
          <cell r="C207">
            <v>980</v>
          </cell>
          <cell r="D207" t="str">
            <v>Cable pola</v>
          </cell>
        </row>
        <row r="208">
          <cell r="A208" t="str">
            <v>Cable TV, RG-6 al 90%</v>
          </cell>
          <cell r="B208" t="str">
            <v>m</v>
          </cell>
          <cell r="C208">
            <v>1350</v>
          </cell>
          <cell r="D208" t="str">
            <v xml:space="preserve">Cable TV, </v>
          </cell>
        </row>
        <row r="209">
          <cell r="A209" t="str">
            <v>Cable UTP cat 6 BH de cuatro pares</v>
          </cell>
          <cell r="B209" t="str">
            <v>m</v>
          </cell>
          <cell r="C209">
            <v>4484</v>
          </cell>
          <cell r="D209" t="str">
            <v xml:space="preserve">Cable UTP </v>
          </cell>
        </row>
        <row r="210">
          <cell r="A210" t="str">
            <v>Cable UTP Cat 6 de 4 pares</v>
          </cell>
          <cell r="B210" t="str">
            <v>m</v>
          </cell>
          <cell r="C210">
            <v>1350</v>
          </cell>
          <cell r="D210" t="str">
            <v xml:space="preserve">Cable UTP </v>
          </cell>
        </row>
        <row r="211">
          <cell r="A211" t="str">
            <v>Cable UTP, cat 6 incluye plug RJ-45</v>
          </cell>
          <cell r="B211" t="str">
            <v>m</v>
          </cell>
          <cell r="C211">
            <v>1700</v>
          </cell>
          <cell r="D211" t="str">
            <v>Cable UTP,</v>
          </cell>
        </row>
        <row r="212">
          <cell r="A212" t="str">
            <v>Caja  12x12 de sobreponer con tapa suplemento  calibre 20.</v>
          </cell>
          <cell r="B212" t="str">
            <v>un</v>
          </cell>
          <cell r="C212">
            <v>6370</v>
          </cell>
          <cell r="D212" t="str">
            <v>Caja  12x1</v>
          </cell>
        </row>
        <row r="213">
          <cell r="A213" t="str">
            <v>Caja  12x12x5 de sobreponer con tapa lisa calibre 20</v>
          </cell>
          <cell r="B213" t="str">
            <v>un</v>
          </cell>
          <cell r="C213">
            <v>6370</v>
          </cell>
          <cell r="D213" t="str">
            <v>Caja  12x1</v>
          </cell>
        </row>
        <row r="214">
          <cell r="A214" t="str">
            <v>Caja  4"x4" metalica galvanizada con tapa suplemento.</v>
          </cell>
          <cell r="B214" t="str">
            <v>un</v>
          </cell>
          <cell r="C214">
            <v>2940</v>
          </cell>
          <cell r="D214" t="str">
            <v>Caja  4"x4</v>
          </cell>
        </row>
        <row r="215">
          <cell r="A215" t="str">
            <v>Caja  4"x4" metalica PVC  con tapa lisa.</v>
          </cell>
          <cell r="B215" t="str">
            <v>un</v>
          </cell>
          <cell r="C215">
            <v>2940</v>
          </cell>
          <cell r="D215" t="str">
            <v>Caja  4"x4</v>
          </cell>
        </row>
        <row r="216">
          <cell r="A216" t="str">
            <v>Caja 10x10 cal 20 metalica galvanizada  con tapa atornillada</v>
          </cell>
          <cell r="B216" t="str">
            <v>un</v>
          </cell>
          <cell r="C216">
            <v>6370</v>
          </cell>
          <cell r="D216" t="str">
            <v>Caja 10x10</v>
          </cell>
        </row>
        <row r="217">
          <cell r="A217" t="str">
            <v>Caja 15x15 calibre 20</v>
          </cell>
          <cell r="B217" t="str">
            <v>un</v>
          </cell>
          <cell r="C217">
            <v>7969</v>
          </cell>
          <cell r="D217" t="str">
            <v>Caja 15x15</v>
          </cell>
        </row>
        <row r="218">
          <cell r="A218" t="str">
            <v>Caja 20x20 x15 tornillos</v>
          </cell>
          <cell r="B218" t="str">
            <v>un</v>
          </cell>
          <cell r="C218">
            <v>19600</v>
          </cell>
          <cell r="D218" t="str">
            <v>Caja 20x20</v>
          </cell>
        </row>
        <row r="219">
          <cell r="A219" t="str">
            <v>Caja 30x30 x15 telefónica cal 18</v>
          </cell>
          <cell r="B219" t="str">
            <v>un</v>
          </cell>
          <cell r="C219">
            <v>45800</v>
          </cell>
          <cell r="D219" t="str">
            <v>Caja 30x30</v>
          </cell>
        </row>
        <row r="220">
          <cell r="A220" t="str">
            <v>Caja 40x40 x15 telefonica cal 18</v>
          </cell>
          <cell r="B220" t="str">
            <v>un</v>
          </cell>
          <cell r="C220">
            <v>50960</v>
          </cell>
          <cell r="D220" t="str">
            <v>Caja 40x40</v>
          </cell>
        </row>
        <row r="221">
          <cell r="A221" t="str">
            <v>Caja 40x40 x20 telefonica cal 18</v>
          </cell>
          <cell r="B221" t="str">
            <v>un</v>
          </cell>
          <cell r="C221">
            <v>58800</v>
          </cell>
          <cell r="D221" t="str">
            <v>Caja 40x40</v>
          </cell>
        </row>
        <row r="222">
          <cell r="A222" t="str">
            <v>Caja de Empalme domiciliaria</v>
          </cell>
          <cell r="B222" t="str">
            <v>gl</v>
          </cell>
          <cell r="C222">
            <v>250000</v>
          </cell>
          <cell r="D222" t="str">
            <v>Caja de Em</v>
          </cell>
        </row>
        <row r="223">
          <cell r="A223" t="str">
            <v>Cajas de piso 60x80 para telecomunicaciones</v>
          </cell>
          <cell r="B223" t="str">
            <v>un</v>
          </cell>
          <cell r="C223">
            <v>380000</v>
          </cell>
          <cell r="D223" t="str">
            <v>Cajas de p</v>
          </cell>
        </row>
        <row r="224">
          <cell r="A224" t="str">
            <v>Cal blanca hidratada por saco de 10 kg</v>
          </cell>
          <cell r="B224" t="str">
            <v>saco</v>
          </cell>
          <cell r="C224">
            <v>4508</v>
          </cell>
          <cell r="D224" t="str">
            <v>Cal blanca</v>
          </cell>
        </row>
        <row r="225">
          <cell r="A225" t="str">
            <v>Calado ceramico de 20 x 20 cm.</v>
          </cell>
          <cell r="B225" t="str">
            <v>un</v>
          </cell>
          <cell r="C225">
            <v>1950</v>
          </cell>
          <cell r="D225" t="str">
            <v>Calado cer</v>
          </cell>
        </row>
        <row r="226">
          <cell r="A226" t="str">
            <v>Camara 1/3" super Sony</v>
          </cell>
          <cell r="B226" t="str">
            <v>un</v>
          </cell>
          <cell r="C226">
            <v>409248</v>
          </cell>
          <cell r="D226" t="str">
            <v>Camara 1/3</v>
          </cell>
        </row>
        <row r="227">
          <cell r="A227" t="str">
            <v>Camara analoga, 1/3"  Sony Super HAD CCD, 270K</v>
          </cell>
          <cell r="B227" t="str">
            <v>un</v>
          </cell>
          <cell r="C227">
            <v>222813</v>
          </cell>
          <cell r="D227" t="str">
            <v>Camara ana</v>
          </cell>
        </row>
        <row r="228">
          <cell r="A228" t="str">
            <v>Camara IP,  C,CS,VIDEO,DC Auto Iris Lens/ OSD / 4 Programable Privacy Zone/Motion Detection,DNR(Digital Noise Reducti</v>
          </cell>
          <cell r="B228" t="str">
            <v>un</v>
          </cell>
          <cell r="C228">
            <v>1318688</v>
          </cell>
          <cell r="D228" t="str">
            <v>Camara IP,</v>
          </cell>
        </row>
        <row r="229">
          <cell r="A229" t="str">
            <v>Camara, 1/3"  Sony Super HAD CCD, 410K  /    Next 2120 Chipset</v>
          </cell>
          <cell r="B229" t="str">
            <v>un</v>
          </cell>
          <cell r="C229">
            <v>409248</v>
          </cell>
          <cell r="D229" t="str">
            <v>Camara, 1/</v>
          </cell>
        </row>
        <row r="230">
          <cell r="A230" t="str">
            <v>Campanilla tipo industrial</v>
          </cell>
          <cell r="B230" t="str">
            <v>un</v>
          </cell>
          <cell r="C230">
            <v>23400</v>
          </cell>
          <cell r="D230" t="str">
            <v>Campanilla</v>
          </cell>
        </row>
        <row r="231">
          <cell r="A231" t="str">
            <v>Canal 90</v>
          </cell>
          <cell r="B231" t="str">
            <v>ml</v>
          </cell>
          <cell r="C231">
            <v>3000</v>
          </cell>
          <cell r="D231" t="str">
            <v>Canal 90</v>
          </cell>
        </row>
        <row r="232">
          <cell r="A232" t="str">
            <v>Canaleta metalica 12x5 cms, cal No 18 USG</v>
          </cell>
          <cell r="B232" t="str">
            <v>m</v>
          </cell>
          <cell r="C232">
            <v>34200</v>
          </cell>
          <cell r="D232" t="str">
            <v>Canaleta m</v>
          </cell>
        </row>
        <row r="233">
          <cell r="A233" t="str">
            <v>Canastilla lavaplatos 4" sifon en P - Grival</v>
          </cell>
          <cell r="B233" t="str">
            <v>un</v>
          </cell>
          <cell r="C233">
            <v>37142</v>
          </cell>
          <cell r="D233" t="str">
            <v>Canastilla</v>
          </cell>
        </row>
        <row r="234">
          <cell r="A234" t="str">
            <v>Canoa en L  Long =1 m. c 24 +pintura</v>
          </cell>
          <cell r="B234" t="str">
            <v>ml</v>
          </cell>
          <cell r="C234">
            <v>32000</v>
          </cell>
          <cell r="D234" t="str">
            <v>Canoa en L</v>
          </cell>
        </row>
        <row r="235">
          <cell r="A235" t="str">
            <v>Canoa en U L=0,70 m. c 24 +pintura</v>
          </cell>
          <cell r="B235" t="str">
            <v>ml</v>
          </cell>
          <cell r="C235">
            <v>30000</v>
          </cell>
          <cell r="D235" t="str">
            <v>Canoa en U</v>
          </cell>
        </row>
        <row r="236">
          <cell r="A236" t="str">
            <v>Canoa en U L=1 m. c 24 +pintura</v>
          </cell>
          <cell r="B236" t="str">
            <v>ml</v>
          </cell>
          <cell r="C236">
            <v>35000</v>
          </cell>
          <cell r="D236" t="str">
            <v>Canoa en U</v>
          </cell>
        </row>
        <row r="237">
          <cell r="A237" t="str">
            <v>Canoa Galvanizada Cal.24, L= 1.00 m.</v>
          </cell>
          <cell r="B237" t="str">
            <v>m</v>
          </cell>
          <cell r="C237">
            <v>35000</v>
          </cell>
          <cell r="D237" t="str">
            <v>Canoa Galv</v>
          </cell>
        </row>
        <row r="238">
          <cell r="A238" t="str">
            <v xml:space="preserve">Carguera 4" x8" </v>
          </cell>
          <cell r="B238" t="str">
            <v>ml</v>
          </cell>
          <cell r="C238">
            <v>28750</v>
          </cell>
          <cell r="D238" t="str">
            <v>Carguera 4</v>
          </cell>
        </row>
        <row r="239">
          <cell r="A239" t="str">
            <v>Carnaza (bolsa x Kg)</v>
          </cell>
          <cell r="B239" t="str">
            <v>un</v>
          </cell>
          <cell r="C239">
            <v>564</v>
          </cell>
          <cell r="D239" t="str">
            <v>Carnaza (b</v>
          </cell>
        </row>
        <row r="240">
          <cell r="A240" t="str">
            <v>Carton corrugado proteccion piso ancho 1.33m</v>
          </cell>
          <cell r="B240" t="str">
            <v>ml</v>
          </cell>
          <cell r="C240">
            <v>1858</v>
          </cell>
          <cell r="D240" t="str">
            <v>Carton cor</v>
          </cell>
        </row>
        <row r="241">
          <cell r="A241" t="str">
            <v>Cascajo sucio con transporte</v>
          </cell>
          <cell r="B241" t="str">
            <v>m3</v>
          </cell>
          <cell r="C241">
            <v>34620</v>
          </cell>
          <cell r="D241" t="str">
            <v>Cascajo su</v>
          </cell>
        </row>
        <row r="242">
          <cell r="A242" t="str">
            <v>Caseton de madera recuperable</v>
          </cell>
          <cell r="B242" t="str">
            <v>m2</v>
          </cell>
          <cell r="C242">
            <v>7800</v>
          </cell>
          <cell r="D242" t="str">
            <v>Caseton de</v>
          </cell>
        </row>
        <row r="243">
          <cell r="A243" t="str">
            <v>Catalizador para pintura de poliuretano</v>
          </cell>
          <cell r="B243" t="str">
            <v>galon</v>
          </cell>
          <cell r="C243">
            <v>197470</v>
          </cell>
          <cell r="D243" t="str">
            <v>Catalizado</v>
          </cell>
        </row>
        <row r="244">
          <cell r="A244" t="str">
            <v>Catalizador Para Pintura Epoxico Poliamida</v>
          </cell>
          <cell r="B244" t="str">
            <v>gl</v>
          </cell>
          <cell r="C244">
            <v>36000</v>
          </cell>
          <cell r="D244" t="str">
            <v>Catalizado</v>
          </cell>
        </row>
        <row r="245">
          <cell r="A245" t="str">
            <v>Cemento blanco (saco 40 kilos)</v>
          </cell>
          <cell r="B245" t="str">
            <v>un</v>
          </cell>
          <cell r="C245">
            <v>32144</v>
          </cell>
          <cell r="D245" t="str">
            <v>Cemento bl</v>
          </cell>
        </row>
        <row r="246">
          <cell r="A246" t="str">
            <v>Cemento ceramico IPB (25kg)</v>
          </cell>
          <cell r="B246" t="str">
            <v>un</v>
          </cell>
          <cell r="C246">
            <v>676</v>
          </cell>
          <cell r="D246" t="str">
            <v>Cemento ce</v>
          </cell>
        </row>
        <row r="247">
          <cell r="A247" t="str">
            <v>Cemento de color, en saco de 25 kg. Incluye transporte.</v>
          </cell>
          <cell r="B247" t="str">
            <v>sc</v>
          </cell>
          <cell r="C247">
            <v>59800</v>
          </cell>
          <cell r="D247" t="str">
            <v>Cemento de</v>
          </cell>
        </row>
        <row r="248">
          <cell r="A248" t="str">
            <v>Cemento expansivo tipo Cras, No explosivo</v>
          </cell>
          <cell r="B248" t="str">
            <v>kg</v>
          </cell>
          <cell r="C248">
            <v>15500</v>
          </cell>
          <cell r="D248" t="str">
            <v>Cemento ex</v>
          </cell>
        </row>
        <row r="249">
          <cell r="A249" t="str">
            <v>Cemento gris x 50 kg</v>
          </cell>
          <cell r="B249" t="str">
            <v>bulto</v>
          </cell>
          <cell r="C249">
            <v>24000</v>
          </cell>
          <cell r="D249" t="str">
            <v>Cemento gr</v>
          </cell>
        </row>
        <row r="250">
          <cell r="A250" t="str">
            <v>Cemento portland tipo 1, por saco de 50 kl</v>
          </cell>
          <cell r="B250" t="str">
            <v>saco</v>
          </cell>
          <cell r="C250">
            <v>19278</v>
          </cell>
          <cell r="D250" t="str">
            <v>Cemento po</v>
          </cell>
        </row>
        <row r="251">
          <cell r="A251" t="str">
            <v>Cenefa decorada</v>
          </cell>
          <cell r="B251" t="str">
            <v>un</v>
          </cell>
          <cell r="C251">
            <v>3200</v>
          </cell>
          <cell r="D251" t="str">
            <v>Cenefa dec</v>
          </cell>
        </row>
        <row r="252">
          <cell r="A252" t="str">
            <v>Cera Polimérica líquida para pisos.</v>
          </cell>
          <cell r="B252" t="str">
            <v>lt</v>
          </cell>
          <cell r="C252">
            <v>23818</v>
          </cell>
          <cell r="D252" t="str">
            <v>Cera Polim</v>
          </cell>
        </row>
        <row r="253">
          <cell r="A253" t="str">
            <v>Ceramica 20 x 30 Corona o Similar</v>
          </cell>
          <cell r="B253" t="str">
            <v>m2</v>
          </cell>
          <cell r="C253">
            <v>29400</v>
          </cell>
          <cell r="D253" t="str">
            <v>Ceramica 2</v>
          </cell>
        </row>
        <row r="254">
          <cell r="A254" t="str">
            <v>Ceramica Duropiso de 33.8x33.8 cm. Color blanco - Corona o equivalente</v>
          </cell>
          <cell r="B254" t="str">
            <v>m2</v>
          </cell>
          <cell r="C254">
            <v>24784</v>
          </cell>
          <cell r="D254" t="str">
            <v>Ceramica D</v>
          </cell>
        </row>
        <row r="255">
          <cell r="A255" t="str">
            <v>Ceramica pared egeo de 0,20 5 x 0,205 m. blanca</v>
          </cell>
          <cell r="B255" t="str">
            <v>m2</v>
          </cell>
          <cell r="C255">
            <v>20000</v>
          </cell>
          <cell r="D255" t="str">
            <v>Ceramica p</v>
          </cell>
        </row>
        <row r="256">
          <cell r="A256" t="str">
            <v>Ceramica Rio de 0.425*0.425</v>
          </cell>
          <cell r="B256" t="str">
            <v>m2</v>
          </cell>
          <cell r="C256">
            <v>19900</v>
          </cell>
          <cell r="D256" t="str">
            <v>Ceramica R</v>
          </cell>
        </row>
        <row r="257">
          <cell r="A257" t="str">
            <v>Cerradura de seguridad yale doble tambor</v>
          </cell>
          <cell r="B257" t="str">
            <v>un</v>
          </cell>
          <cell r="C257">
            <v>63900</v>
          </cell>
          <cell r="D257" t="str">
            <v xml:space="preserve">Cerradura </v>
          </cell>
        </row>
        <row r="258">
          <cell r="A258" t="str">
            <v>cerradura manija sencilla sist VP-3831</v>
          </cell>
          <cell r="B258" t="str">
            <v>un</v>
          </cell>
          <cell r="C258">
            <v>2500</v>
          </cell>
          <cell r="D258" t="str">
            <v xml:space="preserve">cerradura </v>
          </cell>
        </row>
        <row r="259">
          <cell r="A259" t="str">
            <v>Cerradura Yale embutir pico loro de seguridad</v>
          </cell>
          <cell r="B259" t="str">
            <v>un</v>
          </cell>
          <cell r="C259">
            <v>30200</v>
          </cell>
          <cell r="D259" t="str">
            <v xml:space="preserve">Cerradura </v>
          </cell>
        </row>
        <row r="260">
          <cell r="A260" t="str">
            <v>Chapa catalan 15 x 30 cm.</v>
          </cell>
          <cell r="B260" t="str">
            <v>un</v>
          </cell>
          <cell r="C260">
            <v>640</v>
          </cell>
          <cell r="D260" t="str">
            <v>Chapa cata</v>
          </cell>
        </row>
        <row r="261">
          <cell r="A261" t="str">
            <v>Chapa con llave para tablero electrico</v>
          </cell>
          <cell r="B261" t="str">
            <v>un</v>
          </cell>
          <cell r="C261">
            <v>15680</v>
          </cell>
          <cell r="D261" t="str">
            <v xml:space="preserve">Chapa con </v>
          </cell>
        </row>
        <row r="262">
          <cell r="A262" t="str">
            <v>chazos y tornillos</v>
          </cell>
          <cell r="B262" t="str">
            <v>un</v>
          </cell>
          <cell r="C262">
            <v>1470</v>
          </cell>
          <cell r="D262" t="str">
            <v>chazos y t</v>
          </cell>
        </row>
        <row r="263">
          <cell r="A263" t="str">
            <v>Chazos y tornillos para inst mueble laboratorio</v>
          </cell>
          <cell r="B263" t="str">
            <v>gb</v>
          </cell>
          <cell r="C263">
            <v>10000</v>
          </cell>
          <cell r="D263" t="str">
            <v>Chazos y t</v>
          </cell>
        </row>
        <row r="264">
          <cell r="A264" t="str">
            <v>Chazos, conectores, encintada, tornillos</v>
          </cell>
          <cell r="B264" t="str">
            <v>un</v>
          </cell>
          <cell r="C264">
            <v>3920</v>
          </cell>
          <cell r="D264" t="str">
            <v>Chazos, co</v>
          </cell>
        </row>
        <row r="265">
          <cell r="A265" t="str">
            <v>Cheque cortina de 1 1/2"</v>
          </cell>
          <cell r="B265" t="str">
            <v>un</v>
          </cell>
          <cell r="C265">
            <v>163660</v>
          </cell>
          <cell r="D265" t="str">
            <v>Cheque cor</v>
          </cell>
        </row>
        <row r="266">
          <cell r="A266" t="str">
            <v>Cheque cortina de 1"</v>
          </cell>
          <cell r="B266" t="str">
            <v>un</v>
          </cell>
          <cell r="C266">
            <v>70462</v>
          </cell>
          <cell r="D266" t="str">
            <v>Cheque cor</v>
          </cell>
        </row>
        <row r="267">
          <cell r="A267" t="str">
            <v>Cheque vertical de 3" para red contra incendio con aprobacion UL FM</v>
          </cell>
          <cell r="B267" t="str">
            <v>un</v>
          </cell>
          <cell r="C267">
            <v>637000</v>
          </cell>
          <cell r="D267" t="str">
            <v>Cheque ver</v>
          </cell>
        </row>
        <row r="268">
          <cell r="A268" t="str">
            <v>Cicatrizante hormonal</v>
          </cell>
          <cell r="B268" t="str">
            <v>gb</v>
          </cell>
          <cell r="C268">
            <v>850</v>
          </cell>
          <cell r="D268" t="str">
            <v>Cicatrizan</v>
          </cell>
        </row>
        <row r="269">
          <cell r="A269" t="str">
            <v>Cilindro camara 1.20 (ext 0.20m)</v>
          </cell>
          <cell r="B269" t="str">
            <v>un</v>
          </cell>
          <cell r="C269">
            <v>114562</v>
          </cell>
          <cell r="D269" t="str">
            <v>Cilindro c</v>
          </cell>
        </row>
        <row r="270">
          <cell r="A270" t="str">
            <v>Cilindro camara 1.20 (ext 0.50m)</v>
          </cell>
          <cell r="B270" t="str">
            <v>un</v>
          </cell>
          <cell r="C270">
            <v>214032</v>
          </cell>
          <cell r="D270" t="str">
            <v>Cilindro c</v>
          </cell>
        </row>
        <row r="271">
          <cell r="A271" t="str">
            <v>Cilindro camara 1.20 (ext 1.00m)</v>
          </cell>
          <cell r="B271" t="str">
            <v>un</v>
          </cell>
          <cell r="C271">
            <v>361816</v>
          </cell>
          <cell r="D271" t="str">
            <v>Cilindro c</v>
          </cell>
        </row>
        <row r="272">
          <cell r="A272" t="str">
            <v>Cinta 3M 18mm x 10m</v>
          </cell>
          <cell r="B272" t="str">
            <v>un</v>
          </cell>
          <cell r="C272">
            <v>1620</v>
          </cell>
          <cell r="D272" t="str">
            <v>Cinta 3M 1</v>
          </cell>
        </row>
        <row r="273">
          <cell r="A273" t="str">
            <v>Cinta bandir para bajante, incluye hebillas</v>
          </cell>
          <cell r="B273" t="str">
            <v>ml</v>
          </cell>
          <cell r="C273">
            <v>5000</v>
          </cell>
          <cell r="D273" t="str">
            <v>Cinta band</v>
          </cell>
        </row>
        <row r="274">
          <cell r="A274" t="str">
            <v>Cinta de papel de 5 cm * 75 m para placas de yeso en el sistema drywall</v>
          </cell>
          <cell r="B274" t="str">
            <v>m</v>
          </cell>
          <cell r="C274">
            <v>70</v>
          </cell>
          <cell r="D274" t="str">
            <v>Cinta de p</v>
          </cell>
        </row>
        <row r="275">
          <cell r="A275" t="str">
            <v>Cinta de señalizacion para gas</v>
          </cell>
          <cell r="B275" t="str">
            <v>m</v>
          </cell>
          <cell r="C275">
            <v>490</v>
          </cell>
          <cell r="D275" t="str">
            <v>Cinta de s</v>
          </cell>
        </row>
        <row r="276">
          <cell r="A276" t="str">
            <v>Cinta doble faz de 12 mm. x 10 m.</v>
          </cell>
          <cell r="B276" t="str">
            <v>rollo</v>
          </cell>
          <cell r="C276">
            <v>10584</v>
          </cell>
          <cell r="D276" t="str">
            <v>Cinta dobl</v>
          </cell>
        </row>
        <row r="277">
          <cell r="A277" t="str">
            <v>Cinta en fibra de vidrio 91,5 m.</v>
          </cell>
          <cell r="B277" t="str">
            <v>m</v>
          </cell>
          <cell r="C277">
            <v>102</v>
          </cell>
          <cell r="D277" t="str">
            <v>Cinta en f</v>
          </cell>
        </row>
        <row r="278">
          <cell r="A278" t="str">
            <v>Cinta en fibra de vidrio de 50 mm.</v>
          </cell>
          <cell r="B278" t="str">
            <v>ml</v>
          </cell>
          <cell r="C278">
            <v>200</v>
          </cell>
          <cell r="D278" t="str">
            <v>Cinta en f</v>
          </cell>
        </row>
        <row r="279">
          <cell r="A279" t="str">
            <v>Cinta perimetral para acabado en cielos</v>
          </cell>
          <cell r="B279" t="str">
            <v>m</v>
          </cell>
          <cell r="C279">
            <v>1619</v>
          </cell>
          <cell r="D279" t="str">
            <v>Cinta peri</v>
          </cell>
        </row>
        <row r="280">
          <cell r="A280" t="str">
            <v>Cinta Sellante Teflon 1/2"x10 m.</v>
          </cell>
          <cell r="B280" t="str">
            <v>un</v>
          </cell>
          <cell r="C280">
            <v>686</v>
          </cell>
          <cell r="D280" t="str">
            <v>Cinta Sell</v>
          </cell>
        </row>
        <row r="281">
          <cell r="A281" t="str">
            <v>Clavija con polo a tierra</v>
          </cell>
          <cell r="B281" t="str">
            <v>un</v>
          </cell>
          <cell r="C281">
            <v>3430</v>
          </cell>
          <cell r="D281" t="str">
            <v>Clavija co</v>
          </cell>
        </row>
        <row r="282">
          <cell r="A282" t="str">
            <v>Clavo comun</v>
          </cell>
          <cell r="B282" t="str">
            <v>lb</v>
          </cell>
          <cell r="C282">
            <v>2493</v>
          </cell>
          <cell r="D282" t="str">
            <v>Clavo comu</v>
          </cell>
        </row>
        <row r="283">
          <cell r="A283" t="str">
            <v>Clavos de 1"</v>
          </cell>
          <cell r="B283" t="str">
            <v>lb</v>
          </cell>
          <cell r="C283">
            <v>1922</v>
          </cell>
          <cell r="D283" t="str">
            <v xml:space="preserve">Clavos de </v>
          </cell>
        </row>
        <row r="284">
          <cell r="A284" t="str">
            <v>clavos de 11/2"/2"</v>
          </cell>
          <cell r="B284" t="str">
            <v>lb</v>
          </cell>
          <cell r="C284">
            <v>2500</v>
          </cell>
          <cell r="D284" t="str">
            <v xml:space="preserve">clavos de </v>
          </cell>
        </row>
        <row r="285">
          <cell r="A285" t="str">
            <v>Clip de fijacion</v>
          </cell>
          <cell r="B285" t="str">
            <v>un</v>
          </cell>
          <cell r="C285">
            <v>980</v>
          </cell>
          <cell r="D285" t="str">
            <v>Clip de fi</v>
          </cell>
        </row>
        <row r="286">
          <cell r="A286" t="str">
            <v>Cobertura toscana</v>
          </cell>
          <cell r="B286" t="str">
            <v>m2</v>
          </cell>
          <cell r="C286">
            <v>26460</v>
          </cell>
          <cell r="D286" t="str">
            <v xml:space="preserve">Cobertura </v>
          </cell>
        </row>
        <row r="287">
          <cell r="A287" t="str">
            <v>Cobertura vegetal con siete cueros, chochos, helechos arboreos. Incluye mano de obra</v>
          </cell>
          <cell r="B287" t="str">
            <v>m2</v>
          </cell>
          <cell r="C287">
            <v>29400</v>
          </cell>
          <cell r="D287" t="str">
            <v xml:space="preserve">Cobertura </v>
          </cell>
        </row>
        <row r="288">
          <cell r="A288" t="str">
            <v>Codo 45º de Cobre, Ø= ½".</v>
          </cell>
          <cell r="B288" t="str">
            <v>un</v>
          </cell>
          <cell r="C288">
            <v>1500</v>
          </cell>
          <cell r="D288" t="str">
            <v>Codo 45º d</v>
          </cell>
        </row>
        <row r="289">
          <cell r="A289" t="str">
            <v>Codo 45º de Cobre, Ø= 3/4".</v>
          </cell>
          <cell r="B289" t="str">
            <v>un</v>
          </cell>
          <cell r="C289">
            <v>4000</v>
          </cell>
          <cell r="D289" t="str">
            <v>Codo 45º d</v>
          </cell>
        </row>
        <row r="290">
          <cell r="A290" t="str">
            <v>Codo 45º PVC-P Ø= 2"</v>
          </cell>
          <cell r="B290" t="str">
            <v>un</v>
          </cell>
          <cell r="C290">
            <v>8502</v>
          </cell>
          <cell r="D290" t="str">
            <v>Codo 45º P</v>
          </cell>
        </row>
        <row r="291">
          <cell r="A291" t="str">
            <v>Codo 90º bridado de hierro ductil de d= 4"</v>
          </cell>
          <cell r="B291" t="str">
            <v>m</v>
          </cell>
          <cell r="C291">
            <v>215992</v>
          </cell>
          <cell r="D291" t="str">
            <v>Codo 90º b</v>
          </cell>
        </row>
        <row r="292">
          <cell r="A292" t="str">
            <v>Codo 90º bridado de hierro ductil de d= 6"</v>
          </cell>
          <cell r="B292" t="str">
            <v>m</v>
          </cell>
          <cell r="C292">
            <v>380828</v>
          </cell>
          <cell r="D292" t="str">
            <v>Codo 90º b</v>
          </cell>
        </row>
        <row r="293">
          <cell r="A293" t="str">
            <v>Codo 90º de Cobre, Ø= ½".</v>
          </cell>
          <cell r="B293" t="str">
            <v>un</v>
          </cell>
          <cell r="C293">
            <v>800</v>
          </cell>
          <cell r="D293" t="str">
            <v>Codo 90º d</v>
          </cell>
        </row>
        <row r="294">
          <cell r="A294" t="str">
            <v>Codo 90º de Cobre, Ø= 3/4".</v>
          </cell>
          <cell r="B294" t="str">
            <v>un</v>
          </cell>
          <cell r="C294">
            <v>2000</v>
          </cell>
          <cell r="D294" t="str">
            <v>Codo 90º d</v>
          </cell>
        </row>
        <row r="295">
          <cell r="A295" t="str">
            <v>Codo 90º de hierro ductil de d= 4"</v>
          </cell>
          <cell r="B295" t="str">
            <v>m</v>
          </cell>
          <cell r="C295">
            <v>78400</v>
          </cell>
          <cell r="D295" t="str">
            <v>Codo 90º d</v>
          </cell>
        </row>
        <row r="296">
          <cell r="A296" t="str">
            <v>Codo 90º PVC-P d= 1 1/2"</v>
          </cell>
          <cell r="B296" t="str">
            <v>un</v>
          </cell>
          <cell r="C296">
            <v>4638</v>
          </cell>
          <cell r="D296" t="str">
            <v>Codo 90º P</v>
          </cell>
        </row>
        <row r="297">
          <cell r="A297" t="str">
            <v>Codo 90º PVC-P d= 1"</v>
          </cell>
          <cell r="B297" t="str">
            <v>un</v>
          </cell>
          <cell r="C297">
            <v>1295</v>
          </cell>
          <cell r="D297" t="str">
            <v>Codo 90º P</v>
          </cell>
        </row>
        <row r="298">
          <cell r="A298" t="str">
            <v>Codo 90º PVC-P d= 1/2"</v>
          </cell>
          <cell r="B298" t="str">
            <v>un</v>
          </cell>
          <cell r="C298">
            <v>412</v>
          </cell>
          <cell r="D298" t="str">
            <v>Codo 90º P</v>
          </cell>
        </row>
        <row r="299">
          <cell r="A299" t="str">
            <v>Codo 90º PVC-P d= 11/2"</v>
          </cell>
          <cell r="B299" t="str">
            <v>un</v>
          </cell>
          <cell r="C299">
            <v>4500</v>
          </cell>
          <cell r="D299" t="str">
            <v>Codo 90º P</v>
          </cell>
        </row>
        <row r="300">
          <cell r="A300" t="str">
            <v>Codo 90º PVC-P d= 2 1/2"</v>
          </cell>
          <cell r="B300" t="str">
            <v>un</v>
          </cell>
          <cell r="C300">
            <v>21903</v>
          </cell>
          <cell r="D300" t="str">
            <v>Codo 90º P</v>
          </cell>
        </row>
        <row r="301">
          <cell r="A301" t="str">
            <v>Codo 90º PVC-P d= 3/4"</v>
          </cell>
          <cell r="B301" t="str">
            <v>un</v>
          </cell>
          <cell r="C301">
            <v>660</v>
          </cell>
          <cell r="D301" t="str">
            <v>Codo 90º P</v>
          </cell>
        </row>
        <row r="302">
          <cell r="A302" t="str">
            <v>Codo 90º PVC-P Ø= 2 1/2"</v>
          </cell>
          <cell r="B302" t="str">
            <v>un</v>
          </cell>
          <cell r="C302">
            <v>22350</v>
          </cell>
          <cell r="D302" t="str">
            <v>Codo 90º P</v>
          </cell>
        </row>
        <row r="303">
          <cell r="A303" t="str">
            <v>Codo 90º PVC-P Ø= 2"</v>
          </cell>
          <cell r="B303" t="str">
            <v>un</v>
          </cell>
          <cell r="C303">
            <v>7760</v>
          </cell>
          <cell r="D303" t="str">
            <v>Codo 90º P</v>
          </cell>
        </row>
        <row r="304">
          <cell r="A304" t="str">
            <v>Codo 90º PVC-Presion, d= 1/2" - Pavco o equivalente.</v>
          </cell>
          <cell r="B304" t="str">
            <v>un</v>
          </cell>
          <cell r="C304">
            <v>412</v>
          </cell>
          <cell r="D304" t="str">
            <v>Codo 90º P</v>
          </cell>
        </row>
        <row r="305">
          <cell r="A305" t="str">
            <v>Codo 90º PVC-Presion, d= 3" - Pavco o equivalente.</v>
          </cell>
          <cell r="B305" t="str">
            <v>un</v>
          </cell>
          <cell r="C305">
            <v>25532</v>
          </cell>
          <cell r="D305" t="str">
            <v>Codo 90º P</v>
          </cell>
        </row>
        <row r="306">
          <cell r="A306" t="str">
            <v>Codo 90º PVC-Presion, d= 3/4" - Pavco o equivalente.</v>
          </cell>
          <cell r="B306" t="str">
            <v>un</v>
          </cell>
          <cell r="C306">
            <v>494</v>
          </cell>
          <cell r="D306" t="str">
            <v>Codo 90º P</v>
          </cell>
        </row>
        <row r="307">
          <cell r="A307" t="str">
            <v>Codo 90º ranurado d= 1 1/2" UL/FM</v>
          </cell>
          <cell r="B307" t="str">
            <v>m</v>
          </cell>
          <cell r="C307">
            <v>9702</v>
          </cell>
          <cell r="D307" t="str">
            <v>Codo 90º r</v>
          </cell>
        </row>
        <row r="308">
          <cell r="A308" t="str">
            <v>Codo 90º ranurado d= 1 1/4" UL/FM</v>
          </cell>
          <cell r="B308" t="str">
            <v>m</v>
          </cell>
          <cell r="C308">
            <v>9702</v>
          </cell>
          <cell r="D308" t="str">
            <v>Codo 90º r</v>
          </cell>
        </row>
        <row r="309">
          <cell r="A309" t="str">
            <v>Codo 90º ranurado d= 2 1/2" UL/FM</v>
          </cell>
          <cell r="B309" t="str">
            <v>m</v>
          </cell>
          <cell r="C309">
            <v>12348</v>
          </cell>
          <cell r="D309" t="str">
            <v>Codo 90º r</v>
          </cell>
        </row>
        <row r="310">
          <cell r="A310" t="str">
            <v>Codo 90º ranurado d= 3" UL/FM</v>
          </cell>
          <cell r="B310" t="str">
            <v>m</v>
          </cell>
          <cell r="C310">
            <v>14112</v>
          </cell>
          <cell r="D310" t="str">
            <v>Codo 90º r</v>
          </cell>
        </row>
        <row r="311">
          <cell r="A311" t="str">
            <v>Codo cobre para agua caliente 1/2"</v>
          </cell>
          <cell r="B311" t="str">
            <v>un</v>
          </cell>
          <cell r="C311">
            <v>637</v>
          </cell>
          <cell r="D311" t="str">
            <v>Codo cobre</v>
          </cell>
        </row>
        <row r="312">
          <cell r="A312" t="str">
            <v>Codo cobre para agua caliente 3/4"</v>
          </cell>
          <cell r="B312" t="str">
            <v>un</v>
          </cell>
          <cell r="C312">
            <v>764</v>
          </cell>
          <cell r="D312" t="str">
            <v>Codo cobre</v>
          </cell>
        </row>
        <row r="313">
          <cell r="A313" t="str">
            <v>Codo de 450º en acero galvanizado de 3/4"</v>
          </cell>
          <cell r="B313" t="str">
            <v>un</v>
          </cell>
          <cell r="C313">
            <v>1380</v>
          </cell>
          <cell r="D313" t="str">
            <v>Codo de 45</v>
          </cell>
        </row>
        <row r="314">
          <cell r="A314" t="str">
            <v>Codo de 45º en acero galvanizado de 1/2"</v>
          </cell>
          <cell r="B314" t="str">
            <v>un</v>
          </cell>
          <cell r="C314">
            <v>1274</v>
          </cell>
          <cell r="D314" t="str">
            <v>Codo de 45</v>
          </cell>
        </row>
        <row r="315">
          <cell r="A315" t="str">
            <v>Codo de 90º en acero galvanizado de 1/2"</v>
          </cell>
          <cell r="B315" t="str">
            <v>un</v>
          </cell>
          <cell r="C315">
            <v>907</v>
          </cell>
          <cell r="D315" t="str">
            <v>Codo de 90</v>
          </cell>
        </row>
        <row r="316">
          <cell r="A316" t="str">
            <v>Codo de 90º en acero galvanizado de 3/4"</v>
          </cell>
          <cell r="B316" t="str">
            <v>un</v>
          </cell>
          <cell r="C316">
            <v>1470</v>
          </cell>
          <cell r="D316" t="str">
            <v>Codo de 90</v>
          </cell>
        </row>
        <row r="317">
          <cell r="A317" t="str">
            <v>Codo de 90º exterior (calle), en acero galvanizado de 1/2"</v>
          </cell>
          <cell r="B317" t="str">
            <v>un</v>
          </cell>
          <cell r="C317">
            <v>1116</v>
          </cell>
          <cell r="D317" t="str">
            <v>Codo de 90</v>
          </cell>
        </row>
        <row r="318">
          <cell r="A318" t="str">
            <v>Codo de 90º exterior(calle), en acero galvanizado de 3/4"</v>
          </cell>
          <cell r="B318" t="str">
            <v>un</v>
          </cell>
          <cell r="C318">
            <v>1862</v>
          </cell>
          <cell r="D318" t="str">
            <v>Codo de 90</v>
          </cell>
        </row>
        <row r="319">
          <cell r="A319" t="str">
            <v>Codo de cobre 45 de 1 1/2"</v>
          </cell>
          <cell r="B319" t="str">
            <v>un</v>
          </cell>
          <cell r="C319">
            <v>9663</v>
          </cell>
          <cell r="D319" t="str">
            <v>Codo de co</v>
          </cell>
        </row>
        <row r="320">
          <cell r="A320" t="str">
            <v>Codo de cobre 45 de 1"</v>
          </cell>
          <cell r="B320" t="str">
            <v>un</v>
          </cell>
          <cell r="C320">
            <v>4547</v>
          </cell>
          <cell r="D320" t="str">
            <v>Codo de co</v>
          </cell>
        </row>
        <row r="321">
          <cell r="A321" t="str">
            <v>Codo de cobre de 1 1/2"</v>
          </cell>
          <cell r="B321" t="str">
            <v>un</v>
          </cell>
          <cell r="C321">
            <v>9663</v>
          </cell>
          <cell r="D321" t="str">
            <v>Codo de co</v>
          </cell>
        </row>
        <row r="322">
          <cell r="A322" t="str">
            <v>Codo de cobre de 1"</v>
          </cell>
          <cell r="B322" t="str">
            <v>un</v>
          </cell>
          <cell r="C322">
            <v>3786</v>
          </cell>
          <cell r="D322" t="str">
            <v>Codo de co</v>
          </cell>
        </row>
        <row r="323">
          <cell r="A323" t="str">
            <v>Codo galvanizado 1 1/2" x 90</v>
          </cell>
          <cell r="B323" t="str">
            <v>un</v>
          </cell>
          <cell r="C323">
            <v>4888</v>
          </cell>
          <cell r="D323" t="str">
            <v>Codo galva</v>
          </cell>
        </row>
        <row r="324">
          <cell r="A324" t="str">
            <v>Codo GRAN RADIO 11.25 PLATINO, d= 6" - Pavco o equivalente.</v>
          </cell>
          <cell r="B324" t="str">
            <v>un</v>
          </cell>
          <cell r="C324">
            <v>131901</v>
          </cell>
          <cell r="D324" t="str">
            <v xml:space="preserve">Codo GRAN </v>
          </cell>
        </row>
        <row r="325">
          <cell r="A325" t="str">
            <v>Codo GRAN RADIO 22.5 PLATINO, d= 6" - Pavco o equivalente.</v>
          </cell>
          <cell r="B325" t="str">
            <v>un</v>
          </cell>
          <cell r="C325">
            <v>147507</v>
          </cell>
          <cell r="D325" t="str">
            <v xml:space="preserve">Codo GRAN </v>
          </cell>
        </row>
        <row r="326">
          <cell r="A326" t="str">
            <v>Codo GRAN RADIO 45 PLATINO, d= 6" - Pavco o equivalente.</v>
          </cell>
          <cell r="B326" t="str">
            <v>un</v>
          </cell>
          <cell r="C326">
            <v>184706</v>
          </cell>
          <cell r="D326" t="str">
            <v xml:space="preserve">Codo GRAN </v>
          </cell>
        </row>
        <row r="327">
          <cell r="A327" t="str">
            <v>Codo GRAN RADIO 90 PLATINO, d= 6" - Pavco o equivalente.</v>
          </cell>
          <cell r="B327" t="str">
            <v>un</v>
          </cell>
          <cell r="C327">
            <v>253848</v>
          </cell>
          <cell r="D327" t="str">
            <v xml:space="preserve">Codo GRAN </v>
          </cell>
        </row>
        <row r="328">
          <cell r="A328" t="str">
            <v>Codo PVC-S 45º CxC d= 1 1/2" - Pavco o equivalente.</v>
          </cell>
          <cell r="B328" t="str">
            <v>un</v>
          </cell>
          <cell r="C328">
            <v>2098</v>
          </cell>
          <cell r="D328" t="str">
            <v>Codo PVC-S</v>
          </cell>
        </row>
        <row r="329">
          <cell r="A329" t="str">
            <v>Codo PVC-S 45º CxC d= 2" - Pavco o equivalente.</v>
          </cell>
          <cell r="B329" t="str">
            <v>un</v>
          </cell>
          <cell r="C329">
            <v>2546</v>
          </cell>
          <cell r="D329" t="str">
            <v>Codo PVC-S</v>
          </cell>
        </row>
        <row r="330">
          <cell r="A330" t="str">
            <v>Codo PVC-S 45º CxC d= 3" - Pavco o equivalente.</v>
          </cell>
          <cell r="B330" t="str">
            <v>un</v>
          </cell>
          <cell r="C330">
            <v>5469</v>
          </cell>
          <cell r="D330" t="str">
            <v>Codo PVC-S</v>
          </cell>
        </row>
        <row r="331">
          <cell r="A331" t="str">
            <v>Codo PVC-S 45º CxC d= 4" - Pavco o equivalente.</v>
          </cell>
          <cell r="B331" t="str">
            <v>un</v>
          </cell>
          <cell r="C331">
            <v>9544</v>
          </cell>
          <cell r="D331" t="str">
            <v>Codo PVC-S</v>
          </cell>
        </row>
        <row r="332">
          <cell r="A332" t="str">
            <v>Codo PVC-S 45º CxC d= 6" - Pavco o equivalente.</v>
          </cell>
          <cell r="B332" t="str">
            <v>un</v>
          </cell>
          <cell r="C332">
            <v>35027</v>
          </cell>
          <cell r="D332" t="str">
            <v>Codo PVC-S</v>
          </cell>
        </row>
        <row r="333">
          <cell r="A333" t="str">
            <v>Codo PVC-S 45º CxC d= 8" - Pavco o equivalente.</v>
          </cell>
          <cell r="B333" t="str">
            <v>un</v>
          </cell>
          <cell r="C333">
            <v>38529</v>
          </cell>
          <cell r="D333" t="str">
            <v>Codo PVC-S</v>
          </cell>
        </row>
        <row r="334">
          <cell r="A334" t="str">
            <v>Codo PVC-S 90º CxC d= 1 1/2" - Pavco o equivalente.</v>
          </cell>
          <cell r="B334" t="str">
            <v>un</v>
          </cell>
          <cell r="C334">
            <v>1812</v>
          </cell>
          <cell r="D334" t="str">
            <v>Codo PVC-S</v>
          </cell>
        </row>
        <row r="335">
          <cell r="A335" t="str">
            <v>Codo PVC-S 90º CxC d= 2" - Pavco o equivalente.</v>
          </cell>
          <cell r="B335" t="str">
            <v>un</v>
          </cell>
          <cell r="C335">
            <v>2128</v>
          </cell>
          <cell r="D335" t="str">
            <v>Codo PVC-S</v>
          </cell>
        </row>
        <row r="336">
          <cell r="A336" t="str">
            <v>Codo PVC-S 90º CxC d= 3" - Pavco o equivalente.</v>
          </cell>
          <cell r="B336" t="str">
            <v>un</v>
          </cell>
          <cell r="C336">
            <v>4926</v>
          </cell>
          <cell r="D336" t="str">
            <v>Codo PVC-S</v>
          </cell>
        </row>
        <row r="337">
          <cell r="A337" t="str">
            <v>Codo PVC-S 90º CxC d= 4" - Pavco o equivalente.</v>
          </cell>
          <cell r="B337" t="str">
            <v>un</v>
          </cell>
          <cell r="C337">
            <v>8484</v>
          </cell>
          <cell r="D337" t="str">
            <v>Codo PVC-S</v>
          </cell>
        </row>
        <row r="338">
          <cell r="A338" t="str">
            <v>Codo PVC-S 90º CxC d= 6" - Pavco o equivalente.</v>
          </cell>
          <cell r="B338" t="str">
            <v>un</v>
          </cell>
          <cell r="C338">
            <v>72470</v>
          </cell>
          <cell r="D338" t="str">
            <v>Codo PVC-S</v>
          </cell>
        </row>
        <row r="339">
          <cell r="A339" t="str">
            <v>Codo PVC-S 90º CxC d= 8" - Pavco o equivalente.</v>
          </cell>
          <cell r="B339" t="str">
            <v>un</v>
          </cell>
          <cell r="C339">
            <v>79717</v>
          </cell>
          <cell r="D339" t="str">
            <v>Codo PVC-S</v>
          </cell>
        </row>
        <row r="340">
          <cell r="A340" t="str">
            <v>Codo PVC-S 90º CxE d= 3" - Pavco o equivalente.</v>
          </cell>
          <cell r="B340" t="str">
            <v>un</v>
          </cell>
          <cell r="C340">
            <v>5702</v>
          </cell>
          <cell r="D340" t="str">
            <v>Codo PVC-S</v>
          </cell>
        </row>
        <row r="341">
          <cell r="A341" t="str">
            <v>Codo roscado 1 1/2" x 1/2 UL/FM</v>
          </cell>
          <cell r="B341" t="str">
            <v>un</v>
          </cell>
          <cell r="C341">
            <v>7742</v>
          </cell>
          <cell r="D341" t="str">
            <v>Codo rosca</v>
          </cell>
        </row>
        <row r="342">
          <cell r="A342" t="str">
            <v>Codo roscado 1 UL/FM</v>
          </cell>
          <cell r="B342" t="str">
            <v>un</v>
          </cell>
          <cell r="C342">
            <v>7742</v>
          </cell>
          <cell r="D342" t="str">
            <v>Codo rosca</v>
          </cell>
        </row>
        <row r="343">
          <cell r="A343" t="str">
            <v>Codo roscado 1 x 1/2 UL/FM</v>
          </cell>
          <cell r="B343" t="str">
            <v>un</v>
          </cell>
          <cell r="C343">
            <v>9702</v>
          </cell>
          <cell r="D343" t="str">
            <v>Codo rosca</v>
          </cell>
        </row>
        <row r="344">
          <cell r="A344" t="str">
            <v>Color mineral</v>
          </cell>
          <cell r="B344" t="str">
            <v>kg</v>
          </cell>
          <cell r="C344">
            <v>2695</v>
          </cell>
          <cell r="D344" t="str">
            <v>Color mine</v>
          </cell>
        </row>
        <row r="345">
          <cell r="A345" t="str">
            <v>Combo dispensador de jabon Spray de 800ml mas jabon 8008 tipo familia o equivalente</v>
          </cell>
          <cell r="B345" t="str">
            <v>un</v>
          </cell>
          <cell r="C345">
            <v>73108</v>
          </cell>
          <cell r="D345" t="str">
            <v>Combo disp</v>
          </cell>
        </row>
        <row r="346">
          <cell r="A346" t="str">
            <v>Combo dispensador de papel higienico jumbo mas 1 rollo de papel higienico Ref.7115 tipo familia o equivalente</v>
          </cell>
          <cell r="B346" t="str">
            <v>un</v>
          </cell>
          <cell r="C346">
            <v>62524</v>
          </cell>
          <cell r="D346" t="str">
            <v>Combo disp</v>
          </cell>
        </row>
        <row r="347">
          <cell r="A347" t="str">
            <v>Combo dispensador de toallas de manos doblada en Z+2 paquetes de toalla de manos Ref. 7352  tipo familia o equivalente</v>
          </cell>
          <cell r="B347" t="str">
            <v>un</v>
          </cell>
          <cell r="C347">
            <v>62524</v>
          </cell>
          <cell r="D347" t="str">
            <v>Combo disp</v>
          </cell>
        </row>
        <row r="348">
          <cell r="A348" t="str">
            <v>Concreto de 14 Mpa preparado en obra</v>
          </cell>
          <cell r="B348" t="str">
            <v>m3</v>
          </cell>
          <cell r="C348">
            <v>281747</v>
          </cell>
          <cell r="D348" t="str">
            <v>Concreto d</v>
          </cell>
        </row>
        <row r="349">
          <cell r="A349" t="str">
            <v>Concreto de 17.5 Mpa preparado en obra</v>
          </cell>
          <cell r="B349" t="str">
            <v>m3</v>
          </cell>
          <cell r="C349">
            <v>295786</v>
          </cell>
          <cell r="D349" t="str">
            <v>Concreto d</v>
          </cell>
        </row>
        <row r="350">
          <cell r="A350" t="str">
            <v>Concreto de 21 Mpa preparado en obra</v>
          </cell>
          <cell r="B350" t="str">
            <v>m3</v>
          </cell>
          <cell r="C350">
            <v>315565</v>
          </cell>
          <cell r="D350" t="str">
            <v>Concreto d</v>
          </cell>
        </row>
        <row r="351">
          <cell r="A351" t="str">
            <v>Concreto de 28 Mpa preparado en obra</v>
          </cell>
          <cell r="B351" t="str">
            <v>m3</v>
          </cell>
          <cell r="C351">
            <v>330565</v>
          </cell>
          <cell r="D351" t="str">
            <v>Concreto d</v>
          </cell>
        </row>
        <row r="352">
          <cell r="A352" t="str">
            <v>Concreto de 35 Mpa preparado en obra</v>
          </cell>
          <cell r="B352" t="str">
            <v>m3</v>
          </cell>
          <cell r="C352">
            <v>345565</v>
          </cell>
          <cell r="D352" t="str">
            <v>Concreto d</v>
          </cell>
        </row>
        <row r="353">
          <cell r="A353" t="str">
            <v>Concreto Grouting de 17.5 Mpa preparado en obra</v>
          </cell>
          <cell r="B353" t="str">
            <v>m3</v>
          </cell>
          <cell r="C353">
            <v>292277</v>
          </cell>
          <cell r="D353" t="str">
            <v>Concreto G</v>
          </cell>
        </row>
        <row r="354">
          <cell r="A354" t="str">
            <v>Concreto Premezclado 3000 (21 Mpa)</v>
          </cell>
          <cell r="B354" t="str">
            <v>m3</v>
          </cell>
          <cell r="C354">
            <v>318000</v>
          </cell>
          <cell r="D354" t="str">
            <v>Concreto P</v>
          </cell>
        </row>
        <row r="355">
          <cell r="A355" t="str">
            <v>Concreto Premezclado 3500 (28 Mpa)</v>
          </cell>
          <cell r="B355" t="str">
            <v>m3</v>
          </cell>
          <cell r="C355">
            <v>335565</v>
          </cell>
          <cell r="D355" t="str">
            <v>Concreto P</v>
          </cell>
        </row>
        <row r="356">
          <cell r="A356" t="str">
            <v>Concreto Premezclado 4000 (35 Mpa)</v>
          </cell>
          <cell r="B356" t="str">
            <v>m3</v>
          </cell>
          <cell r="C356">
            <v>344500</v>
          </cell>
          <cell r="D356" t="str">
            <v>Concreto P</v>
          </cell>
        </row>
        <row r="357">
          <cell r="A357" t="str">
            <v>Conduleta metalicas en L,T o recta</v>
          </cell>
          <cell r="B357" t="str">
            <v>m</v>
          </cell>
          <cell r="C357">
            <v>9233</v>
          </cell>
          <cell r="D357" t="str">
            <v xml:space="preserve">Conduleta </v>
          </cell>
        </row>
        <row r="358">
          <cell r="A358" t="str">
            <v>Conector 1/0</v>
          </cell>
          <cell r="B358" t="str">
            <v>un</v>
          </cell>
          <cell r="C358">
            <v>2046</v>
          </cell>
          <cell r="D358" t="str">
            <v>Conector 1</v>
          </cell>
        </row>
        <row r="359">
          <cell r="A359" t="str">
            <v>Conector abrazadera para pipeta</v>
          </cell>
          <cell r="B359" t="str">
            <v>un</v>
          </cell>
          <cell r="C359">
            <v>30200</v>
          </cell>
          <cell r="D359" t="str">
            <v>Conector a</v>
          </cell>
        </row>
        <row r="360">
          <cell r="A360" t="str">
            <v>Conector compresión</v>
          </cell>
          <cell r="B360" t="str">
            <v>un</v>
          </cell>
          <cell r="C360">
            <v>10000</v>
          </cell>
          <cell r="D360" t="str">
            <v>Conector c</v>
          </cell>
        </row>
        <row r="361">
          <cell r="A361" t="str">
            <v>Conector cu No.4-6</v>
          </cell>
          <cell r="B361" t="str">
            <v>un</v>
          </cell>
          <cell r="C361">
            <v>10500</v>
          </cell>
          <cell r="D361" t="str">
            <v>Conector c</v>
          </cell>
        </row>
        <row r="362">
          <cell r="A362" t="str">
            <v>Conector de acero flexible inoxidable enchaquetado de 24"</v>
          </cell>
          <cell r="B362" t="str">
            <v>un</v>
          </cell>
          <cell r="C362">
            <v>24500</v>
          </cell>
          <cell r="D362" t="str">
            <v>Conector d</v>
          </cell>
        </row>
        <row r="363">
          <cell r="A363" t="str">
            <v>Conector de compresion tipo H</v>
          </cell>
          <cell r="B363" t="str">
            <v>un</v>
          </cell>
          <cell r="C363">
            <v>7434</v>
          </cell>
          <cell r="D363" t="str">
            <v>Conector d</v>
          </cell>
        </row>
        <row r="364">
          <cell r="A364" t="str">
            <v>Conector de medidor  MR8</v>
          </cell>
          <cell r="B364" t="str">
            <v>un</v>
          </cell>
          <cell r="C364">
            <v>10500</v>
          </cell>
          <cell r="D364" t="str">
            <v>Conector d</v>
          </cell>
        </row>
        <row r="365">
          <cell r="A365" t="str">
            <v>Conector hembra Cu de Ø= ½"</v>
          </cell>
          <cell r="B365" t="str">
            <v>un</v>
          </cell>
          <cell r="C365">
            <v>3000</v>
          </cell>
          <cell r="D365" t="str">
            <v>Conector h</v>
          </cell>
        </row>
        <row r="366">
          <cell r="A366" t="str">
            <v>Conector hembra de cobre 3/4"</v>
          </cell>
          <cell r="B366" t="str">
            <v>un</v>
          </cell>
          <cell r="C366">
            <v>4000</v>
          </cell>
          <cell r="D366" t="str">
            <v>Conector h</v>
          </cell>
        </row>
        <row r="367">
          <cell r="A367" t="str">
            <v>Conector macho Cu de 3/4"</v>
          </cell>
          <cell r="B367" t="str">
            <v>un</v>
          </cell>
          <cell r="C367">
            <v>4000</v>
          </cell>
          <cell r="D367" t="str">
            <v>Conector m</v>
          </cell>
        </row>
        <row r="368">
          <cell r="A368" t="str">
            <v>Conector macho Cu de Ø= ½".</v>
          </cell>
          <cell r="B368" t="str">
            <v>un</v>
          </cell>
          <cell r="C368">
            <v>2000</v>
          </cell>
          <cell r="D368" t="str">
            <v>Conector m</v>
          </cell>
        </row>
        <row r="369">
          <cell r="A369" t="str">
            <v>conector neutrick speakon nl4fx para  bafle</v>
          </cell>
          <cell r="B369" t="str">
            <v>un</v>
          </cell>
          <cell r="C369">
            <v>47726</v>
          </cell>
          <cell r="D369" t="str">
            <v>conector n</v>
          </cell>
        </row>
        <row r="370">
          <cell r="A370" t="str">
            <v>Conector OB 1010</v>
          </cell>
          <cell r="B370" t="str">
            <v>un</v>
          </cell>
          <cell r="C370">
            <v>3670</v>
          </cell>
          <cell r="D370" t="str">
            <v>Conector O</v>
          </cell>
        </row>
        <row r="371">
          <cell r="A371" t="str">
            <v>Conector para fibra optica multimodo SC-ST y/o LC-LC</v>
          </cell>
          <cell r="B371" t="str">
            <v>un</v>
          </cell>
          <cell r="C371">
            <v>14700</v>
          </cell>
          <cell r="D371" t="str">
            <v>Conector p</v>
          </cell>
        </row>
        <row r="372">
          <cell r="A372" t="str">
            <v>Conector RG-6</v>
          </cell>
          <cell r="B372" t="str">
            <v>un</v>
          </cell>
          <cell r="C372">
            <v>490</v>
          </cell>
          <cell r="D372" t="str">
            <v>Conector R</v>
          </cell>
        </row>
        <row r="373">
          <cell r="A373" t="str">
            <v>Conector terminal bimet lico para cables 1/0, marca 3M ref 40032 aluminio con recubrimiento en bronce</v>
          </cell>
          <cell r="B373" t="str">
            <v>un</v>
          </cell>
          <cell r="C373">
            <v>9973</v>
          </cell>
          <cell r="D373" t="str">
            <v>Conector t</v>
          </cell>
        </row>
        <row r="374">
          <cell r="A374" t="str">
            <v>Conectores cobre 1/0 con encintada.</v>
          </cell>
          <cell r="B374" t="str">
            <v>un</v>
          </cell>
          <cell r="C374">
            <v>1060</v>
          </cell>
          <cell r="D374" t="str">
            <v>Conectores</v>
          </cell>
        </row>
        <row r="375">
          <cell r="A375" t="str">
            <v>Conectores cobre 10 y  encintada.</v>
          </cell>
          <cell r="B375" t="str">
            <v>SG</v>
          </cell>
          <cell r="C375">
            <v>294</v>
          </cell>
          <cell r="D375" t="str">
            <v>Conectores</v>
          </cell>
        </row>
        <row r="376">
          <cell r="A376" t="str">
            <v>Conectores cobre 12 y  encintada.</v>
          </cell>
          <cell r="B376" t="str">
            <v>SG</v>
          </cell>
          <cell r="C376">
            <v>147</v>
          </cell>
          <cell r="D376" t="str">
            <v>Conectores</v>
          </cell>
        </row>
        <row r="377">
          <cell r="A377" t="str">
            <v>Conectores cobre 2/0 y  encintada.</v>
          </cell>
          <cell r="B377" t="str">
            <v>un</v>
          </cell>
          <cell r="C377">
            <v>1250</v>
          </cell>
          <cell r="D377" t="str">
            <v>Conectores</v>
          </cell>
        </row>
        <row r="378">
          <cell r="A378" t="str">
            <v>Conectores cobre 4 y  encintada.</v>
          </cell>
          <cell r="B378" t="str">
            <v>SG</v>
          </cell>
          <cell r="C378">
            <v>686</v>
          </cell>
          <cell r="D378" t="str">
            <v>Conectores</v>
          </cell>
        </row>
        <row r="379">
          <cell r="A379" t="str">
            <v>Conectores cobre 6 y  encintada.</v>
          </cell>
          <cell r="B379" t="str">
            <v>SG</v>
          </cell>
          <cell r="C379">
            <v>588</v>
          </cell>
          <cell r="D379" t="str">
            <v>Conectores</v>
          </cell>
        </row>
        <row r="380">
          <cell r="A380" t="str">
            <v>Conectores cobre 8 y  encintada.</v>
          </cell>
          <cell r="B380" t="str">
            <v>SG</v>
          </cell>
          <cell r="C380">
            <v>490</v>
          </cell>
          <cell r="D380" t="str">
            <v>Conectores</v>
          </cell>
        </row>
        <row r="381">
          <cell r="A381" t="str">
            <v>Conectores cobre No 2 y encintada</v>
          </cell>
          <cell r="B381" t="str">
            <v>SG</v>
          </cell>
          <cell r="C381">
            <v>784</v>
          </cell>
          <cell r="D381" t="str">
            <v>Conectores</v>
          </cell>
        </row>
        <row r="382">
          <cell r="A382" t="str">
            <v>Conectores de empalme.</v>
          </cell>
          <cell r="B382" t="str">
            <v>SG</v>
          </cell>
          <cell r="C382">
            <v>980</v>
          </cell>
          <cell r="D382" t="str">
            <v>Conectores</v>
          </cell>
        </row>
        <row r="383">
          <cell r="A383" t="str">
            <v>Cono excentrico para camara de 1.2m</v>
          </cell>
          <cell r="B383" t="str">
            <v>un</v>
          </cell>
          <cell r="C383">
            <v>259241</v>
          </cell>
          <cell r="D383" t="str">
            <v>Cono excen</v>
          </cell>
        </row>
        <row r="384">
          <cell r="A384" t="str">
            <v>contacto. magnetico. tipo pesado</v>
          </cell>
          <cell r="B384" t="str">
            <v>un</v>
          </cell>
          <cell r="C384">
            <v>43267</v>
          </cell>
          <cell r="D384" t="str">
            <v xml:space="preserve">contacto. </v>
          </cell>
        </row>
        <row r="385">
          <cell r="A385" t="str">
            <v>Contador de 1 1/2"</v>
          </cell>
          <cell r="B385" t="str">
            <v>un</v>
          </cell>
          <cell r="C385">
            <v>784000</v>
          </cell>
          <cell r="D385" t="str">
            <v>Contador d</v>
          </cell>
        </row>
        <row r="386">
          <cell r="A386" t="str">
            <v>Contador de 1"</v>
          </cell>
          <cell r="B386" t="str">
            <v>un</v>
          </cell>
          <cell r="C386">
            <v>438844</v>
          </cell>
          <cell r="D386" t="str">
            <v>Contador d</v>
          </cell>
        </row>
        <row r="387">
          <cell r="A387" t="str">
            <v>contador de lectura indirecta 1F-3H 2.5/10A 2x120V</v>
          </cell>
          <cell r="B387" t="str">
            <v>un</v>
          </cell>
          <cell r="C387">
            <v>1150000</v>
          </cell>
          <cell r="D387" t="str">
            <v>contador d</v>
          </cell>
        </row>
        <row r="388">
          <cell r="A388" t="str">
            <v>Controladores de volumen con transformador, hasta 30 wts</v>
          </cell>
          <cell r="B388" t="str">
            <v>un</v>
          </cell>
          <cell r="C388">
            <v>31830</v>
          </cell>
          <cell r="D388" t="str">
            <v>Controlado</v>
          </cell>
        </row>
        <row r="389">
          <cell r="A389" t="str">
            <v>Cordon prefabricado 15 x 45 x 80 cm.</v>
          </cell>
          <cell r="B389" t="str">
            <v>un</v>
          </cell>
          <cell r="C389">
            <v>20500</v>
          </cell>
          <cell r="D389" t="str">
            <v>Cordon pre</v>
          </cell>
        </row>
        <row r="390">
          <cell r="A390" t="str">
            <v>Cordon prefabricado de  15 x 35 x 80 cm.</v>
          </cell>
          <cell r="B390" t="str">
            <v>un</v>
          </cell>
          <cell r="C390">
            <v>16500</v>
          </cell>
          <cell r="D390" t="str">
            <v>Cordon pre</v>
          </cell>
        </row>
        <row r="391">
          <cell r="A391" t="str">
            <v>Correa plastica trafo</v>
          </cell>
          <cell r="B391" t="str">
            <v>un</v>
          </cell>
          <cell r="C391">
            <v>10000</v>
          </cell>
          <cell r="D391" t="str">
            <v>Correa pla</v>
          </cell>
        </row>
        <row r="392">
          <cell r="A392" t="str">
            <v>Cortacircuitos fusible con accesorios</v>
          </cell>
          <cell r="B392" t="str">
            <v>un</v>
          </cell>
          <cell r="C392">
            <v>182000</v>
          </cell>
          <cell r="D392" t="str">
            <v>Cortacircu</v>
          </cell>
        </row>
        <row r="393">
          <cell r="A393" t="str">
            <v>Corte de lamina cold rolled de 3/8"</v>
          </cell>
          <cell r="B393" t="str">
            <v>un</v>
          </cell>
          <cell r="C393">
            <v>2940</v>
          </cell>
          <cell r="D393" t="str">
            <v>Corte de l</v>
          </cell>
        </row>
        <row r="394">
          <cell r="A394" t="str">
            <v>Cortina enrrollable + tapa rollo</v>
          </cell>
          <cell r="B394" t="str">
            <v>m2</v>
          </cell>
          <cell r="C394">
            <v>250000</v>
          </cell>
          <cell r="D394" t="str">
            <v>Cortina en</v>
          </cell>
        </row>
        <row r="395">
          <cell r="A395" t="str">
            <v>Costal de fique (Gante para curado)</v>
          </cell>
          <cell r="B395" t="str">
            <v>m2</v>
          </cell>
          <cell r="C395">
            <v>1470</v>
          </cell>
          <cell r="D395" t="str">
            <v xml:space="preserve">Costal de </v>
          </cell>
        </row>
        <row r="396">
          <cell r="A396" t="str">
            <v>cristal claro templado de 6 mm.</v>
          </cell>
          <cell r="B396" t="str">
            <v>m2</v>
          </cell>
          <cell r="C396">
            <v>117160</v>
          </cell>
          <cell r="D396" t="str">
            <v>cristal cl</v>
          </cell>
        </row>
        <row r="397">
          <cell r="A397" t="str">
            <v>Cristal láminado templado de 3+3mm.</v>
          </cell>
          <cell r="B397" t="str">
            <v>m2</v>
          </cell>
          <cell r="C397">
            <v>160000</v>
          </cell>
          <cell r="D397" t="str">
            <v>Cristal lá</v>
          </cell>
        </row>
        <row r="398">
          <cell r="A398" t="str">
            <v>Cristal templado laminado de 5+5 mm.</v>
          </cell>
          <cell r="B398" t="str">
            <v>un</v>
          </cell>
          <cell r="C398">
            <v>283040</v>
          </cell>
          <cell r="D398" t="str">
            <v>Cristal te</v>
          </cell>
        </row>
        <row r="399">
          <cell r="A399" t="str">
            <v>Cristanac cristal color</v>
          </cell>
          <cell r="B399" t="str">
            <v>m2</v>
          </cell>
          <cell r="C399">
            <v>100000</v>
          </cell>
          <cell r="D399" t="str">
            <v xml:space="preserve">Cristanac </v>
          </cell>
        </row>
        <row r="400">
          <cell r="A400" t="str">
            <v>Cruceta plastica 2 mm</v>
          </cell>
          <cell r="B400" t="str">
            <v>un</v>
          </cell>
          <cell r="C400">
            <v>50</v>
          </cell>
          <cell r="D400" t="str">
            <v>Cruceta pl</v>
          </cell>
        </row>
        <row r="401">
          <cell r="A401" t="str">
            <v>cruceta plastica para juntas de 10mm.</v>
          </cell>
          <cell r="B401" t="str">
            <v>un</v>
          </cell>
          <cell r="C401">
            <v>240</v>
          </cell>
          <cell r="D401" t="str">
            <v>cruceta pl</v>
          </cell>
        </row>
        <row r="402">
          <cell r="A402" t="str">
            <v>Cubierta acero inox sobre machones</v>
          </cell>
          <cell r="B402" t="str">
            <v>un</v>
          </cell>
          <cell r="C402">
            <v>762500</v>
          </cell>
          <cell r="D402" t="str">
            <v>Cubierta a</v>
          </cell>
        </row>
        <row r="403">
          <cell r="A403" t="str">
            <v xml:space="preserve">Cubierta con patas + entrepaño AISI C18 </v>
          </cell>
          <cell r="B403" t="str">
            <v>un</v>
          </cell>
          <cell r="C403">
            <v>1425000</v>
          </cell>
          <cell r="D403" t="str">
            <v>Cubierta c</v>
          </cell>
        </row>
        <row r="404">
          <cell r="A404" t="str">
            <v>Cubierta en policarbonato alveolar de 6 mm + estruct T.C.</v>
          </cell>
          <cell r="B404" t="str">
            <v>m2</v>
          </cell>
          <cell r="C404">
            <v>280000</v>
          </cell>
          <cell r="D404" t="str">
            <v>Cubierta e</v>
          </cell>
        </row>
        <row r="405">
          <cell r="A405" t="str">
            <v>Cubierta entrega y recibo AISI c 18</v>
          </cell>
          <cell r="B405" t="str">
            <v>UN</v>
          </cell>
          <cell r="C405">
            <v>750000</v>
          </cell>
          <cell r="D405" t="str">
            <v>Cubierta e</v>
          </cell>
        </row>
        <row r="406">
          <cell r="A406" t="str">
            <v>Cuellos prefabricado  para camara de 1.2m</v>
          </cell>
          <cell r="B406" t="str">
            <v>un</v>
          </cell>
          <cell r="C406">
            <v>151837</v>
          </cell>
          <cell r="D406" t="str">
            <v>Cuellos pr</v>
          </cell>
        </row>
        <row r="407">
          <cell r="A407" t="str">
            <v>Curva EMT 1"</v>
          </cell>
          <cell r="B407" t="str">
            <v>un</v>
          </cell>
          <cell r="C407">
            <v>2323</v>
          </cell>
          <cell r="D407" t="str">
            <v xml:space="preserve">Curva EMT </v>
          </cell>
        </row>
        <row r="408">
          <cell r="A408" t="str">
            <v>Curva EMT 1/2"</v>
          </cell>
          <cell r="B408" t="str">
            <v>un</v>
          </cell>
          <cell r="C408">
            <v>1238</v>
          </cell>
          <cell r="D408" t="str">
            <v xml:space="preserve">Curva EMT </v>
          </cell>
        </row>
        <row r="409">
          <cell r="A409" t="str">
            <v>Curva EMT 1-1/2"</v>
          </cell>
          <cell r="B409" t="str">
            <v>un</v>
          </cell>
          <cell r="C409">
            <v>5419</v>
          </cell>
          <cell r="D409" t="str">
            <v xml:space="preserve">Curva EMT </v>
          </cell>
        </row>
        <row r="410">
          <cell r="A410" t="str">
            <v>Curva EMT 2"</v>
          </cell>
          <cell r="B410" t="str">
            <v>un</v>
          </cell>
          <cell r="C410">
            <v>10241</v>
          </cell>
          <cell r="D410" t="str">
            <v xml:space="preserve">Curva EMT </v>
          </cell>
        </row>
        <row r="411">
          <cell r="A411" t="str">
            <v>Curva EMT 3/4"</v>
          </cell>
          <cell r="B411" t="str">
            <v>un</v>
          </cell>
          <cell r="C411">
            <v>1946</v>
          </cell>
          <cell r="D411" t="str">
            <v xml:space="preserve">Curva EMT </v>
          </cell>
        </row>
        <row r="412">
          <cell r="A412" t="str">
            <v>Curva horizontal 20x8</v>
          </cell>
          <cell r="B412" t="str">
            <v>m</v>
          </cell>
          <cell r="C412">
            <v>38488</v>
          </cell>
          <cell r="D412" t="str">
            <v>Curva hori</v>
          </cell>
        </row>
        <row r="413">
          <cell r="A413" t="str">
            <v>Curva MGC  1"</v>
          </cell>
          <cell r="B413" t="str">
            <v>un</v>
          </cell>
          <cell r="C413">
            <v>1960</v>
          </cell>
          <cell r="D413" t="str">
            <v xml:space="preserve">Curva MGC </v>
          </cell>
        </row>
        <row r="414">
          <cell r="A414" t="str">
            <v>Curva MGC  1-1/2"</v>
          </cell>
          <cell r="B414" t="str">
            <v>un</v>
          </cell>
          <cell r="C414">
            <v>3920</v>
          </cell>
          <cell r="D414" t="str">
            <v xml:space="preserve">Curva MGC </v>
          </cell>
        </row>
        <row r="415">
          <cell r="A415" t="str">
            <v>Curva plastica de e=4 mm.</v>
          </cell>
          <cell r="B415" t="str">
            <v>un</v>
          </cell>
          <cell r="C415">
            <v>2000</v>
          </cell>
          <cell r="D415" t="str">
            <v>Curva plas</v>
          </cell>
        </row>
        <row r="416">
          <cell r="A416" t="str">
            <v>Curva PVC  1"</v>
          </cell>
          <cell r="B416" t="str">
            <v>un</v>
          </cell>
          <cell r="C416">
            <v>665</v>
          </cell>
          <cell r="D416" t="str">
            <v xml:space="preserve">Curva PVC </v>
          </cell>
        </row>
        <row r="417">
          <cell r="A417" t="str">
            <v>Curva PVC  1/2"</v>
          </cell>
          <cell r="B417" t="str">
            <v>un</v>
          </cell>
          <cell r="C417">
            <v>498</v>
          </cell>
          <cell r="D417" t="str">
            <v xml:space="preserve">Curva PVC </v>
          </cell>
        </row>
        <row r="418">
          <cell r="A418" t="str">
            <v>Curva PVC  1-1/2"</v>
          </cell>
          <cell r="B418" t="str">
            <v>un</v>
          </cell>
          <cell r="C418">
            <v>1862</v>
          </cell>
          <cell r="D418" t="str">
            <v xml:space="preserve">Curva PVC </v>
          </cell>
        </row>
        <row r="419">
          <cell r="A419" t="str">
            <v>Curva PVC  1-1/4"</v>
          </cell>
          <cell r="B419" t="str">
            <v>un</v>
          </cell>
          <cell r="C419">
            <v>1480</v>
          </cell>
          <cell r="D419" t="str">
            <v xml:space="preserve">Curva PVC </v>
          </cell>
        </row>
        <row r="420">
          <cell r="A420" t="str">
            <v>Curva pvc  2"</v>
          </cell>
          <cell r="B420" t="str">
            <v>un</v>
          </cell>
          <cell r="C420">
            <v>2981</v>
          </cell>
          <cell r="D420" t="str">
            <v xml:space="preserve">Curva pvc </v>
          </cell>
        </row>
        <row r="421">
          <cell r="A421" t="str">
            <v>Curva pvc  3"</v>
          </cell>
          <cell r="B421" t="str">
            <v>un</v>
          </cell>
          <cell r="C421">
            <v>8066</v>
          </cell>
          <cell r="D421" t="str">
            <v xml:space="preserve">Curva pvc </v>
          </cell>
        </row>
        <row r="422">
          <cell r="A422" t="str">
            <v>Curva pvc  3/4"</v>
          </cell>
          <cell r="B422" t="str">
            <v>un</v>
          </cell>
          <cell r="C422">
            <v>849</v>
          </cell>
          <cell r="D422" t="str">
            <v xml:space="preserve">Curva pvc </v>
          </cell>
        </row>
        <row r="423">
          <cell r="A423" t="str">
            <v xml:space="preserve">Demarcaciòn + cinta placa poli </v>
          </cell>
          <cell r="B423" t="str">
            <v>m2</v>
          </cell>
          <cell r="C423">
            <v>1665</v>
          </cell>
          <cell r="D423" t="str">
            <v>Demarcaciò</v>
          </cell>
        </row>
        <row r="424">
          <cell r="A424" t="str">
            <v>Desague cromado lavamanos</v>
          </cell>
          <cell r="B424" t="str">
            <v>un</v>
          </cell>
          <cell r="C424">
            <v>35200</v>
          </cell>
          <cell r="D424" t="str">
            <v>Desague cr</v>
          </cell>
        </row>
        <row r="425">
          <cell r="A425" t="str">
            <v>detector de mov. antimascota</v>
          </cell>
          <cell r="B425" t="str">
            <v>un</v>
          </cell>
          <cell r="C425">
            <v>59085</v>
          </cell>
          <cell r="D425" t="str">
            <v>detector d</v>
          </cell>
        </row>
        <row r="426">
          <cell r="A426" t="str">
            <v>detector de mov. doble tec. antimascota new</v>
          </cell>
          <cell r="B426" t="str">
            <v>un</v>
          </cell>
          <cell r="C426">
            <v>137865</v>
          </cell>
          <cell r="D426" t="str">
            <v>detector d</v>
          </cell>
        </row>
        <row r="427">
          <cell r="A427" t="str">
            <v>Dilataciones en madera 1.5 x 8 cm</v>
          </cell>
          <cell r="B427" t="str">
            <v>m</v>
          </cell>
          <cell r="C427">
            <v>2274</v>
          </cell>
          <cell r="D427" t="str">
            <v>Dilatacion</v>
          </cell>
        </row>
        <row r="428">
          <cell r="A428" t="str">
            <v>Dimmer sencillo MARK10 1000W T8-T5 3V CUA</v>
          </cell>
          <cell r="B428" t="str">
            <v>un</v>
          </cell>
          <cell r="C428">
            <v>254927</v>
          </cell>
          <cell r="D428" t="str">
            <v>Dimmer sen</v>
          </cell>
        </row>
        <row r="429">
          <cell r="A429" t="str">
            <v>Dinamita y estopines</v>
          </cell>
          <cell r="B429" t="str">
            <v>pulg</v>
          </cell>
          <cell r="C429">
            <v>1147</v>
          </cell>
          <cell r="D429" t="str">
            <v>Dinamita y</v>
          </cell>
        </row>
        <row r="430">
          <cell r="A430" t="str">
            <v>Dioxido de titanio</v>
          </cell>
          <cell r="B430" t="str">
            <v>kg</v>
          </cell>
          <cell r="C430">
            <v>4410</v>
          </cell>
          <cell r="D430" t="str">
            <v>Dioxido de</v>
          </cell>
        </row>
        <row r="431">
          <cell r="A431" t="str">
            <v>Disolvente para Pinturas a Base de Aceite.</v>
          </cell>
          <cell r="B431" t="str">
            <v>galon</v>
          </cell>
          <cell r="C431">
            <v>20972</v>
          </cell>
          <cell r="D431" t="str">
            <v>Disolvente</v>
          </cell>
        </row>
        <row r="432">
          <cell r="A432" t="str">
            <v>Division para orinal de 0.46 x 0.96 m. en acero inoxidable AISI 304, cal 20, e= 3 cm.</v>
          </cell>
          <cell r="B432" t="str">
            <v>un</v>
          </cell>
          <cell r="C432">
            <v>223402</v>
          </cell>
          <cell r="D432" t="str">
            <v>Division p</v>
          </cell>
        </row>
        <row r="433">
          <cell r="A433" t="str">
            <v>DPS Clase C, ref. LEV 52120-M2</v>
          </cell>
          <cell r="B433" t="str">
            <v>un</v>
          </cell>
          <cell r="C433">
            <v>2140000</v>
          </cell>
          <cell r="D433" t="str">
            <v xml:space="preserve">DPS Clase </v>
          </cell>
        </row>
        <row r="434">
          <cell r="A434" t="str">
            <v>Ducha cromada</v>
          </cell>
          <cell r="B434" t="str">
            <v>un</v>
          </cell>
          <cell r="C434">
            <v>76600</v>
          </cell>
          <cell r="D434" t="str">
            <v>Ducha crom</v>
          </cell>
        </row>
        <row r="435">
          <cell r="A435" t="str">
            <v>Ducha Cromada Ref. 01587 Grival o similar+ manija Ref 01752</v>
          </cell>
          <cell r="B435" t="str">
            <v>un</v>
          </cell>
          <cell r="C435">
            <v>200000</v>
          </cell>
          <cell r="D435" t="str">
            <v>Ducha Crom</v>
          </cell>
        </row>
        <row r="436">
          <cell r="A436" t="str">
            <v>Ducto EMT 1"</v>
          </cell>
          <cell r="B436" t="str">
            <v>ml</v>
          </cell>
          <cell r="C436">
            <v>6921</v>
          </cell>
          <cell r="D436" t="str">
            <v xml:space="preserve">Ducto EMT </v>
          </cell>
        </row>
        <row r="437">
          <cell r="A437" t="str">
            <v>Ducto EMT 1/2"</v>
          </cell>
          <cell r="B437" t="str">
            <v>ml</v>
          </cell>
          <cell r="C437">
            <v>3775</v>
          </cell>
          <cell r="D437" t="str">
            <v xml:space="preserve">Ducto EMT </v>
          </cell>
        </row>
        <row r="438">
          <cell r="A438" t="str">
            <v>Ducto EMT 1-1/2"</v>
          </cell>
          <cell r="B438" t="str">
            <v>ml</v>
          </cell>
          <cell r="C438">
            <v>12864</v>
          </cell>
          <cell r="D438" t="str">
            <v xml:space="preserve">Ducto EMT </v>
          </cell>
        </row>
        <row r="439">
          <cell r="A439" t="str">
            <v>Ducto EMT 3/4"</v>
          </cell>
          <cell r="B439" t="str">
            <v>ml</v>
          </cell>
          <cell r="C439">
            <v>4949</v>
          </cell>
          <cell r="D439" t="str">
            <v xml:space="preserve">Ducto EMT </v>
          </cell>
        </row>
        <row r="440">
          <cell r="A440" t="str">
            <v>Elabor planos y legal red gas restaurantes escolares</v>
          </cell>
          <cell r="B440" t="str">
            <v>un</v>
          </cell>
          <cell r="C440">
            <v>500000</v>
          </cell>
          <cell r="D440" t="str">
            <v>Elabor pla</v>
          </cell>
        </row>
        <row r="441">
          <cell r="A441" t="str">
            <v>Elaboracion de planos de vlo instalado y legalizacion. Incluye:  Actualizacion planos, gestion ante EE.PP</v>
          </cell>
          <cell r="B441" t="str">
            <v>gl</v>
          </cell>
          <cell r="C441">
            <v>686000</v>
          </cell>
          <cell r="D441" t="str">
            <v>Elaboracio</v>
          </cell>
        </row>
        <row r="442">
          <cell r="A442" t="str">
            <v>Elaboracion de Rosca de 1 1/2 con tarraja</v>
          </cell>
          <cell r="B442" t="str">
            <v>un</v>
          </cell>
          <cell r="C442">
            <v>1470</v>
          </cell>
          <cell r="D442" t="str">
            <v>Elaboracio</v>
          </cell>
        </row>
        <row r="443">
          <cell r="A443" t="str">
            <v>Elaboracion de Rosca de 1 con tarraja</v>
          </cell>
          <cell r="B443" t="str">
            <v>un</v>
          </cell>
          <cell r="C443">
            <v>1470</v>
          </cell>
          <cell r="D443" t="str">
            <v>Elaboracio</v>
          </cell>
        </row>
        <row r="444">
          <cell r="A444" t="str">
            <v>Elementos fijacion</v>
          </cell>
          <cell r="B444" t="str">
            <v>un</v>
          </cell>
          <cell r="C444">
            <v>4775</v>
          </cell>
          <cell r="D444" t="str">
            <v xml:space="preserve">Elementos </v>
          </cell>
        </row>
        <row r="445">
          <cell r="A445" t="str">
            <v>Elementos para la soldadura</v>
          </cell>
          <cell r="B445" t="str">
            <v>un</v>
          </cell>
          <cell r="C445">
            <v>6292</v>
          </cell>
          <cell r="D445" t="str">
            <v xml:space="preserve">Elementos </v>
          </cell>
        </row>
        <row r="446">
          <cell r="A446" t="str">
            <v>Elevador de 25mm</v>
          </cell>
          <cell r="B446" t="str">
            <v>un</v>
          </cell>
          <cell r="C446">
            <v>34300</v>
          </cell>
          <cell r="D446" t="str">
            <v>Elevador d</v>
          </cell>
        </row>
        <row r="447">
          <cell r="A447" t="str">
            <v>Embudo galv C16</v>
          </cell>
          <cell r="B447" t="str">
            <v>un</v>
          </cell>
          <cell r="C447">
            <v>15954</v>
          </cell>
          <cell r="D447" t="str">
            <v>Embudo gal</v>
          </cell>
        </row>
        <row r="448">
          <cell r="A448" t="str">
            <v>Embudo galv C24</v>
          </cell>
          <cell r="B448" t="str">
            <v>un</v>
          </cell>
          <cell r="C448">
            <v>10000</v>
          </cell>
          <cell r="D448" t="str">
            <v>Embudo gal</v>
          </cell>
        </row>
        <row r="449">
          <cell r="A449" t="str">
            <v>Empaque neopreno</v>
          </cell>
          <cell r="B449" t="str">
            <v>ml</v>
          </cell>
          <cell r="C449">
            <v>1000</v>
          </cell>
          <cell r="D449" t="str">
            <v>Empaque ne</v>
          </cell>
        </row>
        <row r="450">
          <cell r="A450" t="str">
            <v>Empaque neopreno en u</v>
          </cell>
          <cell r="B450" t="str">
            <v>m</v>
          </cell>
          <cell r="C450">
            <v>1430</v>
          </cell>
          <cell r="D450" t="str">
            <v>Empaque ne</v>
          </cell>
        </row>
        <row r="451">
          <cell r="A451" t="str">
            <v>Empotrada del tablero en la pared o muro</v>
          </cell>
          <cell r="B451" t="str">
            <v>sg</v>
          </cell>
          <cell r="C451">
            <v>2940</v>
          </cell>
          <cell r="D451" t="str">
            <v xml:space="preserve">Empotrada </v>
          </cell>
        </row>
        <row r="452">
          <cell r="A452" t="str">
            <v>Emulsión asfaltica</v>
          </cell>
          <cell r="B452" t="str">
            <v>gl</v>
          </cell>
          <cell r="C452">
            <v>10000</v>
          </cell>
          <cell r="D452" t="str">
            <v>Emulsión a</v>
          </cell>
        </row>
        <row r="453">
          <cell r="A453" t="str">
            <v>Entrepaños en acero inoxidable cal 20 AISI 304 (incluye pieamigos para instalacion)</v>
          </cell>
          <cell r="B453" t="str">
            <v>m</v>
          </cell>
          <cell r="C453">
            <v>117600</v>
          </cell>
          <cell r="D453" t="str">
            <v>Entrepaños</v>
          </cell>
        </row>
        <row r="454">
          <cell r="A454" t="str">
            <v>Esmalte a Base de Aceite</v>
          </cell>
          <cell r="B454" t="str">
            <v>gal</v>
          </cell>
          <cell r="C454">
            <v>53704</v>
          </cell>
          <cell r="D454" t="str">
            <v xml:space="preserve">Esmalte a </v>
          </cell>
        </row>
        <row r="455">
          <cell r="A455" t="str">
            <v>Espaciador tipo esp rrago de 3/8 por 1metro marca mecano ref. 21E38100</v>
          </cell>
          <cell r="B455" t="str">
            <v>un</v>
          </cell>
          <cell r="C455">
            <v>4900</v>
          </cell>
          <cell r="D455" t="str">
            <v>Espaciador</v>
          </cell>
        </row>
        <row r="456">
          <cell r="A456" t="str">
            <v>Esparrago 3/8" para bandeja</v>
          </cell>
          <cell r="B456" t="str">
            <v>m</v>
          </cell>
          <cell r="C456">
            <v>10089</v>
          </cell>
          <cell r="D456" t="str">
            <v xml:space="preserve">Esparrago </v>
          </cell>
        </row>
        <row r="457">
          <cell r="A457" t="str">
            <v>Espejo en cristal de 4 mm.</v>
          </cell>
          <cell r="B457" t="str">
            <v>m2</v>
          </cell>
          <cell r="C457">
            <v>42630</v>
          </cell>
          <cell r="D457" t="str">
            <v xml:space="preserve">Espejo en </v>
          </cell>
        </row>
        <row r="458">
          <cell r="A458" t="str">
            <v>Estacion de 10 zonas flex F 410 24 Vdc. ampliable a 20 zonas</v>
          </cell>
          <cell r="B458" t="str">
            <v>un</v>
          </cell>
          <cell r="C458">
            <v>2387280</v>
          </cell>
          <cell r="D458" t="str">
            <v>Estacion d</v>
          </cell>
        </row>
        <row r="459">
          <cell r="A459" t="str">
            <v>Estacion panico con llave</v>
          </cell>
          <cell r="B459" t="str">
            <v>un</v>
          </cell>
          <cell r="C459">
            <v>73892</v>
          </cell>
          <cell r="D459" t="str">
            <v>Estacion p</v>
          </cell>
        </row>
        <row r="460">
          <cell r="A460" t="str">
            <v>Estanteria  plana para despensa acero inox</v>
          </cell>
          <cell r="B460" t="str">
            <v>un</v>
          </cell>
          <cell r="C460">
            <v>1502828</v>
          </cell>
          <cell r="D460" t="str">
            <v>Estanteria</v>
          </cell>
        </row>
        <row r="461">
          <cell r="A461" t="str">
            <v>Estanteria ollas acero inox</v>
          </cell>
          <cell r="B461" t="str">
            <v>un</v>
          </cell>
          <cell r="C461">
            <v>1986780</v>
          </cell>
          <cell r="D461" t="str">
            <v>Estanteria</v>
          </cell>
        </row>
        <row r="462">
          <cell r="A462" t="str">
            <v>Estopa</v>
          </cell>
          <cell r="B462" t="str">
            <v>kg</v>
          </cell>
          <cell r="C462">
            <v>4312</v>
          </cell>
          <cell r="D462" t="str">
            <v>Estopa</v>
          </cell>
        </row>
        <row r="463">
          <cell r="A463" t="str">
            <v>Estribo según norma RA6-009</v>
          </cell>
          <cell r="B463" t="str">
            <v>un</v>
          </cell>
          <cell r="C463">
            <v>62560</v>
          </cell>
          <cell r="D463" t="str">
            <v>Estribo se</v>
          </cell>
        </row>
        <row r="464">
          <cell r="A464" t="str">
            <v>Estrobo rojo de 20-30VDC</v>
          </cell>
          <cell r="B464" t="str">
            <v>un</v>
          </cell>
          <cell r="C464">
            <v>125048</v>
          </cell>
          <cell r="D464" t="str">
            <v>Estrobo ro</v>
          </cell>
        </row>
        <row r="465">
          <cell r="A465" t="str">
            <v>Estucor (25 kg) - Sumicol</v>
          </cell>
          <cell r="B465" t="str">
            <v>kg</v>
          </cell>
          <cell r="C465">
            <v>1200</v>
          </cell>
          <cell r="D465" t="str">
            <v>Estucor (2</v>
          </cell>
        </row>
        <row r="466">
          <cell r="A466" t="str">
            <v>Estufa gas cuatro puestos en acero inox</v>
          </cell>
          <cell r="B466" t="str">
            <v>un</v>
          </cell>
          <cell r="C466">
            <v>3230000</v>
          </cell>
          <cell r="D466" t="str">
            <v>Estufa gas</v>
          </cell>
        </row>
        <row r="467">
          <cell r="A467" t="str">
            <v>Estufa gas tres puestos en acero inox</v>
          </cell>
          <cell r="B467" t="str">
            <v>un</v>
          </cell>
          <cell r="C467">
            <v>2606000</v>
          </cell>
          <cell r="D467" t="str">
            <v>Estufa gas</v>
          </cell>
        </row>
        <row r="468">
          <cell r="A468" t="str">
            <v>Excavacion en roca con explosivo, incluye voladura</v>
          </cell>
          <cell r="B468" t="str">
            <v>m3</v>
          </cell>
          <cell r="C468">
            <v>70500</v>
          </cell>
          <cell r="D468" t="str">
            <v>Excavacion</v>
          </cell>
        </row>
        <row r="469">
          <cell r="A469" t="str">
            <v>Excavacion y lleno de 0.125 m3</v>
          </cell>
          <cell r="B469" t="str">
            <v>m3</v>
          </cell>
          <cell r="C469">
            <v>4655</v>
          </cell>
          <cell r="D469" t="str">
            <v>Excavacion</v>
          </cell>
        </row>
        <row r="470">
          <cell r="A470" t="str">
            <v>Extintor tipo ABC multiproposito de 10 lb</v>
          </cell>
          <cell r="B470" t="str">
            <v>un</v>
          </cell>
          <cell r="C470">
            <v>39886</v>
          </cell>
          <cell r="D470" t="str">
            <v>Extintor t</v>
          </cell>
        </row>
        <row r="471">
          <cell r="A471" t="str">
            <v>Extractor</v>
          </cell>
          <cell r="B471" t="str">
            <v>un</v>
          </cell>
          <cell r="C471">
            <v>51156</v>
          </cell>
          <cell r="D471" t="str">
            <v>Extractor</v>
          </cell>
        </row>
        <row r="472">
          <cell r="A472" t="str">
            <v>Falleba de 5/8"</v>
          </cell>
          <cell r="B472" t="str">
            <v>un</v>
          </cell>
          <cell r="C472">
            <v>15000</v>
          </cell>
          <cell r="D472" t="str">
            <v>Falleba de</v>
          </cell>
        </row>
        <row r="473">
          <cell r="A473" t="str">
            <v>Ficho</v>
          </cell>
          <cell r="B473" t="str">
            <v>un</v>
          </cell>
          <cell r="C473">
            <v>45</v>
          </cell>
          <cell r="D473" t="str">
            <v>Ficho</v>
          </cell>
        </row>
        <row r="474">
          <cell r="A474" t="str">
            <v>Fijador de 1/2", para tubo de gas, ref FT2AG050, marca MECANO.</v>
          </cell>
          <cell r="B474" t="str">
            <v>un</v>
          </cell>
          <cell r="C474">
            <v>1145</v>
          </cell>
          <cell r="D474" t="str">
            <v>Fijador de</v>
          </cell>
        </row>
        <row r="475">
          <cell r="A475" t="str">
            <v>Fijador de 2 1/2, para tubo, ref FT2AG250, marca MECANO.</v>
          </cell>
          <cell r="B475" t="str">
            <v>un</v>
          </cell>
          <cell r="C475">
            <v>3430</v>
          </cell>
          <cell r="D475" t="str">
            <v>Fijador de</v>
          </cell>
        </row>
        <row r="476">
          <cell r="A476" t="str">
            <v>Fijador de 2, para tubo, ref FT2AG150, marca MECANO.</v>
          </cell>
          <cell r="B476" t="str">
            <v>un</v>
          </cell>
          <cell r="C476">
            <v>3136</v>
          </cell>
          <cell r="D476" t="str">
            <v>Fijador de</v>
          </cell>
        </row>
        <row r="477">
          <cell r="A477" t="str">
            <v>Fijador de 3, para tubo</v>
          </cell>
          <cell r="B477" t="str">
            <v>un</v>
          </cell>
          <cell r="C477">
            <v>2298</v>
          </cell>
          <cell r="D477" t="str">
            <v>Fijador de</v>
          </cell>
        </row>
        <row r="478">
          <cell r="A478" t="str">
            <v>Fijador de 3/4", para tubo de gas, ref FT2AG075, marca MECANO.</v>
          </cell>
          <cell r="B478" t="str">
            <v>un</v>
          </cell>
          <cell r="C478">
            <v>1705</v>
          </cell>
          <cell r="D478" t="str">
            <v>Fijador de</v>
          </cell>
        </row>
        <row r="479">
          <cell r="A479" t="str">
            <v>Filtro en "Y" roscado de 1"</v>
          </cell>
          <cell r="B479" t="str">
            <v>un</v>
          </cell>
          <cell r="C479">
            <v>22736</v>
          </cell>
          <cell r="D479" t="str">
            <v xml:space="preserve">Filtro en </v>
          </cell>
        </row>
        <row r="480">
          <cell r="A480" t="str">
            <v>Filtro en "Y" roscado de 11/2"</v>
          </cell>
          <cell r="B480" t="str">
            <v>un</v>
          </cell>
          <cell r="C480">
            <v>62524</v>
          </cell>
          <cell r="D480" t="str">
            <v xml:space="preserve">Filtro en </v>
          </cell>
        </row>
        <row r="481">
          <cell r="A481" t="str">
            <v>Formaleta columna circular de 50x2,4m (2t)</v>
          </cell>
          <cell r="B481" t="str">
            <v>dia</v>
          </cell>
          <cell r="C481">
            <v>18434</v>
          </cell>
          <cell r="D481" t="str">
            <v xml:space="preserve">Formaleta </v>
          </cell>
        </row>
        <row r="482">
          <cell r="A482" t="str">
            <v>Formaleta para concreto a la vista tipo super T formaleta.19mm</v>
          </cell>
          <cell r="B482" t="str">
            <v>m2</v>
          </cell>
          <cell r="C482">
            <v>31273</v>
          </cell>
          <cell r="D482" t="str">
            <v xml:space="preserve">Formaleta </v>
          </cell>
        </row>
        <row r="483">
          <cell r="A483" t="str">
            <v>Formaleta tapa lateral de 5x2 cm</v>
          </cell>
          <cell r="B483" t="str">
            <v>ml</v>
          </cell>
          <cell r="C483">
            <v>3000</v>
          </cell>
          <cell r="D483" t="str">
            <v xml:space="preserve">Formaleta </v>
          </cell>
        </row>
        <row r="484">
          <cell r="A484" t="str">
            <v>Formas Mediacaña de aluminio, e=3mm. Incluye transporte.</v>
          </cell>
          <cell r="B484" t="str">
            <v>un</v>
          </cell>
          <cell r="C484">
            <v>2300</v>
          </cell>
          <cell r="D484" t="str">
            <v>Formas Med</v>
          </cell>
        </row>
        <row r="485">
          <cell r="A485" t="str">
            <v>Fuente de poder con cargador de bateria</v>
          </cell>
          <cell r="B485" t="str">
            <v>un</v>
          </cell>
          <cell r="C485">
            <v>295568</v>
          </cell>
          <cell r="D485" t="str">
            <v xml:space="preserve">Fuente de </v>
          </cell>
        </row>
        <row r="486">
          <cell r="A486" t="str">
            <v xml:space="preserve">Fundente para soldar cobre, caja </v>
          </cell>
          <cell r="B486" t="str">
            <v>un</v>
          </cell>
          <cell r="C486">
            <v>8000</v>
          </cell>
          <cell r="D486" t="str">
            <v>Fundente p</v>
          </cell>
        </row>
        <row r="487">
          <cell r="A487" t="str">
            <v xml:space="preserve">Fundente para soldar cobre, caja x dos onzas </v>
          </cell>
          <cell r="B487" t="str">
            <v>un</v>
          </cell>
          <cell r="C487">
            <v>3000</v>
          </cell>
          <cell r="D487" t="str">
            <v>Fundente p</v>
          </cell>
        </row>
        <row r="488">
          <cell r="A488" t="str">
            <v>Fusible cortacircuitos</v>
          </cell>
          <cell r="B488" t="str">
            <v>un</v>
          </cell>
          <cell r="C488">
            <v>6000</v>
          </cell>
          <cell r="D488" t="str">
            <v>Fusible co</v>
          </cell>
        </row>
        <row r="489">
          <cell r="A489" t="str">
            <v>Gabinete de 0.30 x 0.30 mt., para vavula y elevador de red de gas.</v>
          </cell>
          <cell r="B489" t="str">
            <v>un</v>
          </cell>
          <cell r="C489">
            <v>34300</v>
          </cell>
          <cell r="D489" t="str">
            <v>Gabinete d</v>
          </cell>
        </row>
        <row r="490">
          <cell r="A490" t="str">
            <v>Gabinete de 0.50 x 0.50 mt., con espaldar metalico, para regulacion de 1ª etapa.</v>
          </cell>
          <cell r="B490" t="str">
            <v>un</v>
          </cell>
          <cell r="C490">
            <v>70000</v>
          </cell>
          <cell r="D490" t="str">
            <v>Gabinete d</v>
          </cell>
        </row>
        <row r="491">
          <cell r="A491" t="str">
            <v>Gabinete de 77x99x22 cm con canastilla para manguera red contra incendios</v>
          </cell>
          <cell r="B491" t="str">
            <v>un</v>
          </cell>
          <cell r="C491">
            <v>142100</v>
          </cell>
          <cell r="D491" t="str">
            <v>Gabinete d</v>
          </cell>
        </row>
        <row r="492">
          <cell r="A492" t="str">
            <v>Gabinete gas de 0,60 x 0,60 x 0,22</v>
          </cell>
          <cell r="B492" t="str">
            <v>un</v>
          </cell>
          <cell r="C492">
            <v>90000</v>
          </cell>
          <cell r="D492" t="str">
            <v>Gabinete g</v>
          </cell>
        </row>
        <row r="493">
          <cell r="A493" t="str">
            <v>Gancho fij canoa</v>
          </cell>
          <cell r="B493" t="str">
            <v>un</v>
          </cell>
          <cell r="C493">
            <v>500</v>
          </cell>
          <cell r="D493" t="str">
            <v>Gancho fij</v>
          </cell>
        </row>
        <row r="494">
          <cell r="A494" t="str">
            <v>Gas para fundente x 40 lb</v>
          </cell>
          <cell r="B494" t="str">
            <v>un</v>
          </cell>
          <cell r="C494">
            <v>45000</v>
          </cell>
          <cell r="D494" t="str">
            <v>Gas para f</v>
          </cell>
        </row>
        <row r="495">
          <cell r="A495" t="str">
            <v>Gas propano</v>
          </cell>
          <cell r="B495" t="str">
            <v>lb</v>
          </cell>
          <cell r="C495">
            <v>1250</v>
          </cell>
          <cell r="D495" t="str">
            <v>Gas propan</v>
          </cell>
        </row>
        <row r="496">
          <cell r="A496" t="str">
            <v>Geotextil No Tejido 2500 (ancho= 3.8 m. X 150 m)</v>
          </cell>
          <cell r="B496" t="str">
            <v>m2</v>
          </cell>
          <cell r="C496">
            <v>4098</v>
          </cell>
          <cell r="D496" t="str">
            <v xml:space="preserve">Geotextil </v>
          </cell>
        </row>
        <row r="497">
          <cell r="A497" t="str">
            <v>Geotextil NT1600 - Pavco o equivalente</v>
          </cell>
          <cell r="B497" t="str">
            <v>m2</v>
          </cell>
          <cell r="C497">
            <v>2839</v>
          </cell>
          <cell r="D497" t="str">
            <v xml:space="preserve">Geotextil </v>
          </cell>
        </row>
        <row r="498">
          <cell r="A498" t="str">
            <v>Geotextil tejido 2400 pavco o equivalente</v>
          </cell>
          <cell r="B498" t="str">
            <v>m2</v>
          </cell>
          <cell r="C498">
            <v>5400</v>
          </cell>
          <cell r="D498" t="str">
            <v xml:space="preserve">Geotextil </v>
          </cell>
        </row>
        <row r="499">
          <cell r="A499" t="str">
            <v>Grama tipo macana puesta en obra</v>
          </cell>
          <cell r="B499" t="str">
            <v>m2</v>
          </cell>
          <cell r="C499">
            <v>5500</v>
          </cell>
          <cell r="D499" t="str">
            <v>Grama tipo</v>
          </cell>
        </row>
        <row r="500">
          <cell r="A500" t="str">
            <v>Grama tipo San Agustin.</v>
          </cell>
          <cell r="B500" t="str">
            <v>m2</v>
          </cell>
          <cell r="C500">
            <v>10388</v>
          </cell>
          <cell r="D500" t="str">
            <v>Grama tipo</v>
          </cell>
        </row>
        <row r="501">
          <cell r="A501" t="str">
            <v>gramoquin liviano de 40x40x8 cm.color gris</v>
          </cell>
          <cell r="B501" t="str">
            <v>un</v>
          </cell>
          <cell r="C501">
            <v>7500</v>
          </cell>
          <cell r="D501" t="str">
            <v xml:space="preserve">gramoquin </v>
          </cell>
        </row>
        <row r="502">
          <cell r="A502" t="str">
            <v>Granito negro 1-2 (San Gil)</v>
          </cell>
          <cell r="B502" t="str">
            <v>kg</v>
          </cell>
          <cell r="C502">
            <v>686</v>
          </cell>
          <cell r="D502" t="str">
            <v>Granito ne</v>
          </cell>
        </row>
        <row r="503">
          <cell r="A503" t="str">
            <v>Grano 1 + aglutinante (preparado)</v>
          </cell>
          <cell r="B503" t="str">
            <v>kg</v>
          </cell>
          <cell r="C503">
            <v>2200</v>
          </cell>
          <cell r="D503" t="str">
            <v xml:space="preserve">Grano 1 + </v>
          </cell>
        </row>
        <row r="504">
          <cell r="A504" t="str">
            <v>Grano preparado</v>
          </cell>
          <cell r="B504" t="str">
            <v>kg</v>
          </cell>
          <cell r="C504">
            <v>627</v>
          </cell>
          <cell r="D504" t="str">
            <v>Grano prep</v>
          </cell>
        </row>
        <row r="505">
          <cell r="A505" t="str">
            <v>Grano Travertino  Nº 1. Bolsa 25</v>
          </cell>
          <cell r="B505" t="str">
            <v>kg</v>
          </cell>
          <cell r="C505">
            <v>686</v>
          </cell>
          <cell r="D505" t="str">
            <v>Grano Trav</v>
          </cell>
        </row>
        <row r="506">
          <cell r="A506" t="str">
            <v>Grapa 5/8" para varilla Coperwell</v>
          </cell>
          <cell r="B506" t="str">
            <v>un</v>
          </cell>
          <cell r="C506">
            <v>10000</v>
          </cell>
          <cell r="D506" t="str">
            <v>Grapa 5/8"</v>
          </cell>
        </row>
        <row r="507">
          <cell r="A507" t="str">
            <v>Grapa doble ala de 1". incluye el chazo y el tornillo</v>
          </cell>
          <cell r="B507" t="str">
            <v>un</v>
          </cell>
          <cell r="C507">
            <v>1568</v>
          </cell>
          <cell r="D507" t="str">
            <v>Grapa dobl</v>
          </cell>
        </row>
        <row r="508">
          <cell r="A508" t="str">
            <v>Grapa doble ala de 1/2". incluye el chazo y el tornillo</v>
          </cell>
          <cell r="B508" t="str">
            <v>un</v>
          </cell>
          <cell r="C508">
            <v>1470</v>
          </cell>
          <cell r="D508" t="str">
            <v>Grapa dobl</v>
          </cell>
        </row>
        <row r="509">
          <cell r="A509" t="str">
            <v>Grapa doble ala de 1-1/2". incluye el chazo y el tornillo</v>
          </cell>
          <cell r="B509" t="str">
            <v>un</v>
          </cell>
          <cell r="C509">
            <v>1568</v>
          </cell>
          <cell r="D509" t="str">
            <v>Grapa dobl</v>
          </cell>
        </row>
        <row r="510">
          <cell r="A510" t="str">
            <v>Grapa doble ala de 2". incluye el chazo y el tornillo</v>
          </cell>
          <cell r="B510" t="str">
            <v>un</v>
          </cell>
          <cell r="C510">
            <v>1960</v>
          </cell>
          <cell r="D510" t="str">
            <v>Grapa dobl</v>
          </cell>
        </row>
        <row r="511">
          <cell r="A511" t="str">
            <v>Grapa doble ala de 3/4". incluye el chazo y el tornillo</v>
          </cell>
          <cell r="B511" t="str">
            <v>un</v>
          </cell>
          <cell r="C511">
            <v>1470</v>
          </cell>
          <cell r="D511" t="str">
            <v>Grapa dobl</v>
          </cell>
        </row>
        <row r="512">
          <cell r="A512" t="str">
            <v>Grapas para soporte de aparatos sanitarios</v>
          </cell>
          <cell r="B512" t="str">
            <v>par</v>
          </cell>
          <cell r="C512">
            <v>7840</v>
          </cell>
          <cell r="D512" t="str">
            <v>Grapas par</v>
          </cell>
        </row>
        <row r="513">
          <cell r="A513" t="str">
            <v>Grasa para tarraja</v>
          </cell>
          <cell r="B513" t="str">
            <v>kg</v>
          </cell>
          <cell r="C513">
            <v>1960</v>
          </cell>
          <cell r="D513" t="str">
            <v>Grasa para</v>
          </cell>
        </row>
        <row r="514">
          <cell r="A514" t="str">
            <v>Gravilla limpia con transporte hasta 15 km</v>
          </cell>
          <cell r="B514" t="str">
            <v>m3</v>
          </cell>
          <cell r="C514">
            <v>33330</v>
          </cell>
          <cell r="D514" t="str">
            <v>Gravilla l</v>
          </cell>
        </row>
        <row r="515">
          <cell r="A515" t="str">
            <v>Grifería automatica de push antivandalica ref 71300</v>
          </cell>
          <cell r="B515" t="str">
            <v>un</v>
          </cell>
          <cell r="C515">
            <v>132524</v>
          </cell>
          <cell r="D515" t="str">
            <v>Grifería a</v>
          </cell>
        </row>
        <row r="516">
          <cell r="A516" t="str">
            <v>Griferia cuello de ganso</v>
          </cell>
          <cell r="B516" t="str">
            <v>un</v>
          </cell>
          <cell r="C516">
            <v>47530</v>
          </cell>
          <cell r="D516" t="str">
            <v>Griferia c</v>
          </cell>
        </row>
        <row r="517">
          <cell r="A517" t="str">
            <v>Griferia cuello de ganso ref 90500000 grival</v>
          </cell>
          <cell r="B517" t="str">
            <v>un</v>
          </cell>
          <cell r="C517">
            <v>90000</v>
          </cell>
          <cell r="D517" t="str">
            <v>Griferia c</v>
          </cell>
        </row>
        <row r="518">
          <cell r="A518" t="str">
            <v>Griferia de Push antivandalica, ref 75121</v>
          </cell>
          <cell r="B518" t="str">
            <v>un</v>
          </cell>
          <cell r="C518">
            <v>252840</v>
          </cell>
          <cell r="D518" t="str">
            <v>Griferia d</v>
          </cell>
        </row>
        <row r="519">
          <cell r="A519" t="str">
            <v>Griferia Galaxia</v>
          </cell>
          <cell r="B519" t="str">
            <v>un</v>
          </cell>
          <cell r="C519">
            <v>40184</v>
          </cell>
          <cell r="D519" t="str">
            <v>Griferia G</v>
          </cell>
        </row>
        <row r="520">
          <cell r="A520" t="str">
            <v>Griferia lav en acero ref 040-CSLPC Classic</v>
          </cell>
          <cell r="B520" t="str">
            <v>un</v>
          </cell>
          <cell r="C520">
            <v>45000</v>
          </cell>
          <cell r="D520" t="str">
            <v>Griferia l</v>
          </cell>
        </row>
        <row r="521">
          <cell r="A521" t="str">
            <v>Griferia marruecos ref 791110001</v>
          </cell>
          <cell r="B521" t="str">
            <v>un</v>
          </cell>
          <cell r="C521">
            <v>80000</v>
          </cell>
          <cell r="D521" t="str">
            <v>Griferia m</v>
          </cell>
        </row>
        <row r="522">
          <cell r="A522" t="str">
            <v>Griferia metalica, acabado cromado, tipo marruecos</v>
          </cell>
          <cell r="B522" t="str">
            <v>un</v>
          </cell>
          <cell r="C522">
            <v>51940</v>
          </cell>
          <cell r="D522" t="str">
            <v>Griferia m</v>
          </cell>
        </row>
        <row r="523">
          <cell r="A523" t="str">
            <v xml:space="preserve">Griferia orinal sencilla </v>
          </cell>
          <cell r="B523" t="str">
            <v>un</v>
          </cell>
          <cell r="C523">
            <v>70000</v>
          </cell>
          <cell r="D523" t="str">
            <v>Griferia o</v>
          </cell>
        </row>
        <row r="524">
          <cell r="A524" t="str">
            <v>Grillete para guaya</v>
          </cell>
          <cell r="B524" t="str">
            <v>un</v>
          </cell>
          <cell r="C524">
            <v>284</v>
          </cell>
          <cell r="D524" t="str">
            <v>Grillete p</v>
          </cell>
        </row>
        <row r="525">
          <cell r="A525" t="str">
            <v>guaya</v>
          </cell>
          <cell r="B525" t="str">
            <v>m</v>
          </cell>
          <cell r="C525">
            <v>341</v>
          </cell>
          <cell r="D525" t="str">
            <v>guaya</v>
          </cell>
        </row>
        <row r="526">
          <cell r="A526" t="str">
            <v>Hacha pico de 4 1/2" con cabo de madera</v>
          </cell>
          <cell r="B526" t="str">
            <v>un</v>
          </cell>
          <cell r="C526">
            <v>17052</v>
          </cell>
          <cell r="D526" t="str">
            <v>Hacha pico</v>
          </cell>
        </row>
        <row r="527">
          <cell r="A527" t="str">
            <v>Herraje Caja Medidor Acueducto de 1 1/2" (60 x 200cm incluye tapa contador)</v>
          </cell>
          <cell r="B527" t="str">
            <v>un</v>
          </cell>
          <cell r="C527">
            <v>380828</v>
          </cell>
          <cell r="D527" t="str">
            <v>Herraje Ca</v>
          </cell>
        </row>
        <row r="528">
          <cell r="A528" t="str">
            <v>Herraje Caja Medidor Acueducto de 1" (60 x 200cm incluye tapa contador)</v>
          </cell>
          <cell r="B528" t="str">
            <v>un</v>
          </cell>
          <cell r="C528">
            <v>319441</v>
          </cell>
          <cell r="D528" t="str">
            <v>Herraje Ca</v>
          </cell>
        </row>
        <row r="529">
          <cell r="A529" t="str">
            <v>Herraje de 120x120 cm. para caja inspeccion de 100x100 cm.</v>
          </cell>
          <cell r="B529" t="str">
            <v>un</v>
          </cell>
          <cell r="C529">
            <v>117600</v>
          </cell>
          <cell r="D529" t="str">
            <v>Herraje de</v>
          </cell>
        </row>
        <row r="530">
          <cell r="A530" t="str">
            <v>Herraje de 30x30 cm. para caja inspeccion</v>
          </cell>
          <cell r="B530" t="str">
            <v>un</v>
          </cell>
          <cell r="C530">
            <v>25284</v>
          </cell>
          <cell r="D530" t="str">
            <v>Herraje de</v>
          </cell>
        </row>
        <row r="531">
          <cell r="A531" t="str">
            <v>Herraje de 50x50 caja insp</v>
          </cell>
          <cell r="B531" t="str">
            <v>un</v>
          </cell>
          <cell r="C531">
            <v>80000</v>
          </cell>
          <cell r="D531" t="str">
            <v>Herraje de</v>
          </cell>
        </row>
        <row r="532">
          <cell r="A532" t="str">
            <v>Herraje de 50x50 cm. para caja inspeccion de 40x40 cm.</v>
          </cell>
          <cell r="B532" t="str">
            <v>un</v>
          </cell>
          <cell r="C532">
            <v>104000</v>
          </cell>
          <cell r="D532" t="str">
            <v>Herraje de</v>
          </cell>
        </row>
        <row r="533">
          <cell r="A533" t="str">
            <v>Herraje de 60 x 80 para caja el‚ctrica</v>
          </cell>
          <cell r="B533" t="str">
            <v>un</v>
          </cell>
          <cell r="C533">
            <v>176445</v>
          </cell>
          <cell r="D533" t="str">
            <v>Herraje de</v>
          </cell>
        </row>
        <row r="534">
          <cell r="A534" t="str">
            <v>Herraje de 70x70 cm. para caja inspeccion de 60x60 cm.</v>
          </cell>
          <cell r="B534" t="str">
            <v>un</v>
          </cell>
          <cell r="C534">
            <v>88200</v>
          </cell>
          <cell r="D534" t="str">
            <v>Herraje de</v>
          </cell>
        </row>
        <row r="535">
          <cell r="A535" t="str">
            <v>Herraje de 80x80 cm. para caja inspeccion de 70x70 cm.</v>
          </cell>
          <cell r="B535" t="str">
            <v>un</v>
          </cell>
          <cell r="C535">
            <v>120000</v>
          </cell>
          <cell r="D535" t="str">
            <v>Herraje de</v>
          </cell>
        </row>
        <row r="536">
          <cell r="A536" t="str">
            <v>Hidrante Bridado 6"</v>
          </cell>
          <cell r="B536" t="str">
            <v>un</v>
          </cell>
          <cell r="C536">
            <v>2751056</v>
          </cell>
          <cell r="D536" t="str">
            <v>Hidrante B</v>
          </cell>
        </row>
        <row r="537">
          <cell r="A537" t="str">
            <v>Hidrosello-Novafort d= 200 mm. - Pavco o equivalente.</v>
          </cell>
          <cell r="B537" t="str">
            <v>un</v>
          </cell>
          <cell r="C537">
            <v>4993</v>
          </cell>
          <cell r="D537" t="str">
            <v>Hidrosello</v>
          </cell>
        </row>
        <row r="538">
          <cell r="A538" t="str">
            <v>Hidrosello-Novafort d= 250 mm. - Pavco o equivalente.</v>
          </cell>
          <cell r="B538" t="str">
            <v>un</v>
          </cell>
          <cell r="C538">
            <v>8733</v>
          </cell>
          <cell r="D538" t="str">
            <v>Hidrosello</v>
          </cell>
        </row>
        <row r="539">
          <cell r="A539" t="str">
            <v>Hidrosello-Novafort Ø= 160 mm. - Pavco o equivalente.</v>
          </cell>
          <cell r="B539" t="str">
            <v>un</v>
          </cell>
          <cell r="C539">
            <v>2400</v>
          </cell>
          <cell r="D539" t="str">
            <v>Hidrosello</v>
          </cell>
        </row>
        <row r="540">
          <cell r="A540" t="str">
            <v>Hidrosil concreto</v>
          </cell>
          <cell r="B540" t="str">
            <v>lt</v>
          </cell>
          <cell r="C540">
            <v>12500</v>
          </cell>
          <cell r="D540" t="str">
            <v>Hidrosil c</v>
          </cell>
        </row>
        <row r="541">
          <cell r="A541" t="str">
            <v>Hidrosolve</v>
          </cell>
          <cell r="B541" t="str">
            <v>lt</v>
          </cell>
          <cell r="C541">
            <v>7300</v>
          </cell>
          <cell r="D541" t="str">
            <v>Hidrosolve</v>
          </cell>
        </row>
        <row r="542">
          <cell r="A542" t="str">
            <v>Hidrosolve x 200 litros</v>
          </cell>
          <cell r="B542" t="str">
            <v>un</v>
          </cell>
          <cell r="C542">
            <v>1153460</v>
          </cell>
          <cell r="D542" t="str">
            <v>Hidrosolve</v>
          </cell>
        </row>
        <row r="543">
          <cell r="A543" t="str">
            <v>Hoja de sierra para segueta bimetalica Incolma</v>
          </cell>
          <cell r="B543" t="str">
            <v>un</v>
          </cell>
          <cell r="C543">
            <v>3297</v>
          </cell>
          <cell r="D543" t="str">
            <v>Hoja de si</v>
          </cell>
        </row>
        <row r="544">
          <cell r="A544" t="str">
            <v>Icopor  D-12 20 mm (lamina de 0,62 x 1,24 m)</v>
          </cell>
          <cell r="B544" t="str">
            <v>m2</v>
          </cell>
          <cell r="C544">
            <v>1372</v>
          </cell>
          <cell r="D544" t="str">
            <v>Icopor  D-</v>
          </cell>
        </row>
        <row r="545">
          <cell r="A545" t="str">
            <v>Icopor de 4cm.</v>
          </cell>
          <cell r="B545" t="str">
            <v>m2</v>
          </cell>
          <cell r="C545">
            <v>5605</v>
          </cell>
          <cell r="D545" t="str">
            <v xml:space="preserve">Icopor de </v>
          </cell>
        </row>
        <row r="546">
          <cell r="A546" t="str">
            <v>Igol denso</v>
          </cell>
          <cell r="B546" t="str">
            <v>kg</v>
          </cell>
          <cell r="C546">
            <v>11500</v>
          </cell>
          <cell r="D546" t="str">
            <v>Igol denso</v>
          </cell>
        </row>
        <row r="547">
          <cell r="A547" t="str">
            <v>igol denso *</v>
          </cell>
          <cell r="B547" t="str">
            <v>kg</v>
          </cell>
          <cell r="C547">
            <v>10000</v>
          </cell>
          <cell r="D547" t="str">
            <v>igol denso</v>
          </cell>
        </row>
        <row r="548">
          <cell r="A548" t="str">
            <v>Igol imprimante</v>
          </cell>
          <cell r="B548" t="str">
            <v>kg</v>
          </cell>
          <cell r="C548">
            <v>10000</v>
          </cell>
          <cell r="D548" t="str">
            <v>Igol impri</v>
          </cell>
        </row>
        <row r="549">
          <cell r="A549" t="str">
            <v>Impermeabilizacion de losa en conconcreto con sistema Monolitico en Poliuretano.</v>
          </cell>
          <cell r="B549" t="str">
            <v>m2</v>
          </cell>
          <cell r="C549">
            <v>40816</v>
          </cell>
          <cell r="D549" t="str">
            <v>Impermeabi</v>
          </cell>
        </row>
        <row r="550">
          <cell r="A550" t="str">
            <v>Inmunizante madera incoloro (5 gal)</v>
          </cell>
          <cell r="B550" t="str">
            <v>galon</v>
          </cell>
          <cell r="C550">
            <v>20554</v>
          </cell>
          <cell r="D550" t="str">
            <v>Inmunizant</v>
          </cell>
        </row>
        <row r="551">
          <cell r="A551" t="str">
            <v>Inst Sikaplan 12 GCO+ geotextil  todo costo</v>
          </cell>
          <cell r="B551" t="str">
            <v>m2</v>
          </cell>
          <cell r="C551">
            <v>90000</v>
          </cell>
          <cell r="D551" t="str">
            <v>Inst Sikap</v>
          </cell>
        </row>
        <row r="552">
          <cell r="A552" t="str">
            <v>Interruptor Doble Leviton</v>
          </cell>
          <cell r="B552" t="str">
            <v>un</v>
          </cell>
          <cell r="C552">
            <v>13950</v>
          </cell>
          <cell r="D552" t="str">
            <v>Interrupto</v>
          </cell>
        </row>
        <row r="553">
          <cell r="A553" t="str">
            <v>Interruptor Sencillo Leviton</v>
          </cell>
          <cell r="B553" t="str">
            <v>un</v>
          </cell>
          <cell r="C553">
            <v>4250</v>
          </cell>
          <cell r="D553" t="str">
            <v>Interrupto</v>
          </cell>
        </row>
        <row r="554">
          <cell r="A554" t="str">
            <v>Interruptor Triple Leviton</v>
          </cell>
          <cell r="B554" t="str">
            <v>un</v>
          </cell>
          <cell r="C554">
            <v>15250</v>
          </cell>
          <cell r="D554" t="str">
            <v>Interrupto</v>
          </cell>
        </row>
        <row r="555">
          <cell r="A555" t="str">
            <v>jabonera linea economica</v>
          </cell>
          <cell r="B555" t="str">
            <v>un</v>
          </cell>
          <cell r="C555">
            <v>10000</v>
          </cell>
          <cell r="D555" t="str">
            <v>jabonera l</v>
          </cell>
        </row>
        <row r="556">
          <cell r="A556" t="str">
            <v>Juego Incrustaciones linea economica</v>
          </cell>
          <cell r="B556" t="str">
            <v>gl</v>
          </cell>
          <cell r="C556">
            <v>65000</v>
          </cell>
          <cell r="D556" t="str">
            <v>Juego Incr</v>
          </cell>
        </row>
        <row r="557">
          <cell r="A557" t="str">
            <v>Juego modular ref Nro. 9 especial + inst</v>
          </cell>
          <cell r="B557" t="str">
            <v>un</v>
          </cell>
          <cell r="C557">
            <v>6500000</v>
          </cell>
          <cell r="D557" t="str">
            <v>Juego modu</v>
          </cell>
        </row>
        <row r="558">
          <cell r="A558" t="str">
            <v>Kit adaptador LC para bandeja</v>
          </cell>
          <cell r="B558" t="str">
            <v>un</v>
          </cell>
          <cell r="C558">
            <v>738920</v>
          </cell>
          <cell r="D558" t="str">
            <v>Kit adapta</v>
          </cell>
        </row>
        <row r="559">
          <cell r="A559" t="str">
            <v>Kit sifon pozuelo+ canastilla</v>
          </cell>
          <cell r="B559" t="str">
            <v>un</v>
          </cell>
          <cell r="C559">
            <v>22000</v>
          </cell>
          <cell r="D559" t="str">
            <v xml:space="preserve">Kit sifon </v>
          </cell>
        </row>
        <row r="560">
          <cell r="A560" t="str">
            <v>Ladrillo 10 x 20 x 40 rayado</v>
          </cell>
          <cell r="B560" t="str">
            <v>un</v>
          </cell>
          <cell r="C560">
            <v>796</v>
          </cell>
          <cell r="D560" t="str">
            <v>Ladrillo 1</v>
          </cell>
        </row>
        <row r="561">
          <cell r="A561" t="str">
            <v>Ladrillo catalan estructural 10 x 15 x 30 cm.</v>
          </cell>
          <cell r="B561" t="str">
            <v>un</v>
          </cell>
          <cell r="C561">
            <v>950</v>
          </cell>
          <cell r="D561" t="str">
            <v>Ladrillo c</v>
          </cell>
        </row>
        <row r="562">
          <cell r="A562" t="str">
            <v>Ladrillo catalan estructural 10 x 15 x 30 cm.perforación horizontal</v>
          </cell>
          <cell r="B562" t="str">
            <v>un</v>
          </cell>
          <cell r="C562">
            <v>850</v>
          </cell>
          <cell r="D562" t="str">
            <v>Ladrillo c</v>
          </cell>
        </row>
        <row r="563">
          <cell r="A563" t="str">
            <v>Lamina Cal.24, para remate en teja METECNO.</v>
          </cell>
          <cell r="B563" t="str">
            <v>ml</v>
          </cell>
          <cell r="C563">
            <v>3480</v>
          </cell>
          <cell r="D563" t="str">
            <v>Lamina Cal</v>
          </cell>
        </row>
        <row r="564">
          <cell r="A564" t="str">
            <v>Lamina cold rolled C. 18 de 1,20 x 2,40 m.</v>
          </cell>
          <cell r="B564" t="str">
            <v>m2</v>
          </cell>
          <cell r="C564">
            <v>33300</v>
          </cell>
          <cell r="D564" t="str">
            <v>Lamina col</v>
          </cell>
        </row>
        <row r="565">
          <cell r="A565" t="str">
            <v>Lamina de 1/2" de 1.20 x 2.40 m.</v>
          </cell>
          <cell r="B565" t="str">
            <v>un</v>
          </cell>
          <cell r="C565">
            <v>876381</v>
          </cell>
          <cell r="D565" t="str">
            <v xml:space="preserve">Lamina de </v>
          </cell>
        </row>
        <row r="566">
          <cell r="A566" t="str">
            <v>Lamina de acero de 1/2"</v>
          </cell>
          <cell r="B566" t="str">
            <v>m2</v>
          </cell>
          <cell r="C566">
            <v>204889</v>
          </cell>
          <cell r="D566" t="str">
            <v xml:space="preserve">Lamina de </v>
          </cell>
        </row>
        <row r="567">
          <cell r="A567" t="str">
            <v>Lamina de fibrocemento de  6 mm. De 1,22 x 2,44 x 0,06 m.</v>
          </cell>
          <cell r="B567" t="str">
            <v>un</v>
          </cell>
          <cell r="C567">
            <v>30000</v>
          </cell>
          <cell r="D567" t="str">
            <v xml:space="preserve">Lamina de </v>
          </cell>
        </row>
        <row r="568">
          <cell r="A568" t="str">
            <v>Lamina de icopor de 40mm. De 1,0 x1,0 m.</v>
          </cell>
          <cell r="B568" t="str">
            <v>un</v>
          </cell>
          <cell r="C568">
            <v>5605</v>
          </cell>
          <cell r="D568" t="str">
            <v xml:space="preserve">Lamina de </v>
          </cell>
        </row>
        <row r="569">
          <cell r="A569" t="str">
            <v xml:space="preserve">Lamina Galvanizada Cal.20, </v>
          </cell>
          <cell r="B569" t="str">
            <v>ml</v>
          </cell>
          <cell r="C569">
            <v>22600</v>
          </cell>
          <cell r="D569" t="str">
            <v>Lamina Gal</v>
          </cell>
        </row>
        <row r="570">
          <cell r="A570" t="str">
            <v>Lamina metalica calibe 20.</v>
          </cell>
          <cell r="B570" t="str">
            <v>m2</v>
          </cell>
          <cell r="C570">
            <v>17356</v>
          </cell>
          <cell r="D570" t="str">
            <v>Lamina met</v>
          </cell>
        </row>
        <row r="571">
          <cell r="A571" t="str">
            <v>Lamina metalica de 3/16" o 5mm</v>
          </cell>
          <cell r="B571" t="str">
            <v>m2</v>
          </cell>
          <cell r="C571">
            <v>97384</v>
          </cell>
          <cell r="D571" t="str">
            <v>Lamina met</v>
          </cell>
        </row>
        <row r="572">
          <cell r="A572" t="str">
            <v>Lámina metálica de 3/8" de 1.20 x 2.40 m.</v>
          </cell>
          <cell r="B572" t="str">
            <v>un</v>
          </cell>
          <cell r="C572">
            <v>433436</v>
          </cell>
          <cell r="D572" t="str">
            <v>Lámina met</v>
          </cell>
        </row>
        <row r="573">
          <cell r="A573" t="str">
            <v>Lámpara  tipo Wall  Pack para bombillo Na de  150 W  - 240 V</v>
          </cell>
          <cell r="B573" t="str">
            <v>un</v>
          </cell>
          <cell r="C573">
            <v>302500</v>
          </cell>
          <cell r="D573" t="str">
            <v>Lámpara  t</v>
          </cell>
        </row>
        <row r="574">
          <cell r="A574" t="str">
            <v>lampara 2x26W tipo cilinder ovalada dimerizable. Incluye bombillos</v>
          </cell>
          <cell r="B574" t="str">
            <v>un</v>
          </cell>
          <cell r="C574">
            <v>172956</v>
          </cell>
          <cell r="D574" t="str">
            <v>lampara 2x</v>
          </cell>
        </row>
        <row r="575">
          <cell r="A575" t="str">
            <v>lampara 2x54W 30x120 especular  rejillas. incluye tubos</v>
          </cell>
          <cell r="B575" t="str">
            <v>un</v>
          </cell>
          <cell r="C575">
            <v>151626</v>
          </cell>
          <cell r="D575" t="str">
            <v>lampara 2x</v>
          </cell>
        </row>
        <row r="576">
          <cell r="A576" t="str">
            <v>lampara 2x54W tipo EASY. Incluye bombillos</v>
          </cell>
          <cell r="B576" t="str">
            <v>un</v>
          </cell>
          <cell r="C576">
            <v>180982</v>
          </cell>
          <cell r="D576" t="str">
            <v>lampara 2x</v>
          </cell>
        </row>
        <row r="577">
          <cell r="A577" t="str">
            <v>Lámpara circular de lujo doble anillo de 2x13 W</v>
          </cell>
          <cell r="B577" t="str">
            <v>un</v>
          </cell>
          <cell r="C577">
            <v>94500</v>
          </cell>
          <cell r="D577" t="str">
            <v>Lámpara ci</v>
          </cell>
        </row>
        <row r="578">
          <cell r="A578" t="str">
            <v>Lampara de emrgencia ELM2</v>
          </cell>
          <cell r="B578" t="str">
            <v>un</v>
          </cell>
          <cell r="C578">
            <v>156800</v>
          </cell>
          <cell r="D578" t="str">
            <v>Lampara de</v>
          </cell>
        </row>
        <row r="579">
          <cell r="A579" t="str">
            <v>Lampara fluorescente 2x54W AF -RS IP65 con balastro electronico. Incluye los bombillos</v>
          </cell>
          <cell r="B579" t="str">
            <v>un</v>
          </cell>
          <cell r="C579">
            <v>137200</v>
          </cell>
          <cell r="D579" t="str">
            <v>Lampara fl</v>
          </cell>
        </row>
        <row r="580">
          <cell r="A580" t="str">
            <v>Lampara Inser-Rejilla 1 x 13 W</v>
          </cell>
          <cell r="B580" t="str">
            <v>un</v>
          </cell>
          <cell r="C580">
            <v>34300</v>
          </cell>
          <cell r="D580" t="str">
            <v>Lampara In</v>
          </cell>
        </row>
        <row r="581">
          <cell r="A581" t="str">
            <v>Lampara Jupiter 4x24W. Incluye bombillos</v>
          </cell>
          <cell r="B581" t="str">
            <v>un</v>
          </cell>
          <cell r="C581">
            <v>601618</v>
          </cell>
          <cell r="D581" t="str">
            <v>Lampara Ju</v>
          </cell>
        </row>
        <row r="582">
          <cell r="A582" t="str">
            <v>Lampara ojo de buey 2x26 W. Incluye los bombillos</v>
          </cell>
          <cell r="B582" t="str">
            <v>un</v>
          </cell>
          <cell r="C582">
            <v>196000</v>
          </cell>
          <cell r="D582" t="str">
            <v>Lampara oj</v>
          </cell>
        </row>
        <row r="583">
          <cell r="A583" t="str">
            <v>Lampara ojo de buey 2x32 W ISO 49V. Incluye los bombillos y balastro dimerizable 0-10</v>
          </cell>
          <cell r="B583" t="str">
            <v>un</v>
          </cell>
          <cell r="C583">
            <v>205800</v>
          </cell>
          <cell r="D583" t="str">
            <v>Lampara oj</v>
          </cell>
        </row>
        <row r="584">
          <cell r="A584" t="str">
            <v>Lampara turtuga 1x26W, grande con rejilla, incluye bombillos</v>
          </cell>
          <cell r="B584" t="str">
            <v>un</v>
          </cell>
          <cell r="C584">
            <v>60800</v>
          </cell>
          <cell r="D584" t="str">
            <v>Lampara tu</v>
          </cell>
        </row>
        <row r="585">
          <cell r="A585" t="str">
            <v>lampra 2x32W - 30x120 con acrilico, incluye tubos</v>
          </cell>
          <cell r="B585" t="str">
            <v>un</v>
          </cell>
          <cell r="C585">
            <v>117000</v>
          </cell>
          <cell r="D585" t="str">
            <v>lampra 2x3</v>
          </cell>
        </row>
        <row r="586">
          <cell r="A586" t="str">
            <v>lampra 2x32W - 30x120 industrial, con kid de emergencia, incluye tubos</v>
          </cell>
          <cell r="B586" t="str">
            <v>un</v>
          </cell>
          <cell r="C586">
            <v>348500</v>
          </cell>
          <cell r="D586" t="str">
            <v>lampra 2x3</v>
          </cell>
        </row>
        <row r="587">
          <cell r="A587" t="str">
            <v>lampra 2x32W - 30x120 industrial, incluye tubos</v>
          </cell>
          <cell r="B587" t="str">
            <v>un</v>
          </cell>
          <cell r="C587">
            <v>124500</v>
          </cell>
          <cell r="D587" t="str">
            <v>lampra 2x3</v>
          </cell>
        </row>
        <row r="588">
          <cell r="A588" t="str">
            <v>Larguero de madera comun de 1" x 1"</v>
          </cell>
          <cell r="B588" t="str">
            <v>ml</v>
          </cell>
          <cell r="C588">
            <v>1096</v>
          </cell>
          <cell r="D588" t="str">
            <v>Larguero d</v>
          </cell>
        </row>
        <row r="589">
          <cell r="A589" t="str">
            <v>Larguero madera comun 4cmx8cmx2.80m</v>
          </cell>
          <cell r="B589" t="str">
            <v>un</v>
          </cell>
          <cell r="C589">
            <v>6800</v>
          </cell>
          <cell r="D589" t="str">
            <v>Larguero m</v>
          </cell>
        </row>
        <row r="590">
          <cell r="A590" t="str">
            <v>Largueros de 2"X2" por 3m</v>
          </cell>
          <cell r="B590" t="str">
            <v>un</v>
          </cell>
          <cell r="C590">
            <v>2558</v>
          </cell>
          <cell r="D590" t="str">
            <v xml:space="preserve">Largueros </v>
          </cell>
        </row>
        <row r="591">
          <cell r="A591" t="str">
            <v>Lavamanos acuacer de colgar</v>
          </cell>
          <cell r="B591" t="str">
            <v>un</v>
          </cell>
          <cell r="C591">
            <v>44500</v>
          </cell>
          <cell r="D591" t="str">
            <v xml:space="preserve">Lavamanos </v>
          </cell>
        </row>
        <row r="592">
          <cell r="A592" t="str">
            <v>Lavamanos Avanti de colgar</v>
          </cell>
          <cell r="B592" t="str">
            <v>un</v>
          </cell>
          <cell r="C592">
            <v>47900</v>
          </cell>
          <cell r="D592" t="str">
            <v xml:space="preserve">Lavamanos </v>
          </cell>
        </row>
        <row r="593">
          <cell r="A593" t="str">
            <v>Lavamanos Avanti de colgar *</v>
          </cell>
          <cell r="B593" t="str">
            <v>un</v>
          </cell>
          <cell r="C593">
            <v>60000</v>
          </cell>
          <cell r="D593" t="str">
            <v xml:space="preserve">Lavamanos </v>
          </cell>
        </row>
        <row r="594">
          <cell r="A594" t="str">
            <v>Lavamanos con pedal acero inox+ griferia de un puesto</v>
          </cell>
          <cell r="B594" t="str">
            <v>un</v>
          </cell>
          <cell r="C594">
            <v>1250000</v>
          </cell>
          <cell r="D594" t="str">
            <v xml:space="preserve">Lavamanos </v>
          </cell>
        </row>
        <row r="595">
          <cell r="A595" t="str">
            <v>Lavamanos de colgar para discapacitados, linea Acuajet.</v>
          </cell>
          <cell r="B595" t="str">
            <v>un</v>
          </cell>
          <cell r="C595">
            <v>253232</v>
          </cell>
          <cell r="D595" t="str">
            <v xml:space="preserve">Lavamanos </v>
          </cell>
        </row>
        <row r="596">
          <cell r="A596" t="str">
            <v>Lavamanos de empotrar en acero inoxidable cal 20 de d=0.30 m. Incluye transporte</v>
          </cell>
          <cell r="B596" t="str">
            <v>un</v>
          </cell>
          <cell r="C596">
            <v>73023</v>
          </cell>
          <cell r="D596" t="str">
            <v xml:space="preserve">Lavamanos </v>
          </cell>
        </row>
        <row r="597">
          <cell r="A597" t="str">
            <v>Lavamanos de empotrar en acero inoxidable cal 20 de d=0.40 m.</v>
          </cell>
          <cell r="B597" t="str">
            <v>un</v>
          </cell>
          <cell r="C597">
            <v>120000</v>
          </cell>
          <cell r="D597" t="str">
            <v xml:space="preserve">Lavamanos </v>
          </cell>
        </row>
        <row r="598">
          <cell r="A598" t="str">
            <v>Lavamanos ovalado de sobreponer</v>
          </cell>
          <cell r="B598" t="str">
            <v>un</v>
          </cell>
          <cell r="C598">
            <v>87500</v>
          </cell>
          <cell r="D598" t="str">
            <v xml:space="preserve">Lavamanos </v>
          </cell>
        </row>
        <row r="599">
          <cell r="A599" t="str">
            <v>Lavamanos sobreponer *</v>
          </cell>
          <cell r="B599" t="str">
            <v>un</v>
          </cell>
          <cell r="C599">
            <v>140000</v>
          </cell>
          <cell r="D599" t="str">
            <v xml:space="preserve">Lavamanos </v>
          </cell>
        </row>
        <row r="600">
          <cell r="A600" t="str">
            <v>Lavaollas acero inox AISI C 16</v>
          </cell>
          <cell r="B600" t="str">
            <v>un</v>
          </cell>
          <cell r="C600">
            <v>1880000</v>
          </cell>
          <cell r="D600" t="str">
            <v xml:space="preserve">Lavaollas </v>
          </cell>
        </row>
        <row r="601">
          <cell r="A601" t="str">
            <v>lavaplatos de sobreponer socoa de 1,20 x 0,60 m. con pozuelo + transp</v>
          </cell>
          <cell r="B601" t="str">
            <v>un</v>
          </cell>
          <cell r="C601">
            <v>250000</v>
          </cell>
          <cell r="D601" t="str">
            <v>lavaplatos</v>
          </cell>
        </row>
        <row r="602">
          <cell r="A602" t="str">
            <v>Lecha color crema</v>
          </cell>
          <cell r="B602" t="str">
            <v>kg</v>
          </cell>
          <cell r="C602">
            <v>2132</v>
          </cell>
          <cell r="D602" t="str">
            <v>Lecha colo</v>
          </cell>
        </row>
        <row r="603">
          <cell r="A603" t="str">
            <v>Lechada con boquilla (con-color)</v>
          </cell>
          <cell r="B603" t="str">
            <v>kg</v>
          </cell>
          <cell r="C603">
            <v>2038</v>
          </cell>
          <cell r="D603" t="str">
            <v>Lechada co</v>
          </cell>
        </row>
        <row r="604">
          <cell r="A604" t="str">
            <v>Lechada con pigmento integral color negro</v>
          </cell>
          <cell r="B604" t="str">
            <v>kg</v>
          </cell>
          <cell r="C604">
            <v>2724</v>
          </cell>
          <cell r="D604" t="str">
            <v>Lechada co</v>
          </cell>
        </row>
        <row r="605">
          <cell r="A605" t="str">
            <v>Lechada preparada</v>
          </cell>
          <cell r="B605" t="str">
            <v>kg</v>
          </cell>
          <cell r="C605">
            <v>2038</v>
          </cell>
          <cell r="D605" t="str">
            <v>Lechada pr</v>
          </cell>
        </row>
        <row r="606">
          <cell r="A606" t="str">
            <v>Liga pavimentos</v>
          </cell>
          <cell r="B606" t="str">
            <v>Kg</v>
          </cell>
          <cell r="C606">
            <v>2439</v>
          </cell>
          <cell r="D606" t="str">
            <v>Liga pavim</v>
          </cell>
        </row>
        <row r="607">
          <cell r="A607" t="str">
            <v>Lija 180</v>
          </cell>
          <cell r="B607" t="str">
            <v>un</v>
          </cell>
          <cell r="C607">
            <v>1200</v>
          </cell>
          <cell r="D607" t="str">
            <v>Lija 180</v>
          </cell>
        </row>
        <row r="608">
          <cell r="A608" t="str">
            <v>Lija 200</v>
          </cell>
          <cell r="B608" t="str">
            <v>un</v>
          </cell>
          <cell r="C608">
            <v>980</v>
          </cell>
          <cell r="D608" t="str">
            <v>Lija 200</v>
          </cell>
        </row>
        <row r="609">
          <cell r="A609" t="str">
            <v>Lija de agua 150 super</v>
          </cell>
          <cell r="B609" t="str">
            <v>un</v>
          </cell>
          <cell r="C609">
            <v>1110</v>
          </cell>
          <cell r="D609" t="str">
            <v>Lija de ag</v>
          </cell>
        </row>
        <row r="610">
          <cell r="A610" t="str">
            <v>Lija de agua 400</v>
          </cell>
          <cell r="B610" t="str">
            <v>un</v>
          </cell>
          <cell r="C610">
            <v>910</v>
          </cell>
          <cell r="D610" t="str">
            <v>Lija de ag</v>
          </cell>
        </row>
        <row r="611">
          <cell r="A611" t="str">
            <v>Limpiador Removedor PVC x 1/4 de galon.</v>
          </cell>
          <cell r="B611" t="str">
            <v>un</v>
          </cell>
          <cell r="C611">
            <v>31034</v>
          </cell>
          <cell r="D611" t="str">
            <v xml:space="preserve">Limpiador </v>
          </cell>
        </row>
        <row r="612">
          <cell r="A612" t="str">
            <v>listelo de 0,25 m.</v>
          </cell>
          <cell r="B612" t="str">
            <v>un</v>
          </cell>
          <cell r="C612">
            <v>3500</v>
          </cell>
          <cell r="D612" t="str">
            <v>listelo de</v>
          </cell>
        </row>
        <row r="613">
          <cell r="A613" t="str">
            <v>Listelo tipo Corona 25 x 12.5 cm</v>
          </cell>
          <cell r="B613" t="str">
            <v>un</v>
          </cell>
          <cell r="C613">
            <v>3500</v>
          </cell>
          <cell r="D613" t="str">
            <v>Listelo ti</v>
          </cell>
        </row>
        <row r="614">
          <cell r="A614" t="str">
            <v>Liston en Teka de 5"x 2"</v>
          </cell>
          <cell r="B614" t="str">
            <v>m</v>
          </cell>
          <cell r="C614">
            <v>23255</v>
          </cell>
          <cell r="D614" t="str">
            <v xml:space="preserve">Liston en </v>
          </cell>
        </row>
        <row r="615">
          <cell r="A615" t="str">
            <v>Llave bocamanguera 1/2"</v>
          </cell>
          <cell r="B615" t="str">
            <v>un</v>
          </cell>
          <cell r="C615">
            <v>14700</v>
          </cell>
          <cell r="D615" t="str">
            <v>Llave boca</v>
          </cell>
        </row>
        <row r="616">
          <cell r="A616" t="str">
            <v>Llave bocamanguera cromada de grival o su equivalente</v>
          </cell>
          <cell r="B616" t="str">
            <v>un</v>
          </cell>
          <cell r="C616">
            <v>24304</v>
          </cell>
          <cell r="D616" t="str">
            <v>Llave boca</v>
          </cell>
        </row>
        <row r="617">
          <cell r="A617" t="str">
            <v>Llave de corte universal 1 1/2"</v>
          </cell>
          <cell r="B617" t="str">
            <v>un</v>
          </cell>
          <cell r="C617">
            <v>363776</v>
          </cell>
          <cell r="D617" t="str">
            <v>Llave de c</v>
          </cell>
        </row>
        <row r="618">
          <cell r="A618" t="str">
            <v>Llave de corte universal 1"</v>
          </cell>
          <cell r="B618" t="str">
            <v>un</v>
          </cell>
          <cell r="C618">
            <v>107996</v>
          </cell>
          <cell r="D618" t="str">
            <v>Llave de c</v>
          </cell>
        </row>
        <row r="619">
          <cell r="A619" t="str">
            <v>Llave metalica con acabado en cromo</v>
          </cell>
          <cell r="B619" t="str">
            <v>un</v>
          </cell>
          <cell r="C619">
            <v>53900</v>
          </cell>
          <cell r="D619" t="str">
            <v>Llave meta</v>
          </cell>
        </row>
        <row r="620">
          <cell r="A620" t="str">
            <v>Llave spanner</v>
          </cell>
          <cell r="B620" t="str">
            <v>un</v>
          </cell>
          <cell r="C620">
            <v>5116</v>
          </cell>
          <cell r="D620" t="str">
            <v>Llave span</v>
          </cell>
        </row>
        <row r="621">
          <cell r="A621" t="str">
            <v>Loceta tactil 20x20x6 cm. color amarillo</v>
          </cell>
          <cell r="B621" t="str">
            <v>un</v>
          </cell>
          <cell r="C621">
            <v>1250</v>
          </cell>
          <cell r="D621" t="str">
            <v>Loceta tac</v>
          </cell>
        </row>
        <row r="622">
          <cell r="A622" t="str">
            <v>Loseta LOST-GU o AL color, tactil 20X20X6</v>
          </cell>
          <cell r="B622" t="str">
            <v>un</v>
          </cell>
          <cell r="C622">
            <v>1390</v>
          </cell>
          <cell r="D622" t="str">
            <v>Loseta LOS</v>
          </cell>
        </row>
        <row r="623">
          <cell r="A623" t="str">
            <v>Lubricante Tyton 500 gr</v>
          </cell>
          <cell r="B623" t="str">
            <v>lb</v>
          </cell>
          <cell r="C623">
            <v>12827</v>
          </cell>
          <cell r="D623" t="str">
            <v>Lubricante</v>
          </cell>
        </row>
        <row r="624">
          <cell r="A624" t="str">
            <v>Luminaria fluorescente 2x32W STRL 14</v>
          </cell>
          <cell r="B624" t="str">
            <v>un</v>
          </cell>
          <cell r="C624">
            <v>152000</v>
          </cell>
          <cell r="D624" t="str">
            <v xml:space="preserve">Luminaria </v>
          </cell>
        </row>
        <row r="625">
          <cell r="A625" t="str">
            <v>Luminaria rejillas 60x60 4x14W para instalar en cielo falso. incluye bombillos</v>
          </cell>
          <cell r="B625" t="str">
            <v>un</v>
          </cell>
          <cell r="C625">
            <v>203487</v>
          </cell>
          <cell r="D625" t="str">
            <v xml:space="preserve">Luminaria </v>
          </cell>
        </row>
        <row r="626">
          <cell r="A626" t="str">
            <v>Maija acero inoxidable de L= 13 cm.</v>
          </cell>
          <cell r="B626" t="str">
            <v>un</v>
          </cell>
          <cell r="C626">
            <v>13500</v>
          </cell>
          <cell r="D626" t="str">
            <v>Maija acer</v>
          </cell>
        </row>
        <row r="627">
          <cell r="A627" t="str">
            <v>Malla electrosoldada D 131</v>
          </cell>
          <cell r="B627" t="str">
            <v>m2</v>
          </cell>
          <cell r="C627">
            <v>4348</v>
          </cell>
          <cell r="D627" t="str">
            <v>Malla elec</v>
          </cell>
        </row>
        <row r="628">
          <cell r="A628" t="str">
            <v>Malla electrosoldada D-106</v>
          </cell>
          <cell r="B628" t="str">
            <v>m2</v>
          </cell>
          <cell r="C628">
            <v>4500</v>
          </cell>
          <cell r="D628" t="str">
            <v>Malla elec</v>
          </cell>
        </row>
        <row r="629">
          <cell r="A629" t="str">
            <v>Malla electrosoldada D-188</v>
          </cell>
          <cell r="B629" t="str">
            <v>m2</v>
          </cell>
          <cell r="C629">
            <v>6530</v>
          </cell>
          <cell r="D629" t="str">
            <v>Malla elec</v>
          </cell>
        </row>
        <row r="630">
          <cell r="A630" t="str">
            <v>Malla electrosoldada D-50</v>
          </cell>
          <cell r="B630" t="str">
            <v>m2</v>
          </cell>
          <cell r="C630">
            <v>2400</v>
          </cell>
          <cell r="D630" t="str">
            <v>Malla elec</v>
          </cell>
        </row>
        <row r="631">
          <cell r="A631" t="str">
            <v>Malla electrosoldada D-84</v>
          </cell>
          <cell r="B631" t="str">
            <v>m2</v>
          </cell>
          <cell r="C631">
            <v>3825</v>
          </cell>
          <cell r="D631" t="str">
            <v>Malla elec</v>
          </cell>
        </row>
        <row r="632">
          <cell r="A632" t="str">
            <v>Malla electrosoldada U-50</v>
          </cell>
          <cell r="B632" t="str">
            <v>m2</v>
          </cell>
          <cell r="C632">
            <v>2200</v>
          </cell>
          <cell r="D632" t="str">
            <v>Malla elec</v>
          </cell>
        </row>
        <row r="633">
          <cell r="A633" t="str">
            <v>Malla ojo 5 C. 10</v>
          </cell>
          <cell r="B633" t="str">
            <v>m2</v>
          </cell>
          <cell r="C633">
            <v>12500</v>
          </cell>
          <cell r="D633" t="str">
            <v xml:space="preserve">Malla ojo </v>
          </cell>
        </row>
        <row r="634">
          <cell r="A634" t="str">
            <v>malla ondulada plana de 1"x1"</v>
          </cell>
          <cell r="B634" t="str">
            <v>m2</v>
          </cell>
          <cell r="C634">
            <v>40000</v>
          </cell>
          <cell r="D634" t="str">
            <v>malla ondu</v>
          </cell>
        </row>
        <row r="635">
          <cell r="A635" t="str">
            <v>Manguera de 1 1/2 * 30 M a 250 PSI  DE DOBLE CHAQUETA</v>
          </cell>
          <cell r="B635" t="str">
            <v>un</v>
          </cell>
          <cell r="C635">
            <v>443352</v>
          </cell>
          <cell r="D635" t="str">
            <v>Manguera d</v>
          </cell>
        </row>
        <row r="636">
          <cell r="A636" t="str">
            <v>Manija en acero inox de L = 316 mm.</v>
          </cell>
          <cell r="B636" t="str">
            <v>un</v>
          </cell>
          <cell r="C636">
            <v>13500</v>
          </cell>
          <cell r="D636" t="str">
            <v xml:space="preserve">Manija en </v>
          </cell>
        </row>
        <row r="637">
          <cell r="A637" t="str">
            <v xml:space="preserve">manija en acero inoxidable de 6" x 3/4" </v>
          </cell>
          <cell r="B637" t="str">
            <v>un</v>
          </cell>
          <cell r="C637">
            <v>13500</v>
          </cell>
          <cell r="D637" t="str">
            <v xml:space="preserve">manija en </v>
          </cell>
        </row>
        <row r="638">
          <cell r="A638" t="str">
            <v>Manto de 3 mm.</v>
          </cell>
          <cell r="B638" t="str">
            <v>m2</v>
          </cell>
          <cell r="C638">
            <v>10500</v>
          </cell>
          <cell r="D638" t="str">
            <v>Manto de 3</v>
          </cell>
        </row>
        <row r="639">
          <cell r="A639" t="str">
            <v>Manto edil estandar 2 mm</v>
          </cell>
          <cell r="B639" t="str">
            <v>m2</v>
          </cell>
          <cell r="C639">
            <v>8450</v>
          </cell>
          <cell r="D639" t="str">
            <v>Manto edil</v>
          </cell>
        </row>
        <row r="640">
          <cell r="A640" t="str">
            <v>Manto foil de aluminio de 3 mm.</v>
          </cell>
          <cell r="B640" t="str">
            <v>m2</v>
          </cell>
          <cell r="C640">
            <v>13000</v>
          </cell>
          <cell r="D640" t="str">
            <v>Manto foil</v>
          </cell>
        </row>
        <row r="641">
          <cell r="A641" t="str">
            <v>Manto Zetal 600x1 de 3 mm. con foil de aluminio</v>
          </cell>
          <cell r="B641" t="str">
            <v>m2</v>
          </cell>
          <cell r="C641">
            <v>16500</v>
          </cell>
          <cell r="D641" t="str">
            <v>Manto Zeta</v>
          </cell>
        </row>
        <row r="642">
          <cell r="A642" t="str">
            <v>Marcacion fibra</v>
          </cell>
          <cell r="B642" t="str">
            <v>un</v>
          </cell>
          <cell r="C642">
            <v>75</v>
          </cell>
          <cell r="D642" t="str">
            <v xml:space="preserve">Marcacion </v>
          </cell>
        </row>
        <row r="643">
          <cell r="A643" t="str">
            <v>Marcacion pach panel</v>
          </cell>
          <cell r="B643" t="str">
            <v>un</v>
          </cell>
          <cell r="C643">
            <v>10000</v>
          </cell>
          <cell r="D643" t="str">
            <v xml:space="preserve">Marcacion </v>
          </cell>
        </row>
        <row r="644">
          <cell r="A644" t="str">
            <v>Marcacion rack</v>
          </cell>
          <cell r="B644" t="str">
            <v>un</v>
          </cell>
          <cell r="C644">
            <v>10000</v>
          </cell>
          <cell r="D644" t="str">
            <v xml:space="preserve">Marcacion </v>
          </cell>
        </row>
        <row r="645">
          <cell r="A645" t="str">
            <v>Marcacion regleta</v>
          </cell>
          <cell r="B645" t="str">
            <v>un</v>
          </cell>
          <cell r="C645">
            <v>2000</v>
          </cell>
          <cell r="D645" t="str">
            <v xml:space="preserve">Marcacion </v>
          </cell>
        </row>
        <row r="646">
          <cell r="A646" t="str">
            <v>Marcacion termica o en acrilico</v>
          </cell>
          <cell r="B646" t="str">
            <v>un</v>
          </cell>
          <cell r="C646">
            <v>500</v>
          </cell>
          <cell r="D646" t="str">
            <v xml:space="preserve">Marcacion </v>
          </cell>
        </row>
        <row r="647">
          <cell r="A647" t="str">
            <v>Marco DRYWALL con moldura en aluminio</v>
          </cell>
          <cell r="B647" t="str">
            <v>un</v>
          </cell>
          <cell r="C647">
            <v>11760</v>
          </cell>
          <cell r="D647" t="str">
            <v>Marco DRYW</v>
          </cell>
        </row>
        <row r="648">
          <cell r="A648" t="str">
            <v>Marco metalico para puerta en lamina cold rolled</v>
          </cell>
          <cell r="B648" t="str">
            <v>un</v>
          </cell>
          <cell r="C648">
            <v>53200</v>
          </cell>
          <cell r="D648" t="str">
            <v>Marco meta</v>
          </cell>
        </row>
        <row r="649">
          <cell r="A649" t="str">
            <v>Mariposa de fijación para reja del carcamo</v>
          </cell>
          <cell r="B649" t="str">
            <v>un</v>
          </cell>
          <cell r="C649">
            <v>4530</v>
          </cell>
          <cell r="D649" t="str">
            <v>Mariposa d</v>
          </cell>
        </row>
        <row r="650">
          <cell r="A650" t="str">
            <v>Masilla acrilica para interiores en  drywall (5galones)</v>
          </cell>
          <cell r="B650" t="str">
            <v>un</v>
          </cell>
          <cell r="C650">
            <v>41000</v>
          </cell>
          <cell r="D650" t="str">
            <v>Masilla ac</v>
          </cell>
        </row>
        <row r="651">
          <cell r="A651" t="str">
            <v>Masilla para fij de vidrios</v>
          </cell>
          <cell r="B651" t="str">
            <v>lb</v>
          </cell>
          <cell r="C651">
            <v>1000</v>
          </cell>
          <cell r="D651" t="str">
            <v>Masilla pa</v>
          </cell>
        </row>
        <row r="652">
          <cell r="A652" t="str">
            <v>Masilla topex</v>
          </cell>
          <cell r="B652" t="str">
            <v>gl</v>
          </cell>
          <cell r="C652">
            <v>12000</v>
          </cell>
          <cell r="D652" t="str">
            <v>Masilla to</v>
          </cell>
        </row>
        <row r="653">
          <cell r="A653" t="str">
            <v>Material granular para filtros de 1" - 1 1/2" para filtros</v>
          </cell>
          <cell r="B653" t="str">
            <v>m3</v>
          </cell>
          <cell r="C653">
            <v>61085</v>
          </cell>
          <cell r="D653" t="str">
            <v>Material g</v>
          </cell>
        </row>
        <row r="654">
          <cell r="A654" t="str">
            <v>Medidor G 1.6 marca METREX, con conectores</v>
          </cell>
          <cell r="B654" t="str">
            <v>un</v>
          </cell>
          <cell r="C654">
            <v>131800</v>
          </cell>
          <cell r="D654" t="str">
            <v xml:space="preserve">Medidor G </v>
          </cell>
        </row>
        <row r="655">
          <cell r="A655" t="str">
            <v>Medidor G 4 marca METREX, con conectores</v>
          </cell>
          <cell r="B655" t="str">
            <v>un</v>
          </cell>
          <cell r="C655">
            <v>323400</v>
          </cell>
          <cell r="D655" t="str">
            <v xml:space="preserve">Medidor G </v>
          </cell>
        </row>
        <row r="656">
          <cell r="A656" t="str">
            <v>Medodor gas MR8 invesys</v>
          </cell>
          <cell r="B656" t="str">
            <v>un</v>
          </cell>
          <cell r="C656">
            <v>352000</v>
          </cell>
          <cell r="D656" t="str">
            <v>Medodor ga</v>
          </cell>
        </row>
        <row r="657">
          <cell r="A657" t="str">
            <v>Merulex</v>
          </cell>
          <cell r="B657" t="str">
            <v>gl</v>
          </cell>
          <cell r="C657">
            <v>52000</v>
          </cell>
          <cell r="D657" t="str">
            <v>Merulex</v>
          </cell>
        </row>
        <row r="658">
          <cell r="A658" t="str">
            <v>Mesa en acero inox de 1,2mx0,69x0,86M</v>
          </cell>
          <cell r="B658" t="str">
            <v>un</v>
          </cell>
          <cell r="C658">
            <v>1891844</v>
          </cell>
          <cell r="D658" t="str">
            <v>Mesa en ac</v>
          </cell>
        </row>
        <row r="659">
          <cell r="A659" t="str">
            <v>Mesa movil avero inox + ruedas+trans</v>
          </cell>
          <cell r="B659" t="str">
            <v>un</v>
          </cell>
          <cell r="C659">
            <v>1642260</v>
          </cell>
          <cell r="D659" t="str">
            <v>Mesa movil</v>
          </cell>
        </row>
        <row r="660">
          <cell r="A660" t="str">
            <v>Meson acero Inoxidable con perforacion para pozuelo</v>
          </cell>
          <cell r="B660" t="str">
            <v>m</v>
          </cell>
          <cell r="C660">
            <v>303800</v>
          </cell>
          <cell r="D660" t="str">
            <v>Meson acer</v>
          </cell>
        </row>
        <row r="661">
          <cell r="A661" t="str">
            <v>Meson Corian Hot, ancho 0.50 - 0.70 m un espesor de 12mm</v>
          </cell>
          <cell r="B661" t="str">
            <v>m</v>
          </cell>
          <cell r="C661">
            <v>532022</v>
          </cell>
          <cell r="D661" t="str">
            <v>Meson Cori</v>
          </cell>
        </row>
        <row r="662">
          <cell r="A662" t="str">
            <v>Mezcla asfaltica (Rodadura)</v>
          </cell>
          <cell r="B662" t="str">
            <v>tn</v>
          </cell>
          <cell r="C662">
            <v>231884</v>
          </cell>
          <cell r="D662" t="str">
            <v>Mezcla asf</v>
          </cell>
        </row>
        <row r="663">
          <cell r="A663" t="str">
            <v>Mezcla cemento y arena</v>
          </cell>
          <cell r="B663" t="str">
            <v>sg</v>
          </cell>
          <cell r="C663">
            <v>294</v>
          </cell>
          <cell r="D663" t="str">
            <v>Mezcla cem</v>
          </cell>
        </row>
        <row r="664">
          <cell r="A664" t="str">
            <v>Mezclador de audio: Para conexion de perifericos y procesos</v>
          </cell>
          <cell r="B664" t="str">
            <v>un</v>
          </cell>
          <cell r="C664">
            <v>665028</v>
          </cell>
          <cell r="D664" t="str">
            <v xml:space="preserve">Mezclador </v>
          </cell>
        </row>
        <row r="665">
          <cell r="A665" t="str">
            <v>MGB-SX 1000 BASE-SX para modulo LC 10/100/1000mbps</v>
          </cell>
          <cell r="B665" t="str">
            <v>un</v>
          </cell>
          <cell r="C665">
            <v>489392</v>
          </cell>
          <cell r="D665" t="str">
            <v>MGB-SX 100</v>
          </cell>
        </row>
        <row r="666">
          <cell r="A666" t="str">
            <v>Microfono alambrico de sobre-poner, para llamados ambientales, doble impedancia, Cardioide,  Incluye cables , terminal</v>
          </cell>
          <cell r="B666" t="str">
            <v>un</v>
          </cell>
          <cell r="C666">
            <v>357637</v>
          </cell>
          <cell r="D666" t="str">
            <v xml:space="preserve">Microfono </v>
          </cell>
        </row>
        <row r="667">
          <cell r="A667" t="str">
            <v>Microfono inalambrico UHF Profesional de Trabajo pesado, de largo alcance, diversificado.</v>
          </cell>
          <cell r="B667" t="str">
            <v>un</v>
          </cell>
          <cell r="C667">
            <v>852600</v>
          </cell>
          <cell r="D667" t="str">
            <v xml:space="preserve">Microfono </v>
          </cell>
        </row>
        <row r="668">
          <cell r="A668" t="str">
            <v>Modulo expansor de 8 zonas</v>
          </cell>
          <cell r="B668" t="str">
            <v>un</v>
          </cell>
          <cell r="C668">
            <v>187572</v>
          </cell>
          <cell r="D668" t="str">
            <v>Modulo exp</v>
          </cell>
        </row>
        <row r="669">
          <cell r="A669" t="str">
            <v>Moldura en madera 1/4 bocel de L=2,80 m.</v>
          </cell>
          <cell r="B669" t="str">
            <v>m</v>
          </cell>
          <cell r="C669">
            <v>294</v>
          </cell>
          <cell r="D669" t="str">
            <v>Moldura en</v>
          </cell>
        </row>
        <row r="670">
          <cell r="A670" t="str">
            <v>Moldura plastica blanco (toro plastico) 2.40m</v>
          </cell>
          <cell r="B670" t="str">
            <v>m</v>
          </cell>
          <cell r="C670">
            <v>1693</v>
          </cell>
          <cell r="D670" t="str">
            <v>Moldura pl</v>
          </cell>
        </row>
        <row r="671">
          <cell r="A671" t="str">
            <v>Mortero 0.25:1:4 (Cal:cemento:arena) en obra</v>
          </cell>
          <cell r="B671" t="str">
            <v>m3</v>
          </cell>
          <cell r="C671">
            <v>266000</v>
          </cell>
          <cell r="D671" t="str">
            <v>Mortero 0.</v>
          </cell>
        </row>
        <row r="672">
          <cell r="A672" t="str">
            <v>Mortero 0.3:1:3.2 (Cal:cemento:arena) en obra</v>
          </cell>
          <cell r="B672" t="str">
            <v>m3</v>
          </cell>
          <cell r="C672">
            <v>259000</v>
          </cell>
          <cell r="D672" t="str">
            <v>Mortero 0.</v>
          </cell>
        </row>
        <row r="673">
          <cell r="A673" t="str">
            <v>Mortero 1:3 en obra</v>
          </cell>
          <cell r="B673" t="str">
            <v>m3</v>
          </cell>
          <cell r="C673">
            <v>254405</v>
          </cell>
          <cell r="D673" t="str">
            <v>Mortero 1:</v>
          </cell>
        </row>
        <row r="674">
          <cell r="A674" t="str">
            <v>Mortero 1:4 en obra</v>
          </cell>
          <cell r="B674" t="str">
            <v>m3</v>
          </cell>
          <cell r="C674">
            <v>221455</v>
          </cell>
          <cell r="D674" t="str">
            <v>Mortero 1:</v>
          </cell>
        </row>
        <row r="675">
          <cell r="A675" t="str">
            <v>Mortero 1:5 en obra</v>
          </cell>
          <cell r="B675" t="str">
            <v>m3</v>
          </cell>
          <cell r="C675">
            <v>200509</v>
          </cell>
          <cell r="D675" t="str">
            <v>Mortero 1:</v>
          </cell>
        </row>
        <row r="676">
          <cell r="A676" t="str">
            <v>Mortero 1:6 en obra.</v>
          </cell>
          <cell r="B676" t="str">
            <v>m3</v>
          </cell>
          <cell r="C676">
            <v>214500</v>
          </cell>
          <cell r="D676" t="str">
            <v>Mortero 1:</v>
          </cell>
        </row>
        <row r="677">
          <cell r="A677" t="str">
            <v>Multitoma grado Hospitalaria de 6 tomas, con varistores de seguridad</v>
          </cell>
          <cell r="B677" t="str">
            <v>m</v>
          </cell>
          <cell r="C677">
            <v>164836</v>
          </cell>
          <cell r="D677" t="str">
            <v xml:space="preserve">Multitoma </v>
          </cell>
        </row>
        <row r="678">
          <cell r="A678" t="str">
            <v>Multitoma grado Hospitalaria de 6 tomas, con varistores de seguridad</v>
          </cell>
          <cell r="B678" t="str">
            <v>m</v>
          </cell>
          <cell r="C678">
            <v>164836</v>
          </cell>
          <cell r="D678" t="str">
            <v xml:space="preserve">Multitoma </v>
          </cell>
        </row>
        <row r="679">
          <cell r="A679" t="str">
            <v>Niple en acero de carbono de 1/2" x 10 cm</v>
          </cell>
          <cell r="B679" t="str">
            <v>un</v>
          </cell>
          <cell r="C679">
            <v>1137</v>
          </cell>
          <cell r="D679" t="str">
            <v>Niple en a</v>
          </cell>
        </row>
        <row r="680">
          <cell r="A680" t="str">
            <v>Niple en acero de carbono de 3/4" x 10 cm.</v>
          </cell>
          <cell r="B680" t="str">
            <v>un</v>
          </cell>
          <cell r="C680">
            <v>2842</v>
          </cell>
          <cell r="D680" t="str">
            <v>Niple en a</v>
          </cell>
        </row>
        <row r="681">
          <cell r="A681" t="str">
            <v>Niple en acero de carbono de 3/4" x 5 cm</v>
          </cell>
          <cell r="B681" t="str">
            <v>un</v>
          </cell>
          <cell r="C681">
            <v>1862</v>
          </cell>
          <cell r="D681" t="str">
            <v>Niple en a</v>
          </cell>
        </row>
        <row r="682">
          <cell r="A682" t="str">
            <v>Ojo de buey ZAMAK de incrustar, con bombilla dicroica de 50W</v>
          </cell>
          <cell r="B682" t="str">
            <v>un</v>
          </cell>
          <cell r="C682">
            <v>10800</v>
          </cell>
          <cell r="D682" t="str">
            <v>Ojo de bue</v>
          </cell>
        </row>
        <row r="683">
          <cell r="A683" t="str">
            <v>Organizador de cabcableado sonido</v>
          </cell>
          <cell r="B683" t="str">
            <v>un</v>
          </cell>
          <cell r="C683">
            <v>96628</v>
          </cell>
          <cell r="D683" t="str">
            <v>Organizado</v>
          </cell>
        </row>
        <row r="684">
          <cell r="A684" t="str">
            <v>Organizador de cables 40x40</v>
          </cell>
          <cell r="B684" t="str">
            <v>un</v>
          </cell>
          <cell r="C684">
            <v>29400</v>
          </cell>
          <cell r="D684" t="str">
            <v>Organizado</v>
          </cell>
        </row>
        <row r="685">
          <cell r="A685" t="str">
            <v>Organizador vertical delantero de 210cms-45UR en RACK</v>
          </cell>
          <cell r="B685" t="str">
            <v>un</v>
          </cell>
          <cell r="C685">
            <v>238728</v>
          </cell>
          <cell r="D685" t="str">
            <v>Organizado</v>
          </cell>
        </row>
        <row r="686">
          <cell r="A686" t="str">
            <v>Orinal de colgar mediano</v>
          </cell>
          <cell r="B686" t="str">
            <v>un</v>
          </cell>
          <cell r="C686">
            <v>210500</v>
          </cell>
          <cell r="D686" t="str">
            <v xml:space="preserve">Orinal de </v>
          </cell>
        </row>
        <row r="687">
          <cell r="A687" t="str">
            <v>Orinal infantil con griferia blanco - corona</v>
          </cell>
          <cell r="B687" t="str">
            <v>un</v>
          </cell>
          <cell r="C687">
            <v>161337</v>
          </cell>
          <cell r="D687" t="str">
            <v>Orinal inf</v>
          </cell>
        </row>
        <row r="688">
          <cell r="A688" t="str">
            <v>Orinal infantil corona + transp</v>
          </cell>
          <cell r="B688" t="str">
            <v>un</v>
          </cell>
          <cell r="C688">
            <v>110000</v>
          </cell>
          <cell r="D688" t="str">
            <v>Orinal inf</v>
          </cell>
        </row>
        <row r="689">
          <cell r="A689" t="str">
            <v>Orinal mediano santa fe + transp</v>
          </cell>
          <cell r="B689" t="str">
            <v>un</v>
          </cell>
          <cell r="C689">
            <v>150000</v>
          </cell>
          <cell r="D689" t="str">
            <v>Orinal med</v>
          </cell>
        </row>
        <row r="690">
          <cell r="A690" t="str">
            <v>Orinal Santa Fe para fluxometro</v>
          </cell>
          <cell r="B690" t="str">
            <v>un</v>
          </cell>
          <cell r="C690">
            <v>140900</v>
          </cell>
          <cell r="D690" t="str">
            <v>Orinal San</v>
          </cell>
        </row>
        <row r="691">
          <cell r="A691" t="str">
            <v>P-1 de 0,60/0,75x2,10  e = 0,10 m. + marco+chapa+antic+pint</v>
          </cell>
          <cell r="B691" t="str">
            <v>un</v>
          </cell>
          <cell r="C691">
            <v>500000</v>
          </cell>
          <cell r="D691" t="str">
            <v>P-1 de 0,6</v>
          </cell>
        </row>
        <row r="692">
          <cell r="A692" t="str">
            <v>P-2 de 0,80/1,00x2,10  e = 0,10 m. + marco+chapa+antic+pint</v>
          </cell>
          <cell r="B692" t="str">
            <v>un</v>
          </cell>
          <cell r="C692">
            <v>560000</v>
          </cell>
          <cell r="D692" t="str">
            <v>P-2 de 0,8</v>
          </cell>
        </row>
        <row r="693">
          <cell r="A693" t="str">
            <v>P-2 de 0,80/1,00x2,10  e = 0,15 m. + marco+chapa+antic+pint</v>
          </cell>
          <cell r="B693" t="str">
            <v>un</v>
          </cell>
          <cell r="C693">
            <v>580000</v>
          </cell>
          <cell r="D693" t="str">
            <v>P-2 de 0,8</v>
          </cell>
        </row>
        <row r="694">
          <cell r="A694" t="str">
            <v>P-2 de 0,80/1,00x2,10  e = 0,20 m. + marco+chapa+antic+pint</v>
          </cell>
          <cell r="B694" t="str">
            <v>un</v>
          </cell>
          <cell r="C694">
            <v>595000</v>
          </cell>
          <cell r="D694" t="str">
            <v>P-2 de 0,8</v>
          </cell>
        </row>
        <row r="695">
          <cell r="A695" t="str">
            <v>P-3 de 1,20x2,10  e = 0,10/0,20 m. dos alas+ marco+chapa+antic+pint</v>
          </cell>
          <cell r="B695" t="str">
            <v>un</v>
          </cell>
          <cell r="C695">
            <v>800000</v>
          </cell>
          <cell r="D695" t="str">
            <v>P-3 de 1,2</v>
          </cell>
        </row>
        <row r="696">
          <cell r="A696" t="str">
            <v>Pach cord de 210 cms preensambado en fabrica</v>
          </cell>
          <cell r="B696" t="str">
            <v>un</v>
          </cell>
          <cell r="C696">
            <v>15680</v>
          </cell>
          <cell r="D696" t="str">
            <v xml:space="preserve">Pach cord </v>
          </cell>
        </row>
        <row r="697">
          <cell r="A697" t="str">
            <v>Pach cord de 90 cms preensambado en fabrica</v>
          </cell>
          <cell r="B697" t="str">
            <v>un</v>
          </cell>
          <cell r="C697">
            <v>12740</v>
          </cell>
          <cell r="D697" t="str">
            <v xml:space="preserve">Pach cord </v>
          </cell>
        </row>
        <row r="698">
          <cell r="A698" t="str">
            <v>Pach cord para cable fibra optica duplex multimodoC-LC, en ambos extremos de 3 pies</v>
          </cell>
          <cell r="B698" t="str">
            <v>un</v>
          </cell>
          <cell r="C698">
            <v>20462</v>
          </cell>
          <cell r="D698" t="str">
            <v xml:space="preserve">Pach cord </v>
          </cell>
        </row>
        <row r="699">
          <cell r="A699" t="str">
            <v>Pach panel cat 6 LEV 69270-24</v>
          </cell>
          <cell r="B699" t="str">
            <v>un</v>
          </cell>
          <cell r="C699">
            <v>370564</v>
          </cell>
          <cell r="D699" t="str">
            <v>Pach panel</v>
          </cell>
        </row>
        <row r="700">
          <cell r="A700" t="str">
            <v>Pach panel cat 6, 48 puertos.</v>
          </cell>
          <cell r="B700" t="str">
            <v>un</v>
          </cell>
          <cell r="C700">
            <v>512436</v>
          </cell>
          <cell r="D700" t="str">
            <v>Pach panel</v>
          </cell>
        </row>
        <row r="701">
          <cell r="A701" t="str">
            <v>Pach panel cat 6, de 12 puertos REF 1375013</v>
          </cell>
          <cell r="B701" t="str">
            <v>un</v>
          </cell>
          <cell r="C701">
            <v>204624</v>
          </cell>
          <cell r="D701" t="str">
            <v>Pach panel</v>
          </cell>
        </row>
        <row r="702">
          <cell r="A702" t="str">
            <v>Pach panel cat 6, REF CJ688tpxx</v>
          </cell>
          <cell r="B702" t="str">
            <v>un</v>
          </cell>
          <cell r="C702">
            <v>318304</v>
          </cell>
          <cell r="D702" t="str">
            <v>Pach panel</v>
          </cell>
        </row>
        <row r="703">
          <cell r="A703" t="str">
            <v>Panel 8 zn exp 32 tec pk5501/transf/gabinete</v>
          </cell>
          <cell r="B703" t="str">
            <v>un</v>
          </cell>
          <cell r="C703">
            <v>483936</v>
          </cell>
          <cell r="D703" t="str">
            <v>Panel 8 zn</v>
          </cell>
        </row>
        <row r="704">
          <cell r="A704" t="str">
            <v>papelera linea economica</v>
          </cell>
          <cell r="B704" t="str">
            <v>un</v>
          </cell>
          <cell r="C704">
            <v>10000</v>
          </cell>
          <cell r="D704" t="str">
            <v>papelera l</v>
          </cell>
        </row>
        <row r="705">
          <cell r="A705" t="str">
            <v>Paral 89</v>
          </cell>
          <cell r="B705" t="str">
            <v>ml</v>
          </cell>
          <cell r="C705">
            <v>3500</v>
          </cell>
          <cell r="D705" t="str">
            <v>Paral 89</v>
          </cell>
        </row>
        <row r="706">
          <cell r="A706" t="str">
            <v>Paral central Y/O exterior 1.80 x 0.155 a 0.204 en acero inoxidable AISI 304, cal 20, e= 3 cm. Incluye transporte</v>
          </cell>
          <cell r="B706" t="str">
            <v>un</v>
          </cell>
          <cell r="C706">
            <v>235200</v>
          </cell>
          <cell r="D706" t="str">
            <v>Paral cent</v>
          </cell>
        </row>
        <row r="707">
          <cell r="A707" t="str">
            <v>Paral central Y/O exterior 1.80 x 0.305 a 0.334 en acero inoxidable AISI 304, cal 20, e= 3 cm. Incluye transporte</v>
          </cell>
          <cell r="B707" t="str">
            <v>un</v>
          </cell>
          <cell r="C707">
            <v>345000</v>
          </cell>
          <cell r="D707" t="str">
            <v>Paral cent</v>
          </cell>
        </row>
        <row r="708">
          <cell r="A708" t="str">
            <v>Paral extremo 1.8 x 0.105 a 0.154 m. En acero inoxidable AISI 304, cal 20, e= 3 cm Incluye transporte</v>
          </cell>
          <cell r="B708" t="str">
            <v>un</v>
          </cell>
          <cell r="C708">
            <v>223832</v>
          </cell>
          <cell r="D708" t="str">
            <v>Paral extr</v>
          </cell>
        </row>
        <row r="709">
          <cell r="A709" t="str">
            <v>Pararrayos Norma EPM con accesorios</v>
          </cell>
          <cell r="B709" t="str">
            <v>un</v>
          </cell>
          <cell r="C709">
            <v>80000</v>
          </cell>
          <cell r="D709" t="str">
            <v>Pararrayos</v>
          </cell>
        </row>
        <row r="710">
          <cell r="A710" t="str">
            <v>Parlante  de 30w/15w/7,5w en 70V y 100V dos vias con altavoz de 6,5" Incluye regilla.Alta eficiencia: 92 dB</v>
          </cell>
          <cell r="B710" t="str">
            <v>un</v>
          </cell>
          <cell r="C710">
            <v>341040</v>
          </cell>
          <cell r="D710" t="str">
            <v xml:space="preserve">Parlante  </v>
          </cell>
        </row>
        <row r="711">
          <cell r="A711" t="str">
            <v>Parlante de impedancia de 8 Ohmios.</v>
          </cell>
          <cell r="B711" t="str">
            <v>un</v>
          </cell>
          <cell r="C711">
            <v>188500</v>
          </cell>
          <cell r="D711" t="str">
            <v>Parlante d</v>
          </cell>
        </row>
        <row r="712">
          <cell r="A712" t="str">
            <v>Pasamanos curvo para discapacitados de 0.61 por 0.69 m, en acero inoxidable</v>
          </cell>
          <cell r="B712" t="str">
            <v>un</v>
          </cell>
          <cell r="C712">
            <v>148162</v>
          </cell>
          <cell r="D712" t="str">
            <v xml:space="preserve">Pasamanos </v>
          </cell>
        </row>
        <row r="713">
          <cell r="A713" t="str">
            <v>Pega PVC + limpiador</v>
          </cell>
          <cell r="B713" t="str">
            <v>un</v>
          </cell>
          <cell r="C713">
            <v>196</v>
          </cell>
          <cell r="D713" t="str">
            <v>Pega PVC +</v>
          </cell>
        </row>
        <row r="714">
          <cell r="A714" t="str">
            <v>pegacor</v>
          </cell>
          <cell r="B714" t="str">
            <v>kg</v>
          </cell>
          <cell r="C714">
            <v>1200</v>
          </cell>
          <cell r="D714" t="str">
            <v>pegacor</v>
          </cell>
        </row>
        <row r="715">
          <cell r="A715" t="str">
            <v>Pegacor bloque de vidrio</v>
          </cell>
          <cell r="B715" t="str">
            <v>kg</v>
          </cell>
          <cell r="C715">
            <v>2200</v>
          </cell>
          <cell r="D715" t="str">
            <v>Pegacor bl</v>
          </cell>
        </row>
        <row r="716">
          <cell r="A716" t="str">
            <v>Pegacor gris exteriores - Sumicol</v>
          </cell>
          <cell r="B716" t="str">
            <v>kg</v>
          </cell>
          <cell r="C716">
            <v>3246</v>
          </cell>
          <cell r="D716" t="str">
            <v>Pegacor gr</v>
          </cell>
        </row>
        <row r="717">
          <cell r="A717" t="str">
            <v>Pegante amarillo tipo sacol</v>
          </cell>
          <cell r="B717" t="str">
            <v>galon</v>
          </cell>
          <cell r="C717">
            <v>49000</v>
          </cell>
          <cell r="D717" t="str">
            <v>Pegante am</v>
          </cell>
        </row>
        <row r="718">
          <cell r="A718" t="str">
            <v>Pegante fino tipo pegaloca</v>
          </cell>
          <cell r="B718" t="str">
            <v>un</v>
          </cell>
          <cell r="C718">
            <v>7840</v>
          </cell>
          <cell r="D718" t="str">
            <v>Pegante fi</v>
          </cell>
        </row>
        <row r="719">
          <cell r="A719" t="str">
            <v>Perfil adaptador ALN-175 sist VP-3831</v>
          </cell>
          <cell r="B719" t="str">
            <v>ml</v>
          </cell>
          <cell r="C719">
            <v>3355</v>
          </cell>
          <cell r="D719" t="str">
            <v>Perfil ada</v>
          </cell>
        </row>
        <row r="720">
          <cell r="A720" t="str">
            <v>Perfil adaptador ALN-176 sist VP-3831</v>
          </cell>
          <cell r="B720" t="str">
            <v>ml</v>
          </cell>
          <cell r="C720">
            <v>8114</v>
          </cell>
          <cell r="D720" t="str">
            <v>Perfil ada</v>
          </cell>
        </row>
        <row r="721">
          <cell r="A721" t="str">
            <v>Perfil adaptador ALN-177 sist VP-3831</v>
          </cell>
          <cell r="B721" t="str">
            <v>ml</v>
          </cell>
          <cell r="C721">
            <v>2738</v>
          </cell>
          <cell r="D721" t="str">
            <v>Perfil ada</v>
          </cell>
        </row>
        <row r="722">
          <cell r="A722" t="str">
            <v>Perfil cabezal ALN-392 de alumina anodizado nat sist VP-744</v>
          </cell>
          <cell r="B722" t="str">
            <v>ml</v>
          </cell>
          <cell r="C722">
            <v>4659</v>
          </cell>
          <cell r="D722" t="str">
            <v>Perfil cab</v>
          </cell>
        </row>
        <row r="723">
          <cell r="A723" t="str">
            <v>Perfil en z plastico de 3,05 m.</v>
          </cell>
          <cell r="B723" t="str">
            <v>ml</v>
          </cell>
          <cell r="C723">
            <v>3250</v>
          </cell>
          <cell r="D723" t="str">
            <v xml:space="preserve">Perfil en </v>
          </cell>
        </row>
        <row r="724">
          <cell r="A724" t="str">
            <v>Perfil enganche ALN-391 de alumina  anodizado nat.sist VP-744</v>
          </cell>
          <cell r="B724" t="str">
            <v>m</v>
          </cell>
          <cell r="C724">
            <v>5349</v>
          </cell>
          <cell r="D724" t="str">
            <v>Perfil eng</v>
          </cell>
        </row>
        <row r="725">
          <cell r="A725" t="str">
            <v>Perfil jamba ALN-393 de alumina anodizado nat. Sist VP-744</v>
          </cell>
          <cell r="B725" t="str">
            <v>m</v>
          </cell>
          <cell r="C725">
            <v>4915</v>
          </cell>
          <cell r="D725" t="str">
            <v>Perfil jam</v>
          </cell>
        </row>
        <row r="726">
          <cell r="A726" t="str">
            <v>Perfil Omega 63 Cal 26 de 2,44 m.</v>
          </cell>
          <cell r="B726" t="str">
            <v>un</v>
          </cell>
          <cell r="C726">
            <v>4650</v>
          </cell>
          <cell r="D726" t="str">
            <v>Perfil Ome</v>
          </cell>
        </row>
        <row r="727">
          <cell r="A727" t="str">
            <v>Perfil ranurado sencillo de 0.15m, ref M311A300. marca MECANO</v>
          </cell>
          <cell r="B727" t="str">
            <v>un</v>
          </cell>
          <cell r="C727">
            <v>3560</v>
          </cell>
          <cell r="D727" t="str">
            <v>Perfil ran</v>
          </cell>
        </row>
        <row r="728">
          <cell r="A728" t="str">
            <v>Perfil ranurado sencillo de DE 2.40m, ref M311A240. marca MECANO</v>
          </cell>
          <cell r="B728" t="str">
            <v>un</v>
          </cell>
          <cell r="C728">
            <v>70482</v>
          </cell>
          <cell r="D728" t="str">
            <v>Perfil ran</v>
          </cell>
        </row>
        <row r="729">
          <cell r="A729" t="str">
            <v>Perfil sillar ALN-387 de aluminina anodizado natural sist 744</v>
          </cell>
          <cell r="B729" t="str">
            <v>m</v>
          </cell>
          <cell r="C729">
            <v>5083</v>
          </cell>
          <cell r="D729" t="str">
            <v>Perfil sil</v>
          </cell>
        </row>
        <row r="730">
          <cell r="A730" t="str">
            <v>Perfil sillar cabezal ALN-173 sist VP-3831</v>
          </cell>
          <cell r="B730" t="str">
            <v>ml</v>
          </cell>
          <cell r="C730">
            <v>3917</v>
          </cell>
          <cell r="D730" t="str">
            <v>Perfil sil</v>
          </cell>
        </row>
        <row r="731">
          <cell r="A731" t="str">
            <v>Perfil vertical paral 39 (Viguetas)</v>
          </cell>
          <cell r="B731" t="str">
            <v>un</v>
          </cell>
          <cell r="C731">
            <v>3800</v>
          </cell>
          <cell r="D731" t="str">
            <v>Perfil ver</v>
          </cell>
        </row>
        <row r="732">
          <cell r="A732" t="str">
            <v>Perforacion de lamina de 3/8"</v>
          </cell>
          <cell r="B732" t="str">
            <v>un</v>
          </cell>
          <cell r="C732">
            <v>1274</v>
          </cell>
          <cell r="D732" t="str">
            <v>Perforacio</v>
          </cell>
        </row>
        <row r="733">
          <cell r="A733" t="str">
            <v>Perno de 1/2"</v>
          </cell>
          <cell r="B733" t="str">
            <v>un</v>
          </cell>
          <cell r="C733">
            <v>1887</v>
          </cell>
          <cell r="D733" t="str">
            <v>Perno de 1</v>
          </cell>
        </row>
        <row r="734">
          <cell r="A734" t="str">
            <v>Perno de 1/2"+arandela+tuerca</v>
          </cell>
          <cell r="B734" t="str">
            <v>un</v>
          </cell>
          <cell r="C734">
            <v>1925</v>
          </cell>
          <cell r="D734" t="str">
            <v>Perno de 1</v>
          </cell>
        </row>
        <row r="735">
          <cell r="A735" t="str">
            <v>Perno de acero de 1/2" x 3 3/4"</v>
          </cell>
          <cell r="B735" t="str">
            <v>un</v>
          </cell>
          <cell r="C735">
            <v>1715</v>
          </cell>
          <cell r="D735" t="str">
            <v>Perno de a</v>
          </cell>
        </row>
        <row r="736">
          <cell r="A736" t="str">
            <v>Perno de expansion ref TEA08x055 de 3/8". marca MECANO</v>
          </cell>
          <cell r="B736" t="str">
            <v>un</v>
          </cell>
          <cell r="C736">
            <v>1705</v>
          </cell>
          <cell r="D736" t="str">
            <v>Perno de e</v>
          </cell>
        </row>
        <row r="737">
          <cell r="A737" t="str">
            <v>Perno expansivo de 3/8 x 3"</v>
          </cell>
          <cell r="B737" t="str">
            <v>un</v>
          </cell>
          <cell r="C737">
            <v>1715</v>
          </cell>
          <cell r="D737" t="str">
            <v>Perno expa</v>
          </cell>
        </row>
        <row r="738">
          <cell r="A738" t="str">
            <v>Perno expansivo de 3/8" x 4"</v>
          </cell>
          <cell r="B738" t="str">
            <v>un</v>
          </cell>
          <cell r="C738">
            <v>539</v>
          </cell>
          <cell r="D738" t="str">
            <v>Perno expa</v>
          </cell>
        </row>
        <row r="739">
          <cell r="A739" t="str">
            <v>Perno hembra (Tuerca expansiva para esparrago 3/8")</v>
          </cell>
          <cell r="B739" t="str">
            <v>un</v>
          </cell>
          <cell r="C739">
            <v>1333</v>
          </cell>
          <cell r="D739" t="str">
            <v>Perno hemb</v>
          </cell>
        </row>
        <row r="740">
          <cell r="A740" t="str">
            <v>Pernos de expancion</v>
          </cell>
          <cell r="B740" t="str">
            <v>un</v>
          </cell>
          <cell r="C740">
            <v>9800</v>
          </cell>
          <cell r="D740" t="str">
            <v xml:space="preserve">Pernos de </v>
          </cell>
        </row>
        <row r="741">
          <cell r="A741" t="str">
            <v>Pernos galvanizados de 1/2-1" Laprox.= 10 cm.</v>
          </cell>
          <cell r="B741" t="str">
            <v>un</v>
          </cell>
          <cell r="C741">
            <v>6650</v>
          </cell>
          <cell r="D741" t="str">
            <v>Pernos gal</v>
          </cell>
        </row>
        <row r="742">
          <cell r="A742" t="str">
            <v>Pieamigos en tub galv de 1,9</v>
          </cell>
          <cell r="B742" t="str">
            <v>ml</v>
          </cell>
          <cell r="C742">
            <v>14000</v>
          </cell>
          <cell r="D742" t="str">
            <v xml:space="preserve">Pieamigos </v>
          </cell>
        </row>
        <row r="743">
          <cell r="A743" t="str">
            <v>Piedra de buenaventura</v>
          </cell>
          <cell r="B743" t="str">
            <v>m2</v>
          </cell>
          <cell r="C743">
            <v>19326</v>
          </cell>
          <cell r="D743" t="str">
            <v xml:space="preserve">Piedra de </v>
          </cell>
        </row>
        <row r="744">
          <cell r="A744" t="str">
            <v>Piedra entresuelo con transporte</v>
          </cell>
          <cell r="B744" t="str">
            <v>m3</v>
          </cell>
          <cell r="C744">
            <v>61936</v>
          </cell>
          <cell r="D744" t="str">
            <v>Piedra ent</v>
          </cell>
        </row>
        <row r="745">
          <cell r="A745" t="str">
            <v>Pintulux</v>
          </cell>
          <cell r="B745" t="str">
            <v>gl</v>
          </cell>
          <cell r="C745">
            <v>58000</v>
          </cell>
          <cell r="D745" t="str">
            <v>Pintulux</v>
          </cell>
        </row>
        <row r="746">
          <cell r="A746" t="str">
            <v>Pintura Acriltex semimate</v>
          </cell>
          <cell r="B746" t="str">
            <v>gal</v>
          </cell>
          <cell r="C746">
            <v>85000</v>
          </cell>
          <cell r="D746" t="str">
            <v>Pintura Ac</v>
          </cell>
        </row>
        <row r="747">
          <cell r="A747" t="str">
            <v>Pintura anticorrosiva pintucoad amarillo ocre</v>
          </cell>
          <cell r="B747" t="str">
            <v>galon</v>
          </cell>
          <cell r="C747">
            <v>63700</v>
          </cell>
          <cell r="D747" t="str">
            <v>Pintura an</v>
          </cell>
        </row>
        <row r="748">
          <cell r="A748" t="str">
            <v>Pintura anticorrosivo</v>
          </cell>
          <cell r="B748" t="str">
            <v>galon</v>
          </cell>
          <cell r="C748">
            <v>35000</v>
          </cell>
          <cell r="D748" t="str">
            <v>Pintura an</v>
          </cell>
        </row>
        <row r="749">
          <cell r="A749" t="str">
            <v>Pintura base aceite</v>
          </cell>
          <cell r="B749" t="str">
            <v>galon</v>
          </cell>
          <cell r="C749">
            <v>57000</v>
          </cell>
          <cell r="D749" t="str">
            <v>Pintura ba</v>
          </cell>
        </row>
        <row r="750">
          <cell r="A750" t="str">
            <v>Pintura coraza</v>
          </cell>
          <cell r="B750" t="str">
            <v>gl</v>
          </cell>
          <cell r="C750">
            <v>58600</v>
          </cell>
          <cell r="D750" t="str">
            <v>Pintura co</v>
          </cell>
        </row>
        <row r="751">
          <cell r="A751" t="str">
            <v>Pintura de señalización amarillo ocre (1/32 gal)</v>
          </cell>
          <cell r="B751" t="str">
            <v>un</v>
          </cell>
          <cell r="C751">
            <v>2820</v>
          </cell>
          <cell r="D751" t="str">
            <v>Pintura de</v>
          </cell>
        </row>
        <row r="752">
          <cell r="A752" t="str">
            <v>Pintura epoxica + catalizador</v>
          </cell>
          <cell r="B752" t="str">
            <v>gl</v>
          </cell>
          <cell r="C752">
            <v>125000</v>
          </cell>
          <cell r="D752" t="str">
            <v>Pintura ep</v>
          </cell>
        </row>
        <row r="753">
          <cell r="A753" t="str">
            <v>Pintura Epoxico Poliamida, Rendimiento 67m2/gl</v>
          </cell>
          <cell r="B753" t="str">
            <v>gl</v>
          </cell>
          <cell r="C753">
            <v>83600</v>
          </cell>
          <cell r="D753" t="str">
            <v>Pintura Ep</v>
          </cell>
        </row>
        <row r="754">
          <cell r="A754" t="str">
            <v>Pintura poliuretano</v>
          </cell>
          <cell r="B754" t="str">
            <v>galon</v>
          </cell>
          <cell r="C754">
            <v>157780</v>
          </cell>
          <cell r="D754" t="str">
            <v>Pintura po</v>
          </cell>
        </row>
        <row r="755">
          <cell r="A755" t="str">
            <v>Pintura poliuretano negro</v>
          </cell>
          <cell r="B755" t="str">
            <v>gln</v>
          </cell>
          <cell r="C755">
            <v>201500</v>
          </cell>
          <cell r="D755" t="str">
            <v>Pintura po</v>
          </cell>
        </row>
        <row r="756">
          <cell r="A756" t="str">
            <v>Pintura vinilo tipo 1 Viniltex o equivalente</v>
          </cell>
          <cell r="B756" t="str">
            <v>galon</v>
          </cell>
          <cell r="C756">
            <v>52000</v>
          </cell>
          <cell r="D756" t="str">
            <v>Pintura vi</v>
          </cell>
        </row>
        <row r="757">
          <cell r="A757" t="str">
            <v>Pipeta de gas de 100 lbas cargada</v>
          </cell>
          <cell r="B757" t="str">
            <v>un</v>
          </cell>
          <cell r="C757">
            <v>150000</v>
          </cell>
          <cell r="D757" t="str">
            <v xml:space="preserve">Pipeta de </v>
          </cell>
        </row>
        <row r="758">
          <cell r="A758" t="str">
            <v>Pisavidrios en tuberia cuadrada de 1/2"</v>
          </cell>
          <cell r="B758" t="str">
            <v>ml</v>
          </cell>
          <cell r="C758">
            <v>1484</v>
          </cell>
          <cell r="D758" t="str">
            <v>Pisavidrio</v>
          </cell>
        </row>
        <row r="759">
          <cell r="A759" t="str">
            <v>Piso Duropiso 33 x 33</v>
          </cell>
          <cell r="B759" t="str">
            <v>m2</v>
          </cell>
          <cell r="C759">
            <v>33500</v>
          </cell>
          <cell r="D759" t="str">
            <v>Piso Durop</v>
          </cell>
        </row>
        <row r="760">
          <cell r="A760" t="str">
            <v>Pivote de piso</v>
          </cell>
          <cell r="B760" t="str">
            <v>un</v>
          </cell>
          <cell r="C760">
            <v>26500</v>
          </cell>
          <cell r="D760" t="str">
            <v xml:space="preserve">Pivote de </v>
          </cell>
        </row>
        <row r="761">
          <cell r="A761" t="str">
            <v>Pivote metalico</v>
          </cell>
          <cell r="B761" t="str">
            <v>un</v>
          </cell>
          <cell r="C761">
            <v>12500</v>
          </cell>
          <cell r="D761" t="str">
            <v>Pivote met</v>
          </cell>
        </row>
        <row r="762">
          <cell r="A762" t="str">
            <v>Placa gyplac de 1/2"</v>
          </cell>
          <cell r="B762" t="str">
            <v>m2</v>
          </cell>
          <cell r="C762">
            <v>7500</v>
          </cell>
          <cell r="D762" t="str">
            <v>Placa gypl</v>
          </cell>
        </row>
        <row r="763">
          <cell r="A763" t="str">
            <v>Placa standar en yeso para paredes y revestimientos de Drywall (1.22*2.44*12.7 m.m (1/2"))</v>
          </cell>
          <cell r="B763" t="str">
            <v>un</v>
          </cell>
          <cell r="C763">
            <v>17640</v>
          </cell>
          <cell r="D763" t="str">
            <v>Placa stan</v>
          </cell>
        </row>
        <row r="764">
          <cell r="A764" t="str">
            <v>Plafon loza</v>
          </cell>
          <cell r="B764" t="str">
            <v>un</v>
          </cell>
          <cell r="C764">
            <v>2450</v>
          </cell>
          <cell r="D764" t="str">
            <v>Plafon loz</v>
          </cell>
        </row>
        <row r="765">
          <cell r="A765" t="str">
            <v>Planta afuga, para cobertura vegetal</v>
          </cell>
          <cell r="B765" t="str">
            <v>m2</v>
          </cell>
          <cell r="C765">
            <v>38220</v>
          </cell>
          <cell r="D765" t="str">
            <v>Planta afu</v>
          </cell>
        </row>
        <row r="766">
          <cell r="A766" t="str">
            <v>Planta agapanto cobertura</v>
          </cell>
          <cell r="B766" t="str">
            <v>m2</v>
          </cell>
          <cell r="C766">
            <v>19600</v>
          </cell>
          <cell r="D766" t="str">
            <v>Planta aga</v>
          </cell>
        </row>
        <row r="767">
          <cell r="A767" t="str">
            <v>Planta Psitacuorum para cobertura vegetal</v>
          </cell>
          <cell r="B767" t="str">
            <v>m2</v>
          </cell>
          <cell r="C767">
            <v>33320</v>
          </cell>
          <cell r="D767" t="str">
            <v>Planta Psi</v>
          </cell>
        </row>
        <row r="768">
          <cell r="A768" t="str">
            <v>Planta telefónica digital 3 tron, 8 ext. expandible.</v>
          </cell>
          <cell r="B768" t="str">
            <v>un</v>
          </cell>
          <cell r="C768">
            <v>1450000</v>
          </cell>
          <cell r="D768" t="str">
            <v>Planta tel</v>
          </cell>
        </row>
        <row r="769">
          <cell r="A769" t="str">
            <v>plastico C. 4</v>
          </cell>
          <cell r="B769" t="str">
            <v>m2</v>
          </cell>
          <cell r="C769">
            <v>900</v>
          </cell>
          <cell r="D769" t="str">
            <v>plastico C</v>
          </cell>
        </row>
        <row r="770">
          <cell r="A770" t="str">
            <v>Plastocrete DM Impermeabilizante para concreto - Sika</v>
          </cell>
          <cell r="B770" t="str">
            <v>kg</v>
          </cell>
          <cell r="C770">
            <v>5635</v>
          </cell>
          <cell r="D770" t="str">
            <v>Plastocret</v>
          </cell>
        </row>
        <row r="771">
          <cell r="A771" t="str">
            <v>Platina de  2"X1/2"</v>
          </cell>
          <cell r="B771" t="str">
            <v>ml</v>
          </cell>
          <cell r="C771">
            <v>9743</v>
          </cell>
          <cell r="D771" t="str">
            <v>Platina de</v>
          </cell>
        </row>
        <row r="772">
          <cell r="A772" t="str">
            <v>Platina de 1 1/2" x 3/16"</v>
          </cell>
          <cell r="B772" t="str">
            <v>m</v>
          </cell>
          <cell r="C772">
            <v>3001</v>
          </cell>
          <cell r="D772" t="str">
            <v>Platina de</v>
          </cell>
        </row>
        <row r="773">
          <cell r="A773" t="str">
            <v>Platina de 1/2" x 1/8"</v>
          </cell>
          <cell r="B773" t="str">
            <v>ml</v>
          </cell>
          <cell r="C773">
            <v>767</v>
          </cell>
          <cell r="D773" t="str">
            <v>Platina de</v>
          </cell>
        </row>
        <row r="774">
          <cell r="A774" t="str">
            <v>Platina de 2 1/2" x 1/2"</v>
          </cell>
          <cell r="B774" t="str">
            <v>m</v>
          </cell>
          <cell r="C774">
            <v>13338</v>
          </cell>
          <cell r="D774" t="str">
            <v>Platina de</v>
          </cell>
        </row>
        <row r="775">
          <cell r="A775" t="str">
            <v>Platina de 2" x 1/2"</v>
          </cell>
          <cell r="B775" t="str">
            <v>m</v>
          </cell>
          <cell r="C775">
            <v>13610</v>
          </cell>
          <cell r="D775" t="str">
            <v>Platina de</v>
          </cell>
        </row>
        <row r="776">
          <cell r="A776" t="str">
            <v>Platina de de 11/2" x 3/16" *</v>
          </cell>
          <cell r="B776" t="str">
            <v>ml</v>
          </cell>
          <cell r="C776">
            <v>3317</v>
          </cell>
          <cell r="D776" t="str">
            <v>Platina de</v>
          </cell>
        </row>
        <row r="777">
          <cell r="A777" t="str">
            <v>Platina metalica de 4" x 1/2"</v>
          </cell>
          <cell r="B777" t="str">
            <v>m</v>
          </cell>
          <cell r="C777">
            <v>21930</v>
          </cell>
          <cell r="D777" t="str">
            <v>Platina me</v>
          </cell>
        </row>
        <row r="778">
          <cell r="A778" t="str">
            <v>Plug canon 3117 hembra o similar para microfono</v>
          </cell>
          <cell r="B778" t="str">
            <v>un</v>
          </cell>
          <cell r="C778">
            <v>8526</v>
          </cell>
          <cell r="D778" t="str">
            <v>Plug canon</v>
          </cell>
        </row>
        <row r="779">
          <cell r="A779" t="str">
            <v>Plumeria, Habano</v>
          </cell>
          <cell r="B779" t="str">
            <v>un</v>
          </cell>
          <cell r="C779">
            <v>63700</v>
          </cell>
          <cell r="D779" t="str">
            <v xml:space="preserve">Plumeria, </v>
          </cell>
        </row>
        <row r="780">
          <cell r="A780" t="str">
            <v>Polietileno negro construccion</v>
          </cell>
          <cell r="B780" t="str">
            <v>m2</v>
          </cell>
          <cell r="C780">
            <v>600</v>
          </cell>
          <cell r="D780" t="str">
            <v>Polietilen</v>
          </cell>
        </row>
        <row r="781">
          <cell r="A781" t="str">
            <v>Postes en tub galv de 1,9</v>
          </cell>
          <cell r="B781" t="str">
            <v>ml</v>
          </cell>
          <cell r="C781">
            <v>14000</v>
          </cell>
          <cell r="D781" t="str">
            <v xml:space="preserve">Postes en </v>
          </cell>
        </row>
        <row r="782">
          <cell r="A782" t="str">
            <v>Pozuelo en acero inoxidable de 500x500x250mm.AISI 304 C18 + trans</v>
          </cell>
          <cell r="B782" t="str">
            <v>un</v>
          </cell>
          <cell r="C782">
            <v>395000</v>
          </cell>
          <cell r="D782" t="str">
            <v>Pozuelo en</v>
          </cell>
        </row>
        <row r="783">
          <cell r="A783" t="str">
            <v>Pozuelo en acero inoxidable de 500x500x300mm.AISI 304 C18 + trans</v>
          </cell>
          <cell r="B783">
            <v>0</v>
          </cell>
          <cell r="C783">
            <v>465000</v>
          </cell>
          <cell r="D783" t="str">
            <v>Pozuelo en</v>
          </cell>
        </row>
        <row r="784">
          <cell r="A784" t="str">
            <v>Prensaestopa</v>
          </cell>
          <cell r="B784" t="str">
            <v>un</v>
          </cell>
          <cell r="C784">
            <v>1176</v>
          </cell>
          <cell r="D784" t="str">
            <v>Prensaesto</v>
          </cell>
        </row>
        <row r="785">
          <cell r="A785" t="str">
            <v>Proyector orlux MH 150W, 208/220V;  incluye bombillo ROSCA E-27 VENTURA CLARO O FOSFORADO.</v>
          </cell>
          <cell r="B785" t="str">
            <v>un</v>
          </cell>
          <cell r="C785">
            <v>176400</v>
          </cell>
          <cell r="D785" t="str">
            <v xml:space="preserve">Proyector </v>
          </cell>
        </row>
        <row r="786">
          <cell r="A786" t="str">
            <v>PTS  DE 4" X 4" espesor 3 mm.</v>
          </cell>
          <cell r="B786" t="str">
            <v>ml</v>
          </cell>
          <cell r="C786">
            <v>27812</v>
          </cell>
          <cell r="D786" t="str">
            <v>PTS  DE 4"</v>
          </cell>
        </row>
        <row r="787">
          <cell r="A787" t="str">
            <v>PTS 2" x 1" x 3 mm.</v>
          </cell>
          <cell r="B787" t="str">
            <v>m</v>
          </cell>
          <cell r="C787">
            <v>10616</v>
          </cell>
          <cell r="D787" t="str">
            <v>PTS 2" x 1</v>
          </cell>
        </row>
        <row r="788">
          <cell r="A788" t="str">
            <v>PTS 40x40 calibre 14</v>
          </cell>
          <cell r="B788" t="str">
            <v>ml</v>
          </cell>
          <cell r="C788">
            <v>8371</v>
          </cell>
          <cell r="D788" t="str">
            <v xml:space="preserve">PTS 40x40 </v>
          </cell>
        </row>
        <row r="789">
          <cell r="A789" t="str">
            <v>PTS de 40x40x2mm</v>
          </cell>
          <cell r="B789" t="str">
            <v>m</v>
          </cell>
          <cell r="C789">
            <v>8375</v>
          </cell>
          <cell r="D789" t="str">
            <v>PTS de 40x</v>
          </cell>
        </row>
        <row r="790">
          <cell r="A790" t="str">
            <v>PTS de 50x12.5x2.5 mm</v>
          </cell>
          <cell r="B790" t="str">
            <v>m</v>
          </cell>
          <cell r="C790">
            <v>10500</v>
          </cell>
          <cell r="D790" t="str">
            <v>PTS de 50x</v>
          </cell>
        </row>
        <row r="791">
          <cell r="A791" t="str">
            <v>PTS DE 80X40X2,5 mm-</v>
          </cell>
          <cell r="B791" t="str">
            <v>ml</v>
          </cell>
          <cell r="C791">
            <v>14990</v>
          </cell>
          <cell r="D791" t="str">
            <v>PTS DE 80X</v>
          </cell>
        </row>
        <row r="792">
          <cell r="A792" t="str">
            <v>PTS metalico de 100x80x3 mm</v>
          </cell>
          <cell r="B792" t="str">
            <v>m</v>
          </cell>
          <cell r="C792">
            <v>25882</v>
          </cell>
          <cell r="D792" t="str">
            <v>PTS metali</v>
          </cell>
        </row>
        <row r="793">
          <cell r="A793" t="str">
            <v>PTS metalico de 80x40x2</v>
          </cell>
          <cell r="B793" t="str">
            <v>m</v>
          </cell>
          <cell r="C793">
            <v>11515</v>
          </cell>
          <cell r="D793" t="str">
            <v>PTS metali</v>
          </cell>
        </row>
        <row r="794">
          <cell r="A794" t="str">
            <v>Puerta de 0.50 a 0.60 x 1.60 m. en acero inoxidable AISI 304, cal 20, e= 3 cm.</v>
          </cell>
          <cell r="B794" t="str">
            <v>un</v>
          </cell>
          <cell r="C794">
            <v>423734</v>
          </cell>
          <cell r="D794" t="str">
            <v xml:space="preserve">Puerta de </v>
          </cell>
        </row>
        <row r="795">
          <cell r="A795" t="str">
            <v>Puesta a tierra segun norma ANSI/TIA/EIA607</v>
          </cell>
          <cell r="B795" t="str">
            <v>un</v>
          </cell>
          <cell r="C795">
            <v>10000</v>
          </cell>
          <cell r="D795" t="str">
            <v>Puesta a t</v>
          </cell>
        </row>
        <row r="796">
          <cell r="A796" t="str">
            <v>Pulida bordes vidrios y/o espejos</v>
          </cell>
          <cell r="B796" t="str">
            <v>m</v>
          </cell>
          <cell r="C796">
            <v>1000</v>
          </cell>
          <cell r="D796" t="str">
            <v>Pulida bor</v>
          </cell>
        </row>
        <row r="797">
          <cell r="A797" t="str">
            <v>Pulsadores antiatraco</v>
          </cell>
          <cell r="B797" t="str">
            <v>un</v>
          </cell>
          <cell r="C797">
            <v>35389</v>
          </cell>
          <cell r="D797" t="str">
            <v>Pulsadores</v>
          </cell>
        </row>
        <row r="798">
          <cell r="A798" t="str">
            <v>Punta pararrayos 60 cms por 1/2" con base horizontal o vertical</v>
          </cell>
          <cell r="B798" t="str">
            <v>un</v>
          </cell>
          <cell r="C798">
            <v>215600</v>
          </cell>
          <cell r="D798" t="str">
            <v>Punta para</v>
          </cell>
        </row>
        <row r="799">
          <cell r="A799" t="str">
            <v>Rack 60x57.5x45.</v>
          </cell>
          <cell r="B799" t="str">
            <v>un</v>
          </cell>
          <cell r="C799">
            <v>778600</v>
          </cell>
          <cell r="D799" t="str">
            <v>Rack 60x57</v>
          </cell>
        </row>
        <row r="800">
          <cell r="A800" t="str">
            <v>Rack de audio de 1 metro</v>
          </cell>
          <cell r="B800" t="str">
            <v>un</v>
          </cell>
          <cell r="C800">
            <v>1191366</v>
          </cell>
          <cell r="D800" t="str">
            <v>Rack de au</v>
          </cell>
        </row>
        <row r="801">
          <cell r="A801" t="str">
            <v>Rack de audio de 1.8 metro</v>
          </cell>
          <cell r="B801" t="str">
            <v>un</v>
          </cell>
          <cell r="C801">
            <v>1079960</v>
          </cell>
          <cell r="D801" t="str">
            <v>Rack de au</v>
          </cell>
        </row>
        <row r="802">
          <cell r="A802" t="str">
            <v>Rack2.1 cerrado</v>
          </cell>
          <cell r="B802" t="str">
            <v>un</v>
          </cell>
          <cell r="C802">
            <v>1364160</v>
          </cell>
          <cell r="D802" t="str">
            <v>Rack2.1 ce</v>
          </cell>
        </row>
        <row r="803">
          <cell r="A803" t="str">
            <v>Reduccion Hierro ductil 4 x 21/2</v>
          </cell>
          <cell r="B803" t="str">
            <v>un</v>
          </cell>
          <cell r="C803">
            <v>14700</v>
          </cell>
          <cell r="D803" t="str">
            <v xml:space="preserve">Reduccion </v>
          </cell>
        </row>
        <row r="804">
          <cell r="A804" t="str">
            <v>Reducciòn PVC-P de 3/4" a 1/2"</v>
          </cell>
          <cell r="B804" t="str">
            <v>un</v>
          </cell>
          <cell r="C804">
            <v>300</v>
          </cell>
          <cell r="D804" t="str">
            <v xml:space="preserve">Reducciòn </v>
          </cell>
        </row>
        <row r="805">
          <cell r="A805" t="str">
            <v>Reducciòn PVC-S DE 4"  a 2"</v>
          </cell>
          <cell r="B805" t="str">
            <v>un</v>
          </cell>
          <cell r="C805">
            <v>4710</v>
          </cell>
          <cell r="D805" t="str">
            <v xml:space="preserve">Reducciòn </v>
          </cell>
        </row>
        <row r="806">
          <cell r="A806" t="str">
            <v>Reducciòn PVC-S DE 4"  a 3"</v>
          </cell>
          <cell r="B806" t="str">
            <v>un</v>
          </cell>
          <cell r="C806">
            <v>4710</v>
          </cell>
          <cell r="D806" t="str">
            <v xml:space="preserve">Reducciòn </v>
          </cell>
        </row>
        <row r="807">
          <cell r="A807" t="str">
            <v>Reduccion ranurada 1 1/2" x 1 1/4"</v>
          </cell>
          <cell r="B807" t="str">
            <v>un</v>
          </cell>
          <cell r="C807">
            <v>6763</v>
          </cell>
          <cell r="D807" t="str">
            <v xml:space="preserve">Reduccion </v>
          </cell>
        </row>
        <row r="808">
          <cell r="A808" t="str">
            <v>Reduccion ranurada 2 1/2" x 1 1/2"</v>
          </cell>
          <cell r="B808" t="str">
            <v>un</v>
          </cell>
          <cell r="C808">
            <v>6763</v>
          </cell>
          <cell r="D808" t="str">
            <v xml:space="preserve">Reduccion </v>
          </cell>
        </row>
        <row r="809">
          <cell r="A809" t="str">
            <v>Reduccion ranurada 3" x 1 1/2"</v>
          </cell>
          <cell r="B809" t="str">
            <v>un</v>
          </cell>
          <cell r="C809">
            <v>6763</v>
          </cell>
          <cell r="D809" t="str">
            <v xml:space="preserve">Reduccion </v>
          </cell>
        </row>
        <row r="810">
          <cell r="A810" t="str">
            <v>Reduccion roscada 11/2" x 1"</v>
          </cell>
          <cell r="B810" t="str">
            <v>un</v>
          </cell>
          <cell r="C810">
            <v>5783</v>
          </cell>
          <cell r="D810" t="str">
            <v xml:space="preserve">Reduccion </v>
          </cell>
        </row>
        <row r="811">
          <cell r="A811" t="str">
            <v>Reduccion tuerca galvanizada de 2" x 1 1/2"</v>
          </cell>
          <cell r="B811" t="str">
            <v>un</v>
          </cell>
          <cell r="C811">
            <v>4704</v>
          </cell>
          <cell r="D811" t="str">
            <v xml:space="preserve">Reduccion </v>
          </cell>
        </row>
        <row r="812">
          <cell r="A812" t="str">
            <v>Reduccion tuerca galvanizada de 3/4" x 1/2"</v>
          </cell>
          <cell r="B812" t="str">
            <v>un</v>
          </cell>
          <cell r="C812">
            <v>901</v>
          </cell>
          <cell r="D812" t="str">
            <v xml:space="preserve">Reduccion </v>
          </cell>
        </row>
        <row r="813">
          <cell r="A813" t="str">
            <v>Regleta plastica de 10Ps</v>
          </cell>
          <cell r="B813" t="str">
            <v>un</v>
          </cell>
          <cell r="C813">
            <v>7350</v>
          </cell>
          <cell r="D813" t="str">
            <v>Regleta pl</v>
          </cell>
        </row>
        <row r="814">
          <cell r="A814" t="str">
            <v>Regleta simons 10 pares con base y fichos.</v>
          </cell>
          <cell r="B814" t="str">
            <v>un</v>
          </cell>
          <cell r="C814">
            <v>58730</v>
          </cell>
          <cell r="D814" t="str">
            <v>Regleta si</v>
          </cell>
        </row>
        <row r="815">
          <cell r="A815" t="str">
            <v>Regulador para gas marca Bryan Donkin . Presion salida 140 milibar</v>
          </cell>
          <cell r="B815" t="str">
            <v>un</v>
          </cell>
          <cell r="C815">
            <v>120000</v>
          </cell>
          <cell r="D815" t="str">
            <v xml:space="preserve">Regulador </v>
          </cell>
        </row>
        <row r="816">
          <cell r="A816" t="str">
            <v>Regulador para gas marca Humcar modelo R4UE, presion de entrada 1-4BAR, presion salida 0.018-0.023BAR</v>
          </cell>
          <cell r="B816" t="str">
            <v>un</v>
          </cell>
          <cell r="C816">
            <v>34081</v>
          </cell>
          <cell r="D816" t="str">
            <v xml:space="preserve">Regulador </v>
          </cell>
        </row>
        <row r="817">
          <cell r="A817" t="str">
            <v>Regulador para gas marca Humcar modelo R7UE</v>
          </cell>
          <cell r="B817" t="str">
            <v>un</v>
          </cell>
          <cell r="C817">
            <v>65100</v>
          </cell>
          <cell r="D817" t="str">
            <v xml:space="preserve">Regulador </v>
          </cell>
        </row>
        <row r="818">
          <cell r="A818" t="str">
            <v>Regulador para gas propano, tipo Humcar o equivalente, R-30 GLP</v>
          </cell>
          <cell r="B818" t="str">
            <v>un</v>
          </cell>
          <cell r="C818">
            <v>48100</v>
          </cell>
          <cell r="D818" t="str">
            <v xml:space="preserve">Regulador </v>
          </cell>
        </row>
        <row r="819">
          <cell r="A819" t="str">
            <v>Reja carcamo en T tipo colrejillas fija de 0,30x3,0m.</v>
          </cell>
          <cell r="B819" t="str">
            <v>un</v>
          </cell>
          <cell r="C819">
            <v>243200</v>
          </cell>
          <cell r="D819" t="str">
            <v>Reja carca</v>
          </cell>
        </row>
        <row r="820">
          <cell r="A820" t="str">
            <v>Reja carcamo en T tipo colrejillas removible con marco de 0,30x1,0m.</v>
          </cell>
          <cell r="B820" t="str">
            <v>un</v>
          </cell>
          <cell r="C820">
            <v>141100</v>
          </cell>
          <cell r="D820" t="str">
            <v>Reja carca</v>
          </cell>
        </row>
        <row r="821">
          <cell r="A821" t="str">
            <v>Reja para suminedo tipo A</v>
          </cell>
          <cell r="B821" t="str">
            <v>un</v>
          </cell>
          <cell r="C821">
            <v>156000</v>
          </cell>
          <cell r="D821" t="str">
            <v xml:space="preserve">Reja para </v>
          </cell>
        </row>
        <row r="822">
          <cell r="A822" t="str">
            <v>Reja para suminedo tipo B</v>
          </cell>
          <cell r="B822" t="str">
            <v>un</v>
          </cell>
          <cell r="C822">
            <v>195000</v>
          </cell>
          <cell r="D822" t="str">
            <v xml:space="preserve">Reja para </v>
          </cell>
        </row>
        <row r="823">
          <cell r="A823" t="str">
            <v>Rejilla bronce y aluminio de 4"</v>
          </cell>
          <cell r="B823" t="str">
            <v>un</v>
          </cell>
          <cell r="C823">
            <v>22000</v>
          </cell>
          <cell r="D823" t="str">
            <v>Rejilla br</v>
          </cell>
        </row>
        <row r="824">
          <cell r="A824" t="str">
            <v>Rejilla combinada Aluminio bronce de 3x2"</v>
          </cell>
          <cell r="B824" t="str">
            <v>un</v>
          </cell>
          <cell r="C824">
            <v>17738</v>
          </cell>
          <cell r="D824" t="str">
            <v>Rejilla co</v>
          </cell>
        </row>
        <row r="825">
          <cell r="A825" t="str">
            <v>Rejilla de Piso 3x2 Aluminio/bronce</v>
          </cell>
          <cell r="B825" t="str">
            <v>un</v>
          </cell>
          <cell r="C825">
            <v>16562</v>
          </cell>
          <cell r="D825" t="str">
            <v>Rejilla de</v>
          </cell>
        </row>
        <row r="826">
          <cell r="A826" t="str">
            <v>Rejilla de Piso 4x3 Aluminio/bronce</v>
          </cell>
          <cell r="B826" t="str">
            <v>un</v>
          </cell>
          <cell r="C826">
            <v>21756</v>
          </cell>
          <cell r="D826" t="str">
            <v>Rejilla de</v>
          </cell>
        </row>
        <row r="827">
          <cell r="A827" t="str">
            <v>Rejilla de piso 5"x4" en bronce</v>
          </cell>
          <cell r="B827" t="str">
            <v>un</v>
          </cell>
          <cell r="C827">
            <v>29400</v>
          </cell>
          <cell r="D827" t="str">
            <v>Rejilla de</v>
          </cell>
        </row>
        <row r="828">
          <cell r="A828" t="str">
            <v>Rejilla en acero ASTM A-36 de 0.4x.0.9 m</v>
          </cell>
          <cell r="B828" t="str">
            <v>m</v>
          </cell>
          <cell r="C828">
            <v>164709</v>
          </cell>
          <cell r="D828" t="str">
            <v>Rejilla en</v>
          </cell>
        </row>
        <row r="829">
          <cell r="A829" t="str">
            <v>Rejilla en Acero ASTM A-36 Fabricadas</v>
          </cell>
          <cell r="B829" t="str">
            <v>m</v>
          </cell>
          <cell r="C829">
            <v>82354</v>
          </cell>
          <cell r="D829" t="str">
            <v>Rejilla en</v>
          </cell>
        </row>
        <row r="830">
          <cell r="A830" t="str">
            <v>Relay bipolar (relay 002-2pl)</v>
          </cell>
          <cell r="B830" t="str">
            <v>un</v>
          </cell>
          <cell r="C830">
            <v>234220</v>
          </cell>
          <cell r="D830" t="str">
            <v>Relay bipo</v>
          </cell>
        </row>
        <row r="831">
          <cell r="A831" t="str">
            <v>Relay monopolar 30amp (relay 030)</v>
          </cell>
          <cell r="B831" t="str">
            <v>un</v>
          </cell>
          <cell r="C831">
            <v>152880</v>
          </cell>
          <cell r="D831" t="str">
            <v>Relay mono</v>
          </cell>
        </row>
        <row r="832">
          <cell r="A832" t="str">
            <v>Remate TPO para teja METECNO.</v>
          </cell>
          <cell r="B832" t="str">
            <v>ml</v>
          </cell>
          <cell r="C832">
            <v>2499</v>
          </cell>
          <cell r="D832" t="str">
            <v>Remate TPO</v>
          </cell>
        </row>
        <row r="833">
          <cell r="A833" t="str">
            <v>Remates de cubierta Sandwich</v>
          </cell>
          <cell r="B833" t="str">
            <v>m</v>
          </cell>
          <cell r="C833">
            <v>26166</v>
          </cell>
          <cell r="D833" t="str">
            <v>Remates de</v>
          </cell>
        </row>
        <row r="834">
          <cell r="A834" t="str">
            <v>Repelente de agua transparente antimusgo 10 años. (0.15 kg/m2)</v>
          </cell>
          <cell r="B834" t="str">
            <v>kg</v>
          </cell>
          <cell r="C834">
            <v>12380</v>
          </cell>
          <cell r="D834" t="str">
            <v xml:space="preserve">Repelente </v>
          </cell>
        </row>
        <row r="835">
          <cell r="A835" t="str">
            <v>Resanes de las canchas</v>
          </cell>
          <cell r="B835" t="str">
            <v>m</v>
          </cell>
          <cell r="C835">
            <v>490</v>
          </cell>
          <cell r="D835" t="str">
            <v>Resanes de</v>
          </cell>
        </row>
        <row r="836">
          <cell r="A836" t="str">
            <v>Riel metalico en U con dos canales en v</v>
          </cell>
          <cell r="B836" t="str">
            <v>m</v>
          </cell>
          <cell r="C836">
            <v>12876</v>
          </cell>
          <cell r="D836" t="str">
            <v>Riel metal</v>
          </cell>
        </row>
        <row r="837">
          <cell r="A837" t="str">
            <v xml:space="preserve">Riel metalico guia </v>
          </cell>
          <cell r="B837" t="str">
            <v>m</v>
          </cell>
          <cell r="C837">
            <v>8500</v>
          </cell>
          <cell r="D837" t="str">
            <v>Riel metal</v>
          </cell>
        </row>
        <row r="838">
          <cell r="A838" t="str">
            <v>RL expansion hembra rosca interna de 3/8 marca mecano ref. TEH 38X158</v>
          </cell>
          <cell r="B838" t="str">
            <v>un</v>
          </cell>
          <cell r="C838">
            <v>1137</v>
          </cell>
          <cell r="D838" t="str">
            <v>RL expansi</v>
          </cell>
        </row>
        <row r="839">
          <cell r="A839" t="str">
            <v>Rociador concealed QR  K 5,6 pendent</v>
          </cell>
          <cell r="B839" t="str">
            <v>un</v>
          </cell>
          <cell r="C839">
            <v>74284</v>
          </cell>
          <cell r="D839" t="str">
            <v>Rociador c</v>
          </cell>
        </row>
        <row r="840">
          <cell r="A840" t="str">
            <v>Rodachin guia</v>
          </cell>
          <cell r="B840" t="str">
            <v>m</v>
          </cell>
          <cell r="C840">
            <v>8500</v>
          </cell>
          <cell r="D840" t="str">
            <v>Rodachin g</v>
          </cell>
        </row>
        <row r="841">
          <cell r="A841" t="str">
            <v>Rodachin para colgante</v>
          </cell>
          <cell r="B841" t="str">
            <v>m</v>
          </cell>
          <cell r="C841">
            <v>40000</v>
          </cell>
          <cell r="D841" t="str">
            <v>Rodachin p</v>
          </cell>
        </row>
        <row r="842">
          <cell r="A842" t="str">
            <v>Ruana galvanizada cal. 24 des=33 cm</v>
          </cell>
          <cell r="B842" t="str">
            <v>ml</v>
          </cell>
          <cell r="C842">
            <v>14500</v>
          </cell>
          <cell r="D842" t="str">
            <v>Ruana galv</v>
          </cell>
        </row>
        <row r="843">
          <cell r="A843" t="str">
            <v>Sanitario bajo consumo</v>
          </cell>
          <cell r="B843" t="str">
            <v>un</v>
          </cell>
          <cell r="C843">
            <v>176200</v>
          </cell>
          <cell r="D843" t="str">
            <v xml:space="preserve">Sanitario </v>
          </cell>
        </row>
        <row r="844">
          <cell r="A844" t="str">
            <v>Sanitario bajo consumo avanti</v>
          </cell>
          <cell r="B844" t="str">
            <v>un</v>
          </cell>
          <cell r="C844">
            <v>220000</v>
          </cell>
          <cell r="D844" t="str">
            <v xml:space="preserve">Sanitario </v>
          </cell>
        </row>
        <row r="845">
          <cell r="A845" t="str">
            <v>Sanitario discapacitados, ref. 02640 acuajet de corona + transp</v>
          </cell>
          <cell r="B845" t="str">
            <v>un</v>
          </cell>
          <cell r="C845">
            <v>325000</v>
          </cell>
          <cell r="D845" t="str">
            <v xml:space="preserve">Sanitario </v>
          </cell>
        </row>
        <row r="846">
          <cell r="A846" t="str">
            <v>Sanitario infantil blanco Corona completo con grifería</v>
          </cell>
          <cell r="B846" t="str">
            <v>un</v>
          </cell>
          <cell r="C846">
            <v>340000</v>
          </cell>
          <cell r="D846" t="str">
            <v xml:space="preserve">Sanitario </v>
          </cell>
        </row>
        <row r="847">
          <cell r="A847" t="str">
            <v>Sanitario infantil Corona o similar completo con griferia</v>
          </cell>
          <cell r="B847" t="str">
            <v>un</v>
          </cell>
          <cell r="C847">
            <v>296842</v>
          </cell>
          <cell r="D847" t="str">
            <v xml:space="preserve">Sanitario </v>
          </cell>
        </row>
        <row r="848">
          <cell r="A848" t="str">
            <v>Selector de 12 zonas para la interconexion de los diferentes ramales o señales de audio de todo el sistema.</v>
          </cell>
          <cell r="B848" t="str">
            <v>un</v>
          </cell>
          <cell r="C848">
            <v>164836</v>
          </cell>
          <cell r="D848" t="str">
            <v>Selector d</v>
          </cell>
        </row>
        <row r="849">
          <cell r="A849" t="str">
            <v>Sellador madera ultralac</v>
          </cell>
          <cell r="B849" t="str">
            <v>gl</v>
          </cell>
          <cell r="C849">
            <v>35000</v>
          </cell>
          <cell r="D849" t="str">
            <v>Sellador m</v>
          </cell>
        </row>
        <row r="850">
          <cell r="A850" t="str">
            <v>Sellalon fondo de junta  de D= 1/2"</v>
          </cell>
          <cell r="B850" t="str">
            <v>m</v>
          </cell>
          <cell r="C850">
            <v>1142</v>
          </cell>
          <cell r="D850" t="str">
            <v>Sellalon f</v>
          </cell>
        </row>
        <row r="851">
          <cell r="A851" t="str">
            <v>Sellante poliuretano</v>
          </cell>
          <cell r="B851" t="str">
            <v>un</v>
          </cell>
          <cell r="C851">
            <v>24794</v>
          </cell>
          <cell r="D851" t="str">
            <v>Sellante p</v>
          </cell>
        </row>
        <row r="852">
          <cell r="A852" t="str">
            <v>Sello elastomerico de 6"</v>
          </cell>
          <cell r="B852" t="str">
            <v>lb</v>
          </cell>
          <cell r="C852">
            <v>14700</v>
          </cell>
          <cell r="D852" t="str">
            <v>Sello elas</v>
          </cell>
        </row>
        <row r="853">
          <cell r="A853" t="str">
            <v>Sensor fotoelectrico</v>
          </cell>
          <cell r="B853" t="str">
            <v>un</v>
          </cell>
          <cell r="C853">
            <v>164836</v>
          </cell>
          <cell r="D853" t="str">
            <v>Sensor fot</v>
          </cell>
        </row>
        <row r="854">
          <cell r="A854" t="str">
            <v>Sensor presencia muro</v>
          </cell>
          <cell r="B854" t="str">
            <v>un</v>
          </cell>
          <cell r="C854">
            <v>102900</v>
          </cell>
          <cell r="D854" t="str">
            <v>Sensor pre</v>
          </cell>
        </row>
        <row r="855">
          <cell r="A855" t="str">
            <v>Separador SSC8AG</v>
          </cell>
          <cell r="B855" t="str">
            <v>un</v>
          </cell>
          <cell r="C855">
            <v>14606</v>
          </cell>
          <cell r="D855" t="str">
            <v xml:space="preserve">Separador </v>
          </cell>
        </row>
        <row r="856">
          <cell r="A856" t="str">
            <v>Separol o equivalente</v>
          </cell>
          <cell r="B856" t="str">
            <v>un</v>
          </cell>
          <cell r="C856">
            <v>199763</v>
          </cell>
          <cell r="D856" t="str">
            <v xml:space="preserve">Separol o </v>
          </cell>
        </row>
        <row r="857">
          <cell r="A857" t="str">
            <v>Siamesa de 3" en Hierro Bronce</v>
          </cell>
          <cell r="B857" t="str">
            <v>un</v>
          </cell>
          <cell r="C857">
            <v>620000</v>
          </cell>
          <cell r="D857" t="str">
            <v>Siamesa de</v>
          </cell>
        </row>
        <row r="858">
          <cell r="A858" t="str">
            <v>Sifon botella lavamanos</v>
          </cell>
          <cell r="B858" t="str">
            <v>un</v>
          </cell>
          <cell r="C858">
            <v>3439</v>
          </cell>
          <cell r="D858" t="str">
            <v>Sifon bote</v>
          </cell>
        </row>
        <row r="859">
          <cell r="A859" t="str">
            <v>Sifon botella para orinal</v>
          </cell>
          <cell r="B859" t="str">
            <v>un</v>
          </cell>
          <cell r="C859">
            <v>9310</v>
          </cell>
          <cell r="D859" t="str">
            <v>Sifon bote</v>
          </cell>
        </row>
        <row r="860">
          <cell r="A860" t="str">
            <v>Sifon en T cromado lavamanos</v>
          </cell>
          <cell r="B860" t="str">
            <v>un</v>
          </cell>
          <cell r="C860">
            <v>30000</v>
          </cell>
          <cell r="D860" t="str">
            <v>Sifon en T</v>
          </cell>
        </row>
        <row r="861">
          <cell r="A861" t="str">
            <v>Sifon PVC-S 135º 3"</v>
          </cell>
          <cell r="B861" t="str">
            <v>un</v>
          </cell>
          <cell r="C861">
            <v>7095</v>
          </cell>
          <cell r="D861" t="str">
            <v>Sifon PVC-</v>
          </cell>
        </row>
        <row r="862">
          <cell r="A862" t="str">
            <v>Sifon PVC-S 135º 4"</v>
          </cell>
          <cell r="B862" t="str">
            <v>un</v>
          </cell>
          <cell r="C862">
            <v>15371</v>
          </cell>
          <cell r="D862" t="str">
            <v>Sifon PVC-</v>
          </cell>
        </row>
        <row r="863">
          <cell r="A863" t="str">
            <v>Sifon PVC-S d= 1 1/2" con tapon - pavco o equivalente</v>
          </cell>
          <cell r="B863" t="str">
            <v>un</v>
          </cell>
          <cell r="C863">
            <v>3357</v>
          </cell>
          <cell r="D863" t="str">
            <v>Sifon PVC-</v>
          </cell>
        </row>
        <row r="864">
          <cell r="A864" t="str">
            <v>Sifon PVC-S de 2" con registro</v>
          </cell>
          <cell r="B864" t="str">
            <v>un</v>
          </cell>
          <cell r="C864">
            <v>4100</v>
          </cell>
          <cell r="D864" t="str">
            <v>Sifon PVC-</v>
          </cell>
        </row>
        <row r="865">
          <cell r="A865" t="str">
            <v>Sika 1- impermeabilizante integral - morteros y concretos</v>
          </cell>
          <cell r="B865" t="str">
            <v>kg</v>
          </cell>
          <cell r="C865">
            <v>7126</v>
          </cell>
          <cell r="D865" t="str">
            <v>Sika 1- im</v>
          </cell>
        </row>
        <row r="866">
          <cell r="A866" t="str">
            <v>Sika flex de 300 cm3.</v>
          </cell>
          <cell r="B866" t="str">
            <v>un</v>
          </cell>
          <cell r="C866">
            <v>22754</v>
          </cell>
          <cell r="D866" t="str">
            <v xml:space="preserve">Sika flex </v>
          </cell>
        </row>
        <row r="867">
          <cell r="A867" t="str">
            <v>Sika fluid o equivalente (Rend. 250 gr x bto) x 25 Kg</v>
          </cell>
          <cell r="B867" t="str">
            <v>un</v>
          </cell>
          <cell r="C867">
            <v>125350</v>
          </cell>
          <cell r="D867" t="str">
            <v>Sika fluid</v>
          </cell>
        </row>
        <row r="868">
          <cell r="A868" t="str">
            <v>Sika rod -espuma de poliolefina de 6 mm.</v>
          </cell>
          <cell r="B868" t="str">
            <v>m</v>
          </cell>
          <cell r="C868">
            <v>574</v>
          </cell>
          <cell r="D868" t="str">
            <v>Sika rod -</v>
          </cell>
        </row>
        <row r="869">
          <cell r="A869" t="str">
            <v>Sika Transparente</v>
          </cell>
          <cell r="B869" t="str">
            <v>Gal</v>
          </cell>
          <cell r="C869">
            <v>45000</v>
          </cell>
          <cell r="D869" t="str">
            <v>Sika Trans</v>
          </cell>
        </row>
        <row r="870">
          <cell r="A870" t="str">
            <v>Sikadur 32 primer</v>
          </cell>
          <cell r="B870" t="str">
            <v>kg</v>
          </cell>
          <cell r="C870">
            <v>60900</v>
          </cell>
          <cell r="D870" t="str">
            <v>Sikadur 32</v>
          </cell>
        </row>
        <row r="871">
          <cell r="A871" t="str">
            <v>Sikadur 42 anclaje</v>
          </cell>
          <cell r="B871" t="str">
            <v>kg</v>
          </cell>
          <cell r="C871">
            <v>25000</v>
          </cell>
          <cell r="D871" t="str">
            <v>Sikadur 42</v>
          </cell>
        </row>
        <row r="872">
          <cell r="A872" t="str">
            <v>Silicona antihongos por 300 mm</v>
          </cell>
          <cell r="B872" t="str">
            <v>un</v>
          </cell>
          <cell r="C872">
            <v>8434</v>
          </cell>
          <cell r="D872" t="str">
            <v>Silicona a</v>
          </cell>
        </row>
        <row r="873">
          <cell r="A873" t="str">
            <v>Siliconite</v>
          </cell>
          <cell r="B873" t="str">
            <v>galon</v>
          </cell>
          <cell r="C873">
            <v>36456</v>
          </cell>
          <cell r="D873" t="str">
            <v>Siliconite</v>
          </cell>
        </row>
        <row r="874">
          <cell r="A874" t="str">
            <v>Sillar prefabricado Muro de 15 cm l=40 cm</v>
          </cell>
          <cell r="B874" t="str">
            <v>un</v>
          </cell>
          <cell r="C874">
            <v>7500</v>
          </cell>
          <cell r="D874" t="str">
            <v>Sillar pre</v>
          </cell>
        </row>
        <row r="875">
          <cell r="A875" t="str">
            <v>silocona antihongos x 300 mm</v>
          </cell>
          <cell r="B875" t="str">
            <v>un</v>
          </cell>
          <cell r="C875">
            <v>9600</v>
          </cell>
          <cell r="D875" t="str">
            <v>silocona a</v>
          </cell>
        </row>
        <row r="876">
          <cell r="A876" t="str">
            <v>Sirena 30w 2 tonos - 6-12 vdc</v>
          </cell>
          <cell r="B876" t="str">
            <v>un</v>
          </cell>
          <cell r="C876">
            <v>55147</v>
          </cell>
          <cell r="D876" t="str">
            <v>Sirena 30w</v>
          </cell>
        </row>
        <row r="877">
          <cell r="A877" t="str">
            <v>Sirena 75 db 12-30 V DC</v>
          </cell>
          <cell r="B877" t="str">
            <v>un</v>
          </cell>
          <cell r="C877">
            <v>98980</v>
          </cell>
          <cell r="D877" t="str">
            <v xml:space="preserve">Sirena 75 </v>
          </cell>
        </row>
        <row r="878">
          <cell r="A878" t="str">
            <v>Snap 30 mm tipo Dehn</v>
          </cell>
          <cell r="B878" t="str">
            <v>un</v>
          </cell>
          <cell r="C878">
            <v>7093</v>
          </cell>
          <cell r="D878" t="str">
            <v>Snap 30 mm</v>
          </cell>
        </row>
        <row r="879">
          <cell r="A879" t="str">
            <v>Soldadura 6011 x 1/8</v>
          </cell>
          <cell r="B879" t="str">
            <v>kg</v>
          </cell>
          <cell r="C879">
            <v>7089</v>
          </cell>
          <cell r="D879" t="str">
            <v xml:space="preserve">Soldadura </v>
          </cell>
        </row>
        <row r="880">
          <cell r="A880" t="str">
            <v>Soldadura 6011 x 1/8</v>
          </cell>
          <cell r="B880" t="str">
            <v>kg</v>
          </cell>
          <cell r="C880">
            <v>7234</v>
          </cell>
          <cell r="D880" t="str">
            <v xml:space="preserve">Soldadura </v>
          </cell>
        </row>
        <row r="881">
          <cell r="A881" t="str">
            <v>Soldadura 7018</v>
          </cell>
          <cell r="B881" t="str">
            <v>kg</v>
          </cell>
          <cell r="C881">
            <v>7800</v>
          </cell>
          <cell r="D881" t="str">
            <v xml:space="preserve">Soldadura </v>
          </cell>
        </row>
        <row r="882">
          <cell r="A882" t="str">
            <v>Soldadura de antimonio (1/2 lb)</v>
          </cell>
          <cell r="B882" t="str">
            <v>un</v>
          </cell>
          <cell r="C882">
            <v>18000</v>
          </cell>
          <cell r="D882" t="str">
            <v xml:space="preserve">Soldadura </v>
          </cell>
        </row>
        <row r="883">
          <cell r="A883" t="str">
            <v>Soldadura de estaño 40-60 para cobre.</v>
          </cell>
          <cell r="B883" t="str">
            <v>lb</v>
          </cell>
          <cell r="C883">
            <v>14000</v>
          </cell>
          <cell r="D883" t="str">
            <v xml:space="preserve">Soldadura </v>
          </cell>
        </row>
        <row r="884">
          <cell r="A884" t="str">
            <v>Soldadura electrica</v>
          </cell>
          <cell r="B884" t="str">
            <v>un</v>
          </cell>
          <cell r="C884">
            <v>5880</v>
          </cell>
          <cell r="D884" t="str">
            <v xml:space="preserve">Soldadura </v>
          </cell>
        </row>
        <row r="885">
          <cell r="A885" t="str">
            <v>Soldadura Exotermica CAP No 115</v>
          </cell>
          <cell r="B885" t="str">
            <v>un</v>
          </cell>
          <cell r="C885">
            <v>15729</v>
          </cell>
          <cell r="D885" t="str">
            <v xml:space="preserve">Soldadura </v>
          </cell>
        </row>
        <row r="886">
          <cell r="A886" t="str">
            <v>Soldadura Exotermica CAP No 90</v>
          </cell>
          <cell r="B886" t="str">
            <v>un</v>
          </cell>
          <cell r="C886">
            <v>13632</v>
          </cell>
          <cell r="D886" t="str">
            <v xml:space="preserve">Soldadura </v>
          </cell>
        </row>
        <row r="887">
          <cell r="A887" t="str">
            <v>Soldadura PVC (Union simple)</v>
          </cell>
          <cell r="B887" t="str">
            <v>un</v>
          </cell>
          <cell r="C887">
            <v>64366</v>
          </cell>
          <cell r="D887" t="str">
            <v xml:space="preserve">Soldadura </v>
          </cell>
        </row>
        <row r="888">
          <cell r="A888" t="str">
            <v>Soldadura PVC liquida (1/4) - Pavco o equivalente -</v>
          </cell>
          <cell r="B888" t="str">
            <v>un</v>
          </cell>
          <cell r="C888">
            <v>45976</v>
          </cell>
          <cell r="D888" t="str">
            <v xml:space="preserve">Soldadura </v>
          </cell>
        </row>
        <row r="889">
          <cell r="A889" t="str">
            <v xml:space="preserve">Solera 21/2" x 6 comercial </v>
          </cell>
          <cell r="B889" t="str">
            <v>ml</v>
          </cell>
          <cell r="C889">
            <v>22000</v>
          </cell>
          <cell r="D889" t="str">
            <v>Solera 21/</v>
          </cell>
        </row>
        <row r="890">
          <cell r="A890" t="str">
            <v>Soporte 2B en cercha lateral, soporte para tubo de 1 1/2"</v>
          </cell>
          <cell r="B890" t="str">
            <v>un</v>
          </cell>
          <cell r="C890">
            <v>41160</v>
          </cell>
          <cell r="D890" t="str">
            <v>Soporte 2B</v>
          </cell>
        </row>
        <row r="891">
          <cell r="A891" t="str">
            <v>Soporte de fijación para lav minusvalidos</v>
          </cell>
          <cell r="B891" t="str">
            <v>un</v>
          </cell>
          <cell r="C891">
            <v>122500</v>
          </cell>
          <cell r="D891" t="str">
            <v>Soporte de</v>
          </cell>
        </row>
        <row r="892">
          <cell r="A892" t="str">
            <v>Soporte de pared para domo beige marca LG</v>
          </cell>
          <cell r="B892" t="str">
            <v>un</v>
          </cell>
          <cell r="C892">
            <v>164836</v>
          </cell>
          <cell r="D892" t="str">
            <v>Soporte de</v>
          </cell>
        </row>
        <row r="893">
          <cell r="A893" t="str">
            <v>Soporte en paral vaciado en aluminio liso</v>
          </cell>
          <cell r="B893" t="str">
            <v>m</v>
          </cell>
          <cell r="C893">
            <v>31850</v>
          </cell>
          <cell r="D893" t="str">
            <v>Soporte en</v>
          </cell>
        </row>
        <row r="894">
          <cell r="A894" t="str">
            <v>Soporte mensula SMS025 de 0.25m de longitud</v>
          </cell>
          <cell r="B894" t="str">
            <v>un</v>
          </cell>
          <cell r="C894">
            <v>11513</v>
          </cell>
          <cell r="D894" t="str">
            <v>Soporte me</v>
          </cell>
        </row>
        <row r="895">
          <cell r="A895" t="str">
            <v>Soporte tipo 3 para Raiser. soporte para tubo de 2 1/2"</v>
          </cell>
          <cell r="B895" t="str">
            <v>un</v>
          </cell>
          <cell r="C895">
            <v>88201</v>
          </cell>
          <cell r="D895" t="str">
            <v>Soporte ti</v>
          </cell>
        </row>
        <row r="896">
          <cell r="A896" t="str">
            <v>Soporte tipo 4 en concreto. soporte colgante en losa de concreto para tubo de 1 1/2"</v>
          </cell>
          <cell r="B896" t="str">
            <v>un</v>
          </cell>
          <cell r="C896">
            <v>19600</v>
          </cell>
          <cell r="D896" t="str">
            <v>Soporte ti</v>
          </cell>
        </row>
        <row r="897">
          <cell r="A897" t="str">
            <v>Soporte tipo 4 en concreto. soporte colgante en losa de concreto para tubo de 2 1/2"</v>
          </cell>
          <cell r="B897" t="str">
            <v>un</v>
          </cell>
          <cell r="C897">
            <v>21560</v>
          </cell>
          <cell r="D897" t="str">
            <v>Soporte ti</v>
          </cell>
        </row>
        <row r="898">
          <cell r="A898" t="str">
            <v>Soporte tipo C cercha. soporte para tubo de 1 1/4"</v>
          </cell>
          <cell r="B898" t="str">
            <v>un</v>
          </cell>
          <cell r="C898">
            <v>19600</v>
          </cell>
          <cell r="D898" t="str">
            <v>Soporte ti</v>
          </cell>
        </row>
        <row r="899">
          <cell r="A899" t="str">
            <v>Soporte tipo C en concreto. soporte para tubo de 1"</v>
          </cell>
          <cell r="B899" t="str">
            <v>un</v>
          </cell>
          <cell r="C899">
            <v>19600</v>
          </cell>
          <cell r="D899" t="str">
            <v>Soporte ti</v>
          </cell>
        </row>
        <row r="900">
          <cell r="A900" t="str">
            <v>Soporte tipo peldaño para bandeja 20x8 cms</v>
          </cell>
          <cell r="B900" t="str">
            <v>m</v>
          </cell>
          <cell r="C900">
            <v>3185</v>
          </cell>
          <cell r="D900" t="str">
            <v>Soporte ti</v>
          </cell>
        </row>
        <row r="901">
          <cell r="A901" t="str">
            <v>Spliter una entrada dos salidas</v>
          </cell>
          <cell r="B901" t="str">
            <v>un</v>
          </cell>
          <cell r="C901">
            <v>2676</v>
          </cell>
          <cell r="D901" t="str">
            <v>Spliter un</v>
          </cell>
        </row>
        <row r="902">
          <cell r="A902" t="str">
            <v>Steeldeck cal 20 de 2"</v>
          </cell>
          <cell r="B902" t="str">
            <v>M2</v>
          </cell>
          <cell r="C902">
            <v>28466</v>
          </cell>
          <cell r="D902" t="str">
            <v xml:space="preserve">Steeldeck </v>
          </cell>
        </row>
        <row r="903">
          <cell r="A903" t="str">
            <v>Steeldeck cal 22 de 2"</v>
          </cell>
          <cell r="B903" t="str">
            <v>m2</v>
          </cell>
          <cell r="C903">
            <v>23684</v>
          </cell>
          <cell r="D903" t="str">
            <v xml:space="preserve">Steeldeck </v>
          </cell>
        </row>
        <row r="904">
          <cell r="A904" t="str">
            <v>Stockosorb</v>
          </cell>
          <cell r="B904" t="str">
            <v>gr</v>
          </cell>
          <cell r="C904">
            <v>40</v>
          </cell>
          <cell r="D904" t="str">
            <v>Stockosorb</v>
          </cell>
        </row>
        <row r="905">
          <cell r="A905" t="str">
            <v>Sub Base Granular con transporte</v>
          </cell>
          <cell r="B905" t="str">
            <v>m3</v>
          </cell>
          <cell r="C905">
            <v>34800</v>
          </cell>
          <cell r="D905" t="str">
            <v>Sub Base G</v>
          </cell>
        </row>
        <row r="906">
          <cell r="A906" t="str">
            <v>Suiche 48 puertos cat + 48 puerto 10/100/1000, con dos puertos a 1000+ 2 slop</v>
          </cell>
          <cell r="B906" t="str">
            <v>un</v>
          </cell>
          <cell r="C906">
            <v>2196320</v>
          </cell>
          <cell r="D906" t="str">
            <v xml:space="preserve">Suiche 48 </v>
          </cell>
        </row>
        <row r="907">
          <cell r="A907" t="str">
            <v>Suiche bipolar de alumbrado</v>
          </cell>
          <cell r="B907" t="str">
            <v>un</v>
          </cell>
          <cell r="C907">
            <v>12936</v>
          </cell>
          <cell r="D907" t="str">
            <v>Suiche bip</v>
          </cell>
        </row>
        <row r="908">
          <cell r="A908" t="str">
            <v>Suiche monopolar para alumbrado</v>
          </cell>
          <cell r="B908" t="str">
            <v>un</v>
          </cell>
          <cell r="C908">
            <v>3920</v>
          </cell>
          <cell r="D908" t="str">
            <v>Suiche mon</v>
          </cell>
        </row>
        <row r="909">
          <cell r="A909" t="str">
            <v>Suiche24 puertos 10/100/1000 + 4 puertos SFP ref FGSW2620CS</v>
          </cell>
          <cell r="B909" t="str">
            <v>un</v>
          </cell>
          <cell r="C909">
            <v>966280</v>
          </cell>
          <cell r="D909" t="str">
            <v>Suiche24 p</v>
          </cell>
        </row>
        <row r="910">
          <cell r="A910" t="str">
            <v>Suministro e instalación de basurera acero inoxidable, pivotantes, con dos anclajes.</v>
          </cell>
          <cell r="B910" t="str">
            <v>un</v>
          </cell>
          <cell r="C910">
            <v>813302</v>
          </cell>
          <cell r="D910" t="str">
            <v>Suministro</v>
          </cell>
        </row>
        <row r="911">
          <cell r="A911" t="str">
            <v>Suministro, transporte e instalacion T.C.</v>
          </cell>
          <cell r="B911" t="str">
            <v>gl</v>
          </cell>
          <cell r="C911">
            <v>100000</v>
          </cell>
          <cell r="D911" t="str">
            <v>Suministro</v>
          </cell>
        </row>
        <row r="912">
          <cell r="A912" t="str">
            <v>Super T de 19 mm. de 1,53 x 2,44 m.</v>
          </cell>
          <cell r="B912" t="str">
            <v>un</v>
          </cell>
          <cell r="C912">
            <v>120000</v>
          </cell>
          <cell r="D912" t="str">
            <v>Super T de</v>
          </cell>
        </row>
        <row r="913">
          <cell r="A913" t="str">
            <v>Switch de flujo tipo paleta</v>
          </cell>
          <cell r="B913" t="str">
            <v>un</v>
          </cell>
          <cell r="C913">
            <v>382200</v>
          </cell>
          <cell r="D913" t="str">
            <v xml:space="preserve">Switch de </v>
          </cell>
        </row>
        <row r="914">
          <cell r="A914" t="str">
            <v>Tabique mayor de 1,23m a 1,44m x 1,60m. Para unid sanit</v>
          </cell>
          <cell r="B914" t="str">
            <v>un</v>
          </cell>
          <cell r="C914">
            <v>1006104</v>
          </cell>
          <cell r="D914" t="str">
            <v>Tabique ma</v>
          </cell>
        </row>
        <row r="915">
          <cell r="A915" t="str">
            <v>Tabique paral 1.60 x 1.23-1.44 en acero inoxidable AISI 304, cal 20, e= 3 cm. Incluye transporte</v>
          </cell>
          <cell r="B915" t="str">
            <v>un</v>
          </cell>
          <cell r="C915">
            <v>1173060</v>
          </cell>
          <cell r="D915" t="str">
            <v>Tabique pa</v>
          </cell>
        </row>
        <row r="916">
          <cell r="A916" t="str">
            <v>Tabla madera comun (18 x 1.5 cm)</v>
          </cell>
          <cell r="B916" t="str">
            <v>un</v>
          </cell>
          <cell r="C916">
            <v>3979</v>
          </cell>
          <cell r="D916" t="str">
            <v>Tabla made</v>
          </cell>
        </row>
        <row r="917">
          <cell r="A917" t="str">
            <v>Tabla madera común de 2.5 cm x 20cm x 3,0m. Incluye transporte.</v>
          </cell>
          <cell r="B917" t="str">
            <v>un</v>
          </cell>
          <cell r="C917">
            <v>7900</v>
          </cell>
          <cell r="D917" t="str">
            <v>Tabla made</v>
          </cell>
        </row>
        <row r="918">
          <cell r="A918" t="str">
            <v>Tablero Bifásico de 24 circuitos.</v>
          </cell>
          <cell r="B918" t="str">
            <v>un</v>
          </cell>
          <cell r="C918">
            <v>247200</v>
          </cell>
          <cell r="D918" t="str">
            <v>Tablero Bi</v>
          </cell>
        </row>
        <row r="919">
          <cell r="A919" t="str">
            <v>Tablero Bifásico de 8 circuitos.</v>
          </cell>
          <cell r="B919" t="str">
            <v>un</v>
          </cell>
          <cell r="C919">
            <v>64700</v>
          </cell>
          <cell r="D919" t="str">
            <v>Tablero Bi</v>
          </cell>
        </row>
        <row r="920">
          <cell r="A920" t="str">
            <v>Tablero lamina acerada cudriculada magnetica ecologica</v>
          </cell>
          <cell r="B920" t="str">
            <v>m2</v>
          </cell>
          <cell r="C920">
            <v>146190</v>
          </cell>
          <cell r="D920" t="str">
            <v>Tablero la</v>
          </cell>
        </row>
        <row r="921">
          <cell r="A921" t="str">
            <v>Tablero magnetico acerado blanco cuadriculado</v>
          </cell>
          <cell r="B921" t="str">
            <v>m2</v>
          </cell>
          <cell r="C921">
            <v>215000</v>
          </cell>
          <cell r="D921" t="str">
            <v>Tablero ma</v>
          </cell>
        </row>
        <row r="922">
          <cell r="A922" t="str">
            <v>Tablero magnetico acerado verde cuadriculado</v>
          </cell>
          <cell r="B922" t="str">
            <v>m2</v>
          </cell>
          <cell r="C922">
            <v>151254</v>
          </cell>
          <cell r="D922" t="str">
            <v>Tablero ma</v>
          </cell>
        </row>
        <row r="923">
          <cell r="A923" t="str">
            <v>Tablero ml con 12 circuitos, Calibre 16</v>
          </cell>
          <cell r="B923" t="str">
            <v>un</v>
          </cell>
          <cell r="C923">
            <v>2315000</v>
          </cell>
          <cell r="D923" t="str">
            <v>Tablero ml</v>
          </cell>
        </row>
        <row r="924">
          <cell r="A924" t="str">
            <v>Tablero monofasico NTQ-408-STQ de 8 circuitos.</v>
          </cell>
          <cell r="B924" t="str">
            <v>un</v>
          </cell>
          <cell r="C924">
            <v>53742</v>
          </cell>
          <cell r="D924" t="str">
            <v>Tablero mo</v>
          </cell>
        </row>
        <row r="925">
          <cell r="A925" t="str">
            <v>Tablero monofasico NTQ-412-STQ de 12 circuitos.</v>
          </cell>
          <cell r="B925" t="str">
            <v>un</v>
          </cell>
          <cell r="C925">
            <v>69590</v>
          </cell>
          <cell r="D925" t="str">
            <v>Tablero mo</v>
          </cell>
        </row>
        <row r="926">
          <cell r="A926" t="str">
            <v>Tablero monofasico NTQ-418-STQ de 18 circuitos.</v>
          </cell>
          <cell r="B926" t="str">
            <v>un</v>
          </cell>
          <cell r="C926">
            <v>84957</v>
          </cell>
          <cell r="D926" t="str">
            <v>Tablero mo</v>
          </cell>
        </row>
        <row r="927">
          <cell r="A927" t="str">
            <v>Tablero totalizador</v>
          </cell>
          <cell r="B927" t="str">
            <v>un</v>
          </cell>
          <cell r="C927">
            <v>37500</v>
          </cell>
          <cell r="D927" t="str">
            <v>Tablero to</v>
          </cell>
        </row>
        <row r="928">
          <cell r="A928" t="str">
            <v>Tablero trifasico NTQ-412-STQ con espacio para totalizador de 12 circuitos.</v>
          </cell>
          <cell r="B928" t="str">
            <v>un</v>
          </cell>
          <cell r="C928">
            <v>245372</v>
          </cell>
          <cell r="D928" t="str">
            <v>Tablero tr</v>
          </cell>
        </row>
        <row r="929">
          <cell r="A929" t="str">
            <v>Tablero trifasico NTQ-418-STQ con espacio para totalizador de 18 circuitos.</v>
          </cell>
          <cell r="B929" t="str">
            <v>un</v>
          </cell>
          <cell r="C929">
            <v>303045</v>
          </cell>
          <cell r="D929" t="str">
            <v>Tablero tr</v>
          </cell>
        </row>
        <row r="930">
          <cell r="A930" t="str">
            <v>Tablero trifasico NTQ-424-STQ con espacio para totalizador de 24 circuitos.</v>
          </cell>
          <cell r="B930" t="str">
            <v>un</v>
          </cell>
          <cell r="C930">
            <v>368500</v>
          </cell>
          <cell r="D930" t="str">
            <v>Tablero tr</v>
          </cell>
        </row>
        <row r="931">
          <cell r="A931" t="str">
            <v>Tablero trifasico NTQ-436-STQ con espacio para totalizador de 36 circuitos.</v>
          </cell>
          <cell r="B931" t="str">
            <v>un</v>
          </cell>
          <cell r="C931">
            <v>389240</v>
          </cell>
          <cell r="D931" t="str">
            <v>Tablero tr</v>
          </cell>
        </row>
        <row r="932">
          <cell r="A932" t="str">
            <v>Tableta de gres tipo tradicion de 30 x 30 moro/sahara</v>
          </cell>
          <cell r="B932" t="str">
            <v>m2</v>
          </cell>
          <cell r="C932">
            <v>28126</v>
          </cell>
          <cell r="D932" t="str">
            <v>Tableta de</v>
          </cell>
        </row>
        <row r="933">
          <cell r="A933" t="str">
            <v>Tableta Gres etrusca Sahara de 0,07 x 0,25 m</v>
          </cell>
          <cell r="B933" t="str">
            <v>m2</v>
          </cell>
          <cell r="C933">
            <v>14500</v>
          </cell>
          <cell r="D933" t="str">
            <v>Tableta Gr</v>
          </cell>
        </row>
        <row r="934">
          <cell r="A934" t="str">
            <v>Tablilla pino cipres</v>
          </cell>
          <cell r="B934" t="str">
            <v>m2</v>
          </cell>
          <cell r="C934">
            <v>9500</v>
          </cell>
          <cell r="D934" t="str">
            <v>Tablilla p</v>
          </cell>
        </row>
        <row r="935">
          <cell r="A935" t="str">
            <v>tablilla zapan de 10 cm x 1,7 cm</v>
          </cell>
          <cell r="B935" t="str">
            <v>m2</v>
          </cell>
          <cell r="C935">
            <v>30000</v>
          </cell>
          <cell r="D935" t="str">
            <v>tablilla z</v>
          </cell>
        </row>
        <row r="936">
          <cell r="A936" t="str">
            <v>Tablon vitrificado  antid liso de 25 x25</v>
          </cell>
          <cell r="B936" t="str">
            <v>m2</v>
          </cell>
          <cell r="C936">
            <v>18000</v>
          </cell>
          <cell r="D936" t="str">
            <v>Tablon vit</v>
          </cell>
        </row>
        <row r="937">
          <cell r="A937" t="str">
            <v>Tactil para la instalacion de la alfombra</v>
          </cell>
          <cell r="B937" t="str">
            <v>un</v>
          </cell>
          <cell r="C937">
            <v>295568</v>
          </cell>
          <cell r="D937" t="str">
            <v>Tactil par</v>
          </cell>
        </row>
        <row r="938">
          <cell r="A938" t="str">
            <v>Tapa metalica de 20x20cm para caja polivalvula de red de gas en lamina de 6.35mm</v>
          </cell>
          <cell r="B938" t="str">
            <v>un</v>
          </cell>
          <cell r="C938">
            <v>19600</v>
          </cell>
          <cell r="D938" t="str">
            <v>Tapa metal</v>
          </cell>
        </row>
        <row r="939">
          <cell r="A939" t="str">
            <v>Tapa para MH de 1.2 m</v>
          </cell>
          <cell r="B939" t="str">
            <v>un</v>
          </cell>
          <cell r="C939">
            <v>96256</v>
          </cell>
          <cell r="D939" t="str">
            <v xml:space="preserve">Tapa para </v>
          </cell>
        </row>
        <row r="940">
          <cell r="A940" t="str">
            <v>Tapa para toma intemperie</v>
          </cell>
          <cell r="B940" t="str">
            <v>un</v>
          </cell>
          <cell r="C940">
            <v>19326</v>
          </cell>
          <cell r="D940" t="str">
            <v xml:space="preserve">Tapa para </v>
          </cell>
        </row>
        <row r="941">
          <cell r="A941" t="str">
            <v>Tapa plastica para registro 20 x 20</v>
          </cell>
          <cell r="B941" t="str">
            <v>un</v>
          </cell>
          <cell r="C941">
            <v>10000</v>
          </cell>
          <cell r="D941" t="str">
            <v>Tapa plast</v>
          </cell>
        </row>
        <row r="942">
          <cell r="A942" t="str">
            <v>Tapa shut en acero inox + tranp</v>
          </cell>
          <cell r="B942" t="str">
            <v>un</v>
          </cell>
          <cell r="C942">
            <v>175000</v>
          </cell>
          <cell r="D942" t="str">
            <v xml:space="preserve">Tapa shut </v>
          </cell>
        </row>
        <row r="943">
          <cell r="A943" t="str">
            <v>Tapon de Cobre, d= 1".</v>
          </cell>
          <cell r="B943" t="str">
            <v>un</v>
          </cell>
          <cell r="C943">
            <v>3297</v>
          </cell>
          <cell r="D943" t="str">
            <v>Tapon de C</v>
          </cell>
        </row>
        <row r="944">
          <cell r="A944" t="str">
            <v>Tapon de Cobre, d= 1/2".</v>
          </cell>
          <cell r="B944" t="str">
            <v>un</v>
          </cell>
          <cell r="C944">
            <v>700</v>
          </cell>
          <cell r="D944" t="str">
            <v>Tapon de C</v>
          </cell>
        </row>
        <row r="945">
          <cell r="A945" t="str">
            <v>Tapon de Cobre, d= 3/4".</v>
          </cell>
          <cell r="B945" t="str">
            <v>un</v>
          </cell>
          <cell r="C945">
            <v>705</v>
          </cell>
          <cell r="D945" t="str">
            <v>Tapon de C</v>
          </cell>
        </row>
        <row r="946">
          <cell r="A946" t="str">
            <v>Tapon de prueba de 2"</v>
          </cell>
          <cell r="B946" t="str">
            <v>un</v>
          </cell>
          <cell r="C946">
            <v>600</v>
          </cell>
          <cell r="D946" t="str">
            <v>Tapon de p</v>
          </cell>
        </row>
        <row r="947">
          <cell r="A947" t="str">
            <v>Tapon de prueba de 3"</v>
          </cell>
          <cell r="B947" t="str">
            <v>un</v>
          </cell>
          <cell r="C947">
            <v>750</v>
          </cell>
          <cell r="D947" t="str">
            <v>Tapon de p</v>
          </cell>
        </row>
        <row r="948">
          <cell r="A948" t="str">
            <v>Tapon de prueba de 4"</v>
          </cell>
          <cell r="B948" t="str">
            <v>un</v>
          </cell>
          <cell r="C948">
            <v>850</v>
          </cell>
          <cell r="D948" t="str">
            <v>Tapon de p</v>
          </cell>
        </row>
        <row r="949">
          <cell r="A949" t="str">
            <v>Tapon en polietileno de 25mm</v>
          </cell>
          <cell r="B949" t="str">
            <v>un</v>
          </cell>
          <cell r="C949">
            <v>7082</v>
          </cell>
          <cell r="D949" t="str">
            <v>Tapon en p</v>
          </cell>
        </row>
        <row r="950">
          <cell r="A950" t="str">
            <v>Tapon macho galvanizado 1/2", con tuerca</v>
          </cell>
          <cell r="B950" t="str">
            <v>un</v>
          </cell>
          <cell r="C950">
            <v>1000</v>
          </cell>
          <cell r="D950" t="str">
            <v>Tapon mach</v>
          </cell>
        </row>
        <row r="951">
          <cell r="A951" t="str">
            <v>Tapon macho galvanizado 3/4" con tuerca</v>
          </cell>
          <cell r="B951" t="str">
            <v>un</v>
          </cell>
          <cell r="C951">
            <v>2000</v>
          </cell>
          <cell r="D951" t="str">
            <v>Tapon mach</v>
          </cell>
        </row>
        <row r="952">
          <cell r="A952" t="str">
            <v>Tapon macho galvanizado de 1"</v>
          </cell>
          <cell r="B952" t="str">
            <v>un</v>
          </cell>
          <cell r="C952">
            <v>1960</v>
          </cell>
          <cell r="D952" t="str">
            <v>Tapon mach</v>
          </cell>
        </row>
        <row r="953">
          <cell r="A953" t="str">
            <v>Tapon macho galvanizado de 1/2"</v>
          </cell>
          <cell r="B953" t="str">
            <v>un</v>
          </cell>
          <cell r="C953">
            <v>613</v>
          </cell>
          <cell r="D953" t="str">
            <v>Tapon mach</v>
          </cell>
        </row>
        <row r="954">
          <cell r="A954" t="str">
            <v>Tapon macho galvanizado de 3/4"</v>
          </cell>
          <cell r="B954" t="str">
            <v>un</v>
          </cell>
          <cell r="C954">
            <v>1470</v>
          </cell>
          <cell r="D954" t="str">
            <v>Tapon mach</v>
          </cell>
        </row>
        <row r="955">
          <cell r="A955" t="str">
            <v>Tapon prueba PVC-S d= 2" - Pavco o equivalente</v>
          </cell>
          <cell r="B955" t="str">
            <v>un</v>
          </cell>
          <cell r="C955">
            <v>788</v>
          </cell>
          <cell r="D955" t="str">
            <v>Tapon prue</v>
          </cell>
        </row>
        <row r="956">
          <cell r="A956" t="str">
            <v>Tapon prueba PVC-S d= 3" - Pavco o equivalente</v>
          </cell>
          <cell r="B956" t="str">
            <v>un</v>
          </cell>
          <cell r="C956">
            <v>1001</v>
          </cell>
          <cell r="D956" t="str">
            <v>Tapon prue</v>
          </cell>
        </row>
        <row r="957">
          <cell r="A957" t="str">
            <v>Tapon prueba PVC-S d= 4" - Pavco o equivalente</v>
          </cell>
          <cell r="B957" t="str">
            <v>un</v>
          </cell>
          <cell r="C957">
            <v>1966</v>
          </cell>
          <cell r="D957" t="str">
            <v>Tapon prue</v>
          </cell>
        </row>
        <row r="958">
          <cell r="A958" t="str">
            <v>Tapon PVC-Filtro 100 mm. - Pavco o equivalente</v>
          </cell>
          <cell r="B958" t="str">
            <v>un</v>
          </cell>
          <cell r="C958">
            <v>3894</v>
          </cell>
          <cell r="D958" t="str">
            <v>Tapon PVC-</v>
          </cell>
        </row>
        <row r="959">
          <cell r="A959" t="str">
            <v>Tapon PVC-P ROSCADO d= 1" - Pavco o equivalente</v>
          </cell>
          <cell r="B959" t="str">
            <v>un</v>
          </cell>
          <cell r="C959">
            <v>1344</v>
          </cell>
          <cell r="D959" t="str">
            <v>Tapon PVC-</v>
          </cell>
        </row>
        <row r="960">
          <cell r="A960" t="str">
            <v>Tapon PVC-P ROSCADO d= 1/2" - Pavco o equivalente</v>
          </cell>
          <cell r="B960" t="str">
            <v>un</v>
          </cell>
          <cell r="C960">
            <v>320</v>
          </cell>
          <cell r="D960" t="str">
            <v>Tapon PVC-</v>
          </cell>
        </row>
        <row r="961">
          <cell r="A961" t="str">
            <v>Tapon PVC-P ROSCADO d= 1/2" - Pavco o equivalente</v>
          </cell>
          <cell r="B961" t="str">
            <v>un</v>
          </cell>
          <cell r="C961">
            <v>430</v>
          </cell>
          <cell r="D961" t="str">
            <v>Tapon PVC-</v>
          </cell>
        </row>
        <row r="962">
          <cell r="A962" t="str">
            <v>Tapón PVC-P soldado 1"</v>
          </cell>
          <cell r="B962" t="str">
            <v>un</v>
          </cell>
          <cell r="C962">
            <v>789</v>
          </cell>
          <cell r="D962" t="str">
            <v>Tapón PVC-</v>
          </cell>
        </row>
        <row r="963">
          <cell r="A963" t="str">
            <v>Tapon rosca para brida de fijacion</v>
          </cell>
          <cell r="B963" t="str">
            <v>un</v>
          </cell>
          <cell r="C963">
            <v>392</v>
          </cell>
          <cell r="D963" t="str">
            <v>Tapon rosc</v>
          </cell>
        </row>
        <row r="964">
          <cell r="A964" t="str">
            <v>Taps 9 dbls</v>
          </cell>
          <cell r="B964" t="str">
            <v>un</v>
          </cell>
          <cell r="C964">
            <v>12500</v>
          </cell>
          <cell r="D964" t="str">
            <v>Taps 9 dbl</v>
          </cell>
        </row>
        <row r="965">
          <cell r="A965" t="str">
            <v>Teclado lcd para serie power</v>
          </cell>
          <cell r="B965" t="str">
            <v>un</v>
          </cell>
          <cell r="C965">
            <v>215521</v>
          </cell>
          <cell r="D965" t="str">
            <v>Teclado lc</v>
          </cell>
        </row>
        <row r="966">
          <cell r="A966" t="str">
            <v>Tee de cobre de 1"</v>
          </cell>
          <cell r="B966" t="str">
            <v>un</v>
          </cell>
          <cell r="C966">
            <v>8640</v>
          </cell>
          <cell r="D966" t="str">
            <v>Tee de cob</v>
          </cell>
        </row>
        <row r="967">
          <cell r="A967" t="str">
            <v>Tee de cobre para agua caliente de 1/2"</v>
          </cell>
          <cell r="B967" t="str">
            <v>un</v>
          </cell>
          <cell r="C967">
            <v>1078</v>
          </cell>
          <cell r="D967" t="str">
            <v>Tee de cob</v>
          </cell>
        </row>
        <row r="968">
          <cell r="A968" t="str">
            <v>Tee de cobre para agua caliente de 3/4"</v>
          </cell>
          <cell r="B968" t="str">
            <v>un</v>
          </cell>
          <cell r="C968">
            <v>1293</v>
          </cell>
          <cell r="D968" t="str">
            <v>Tee de cob</v>
          </cell>
        </row>
        <row r="969">
          <cell r="A969" t="str">
            <v>Tee de Cu Ø= 1/2"</v>
          </cell>
          <cell r="B969" t="str">
            <v>un</v>
          </cell>
          <cell r="C969">
            <v>1500</v>
          </cell>
          <cell r="D969" t="str">
            <v xml:space="preserve">Tee de Cu </v>
          </cell>
        </row>
        <row r="970">
          <cell r="A970" t="str">
            <v>Tee de Cu Ø= 3/4"</v>
          </cell>
          <cell r="B970" t="str">
            <v>un</v>
          </cell>
          <cell r="C970">
            <v>4000</v>
          </cell>
          <cell r="D970" t="str">
            <v xml:space="preserve">Tee de Cu </v>
          </cell>
        </row>
        <row r="971">
          <cell r="A971" t="str">
            <v>Tee en acero galvanizado de 1/2"</v>
          </cell>
          <cell r="B971" t="str">
            <v>un</v>
          </cell>
          <cell r="C971">
            <v>1274</v>
          </cell>
          <cell r="D971" t="str">
            <v>Tee en ace</v>
          </cell>
        </row>
        <row r="972">
          <cell r="A972" t="str">
            <v>Tee en acero galvanizado de 3/4"</v>
          </cell>
          <cell r="B972" t="str">
            <v>un</v>
          </cell>
          <cell r="C972">
            <v>1666</v>
          </cell>
          <cell r="D972" t="str">
            <v>Tee en ace</v>
          </cell>
        </row>
        <row r="973">
          <cell r="A973" t="str">
            <v>Tee en polietileno de 25mm</v>
          </cell>
          <cell r="B973" t="str">
            <v>un</v>
          </cell>
          <cell r="C973">
            <v>8820</v>
          </cell>
          <cell r="D973" t="str">
            <v>Tee en pol</v>
          </cell>
        </row>
        <row r="974">
          <cell r="A974" t="str">
            <v>Tee galv 1 1/2"</v>
          </cell>
          <cell r="B974" t="str">
            <v>un</v>
          </cell>
          <cell r="C974">
            <v>6252</v>
          </cell>
          <cell r="D974" t="str">
            <v>Tee galv 1</v>
          </cell>
        </row>
        <row r="975">
          <cell r="A975" t="str">
            <v>Tee Hierro Ductil 4"</v>
          </cell>
          <cell r="B975" t="str">
            <v>un</v>
          </cell>
          <cell r="C975">
            <v>166600</v>
          </cell>
          <cell r="D975" t="str">
            <v>Tee Hierro</v>
          </cell>
        </row>
        <row r="976">
          <cell r="A976" t="str">
            <v>Tee Hierro ductil reducida de 4" x 2 1/2"</v>
          </cell>
          <cell r="B976" t="str">
            <v>un</v>
          </cell>
          <cell r="C976">
            <v>166600</v>
          </cell>
          <cell r="D976" t="str">
            <v>Tee Hierro</v>
          </cell>
        </row>
        <row r="977">
          <cell r="A977" t="str">
            <v>Tee Hierro ductil reducida de 4" x 3"</v>
          </cell>
          <cell r="B977" t="str">
            <v>un</v>
          </cell>
          <cell r="C977">
            <v>166600</v>
          </cell>
          <cell r="D977" t="str">
            <v>Tee Hierro</v>
          </cell>
        </row>
        <row r="978">
          <cell r="A978" t="str">
            <v>Tee Partida 3 x 1 1/2"-Collar Derivacion 3 x 1 1/2"</v>
          </cell>
          <cell r="B978" t="str">
            <v>un</v>
          </cell>
          <cell r="C978">
            <v>197667</v>
          </cell>
          <cell r="D978" t="str">
            <v>Tee Partid</v>
          </cell>
        </row>
        <row r="979">
          <cell r="A979" t="str">
            <v>Tee Partida 4 x 1 1/2"-Collar Derivacion 4 x 1 1/2"</v>
          </cell>
          <cell r="B979" t="str">
            <v>un</v>
          </cell>
          <cell r="C979">
            <v>204624</v>
          </cell>
          <cell r="D979" t="str">
            <v>Tee Partid</v>
          </cell>
        </row>
        <row r="980">
          <cell r="A980" t="str">
            <v>Tee PVC-P d= 1 1/2"</v>
          </cell>
          <cell r="B980" t="str">
            <v>un</v>
          </cell>
          <cell r="C980">
            <v>6101</v>
          </cell>
          <cell r="D980" t="str">
            <v xml:space="preserve">Tee PVC-P </v>
          </cell>
        </row>
        <row r="981">
          <cell r="A981" t="str">
            <v>Tee PVC-P d= 1 1/2"</v>
          </cell>
          <cell r="B981" t="str">
            <v>un</v>
          </cell>
          <cell r="C981">
            <v>6500</v>
          </cell>
          <cell r="D981" t="str">
            <v xml:space="preserve">Tee PVC-P </v>
          </cell>
        </row>
        <row r="982">
          <cell r="A982" t="str">
            <v>Tee PVC-P d= 1"</v>
          </cell>
          <cell r="B982" t="str">
            <v>un</v>
          </cell>
          <cell r="C982">
            <v>1796</v>
          </cell>
          <cell r="D982" t="str">
            <v xml:space="preserve">Tee PVC-P </v>
          </cell>
        </row>
        <row r="983">
          <cell r="A983" t="str">
            <v>Tee PVC-P d= 1/2"</v>
          </cell>
          <cell r="B983" t="str">
            <v>un</v>
          </cell>
          <cell r="C983">
            <v>545</v>
          </cell>
          <cell r="D983" t="str">
            <v xml:space="preserve">Tee PVC-P </v>
          </cell>
        </row>
        <row r="984">
          <cell r="A984" t="str">
            <v>Tee PVC-P d= 2 1/2"</v>
          </cell>
          <cell r="B984" t="str">
            <v>un</v>
          </cell>
          <cell r="C984">
            <v>23046</v>
          </cell>
          <cell r="D984" t="str">
            <v xml:space="preserve">Tee PVC-P </v>
          </cell>
        </row>
        <row r="985">
          <cell r="A985" t="str">
            <v>Tee PVC-P d= 3/4"</v>
          </cell>
          <cell r="B985" t="str">
            <v>un</v>
          </cell>
          <cell r="C985">
            <v>919</v>
          </cell>
          <cell r="D985" t="str">
            <v xml:space="preserve">Tee PVC-P </v>
          </cell>
        </row>
        <row r="986">
          <cell r="A986" t="str">
            <v>Tee PVC-P Ø= 2 1/2"</v>
          </cell>
          <cell r="B986" t="str">
            <v>un</v>
          </cell>
          <cell r="C986">
            <v>23516</v>
          </cell>
          <cell r="D986" t="str">
            <v xml:space="preserve">Tee PVC-P </v>
          </cell>
        </row>
        <row r="987">
          <cell r="A987" t="str">
            <v>Tee PVC-P Ø= 2"</v>
          </cell>
          <cell r="B987" t="str">
            <v>un</v>
          </cell>
          <cell r="C987">
            <v>9913</v>
          </cell>
          <cell r="D987" t="str">
            <v xml:space="preserve">Tee PVC-P </v>
          </cell>
        </row>
        <row r="988">
          <cell r="A988" t="str">
            <v>Tee PVC-P reducida  de 1" a 1/2"</v>
          </cell>
          <cell r="B988" t="str">
            <v>un</v>
          </cell>
          <cell r="C988">
            <v>2502</v>
          </cell>
          <cell r="D988" t="str">
            <v xml:space="preserve">Tee PVC-P </v>
          </cell>
        </row>
        <row r="989">
          <cell r="A989" t="str">
            <v>Tee PVC-P reducida  de 3/4" a 1/2"</v>
          </cell>
          <cell r="B989" t="str">
            <v>un</v>
          </cell>
          <cell r="C989">
            <v>1280</v>
          </cell>
          <cell r="D989" t="str">
            <v xml:space="preserve">Tee PVC-P </v>
          </cell>
        </row>
        <row r="990">
          <cell r="A990" t="str">
            <v>Tee PVC-Presion, d= 3" - Pavco o equivalente.</v>
          </cell>
          <cell r="B990" t="str">
            <v>un</v>
          </cell>
          <cell r="C990">
            <v>33025</v>
          </cell>
          <cell r="D990" t="str">
            <v>Tee PVC-Pr</v>
          </cell>
        </row>
        <row r="991">
          <cell r="A991" t="str">
            <v>Tee PVC-S d= 1 1/2" - Pavco o equivalente.</v>
          </cell>
          <cell r="B991" t="str">
            <v>un</v>
          </cell>
          <cell r="C991">
            <v>3783</v>
          </cell>
          <cell r="D991" t="str">
            <v xml:space="preserve">Tee PVC-S </v>
          </cell>
        </row>
        <row r="992">
          <cell r="A992" t="str">
            <v>Tee PVC-S d= 2" - Pavco o equivalente.</v>
          </cell>
          <cell r="B992" t="str">
            <v>un</v>
          </cell>
          <cell r="C992">
            <v>4337</v>
          </cell>
          <cell r="D992" t="str">
            <v xml:space="preserve">Tee PVC-S </v>
          </cell>
        </row>
        <row r="993">
          <cell r="A993" t="str">
            <v>Tee PVC-S d= 2"x1 1/2" - Pavco o equivalente.</v>
          </cell>
          <cell r="B993" t="str">
            <v>un</v>
          </cell>
          <cell r="C993">
            <v>3980</v>
          </cell>
          <cell r="D993" t="str">
            <v xml:space="preserve">Tee PVC-S </v>
          </cell>
        </row>
        <row r="994">
          <cell r="A994" t="str">
            <v>Tee PVC-S d= 3" - Pavco o equivalente.</v>
          </cell>
          <cell r="B994" t="str">
            <v>un</v>
          </cell>
          <cell r="C994">
            <v>5444</v>
          </cell>
          <cell r="D994" t="str">
            <v xml:space="preserve">Tee PVC-S </v>
          </cell>
        </row>
        <row r="995">
          <cell r="A995" t="str">
            <v>Tee PVC-S d= 3"x2" - Pavco o equivalente.</v>
          </cell>
          <cell r="B995" t="str">
            <v>un</v>
          </cell>
          <cell r="C995">
            <v>10450</v>
          </cell>
          <cell r="D995" t="str">
            <v xml:space="preserve">Tee PVC-S </v>
          </cell>
        </row>
        <row r="996">
          <cell r="A996" t="str">
            <v>Tee PVC-S d= 4" - Pavco o equivalente.</v>
          </cell>
          <cell r="B996" t="str">
            <v>un</v>
          </cell>
          <cell r="C996">
            <v>11235</v>
          </cell>
          <cell r="D996" t="str">
            <v xml:space="preserve">Tee PVC-S </v>
          </cell>
        </row>
        <row r="997">
          <cell r="A997" t="str">
            <v>Tee PVC-S d= 4"x2" - Pavco o equivalente.</v>
          </cell>
          <cell r="B997" t="str">
            <v>un</v>
          </cell>
          <cell r="C997">
            <v>18060</v>
          </cell>
          <cell r="D997" t="str">
            <v xml:space="preserve">Tee PVC-S </v>
          </cell>
        </row>
        <row r="998">
          <cell r="A998" t="str">
            <v>Tee PVC-S d= 4"x3" - Pavco o equivalente.</v>
          </cell>
          <cell r="B998" t="str">
            <v>un</v>
          </cell>
          <cell r="C998">
            <v>18060</v>
          </cell>
          <cell r="D998" t="str">
            <v xml:space="preserve">Tee PVC-S </v>
          </cell>
        </row>
        <row r="999">
          <cell r="A999" t="str">
            <v>Tee PVC-S d= 6" - Pavco o equivalente.</v>
          </cell>
          <cell r="B999" t="str">
            <v>un</v>
          </cell>
          <cell r="C999">
            <v>102981</v>
          </cell>
          <cell r="D999" t="str">
            <v xml:space="preserve">Tee PVC-S </v>
          </cell>
        </row>
        <row r="1000">
          <cell r="A1000" t="str">
            <v>Tee PVC-S d= 6"x4" - Pavco o equivalente.</v>
          </cell>
          <cell r="B1000" t="str">
            <v>un</v>
          </cell>
          <cell r="C1000">
            <v>102977</v>
          </cell>
          <cell r="D1000" t="str">
            <v xml:space="preserve">Tee PVC-S </v>
          </cell>
        </row>
        <row r="1001">
          <cell r="A1001" t="str">
            <v>Tee PVC-S d= 8" - Pavco o equivalente.</v>
          </cell>
          <cell r="B1001" t="str">
            <v>un</v>
          </cell>
          <cell r="C1001">
            <v>113279</v>
          </cell>
          <cell r="D1001" t="str">
            <v xml:space="preserve">Tee PVC-S </v>
          </cell>
        </row>
        <row r="1002">
          <cell r="A1002" t="str">
            <v>Tee PVC-S d= 8"x4" - Pavco o equivalente.</v>
          </cell>
          <cell r="B1002" t="str">
            <v>un</v>
          </cell>
          <cell r="C1002">
            <v>113274</v>
          </cell>
          <cell r="D1002" t="str">
            <v xml:space="preserve">Tee PVC-S </v>
          </cell>
        </row>
        <row r="1003">
          <cell r="A1003" t="str">
            <v>Tee ranurada 1 1/2" ul/fm</v>
          </cell>
          <cell r="B1003" t="str">
            <v>un</v>
          </cell>
          <cell r="C1003">
            <v>29400</v>
          </cell>
          <cell r="D1003" t="str">
            <v>Tee ranura</v>
          </cell>
        </row>
        <row r="1004">
          <cell r="A1004" t="str">
            <v>Tee ranurada 1 1/2" ul/fm</v>
          </cell>
          <cell r="B1004" t="str">
            <v>un</v>
          </cell>
          <cell r="C1004">
            <v>29400</v>
          </cell>
          <cell r="D1004" t="str">
            <v>Tee ranura</v>
          </cell>
        </row>
        <row r="1005">
          <cell r="A1005" t="str">
            <v>Tee ranurada 1 1/2x1 1/4" ul/fm</v>
          </cell>
          <cell r="B1005" t="str">
            <v>un</v>
          </cell>
          <cell r="C1005">
            <v>29400</v>
          </cell>
          <cell r="D1005" t="str">
            <v>Tee ranura</v>
          </cell>
        </row>
        <row r="1006">
          <cell r="A1006" t="str">
            <v>Tee ranurada 1x1/2" ul/fm</v>
          </cell>
          <cell r="B1006" t="str">
            <v>un</v>
          </cell>
          <cell r="C1006">
            <v>21560</v>
          </cell>
          <cell r="D1006" t="str">
            <v>Tee ranura</v>
          </cell>
        </row>
        <row r="1007">
          <cell r="A1007" t="str">
            <v>Tee ranurada 2 1/2" ul/fm</v>
          </cell>
          <cell r="B1007" t="str">
            <v>un</v>
          </cell>
          <cell r="C1007">
            <v>34300</v>
          </cell>
          <cell r="D1007" t="str">
            <v>Tee ranura</v>
          </cell>
        </row>
        <row r="1008">
          <cell r="A1008" t="str">
            <v>Tee ranurada 3" ul/fm</v>
          </cell>
          <cell r="B1008" t="str">
            <v>un</v>
          </cell>
          <cell r="C1008">
            <v>44100</v>
          </cell>
          <cell r="D1008" t="str">
            <v>Tee ranura</v>
          </cell>
        </row>
        <row r="1009">
          <cell r="A1009" t="str">
            <v>Tee ranurada 3x2 1/2" ul/fm</v>
          </cell>
          <cell r="B1009" t="str">
            <v>un</v>
          </cell>
          <cell r="C1009">
            <v>44100</v>
          </cell>
          <cell r="D1009" t="str">
            <v>Tee ranura</v>
          </cell>
        </row>
        <row r="1010">
          <cell r="A1010" t="str">
            <v xml:space="preserve">Teja Ajota translucida </v>
          </cell>
          <cell r="B1010" t="str">
            <v>m2</v>
          </cell>
          <cell r="C1010">
            <v>18000</v>
          </cell>
          <cell r="D1010" t="str">
            <v>Teja Ajota</v>
          </cell>
        </row>
        <row r="1011">
          <cell r="A1011" t="str">
            <v>Teja de barro</v>
          </cell>
          <cell r="B1011" t="str">
            <v>un</v>
          </cell>
          <cell r="C1011">
            <v>800</v>
          </cell>
          <cell r="D1011" t="str">
            <v>Teja de ba</v>
          </cell>
        </row>
        <row r="1012">
          <cell r="A1012" t="str">
            <v>Teja de paneles Metecno o su equivalente, ref: TECHMET DRY</v>
          </cell>
          <cell r="B1012" t="str">
            <v>m2</v>
          </cell>
          <cell r="C1012">
            <v>113244</v>
          </cell>
          <cell r="D1012" t="str">
            <v>Teja de pa</v>
          </cell>
        </row>
        <row r="1013">
          <cell r="A1013" t="str">
            <v>Teja eternit</v>
          </cell>
          <cell r="B1013" t="str">
            <v>m2</v>
          </cell>
          <cell r="C1013">
            <v>16000</v>
          </cell>
          <cell r="D1013" t="str">
            <v>Teja etern</v>
          </cell>
        </row>
        <row r="1014">
          <cell r="A1014" t="str">
            <v>Teja monoroof A-42 P1000 G-4 cal 28 e=0,04 m.</v>
          </cell>
          <cell r="B1014" t="str">
            <v>m2</v>
          </cell>
          <cell r="C1014">
            <v>91349</v>
          </cell>
          <cell r="D1014" t="str">
            <v>Teja monor</v>
          </cell>
        </row>
        <row r="1015">
          <cell r="A1015" t="str">
            <v>Tela asfaltica irrompible de 1,5 mm.</v>
          </cell>
          <cell r="B1015" t="str">
            <v>m2</v>
          </cell>
          <cell r="C1015">
            <v>6500</v>
          </cell>
          <cell r="D1015" t="str">
            <v>Tela asfal</v>
          </cell>
        </row>
        <row r="1016">
          <cell r="A1016" t="str">
            <v>Tela cerramiento obra verde, ancho: 2.10 m.</v>
          </cell>
          <cell r="B1016" t="str">
            <v>m</v>
          </cell>
          <cell r="C1016">
            <v>1425</v>
          </cell>
          <cell r="D1016" t="str">
            <v>Tela cerra</v>
          </cell>
        </row>
        <row r="1017">
          <cell r="A1017" t="str">
            <v>Telefono analogo de mesa, Suministro e instalacion</v>
          </cell>
          <cell r="B1017" t="str">
            <v>un</v>
          </cell>
          <cell r="C1017">
            <v>51156</v>
          </cell>
          <cell r="D1017" t="str">
            <v>Telefono a</v>
          </cell>
        </row>
        <row r="1018">
          <cell r="A1018" t="str">
            <v>Telefono conmutador DT 333, Suministro e instalacion</v>
          </cell>
          <cell r="B1018" t="str">
            <v>un</v>
          </cell>
          <cell r="C1018">
            <v>491313</v>
          </cell>
          <cell r="D1018" t="str">
            <v>Telefono c</v>
          </cell>
        </row>
        <row r="1019">
          <cell r="A1019" t="str">
            <v>Telefono IP 1de mesa 603SW 1, Suministro e instalacion</v>
          </cell>
          <cell r="B1019" t="str">
            <v>un</v>
          </cell>
          <cell r="C1019">
            <v>350134</v>
          </cell>
          <cell r="D1019" t="str">
            <v>Telefono I</v>
          </cell>
        </row>
        <row r="1020">
          <cell r="A1020" t="str">
            <v>Thinner</v>
          </cell>
          <cell r="B1020" t="str">
            <v>gl</v>
          </cell>
          <cell r="C1020">
            <v>14600</v>
          </cell>
          <cell r="D1020" t="str">
            <v>Thinner</v>
          </cell>
        </row>
        <row r="1021">
          <cell r="A1021" t="str">
            <v>Thinner (gas)</v>
          </cell>
          <cell r="B1021" t="str">
            <v>gl</v>
          </cell>
          <cell r="C1021">
            <v>12500</v>
          </cell>
          <cell r="D1021" t="str">
            <v>Thinner (g</v>
          </cell>
        </row>
        <row r="1022">
          <cell r="A1022" t="str">
            <v>Tierra abonada incluye transporte</v>
          </cell>
          <cell r="B1022" t="str">
            <v>m3</v>
          </cell>
          <cell r="C1022">
            <v>57134</v>
          </cell>
          <cell r="D1022" t="str">
            <v>Tierra abo</v>
          </cell>
        </row>
        <row r="1023">
          <cell r="A1023" t="str">
            <v>tiradera doble fin</v>
          </cell>
          <cell r="B1023" t="str">
            <v>un</v>
          </cell>
          <cell r="C1023">
            <v>30000</v>
          </cell>
          <cell r="D1023" t="str">
            <v>tiradera d</v>
          </cell>
        </row>
        <row r="1024">
          <cell r="A1024" t="str">
            <v>toallero linea economica</v>
          </cell>
          <cell r="B1024" t="str">
            <v>un</v>
          </cell>
          <cell r="C1024">
            <v>10000</v>
          </cell>
          <cell r="D1024" t="str">
            <v>toallero l</v>
          </cell>
        </row>
        <row r="1025">
          <cell r="A1025" t="str">
            <v>Toma 110 para mueble laboratorio</v>
          </cell>
          <cell r="B1025" t="str">
            <v>un</v>
          </cell>
          <cell r="C1025">
            <v>8000</v>
          </cell>
          <cell r="D1025" t="str">
            <v>Toma 110 p</v>
          </cell>
        </row>
        <row r="1026">
          <cell r="A1026" t="str">
            <v>Toma 220 para mueble laboratorio</v>
          </cell>
          <cell r="B1026" t="str">
            <v>un</v>
          </cell>
          <cell r="C1026">
            <v>11000</v>
          </cell>
          <cell r="D1026" t="str">
            <v>Toma 220 p</v>
          </cell>
        </row>
        <row r="1027">
          <cell r="A1027" t="str">
            <v>Toma doble + Polo a tierra</v>
          </cell>
          <cell r="B1027" t="str">
            <v>un</v>
          </cell>
          <cell r="C1027">
            <v>3050</v>
          </cell>
          <cell r="D1027" t="str">
            <v>Toma doble</v>
          </cell>
        </row>
        <row r="1028">
          <cell r="A1028" t="str">
            <v>Toma doble + Polo a tierra, sin tapa</v>
          </cell>
          <cell r="B1028" t="str">
            <v>un</v>
          </cell>
          <cell r="C1028">
            <v>2850</v>
          </cell>
          <cell r="D1028" t="str">
            <v>Toma doble</v>
          </cell>
        </row>
        <row r="1029">
          <cell r="A1029" t="str">
            <v>Toma doble con polo a tierra GFCI. Incluye wallplate</v>
          </cell>
          <cell r="B1029" t="str">
            <v>un</v>
          </cell>
          <cell r="C1029">
            <v>45008</v>
          </cell>
          <cell r="D1029" t="str">
            <v>Toma doble</v>
          </cell>
        </row>
        <row r="1030">
          <cell r="A1030" t="str">
            <v>Toma doble con polo a tierra IG. Color Naranja</v>
          </cell>
          <cell r="B1030" t="str">
            <v>un</v>
          </cell>
          <cell r="C1030">
            <v>23400</v>
          </cell>
          <cell r="D1030" t="str">
            <v>Toma doble</v>
          </cell>
        </row>
        <row r="1031">
          <cell r="A1031" t="str">
            <v>Toma doble para microfono tm 242 o similar</v>
          </cell>
          <cell r="B1031" t="str">
            <v>un</v>
          </cell>
          <cell r="C1031">
            <v>31830</v>
          </cell>
          <cell r="D1031" t="str">
            <v>Toma doble</v>
          </cell>
        </row>
        <row r="1032">
          <cell r="A1032" t="str">
            <v>Toma doble polo aislado</v>
          </cell>
          <cell r="B1032" t="str">
            <v>un</v>
          </cell>
          <cell r="C1032">
            <v>17150</v>
          </cell>
          <cell r="D1032" t="str">
            <v>Toma doble</v>
          </cell>
        </row>
        <row r="1033">
          <cell r="A1033" t="str">
            <v>Toma doble RJ-11</v>
          </cell>
          <cell r="B1033" t="str">
            <v>un</v>
          </cell>
          <cell r="C1033">
            <v>8050</v>
          </cell>
          <cell r="D1033" t="str">
            <v>Toma doble</v>
          </cell>
        </row>
        <row r="1034">
          <cell r="A1034" t="str">
            <v>Toma doble salida sencilla RJ-45</v>
          </cell>
          <cell r="B1034" t="str">
            <v>un</v>
          </cell>
          <cell r="C1034">
            <v>30380</v>
          </cell>
          <cell r="D1034" t="str">
            <v>Toma doble</v>
          </cell>
        </row>
        <row r="1035">
          <cell r="A1035" t="str">
            <v>Toma para salida de TV KORA</v>
          </cell>
          <cell r="B1035" t="str">
            <v>un</v>
          </cell>
          <cell r="C1035">
            <v>8179</v>
          </cell>
          <cell r="D1035" t="str">
            <v xml:space="preserve">Toma para </v>
          </cell>
        </row>
        <row r="1036">
          <cell r="A1036" t="str">
            <v>Toma salida sencilla RJ-45</v>
          </cell>
          <cell r="B1036" t="str">
            <v>un</v>
          </cell>
          <cell r="C1036">
            <v>17052</v>
          </cell>
          <cell r="D1036" t="str">
            <v>Toma salid</v>
          </cell>
        </row>
        <row r="1037">
          <cell r="A1037" t="str">
            <v>Toma secillo de piso. Incluye tapa met lica</v>
          </cell>
          <cell r="B1037" t="str">
            <v>un</v>
          </cell>
          <cell r="C1037">
            <v>42140</v>
          </cell>
          <cell r="D1037" t="str">
            <v>Toma secil</v>
          </cell>
        </row>
        <row r="1038">
          <cell r="A1038" t="str">
            <v>Toma sonido KORA</v>
          </cell>
          <cell r="B1038" t="str">
            <v>un</v>
          </cell>
          <cell r="C1038">
            <v>12892</v>
          </cell>
          <cell r="D1038" t="str">
            <v>Toma sonid</v>
          </cell>
        </row>
        <row r="1039">
          <cell r="A1039" t="str">
            <v>Tomacorriente trifilar de 20 amperios de empotrar con tapa.</v>
          </cell>
          <cell r="B1039" t="str">
            <v>un</v>
          </cell>
          <cell r="C1039">
            <v>6370</v>
          </cell>
          <cell r="D1039" t="str">
            <v>Tomacorrie</v>
          </cell>
        </row>
        <row r="1040">
          <cell r="A1040" t="str">
            <v>Tomacorriente trifilar de 30 amperios de empotrar con tapa.</v>
          </cell>
          <cell r="B1040" t="str">
            <v>un</v>
          </cell>
          <cell r="C1040">
            <v>9750</v>
          </cell>
          <cell r="D1040" t="str">
            <v>Tomacorrie</v>
          </cell>
        </row>
        <row r="1041">
          <cell r="A1041" t="str">
            <v>Tornillo</v>
          </cell>
          <cell r="B1041" t="str">
            <v>un</v>
          </cell>
          <cell r="C1041">
            <v>588</v>
          </cell>
          <cell r="D1041" t="str">
            <v>Tornillo</v>
          </cell>
        </row>
        <row r="1042">
          <cell r="A1042" t="str">
            <v>Tornillo 2"</v>
          </cell>
          <cell r="B1042" t="str">
            <v>un</v>
          </cell>
          <cell r="C1042">
            <v>196</v>
          </cell>
          <cell r="D1042" t="str">
            <v>Tornillo 2</v>
          </cell>
        </row>
        <row r="1043">
          <cell r="A1043" t="str">
            <v>Tornillo 5 x 11/2" para madera +dama</v>
          </cell>
          <cell r="B1043" t="str">
            <v>un</v>
          </cell>
          <cell r="C1043">
            <v>100</v>
          </cell>
          <cell r="D1043" t="str">
            <v>Tornillo 5</v>
          </cell>
        </row>
        <row r="1044">
          <cell r="A1044" t="str">
            <v>Tornillo Autoperforante zincado cabeza hexagonal Nº 10-16-3/4" con arandela de neopreno.</v>
          </cell>
          <cell r="B1044" t="str">
            <v>un</v>
          </cell>
          <cell r="C1044">
            <v>78</v>
          </cell>
          <cell r="D1044" t="str">
            <v>Tornillo A</v>
          </cell>
        </row>
        <row r="1045">
          <cell r="A1045" t="str">
            <v>Tornillo autoroscante de cubierta</v>
          </cell>
          <cell r="B1045" t="str">
            <v>un</v>
          </cell>
          <cell r="C1045">
            <v>1911</v>
          </cell>
          <cell r="D1045" t="str">
            <v>Tornillo a</v>
          </cell>
        </row>
        <row r="1046">
          <cell r="A1046" t="str">
            <v>Tornillo autoroscante de remate</v>
          </cell>
          <cell r="B1046" t="str">
            <v>un</v>
          </cell>
          <cell r="C1046">
            <v>662</v>
          </cell>
          <cell r="D1046" t="str">
            <v>Tornillo a</v>
          </cell>
        </row>
        <row r="1047">
          <cell r="A1047" t="str">
            <v>Tornillo de 7 x 7/16"</v>
          </cell>
          <cell r="B1047" t="str">
            <v>un</v>
          </cell>
          <cell r="C1047">
            <v>18</v>
          </cell>
          <cell r="D1047" t="str">
            <v>Tornillo d</v>
          </cell>
        </row>
        <row r="1048">
          <cell r="A1048" t="str">
            <v>Tornillo drywall</v>
          </cell>
          <cell r="B1048" t="str">
            <v>un</v>
          </cell>
          <cell r="C1048">
            <v>100</v>
          </cell>
          <cell r="D1048" t="str">
            <v>Tornillo d</v>
          </cell>
        </row>
        <row r="1049">
          <cell r="A1049" t="str">
            <v>Tornillo espaciador 5/8" para transformador</v>
          </cell>
          <cell r="B1049" t="str">
            <v>un</v>
          </cell>
          <cell r="C1049">
            <v>7000</v>
          </cell>
          <cell r="D1049" t="str">
            <v>Tornillo e</v>
          </cell>
        </row>
        <row r="1050">
          <cell r="A1050" t="str">
            <v>Tornillo estándar de 6 x1 "</v>
          </cell>
          <cell r="B1050" t="str">
            <v>un</v>
          </cell>
          <cell r="C1050">
            <v>16</v>
          </cell>
          <cell r="D1050" t="str">
            <v>Tornillo e</v>
          </cell>
        </row>
        <row r="1051">
          <cell r="A1051" t="str">
            <v>tornillo extraplano</v>
          </cell>
          <cell r="B1051" t="str">
            <v>un</v>
          </cell>
          <cell r="C1051">
            <v>20</v>
          </cell>
          <cell r="D1051" t="str">
            <v>tornillo e</v>
          </cell>
        </row>
        <row r="1052">
          <cell r="A1052" t="str">
            <v>Tornillo lamina ranurado de 6x1"</v>
          </cell>
          <cell r="B1052" t="str">
            <v>un</v>
          </cell>
          <cell r="C1052">
            <v>22</v>
          </cell>
          <cell r="D1052" t="str">
            <v>Tornillo l</v>
          </cell>
        </row>
        <row r="1053">
          <cell r="A1053" t="str">
            <v>Tornillo para placa 1" (6x1) para drywall</v>
          </cell>
          <cell r="B1053" t="str">
            <v>un</v>
          </cell>
          <cell r="C1053">
            <v>15</v>
          </cell>
          <cell r="D1053" t="str">
            <v>Tornillo p</v>
          </cell>
        </row>
        <row r="1054">
          <cell r="A1054" t="str">
            <v>Tornillos</v>
          </cell>
          <cell r="B1054" t="str">
            <v>un</v>
          </cell>
          <cell r="C1054">
            <v>1960</v>
          </cell>
          <cell r="D1054" t="str">
            <v>Tornillos</v>
          </cell>
        </row>
        <row r="1055">
          <cell r="A1055" t="str">
            <v>tornillos *</v>
          </cell>
          <cell r="B1055" t="str">
            <v>un</v>
          </cell>
          <cell r="C1055">
            <v>196</v>
          </cell>
          <cell r="D1055" t="str">
            <v xml:space="preserve">tornillos </v>
          </cell>
        </row>
        <row r="1056">
          <cell r="A1056" t="str">
            <v>Torre 64 cms, cal No18 USG</v>
          </cell>
          <cell r="B1056" t="str">
            <v>m</v>
          </cell>
          <cell r="C1056">
            <v>78439</v>
          </cell>
          <cell r="D1056" t="str">
            <v>Torre 64 c</v>
          </cell>
        </row>
        <row r="1057">
          <cell r="A1057" t="str">
            <v>Torre en acero inox para laboratorio</v>
          </cell>
          <cell r="B1057" t="str">
            <v>un</v>
          </cell>
          <cell r="C1057">
            <v>1590376</v>
          </cell>
          <cell r="D1057" t="str">
            <v>Torre en a</v>
          </cell>
        </row>
        <row r="1058">
          <cell r="A1058" t="str">
            <v>Traba quimica fuerza alta para sellos de fuga en tuberia</v>
          </cell>
          <cell r="B1058" t="str">
            <v>mm</v>
          </cell>
          <cell r="C1058">
            <v>8500</v>
          </cell>
          <cell r="D1058" t="str">
            <v>Traba quim</v>
          </cell>
        </row>
        <row r="1059">
          <cell r="A1059" t="str">
            <v>Traba quimica fuerza media</v>
          </cell>
          <cell r="B1059" t="str">
            <v>un</v>
          </cell>
          <cell r="C1059">
            <v>8500</v>
          </cell>
          <cell r="D1059" t="str">
            <v>Traba quim</v>
          </cell>
        </row>
        <row r="1060">
          <cell r="A1060" t="str">
            <v>Traba quimica fuerza media para sello de fugas en tuberia</v>
          </cell>
          <cell r="B1060" t="str">
            <v>mm</v>
          </cell>
          <cell r="C1060">
            <v>8500</v>
          </cell>
          <cell r="D1060" t="str">
            <v>Traba quim</v>
          </cell>
        </row>
        <row r="1061">
          <cell r="A1061" t="str">
            <v>Tranceiver 1000 Base SX  SFP Multimodo LC</v>
          </cell>
          <cell r="B1061" t="str">
            <v>UN</v>
          </cell>
          <cell r="C1061">
            <v>477456</v>
          </cell>
          <cell r="D1061" t="str">
            <v>Tranceiver</v>
          </cell>
        </row>
        <row r="1062">
          <cell r="A1062" t="str">
            <v>Transformador Monofasico 50KVA-13200V</v>
          </cell>
          <cell r="B1062" t="str">
            <v>un</v>
          </cell>
          <cell r="C1062">
            <v>3950000</v>
          </cell>
          <cell r="D1062" t="str">
            <v>Transforma</v>
          </cell>
        </row>
        <row r="1063">
          <cell r="A1063" t="str">
            <v>Transpote de materiales</v>
          </cell>
          <cell r="B1063" t="str">
            <v>gl</v>
          </cell>
          <cell r="C1063">
            <v>1000</v>
          </cell>
          <cell r="D1063" t="str">
            <v xml:space="preserve">Transpote </v>
          </cell>
        </row>
        <row r="1064">
          <cell r="A1064" t="str">
            <v>Triple 15x15x15</v>
          </cell>
          <cell r="B1064" t="str">
            <v>gr</v>
          </cell>
          <cell r="C1064">
            <v>5</v>
          </cell>
          <cell r="D1064" t="str">
            <v>Triple 15x</v>
          </cell>
        </row>
        <row r="1065">
          <cell r="A1065" t="str">
            <v>Triplex enchapillado tipo roblemayado con vetas verticales de 1 cm</v>
          </cell>
          <cell r="B1065" t="str">
            <v>m2</v>
          </cell>
          <cell r="C1065">
            <v>37385</v>
          </cell>
          <cell r="D1065" t="str">
            <v>Triplex en</v>
          </cell>
        </row>
        <row r="1066">
          <cell r="A1066" t="str">
            <v>Triturado 1" con transporte</v>
          </cell>
          <cell r="B1066" t="str">
            <v>m3</v>
          </cell>
          <cell r="C1066">
            <v>59366</v>
          </cell>
          <cell r="D1066" t="str">
            <v xml:space="preserve">Triturado </v>
          </cell>
        </row>
        <row r="1067">
          <cell r="A1067" t="str">
            <v>Triturado 3/4" con transporte</v>
          </cell>
          <cell r="B1067" t="str">
            <v>m3</v>
          </cell>
          <cell r="C1067">
            <v>59366</v>
          </cell>
          <cell r="D1067" t="str">
            <v xml:space="preserve">Triturado </v>
          </cell>
        </row>
        <row r="1068">
          <cell r="A1068" t="str">
            <v>Triturado de 1/2" con transporte</v>
          </cell>
          <cell r="B1068" t="str">
            <v>m3</v>
          </cell>
          <cell r="C1068">
            <v>60800</v>
          </cell>
          <cell r="D1068" t="str">
            <v xml:space="preserve">Triturado </v>
          </cell>
        </row>
        <row r="1069">
          <cell r="A1069" t="str">
            <v>Troquel de un solo servicio cal 18</v>
          </cell>
          <cell r="B1069" t="str">
            <v>m</v>
          </cell>
          <cell r="C1069">
            <v>5684</v>
          </cell>
          <cell r="D1069" t="str">
            <v>Troquel de</v>
          </cell>
        </row>
        <row r="1070">
          <cell r="A1070" t="str">
            <v>Troquel doble servicio cal 18</v>
          </cell>
          <cell r="B1070" t="str">
            <v>m</v>
          </cell>
          <cell r="C1070">
            <v>9094</v>
          </cell>
          <cell r="D1070" t="str">
            <v>Troquel do</v>
          </cell>
        </row>
        <row r="1071">
          <cell r="A1071" t="str">
            <v>Tuberia  EMT 1"</v>
          </cell>
          <cell r="B1071" t="str">
            <v>ml</v>
          </cell>
          <cell r="C1071">
            <v>1700</v>
          </cell>
          <cell r="D1071" t="str">
            <v>Tuberia  E</v>
          </cell>
        </row>
        <row r="1072">
          <cell r="A1072" t="str">
            <v>Tuberia  EMT 1/2"</v>
          </cell>
          <cell r="B1072" t="str">
            <v>ml</v>
          </cell>
          <cell r="C1072">
            <v>900</v>
          </cell>
          <cell r="D1072" t="str">
            <v>Tuberia  E</v>
          </cell>
        </row>
        <row r="1073">
          <cell r="A1073" t="str">
            <v>Tuberia  EMT 3/4"</v>
          </cell>
          <cell r="B1073" t="str">
            <v>ml</v>
          </cell>
          <cell r="C1073">
            <v>1390</v>
          </cell>
          <cell r="D1073" t="str">
            <v>Tuberia  E</v>
          </cell>
        </row>
        <row r="1074">
          <cell r="A1074" t="str">
            <v>Tuberia Acero Carbono SCH 40 d= 1 1/2"</v>
          </cell>
          <cell r="B1074" t="str">
            <v>m</v>
          </cell>
          <cell r="C1074">
            <v>15680</v>
          </cell>
          <cell r="D1074" t="str">
            <v>Tuberia Ac</v>
          </cell>
        </row>
        <row r="1075">
          <cell r="A1075" t="str">
            <v>Tuberia Acero Carbono SCH 40 d= 1 1/4"</v>
          </cell>
          <cell r="B1075" t="str">
            <v>m</v>
          </cell>
          <cell r="C1075">
            <v>15680</v>
          </cell>
          <cell r="D1075" t="str">
            <v>Tuberia Ac</v>
          </cell>
        </row>
        <row r="1076">
          <cell r="A1076" t="str">
            <v>Tuberia Acero Carbono SCH 40 d= 1"</v>
          </cell>
          <cell r="B1076" t="str">
            <v>m</v>
          </cell>
          <cell r="C1076">
            <v>15680</v>
          </cell>
          <cell r="D1076" t="str">
            <v>Tuberia Ac</v>
          </cell>
        </row>
        <row r="1077">
          <cell r="A1077" t="str">
            <v>Tuberia Acero Carbono SCH 40 d= 2 1/2"</v>
          </cell>
          <cell r="B1077" t="str">
            <v>m</v>
          </cell>
          <cell r="C1077">
            <v>35280</v>
          </cell>
          <cell r="D1077" t="str">
            <v>Tuberia Ac</v>
          </cell>
        </row>
        <row r="1078">
          <cell r="A1078" t="str">
            <v>Tuberia Acero Carbono SCH 40 d= 3"</v>
          </cell>
          <cell r="B1078" t="str">
            <v>m</v>
          </cell>
          <cell r="C1078">
            <v>44100</v>
          </cell>
          <cell r="D1078" t="str">
            <v>Tuberia Ac</v>
          </cell>
        </row>
        <row r="1079">
          <cell r="A1079" t="str">
            <v>Tuberia Acero Galvanizado 2" Rigid</v>
          </cell>
          <cell r="B1079" t="str">
            <v>ml</v>
          </cell>
          <cell r="C1079">
            <v>42696</v>
          </cell>
          <cell r="D1079" t="str">
            <v>Tuberia Ac</v>
          </cell>
        </row>
        <row r="1080">
          <cell r="A1080" t="str">
            <v>Tuberia Acero Galvanizado 3" Rigid</v>
          </cell>
          <cell r="B1080" t="str">
            <v>ml</v>
          </cell>
          <cell r="C1080">
            <v>112747</v>
          </cell>
          <cell r="D1080" t="str">
            <v>Tuberia Ac</v>
          </cell>
        </row>
        <row r="1081">
          <cell r="A1081" t="str">
            <v>Tuberia cobre para agua caliente 1/2"</v>
          </cell>
          <cell r="B1081" t="str">
            <v>m</v>
          </cell>
          <cell r="C1081">
            <v>7350</v>
          </cell>
          <cell r="D1081" t="str">
            <v>Tuberia co</v>
          </cell>
        </row>
        <row r="1082">
          <cell r="A1082" t="str">
            <v>Tuberia cobre para agua caliente 3/4"</v>
          </cell>
          <cell r="B1082" t="str">
            <v>m</v>
          </cell>
          <cell r="C1082">
            <v>8820</v>
          </cell>
          <cell r="D1082" t="str">
            <v>Tuberia co</v>
          </cell>
        </row>
        <row r="1083">
          <cell r="A1083" t="str">
            <v>Tuberia cobre Tipo M de 1"</v>
          </cell>
          <cell r="B1083" t="str">
            <v>M</v>
          </cell>
          <cell r="C1083">
            <v>21486</v>
          </cell>
          <cell r="D1083" t="str">
            <v>Tuberia co</v>
          </cell>
        </row>
        <row r="1084">
          <cell r="A1084" t="str">
            <v>Tuberia Cu rigido Tipo K d= 1"</v>
          </cell>
          <cell r="B1084" t="str">
            <v>m</v>
          </cell>
          <cell r="C1084">
            <v>39788</v>
          </cell>
          <cell r="D1084" t="str">
            <v>Tuberia Cu</v>
          </cell>
        </row>
        <row r="1085">
          <cell r="A1085" t="str">
            <v>Tubería de cobre TL de 1/2"</v>
          </cell>
          <cell r="B1085" t="str">
            <v>ml</v>
          </cell>
          <cell r="C1085">
            <v>10900</v>
          </cell>
          <cell r="D1085" t="str">
            <v>Tubería de</v>
          </cell>
        </row>
        <row r="1086">
          <cell r="A1086" t="str">
            <v>Tubería de cobre TL de 3/4"</v>
          </cell>
          <cell r="B1086" t="str">
            <v>m</v>
          </cell>
          <cell r="C1086">
            <v>21000</v>
          </cell>
          <cell r="D1086" t="str">
            <v>Tubería de</v>
          </cell>
        </row>
        <row r="1087">
          <cell r="A1087" t="str">
            <v>Tuberia en acero de carbono SCH40 de 1/2"</v>
          </cell>
          <cell r="B1087" t="str">
            <v>m</v>
          </cell>
          <cell r="C1087">
            <v>5280</v>
          </cell>
          <cell r="D1087" t="str">
            <v>Tuberia en</v>
          </cell>
        </row>
        <row r="1088">
          <cell r="A1088" t="str">
            <v>Tuberia en acero de carbono SCH40 de 3/4"</v>
          </cell>
          <cell r="B1088" t="str">
            <v>m</v>
          </cell>
          <cell r="C1088">
            <v>6824</v>
          </cell>
          <cell r="D1088" t="str">
            <v>Tuberia en</v>
          </cell>
        </row>
        <row r="1089">
          <cell r="A1089" t="str">
            <v>Tuberia estructural cerrada PTS de 40x40x2mm.</v>
          </cell>
          <cell r="B1089" t="str">
            <v>ml</v>
          </cell>
          <cell r="C1089">
            <v>8375</v>
          </cell>
          <cell r="D1089" t="str">
            <v>Tuberia es</v>
          </cell>
        </row>
        <row r="1090">
          <cell r="A1090" t="str">
            <v>Tuberia galv de 1,9"</v>
          </cell>
          <cell r="B1090" t="str">
            <v>ml</v>
          </cell>
          <cell r="C1090">
            <v>14000</v>
          </cell>
          <cell r="D1090" t="str">
            <v>Tuberia ga</v>
          </cell>
        </row>
        <row r="1091">
          <cell r="A1091" t="str">
            <v>Tuberia Hierro Galvanizado d= 1 1/2"</v>
          </cell>
          <cell r="B1091" t="str">
            <v>m</v>
          </cell>
          <cell r="C1091">
            <v>20462</v>
          </cell>
          <cell r="D1091" t="str">
            <v>Tuberia Hi</v>
          </cell>
        </row>
        <row r="1092">
          <cell r="A1092" t="str">
            <v>Tuberia negra de 2" de 2,5 mm.</v>
          </cell>
          <cell r="B1092" t="str">
            <v>ml</v>
          </cell>
          <cell r="C1092">
            <v>20276</v>
          </cell>
          <cell r="D1092" t="str">
            <v>Tuberia ne</v>
          </cell>
        </row>
        <row r="1093">
          <cell r="A1093" t="str">
            <v>Tuberia pesada galvanizada ASTM A54 de d=1 1/2"</v>
          </cell>
          <cell r="B1093" t="str">
            <v>m</v>
          </cell>
          <cell r="C1093">
            <v>20462</v>
          </cell>
          <cell r="D1093" t="str">
            <v>Tuberia pe</v>
          </cell>
        </row>
        <row r="1094">
          <cell r="A1094" t="str">
            <v>Tuberia PTS de 40x40x2 mm.</v>
          </cell>
          <cell r="B1094" t="str">
            <v>ml</v>
          </cell>
          <cell r="C1094">
            <v>8375</v>
          </cell>
          <cell r="D1094" t="str">
            <v>Tuberia PT</v>
          </cell>
        </row>
        <row r="1095">
          <cell r="A1095" t="str">
            <v>Tuberia PVC - Novafort d= 250 mm - Pavco o equivalente.</v>
          </cell>
          <cell r="B1095" t="str">
            <v>m</v>
          </cell>
          <cell r="C1095">
            <v>49019</v>
          </cell>
          <cell r="D1095" t="str">
            <v>Tuberia PV</v>
          </cell>
        </row>
        <row r="1096">
          <cell r="A1096" t="str">
            <v>Tuberia PVC perforada (filtro) de d=100mm  - Pavco o equivalente.</v>
          </cell>
          <cell r="B1096" t="str">
            <v>m</v>
          </cell>
          <cell r="C1096">
            <v>22000</v>
          </cell>
          <cell r="D1096" t="str">
            <v>Tuberia PV</v>
          </cell>
        </row>
        <row r="1097">
          <cell r="A1097" t="str">
            <v>Tuberia PVC Sanitaria de d =1 1/2".Pavco o similar</v>
          </cell>
          <cell r="B1097" t="str">
            <v>un</v>
          </cell>
          <cell r="C1097">
            <v>6492</v>
          </cell>
          <cell r="D1097" t="str">
            <v>Tuberia PV</v>
          </cell>
        </row>
        <row r="1098">
          <cell r="A1098" t="str">
            <v>Tuberia PVC-Novafort d= 200 mm. - Pavco o equivalente.</v>
          </cell>
          <cell r="B1098" t="str">
            <v>m</v>
          </cell>
          <cell r="C1098">
            <v>33719</v>
          </cell>
          <cell r="D1098" t="str">
            <v>Tuberia PV</v>
          </cell>
        </row>
        <row r="1099">
          <cell r="A1099" t="str">
            <v>Tubería PVC-Novafort Ø= 160 mm. - Pavco o equivalente.</v>
          </cell>
          <cell r="B1099" t="str">
            <v>ml</v>
          </cell>
          <cell r="C1099">
            <v>19807</v>
          </cell>
          <cell r="D1099" t="str">
            <v>Tubería PV</v>
          </cell>
        </row>
        <row r="1100">
          <cell r="A1100" t="str">
            <v>Tuberia PVC-P RDE 11, d= 3/4" - Pavco o equivalente.</v>
          </cell>
          <cell r="B1100" t="str">
            <v>m</v>
          </cell>
          <cell r="C1100">
            <v>3318</v>
          </cell>
          <cell r="D1100" t="str">
            <v>Tuberia PV</v>
          </cell>
        </row>
        <row r="1101">
          <cell r="A1101" t="str">
            <v>Tuberia PVC-P RDE 13.5 315 PSI, d=1" - Pavco o equivalente.</v>
          </cell>
          <cell r="B1101" t="str">
            <v>m</v>
          </cell>
          <cell r="C1101">
            <v>4477</v>
          </cell>
          <cell r="D1101" t="str">
            <v>Tuberia PV</v>
          </cell>
        </row>
        <row r="1102">
          <cell r="A1102" t="str">
            <v>Tuberia PVC-P RDE 13.5, d= 1" - Pavco o equivalente.</v>
          </cell>
          <cell r="B1102" t="str">
            <v>m</v>
          </cell>
          <cell r="C1102">
            <v>4477</v>
          </cell>
          <cell r="D1102" t="str">
            <v>Tuberia PV</v>
          </cell>
        </row>
        <row r="1103">
          <cell r="A1103" t="str">
            <v xml:space="preserve">Tuberia PVC-P RDE 21 de 6" </v>
          </cell>
          <cell r="B1103" t="str">
            <v>ml</v>
          </cell>
          <cell r="C1103">
            <v>48500</v>
          </cell>
          <cell r="D1103" t="str">
            <v>Tuberia PV</v>
          </cell>
        </row>
        <row r="1104">
          <cell r="A1104" t="str">
            <v>Tuberia PVC-P RDE 21, d= 1 1/2" - Pavco o equivalente.</v>
          </cell>
          <cell r="B1104" t="str">
            <v>m</v>
          </cell>
          <cell r="C1104">
            <v>7267</v>
          </cell>
          <cell r="D1104" t="str">
            <v>Tuberia PV</v>
          </cell>
        </row>
        <row r="1105">
          <cell r="A1105" t="str">
            <v>Tuberia PVC-P RDE 21, d= 2 1/2" - Pavco o equivalente.</v>
          </cell>
          <cell r="B1105" t="str">
            <v>m</v>
          </cell>
          <cell r="C1105">
            <v>18072</v>
          </cell>
          <cell r="D1105" t="str">
            <v>Tuberia PV</v>
          </cell>
        </row>
        <row r="1106">
          <cell r="A1106" t="str">
            <v>Tuberia PVC-P RDE 21, d= 3" - Pavco o equivalente.</v>
          </cell>
          <cell r="B1106" t="str">
            <v>m</v>
          </cell>
          <cell r="C1106">
            <v>24133</v>
          </cell>
          <cell r="D1106" t="str">
            <v>Tuberia PV</v>
          </cell>
        </row>
        <row r="1107">
          <cell r="A1107" t="str">
            <v>Tubería PVC-P RDE 21, Ø= 2 ½" - Pavco o equivalente.</v>
          </cell>
          <cell r="B1107" t="str">
            <v>m</v>
          </cell>
          <cell r="C1107">
            <v>18441</v>
          </cell>
          <cell r="D1107" t="str">
            <v>Tubería PV</v>
          </cell>
        </row>
        <row r="1108">
          <cell r="A1108" t="str">
            <v>Tubería PVC-P RDE 21, Ø= 2" - Pavco o equivalente.</v>
          </cell>
          <cell r="B1108" t="str">
            <v>m</v>
          </cell>
          <cell r="C1108">
            <v>11378</v>
          </cell>
          <cell r="D1108" t="str">
            <v>Tubería PV</v>
          </cell>
        </row>
        <row r="1109">
          <cell r="A1109" t="str">
            <v>Tuberia PVC-P RDE 9 500 PSI, d= 1/2" - Pavco o equivalente.</v>
          </cell>
          <cell r="B1109" t="str">
            <v>m</v>
          </cell>
          <cell r="C1109">
            <v>2420</v>
          </cell>
          <cell r="D1109" t="str">
            <v>Tuberia PV</v>
          </cell>
        </row>
        <row r="1110">
          <cell r="A1110" t="str">
            <v>Tuberia PVC-P RDE 9 500 PSI, d= 3/4" - Pavco o equivalente.</v>
          </cell>
          <cell r="B1110" t="str">
            <v>m</v>
          </cell>
          <cell r="C1110">
            <v>2904</v>
          </cell>
          <cell r="D1110" t="str">
            <v>Tuberia PV</v>
          </cell>
        </row>
        <row r="1111">
          <cell r="A1111" t="str">
            <v>Tuberia PVC-S d= 2" - Pavco o equivalente.</v>
          </cell>
          <cell r="B1111" t="str">
            <v>m</v>
          </cell>
          <cell r="C1111">
            <v>8048</v>
          </cell>
          <cell r="D1111" t="str">
            <v>Tuberia PV</v>
          </cell>
        </row>
        <row r="1112">
          <cell r="A1112" t="str">
            <v>Tuberia PVC-S d= 3" - Pavco o equivalente.</v>
          </cell>
          <cell r="B1112" t="str">
            <v>m</v>
          </cell>
          <cell r="C1112">
            <v>12018</v>
          </cell>
          <cell r="D1112" t="str">
            <v>Tuberia PV</v>
          </cell>
        </row>
        <row r="1113">
          <cell r="A1113" t="str">
            <v>Tuberia PVC-S d= 3" A.LL- Pavco o equivalente.</v>
          </cell>
          <cell r="B1113" t="str">
            <v>m</v>
          </cell>
          <cell r="C1113">
            <v>6899</v>
          </cell>
          <cell r="D1113" t="str">
            <v>Tuberia PV</v>
          </cell>
        </row>
        <row r="1114">
          <cell r="A1114" t="str">
            <v>Tuberia PVC-S d= 4" - Pavco o equivalente.</v>
          </cell>
          <cell r="B1114" t="str">
            <v>m</v>
          </cell>
          <cell r="C1114">
            <v>16752</v>
          </cell>
          <cell r="D1114" t="str">
            <v>Tuberia PV</v>
          </cell>
        </row>
        <row r="1115">
          <cell r="A1115" t="str">
            <v>Tuberia PVC-S d= 4" - Pavco o equivalente.</v>
          </cell>
          <cell r="B1115" t="str">
            <v>m</v>
          </cell>
          <cell r="C1115">
            <v>16752</v>
          </cell>
          <cell r="D1115" t="str">
            <v>Tuberia PV</v>
          </cell>
        </row>
        <row r="1116">
          <cell r="A1116" t="str">
            <v>Tuberia PVC-S d= 6" - Pavco o equivalente.</v>
          </cell>
          <cell r="B1116" t="str">
            <v>m</v>
          </cell>
          <cell r="C1116">
            <v>35477</v>
          </cell>
          <cell r="D1116" t="str">
            <v>Tuberia PV</v>
          </cell>
        </row>
        <row r="1117">
          <cell r="A1117" t="str">
            <v>Tuberia PVC-V d= 2" A.LL- Pavco o equivalente.</v>
          </cell>
          <cell r="B1117" t="str">
            <v>m</v>
          </cell>
          <cell r="C1117">
            <v>5169</v>
          </cell>
          <cell r="D1117" t="str">
            <v>Tuberia PV</v>
          </cell>
        </row>
        <row r="1118">
          <cell r="A1118" t="str">
            <v>Tuberia PVC-V d= 3" A.LL- Pavco o equivalente.</v>
          </cell>
          <cell r="B1118" t="str">
            <v>m</v>
          </cell>
          <cell r="C1118">
            <v>6780</v>
          </cell>
          <cell r="D1118" t="str">
            <v>Tuberia PV</v>
          </cell>
        </row>
        <row r="1119">
          <cell r="A1119" t="str">
            <v>Tuberia PVC-V d= 4" A.LL - Pavco o equivalente.</v>
          </cell>
          <cell r="B1119" t="str">
            <v>m</v>
          </cell>
          <cell r="C1119">
            <v>11903</v>
          </cell>
          <cell r="D1119" t="str">
            <v>Tuberia PV</v>
          </cell>
        </row>
        <row r="1120">
          <cell r="A1120" t="str">
            <v>Tuberia PVC-V d= 6" A.LL - Pavco o equivalente.</v>
          </cell>
          <cell r="B1120" t="str">
            <v>m</v>
          </cell>
          <cell r="C1120">
            <v>13250</v>
          </cell>
          <cell r="D1120" t="str">
            <v>Tuberia PV</v>
          </cell>
        </row>
        <row r="1121">
          <cell r="A1121" t="str">
            <v>Tuberia PVC-V d= 8" A.LL - Pavco o equivalente.</v>
          </cell>
          <cell r="B1121" t="str">
            <v>m</v>
          </cell>
          <cell r="C1121">
            <v>16540</v>
          </cell>
          <cell r="D1121" t="str">
            <v>Tuberia PV</v>
          </cell>
        </row>
        <row r="1122">
          <cell r="A1122" t="str">
            <v>Tubo  pvc 1" eléctrica</v>
          </cell>
          <cell r="B1122" t="str">
            <v>ml</v>
          </cell>
          <cell r="C1122">
            <v>1700</v>
          </cell>
          <cell r="D1122" t="str">
            <v xml:space="preserve">Tubo  pvc </v>
          </cell>
        </row>
        <row r="1123">
          <cell r="A1123" t="str">
            <v>Tubo  pvc 1/2" eléctrica</v>
          </cell>
          <cell r="B1123" t="str">
            <v>ml</v>
          </cell>
          <cell r="C1123">
            <v>900</v>
          </cell>
          <cell r="D1123" t="str">
            <v xml:space="preserve">Tubo  pvc </v>
          </cell>
        </row>
        <row r="1124">
          <cell r="A1124" t="str">
            <v>Tubo  pvc 2" eléctrica</v>
          </cell>
          <cell r="B1124" t="str">
            <v>ml</v>
          </cell>
          <cell r="C1124">
            <v>3910</v>
          </cell>
          <cell r="D1124" t="str">
            <v xml:space="preserve">Tubo  pvc </v>
          </cell>
        </row>
        <row r="1125">
          <cell r="A1125" t="str">
            <v>Tubo  pvc 3" eléctrica</v>
          </cell>
          <cell r="B1125" t="str">
            <v>ml</v>
          </cell>
          <cell r="C1125">
            <v>9650</v>
          </cell>
          <cell r="D1125" t="str">
            <v xml:space="preserve">Tubo  pvc </v>
          </cell>
        </row>
        <row r="1126">
          <cell r="A1126" t="str">
            <v>Tubo  pvc 3/4" eléctrica</v>
          </cell>
          <cell r="B1126" t="str">
            <v>ml</v>
          </cell>
          <cell r="C1126">
            <v>1390</v>
          </cell>
          <cell r="D1126" t="str">
            <v xml:space="preserve">Tubo  pvc </v>
          </cell>
        </row>
        <row r="1127">
          <cell r="A1127" t="str">
            <v>Tubo  pvc 4" eléctrica</v>
          </cell>
          <cell r="B1127" t="str">
            <v>ml</v>
          </cell>
          <cell r="C1127">
            <v>15000</v>
          </cell>
          <cell r="D1127" t="str">
            <v xml:space="preserve">Tubo  pvc </v>
          </cell>
        </row>
        <row r="1128">
          <cell r="A1128" t="str">
            <v>Tubo conduit galvanizado pesado de 1"</v>
          </cell>
          <cell r="B1128" t="str">
            <v>m</v>
          </cell>
          <cell r="C1128">
            <v>15950</v>
          </cell>
          <cell r="D1128" t="str">
            <v>Tubo condu</v>
          </cell>
        </row>
        <row r="1129">
          <cell r="A1129" t="str">
            <v>Tubo conduit galvanizado pesado de 1-1/2"</v>
          </cell>
          <cell r="B1129" t="str">
            <v>m</v>
          </cell>
          <cell r="C1129">
            <v>26460</v>
          </cell>
          <cell r="D1129" t="str">
            <v>Tubo condu</v>
          </cell>
        </row>
        <row r="1130">
          <cell r="A1130" t="str">
            <v>Tubo EMT de 2"</v>
          </cell>
          <cell r="B1130" t="str">
            <v>ml</v>
          </cell>
          <cell r="C1130">
            <v>14112</v>
          </cell>
          <cell r="D1130" t="str">
            <v>Tubo EMT d</v>
          </cell>
        </row>
        <row r="1131">
          <cell r="A1131" t="str">
            <v>Tubo metalico galvanizado de 3/4"</v>
          </cell>
          <cell r="B1131" t="str">
            <v>m</v>
          </cell>
          <cell r="C1131">
            <v>11858</v>
          </cell>
          <cell r="D1131" t="str">
            <v>Tubo metal</v>
          </cell>
        </row>
        <row r="1132">
          <cell r="A1132" t="str">
            <v>Tubo polietileno 25mm -  Pavco o equivalente.</v>
          </cell>
          <cell r="B1132" t="str">
            <v>m</v>
          </cell>
          <cell r="C1132">
            <v>2156</v>
          </cell>
          <cell r="D1132" t="str">
            <v>Tubo polie</v>
          </cell>
        </row>
        <row r="1133">
          <cell r="A1133" t="str">
            <v>Tubo PVC 1"</v>
          </cell>
          <cell r="B1133" t="str">
            <v>ml</v>
          </cell>
          <cell r="C1133">
            <v>1691</v>
          </cell>
          <cell r="D1133" t="str">
            <v>Tubo PVC 1</v>
          </cell>
        </row>
        <row r="1134">
          <cell r="A1134" t="str">
            <v>Tubo PVC 1/2"</v>
          </cell>
          <cell r="B1134" t="str">
            <v>ml</v>
          </cell>
          <cell r="C1134">
            <v>902</v>
          </cell>
          <cell r="D1134" t="str">
            <v>Tubo PVC 1</v>
          </cell>
        </row>
        <row r="1135">
          <cell r="A1135" t="str">
            <v>Tubo PVC 1-1/2"</v>
          </cell>
          <cell r="B1135" t="str">
            <v>m</v>
          </cell>
          <cell r="C1135">
            <v>3180</v>
          </cell>
          <cell r="D1135" t="str">
            <v>Tubo PVC 1</v>
          </cell>
        </row>
        <row r="1136">
          <cell r="A1136" t="str">
            <v>Tubo PVC 1-1/4"</v>
          </cell>
          <cell r="B1136" t="str">
            <v>m</v>
          </cell>
          <cell r="C1136">
            <v>2526</v>
          </cell>
          <cell r="D1136" t="str">
            <v>Tubo PVC 1</v>
          </cell>
        </row>
        <row r="1137">
          <cell r="A1137" t="str">
            <v>Tubo PVC 2"</v>
          </cell>
          <cell r="B1137" t="str">
            <v>ml</v>
          </cell>
          <cell r="C1137">
            <v>3832</v>
          </cell>
          <cell r="D1137" t="str">
            <v>Tubo PVC 2</v>
          </cell>
        </row>
        <row r="1138">
          <cell r="A1138" t="str">
            <v>Tubo PVC 3"</v>
          </cell>
          <cell r="B1138" t="str">
            <v>ml</v>
          </cell>
          <cell r="C1138">
            <v>7367</v>
          </cell>
          <cell r="D1138" t="str">
            <v>Tubo PVC 3</v>
          </cell>
        </row>
        <row r="1139">
          <cell r="A1139" t="str">
            <v>Tubo PVC 3/4"</v>
          </cell>
          <cell r="B1139" t="str">
            <v>ml</v>
          </cell>
          <cell r="C1139">
            <v>1240</v>
          </cell>
          <cell r="D1139" t="str">
            <v>Tubo PVC 3</v>
          </cell>
        </row>
        <row r="1140">
          <cell r="A1140" t="str">
            <v>Tubular rectangular de 5"x2"x3mm</v>
          </cell>
          <cell r="B1140" t="str">
            <v>m</v>
          </cell>
          <cell r="C1140">
            <v>27463</v>
          </cell>
          <cell r="D1140" t="str">
            <v>Tubular re</v>
          </cell>
        </row>
        <row r="1141">
          <cell r="A1141" t="str">
            <v>Tuerca, tornillo y arandela para bandeja</v>
          </cell>
          <cell r="B1141" t="str">
            <v>un</v>
          </cell>
          <cell r="C1141">
            <v>294</v>
          </cell>
          <cell r="D1141" t="str">
            <v>Tuerca, to</v>
          </cell>
        </row>
        <row r="1142">
          <cell r="A1142" t="str">
            <v>Tuercas, platinas, etc</v>
          </cell>
          <cell r="B1142" t="str">
            <v>un</v>
          </cell>
          <cell r="C1142">
            <v>2940</v>
          </cell>
          <cell r="D1142" t="str">
            <v>Tuercas, p</v>
          </cell>
        </row>
        <row r="1143">
          <cell r="A1143" t="str">
            <v>Union  MGC de 2"</v>
          </cell>
          <cell r="B1143" t="str">
            <v>un</v>
          </cell>
          <cell r="C1143">
            <v>8025</v>
          </cell>
          <cell r="D1143" t="str">
            <v>Union  MGC</v>
          </cell>
        </row>
        <row r="1144">
          <cell r="A1144" t="str">
            <v>Union  MGC de 3"</v>
          </cell>
          <cell r="B1144" t="str">
            <v>un</v>
          </cell>
          <cell r="C1144">
            <v>10500</v>
          </cell>
          <cell r="D1144" t="str">
            <v>Union  MGC</v>
          </cell>
        </row>
        <row r="1145">
          <cell r="A1145" t="str">
            <v>union acero galvanizado de 1/2"</v>
          </cell>
          <cell r="B1145" t="str">
            <v>un</v>
          </cell>
          <cell r="C1145">
            <v>878</v>
          </cell>
          <cell r="D1145" t="str">
            <v>union acer</v>
          </cell>
        </row>
        <row r="1146">
          <cell r="A1146" t="str">
            <v>Unión Cu de 3/4"</v>
          </cell>
          <cell r="B1146" t="str">
            <v>un</v>
          </cell>
          <cell r="C1146">
            <v>1280</v>
          </cell>
          <cell r="D1146" t="str">
            <v>Unión Cu d</v>
          </cell>
        </row>
        <row r="1147">
          <cell r="A1147" t="str">
            <v>Union EMT 1"</v>
          </cell>
          <cell r="B1147" t="str">
            <v>un</v>
          </cell>
          <cell r="C1147">
            <v>1106</v>
          </cell>
          <cell r="D1147" t="str">
            <v xml:space="preserve">Union EMT </v>
          </cell>
        </row>
        <row r="1148">
          <cell r="A1148" t="str">
            <v>Union EMT 1/2"</v>
          </cell>
          <cell r="B1148" t="str">
            <v>un</v>
          </cell>
          <cell r="C1148">
            <v>563</v>
          </cell>
          <cell r="D1148" t="str">
            <v xml:space="preserve">Union EMT </v>
          </cell>
        </row>
        <row r="1149">
          <cell r="A1149" t="str">
            <v>Union EMT 1-1/2"</v>
          </cell>
          <cell r="B1149" t="str">
            <v>un</v>
          </cell>
          <cell r="C1149">
            <v>2661</v>
          </cell>
          <cell r="D1149" t="str">
            <v xml:space="preserve">Union EMT </v>
          </cell>
        </row>
        <row r="1150">
          <cell r="A1150" t="str">
            <v>Union EMT 2"</v>
          </cell>
          <cell r="B1150" t="str">
            <v>un</v>
          </cell>
          <cell r="C1150">
            <v>3528</v>
          </cell>
          <cell r="D1150" t="str">
            <v xml:space="preserve">Union EMT </v>
          </cell>
        </row>
        <row r="1151">
          <cell r="A1151" t="str">
            <v>Union EMT 3/4"</v>
          </cell>
          <cell r="B1151" t="str">
            <v>un</v>
          </cell>
          <cell r="C1151">
            <v>1083</v>
          </cell>
          <cell r="D1151" t="str">
            <v xml:space="preserve">Union EMT </v>
          </cell>
        </row>
        <row r="1152">
          <cell r="A1152" t="str">
            <v>Union en acero galvanizada de 1"</v>
          </cell>
          <cell r="B1152" t="str">
            <v>un</v>
          </cell>
          <cell r="C1152">
            <v>1200</v>
          </cell>
          <cell r="D1152" t="str">
            <v>Union en a</v>
          </cell>
        </row>
        <row r="1153">
          <cell r="A1153" t="str">
            <v>Union en acero galvanizada de 1/2"</v>
          </cell>
          <cell r="B1153" t="str">
            <v>un</v>
          </cell>
          <cell r="C1153">
            <v>878</v>
          </cell>
          <cell r="D1153" t="str">
            <v>Union en a</v>
          </cell>
        </row>
        <row r="1154">
          <cell r="A1154" t="str">
            <v>Union en acero galvanizada de 3/4"</v>
          </cell>
          <cell r="B1154" t="str">
            <v>un</v>
          </cell>
          <cell r="C1154">
            <v>1078</v>
          </cell>
          <cell r="D1154" t="str">
            <v>Union en a</v>
          </cell>
        </row>
        <row r="1155">
          <cell r="A1155" t="str">
            <v>Union galvanizada 1 1/2"</v>
          </cell>
          <cell r="B1155" t="str">
            <v>un</v>
          </cell>
          <cell r="C1155">
            <v>6860</v>
          </cell>
          <cell r="D1155" t="str">
            <v>Union galv</v>
          </cell>
        </row>
        <row r="1156">
          <cell r="A1156" t="str">
            <v>Unión Lisa Cu de 1/2"</v>
          </cell>
          <cell r="B1156" t="str">
            <v>un</v>
          </cell>
          <cell r="C1156">
            <v>600</v>
          </cell>
          <cell r="D1156" t="str">
            <v>Unión Lisa</v>
          </cell>
        </row>
        <row r="1157">
          <cell r="A1157" t="str">
            <v>Unión Lisa Cu de 3/4"</v>
          </cell>
          <cell r="B1157" t="str">
            <v>un</v>
          </cell>
          <cell r="C1157">
            <v>2000</v>
          </cell>
          <cell r="D1157" t="str">
            <v>Unión Lisa</v>
          </cell>
        </row>
        <row r="1158">
          <cell r="A1158" t="str">
            <v>Union MGC de 1"</v>
          </cell>
          <cell r="B1158" t="str">
            <v>un</v>
          </cell>
          <cell r="C1158">
            <v>2058</v>
          </cell>
          <cell r="D1158" t="str">
            <v xml:space="preserve">Union MGC </v>
          </cell>
        </row>
        <row r="1159">
          <cell r="A1159" t="str">
            <v>Union MGC de 1-1/2"</v>
          </cell>
          <cell r="B1159" t="str">
            <v>un</v>
          </cell>
          <cell r="C1159">
            <v>4092</v>
          </cell>
          <cell r="D1159" t="str">
            <v xml:space="preserve">Union MGC </v>
          </cell>
        </row>
        <row r="1160">
          <cell r="A1160" t="str">
            <v>Union Platino d= 6" - Pavco o equivalente</v>
          </cell>
          <cell r="B1160" t="str">
            <v>un</v>
          </cell>
          <cell r="C1160">
            <v>109259</v>
          </cell>
          <cell r="D1160" t="str">
            <v>Union Plat</v>
          </cell>
        </row>
        <row r="1161">
          <cell r="A1161" t="str">
            <v>Union Platino de reparacion d= 6" - Pavco o equivalente</v>
          </cell>
          <cell r="B1161" t="str">
            <v>un</v>
          </cell>
          <cell r="C1161">
            <v>121888</v>
          </cell>
          <cell r="D1161" t="str">
            <v>Union Plat</v>
          </cell>
        </row>
        <row r="1162">
          <cell r="A1162" t="str">
            <v>Union PVC-Filtro 100 mm. - Pavco o equivalente</v>
          </cell>
          <cell r="B1162" t="str">
            <v>un</v>
          </cell>
          <cell r="C1162">
            <v>7345</v>
          </cell>
          <cell r="D1162" t="str">
            <v>Union PVC-</v>
          </cell>
        </row>
        <row r="1163">
          <cell r="A1163" t="str">
            <v>Union PVC-NOVAFORT d= 200 mm. - Pavco o equivalente.</v>
          </cell>
          <cell r="B1163" t="str">
            <v>m</v>
          </cell>
          <cell r="C1163">
            <v>32209</v>
          </cell>
          <cell r="D1163" t="str">
            <v>Union PVC-</v>
          </cell>
        </row>
        <row r="1164">
          <cell r="A1164" t="str">
            <v>Union PVC-NOVAFORT d= 250 mm. - Pavco o equivalente.</v>
          </cell>
          <cell r="B1164" t="str">
            <v>un</v>
          </cell>
          <cell r="C1164">
            <v>86530</v>
          </cell>
          <cell r="D1164" t="str">
            <v>Union PVC-</v>
          </cell>
        </row>
        <row r="1165">
          <cell r="A1165" t="str">
            <v>Unión PVC-NOVAFORT Ø= 160 mm. - Pavco o equivalente.</v>
          </cell>
          <cell r="B1165" t="str">
            <v>ml</v>
          </cell>
          <cell r="C1165">
            <v>17631</v>
          </cell>
          <cell r="D1165" t="str">
            <v>Unión PVC-</v>
          </cell>
        </row>
        <row r="1166">
          <cell r="A1166" t="str">
            <v>Union PVC-Presion, d= 1 1/2" - Pavco o equivalente.</v>
          </cell>
          <cell r="B1166" t="str">
            <v>un</v>
          </cell>
          <cell r="C1166">
            <v>1703</v>
          </cell>
          <cell r="D1166" t="str">
            <v>Union PVC-</v>
          </cell>
        </row>
        <row r="1167">
          <cell r="A1167" t="str">
            <v>Union PVC-Presion, d= 1" - Pavco o equivalente.</v>
          </cell>
          <cell r="B1167" t="str">
            <v>un</v>
          </cell>
          <cell r="C1167">
            <v>684</v>
          </cell>
          <cell r="D1167" t="str">
            <v>Union PVC-</v>
          </cell>
        </row>
        <row r="1168">
          <cell r="A1168" t="str">
            <v>Union PVC-Presion, d= 1/2" - Pavco o equivalente.</v>
          </cell>
          <cell r="B1168" t="str">
            <v>un</v>
          </cell>
          <cell r="C1168">
            <v>264</v>
          </cell>
          <cell r="D1168" t="str">
            <v>Union PVC-</v>
          </cell>
        </row>
        <row r="1169">
          <cell r="A1169" t="str">
            <v>Union PVC-Presion, d= 2 1/2" - Pavco o equivalente.</v>
          </cell>
          <cell r="B1169" t="str">
            <v>un</v>
          </cell>
          <cell r="C1169">
            <v>11067</v>
          </cell>
          <cell r="D1169" t="str">
            <v>Union PVC-</v>
          </cell>
        </row>
        <row r="1170">
          <cell r="A1170" t="str">
            <v>Union PVC-Presion, d= 3" - Pavco o equivalente.</v>
          </cell>
          <cell r="B1170" t="str">
            <v>un</v>
          </cell>
          <cell r="C1170">
            <v>13714</v>
          </cell>
          <cell r="D1170" t="str">
            <v>Union PVC-</v>
          </cell>
        </row>
        <row r="1171">
          <cell r="A1171" t="str">
            <v>Union PVC-Presion, d= 3/4" - Pavco o equivalente.</v>
          </cell>
          <cell r="B1171" t="str">
            <v>un</v>
          </cell>
          <cell r="C1171">
            <v>417</v>
          </cell>
          <cell r="D1171" t="str">
            <v>Union PVC-</v>
          </cell>
        </row>
        <row r="1172">
          <cell r="A1172" t="str">
            <v>Unión PVC-Presión, Ø= 2 1/2" - Pavco o equivalente.</v>
          </cell>
          <cell r="B1172" t="str">
            <v>un</v>
          </cell>
          <cell r="C1172">
            <v>11293</v>
          </cell>
          <cell r="D1172" t="str">
            <v>Unión PVC-</v>
          </cell>
        </row>
        <row r="1173">
          <cell r="A1173" t="str">
            <v>Unión PVC-Presión, Ø= 2" - Pavco o equivalente.</v>
          </cell>
          <cell r="B1173" t="str">
            <v>un</v>
          </cell>
          <cell r="C1173">
            <v>2853</v>
          </cell>
          <cell r="D1173" t="str">
            <v>Unión PVC-</v>
          </cell>
        </row>
        <row r="1174">
          <cell r="A1174" t="str">
            <v>Union PVC-S d= 1 1/2" - Pavco o equivalente</v>
          </cell>
          <cell r="B1174" t="str">
            <v>un</v>
          </cell>
          <cell r="C1174">
            <v>1498</v>
          </cell>
          <cell r="D1174" t="str">
            <v>Union PVC-</v>
          </cell>
        </row>
        <row r="1175">
          <cell r="A1175" t="str">
            <v>Union PVC-S d= 2" - Pavco o equivalente</v>
          </cell>
          <cell r="B1175" t="str">
            <v>un</v>
          </cell>
          <cell r="C1175">
            <v>1718</v>
          </cell>
          <cell r="D1175" t="str">
            <v>Union PVC-</v>
          </cell>
        </row>
        <row r="1176">
          <cell r="A1176" t="str">
            <v>Union PVC-S d= 3" - Pavco o equivalente</v>
          </cell>
          <cell r="B1176" t="str">
            <v>un</v>
          </cell>
          <cell r="C1176">
            <v>2477</v>
          </cell>
          <cell r="D1176" t="str">
            <v>Union PVC-</v>
          </cell>
        </row>
        <row r="1177">
          <cell r="A1177" t="str">
            <v>Union PVC-S d= 4" - Pavco o equivalente</v>
          </cell>
          <cell r="B1177" t="str">
            <v>un</v>
          </cell>
          <cell r="C1177">
            <v>4941</v>
          </cell>
          <cell r="D1177" t="str">
            <v>Union PVC-</v>
          </cell>
        </row>
        <row r="1178">
          <cell r="A1178" t="str">
            <v>Union PVC-S d= 6" - Pavco o equivalente</v>
          </cell>
          <cell r="B1178" t="str">
            <v>un</v>
          </cell>
          <cell r="C1178">
            <v>21666</v>
          </cell>
          <cell r="D1178" t="str">
            <v>Union PVC-</v>
          </cell>
        </row>
        <row r="1179">
          <cell r="A1179" t="str">
            <v>Union PVC-S d= 8" - Pavco o equivalente</v>
          </cell>
          <cell r="B1179" t="str">
            <v>un</v>
          </cell>
          <cell r="C1179">
            <v>23832</v>
          </cell>
          <cell r="D1179" t="str">
            <v>Union PVC-</v>
          </cell>
        </row>
        <row r="1180">
          <cell r="A1180" t="str">
            <v>Union ranurada de 1 1/2" ul/fm</v>
          </cell>
          <cell r="B1180" t="str">
            <v>un</v>
          </cell>
          <cell r="C1180">
            <v>18522</v>
          </cell>
          <cell r="D1180" t="str">
            <v>Union ranu</v>
          </cell>
        </row>
        <row r="1181">
          <cell r="A1181" t="str">
            <v>Union ranurada de 1 1/4" ul/fm</v>
          </cell>
          <cell r="B1181" t="str">
            <v>un</v>
          </cell>
          <cell r="C1181">
            <v>18522</v>
          </cell>
          <cell r="D1181" t="str">
            <v>Union ranu</v>
          </cell>
        </row>
        <row r="1182">
          <cell r="A1182" t="str">
            <v>Union ranurada de 2 1/2" ul/fm</v>
          </cell>
          <cell r="B1182" t="str">
            <v>un</v>
          </cell>
          <cell r="C1182">
            <v>31360</v>
          </cell>
          <cell r="D1182" t="str">
            <v>Union ranu</v>
          </cell>
        </row>
        <row r="1183">
          <cell r="A1183" t="str">
            <v>Union ranurada de 3" ul/fm</v>
          </cell>
          <cell r="B1183" t="str">
            <v>un</v>
          </cell>
          <cell r="C1183">
            <v>44100</v>
          </cell>
          <cell r="D1183" t="str">
            <v>Union ranu</v>
          </cell>
        </row>
        <row r="1184">
          <cell r="A1184" t="str">
            <v>Union ranurada flexible de 2 1/2" ul/fm</v>
          </cell>
          <cell r="B1184" t="str">
            <v>un</v>
          </cell>
          <cell r="C1184">
            <v>49000</v>
          </cell>
          <cell r="D1184" t="str">
            <v>Union ranu</v>
          </cell>
        </row>
        <row r="1185">
          <cell r="A1185" t="str">
            <v>Union ranurada flexible de 2" ul/fm</v>
          </cell>
          <cell r="B1185" t="str">
            <v>un</v>
          </cell>
          <cell r="C1185">
            <v>29400</v>
          </cell>
          <cell r="D1185" t="str">
            <v>Union ranu</v>
          </cell>
        </row>
        <row r="1186">
          <cell r="A1186" t="str">
            <v>Unión universal Cu de 1/2"</v>
          </cell>
          <cell r="B1186" t="str">
            <v>un</v>
          </cell>
          <cell r="C1186">
            <v>5500</v>
          </cell>
          <cell r="D1186" t="str">
            <v>Unión univ</v>
          </cell>
        </row>
        <row r="1187">
          <cell r="A1187" t="str">
            <v>Union universal macho de 1/2"</v>
          </cell>
          <cell r="B1187" t="str">
            <v>un</v>
          </cell>
          <cell r="C1187">
            <v>6668</v>
          </cell>
          <cell r="D1187" t="str">
            <v>Union univ</v>
          </cell>
        </row>
        <row r="1188">
          <cell r="A1188" t="str">
            <v>Unión universal macho de 3/4"</v>
          </cell>
          <cell r="B1188" t="str">
            <v>un</v>
          </cell>
          <cell r="C1188">
            <v>12262</v>
          </cell>
          <cell r="D1188" t="str">
            <v>Unión univ</v>
          </cell>
        </row>
        <row r="1189">
          <cell r="A1189" t="str">
            <v>Union Vitauli  de d= 6"</v>
          </cell>
          <cell r="B1189" t="str">
            <v>m</v>
          </cell>
          <cell r="C1189">
            <v>115954</v>
          </cell>
          <cell r="D1189" t="str">
            <v>Union Vita</v>
          </cell>
        </row>
        <row r="1190">
          <cell r="A1190" t="str">
            <v>Universal cobre de 1 1/2"</v>
          </cell>
          <cell r="B1190" t="str">
            <v>un</v>
          </cell>
          <cell r="C1190">
            <v>51156</v>
          </cell>
          <cell r="D1190" t="str">
            <v xml:space="preserve">Universal </v>
          </cell>
        </row>
        <row r="1191">
          <cell r="A1191" t="str">
            <v>Universal cobre de 1"</v>
          </cell>
          <cell r="B1191" t="str">
            <v>un</v>
          </cell>
          <cell r="C1191">
            <v>10682</v>
          </cell>
          <cell r="D1191" t="str">
            <v xml:space="preserve">Universal </v>
          </cell>
        </row>
        <row r="1192">
          <cell r="A1192" t="str">
            <v>universal cobre de 3/4"</v>
          </cell>
          <cell r="B1192" t="str">
            <v>un</v>
          </cell>
          <cell r="C1192">
            <v>8000</v>
          </cell>
          <cell r="D1192" t="str">
            <v xml:space="preserve">universal </v>
          </cell>
        </row>
        <row r="1193">
          <cell r="A1193" t="str">
            <v>Universal Hierro Galvanizado d= 1 1/2"</v>
          </cell>
          <cell r="B1193" t="str">
            <v>m</v>
          </cell>
          <cell r="C1193">
            <v>14700</v>
          </cell>
          <cell r="D1193" t="str">
            <v xml:space="preserve">Universal </v>
          </cell>
        </row>
        <row r="1194">
          <cell r="A1194" t="str">
            <v>V combinada + persiana 35%+ vidrio fijo o alas corredisas</v>
          </cell>
          <cell r="B1194" t="str">
            <v>m2</v>
          </cell>
          <cell r="C1194">
            <v>270000</v>
          </cell>
          <cell r="D1194" t="str">
            <v>V combinad</v>
          </cell>
        </row>
        <row r="1195">
          <cell r="A1195" t="str">
            <v>V tipo persiana en aluminio</v>
          </cell>
          <cell r="B1195" t="str">
            <v>m2</v>
          </cell>
          <cell r="C1195">
            <v>360000</v>
          </cell>
          <cell r="D1195" t="str">
            <v>V tipo per</v>
          </cell>
        </row>
        <row r="1196">
          <cell r="A1196" t="str">
            <v>Valvula  Bronce 11/2" UL/FM para gabinete contra incendio</v>
          </cell>
          <cell r="B1196" t="str">
            <v>un</v>
          </cell>
          <cell r="C1196">
            <v>147216</v>
          </cell>
          <cell r="D1196" t="str">
            <v>Valvula  B</v>
          </cell>
        </row>
        <row r="1197">
          <cell r="A1197" t="str">
            <v>Valvula BRIDA 6"</v>
          </cell>
          <cell r="B1197" t="str">
            <v>un</v>
          </cell>
          <cell r="C1197">
            <v>838958</v>
          </cell>
          <cell r="D1197" t="str">
            <v>Valvula BR</v>
          </cell>
        </row>
        <row r="1198">
          <cell r="A1198" t="str">
            <v>Valvula Compuerta bronce 1 1/2" RW</v>
          </cell>
          <cell r="B1198" t="str">
            <v>un</v>
          </cell>
          <cell r="C1198">
            <v>112657</v>
          </cell>
          <cell r="D1198" t="str">
            <v>Valvula Co</v>
          </cell>
        </row>
        <row r="1199">
          <cell r="A1199" t="str">
            <v>Valvula Compuerta Bronce 1" RW</v>
          </cell>
          <cell r="B1199" t="str">
            <v>un</v>
          </cell>
          <cell r="C1199">
            <v>58000</v>
          </cell>
          <cell r="D1199" t="str">
            <v>Valvula Co</v>
          </cell>
        </row>
        <row r="1200">
          <cell r="A1200" t="str">
            <v>Valvula Compuerta Bronce 1/2" RW</v>
          </cell>
          <cell r="B1200" t="str">
            <v>un</v>
          </cell>
          <cell r="C1200">
            <v>35013</v>
          </cell>
          <cell r="D1200" t="str">
            <v>Valvula Co</v>
          </cell>
        </row>
        <row r="1201">
          <cell r="A1201" t="str">
            <v>Valvula Compuerta Bronce 3/4" RW</v>
          </cell>
          <cell r="B1201" t="str">
            <v>un</v>
          </cell>
          <cell r="C1201">
            <v>43994</v>
          </cell>
          <cell r="D1201" t="str">
            <v>Valvula Co</v>
          </cell>
        </row>
        <row r="1202">
          <cell r="A1202" t="str">
            <v>Valvula control OS&amp;Y de 3"</v>
          </cell>
          <cell r="B1202" t="str">
            <v>un</v>
          </cell>
          <cell r="C1202">
            <v>735000</v>
          </cell>
          <cell r="D1202" t="str">
            <v>Valvula co</v>
          </cell>
        </row>
        <row r="1203">
          <cell r="A1203" t="str">
            <v>Valvula de bola para drenaje de 2" en redes contra incendio.</v>
          </cell>
          <cell r="B1203" t="str">
            <v>un</v>
          </cell>
          <cell r="C1203">
            <v>196000</v>
          </cell>
          <cell r="D1203" t="str">
            <v>Valvula de</v>
          </cell>
        </row>
        <row r="1204">
          <cell r="A1204" t="str">
            <v>Válvula de cheque d=50mm</v>
          </cell>
          <cell r="B1204" t="str">
            <v>un</v>
          </cell>
          <cell r="C1204">
            <v>400000</v>
          </cell>
          <cell r="D1204" t="str">
            <v>Válvula de</v>
          </cell>
        </row>
        <row r="1205">
          <cell r="A1205" t="str">
            <v>Valvula de incorporacion de 1 1/2"</v>
          </cell>
          <cell r="B1205" t="str">
            <v>un</v>
          </cell>
          <cell r="C1205">
            <v>363776</v>
          </cell>
          <cell r="D1205" t="str">
            <v>Valvula de</v>
          </cell>
        </row>
        <row r="1206">
          <cell r="A1206" t="str">
            <v>Valvula de incorporacion de 1"</v>
          </cell>
          <cell r="B1206" t="str">
            <v>un</v>
          </cell>
          <cell r="C1206">
            <v>107996</v>
          </cell>
          <cell r="D1206" t="str">
            <v>Valvula de</v>
          </cell>
        </row>
        <row r="1207">
          <cell r="A1207" t="str">
            <v>Valvula de prueba segun la NFPA13</v>
          </cell>
          <cell r="B1207" t="str">
            <v>un</v>
          </cell>
          <cell r="C1207">
            <v>343000</v>
          </cell>
          <cell r="D1207" t="str">
            <v>Valvula de</v>
          </cell>
        </row>
        <row r="1208">
          <cell r="A1208" t="str">
            <v>Valvula de regulacion metalica, con manguera flexible</v>
          </cell>
          <cell r="B1208" t="str">
            <v>un</v>
          </cell>
          <cell r="C1208">
            <v>25970</v>
          </cell>
          <cell r="D1208" t="str">
            <v>Valvula de</v>
          </cell>
        </row>
        <row r="1209">
          <cell r="A1209" t="str">
            <v>Valvula desaireadora automatica de 1/2"</v>
          </cell>
          <cell r="B1209" t="str">
            <v>un</v>
          </cell>
          <cell r="C1209">
            <v>333200</v>
          </cell>
          <cell r="D1209" t="str">
            <v>Valvula de</v>
          </cell>
        </row>
        <row r="1210">
          <cell r="A1210" t="str">
            <v>Valvula esferica de 1/2" de maneral largo</v>
          </cell>
          <cell r="B1210" t="str">
            <v>un</v>
          </cell>
          <cell r="C1210">
            <v>8900</v>
          </cell>
          <cell r="D1210" t="str">
            <v>Valvula es</v>
          </cell>
        </row>
        <row r="1211">
          <cell r="A1211" t="str">
            <v>Valvula esferica de 1/2", maneral tipo mariposa</v>
          </cell>
          <cell r="B1211" t="str">
            <v>un</v>
          </cell>
          <cell r="C1211">
            <v>8900</v>
          </cell>
          <cell r="D1211" t="str">
            <v>Valvula es</v>
          </cell>
        </row>
        <row r="1212">
          <cell r="A1212" t="str">
            <v>Valvula esferica de 3/4" de maneral largo</v>
          </cell>
          <cell r="B1212" t="str">
            <v>un</v>
          </cell>
          <cell r="C1212">
            <v>10060</v>
          </cell>
          <cell r="D1212" t="str">
            <v>Valvula es</v>
          </cell>
        </row>
        <row r="1213">
          <cell r="A1213" t="str">
            <v>Válvula P/L d=50mm</v>
          </cell>
          <cell r="B1213" t="str">
            <v>un</v>
          </cell>
          <cell r="C1213">
            <v>280000</v>
          </cell>
          <cell r="D1213" t="str">
            <v>Válvula P/</v>
          </cell>
        </row>
        <row r="1214">
          <cell r="A1214" t="str">
            <v>Varilla aluminio 3 mm</v>
          </cell>
          <cell r="B1214" t="str">
            <v>m</v>
          </cell>
          <cell r="C1214">
            <v>4317</v>
          </cell>
          <cell r="D1214" t="str">
            <v>Varilla al</v>
          </cell>
        </row>
        <row r="1215">
          <cell r="A1215" t="str">
            <v>Varilla Copperw. 5/8"*2.4m</v>
          </cell>
          <cell r="B1215" t="str">
            <v>un</v>
          </cell>
          <cell r="C1215">
            <v>36121</v>
          </cell>
          <cell r="D1215" t="str">
            <v>Varilla Co</v>
          </cell>
        </row>
        <row r="1216">
          <cell r="A1216" t="str">
            <v>Varilla cuadra de 5/8"</v>
          </cell>
          <cell r="B1216" t="str">
            <v>m</v>
          </cell>
          <cell r="C1216">
            <v>4319</v>
          </cell>
          <cell r="D1216" t="str">
            <v>Varilla cu</v>
          </cell>
        </row>
        <row r="1217">
          <cell r="A1217" t="str">
            <v>Varilla de 3/8" de corrugada de 60000 PSI</v>
          </cell>
          <cell r="B1217" t="str">
            <v>kg</v>
          </cell>
          <cell r="C1217">
            <v>2047</v>
          </cell>
          <cell r="D1217" t="str">
            <v>Varilla de</v>
          </cell>
        </row>
        <row r="1218">
          <cell r="A1218" t="str">
            <v>Varilla de dilatacion de aluminio 4 mm.</v>
          </cell>
          <cell r="B1218" t="str">
            <v>m</v>
          </cell>
          <cell r="C1218">
            <v>3430</v>
          </cell>
          <cell r="D1218" t="str">
            <v>Varilla de</v>
          </cell>
        </row>
        <row r="1219">
          <cell r="A1219" t="str">
            <v>Varilla de dilatacion PVC 4 mm.</v>
          </cell>
          <cell r="B1219" t="str">
            <v>m</v>
          </cell>
          <cell r="C1219">
            <v>2450</v>
          </cell>
          <cell r="D1219" t="str">
            <v>Varilla de</v>
          </cell>
        </row>
        <row r="1220">
          <cell r="A1220" t="str">
            <v>Varilla dilatacion en bronce 3 mm</v>
          </cell>
          <cell r="B1220" t="str">
            <v>ml</v>
          </cell>
          <cell r="C1220">
            <v>2750</v>
          </cell>
          <cell r="D1220" t="str">
            <v>Varilla di</v>
          </cell>
        </row>
        <row r="1221">
          <cell r="A1221" t="str">
            <v>Varilla lisa de 3/4"</v>
          </cell>
          <cell r="B1221" t="str">
            <v>kg</v>
          </cell>
          <cell r="C1221">
            <v>2400</v>
          </cell>
          <cell r="D1221" t="str">
            <v>Varilla li</v>
          </cell>
        </row>
        <row r="1222">
          <cell r="A1222" t="str">
            <v>varilla lisa de 3/4" de 60000 PSI</v>
          </cell>
          <cell r="B1222" t="str">
            <v>kg</v>
          </cell>
          <cell r="C1222">
            <v>2320</v>
          </cell>
          <cell r="D1222" t="str">
            <v>varilla li</v>
          </cell>
        </row>
        <row r="1223">
          <cell r="A1223" t="str">
            <v>Varilla lisa de 5/8" de 60.000 Psi</v>
          </cell>
          <cell r="B1223" t="str">
            <v>kg</v>
          </cell>
          <cell r="C1223">
            <v>2047</v>
          </cell>
          <cell r="D1223" t="str">
            <v>Varilla li</v>
          </cell>
        </row>
        <row r="1224">
          <cell r="A1224" t="str">
            <v>Varilla plastica de  e=4 m para dilataciòn</v>
          </cell>
          <cell r="B1224" t="str">
            <v>ml</v>
          </cell>
          <cell r="C1224">
            <v>2800</v>
          </cell>
          <cell r="D1224" t="str">
            <v>Varilla pl</v>
          </cell>
        </row>
        <row r="1225">
          <cell r="A1225" t="str">
            <v>Varilla PVC Intermatex</v>
          </cell>
          <cell r="B1225" t="str">
            <v>ml</v>
          </cell>
          <cell r="C1225">
            <v>2450</v>
          </cell>
          <cell r="D1225" t="str">
            <v>Varilla PV</v>
          </cell>
        </row>
        <row r="1226">
          <cell r="A1226" t="str">
            <v>Varilla roscada de 5/8" x 50cm + tuerca + arandela</v>
          </cell>
          <cell r="B1226" t="str">
            <v>un</v>
          </cell>
          <cell r="C1226">
            <v>2500</v>
          </cell>
          <cell r="D1226" t="str">
            <v>Varilla ro</v>
          </cell>
        </row>
        <row r="1227">
          <cell r="A1227" t="str">
            <v xml:space="preserve">Ventana 9,20,1 aluminio  Todo costo </v>
          </cell>
          <cell r="B1227" t="str">
            <v>m2</v>
          </cell>
          <cell r="C1227">
            <v>315000</v>
          </cell>
          <cell r="D1227" t="str">
            <v>Ventana 9,</v>
          </cell>
        </row>
        <row r="1228">
          <cell r="A1228" t="str">
            <v>ventana alumnio</v>
          </cell>
          <cell r="B1228" t="str">
            <v>un</v>
          </cell>
          <cell r="C1228">
            <v>200000</v>
          </cell>
          <cell r="D1228" t="str">
            <v>ventana al</v>
          </cell>
        </row>
        <row r="1229">
          <cell r="A1229" t="str">
            <v>Vidrio de 4 mm. + transporte</v>
          </cell>
          <cell r="B1229" t="str">
            <v>m2</v>
          </cell>
          <cell r="C1229">
            <v>30000</v>
          </cell>
          <cell r="D1229" t="str">
            <v xml:space="preserve">Vidrio de </v>
          </cell>
        </row>
        <row r="1230">
          <cell r="A1230" t="str">
            <v>Vidrio templado de 5 mm para gabinete contra incendio de 77x99</v>
          </cell>
          <cell r="B1230" t="str">
            <v>un</v>
          </cell>
          <cell r="C1230">
            <v>62524</v>
          </cell>
          <cell r="D1230" t="str">
            <v>Vidrio tem</v>
          </cell>
        </row>
        <row r="1231">
          <cell r="A1231" t="str">
            <v>vidrio templado de 6 mm</v>
          </cell>
          <cell r="B1231" t="str">
            <v>m2</v>
          </cell>
          <cell r="C1231">
            <v>110000</v>
          </cell>
          <cell r="D1231" t="str">
            <v>vidrio tem</v>
          </cell>
        </row>
        <row r="1232">
          <cell r="A1232" t="str">
            <v>Vitriflex + catalizador</v>
          </cell>
          <cell r="B1232" t="str">
            <v>gl</v>
          </cell>
          <cell r="C1232">
            <v>223000</v>
          </cell>
          <cell r="D1232" t="str">
            <v xml:space="preserve">Vitriflex </v>
          </cell>
        </row>
        <row r="1233">
          <cell r="A1233" t="str">
            <v>Weld outlet 1/2"</v>
          </cell>
          <cell r="B1233" t="str">
            <v>un</v>
          </cell>
          <cell r="C1233">
            <v>7840</v>
          </cell>
          <cell r="D1233" t="str">
            <v>Weld outle</v>
          </cell>
        </row>
        <row r="1234">
          <cell r="A1234" t="str">
            <v>Yee PVC-S d= 2" - Pavco o equivalente.</v>
          </cell>
          <cell r="B1234" t="str">
            <v>un</v>
          </cell>
          <cell r="C1234">
            <v>4643</v>
          </cell>
          <cell r="D1234" t="str">
            <v xml:space="preserve">Yee PVC-S </v>
          </cell>
        </row>
        <row r="1235">
          <cell r="A1235" t="str">
            <v>Yee PVC-S d= 3" - Pavco o equivalente.</v>
          </cell>
          <cell r="B1235" t="str">
            <v>un</v>
          </cell>
          <cell r="C1235">
            <v>9540</v>
          </cell>
          <cell r="D1235" t="str">
            <v xml:space="preserve">Yee PVC-S </v>
          </cell>
        </row>
        <row r="1236">
          <cell r="A1236" t="str">
            <v>Yee PVC-S d= 4" - Pavco o equivalente.</v>
          </cell>
          <cell r="B1236" t="str">
            <v>un</v>
          </cell>
          <cell r="C1236">
            <v>16446</v>
          </cell>
          <cell r="D1236" t="str">
            <v xml:space="preserve">Yee PVC-S </v>
          </cell>
        </row>
        <row r="1237">
          <cell r="A1237" t="str">
            <v>Yee PVC-S d= 6" - Pavco o equivalente.</v>
          </cell>
          <cell r="B1237" t="str">
            <v>un</v>
          </cell>
          <cell r="C1237">
            <v>78547</v>
          </cell>
          <cell r="D1237" t="str">
            <v xml:space="preserve">Yee PVC-S </v>
          </cell>
        </row>
        <row r="1238">
          <cell r="A1238" t="str">
            <v>Yee PVC-S d= 8" - Pavco o equivalente.</v>
          </cell>
          <cell r="B1238" t="str">
            <v>un</v>
          </cell>
          <cell r="C1238">
            <v>86401</v>
          </cell>
          <cell r="D1238" t="str">
            <v xml:space="preserve">Yee PVC-S </v>
          </cell>
        </row>
        <row r="1239">
          <cell r="A1239" t="str">
            <v>Yee PVC-S Reducida d= 3X2" pavco o equivalente</v>
          </cell>
          <cell r="B1239" t="str">
            <v>un</v>
          </cell>
          <cell r="C1239">
            <v>9459</v>
          </cell>
          <cell r="D1239" t="str">
            <v xml:space="preserve">Yee PVC-S </v>
          </cell>
        </row>
        <row r="1240">
          <cell r="A1240" t="str">
            <v>Yee PVC-S Reducida d= 4X2" pavco o equivalente</v>
          </cell>
          <cell r="B1240" t="str">
            <v>un</v>
          </cell>
          <cell r="C1240">
            <v>14825</v>
          </cell>
          <cell r="D1240" t="str">
            <v xml:space="preserve">Yee PVC-S </v>
          </cell>
        </row>
        <row r="1241">
          <cell r="A1241" t="str">
            <v>Yee PVC-S Reducida d= 4X3" pavco o equivalente</v>
          </cell>
          <cell r="B1241" t="str">
            <v>un</v>
          </cell>
          <cell r="C1241">
            <v>14825</v>
          </cell>
          <cell r="D1241" t="str">
            <v xml:space="preserve">Yee PVC-S </v>
          </cell>
        </row>
        <row r="1242">
          <cell r="A1242" t="str">
            <v>Yee PVC-S Reducida d= 6X4" pavco o equivalente</v>
          </cell>
          <cell r="B1242" t="str">
            <v>un</v>
          </cell>
          <cell r="C1242">
            <v>78549</v>
          </cell>
          <cell r="D1242" t="str">
            <v xml:space="preserve">Yee PVC-S </v>
          </cell>
        </row>
        <row r="1243">
          <cell r="A1243" t="str">
            <v>Yee PVC-S Reducida d= 8X4" pavco o equivalente</v>
          </cell>
          <cell r="B1243" t="str">
            <v>un</v>
          </cell>
          <cell r="C1243">
            <v>86403</v>
          </cell>
          <cell r="D1243" t="str">
            <v xml:space="preserve">Yee PVC-S </v>
          </cell>
        </row>
        <row r="1244">
          <cell r="A1244" t="str">
            <v>Z- MAX 8</v>
          </cell>
          <cell r="B1244" t="str">
            <v>un</v>
          </cell>
          <cell r="C1244">
            <v>4885907</v>
          </cell>
          <cell r="D1244" t="str">
            <v>Z- MAX 8</v>
          </cell>
        </row>
        <row r="1245">
          <cell r="A1245" t="str">
            <v>Zocalo e grano de 30 cm. x 7,5 cm</v>
          </cell>
          <cell r="B1245" t="str">
            <v>ml</v>
          </cell>
          <cell r="C1245">
            <v>8500</v>
          </cell>
          <cell r="D1245" t="str">
            <v>Zocalo e g</v>
          </cell>
        </row>
        <row r="1246">
          <cell r="A1246" t="str">
            <v>ADICIONAR MATERIALES ANTES DE ESTA LINEA</v>
          </cell>
          <cell r="B1246">
            <v>0</v>
          </cell>
          <cell r="C1246">
            <v>0</v>
          </cell>
          <cell r="D1246">
            <v>0</v>
          </cell>
        </row>
      </sheetData>
      <sheetData sheetId="3">
        <row r="2">
          <cell r="A2" t="str">
            <v>- Ninguna -</v>
          </cell>
          <cell r="B2">
            <v>0</v>
          </cell>
          <cell r="C2">
            <v>0</v>
          </cell>
          <cell r="D2">
            <v>0</v>
          </cell>
        </row>
        <row r="3">
          <cell r="A3" t="str">
            <v>Ayudante entendido</v>
          </cell>
          <cell r="B3" t="str">
            <v>jor</v>
          </cell>
          <cell r="C3">
            <v>49376.993893259321</v>
          </cell>
          <cell r="D3" t="str">
            <v>Ayudante e</v>
          </cell>
        </row>
        <row r="4">
          <cell r="A4" t="str">
            <v>Ayudante Raso</v>
          </cell>
          <cell r="B4" t="str">
            <v>jor</v>
          </cell>
          <cell r="C4">
            <v>37982.302994814861</v>
          </cell>
          <cell r="D4" t="str">
            <v>Ayudante R</v>
          </cell>
        </row>
        <row r="5">
          <cell r="A5" t="str">
            <v>Cadenero 1</v>
          </cell>
          <cell r="B5" t="str">
            <v>jor</v>
          </cell>
          <cell r="C5">
            <v>75964.605989629723</v>
          </cell>
          <cell r="D5" t="str">
            <v>Cadenero 1</v>
          </cell>
        </row>
        <row r="6">
          <cell r="A6" t="str">
            <v>Cadenero 2</v>
          </cell>
          <cell r="B6" t="str">
            <v>jor</v>
          </cell>
          <cell r="C6">
            <v>37982.302994814861</v>
          </cell>
          <cell r="D6" t="str">
            <v>Cadenero 2</v>
          </cell>
        </row>
        <row r="7">
          <cell r="A7" t="str">
            <v>Cuadrilla 1 Oficial + 1 Ayudante</v>
          </cell>
          <cell r="B7" t="str">
            <v>jor</v>
          </cell>
          <cell r="C7">
            <v>113946.90898444458</v>
          </cell>
          <cell r="D7" t="str">
            <v xml:space="preserve">Cuadrilla </v>
          </cell>
        </row>
        <row r="8">
          <cell r="A8" t="str">
            <v>Cuadrilla 1 Oficial + 1 Ayudante Entendido</v>
          </cell>
          <cell r="B8" t="str">
            <v>jor</v>
          </cell>
          <cell r="C8">
            <v>125341.59988288904</v>
          </cell>
          <cell r="D8" t="str">
            <v xml:space="preserve">Cuadrilla </v>
          </cell>
        </row>
        <row r="9">
          <cell r="A9" t="str">
            <v>Cuadrilla 1Of + 1 Ay Fabricacion</v>
          </cell>
          <cell r="B9" t="str">
            <v>jor</v>
          </cell>
          <cell r="C9">
            <v>125341.59988288904</v>
          </cell>
          <cell r="D9" t="str">
            <v xml:space="preserve">Cuadrilla </v>
          </cell>
        </row>
        <row r="10">
          <cell r="A10" t="str">
            <v>Cuadrilla 1Of + 1 Ay Instalacion</v>
          </cell>
          <cell r="B10" t="str">
            <v>jor</v>
          </cell>
          <cell r="C10">
            <v>125341.59988288904</v>
          </cell>
          <cell r="D10" t="str">
            <v xml:space="preserve">Cuadrilla </v>
          </cell>
        </row>
        <row r="11">
          <cell r="A11" t="str">
            <v>Cuadrilla 1Of + 1 Ay Obra Blanca</v>
          </cell>
          <cell r="B11" t="str">
            <v>jor</v>
          </cell>
          <cell r="C11">
            <v>125341.59988288904</v>
          </cell>
          <cell r="D11" t="str">
            <v xml:space="preserve">Cuadrilla </v>
          </cell>
        </row>
        <row r="12">
          <cell r="A12" t="str">
            <v>Cuadrilla 1Of + 1 Ay Obra Negra</v>
          </cell>
          <cell r="B12" t="str">
            <v>jor</v>
          </cell>
          <cell r="C12">
            <v>113946.90898444458</v>
          </cell>
          <cell r="D12" t="str">
            <v xml:space="preserve">Cuadrilla </v>
          </cell>
        </row>
        <row r="13">
          <cell r="A13" t="str">
            <v>Cuadrilla 1OF + 2 Ay instalaciòn</v>
          </cell>
          <cell r="B13" t="str">
            <v>jor</v>
          </cell>
          <cell r="C13">
            <v>151929.21197925945</v>
          </cell>
          <cell r="D13" t="str">
            <v xml:space="preserve">Cuadrilla </v>
          </cell>
        </row>
        <row r="14">
          <cell r="A14" t="str">
            <v>Cuadrilla armado y vaciado de concreto en estructuras</v>
          </cell>
          <cell r="B14" t="str">
            <v>jor</v>
          </cell>
          <cell r="C14">
            <v>189911.51497407432</v>
          </cell>
          <cell r="D14" t="str">
            <v xml:space="preserve">Cuadrilla </v>
          </cell>
        </row>
        <row r="15">
          <cell r="A15" t="str">
            <v xml:space="preserve">Cuadrilla de Brillada de Baldosa de grano </v>
          </cell>
          <cell r="B15" t="str">
            <v>jor</v>
          </cell>
          <cell r="C15">
            <v>125341.59988288904</v>
          </cell>
          <cell r="D15" t="str">
            <v xml:space="preserve">Cuadrilla </v>
          </cell>
        </row>
        <row r="16">
          <cell r="A16" t="str">
            <v>Cuadrilla de Excavacion de Pilas</v>
          </cell>
          <cell r="B16" t="str">
            <v>jor</v>
          </cell>
          <cell r="C16">
            <v>113946.90898444458</v>
          </cell>
          <cell r="D16" t="str">
            <v xml:space="preserve">Cuadrilla </v>
          </cell>
        </row>
        <row r="17">
          <cell r="A17" t="str">
            <v>Cuadrilla de Instalacion de Baldosa de grano.</v>
          </cell>
          <cell r="B17" t="str">
            <v>jor</v>
          </cell>
          <cell r="C17">
            <v>125341.59988288904</v>
          </cell>
          <cell r="D17" t="str">
            <v xml:space="preserve">Cuadrilla </v>
          </cell>
        </row>
        <row r="18">
          <cell r="A18" t="str">
            <v>Cuadrilla de Instalaciones Hidrosanitarias</v>
          </cell>
          <cell r="B18" t="str">
            <v>jor</v>
          </cell>
          <cell r="C18">
            <v>113946.90898444458</v>
          </cell>
          <cell r="D18" t="str">
            <v xml:space="preserve">Cuadrilla </v>
          </cell>
        </row>
        <row r="19">
          <cell r="A19" t="str">
            <v>Cuadrilla de Montaje de Estructuras Metalicas</v>
          </cell>
          <cell r="B19" t="str">
            <v>jor</v>
          </cell>
          <cell r="C19">
            <v>265876.12096370402</v>
          </cell>
          <cell r="D19" t="str">
            <v xml:space="preserve">Cuadrilla </v>
          </cell>
        </row>
        <row r="20">
          <cell r="A20" t="str">
            <v>Cuadrilla de Movimiento de tierra</v>
          </cell>
          <cell r="B20" t="str">
            <v>jor</v>
          </cell>
          <cell r="C20">
            <v>113946.90898444458</v>
          </cell>
          <cell r="D20" t="str">
            <v xml:space="preserve">Cuadrilla </v>
          </cell>
        </row>
        <row r="21">
          <cell r="A21" t="str">
            <v>Cuadrilla de Pulida y repulida de Baldosa de grano.</v>
          </cell>
          <cell r="B21" t="str">
            <v>jor</v>
          </cell>
          <cell r="C21">
            <v>113946.90898444458</v>
          </cell>
          <cell r="D21" t="str">
            <v xml:space="preserve">Cuadrilla </v>
          </cell>
        </row>
        <row r="22">
          <cell r="A22" t="str">
            <v>Cuadrilla Demoliciones</v>
          </cell>
          <cell r="B22" t="str">
            <v>jor</v>
          </cell>
          <cell r="C22">
            <v>151929.21197925945</v>
          </cell>
          <cell r="D22" t="str">
            <v xml:space="preserve">Cuadrilla </v>
          </cell>
        </row>
        <row r="23">
          <cell r="A23" t="str">
            <v>Cuadrilla Electrica 1: 1Of Elec + 1Ay raso</v>
          </cell>
          <cell r="B23" t="str">
            <v>jor</v>
          </cell>
          <cell r="C23">
            <v>113946.90898444458</v>
          </cell>
          <cell r="D23" t="str">
            <v xml:space="preserve">Cuadrilla </v>
          </cell>
        </row>
        <row r="24">
          <cell r="A24" t="str">
            <v>Cuadrilla instalacion redes de gas, 1 Instalador +1 Ayu ent.</v>
          </cell>
          <cell r="B24" t="str">
            <v>jor</v>
          </cell>
          <cell r="C24">
            <v>174718.59377614839</v>
          </cell>
          <cell r="D24" t="str">
            <v xml:space="preserve">Cuadrilla </v>
          </cell>
        </row>
        <row r="25">
          <cell r="A25" t="str">
            <v>Cuadrilla Latoneria</v>
          </cell>
          <cell r="B25" t="str">
            <v>jor</v>
          </cell>
          <cell r="C25">
            <v>174718.59377614839</v>
          </cell>
          <cell r="D25" t="str">
            <v xml:space="preserve">Cuadrilla </v>
          </cell>
        </row>
        <row r="26">
          <cell r="A26" t="str">
            <v>Cuadrilla Mamposteria</v>
          </cell>
          <cell r="B26" t="str">
            <v>jor</v>
          </cell>
          <cell r="C26">
            <v>151929.21197925945</v>
          </cell>
          <cell r="D26" t="str">
            <v xml:space="preserve">Cuadrilla </v>
          </cell>
        </row>
        <row r="27">
          <cell r="A27" t="str">
            <v>Cuadrilla Pavimentos</v>
          </cell>
          <cell r="B27" t="str">
            <v>jor</v>
          </cell>
          <cell r="C27">
            <v>227893.81796888917</v>
          </cell>
          <cell r="D27" t="str">
            <v xml:space="preserve">Cuadrilla </v>
          </cell>
        </row>
        <row r="28">
          <cell r="A28" t="str">
            <v>Cuadrilla Retiros</v>
          </cell>
          <cell r="B28" t="str">
            <v>jor</v>
          </cell>
          <cell r="C28">
            <v>113946.90898444458</v>
          </cell>
          <cell r="D28" t="str">
            <v xml:space="preserve">Cuadrilla </v>
          </cell>
        </row>
        <row r="29">
          <cell r="A29" t="str">
            <v>Cuadrilla Urbanismo</v>
          </cell>
          <cell r="B29" t="str">
            <v>jor</v>
          </cell>
          <cell r="C29">
            <v>174718.59377614839</v>
          </cell>
          <cell r="D29" t="str">
            <v xml:space="preserve">Cuadrilla </v>
          </cell>
        </row>
        <row r="30">
          <cell r="A30" t="str">
            <v>Ofical Pintura</v>
          </cell>
          <cell r="B30" t="str">
            <v>jor</v>
          </cell>
          <cell r="C30">
            <v>75964.605989629723</v>
          </cell>
          <cell r="D30" t="str">
            <v>Ofical Pin</v>
          </cell>
        </row>
        <row r="31">
          <cell r="A31" t="str">
            <v>Oficial minero por pulgada</v>
          </cell>
          <cell r="B31" t="str">
            <v>pul</v>
          </cell>
          <cell r="C31">
            <v>800</v>
          </cell>
          <cell r="D31" t="str">
            <v>Oficial mi</v>
          </cell>
        </row>
        <row r="32">
          <cell r="A32" t="str">
            <v>Oficial Obra Blanca</v>
          </cell>
          <cell r="B32" t="str">
            <v>jor</v>
          </cell>
          <cell r="C32">
            <v>75964.605989629723</v>
          </cell>
          <cell r="D32" t="str">
            <v>Oficial Ob</v>
          </cell>
        </row>
        <row r="33">
          <cell r="A33" t="str">
            <v>Oficial Obra Negra</v>
          </cell>
          <cell r="B33" t="str">
            <v>jor</v>
          </cell>
          <cell r="C33">
            <v>75964.605989629723</v>
          </cell>
          <cell r="D33" t="str">
            <v>Oficial Ob</v>
          </cell>
        </row>
        <row r="34">
          <cell r="A34" t="str">
            <v>Termofusion 1 Pegas de Tapon para red de gas.</v>
          </cell>
          <cell r="B34" t="str">
            <v>un</v>
          </cell>
          <cell r="C34">
            <v>65000</v>
          </cell>
          <cell r="D34" t="str">
            <v>Termofusio</v>
          </cell>
        </row>
        <row r="35">
          <cell r="A35" t="str">
            <v>Topografo</v>
          </cell>
          <cell r="B35" t="str">
            <v>jor</v>
          </cell>
          <cell r="C35">
            <v>102270</v>
          </cell>
          <cell r="D35" t="str">
            <v>Topografo</v>
          </cell>
        </row>
        <row r="36">
          <cell r="A36" t="str">
            <v>Ayudante raso acarreo interno</v>
          </cell>
          <cell r="B36" t="str">
            <v>jor</v>
          </cell>
          <cell r="C36">
            <v>37982.302994814861</v>
          </cell>
          <cell r="D36" t="str">
            <v>Ayudante r</v>
          </cell>
        </row>
        <row r="37">
          <cell r="A37" t="str">
            <v>Cuadrilla profesional podada de arboles adultos</v>
          </cell>
          <cell r="B37" t="str">
            <v>jor</v>
          </cell>
          <cell r="C37">
            <v>151929.21197925945</v>
          </cell>
          <cell r="D37" t="str">
            <v xml:space="preserve">Cuadrilla </v>
          </cell>
        </row>
        <row r="38">
          <cell r="A38" t="str">
            <v>Oficial pintura</v>
          </cell>
          <cell r="B38" t="str">
            <v>jor</v>
          </cell>
          <cell r="C38">
            <v>75965</v>
          </cell>
          <cell r="D38" t="str">
            <v>Oficial pi</v>
          </cell>
        </row>
        <row r="39">
          <cell r="A39" t="str">
            <v>Cuadrilla profesional de siembra y transplante de arboles</v>
          </cell>
          <cell r="B39" t="str">
            <v>jor</v>
          </cell>
          <cell r="C39">
            <v>151929.21197925945</v>
          </cell>
          <cell r="D39" t="str">
            <v xml:space="preserve">Cuadrilla </v>
          </cell>
        </row>
        <row r="40">
          <cell r="A40" t="str">
            <v>Profesional en ingenieria forestal</v>
          </cell>
          <cell r="B40" t="str">
            <v>jor</v>
          </cell>
          <cell r="C40">
            <v>125000</v>
          </cell>
          <cell r="D40" t="str">
            <v>Profesiona</v>
          </cell>
        </row>
      </sheetData>
      <sheetData sheetId="4">
        <row r="2">
          <cell r="A2" t="str">
            <v>- Ninguna -</v>
          </cell>
          <cell r="B2">
            <v>0</v>
          </cell>
          <cell r="C2">
            <v>0</v>
          </cell>
          <cell r="D2">
            <v>0</v>
          </cell>
        </row>
        <row r="3">
          <cell r="A3" t="str">
            <v>Herramienta menor (10% MO)</v>
          </cell>
          <cell r="B3" t="str">
            <v>(%)mo</v>
          </cell>
          <cell r="C3">
            <v>0.1</v>
          </cell>
          <cell r="D3" t="str">
            <v>Herramient</v>
          </cell>
        </row>
        <row r="4">
          <cell r="A4" t="str">
            <v>Herramienta menor (5% MO)</v>
          </cell>
          <cell r="B4" t="str">
            <v>(%)mo</v>
          </cell>
          <cell r="C4">
            <v>0.05</v>
          </cell>
          <cell r="D4" t="str">
            <v>Herramient</v>
          </cell>
        </row>
        <row r="5">
          <cell r="A5" t="str">
            <v>ADICIONAR HERRAMIENTA ANTES DE ESTA LINEA</v>
          </cell>
          <cell r="B5">
            <v>0</v>
          </cell>
          <cell r="C5">
            <v>0</v>
          </cell>
          <cell r="D5">
            <v>0</v>
          </cell>
        </row>
      </sheetData>
      <sheetData sheetId="5">
        <row r="2">
          <cell r="A2" t="str">
            <v>- Ninguno -</v>
          </cell>
          <cell r="B2">
            <v>0</v>
          </cell>
          <cell r="C2">
            <v>0</v>
          </cell>
          <cell r="D2">
            <v>0</v>
          </cell>
        </row>
        <row r="3">
          <cell r="A3" t="str">
            <v>Andamio met de tijera 1.50x1.50m, 1 cuerpo (alquiler)</v>
          </cell>
          <cell r="B3" t="str">
            <v>dia</v>
          </cell>
          <cell r="C3">
            <v>307</v>
          </cell>
          <cell r="D3" t="str">
            <v>Andamio me</v>
          </cell>
        </row>
        <row r="4">
          <cell r="A4" t="str">
            <v>Buril para Cortadora de Ceramica</v>
          </cell>
          <cell r="B4" t="str">
            <v>dia</v>
          </cell>
          <cell r="C4">
            <v>1568</v>
          </cell>
          <cell r="D4" t="str">
            <v>Buril para</v>
          </cell>
        </row>
        <row r="5">
          <cell r="A5" t="str">
            <v>Can para entibar</v>
          </cell>
          <cell r="B5" t="str">
            <v>dia</v>
          </cell>
          <cell r="C5">
            <v>69</v>
          </cell>
          <cell r="D5" t="str">
            <v>Can para e</v>
          </cell>
        </row>
        <row r="6">
          <cell r="A6" t="str">
            <v>Can sin  zunchar 3.5 cm x 19 cm en madera cativo (Alquilado)</v>
          </cell>
          <cell r="B6" t="str">
            <v>dia</v>
          </cell>
          <cell r="C6">
            <v>225</v>
          </cell>
          <cell r="D6" t="str">
            <v>Can sin  z</v>
          </cell>
        </row>
        <row r="7">
          <cell r="A7" t="str">
            <v>Can zunchado, madera comun 2.5/2.7m (Alquiler) en madera Kativo</v>
          </cell>
          <cell r="B7" t="str">
            <v>dia</v>
          </cell>
          <cell r="C7">
            <v>272</v>
          </cell>
          <cell r="D7" t="str">
            <v>Can zuncha</v>
          </cell>
        </row>
        <row r="8">
          <cell r="A8" t="str">
            <v>Cercha metalica de  3m (alquiler)</v>
          </cell>
          <cell r="B8" t="str">
            <v>dia</v>
          </cell>
          <cell r="C8">
            <v>272</v>
          </cell>
          <cell r="D8" t="str">
            <v>Cercha met</v>
          </cell>
        </row>
        <row r="9">
          <cell r="A9" t="str">
            <v>Chapeta para vaciado de muro</v>
          </cell>
          <cell r="B9" t="str">
            <v>dia</v>
          </cell>
          <cell r="C9">
            <v>148</v>
          </cell>
          <cell r="D9" t="str">
            <v>Chapeta pa</v>
          </cell>
        </row>
        <row r="10">
          <cell r="A10" t="str">
            <v>Chapeta tensora (alquiler)</v>
          </cell>
          <cell r="B10" t="str">
            <v>dia</v>
          </cell>
          <cell r="C10">
            <v>148</v>
          </cell>
          <cell r="D10" t="str">
            <v>Chapeta te</v>
          </cell>
        </row>
        <row r="11">
          <cell r="A11" t="str">
            <v>Compactador tipo Canguro / operador y combustible</v>
          </cell>
          <cell r="B11" t="str">
            <v>dia</v>
          </cell>
          <cell r="C11">
            <v>101471</v>
          </cell>
          <cell r="D11" t="str">
            <v>Compactado</v>
          </cell>
        </row>
        <row r="12">
          <cell r="A12" t="str">
            <v>Compactador tipo Rana a gasolina</v>
          </cell>
          <cell r="B12" t="str">
            <v>dia</v>
          </cell>
          <cell r="C12">
            <v>43767</v>
          </cell>
          <cell r="D12" t="str">
            <v>Compactado</v>
          </cell>
        </row>
        <row r="13">
          <cell r="A13" t="str">
            <v>Compresor Neumatico con martillo demoledor o perforador</v>
          </cell>
          <cell r="B13" t="str">
            <v>hora</v>
          </cell>
          <cell r="C13">
            <v>56840</v>
          </cell>
          <cell r="D13" t="str">
            <v xml:space="preserve">Compresor </v>
          </cell>
        </row>
        <row r="14">
          <cell r="A14" t="str">
            <v>Corbata formaleta de 100 - 80 cm.</v>
          </cell>
          <cell r="B14" t="str">
            <v>dia</v>
          </cell>
          <cell r="C14">
            <v>137</v>
          </cell>
          <cell r="D14" t="str">
            <v>Corbata fo</v>
          </cell>
        </row>
        <row r="15">
          <cell r="A15" t="str">
            <v>Cortadora de Ceramica TX-900 TM-50 TS-60</v>
          </cell>
          <cell r="B15" t="str">
            <v>dia</v>
          </cell>
          <cell r="C15">
            <v>6537</v>
          </cell>
          <cell r="D15" t="str">
            <v xml:space="preserve">Cortadora </v>
          </cell>
        </row>
        <row r="16">
          <cell r="A16" t="str">
            <v>Cortadora de disco para piso y/o pavimento 2" de profundidad</v>
          </cell>
          <cell r="B16" t="str">
            <v>m</v>
          </cell>
          <cell r="C16">
            <v>3979</v>
          </cell>
          <cell r="D16" t="str">
            <v xml:space="preserve">Cortadora </v>
          </cell>
        </row>
        <row r="17">
          <cell r="A17" t="str">
            <v>Cortadora de ladrillo / disco y operador</v>
          </cell>
          <cell r="B17" t="str">
            <v>dia</v>
          </cell>
          <cell r="C17">
            <v>80317</v>
          </cell>
          <cell r="D17" t="str">
            <v xml:space="preserve">Cortadora </v>
          </cell>
        </row>
        <row r="18">
          <cell r="A18" t="str">
            <v>Cortadora de ladrillo sin disco (alquiler)</v>
          </cell>
          <cell r="B18" t="str">
            <v>dia</v>
          </cell>
          <cell r="C18">
            <v>19894</v>
          </cell>
          <cell r="D18" t="str">
            <v xml:space="preserve">Cortadora </v>
          </cell>
        </row>
        <row r="19">
          <cell r="A19" t="str">
            <v>Cortadora de pisos duros sin disco (alquiler)</v>
          </cell>
          <cell r="B19" t="str">
            <v>dia</v>
          </cell>
          <cell r="C19">
            <v>46609</v>
          </cell>
          <cell r="D19" t="str">
            <v xml:space="preserve">Cortadora </v>
          </cell>
        </row>
        <row r="20">
          <cell r="A20" t="str">
            <v>Disco punta de diamante para cortadora 14" (alquiler)</v>
          </cell>
          <cell r="B20" t="str">
            <v>dia</v>
          </cell>
          <cell r="C20">
            <v>26260</v>
          </cell>
          <cell r="D20" t="str">
            <v>Disco punt</v>
          </cell>
        </row>
        <row r="21">
          <cell r="A21" t="str">
            <v>Disco punta de diamante para pulidora 7" (alquiler)</v>
          </cell>
          <cell r="B21" t="str">
            <v>dia</v>
          </cell>
          <cell r="C21">
            <v>7958</v>
          </cell>
          <cell r="D21" t="str">
            <v>Disco punt</v>
          </cell>
        </row>
        <row r="22">
          <cell r="A22" t="str">
            <v>Equipo de soldadura electrica 110v. hasta 120 amp.</v>
          </cell>
          <cell r="B22" t="str">
            <v>dia</v>
          </cell>
          <cell r="C22">
            <v>17961</v>
          </cell>
          <cell r="D22" t="str">
            <v xml:space="preserve">Equipo de </v>
          </cell>
        </row>
        <row r="23">
          <cell r="A23" t="str">
            <v>Formaleta columna circular de 35/40x2,4m (2t)</v>
          </cell>
          <cell r="B23" t="str">
            <v>dia</v>
          </cell>
          <cell r="C23">
            <v>15023</v>
          </cell>
          <cell r="D23" t="str">
            <v xml:space="preserve">Formaleta </v>
          </cell>
        </row>
        <row r="24">
          <cell r="A24" t="str">
            <v>Formaleta metalica lamina cold rolled cal 18 para meson de L=2.4 terminal sur, 6 usos.</v>
          </cell>
          <cell r="B24" t="str">
            <v>un</v>
          </cell>
          <cell r="C24">
            <v>31850</v>
          </cell>
          <cell r="D24" t="str">
            <v xml:space="preserve">Formaleta </v>
          </cell>
        </row>
        <row r="25">
          <cell r="A25" t="str">
            <v>Gato tensor</v>
          </cell>
          <cell r="B25" t="str">
            <v>un</v>
          </cell>
          <cell r="C25">
            <v>966</v>
          </cell>
          <cell r="D25" t="str">
            <v>Gato tenso</v>
          </cell>
        </row>
        <row r="26">
          <cell r="A26" t="str">
            <v>Manguera para riego 1/2"</v>
          </cell>
          <cell r="B26" t="str">
            <v>ml</v>
          </cell>
          <cell r="C26">
            <v>700</v>
          </cell>
          <cell r="D26" t="str">
            <v>Manguera p</v>
          </cell>
        </row>
        <row r="27">
          <cell r="A27" t="str">
            <v>Manometro en glicerina de  0 a 200 psi</v>
          </cell>
          <cell r="B27" t="str">
            <v>dia</v>
          </cell>
          <cell r="C27">
            <v>73892</v>
          </cell>
          <cell r="D27" t="str">
            <v xml:space="preserve">Manometro </v>
          </cell>
        </row>
        <row r="28">
          <cell r="A28" t="str">
            <v>Moldes</v>
          </cell>
          <cell r="B28" t="str">
            <v>dia</v>
          </cell>
          <cell r="C28">
            <v>20000</v>
          </cell>
          <cell r="D28" t="str">
            <v>Moldes</v>
          </cell>
        </row>
        <row r="29">
          <cell r="A29" t="str">
            <v>Molinete</v>
          </cell>
          <cell r="B29" t="str">
            <v>dia</v>
          </cell>
          <cell r="C29">
            <v>2046</v>
          </cell>
          <cell r="D29" t="str">
            <v>Molinete</v>
          </cell>
        </row>
        <row r="30">
          <cell r="A30" t="str">
            <v>Motobomba electrica 2" superficie</v>
          </cell>
          <cell r="B30" t="str">
            <v>dia</v>
          </cell>
          <cell r="C30">
            <v>18041</v>
          </cell>
          <cell r="D30" t="str">
            <v xml:space="preserve">Motobomba </v>
          </cell>
        </row>
        <row r="31">
          <cell r="A31" t="str">
            <v>Nivel de presicion gko-aegk-1,AL3</v>
          </cell>
          <cell r="B31" t="str">
            <v>dia</v>
          </cell>
          <cell r="C31">
            <v>34280</v>
          </cell>
          <cell r="D31" t="str">
            <v>Nivel de p</v>
          </cell>
        </row>
        <row r="32">
          <cell r="A32" t="str">
            <v>Pertiga Metálica</v>
          </cell>
          <cell r="B32" t="str">
            <v>hr</v>
          </cell>
          <cell r="C32">
            <v>40000</v>
          </cell>
          <cell r="D32" t="str">
            <v>Pertiga Me</v>
          </cell>
        </row>
        <row r="33">
          <cell r="A33" t="str">
            <v>Pluma grua giratoria de 250 kg 30-60m.</v>
          </cell>
          <cell r="B33" t="str">
            <v>dia</v>
          </cell>
          <cell r="C33">
            <v>21883</v>
          </cell>
          <cell r="D33" t="str">
            <v>Pluma grua</v>
          </cell>
        </row>
        <row r="34">
          <cell r="A34" t="str">
            <v>Pulidora de pisos duros de 6 piedras</v>
          </cell>
          <cell r="B34" t="str">
            <v>dia</v>
          </cell>
          <cell r="C34">
            <v>35700</v>
          </cell>
          <cell r="D34" t="str">
            <v>Pulidora d</v>
          </cell>
        </row>
        <row r="35">
          <cell r="A35" t="str">
            <v>Pulidora manual electrica</v>
          </cell>
          <cell r="B35" t="str">
            <v>dia</v>
          </cell>
          <cell r="C35">
            <v>16825</v>
          </cell>
          <cell r="D35" t="str">
            <v>Pulidora m</v>
          </cell>
        </row>
        <row r="36">
          <cell r="A36" t="str">
            <v>Retroexcavadora</v>
          </cell>
          <cell r="B36" t="str">
            <v>hr</v>
          </cell>
          <cell r="C36">
            <v>68600</v>
          </cell>
          <cell r="D36" t="str">
            <v>Retroexcav</v>
          </cell>
        </row>
        <row r="37">
          <cell r="A37" t="str">
            <v>Rueda para andamio (Alquiler/d¡a)</v>
          </cell>
          <cell r="B37" t="str">
            <v>dia</v>
          </cell>
          <cell r="C37">
            <v>515</v>
          </cell>
          <cell r="D37" t="str">
            <v>Rueda para</v>
          </cell>
        </row>
        <row r="38">
          <cell r="A38" t="str">
            <v>Seccion completa de andamio 1.2 x 1.5 m.</v>
          </cell>
          <cell r="B38" t="str">
            <v>dia</v>
          </cell>
          <cell r="C38">
            <v>784</v>
          </cell>
          <cell r="D38" t="str">
            <v>Seccion co</v>
          </cell>
        </row>
        <row r="39">
          <cell r="A39" t="str">
            <v>Soldador electrico Lincoln AC 225</v>
          </cell>
          <cell r="B39" t="str">
            <v>dia</v>
          </cell>
          <cell r="C39">
            <v>22297</v>
          </cell>
          <cell r="D39" t="str">
            <v>Soldador e</v>
          </cell>
        </row>
        <row r="40">
          <cell r="A40" t="str">
            <v>Soldador Electrico MILLER XMT CC/W 300 AMP.</v>
          </cell>
          <cell r="B40" t="str">
            <v>dia</v>
          </cell>
          <cell r="C40">
            <v>60137</v>
          </cell>
          <cell r="D40" t="str">
            <v>Soldador E</v>
          </cell>
        </row>
        <row r="41">
          <cell r="A41" t="str">
            <v>Soplete Lanza llamas a gas + cilindro de 14.4 onz.</v>
          </cell>
          <cell r="B41" t="str">
            <v>un</v>
          </cell>
          <cell r="C41">
            <v>143178</v>
          </cell>
          <cell r="D41" t="str">
            <v>Soplete La</v>
          </cell>
        </row>
        <row r="42">
          <cell r="A42" t="str">
            <v>Tabla madera comun de 1,7cm x 0,20 cm x2,80 m.</v>
          </cell>
          <cell r="B42" t="str">
            <v>un</v>
          </cell>
          <cell r="C42">
            <v>4500</v>
          </cell>
          <cell r="D42" t="str">
            <v>Tabla made</v>
          </cell>
        </row>
        <row r="43">
          <cell r="A43" t="str">
            <v>Taco madera de 3.0m</v>
          </cell>
          <cell r="B43" t="str">
            <v>un</v>
          </cell>
          <cell r="C43">
            <v>1568</v>
          </cell>
          <cell r="D43" t="str">
            <v>Taco mader</v>
          </cell>
        </row>
        <row r="44">
          <cell r="A44" t="str">
            <v>Taco metalico de 2.8m</v>
          </cell>
          <cell r="B44" t="str">
            <v>dia</v>
          </cell>
          <cell r="C44">
            <v>262</v>
          </cell>
          <cell r="D44" t="str">
            <v>Taco metal</v>
          </cell>
        </row>
        <row r="45">
          <cell r="A45" t="str">
            <v>Taco metalico extra largo hasta 5,50 m. PTS</v>
          </cell>
          <cell r="B45" t="str">
            <v>dia</v>
          </cell>
          <cell r="C45">
            <v>637</v>
          </cell>
          <cell r="D45" t="str">
            <v>Taco metal</v>
          </cell>
        </row>
        <row r="46">
          <cell r="A46" t="str">
            <v>Taco metalico extralargo de 4.50 m.hasta 5,50 m.</v>
          </cell>
          <cell r="B46" t="str">
            <v>dia</v>
          </cell>
          <cell r="C46">
            <v>637</v>
          </cell>
          <cell r="D46" t="str">
            <v>Taco metal</v>
          </cell>
        </row>
        <row r="47">
          <cell r="A47" t="str">
            <v>Taco metalico largo de 2,10 a 3,00 m.</v>
          </cell>
          <cell r="B47" t="str">
            <v>dia</v>
          </cell>
          <cell r="C47">
            <v>449</v>
          </cell>
          <cell r="D47" t="str">
            <v>Taco metal</v>
          </cell>
        </row>
        <row r="48">
          <cell r="A48" t="str">
            <v>Taco metalico mediano largo hasta 4,50 m.</v>
          </cell>
          <cell r="B48" t="str">
            <v>dia</v>
          </cell>
          <cell r="C48">
            <v>448</v>
          </cell>
          <cell r="D48" t="str">
            <v>Taco metal</v>
          </cell>
        </row>
        <row r="49">
          <cell r="A49" t="str">
            <v>Taladro rotopercutor 3/4"</v>
          </cell>
          <cell r="B49" t="str">
            <v>dia</v>
          </cell>
          <cell r="C49">
            <v>27260</v>
          </cell>
          <cell r="D49" t="str">
            <v>Taladro ro</v>
          </cell>
        </row>
        <row r="50">
          <cell r="A50" t="str">
            <v>Tapa ciega</v>
          </cell>
          <cell r="B50" t="str">
            <v>un</v>
          </cell>
          <cell r="C50">
            <v>17052</v>
          </cell>
          <cell r="D50" t="str">
            <v>Tapa ciega</v>
          </cell>
        </row>
        <row r="51">
          <cell r="A51" t="str">
            <v>Tapa valvula con caja de concreto</v>
          </cell>
          <cell r="B51" t="str">
            <v>dia</v>
          </cell>
          <cell r="C51">
            <v>162925</v>
          </cell>
          <cell r="D51" t="str">
            <v>Tapa valvu</v>
          </cell>
        </row>
        <row r="52">
          <cell r="A52" t="str">
            <v>Tapaclip para bandeja 20cms</v>
          </cell>
          <cell r="B52" t="str">
            <v>un</v>
          </cell>
          <cell r="C52">
            <v>14606</v>
          </cell>
          <cell r="D52" t="str">
            <v>Tapaclip p</v>
          </cell>
        </row>
        <row r="53">
          <cell r="A53" t="str">
            <v>Telera de 0,45 x 1,35 m.</v>
          </cell>
          <cell r="B53" t="str">
            <v>dia</v>
          </cell>
          <cell r="C53">
            <v>325</v>
          </cell>
          <cell r="D53" t="str">
            <v xml:space="preserve">Telera de </v>
          </cell>
        </row>
        <row r="54">
          <cell r="A54" t="str">
            <v>Telera de 0,90 x 1,35 m.</v>
          </cell>
          <cell r="B54" t="str">
            <v>dia</v>
          </cell>
          <cell r="C54">
            <v>600</v>
          </cell>
          <cell r="D54" t="str">
            <v xml:space="preserve">Telera de </v>
          </cell>
        </row>
        <row r="55">
          <cell r="A55" t="str">
            <v>Transito Kern Dkm-1</v>
          </cell>
          <cell r="B55" t="str">
            <v>dia</v>
          </cell>
          <cell r="C55">
            <v>37867</v>
          </cell>
          <cell r="D55" t="str">
            <v>Transito K</v>
          </cell>
        </row>
        <row r="56">
          <cell r="A56" t="str">
            <v>Trifor 5 toneladas</v>
          </cell>
          <cell r="B56" t="str">
            <v>hr</v>
          </cell>
          <cell r="C56">
            <v>80000</v>
          </cell>
          <cell r="D56" t="str">
            <v>Trifor 5 t</v>
          </cell>
        </row>
        <row r="57">
          <cell r="A57" t="str">
            <v>Vibrador de concreto (mikasa), electrico a  110v (alquiler)</v>
          </cell>
          <cell r="B57" t="str">
            <v>dia</v>
          </cell>
          <cell r="C57">
            <v>26260</v>
          </cell>
          <cell r="D57" t="str">
            <v>Vibrador d</v>
          </cell>
        </row>
        <row r="58">
          <cell r="A58" t="str">
            <v>Viga metalica de 3 m.</v>
          </cell>
          <cell r="B58" t="str">
            <v>dia</v>
          </cell>
          <cell r="C58">
            <v>213</v>
          </cell>
          <cell r="D58" t="str">
            <v>Viga metal</v>
          </cell>
        </row>
        <row r="59">
          <cell r="A59" t="str">
            <v>Montacargas de Cap. 2.5 Ton. + operador y comb.</v>
          </cell>
          <cell r="B59" t="str">
            <v>hr</v>
          </cell>
          <cell r="C59">
            <v>35200</v>
          </cell>
          <cell r="D59" t="str">
            <v>Montacarga</v>
          </cell>
        </row>
        <row r="60">
          <cell r="A60" t="str">
            <v>Equipo oxicorte</v>
          </cell>
          <cell r="B60" t="str">
            <v>dia</v>
          </cell>
          <cell r="C60">
            <v>35000</v>
          </cell>
          <cell r="D60" t="str">
            <v>Equipo oxi</v>
          </cell>
        </row>
        <row r="61">
          <cell r="A61" t="str">
            <v>Equipo de seguridada ( arnes, casco, guantes y gafas</v>
          </cell>
          <cell r="B61" t="str">
            <v>dia</v>
          </cell>
          <cell r="C61">
            <v>7012</v>
          </cell>
          <cell r="D61" t="str">
            <v xml:space="preserve">Equipo de </v>
          </cell>
        </row>
        <row r="62">
          <cell r="A62" t="str">
            <v>Motosierra a gasolina + gasolina</v>
          </cell>
          <cell r="B62" t="str">
            <v>dia</v>
          </cell>
          <cell r="C62">
            <v>61640</v>
          </cell>
          <cell r="D62" t="str">
            <v>Motosierra</v>
          </cell>
        </row>
        <row r="63">
          <cell r="A63" t="str">
            <v>chipiado de arboles en sitio</v>
          </cell>
          <cell r="B63" t="str">
            <v>m3</v>
          </cell>
          <cell r="C63">
            <v>67074</v>
          </cell>
          <cell r="D63" t="str">
            <v>chipiado d</v>
          </cell>
        </row>
        <row r="64">
          <cell r="A64" t="str">
            <v>Formaleta sumidero tipo A y tipo B</v>
          </cell>
          <cell r="B64" t="str">
            <v>dia</v>
          </cell>
          <cell r="C64">
            <v>10000</v>
          </cell>
          <cell r="D64" t="str">
            <v xml:space="preserve">Formaleta </v>
          </cell>
        </row>
        <row r="65">
          <cell r="A65" t="str">
            <v>Motobomba electrica 2" sumergible</v>
          </cell>
          <cell r="B65" t="str">
            <v>dia</v>
          </cell>
          <cell r="C65">
            <v>28000</v>
          </cell>
          <cell r="D65" t="str">
            <v xml:space="preserve">Motobomba </v>
          </cell>
        </row>
        <row r="66">
          <cell r="A66" t="str">
            <v>Formaleta columna circulsr de D = 40 cm, x 2,4 m.</v>
          </cell>
          <cell r="B66" t="str">
            <v>dia</v>
          </cell>
          <cell r="C66">
            <v>14170</v>
          </cell>
          <cell r="D66" t="str">
            <v xml:space="preserve">Formaleta </v>
          </cell>
        </row>
        <row r="67">
          <cell r="A67" t="str">
            <v>Cuña para formaleta (alquiler)</v>
          </cell>
          <cell r="B67" t="str">
            <v>dia</v>
          </cell>
          <cell r="C67">
            <v>27</v>
          </cell>
          <cell r="D67" t="str">
            <v xml:space="preserve">Cuña para </v>
          </cell>
        </row>
        <row r="68">
          <cell r="A68" t="str">
            <v xml:space="preserve">Psador para cuña </v>
          </cell>
          <cell r="B68" t="str">
            <v>dia</v>
          </cell>
          <cell r="C68">
            <v>5</v>
          </cell>
          <cell r="D68" t="str">
            <v>Psador par</v>
          </cell>
        </row>
        <row r="69">
          <cell r="A69" t="str">
            <v>Formleta metalica completa para colum de diam 0,50m.</v>
          </cell>
          <cell r="B69" t="str">
            <v>dia</v>
          </cell>
          <cell r="C69">
            <v>19970</v>
          </cell>
          <cell r="D69" t="str">
            <v>Formleta m</v>
          </cell>
        </row>
        <row r="70">
          <cell r="A70" t="str">
            <v>Seccion completa de andamio (1,2-1,5)x1,5m. + 4 ruedas</v>
          </cell>
          <cell r="B70" t="str">
            <v>dia</v>
          </cell>
          <cell r="C70">
            <v>1249</v>
          </cell>
          <cell r="D70" t="str">
            <v>Seccion co</v>
          </cell>
        </row>
        <row r="71">
          <cell r="A71" t="str">
            <v>Planchon con grua</v>
          </cell>
          <cell r="B71" t="str">
            <v>hr</v>
          </cell>
          <cell r="C71">
            <v>60000</v>
          </cell>
          <cell r="D71" t="str">
            <v>Planchon c</v>
          </cell>
        </row>
        <row r="72">
          <cell r="A72" t="str">
            <v>Equipo aspersor</v>
          </cell>
          <cell r="B72" t="str">
            <v>dia</v>
          </cell>
          <cell r="C72">
            <v>15000</v>
          </cell>
          <cell r="D72" t="str">
            <v>Equipo asp</v>
          </cell>
        </row>
        <row r="73">
          <cell r="A73" t="str">
            <v>Diferencial</v>
          </cell>
          <cell r="B73" t="str">
            <v>dia</v>
          </cell>
          <cell r="C73">
            <v>10000</v>
          </cell>
          <cell r="D73" t="str">
            <v>Diferencia</v>
          </cell>
        </row>
        <row r="74">
          <cell r="A74" t="str">
            <v>ADICIONAR EQUIPOS ANTES DE ESTA LINEA</v>
          </cell>
          <cell r="B74">
            <v>0</v>
          </cell>
          <cell r="C74">
            <v>0</v>
          </cell>
          <cell r="D74">
            <v>0</v>
          </cell>
        </row>
      </sheetData>
      <sheetData sheetId="6">
        <row r="2">
          <cell r="A2" t="str">
            <v>- Ninguno -</v>
          </cell>
          <cell r="B2">
            <v>0</v>
          </cell>
          <cell r="C2">
            <v>0</v>
          </cell>
          <cell r="D2">
            <v>0</v>
          </cell>
        </row>
        <row r="3">
          <cell r="A3" t="str">
            <v>Cargue (maquina) -transp-botada.</v>
          </cell>
          <cell r="B3" t="str">
            <v>m3</v>
          </cell>
          <cell r="C3">
            <v>20000</v>
          </cell>
          <cell r="D3" t="str">
            <v>Cargue (ma</v>
          </cell>
        </row>
        <row r="4">
          <cell r="A4" t="str">
            <v>Cargue (Paleros)-transp-botada.</v>
          </cell>
          <cell r="B4" t="str">
            <v>m3</v>
          </cell>
          <cell r="C4">
            <v>28304</v>
          </cell>
          <cell r="D4" t="str">
            <v>Cargue (Pa</v>
          </cell>
        </row>
        <row r="5">
          <cell r="A5" t="str">
            <v>Cargue, transporte y botada o almacenamiento en bodega.</v>
          </cell>
          <cell r="B5" t="str">
            <v>m3</v>
          </cell>
          <cell r="C5">
            <v>28304</v>
          </cell>
          <cell r="D5" t="str">
            <v>Cargue, tr</v>
          </cell>
        </row>
        <row r="6">
          <cell r="A6" t="str">
            <v>Certificación de los puntos de datos cat 6</v>
          </cell>
          <cell r="B6" t="str">
            <v>un</v>
          </cell>
          <cell r="C6">
            <v>15700</v>
          </cell>
          <cell r="D6" t="str">
            <v>Certificac</v>
          </cell>
        </row>
        <row r="7">
          <cell r="A7" t="str">
            <v>Certificacion del cable de fibra optica</v>
          </cell>
          <cell r="B7" t="str">
            <v>m</v>
          </cell>
          <cell r="C7">
            <v>7500</v>
          </cell>
          <cell r="D7" t="str">
            <v>Certificac</v>
          </cell>
        </row>
        <row r="8">
          <cell r="A8" t="str">
            <v>Certificacion del cable utp.</v>
          </cell>
          <cell r="B8" t="str">
            <v>m</v>
          </cell>
          <cell r="C8">
            <v>600</v>
          </cell>
          <cell r="D8" t="str">
            <v>Certificac</v>
          </cell>
        </row>
        <row r="9">
          <cell r="A9" t="str">
            <v>Certificación RETIE</v>
          </cell>
          <cell r="B9" t="str">
            <v>gl</v>
          </cell>
          <cell r="C9">
            <v>1500000</v>
          </cell>
          <cell r="D9" t="str">
            <v>Certificac</v>
          </cell>
        </row>
        <row r="10">
          <cell r="A10" t="str">
            <v>Derechos botadero</v>
          </cell>
          <cell r="B10" t="str">
            <v>m3</v>
          </cell>
          <cell r="C10">
            <v>5000</v>
          </cell>
          <cell r="D10" t="str">
            <v>Derechos b</v>
          </cell>
        </row>
        <row r="11">
          <cell r="A11" t="str">
            <v>Elaboracion de Planos red de Gas y legalizacion</v>
          </cell>
          <cell r="B11" t="str">
            <v>sg</v>
          </cell>
          <cell r="C11">
            <v>1500000</v>
          </cell>
          <cell r="D11" t="str">
            <v>Elaboracio</v>
          </cell>
        </row>
        <row r="12">
          <cell r="A12" t="str">
            <v>Programacion software</v>
          </cell>
          <cell r="B12" t="str">
            <v>un</v>
          </cell>
          <cell r="C12">
            <v>88200</v>
          </cell>
          <cell r="D12" t="str">
            <v>Programaci</v>
          </cell>
        </row>
        <row r="13">
          <cell r="A13" t="str">
            <v>Protocalizacion y tramites EPM</v>
          </cell>
          <cell r="B13" t="str">
            <v>un</v>
          </cell>
          <cell r="C13">
            <v>150000</v>
          </cell>
          <cell r="D13" t="str">
            <v>Protocaliz</v>
          </cell>
        </row>
        <row r="14">
          <cell r="A14" t="str">
            <v>Transporte bloque interno</v>
          </cell>
          <cell r="B14" t="str">
            <v>un</v>
          </cell>
          <cell r="C14">
            <v>50</v>
          </cell>
          <cell r="D14" t="str">
            <v>Transporte</v>
          </cell>
        </row>
        <row r="15">
          <cell r="A15" t="str">
            <v>Transporte externo bloque de 0,10</v>
          </cell>
          <cell r="B15" t="str">
            <v>un</v>
          </cell>
          <cell r="C15">
            <v>255</v>
          </cell>
          <cell r="D15" t="str">
            <v>Transporte</v>
          </cell>
        </row>
        <row r="16">
          <cell r="A16" t="str">
            <v xml:space="preserve">Transporte externo bloque </v>
          </cell>
          <cell r="B16" t="str">
            <v>kg</v>
          </cell>
          <cell r="C16">
            <v>25</v>
          </cell>
          <cell r="D16" t="str">
            <v>Transporte</v>
          </cell>
        </row>
        <row r="17">
          <cell r="A17" t="str">
            <v xml:space="preserve">Transporte interno bloque </v>
          </cell>
          <cell r="B17" t="str">
            <v>kg</v>
          </cell>
          <cell r="C17">
            <v>10</v>
          </cell>
          <cell r="D17" t="str">
            <v>Transporte</v>
          </cell>
        </row>
        <row r="18">
          <cell r="A18" t="str">
            <v>Transporte interno adobe de 0,10</v>
          </cell>
          <cell r="B18" t="str">
            <v>un</v>
          </cell>
          <cell r="C18">
            <v>45</v>
          </cell>
          <cell r="D18" t="str">
            <v>Transporte</v>
          </cell>
        </row>
        <row r="19">
          <cell r="A19" t="str">
            <v>Transporte interno adobe de 0,15</v>
          </cell>
          <cell r="B19" t="str">
            <v>un</v>
          </cell>
          <cell r="C19">
            <v>50</v>
          </cell>
          <cell r="D19" t="str">
            <v>Transporte</v>
          </cell>
        </row>
        <row r="20">
          <cell r="A20" t="str">
            <v>Transporte de acero</v>
          </cell>
          <cell r="B20" t="str">
            <v>kg</v>
          </cell>
          <cell r="C20">
            <v>50</v>
          </cell>
          <cell r="D20" t="str">
            <v>Transporte</v>
          </cell>
        </row>
        <row r="21">
          <cell r="A21" t="str">
            <v>Transporte interno acero</v>
          </cell>
          <cell r="B21" t="str">
            <v>kg</v>
          </cell>
          <cell r="C21">
            <v>25</v>
          </cell>
          <cell r="D21" t="str">
            <v>Transporte</v>
          </cell>
        </row>
        <row r="22">
          <cell r="A22" t="str">
            <v>Transporte de Arbol h= 3.00 m.</v>
          </cell>
          <cell r="B22" t="str">
            <v>un</v>
          </cell>
          <cell r="C22">
            <v>24500</v>
          </cell>
          <cell r="D22" t="str">
            <v>Transporte</v>
          </cell>
        </row>
        <row r="23">
          <cell r="A23" t="str">
            <v>Transporte interno</v>
          </cell>
          <cell r="B23" t="str">
            <v>m3</v>
          </cell>
          <cell r="C23">
            <v>4500</v>
          </cell>
          <cell r="D23" t="str">
            <v>Transporte</v>
          </cell>
        </row>
        <row r="24">
          <cell r="A24" t="str">
            <v>Transporte interno material</v>
          </cell>
          <cell r="B24" t="str">
            <v>gl</v>
          </cell>
          <cell r="C24">
            <v>1000</v>
          </cell>
          <cell r="D24" t="str">
            <v>Transporte</v>
          </cell>
        </row>
        <row r="25">
          <cell r="A25" t="str">
            <v>Transporte material electrico</v>
          </cell>
          <cell r="B25" t="str">
            <v>gl</v>
          </cell>
          <cell r="C25">
            <v>1000</v>
          </cell>
          <cell r="D25" t="str">
            <v>Transporte</v>
          </cell>
        </row>
        <row r="26">
          <cell r="A26" t="str">
            <v>Transporte material sobrante</v>
          </cell>
          <cell r="B26" t="str">
            <v>m3</v>
          </cell>
          <cell r="C26">
            <v>13000</v>
          </cell>
          <cell r="D26" t="str">
            <v>Transporte</v>
          </cell>
        </row>
        <row r="27">
          <cell r="A27" t="str">
            <v>Transporte teja sandwich</v>
          </cell>
          <cell r="B27" t="str">
            <v>m2</v>
          </cell>
          <cell r="C27">
            <v>6000</v>
          </cell>
          <cell r="D27" t="str">
            <v>Transporte</v>
          </cell>
        </row>
        <row r="28">
          <cell r="A28" t="str">
            <v>Transporte sanitarios y lav</v>
          </cell>
          <cell r="B28" t="str">
            <v>un</v>
          </cell>
          <cell r="C28">
            <v>6000</v>
          </cell>
          <cell r="D28" t="str">
            <v>Transporte</v>
          </cell>
        </row>
        <row r="29">
          <cell r="A29" t="str">
            <v xml:space="preserve">Transporte puerta </v>
          </cell>
          <cell r="B29" t="str">
            <v>un</v>
          </cell>
          <cell r="C29">
            <v>20000</v>
          </cell>
          <cell r="D29" t="str">
            <v>Transporte</v>
          </cell>
        </row>
        <row r="30">
          <cell r="A30" t="str">
            <v>Transporte cordon prefabricado</v>
          </cell>
          <cell r="B30" t="str">
            <v>kg</v>
          </cell>
          <cell r="C30">
            <v>25</v>
          </cell>
          <cell r="D30" t="str">
            <v>Transporte</v>
          </cell>
        </row>
        <row r="31">
          <cell r="A31" t="str">
            <v>transporte pasamanos metalico</v>
          </cell>
          <cell r="B31" t="str">
            <v>ml</v>
          </cell>
          <cell r="C31">
            <v>5000</v>
          </cell>
          <cell r="D31" t="str">
            <v>transporte</v>
          </cell>
        </row>
        <row r="32">
          <cell r="A32" t="str">
            <v>Transporte interno material para columnas circ</v>
          </cell>
          <cell r="B32" t="str">
            <v>gb</v>
          </cell>
          <cell r="C32">
            <v>10000</v>
          </cell>
          <cell r="D32" t="str">
            <v>Transporte</v>
          </cell>
        </row>
        <row r="33">
          <cell r="A33" t="str">
            <v>Transporte teja eternit</v>
          </cell>
          <cell r="B33" t="str">
            <v>m2</v>
          </cell>
          <cell r="C33">
            <v>2000</v>
          </cell>
          <cell r="D33" t="str">
            <v>Transporte</v>
          </cell>
        </row>
        <row r="34">
          <cell r="A34" t="str">
            <v>Transporte teja acrilica</v>
          </cell>
          <cell r="B34" t="str">
            <v>m2</v>
          </cell>
          <cell r="C34">
            <v>1500</v>
          </cell>
          <cell r="D34" t="str">
            <v>Transporte</v>
          </cell>
        </row>
        <row r="35">
          <cell r="A35" t="str">
            <v>Transp sanitario reintegros</v>
          </cell>
          <cell r="B35" t="str">
            <v>un</v>
          </cell>
          <cell r="C35">
            <v>2500</v>
          </cell>
          <cell r="D35" t="str">
            <v>Transp san</v>
          </cell>
        </row>
        <row r="36">
          <cell r="A36" t="str">
            <v>Transp malla eslabonada  reintegros</v>
          </cell>
          <cell r="B36" t="str">
            <v>m2</v>
          </cell>
          <cell r="C36">
            <v>500</v>
          </cell>
          <cell r="D36" t="str">
            <v>Transp mal</v>
          </cell>
        </row>
        <row r="37">
          <cell r="A37" t="str">
            <v>Transp mat vent alum diametro 1,20 m.</v>
          </cell>
          <cell r="B37" t="str">
            <v>gb</v>
          </cell>
          <cell r="C37">
            <v>5000</v>
          </cell>
          <cell r="D37" t="str">
            <v>Transp mat</v>
          </cell>
        </row>
        <row r="38">
          <cell r="A38" t="str">
            <v>Transporte puerta reja de 1,30x2,80</v>
          </cell>
          <cell r="B38" t="str">
            <v>un</v>
          </cell>
          <cell r="C38">
            <v>30000</v>
          </cell>
          <cell r="D38" t="str">
            <v>Transporte</v>
          </cell>
        </row>
        <row r="39">
          <cell r="A39" t="str">
            <v>Transporte insulux</v>
          </cell>
          <cell r="B39" t="str">
            <v>un</v>
          </cell>
          <cell r="C39">
            <v>200</v>
          </cell>
          <cell r="D39" t="str">
            <v>Transporte</v>
          </cell>
        </row>
        <row r="40">
          <cell r="A40" t="str">
            <v>Transportes material para 1 m2 de drywalla</v>
          </cell>
          <cell r="B40" t="str">
            <v>gb</v>
          </cell>
          <cell r="C40">
            <v>5000</v>
          </cell>
          <cell r="D40" t="str">
            <v>Transporte</v>
          </cell>
        </row>
        <row r="41">
          <cell r="A41" t="str">
            <v xml:space="preserve">Transporte interno materiales </v>
          </cell>
          <cell r="B41" t="str">
            <v>m3</v>
          </cell>
          <cell r="C41">
            <v>8500</v>
          </cell>
          <cell r="D41" t="str">
            <v>Transporte</v>
          </cell>
        </row>
        <row r="42">
          <cell r="A42" t="str">
            <v>Transporte mueble lab torre+dos mesas</v>
          </cell>
          <cell r="B42" t="str">
            <v>gb</v>
          </cell>
          <cell r="C42">
            <v>180000</v>
          </cell>
          <cell r="D42" t="str">
            <v>Transporte</v>
          </cell>
        </row>
        <row r="43">
          <cell r="A43" t="str">
            <v>transporte interno mueble lab torre + dos mesas</v>
          </cell>
          <cell r="B43">
            <v>0</v>
          </cell>
          <cell r="C43">
            <v>22235</v>
          </cell>
          <cell r="D43" t="str">
            <v>transporte</v>
          </cell>
        </row>
        <row r="44">
          <cell r="A44" t="str">
            <v>transporte tuberia PVC_ P de 6"</v>
          </cell>
          <cell r="B44" t="str">
            <v>ml</v>
          </cell>
          <cell r="C44">
            <v>3500</v>
          </cell>
          <cell r="D44" t="str">
            <v>transporte</v>
          </cell>
        </row>
      </sheetData>
      <sheetData sheetId="7"/>
      <sheetData sheetId="8"/>
      <sheetData sheetId="9"/>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IDEROS (2)"/>
      <sheetName val="FACTORES"/>
      <sheetName val="SUMA TUBERIA"/>
      <sheetName val="TUBERIA"/>
      <sheetName val="TUB SUMID"/>
      <sheetName val="SUMIDEROS"/>
      <sheetName val="PAVIMENTO"/>
      <sheetName val="RESUMEN"/>
      <sheetName val="VILLA SAGRAR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
      <sheetName val="CANTIDADES DE OBRA"/>
    </sheetNames>
    <sheetDataSet>
      <sheetData sheetId="0"/>
      <sheetData sheetId="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E-17"/>
      <sheetName val="PE-18"/>
      <sheetName val="PE-19"/>
      <sheetName val="PE-20"/>
      <sheetName val="PE-21"/>
      <sheetName val="PE-22"/>
      <sheetName val="PE-23"/>
      <sheetName val="PE-24"/>
      <sheetName val="PE-25"/>
      <sheetName val="PE-26"/>
      <sheetName val="Entidades Financiadoras"/>
      <sheetName val="Control"/>
      <sheetName val="preinversion"/>
      <sheetName val="ejecucion"/>
      <sheetName val="mantenimiento"/>
      <sheetName val="Lista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ow r="2">
          <cell r="AH2" t="str">
            <v>Beneficios Ambientales</v>
          </cell>
        </row>
        <row r="3">
          <cell r="AH3" t="str">
            <v>Otros Beneficios</v>
          </cell>
        </row>
      </sheetData>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E-17"/>
      <sheetName val="PE-18"/>
      <sheetName val="PE-19"/>
      <sheetName val="PE-20"/>
      <sheetName val="PE-21"/>
      <sheetName val="PE-22"/>
      <sheetName val="PE-23"/>
      <sheetName val="PE-24"/>
      <sheetName val="PE-25"/>
      <sheetName val="PE-26"/>
      <sheetName val="Entidades Financiadoras"/>
      <sheetName val="Control"/>
      <sheetName val="preinversion"/>
      <sheetName val="ejecucion"/>
      <sheetName val="mantenimiento"/>
    </sheetNames>
    <sheetDataSet>
      <sheetData sheetId="0">
        <row r="2">
          <cell r="AH2" t="str">
            <v>Beneficios Ambientales</v>
          </cell>
        </row>
        <row r="3">
          <cell r="AH3" t="str">
            <v>Otros Beneficios</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FACTORES"/>
      <sheetName val="RECURSOS"/>
      <sheetName val="BD100-45-P1"/>
      <sheetName val="BASE DATOS"/>
      <sheetName val="5.2"/>
      <sheetName val="CUMPLIMIENTO"/>
      <sheetName val="MATERIALES"/>
      <sheetName val="PROPUESTA PRESENTADA"/>
      <sheetName val="PRESUPUESTO IE"/>
    </sheetNames>
    <sheetDataSet>
      <sheetData sheetId="0" refreshError="1"/>
      <sheetData sheetId="1" refreshError="1">
        <row r="2">
          <cell r="A2" t="str">
            <v>REGIONAL CUNDINAMARCA</v>
          </cell>
        </row>
      </sheetData>
      <sheetData sheetId="2" refreshError="1"/>
      <sheetData sheetId="3" refreshError="1">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entrada"/>
      <sheetName val="Insumos"/>
      <sheetName val="CANTIDADES"/>
      <sheetName val="PrespComponts"/>
      <sheetName val="Resumen"/>
      <sheetName val="Dotación"/>
      <sheetName val="Distribución"/>
      <sheetName val="Analisis transporte"/>
      <sheetName val="Salarios"/>
      <sheetName val="Cuadrillas"/>
      <sheetName val="Transportes"/>
      <sheetName val="Equipos"/>
      <sheetName val="Mort 1-3"/>
      <sheetName val="Concr 2,000"/>
      <sheetName val="Acero refuerz"/>
      <sheetName val="Granito pulido "/>
      <sheetName val="Marcos puerta"/>
      <sheetName val="1,1ObrasPrelimin"/>
      <sheetName val="1,2Ins Serv Prov"/>
      <sheetName val="1,3Demolicions"/>
      <sheetName val="1,4Varios"/>
      <sheetName val="2,1 Excavaciones"/>
      <sheetName val="2,2ConcrCiment"/>
      <sheetName val="2,3,Acero Refuerzo"/>
      <sheetName val="2,4VariosCiment"/>
      <sheetName val="3,1,2 novafort 8&quot;"/>
      <sheetName val="3,2,1 PVC Sanitaria 4&quot;"/>
      <sheetName val="3,2,4 Accesorio PVCS 4&quot;"/>
      <sheetName val="3,2,7 Tuberia PVCS 6&quot;"/>
      <sheetName val="3,2,8 Accesorio PVCS 6&quot;"/>
      <sheetName val="3,2,9 NOVAFORT 6&quot;"/>
      <sheetName val="3,2,10TUBERIA3&quot;"/>
      <sheetName val="3,2,11ACCESORIOSPVC3"/>
      <sheetName val="3,4,1 Caja inspección 0,60 "/>
      <sheetName val="3,4,9 Caja inspección 0,80"/>
      <sheetName val="3,4,10 Caja inspección 1,00"/>
      <sheetName val="3,4,11 Caja inspección 0,70"/>
      <sheetName val="3,4,12 Caja inspección 0,40"/>
      <sheetName val="3,4,13 CJA INSPECCION ,20"/>
      <sheetName val="3,5,1 Exc Man "/>
      <sheetName val="3,5,2 Exc en Recebo"/>
      <sheetName val="3,5,3 Relleno M Selecc"/>
      <sheetName val="3,5,4 Relleno M Común "/>
      <sheetName val="3,5,5 Retiro escombros"/>
      <sheetName val="3.6.1 EMPATE A CAMARAS EXIS"/>
      <sheetName val="3.6.2 EMPATE A RED EX AGUAPOTAB"/>
      <sheetName val="4,1,1 Columnas"/>
      <sheetName val="4,1,2PANTALLAS EN CONCRETO"/>
      <sheetName val="4,1,4 COLUMNETAS CTO"/>
      <sheetName val="4,1,5 COLUMNA REDONDA"/>
      <sheetName val="4,2,1 Vigas aéreas"/>
      <sheetName val="4,2,5 VIGUETA CONFINAMIENTO"/>
      <sheetName val="4,2,4 Vigas aéreas EN ARCO"/>
      <sheetName val="4,2,6 Viga Canal Cto"/>
      <sheetName val="4.3.3 Metaldeck 0,10m"/>
      <sheetName val="4,3,6 Placa maciza 0,20"/>
      <sheetName val="4,3,7 Placa maciza 0,10"/>
      <sheetName val="4,3,8 Placa maciza 0,15"/>
      <sheetName val="4,3,9 placa maciza 0,12"/>
      <sheetName val="4,3,10 losa alig 0,35"/>
      <sheetName val="4,3,12 Losa Aliger. 0.5 mts"/>
      <sheetName val="4,3,12PLACA0,60"/>
      <sheetName val="4,3,13 Losa Aliger. 0,25mtrs"/>
      <sheetName val="4,3,14 Losa aligerada ,40"/>
      <sheetName val="4,3,15PLACA 0,65"/>
      <sheetName val="4,3,16PLACA0,70"/>
      <sheetName val="4,3,18"/>
      <sheetName val="4,4,1 Escalera"/>
      <sheetName val="4,4,2 Rampas"/>
      <sheetName val="4,4,5 Escal metaldek"/>
      <sheetName val="4,4,6 Parasol concreto"/>
      <sheetName val="4,5,2 Acero 60000 est"/>
      <sheetName val="4.6.2.5"/>
      <sheetName val="4,5,3 Malla Electrosoldada est"/>
      <sheetName val="4,6,2,6 Anclajes"/>
      <sheetName val="4,6,2,7 columna metalica"/>
      <sheetName val="4,6,2,8 vig. met 60x120x2,5"/>
      <sheetName val="4,6,2,9 vig met 60x140x3,0"/>
      <sheetName val="4,6,2,10 vig met 180x65x4,0"/>
      <sheetName val="4,6,2,11Perfil 120x60"/>
      <sheetName val="4,6,2,12 Viga 70x200"/>
      <sheetName val="4.6.2.15"/>
      <sheetName val="4.6.2.16"/>
      <sheetName val="4.6.2.17"/>
      <sheetName val="4.6.2.18"/>
      <sheetName val="4,6,2,13 Perfil PAG 80x220x2"/>
      <sheetName val="4,6,2,14Viga 70x200x5,0"/>
      <sheetName val="5,1,4 muro bloque concreto"/>
      <sheetName val="5,1,6 Bloq Conc Estruc 014"/>
      <sheetName val="5,1,7 Bloq Conc Estruc 019"/>
      <sheetName val="5,1,9 BLOQUE CONCRETO NO ESTR"/>
      <sheetName val="5,2,1MURO PRENSADO"/>
      <sheetName val="5,2,2MURO PRENS.ML"/>
      <sheetName val="5,2,3 Muro L tolete liviano M2"/>
      <sheetName val="5,2,7 Bloq arcilla No5 m2"/>
      <sheetName val="5,2,8 Bloq arcilla No4 M2"/>
      <sheetName val="5,2,9 Bloq arcilla No5 ml"/>
      <sheetName val="5,2,10 Bloq arcilla No4 ML"/>
      <sheetName val="5,2,11 Muro L tolete liviano ML"/>
      <sheetName val="5,3,3ALFAGIALADRILLO"/>
      <sheetName val="5,3,5"/>
      <sheetName val="5,3,6 Dintel Ccto"/>
      <sheetName val="5,3,7 Meson Ccto"/>
      <sheetName val="5,4,1 Grouting 1-4 "/>
      <sheetName val="5,5,2 Acero 60000 mamp"/>
      <sheetName val="6,1,1 Alfajias"/>
      <sheetName val="6,1,2 Dinteles"/>
      <sheetName val="6,1,3 CAPITEL Y BASE"/>
      <sheetName val="6,1,5 Alfajias LADRILLO"/>
      <sheetName val="6,1,6 PLAQUET PROTECCION"/>
      <sheetName val="6,1,15 Bordillo"/>
      <sheetName val="6,2,2 Mesones lavamanos"/>
      <sheetName val="6,2,8 CUNETA DE ENTREGA 8&quot;"/>
      <sheetName val="6,2,9 Mesones lavamanos a=0,40"/>
      <sheetName val="6,2,10 Cañuela Per"/>
      <sheetName val="7,1,1,1 Acometida PVC-P"/>
      <sheetName val="7,1,1,2 Accesorios PVCP 3-4"/>
      <sheetName val="7,1,1,5 Tubería pvcp 3-4 RDE11"/>
      <sheetName val="7,1,1,8 Tub 1-2&quot; RDE 9"/>
      <sheetName val="7,1,1,9 Acces 1-2&quot;"/>
      <sheetName val="7,1,1,10 RegtroRed White1-2  "/>
      <sheetName val="7,1,1,11 Cheque cortina 1-2"/>
      <sheetName val="7,1,1,12 Registro Red White 3-4"/>
      <sheetName val="7,1,1,13 Cheque cortina 3-4"/>
      <sheetName val="7,1,1,14 Flotador 3-4"/>
      <sheetName val="7,1,1,15 Cheque cortina 1&quot;"/>
      <sheetName val="7,1,1,16 Tub PVCP 1&quot; RDE 13,5"/>
      <sheetName val="7,1,1,17 Accesorios PVCP 1&quot;"/>
      <sheetName val="7,1,1,18 Registro PD 1&quot;"/>
      <sheetName val="7,1,1,20 TUB PVCP 1 1-4 RDE 21"/>
      <sheetName val="7,1,1,21 Accesorios 1 1-4&quot;"/>
      <sheetName val="7,1,2,3 Flotador 3-4"/>
      <sheetName val="7,1,2,4 Tanque PVC500tls"/>
      <sheetName val="7,1,2,6 Tub PVCP 1&quot; RDE 13.5"/>
      <sheetName val="7,1,2,7 Accesorio PVCP 1&quot;"/>
      <sheetName val="7,1,2,8 Tub PVCP 1 1-4&quot; RDE 21"/>
      <sheetName val="7,1,2,9 Accesorio PVCP 1 1-4&quot;"/>
      <sheetName val="7,1,2,10 Registro PD 1&quot;"/>
      <sheetName val="7,1,2,11 Registro PD 1 1-4&quot;"/>
      <sheetName val="7,1,2,12 Cheque cortina 1 1-4&quot;"/>
      <sheetName val="7,1,2,13 Tub. PVCP 1 1-2&quot; RDE21"/>
      <sheetName val="7,1,2,14 Accesorio PVCP 1 1-2&quot;"/>
      <sheetName val="7,1,2,15 Registro PD 1 1-2&quot;"/>
      <sheetName val="7,1,2,16 Cheque cortina 1 1-2&quot;"/>
      <sheetName val="7,1,2,17 Tanque plastico 1000 l"/>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6,15 Registro 3_4 "/>
      <sheetName val="7,1,6,16 Tub 1-2&quot; RDE 9"/>
      <sheetName val="7,1,6,17 Acces 1-2&quot;"/>
      <sheetName val="7,1,6,18 Registro Red Whit 1-2&quot;"/>
      <sheetName val="7,1,6,19 Cheque cortina 1-2&quot;"/>
      <sheetName val="7,1,6,20 Tub PVCP 3-4&quot; RDE 11"/>
      <sheetName val="7,1,6,21 Accesorio PVCP 3-4&quot;"/>
      <sheetName val="7,1,6,22 Tub PVCP 1&quot; RDE 13"/>
      <sheetName val="7,1,6,23 Accesorio PVCP 1&quot;"/>
      <sheetName val="7,1,6,24 Tub PVCP 1 1-4&quot; RDE 21"/>
      <sheetName val="7,1,6,25 Accesorio PVCP 1 1-4"/>
      <sheetName val="7,1,6,26 TUBERIA PVC 1 1-2&quot;"/>
      <sheetName val="7,1,6,27 Accesorios PVCP 1 1-2&quot;"/>
      <sheetName val="7,1,8,1 P Agua Fria Lavamanos"/>
      <sheetName val="7,1,8,3 P Agua Fria Sanitarios"/>
      <sheetName val="7,1,8,4 P Agua Fria Orinales"/>
      <sheetName val="7,1,8,7 P Agua Fria Pocetas"/>
      <sheetName val="7,1,8,10 Tapon HG 1-2&quot;"/>
      <sheetName val="7,1,8,11 Tapon PVC 1-2&quot;"/>
      <sheetName val="7,1,8,12 cámara HG orinales"/>
      <sheetName val="7,1,8,13 Cámara aire PVCP"/>
      <sheetName val="7,1,8,15 Ducha emergencia"/>
      <sheetName val="7,1,9,1 P Sanitario lavamanos"/>
      <sheetName val="7,1,9,3 P Sanitario Sanit"/>
      <sheetName val="7,1,9,4 P Sanitario Orinales"/>
      <sheetName val="7.1.9.7.1 PSanitario pocetas 3&quot;"/>
      <sheetName val="7,1,9,7 P Sanitario Pocetas 4&quot;"/>
      <sheetName val="7,1,9,9 P Sanitario sifon"/>
      <sheetName val="7.1.9.10.1 Tapa PVCS 2&quot;"/>
      <sheetName val="7,1,9,10 Tapa PVCS   4&quot;"/>
      <sheetName val="7.1.9.11 tapon sanitario"/>
      <sheetName val="7,1,10,1 sanit 4"/>
      <sheetName val="7,1,10,3 Sanit 2"/>
      <sheetName val="7,1,10,4 Sanit 6"/>
      <sheetName val="7,1,10,5 Sanit 3"/>
      <sheetName val="7,1,10,6 Tub PVCS 2&quot;"/>
      <sheetName val="7,1,10,7 Accesorio PVCS 2&quot;"/>
      <sheetName val="7,1,10,8 Tub Sanit 3&quot;"/>
      <sheetName val="7,1.10,9 Accesorio PVCS 3&quot;"/>
      <sheetName val="7,1,10,11 Accesorio PVCS 4&quot;"/>
      <sheetName val="7,1,10,12 tuberia pvcl 3&quot;"/>
      <sheetName val="7,1,10,13 TUBERIA PCL-2"/>
      <sheetName val="7,1,11,1 Acomet lluvia"/>
      <sheetName val="7,1,11,2 Acomet lluvia 2"/>
      <sheetName val="7,1,11,4 Accesorios PVCS 4&quot;"/>
      <sheetName val="7,1,11,5 Bajante PVC "/>
      <sheetName val="7,1,11,6 Tub PVCS 3&quot;"/>
      <sheetName val="7,1,11,9ACCESORIO6"/>
      <sheetName val="7,1,11,10TUBERIA 6&quot;"/>
      <sheetName val="7,1,11,8 Accesorio PVCS 3&quot;"/>
      <sheetName val="7,1,12,1 Montaje lavamanos"/>
      <sheetName val="7,1,12,3 Montaje Sanit Tanque"/>
      <sheetName val="7,1,12,4 Montaje Orina"/>
      <sheetName val="7,1,12,8 LLAVES MANGUERA"/>
      <sheetName val="7,1,13,1 Abrazadera"/>
      <sheetName val="7,1,13,2 Soporte tubería"/>
      <sheetName val="7,1,14,1 lavado tanq ap"/>
      <sheetName val="7,1,15 Desinfecc sist ap"/>
      <sheetName val="7,1,18,1 Tuberia HG 1-2&quot; SCH 40"/>
      <sheetName val="7,1,18,2 Accesorio HG 1-2&quot;"/>
      <sheetName val="7,1,18,3 Registro 1-2&quot; gas"/>
      <sheetName val="7,1,18,4 Regulador R-20"/>
      <sheetName val="7,1,19,1 Punto gas mechero"/>
      <sheetName val="7,1,19,2 Tapon HG 1-2&quot;"/>
      <sheetName val="7,2,2,3 Conexion mecheros"/>
      <sheetName val="7,2,2,4 Conexion gas"/>
      <sheetName val="7,2,3,1 Tanque gas"/>
      <sheetName val="7,2,4,1 Prueba hermeticidad"/>
      <sheetName val="7,2,5,1"/>
      <sheetName val="8,1,1 Fluorescente"/>
      <sheetName val="8,1,2 SAL-LAMP"/>
      <sheetName val="8,1,4 Punto de derivacion "/>
      <sheetName val="8,1,5 toma Corr"/>
      <sheetName val="8,1,8 toma GFCI"/>
      <sheetName val="8,1,9 Sal Lamp Fluores S3 placa"/>
      <sheetName val="8,1,10 Sal Lamp Fluor S3 techo"/>
      <sheetName val="8,1,11 Sal Lamp Flour Ctable pl"/>
      <sheetName val="8,1,12 Lamp Fluoresc adicional"/>
      <sheetName val="8,1,13 Salida Elect ventilador"/>
      <sheetName val="8,1,14 Sal lamp Incandesc exter"/>
      <sheetName val="8,1,15 Salida Lamp Fluor hermet"/>
      <sheetName val="8,1,16 Salida Lamp Incades herm"/>
      <sheetName val="8,1,17 Censor alarma cont ince"/>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3,28 Acom Cable 3x1-0"/>
      <sheetName val="8,3,29 tubo conduit emt 1 1-4"/>
      <sheetName val="8,3,30 Acometida 3x4+1x6N+1X6T"/>
      <sheetName val="8.3.31 Cable Cu 3x6 + 1x8"/>
      <sheetName val="8,3,32 Capacete 1&quot; "/>
      <sheetName val="8,3,33 Canalizacio Zona Blanda"/>
      <sheetName val="8,3,34 CANALIZACION ZONA DURA"/>
      <sheetName val="8,3,36 TUBO CONDUIT PVC 3-4&quot;"/>
      <sheetName val="8,3,37 TUBO CONDUIT PVC 1&quot;"/>
      <sheetName val="8,3,38 ACOMETIDA 3x8+1x10 "/>
      <sheetName val="8,3,39 CABLE Cu 12 AWG THHN"/>
      <sheetName val="8,3,40 CABLE Cu DESNUDO 12 AWG"/>
      <sheetName val="8,3,41 CABLE Cu THHN 10"/>
      <sheetName val="8,3,42 CABLE Cu DESNUDO 10 AWG"/>
      <sheetName val="8,3,43 Cable Cu aisaldo 8 AWG"/>
      <sheetName val="8,3,44 Cable Cu desnudo 8 AWG"/>
      <sheetName val="8,3,45 Tubo Galv 2&quot;"/>
      <sheetName val="8,3,46 Tubo Galv 1 1-4&quot;"/>
      <sheetName val="8,3,47 Capacete 2&quot;"/>
      <sheetName val="8,3,49 Tubo conduit PVC 1 1-4&quot;"/>
      <sheetName val="83,50 Tubo conduit PVc 2&quot;"/>
      <sheetName val="8,3,51 Cable 2x10 1x2 THWN"/>
      <sheetName val="8,3,52 Cable 2x2 1x4 1x8"/>
      <sheetName val="8,3,53 Canalizacion cruce via"/>
      <sheetName val="8,3,54 ACOMETIDA CABLE 2X4+1X6"/>
      <sheetName val="8,3,55 TUBO EMT 3-4"/>
      <sheetName val="8,3,56 acometida 2x1-0+1x2 tren"/>
      <sheetName val="8,3,57 3X4+1X6 ANTIFRAUDE"/>
      <sheetName val="8,3,58 CABLE Cu AISLADO 4"/>
      <sheetName val="8,3,59 cable cu aislado 2"/>
      <sheetName val="8,3,60 cable cu aislado 6"/>
      <sheetName val="8,3,61ACOM.8X1"/>
      <sheetName val="8,3,62CABLE DESNUDO4"/>
      <sheetName val="8,3,63"/>
      <sheetName val="8,3,70"/>
      <sheetName val="8,3,71"/>
      <sheetName val="8,4,1 Tablero 18 Circuitos"/>
      <sheetName val="8,4,2 Tablero 12 Circuitos"/>
      <sheetName val="8,4,3 Tablero 18 circuitos"/>
      <sheetName val="8,4,4 Interrruptor Tripo"/>
      <sheetName val="8,4,5 CAJA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s>
    <sheetDataSet>
      <sheetData sheetId="0"/>
      <sheetData sheetId="1">
        <row r="22">
          <cell r="A22" t="str">
            <v>A.C.P.M.</v>
          </cell>
        </row>
        <row r="23">
          <cell r="A23" t="str">
            <v>Abarco Pieza  0,18 x 0,04 x 4,00</v>
          </cell>
        </row>
        <row r="24">
          <cell r="A24" t="str">
            <v>Abrazadera ajustable para EMT 1/2"</v>
          </cell>
        </row>
        <row r="25">
          <cell r="A25" t="str">
            <v>Abrazadera doble aleta EMT 1/2"</v>
          </cell>
        </row>
        <row r="26">
          <cell r="A26" t="str">
            <v>Abrazadera doble aleta EMT 3/4"</v>
          </cell>
        </row>
        <row r="27">
          <cell r="A27" t="str">
            <v>Abrazadera doble aleta EMT 1"</v>
          </cell>
        </row>
        <row r="28">
          <cell r="A28" t="str">
            <v>Abrazadera doble aleta EMT 1 1/4"</v>
          </cell>
        </row>
        <row r="29">
          <cell r="A29" t="str">
            <v>Abrazadera metálica</v>
          </cell>
        </row>
        <row r="30">
          <cell r="A30" t="str">
            <v>Abrazadera metálica 1 1/2"</v>
          </cell>
        </row>
        <row r="31">
          <cell r="A31" t="str">
            <v>Abrazadera metálica 1 1/4"</v>
          </cell>
        </row>
        <row r="32">
          <cell r="A32" t="str">
            <v>Abrazadera metálica 1"</v>
          </cell>
        </row>
        <row r="33">
          <cell r="A33" t="str">
            <v>Abrazadera metálica 2"</v>
          </cell>
        </row>
        <row r="34">
          <cell r="A34" t="str">
            <v>Abrazadera metálica 3"</v>
          </cell>
        </row>
        <row r="35">
          <cell r="A35" t="str">
            <v>Abrazadera metálica 4"</v>
          </cell>
        </row>
        <row r="36">
          <cell r="A36" t="str">
            <v>Accesorios - Codo de 90° 2"</v>
          </cell>
        </row>
        <row r="37">
          <cell r="A37" t="str">
            <v>Accesorios - Codo de 90° 3"</v>
          </cell>
        </row>
        <row r="38">
          <cell r="A38" t="str">
            <v>Accesorios - Codo de 90° 4"</v>
          </cell>
        </row>
        <row r="39">
          <cell r="A39" t="str">
            <v>Accesorios - Y de 3"</v>
          </cell>
        </row>
        <row r="40">
          <cell r="A40" t="str">
            <v>Accesorios - Y de 4"</v>
          </cell>
        </row>
        <row r="41">
          <cell r="A41" t="str">
            <v>Accesorios PVC-P 1 1/2"</v>
          </cell>
        </row>
        <row r="42">
          <cell r="A42" t="str">
            <v>Accesorios PVC-P 1 1/4"</v>
          </cell>
        </row>
        <row r="43">
          <cell r="A43" t="str">
            <v>Accesorios PVC-P 1"</v>
          </cell>
        </row>
        <row r="44">
          <cell r="A44" t="str">
            <v>Accesorios PVC-P 1/2"</v>
          </cell>
        </row>
        <row r="45">
          <cell r="A45" t="str">
            <v>Accesorios PVC-P 2"</v>
          </cell>
        </row>
        <row r="46">
          <cell r="A46" t="str">
            <v>Accesorios PVC-P 3/4"</v>
          </cell>
        </row>
        <row r="47">
          <cell r="A47" t="str">
            <v>Accesorios PVCS 4"</v>
          </cell>
        </row>
        <row r="48">
          <cell r="A48" t="str">
            <v>Accesorios PVCS 6"</v>
          </cell>
        </row>
        <row r="49">
          <cell r="A49" t="str">
            <v>Acero 37,000 p.s.i. 1/4"</v>
          </cell>
        </row>
        <row r="50">
          <cell r="A50" t="str">
            <v xml:space="preserve">Acero 60,000 p.s.i. </v>
          </cell>
        </row>
        <row r="51">
          <cell r="A51" t="str">
            <v>Acero de refuerzo 60000 PSI</v>
          </cell>
        </row>
        <row r="52">
          <cell r="A52" t="str">
            <v>Acero figurado 37,000 p.s.i. 1/4"</v>
          </cell>
        </row>
        <row r="53">
          <cell r="A53" t="str">
            <v>Acero figurado 60,000 p.s.i. 1/2"</v>
          </cell>
        </row>
        <row r="54">
          <cell r="A54" t="str">
            <v>Acido nitrico</v>
          </cell>
        </row>
        <row r="55">
          <cell r="A55" t="str">
            <v>Acople 1-2" - 1-2" bronce</v>
          </cell>
        </row>
        <row r="56">
          <cell r="A56" t="str">
            <v>Ad.Terminal cond.1"</v>
          </cell>
        </row>
        <row r="57">
          <cell r="A57" t="str">
            <v>Ad.Terminal cond.1/2"</v>
          </cell>
        </row>
        <row r="58">
          <cell r="A58" t="str">
            <v>Ad.Terminal cond.3/4"</v>
          </cell>
        </row>
        <row r="59">
          <cell r="A59" t="str">
            <v>Adaptador conduit de 1/2"</v>
          </cell>
        </row>
        <row r="60">
          <cell r="A60" t="str">
            <v>Adaptador conduit EMT 1/2"</v>
          </cell>
        </row>
        <row r="61">
          <cell r="A61" t="str">
            <v>Adaptador macho PVC de 1"</v>
          </cell>
        </row>
        <row r="62">
          <cell r="A62" t="str">
            <v>Adaptador macho PVC de 1/2"</v>
          </cell>
        </row>
        <row r="63">
          <cell r="A63" t="str">
            <v>Adaptador macho PVC de 2 plg</v>
          </cell>
        </row>
        <row r="64">
          <cell r="A64" t="str">
            <v>Adaptador macho PVC de 3/4"</v>
          </cell>
        </row>
        <row r="65">
          <cell r="A65" t="str">
            <v>Adaptador macho PVC de 1 1/4"</v>
          </cell>
        </row>
        <row r="66">
          <cell r="A66" t="str">
            <v>Adaptador macho PVC de 1 1/2"</v>
          </cell>
        </row>
        <row r="67">
          <cell r="A67" t="str">
            <v>Adaptador terminal EMT 3/4"</v>
          </cell>
        </row>
        <row r="68">
          <cell r="A68" t="str">
            <v>Adaptador terminal EMT 1 1/4"</v>
          </cell>
        </row>
        <row r="69">
          <cell r="A69" t="str">
            <v>Adaptador terminal IMC 1/2"</v>
          </cell>
        </row>
        <row r="70">
          <cell r="A70" t="str">
            <v>Adoquín de arcilla cuarteron 26x6x6</v>
          </cell>
        </row>
        <row r="71">
          <cell r="A71" t="str">
            <v>Adoquín peatonal Santa Fe</v>
          </cell>
        </row>
        <row r="72">
          <cell r="A72" t="str">
            <v>Agarraderas metálicas l=0.10</v>
          </cell>
        </row>
        <row r="73">
          <cell r="A73" t="str">
            <v>Agua</v>
          </cell>
        </row>
        <row r="74">
          <cell r="A74" t="str">
            <v>Aislador de carrete en porcelana</v>
          </cell>
        </row>
        <row r="75">
          <cell r="A75" t="str">
            <v>Alambre cobre THW 10 AWG</v>
          </cell>
        </row>
        <row r="76">
          <cell r="A76" t="str">
            <v>Alambre cobre THW 12 AWG</v>
          </cell>
        </row>
        <row r="77">
          <cell r="A77" t="str">
            <v>Alambre cobre THW 14 AWG</v>
          </cell>
        </row>
        <row r="78">
          <cell r="A78" t="str">
            <v>Alambre Cu desnudo AWG 10</v>
          </cell>
        </row>
        <row r="79">
          <cell r="A79" t="str">
            <v>Alambre Cu desnudo AWG 14 x kg</v>
          </cell>
        </row>
        <row r="80">
          <cell r="A80" t="str">
            <v>Alambre Cu desnudo AWG 14 x ML</v>
          </cell>
        </row>
        <row r="81">
          <cell r="A81" t="str">
            <v>Alambre de cobre 12 AWG desnudo</v>
          </cell>
        </row>
        <row r="82">
          <cell r="A82" t="str">
            <v>Alambre de cobre 12 THHN</v>
          </cell>
        </row>
        <row r="83">
          <cell r="A83" t="str">
            <v>Alambre negro Cal. 18</v>
          </cell>
        </row>
        <row r="84">
          <cell r="A84" t="str">
            <v>Alambre Teléfono 2x22 estañado</v>
          </cell>
        </row>
        <row r="85">
          <cell r="A85" t="str">
            <v>Alambre Teléfono 2x22 trenzado</v>
          </cell>
        </row>
        <row r="86">
          <cell r="A86" t="str">
            <v>Alquiler Campamento 20 a 60 M2</v>
          </cell>
        </row>
        <row r="87">
          <cell r="A87" t="str">
            <v>Alumol Sika</v>
          </cell>
        </row>
        <row r="88">
          <cell r="A88" t="str">
            <v>Anclajes con resina epoxica</v>
          </cell>
        </row>
        <row r="89">
          <cell r="A89" t="str">
            <v>Angulo 1" x 1" x 3/16"</v>
          </cell>
        </row>
        <row r="90">
          <cell r="A90" t="str">
            <v>Angulo 3/4 x 1/8</v>
          </cell>
        </row>
        <row r="91">
          <cell r="A91" t="str">
            <v>Anticorrosivo rojo claro PHLC</v>
          </cell>
        </row>
        <row r="92">
          <cell r="A92" t="str">
            <v>Aplique tipo muro hermetico</v>
          </cell>
        </row>
        <row r="93">
          <cell r="A93" t="str">
            <v>Arbol especie local de 1,80 a 2,00 mts</v>
          </cell>
        </row>
        <row r="94">
          <cell r="A94" t="str">
            <v>Arena Blanca</v>
          </cell>
        </row>
        <row r="95">
          <cell r="A95" t="str">
            <v>Arena Comun</v>
          </cell>
        </row>
        <row r="96">
          <cell r="A96" t="str">
            <v>Arena de peña</v>
          </cell>
        </row>
        <row r="97">
          <cell r="A97" t="str">
            <v>Arena de río</v>
          </cell>
        </row>
        <row r="98">
          <cell r="A98" t="str">
            <v>Arena de río (viaje 5 m3)</v>
          </cell>
        </row>
        <row r="99">
          <cell r="A99" t="str">
            <v xml:space="preserve">Arena fina </v>
          </cell>
        </row>
        <row r="100">
          <cell r="A100" t="str">
            <v xml:space="preserve">Arena lavada blanca </v>
          </cell>
        </row>
        <row r="101">
          <cell r="A101" t="str">
            <v>Arena lavada de pozo</v>
          </cell>
        </row>
        <row r="102">
          <cell r="A102" t="str">
            <v>Arena p/Concreto</v>
          </cell>
        </row>
        <row r="103">
          <cell r="A103" t="str">
            <v>Arena p/Mortero</v>
          </cell>
        </row>
        <row r="104">
          <cell r="A104" t="str">
            <v>Bajante PVC Trapezoidal tipo Amazonas</v>
          </cell>
        </row>
        <row r="105">
          <cell r="A105" t="str">
            <v>Baldosin cerámico blanco 30 x 30</v>
          </cell>
        </row>
        <row r="106">
          <cell r="A106" t="str">
            <v>Baldosin cerámico cristanac corona 32,4 x 32,4</v>
          </cell>
        </row>
        <row r="107">
          <cell r="A107" t="str">
            <v>Baldosin cerámico Italia (30,5 x 30,5)</v>
          </cell>
        </row>
        <row r="108">
          <cell r="A108" t="str">
            <v>Baldosin cerámico pared corona Olimpia de 20,5 x 20,5 blanco primera</v>
          </cell>
        </row>
        <row r="109">
          <cell r="A109" t="str">
            <v>Baldosin cerámico pared Valencia 20,5 x 30,5</v>
          </cell>
        </row>
        <row r="110">
          <cell r="A110" t="str">
            <v>Baldosin de granito (30 x 30)</v>
          </cell>
        </row>
        <row r="111">
          <cell r="A111" t="str">
            <v>Baldosin de granito (33 x 33)</v>
          </cell>
        </row>
        <row r="112">
          <cell r="A112" t="str">
            <v>Balinera de acero 1/2"</v>
          </cell>
        </row>
        <row r="113">
          <cell r="A113" t="str">
            <v>Barniz vitriflex</v>
          </cell>
        </row>
        <row r="114">
          <cell r="A114" t="str">
            <v>Barra  discapacitados Inox (juego)</v>
          </cell>
        </row>
        <row r="115">
          <cell r="A115" t="str">
            <v>Barra discapacitados 18" (46 cm) cromo grival</v>
          </cell>
        </row>
        <row r="116">
          <cell r="A116" t="str">
            <v>Barra discapacitados 30" (76 cm) cromo grival</v>
          </cell>
        </row>
        <row r="117">
          <cell r="A117" t="str">
            <v>Base granular</v>
          </cell>
        </row>
        <row r="118">
          <cell r="A118" t="str">
            <v>Bisagra acero cobrizada 3"</v>
          </cell>
        </row>
        <row r="119">
          <cell r="A119" t="str">
            <v>Bisagra alum.Ext 2"</v>
          </cell>
        </row>
        <row r="120">
          <cell r="A120" t="str">
            <v>Bisagra alum.Ext 3"</v>
          </cell>
        </row>
        <row r="121">
          <cell r="A121" t="str">
            <v>Bisagra Metalisteria triple</v>
          </cell>
        </row>
        <row r="122">
          <cell r="A122" t="str">
            <v>Bloque calado sencillo 20 x 20</v>
          </cell>
        </row>
        <row r="123">
          <cell r="A123" t="str">
            <v>Bloque de concreto liso no estructural de 14 x 19 x 39</v>
          </cell>
        </row>
        <row r="124">
          <cell r="A124" t="str">
            <v>Bloque en concreto par muros estructurales de 0,09 x 19 x 39</v>
          </cell>
        </row>
        <row r="125">
          <cell r="A125" t="str">
            <v>Bloque en concreto para muros estructurales de  19x19x39</v>
          </cell>
        </row>
        <row r="126">
          <cell r="A126" t="str">
            <v>Bloque en concreto para muros estructurales de 14x19x39</v>
          </cell>
        </row>
        <row r="127">
          <cell r="A127" t="str">
            <v>Bloque en concreto para muros estructurales tipo piedra de e = 0,16 m</v>
          </cell>
        </row>
        <row r="128">
          <cell r="A128" t="str">
            <v>Bloque de concreto liso no estructural de 10 x 20 x 40</v>
          </cell>
        </row>
        <row r="129">
          <cell r="A129" t="str">
            <v>Bloque muro LN-14N</v>
          </cell>
        </row>
        <row r="130">
          <cell r="A130" t="str">
            <v>Bloque No.4</v>
          </cell>
        </row>
        <row r="131">
          <cell r="A131" t="str">
            <v>Bloque No.5</v>
          </cell>
        </row>
        <row r="132">
          <cell r="A132" t="str">
            <v>Bomba de 1/2 HP, 2" de salida, H=4.50</v>
          </cell>
        </row>
        <row r="133">
          <cell r="A133" t="str">
            <v>BOMBILLA FLUORESCENTE COMPACTA DE 120 v 105 w</v>
          </cell>
        </row>
        <row r="134">
          <cell r="A134" t="str">
            <v>Boquilla</v>
          </cell>
        </row>
        <row r="135">
          <cell r="A135" t="str">
            <v>Botón timbre</v>
          </cell>
        </row>
        <row r="136">
          <cell r="A136" t="str">
            <v>Breaker 3 x 100</v>
          </cell>
        </row>
        <row r="137">
          <cell r="A137" t="str">
            <v>Breaker bipolar atornillable 2x15 A</v>
          </cell>
        </row>
        <row r="138">
          <cell r="A138" t="str">
            <v>Breaker de riel bipolar  2 x 100A</v>
          </cell>
        </row>
        <row r="139">
          <cell r="A139" t="str">
            <v>Breaker enchufable unip.1 x 20 A</v>
          </cell>
        </row>
        <row r="140">
          <cell r="A140" t="str">
            <v>Breaker enchufable unip.2 x 20 A</v>
          </cell>
        </row>
        <row r="141">
          <cell r="A141" t="str">
            <v>Breaker enchufable unip.3 x 50 A</v>
          </cell>
        </row>
        <row r="142">
          <cell r="A142" t="str">
            <v>Breaker tipo individual de 3 x 50 A</v>
          </cell>
        </row>
        <row r="143">
          <cell r="A143" t="str">
            <v>Buje roscado  1" x 1 1/4"  PVC - Presión</v>
          </cell>
        </row>
        <row r="144">
          <cell r="A144" t="str">
            <v>Buje roscado  1" x 3/4"  PVC - Presión</v>
          </cell>
        </row>
        <row r="145">
          <cell r="A145" t="str">
            <v>Buje roscado  3/4" x 1/2" PVC - Presión</v>
          </cell>
        </row>
        <row r="146">
          <cell r="A146" t="str">
            <v>Cable Antifraude  3x6+1x8</v>
          </cell>
        </row>
        <row r="147">
          <cell r="A147" t="str">
            <v>Cable Coaxial Para TV RG 59</v>
          </cell>
        </row>
        <row r="148">
          <cell r="A148" t="str">
            <v>Cable cobre desn.AWG No.10</v>
          </cell>
        </row>
        <row r="149">
          <cell r="A149" t="str">
            <v>Cable cobre desn.AWG No.8</v>
          </cell>
        </row>
        <row r="150">
          <cell r="A150" t="str">
            <v>Cable cobre THW 2 AWG</v>
          </cell>
        </row>
        <row r="151">
          <cell r="A151" t="str">
            <v>Cable de cobre desnudo Nº 4 AWG</v>
          </cell>
        </row>
        <row r="152">
          <cell r="A152" t="str">
            <v>Cable de cobre desnudo Nº 6 AWG</v>
          </cell>
        </row>
        <row r="153">
          <cell r="A153" t="str">
            <v>Cable de cobre encauchetado 3 x 10</v>
          </cell>
        </row>
        <row r="154">
          <cell r="A154" t="str">
            <v>Cable de cobre encauchetado 3 x 12</v>
          </cell>
        </row>
        <row r="155">
          <cell r="A155" t="str">
            <v>Cable de cobre encauchetado 3 x 14</v>
          </cell>
        </row>
        <row r="156">
          <cell r="A156" t="str">
            <v xml:space="preserve">Cable de cobre THHN 14 </v>
          </cell>
        </row>
        <row r="157">
          <cell r="A157" t="str">
            <v>Cable de cobre THHN Nº 1/0</v>
          </cell>
        </row>
        <row r="158">
          <cell r="A158" t="str">
            <v>Cable de cobre THHN Nº 10</v>
          </cell>
        </row>
        <row r="159">
          <cell r="A159" t="str">
            <v>Cable de cobre THHN Nº 2</v>
          </cell>
        </row>
        <row r="160">
          <cell r="A160" t="str">
            <v>Cable de cobre THHN Nº 4</v>
          </cell>
        </row>
        <row r="161">
          <cell r="A161" t="str">
            <v>Cable de cobre THHN Nº 6</v>
          </cell>
        </row>
        <row r="162">
          <cell r="A162" t="str">
            <v>Cable de cobre THHN Nº 8</v>
          </cell>
        </row>
        <row r="163">
          <cell r="A163" t="str">
            <v>Cable de cobre THW  2 x 8 + 1 x 8 Antifraude</v>
          </cell>
        </row>
        <row r="164">
          <cell r="A164" t="str">
            <v>Cable de cobre THW  3 x 4 + 1 x 6 Antifraude</v>
          </cell>
        </row>
        <row r="165">
          <cell r="A165" t="str">
            <v>Cable de cobre THW  3 x 8 + 1 x 10 Antifraude</v>
          </cell>
        </row>
        <row r="166">
          <cell r="A166" t="str">
            <v>Cable de cobre THW 10 AWG</v>
          </cell>
        </row>
        <row r="167">
          <cell r="A167" t="str">
            <v>Cable de cobre THW 12 AWG</v>
          </cell>
        </row>
        <row r="168">
          <cell r="A168" t="str">
            <v>Cable de cobre THW 2 AWG</v>
          </cell>
        </row>
        <row r="169">
          <cell r="A169" t="str">
            <v>Cable de cobre THW 8 AWG</v>
          </cell>
        </row>
        <row r="170">
          <cell r="A170" t="str">
            <v>Cable teléfonos 10 pares</v>
          </cell>
        </row>
        <row r="171">
          <cell r="A171" t="str">
            <v>Cable teléfonos 2 pares</v>
          </cell>
        </row>
        <row r="172">
          <cell r="A172" t="str">
            <v>Cable teléfonos 20 pares</v>
          </cell>
        </row>
        <row r="173">
          <cell r="A173" t="str">
            <v>Cable teléfonos 4 pares</v>
          </cell>
        </row>
        <row r="174">
          <cell r="A174" t="str">
            <v>Cable teléfonos 40 pares</v>
          </cell>
        </row>
        <row r="175">
          <cell r="A175" t="str">
            <v>Cable teléfonos 50 pares</v>
          </cell>
        </row>
        <row r="176">
          <cell r="A176" t="str">
            <v>Cadena Galvanizada 3/8"</v>
          </cell>
        </row>
        <row r="177">
          <cell r="A177" t="str">
            <v>Caja 4 x 4 met.Deko AK 2V</v>
          </cell>
        </row>
        <row r="178">
          <cell r="A178" t="str">
            <v>Caja 5800</v>
          </cell>
        </row>
        <row r="179">
          <cell r="A179" t="str">
            <v>Caja cuadrada 2400</v>
          </cell>
        </row>
        <row r="180">
          <cell r="A180" t="str">
            <v>Caja de 40 x 40 mamposteria</v>
          </cell>
        </row>
        <row r="181">
          <cell r="A181" t="str">
            <v>Caja de 60 x 60 mamposteria</v>
          </cell>
        </row>
        <row r="182">
          <cell r="A182" t="str">
            <v>Caja de 60 x 60 x 12 cm</v>
          </cell>
        </row>
        <row r="183">
          <cell r="A183" t="str">
            <v>Caja doble Conduit</v>
          </cell>
        </row>
        <row r="184">
          <cell r="A184" t="str">
            <v>Caja metálica de 15 x 15</v>
          </cell>
        </row>
        <row r="185">
          <cell r="A185" t="str">
            <v>Caja metálica de 15 x 15 tipo Intemperie con pintura electrostática RAL 7032 con puerta y chapa</v>
          </cell>
        </row>
        <row r="186">
          <cell r="A186" t="str">
            <v>Caja monofás.3 circ.con barraje adic.para tierra</v>
          </cell>
        </row>
        <row r="187">
          <cell r="A187" t="str">
            <v>Caja monofásica 2 circuitos</v>
          </cell>
        </row>
        <row r="188">
          <cell r="A188" t="str">
            <v>Caja monofásica 2 circuitos</v>
          </cell>
        </row>
        <row r="189">
          <cell r="A189" t="str">
            <v>Caja monofásica 4 circuitos</v>
          </cell>
        </row>
        <row r="190">
          <cell r="A190" t="str">
            <v>Caja Monofásica 4 circuitos</v>
          </cell>
        </row>
        <row r="191">
          <cell r="A191" t="str">
            <v>Caja Octogonal</v>
          </cell>
        </row>
        <row r="192">
          <cell r="A192" t="str">
            <v>Caja para medidor con espacio interruptor</v>
          </cell>
        </row>
        <row r="193">
          <cell r="A193" t="str">
            <v>Caja sencilla Conduit</v>
          </cell>
        </row>
        <row r="194">
          <cell r="A194" t="str">
            <v>Caja tapa registro europa de 15 x 15 blanca</v>
          </cell>
        </row>
        <row r="195">
          <cell r="A195" t="str">
            <v>Caja trifásica 18 circuitos</v>
          </cell>
        </row>
        <row r="196">
          <cell r="A196" t="str">
            <v>Caja trifásica 6 circuitos</v>
          </cell>
        </row>
        <row r="197">
          <cell r="A197" t="str">
            <v>Canal PVC  Tipo Amazonas</v>
          </cell>
        </row>
        <row r="198">
          <cell r="A198" t="str">
            <v>Canaleta .8  L=2.40</v>
          </cell>
        </row>
        <row r="199">
          <cell r="A199" t="str">
            <v>Canaleta Metal C/Divis.10 x 4</v>
          </cell>
        </row>
        <row r="200">
          <cell r="A200" t="str">
            <v>Capacete de 1 1/2"</v>
          </cell>
        </row>
        <row r="201">
          <cell r="A201" t="str">
            <v>Capacete de 1 1/4"</v>
          </cell>
        </row>
        <row r="202">
          <cell r="A202" t="str">
            <v>Capacete de 3/4"</v>
          </cell>
        </row>
        <row r="203">
          <cell r="A203" t="str">
            <v>Capacete de 1"</v>
          </cell>
        </row>
        <row r="204">
          <cell r="A204" t="str">
            <v>Capacete de 2"</v>
          </cell>
        </row>
        <row r="205">
          <cell r="A205" t="str">
            <v>Casetón de guadua</v>
          </cell>
        </row>
        <row r="206">
          <cell r="A206" t="str">
            <v xml:space="preserve">Caseton de lona </v>
          </cell>
        </row>
        <row r="207">
          <cell r="A207" t="str">
            <v>Caseton en lona sintética</v>
          </cell>
        </row>
        <row r="208">
          <cell r="A208" t="str">
            <v xml:space="preserve">Cemento blanco </v>
          </cell>
        </row>
        <row r="209">
          <cell r="A209" t="str">
            <v xml:space="preserve">Cemento gris </v>
          </cell>
        </row>
        <row r="210">
          <cell r="A210" t="str">
            <v>Censor alarma cortafuego</v>
          </cell>
        </row>
        <row r="211">
          <cell r="A211" t="str">
            <v>Ceramica blanca 20x20</v>
          </cell>
        </row>
        <row r="212">
          <cell r="A212" t="str">
            <v>Ceramica lisa 30x30</v>
          </cell>
        </row>
        <row r="213">
          <cell r="A213" t="str">
            <v>Cerco ordinario 3M</v>
          </cell>
        </row>
        <row r="214">
          <cell r="A214" t="str">
            <v>Cerradura de alcoba en poma metálica</v>
          </cell>
        </row>
        <row r="215">
          <cell r="A215" t="str">
            <v>Cerradura Gato doble cerrojo/210400</v>
          </cell>
        </row>
        <row r="216">
          <cell r="A216" t="str">
            <v>Cerradura Inafer C-998 Madera</v>
          </cell>
        </row>
        <row r="217">
          <cell r="A217" t="str">
            <v>Cerradura puerta discapacitados 63 AA - F30 B A &amp; A</v>
          </cell>
        </row>
        <row r="218">
          <cell r="A218" t="str">
            <v>Cerradura Schlage T.A. Econ./Gold</v>
          </cell>
        </row>
        <row r="219">
          <cell r="A219" t="str">
            <v>Cerradura Shalage Ref A30D - terraza, Georgia</v>
          </cell>
        </row>
        <row r="220">
          <cell r="A220" t="str">
            <v>Cerradura Shalage Ref B362 Doble cilindro</v>
          </cell>
        </row>
        <row r="221">
          <cell r="A221" t="str">
            <v>Cerradura YALE 170 1/4</v>
          </cell>
        </row>
        <row r="222">
          <cell r="A222" t="str">
            <v>Cerradura YALE doble pasador 987-1 1/4</v>
          </cell>
        </row>
        <row r="223">
          <cell r="A223" t="str">
            <v>Chazo expansivo 5/16" x 1 1/2"</v>
          </cell>
        </row>
        <row r="224">
          <cell r="A224" t="str">
            <v>Chazo p/tornillo 1/8" x 1 1/4</v>
          </cell>
        </row>
        <row r="225">
          <cell r="A225" t="str">
            <v>Chazo p/tornillo 5/16" x 1 1/4</v>
          </cell>
        </row>
        <row r="226">
          <cell r="A226" t="str">
            <v>Cheque cortina Helbert o similar 1 1/2"</v>
          </cell>
        </row>
        <row r="227">
          <cell r="A227" t="str">
            <v>Cheque cortina Helbert o similar 1 1/4"</v>
          </cell>
        </row>
        <row r="228">
          <cell r="A228" t="str">
            <v>Cheque cortina Helbert o similar 1"</v>
          </cell>
        </row>
        <row r="229">
          <cell r="A229" t="str">
            <v>Cheque cortina Helbert o similar 1/2"</v>
          </cell>
        </row>
        <row r="230">
          <cell r="A230" t="str">
            <v>Cheque cortina Helbert o similar 3/4"</v>
          </cell>
        </row>
        <row r="231">
          <cell r="A231" t="str">
            <v>Cheque red white roscado  3/4"; incluye accesorios</v>
          </cell>
        </row>
        <row r="232">
          <cell r="A232" t="str">
            <v>Cheque red white roscado de   1/2"; incluye accesorios</v>
          </cell>
        </row>
        <row r="233">
          <cell r="A233" t="str">
            <v>Cheque red white roscado de 1"; incluye accesorios</v>
          </cell>
        </row>
        <row r="234">
          <cell r="A234" t="str">
            <v>Chipa de acero 3/8"</v>
          </cell>
        </row>
        <row r="235">
          <cell r="A235" t="str">
            <v>Cinta Aislante</v>
          </cell>
        </row>
        <row r="236">
          <cell r="A236" t="str">
            <v>Cinta señalizacion</v>
          </cell>
        </row>
        <row r="237">
          <cell r="A237" t="str">
            <v>Clavija de caucho P. T.</v>
          </cell>
        </row>
        <row r="238">
          <cell r="A238" t="str">
            <v>Codo 90º  CxC Sanitario 2"</v>
          </cell>
        </row>
        <row r="239">
          <cell r="A239" t="str">
            <v>Codo 90º  CxC Sanitario 3"</v>
          </cell>
        </row>
        <row r="240">
          <cell r="A240" t="str">
            <v>Codo 90º  CxC Sanitario 4"</v>
          </cell>
        </row>
        <row r="241">
          <cell r="A241" t="str">
            <v>Codo 90º  CxC Sanitario 6"</v>
          </cell>
        </row>
        <row r="242">
          <cell r="A242" t="str">
            <v>Codo 90º 1/4 CxC 3"</v>
          </cell>
        </row>
        <row r="243">
          <cell r="A243" t="str">
            <v>Codo 90º 1/4 CxC 4"</v>
          </cell>
        </row>
        <row r="244">
          <cell r="A244" t="str">
            <v>Codo 90º Pres.PVC 1 1/2"</v>
          </cell>
        </row>
        <row r="245">
          <cell r="A245" t="str">
            <v>Codo 90º Pres.PVC 1"</v>
          </cell>
        </row>
        <row r="246">
          <cell r="A246" t="str">
            <v>Codo 90º Pres.PVC 1/2"</v>
          </cell>
        </row>
        <row r="247">
          <cell r="A247" t="str">
            <v>Codo 90º Pres.PVC 2"</v>
          </cell>
        </row>
        <row r="248">
          <cell r="A248" t="str">
            <v>Codo 90º Pres.PVC 3/4"</v>
          </cell>
        </row>
        <row r="249">
          <cell r="A249" t="str">
            <v>Codo de Bajante 45º Amazonas</v>
          </cell>
        </row>
        <row r="250">
          <cell r="A250" t="str">
            <v>Codo H.G: 1/2"</v>
          </cell>
        </row>
        <row r="251">
          <cell r="A251" t="str">
            <v>Codo PVC-P 1/2"</v>
          </cell>
        </row>
        <row r="252">
          <cell r="A252" t="str">
            <v>Codo PVC-P 3/4"</v>
          </cell>
        </row>
        <row r="253">
          <cell r="A253" t="str">
            <v>Codo PVC-S  22,5º</v>
          </cell>
        </row>
        <row r="254">
          <cell r="A254" t="str">
            <v>Concreto de 2,000 p.s.i.</v>
          </cell>
        </row>
        <row r="255">
          <cell r="A255" t="str">
            <v>Concreto de 2,500 p.s.i.</v>
          </cell>
        </row>
        <row r="256">
          <cell r="A256" t="str">
            <v>Concreto de 3,000 p.s.i.</v>
          </cell>
        </row>
        <row r="257">
          <cell r="A257" t="str">
            <v xml:space="preserve">Conduleta en C 3/4" </v>
          </cell>
        </row>
        <row r="258">
          <cell r="A258" t="str">
            <v xml:space="preserve">Conduleta en C 1 1/4" </v>
          </cell>
        </row>
        <row r="259">
          <cell r="A259" t="str">
            <v>Conector para varilla cooper weld</v>
          </cell>
        </row>
        <row r="260">
          <cell r="A260" t="str">
            <v>Conector resorte rojo</v>
          </cell>
        </row>
        <row r="261">
          <cell r="A261" t="str">
            <v>Conjunto lavaojos</v>
          </cell>
        </row>
        <row r="262">
          <cell r="A262" t="str">
            <v>Cono pozo D=1,20x0,60m, H=0,75m</v>
          </cell>
        </row>
        <row r="263">
          <cell r="A263" t="str">
            <v>Control ventilador</v>
          </cell>
        </row>
        <row r="264">
          <cell r="A264" t="str">
            <v>Correa Z HR 305 x 80 Cal. 14 Long.6 m.</v>
          </cell>
        </row>
        <row r="265">
          <cell r="A265" t="str">
            <v>Cortina enrrollableBlackout</v>
          </cell>
        </row>
        <row r="266">
          <cell r="A266" t="str">
            <v>Curva galvanizada de 1 1/2"</v>
          </cell>
        </row>
        <row r="267">
          <cell r="A267" t="str">
            <v>Curva galvanizada de 1 1/4"</v>
          </cell>
        </row>
        <row r="268">
          <cell r="A268" t="str">
            <v>Curva galvanizada de 1"</v>
          </cell>
        </row>
        <row r="269">
          <cell r="A269" t="str">
            <v>Desperdicio acero 3%</v>
          </cell>
        </row>
        <row r="270">
          <cell r="A270" t="str">
            <v>Detergentes, ácidos</v>
          </cell>
        </row>
        <row r="271">
          <cell r="A271" t="str">
            <v>Disolvente Thinner</v>
          </cell>
        </row>
        <row r="272">
          <cell r="A272" t="str">
            <v>DOTACIÓN MUEBLES AULAS</v>
          </cell>
        </row>
        <row r="273">
          <cell r="A273" t="str">
            <v>Ducha Galaxia sencilla</v>
          </cell>
        </row>
        <row r="274">
          <cell r="A274" t="str">
            <v>Durmiente abarco 4M</v>
          </cell>
        </row>
        <row r="275">
          <cell r="A275" t="str">
            <v>Durmiente ordinario 3 m</v>
          </cell>
        </row>
        <row r="276">
          <cell r="A276" t="str">
            <v>Escoba dura</v>
          </cell>
        </row>
        <row r="277">
          <cell r="A277" t="str">
            <v>Enchape de mesón en madera Cedro</v>
          </cell>
        </row>
        <row r="278">
          <cell r="A278" t="str">
            <v>Enchape natal 20 X 20</v>
          </cell>
        </row>
        <row r="279">
          <cell r="A279" t="str">
            <v xml:space="preserve">Enchape natal 30 X 30 </v>
          </cell>
        </row>
        <row r="280">
          <cell r="A280" t="str">
            <v>Escuadra metálica para anclaje</v>
          </cell>
        </row>
        <row r="281">
          <cell r="A281" t="str">
            <v>Esfumado 20,5 x 20,5</v>
          </cell>
        </row>
        <row r="282">
          <cell r="A282" t="str">
            <v>Esmalte epoxico Epoxibler 2 componentes</v>
          </cell>
        </row>
        <row r="283">
          <cell r="A283" t="str">
            <v>Esmalte mate supersintético</v>
          </cell>
        </row>
        <row r="284">
          <cell r="A284" t="str">
            <v>Esmalte sintético para señalización</v>
          </cell>
        </row>
        <row r="285">
          <cell r="A285" t="str">
            <v>Esmalte sintético Pintulux</v>
          </cell>
        </row>
        <row r="286">
          <cell r="A286" t="str">
            <v>Esmalte sobre reja</v>
          </cell>
        </row>
        <row r="287">
          <cell r="A287" t="str">
            <v>Espejo biselado de 4 mm</v>
          </cell>
        </row>
        <row r="288">
          <cell r="A288" t="str">
            <v>Espejo biselado de 4 mm 0,70x0,40</v>
          </cell>
        </row>
        <row r="289">
          <cell r="A289" t="str">
            <v>Estribo + grapa de operar en caliente</v>
          </cell>
        </row>
        <row r="290">
          <cell r="A290" t="str">
            <v xml:space="preserve">Estuco </v>
          </cell>
        </row>
        <row r="291">
          <cell r="A291" t="str">
            <v>Estacas de madera</v>
          </cell>
        </row>
        <row r="292">
          <cell r="A292" t="str">
            <v xml:space="preserve">Falleva  </v>
          </cell>
        </row>
        <row r="293">
          <cell r="A293" t="str">
            <v>Falleva con portacandado</v>
          </cell>
        </row>
        <row r="294">
          <cell r="A294" t="str">
            <v>Filtro anaerobico plstico 1000 lts</v>
          </cell>
        </row>
        <row r="295">
          <cell r="A295" t="str">
            <v>Flanche en lamina Cal 20 des = 0,30 (A todo costo)</v>
          </cell>
        </row>
        <row r="296">
          <cell r="A296" t="str">
            <v>Flotador 3/4 plg - bronce, incluye accesorios</v>
          </cell>
        </row>
        <row r="297">
          <cell r="A297" t="str">
            <v>Flotador mecánico 1" Incluye accesorios</v>
          </cell>
        </row>
        <row r="298">
          <cell r="A298" t="str">
            <v>Formaleta caissons</v>
          </cell>
        </row>
        <row r="299">
          <cell r="A299" t="str">
            <v>Formaleta cedro macho</v>
          </cell>
        </row>
        <row r="300">
          <cell r="A300" t="str">
            <v xml:space="preserve">Gancho galvanizado con platina </v>
          </cell>
        </row>
        <row r="301">
          <cell r="A301" t="str">
            <v>Gancho teja eternit</v>
          </cell>
        </row>
        <row r="302">
          <cell r="A302" t="str">
            <v>Gancho Tensor GalvanizadoTipo comercial 5/16 x 5"</v>
          </cell>
        </row>
        <row r="303">
          <cell r="A303" t="str">
            <v>Geotextil NT 2400</v>
          </cell>
        </row>
        <row r="304">
          <cell r="A304" t="str">
            <v>Geotextil T 1800</v>
          </cell>
        </row>
        <row r="305">
          <cell r="A305" t="str">
            <v>Grama</v>
          </cell>
        </row>
        <row r="306">
          <cell r="A306" t="str">
            <v>Granito No.3</v>
          </cell>
        </row>
        <row r="307">
          <cell r="A307" t="str">
            <v>Granito Pulido para mesones</v>
          </cell>
        </row>
        <row r="308">
          <cell r="A308" t="str">
            <v>Gravilla</v>
          </cell>
        </row>
        <row r="309">
          <cell r="A309" t="str">
            <v>Gravilla de rio (viaje 1 m3)</v>
          </cell>
        </row>
        <row r="310">
          <cell r="A310" t="str">
            <v>Gravilla mona Nº 2</v>
          </cell>
        </row>
        <row r="311">
          <cell r="A311" t="str">
            <v>Guardaescoba granito  7 X 33</v>
          </cell>
        </row>
        <row r="312">
          <cell r="A312" t="str">
            <v>Guardaescoba granito pulido media caña; tipo alfa</v>
          </cell>
        </row>
        <row r="313">
          <cell r="A313" t="str">
            <v>Guaya 1/8"</v>
          </cell>
        </row>
        <row r="314">
          <cell r="A314" t="str">
            <v>Hebilla  Band it de 1/2"</v>
          </cell>
        </row>
        <row r="315">
          <cell r="A315" t="str">
            <v>Herraje 1/2" (tensor)</v>
          </cell>
        </row>
        <row r="316">
          <cell r="A316" t="str">
            <v>Herraje 5/8" (tensor)</v>
          </cell>
        </row>
        <row r="317">
          <cell r="A317" t="str">
            <v>Hidrosello Canal Amazonas</v>
          </cell>
        </row>
        <row r="318">
          <cell r="A318" t="str">
            <v>Hidrosello Novafort</v>
          </cell>
        </row>
        <row r="319">
          <cell r="A319" t="str">
            <v>Hierro cuadrado 9 mm</v>
          </cell>
        </row>
        <row r="320">
          <cell r="A320" t="str">
            <v>Hipoclorito</v>
          </cell>
        </row>
        <row r="321">
          <cell r="A321" t="str">
            <v>Hoja puerta triplex 0,81</v>
          </cell>
        </row>
        <row r="322">
          <cell r="A322" t="str">
            <v>Hoja puerta triplex 4mm.(2x1). Entamborada. Estructura ancho=0.10 m., espesor 4cm.</v>
          </cell>
        </row>
        <row r="323">
          <cell r="A323" t="str">
            <v>Instalación Acometidad Sanitaria - Baños inc Mat.</v>
          </cell>
        </row>
        <row r="324">
          <cell r="A324" t="str">
            <v>Interruptor atornillable 2x150A</v>
          </cell>
        </row>
        <row r="325">
          <cell r="A325" t="str">
            <v>Interruptor atornillable 2x75 100 A</v>
          </cell>
        </row>
        <row r="326">
          <cell r="A326" t="str">
            <v>Interruptor atornillable 3 x 40 Amp</v>
          </cell>
        </row>
        <row r="327">
          <cell r="A327" t="str">
            <v>Interruptor atornillable 3 x 70 Amp</v>
          </cell>
        </row>
        <row r="328">
          <cell r="A328" t="str">
            <v>Interruptor atornillable 3 x 75 Amp</v>
          </cell>
        </row>
        <row r="329">
          <cell r="A329" t="str">
            <v>Interruptor conmutable</v>
          </cell>
        </row>
        <row r="330">
          <cell r="A330" t="str">
            <v>Interruptor doble</v>
          </cell>
        </row>
        <row r="331">
          <cell r="A331" t="str">
            <v>Interruptor Doble Lum.101C</v>
          </cell>
        </row>
        <row r="332">
          <cell r="A332" t="str">
            <v>Interruptor enchufable de 1 x 15 / 60 amp</v>
          </cell>
        </row>
        <row r="333">
          <cell r="A333" t="str">
            <v>Interruptor enchufable de 2 x 15 / 30 amp</v>
          </cell>
        </row>
        <row r="334">
          <cell r="A334" t="str">
            <v>Interruptor enchufable de 2 x 40 / 60 amp</v>
          </cell>
        </row>
        <row r="335">
          <cell r="A335" t="str">
            <v>Interruptor enchufable de 2 x 70 amp</v>
          </cell>
        </row>
        <row r="336">
          <cell r="A336" t="str">
            <v>Interruptor enchufable de 3 x 15 amp</v>
          </cell>
        </row>
        <row r="337">
          <cell r="A337" t="str">
            <v xml:space="preserve">Interruptor sencillo </v>
          </cell>
        </row>
        <row r="338">
          <cell r="A338" t="str">
            <v>Interruptor triple</v>
          </cell>
        </row>
        <row r="339">
          <cell r="A339" t="str">
            <v>Interruptor Tipo industrial de 3 x 100 amp ABB</v>
          </cell>
        </row>
        <row r="340">
          <cell r="A340" t="str">
            <v>Interruptor Tipo industrial de 3 x 150 amp ABB</v>
          </cell>
        </row>
        <row r="341">
          <cell r="A341" t="str">
            <v>Interruptor Tipo industrial de 3 x 16/63 amp</v>
          </cell>
        </row>
        <row r="342">
          <cell r="A342" t="str">
            <v>Interruptor Tipo industrial de 3 x 75 amp ABB</v>
          </cell>
        </row>
        <row r="343">
          <cell r="A343" t="str">
            <v>Interruptor Tripolar Tipo Industrial 3 X 225 amp.</v>
          </cell>
        </row>
        <row r="344">
          <cell r="A344" t="str">
            <v>Interruptor Triple</v>
          </cell>
        </row>
        <row r="345">
          <cell r="A345" t="str">
            <v>Interruptor Termomagnetico Tipolar 30 amp</v>
          </cell>
        </row>
        <row r="346">
          <cell r="A346" t="str">
            <v>Jabonera</v>
          </cell>
        </row>
        <row r="347">
          <cell r="A347" t="str">
            <v>Juego conx. Tanque</v>
          </cell>
        </row>
        <row r="348">
          <cell r="A348" t="str">
            <v>Juego de boquilla y contratuerca de 1 1/4"</v>
          </cell>
        </row>
        <row r="349">
          <cell r="A349" t="str">
            <v>Ladrillo estructural</v>
          </cell>
        </row>
        <row r="350">
          <cell r="A350" t="str">
            <v>Ladrillo prensado Santa Fe 24,5 X 12 X 5,5</v>
          </cell>
        </row>
        <row r="351">
          <cell r="A351" t="str">
            <v>Ladrillo rejilla 24 X 12 X  6</v>
          </cell>
        </row>
        <row r="352">
          <cell r="A352" t="str">
            <v>Ladrillo tolete común</v>
          </cell>
        </row>
        <row r="353">
          <cell r="A353" t="str">
            <v>Ladrillo tolete prensado</v>
          </cell>
        </row>
        <row r="354">
          <cell r="A354" t="str">
            <v>Ladrillo tolete fino liviano</v>
          </cell>
        </row>
        <row r="355">
          <cell r="A355" t="str">
            <v>Ladrillo tolete recocido</v>
          </cell>
        </row>
        <row r="356">
          <cell r="A356" t="str">
            <v>Lámina colaborante metaldeck de 2" calibre 22</v>
          </cell>
        </row>
        <row r="357">
          <cell r="A357" t="str">
            <v>Lamina Cold-Rolled Cal. 18 -M2</v>
          </cell>
        </row>
        <row r="358">
          <cell r="A358" t="str">
            <v>Lamina Cold-Rolled Cal.16</v>
          </cell>
        </row>
        <row r="359">
          <cell r="A359" t="str">
            <v>Lamina Cold-Rolled Cal.18  1,2 x 2,4 m</v>
          </cell>
        </row>
        <row r="360">
          <cell r="A360" t="str">
            <v>Lamina galvanizada cal.22</v>
          </cell>
        </row>
        <row r="361">
          <cell r="A361" t="str">
            <v>Lámpara fluorescente 2 x 32 - T 8</v>
          </cell>
        </row>
        <row r="362">
          <cell r="A362" t="str">
            <v xml:space="preserve">Lámpara Fluorescente 2 x 48" </v>
          </cell>
        </row>
        <row r="363">
          <cell r="A363" t="str">
            <v>Lámpara incandescente tipo selllado</v>
          </cell>
        </row>
        <row r="364">
          <cell r="A364" t="str">
            <v>Lampara tipo tortuga</v>
          </cell>
        </row>
        <row r="365">
          <cell r="A365" t="str">
            <v>Lavadero de cemento 60 x 80</v>
          </cell>
        </row>
        <row r="366">
          <cell r="A366" t="str">
            <v>Lavamanos Acuacer</v>
          </cell>
        </row>
        <row r="367">
          <cell r="A367" t="str">
            <v>Lavamanos Acuacer, suministro e instalación</v>
          </cell>
        </row>
        <row r="368">
          <cell r="A368" t="str">
            <v>Lavaplatos galaxia</v>
          </cell>
        </row>
        <row r="369">
          <cell r="A369" t="str">
            <v>Limestone (toxement)</v>
          </cell>
        </row>
        <row r="370">
          <cell r="A370" t="str">
            <v>Limpiador rem.PVC 760 gr</v>
          </cell>
        </row>
        <row r="371">
          <cell r="A371" t="str">
            <v>Llave terminal 1/2" - cromada , incluye adaptadores</v>
          </cell>
        </row>
        <row r="372">
          <cell r="A372" t="str">
            <v>Lona Verde</v>
          </cell>
        </row>
        <row r="373">
          <cell r="A373" t="str">
            <v>Lubricante de silicona Canal y Bajante Amazonas</v>
          </cell>
        </row>
        <row r="374">
          <cell r="A374" t="str">
            <v>Lubricante PVC 500 gr</v>
          </cell>
        </row>
        <row r="375">
          <cell r="A375" t="str">
            <v>Malla con vena</v>
          </cell>
        </row>
        <row r="376">
          <cell r="A376" t="str">
            <v>Malla electrosoldada D 5 x 5 mm y Separación 15 x 15 cm</v>
          </cell>
        </row>
        <row r="377">
          <cell r="A377" t="str">
            <v>Malla Eslabonada galvanizada Cal 12 huecos de 2 x  2 plg</v>
          </cell>
        </row>
        <row r="378">
          <cell r="A378" t="str">
            <v>Mallas electrosoldadas M - 131</v>
          </cell>
        </row>
        <row r="379">
          <cell r="A379" t="str">
            <v>Manguera de conexión flexometalica 3/8"</v>
          </cell>
        </row>
        <row r="380">
          <cell r="A380" t="str">
            <v>Manguera de conexión plastica 1/2"</v>
          </cell>
        </row>
        <row r="381">
          <cell r="A381" t="str">
            <v>Manija para ventana</v>
          </cell>
        </row>
        <row r="382">
          <cell r="A382" t="str">
            <v>Manto Asfaltico con foil de aluminio</v>
          </cell>
        </row>
        <row r="383">
          <cell r="A383" t="str">
            <v>Marco puerta de seguridad Cal.18</v>
          </cell>
        </row>
        <row r="384">
          <cell r="A384" t="str">
            <v>Marco puerta lámina 1.00. Lám.Cal.18</v>
          </cell>
        </row>
        <row r="385">
          <cell r="A385" t="str">
            <v>Marco puerta lámina Cold rolled Cal 18</v>
          </cell>
        </row>
        <row r="386">
          <cell r="A386" t="str">
            <v>Marco ventana lámina Cold rolled Cal 18</v>
          </cell>
        </row>
        <row r="387">
          <cell r="A387" t="str">
            <v>Marco y tapa para caja de inspección de  0,30 x 0,30 mts</v>
          </cell>
        </row>
        <row r="388">
          <cell r="A388" t="str">
            <v>Marco y tapa para caja de inspección de  0,50 x 0,50 mts</v>
          </cell>
        </row>
        <row r="389">
          <cell r="A389" t="str">
            <v>Marco y tapa para cámara de inspección CS274</v>
          </cell>
        </row>
        <row r="390">
          <cell r="A390" t="str">
            <v>Marco y tapa para cámara de inspección CS275</v>
          </cell>
        </row>
        <row r="391">
          <cell r="A391" t="str">
            <v>Marco y tapa para cámara de inspección CS276</v>
          </cell>
        </row>
        <row r="392">
          <cell r="A392" t="str">
            <v>Marmolina</v>
          </cell>
        </row>
        <row r="393">
          <cell r="A393" t="str">
            <v>Material seleccionado</v>
          </cell>
        </row>
        <row r="394">
          <cell r="A394" t="str">
            <v>Medidor monofásico 20 - 100 amp, 120/240 v</v>
          </cell>
        </row>
        <row r="395">
          <cell r="A395" t="str">
            <v>Medidor monofásico Trifilar ciclométrico 240/120 V 30-200 A</v>
          </cell>
        </row>
        <row r="396">
          <cell r="A396" t="str">
            <v>Medidor Trifasicomonofásico 20 - 100 amp, 120/240 v</v>
          </cell>
        </row>
        <row r="397">
          <cell r="A397" t="str">
            <v>Mesón acero inoxidable Cal.16. Dim.(0.60 x 0.85).</v>
          </cell>
        </row>
        <row r="398">
          <cell r="A398" t="str">
            <v>Mesón acero inoxidable Cal.16. Dim.(0.76 x 1.02).</v>
          </cell>
        </row>
        <row r="399">
          <cell r="A399" t="str">
            <v>Mesón acero inoxidable Cal.16. Dim.(0.90 x 2.95).</v>
          </cell>
        </row>
        <row r="400">
          <cell r="A400" t="str">
            <v>Mesón acero inoxidable Cal.16. Dim.(1.30 x 4.15).</v>
          </cell>
        </row>
        <row r="401">
          <cell r="A401" t="str">
            <v>Micropersianas Flexalum (a=1.74 x h=1.68)</v>
          </cell>
        </row>
        <row r="402">
          <cell r="A402" t="str">
            <v>Minirack de pared 37 x 52 x 51 cerrado, switch 8 puertos 10/100.</v>
          </cell>
        </row>
        <row r="403">
          <cell r="A403" t="str">
            <v>Mortero 1:3</v>
          </cell>
        </row>
        <row r="404">
          <cell r="A404" t="str">
            <v>Mortero 1:3 impermeabilizado</v>
          </cell>
        </row>
        <row r="405">
          <cell r="A405" t="str">
            <v>Mortero 1:4</v>
          </cell>
        </row>
        <row r="406">
          <cell r="A406" t="str">
            <v>Mortero 1:4 impermeabilizado</v>
          </cell>
        </row>
        <row r="407">
          <cell r="A407" t="str">
            <v>Mortero 1:5</v>
          </cell>
        </row>
        <row r="408">
          <cell r="A408" t="str">
            <v>Mortero 1:7</v>
          </cell>
        </row>
        <row r="409">
          <cell r="A409" t="str">
            <v>Mortero de pega 1:4 e=1,5 cm</v>
          </cell>
        </row>
        <row r="410">
          <cell r="A410" t="str">
            <v xml:space="preserve">Mortero de relleno 1:4 </v>
          </cell>
        </row>
        <row r="411">
          <cell r="A411" t="str">
            <v>MUEBLES ESPECIALES EN MADERA</v>
          </cell>
        </row>
        <row r="412">
          <cell r="A412" t="str">
            <v>MUEBLES ESPECIALES METALICOS</v>
          </cell>
        </row>
        <row r="413">
          <cell r="A413" t="str">
            <v>Muebles individuales para cubículos. Estructura en flor morado, tabla triplex 4mm., cantos en cedro. Pintulaca caoba. Sistema de apoyo de los entrepaños en madera. Sistema de cierre cerradura tipo cajonera dorada, manijas plásticas. (A=0.60; L=0.85; h=1.0</v>
          </cell>
        </row>
        <row r="414">
          <cell r="A414" t="str">
            <v>Muebles individuales para cubículos. Estructura en flor morado, tabla triplex 4mm., cantos en cedro. Pintulaca caoba. Sistema de apoyo de los entrepaños en madera. Sistema de cierre cerradura tipo cajonera dorada, manijas plásticas. (A=0.76; L=1.02; h=1.0</v>
          </cell>
        </row>
        <row r="415">
          <cell r="A415" t="str">
            <v>Niple H.G. 1/2 " x 0,10 m</v>
          </cell>
        </row>
        <row r="416">
          <cell r="A416" t="str">
            <v>Niple H.G. 1/2 " x 0,20 m</v>
          </cell>
        </row>
        <row r="417">
          <cell r="A417" t="str">
            <v>Orinal Mediano institucional blanco  incluye griferia tradicional cromo Ref: 70320 o similar y accesorios</v>
          </cell>
        </row>
        <row r="418">
          <cell r="A418" t="str">
            <v>Pabmeril pliego</v>
          </cell>
        </row>
        <row r="419">
          <cell r="A419" t="str">
            <v>Papelera</v>
          </cell>
        </row>
        <row r="420">
          <cell r="A420" t="str">
            <v>Paral de Madera 3m</v>
          </cell>
        </row>
        <row r="421">
          <cell r="A421" t="str">
            <v>Pegacor blanco</v>
          </cell>
        </row>
        <row r="422">
          <cell r="A422" t="str">
            <v>Percha galvanizada de 1 puesto</v>
          </cell>
        </row>
        <row r="423">
          <cell r="A423" t="str">
            <v>Percha galvanizada de 3 puestos</v>
          </cell>
        </row>
        <row r="424">
          <cell r="A424" t="str">
            <v>Percha galvanizada de 4 puestos</v>
          </cell>
        </row>
        <row r="425">
          <cell r="A425" t="str">
            <v>Perfil en aluminio 1/2" x 1/2"</v>
          </cell>
        </row>
        <row r="426">
          <cell r="A426" t="str">
            <v>Perfil estructural riel chanel 15/8" x 15/8" x 2,4 m</v>
          </cell>
        </row>
        <row r="427">
          <cell r="A427" t="str">
            <v>perfil metalico 50x25</v>
          </cell>
        </row>
        <row r="428">
          <cell r="A428" t="str">
            <v>perfil metalico 80x40</v>
          </cell>
        </row>
        <row r="429">
          <cell r="A429" t="str">
            <v>perfil metalico 80x40 calibre 18</v>
          </cell>
        </row>
        <row r="430">
          <cell r="A430" t="str">
            <v>Perfil PAG 120 X 60 - 1,2 MM</v>
          </cell>
        </row>
        <row r="431">
          <cell r="A431" t="str">
            <v>Perfil PAG C - 200 x 70 x 4 mm</v>
          </cell>
        </row>
        <row r="432">
          <cell r="A432" t="str">
            <v>Perfil PHR C - 100 x 50 x 3,0 mm</v>
          </cell>
        </row>
        <row r="433">
          <cell r="A433" t="str">
            <v>Perfil PHR C - 220 x 80 x 2,0 mm</v>
          </cell>
        </row>
        <row r="434">
          <cell r="A434" t="str">
            <v>Perfil para cubierta PHR C</v>
          </cell>
        </row>
        <row r="435">
          <cell r="A435" t="str">
            <v>Perfil PHR - PAG 160 X 60 - 1,5 MM</v>
          </cell>
        </row>
        <row r="436">
          <cell r="A436" t="str">
            <v>Perfil PHR C - 220 x 80  2,5 mm</v>
          </cell>
        </row>
        <row r="437">
          <cell r="A437" t="str">
            <v>Perno 1/2" Alt.Vel..1 3/4"</v>
          </cell>
        </row>
        <row r="438">
          <cell r="A438" t="str">
            <v>Perno de expansión 3" x 3/8"</v>
          </cell>
        </row>
        <row r="439">
          <cell r="A439" t="str">
            <v>Perros de 1/8"</v>
          </cell>
        </row>
        <row r="440">
          <cell r="A440" t="str">
            <v>Piedra Ciclopea, 4" a 15"</v>
          </cell>
        </row>
        <row r="441">
          <cell r="A441" t="str">
            <v>Piedra media zonga</v>
          </cell>
        </row>
        <row r="442">
          <cell r="A442" t="str">
            <v>Pintura Koraza plastica</v>
          </cell>
        </row>
        <row r="443">
          <cell r="A443" t="str">
            <v xml:space="preserve">Pintura Wash Primer </v>
          </cell>
        </row>
        <row r="444">
          <cell r="A444" t="str">
            <v>Pirlan en bronce</v>
          </cell>
        </row>
        <row r="445">
          <cell r="A445" t="str">
            <v>Placa cubierta pozo D=1,70, e=0,25m</v>
          </cell>
        </row>
        <row r="446">
          <cell r="A446" t="str">
            <v>Placa de identificación 2 x 1 cm</v>
          </cell>
        </row>
        <row r="447">
          <cell r="A447" t="str">
            <v>Placa fondo pozo D=1,80 m, e=0,25m</v>
          </cell>
        </row>
        <row r="448">
          <cell r="A448" t="str">
            <v>Planchón - cedro macho (.15 x .04 x 3)</v>
          </cell>
        </row>
        <row r="449">
          <cell r="A449" t="str">
            <v>Planchón ordinario 4 metros</v>
          </cell>
        </row>
        <row r="450">
          <cell r="A450" t="str">
            <v>Plastocrete DM-IMP INTG</v>
          </cell>
        </row>
        <row r="451">
          <cell r="A451" t="str">
            <v>Platina  1/2" X 3/16"</v>
          </cell>
        </row>
        <row r="452">
          <cell r="A452" t="str">
            <v xml:space="preserve">Platina 1 x 1 x 1/4 </v>
          </cell>
        </row>
        <row r="453">
          <cell r="A453" t="str">
            <v>Platina 1/8 x 1"</v>
          </cell>
        </row>
        <row r="454">
          <cell r="A454" t="str">
            <v>Platina 3 x 3 x 1/4</v>
          </cell>
        </row>
        <row r="455">
          <cell r="A455" t="str">
            <v>Platina 3/8" de 0,19 x 0,19 mts</v>
          </cell>
        </row>
        <row r="456">
          <cell r="A456" t="str">
            <v>Platina 3/16" de 0,06 x 0,13 mts</v>
          </cell>
        </row>
        <row r="457">
          <cell r="A457" t="str">
            <v>Platina 3/16" de 0,17 mts x 0,13 mts</v>
          </cell>
        </row>
        <row r="458">
          <cell r="A458" t="str">
            <v>Platina 3/16" de 0,17 mts x 0,13 mts</v>
          </cell>
        </row>
        <row r="459">
          <cell r="A459" t="str">
            <v>Platina 5/16"  x 2"</v>
          </cell>
        </row>
        <row r="460">
          <cell r="A460" t="str">
            <v>Platina para union de perfiles de riel</v>
          </cell>
        </row>
        <row r="461">
          <cell r="A461" t="str">
            <v>Platina de 3"x3/8"</v>
          </cell>
        </row>
        <row r="462">
          <cell r="A462" t="str">
            <v>Poceta Acero inoxidable Dim.(0.60 x 0.90)</v>
          </cell>
        </row>
        <row r="463">
          <cell r="A463" t="str">
            <v>Poceta Acero inoxidable Dim.(1.20 x 1.20)</v>
          </cell>
        </row>
        <row r="464">
          <cell r="A464" t="str">
            <v>Poceta redonda en acero inoxidable TRAMONTINA 0,3X,0115</v>
          </cell>
        </row>
        <row r="465">
          <cell r="A465" t="str">
            <v>Polietileno Cal 6</v>
          </cell>
        </row>
        <row r="466">
          <cell r="A466" t="str">
            <v>Polietileno Cal 7</v>
          </cell>
        </row>
        <row r="467">
          <cell r="A467" t="str">
            <v>Portacandado y Candado Negro Nº 4</v>
          </cell>
        </row>
        <row r="468">
          <cell r="A468" t="str">
            <v>Poste en concreto 10m de 510 Kg</v>
          </cell>
        </row>
        <row r="469">
          <cell r="A469" t="str">
            <v>Pozo septico plastico 1000 lts</v>
          </cell>
        </row>
        <row r="470">
          <cell r="A470" t="str">
            <v>Puerta Baño Minusvalidos</v>
          </cell>
        </row>
        <row r="471">
          <cell r="A471" t="str">
            <v>Puerta Baños</v>
          </cell>
        </row>
        <row r="472">
          <cell r="A472" t="str">
            <v>Puerta económica Pizano 1.00. Triplex e=4mm.</v>
          </cell>
        </row>
        <row r="473">
          <cell r="A473" t="str">
            <v>Puerta especial esclusa para Lab.Fotográfico como trampa de luz (2.00 x 1.00)</v>
          </cell>
        </row>
        <row r="474">
          <cell r="A474" t="str">
            <v>Puerta sistema constructivo PVC de 0,62 x 1,60 m</v>
          </cell>
        </row>
        <row r="475">
          <cell r="A475" t="str">
            <v xml:space="preserve">Puerta sistema constructivo PVC de 0,95 x 2,05 m  </v>
          </cell>
        </row>
        <row r="476">
          <cell r="A476" t="str">
            <v>Puntilla con cabeza 2"</v>
          </cell>
        </row>
        <row r="477">
          <cell r="A477" t="str">
            <v>Punto Agua fría PVC</v>
          </cell>
        </row>
        <row r="478">
          <cell r="A478" t="str">
            <v>Punto desagüe PVC 3" y  4"</v>
          </cell>
        </row>
        <row r="479">
          <cell r="A479" t="str">
            <v>Punto Eléctrico</v>
          </cell>
        </row>
        <row r="480">
          <cell r="A480" t="str">
            <v>Rajón</v>
          </cell>
        </row>
        <row r="481">
          <cell r="A481" t="str">
            <v xml:space="preserve">Recebo  </v>
          </cell>
        </row>
        <row r="482">
          <cell r="A482" t="str">
            <v>Recebo comun</v>
          </cell>
        </row>
        <row r="483">
          <cell r="A483" t="str">
            <v>Regadera corriente</v>
          </cell>
        </row>
        <row r="484">
          <cell r="A484" t="str">
            <v>Registro  de cortina R &amp; W 1 1/2" italiano; inlcuye accesorios</v>
          </cell>
        </row>
        <row r="485">
          <cell r="A485" t="str">
            <v>Registro de cortina 1/2 R &amp; W italiano ; incluye accesorios</v>
          </cell>
        </row>
        <row r="486">
          <cell r="A486" t="str">
            <v>Registro de cortina R &amp; w 1 1/4" italiano; incluye accesorios</v>
          </cell>
        </row>
        <row r="487">
          <cell r="A487" t="str">
            <v>Registro de cortina R&amp;W italiano de   1"; incluye accesorios</v>
          </cell>
        </row>
        <row r="488">
          <cell r="A488" t="str">
            <v>Registro de cortina Roscado liviano  Ref. 272 A Red &amp; White 2"; incluye accesorios</v>
          </cell>
        </row>
        <row r="489">
          <cell r="A489" t="str">
            <v>Registro P/D bola o novasfer 1/2"</v>
          </cell>
        </row>
        <row r="490">
          <cell r="A490" t="str">
            <v>Registro P/D Red White o Kitz 1 1/2"</v>
          </cell>
        </row>
        <row r="491">
          <cell r="A491" t="str">
            <v>Registro P/D Red White o Kitz 1 1/4"</v>
          </cell>
        </row>
        <row r="492">
          <cell r="A492" t="str">
            <v>Registro P/D Red White o Kitz 1"</v>
          </cell>
        </row>
        <row r="493">
          <cell r="A493" t="str">
            <v>Registro P/D Red White o Kitz 1/2"</v>
          </cell>
        </row>
        <row r="494">
          <cell r="A494" t="str">
            <v>Registro P/D Red White o Kitz 3/4"</v>
          </cell>
        </row>
        <row r="495">
          <cell r="A495" t="str">
            <v>Registro R&amp;W  de cortina de  3/4" italiano; incluye accesorios</v>
          </cell>
        </row>
        <row r="496">
          <cell r="A496" t="str">
            <v>Regulador unica etapa ref R-20</v>
          </cell>
        </row>
        <row r="497">
          <cell r="A497" t="str">
            <v>Rejilla plastica con sosco de 2"</v>
          </cell>
        </row>
        <row r="498">
          <cell r="A498" t="str">
            <v>Rejilla plastica con sosco de 3"</v>
          </cell>
        </row>
        <row r="499">
          <cell r="A499" t="str">
            <v>Rejilla plastica con sosco</v>
          </cell>
        </row>
        <row r="500">
          <cell r="A500" t="str">
            <v>Remate contra culata A.C.</v>
          </cell>
        </row>
        <row r="501">
          <cell r="A501" t="str">
            <v>Remate Contramuro Lateral Superior para cubierta Cindu</v>
          </cell>
        </row>
        <row r="502">
          <cell r="A502" t="str">
            <v>Repisa ordinaria 3 metros</v>
          </cell>
        </row>
        <row r="503">
          <cell r="A503" t="str">
            <v xml:space="preserve">Retiro de Sobrantes </v>
          </cell>
        </row>
        <row r="504">
          <cell r="A504" t="str">
            <v>Riel metálico. Lam.Cal.14. Ancho:0.10</v>
          </cell>
        </row>
        <row r="505">
          <cell r="A505" t="str">
            <v>Rompimiento Zona Dura</v>
          </cell>
        </row>
        <row r="506">
          <cell r="A506" t="str">
            <v>Roseta (Plafon)</v>
          </cell>
        </row>
        <row r="507">
          <cell r="A507" t="str">
            <v>Sanitario Acuacer blanco; incluye griferia grival atlantis refn 80620 y  accesorios</v>
          </cell>
        </row>
        <row r="508">
          <cell r="A508" t="str">
            <v>Sanitario Acuacer, suministro e instalación</v>
          </cell>
        </row>
        <row r="509">
          <cell r="A509" t="str">
            <v>Sanitario infantil blanco primera incluye griferia, suministro e instalación</v>
          </cell>
        </row>
        <row r="510">
          <cell r="A510" t="str">
            <v>Sanitario institucional Ref: aquajet comfort incluye griferia grival Atlantis 80620 o similar y accesorios</v>
          </cell>
        </row>
        <row r="511">
          <cell r="A511" t="str">
            <v>Sardinel prefabricado A10 (800mm*200mm*500mm)</v>
          </cell>
        </row>
        <row r="512">
          <cell r="A512" t="str">
            <v>Bordillo prefabricado A80 (800mm*200mm*350mm)</v>
          </cell>
        </row>
        <row r="513">
          <cell r="A513" t="str">
            <v xml:space="preserve">SECCIÓN CILINDRO POZO D=1.20m, H=1.00m </v>
          </cell>
        </row>
        <row r="514">
          <cell r="A514" t="str">
            <v xml:space="preserve">SECCIÓN CILINDRO POZO D=1.20m, H=0.50m </v>
          </cell>
        </row>
        <row r="515">
          <cell r="A515" t="str">
            <v>SECCIÓN CILINDRO POZO D=1.20m, H=0.25m</v>
          </cell>
        </row>
        <row r="516">
          <cell r="A516" t="str">
            <v>Sellador altos solidos/7238</v>
          </cell>
        </row>
        <row r="517">
          <cell r="A517" t="str">
            <v>Sellador para gas Loctite</v>
          </cell>
        </row>
        <row r="518">
          <cell r="A518" t="str">
            <v>Sello cortafuego</v>
          </cell>
        </row>
        <row r="519">
          <cell r="A519" t="str">
            <v>Sika-1 Imp.Integral</v>
          </cell>
        </row>
        <row r="520">
          <cell r="A520" t="str">
            <v>Sikadur 32 Primer</v>
          </cell>
        </row>
        <row r="521">
          <cell r="A521" t="str">
            <v xml:space="preserve">Sika transparente 10 años </v>
          </cell>
        </row>
        <row r="522">
          <cell r="A522" t="str">
            <v>Silicona liquida 300 ML</v>
          </cell>
        </row>
        <row r="523">
          <cell r="A523" t="str">
            <v xml:space="preserve">Silla estudiantil individual con brazo </v>
          </cell>
        </row>
        <row r="524">
          <cell r="A524" t="str">
            <v>Silla madera tipo cajero (h=0.7 D=0.3)</v>
          </cell>
        </row>
        <row r="525">
          <cell r="A525" t="str">
            <v>Silla Universitaria Norma NTC 4734</v>
          </cell>
        </row>
        <row r="526">
          <cell r="A526" t="str">
            <v>Sistema corredizo metálico</v>
          </cell>
        </row>
        <row r="527">
          <cell r="A527" t="str">
            <v>Soldadura de estaño P/Cobre</v>
          </cell>
        </row>
        <row r="528">
          <cell r="A528" t="str">
            <v>Soldadura elect. 6013</v>
          </cell>
        </row>
        <row r="529">
          <cell r="A529" t="str">
            <v>Soldadura PVC liquida 1/4</v>
          </cell>
        </row>
        <row r="530">
          <cell r="A530" t="str">
            <v>Soporte Canal Amazonas</v>
          </cell>
        </row>
        <row r="531">
          <cell r="A531" t="str">
            <v>Soporte de bajante Amazonas</v>
          </cell>
        </row>
        <row r="532">
          <cell r="A532" t="str">
            <v>Soporte para cable antifraude o encauchetado</v>
          </cell>
        </row>
        <row r="533">
          <cell r="A533" t="str">
            <v>Soporte tipo mensula de 15 cms</v>
          </cell>
        </row>
        <row r="534">
          <cell r="A534" t="str">
            <v>Subcontrato eléctrico</v>
          </cell>
        </row>
        <row r="535">
          <cell r="A535" t="str">
            <v>Tabla burra C Macho 0,28 - 3 mts</v>
          </cell>
        </row>
        <row r="536">
          <cell r="A536" t="str">
            <v>Tabla burra ordinario 0,30 - 3 mts</v>
          </cell>
        </row>
        <row r="537">
          <cell r="A537" t="str">
            <v>Tabla chapa-ordinario 0,10 - 3 mts</v>
          </cell>
        </row>
        <row r="538">
          <cell r="A538" t="str">
            <v>Tabla chapa-ordinario 0,30 - 3 mts</v>
          </cell>
        </row>
        <row r="539">
          <cell r="A539" t="str">
            <v>Tablero 18 Circuitos con espacio para totalizador</v>
          </cell>
        </row>
        <row r="540">
          <cell r="A540" t="str">
            <v>Tablero acrílico (a=3.00 x h=1.20)</v>
          </cell>
        </row>
        <row r="541">
          <cell r="A541" t="str">
            <v xml:space="preserve">Tablero bifasico TBC 24 circuitos </v>
          </cell>
        </row>
        <row r="542">
          <cell r="A542" t="str">
            <v>Tablero blanco para escribir, con marcador de tinta seca borrable, de 2,40 x 1,20 m, Norma NTC 4726</v>
          </cell>
        </row>
        <row r="543">
          <cell r="A543" t="str">
            <v>Tablero en madera entamborada</v>
          </cell>
        </row>
        <row r="544">
          <cell r="A544" t="str">
            <v>Tablero TBP - 8B con puerta y chapa plástica; para 8 cirucitos</v>
          </cell>
        </row>
        <row r="545">
          <cell r="A545" t="str">
            <v>Tablero TBP 12B  con puerta y chapas plastica de 12 Circuitos</v>
          </cell>
        </row>
        <row r="546">
          <cell r="A546" t="str">
            <v>Tablero TBP 18B con puerta y chapas plástico de 18 circuitos</v>
          </cell>
        </row>
        <row r="547">
          <cell r="A547" t="str">
            <v>Tableta Alfa 30x30 granito blanco huila</v>
          </cell>
        </row>
        <row r="548">
          <cell r="A548" t="str">
            <v>Tableta Alfa lisa 18,5x9</v>
          </cell>
        </row>
        <row r="549">
          <cell r="A549" t="str">
            <v>Tableta Alfa lisa 25x7</v>
          </cell>
        </row>
        <row r="550">
          <cell r="A550" t="str">
            <v>Tableta Gess 30x30</v>
          </cell>
        </row>
        <row r="551">
          <cell r="A551" t="str">
            <v>Taco terminal UNIP,HQP 30A</v>
          </cell>
        </row>
        <row r="552">
          <cell r="A552" t="str">
            <v>Tanque gas 40 lbs</v>
          </cell>
        </row>
        <row r="553">
          <cell r="A553" t="str">
            <v>Tanque plástico 1000 lts</v>
          </cell>
        </row>
        <row r="554">
          <cell r="A554" t="str">
            <v>Tanque plástico 500 lts</v>
          </cell>
        </row>
        <row r="555">
          <cell r="A555" t="str">
            <v>Tapa caja 2400 suplemento</v>
          </cell>
        </row>
        <row r="556">
          <cell r="A556" t="str">
            <v>Tapa caja 5800</v>
          </cell>
        </row>
        <row r="557">
          <cell r="A557" t="str">
            <v xml:space="preserve">Tapa de PVCS 2" </v>
          </cell>
        </row>
        <row r="558">
          <cell r="A558" t="str">
            <v>Tapa de PVCS 4"</v>
          </cell>
        </row>
        <row r="559">
          <cell r="A559" t="str">
            <v>Tapa Int Derecha Canal Amazonas</v>
          </cell>
        </row>
        <row r="560">
          <cell r="A560" t="str">
            <v>Tapa Int Izquierda Canal Amazonas</v>
          </cell>
        </row>
        <row r="561">
          <cell r="A561" t="str">
            <v>Tapa lateral ceja Cindu</v>
          </cell>
        </row>
        <row r="562">
          <cell r="A562" t="str">
            <v>Tapa posterior teja Cindu</v>
          </cell>
        </row>
        <row r="563">
          <cell r="A563" t="str">
            <v>Tapa troquel.Metal.2 Orif.</v>
          </cell>
        </row>
        <row r="564">
          <cell r="A564" t="str">
            <v>Tapaporos Nogal</v>
          </cell>
        </row>
        <row r="565">
          <cell r="A565" t="str">
            <v>Tapa y anillo en polipropileno reciclado para pozo</v>
          </cell>
        </row>
        <row r="566">
          <cell r="A566" t="str">
            <v>Tapon HG 1"</v>
          </cell>
        </row>
        <row r="567">
          <cell r="A567" t="str">
            <v>Tapon HG 1/2"</v>
          </cell>
        </row>
        <row r="568">
          <cell r="A568" t="str">
            <v>Tapon PVC 2" - Prueba</v>
          </cell>
        </row>
        <row r="569">
          <cell r="A569" t="str">
            <v>Tapon PVC 3" - Prueba</v>
          </cell>
        </row>
        <row r="570">
          <cell r="A570" t="str">
            <v>Tapon PVC 4" - Prueba</v>
          </cell>
        </row>
        <row r="571">
          <cell r="A571" t="str">
            <v>Tapon PVC-P 1/2"</v>
          </cell>
        </row>
        <row r="572">
          <cell r="A572" t="str">
            <v>Tee 1 1/4 PVC - Presión</v>
          </cell>
        </row>
        <row r="573">
          <cell r="A573" t="str">
            <v>Tee 1" PVC - Presión</v>
          </cell>
        </row>
        <row r="574">
          <cell r="A574" t="str">
            <v>Tee 1/2" PVC - Presión</v>
          </cell>
        </row>
        <row r="575">
          <cell r="A575" t="str">
            <v>Tee 3/4"    PVC - Presión</v>
          </cell>
        </row>
        <row r="576">
          <cell r="A576" t="str">
            <v>Tee HG 1"</v>
          </cell>
        </row>
        <row r="577">
          <cell r="A577" t="str">
            <v>Tee HG 1/2"</v>
          </cell>
        </row>
        <row r="578">
          <cell r="A578" t="str">
            <v>Tee PVC-P 3/4" x 1/2"</v>
          </cell>
        </row>
        <row r="579">
          <cell r="A579" t="str">
            <v>Tee Sencilla 3" Sanitaria</v>
          </cell>
        </row>
        <row r="580">
          <cell r="A580" t="str">
            <v>Tee Sencilla 2" Sanitaria</v>
          </cell>
        </row>
        <row r="581">
          <cell r="A581" t="str">
            <v>Tee Sencilla 4" Sanitaria</v>
          </cell>
        </row>
        <row r="582">
          <cell r="A582" t="str">
            <v xml:space="preserve">Teflon </v>
          </cell>
        </row>
        <row r="583">
          <cell r="A583" t="str">
            <v>Teja cindu  Ref: Cindurib</v>
          </cell>
        </row>
        <row r="584">
          <cell r="A584" t="str">
            <v>Teja Ajover termoacustica ondulada</v>
          </cell>
        </row>
        <row r="585">
          <cell r="A585" t="str">
            <v>Teja de asbesto cemento No.4</v>
          </cell>
        </row>
        <row r="586">
          <cell r="A586" t="str">
            <v>Teja de asbesto cemento No.6</v>
          </cell>
        </row>
        <row r="587">
          <cell r="A587" t="str">
            <v>Teja de asbesto cemento No.8</v>
          </cell>
        </row>
        <row r="588">
          <cell r="A588" t="str">
            <v>Teja plastica traslucida</v>
          </cell>
        </row>
        <row r="589">
          <cell r="A589" t="str">
            <v xml:space="preserve">Tensor para cable antifraude </v>
          </cell>
        </row>
        <row r="590">
          <cell r="A590" t="str">
            <v>Terminal campana PVC 3"</v>
          </cell>
        </row>
        <row r="591">
          <cell r="A591" t="str">
            <v>Terminal campana PVC 4"</v>
          </cell>
        </row>
        <row r="592">
          <cell r="A592" t="str">
            <v>Terminal conduit 3/4"</v>
          </cell>
        </row>
        <row r="593">
          <cell r="A593" t="str">
            <v>Terminal conduit 1"</v>
          </cell>
        </row>
        <row r="594">
          <cell r="A594" t="str">
            <v>Tierra negra fertilizada</v>
          </cell>
        </row>
        <row r="595">
          <cell r="A595" t="str">
            <v>Tintilla</v>
          </cell>
        </row>
        <row r="596">
          <cell r="A596" t="str">
            <v>Toma de T.V. para cable coaxial</v>
          </cell>
        </row>
        <row r="597">
          <cell r="A597" t="str">
            <v>Toma Doble GFCI</v>
          </cell>
        </row>
        <row r="598">
          <cell r="A598" t="str">
            <v>Toma doble tipo hospitalaria P.T.</v>
          </cell>
        </row>
        <row r="599">
          <cell r="A599" t="str">
            <v>Toma eléctrica doble 20A pata trabada</v>
          </cell>
        </row>
        <row r="600">
          <cell r="A600" t="str">
            <v xml:space="preserve">Toma eléctrica doble P.T. </v>
          </cell>
        </row>
        <row r="601">
          <cell r="A601" t="str">
            <v>Toma telefónica</v>
          </cell>
        </row>
        <row r="602">
          <cell r="A602" t="str">
            <v>Tornillo autoperforante fijador de correa</v>
          </cell>
        </row>
        <row r="603">
          <cell r="A603" t="str">
            <v>Tornillo de 3/8" x 1 1/2" tuerca mordaza con resorte</v>
          </cell>
        </row>
        <row r="604">
          <cell r="A604" t="str">
            <v>Tornillo expansivo AH - 1614 5/16 x 3 "</v>
          </cell>
        </row>
        <row r="605">
          <cell r="A605" t="str">
            <v>Tornillo expansivo HLC 10x80/48</v>
          </cell>
        </row>
        <row r="606">
          <cell r="A606" t="str">
            <v>Tornillo goloso 1/8 x 1 1/4</v>
          </cell>
        </row>
        <row r="607">
          <cell r="A607" t="str">
            <v>Tornillo goloso 5/16 x 1 1/4</v>
          </cell>
        </row>
        <row r="608">
          <cell r="A608" t="str">
            <v>Tornillo Inoxidable Canal y Bajante Amazonas</v>
          </cell>
        </row>
        <row r="609">
          <cell r="A609" t="str">
            <v>Tornillo lámina D=3/8"</v>
          </cell>
        </row>
        <row r="610">
          <cell r="A610" t="str">
            <v>Tornillo punta de broca (autoperforante)</v>
          </cell>
        </row>
        <row r="611">
          <cell r="A611" t="str">
            <v xml:space="preserve">Tornillo teja Cindu </v>
          </cell>
        </row>
        <row r="612">
          <cell r="A612" t="str">
            <v>Transformador de corriente 150/5A clase 0,5</v>
          </cell>
        </row>
        <row r="613">
          <cell r="A613" t="str">
            <v>Triturado de máquina</v>
          </cell>
        </row>
        <row r="614">
          <cell r="A614" t="str">
            <v>Truturado de 3/4"</v>
          </cell>
        </row>
        <row r="615">
          <cell r="A615" t="str">
            <v>Tuberia A.N. 2 plg 2mm</v>
          </cell>
        </row>
        <row r="616">
          <cell r="A616" t="str">
            <v>Tuberia A.N. 2 1/2" plg 2mm</v>
          </cell>
        </row>
        <row r="617">
          <cell r="A617" t="str">
            <v>Tuberia A.N. 3 plg 2,3 mm</v>
          </cell>
        </row>
        <row r="618">
          <cell r="A618" t="str">
            <v>Tuberia A.N. Ø1 1/2"</v>
          </cell>
        </row>
        <row r="619">
          <cell r="A619" t="str">
            <v>Tubería Estructural Cuadrada 100 x100x 3.0 mm</v>
          </cell>
        </row>
        <row r="620">
          <cell r="A620" t="str">
            <v>Tubería Estructural Rectangular 120 x 60 x 2.5 mm</v>
          </cell>
        </row>
        <row r="621">
          <cell r="A621" t="str">
            <v>Tubería Estructural Rectangular 140 x 60 x 3.0 mm</v>
          </cell>
        </row>
        <row r="622">
          <cell r="A622" t="str">
            <v>Tubería Estructural Rectangular 180 x 65 x 4.0 mm</v>
          </cell>
        </row>
        <row r="623">
          <cell r="A623" t="str">
            <v>Tubería Estructural Rectangular 200 x 70 x 5.0 mm</v>
          </cell>
        </row>
        <row r="624">
          <cell r="A624" t="str">
            <v>Tuberia Galvanizada 1 1/2" 2,5 mm Cal 12</v>
          </cell>
        </row>
        <row r="625">
          <cell r="A625" t="str">
            <v>Tuberia SCH 40 para gas 1/2"</v>
          </cell>
        </row>
        <row r="626">
          <cell r="A626" t="str">
            <v>Tubería PVC U.M. Tipo Novaloc D=24"</v>
          </cell>
        </row>
        <row r="627">
          <cell r="A627" t="str">
            <v>Tubería PVC U.M. Tipo Novaloc D=27"</v>
          </cell>
        </row>
        <row r="628">
          <cell r="A628" t="str">
            <v>Tubería PVC U.M. Tipo Novaloc D=30"</v>
          </cell>
        </row>
        <row r="629">
          <cell r="A629" t="str">
            <v>Tubería PVC U.M. Tipo Novaloc D=33"</v>
          </cell>
        </row>
        <row r="630">
          <cell r="A630" t="str">
            <v>Tubería PVC U.M. Tipo Novaloc D=36"</v>
          </cell>
        </row>
        <row r="631">
          <cell r="A631" t="str">
            <v>Tubería PVC U.M. Tipo Novaloc D=39"</v>
          </cell>
        </row>
        <row r="632">
          <cell r="A632" t="str">
            <v>Tubería PVC U.M. Tipo Novaloc D=42"</v>
          </cell>
        </row>
        <row r="633">
          <cell r="A633" t="str">
            <v>Tubería PVC U.M. Tipo Novafort D=110mm (4")</v>
          </cell>
        </row>
        <row r="634">
          <cell r="A634" t="str">
            <v>Tubería PVC U.M. Tipo Novafort D=160mm (6")</v>
          </cell>
        </row>
        <row r="635">
          <cell r="A635" t="str">
            <v>Tubería PVC U.M. Tipo Novafort D=200mm (8")</v>
          </cell>
        </row>
        <row r="636">
          <cell r="A636" t="str">
            <v>Tubería PVC U.M. Tipo Novafort D=250mm (10")</v>
          </cell>
        </row>
        <row r="637">
          <cell r="A637" t="str">
            <v>Tubería PVC U.M. Tipo Novafort D=315mm (12")</v>
          </cell>
        </row>
        <row r="638">
          <cell r="A638" t="str">
            <v>Tubería PVC U.M. Tipo Novafort D=400mm (16")</v>
          </cell>
        </row>
        <row r="639">
          <cell r="A639" t="str">
            <v>Tubería PVC U.M. Tipo Novafort D=450mm (18")</v>
          </cell>
        </row>
        <row r="640">
          <cell r="A640" t="str">
            <v>Tubería PVC U.M. Tipo Novafort D=500mm (20")</v>
          </cell>
        </row>
        <row r="641">
          <cell r="A641" t="str">
            <v>Tubo A.N. 1 1/2 plg, 2 mm</v>
          </cell>
        </row>
        <row r="642">
          <cell r="A642" t="str">
            <v>Tubo A.N. 1 plg, 2 mm</v>
          </cell>
        </row>
        <row r="643">
          <cell r="A643" t="str">
            <v>Tubo Conduit  1/2"</v>
          </cell>
        </row>
        <row r="644">
          <cell r="A644" t="str">
            <v>Tubo Conduit 3/4"</v>
          </cell>
        </row>
        <row r="645">
          <cell r="A645" t="str">
            <v>Tubo conduit EMT de 3/4"</v>
          </cell>
        </row>
        <row r="646">
          <cell r="A646" t="str">
            <v>Tubo conduit EMT de 1 1/4"</v>
          </cell>
        </row>
        <row r="647">
          <cell r="A647" t="str">
            <v>Tubo conduit EMT de 1/2"</v>
          </cell>
        </row>
        <row r="648">
          <cell r="A648" t="str">
            <v>Tubo conduit EMT de 1"</v>
          </cell>
        </row>
        <row r="649">
          <cell r="A649" t="str">
            <v>Tubo conduit PVC 2"</v>
          </cell>
        </row>
        <row r="650">
          <cell r="A650" t="str">
            <v>Tubo Conduit PVC de 1 1/2"</v>
          </cell>
        </row>
        <row r="651">
          <cell r="A651" t="str">
            <v>Tubo Conduit PVC de 1 1/4</v>
          </cell>
        </row>
        <row r="652">
          <cell r="A652" t="str">
            <v>Tubo Conduit PVC de 1"</v>
          </cell>
        </row>
        <row r="653">
          <cell r="A653" t="str">
            <v>Tubo Conduit PVC de 1/2"</v>
          </cell>
        </row>
        <row r="654">
          <cell r="A654" t="str">
            <v>Tubo Conduit PVC de 3/4"</v>
          </cell>
        </row>
        <row r="655">
          <cell r="A655" t="str">
            <v>Tubo de concreto 6" CLASE I</v>
          </cell>
        </row>
        <row r="656">
          <cell r="A656" t="str">
            <v>Tubo de concreto 8" CLASE I</v>
          </cell>
        </row>
        <row r="657">
          <cell r="A657" t="str">
            <v>Tubo de concreto 10" CLASE I</v>
          </cell>
        </row>
        <row r="658">
          <cell r="A658" t="str">
            <v>Tubo de concreto 12" CLASE I</v>
          </cell>
        </row>
        <row r="659">
          <cell r="A659" t="str">
            <v>Tubo de concreto 14" CLASE I</v>
          </cell>
        </row>
        <row r="660">
          <cell r="A660" t="str">
            <v xml:space="preserve">Tubo de concreto 16" CLASE I </v>
          </cell>
        </row>
        <row r="661">
          <cell r="A661" t="str">
            <v>Tubo de concreto 18" CLASE I</v>
          </cell>
        </row>
        <row r="662">
          <cell r="A662" t="str">
            <v>Tubo de concreto 20" CLASE I</v>
          </cell>
        </row>
        <row r="663">
          <cell r="A663" t="str">
            <v>Tubo de concreto 24" CLASE I</v>
          </cell>
        </row>
        <row r="664">
          <cell r="A664" t="str">
            <v>Tubo de concreto 27" CLASE UNICA</v>
          </cell>
        </row>
        <row r="665">
          <cell r="A665" t="str">
            <v>Tubo de concreto 30" CLASE UNICA</v>
          </cell>
        </row>
        <row r="666">
          <cell r="A666" t="str">
            <v>Tubo de concreto 36" CLASE UNICA</v>
          </cell>
        </row>
        <row r="667">
          <cell r="A667" t="str">
            <v>Tubo de concreto 40" CLASE UNICA</v>
          </cell>
        </row>
        <row r="668">
          <cell r="A668" t="str">
            <v>Tubo galvanizado de 1/2"</v>
          </cell>
        </row>
        <row r="669">
          <cell r="A669" t="str">
            <v>Tubo Galvanizado  de 3/4"</v>
          </cell>
        </row>
        <row r="670">
          <cell r="A670" t="str">
            <v>Tubo Galvanizado de 1 1/2"</v>
          </cell>
        </row>
        <row r="671">
          <cell r="A671" t="str">
            <v>Tubo Galvanizado de 1 1/4"</v>
          </cell>
        </row>
        <row r="672">
          <cell r="A672" t="str">
            <v>Tubo Galvanizado de 1"</v>
          </cell>
        </row>
        <row r="673">
          <cell r="A673" t="str">
            <v>Tubo Galvanizado de 2"</v>
          </cell>
        </row>
        <row r="674">
          <cell r="A674" t="str">
            <v>Tubo pres/11 PVC 3/4"</v>
          </cell>
        </row>
        <row r="675">
          <cell r="A675" t="str">
            <v>Tubo pres/13,5 PVC 1"</v>
          </cell>
        </row>
        <row r="676">
          <cell r="A676" t="str">
            <v>Tubo pres/21 PVC 1 1/2"</v>
          </cell>
        </row>
        <row r="677">
          <cell r="A677" t="str">
            <v>Tubo pres/21 PVC 1 1/4</v>
          </cell>
        </row>
        <row r="678">
          <cell r="A678" t="str">
            <v>Tubo pres/21 PVC 2"</v>
          </cell>
        </row>
        <row r="679">
          <cell r="A679" t="str">
            <v>Tubo pres/21 PVC 2½"</v>
          </cell>
        </row>
        <row r="680">
          <cell r="A680" t="str">
            <v>Tubo pres/9 PVC 1/2"</v>
          </cell>
        </row>
        <row r="681">
          <cell r="A681" t="str">
            <v>Tubo PVC de 2" Lluvias</v>
          </cell>
        </row>
        <row r="682">
          <cell r="A682" t="str">
            <v>Tubo PVC de 2" Sanitaria</v>
          </cell>
        </row>
        <row r="683">
          <cell r="A683" t="str">
            <v>Tubo PVC de 3" Lluvias</v>
          </cell>
        </row>
        <row r="684">
          <cell r="A684" t="str">
            <v>Tubo PVC de 3" Sanitaria</v>
          </cell>
        </row>
        <row r="685">
          <cell r="A685" t="str">
            <v>Tubo PVC de 4" lluvias</v>
          </cell>
        </row>
        <row r="686">
          <cell r="A686" t="str">
            <v>Tubo PVC de 4" Sanitaria</v>
          </cell>
        </row>
        <row r="687">
          <cell r="A687" t="str">
            <v>Tubo PVC de 6" Sanitaria</v>
          </cell>
        </row>
        <row r="688">
          <cell r="A688" t="str">
            <v>Tuerca de 3/8" para varilla roscada</v>
          </cell>
        </row>
        <row r="689">
          <cell r="A689" t="str">
            <v>Tuerca de 1/2" para varilla roscada</v>
          </cell>
        </row>
        <row r="690">
          <cell r="A690" t="str">
            <v>Tuerca de 5/8" para varilla roscada</v>
          </cell>
        </row>
        <row r="691">
          <cell r="A691" t="str">
            <v>Un (1) pupìtre con una (1)  silla, para instructores según norma NTC 4729</v>
          </cell>
        </row>
        <row r="692">
          <cell r="A692" t="str">
            <v>Un (1) pupìtre con una (1)  silla, según norma NTC 4641, clasificación clase 3</v>
          </cell>
        </row>
        <row r="693">
          <cell r="A693" t="str">
            <v>Un (1) pupìtre para instructores, según norma 4640</v>
          </cell>
        </row>
        <row r="694">
          <cell r="A694" t="str">
            <v>Una (1)  silla para instructores, según norma 4640</v>
          </cell>
        </row>
        <row r="695">
          <cell r="A695" t="str">
            <v>Una (1) mesa trapezoidal, con tres sillas según norma NTC 4731, clasifición clase 1.</v>
          </cell>
        </row>
        <row r="696">
          <cell r="A696" t="str">
            <v>Unión canal a bajante Amazonas</v>
          </cell>
        </row>
        <row r="697">
          <cell r="A697" t="str">
            <v>Unión Canal amazonas</v>
          </cell>
        </row>
        <row r="698">
          <cell r="A698" t="str">
            <v>Union conduit Galvanizada 2"</v>
          </cell>
        </row>
        <row r="699">
          <cell r="A699" t="str">
            <v>Unión Conduit PVC 1/2"</v>
          </cell>
        </row>
        <row r="700">
          <cell r="A700" t="str">
            <v>Unión  PVC 3/4"</v>
          </cell>
        </row>
        <row r="701">
          <cell r="A701" t="str">
            <v>Unión conduit PVC 1"</v>
          </cell>
        </row>
        <row r="702">
          <cell r="A702" t="str">
            <v>Unión conduit PVC 1 1/2"</v>
          </cell>
        </row>
        <row r="703">
          <cell r="A703" t="str">
            <v>Unión conduit PVC 1 1/4"</v>
          </cell>
        </row>
        <row r="704">
          <cell r="A704" t="str">
            <v>Union conduit PVC 2"</v>
          </cell>
        </row>
        <row r="705">
          <cell r="A705" t="str">
            <v>Unión de Bajante Amazonas</v>
          </cell>
        </row>
        <row r="706">
          <cell r="A706" t="str">
            <v>Unión para tubo EMT 3/4"</v>
          </cell>
        </row>
        <row r="707">
          <cell r="A707" t="str">
            <v>Unión para tubo EMT 1/2"</v>
          </cell>
        </row>
        <row r="708">
          <cell r="A708" t="str">
            <v>Unión para tubo EMT 1"</v>
          </cell>
        </row>
        <row r="709">
          <cell r="A709" t="str">
            <v>Unión para tubo EMT 1 1/4"</v>
          </cell>
        </row>
        <row r="710">
          <cell r="A710" t="str">
            <v>Unión PVC</v>
          </cell>
        </row>
        <row r="711">
          <cell r="A711" t="str">
            <v>Unión PVC-P 1 1/2"</v>
          </cell>
        </row>
        <row r="712">
          <cell r="A712" t="str">
            <v>Unión PVC-P 1 1/4"</v>
          </cell>
        </row>
        <row r="713">
          <cell r="A713" t="str">
            <v>Unión PVC-P 1 plg</v>
          </cell>
        </row>
        <row r="714">
          <cell r="A714" t="str">
            <v>Unión PVC-P 1/2 plg</v>
          </cell>
        </row>
        <row r="715">
          <cell r="A715" t="str">
            <v>Unión PVC-P 2 plg</v>
          </cell>
        </row>
        <row r="716">
          <cell r="A716" t="str">
            <v>Unión PVC-S 2 plg</v>
          </cell>
        </row>
        <row r="717">
          <cell r="A717" t="str">
            <v>Unión PVC-S 3 plg</v>
          </cell>
        </row>
        <row r="718">
          <cell r="A718" t="str">
            <v>Unión PVC-S 4 plg</v>
          </cell>
        </row>
        <row r="719">
          <cell r="A719" t="str">
            <v>Unión PVC-S 6 plg</v>
          </cell>
        </row>
        <row r="720">
          <cell r="A720" t="str">
            <v>Unión PVC U.M. Tipo novaloc D=24"</v>
          </cell>
        </row>
        <row r="721">
          <cell r="A721" t="str">
            <v>Unión PVC U.M. Tipo novaloc D=27"</v>
          </cell>
        </row>
        <row r="722">
          <cell r="A722" t="str">
            <v>Unión PVC U.M. Tipo novaloc D=30"</v>
          </cell>
        </row>
        <row r="723">
          <cell r="A723" t="str">
            <v>Unión PVC U.M. Tipo novaloc D=33"</v>
          </cell>
        </row>
        <row r="724">
          <cell r="A724" t="str">
            <v>Unión PVC U.M. Tipo novaloc D=36"</v>
          </cell>
        </row>
        <row r="725">
          <cell r="A725" t="str">
            <v>Unión PVC U.M. Tipo novaloc D=39"</v>
          </cell>
        </row>
        <row r="726">
          <cell r="A726" t="str">
            <v>Unión PVC U.M. Tipo novaloc D=42"</v>
          </cell>
        </row>
        <row r="727">
          <cell r="A727" t="str">
            <v>Unión PVC U.M. Tipo novafort  D=110 mm (4")</v>
          </cell>
        </row>
        <row r="728">
          <cell r="A728" t="str">
            <v>Unión PVC U.M. Tipo novafort  D=160 mm (6")</v>
          </cell>
        </row>
        <row r="729">
          <cell r="A729" t="str">
            <v>Valvula - Cheque cortina HICC Helbert   3" ; incluye accesorios</v>
          </cell>
        </row>
        <row r="730">
          <cell r="A730" t="str">
            <v>Valvula - Cheque cortina HICC Helbert  1 1/2" ; incluye accesorios</v>
          </cell>
        </row>
        <row r="731">
          <cell r="A731" t="str">
            <v>Valvula - Cheque cortina HICC Helbert  1 1/4" ; incluye accesorios</v>
          </cell>
        </row>
        <row r="732">
          <cell r="A732" t="str">
            <v>Valvula - Cheque cortina HICC Helbert  2" ; incluye accesorios</v>
          </cell>
        </row>
        <row r="733">
          <cell r="A733" t="str">
            <v>Vara de clavo</v>
          </cell>
        </row>
        <row r="734">
          <cell r="A734" t="str">
            <v xml:space="preserve">Vara corredor </v>
          </cell>
        </row>
        <row r="735">
          <cell r="A735" t="str">
            <v>Vara limatón</v>
          </cell>
        </row>
        <row r="736">
          <cell r="A736" t="str">
            <v>Varilla Coper Well 5/8" x 8'</v>
          </cell>
        </row>
        <row r="737">
          <cell r="A737" t="str">
            <v>Varilla corrugada 1/2"</v>
          </cell>
        </row>
        <row r="738">
          <cell r="A738" t="str">
            <v>Varilla corrugada 3/4"</v>
          </cell>
        </row>
        <row r="739">
          <cell r="A739" t="str">
            <v>Varilla cuadrada de 1/2"</v>
          </cell>
        </row>
        <row r="740">
          <cell r="A740" t="str">
            <v>Varilla de 10.5 cm.- 60.000</v>
          </cell>
        </row>
        <row r="741">
          <cell r="A741" t="str">
            <v>Varilla de 5/8"</v>
          </cell>
        </row>
        <row r="742">
          <cell r="A742" t="str">
            <v>Varilla lisa de 1/2"</v>
          </cell>
        </row>
        <row r="743">
          <cell r="A743" t="str">
            <v>Varilla roscada de 3/8"</v>
          </cell>
        </row>
        <row r="744">
          <cell r="A744" t="str">
            <v>Varilla roscada de 1/2"</v>
          </cell>
        </row>
        <row r="745">
          <cell r="A745" t="str">
            <v>Varilla roscada de 5/8"</v>
          </cell>
        </row>
        <row r="746">
          <cell r="A746" t="str">
            <v>Ventana corrediza proyec.alum.Cal.18. Negra</v>
          </cell>
        </row>
        <row r="747">
          <cell r="A747" t="str">
            <v>Vidrio incoloro de 4mm pulido</v>
          </cell>
        </row>
        <row r="748">
          <cell r="A748" t="str">
            <v>Vinilo Color Tipo I</v>
          </cell>
        </row>
        <row r="749">
          <cell r="A749" t="str">
            <v>Wing Aluminio</v>
          </cell>
        </row>
        <row r="750">
          <cell r="A750" t="str">
            <v>Xipex Admix C-2000</v>
          </cell>
        </row>
        <row r="751">
          <cell r="A751" t="str">
            <v>Xipex concentrado -Gris</v>
          </cell>
        </row>
        <row r="752">
          <cell r="A752" t="str">
            <v>Yee concreto 8" x 6" x 1.25m</v>
          </cell>
        </row>
        <row r="753">
          <cell r="A753" t="str">
            <v>Yee concreto 10" x 6" x 1.25m</v>
          </cell>
        </row>
        <row r="754">
          <cell r="A754" t="str">
            <v>Yee concreto 12" x 6" x 1.25m</v>
          </cell>
        </row>
        <row r="755">
          <cell r="A755" t="str">
            <v>Yee concreto 14" x 6" x 1.25m</v>
          </cell>
        </row>
        <row r="756">
          <cell r="A756" t="str">
            <v>Yee concreto 16 x 6" x 1.25m</v>
          </cell>
        </row>
        <row r="757">
          <cell r="A757" t="str">
            <v>Yee concreto 18" x 6" x 1.25m</v>
          </cell>
        </row>
        <row r="758">
          <cell r="A758" t="str">
            <v>Yee concreto 20" x 6" x 1.25m</v>
          </cell>
        </row>
        <row r="759">
          <cell r="A759" t="str">
            <v>Yee concreto 24" x 6" x 1.25m</v>
          </cell>
        </row>
        <row r="760">
          <cell r="A760" t="str">
            <v>Yee sencilla 3"</v>
          </cell>
        </row>
        <row r="761">
          <cell r="A761" t="str">
            <v>Yee sencilla 4"</v>
          </cell>
        </row>
        <row r="762">
          <cell r="A762" t="str">
            <v>Zuncho de cinta band it de 1/2"</v>
          </cell>
        </row>
        <row r="763">
          <cell r="A763" t="str">
            <v>Zuncho de cinta band it de 1/2"; incluye abrazadera</v>
          </cell>
        </row>
        <row r="764">
          <cell r="A764" t="str">
            <v>Tubería Estructural Rectangular 180 x 65 x 4.0 mm</v>
          </cell>
        </row>
        <row r="765">
          <cell r="A765" t="str">
            <v>Zócalo de granito vibroprensado de 7 X 10</v>
          </cell>
        </row>
        <row r="766">
          <cell r="A766" t="str">
            <v>Zócalo blanco huila vh5 0,3*,072</v>
          </cell>
        </row>
        <row r="767">
          <cell r="A767" t="str">
            <v>Homecenter</v>
          </cell>
        </row>
        <row r="768">
          <cell r="A768" t="str">
            <v>Sogamoso e IDU</v>
          </cell>
        </row>
        <row r="769">
          <cell r="A769" t="str">
            <v>Construdata</v>
          </cell>
        </row>
        <row r="770">
          <cell r="A770" t="str">
            <v>REVISADOS</v>
          </cell>
        </row>
        <row r="771">
          <cell r="A771" t="str">
            <v>Sogamoso e IDU</v>
          </cell>
        </row>
        <row r="772">
          <cell r="A772" t="str">
            <v>Construdata</v>
          </cell>
        </row>
        <row r="773">
          <cell r="A773" t="str">
            <v>REVISADOS</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TECNICO"/>
      <sheetName val="MAIPORE"/>
      <sheetName val="BOSCONIA STA RITA"/>
      <sheetName val="BOSCONIA BOLARQUI"/>
      <sheetName val="COMUNEROS"/>
      <sheetName val="PILOTO S. BOLIVAR"/>
      <sheetName val="VIJAGUAL A"/>
      <sheetName val="BOSCONIA L SANTOS"/>
      <sheetName val="DAMAZO ZAPATA D"/>
      <sheetName val="DAMAZO ZAPATA A"/>
      <sheetName val="JOSE C. MUTIS"/>
      <sheetName val="revision"/>
      <sheetName val="CONSOLIDADO"/>
      <sheetName val="CANT ACTA MODIF"/>
      <sheetName val="ACTA DE MODIF No. 01"/>
      <sheetName val="CANT ACTA No. 1"/>
      <sheetName val="CANT ACTA No. 2"/>
      <sheetName val="CANT ACTA No. 3"/>
      <sheetName val="CANTIDADES ACUMULADOS"/>
      <sheetName val="CANTIDADES SALDO"/>
      <sheetName val="PROGRAMA EJEUCION"/>
      <sheetName val="GRAFICO "/>
      <sheetName val="ACTAS CONTRATISTA"/>
      <sheetName val="FECHAS"/>
      <sheetName val="PROGRAMA EJECUCION"/>
      <sheetName val="ASPECTOS FINANCIEROS"/>
    </sheetNames>
    <sheetDataSet>
      <sheetData sheetId="0"/>
      <sheetData sheetId="1">
        <row r="1">
          <cell r="A1" t="str">
            <v>ANEXO No. 1</v>
          </cell>
          <cell r="B1">
            <v>0</v>
          </cell>
          <cell r="C1">
            <v>0</v>
          </cell>
          <cell r="D1">
            <v>0</v>
          </cell>
          <cell r="E1">
            <v>0</v>
          </cell>
          <cell r="F1">
            <v>0</v>
          </cell>
          <cell r="G1">
            <v>0</v>
          </cell>
          <cell r="H1">
            <v>0</v>
          </cell>
          <cell r="I1">
            <v>0</v>
          </cell>
          <cell r="J1">
            <v>0</v>
          </cell>
          <cell r="K1">
            <v>0</v>
          </cell>
          <cell r="L1">
            <v>0</v>
          </cell>
          <cell r="M1">
            <v>0</v>
          </cell>
          <cell r="N1">
            <v>0</v>
          </cell>
          <cell r="O1">
            <v>0</v>
          </cell>
          <cell r="P1">
            <v>0</v>
          </cell>
          <cell r="Q1">
            <v>0</v>
          </cell>
          <cell r="R1">
            <v>0</v>
          </cell>
          <cell r="S1">
            <v>0</v>
          </cell>
          <cell r="T1">
            <v>0</v>
          </cell>
          <cell r="U1">
            <v>0</v>
          </cell>
          <cell r="V1">
            <v>0</v>
          </cell>
          <cell r="W1">
            <v>0</v>
          </cell>
          <cell r="X1">
            <v>0</v>
          </cell>
          <cell r="Y1">
            <v>0</v>
          </cell>
          <cell r="Z1">
            <v>0</v>
          </cell>
          <cell r="AA1">
            <v>0</v>
          </cell>
          <cell r="AB1">
            <v>0</v>
          </cell>
          <cell r="AC1">
            <v>0</v>
          </cell>
          <cell r="AD1">
            <v>0</v>
          </cell>
          <cell r="AE1">
            <v>0</v>
          </cell>
        </row>
        <row r="2">
          <cell r="A2" t="str">
            <v>MANTENIMIENTO Y/O ADECUACION DE ESTABLECIMIENTOS EDUCATIVOS OFICIALES EN EL MUNICIPIO DE BUCARAMANGA, CENTRO ORIENTE (GRUPO I – AREA NORTE)</v>
          </cell>
          <cell r="B2">
            <v>0</v>
          </cell>
          <cell r="C2">
            <v>0</v>
          </cell>
          <cell r="D2">
            <v>0</v>
          </cell>
          <cell r="E2">
            <v>0</v>
          </cell>
          <cell r="F2">
            <v>0</v>
          </cell>
          <cell r="G2">
            <v>0</v>
          </cell>
          <cell r="H2">
            <v>0</v>
          </cell>
          <cell r="I2">
            <v>0</v>
          </cell>
          <cell r="J2">
            <v>0</v>
          </cell>
          <cell r="K2">
            <v>0</v>
          </cell>
          <cell r="L2">
            <v>0</v>
          </cell>
          <cell r="M2">
            <v>0</v>
          </cell>
          <cell r="N2">
            <v>0</v>
          </cell>
          <cell r="O2">
            <v>0</v>
          </cell>
          <cell r="P2">
            <v>0</v>
          </cell>
          <cell r="Q2">
            <v>0</v>
          </cell>
          <cell r="R2">
            <v>0</v>
          </cell>
          <cell r="S2">
            <v>0</v>
          </cell>
          <cell r="T2">
            <v>0</v>
          </cell>
          <cell r="U2">
            <v>0</v>
          </cell>
          <cell r="V2">
            <v>0</v>
          </cell>
          <cell r="W2">
            <v>0</v>
          </cell>
          <cell r="X2">
            <v>0</v>
          </cell>
          <cell r="Y2">
            <v>0</v>
          </cell>
          <cell r="Z2">
            <v>0</v>
          </cell>
          <cell r="AA2">
            <v>0</v>
          </cell>
          <cell r="AB2">
            <v>0</v>
          </cell>
          <cell r="AC2">
            <v>0</v>
          </cell>
          <cell r="AD2">
            <v>0</v>
          </cell>
          <cell r="AE2">
            <v>0</v>
          </cell>
        </row>
        <row r="3">
          <cell r="A3" t="str">
            <v>PRESUPUESTO PARA LA INSTITUCION EDUCATIVA MAIPORE A – GRUPO 1 AREA NORTE-</v>
          </cell>
          <cell r="B3">
            <v>0</v>
          </cell>
          <cell r="C3">
            <v>0</v>
          </cell>
          <cell r="D3">
            <v>0</v>
          </cell>
          <cell r="E3">
            <v>0</v>
          </cell>
          <cell r="F3">
            <v>0</v>
          </cell>
          <cell r="G3">
            <v>0</v>
          </cell>
          <cell r="H3">
            <v>0</v>
          </cell>
          <cell r="I3">
            <v>0</v>
          </cell>
          <cell r="J3">
            <v>0</v>
          </cell>
          <cell r="K3">
            <v>0</v>
          </cell>
          <cell r="L3">
            <v>0</v>
          </cell>
          <cell r="M3">
            <v>0</v>
          </cell>
          <cell r="N3">
            <v>0</v>
          </cell>
          <cell r="O3">
            <v>0</v>
          </cell>
          <cell r="P3">
            <v>0</v>
          </cell>
          <cell r="Q3">
            <v>0</v>
          </cell>
          <cell r="R3">
            <v>0</v>
          </cell>
          <cell r="S3">
            <v>0</v>
          </cell>
          <cell r="T3">
            <v>0</v>
          </cell>
          <cell r="U3">
            <v>0</v>
          </cell>
          <cell r="V3">
            <v>0</v>
          </cell>
          <cell r="W3">
            <v>0</v>
          </cell>
          <cell r="X3">
            <v>0</v>
          </cell>
          <cell r="Y3">
            <v>0</v>
          </cell>
          <cell r="Z3">
            <v>0</v>
          </cell>
          <cell r="AA3">
            <v>0</v>
          </cell>
          <cell r="AB3">
            <v>0</v>
          </cell>
          <cell r="AC3">
            <v>0</v>
          </cell>
          <cell r="AD3">
            <v>0</v>
          </cell>
          <cell r="AE3">
            <v>0</v>
          </cell>
        </row>
        <row r="4">
          <cell r="A4" t="str">
            <v xml:space="preserve">CONTRATO DE OBRA: </v>
          </cell>
          <cell r="B4">
            <v>0</v>
          </cell>
          <cell r="C4">
            <v>0</v>
          </cell>
          <cell r="D4">
            <v>0</v>
          </cell>
          <cell r="E4">
            <v>0</v>
          </cell>
          <cell r="F4">
            <v>0</v>
          </cell>
          <cell r="G4" t="str">
            <v>355 DE 2017</v>
          </cell>
          <cell r="H4">
            <v>0</v>
          </cell>
          <cell r="I4">
            <v>0</v>
          </cell>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row>
        <row r="5">
          <cell r="A5" t="str">
            <v>CONTRATISTA DE OBRA:</v>
          </cell>
          <cell r="B5">
            <v>0</v>
          </cell>
          <cell r="C5">
            <v>0</v>
          </cell>
          <cell r="D5">
            <v>0</v>
          </cell>
          <cell r="E5">
            <v>0</v>
          </cell>
          <cell r="F5">
            <v>0</v>
          </cell>
          <cell r="G5" t="str">
            <v>PROMACO INGENIERIA S.A.S.</v>
          </cell>
          <cell r="H5">
            <v>0</v>
          </cell>
          <cell r="I5">
            <v>0</v>
          </cell>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row>
        <row r="6">
          <cell r="A6">
            <v>0</v>
          </cell>
          <cell r="B6">
            <v>0</v>
          </cell>
          <cell r="C6">
            <v>0</v>
          </cell>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row>
        <row r="7">
          <cell r="A7" t="str">
            <v>ÍTEM
PPUESTO</v>
          </cell>
          <cell r="B7" t="str">
            <v>ÍTEM
CTRATO</v>
          </cell>
          <cell r="C7" t="str">
            <v>No.
Esp.
Tec.</v>
          </cell>
          <cell r="D7" t="str">
            <v>ACTIVIDAD</v>
          </cell>
          <cell r="E7" t="str">
            <v>UND</v>
          </cell>
          <cell r="F7" t="str">
            <v>CONDICION CONTRACTUAL DEL CONTRATISTA</v>
          </cell>
          <cell r="G7">
            <v>0</v>
          </cell>
          <cell r="H7">
            <v>0</v>
          </cell>
          <cell r="I7">
            <v>0</v>
          </cell>
          <cell r="J7">
            <v>0</v>
          </cell>
          <cell r="K7" t="str">
            <v>CONDICIONES ACTUALIZADAS
CONTRATISTA-INTERVENTORIA-SUPERVISION</v>
          </cell>
          <cell r="L7">
            <v>0</v>
          </cell>
          <cell r="M7">
            <v>0</v>
          </cell>
          <cell r="N7" t="str">
            <v>ESTADO DE INVERSION</v>
          </cell>
          <cell r="O7">
            <v>0</v>
          </cell>
          <cell r="P7">
            <v>0</v>
          </cell>
          <cell r="Q7" t="str">
            <v>ACTA CORTE No. 1</v>
          </cell>
          <cell r="R7">
            <v>0</v>
          </cell>
          <cell r="S7">
            <v>0</v>
          </cell>
          <cell r="T7" t="str">
            <v>PROYECCION ACTA CORTE No. 2</v>
          </cell>
          <cell r="U7">
            <v>0</v>
          </cell>
          <cell r="V7">
            <v>0</v>
          </cell>
          <cell r="W7" t="str">
            <v>PRESENTE ACTA CORTE No. 3</v>
          </cell>
          <cell r="X7">
            <v>0</v>
          </cell>
          <cell r="Y7">
            <v>0</v>
          </cell>
          <cell r="Z7" t="str">
            <v>ACUMULADOS</v>
          </cell>
          <cell r="AA7">
            <v>0</v>
          </cell>
          <cell r="AB7">
            <v>0</v>
          </cell>
          <cell r="AC7" t="str">
            <v>SALDO</v>
          </cell>
          <cell r="AD7">
            <v>0</v>
          </cell>
          <cell r="AE7">
            <v>0</v>
          </cell>
        </row>
        <row r="8">
          <cell r="A8">
            <v>0</v>
          </cell>
          <cell r="B8">
            <v>0</v>
          </cell>
          <cell r="C8">
            <v>0</v>
          </cell>
          <cell r="D8">
            <v>0</v>
          </cell>
          <cell r="E8">
            <v>0</v>
          </cell>
          <cell r="F8">
            <v>2017</v>
          </cell>
          <cell r="G8">
            <v>1.35</v>
          </cell>
          <cell r="H8" t="str">
            <v>CANTIDAD PROGRAMADA</v>
          </cell>
          <cell r="I8" t="str">
            <v>TOTAL
PRESUPUESTADO</v>
          </cell>
          <cell r="J8" t="str">
            <v>TOTAL POR
CAPITULOS</v>
          </cell>
          <cell r="K8" t="str">
            <v>CANTIDAD
PROPUESTA
CONTRATISTA</v>
          </cell>
          <cell r="L8" t="str">
            <v>DIFERENCIA
CANTIDADES</v>
          </cell>
          <cell r="M8" t="str">
            <v>V/ TOTAL
CONTRATISTA</v>
          </cell>
          <cell r="N8" t="str">
            <v>CANTIDAD
EJECUTADA</v>
          </cell>
          <cell r="O8" t="str">
            <v>PORCENTAJE</v>
          </cell>
          <cell r="P8" t="str">
            <v>V/ TOTAL
EJECUTADO</v>
          </cell>
          <cell r="Q8" t="str">
            <v>CANTIDAD
EJECUTADA</v>
          </cell>
          <cell r="R8" t="str">
            <v>PORCENTAJE</v>
          </cell>
          <cell r="S8" t="str">
            <v>V/ TOTAL
EJECUTADO</v>
          </cell>
          <cell r="T8" t="str">
            <v>CANTIDAD
EJECUTADA</v>
          </cell>
          <cell r="U8" t="str">
            <v>PORCENTAJE</v>
          </cell>
          <cell r="V8" t="str">
            <v>V/ TOTAL
EJECUTADO</v>
          </cell>
          <cell r="W8" t="str">
            <v>CANTIDAD
EJECUTADA</v>
          </cell>
          <cell r="X8" t="str">
            <v>PORCENTAJE</v>
          </cell>
          <cell r="Y8" t="str">
            <v>V/ TOTAL
EJECUTADO</v>
          </cell>
          <cell r="Z8" t="str">
            <v>CANTIDAD
EJECUTADA</v>
          </cell>
          <cell r="AA8" t="str">
            <v>PORCENTAJE</v>
          </cell>
          <cell r="AB8" t="str">
            <v>V/ TOTAL
EJECUTADO</v>
          </cell>
          <cell r="AC8" t="str">
            <v>CANTIDAD
EJECUTADA</v>
          </cell>
          <cell r="AD8" t="str">
            <v>PORCENTAJE</v>
          </cell>
          <cell r="AE8" t="str">
            <v>V/ TOTAL
EJECUTADO</v>
          </cell>
        </row>
        <row r="9">
          <cell r="A9">
            <v>1.3499994277954102</v>
          </cell>
          <cell r="B9">
            <v>1.3499994277954102</v>
          </cell>
          <cell r="C9">
            <v>1.3499994277954102</v>
          </cell>
          <cell r="D9">
            <v>1.3499994277954102</v>
          </cell>
          <cell r="E9">
            <v>1.3499994277954102</v>
          </cell>
          <cell r="F9" t="str">
            <v>VR. UNITARIO DIRECTO</v>
          </cell>
          <cell r="G9" t="str">
            <v>CON AIU 35%</v>
          </cell>
          <cell r="H9">
            <v>1.3499994277954102</v>
          </cell>
          <cell r="I9">
            <v>1.3499994277954102</v>
          </cell>
          <cell r="J9">
            <v>1.3499994277954102</v>
          </cell>
          <cell r="K9">
            <v>1.3499994277954102</v>
          </cell>
          <cell r="L9">
            <v>1.3499994277954102</v>
          </cell>
          <cell r="M9">
            <v>1.3499994277954102</v>
          </cell>
          <cell r="N9">
            <v>1.3499994277954102</v>
          </cell>
          <cell r="O9">
            <v>1.3499994277954102</v>
          </cell>
          <cell r="P9">
            <v>1.3499994277954102</v>
          </cell>
          <cell r="Q9">
            <v>1.3499994277954102</v>
          </cell>
          <cell r="R9">
            <v>1.3499994277954102</v>
          </cell>
          <cell r="S9">
            <v>1.3499994277954102</v>
          </cell>
          <cell r="T9">
            <v>1.3499994277954102</v>
          </cell>
          <cell r="U9">
            <v>1.3499994277954102</v>
          </cell>
          <cell r="V9">
            <v>1.3499994277954102</v>
          </cell>
          <cell r="W9">
            <v>1.3499994277954102</v>
          </cell>
          <cell r="X9">
            <v>1.3499994277954102</v>
          </cell>
          <cell r="Y9">
            <v>1.3499994277954102</v>
          </cell>
          <cell r="Z9">
            <v>1.3499994277954102</v>
          </cell>
          <cell r="AA9">
            <v>1.3499994277954102</v>
          </cell>
          <cell r="AB9">
            <v>1.3499994277954102</v>
          </cell>
          <cell r="AC9">
            <v>1.3499994277954102</v>
          </cell>
          <cell r="AD9">
            <v>1.3499994277954102</v>
          </cell>
          <cell r="AE9">
            <v>1.3499994277954102</v>
          </cell>
        </row>
        <row r="10">
          <cell r="A10">
            <v>1</v>
          </cell>
          <cell r="B10">
            <v>1</v>
          </cell>
          <cell r="C10">
            <v>1</v>
          </cell>
          <cell r="D10" t="str">
            <v>PRELIMINARES</v>
          </cell>
          <cell r="E10">
            <v>1</v>
          </cell>
          <cell r="F10">
            <v>1</v>
          </cell>
          <cell r="G10">
            <v>1</v>
          </cell>
          <cell r="H10">
            <v>1</v>
          </cell>
          <cell r="I10">
            <v>1</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row>
        <row r="11">
          <cell r="A11">
            <v>1.2</v>
          </cell>
          <cell r="B11">
            <v>1.1000000000000001</v>
          </cell>
          <cell r="C11">
            <v>2</v>
          </cell>
          <cell r="D11" t="str">
            <v>Localizacion y replanteo manual</v>
          </cell>
          <cell r="E11" t="str">
            <v>M2</v>
          </cell>
          <cell r="F11">
            <v>3399</v>
          </cell>
          <cell r="G11">
            <v>4588.6500000000005</v>
          </cell>
          <cell r="H11">
            <v>4588.6484375</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row>
        <row r="12">
          <cell r="A12">
            <v>2</v>
          </cell>
          <cell r="B12">
            <v>2</v>
          </cell>
          <cell r="C12">
            <v>2</v>
          </cell>
          <cell r="D12" t="str">
            <v>DEMOLICIONES Y DESMONTE DE ELEMENTOS</v>
          </cell>
          <cell r="E12">
            <v>2</v>
          </cell>
          <cell r="F12">
            <v>2</v>
          </cell>
          <cell r="G12">
            <v>2</v>
          </cell>
          <cell r="H12">
            <v>2</v>
          </cell>
          <cell r="I12">
            <v>2</v>
          </cell>
          <cell r="J12">
            <v>952240</v>
          </cell>
          <cell r="K12">
            <v>952240</v>
          </cell>
          <cell r="L12">
            <v>952240</v>
          </cell>
          <cell r="M12">
            <v>2801321</v>
          </cell>
          <cell r="N12">
            <v>2801320</v>
          </cell>
          <cell r="O12">
            <v>2801320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1488394</v>
          </cell>
        </row>
        <row r="13">
          <cell r="A13">
            <v>2.7</v>
          </cell>
          <cell r="B13">
            <v>2.0499999999999998</v>
          </cell>
          <cell r="C13">
            <v>10</v>
          </cell>
          <cell r="D13" t="str">
            <v>Desmonte cubierta teja de Asbesto C.</v>
          </cell>
          <cell r="E13" t="str">
            <v>M2</v>
          </cell>
          <cell r="F13">
            <v>3527</v>
          </cell>
          <cell r="G13">
            <v>4761.4500000000007</v>
          </cell>
          <cell r="H13">
            <v>240</v>
          </cell>
          <cell r="I13">
            <v>846480</v>
          </cell>
          <cell r="J13">
            <v>846480</v>
          </cell>
          <cell r="K13">
            <v>422</v>
          </cell>
          <cell r="L13">
            <v>182</v>
          </cell>
          <cell r="M13">
            <v>1488394</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422</v>
          </cell>
          <cell r="AD13">
            <v>1</v>
          </cell>
          <cell r="AE13">
            <v>1488394</v>
          </cell>
        </row>
        <row r="14">
          <cell r="A14" t="str">
            <v>2,22*</v>
          </cell>
          <cell r="B14">
            <v>2.08</v>
          </cell>
          <cell r="C14">
            <v>16</v>
          </cell>
          <cell r="D14" t="str">
            <v>Desmonte cubierta teja de zinc con estructura</v>
          </cell>
          <cell r="E14" t="str">
            <v>M2</v>
          </cell>
          <cell r="F14">
            <v>10576</v>
          </cell>
          <cell r="G14">
            <v>14277.6</v>
          </cell>
          <cell r="H14">
            <v>10</v>
          </cell>
          <cell r="I14">
            <v>105760</v>
          </cell>
          <cell r="J14">
            <v>105760</v>
          </cell>
          <cell r="K14">
            <v>0</v>
          </cell>
          <cell r="L14">
            <v>-10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A15" t="str">
            <v>2,23*</v>
          </cell>
          <cell r="B15">
            <v>2.09</v>
          </cell>
          <cell r="C15">
            <v>20</v>
          </cell>
          <cell r="D15" t="str">
            <v>Desmonte de cielo falso en madera,incluye desmonte de estructura en madera y retiro de escombros</v>
          </cell>
          <cell r="E15" t="str">
            <v>M2</v>
          </cell>
          <cell r="F15">
            <v>4543</v>
          </cell>
          <cell r="G15">
            <v>6133.05</v>
          </cell>
          <cell r="H15">
            <v>0</v>
          </cell>
          <cell r="I15">
            <v>0</v>
          </cell>
          <cell r="J15">
            <v>0</v>
          </cell>
          <cell r="K15">
            <v>289</v>
          </cell>
          <cell r="L15">
            <v>289</v>
          </cell>
          <cell r="M15">
            <v>1312927</v>
          </cell>
          <cell r="N15">
            <v>80</v>
          </cell>
          <cell r="O15">
            <v>0.27681660899653981</v>
          </cell>
          <cell r="P15">
            <v>363440</v>
          </cell>
          <cell r="Q15">
            <v>186.3</v>
          </cell>
          <cell r="R15">
            <v>0.64463667820069204</v>
          </cell>
          <cell r="S15">
            <v>846360.9</v>
          </cell>
          <cell r="T15">
            <v>846360.5</v>
          </cell>
          <cell r="U15">
            <v>0</v>
          </cell>
          <cell r="V15">
            <v>0</v>
          </cell>
          <cell r="W15">
            <v>0</v>
          </cell>
          <cell r="X15">
            <v>0</v>
          </cell>
          <cell r="Y15">
            <v>0</v>
          </cell>
          <cell r="Z15">
            <v>186.3</v>
          </cell>
          <cell r="AA15">
            <v>0.64463667820069204</v>
          </cell>
          <cell r="AB15">
            <v>846360.9</v>
          </cell>
          <cell r="AC15">
            <v>102.69999999999999</v>
          </cell>
          <cell r="AD15">
            <v>0.35536332179930791</v>
          </cell>
          <cell r="AE15">
            <v>466566.1</v>
          </cell>
        </row>
        <row r="16">
          <cell r="A16">
            <v>7</v>
          </cell>
          <cell r="B16">
            <v>7</v>
          </cell>
          <cell r="C16">
            <v>7</v>
          </cell>
          <cell r="D16" t="str">
            <v>INSTALACIONES ELÉCTRICAS</v>
          </cell>
          <cell r="E16">
            <v>7</v>
          </cell>
          <cell r="F16">
            <v>7</v>
          </cell>
          <cell r="G16">
            <v>7</v>
          </cell>
          <cell r="H16">
            <v>7</v>
          </cell>
          <cell r="I16">
            <v>7</v>
          </cell>
          <cell r="J16">
            <v>11043296</v>
          </cell>
          <cell r="K16">
            <v>11043296</v>
          </cell>
          <cell r="L16">
            <v>11043296</v>
          </cell>
          <cell r="M16">
            <v>6908603</v>
          </cell>
          <cell r="N16">
            <v>6908600</v>
          </cell>
          <cell r="O16">
            <v>6908600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6908603</v>
          </cell>
        </row>
        <row r="17">
          <cell r="A17">
            <v>7.6</v>
          </cell>
          <cell r="B17">
            <v>7.05</v>
          </cell>
          <cell r="C17">
            <v>62</v>
          </cell>
          <cell r="D17" t="str">
            <v>Cable concentrico monofasico</v>
          </cell>
          <cell r="E17" t="str">
            <v>ML</v>
          </cell>
          <cell r="F17">
            <v>7330</v>
          </cell>
          <cell r="G17">
            <v>9895.5</v>
          </cell>
          <cell r="H17">
            <v>56</v>
          </cell>
          <cell r="I17">
            <v>410480</v>
          </cell>
          <cell r="J17">
            <v>410480</v>
          </cell>
          <cell r="K17">
            <v>56</v>
          </cell>
          <cell r="L17">
            <v>0</v>
          </cell>
          <cell r="M17">
            <v>410480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56</v>
          </cell>
          <cell r="AD17">
            <v>1</v>
          </cell>
          <cell r="AE17">
            <v>410480</v>
          </cell>
        </row>
        <row r="18">
          <cell r="A18" t="str">
            <v>7,12*</v>
          </cell>
          <cell r="B18">
            <v>7.08</v>
          </cell>
          <cell r="C18">
            <v>65</v>
          </cell>
          <cell r="D18" t="str">
            <v>Salida toma corriente doble 110 v</v>
          </cell>
          <cell r="E18" t="str">
            <v>UND</v>
          </cell>
          <cell r="F18">
            <v>25632</v>
          </cell>
          <cell r="G18">
            <v>34603.200000000004</v>
          </cell>
          <cell r="H18">
            <v>0</v>
          </cell>
          <cell r="I18">
            <v>0</v>
          </cell>
          <cell r="J18">
            <v>0</v>
          </cell>
          <cell r="K18">
            <v>10</v>
          </cell>
          <cell r="L18">
            <v>10</v>
          </cell>
          <cell r="M18">
            <v>256320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10</v>
          </cell>
          <cell r="AD18">
            <v>1</v>
          </cell>
          <cell r="AE18">
            <v>256320</v>
          </cell>
        </row>
        <row r="19">
          <cell r="A19" t="str">
            <v>7,14*</v>
          </cell>
          <cell r="B19">
            <v>7.1</v>
          </cell>
          <cell r="C19">
            <v>67</v>
          </cell>
          <cell r="D19" t="str">
            <v>Salida Interruptor Doble</v>
          </cell>
          <cell r="E19" t="str">
            <v>UND</v>
          </cell>
          <cell r="F19">
            <v>24278</v>
          </cell>
          <cell r="G19">
            <v>32775.300000000003</v>
          </cell>
          <cell r="H19">
            <v>0</v>
          </cell>
          <cell r="I19">
            <v>0</v>
          </cell>
          <cell r="J19">
            <v>0</v>
          </cell>
          <cell r="K19">
            <v>6</v>
          </cell>
          <cell r="L19">
            <v>6</v>
          </cell>
          <cell r="M19">
            <v>145668</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6</v>
          </cell>
          <cell r="AD19">
            <v>1</v>
          </cell>
          <cell r="AE19">
            <v>145668</v>
          </cell>
        </row>
        <row r="20">
          <cell r="A20" t="str">
            <v>7,16*</v>
          </cell>
          <cell r="B20">
            <v>7.12</v>
          </cell>
          <cell r="C20">
            <v>69</v>
          </cell>
          <cell r="D20" t="str">
            <v>Salida lampara LED sobreponer 24W  incluye lampara</v>
          </cell>
          <cell r="E20" t="str">
            <v>UND</v>
          </cell>
          <cell r="F20">
            <v>202014</v>
          </cell>
          <cell r="G20">
            <v>272718.90000000002</v>
          </cell>
          <cell r="H20">
            <v>30</v>
          </cell>
          <cell r="I20">
            <v>6060420</v>
          </cell>
          <cell r="J20">
            <v>6060420</v>
          </cell>
          <cell r="K20">
            <v>28</v>
          </cell>
          <cell r="L20">
            <v>-2</v>
          </cell>
          <cell r="M20">
            <v>5656392</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28</v>
          </cell>
          <cell r="AD20">
            <v>1</v>
          </cell>
          <cell r="AE20">
            <v>5656392</v>
          </cell>
        </row>
        <row r="21">
          <cell r="A21" t="str">
            <v>7,19*</v>
          </cell>
          <cell r="B21">
            <v>7.13</v>
          </cell>
          <cell r="C21">
            <v>71</v>
          </cell>
          <cell r="D21" t="str">
            <v>Cajilla de distribucion 60x60</v>
          </cell>
          <cell r="E21" t="str">
            <v>UND</v>
          </cell>
          <cell r="F21">
            <v>123097</v>
          </cell>
          <cell r="G21">
            <v>166180.95000000001</v>
          </cell>
          <cell r="H21">
            <v>30</v>
          </cell>
          <cell r="I21">
            <v>3692910</v>
          </cell>
          <cell r="J21">
            <v>3692910</v>
          </cell>
          <cell r="K21">
            <v>0</v>
          </cell>
          <cell r="L21">
            <v>-30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A22" t="str">
            <v>7,23*</v>
          </cell>
          <cell r="B22">
            <v>7.15</v>
          </cell>
          <cell r="C22">
            <v>73</v>
          </cell>
          <cell r="D22" t="str">
            <v>mantenimiento de redes electricas</v>
          </cell>
          <cell r="E22" t="str">
            <v>UND</v>
          </cell>
          <cell r="F22">
            <v>439743</v>
          </cell>
          <cell r="G22">
            <v>593653.05000000005</v>
          </cell>
          <cell r="H22">
            <v>2</v>
          </cell>
          <cell r="I22">
            <v>879486</v>
          </cell>
          <cell r="J22">
            <v>879486</v>
          </cell>
          <cell r="K22">
            <v>1</v>
          </cell>
          <cell r="L22">
            <v>-1</v>
          </cell>
          <cell r="M22">
            <v>439743</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1</v>
          </cell>
          <cell r="AD22">
            <v>1</v>
          </cell>
          <cell r="AE22">
            <v>439743</v>
          </cell>
        </row>
        <row r="23">
          <cell r="A23">
            <v>8</v>
          </cell>
          <cell r="B23">
            <v>8</v>
          </cell>
          <cell r="C23">
            <v>8</v>
          </cell>
          <cell r="D23" t="str">
            <v>INSTALACIONES HIDROSANITARIAS</v>
          </cell>
          <cell r="E23">
            <v>8</v>
          </cell>
          <cell r="F23">
            <v>8</v>
          </cell>
          <cell r="G23">
            <v>8</v>
          </cell>
          <cell r="H23">
            <v>8</v>
          </cell>
          <cell r="I23">
            <v>8</v>
          </cell>
          <cell r="J23">
            <v>539636</v>
          </cell>
          <cell r="K23">
            <v>539636</v>
          </cell>
          <cell r="L23">
            <v>539636</v>
          </cell>
          <cell r="M23">
            <v>321604</v>
          </cell>
          <cell r="N23">
            <v>321604</v>
          </cell>
          <cell r="O23">
            <v>321604</v>
          </cell>
          <cell r="P23">
            <v>0</v>
          </cell>
          <cell r="Q23">
            <v>0</v>
          </cell>
          <cell r="R23">
            <v>0</v>
          </cell>
          <cell r="S23">
            <v>318023.88</v>
          </cell>
          <cell r="T23">
            <v>318023.75</v>
          </cell>
          <cell r="U23">
            <v>318023.75</v>
          </cell>
          <cell r="V23">
            <v>0</v>
          </cell>
          <cell r="W23">
            <v>0</v>
          </cell>
          <cell r="X23">
            <v>0</v>
          </cell>
          <cell r="Y23">
            <v>0</v>
          </cell>
          <cell r="Z23">
            <v>0</v>
          </cell>
          <cell r="AA23">
            <v>0</v>
          </cell>
          <cell r="AB23">
            <v>318023.88</v>
          </cell>
          <cell r="AC23">
            <v>318023.75</v>
          </cell>
          <cell r="AD23">
            <v>318023.75</v>
          </cell>
          <cell r="AE23">
            <v>3580.1200000000208</v>
          </cell>
        </row>
        <row r="24">
          <cell r="A24">
            <v>8.9</v>
          </cell>
          <cell r="B24">
            <v>8.0500000000000007</v>
          </cell>
          <cell r="C24">
            <v>81</v>
          </cell>
          <cell r="D24" t="str">
            <v>Bajante de aguas lluvias en PVC 3"</v>
          </cell>
          <cell r="E24" t="str">
            <v>ML</v>
          </cell>
          <cell r="F24">
            <v>16661</v>
          </cell>
          <cell r="G24">
            <v>22492.350000000002</v>
          </cell>
          <cell r="H24">
            <v>16</v>
          </cell>
          <cell r="I24">
            <v>266576</v>
          </cell>
          <cell r="J24">
            <v>266576</v>
          </cell>
          <cell r="K24">
            <v>0</v>
          </cell>
          <cell r="L24">
            <v>-16</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A25" t="str">
            <v>8,37*</v>
          </cell>
          <cell r="B25">
            <v>8.1999999999999993</v>
          </cell>
          <cell r="C25">
            <v>99</v>
          </cell>
          <cell r="D25" t="str">
            <v>Mantenimiento de redes aguas lluvias</v>
          </cell>
          <cell r="E25" t="str">
            <v>ML</v>
          </cell>
          <cell r="F25">
            <v>6068</v>
          </cell>
          <cell r="G25">
            <v>8191.8</v>
          </cell>
          <cell r="H25">
            <v>45</v>
          </cell>
          <cell r="I25">
            <v>273060</v>
          </cell>
          <cell r="J25">
            <v>273060</v>
          </cell>
          <cell r="K25">
            <v>53</v>
          </cell>
          <cell r="L25">
            <v>8</v>
          </cell>
          <cell r="M25">
            <v>321604</v>
          </cell>
          <cell r="N25">
            <v>0</v>
          </cell>
          <cell r="O25">
            <v>0</v>
          </cell>
          <cell r="P25">
            <v>0</v>
          </cell>
          <cell r="Q25">
            <v>52.41</v>
          </cell>
          <cell r="R25">
            <v>0.98886792452830186</v>
          </cell>
          <cell r="S25">
            <v>318023.88</v>
          </cell>
          <cell r="T25">
            <v>318023.75</v>
          </cell>
          <cell r="U25">
            <v>0</v>
          </cell>
          <cell r="V25">
            <v>0</v>
          </cell>
          <cell r="W25">
            <v>0</v>
          </cell>
          <cell r="X25">
            <v>0</v>
          </cell>
          <cell r="Y25">
            <v>0</v>
          </cell>
          <cell r="Z25">
            <v>52.41</v>
          </cell>
          <cell r="AA25">
            <v>0.98886792452830186</v>
          </cell>
          <cell r="AB25">
            <v>318023.88</v>
          </cell>
          <cell r="AC25">
            <v>0.59000000000000341</v>
          </cell>
          <cell r="AD25">
            <v>1.1132075471698177E-2</v>
          </cell>
          <cell r="AE25">
            <v>3580.1200000000208</v>
          </cell>
        </row>
        <row r="26">
          <cell r="A26">
            <v>9</v>
          </cell>
          <cell r="B26">
            <v>9</v>
          </cell>
          <cell r="C26">
            <v>9</v>
          </cell>
          <cell r="D26" t="str">
            <v>PAÑETES</v>
          </cell>
          <cell r="E26">
            <v>9</v>
          </cell>
          <cell r="F26">
            <v>9</v>
          </cell>
          <cell r="G26">
            <v>9</v>
          </cell>
          <cell r="H26">
            <v>9</v>
          </cell>
          <cell r="I26">
            <v>9</v>
          </cell>
          <cell r="J26">
            <v>542594</v>
          </cell>
          <cell r="K26">
            <v>542594</v>
          </cell>
          <cell r="L26">
            <v>542594</v>
          </cell>
          <cell r="M26">
            <v>436722</v>
          </cell>
          <cell r="N26">
            <v>436722</v>
          </cell>
          <cell r="O26">
            <v>436722</v>
          </cell>
          <cell r="P26">
            <v>0</v>
          </cell>
          <cell r="Q26">
            <v>0</v>
          </cell>
          <cell r="R26">
            <v>0</v>
          </cell>
          <cell r="S26">
            <v>425870.12</v>
          </cell>
          <cell r="T26">
            <v>425870</v>
          </cell>
          <cell r="U26">
            <v>425870</v>
          </cell>
          <cell r="V26">
            <v>0</v>
          </cell>
          <cell r="W26">
            <v>0</v>
          </cell>
          <cell r="X26">
            <v>0</v>
          </cell>
          <cell r="Y26">
            <v>0</v>
          </cell>
          <cell r="Z26">
            <v>0</v>
          </cell>
          <cell r="AA26">
            <v>0</v>
          </cell>
          <cell r="AB26">
            <v>425870.12</v>
          </cell>
          <cell r="AC26">
            <v>425870</v>
          </cell>
          <cell r="AD26">
            <v>425870</v>
          </cell>
          <cell r="AE26">
            <v>10851.880000000005</v>
          </cell>
        </row>
        <row r="27">
          <cell r="A27">
            <v>9.1</v>
          </cell>
          <cell r="B27">
            <v>9.01</v>
          </cell>
          <cell r="C27">
            <v>100</v>
          </cell>
          <cell r="D27" t="str">
            <v>Pañete muros 1:4 Incluye Filos y dilataciones</v>
          </cell>
          <cell r="E27" t="str">
            <v>M2</v>
          </cell>
          <cell r="F27">
            <v>13234</v>
          </cell>
          <cell r="G27">
            <v>17865.900000000001</v>
          </cell>
          <cell r="H27">
            <v>41</v>
          </cell>
          <cell r="I27">
            <v>542594</v>
          </cell>
          <cell r="J27">
            <v>542594</v>
          </cell>
          <cell r="K27">
            <v>33</v>
          </cell>
          <cell r="L27">
            <v>-8</v>
          </cell>
          <cell r="M27">
            <v>436722</v>
          </cell>
          <cell r="N27">
            <v>0</v>
          </cell>
          <cell r="O27">
            <v>0</v>
          </cell>
          <cell r="P27">
            <v>0</v>
          </cell>
          <cell r="Q27">
            <v>32.18</v>
          </cell>
          <cell r="R27">
            <v>0.9751515151515151</v>
          </cell>
          <cell r="S27">
            <v>425870.12</v>
          </cell>
          <cell r="T27">
            <v>425870</v>
          </cell>
          <cell r="U27">
            <v>0</v>
          </cell>
          <cell r="V27">
            <v>0</v>
          </cell>
          <cell r="W27">
            <v>0</v>
          </cell>
          <cell r="X27">
            <v>0</v>
          </cell>
          <cell r="Y27">
            <v>0</v>
          </cell>
          <cell r="Z27">
            <v>32.18</v>
          </cell>
          <cell r="AA27">
            <v>0.9751515151515151</v>
          </cell>
          <cell r="AB27">
            <v>425870.12</v>
          </cell>
          <cell r="AC27">
            <v>0.82000000000000028</v>
          </cell>
          <cell r="AD27">
            <v>2.4848484848484856E-2</v>
          </cell>
          <cell r="AE27">
            <v>10851.880000000005</v>
          </cell>
        </row>
        <row r="28">
          <cell r="A28">
            <v>11</v>
          </cell>
          <cell r="B28">
            <v>11</v>
          </cell>
          <cell r="C28">
            <v>11</v>
          </cell>
          <cell r="D28" t="str">
            <v>CUBIERTA  Y   ESTRUCTURA DE CUBIERTA</v>
          </cell>
          <cell r="E28">
            <v>11</v>
          </cell>
          <cell r="F28">
            <v>11</v>
          </cell>
          <cell r="G28">
            <v>11</v>
          </cell>
          <cell r="H28">
            <v>11</v>
          </cell>
          <cell r="I28">
            <v>11</v>
          </cell>
          <cell r="J28">
            <v>48000000</v>
          </cell>
          <cell r="K28">
            <v>48000000</v>
          </cell>
          <cell r="L28">
            <v>48000000</v>
          </cell>
          <cell r="M28">
            <v>81024000</v>
          </cell>
          <cell r="N28">
            <v>81024000</v>
          </cell>
          <cell r="O28">
            <v>81024000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81024000</v>
          </cell>
        </row>
        <row r="29">
          <cell r="A29" t="str">
            <v>11,24*</v>
          </cell>
          <cell r="B29">
            <v>11.04</v>
          </cell>
          <cell r="C29">
            <v>111</v>
          </cell>
          <cell r="D29" t="str">
            <v>Cubierta en Standing Seam (Incluye estructura metalica)</v>
          </cell>
          <cell r="E29" t="str">
            <v>M2</v>
          </cell>
          <cell r="F29">
            <v>192000</v>
          </cell>
          <cell r="G29">
            <v>259200.00000000003</v>
          </cell>
          <cell r="H29">
            <v>250</v>
          </cell>
          <cell r="I29">
            <v>48000000</v>
          </cell>
          <cell r="J29">
            <v>48000000</v>
          </cell>
          <cell r="K29">
            <v>422</v>
          </cell>
          <cell r="L29">
            <v>172</v>
          </cell>
          <cell r="M29">
            <v>81024000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422</v>
          </cell>
          <cell r="AD29">
            <v>1</v>
          </cell>
          <cell r="AE29">
            <v>81024000</v>
          </cell>
        </row>
        <row r="30">
          <cell r="A30">
            <v>16</v>
          </cell>
          <cell r="B30">
            <v>15</v>
          </cell>
          <cell r="C30">
            <v>15</v>
          </cell>
          <cell r="D30" t="str">
            <v>CARPINTERÍA METÁLICA</v>
          </cell>
          <cell r="E30">
            <v>15</v>
          </cell>
          <cell r="F30">
            <v>15</v>
          </cell>
          <cell r="G30">
            <v>15</v>
          </cell>
          <cell r="H30">
            <v>15</v>
          </cell>
          <cell r="I30">
            <v>15</v>
          </cell>
          <cell r="J30">
            <v>1619488</v>
          </cell>
          <cell r="K30">
            <v>1619488</v>
          </cell>
          <cell r="L30">
            <v>1619488</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row>
        <row r="31">
          <cell r="A31">
            <v>16.399999999999999</v>
          </cell>
          <cell r="B31">
            <v>15.03</v>
          </cell>
          <cell r="C31">
            <v>136</v>
          </cell>
          <cell r="D31" t="str">
            <v>Baranda pasamanos en tubo</v>
          </cell>
          <cell r="E31" t="str">
            <v>ML</v>
          </cell>
          <cell r="F31">
            <v>38068</v>
          </cell>
          <cell r="G31">
            <v>51391.8</v>
          </cell>
          <cell r="H31">
            <v>8</v>
          </cell>
          <cell r="I31">
            <v>304544</v>
          </cell>
          <cell r="J31">
            <v>304544</v>
          </cell>
          <cell r="K31">
            <v>0</v>
          </cell>
          <cell r="L31">
            <v>-8</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A32" t="str">
            <v>16,13*</v>
          </cell>
          <cell r="B32">
            <v>15.06</v>
          </cell>
          <cell r="C32">
            <v>141</v>
          </cell>
          <cell r="D32" t="str">
            <v>Canal metalico 0.50 mts</v>
          </cell>
          <cell r="E32" t="str">
            <v>ML</v>
          </cell>
          <cell r="F32">
            <v>41092</v>
          </cell>
          <cell r="G32">
            <v>55474.200000000004</v>
          </cell>
          <cell r="H32">
            <v>32</v>
          </cell>
          <cell r="I32">
            <v>1314944</v>
          </cell>
          <cell r="J32">
            <v>1314944</v>
          </cell>
          <cell r="K32">
            <v>0</v>
          </cell>
          <cell r="L32">
            <v>-32</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row>
        <row r="33">
          <cell r="A33">
            <v>21</v>
          </cell>
          <cell r="B33">
            <v>19</v>
          </cell>
          <cell r="C33">
            <v>19</v>
          </cell>
          <cell r="D33" t="str">
            <v>PINTURA GENERAL</v>
          </cell>
          <cell r="E33">
            <v>19</v>
          </cell>
          <cell r="F33">
            <v>19</v>
          </cell>
          <cell r="G33">
            <v>19</v>
          </cell>
          <cell r="H33">
            <v>19</v>
          </cell>
          <cell r="I33">
            <v>19</v>
          </cell>
          <cell r="J33">
            <v>12109275</v>
          </cell>
          <cell r="K33">
            <v>12109272</v>
          </cell>
          <cell r="L33">
            <v>12109272</v>
          </cell>
          <cell r="M33">
            <v>12349901</v>
          </cell>
          <cell r="N33">
            <v>12349896</v>
          </cell>
          <cell r="O33">
            <v>12349896</v>
          </cell>
          <cell r="P33">
            <v>42030</v>
          </cell>
          <cell r="Q33">
            <v>42030</v>
          </cell>
          <cell r="R33">
            <v>42030</v>
          </cell>
          <cell r="S33">
            <v>7812339.0070000011</v>
          </cell>
          <cell r="T33">
            <v>7812336</v>
          </cell>
          <cell r="U33">
            <v>7812336</v>
          </cell>
          <cell r="V33">
            <v>0</v>
          </cell>
          <cell r="W33">
            <v>0</v>
          </cell>
          <cell r="X33">
            <v>0</v>
          </cell>
          <cell r="Y33">
            <v>0</v>
          </cell>
          <cell r="Z33">
            <v>0</v>
          </cell>
          <cell r="AA33">
            <v>0</v>
          </cell>
          <cell r="AB33">
            <v>7812339.0070000011</v>
          </cell>
          <cell r="AC33">
            <v>7812336</v>
          </cell>
          <cell r="AD33">
            <v>7812336</v>
          </cell>
          <cell r="AE33">
            <v>4537561.9929999998</v>
          </cell>
        </row>
        <row r="34">
          <cell r="A34">
            <v>21.2</v>
          </cell>
          <cell r="B34">
            <v>19.02</v>
          </cell>
          <cell r="C34">
            <v>165</v>
          </cell>
          <cell r="D34" t="str">
            <v>Pintura vinilo muros (3 manos)</v>
          </cell>
          <cell r="E34" t="str">
            <v>M2</v>
          </cell>
          <cell r="F34">
            <v>14000</v>
          </cell>
          <cell r="G34">
            <v>18900</v>
          </cell>
          <cell r="H34">
            <v>780</v>
          </cell>
          <cell r="I34">
            <v>10920000</v>
          </cell>
          <cell r="J34">
            <v>10920000</v>
          </cell>
          <cell r="K34">
            <v>780</v>
          </cell>
          <cell r="L34">
            <v>0</v>
          </cell>
          <cell r="M34">
            <v>10920000</v>
          </cell>
          <cell r="N34">
            <v>10920000</v>
          </cell>
          <cell r="O34">
            <v>0</v>
          </cell>
          <cell r="P34">
            <v>0</v>
          </cell>
          <cell r="Q34">
            <v>527.00300000000004</v>
          </cell>
          <cell r="R34">
            <v>0.67564487179487187</v>
          </cell>
          <cell r="S34">
            <v>7378042.0000000009</v>
          </cell>
          <cell r="T34">
            <v>7378040</v>
          </cell>
          <cell r="U34">
            <v>0</v>
          </cell>
          <cell r="V34">
            <v>0</v>
          </cell>
          <cell r="W34">
            <v>0</v>
          </cell>
          <cell r="X34">
            <v>0</v>
          </cell>
          <cell r="Y34">
            <v>0</v>
          </cell>
          <cell r="Z34">
            <v>527.00300000000004</v>
          </cell>
          <cell r="AA34">
            <v>0.67564487179487187</v>
          </cell>
          <cell r="AB34">
            <v>7378042.0000000009</v>
          </cell>
          <cell r="AC34">
            <v>252.99699999999996</v>
          </cell>
          <cell r="AD34">
            <v>0.32435512820512813</v>
          </cell>
          <cell r="AE34">
            <v>3541957.9999999995</v>
          </cell>
        </row>
        <row r="35">
          <cell r="A35">
            <v>21.5</v>
          </cell>
          <cell r="B35">
            <v>19.04</v>
          </cell>
          <cell r="C35">
            <v>167</v>
          </cell>
          <cell r="D35" t="str">
            <v>Esmalte sobre lamina llena</v>
          </cell>
          <cell r="E35" t="str">
            <v>M2</v>
          </cell>
          <cell r="F35">
            <v>9846</v>
          </cell>
          <cell r="G35">
            <v>13292.1</v>
          </cell>
          <cell r="H35">
            <v>34</v>
          </cell>
          <cell r="I35">
            <v>334764</v>
          </cell>
          <cell r="J35">
            <v>334764</v>
          </cell>
          <cell r="K35">
            <v>37</v>
          </cell>
          <cell r="L35">
            <v>3</v>
          </cell>
          <cell r="M35">
            <v>364302</v>
          </cell>
          <cell r="N35">
            <v>364302</v>
          </cell>
          <cell r="O35">
            <v>0</v>
          </cell>
          <cell r="P35">
            <v>0</v>
          </cell>
          <cell r="Q35">
            <v>15.94</v>
          </cell>
          <cell r="R35">
            <v>0.4308108108108108</v>
          </cell>
          <cell r="S35">
            <v>156945.24</v>
          </cell>
          <cell r="T35">
            <v>156945.125</v>
          </cell>
          <cell r="U35">
            <v>0</v>
          </cell>
          <cell r="V35">
            <v>0</v>
          </cell>
          <cell r="W35">
            <v>0</v>
          </cell>
          <cell r="X35">
            <v>0</v>
          </cell>
          <cell r="Y35">
            <v>0</v>
          </cell>
          <cell r="Z35">
            <v>15.94</v>
          </cell>
          <cell r="AA35">
            <v>0.4308108108108108</v>
          </cell>
          <cell r="AB35">
            <v>156945.24</v>
          </cell>
          <cell r="AC35">
            <v>21.060000000000002</v>
          </cell>
          <cell r="AD35">
            <v>0.56918918918918926</v>
          </cell>
          <cell r="AE35">
            <v>207356.76</v>
          </cell>
        </row>
        <row r="36">
          <cell r="A36">
            <v>21.7</v>
          </cell>
          <cell r="B36">
            <v>19.059999999999999</v>
          </cell>
          <cell r="C36">
            <v>169</v>
          </cell>
          <cell r="D36" t="str">
            <v>Pintura esmalte ventaneria Metalica</v>
          </cell>
          <cell r="E36" t="str">
            <v>M2</v>
          </cell>
          <cell r="F36">
            <v>7345</v>
          </cell>
          <cell r="G36">
            <v>9915.75</v>
          </cell>
          <cell r="H36">
            <v>78</v>
          </cell>
          <cell r="I36">
            <v>572910</v>
          </cell>
          <cell r="J36">
            <v>572910</v>
          </cell>
          <cell r="K36">
            <v>89</v>
          </cell>
          <cell r="L36">
            <v>11</v>
          </cell>
          <cell r="M36">
            <v>653705</v>
          </cell>
          <cell r="N36">
            <v>653705</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89</v>
          </cell>
          <cell r="AD36">
            <v>1</v>
          </cell>
          <cell r="AE36">
            <v>653705</v>
          </cell>
        </row>
        <row r="37">
          <cell r="A37" t="str">
            <v>21,20*</v>
          </cell>
          <cell r="B37">
            <v>19.13</v>
          </cell>
          <cell r="C37">
            <v>177</v>
          </cell>
          <cell r="D37" t="str">
            <v>Resanes con Estuco</v>
          </cell>
          <cell r="E37" t="str">
            <v>M2</v>
          </cell>
          <cell r="F37">
            <v>4203</v>
          </cell>
          <cell r="G37">
            <v>5674.05</v>
          </cell>
          <cell r="H37">
            <v>67</v>
          </cell>
          <cell r="I37">
            <v>281601</v>
          </cell>
          <cell r="J37">
            <v>281601</v>
          </cell>
          <cell r="K37">
            <v>98</v>
          </cell>
          <cell r="L37">
            <v>31</v>
          </cell>
          <cell r="M37">
            <v>411894</v>
          </cell>
          <cell r="N37">
            <v>10</v>
          </cell>
          <cell r="O37">
            <v>0.10204081632653061</v>
          </cell>
          <cell r="P37">
            <v>42030</v>
          </cell>
          <cell r="Q37">
            <v>65.989000000000004</v>
          </cell>
          <cell r="R37">
            <v>0.67335714285714288</v>
          </cell>
          <cell r="S37">
            <v>277351.76699999999</v>
          </cell>
          <cell r="T37">
            <v>277351.75</v>
          </cell>
          <cell r="U37">
            <v>0</v>
          </cell>
          <cell r="V37">
            <v>0</v>
          </cell>
          <cell r="W37">
            <v>0</v>
          </cell>
          <cell r="X37">
            <v>0</v>
          </cell>
          <cell r="Y37">
            <v>0</v>
          </cell>
          <cell r="Z37">
            <v>65.989000000000004</v>
          </cell>
          <cell r="AA37">
            <v>0.67335714285714288</v>
          </cell>
          <cell r="AB37">
            <v>277351.76699999999</v>
          </cell>
          <cell r="AC37">
            <v>32.010999999999996</v>
          </cell>
          <cell r="AD37">
            <v>0.32664285714285712</v>
          </cell>
          <cell r="AE37">
            <v>134542.23299999998</v>
          </cell>
        </row>
        <row r="38">
          <cell r="A38">
            <v>23</v>
          </cell>
          <cell r="B38">
            <v>21</v>
          </cell>
          <cell r="C38">
            <v>21</v>
          </cell>
          <cell r="D38" t="str">
            <v>RAMPAS</v>
          </cell>
          <cell r="E38">
            <v>21</v>
          </cell>
          <cell r="F38">
            <v>21</v>
          </cell>
          <cell r="G38">
            <v>21</v>
          </cell>
          <cell r="H38">
            <v>21</v>
          </cell>
          <cell r="I38">
            <v>21</v>
          </cell>
          <cell r="J38">
            <v>338886</v>
          </cell>
          <cell r="K38">
            <v>338886</v>
          </cell>
          <cell r="L38">
            <v>338886</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row>
        <row r="39">
          <cell r="A39">
            <v>23.1</v>
          </cell>
          <cell r="B39">
            <v>21.01</v>
          </cell>
          <cell r="C39">
            <v>183</v>
          </cell>
          <cell r="D39" t="str">
            <v>Rampas</v>
          </cell>
          <cell r="E39" t="str">
            <v>ML</v>
          </cell>
          <cell r="F39">
            <v>112962</v>
          </cell>
          <cell r="G39">
            <v>152498.70000000001</v>
          </cell>
          <cell r="H39">
            <v>3</v>
          </cell>
          <cell r="I39">
            <v>338886</v>
          </cell>
          <cell r="J39">
            <v>338886</v>
          </cell>
          <cell r="K39">
            <v>0</v>
          </cell>
          <cell r="L39">
            <v>-3</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row>
        <row r="40">
          <cell r="A40">
            <v>24</v>
          </cell>
          <cell r="B40">
            <v>22</v>
          </cell>
          <cell r="C40">
            <v>22</v>
          </cell>
          <cell r="D40" t="str">
            <v>LIMPIEZA GENERAL</v>
          </cell>
          <cell r="E40">
            <v>22</v>
          </cell>
          <cell r="F40">
            <v>22</v>
          </cell>
          <cell r="G40">
            <v>22</v>
          </cell>
          <cell r="H40">
            <v>22</v>
          </cell>
          <cell r="I40">
            <v>22</v>
          </cell>
          <cell r="J40">
            <v>155815</v>
          </cell>
          <cell r="K40">
            <v>155815</v>
          </cell>
          <cell r="L40">
            <v>155815</v>
          </cell>
          <cell r="M40">
            <v>565260</v>
          </cell>
          <cell r="N40">
            <v>565260</v>
          </cell>
          <cell r="O40">
            <v>565260</v>
          </cell>
          <cell r="P40">
            <v>0</v>
          </cell>
          <cell r="Q40">
            <v>0</v>
          </cell>
          <cell r="R40">
            <v>0</v>
          </cell>
          <cell r="S40">
            <v>60527.35</v>
          </cell>
          <cell r="T40">
            <v>60527.34375</v>
          </cell>
          <cell r="U40">
            <v>60527.34375</v>
          </cell>
          <cell r="V40">
            <v>0</v>
          </cell>
          <cell r="W40">
            <v>0</v>
          </cell>
          <cell r="X40">
            <v>0</v>
          </cell>
          <cell r="Y40">
            <v>0</v>
          </cell>
          <cell r="Z40">
            <v>0</v>
          </cell>
          <cell r="AA40">
            <v>0</v>
          </cell>
          <cell r="AB40">
            <v>60527.35</v>
          </cell>
          <cell r="AC40">
            <v>60527.34375</v>
          </cell>
          <cell r="AD40">
            <v>60527.34375</v>
          </cell>
          <cell r="AE40">
            <v>504732.65</v>
          </cell>
        </row>
        <row r="41">
          <cell r="A41">
            <v>24.1</v>
          </cell>
          <cell r="B41">
            <v>22.01</v>
          </cell>
          <cell r="C41">
            <v>184</v>
          </cell>
          <cell r="D41" t="str">
            <v>Limpieza y retiro de escombros</v>
          </cell>
          <cell r="E41" t="str">
            <v>M3</v>
          </cell>
          <cell r="F41">
            <v>35815</v>
          </cell>
          <cell r="G41">
            <v>48350.25</v>
          </cell>
          <cell r="H41">
            <v>1</v>
          </cell>
          <cell r="I41">
            <v>35815</v>
          </cell>
          <cell r="J41">
            <v>35815</v>
          </cell>
          <cell r="K41">
            <v>4</v>
          </cell>
          <cell r="L41">
            <v>3</v>
          </cell>
          <cell r="M41">
            <v>143260</v>
          </cell>
          <cell r="N41">
            <v>0</v>
          </cell>
          <cell r="O41">
            <v>0</v>
          </cell>
          <cell r="P41">
            <v>0</v>
          </cell>
          <cell r="Q41">
            <v>1.69</v>
          </cell>
          <cell r="R41">
            <v>0.42249999999999999</v>
          </cell>
          <cell r="S41">
            <v>60527.35</v>
          </cell>
          <cell r="T41">
            <v>60527.34375</v>
          </cell>
          <cell r="U41">
            <v>0</v>
          </cell>
          <cell r="V41">
            <v>0</v>
          </cell>
          <cell r="W41">
            <v>0</v>
          </cell>
          <cell r="X41">
            <v>0</v>
          </cell>
          <cell r="Y41">
            <v>0</v>
          </cell>
          <cell r="Z41">
            <v>1.69</v>
          </cell>
          <cell r="AA41">
            <v>0.42249999999999999</v>
          </cell>
          <cell r="AB41">
            <v>60527.35</v>
          </cell>
          <cell r="AC41">
            <v>2.31</v>
          </cell>
          <cell r="AD41">
            <v>0.57750000000000001</v>
          </cell>
          <cell r="AE41">
            <v>82732.650000000009</v>
          </cell>
        </row>
        <row r="42">
          <cell r="A42">
            <v>24.2</v>
          </cell>
          <cell r="B42">
            <v>22.02</v>
          </cell>
          <cell r="C42">
            <v>185</v>
          </cell>
          <cell r="D42" t="str">
            <v>Aseo final de obra</v>
          </cell>
          <cell r="E42" t="str">
            <v>M2</v>
          </cell>
          <cell r="F42">
            <v>1000</v>
          </cell>
          <cell r="G42">
            <v>1350</v>
          </cell>
          <cell r="H42">
            <v>120</v>
          </cell>
          <cell r="I42">
            <v>120000</v>
          </cell>
          <cell r="J42">
            <v>120000</v>
          </cell>
          <cell r="K42">
            <v>422</v>
          </cell>
          <cell r="L42">
            <v>302</v>
          </cell>
          <cell r="M42">
            <v>422000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422</v>
          </cell>
          <cell r="AD42">
            <v>1</v>
          </cell>
          <cell r="AE42">
            <v>422000</v>
          </cell>
        </row>
        <row r="43">
          <cell r="A43">
            <v>422000</v>
          </cell>
          <cell r="B43">
            <v>422000</v>
          </cell>
          <cell r="C43">
            <v>422000</v>
          </cell>
          <cell r="D43">
            <v>422000</v>
          </cell>
          <cell r="E43">
            <v>422000</v>
          </cell>
          <cell r="F43">
            <v>422000</v>
          </cell>
          <cell r="G43" t="str">
            <v>VALOR PARCIAL</v>
          </cell>
          <cell r="H43">
            <v>422000</v>
          </cell>
          <cell r="I43">
            <v>75301230</v>
          </cell>
          <cell r="J43">
            <v>75301230</v>
          </cell>
          <cell r="K43">
            <v>75301184</v>
          </cell>
          <cell r="L43">
            <v>75301184</v>
          </cell>
          <cell r="M43">
            <v>104407411</v>
          </cell>
          <cell r="N43">
            <v>104407360</v>
          </cell>
          <cell r="O43">
            <v>104407360</v>
          </cell>
          <cell r="P43">
            <v>42030</v>
          </cell>
          <cell r="Q43">
            <v>42030</v>
          </cell>
          <cell r="R43">
            <v>0.30068555895895843</v>
          </cell>
          <cell r="S43">
            <v>8616760.3570000008</v>
          </cell>
          <cell r="T43">
            <v>8616760</v>
          </cell>
          <cell r="U43">
            <v>0</v>
          </cell>
          <cell r="V43">
            <v>0</v>
          </cell>
          <cell r="W43">
            <v>0</v>
          </cell>
          <cell r="X43">
            <v>0</v>
          </cell>
          <cell r="Y43">
            <v>0</v>
          </cell>
          <cell r="Z43">
            <v>0</v>
          </cell>
          <cell r="AA43">
            <v>0.30068555895895843</v>
          </cell>
          <cell r="AB43">
            <v>8616760.3570000008</v>
          </cell>
          <cell r="AC43">
            <v>8616760</v>
          </cell>
          <cell r="AD43">
            <v>0.69931444104104157</v>
          </cell>
          <cell r="AE43">
            <v>94477723.643000007</v>
          </cell>
        </row>
        <row r="44">
          <cell r="A44">
            <v>94477696</v>
          </cell>
          <cell r="B44">
            <v>94477696</v>
          </cell>
          <cell r="C44">
            <v>94477696</v>
          </cell>
          <cell r="D44">
            <v>94477696</v>
          </cell>
          <cell r="E44">
            <v>94477696</v>
          </cell>
          <cell r="F44">
            <v>94477696</v>
          </cell>
          <cell r="G44" t="str">
            <v>ADMINISTRACION 30%</v>
          </cell>
          <cell r="H44">
            <v>94477696</v>
          </cell>
          <cell r="I44">
            <v>22590369</v>
          </cell>
          <cell r="J44">
            <v>22590368</v>
          </cell>
          <cell r="K44">
            <v>22590368</v>
          </cell>
          <cell r="L44">
            <v>22590368</v>
          </cell>
          <cell r="M44">
            <v>31322223.299999997</v>
          </cell>
          <cell r="N44">
            <v>31322208</v>
          </cell>
          <cell r="O44">
            <v>31322208</v>
          </cell>
          <cell r="P44">
            <v>12609</v>
          </cell>
          <cell r="Q44">
            <v>12609</v>
          </cell>
          <cell r="R44">
            <v>12609</v>
          </cell>
          <cell r="S44">
            <v>2585028.1071000001</v>
          </cell>
          <cell r="T44">
            <v>2585028</v>
          </cell>
          <cell r="U44">
            <v>2585028</v>
          </cell>
          <cell r="V44">
            <v>0</v>
          </cell>
          <cell r="W44">
            <v>0</v>
          </cell>
          <cell r="X44">
            <v>0</v>
          </cell>
          <cell r="Y44">
            <v>0</v>
          </cell>
          <cell r="Z44">
            <v>0</v>
          </cell>
          <cell r="AA44">
            <v>0</v>
          </cell>
          <cell r="AB44">
            <v>2585028.1071000001</v>
          </cell>
          <cell r="AC44">
            <v>2585028</v>
          </cell>
          <cell r="AD44">
            <v>2585028</v>
          </cell>
          <cell r="AE44">
            <v>28343317.092900001</v>
          </cell>
        </row>
        <row r="45">
          <cell r="A45">
            <v>28343312</v>
          </cell>
          <cell r="B45">
            <v>28343312</v>
          </cell>
          <cell r="C45">
            <v>28343312</v>
          </cell>
          <cell r="D45">
            <v>28343312</v>
          </cell>
          <cell r="E45">
            <v>28343312</v>
          </cell>
          <cell r="F45">
            <v>28343312</v>
          </cell>
          <cell r="G45" t="str">
            <v>UTILIDAD 5%</v>
          </cell>
          <cell r="H45">
            <v>28343312</v>
          </cell>
          <cell r="I45">
            <v>3765061.5</v>
          </cell>
          <cell r="J45">
            <v>3765060</v>
          </cell>
          <cell r="L45">
            <v>3765060</v>
          </cell>
          <cell r="M45">
            <v>5220370.5500000007</v>
          </cell>
          <cell r="O45">
            <v>5220368</v>
          </cell>
          <cell r="P45">
            <v>2101.5</v>
          </cell>
          <cell r="Q45">
            <v>2101.5</v>
          </cell>
          <cell r="R45">
            <v>2101.5</v>
          </cell>
          <cell r="S45">
            <v>430838.01785000006</v>
          </cell>
          <cell r="U45">
            <v>430838</v>
          </cell>
          <cell r="V45">
            <v>0</v>
          </cell>
          <cell r="X45">
            <v>0</v>
          </cell>
          <cell r="Y45">
            <v>0</v>
          </cell>
          <cell r="AA45">
            <v>0</v>
          </cell>
          <cell r="AB45">
            <v>430838.01785000006</v>
          </cell>
          <cell r="AD45">
            <v>430838</v>
          </cell>
          <cell r="AE45">
            <v>4723886.1821500007</v>
          </cell>
        </row>
        <row r="46">
          <cell r="A46">
            <v>4723884</v>
          </cell>
          <cell r="B46">
            <v>4723884</v>
          </cell>
          <cell r="C46">
            <v>4723884</v>
          </cell>
          <cell r="D46">
            <v>4723884</v>
          </cell>
          <cell r="E46">
            <v>4723884</v>
          </cell>
          <cell r="F46">
            <v>4723884</v>
          </cell>
          <cell r="G46" t="str">
            <v>VALOR   TOTAL</v>
          </cell>
          <cell r="H46">
            <v>4723884</v>
          </cell>
          <cell r="I46">
            <v>101656660.5</v>
          </cell>
          <cell r="J46">
            <v>101656640</v>
          </cell>
          <cell r="K46">
            <v>101656640</v>
          </cell>
          <cell r="L46">
            <v>101656640</v>
          </cell>
          <cell r="M46">
            <v>140950004.85000002</v>
          </cell>
          <cell r="N46">
            <v>140949888</v>
          </cell>
          <cell r="O46">
            <v>140949888</v>
          </cell>
          <cell r="P46">
            <v>56740.5</v>
          </cell>
          <cell r="Q46">
            <v>56740.5</v>
          </cell>
          <cell r="R46">
            <v>56740.5</v>
          </cell>
          <cell r="S46">
            <v>11632626.481950002</v>
          </cell>
          <cell r="T46">
            <v>11632624</v>
          </cell>
          <cell r="U46">
            <v>11632624</v>
          </cell>
          <cell r="V46">
            <v>0</v>
          </cell>
          <cell r="W46">
            <v>0</v>
          </cell>
          <cell r="X46">
            <v>0</v>
          </cell>
          <cell r="Y46">
            <v>0</v>
          </cell>
          <cell r="Z46">
            <v>0</v>
          </cell>
          <cell r="AA46">
            <v>0</v>
          </cell>
          <cell r="AB46">
            <v>11632626.481950002</v>
          </cell>
          <cell r="AC46">
            <v>11632624</v>
          </cell>
          <cell r="AD46">
            <v>11632624</v>
          </cell>
          <cell r="AE46">
            <v>127544926.91805002</v>
          </cell>
        </row>
        <row r="47">
          <cell r="A47">
            <v>127544896</v>
          </cell>
          <cell r="B47">
            <v>127544896</v>
          </cell>
          <cell r="C47">
            <v>127544896</v>
          </cell>
          <cell r="D47">
            <v>127544896</v>
          </cell>
          <cell r="E47">
            <v>127544896</v>
          </cell>
          <cell r="F47">
            <v>127544896</v>
          </cell>
          <cell r="G47">
            <v>127544896</v>
          </cell>
          <cell r="H47">
            <v>127544896</v>
          </cell>
          <cell r="I47">
            <v>127544896</v>
          </cell>
          <cell r="J47">
            <v>127544896</v>
          </cell>
        </row>
      </sheetData>
      <sheetData sheetId="2">
        <row r="1">
          <cell r="A1" t="str">
            <v>ANEXO No. 1</v>
          </cell>
          <cell r="B1">
            <v>127544896</v>
          </cell>
          <cell r="C1">
            <v>127544896</v>
          </cell>
          <cell r="D1">
            <v>127544896</v>
          </cell>
          <cell r="E1">
            <v>127544896</v>
          </cell>
          <cell r="F1">
            <v>127544896</v>
          </cell>
          <cell r="G1">
            <v>127544896</v>
          </cell>
          <cell r="H1">
            <v>127544896</v>
          </cell>
          <cell r="I1">
            <v>127544896</v>
          </cell>
          <cell r="J1">
            <v>127544896</v>
          </cell>
          <cell r="K1">
            <v>127544896</v>
          </cell>
          <cell r="L1">
            <v>127544896</v>
          </cell>
          <cell r="M1">
            <v>127544896</v>
          </cell>
          <cell r="N1">
            <v>127544896</v>
          </cell>
          <cell r="O1">
            <v>127544896</v>
          </cell>
          <cell r="P1">
            <v>127544896</v>
          </cell>
          <cell r="Q1">
            <v>127544896</v>
          </cell>
          <cell r="R1">
            <v>127544896</v>
          </cell>
          <cell r="S1">
            <v>127544896</v>
          </cell>
          <cell r="T1">
            <v>127544896</v>
          </cell>
          <cell r="U1">
            <v>127544896</v>
          </cell>
          <cell r="V1">
            <v>127544896</v>
          </cell>
          <cell r="W1">
            <v>127544896</v>
          </cell>
          <cell r="X1">
            <v>127544896</v>
          </cell>
          <cell r="Y1">
            <v>127544896</v>
          </cell>
          <cell r="Z1">
            <v>127544896</v>
          </cell>
          <cell r="AA1">
            <v>127544896</v>
          </cell>
          <cell r="AB1">
            <v>127544896</v>
          </cell>
          <cell r="AC1">
            <v>127544896</v>
          </cell>
          <cell r="AD1">
            <v>127544896</v>
          </cell>
          <cell r="AE1">
            <v>127544896</v>
          </cell>
        </row>
        <row r="2">
          <cell r="A2" t="str">
            <v>MANTENIMIENTO Y/O ADECUACION DE ESTABLECIMIENTOS EDUCATIVOS OFICIALES EN EL MUNICIPIO DE BUCARAMANGA, CENTRO ORIENTE (GRUPO I – AREA NORTE)</v>
          </cell>
          <cell r="B2">
            <v>127544896</v>
          </cell>
          <cell r="C2">
            <v>127544896</v>
          </cell>
          <cell r="D2">
            <v>127544896</v>
          </cell>
          <cell r="E2">
            <v>127544896</v>
          </cell>
          <cell r="F2">
            <v>127544896</v>
          </cell>
          <cell r="G2">
            <v>127544896</v>
          </cell>
          <cell r="H2">
            <v>127544896</v>
          </cell>
          <cell r="I2">
            <v>127544896</v>
          </cell>
          <cell r="J2">
            <v>127544896</v>
          </cell>
          <cell r="K2">
            <v>127544896</v>
          </cell>
          <cell r="L2">
            <v>127544896</v>
          </cell>
          <cell r="M2">
            <v>127544896</v>
          </cell>
          <cell r="N2">
            <v>127544896</v>
          </cell>
          <cell r="O2">
            <v>127544896</v>
          </cell>
          <cell r="P2">
            <v>127544896</v>
          </cell>
          <cell r="Q2">
            <v>127544896</v>
          </cell>
          <cell r="R2">
            <v>127544896</v>
          </cell>
          <cell r="S2">
            <v>127544896</v>
          </cell>
          <cell r="T2">
            <v>127544896</v>
          </cell>
          <cell r="U2">
            <v>127544896</v>
          </cell>
          <cell r="V2">
            <v>127544896</v>
          </cell>
          <cell r="W2">
            <v>127544896</v>
          </cell>
          <cell r="X2">
            <v>127544896</v>
          </cell>
          <cell r="Y2">
            <v>127544896</v>
          </cell>
          <cell r="Z2">
            <v>127544896</v>
          </cell>
          <cell r="AA2">
            <v>127544896</v>
          </cell>
          <cell r="AB2">
            <v>127544896</v>
          </cell>
          <cell r="AC2">
            <v>127544896</v>
          </cell>
          <cell r="AD2">
            <v>127544896</v>
          </cell>
          <cell r="AE2">
            <v>127544896</v>
          </cell>
        </row>
        <row r="3">
          <cell r="A3" t="str">
            <v>PRESUPUESTO PARA LA INSTITUCION EDUCATIVA BOSCONIA SANTA RITA B – GRUPO 1 AREA NORTE-</v>
          </cell>
          <cell r="B3">
            <v>127544896</v>
          </cell>
          <cell r="C3">
            <v>127544896</v>
          </cell>
          <cell r="D3">
            <v>127544896</v>
          </cell>
          <cell r="E3">
            <v>127544896</v>
          </cell>
          <cell r="F3">
            <v>127544896</v>
          </cell>
          <cell r="G3">
            <v>127544896</v>
          </cell>
          <cell r="H3">
            <v>127544896</v>
          </cell>
          <cell r="I3">
            <v>127544896</v>
          </cell>
          <cell r="J3">
            <v>127544896</v>
          </cell>
          <cell r="K3">
            <v>127544896</v>
          </cell>
          <cell r="L3">
            <v>127544896</v>
          </cell>
          <cell r="M3">
            <v>127544896</v>
          </cell>
          <cell r="N3">
            <v>127544896</v>
          </cell>
          <cell r="O3">
            <v>127544896</v>
          </cell>
          <cell r="P3">
            <v>127544896</v>
          </cell>
          <cell r="Q3">
            <v>127544896</v>
          </cell>
          <cell r="R3">
            <v>127544896</v>
          </cell>
          <cell r="S3">
            <v>127544896</v>
          </cell>
          <cell r="T3">
            <v>127544896</v>
          </cell>
          <cell r="U3">
            <v>127544896</v>
          </cell>
          <cell r="V3">
            <v>127544896</v>
          </cell>
          <cell r="W3">
            <v>127544896</v>
          </cell>
          <cell r="X3">
            <v>127544896</v>
          </cell>
          <cell r="Y3">
            <v>127544896</v>
          </cell>
          <cell r="Z3">
            <v>127544896</v>
          </cell>
          <cell r="AA3">
            <v>127544896</v>
          </cell>
          <cell r="AB3">
            <v>127544896</v>
          </cell>
          <cell r="AC3">
            <v>127544896</v>
          </cell>
          <cell r="AD3">
            <v>127544896</v>
          </cell>
          <cell r="AE3">
            <v>127544896</v>
          </cell>
        </row>
        <row r="4">
          <cell r="A4" t="str">
            <v xml:space="preserve">CONTRATO DE OBRA: </v>
          </cell>
          <cell r="B4">
            <v>127544896</v>
          </cell>
          <cell r="C4">
            <v>127544896</v>
          </cell>
          <cell r="D4">
            <v>127544896</v>
          </cell>
          <cell r="E4">
            <v>127544896</v>
          </cell>
          <cell r="F4">
            <v>127544896</v>
          </cell>
          <cell r="G4" t="str">
            <v>355 DE 2017</v>
          </cell>
          <cell r="H4">
            <v>127544896</v>
          </cell>
          <cell r="I4">
            <v>127544896</v>
          </cell>
          <cell r="J4">
            <v>127544896</v>
          </cell>
          <cell r="K4">
            <v>127544896</v>
          </cell>
          <cell r="L4">
            <v>127544896</v>
          </cell>
          <cell r="M4">
            <v>127544896</v>
          </cell>
          <cell r="N4">
            <v>127544896</v>
          </cell>
          <cell r="O4">
            <v>127544896</v>
          </cell>
          <cell r="P4">
            <v>127544896</v>
          </cell>
          <cell r="Q4">
            <v>127544896</v>
          </cell>
          <cell r="R4">
            <v>127544896</v>
          </cell>
          <cell r="S4">
            <v>127544896</v>
          </cell>
          <cell r="T4">
            <v>127544896</v>
          </cell>
          <cell r="U4">
            <v>127544896</v>
          </cell>
          <cell r="V4">
            <v>127544896</v>
          </cell>
          <cell r="W4">
            <v>127544896</v>
          </cell>
          <cell r="X4">
            <v>127544896</v>
          </cell>
          <cell r="Y4">
            <v>127544896</v>
          </cell>
          <cell r="Z4">
            <v>127544896</v>
          </cell>
          <cell r="AA4">
            <v>127544896</v>
          </cell>
          <cell r="AB4">
            <v>127544896</v>
          </cell>
          <cell r="AC4">
            <v>127544896</v>
          </cell>
          <cell r="AD4">
            <v>127544896</v>
          </cell>
          <cell r="AE4">
            <v>127544896</v>
          </cell>
        </row>
        <row r="5">
          <cell r="A5" t="str">
            <v>CONTRATISTA DE OBRA:</v>
          </cell>
          <cell r="B5">
            <v>127544896</v>
          </cell>
          <cell r="C5">
            <v>127544896</v>
          </cell>
          <cell r="D5">
            <v>127544896</v>
          </cell>
          <cell r="E5">
            <v>127544896</v>
          </cell>
          <cell r="F5">
            <v>127544896</v>
          </cell>
          <cell r="G5" t="str">
            <v>PROMACO INGENIERIA S.A.S.</v>
          </cell>
          <cell r="H5">
            <v>127544896</v>
          </cell>
          <cell r="I5">
            <v>127544896</v>
          </cell>
          <cell r="J5">
            <v>127544896</v>
          </cell>
          <cell r="K5">
            <v>127544896</v>
          </cell>
          <cell r="L5">
            <v>127544896</v>
          </cell>
          <cell r="M5">
            <v>127544896</v>
          </cell>
          <cell r="N5">
            <v>127544896</v>
          </cell>
          <cell r="O5">
            <v>127544896</v>
          </cell>
          <cell r="P5">
            <v>127544896</v>
          </cell>
          <cell r="Q5">
            <v>127544896</v>
          </cell>
          <cell r="R5">
            <v>127544896</v>
          </cell>
          <cell r="S5">
            <v>127544896</v>
          </cell>
          <cell r="T5">
            <v>127544896</v>
          </cell>
          <cell r="U5">
            <v>127544896</v>
          </cell>
          <cell r="V5">
            <v>127544896</v>
          </cell>
          <cell r="W5">
            <v>127544896</v>
          </cell>
          <cell r="X5">
            <v>127544896</v>
          </cell>
          <cell r="Y5">
            <v>127544896</v>
          </cell>
          <cell r="Z5">
            <v>127544896</v>
          </cell>
          <cell r="AA5">
            <v>127544896</v>
          </cell>
          <cell r="AB5">
            <v>127544896</v>
          </cell>
          <cell r="AC5">
            <v>127544896</v>
          </cell>
          <cell r="AD5">
            <v>127544896</v>
          </cell>
          <cell r="AE5">
            <v>127544896</v>
          </cell>
        </row>
        <row r="6">
          <cell r="A6">
            <v>127544896</v>
          </cell>
          <cell r="B6">
            <v>127544896</v>
          </cell>
          <cell r="C6">
            <v>127544896</v>
          </cell>
          <cell r="D6">
            <v>127544896</v>
          </cell>
          <cell r="E6">
            <v>127544896</v>
          </cell>
          <cell r="F6">
            <v>127544896</v>
          </cell>
          <cell r="G6">
            <v>127544896</v>
          </cell>
          <cell r="H6">
            <v>127544896</v>
          </cell>
          <cell r="I6">
            <v>127544896</v>
          </cell>
          <cell r="J6">
            <v>127544896</v>
          </cell>
          <cell r="K6">
            <v>127544896</v>
          </cell>
          <cell r="L6">
            <v>127544896</v>
          </cell>
          <cell r="M6">
            <v>127544896</v>
          </cell>
          <cell r="N6">
            <v>127544896</v>
          </cell>
          <cell r="O6">
            <v>127544896</v>
          </cell>
          <cell r="P6">
            <v>127544896</v>
          </cell>
        </row>
        <row r="7">
          <cell r="A7" t="str">
            <v>ÍTEM
PPUESTO</v>
          </cell>
          <cell r="B7" t="str">
            <v>ÍTEM
CTRATO</v>
          </cell>
          <cell r="C7" t="str">
            <v>No.
Esp.
Tec.</v>
          </cell>
          <cell r="D7" t="str">
            <v>ACTIVIDAD</v>
          </cell>
          <cell r="E7" t="str">
            <v>UND</v>
          </cell>
          <cell r="F7" t="str">
            <v>CONDICION CONTRACTUAL DEL CONTRATISTA</v>
          </cell>
          <cell r="G7">
            <v>127544896</v>
          </cell>
          <cell r="H7">
            <v>127544896</v>
          </cell>
          <cell r="I7">
            <v>127544896</v>
          </cell>
          <cell r="J7">
            <v>127544896</v>
          </cell>
          <cell r="K7" t="str">
            <v>CONDICIONES ACTUALIZADAS
CONTRATISTA-INTERVENTORIA-SUPERVISION</v>
          </cell>
          <cell r="L7">
            <v>127544896</v>
          </cell>
          <cell r="M7">
            <v>127544896</v>
          </cell>
          <cell r="N7" t="str">
            <v>ESTADO DE INVERSION</v>
          </cell>
          <cell r="O7">
            <v>127544896</v>
          </cell>
          <cell r="P7">
            <v>127544896</v>
          </cell>
          <cell r="Q7" t="str">
            <v>ACTA CORTE No. 1</v>
          </cell>
          <cell r="R7">
            <v>127544896</v>
          </cell>
          <cell r="S7">
            <v>127544896</v>
          </cell>
          <cell r="T7" t="str">
            <v>PROYECCION ACTA CORTE No. 2</v>
          </cell>
          <cell r="U7">
            <v>127544896</v>
          </cell>
          <cell r="V7">
            <v>127544896</v>
          </cell>
          <cell r="W7" t="str">
            <v>PRESENTE ACTA CORTE No. 3</v>
          </cell>
          <cell r="X7">
            <v>127544896</v>
          </cell>
          <cell r="Y7">
            <v>127544896</v>
          </cell>
          <cell r="Z7" t="str">
            <v>ACUMULADOS</v>
          </cell>
          <cell r="AA7">
            <v>127544896</v>
          </cell>
          <cell r="AB7">
            <v>127544896</v>
          </cell>
          <cell r="AC7" t="str">
            <v>SALDO</v>
          </cell>
          <cell r="AD7">
            <v>127544896</v>
          </cell>
          <cell r="AE7">
            <v>127544896</v>
          </cell>
        </row>
        <row r="8">
          <cell r="A8">
            <v>127544896</v>
          </cell>
          <cell r="B8">
            <v>127544896</v>
          </cell>
          <cell r="C8">
            <v>127544896</v>
          </cell>
          <cell r="D8">
            <v>127544896</v>
          </cell>
          <cell r="E8">
            <v>127544896</v>
          </cell>
          <cell r="F8">
            <v>2017</v>
          </cell>
          <cell r="G8">
            <v>1.35</v>
          </cell>
          <cell r="H8" t="str">
            <v>CANTIDAD PROGRAMADA</v>
          </cell>
          <cell r="I8" t="str">
            <v>TOTAL
PRESUPUESTADO</v>
          </cell>
          <cell r="J8" t="str">
            <v>TOTAL POR
CAPITULOS</v>
          </cell>
          <cell r="K8" t="str">
            <v>CANTIDAD
PROPUESTA
CONTRATISTA</v>
          </cell>
          <cell r="L8" t="str">
            <v>DIFERENCIA
CANTIDADES</v>
          </cell>
          <cell r="M8" t="str">
            <v>V/ TOTAL
CONTRATISTA</v>
          </cell>
          <cell r="N8" t="str">
            <v>CANTIDAD
EJECUTADA</v>
          </cell>
          <cell r="O8" t="str">
            <v>PORCENTAJE</v>
          </cell>
          <cell r="P8" t="str">
            <v>V/ TOTAL
EJECUTADO</v>
          </cell>
          <cell r="Q8" t="str">
            <v>CANTIDAD
EJECUTADA</v>
          </cell>
          <cell r="R8" t="str">
            <v>PORCENTAJE</v>
          </cell>
          <cell r="S8" t="str">
            <v>V/ TOTAL
EJECUTADO</v>
          </cell>
          <cell r="T8" t="str">
            <v>CANTIDAD
EJECUTADA</v>
          </cell>
          <cell r="U8" t="str">
            <v>PORCENTAJE</v>
          </cell>
          <cell r="V8" t="str">
            <v>V/ TOTAL
EJECUTADO</v>
          </cell>
          <cell r="W8" t="str">
            <v>CANTIDAD
EJECUTADA</v>
          </cell>
          <cell r="X8" t="str">
            <v>PORCENTAJE</v>
          </cell>
          <cell r="Y8" t="str">
            <v>V/ TOTAL
EJECUTADO</v>
          </cell>
          <cell r="Z8" t="str">
            <v>CANTIDAD
EJECUTADA</v>
          </cell>
          <cell r="AA8" t="str">
            <v>PORCENTAJE</v>
          </cell>
          <cell r="AB8" t="str">
            <v>V/ TOTAL
EJECUTADO</v>
          </cell>
          <cell r="AC8" t="str">
            <v>CANTIDAD
EJECUTADA</v>
          </cell>
          <cell r="AD8" t="str">
            <v>PORCENTAJE</v>
          </cell>
          <cell r="AE8" t="str">
            <v>V/ TOTAL
EJECUTADO</v>
          </cell>
        </row>
        <row r="9">
          <cell r="A9">
            <v>1.3499994277954102</v>
          </cell>
          <cell r="B9">
            <v>1.3499994277954102</v>
          </cell>
          <cell r="C9">
            <v>1.3499994277954102</v>
          </cell>
          <cell r="D9">
            <v>1.3499994277954102</v>
          </cell>
          <cell r="E9">
            <v>1.3499994277954102</v>
          </cell>
          <cell r="F9" t="str">
            <v>VR. UNITARIO DIRECTO</v>
          </cell>
          <cell r="G9" t="str">
            <v>CON AIU 35%</v>
          </cell>
          <cell r="H9">
            <v>1.3499994277954102</v>
          </cell>
          <cell r="I9">
            <v>1.3499994277954102</v>
          </cell>
          <cell r="J9">
            <v>1.3499994277954102</v>
          </cell>
          <cell r="K9">
            <v>1.3499994277954102</v>
          </cell>
          <cell r="L9">
            <v>1.3499994277954102</v>
          </cell>
          <cell r="M9">
            <v>1.3499994277954102</v>
          </cell>
          <cell r="N9">
            <v>1.3499994277954102</v>
          </cell>
          <cell r="O9">
            <v>1.3499994277954102</v>
          </cell>
          <cell r="P9">
            <v>1.3499994277954102</v>
          </cell>
          <cell r="Q9">
            <v>1.3499994277954102</v>
          </cell>
          <cell r="R9">
            <v>1.3499994277954102</v>
          </cell>
          <cell r="S9">
            <v>1.3499994277954102</v>
          </cell>
          <cell r="T9">
            <v>1.3499994277954102</v>
          </cell>
          <cell r="U9">
            <v>1.3499994277954102</v>
          </cell>
          <cell r="V9">
            <v>1.3499994277954102</v>
          </cell>
          <cell r="W9">
            <v>1.3499994277954102</v>
          </cell>
          <cell r="X9">
            <v>1.3499994277954102</v>
          </cell>
          <cell r="Y9">
            <v>1.3499994277954102</v>
          </cell>
          <cell r="Z9">
            <v>1.3499994277954102</v>
          </cell>
          <cell r="AA9">
            <v>1.3499994277954102</v>
          </cell>
          <cell r="AB9">
            <v>1.3499994277954102</v>
          </cell>
          <cell r="AC9">
            <v>1.3499994277954102</v>
          </cell>
          <cell r="AD9">
            <v>1.3499994277954102</v>
          </cell>
          <cell r="AE9">
            <v>1.3499994277954102</v>
          </cell>
        </row>
        <row r="10">
          <cell r="A10">
            <v>1</v>
          </cell>
          <cell r="B10">
            <v>1</v>
          </cell>
          <cell r="C10">
            <v>1</v>
          </cell>
          <cell r="D10" t="str">
            <v>PRELIMINARES</v>
          </cell>
          <cell r="E10">
            <v>1</v>
          </cell>
          <cell r="F10">
            <v>1</v>
          </cell>
          <cell r="G10">
            <v>1</v>
          </cell>
          <cell r="H10">
            <v>1</v>
          </cell>
          <cell r="I10">
            <v>1</v>
          </cell>
          <cell r="J10">
            <v>67980</v>
          </cell>
          <cell r="K10">
            <v>67980</v>
          </cell>
          <cell r="L10">
            <v>67980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row>
        <row r="11">
          <cell r="A11">
            <v>1.2</v>
          </cell>
          <cell r="B11">
            <v>1.1000000000000001</v>
          </cell>
          <cell r="C11">
            <v>2</v>
          </cell>
          <cell r="D11" t="str">
            <v>Localización y replanteo manual</v>
          </cell>
          <cell r="E11" t="str">
            <v>M2</v>
          </cell>
          <cell r="F11">
            <v>3399</v>
          </cell>
          <cell r="G11">
            <v>4588.6500000000005</v>
          </cell>
          <cell r="H11">
            <v>20</v>
          </cell>
          <cell r="I11">
            <v>67980</v>
          </cell>
          <cell r="J11">
            <v>67980</v>
          </cell>
          <cell r="K11">
            <v>0</v>
          </cell>
          <cell r="L11">
            <v>-20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row>
        <row r="12">
          <cell r="A12">
            <v>2</v>
          </cell>
          <cell r="B12">
            <v>2</v>
          </cell>
          <cell r="C12">
            <v>2</v>
          </cell>
          <cell r="D12" t="str">
            <v>DEMOLICIONES Y DESMONTE DE ELEMENTOS</v>
          </cell>
          <cell r="E12">
            <v>2</v>
          </cell>
          <cell r="F12">
            <v>2</v>
          </cell>
          <cell r="G12">
            <v>2</v>
          </cell>
          <cell r="H12">
            <v>2</v>
          </cell>
          <cell r="I12">
            <v>2</v>
          </cell>
          <cell r="J12">
            <v>344722</v>
          </cell>
          <cell r="K12">
            <v>344722</v>
          </cell>
          <cell r="L12">
            <v>344722</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row>
        <row r="13">
          <cell r="A13">
            <v>2.2000000000000002</v>
          </cell>
          <cell r="B13">
            <v>2.02</v>
          </cell>
          <cell r="C13">
            <v>6</v>
          </cell>
          <cell r="D13" t="str">
            <v>Demolición muros e=0.25m, con retiro</v>
          </cell>
          <cell r="E13" t="str">
            <v>M2</v>
          </cell>
          <cell r="F13">
            <v>27442</v>
          </cell>
          <cell r="G13">
            <v>37046.700000000004</v>
          </cell>
          <cell r="H13">
            <v>1</v>
          </cell>
          <cell r="I13">
            <v>27442</v>
          </cell>
          <cell r="J13">
            <v>27442</v>
          </cell>
          <cell r="K13">
            <v>0</v>
          </cell>
          <cell r="L13">
            <v>-1</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row>
        <row r="14">
          <cell r="A14" t="str">
            <v>2,22*</v>
          </cell>
          <cell r="B14">
            <v>2.08</v>
          </cell>
          <cell r="C14">
            <v>16</v>
          </cell>
          <cell r="D14" t="str">
            <v>Desmonte cubierta teja de zinc con estructura</v>
          </cell>
          <cell r="E14" t="str">
            <v>M2</v>
          </cell>
          <cell r="F14">
            <v>10576</v>
          </cell>
          <cell r="G14">
            <v>14277.6</v>
          </cell>
          <cell r="H14">
            <v>30</v>
          </cell>
          <cell r="I14">
            <v>317280</v>
          </cell>
          <cell r="J14">
            <v>317280</v>
          </cell>
          <cell r="K14">
            <v>0</v>
          </cell>
          <cell r="L14">
            <v>-30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A15">
            <v>3</v>
          </cell>
          <cell r="B15">
            <v>3</v>
          </cell>
          <cell r="C15">
            <v>3</v>
          </cell>
          <cell r="D15" t="str">
            <v>MOVIMIENTO DE TIERRA</v>
          </cell>
          <cell r="E15">
            <v>3</v>
          </cell>
          <cell r="F15">
            <v>3</v>
          </cell>
          <cell r="G15">
            <v>3</v>
          </cell>
          <cell r="H15">
            <v>3</v>
          </cell>
          <cell r="I15">
            <v>3</v>
          </cell>
          <cell r="J15">
            <v>353610</v>
          </cell>
          <cell r="K15">
            <v>353610</v>
          </cell>
          <cell r="L15">
            <v>353610</v>
          </cell>
          <cell r="M15">
            <v>313080</v>
          </cell>
          <cell r="N15">
            <v>313080</v>
          </cell>
          <cell r="O15">
            <v>313080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313080</v>
          </cell>
        </row>
        <row r="16">
          <cell r="A16">
            <v>3.1</v>
          </cell>
          <cell r="B16">
            <v>3.01</v>
          </cell>
          <cell r="C16">
            <v>26</v>
          </cell>
          <cell r="D16" t="str">
            <v>Excavacion manual con retiro</v>
          </cell>
          <cell r="E16" t="str">
            <v>M3</v>
          </cell>
          <cell r="F16">
            <v>52180</v>
          </cell>
          <cell r="G16">
            <v>70443</v>
          </cell>
          <cell r="H16">
            <v>5</v>
          </cell>
          <cell r="I16">
            <v>260900</v>
          </cell>
          <cell r="J16">
            <v>260900</v>
          </cell>
          <cell r="K16">
            <v>6</v>
          </cell>
          <cell r="L16">
            <v>1</v>
          </cell>
          <cell r="M16">
            <v>313080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6</v>
          </cell>
          <cell r="AD16">
            <v>1</v>
          </cell>
          <cell r="AE16">
            <v>313080</v>
          </cell>
        </row>
        <row r="17">
          <cell r="A17">
            <v>3.6</v>
          </cell>
          <cell r="B17">
            <v>3.02</v>
          </cell>
          <cell r="C17">
            <v>27</v>
          </cell>
          <cell r="D17" t="str">
            <v>Relleno compactado con material de sitio</v>
          </cell>
          <cell r="E17" t="str">
            <v>M3</v>
          </cell>
          <cell r="F17">
            <v>18542</v>
          </cell>
          <cell r="G17">
            <v>25031.7</v>
          </cell>
          <cell r="H17">
            <v>5</v>
          </cell>
          <cell r="I17">
            <v>92710</v>
          </cell>
          <cell r="J17">
            <v>92710</v>
          </cell>
          <cell r="K17">
            <v>0</v>
          </cell>
          <cell r="L17">
            <v>-5</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A18">
            <v>7</v>
          </cell>
          <cell r="B18">
            <v>7</v>
          </cell>
          <cell r="C18">
            <v>7</v>
          </cell>
          <cell r="D18" t="str">
            <v>INSTALACIONES ELÉCTRICAS</v>
          </cell>
          <cell r="E18">
            <v>7</v>
          </cell>
          <cell r="F18">
            <v>7</v>
          </cell>
          <cell r="G18">
            <v>7</v>
          </cell>
          <cell r="H18">
            <v>7</v>
          </cell>
          <cell r="I18">
            <v>7</v>
          </cell>
          <cell r="J18">
            <v>439743</v>
          </cell>
          <cell r="K18">
            <v>439743</v>
          </cell>
          <cell r="L18">
            <v>439743</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A19" t="str">
            <v>7,23*</v>
          </cell>
          <cell r="B19">
            <v>7.15</v>
          </cell>
          <cell r="C19">
            <v>73</v>
          </cell>
          <cell r="D19" t="str">
            <v>mantenimiento de redes electricas</v>
          </cell>
          <cell r="E19" t="str">
            <v>UND</v>
          </cell>
          <cell r="F19">
            <v>439743</v>
          </cell>
          <cell r="G19">
            <v>593653.05000000005</v>
          </cell>
          <cell r="H19">
            <v>1</v>
          </cell>
          <cell r="I19">
            <v>439743</v>
          </cell>
          <cell r="J19">
            <v>439743</v>
          </cell>
          <cell r="K19">
            <v>0</v>
          </cell>
          <cell r="L19">
            <v>-1</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A20">
            <v>8</v>
          </cell>
          <cell r="B20">
            <v>8</v>
          </cell>
          <cell r="C20">
            <v>8</v>
          </cell>
          <cell r="D20" t="str">
            <v>INSTALACIONES HIDROSANITARIAS</v>
          </cell>
          <cell r="E20">
            <v>8</v>
          </cell>
          <cell r="F20">
            <v>8</v>
          </cell>
          <cell r="G20">
            <v>8</v>
          </cell>
          <cell r="H20">
            <v>8</v>
          </cell>
          <cell r="I20">
            <v>8</v>
          </cell>
          <cell r="J20">
            <v>2234628</v>
          </cell>
          <cell r="K20">
            <v>2234628</v>
          </cell>
          <cell r="L20">
            <v>2234628</v>
          </cell>
          <cell r="M20">
            <v>1421468</v>
          </cell>
          <cell r="N20">
            <v>1421468</v>
          </cell>
          <cell r="O20">
            <v>1421468</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1421468</v>
          </cell>
        </row>
        <row r="21">
          <cell r="A21">
            <v>8.6999999999999993</v>
          </cell>
          <cell r="B21">
            <v>8.0399999999999991</v>
          </cell>
          <cell r="C21">
            <v>80</v>
          </cell>
          <cell r="D21" t="str">
            <v>Tuberia de desague en PVC 6".Incluye accesorios</v>
          </cell>
          <cell r="E21" t="str">
            <v>ML</v>
          </cell>
          <cell r="F21">
            <v>56135</v>
          </cell>
          <cell r="G21">
            <v>75782.25</v>
          </cell>
          <cell r="H21">
            <v>20</v>
          </cell>
          <cell r="I21">
            <v>1122700</v>
          </cell>
          <cell r="J21">
            <v>1122700</v>
          </cell>
          <cell r="K21">
            <v>12</v>
          </cell>
          <cell r="L21">
            <v>-8</v>
          </cell>
          <cell r="M21">
            <v>673620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12</v>
          </cell>
          <cell r="AD21">
            <v>1</v>
          </cell>
          <cell r="AE21">
            <v>673620</v>
          </cell>
        </row>
        <row r="22">
          <cell r="A22" t="str">
            <v>8,21*</v>
          </cell>
          <cell r="B22">
            <v>8.08</v>
          </cell>
          <cell r="C22">
            <v>85</v>
          </cell>
          <cell r="D22" t="str">
            <v>Caja de inspeccion de 100x100 cm, ladrillo</v>
          </cell>
          <cell r="E22" t="str">
            <v>UND</v>
          </cell>
          <cell r="F22">
            <v>373924</v>
          </cell>
          <cell r="G22">
            <v>504797.4</v>
          </cell>
          <cell r="H22">
            <v>2</v>
          </cell>
          <cell r="I22">
            <v>747848</v>
          </cell>
          <cell r="J22">
            <v>747848</v>
          </cell>
          <cell r="K22">
            <v>2</v>
          </cell>
          <cell r="L22">
            <v>0</v>
          </cell>
          <cell r="M22">
            <v>747848</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2</v>
          </cell>
          <cell r="AD22">
            <v>1</v>
          </cell>
          <cell r="AE22">
            <v>747848</v>
          </cell>
        </row>
        <row r="23">
          <cell r="A23" t="str">
            <v>8,37*</v>
          </cell>
          <cell r="B23">
            <v>8.1999999999999993</v>
          </cell>
          <cell r="C23">
            <v>99</v>
          </cell>
          <cell r="D23" t="str">
            <v>Mantenimiento de redes aguas lluvias</v>
          </cell>
          <cell r="E23" t="str">
            <v>ml</v>
          </cell>
          <cell r="F23">
            <v>6068</v>
          </cell>
          <cell r="G23">
            <v>8191.8</v>
          </cell>
          <cell r="H23">
            <v>60</v>
          </cell>
          <cell r="I23">
            <v>364080</v>
          </cell>
          <cell r="J23">
            <v>364080</v>
          </cell>
          <cell r="K23">
            <v>0</v>
          </cell>
          <cell r="L23">
            <v>-60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A24">
            <v>10</v>
          </cell>
          <cell r="B24">
            <v>10</v>
          </cell>
          <cell r="C24">
            <v>10</v>
          </cell>
          <cell r="D24" t="str">
            <v>IMPERMEABILIZACION</v>
          </cell>
          <cell r="E24">
            <v>10</v>
          </cell>
          <cell r="F24">
            <v>10</v>
          </cell>
          <cell r="G24">
            <v>10</v>
          </cell>
          <cell r="H24">
            <v>10</v>
          </cell>
          <cell r="I24">
            <v>10</v>
          </cell>
          <cell r="J24">
            <v>74712</v>
          </cell>
          <cell r="K24">
            <v>74712</v>
          </cell>
          <cell r="L24">
            <v>74712</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A25">
            <v>10.1</v>
          </cell>
          <cell r="B25">
            <v>10.01</v>
          </cell>
          <cell r="C25">
            <v>103</v>
          </cell>
          <cell r="D25" t="str">
            <v>Pañete impermeabilizado 1:4</v>
          </cell>
          <cell r="E25" t="str">
            <v>M2</v>
          </cell>
          <cell r="F25">
            <v>18678</v>
          </cell>
          <cell r="G25">
            <v>25215.300000000003</v>
          </cell>
          <cell r="H25">
            <v>4</v>
          </cell>
          <cell r="I25">
            <v>74712</v>
          </cell>
          <cell r="J25">
            <v>74712</v>
          </cell>
          <cell r="K25">
            <v>0</v>
          </cell>
          <cell r="L25">
            <v>-4</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row>
        <row r="26">
          <cell r="A26">
            <v>11</v>
          </cell>
          <cell r="B26">
            <v>11</v>
          </cell>
          <cell r="C26">
            <v>11</v>
          </cell>
          <cell r="D26" t="str">
            <v>CUBIERTA  Y   ESTRUCTURA DE CUBIERTA</v>
          </cell>
          <cell r="E26">
            <v>11</v>
          </cell>
          <cell r="F26">
            <v>11</v>
          </cell>
          <cell r="G26">
            <v>11</v>
          </cell>
          <cell r="H26">
            <v>11</v>
          </cell>
          <cell r="I26">
            <v>11</v>
          </cell>
          <cell r="J26">
            <v>7680000</v>
          </cell>
          <cell r="K26">
            <v>7680000</v>
          </cell>
          <cell r="L26">
            <v>7680000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A27" t="str">
            <v>11,24*</v>
          </cell>
          <cell r="B27">
            <v>11.04</v>
          </cell>
          <cell r="C27">
            <v>111</v>
          </cell>
          <cell r="D27" t="str">
            <v>Cubierta en Standing Seam (Incluye estructura metalica)</v>
          </cell>
          <cell r="E27" t="str">
            <v>M2</v>
          </cell>
          <cell r="F27">
            <v>192000</v>
          </cell>
          <cell r="G27">
            <v>259200.00000000003</v>
          </cell>
          <cell r="H27">
            <v>40</v>
          </cell>
          <cell r="I27">
            <v>7680000</v>
          </cell>
          <cell r="J27">
            <v>7680000</v>
          </cell>
          <cell r="K27">
            <v>0</v>
          </cell>
          <cell r="L27">
            <v>-40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A28">
            <v>16</v>
          </cell>
          <cell r="B28">
            <v>15</v>
          </cell>
          <cell r="C28">
            <v>15</v>
          </cell>
          <cell r="D28" t="str">
            <v>CARPINTERÍA METÁLICA</v>
          </cell>
          <cell r="E28">
            <v>15</v>
          </cell>
          <cell r="F28">
            <v>15</v>
          </cell>
          <cell r="G28">
            <v>15</v>
          </cell>
          <cell r="H28">
            <v>15</v>
          </cell>
          <cell r="I28">
            <v>15</v>
          </cell>
          <cell r="J28">
            <v>714868</v>
          </cell>
          <cell r="K28">
            <v>714868</v>
          </cell>
          <cell r="L28">
            <v>714868</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A29" t="str">
            <v>16,13*</v>
          </cell>
          <cell r="B29">
            <v>15.06</v>
          </cell>
          <cell r="C29">
            <v>141</v>
          </cell>
          <cell r="D29" t="str">
            <v>Canal metalico 0.50 mts</v>
          </cell>
          <cell r="E29" t="str">
            <v>Ml</v>
          </cell>
          <cell r="F29">
            <v>41092</v>
          </cell>
          <cell r="G29">
            <v>55474.200000000004</v>
          </cell>
          <cell r="H29">
            <v>10</v>
          </cell>
          <cell r="I29">
            <v>410920</v>
          </cell>
          <cell r="J29">
            <v>410920</v>
          </cell>
          <cell r="K29">
            <v>0</v>
          </cell>
          <cell r="L29">
            <v>-10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row>
        <row r="30">
          <cell r="A30" t="str">
            <v>16,14*</v>
          </cell>
          <cell r="B30">
            <v>15.07</v>
          </cell>
          <cell r="C30">
            <v>142</v>
          </cell>
          <cell r="D30" t="str">
            <v>Bajante en lamina galvanizada</v>
          </cell>
          <cell r="E30" t="str">
            <v>Ml</v>
          </cell>
          <cell r="F30">
            <v>33772</v>
          </cell>
          <cell r="G30">
            <v>45592.200000000004</v>
          </cell>
          <cell r="H30">
            <v>9</v>
          </cell>
          <cell r="I30">
            <v>303948</v>
          </cell>
          <cell r="J30">
            <v>303948</v>
          </cell>
          <cell r="K30">
            <v>0</v>
          </cell>
          <cell r="L30">
            <v>-9</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row>
        <row r="31">
          <cell r="A31">
            <v>21</v>
          </cell>
          <cell r="B31">
            <v>19</v>
          </cell>
          <cell r="C31">
            <v>19</v>
          </cell>
          <cell r="D31" t="str">
            <v>PINTURA GENERAL</v>
          </cell>
          <cell r="E31">
            <v>19</v>
          </cell>
          <cell r="F31">
            <v>19</v>
          </cell>
          <cell r="G31">
            <v>19</v>
          </cell>
          <cell r="H31">
            <v>19</v>
          </cell>
          <cell r="I31">
            <v>19</v>
          </cell>
          <cell r="J31">
            <v>526436</v>
          </cell>
          <cell r="K31">
            <v>526436</v>
          </cell>
          <cell r="L31">
            <v>526436</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A32">
            <v>21.2</v>
          </cell>
          <cell r="B32">
            <v>19.02</v>
          </cell>
          <cell r="C32">
            <v>165</v>
          </cell>
          <cell r="D32" t="str">
            <v>Pintura vinilo muros (3 manos)</v>
          </cell>
          <cell r="E32" t="str">
            <v>M2</v>
          </cell>
          <cell r="F32">
            <v>14000</v>
          </cell>
          <cell r="G32">
            <v>18900</v>
          </cell>
          <cell r="H32">
            <v>34</v>
          </cell>
          <cell r="I32">
            <v>476000</v>
          </cell>
          <cell r="J32">
            <v>476000</v>
          </cell>
          <cell r="K32">
            <v>0</v>
          </cell>
          <cell r="L32">
            <v>-34</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row>
        <row r="33">
          <cell r="A33" t="str">
            <v>21,20*</v>
          </cell>
          <cell r="B33">
            <v>19.13</v>
          </cell>
          <cell r="C33">
            <v>177</v>
          </cell>
          <cell r="D33" t="str">
            <v>Resanes con Estuco</v>
          </cell>
          <cell r="E33" t="str">
            <v>M2</v>
          </cell>
          <cell r="F33">
            <v>4203</v>
          </cell>
          <cell r="G33">
            <v>5674.05</v>
          </cell>
          <cell r="H33">
            <v>12</v>
          </cell>
          <cell r="I33">
            <v>50436</v>
          </cell>
          <cell r="J33">
            <v>50436</v>
          </cell>
          <cell r="K33">
            <v>0</v>
          </cell>
          <cell r="L33">
            <v>-12</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row>
        <row r="34">
          <cell r="A34">
            <v>24</v>
          </cell>
          <cell r="B34">
            <v>22</v>
          </cell>
          <cell r="C34">
            <v>22</v>
          </cell>
          <cell r="D34" t="str">
            <v>LIMPIEZA GENERAL</v>
          </cell>
          <cell r="E34">
            <v>22</v>
          </cell>
          <cell r="F34">
            <v>22</v>
          </cell>
          <cell r="G34">
            <v>22</v>
          </cell>
          <cell r="H34">
            <v>22</v>
          </cell>
          <cell r="I34">
            <v>22</v>
          </cell>
          <cell r="J34">
            <v>65815</v>
          </cell>
          <cell r="K34">
            <v>65815</v>
          </cell>
          <cell r="L34">
            <v>65815</v>
          </cell>
          <cell r="M34">
            <v>47815</v>
          </cell>
          <cell r="N34">
            <v>47815</v>
          </cell>
          <cell r="O34">
            <v>47815</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47815</v>
          </cell>
        </row>
        <row r="35">
          <cell r="A35">
            <v>24.1</v>
          </cell>
          <cell r="B35">
            <v>22.01</v>
          </cell>
          <cell r="C35">
            <v>184</v>
          </cell>
          <cell r="D35" t="str">
            <v>Limpieza y retiro de escombros</v>
          </cell>
          <cell r="E35" t="str">
            <v>M3</v>
          </cell>
          <cell r="F35">
            <v>35815</v>
          </cell>
          <cell r="G35">
            <v>48350.25</v>
          </cell>
          <cell r="H35">
            <v>1</v>
          </cell>
          <cell r="I35">
            <v>35815</v>
          </cell>
          <cell r="J35">
            <v>35815</v>
          </cell>
          <cell r="K35">
            <v>1</v>
          </cell>
          <cell r="L35">
            <v>0</v>
          </cell>
          <cell r="M35">
            <v>35815</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1</v>
          </cell>
          <cell r="AD35">
            <v>1</v>
          </cell>
          <cell r="AE35">
            <v>35815</v>
          </cell>
        </row>
        <row r="36">
          <cell r="A36">
            <v>24.2</v>
          </cell>
          <cell r="B36">
            <v>22.02</v>
          </cell>
          <cell r="C36">
            <v>185</v>
          </cell>
          <cell r="D36" t="str">
            <v>Aseo final de obra</v>
          </cell>
          <cell r="E36" t="str">
            <v>M2</v>
          </cell>
          <cell r="F36">
            <v>1000</v>
          </cell>
          <cell r="G36">
            <v>1350</v>
          </cell>
          <cell r="H36">
            <v>30</v>
          </cell>
          <cell r="I36">
            <v>30000</v>
          </cell>
          <cell r="J36">
            <v>30000</v>
          </cell>
          <cell r="K36">
            <v>12</v>
          </cell>
          <cell r="L36">
            <v>-18</v>
          </cell>
          <cell r="M36">
            <v>12000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12</v>
          </cell>
          <cell r="AD36">
            <v>1</v>
          </cell>
          <cell r="AE36">
            <v>12000</v>
          </cell>
        </row>
        <row r="37">
          <cell r="A37">
            <v>12000</v>
          </cell>
          <cell r="B37">
            <v>12000</v>
          </cell>
          <cell r="C37">
            <v>12000</v>
          </cell>
          <cell r="D37">
            <v>12000</v>
          </cell>
          <cell r="E37">
            <v>12000</v>
          </cell>
          <cell r="F37">
            <v>12000</v>
          </cell>
          <cell r="G37" t="str">
            <v>VALOR PARCIAL</v>
          </cell>
          <cell r="H37">
            <v>12000</v>
          </cell>
          <cell r="I37">
            <v>12502514</v>
          </cell>
          <cell r="J37">
            <v>12502514</v>
          </cell>
          <cell r="K37">
            <v>12502512</v>
          </cell>
          <cell r="L37">
            <v>12502512</v>
          </cell>
          <cell r="M37">
            <v>1782363</v>
          </cell>
          <cell r="N37">
            <v>1782363</v>
          </cell>
          <cell r="O37">
            <v>1782363</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1</v>
          </cell>
          <cell r="AE37">
            <v>1782363</v>
          </cell>
        </row>
        <row r="38">
          <cell r="A38">
            <v>1782363</v>
          </cell>
          <cell r="B38">
            <v>1782363</v>
          </cell>
          <cell r="C38">
            <v>1782363</v>
          </cell>
          <cell r="D38">
            <v>1782363</v>
          </cell>
          <cell r="E38">
            <v>1782363</v>
          </cell>
          <cell r="F38">
            <v>1782363</v>
          </cell>
          <cell r="G38" t="str">
            <v>ADMINISTRACION 30%</v>
          </cell>
          <cell r="H38">
            <v>1782363</v>
          </cell>
          <cell r="I38">
            <v>3750754.1999999997</v>
          </cell>
          <cell r="J38">
            <v>3750754</v>
          </cell>
          <cell r="K38">
            <v>3750754</v>
          </cell>
          <cell r="L38">
            <v>3750754</v>
          </cell>
          <cell r="M38">
            <v>534708.9</v>
          </cell>
          <cell r="N38">
            <v>534708.5</v>
          </cell>
          <cell r="O38">
            <v>534708.5</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534708.9</v>
          </cell>
        </row>
        <row r="39">
          <cell r="A39">
            <v>534708.5</v>
          </cell>
          <cell r="B39">
            <v>534708.5</v>
          </cell>
          <cell r="C39">
            <v>534708.5</v>
          </cell>
          <cell r="D39">
            <v>534708.5</v>
          </cell>
          <cell r="E39">
            <v>534708.5</v>
          </cell>
          <cell r="F39">
            <v>534708.5</v>
          </cell>
          <cell r="G39" t="str">
            <v>UTILIDAD 5%</v>
          </cell>
          <cell r="H39">
            <v>534708.5</v>
          </cell>
          <cell r="I39">
            <v>625125.70000000007</v>
          </cell>
          <cell r="J39">
            <v>625125.5</v>
          </cell>
          <cell r="K39">
            <v>625125.5</v>
          </cell>
          <cell r="L39">
            <v>625125.5</v>
          </cell>
          <cell r="M39">
            <v>89118.150000000009</v>
          </cell>
          <cell r="N39">
            <v>89118.125</v>
          </cell>
          <cell r="O39">
            <v>89118.125</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89118.150000000009</v>
          </cell>
        </row>
        <row r="40">
          <cell r="A40">
            <v>89118.125</v>
          </cell>
          <cell r="B40">
            <v>89118.125</v>
          </cell>
          <cell r="C40">
            <v>89118.125</v>
          </cell>
          <cell r="D40">
            <v>89118.125</v>
          </cell>
          <cell r="E40">
            <v>89118.125</v>
          </cell>
          <cell r="F40">
            <v>89118.125</v>
          </cell>
          <cell r="G40" t="str">
            <v>VALOR   TOTAL</v>
          </cell>
          <cell r="H40">
            <v>89118.125</v>
          </cell>
          <cell r="I40">
            <v>16878393.899999999</v>
          </cell>
          <cell r="J40">
            <v>16878384</v>
          </cell>
          <cell r="K40">
            <v>16878384</v>
          </cell>
          <cell r="L40">
            <v>16878384</v>
          </cell>
          <cell r="M40">
            <v>2406190.0499999998</v>
          </cell>
          <cell r="N40">
            <v>2406190</v>
          </cell>
          <cell r="O40">
            <v>2406190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2406190.0499999998</v>
          </cell>
        </row>
        <row r="41">
          <cell r="A41">
            <v>2406190</v>
          </cell>
          <cell r="B41">
            <v>2406190</v>
          </cell>
          <cell r="C41">
            <v>2406190</v>
          </cell>
          <cell r="D41">
            <v>2406190</v>
          </cell>
          <cell r="E41">
            <v>2406190</v>
          </cell>
          <cell r="F41">
            <v>2406190</v>
          </cell>
          <cell r="G41">
            <v>2406190</v>
          </cell>
          <cell r="H41">
            <v>2406190</v>
          </cell>
          <cell r="I41">
            <v>2406190</v>
          </cell>
          <cell r="J41">
            <v>2406190</v>
          </cell>
          <cell r="M41">
            <v>2406190</v>
          </cell>
        </row>
        <row r="42">
          <cell r="A42" t="str">
            <v>OBSERVACIONES:</v>
          </cell>
          <cell r="B42">
            <v>2406190</v>
          </cell>
          <cell r="C42">
            <v>2406190</v>
          </cell>
          <cell r="D42">
            <v>2406190</v>
          </cell>
          <cell r="E42">
            <v>2406190</v>
          </cell>
          <cell r="F42">
            <v>2406190</v>
          </cell>
          <cell r="G42">
            <v>2406190</v>
          </cell>
          <cell r="H42">
            <v>2406190</v>
          </cell>
          <cell r="I42">
            <v>2406190</v>
          </cell>
          <cell r="J42">
            <v>2406190</v>
          </cell>
          <cell r="M42">
            <v>2406190</v>
          </cell>
        </row>
        <row r="43">
          <cell r="A43" t="str">
            <v>- Cubierta en la cafeteria (Pendiente por definir)</v>
          </cell>
          <cell r="B43">
            <v>2406190</v>
          </cell>
          <cell r="C43">
            <v>2406190</v>
          </cell>
          <cell r="D43">
            <v>2406190</v>
          </cell>
          <cell r="E43">
            <v>2406190</v>
          </cell>
          <cell r="F43">
            <v>2406190</v>
          </cell>
          <cell r="G43">
            <v>2406190</v>
          </cell>
          <cell r="H43">
            <v>2406190</v>
          </cell>
          <cell r="I43">
            <v>2406190</v>
          </cell>
          <cell r="J43">
            <v>2406190</v>
          </cell>
          <cell r="M43">
            <v>2406190</v>
          </cell>
        </row>
        <row r="44">
          <cell r="A44" t="str">
            <v>- La red sanitaria cerca a la cancha (Verificar el estado de la tuberia con conexión al pozo)</v>
          </cell>
          <cell r="B44">
            <v>2406190</v>
          </cell>
          <cell r="C44">
            <v>2406190</v>
          </cell>
          <cell r="D44">
            <v>2406190</v>
          </cell>
          <cell r="E44">
            <v>2406190</v>
          </cell>
          <cell r="F44">
            <v>2406190</v>
          </cell>
          <cell r="G44">
            <v>2406190</v>
          </cell>
          <cell r="H44">
            <v>2406190</v>
          </cell>
          <cell r="I44">
            <v>2406190</v>
          </cell>
          <cell r="J44">
            <v>2406190</v>
          </cell>
        </row>
        <row r="45">
          <cell r="A45" t="str">
            <v>- Redes electricas se deben realizar</v>
          </cell>
          <cell r="B45">
            <v>2406190</v>
          </cell>
          <cell r="C45">
            <v>2406190</v>
          </cell>
          <cell r="D45">
            <v>2406190</v>
          </cell>
          <cell r="E45">
            <v>2406190</v>
          </cell>
          <cell r="F45">
            <v>2406190</v>
          </cell>
          <cell r="G45">
            <v>2406190</v>
          </cell>
          <cell r="H45">
            <v>2406190</v>
          </cell>
          <cell r="I45">
            <v>2406190</v>
          </cell>
          <cell r="J45">
            <v>2406190</v>
          </cell>
        </row>
        <row r="46">
          <cell r="A46" t="str">
            <v>- En la cocina (pintura)</v>
          </cell>
          <cell r="B46">
            <v>2406190</v>
          </cell>
          <cell r="C46">
            <v>2406190</v>
          </cell>
          <cell r="D46">
            <v>2406190</v>
          </cell>
          <cell r="E46">
            <v>2406190</v>
          </cell>
          <cell r="F46">
            <v>2406190</v>
          </cell>
          <cell r="G46">
            <v>2406190</v>
          </cell>
          <cell r="H46">
            <v>2406190</v>
          </cell>
          <cell r="I46">
            <v>2406190</v>
          </cell>
          <cell r="J46">
            <v>2406190</v>
          </cell>
        </row>
        <row r="47">
          <cell r="A47">
            <v>2406190</v>
          </cell>
          <cell r="B47">
            <v>2406190</v>
          </cell>
          <cell r="C47">
            <v>2406190</v>
          </cell>
          <cell r="D47">
            <v>2406190</v>
          </cell>
          <cell r="E47">
            <v>2406190</v>
          </cell>
          <cell r="F47">
            <v>2406190</v>
          </cell>
          <cell r="G47">
            <v>2406190</v>
          </cell>
          <cell r="H47">
            <v>2406190</v>
          </cell>
          <cell r="I47">
            <v>2406190</v>
          </cell>
          <cell r="J47">
            <v>2406190</v>
          </cell>
        </row>
        <row r="48">
          <cell r="A48">
            <v>2406190</v>
          </cell>
          <cell r="B48">
            <v>2406190</v>
          </cell>
          <cell r="C48">
            <v>2406190</v>
          </cell>
          <cell r="D48">
            <v>2406190</v>
          </cell>
          <cell r="E48">
            <v>2406190</v>
          </cell>
          <cell r="F48">
            <v>2406190</v>
          </cell>
          <cell r="G48">
            <v>2406190</v>
          </cell>
          <cell r="H48">
            <v>2406190</v>
          </cell>
          <cell r="I48">
            <v>2406190</v>
          </cell>
          <cell r="J48">
            <v>2406190</v>
          </cell>
        </row>
        <row r="49">
          <cell r="A49">
            <v>2406190</v>
          </cell>
          <cell r="B49">
            <v>2406190</v>
          </cell>
          <cell r="C49">
            <v>2406190</v>
          </cell>
          <cell r="D49">
            <v>2406190</v>
          </cell>
          <cell r="E49">
            <v>2406190</v>
          </cell>
          <cell r="F49">
            <v>2406190</v>
          </cell>
          <cell r="G49">
            <v>2406190</v>
          </cell>
          <cell r="H49">
            <v>2406190</v>
          </cell>
          <cell r="I49">
            <v>2406190</v>
          </cell>
          <cell r="J49">
            <v>2406190</v>
          </cell>
        </row>
        <row r="50">
          <cell r="A50">
            <v>2406190</v>
          </cell>
          <cell r="B50">
            <v>2406190</v>
          </cell>
          <cell r="C50">
            <v>2406190</v>
          </cell>
          <cell r="D50">
            <v>2406190</v>
          </cell>
          <cell r="E50">
            <v>2406190</v>
          </cell>
          <cell r="F50">
            <v>2406190</v>
          </cell>
          <cell r="G50">
            <v>2406190</v>
          </cell>
          <cell r="H50">
            <v>2406190</v>
          </cell>
          <cell r="I50">
            <v>2406190</v>
          </cell>
          <cell r="J50">
            <v>2406190</v>
          </cell>
        </row>
        <row r="51">
          <cell r="A51">
            <v>2406190</v>
          </cell>
          <cell r="B51">
            <v>2406190</v>
          </cell>
          <cell r="C51">
            <v>2406190</v>
          </cell>
          <cell r="D51">
            <v>2406190</v>
          </cell>
          <cell r="E51">
            <v>2406190</v>
          </cell>
          <cell r="F51">
            <v>2406190</v>
          </cell>
          <cell r="G51">
            <v>2406190</v>
          </cell>
          <cell r="H51">
            <v>2406190</v>
          </cell>
          <cell r="I51">
            <v>2406190</v>
          </cell>
          <cell r="J51">
            <v>2406190</v>
          </cell>
        </row>
        <row r="52">
          <cell r="A52">
            <v>2406190</v>
          </cell>
          <cell r="B52">
            <v>2406190</v>
          </cell>
          <cell r="C52">
            <v>2406190</v>
          </cell>
          <cell r="D52">
            <v>2406190</v>
          </cell>
        </row>
        <row r="53">
          <cell r="A53">
            <v>2406190</v>
          </cell>
          <cell r="B53">
            <v>2406190</v>
          </cell>
          <cell r="C53">
            <v>2406190</v>
          </cell>
          <cell r="D53">
            <v>2406190</v>
          </cell>
        </row>
        <row r="54">
          <cell r="A54">
            <v>2406190</v>
          </cell>
          <cell r="B54">
            <v>2406190</v>
          </cell>
          <cell r="C54">
            <v>2406190</v>
          </cell>
          <cell r="D54">
            <v>2406190</v>
          </cell>
        </row>
      </sheetData>
      <sheetData sheetId="3">
        <row r="1">
          <cell r="A1" t="str">
            <v>ANEXO No. 1</v>
          </cell>
          <cell r="B1">
            <v>2406190</v>
          </cell>
          <cell r="C1">
            <v>2406190</v>
          </cell>
          <cell r="D1">
            <v>2406190</v>
          </cell>
          <cell r="E1">
            <v>2406190</v>
          </cell>
          <cell r="F1">
            <v>2406190</v>
          </cell>
          <cell r="G1">
            <v>2406190</v>
          </cell>
          <cell r="H1">
            <v>2406190</v>
          </cell>
          <cell r="I1">
            <v>2406190</v>
          </cell>
          <cell r="J1">
            <v>2406190</v>
          </cell>
          <cell r="K1">
            <v>2406190</v>
          </cell>
          <cell r="L1">
            <v>2406190</v>
          </cell>
          <cell r="M1">
            <v>2406190</v>
          </cell>
          <cell r="N1">
            <v>2406190</v>
          </cell>
          <cell r="O1">
            <v>2406190</v>
          </cell>
          <cell r="P1">
            <v>2406190</v>
          </cell>
        </row>
        <row r="2">
          <cell r="A2" t="str">
            <v>MANTENIMIENTO Y/O ADECUACION DE ESTABLECIMIENTOS EDUCATIVOS OFICIALES EN EL MUNICIPIO DE BUCARAMANGA, CENTRO ORIENTE (GRUPO I – AREA NORTE)</v>
          </cell>
          <cell r="B2">
            <v>2406190</v>
          </cell>
          <cell r="C2">
            <v>2406190</v>
          </cell>
          <cell r="D2">
            <v>2406190</v>
          </cell>
          <cell r="E2">
            <v>2406190</v>
          </cell>
          <cell r="F2">
            <v>2406190</v>
          </cell>
          <cell r="G2">
            <v>2406190</v>
          </cell>
          <cell r="H2">
            <v>2406190</v>
          </cell>
          <cell r="I2">
            <v>2406190</v>
          </cell>
          <cell r="J2">
            <v>2406190</v>
          </cell>
          <cell r="K2">
            <v>2406190</v>
          </cell>
          <cell r="L2">
            <v>2406190</v>
          </cell>
          <cell r="M2">
            <v>2406190</v>
          </cell>
          <cell r="N2">
            <v>2406190</v>
          </cell>
          <cell r="O2">
            <v>2406190</v>
          </cell>
          <cell r="P2">
            <v>2406190</v>
          </cell>
        </row>
        <row r="3">
          <cell r="A3" t="str">
            <v>PRESUPUESTO PARA LA INSTITUCION EDUCATIVA BOSCONIA BOLARQUI D– GRUPO 1 AREA NORTE-</v>
          </cell>
          <cell r="B3">
            <v>2406190</v>
          </cell>
          <cell r="C3">
            <v>2406190</v>
          </cell>
          <cell r="D3">
            <v>2406190</v>
          </cell>
          <cell r="E3">
            <v>2406190</v>
          </cell>
          <cell r="F3">
            <v>2406190</v>
          </cell>
          <cell r="G3">
            <v>2406190</v>
          </cell>
          <cell r="H3">
            <v>2406190</v>
          </cell>
          <cell r="I3">
            <v>2406190</v>
          </cell>
          <cell r="J3">
            <v>2406190</v>
          </cell>
          <cell r="K3">
            <v>2406190</v>
          </cell>
          <cell r="L3">
            <v>2406190</v>
          </cell>
          <cell r="M3">
            <v>2406190</v>
          </cell>
        </row>
        <row r="4">
          <cell r="A4" t="str">
            <v xml:space="preserve">CONTRATO DE OBRA: </v>
          </cell>
          <cell r="B4">
            <v>2406190</v>
          </cell>
          <cell r="C4">
            <v>2406190</v>
          </cell>
          <cell r="D4">
            <v>2406190</v>
          </cell>
          <cell r="E4">
            <v>2406190</v>
          </cell>
          <cell r="F4">
            <v>2406190</v>
          </cell>
          <cell r="G4" t="str">
            <v>355 DE 2017</v>
          </cell>
          <cell r="H4">
            <v>2406190</v>
          </cell>
          <cell r="I4">
            <v>2406190</v>
          </cell>
          <cell r="J4">
            <v>2406190</v>
          </cell>
          <cell r="K4">
            <v>2406190</v>
          </cell>
          <cell r="L4">
            <v>2406190</v>
          </cell>
          <cell r="M4">
            <v>2406190</v>
          </cell>
          <cell r="N4">
            <v>2406190</v>
          </cell>
          <cell r="O4">
            <v>2406190</v>
          </cell>
          <cell r="P4">
            <v>2406190</v>
          </cell>
        </row>
        <row r="5">
          <cell r="A5" t="str">
            <v>CONTRATISTA DE OBRA:</v>
          </cell>
          <cell r="B5">
            <v>2406190</v>
          </cell>
          <cell r="C5">
            <v>2406190</v>
          </cell>
          <cell r="D5">
            <v>2406190</v>
          </cell>
          <cell r="E5">
            <v>2406190</v>
          </cell>
          <cell r="F5">
            <v>2406190</v>
          </cell>
          <cell r="G5" t="str">
            <v>PROMACO INGENIERIA S.A.S.</v>
          </cell>
          <cell r="H5">
            <v>2406190</v>
          </cell>
          <cell r="I5">
            <v>2406190</v>
          </cell>
          <cell r="J5">
            <v>2406190</v>
          </cell>
          <cell r="K5">
            <v>2406190</v>
          </cell>
          <cell r="L5">
            <v>2406190</v>
          </cell>
          <cell r="M5">
            <v>2406190</v>
          </cell>
        </row>
        <row r="6">
          <cell r="A6">
            <v>2406190</v>
          </cell>
          <cell r="B6">
            <v>2406190</v>
          </cell>
          <cell r="C6">
            <v>2406190</v>
          </cell>
          <cell r="D6">
            <v>2406190</v>
          </cell>
          <cell r="E6">
            <v>2406190</v>
          </cell>
          <cell r="F6">
            <v>2406190</v>
          </cell>
          <cell r="G6">
            <v>2406190</v>
          </cell>
          <cell r="H6">
            <v>2406190</v>
          </cell>
          <cell r="I6">
            <v>2406190</v>
          </cell>
          <cell r="J6">
            <v>2406190</v>
          </cell>
        </row>
        <row r="7">
          <cell r="A7" t="str">
            <v>ÍTEM
PPUESTO</v>
          </cell>
          <cell r="B7" t="str">
            <v>ÍTEM
CTRATO</v>
          </cell>
          <cell r="C7" t="str">
            <v>No.
Esp.
Tec.</v>
          </cell>
          <cell r="D7" t="str">
            <v>ACTIVIDAD</v>
          </cell>
          <cell r="E7" t="str">
            <v>UND</v>
          </cell>
          <cell r="F7" t="str">
            <v>CONDICION CONTRACTUAL DEL CONTRATISTA</v>
          </cell>
          <cell r="G7">
            <v>2406190</v>
          </cell>
          <cell r="H7">
            <v>2406190</v>
          </cell>
          <cell r="I7">
            <v>2406190</v>
          </cell>
          <cell r="J7">
            <v>2406190</v>
          </cell>
          <cell r="K7" t="str">
            <v>CONDICIONES ACTUALIZADAS
CONTRATISTA-INTERVENTORIA-SUPERVISION</v>
          </cell>
          <cell r="L7">
            <v>2406190</v>
          </cell>
          <cell r="M7">
            <v>2406190</v>
          </cell>
          <cell r="N7" t="str">
            <v>ESTADO DE INVERSION</v>
          </cell>
          <cell r="O7">
            <v>2406190</v>
          </cell>
          <cell r="P7">
            <v>2406190</v>
          </cell>
          <cell r="Q7" t="str">
            <v>ACTA CORTE No. 1</v>
          </cell>
          <cell r="R7">
            <v>2406190</v>
          </cell>
          <cell r="S7">
            <v>2406190</v>
          </cell>
          <cell r="T7" t="str">
            <v>PROYECCION ACTA CORTE No. 2</v>
          </cell>
          <cell r="U7">
            <v>2406190</v>
          </cell>
          <cell r="V7">
            <v>2406190</v>
          </cell>
          <cell r="W7" t="str">
            <v>PRESENTE ACTA CORTE No. 3</v>
          </cell>
          <cell r="X7">
            <v>2406190</v>
          </cell>
          <cell r="Y7">
            <v>2406190</v>
          </cell>
          <cell r="Z7" t="str">
            <v>ACUMULADOS</v>
          </cell>
          <cell r="AA7">
            <v>2406190</v>
          </cell>
          <cell r="AB7">
            <v>2406190</v>
          </cell>
          <cell r="AC7" t="str">
            <v>SALDO</v>
          </cell>
          <cell r="AD7">
            <v>2406190</v>
          </cell>
          <cell r="AE7">
            <v>2406190</v>
          </cell>
        </row>
        <row r="8">
          <cell r="A8">
            <v>2406190</v>
          </cell>
          <cell r="B8">
            <v>2406190</v>
          </cell>
          <cell r="C8">
            <v>2406190</v>
          </cell>
          <cell r="D8">
            <v>2406190</v>
          </cell>
          <cell r="E8">
            <v>2406190</v>
          </cell>
          <cell r="F8">
            <v>2017</v>
          </cell>
          <cell r="G8">
            <v>1.35</v>
          </cell>
          <cell r="H8" t="str">
            <v>CANTIDAD PROGRAMADA</v>
          </cell>
          <cell r="I8" t="str">
            <v>TOTAL
PRESUPUESTADO</v>
          </cell>
          <cell r="J8" t="str">
            <v>TOTAL POR
CAPITULOS</v>
          </cell>
          <cell r="K8" t="str">
            <v>CANTIDAD
PROPUESTA
CONTRATISTA</v>
          </cell>
          <cell r="L8" t="str">
            <v>DIFERENCIA
CANTIDADES</v>
          </cell>
          <cell r="M8" t="str">
            <v>V/ TOTAL
CONTRATISTA</v>
          </cell>
          <cell r="N8" t="str">
            <v>CANTIDAD
EJECUTADA</v>
          </cell>
          <cell r="O8" t="str">
            <v>PORCENTAJE</v>
          </cell>
          <cell r="P8" t="str">
            <v>V/ TOTAL
EJECUTADO</v>
          </cell>
          <cell r="Q8" t="str">
            <v>CANTIDAD
EJECUTADA</v>
          </cell>
          <cell r="R8" t="str">
            <v>PORCENTAJE</v>
          </cell>
          <cell r="S8" t="str">
            <v>V/ TOTAL
EJECUTADO</v>
          </cell>
          <cell r="T8" t="str">
            <v>CANTIDAD
EJECUTADA</v>
          </cell>
          <cell r="U8" t="str">
            <v>PORCENTAJE</v>
          </cell>
          <cell r="V8" t="str">
            <v>V/ TOTAL
EJECUTADO</v>
          </cell>
          <cell r="W8" t="str">
            <v>CANTIDAD
EJECUTADA</v>
          </cell>
          <cell r="X8" t="str">
            <v>PORCENTAJE</v>
          </cell>
          <cell r="Y8" t="str">
            <v>V/ TOTAL
EJECUTADO</v>
          </cell>
          <cell r="Z8" t="str">
            <v>CANTIDAD
EJECUTADA</v>
          </cell>
          <cell r="AA8" t="str">
            <v>PORCENTAJE</v>
          </cell>
          <cell r="AB8" t="str">
            <v>V/ TOTAL
EJECUTADO</v>
          </cell>
          <cell r="AC8" t="str">
            <v>CANTIDAD
EJECUTADA</v>
          </cell>
          <cell r="AD8" t="str">
            <v>PORCENTAJE</v>
          </cell>
          <cell r="AE8" t="str">
            <v>V/ TOTAL
EJECUTADO</v>
          </cell>
        </row>
        <row r="9">
          <cell r="A9">
            <v>1.3499994277954102</v>
          </cell>
          <cell r="B9">
            <v>1.3499994277954102</v>
          </cell>
          <cell r="C9">
            <v>1.3499994277954102</v>
          </cell>
          <cell r="D9">
            <v>1.3499994277954102</v>
          </cell>
          <cell r="E9">
            <v>1.3499994277954102</v>
          </cell>
          <cell r="F9" t="str">
            <v>VR. UNITARIO DIRECTO</v>
          </cell>
          <cell r="G9" t="str">
            <v>CON AIU 35%</v>
          </cell>
          <cell r="H9">
            <v>1.3499994277954102</v>
          </cell>
          <cell r="I9">
            <v>1.3499994277954102</v>
          </cell>
          <cell r="J9">
            <v>1.3499994277954102</v>
          </cell>
          <cell r="K9">
            <v>1.3499994277954102</v>
          </cell>
          <cell r="L9">
            <v>1.3499994277954102</v>
          </cell>
          <cell r="M9">
            <v>1.3499994277954102</v>
          </cell>
          <cell r="N9">
            <v>1.3499994277954102</v>
          </cell>
          <cell r="O9">
            <v>1.3499994277954102</v>
          </cell>
          <cell r="P9">
            <v>1.3499994277954102</v>
          </cell>
          <cell r="Q9">
            <v>1.3499994277954102</v>
          </cell>
          <cell r="R9">
            <v>1.3499994277954102</v>
          </cell>
          <cell r="S9">
            <v>1.3499994277954102</v>
          </cell>
          <cell r="T9">
            <v>1.3499994277954102</v>
          </cell>
          <cell r="U9">
            <v>1.3499994277954102</v>
          </cell>
          <cell r="V9">
            <v>1.3499994277954102</v>
          </cell>
          <cell r="W9">
            <v>1.3499994277954102</v>
          </cell>
          <cell r="X9">
            <v>1.3499994277954102</v>
          </cell>
          <cell r="Y9">
            <v>1.3499994277954102</v>
          </cell>
          <cell r="Z9">
            <v>1.3499994277954102</v>
          </cell>
          <cell r="AA9">
            <v>1.3499994277954102</v>
          </cell>
          <cell r="AB9">
            <v>1.3499994277954102</v>
          </cell>
          <cell r="AC9">
            <v>1.3499994277954102</v>
          </cell>
          <cell r="AD9">
            <v>1.3499994277954102</v>
          </cell>
          <cell r="AE9">
            <v>1.3499994277954102</v>
          </cell>
        </row>
        <row r="10">
          <cell r="A10">
            <v>3</v>
          </cell>
          <cell r="B10">
            <v>3</v>
          </cell>
          <cell r="C10">
            <v>3</v>
          </cell>
          <cell r="D10" t="str">
            <v>MOVIMIENTO DE TIERRA</v>
          </cell>
          <cell r="E10">
            <v>3</v>
          </cell>
          <cell r="F10">
            <v>3</v>
          </cell>
          <cell r="G10">
            <v>3</v>
          </cell>
          <cell r="H10">
            <v>3</v>
          </cell>
          <cell r="I10">
            <v>3</v>
          </cell>
          <cell r="J10">
            <v>122902</v>
          </cell>
          <cell r="K10">
            <v>122902</v>
          </cell>
          <cell r="L10">
            <v>122902</v>
          </cell>
          <cell r="M10">
            <v>227262</v>
          </cell>
          <cell r="N10">
            <v>227262</v>
          </cell>
          <cell r="O10">
            <v>227262</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227262</v>
          </cell>
        </row>
        <row r="11">
          <cell r="A11">
            <v>3.1</v>
          </cell>
          <cell r="B11">
            <v>3.01</v>
          </cell>
          <cell r="C11">
            <v>26</v>
          </cell>
          <cell r="D11" t="str">
            <v>Excavacion manual con retiro</v>
          </cell>
          <cell r="E11" t="str">
            <v>M3</v>
          </cell>
          <cell r="F11">
            <v>52180</v>
          </cell>
          <cell r="G11">
            <v>70443</v>
          </cell>
          <cell r="H11">
            <v>2</v>
          </cell>
          <cell r="I11">
            <v>104360</v>
          </cell>
          <cell r="J11">
            <v>104360</v>
          </cell>
          <cell r="K11">
            <v>4</v>
          </cell>
          <cell r="L11">
            <v>2</v>
          </cell>
          <cell r="M11">
            <v>208720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4</v>
          </cell>
          <cell r="AD11">
            <v>1</v>
          </cell>
          <cell r="AE11">
            <v>208720</v>
          </cell>
        </row>
        <row r="12">
          <cell r="A12">
            <v>3.6</v>
          </cell>
          <cell r="B12">
            <v>3.02</v>
          </cell>
          <cell r="C12">
            <v>27</v>
          </cell>
          <cell r="D12" t="str">
            <v>Relleno compactado con material de sitio</v>
          </cell>
          <cell r="E12" t="str">
            <v>M3</v>
          </cell>
          <cell r="F12">
            <v>18542</v>
          </cell>
          <cell r="G12">
            <v>25031.7</v>
          </cell>
          <cell r="H12">
            <v>1</v>
          </cell>
          <cell r="I12">
            <v>18542</v>
          </cell>
          <cell r="J12">
            <v>18542</v>
          </cell>
          <cell r="K12">
            <v>1</v>
          </cell>
          <cell r="L12">
            <v>0</v>
          </cell>
          <cell r="M12">
            <v>18542</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1</v>
          </cell>
          <cell r="AD12">
            <v>1</v>
          </cell>
          <cell r="AE12">
            <v>18542</v>
          </cell>
        </row>
        <row r="13">
          <cell r="A13">
            <v>4</v>
          </cell>
          <cell r="B13">
            <v>4</v>
          </cell>
          <cell r="C13">
            <v>4</v>
          </cell>
          <cell r="D13" t="str">
            <v>CIMIENTOS</v>
          </cell>
          <cell r="E13">
            <v>4</v>
          </cell>
          <cell r="F13">
            <v>4</v>
          </cell>
          <cell r="G13">
            <v>4</v>
          </cell>
          <cell r="H13">
            <v>4</v>
          </cell>
          <cell r="I13">
            <v>4</v>
          </cell>
          <cell r="J13">
            <v>229706.5</v>
          </cell>
          <cell r="K13">
            <v>229706.5</v>
          </cell>
          <cell r="L13">
            <v>229706.5</v>
          </cell>
          <cell r="M13">
            <v>1496805</v>
          </cell>
          <cell r="N13">
            <v>1496805</v>
          </cell>
          <cell r="O13">
            <v>1496805</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1496805</v>
          </cell>
        </row>
        <row r="14">
          <cell r="A14">
            <v>4.5</v>
          </cell>
          <cell r="B14">
            <v>4.01</v>
          </cell>
          <cell r="C14">
            <v>31</v>
          </cell>
          <cell r="D14" t="str">
            <v>Zapatas en concreto de 3000 psi</v>
          </cell>
          <cell r="E14" t="str">
            <v>M3</v>
          </cell>
          <cell r="F14">
            <v>459413</v>
          </cell>
          <cell r="G14">
            <v>620207.55000000005</v>
          </cell>
          <cell r="H14">
            <v>0.5</v>
          </cell>
          <cell r="I14">
            <v>229706.5</v>
          </cell>
          <cell r="J14">
            <v>229706.5</v>
          </cell>
          <cell r="K14">
            <v>2</v>
          </cell>
          <cell r="L14">
            <v>1.5</v>
          </cell>
          <cell r="M14">
            <v>918826</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2</v>
          </cell>
          <cell r="AD14">
            <v>1</v>
          </cell>
          <cell r="AE14">
            <v>918826</v>
          </cell>
        </row>
        <row r="15">
          <cell r="A15">
            <v>4.7</v>
          </cell>
          <cell r="B15">
            <v>4.0199999999999996</v>
          </cell>
          <cell r="C15">
            <v>33</v>
          </cell>
          <cell r="D15" t="str">
            <v>Viga de cimentacion en concreto 0.30x0.30</v>
          </cell>
          <cell r="E15" t="str">
            <v>M3</v>
          </cell>
          <cell r="F15">
            <v>577979</v>
          </cell>
          <cell r="G15">
            <v>780271.65</v>
          </cell>
          <cell r="H15">
            <v>0</v>
          </cell>
          <cell r="I15">
            <v>0</v>
          </cell>
          <cell r="J15">
            <v>0</v>
          </cell>
          <cell r="K15">
            <v>1</v>
          </cell>
          <cell r="L15">
            <v>1</v>
          </cell>
          <cell r="M15">
            <v>577979</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1</v>
          </cell>
          <cell r="AD15">
            <v>1</v>
          </cell>
          <cell r="AE15">
            <v>577979</v>
          </cell>
        </row>
        <row r="16">
          <cell r="A16">
            <v>6</v>
          </cell>
          <cell r="B16">
            <v>6</v>
          </cell>
          <cell r="C16">
            <v>6</v>
          </cell>
          <cell r="D16" t="str">
            <v>ESTRUCTURA</v>
          </cell>
          <cell r="E16">
            <v>6</v>
          </cell>
          <cell r="F16">
            <v>6</v>
          </cell>
          <cell r="G16">
            <v>6</v>
          </cell>
          <cell r="H16">
            <v>6</v>
          </cell>
          <cell r="I16">
            <v>6</v>
          </cell>
          <cell r="J16">
            <v>1054634.8</v>
          </cell>
          <cell r="K16">
            <v>1054634</v>
          </cell>
          <cell r="L16">
            <v>1054634</v>
          </cell>
          <cell r="M16">
            <v>2361291.7300000004</v>
          </cell>
          <cell r="N16">
            <v>2361290</v>
          </cell>
          <cell r="O16">
            <v>2361290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2361291.7300000004</v>
          </cell>
        </row>
        <row r="17">
          <cell r="A17">
            <v>6.2</v>
          </cell>
          <cell r="B17">
            <v>6.01</v>
          </cell>
          <cell r="C17">
            <v>43</v>
          </cell>
          <cell r="D17" t="str">
            <v>Acero de refuerzo de 60000 PSI, Incluye figurado y armado</v>
          </cell>
          <cell r="E17" t="str">
            <v>KG</v>
          </cell>
          <cell r="F17">
            <v>4121.3900000000003</v>
          </cell>
          <cell r="G17">
            <v>5563.8765000000012</v>
          </cell>
          <cell r="H17">
            <v>20</v>
          </cell>
          <cell r="I17">
            <v>82427.8</v>
          </cell>
          <cell r="J17">
            <v>82427.75</v>
          </cell>
          <cell r="K17">
            <v>407</v>
          </cell>
          <cell r="L17">
            <v>387</v>
          </cell>
          <cell r="M17">
            <v>1677405.7300000002</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407</v>
          </cell>
          <cell r="AD17">
            <v>1</v>
          </cell>
          <cell r="AE17">
            <v>1677405.7300000002</v>
          </cell>
        </row>
        <row r="18">
          <cell r="A18">
            <v>6.9</v>
          </cell>
          <cell r="B18">
            <v>6.02</v>
          </cell>
          <cell r="C18">
            <v>44</v>
          </cell>
          <cell r="D18" t="str">
            <v>Placa Aerea,maciza, en concreto de 3.000PSI, e-0.15m</v>
          </cell>
          <cell r="E18" t="str">
            <v>M2</v>
          </cell>
          <cell r="F18">
            <v>113981</v>
          </cell>
          <cell r="G18">
            <v>153874.35</v>
          </cell>
          <cell r="H18">
            <v>2</v>
          </cell>
          <cell r="I18">
            <v>227962</v>
          </cell>
          <cell r="J18">
            <v>227962</v>
          </cell>
          <cell r="K18">
            <v>6</v>
          </cell>
          <cell r="L18">
            <v>4</v>
          </cell>
          <cell r="M18">
            <v>683886</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6</v>
          </cell>
          <cell r="AD18">
            <v>1</v>
          </cell>
          <cell r="AE18">
            <v>683886</v>
          </cell>
        </row>
        <row r="19">
          <cell r="A19" t="str">
            <v>6,16*</v>
          </cell>
          <cell r="B19">
            <v>6.04</v>
          </cell>
          <cell r="C19">
            <v>48</v>
          </cell>
          <cell r="D19" t="str">
            <v>Columna en concreto 3000PSI, 0.30x0.40, Incluye 6No.5-E 3/8" c/d 0,15m, Para Tanque</v>
          </cell>
          <cell r="E19" t="str">
            <v>ML</v>
          </cell>
          <cell r="F19">
            <v>148849</v>
          </cell>
          <cell r="G19">
            <v>200946.15000000002</v>
          </cell>
          <cell r="H19">
            <v>5</v>
          </cell>
          <cell r="I19">
            <v>744245</v>
          </cell>
          <cell r="J19">
            <v>744245</v>
          </cell>
          <cell r="K19">
            <v>0</v>
          </cell>
          <cell r="L19">
            <v>-5</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A20">
            <v>7</v>
          </cell>
          <cell r="B20">
            <v>7</v>
          </cell>
          <cell r="C20">
            <v>7</v>
          </cell>
          <cell r="D20" t="str">
            <v>INSTALACIONES ELÉCTRICAS</v>
          </cell>
          <cell r="E20">
            <v>7</v>
          </cell>
          <cell r="F20">
            <v>7</v>
          </cell>
          <cell r="G20">
            <v>7</v>
          </cell>
          <cell r="H20">
            <v>7</v>
          </cell>
          <cell r="I20">
            <v>7</v>
          </cell>
          <cell r="J20">
            <v>439743</v>
          </cell>
          <cell r="K20">
            <v>439743</v>
          </cell>
          <cell r="L20">
            <v>439743</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A21" t="str">
            <v>7,23*</v>
          </cell>
          <cell r="B21">
            <v>7.15</v>
          </cell>
          <cell r="C21">
            <v>73</v>
          </cell>
          <cell r="D21" t="str">
            <v>mantenimiento de redes electricas</v>
          </cell>
          <cell r="E21" t="str">
            <v>UND</v>
          </cell>
          <cell r="F21">
            <v>439743</v>
          </cell>
          <cell r="G21">
            <v>593653.05000000005</v>
          </cell>
          <cell r="H21">
            <v>1</v>
          </cell>
          <cell r="I21">
            <v>439743</v>
          </cell>
          <cell r="J21">
            <v>439743</v>
          </cell>
          <cell r="K21">
            <v>0</v>
          </cell>
          <cell r="L21">
            <v>-1</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A22">
            <v>8</v>
          </cell>
          <cell r="B22">
            <v>8</v>
          </cell>
          <cell r="C22">
            <v>8</v>
          </cell>
          <cell r="D22" t="str">
            <v>INSTALACIONES HIDROSANITARIAS</v>
          </cell>
          <cell r="E22">
            <v>8</v>
          </cell>
          <cell r="F22">
            <v>8</v>
          </cell>
          <cell r="G22">
            <v>8</v>
          </cell>
          <cell r="H22">
            <v>8</v>
          </cell>
          <cell r="I22">
            <v>8</v>
          </cell>
          <cell r="J22">
            <v>762009</v>
          </cell>
          <cell r="K22">
            <v>762009</v>
          </cell>
          <cell r="L22">
            <v>762009</v>
          </cell>
          <cell r="M22">
            <v>622445</v>
          </cell>
          <cell r="N22">
            <v>622445</v>
          </cell>
          <cell r="O22">
            <v>622445</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622445</v>
          </cell>
        </row>
        <row r="23">
          <cell r="A23" t="str">
            <v>8,22*</v>
          </cell>
          <cell r="B23">
            <v>8.09</v>
          </cell>
          <cell r="C23">
            <v>86</v>
          </cell>
          <cell r="D23" t="str">
            <v>Registro paso directo 1"</v>
          </cell>
          <cell r="E23" t="str">
            <v>UND</v>
          </cell>
          <cell r="F23">
            <v>42948</v>
          </cell>
          <cell r="G23">
            <v>57979.8</v>
          </cell>
          <cell r="H23">
            <v>1</v>
          </cell>
          <cell r="I23">
            <v>42948</v>
          </cell>
          <cell r="J23">
            <v>42948</v>
          </cell>
          <cell r="K23">
            <v>1</v>
          </cell>
          <cell r="L23">
            <v>0</v>
          </cell>
          <cell r="M23">
            <v>42948</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1</v>
          </cell>
          <cell r="AD23">
            <v>1</v>
          </cell>
          <cell r="AE23">
            <v>42948</v>
          </cell>
        </row>
        <row r="24">
          <cell r="A24" t="str">
            <v>8,24*</v>
          </cell>
          <cell r="B24">
            <v>8.1</v>
          </cell>
          <cell r="C24">
            <v>88</v>
          </cell>
          <cell r="D24" t="str">
            <v>Salida llave terminal ½"</v>
          </cell>
          <cell r="E24" t="str">
            <v>UND</v>
          </cell>
          <cell r="F24">
            <v>31071</v>
          </cell>
          <cell r="G24">
            <v>41945.850000000006</v>
          </cell>
          <cell r="H24">
            <v>1</v>
          </cell>
          <cell r="I24">
            <v>31071</v>
          </cell>
          <cell r="J24">
            <v>31071</v>
          </cell>
          <cell r="K24">
            <v>1</v>
          </cell>
          <cell r="L24">
            <v>0</v>
          </cell>
          <cell r="M24">
            <v>31071</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1</v>
          </cell>
          <cell r="AD24">
            <v>1</v>
          </cell>
          <cell r="AE24">
            <v>31071</v>
          </cell>
        </row>
        <row r="25">
          <cell r="A25" t="str">
            <v>8,25*</v>
          </cell>
          <cell r="B25">
            <v>8.11</v>
          </cell>
          <cell r="C25">
            <v>89</v>
          </cell>
          <cell r="D25" t="str">
            <v>Acometida general de 1/2"</v>
          </cell>
          <cell r="E25" t="str">
            <v>UND</v>
          </cell>
          <cell r="F25">
            <v>149882</v>
          </cell>
          <cell r="G25">
            <v>202340.7</v>
          </cell>
          <cell r="H25">
            <v>1</v>
          </cell>
          <cell r="I25">
            <v>149882</v>
          </cell>
          <cell r="J25">
            <v>149882</v>
          </cell>
          <cell r="K25">
            <v>1</v>
          </cell>
          <cell r="L25">
            <v>0</v>
          </cell>
          <cell r="M25">
            <v>149882</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1</v>
          </cell>
          <cell r="AD25">
            <v>1</v>
          </cell>
          <cell r="AE25">
            <v>149882</v>
          </cell>
        </row>
        <row r="26">
          <cell r="A26" t="str">
            <v>8,26*</v>
          </cell>
          <cell r="B26">
            <v>8.1199999999999992</v>
          </cell>
          <cell r="C26">
            <v>90</v>
          </cell>
          <cell r="D26" t="str">
            <v>Punto de agua fria 1/2"</v>
          </cell>
          <cell r="E26" t="str">
            <v>UND</v>
          </cell>
          <cell r="F26">
            <v>31354</v>
          </cell>
          <cell r="G26">
            <v>42327.9</v>
          </cell>
          <cell r="H26">
            <v>1</v>
          </cell>
          <cell r="I26">
            <v>31354</v>
          </cell>
          <cell r="J26">
            <v>31354</v>
          </cell>
          <cell r="K26">
            <v>1</v>
          </cell>
          <cell r="L26">
            <v>0</v>
          </cell>
          <cell r="M26">
            <v>31354</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1</v>
          </cell>
          <cell r="AD26">
            <v>1</v>
          </cell>
          <cell r="AE26">
            <v>31354</v>
          </cell>
        </row>
        <row r="27">
          <cell r="A27" t="str">
            <v>8,27*</v>
          </cell>
          <cell r="B27">
            <v>8.1300000000000008</v>
          </cell>
          <cell r="C27">
            <v>91</v>
          </cell>
          <cell r="D27" t="str">
            <v>Tuberia PVC presion 1"</v>
          </cell>
          <cell r="E27" t="str">
            <v>ML</v>
          </cell>
          <cell r="F27">
            <v>8611</v>
          </cell>
          <cell r="G27">
            <v>11624.85</v>
          </cell>
          <cell r="H27">
            <v>10</v>
          </cell>
          <cell r="I27">
            <v>86110</v>
          </cell>
          <cell r="J27">
            <v>86110</v>
          </cell>
          <cell r="K27">
            <v>10</v>
          </cell>
          <cell r="L27">
            <v>0</v>
          </cell>
          <cell r="M27">
            <v>86110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10</v>
          </cell>
          <cell r="AD27">
            <v>1</v>
          </cell>
          <cell r="AE27">
            <v>86110</v>
          </cell>
        </row>
        <row r="28">
          <cell r="A28" t="str">
            <v>8,28*</v>
          </cell>
          <cell r="B28">
            <v>8.14</v>
          </cell>
          <cell r="C28">
            <v>92</v>
          </cell>
          <cell r="D28" t="str">
            <v>Tuberia PVC presion 3/4"</v>
          </cell>
          <cell r="E28" t="str">
            <v>ML</v>
          </cell>
          <cell r="F28">
            <v>7366</v>
          </cell>
          <cell r="G28">
            <v>9944.1</v>
          </cell>
          <cell r="H28">
            <v>15</v>
          </cell>
          <cell r="I28">
            <v>110490</v>
          </cell>
          <cell r="J28">
            <v>110490</v>
          </cell>
          <cell r="K28">
            <v>15</v>
          </cell>
          <cell r="L28">
            <v>0</v>
          </cell>
          <cell r="M28">
            <v>110490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15</v>
          </cell>
          <cell r="AD28">
            <v>1</v>
          </cell>
          <cell r="AE28">
            <v>110490</v>
          </cell>
        </row>
        <row r="29">
          <cell r="A29" t="str">
            <v>8,35*</v>
          </cell>
          <cell r="B29">
            <v>8.18</v>
          </cell>
          <cell r="C29">
            <v>97</v>
          </cell>
          <cell r="D29" t="str">
            <v>Cheque de bronce de 1/2"</v>
          </cell>
          <cell r="E29" t="str">
            <v>UND</v>
          </cell>
          <cell r="F29">
            <v>41804</v>
          </cell>
          <cell r="G29">
            <v>56435.4</v>
          </cell>
          <cell r="H29">
            <v>2</v>
          </cell>
          <cell r="I29">
            <v>83608</v>
          </cell>
          <cell r="J29">
            <v>83608</v>
          </cell>
          <cell r="K29">
            <v>2</v>
          </cell>
          <cell r="L29">
            <v>0</v>
          </cell>
          <cell r="M29">
            <v>83608</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2</v>
          </cell>
          <cell r="AD29">
            <v>1</v>
          </cell>
          <cell r="AE29">
            <v>83608</v>
          </cell>
        </row>
        <row r="30">
          <cell r="A30" t="str">
            <v>8,36*</v>
          </cell>
          <cell r="B30">
            <v>8.19</v>
          </cell>
          <cell r="C30">
            <v>98</v>
          </cell>
          <cell r="D30" t="str">
            <v>Mantenimiento de aparatos sanitarios</v>
          </cell>
          <cell r="E30" t="str">
            <v>UND</v>
          </cell>
          <cell r="F30">
            <v>28994</v>
          </cell>
          <cell r="G30">
            <v>39141.9</v>
          </cell>
          <cell r="H30">
            <v>3</v>
          </cell>
          <cell r="I30">
            <v>86982</v>
          </cell>
          <cell r="J30">
            <v>86982</v>
          </cell>
          <cell r="K30">
            <v>3</v>
          </cell>
          <cell r="L30">
            <v>0</v>
          </cell>
          <cell r="M30">
            <v>86982</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3</v>
          </cell>
          <cell r="AD30">
            <v>1</v>
          </cell>
          <cell r="AE30">
            <v>86982</v>
          </cell>
        </row>
        <row r="31">
          <cell r="A31" t="str">
            <v>8,37*</v>
          </cell>
          <cell r="B31">
            <v>8.1999999999999993</v>
          </cell>
          <cell r="C31">
            <v>99</v>
          </cell>
          <cell r="D31" t="str">
            <v>Mantenimiento de redes aguas lluvias</v>
          </cell>
          <cell r="E31" t="str">
            <v>ml</v>
          </cell>
          <cell r="F31">
            <v>6068</v>
          </cell>
          <cell r="G31">
            <v>8191.8</v>
          </cell>
          <cell r="H31">
            <v>23</v>
          </cell>
          <cell r="I31">
            <v>139564</v>
          </cell>
          <cell r="J31">
            <v>139564</v>
          </cell>
          <cell r="K31">
            <v>0</v>
          </cell>
          <cell r="L31">
            <v>-23</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A32">
            <v>21</v>
          </cell>
          <cell r="B32">
            <v>19</v>
          </cell>
          <cell r="C32">
            <v>19</v>
          </cell>
          <cell r="D32" t="str">
            <v>PINTURA GENERAL</v>
          </cell>
          <cell r="E32">
            <v>19</v>
          </cell>
          <cell r="F32">
            <v>19</v>
          </cell>
          <cell r="G32">
            <v>19</v>
          </cell>
          <cell r="H32">
            <v>19</v>
          </cell>
          <cell r="I32">
            <v>19</v>
          </cell>
          <cell r="J32">
            <v>11160170</v>
          </cell>
          <cell r="K32">
            <v>11160168</v>
          </cell>
          <cell r="L32">
            <v>11160168</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row>
        <row r="33">
          <cell r="A33">
            <v>21.2</v>
          </cell>
          <cell r="B33">
            <v>19.02</v>
          </cell>
          <cell r="C33">
            <v>165</v>
          </cell>
          <cell r="D33" t="str">
            <v>Pintura vinilo muros (3 manos)</v>
          </cell>
          <cell r="E33" t="str">
            <v>M2</v>
          </cell>
          <cell r="F33">
            <v>14000</v>
          </cell>
          <cell r="G33">
            <v>18900</v>
          </cell>
          <cell r="H33">
            <v>560</v>
          </cell>
          <cell r="I33">
            <v>7840000</v>
          </cell>
          <cell r="J33">
            <v>7840000</v>
          </cell>
          <cell r="K33">
            <v>0</v>
          </cell>
          <cell r="L33">
            <v>-560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row>
        <row r="34">
          <cell r="A34">
            <v>21.4</v>
          </cell>
          <cell r="B34">
            <v>19.03</v>
          </cell>
          <cell r="C34">
            <v>166</v>
          </cell>
          <cell r="D34" t="str">
            <v>Estuco y pintura bajo placa</v>
          </cell>
          <cell r="E34" t="str">
            <v>M2</v>
          </cell>
          <cell r="F34">
            <v>19228</v>
          </cell>
          <cell r="G34">
            <v>25957.800000000003</v>
          </cell>
          <cell r="H34">
            <v>65</v>
          </cell>
          <cell r="I34">
            <v>1249820</v>
          </cell>
          <cell r="J34">
            <v>1249820</v>
          </cell>
          <cell r="K34">
            <v>0</v>
          </cell>
          <cell r="L34">
            <v>-65</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A35">
            <v>21.6</v>
          </cell>
          <cell r="B35">
            <v>19.05</v>
          </cell>
          <cell r="C35">
            <v>168</v>
          </cell>
          <cell r="D35" t="str">
            <v>Esmalte sobre marco lamina de ventanas y puertas</v>
          </cell>
          <cell r="E35" t="str">
            <v>M2</v>
          </cell>
          <cell r="F35">
            <v>20762</v>
          </cell>
          <cell r="G35">
            <v>28028.7</v>
          </cell>
          <cell r="H35">
            <v>56</v>
          </cell>
          <cell r="I35">
            <v>1162672</v>
          </cell>
          <cell r="J35">
            <v>1162672</v>
          </cell>
          <cell r="K35">
            <v>0</v>
          </cell>
          <cell r="L35">
            <v>-56</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row>
        <row r="36">
          <cell r="A36">
            <v>21.7</v>
          </cell>
          <cell r="B36">
            <v>19.059999999999999</v>
          </cell>
          <cell r="C36">
            <v>169</v>
          </cell>
          <cell r="D36" t="str">
            <v>Pintura esmalte ventaneria Metalica</v>
          </cell>
          <cell r="E36" t="str">
            <v>M2</v>
          </cell>
          <cell r="F36">
            <v>7345</v>
          </cell>
          <cell r="G36">
            <v>9915.75</v>
          </cell>
          <cell r="H36">
            <v>54</v>
          </cell>
          <cell r="I36">
            <v>396630</v>
          </cell>
          <cell r="J36">
            <v>396630</v>
          </cell>
          <cell r="K36">
            <v>0</v>
          </cell>
          <cell r="L36">
            <v>-54</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row>
        <row r="37">
          <cell r="A37" t="str">
            <v>21,20*</v>
          </cell>
          <cell r="B37">
            <v>19.13</v>
          </cell>
          <cell r="C37">
            <v>177</v>
          </cell>
          <cell r="D37" t="str">
            <v>Resanes con Estuco</v>
          </cell>
          <cell r="E37" t="str">
            <v>M2</v>
          </cell>
          <cell r="F37">
            <v>4203</v>
          </cell>
          <cell r="G37">
            <v>5674.05</v>
          </cell>
          <cell r="H37">
            <v>16</v>
          </cell>
          <cell r="I37">
            <v>67248</v>
          </cell>
          <cell r="J37">
            <v>67248</v>
          </cell>
          <cell r="K37">
            <v>0</v>
          </cell>
          <cell r="L37">
            <v>-16</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A38" t="str">
            <v>21,21*</v>
          </cell>
          <cell r="B38">
            <v>19.14</v>
          </cell>
          <cell r="C38">
            <v>178</v>
          </cell>
          <cell r="D38" t="str">
            <v>Esmalte sobre muros</v>
          </cell>
          <cell r="E38" t="str">
            <v>M2</v>
          </cell>
          <cell r="F38">
            <v>7925</v>
          </cell>
          <cell r="G38">
            <v>10698.75</v>
          </cell>
          <cell r="H38">
            <v>56</v>
          </cell>
          <cell r="I38">
            <v>443800</v>
          </cell>
          <cell r="J38">
            <v>443800</v>
          </cell>
          <cell r="K38">
            <v>0</v>
          </cell>
          <cell r="L38">
            <v>-56</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row>
        <row r="39">
          <cell r="A39">
            <v>22</v>
          </cell>
          <cell r="B39">
            <v>20</v>
          </cell>
          <cell r="C39">
            <v>20</v>
          </cell>
          <cell r="D39" t="str">
            <v>EXTERIORES</v>
          </cell>
          <cell r="E39">
            <v>20</v>
          </cell>
          <cell r="F39">
            <v>20</v>
          </cell>
          <cell r="G39">
            <v>20</v>
          </cell>
          <cell r="H39">
            <v>20</v>
          </cell>
          <cell r="I39">
            <v>20</v>
          </cell>
          <cell r="J39">
            <v>273159</v>
          </cell>
          <cell r="K39">
            <v>273159</v>
          </cell>
          <cell r="L39">
            <v>273159</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row>
        <row r="40">
          <cell r="A40" t="str">
            <v>22,18*</v>
          </cell>
          <cell r="B40">
            <v>20.03</v>
          </cell>
          <cell r="C40">
            <v>182</v>
          </cell>
          <cell r="D40" t="str">
            <v>Mantenimiento de cubiertas (Limpieza, Acomodaciòn y reparaciòn de tejas)</v>
          </cell>
          <cell r="E40" t="str">
            <v>M2</v>
          </cell>
          <cell r="F40">
            <v>4077</v>
          </cell>
          <cell r="G40">
            <v>5503.9500000000007</v>
          </cell>
          <cell r="H40">
            <v>67</v>
          </cell>
          <cell r="I40">
            <v>273159</v>
          </cell>
          <cell r="J40">
            <v>273159</v>
          </cell>
          <cell r="K40">
            <v>0</v>
          </cell>
          <cell r="L40">
            <v>-67</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row>
        <row r="41">
          <cell r="A41">
            <v>24</v>
          </cell>
          <cell r="B41">
            <v>22</v>
          </cell>
          <cell r="C41">
            <v>22</v>
          </cell>
          <cell r="D41" t="str">
            <v>LIMPIEZA GENERAL</v>
          </cell>
          <cell r="E41">
            <v>22</v>
          </cell>
          <cell r="F41">
            <v>22</v>
          </cell>
          <cell r="G41">
            <v>22</v>
          </cell>
          <cell r="H41">
            <v>22</v>
          </cell>
          <cell r="I41">
            <v>22</v>
          </cell>
          <cell r="J41">
            <v>58815</v>
          </cell>
          <cell r="K41">
            <v>58815</v>
          </cell>
          <cell r="L41">
            <v>58815</v>
          </cell>
          <cell r="M41">
            <v>58815</v>
          </cell>
          <cell r="N41">
            <v>58815</v>
          </cell>
          <cell r="O41">
            <v>58815</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58815</v>
          </cell>
        </row>
        <row r="42">
          <cell r="A42">
            <v>24.1</v>
          </cell>
          <cell r="B42">
            <v>22.01</v>
          </cell>
          <cell r="C42">
            <v>184</v>
          </cell>
          <cell r="D42" t="str">
            <v>Limpieza y retiro de escombros</v>
          </cell>
          <cell r="E42" t="str">
            <v>M3</v>
          </cell>
          <cell r="F42">
            <v>35815</v>
          </cell>
          <cell r="G42">
            <v>48350.25</v>
          </cell>
          <cell r="H42">
            <v>1</v>
          </cell>
          <cell r="I42">
            <v>35815</v>
          </cell>
          <cell r="J42">
            <v>35815</v>
          </cell>
          <cell r="K42">
            <v>1</v>
          </cell>
          <cell r="L42">
            <v>0</v>
          </cell>
          <cell r="M42">
            <v>35815</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1</v>
          </cell>
          <cell r="AD42">
            <v>1</v>
          </cell>
          <cell r="AE42">
            <v>35815</v>
          </cell>
        </row>
        <row r="43">
          <cell r="A43">
            <v>24.2</v>
          </cell>
          <cell r="B43">
            <v>22.02</v>
          </cell>
          <cell r="C43">
            <v>185</v>
          </cell>
          <cell r="D43" t="str">
            <v>Aseo final de obra</v>
          </cell>
          <cell r="E43" t="str">
            <v>M2</v>
          </cell>
          <cell r="F43">
            <v>1000</v>
          </cell>
          <cell r="G43">
            <v>1350</v>
          </cell>
          <cell r="H43">
            <v>23</v>
          </cell>
          <cell r="I43">
            <v>23000</v>
          </cell>
          <cell r="J43">
            <v>23000</v>
          </cell>
          <cell r="K43">
            <v>23</v>
          </cell>
          <cell r="L43">
            <v>0</v>
          </cell>
          <cell r="M43">
            <v>23000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23</v>
          </cell>
          <cell r="AD43">
            <v>1</v>
          </cell>
          <cell r="AE43">
            <v>23000</v>
          </cell>
        </row>
        <row r="44">
          <cell r="A44">
            <v>23000</v>
          </cell>
          <cell r="B44">
            <v>23</v>
          </cell>
          <cell r="C44">
            <v>23</v>
          </cell>
          <cell r="D44" t="str">
            <v>LIMPIEZA GENERAL</v>
          </cell>
          <cell r="E44">
            <v>23</v>
          </cell>
          <cell r="F44">
            <v>23</v>
          </cell>
          <cell r="G44">
            <v>23</v>
          </cell>
          <cell r="H44">
            <v>23</v>
          </cell>
          <cell r="I44">
            <v>23</v>
          </cell>
          <cell r="J44">
            <v>0</v>
          </cell>
          <cell r="K44">
            <v>0</v>
          </cell>
          <cell r="L44">
            <v>0</v>
          </cell>
          <cell r="M44">
            <v>5770231</v>
          </cell>
          <cell r="N44">
            <v>5770228</v>
          </cell>
          <cell r="O44">
            <v>5770228</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5770231</v>
          </cell>
        </row>
        <row r="45">
          <cell r="A45" t="str">
            <v>4,01*</v>
          </cell>
          <cell r="B45" t="str">
            <v>23.1</v>
          </cell>
          <cell r="C45">
            <v>28</v>
          </cell>
          <cell r="D45" t="str">
            <v>Concreto ciclópeo bases ( 40% en piedra media zonga y 60% concreto 2500 psi. de 0,30*0,30m)</v>
          </cell>
          <cell r="E45" t="str">
            <v>M3</v>
          </cell>
          <cell r="F45">
            <v>339975</v>
          </cell>
          <cell r="G45">
            <v>458966.25000000006</v>
          </cell>
          <cell r="H45">
            <v>0</v>
          </cell>
          <cell r="I45">
            <v>0</v>
          </cell>
          <cell r="J45">
            <v>0</v>
          </cell>
          <cell r="K45">
            <v>2</v>
          </cell>
          <cell r="L45">
            <v>2</v>
          </cell>
          <cell r="M45">
            <v>679950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2</v>
          </cell>
          <cell r="AD45">
            <v>1</v>
          </cell>
          <cell r="AE45">
            <v>679950</v>
          </cell>
        </row>
        <row r="46">
          <cell r="A46" t="str">
            <v>6,07*</v>
          </cell>
          <cell r="B46" t="str">
            <v>23.2</v>
          </cell>
          <cell r="C46">
            <v>50</v>
          </cell>
          <cell r="D46" t="str">
            <v>Columna en concreto 3000 PSI, 0.30x0.30 incluye 6No.5, E-3/8" c/d 0.10 m</v>
          </cell>
          <cell r="E46" t="str">
            <v>ML</v>
          </cell>
          <cell r="F46">
            <v>121336</v>
          </cell>
          <cell r="G46">
            <v>163803.6</v>
          </cell>
          <cell r="H46">
            <v>0</v>
          </cell>
          <cell r="I46">
            <v>0</v>
          </cell>
          <cell r="J46">
            <v>0</v>
          </cell>
          <cell r="K46">
            <v>24</v>
          </cell>
          <cell r="L46">
            <v>24</v>
          </cell>
          <cell r="M46">
            <v>2912064</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24</v>
          </cell>
          <cell r="AD46">
            <v>1</v>
          </cell>
          <cell r="AE46">
            <v>2912064</v>
          </cell>
        </row>
        <row r="47">
          <cell r="A47" t="str">
            <v>6,90*</v>
          </cell>
          <cell r="B47" t="str">
            <v>23.3</v>
          </cell>
          <cell r="C47">
            <v>52</v>
          </cell>
          <cell r="D47" t="str">
            <v>Viga en concreto 3000 PSI 0.30x0.30 incluye 5No5, E 3/8" c/d 0.15 m</v>
          </cell>
          <cell r="E47" t="str">
            <v>ML</v>
          </cell>
          <cell r="F47">
            <v>114643</v>
          </cell>
          <cell r="G47">
            <v>154768.05000000002</v>
          </cell>
          <cell r="H47">
            <v>0</v>
          </cell>
          <cell r="I47">
            <v>0</v>
          </cell>
          <cell r="J47">
            <v>0</v>
          </cell>
          <cell r="K47">
            <v>19</v>
          </cell>
          <cell r="L47">
            <v>19</v>
          </cell>
          <cell r="M47">
            <v>2178217</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19</v>
          </cell>
          <cell r="AD47">
            <v>1</v>
          </cell>
          <cell r="AE47">
            <v>2178217</v>
          </cell>
        </row>
        <row r="48">
          <cell r="A48">
            <v>2178216</v>
          </cell>
          <cell r="B48">
            <v>2178216</v>
          </cell>
          <cell r="C48">
            <v>2178216</v>
          </cell>
          <cell r="D48">
            <v>2178216</v>
          </cell>
          <cell r="E48">
            <v>2178216</v>
          </cell>
          <cell r="F48">
            <v>2178216</v>
          </cell>
          <cell r="G48" t="str">
            <v>VALOR PARCIAL</v>
          </cell>
          <cell r="H48">
            <v>2178216</v>
          </cell>
          <cell r="I48">
            <v>14101139.300000001</v>
          </cell>
          <cell r="J48">
            <v>14101139.300000001</v>
          </cell>
          <cell r="K48">
            <v>14101136</v>
          </cell>
          <cell r="L48">
            <v>14101136</v>
          </cell>
          <cell r="M48">
            <v>10536849.73</v>
          </cell>
          <cell r="N48">
            <v>10536848</v>
          </cell>
          <cell r="O48">
            <v>10536848</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1</v>
          </cell>
          <cell r="AE48">
            <v>10536849.73</v>
          </cell>
        </row>
        <row r="49">
          <cell r="A49">
            <v>10536848</v>
          </cell>
          <cell r="B49">
            <v>10536848</v>
          </cell>
          <cell r="C49">
            <v>10536848</v>
          </cell>
          <cell r="D49">
            <v>10536848</v>
          </cell>
          <cell r="E49">
            <v>10536848</v>
          </cell>
          <cell r="F49">
            <v>10536848</v>
          </cell>
          <cell r="G49" t="str">
            <v>ADMINISTRACION 30%</v>
          </cell>
          <cell r="H49">
            <v>10536848</v>
          </cell>
          <cell r="I49">
            <v>4230341.79</v>
          </cell>
          <cell r="J49">
            <v>4230340</v>
          </cell>
          <cell r="L49">
            <v>4230340</v>
          </cell>
          <cell r="M49">
            <v>3161054.9190000002</v>
          </cell>
          <cell r="N49">
            <v>3161054</v>
          </cell>
          <cell r="O49">
            <v>3161054</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3161054.9190000002</v>
          </cell>
        </row>
        <row r="50">
          <cell r="A50">
            <v>3161054</v>
          </cell>
          <cell r="B50">
            <v>3161054</v>
          </cell>
          <cell r="C50">
            <v>3161054</v>
          </cell>
          <cell r="D50">
            <v>3161054</v>
          </cell>
          <cell r="E50">
            <v>3161054</v>
          </cell>
          <cell r="F50">
            <v>3161054</v>
          </cell>
          <cell r="G50" t="str">
            <v>UTILIDAD 5%</v>
          </cell>
          <cell r="H50">
            <v>3161054</v>
          </cell>
          <cell r="I50">
            <v>705056.96500000008</v>
          </cell>
          <cell r="J50">
            <v>705056.5</v>
          </cell>
          <cell r="L50">
            <v>705056.5</v>
          </cell>
          <cell r="M50">
            <v>526842.4865</v>
          </cell>
          <cell r="N50">
            <v>526842</v>
          </cell>
          <cell r="O50">
            <v>526842</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526842.4865</v>
          </cell>
        </row>
        <row r="51">
          <cell r="A51">
            <v>526842</v>
          </cell>
          <cell r="B51">
            <v>526842</v>
          </cell>
          <cell r="C51">
            <v>526842</v>
          </cell>
          <cell r="D51">
            <v>526842</v>
          </cell>
          <cell r="E51">
            <v>526842</v>
          </cell>
          <cell r="F51">
            <v>526842</v>
          </cell>
          <cell r="G51" t="str">
            <v>VALOR   TOTAL</v>
          </cell>
          <cell r="H51">
            <v>526842</v>
          </cell>
          <cell r="I51">
            <v>19036538.055</v>
          </cell>
          <cell r="J51">
            <v>19036528</v>
          </cell>
          <cell r="K51">
            <v>19036528</v>
          </cell>
          <cell r="L51">
            <v>19036528</v>
          </cell>
          <cell r="M51">
            <v>14224747.135500001</v>
          </cell>
          <cell r="N51">
            <v>14224744</v>
          </cell>
          <cell r="O51">
            <v>14224744</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14224747.135500001</v>
          </cell>
        </row>
        <row r="52">
          <cell r="A52">
            <v>14224744</v>
          </cell>
          <cell r="B52">
            <v>14224744</v>
          </cell>
          <cell r="C52">
            <v>14224744</v>
          </cell>
          <cell r="D52">
            <v>14224744</v>
          </cell>
          <cell r="E52">
            <v>14224744</v>
          </cell>
          <cell r="F52">
            <v>14224744</v>
          </cell>
          <cell r="G52">
            <v>14224744</v>
          </cell>
          <cell r="H52">
            <v>14224744</v>
          </cell>
          <cell r="I52">
            <v>14224744</v>
          </cell>
          <cell r="J52">
            <v>14224744</v>
          </cell>
        </row>
        <row r="53">
          <cell r="A53" t="str">
            <v>NOTA:</v>
          </cell>
          <cell r="B53">
            <v>14224744</v>
          </cell>
          <cell r="C53">
            <v>14224744</v>
          </cell>
          <cell r="D53" t="str">
            <v>No se pudo visitar por restriccion de la via (placa huellas)</v>
          </cell>
          <cell r="E53">
            <v>14224744</v>
          </cell>
          <cell r="F53">
            <v>14224744</v>
          </cell>
          <cell r="G53">
            <v>14224744</v>
          </cell>
          <cell r="H53">
            <v>14224744</v>
          </cell>
          <cell r="I53">
            <v>14224744</v>
          </cell>
          <cell r="J53">
            <v>14224744</v>
          </cell>
        </row>
        <row r="54">
          <cell r="A54">
            <v>14224744</v>
          </cell>
          <cell r="B54">
            <v>14224744</v>
          </cell>
          <cell r="C54">
            <v>14224744</v>
          </cell>
          <cell r="D54" t="str">
            <v>Laura Leal 318 693 7855</v>
          </cell>
          <cell r="E54">
            <v>14224744</v>
          </cell>
          <cell r="F54">
            <v>14224744</v>
          </cell>
          <cell r="G54">
            <v>14224744</v>
          </cell>
          <cell r="H54">
            <v>14224744</v>
          </cell>
          <cell r="I54">
            <v>14224744</v>
          </cell>
          <cell r="J54">
            <v>14224744</v>
          </cell>
        </row>
        <row r="55">
          <cell r="A55">
            <v>14224744</v>
          </cell>
          <cell r="B55">
            <v>14224744</v>
          </cell>
          <cell r="C55">
            <v>14224744</v>
          </cell>
          <cell r="D55">
            <v>14224744</v>
          </cell>
          <cell r="E55">
            <v>14224744</v>
          </cell>
          <cell r="F55">
            <v>14224744</v>
          </cell>
          <cell r="G55">
            <v>14224744</v>
          </cell>
          <cell r="H55">
            <v>14224744</v>
          </cell>
          <cell r="I55">
            <v>14224744</v>
          </cell>
          <cell r="J55">
            <v>14224744</v>
          </cell>
        </row>
        <row r="56">
          <cell r="A56">
            <v>14224744</v>
          </cell>
          <cell r="B56">
            <v>14224744</v>
          </cell>
          <cell r="C56">
            <v>14224744</v>
          </cell>
          <cell r="D56">
            <v>14224744</v>
          </cell>
          <cell r="E56">
            <v>14224744</v>
          </cell>
          <cell r="F56">
            <v>14224744</v>
          </cell>
          <cell r="G56">
            <v>14224744</v>
          </cell>
          <cell r="H56">
            <v>14224744</v>
          </cell>
          <cell r="I56">
            <v>14224744</v>
          </cell>
          <cell r="J56">
            <v>14224744</v>
          </cell>
        </row>
        <row r="57">
          <cell r="A57">
            <v>14224744</v>
          </cell>
          <cell r="B57">
            <v>14224744</v>
          </cell>
          <cell r="C57">
            <v>14224744</v>
          </cell>
          <cell r="D57">
            <v>14224744</v>
          </cell>
          <cell r="E57">
            <v>14224744</v>
          </cell>
          <cell r="F57">
            <v>14224744</v>
          </cell>
          <cell r="G57">
            <v>14224744</v>
          </cell>
          <cell r="H57">
            <v>14224744</v>
          </cell>
          <cell r="I57">
            <v>14224744</v>
          </cell>
          <cell r="J57">
            <v>14224744</v>
          </cell>
        </row>
        <row r="58">
          <cell r="A58">
            <v>14224744</v>
          </cell>
          <cell r="B58">
            <v>14224744</v>
          </cell>
          <cell r="C58">
            <v>14224744</v>
          </cell>
          <cell r="D58">
            <v>14224744</v>
          </cell>
          <cell r="E58">
            <v>14224744</v>
          </cell>
          <cell r="F58">
            <v>14224744</v>
          </cell>
          <cell r="G58">
            <v>14224744</v>
          </cell>
          <cell r="H58">
            <v>14224744</v>
          </cell>
          <cell r="I58">
            <v>14224744</v>
          </cell>
          <cell r="J58">
            <v>14224744</v>
          </cell>
        </row>
        <row r="59">
          <cell r="A59">
            <v>14224744</v>
          </cell>
          <cell r="B59">
            <v>14224744</v>
          </cell>
          <cell r="C59">
            <v>14224744</v>
          </cell>
          <cell r="D59">
            <v>14224744</v>
          </cell>
          <cell r="E59">
            <v>14224744</v>
          </cell>
          <cell r="F59">
            <v>14224744</v>
          </cell>
          <cell r="G59">
            <v>14224744</v>
          </cell>
          <cell r="H59">
            <v>14224744</v>
          </cell>
          <cell r="I59">
            <v>14224744</v>
          </cell>
          <cell r="J59">
            <v>14224744</v>
          </cell>
        </row>
        <row r="60">
          <cell r="A60">
            <v>14224744</v>
          </cell>
          <cell r="B60">
            <v>14224744</v>
          </cell>
          <cell r="C60">
            <v>14224744</v>
          </cell>
          <cell r="D60">
            <v>14224744</v>
          </cell>
          <cell r="E60">
            <v>14224744</v>
          </cell>
          <cell r="F60">
            <v>14224744</v>
          </cell>
          <cell r="G60">
            <v>14224744</v>
          </cell>
          <cell r="H60">
            <v>14224744</v>
          </cell>
          <cell r="I60">
            <v>14224744</v>
          </cell>
          <cell r="J60">
            <v>14224744</v>
          </cell>
        </row>
        <row r="61">
          <cell r="A61">
            <v>14224744</v>
          </cell>
          <cell r="B61">
            <v>14224744</v>
          </cell>
          <cell r="C61">
            <v>14224744</v>
          </cell>
          <cell r="D61">
            <v>14224744</v>
          </cell>
          <cell r="E61">
            <v>14224744</v>
          </cell>
          <cell r="F61">
            <v>14224744</v>
          </cell>
          <cell r="G61">
            <v>14224744</v>
          </cell>
          <cell r="H61">
            <v>14224744</v>
          </cell>
          <cell r="I61">
            <v>14224744</v>
          </cell>
          <cell r="J61">
            <v>14224744</v>
          </cell>
        </row>
        <row r="62">
          <cell r="A62">
            <v>14224744</v>
          </cell>
          <cell r="B62">
            <v>14224744</v>
          </cell>
          <cell r="C62">
            <v>14224744</v>
          </cell>
          <cell r="D62">
            <v>14224744</v>
          </cell>
          <cell r="E62">
            <v>14224744</v>
          </cell>
          <cell r="F62">
            <v>14224744</v>
          </cell>
          <cell r="G62">
            <v>14224744</v>
          </cell>
          <cell r="H62">
            <v>14224744</v>
          </cell>
          <cell r="I62">
            <v>14224744</v>
          </cell>
          <cell r="J62">
            <v>14224744</v>
          </cell>
        </row>
        <row r="63">
          <cell r="A63">
            <v>14224744</v>
          </cell>
          <cell r="B63">
            <v>14224744</v>
          </cell>
          <cell r="C63">
            <v>14224744</v>
          </cell>
          <cell r="D63">
            <v>14224744</v>
          </cell>
          <cell r="E63">
            <v>14224744</v>
          </cell>
          <cell r="F63">
            <v>14224744</v>
          </cell>
          <cell r="G63">
            <v>14224744</v>
          </cell>
          <cell r="H63">
            <v>14224744</v>
          </cell>
          <cell r="I63">
            <v>14224744</v>
          </cell>
          <cell r="J63">
            <v>14224744</v>
          </cell>
        </row>
        <row r="64">
          <cell r="A64">
            <v>14224744</v>
          </cell>
          <cell r="B64">
            <v>14224744</v>
          </cell>
          <cell r="C64">
            <v>14224744</v>
          </cell>
          <cell r="D64">
            <v>14224744</v>
          </cell>
          <cell r="E64">
            <v>14224744</v>
          </cell>
          <cell r="F64">
            <v>14224744</v>
          </cell>
          <cell r="G64">
            <v>14224744</v>
          </cell>
          <cell r="H64">
            <v>14224744</v>
          </cell>
          <cell r="I64">
            <v>14224744</v>
          </cell>
          <cell r="J64">
            <v>14224744</v>
          </cell>
        </row>
        <row r="65">
          <cell r="A65">
            <v>14224744</v>
          </cell>
          <cell r="B65">
            <v>14224744</v>
          </cell>
          <cell r="C65">
            <v>14224744</v>
          </cell>
          <cell r="D65">
            <v>14224744</v>
          </cell>
          <cell r="E65">
            <v>14224744</v>
          </cell>
          <cell r="F65">
            <v>14224744</v>
          </cell>
          <cell r="G65">
            <v>14224744</v>
          </cell>
          <cell r="H65">
            <v>14224744</v>
          </cell>
          <cell r="I65">
            <v>14224744</v>
          </cell>
          <cell r="J65">
            <v>14224744</v>
          </cell>
        </row>
        <row r="66">
          <cell r="A66">
            <v>14224744</v>
          </cell>
          <cell r="B66">
            <v>14224744</v>
          </cell>
          <cell r="C66">
            <v>14224744</v>
          </cell>
          <cell r="D66">
            <v>14224744</v>
          </cell>
          <cell r="E66">
            <v>14224744</v>
          </cell>
          <cell r="F66">
            <v>14224744</v>
          </cell>
          <cell r="G66">
            <v>14224744</v>
          </cell>
          <cell r="H66">
            <v>14224744</v>
          </cell>
          <cell r="I66">
            <v>14224744</v>
          </cell>
          <cell r="J66">
            <v>14224744</v>
          </cell>
        </row>
        <row r="67">
          <cell r="A67">
            <v>14224744</v>
          </cell>
          <cell r="B67">
            <v>14224744</v>
          </cell>
          <cell r="C67">
            <v>14224744</v>
          </cell>
          <cell r="D67">
            <v>14224744</v>
          </cell>
          <cell r="E67">
            <v>14224744</v>
          </cell>
          <cell r="F67">
            <v>14224744</v>
          </cell>
          <cell r="G67">
            <v>14224744</v>
          </cell>
          <cell r="H67">
            <v>14224744</v>
          </cell>
          <cell r="I67">
            <v>14224744</v>
          </cell>
          <cell r="J67">
            <v>14224744</v>
          </cell>
        </row>
        <row r="68">
          <cell r="A68">
            <v>14224744</v>
          </cell>
          <cell r="B68">
            <v>14224744</v>
          </cell>
          <cell r="C68">
            <v>14224744</v>
          </cell>
          <cell r="D68">
            <v>14224744</v>
          </cell>
          <cell r="E68">
            <v>14224744</v>
          </cell>
          <cell r="F68">
            <v>14224744</v>
          </cell>
          <cell r="G68">
            <v>14224744</v>
          </cell>
          <cell r="H68">
            <v>14224744</v>
          </cell>
          <cell r="I68">
            <v>14224744</v>
          </cell>
          <cell r="J68">
            <v>14224744</v>
          </cell>
        </row>
        <row r="69">
          <cell r="A69">
            <v>14224744</v>
          </cell>
          <cell r="B69">
            <v>14224744</v>
          </cell>
          <cell r="C69">
            <v>14224744</v>
          </cell>
          <cell r="D69">
            <v>14224744</v>
          </cell>
          <cell r="E69">
            <v>14224744</v>
          </cell>
          <cell r="F69">
            <v>14224744</v>
          </cell>
          <cell r="G69">
            <v>14224744</v>
          </cell>
          <cell r="H69">
            <v>14224744</v>
          </cell>
          <cell r="I69">
            <v>14224744</v>
          </cell>
          <cell r="J69">
            <v>14224744</v>
          </cell>
        </row>
        <row r="70">
          <cell r="A70">
            <v>14224744</v>
          </cell>
          <cell r="B70">
            <v>14224744</v>
          </cell>
          <cell r="C70">
            <v>14224744</v>
          </cell>
          <cell r="D70">
            <v>14224744</v>
          </cell>
          <cell r="E70">
            <v>14224744</v>
          </cell>
          <cell r="F70">
            <v>14224744</v>
          </cell>
          <cell r="G70">
            <v>14224744</v>
          </cell>
          <cell r="H70">
            <v>14224744</v>
          </cell>
          <cell r="I70">
            <v>14224744</v>
          </cell>
          <cell r="J70">
            <v>14224744</v>
          </cell>
        </row>
        <row r="71">
          <cell r="A71">
            <v>14224744</v>
          </cell>
          <cell r="B71">
            <v>14224744</v>
          </cell>
          <cell r="C71">
            <v>14224744</v>
          </cell>
          <cell r="D71">
            <v>14224744</v>
          </cell>
          <cell r="E71">
            <v>14224744</v>
          </cell>
          <cell r="F71">
            <v>14224744</v>
          </cell>
          <cell r="G71">
            <v>14224744</v>
          </cell>
          <cell r="H71">
            <v>14224744</v>
          </cell>
          <cell r="I71">
            <v>14224744</v>
          </cell>
          <cell r="J71">
            <v>14224744</v>
          </cell>
        </row>
        <row r="72">
          <cell r="A72">
            <v>14224744</v>
          </cell>
          <cell r="B72">
            <v>14224744</v>
          </cell>
          <cell r="C72">
            <v>14224744</v>
          </cell>
          <cell r="D72">
            <v>14224744</v>
          </cell>
          <cell r="E72">
            <v>14224744</v>
          </cell>
          <cell r="F72">
            <v>14224744</v>
          </cell>
          <cell r="G72">
            <v>14224744</v>
          </cell>
          <cell r="H72">
            <v>14224744</v>
          </cell>
          <cell r="I72">
            <v>14224744</v>
          </cell>
          <cell r="J72">
            <v>14224744</v>
          </cell>
        </row>
        <row r="73">
          <cell r="A73">
            <v>14224744</v>
          </cell>
          <cell r="B73">
            <v>14224744</v>
          </cell>
          <cell r="C73">
            <v>14224744</v>
          </cell>
          <cell r="D73">
            <v>14224744</v>
          </cell>
          <cell r="E73">
            <v>14224744</v>
          </cell>
          <cell r="F73">
            <v>14224744</v>
          </cell>
          <cell r="G73">
            <v>14224744</v>
          </cell>
          <cell r="H73">
            <v>14224744</v>
          </cell>
          <cell r="I73">
            <v>14224744</v>
          </cell>
          <cell r="J73">
            <v>14224744</v>
          </cell>
        </row>
        <row r="74">
          <cell r="A74">
            <v>14224744</v>
          </cell>
          <cell r="B74">
            <v>14224744</v>
          </cell>
          <cell r="C74">
            <v>14224744</v>
          </cell>
          <cell r="D74">
            <v>14224744</v>
          </cell>
          <cell r="E74">
            <v>14224744</v>
          </cell>
          <cell r="F74">
            <v>14224744</v>
          </cell>
          <cell r="G74">
            <v>14224744</v>
          </cell>
          <cell r="H74">
            <v>14224744</v>
          </cell>
          <cell r="I74">
            <v>14224744</v>
          </cell>
          <cell r="J74">
            <v>14224744</v>
          </cell>
        </row>
        <row r="75">
          <cell r="A75">
            <v>14224744</v>
          </cell>
          <cell r="B75">
            <v>14224744</v>
          </cell>
          <cell r="C75">
            <v>14224744</v>
          </cell>
          <cell r="D75">
            <v>14224744</v>
          </cell>
          <cell r="E75">
            <v>14224744</v>
          </cell>
          <cell r="F75">
            <v>14224744</v>
          </cell>
          <cell r="G75">
            <v>14224744</v>
          </cell>
          <cell r="H75">
            <v>14224744</v>
          </cell>
          <cell r="I75">
            <v>14224744</v>
          </cell>
          <cell r="J75">
            <v>14224744</v>
          </cell>
        </row>
        <row r="76">
          <cell r="A76">
            <v>14224744</v>
          </cell>
          <cell r="B76">
            <v>14224744</v>
          </cell>
          <cell r="C76">
            <v>14224744</v>
          </cell>
          <cell r="D76">
            <v>14224744</v>
          </cell>
          <cell r="E76">
            <v>14224744</v>
          </cell>
          <cell r="F76">
            <v>14224744</v>
          </cell>
          <cell r="G76">
            <v>14224744</v>
          </cell>
          <cell r="H76">
            <v>14224744</v>
          </cell>
          <cell r="I76">
            <v>14224744</v>
          </cell>
          <cell r="J76">
            <v>14224744</v>
          </cell>
        </row>
        <row r="77">
          <cell r="A77">
            <v>14224744</v>
          </cell>
          <cell r="B77">
            <v>14224744</v>
          </cell>
          <cell r="C77">
            <v>14224744</v>
          </cell>
          <cell r="D77">
            <v>14224744</v>
          </cell>
          <cell r="E77">
            <v>14224744</v>
          </cell>
          <cell r="F77">
            <v>14224744</v>
          </cell>
          <cell r="G77">
            <v>14224744</v>
          </cell>
          <cell r="H77">
            <v>14224744</v>
          </cell>
          <cell r="I77">
            <v>14224744</v>
          </cell>
          <cell r="J77">
            <v>14224744</v>
          </cell>
        </row>
        <row r="78">
          <cell r="A78">
            <v>14224744</v>
          </cell>
          <cell r="B78">
            <v>14224744</v>
          </cell>
          <cell r="C78">
            <v>14224744</v>
          </cell>
          <cell r="D78">
            <v>14224744</v>
          </cell>
          <cell r="E78">
            <v>14224744</v>
          </cell>
          <cell r="F78">
            <v>14224744</v>
          </cell>
          <cell r="G78">
            <v>14224744</v>
          </cell>
          <cell r="H78">
            <v>14224744</v>
          </cell>
          <cell r="I78">
            <v>14224744</v>
          </cell>
          <cell r="J78">
            <v>14224744</v>
          </cell>
        </row>
        <row r="79">
          <cell r="A79">
            <v>14224744</v>
          </cell>
          <cell r="B79">
            <v>14224744</v>
          </cell>
          <cell r="C79">
            <v>14224744</v>
          </cell>
          <cell r="D79">
            <v>14224744</v>
          </cell>
          <cell r="E79">
            <v>14224744</v>
          </cell>
          <cell r="F79">
            <v>14224744</v>
          </cell>
          <cell r="G79">
            <v>14224744</v>
          </cell>
          <cell r="H79">
            <v>14224744</v>
          </cell>
          <cell r="I79">
            <v>14224744</v>
          </cell>
          <cell r="J79">
            <v>14224744</v>
          </cell>
        </row>
        <row r="80">
          <cell r="A80">
            <v>14224744</v>
          </cell>
          <cell r="B80">
            <v>14224744</v>
          </cell>
          <cell r="C80">
            <v>14224744</v>
          </cell>
          <cell r="D80">
            <v>14224744</v>
          </cell>
          <cell r="E80">
            <v>14224744</v>
          </cell>
          <cell r="F80">
            <v>14224744</v>
          </cell>
          <cell r="G80">
            <v>14224744</v>
          </cell>
          <cell r="H80">
            <v>14224744</v>
          </cell>
          <cell r="I80">
            <v>14224744</v>
          </cell>
          <cell r="J80">
            <v>14224744</v>
          </cell>
        </row>
        <row r="81">
          <cell r="A81">
            <v>14224744</v>
          </cell>
          <cell r="B81">
            <v>14224744</v>
          </cell>
          <cell r="C81">
            <v>14224744</v>
          </cell>
          <cell r="D81">
            <v>14224744</v>
          </cell>
          <cell r="E81">
            <v>14224744</v>
          </cell>
          <cell r="F81">
            <v>14224744</v>
          </cell>
          <cell r="G81">
            <v>14224744</v>
          </cell>
          <cell r="H81">
            <v>14224744</v>
          </cell>
          <cell r="I81">
            <v>14224744</v>
          </cell>
          <cell r="J81">
            <v>14224744</v>
          </cell>
        </row>
        <row r="82">
          <cell r="A82">
            <v>14224744</v>
          </cell>
          <cell r="B82">
            <v>14224744</v>
          </cell>
          <cell r="C82">
            <v>14224744</v>
          </cell>
          <cell r="D82">
            <v>14224744</v>
          </cell>
          <cell r="E82">
            <v>14224744</v>
          </cell>
          <cell r="F82">
            <v>14224744</v>
          </cell>
          <cell r="G82">
            <v>14224744</v>
          </cell>
          <cell r="H82">
            <v>14224744</v>
          </cell>
          <cell r="I82">
            <v>14224744</v>
          </cell>
          <cell r="J82">
            <v>14224744</v>
          </cell>
        </row>
        <row r="83">
          <cell r="A83">
            <v>14224744</v>
          </cell>
          <cell r="B83">
            <v>14224744</v>
          </cell>
          <cell r="C83">
            <v>14224744</v>
          </cell>
          <cell r="D83">
            <v>14224744</v>
          </cell>
          <cell r="E83">
            <v>14224744</v>
          </cell>
          <cell r="F83">
            <v>14224744</v>
          </cell>
          <cell r="G83">
            <v>14224744</v>
          </cell>
          <cell r="H83">
            <v>14224744</v>
          </cell>
          <cell r="I83">
            <v>14224744</v>
          </cell>
          <cell r="J83">
            <v>14224744</v>
          </cell>
        </row>
        <row r="84">
          <cell r="A84">
            <v>14224744</v>
          </cell>
          <cell r="B84">
            <v>14224744</v>
          </cell>
          <cell r="C84">
            <v>14224744</v>
          </cell>
          <cell r="D84">
            <v>14224744</v>
          </cell>
          <cell r="E84">
            <v>14224744</v>
          </cell>
          <cell r="F84">
            <v>14224744</v>
          </cell>
          <cell r="G84">
            <v>14224744</v>
          </cell>
          <cell r="H84">
            <v>14224744</v>
          </cell>
          <cell r="I84">
            <v>14224744</v>
          </cell>
          <cell r="J84">
            <v>14224744</v>
          </cell>
        </row>
        <row r="85">
          <cell r="A85">
            <v>14224744</v>
          </cell>
          <cell r="B85">
            <v>14224744</v>
          </cell>
          <cell r="C85">
            <v>14224744</v>
          </cell>
          <cell r="D85">
            <v>14224744</v>
          </cell>
          <cell r="E85">
            <v>14224744</v>
          </cell>
          <cell r="F85">
            <v>14224744</v>
          </cell>
          <cell r="G85">
            <v>14224744</v>
          </cell>
          <cell r="H85">
            <v>14224744</v>
          </cell>
          <cell r="I85">
            <v>14224744</v>
          </cell>
          <cell r="J85">
            <v>14224744</v>
          </cell>
        </row>
        <row r="86">
          <cell r="A86">
            <v>14224744</v>
          </cell>
          <cell r="B86">
            <v>14224744</v>
          </cell>
          <cell r="C86">
            <v>14224744</v>
          </cell>
          <cell r="D86">
            <v>14224744</v>
          </cell>
          <cell r="E86">
            <v>14224744</v>
          </cell>
          <cell r="F86">
            <v>14224744</v>
          </cell>
          <cell r="G86">
            <v>14224744</v>
          </cell>
          <cell r="H86">
            <v>14224744</v>
          </cell>
          <cell r="I86">
            <v>14224744</v>
          </cell>
          <cell r="J86">
            <v>14224744</v>
          </cell>
        </row>
        <row r="87">
          <cell r="A87">
            <v>14224744</v>
          </cell>
          <cell r="B87">
            <v>14224744</v>
          </cell>
          <cell r="C87">
            <v>14224744</v>
          </cell>
          <cell r="D87">
            <v>14224744</v>
          </cell>
          <cell r="E87">
            <v>14224744</v>
          </cell>
          <cell r="F87">
            <v>14224744</v>
          </cell>
          <cell r="G87">
            <v>14224744</v>
          </cell>
          <cell r="H87">
            <v>14224744</v>
          </cell>
          <cell r="I87">
            <v>14224744</v>
          </cell>
          <cell r="J87">
            <v>14224744</v>
          </cell>
        </row>
        <row r="88">
          <cell r="A88">
            <v>14224744</v>
          </cell>
          <cell r="B88">
            <v>14224744</v>
          </cell>
          <cell r="C88">
            <v>14224744</v>
          </cell>
          <cell r="D88">
            <v>14224744</v>
          </cell>
          <cell r="E88">
            <v>14224744</v>
          </cell>
          <cell r="F88">
            <v>14224744</v>
          </cell>
          <cell r="G88">
            <v>14224744</v>
          </cell>
          <cell r="H88">
            <v>14224744</v>
          </cell>
          <cell r="I88">
            <v>14224744</v>
          </cell>
          <cell r="J88">
            <v>14224744</v>
          </cell>
        </row>
        <row r="89">
          <cell r="A89">
            <v>14224744</v>
          </cell>
          <cell r="B89">
            <v>14224744</v>
          </cell>
          <cell r="C89">
            <v>14224744</v>
          </cell>
          <cell r="D89">
            <v>14224744</v>
          </cell>
          <cell r="E89">
            <v>14224744</v>
          </cell>
          <cell r="F89">
            <v>14224744</v>
          </cell>
          <cell r="G89">
            <v>14224744</v>
          </cell>
          <cell r="H89">
            <v>14224744</v>
          </cell>
          <cell r="I89">
            <v>14224744</v>
          </cell>
          <cell r="J89">
            <v>14224744</v>
          </cell>
        </row>
        <row r="90">
          <cell r="A90">
            <v>14224744</v>
          </cell>
          <cell r="B90">
            <v>14224744</v>
          </cell>
          <cell r="C90">
            <v>14224744</v>
          </cell>
          <cell r="D90">
            <v>14224744</v>
          </cell>
          <cell r="E90">
            <v>14224744</v>
          </cell>
          <cell r="F90">
            <v>14224744</v>
          </cell>
          <cell r="G90">
            <v>14224744</v>
          </cell>
          <cell r="H90">
            <v>14224744</v>
          </cell>
          <cell r="I90">
            <v>14224744</v>
          </cell>
          <cell r="J90">
            <v>14224744</v>
          </cell>
        </row>
        <row r="91">
          <cell r="A91">
            <v>14224744</v>
          </cell>
          <cell r="B91">
            <v>14224744</v>
          </cell>
          <cell r="C91">
            <v>14224744</v>
          </cell>
          <cell r="D91">
            <v>14224744</v>
          </cell>
          <cell r="E91">
            <v>14224744</v>
          </cell>
          <cell r="F91">
            <v>14224744</v>
          </cell>
          <cell r="G91">
            <v>14224744</v>
          </cell>
          <cell r="H91">
            <v>14224744</v>
          </cell>
          <cell r="I91">
            <v>14224744</v>
          </cell>
          <cell r="J91">
            <v>14224744</v>
          </cell>
        </row>
        <row r="92">
          <cell r="A92">
            <v>14224744</v>
          </cell>
          <cell r="B92">
            <v>14224744</v>
          </cell>
          <cell r="C92">
            <v>14224744</v>
          </cell>
          <cell r="D92">
            <v>14224744</v>
          </cell>
          <cell r="E92">
            <v>14224744</v>
          </cell>
          <cell r="F92">
            <v>14224744</v>
          </cell>
          <cell r="G92">
            <v>14224744</v>
          </cell>
          <cell r="H92">
            <v>14224744</v>
          </cell>
          <cell r="I92">
            <v>14224744</v>
          </cell>
          <cell r="J92">
            <v>14224744</v>
          </cell>
        </row>
        <row r="93">
          <cell r="A93">
            <v>14224744</v>
          </cell>
          <cell r="B93">
            <v>14224744</v>
          </cell>
          <cell r="C93">
            <v>14224744</v>
          </cell>
          <cell r="D93">
            <v>14224744</v>
          </cell>
          <cell r="E93">
            <v>14224744</v>
          </cell>
          <cell r="F93">
            <v>14224744</v>
          </cell>
          <cell r="G93">
            <v>14224744</v>
          </cell>
          <cell r="H93">
            <v>14224744</v>
          </cell>
          <cell r="I93">
            <v>14224744</v>
          </cell>
          <cell r="J93">
            <v>14224744</v>
          </cell>
        </row>
        <row r="94">
          <cell r="A94">
            <v>14224744</v>
          </cell>
          <cell r="B94">
            <v>14224744</v>
          </cell>
          <cell r="C94">
            <v>14224744</v>
          </cell>
          <cell r="D94">
            <v>14224744</v>
          </cell>
          <cell r="E94">
            <v>14224744</v>
          </cell>
          <cell r="F94">
            <v>14224744</v>
          </cell>
          <cell r="G94">
            <v>14224744</v>
          </cell>
          <cell r="H94">
            <v>14224744</v>
          </cell>
          <cell r="I94">
            <v>14224744</v>
          </cell>
          <cell r="J94">
            <v>14224744</v>
          </cell>
        </row>
        <row r="95">
          <cell r="A95">
            <v>14224744</v>
          </cell>
          <cell r="B95">
            <v>14224744</v>
          </cell>
          <cell r="C95">
            <v>14224744</v>
          </cell>
          <cell r="D95">
            <v>14224744</v>
          </cell>
          <cell r="E95">
            <v>14224744</v>
          </cell>
          <cell r="F95">
            <v>14224744</v>
          </cell>
          <cell r="G95">
            <v>14224744</v>
          </cell>
          <cell r="H95">
            <v>14224744</v>
          </cell>
          <cell r="I95">
            <v>14224744</v>
          </cell>
          <cell r="J95">
            <v>14224744</v>
          </cell>
        </row>
        <row r="96">
          <cell r="A96">
            <v>14224744</v>
          </cell>
          <cell r="B96">
            <v>14224744</v>
          </cell>
          <cell r="C96">
            <v>14224744</v>
          </cell>
          <cell r="D96">
            <v>14224744</v>
          </cell>
          <cell r="E96">
            <v>14224744</v>
          </cell>
          <cell r="F96">
            <v>14224744</v>
          </cell>
          <cell r="G96">
            <v>14224744</v>
          </cell>
          <cell r="H96">
            <v>14224744</v>
          </cell>
          <cell r="I96">
            <v>14224744</v>
          </cell>
          <cell r="J96">
            <v>14224744</v>
          </cell>
        </row>
        <row r="97">
          <cell r="A97">
            <v>14224744</v>
          </cell>
          <cell r="B97">
            <v>14224744</v>
          </cell>
          <cell r="C97">
            <v>14224744</v>
          </cell>
          <cell r="D97">
            <v>14224744</v>
          </cell>
          <cell r="E97">
            <v>14224744</v>
          </cell>
          <cell r="F97">
            <v>14224744</v>
          </cell>
          <cell r="G97">
            <v>14224744</v>
          </cell>
          <cell r="H97">
            <v>14224744</v>
          </cell>
          <cell r="I97">
            <v>14224744</v>
          </cell>
          <cell r="J97">
            <v>14224744</v>
          </cell>
        </row>
        <row r="98">
          <cell r="A98">
            <v>14224744</v>
          </cell>
          <cell r="B98">
            <v>14224744</v>
          </cell>
          <cell r="C98">
            <v>14224744</v>
          </cell>
          <cell r="D98">
            <v>14224744</v>
          </cell>
          <cell r="E98">
            <v>14224744</v>
          </cell>
          <cell r="F98">
            <v>14224744</v>
          </cell>
          <cell r="G98">
            <v>14224744</v>
          </cell>
          <cell r="H98">
            <v>14224744</v>
          </cell>
          <cell r="I98">
            <v>14224744</v>
          </cell>
          <cell r="J98">
            <v>14224744</v>
          </cell>
        </row>
        <row r="99">
          <cell r="A99">
            <v>14224744</v>
          </cell>
          <cell r="B99">
            <v>14224744</v>
          </cell>
          <cell r="C99">
            <v>14224744</v>
          </cell>
          <cell r="D99">
            <v>14224744</v>
          </cell>
          <cell r="E99">
            <v>14224744</v>
          </cell>
          <cell r="F99">
            <v>14224744</v>
          </cell>
          <cell r="G99">
            <v>14224744</v>
          </cell>
          <cell r="H99">
            <v>14224744</v>
          </cell>
          <cell r="I99">
            <v>14224744</v>
          </cell>
          <cell r="J99">
            <v>14224744</v>
          </cell>
        </row>
        <row r="100">
          <cell r="A100">
            <v>14224744</v>
          </cell>
          <cell r="B100">
            <v>14224744</v>
          </cell>
          <cell r="C100">
            <v>14224744</v>
          </cell>
          <cell r="D100">
            <v>14224744</v>
          </cell>
          <cell r="E100">
            <v>14224744</v>
          </cell>
          <cell r="F100">
            <v>14224744</v>
          </cell>
          <cell r="G100">
            <v>14224744</v>
          </cell>
          <cell r="H100">
            <v>14224744</v>
          </cell>
          <cell r="I100">
            <v>14224744</v>
          </cell>
          <cell r="J100">
            <v>14224744</v>
          </cell>
        </row>
      </sheetData>
      <sheetData sheetId="4">
        <row r="1">
          <cell r="A1" t="str">
            <v>ANEXO No. 1</v>
          </cell>
          <cell r="B1">
            <v>14224744</v>
          </cell>
          <cell r="C1">
            <v>14224744</v>
          </cell>
          <cell r="D1">
            <v>14224744</v>
          </cell>
          <cell r="E1">
            <v>14224744</v>
          </cell>
          <cell r="F1">
            <v>14224744</v>
          </cell>
          <cell r="G1">
            <v>14224744</v>
          </cell>
          <cell r="H1">
            <v>14224744</v>
          </cell>
          <cell r="I1">
            <v>14224744</v>
          </cell>
          <cell r="J1">
            <v>14224744</v>
          </cell>
          <cell r="K1">
            <v>14224744</v>
          </cell>
          <cell r="L1">
            <v>14224744</v>
          </cell>
          <cell r="M1">
            <v>14224744</v>
          </cell>
          <cell r="N1">
            <v>14224744</v>
          </cell>
          <cell r="O1">
            <v>14224744</v>
          </cell>
          <cell r="P1">
            <v>14224744</v>
          </cell>
        </row>
        <row r="2">
          <cell r="A2" t="str">
            <v>MANTENIMIENTO Y/O ADECUACION DE ESTABLECIMIENTOS EDUCATIVOS OFICIALES EN EL MUNICIPIO DE BUCARAMANGA, CENTRO ORIENTE (GRUPO I – AREA NORTE)</v>
          </cell>
          <cell r="B2">
            <v>14224744</v>
          </cell>
          <cell r="C2">
            <v>14224744</v>
          </cell>
          <cell r="D2">
            <v>14224744</v>
          </cell>
          <cell r="E2">
            <v>14224744</v>
          </cell>
          <cell r="F2">
            <v>14224744</v>
          </cell>
          <cell r="G2">
            <v>14224744</v>
          </cell>
          <cell r="H2">
            <v>14224744</v>
          </cell>
          <cell r="I2">
            <v>14224744</v>
          </cell>
          <cell r="J2">
            <v>14224744</v>
          </cell>
          <cell r="K2">
            <v>14224744</v>
          </cell>
          <cell r="L2">
            <v>14224744</v>
          </cell>
          <cell r="M2">
            <v>14224744</v>
          </cell>
          <cell r="N2">
            <v>14224744</v>
          </cell>
          <cell r="O2">
            <v>14224744</v>
          </cell>
          <cell r="P2">
            <v>14224744</v>
          </cell>
        </row>
        <row r="3">
          <cell r="A3" t="str">
            <v>PRESUPUESTO PARA LA INSTITUCION EDUCATIVA COMUNEROS – GRUPO 1 AREA NORTE-</v>
          </cell>
          <cell r="B3">
            <v>14224744</v>
          </cell>
          <cell r="C3">
            <v>14224744</v>
          </cell>
          <cell r="D3">
            <v>14224744</v>
          </cell>
          <cell r="E3">
            <v>14224744</v>
          </cell>
          <cell r="F3">
            <v>14224744</v>
          </cell>
          <cell r="G3">
            <v>14224744</v>
          </cell>
          <cell r="H3">
            <v>14224744</v>
          </cell>
          <cell r="I3">
            <v>14224744</v>
          </cell>
          <cell r="J3">
            <v>14224744</v>
          </cell>
          <cell r="K3">
            <v>14224744</v>
          </cell>
          <cell r="L3">
            <v>14224744</v>
          </cell>
          <cell r="M3">
            <v>14224744</v>
          </cell>
        </row>
        <row r="4">
          <cell r="A4" t="str">
            <v xml:space="preserve">CONTRATO DE OBRA: </v>
          </cell>
          <cell r="B4">
            <v>14224744</v>
          </cell>
          <cell r="C4">
            <v>14224744</v>
          </cell>
          <cell r="D4">
            <v>14224744</v>
          </cell>
          <cell r="E4">
            <v>14224744</v>
          </cell>
          <cell r="F4">
            <v>14224744</v>
          </cell>
          <cell r="G4" t="str">
            <v>355 DE 2017</v>
          </cell>
          <cell r="H4">
            <v>14224744</v>
          </cell>
          <cell r="I4">
            <v>14224744</v>
          </cell>
          <cell r="J4">
            <v>14224744</v>
          </cell>
          <cell r="K4">
            <v>14224744</v>
          </cell>
          <cell r="L4">
            <v>14224744</v>
          </cell>
          <cell r="M4">
            <v>14224744</v>
          </cell>
          <cell r="N4">
            <v>14224744</v>
          </cell>
          <cell r="O4">
            <v>14224744</v>
          </cell>
          <cell r="P4">
            <v>14224744</v>
          </cell>
        </row>
        <row r="5">
          <cell r="A5" t="str">
            <v>CONTRATISTA DE OBRA:</v>
          </cell>
          <cell r="B5">
            <v>14224744</v>
          </cell>
          <cell r="C5">
            <v>14224744</v>
          </cell>
          <cell r="D5">
            <v>14224744</v>
          </cell>
          <cell r="E5">
            <v>14224744</v>
          </cell>
          <cell r="F5">
            <v>14224744</v>
          </cell>
          <cell r="G5" t="str">
            <v>PROMACO INGENIERIA S.A.S.</v>
          </cell>
          <cell r="H5">
            <v>14224744</v>
          </cell>
          <cell r="I5">
            <v>14224744</v>
          </cell>
          <cell r="J5">
            <v>14224744</v>
          </cell>
          <cell r="K5">
            <v>14224744</v>
          </cell>
          <cell r="L5">
            <v>14224744</v>
          </cell>
          <cell r="M5">
            <v>14224744</v>
          </cell>
        </row>
        <row r="6">
          <cell r="A6">
            <v>14224744</v>
          </cell>
          <cell r="B6">
            <v>14224744</v>
          </cell>
          <cell r="C6">
            <v>14224744</v>
          </cell>
          <cell r="D6">
            <v>14224744</v>
          </cell>
          <cell r="E6">
            <v>14224744</v>
          </cell>
          <cell r="F6">
            <v>14224744</v>
          </cell>
          <cell r="G6">
            <v>14224744</v>
          </cell>
          <cell r="H6">
            <v>14224744</v>
          </cell>
          <cell r="I6">
            <v>14224744</v>
          </cell>
          <cell r="J6">
            <v>14224744</v>
          </cell>
        </row>
        <row r="7">
          <cell r="A7" t="str">
            <v>ÍTEM
PPUESTO</v>
          </cell>
          <cell r="B7" t="str">
            <v>ÍTEM
CTRATO</v>
          </cell>
          <cell r="C7" t="str">
            <v>No.
Esp.
Tec.</v>
          </cell>
          <cell r="D7" t="str">
            <v>ACTIVIDAD</v>
          </cell>
          <cell r="E7" t="str">
            <v>UND</v>
          </cell>
          <cell r="F7" t="str">
            <v>CONDICION CONTRACTUAL DEL CONTRATISTA</v>
          </cell>
          <cell r="G7">
            <v>14224744</v>
          </cell>
          <cell r="H7">
            <v>14224744</v>
          </cell>
          <cell r="I7">
            <v>14224744</v>
          </cell>
          <cell r="J7">
            <v>14224744</v>
          </cell>
          <cell r="K7" t="str">
            <v>CONDICIONES ACTUALIZADAS
CONTRATISTA-INTERVENTORIA-SUPERVISION</v>
          </cell>
          <cell r="L7">
            <v>14224744</v>
          </cell>
          <cell r="M7">
            <v>14224744</v>
          </cell>
          <cell r="N7" t="str">
            <v>ESTADO DE INVERSION</v>
          </cell>
          <cell r="O7">
            <v>14224744</v>
          </cell>
          <cell r="P7">
            <v>14224744</v>
          </cell>
          <cell r="Q7" t="str">
            <v>ACTA CORTE No. 1</v>
          </cell>
          <cell r="R7">
            <v>14224744</v>
          </cell>
          <cell r="S7">
            <v>14224744</v>
          </cell>
          <cell r="T7" t="str">
            <v>PROYECCION ACTA CORTE No. 2</v>
          </cell>
          <cell r="U7">
            <v>14224744</v>
          </cell>
          <cell r="V7">
            <v>14224744</v>
          </cell>
          <cell r="W7" t="str">
            <v>PRESENTE ACTA CORTE No. 3</v>
          </cell>
          <cell r="X7">
            <v>14224744</v>
          </cell>
          <cell r="Y7">
            <v>14224744</v>
          </cell>
          <cell r="Z7" t="str">
            <v>ACUMULADOS</v>
          </cell>
          <cell r="AA7">
            <v>14224744</v>
          </cell>
          <cell r="AB7">
            <v>14224744</v>
          </cell>
          <cell r="AC7" t="str">
            <v>SALDO</v>
          </cell>
          <cell r="AD7">
            <v>14224744</v>
          </cell>
          <cell r="AE7">
            <v>14224744</v>
          </cell>
        </row>
        <row r="8">
          <cell r="A8">
            <v>14224744</v>
          </cell>
          <cell r="B8">
            <v>14224744</v>
          </cell>
          <cell r="C8">
            <v>14224744</v>
          </cell>
          <cell r="D8">
            <v>14224744</v>
          </cell>
          <cell r="E8">
            <v>14224744</v>
          </cell>
          <cell r="F8">
            <v>2017</v>
          </cell>
          <cell r="G8">
            <v>1.35</v>
          </cell>
          <cell r="H8" t="str">
            <v>CANTIDAD PROGRAMADA</v>
          </cell>
          <cell r="I8" t="str">
            <v>TOTAL
PRESUPUESTADO</v>
          </cell>
          <cell r="J8" t="str">
            <v>TOTAL POR
CAPITULOS</v>
          </cell>
          <cell r="K8" t="str">
            <v>CANTIDAD
PROPUESTA
CONTRATISTA</v>
          </cell>
          <cell r="L8" t="str">
            <v>DIFERENCIA
CANTIDADES</v>
          </cell>
          <cell r="M8" t="str">
            <v>V/ TOTAL
CONTRATISTA</v>
          </cell>
          <cell r="N8" t="str">
            <v>CANTIDAD
EJECUTADA</v>
          </cell>
          <cell r="O8" t="str">
            <v>PORCENTAJE</v>
          </cell>
          <cell r="P8" t="str">
            <v>V/ TOTAL
EJECUTADO</v>
          </cell>
          <cell r="Q8" t="str">
            <v>CANTIDAD
EJECUTADA</v>
          </cell>
          <cell r="R8" t="str">
            <v>PORCENTAJE</v>
          </cell>
          <cell r="S8" t="str">
            <v>V/ TOTAL
EJECUTADO</v>
          </cell>
          <cell r="T8" t="str">
            <v>CANTIDAD
EJECUTADA</v>
          </cell>
          <cell r="U8" t="str">
            <v>PORCENTAJE</v>
          </cell>
          <cell r="V8" t="str">
            <v>V/ TOTAL
EJECUTADO</v>
          </cell>
          <cell r="W8" t="str">
            <v>CANTIDAD
EJECUTADA</v>
          </cell>
          <cell r="X8" t="str">
            <v>PORCENTAJE</v>
          </cell>
          <cell r="Y8" t="str">
            <v>V/ TOTAL
EJECUTADO</v>
          </cell>
          <cell r="Z8" t="str">
            <v>CANTIDAD
EJECUTADA</v>
          </cell>
          <cell r="AA8" t="str">
            <v>PORCENTAJE</v>
          </cell>
          <cell r="AB8" t="str">
            <v>V/ TOTAL
EJECUTADO</v>
          </cell>
          <cell r="AC8" t="str">
            <v>CANTIDAD
EJECUTADA</v>
          </cell>
          <cell r="AD8" t="str">
            <v>PORCENTAJE</v>
          </cell>
          <cell r="AE8" t="str">
            <v>V/ TOTAL
EJECUTADO</v>
          </cell>
        </row>
        <row r="9">
          <cell r="A9">
            <v>1.3499994277954102</v>
          </cell>
          <cell r="B9">
            <v>1.3499994277954102</v>
          </cell>
          <cell r="C9">
            <v>1.3499994277954102</v>
          </cell>
          <cell r="D9">
            <v>1.3499994277954102</v>
          </cell>
          <cell r="E9">
            <v>1.3499994277954102</v>
          </cell>
          <cell r="F9" t="str">
            <v>VR. UNITARIO DIRECTO</v>
          </cell>
          <cell r="G9" t="str">
            <v>CON AIU 35%</v>
          </cell>
          <cell r="H9">
            <v>1.3499994277954102</v>
          </cell>
          <cell r="I9">
            <v>1.3499994277954102</v>
          </cell>
          <cell r="J9">
            <v>1.3499994277954102</v>
          </cell>
          <cell r="K9">
            <v>1.3499994277954102</v>
          </cell>
          <cell r="L9">
            <v>1.3499994277954102</v>
          </cell>
          <cell r="M9">
            <v>1.3499994277954102</v>
          </cell>
          <cell r="N9">
            <v>1.3499994277954102</v>
          </cell>
          <cell r="O9">
            <v>1.3499994277954102</v>
          </cell>
          <cell r="P9">
            <v>1.3499994277954102</v>
          </cell>
          <cell r="Q9">
            <v>1.3499994277954102</v>
          </cell>
          <cell r="R9">
            <v>1.3499994277954102</v>
          </cell>
          <cell r="S9">
            <v>1.3499994277954102</v>
          </cell>
          <cell r="T9">
            <v>1.3499994277954102</v>
          </cell>
          <cell r="U9">
            <v>1.3499994277954102</v>
          </cell>
          <cell r="V9">
            <v>1.3499994277954102</v>
          </cell>
          <cell r="W9">
            <v>1.3499994277954102</v>
          </cell>
          <cell r="X9">
            <v>1.3499994277954102</v>
          </cell>
          <cell r="Y9">
            <v>1.3499994277954102</v>
          </cell>
          <cell r="Z9">
            <v>1.3499994277954102</v>
          </cell>
          <cell r="AA9">
            <v>1.3499994277954102</v>
          </cell>
          <cell r="AB9">
            <v>1.3499994277954102</v>
          </cell>
          <cell r="AC9">
            <v>1.3499994277954102</v>
          </cell>
          <cell r="AD9">
            <v>1.3499994277954102</v>
          </cell>
          <cell r="AE9">
            <v>1.3499994277954102</v>
          </cell>
        </row>
        <row r="10">
          <cell r="A10">
            <v>1</v>
          </cell>
          <cell r="B10">
            <v>1</v>
          </cell>
          <cell r="C10">
            <v>1</v>
          </cell>
          <cell r="D10" t="str">
            <v>PRELIMINARES</v>
          </cell>
          <cell r="E10">
            <v>1</v>
          </cell>
          <cell r="F10">
            <v>1</v>
          </cell>
          <cell r="G10">
            <v>1</v>
          </cell>
          <cell r="H10">
            <v>1</v>
          </cell>
          <cell r="I10">
            <v>1</v>
          </cell>
          <cell r="J10">
            <v>3907010</v>
          </cell>
          <cell r="K10">
            <v>3907010</v>
          </cell>
          <cell r="L10">
            <v>3907010</v>
          </cell>
          <cell r="M10">
            <v>3738838.7</v>
          </cell>
          <cell r="N10">
            <v>3738838</v>
          </cell>
          <cell r="O10">
            <v>3738838</v>
          </cell>
          <cell r="P10">
            <v>2038440</v>
          </cell>
          <cell r="Q10">
            <v>2038440</v>
          </cell>
          <cell r="R10">
            <v>2038440</v>
          </cell>
          <cell r="S10">
            <v>3738142.2330000005</v>
          </cell>
          <cell r="T10">
            <v>3738142</v>
          </cell>
          <cell r="U10">
            <v>3738142</v>
          </cell>
          <cell r="V10">
            <v>0</v>
          </cell>
          <cell r="W10">
            <v>0</v>
          </cell>
          <cell r="X10">
            <v>0</v>
          </cell>
          <cell r="Y10">
            <v>0</v>
          </cell>
          <cell r="Z10">
            <v>0</v>
          </cell>
          <cell r="AA10">
            <v>0</v>
          </cell>
          <cell r="AB10">
            <v>3738142.2330000005</v>
          </cell>
          <cell r="AC10">
            <v>3738142</v>
          </cell>
          <cell r="AD10">
            <v>3738142</v>
          </cell>
          <cell r="AE10">
            <v>696.46699999975283</v>
          </cell>
        </row>
        <row r="11">
          <cell r="A11">
            <v>1.9</v>
          </cell>
          <cell r="B11">
            <v>1.2</v>
          </cell>
          <cell r="C11">
            <v>4</v>
          </cell>
          <cell r="D11" t="str">
            <v>Limpieza de interiores con Hidrolavadora</v>
          </cell>
          <cell r="E11" t="str">
            <v>M2</v>
          </cell>
          <cell r="F11">
            <v>1698.7</v>
          </cell>
          <cell r="G11">
            <v>2293.2450000000003</v>
          </cell>
          <cell r="H11">
            <v>2300</v>
          </cell>
          <cell r="I11">
            <v>3907010</v>
          </cell>
          <cell r="J11">
            <v>3907010</v>
          </cell>
          <cell r="K11">
            <v>2201</v>
          </cell>
          <cell r="L11">
            <v>-99</v>
          </cell>
          <cell r="M11">
            <v>3738838.7</v>
          </cell>
          <cell r="N11">
            <v>1200</v>
          </cell>
          <cell r="O11">
            <v>0.54520672421626537</v>
          </cell>
          <cell r="P11">
            <v>2038440</v>
          </cell>
          <cell r="Q11">
            <v>2200.59</v>
          </cell>
          <cell r="R11">
            <v>0.99981372103589283</v>
          </cell>
          <cell r="S11">
            <v>3738142.2330000005</v>
          </cell>
          <cell r="T11">
            <v>3738142</v>
          </cell>
          <cell r="U11">
            <v>0</v>
          </cell>
          <cell r="V11">
            <v>0</v>
          </cell>
          <cell r="W11">
            <v>0</v>
          </cell>
          <cell r="X11">
            <v>0</v>
          </cell>
          <cell r="Y11">
            <v>0</v>
          </cell>
          <cell r="Z11">
            <v>2200.59</v>
          </cell>
          <cell r="AA11">
            <v>0.99981372103589283</v>
          </cell>
          <cell r="AB11">
            <v>3738142.2330000005</v>
          </cell>
          <cell r="AC11">
            <v>0.40999999999985448</v>
          </cell>
          <cell r="AD11">
            <v>1.8627896410715789E-4</v>
          </cell>
          <cell r="AE11">
            <v>696.46699999975283</v>
          </cell>
        </row>
        <row r="12">
          <cell r="A12">
            <v>2</v>
          </cell>
          <cell r="B12">
            <v>2</v>
          </cell>
          <cell r="C12">
            <v>2</v>
          </cell>
          <cell r="D12" t="str">
            <v>DEMOLICIONES Y DESMONTE DE ELEMENTOS</v>
          </cell>
          <cell r="E12">
            <v>2</v>
          </cell>
          <cell r="F12">
            <v>2</v>
          </cell>
          <cell r="G12">
            <v>2</v>
          </cell>
          <cell r="H12">
            <v>2</v>
          </cell>
          <cell r="I12">
            <v>2</v>
          </cell>
          <cell r="J12">
            <v>3229990</v>
          </cell>
          <cell r="K12">
            <v>3229990</v>
          </cell>
          <cell r="L12">
            <v>3229990</v>
          </cell>
          <cell r="M12">
            <v>2960320</v>
          </cell>
          <cell r="N12">
            <v>2960320</v>
          </cell>
          <cell r="O12">
            <v>2960320</v>
          </cell>
          <cell r="P12">
            <v>1321383</v>
          </cell>
          <cell r="Q12">
            <v>1321383</v>
          </cell>
          <cell r="R12">
            <v>1321383</v>
          </cell>
          <cell r="S12">
            <v>2516622.96</v>
          </cell>
          <cell r="T12">
            <v>2516622</v>
          </cell>
          <cell r="U12">
            <v>2516622</v>
          </cell>
          <cell r="V12">
            <v>0</v>
          </cell>
          <cell r="W12">
            <v>0</v>
          </cell>
          <cell r="X12">
            <v>0</v>
          </cell>
          <cell r="Y12">
            <v>0</v>
          </cell>
          <cell r="Z12">
            <v>0</v>
          </cell>
          <cell r="AA12">
            <v>0</v>
          </cell>
          <cell r="AB12">
            <v>2516622.96</v>
          </cell>
          <cell r="AC12">
            <v>2516622</v>
          </cell>
          <cell r="AD12">
            <v>2516622</v>
          </cell>
          <cell r="AE12">
            <v>443697.0400000001</v>
          </cell>
        </row>
        <row r="13">
          <cell r="A13">
            <v>2.1</v>
          </cell>
          <cell r="B13">
            <v>2.0099999999999998</v>
          </cell>
          <cell r="C13">
            <v>5</v>
          </cell>
          <cell r="D13" t="str">
            <v>Demolición muros e=0.15m, con retiro</v>
          </cell>
          <cell r="E13" t="str">
            <v>M2</v>
          </cell>
          <cell r="F13">
            <v>16768</v>
          </cell>
          <cell r="G13">
            <v>22636.800000000003</v>
          </cell>
          <cell r="H13">
            <v>5</v>
          </cell>
          <cell r="I13">
            <v>83840</v>
          </cell>
          <cell r="J13">
            <v>83840</v>
          </cell>
          <cell r="K13">
            <v>5</v>
          </cell>
          <cell r="L13">
            <v>0</v>
          </cell>
          <cell r="M13">
            <v>83840</v>
          </cell>
          <cell r="N13">
            <v>0</v>
          </cell>
          <cell r="O13">
            <v>0</v>
          </cell>
          <cell r="P13">
            <v>0</v>
          </cell>
          <cell r="Q13">
            <v>5</v>
          </cell>
          <cell r="R13">
            <v>1</v>
          </cell>
          <cell r="S13">
            <v>83840</v>
          </cell>
          <cell r="T13">
            <v>83840</v>
          </cell>
          <cell r="U13">
            <v>0</v>
          </cell>
          <cell r="V13">
            <v>0</v>
          </cell>
          <cell r="W13">
            <v>0</v>
          </cell>
          <cell r="X13">
            <v>0</v>
          </cell>
          <cell r="Y13">
            <v>0</v>
          </cell>
          <cell r="Z13">
            <v>5</v>
          </cell>
          <cell r="AA13">
            <v>1</v>
          </cell>
          <cell r="AB13">
            <v>83840</v>
          </cell>
          <cell r="AC13">
            <v>0</v>
          </cell>
          <cell r="AD13">
            <v>0</v>
          </cell>
          <cell r="AE13">
            <v>0</v>
          </cell>
        </row>
        <row r="14">
          <cell r="A14">
            <v>2.4</v>
          </cell>
          <cell r="B14">
            <v>2.0299999999999998</v>
          </cell>
          <cell r="C14">
            <v>7</v>
          </cell>
          <cell r="D14" t="str">
            <v>Demolición de enchape y revoque,con retiro</v>
          </cell>
          <cell r="E14" t="str">
            <v>M2</v>
          </cell>
          <cell r="F14">
            <v>8989</v>
          </cell>
          <cell r="G14">
            <v>12135.150000000001</v>
          </cell>
          <cell r="H14">
            <v>350</v>
          </cell>
          <cell r="I14">
            <v>3146150</v>
          </cell>
          <cell r="J14">
            <v>3146150</v>
          </cell>
          <cell r="K14">
            <v>320</v>
          </cell>
          <cell r="L14">
            <v>-30</v>
          </cell>
          <cell r="M14">
            <v>2876480</v>
          </cell>
          <cell r="N14">
            <v>147</v>
          </cell>
          <cell r="O14">
            <v>0.45937499999999998</v>
          </cell>
          <cell r="P14">
            <v>1321383</v>
          </cell>
          <cell r="Q14">
            <v>270.64</v>
          </cell>
          <cell r="R14">
            <v>0.84575</v>
          </cell>
          <cell r="S14">
            <v>2432782.96</v>
          </cell>
          <cell r="T14">
            <v>2432782</v>
          </cell>
          <cell r="U14">
            <v>0</v>
          </cell>
          <cell r="V14">
            <v>0</v>
          </cell>
          <cell r="W14">
            <v>0</v>
          </cell>
          <cell r="X14">
            <v>0</v>
          </cell>
          <cell r="Y14">
            <v>0</v>
          </cell>
          <cell r="Z14">
            <v>270.64</v>
          </cell>
          <cell r="AA14">
            <v>0.84575</v>
          </cell>
          <cell r="AB14">
            <v>2432782.96</v>
          </cell>
          <cell r="AC14">
            <v>49.360000000000014</v>
          </cell>
          <cell r="AD14">
            <v>0.15425000000000005</v>
          </cell>
          <cell r="AE14">
            <v>443697.0400000001</v>
          </cell>
        </row>
        <row r="15">
          <cell r="A15">
            <v>5</v>
          </cell>
          <cell r="B15">
            <v>5</v>
          </cell>
          <cell r="C15">
            <v>5</v>
          </cell>
          <cell r="D15" t="str">
            <v>MAMPOSTERIA</v>
          </cell>
          <cell r="E15">
            <v>5</v>
          </cell>
          <cell r="F15">
            <v>5</v>
          </cell>
          <cell r="G15">
            <v>5</v>
          </cell>
          <cell r="H15">
            <v>5</v>
          </cell>
          <cell r="I15">
            <v>5</v>
          </cell>
          <cell r="J15">
            <v>346040</v>
          </cell>
          <cell r="K15">
            <v>346040</v>
          </cell>
          <cell r="L15">
            <v>346040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A16">
            <v>5.2</v>
          </cell>
          <cell r="B16">
            <v>5.01</v>
          </cell>
          <cell r="C16">
            <v>36</v>
          </cell>
          <cell r="D16" t="str">
            <v>Muro en ladrillo tolete comun e=0.12 m</v>
          </cell>
          <cell r="E16" t="str">
            <v>M2</v>
          </cell>
          <cell r="F16">
            <v>34604</v>
          </cell>
          <cell r="G16">
            <v>46715.4</v>
          </cell>
          <cell r="H16">
            <v>10</v>
          </cell>
          <cell r="I16">
            <v>346040</v>
          </cell>
          <cell r="J16">
            <v>346040</v>
          </cell>
          <cell r="K16">
            <v>0</v>
          </cell>
          <cell r="L16">
            <v>-10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A17">
            <v>7</v>
          </cell>
          <cell r="B17">
            <v>7</v>
          </cell>
          <cell r="C17">
            <v>7</v>
          </cell>
          <cell r="D17" t="str">
            <v>INSTALACIONES ELÉCTRICAS</v>
          </cell>
          <cell r="E17">
            <v>7</v>
          </cell>
          <cell r="F17">
            <v>7</v>
          </cell>
          <cell r="G17">
            <v>7</v>
          </cell>
          <cell r="H17">
            <v>7</v>
          </cell>
          <cell r="I17">
            <v>7</v>
          </cell>
          <cell r="J17">
            <v>17267069</v>
          </cell>
          <cell r="K17">
            <v>17267056</v>
          </cell>
          <cell r="L17">
            <v>17267056</v>
          </cell>
          <cell r="M17">
            <v>18534379</v>
          </cell>
          <cell r="N17">
            <v>18534368</v>
          </cell>
          <cell r="O17">
            <v>18534368</v>
          </cell>
          <cell r="P17">
            <v>0</v>
          </cell>
          <cell r="Q17">
            <v>0</v>
          </cell>
          <cell r="R17">
            <v>0</v>
          </cell>
          <cell r="S17">
            <v>0</v>
          </cell>
          <cell r="T17">
            <v>0</v>
          </cell>
          <cell r="U17">
            <v>0</v>
          </cell>
          <cell r="V17">
            <v>17761420</v>
          </cell>
          <cell r="W17">
            <v>17761408</v>
          </cell>
          <cell r="X17">
            <v>17761408</v>
          </cell>
          <cell r="Y17">
            <v>0</v>
          </cell>
          <cell r="Z17">
            <v>0</v>
          </cell>
          <cell r="AA17">
            <v>0</v>
          </cell>
          <cell r="AB17">
            <v>17761420</v>
          </cell>
          <cell r="AC17">
            <v>17761408</v>
          </cell>
          <cell r="AD17">
            <v>17761408</v>
          </cell>
          <cell r="AE17">
            <v>772959</v>
          </cell>
        </row>
        <row r="18">
          <cell r="A18">
            <v>7.1</v>
          </cell>
          <cell r="B18">
            <v>7.01</v>
          </cell>
          <cell r="C18">
            <v>57</v>
          </cell>
          <cell r="D18" t="str">
            <v>Acometida Electrica para iluminacion monofasic</v>
          </cell>
          <cell r="E18" t="str">
            <v>UND</v>
          </cell>
          <cell r="F18">
            <v>436947</v>
          </cell>
          <cell r="G18">
            <v>589878.45000000007</v>
          </cell>
          <cell r="H18">
            <v>1</v>
          </cell>
          <cell r="I18">
            <v>436947</v>
          </cell>
          <cell r="J18">
            <v>436947</v>
          </cell>
          <cell r="K18">
            <v>0</v>
          </cell>
          <cell r="L18">
            <v>-1</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A19">
            <v>7.2</v>
          </cell>
          <cell r="B19">
            <v>7.02</v>
          </cell>
          <cell r="C19">
            <v>58</v>
          </cell>
          <cell r="D19" t="str">
            <v>Salida parcial monofásica tablero 2 circuitos, Incluye tablero y Breakers</v>
          </cell>
          <cell r="E19" t="str">
            <v>UND</v>
          </cell>
          <cell r="F19">
            <v>129349</v>
          </cell>
          <cell r="G19">
            <v>174621.15000000002</v>
          </cell>
          <cell r="H19">
            <v>1</v>
          </cell>
          <cell r="I19">
            <v>129349</v>
          </cell>
          <cell r="J19">
            <v>129349</v>
          </cell>
          <cell r="K19">
            <v>1</v>
          </cell>
          <cell r="L19">
            <v>0</v>
          </cell>
          <cell r="M19">
            <v>129349</v>
          </cell>
          <cell r="N19">
            <v>0</v>
          </cell>
          <cell r="O19">
            <v>0</v>
          </cell>
          <cell r="P19">
            <v>0</v>
          </cell>
          <cell r="Q19">
            <v>0</v>
          </cell>
          <cell r="R19">
            <v>0</v>
          </cell>
          <cell r="S19">
            <v>0</v>
          </cell>
          <cell r="T19">
            <v>1</v>
          </cell>
          <cell r="U19">
            <v>1</v>
          </cell>
          <cell r="V19">
            <v>129349</v>
          </cell>
          <cell r="W19">
            <v>129349</v>
          </cell>
          <cell r="X19">
            <v>0</v>
          </cell>
          <cell r="Y19">
            <v>0</v>
          </cell>
          <cell r="Z19">
            <v>1</v>
          </cell>
          <cell r="AA19">
            <v>1</v>
          </cell>
          <cell r="AB19">
            <v>129349</v>
          </cell>
          <cell r="AC19">
            <v>0</v>
          </cell>
          <cell r="AD19">
            <v>0</v>
          </cell>
          <cell r="AE19">
            <v>0</v>
          </cell>
        </row>
        <row r="20">
          <cell r="A20">
            <v>7.5</v>
          </cell>
          <cell r="B20">
            <v>7.04</v>
          </cell>
          <cell r="C20">
            <v>61</v>
          </cell>
          <cell r="D20" t="str">
            <v>Salida Parcial Electrica Bifasica  (3 THW No.8 AWG)</v>
          </cell>
          <cell r="E20" t="str">
            <v>UND</v>
          </cell>
          <cell r="F20">
            <v>15203</v>
          </cell>
          <cell r="G20">
            <v>20524.050000000003</v>
          </cell>
          <cell r="H20">
            <v>1</v>
          </cell>
          <cell r="I20">
            <v>15203</v>
          </cell>
          <cell r="J20">
            <v>15203</v>
          </cell>
          <cell r="K20">
            <v>0</v>
          </cell>
          <cell r="L20">
            <v>-1</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A21">
            <v>7.6</v>
          </cell>
          <cell r="B21">
            <v>7.05</v>
          </cell>
          <cell r="C21">
            <v>62</v>
          </cell>
          <cell r="D21" t="str">
            <v>Cable concentrico monofasico</v>
          </cell>
          <cell r="E21" t="str">
            <v>ML</v>
          </cell>
          <cell r="F21">
            <v>7330</v>
          </cell>
          <cell r="G21">
            <v>9895.5</v>
          </cell>
          <cell r="H21">
            <v>500</v>
          </cell>
          <cell r="I21">
            <v>3665000</v>
          </cell>
          <cell r="J21">
            <v>3665000</v>
          </cell>
          <cell r="K21">
            <v>536</v>
          </cell>
          <cell r="L21">
            <v>36</v>
          </cell>
          <cell r="M21">
            <v>3928880</v>
          </cell>
          <cell r="N21">
            <v>0</v>
          </cell>
          <cell r="O21">
            <v>0</v>
          </cell>
          <cell r="P21">
            <v>0</v>
          </cell>
          <cell r="Q21">
            <v>0</v>
          </cell>
          <cell r="R21">
            <v>0</v>
          </cell>
          <cell r="S21">
            <v>0</v>
          </cell>
          <cell r="T21">
            <v>536</v>
          </cell>
          <cell r="U21">
            <v>1</v>
          </cell>
          <cell r="V21">
            <v>3928880</v>
          </cell>
          <cell r="W21">
            <v>3928880</v>
          </cell>
          <cell r="X21">
            <v>0</v>
          </cell>
          <cell r="Y21">
            <v>0</v>
          </cell>
          <cell r="Z21">
            <v>536</v>
          </cell>
          <cell r="AA21">
            <v>1</v>
          </cell>
          <cell r="AB21">
            <v>3928880</v>
          </cell>
          <cell r="AC21">
            <v>0</v>
          </cell>
          <cell r="AD21">
            <v>0</v>
          </cell>
          <cell r="AE21">
            <v>0</v>
          </cell>
        </row>
        <row r="22">
          <cell r="A22" t="str">
            <v>7,11*</v>
          </cell>
          <cell r="B22">
            <v>7.07</v>
          </cell>
          <cell r="C22">
            <v>64</v>
          </cell>
          <cell r="D22" t="str">
            <v>Salida bifasica</v>
          </cell>
          <cell r="E22" t="str">
            <v>UND</v>
          </cell>
          <cell r="F22">
            <v>49178</v>
          </cell>
          <cell r="G22">
            <v>66390.3</v>
          </cell>
          <cell r="H22">
            <v>10</v>
          </cell>
          <cell r="I22">
            <v>491780</v>
          </cell>
          <cell r="J22">
            <v>491780</v>
          </cell>
          <cell r="K22">
            <v>0</v>
          </cell>
          <cell r="L22">
            <v>-10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A23" t="str">
            <v>7,12*</v>
          </cell>
          <cell r="B23">
            <v>7.08</v>
          </cell>
          <cell r="C23">
            <v>65</v>
          </cell>
          <cell r="D23" t="str">
            <v>Salida toma corriente doble 110 v</v>
          </cell>
          <cell r="E23" t="str">
            <v>UND</v>
          </cell>
          <cell r="F23">
            <v>25632</v>
          </cell>
          <cell r="G23">
            <v>34603.200000000004</v>
          </cell>
          <cell r="H23">
            <v>24</v>
          </cell>
          <cell r="I23">
            <v>615168</v>
          </cell>
          <cell r="J23">
            <v>615168</v>
          </cell>
          <cell r="K23">
            <v>50</v>
          </cell>
          <cell r="L23">
            <v>26</v>
          </cell>
          <cell r="M23">
            <v>1281600</v>
          </cell>
          <cell r="N23">
            <v>0</v>
          </cell>
          <cell r="O23">
            <v>0</v>
          </cell>
          <cell r="P23">
            <v>0</v>
          </cell>
          <cell r="Q23">
            <v>0</v>
          </cell>
          <cell r="R23">
            <v>0</v>
          </cell>
          <cell r="S23">
            <v>0</v>
          </cell>
          <cell r="T23">
            <v>37</v>
          </cell>
          <cell r="U23">
            <v>0.74</v>
          </cell>
          <cell r="V23">
            <v>948384</v>
          </cell>
          <cell r="W23">
            <v>948384</v>
          </cell>
          <cell r="X23">
            <v>0</v>
          </cell>
          <cell r="Y23">
            <v>0</v>
          </cell>
          <cell r="Z23">
            <v>37</v>
          </cell>
          <cell r="AA23">
            <v>0.74</v>
          </cell>
          <cell r="AB23">
            <v>948384</v>
          </cell>
          <cell r="AC23">
            <v>13</v>
          </cell>
          <cell r="AD23">
            <v>0.26</v>
          </cell>
          <cell r="AE23">
            <v>333216</v>
          </cell>
        </row>
        <row r="24">
          <cell r="A24" t="str">
            <v>7,14*</v>
          </cell>
          <cell r="B24">
            <v>7.1</v>
          </cell>
          <cell r="C24">
            <v>67</v>
          </cell>
          <cell r="D24" t="str">
            <v>Salida Interruptor Doble</v>
          </cell>
          <cell r="E24" t="str">
            <v>UND</v>
          </cell>
          <cell r="F24">
            <v>24278</v>
          </cell>
          <cell r="G24">
            <v>32775.300000000003</v>
          </cell>
          <cell r="H24">
            <v>12</v>
          </cell>
          <cell r="I24">
            <v>291336</v>
          </cell>
          <cell r="J24">
            <v>291336</v>
          </cell>
          <cell r="K24">
            <v>8</v>
          </cell>
          <cell r="L24">
            <v>-4</v>
          </cell>
          <cell r="M24">
            <v>194224</v>
          </cell>
          <cell r="N24">
            <v>0</v>
          </cell>
          <cell r="O24">
            <v>0</v>
          </cell>
          <cell r="P24">
            <v>0</v>
          </cell>
          <cell r="Q24">
            <v>0</v>
          </cell>
          <cell r="R24">
            <v>0</v>
          </cell>
          <cell r="S24">
            <v>0</v>
          </cell>
          <cell r="T24">
            <v>8</v>
          </cell>
          <cell r="U24">
            <v>1</v>
          </cell>
          <cell r="V24">
            <v>194224</v>
          </cell>
          <cell r="W24">
            <v>194224</v>
          </cell>
          <cell r="X24">
            <v>0</v>
          </cell>
          <cell r="Y24">
            <v>0</v>
          </cell>
          <cell r="Z24">
            <v>8</v>
          </cell>
          <cell r="AA24">
            <v>1</v>
          </cell>
          <cell r="AB24">
            <v>194224</v>
          </cell>
          <cell r="AC24">
            <v>0</v>
          </cell>
          <cell r="AD24">
            <v>0</v>
          </cell>
          <cell r="AE24">
            <v>0</v>
          </cell>
        </row>
        <row r="25">
          <cell r="A25" t="str">
            <v>7,16*</v>
          </cell>
          <cell r="B25">
            <v>7.12</v>
          </cell>
          <cell r="C25">
            <v>69</v>
          </cell>
          <cell r="D25" t="str">
            <v>Salida lampara LED sobreponer 24W  incluye lampara</v>
          </cell>
          <cell r="E25" t="str">
            <v>UND</v>
          </cell>
          <cell r="F25">
            <v>202014</v>
          </cell>
          <cell r="G25">
            <v>272718.90000000002</v>
          </cell>
          <cell r="H25">
            <v>54</v>
          </cell>
          <cell r="I25">
            <v>10908756</v>
          </cell>
          <cell r="J25">
            <v>10908752</v>
          </cell>
          <cell r="K25">
            <v>60</v>
          </cell>
          <cell r="L25">
            <v>6</v>
          </cell>
          <cell r="M25">
            <v>12120840</v>
          </cell>
          <cell r="N25">
            <v>0</v>
          </cell>
          <cell r="O25">
            <v>0</v>
          </cell>
          <cell r="P25">
            <v>0</v>
          </cell>
          <cell r="Q25">
            <v>0</v>
          </cell>
          <cell r="R25">
            <v>0</v>
          </cell>
          <cell r="S25">
            <v>0</v>
          </cell>
          <cell r="T25">
            <v>60</v>
          </cell>
          <cell r="U25">
            <v>1</v>
          </cell>
          <cell r="V25">
            <v>12120840</v>
          </cell>
          <cell r="W25">
            <v>12120840</v>
          </cell>
          <cell r="X25">
            <v>0</v>
          </cell>
          <cell r="Y25">
            <v>0</v>
          </cell>
          <cell r="Z25">
            <v>60</v>
          </cell>
          <cell r="AA25">
            <v>1</v>
          </cell>
          <cell r="AB25">
            <v>12120840</v>
          </cell>
          <cell r="AC25">
            <v>0</v>
          </cell>
          <cell r="AD25">
            <v>0</v>
          </cell>
          <cell r="AE25">
            <v>0</v>
          </cell>
        </row>
        <row r="26">
          <cell r="A26" t="str">
            <v>7,19*</v>
          </cell>
          <cell r="B26">
            <v>7.13</v>
          </cell>
          <cell r="C26">
            <v>71</v>
          </cell>
          <cell r="D26" t="str">
            <v>Cajilla de distribucion 60x60</v>
          </cell>
          <cell r="E26" t="str">
            <v>UND</v>
          </cell>
          <cell r="F26">
            <v>123097</v>
          </cell>
          <cell r="G26">
            <v>166180.95000000001</v>
          </cell>
          <cell r="H26">
            <v>1</v>
          </cell>
          <cell r="I26">
            <v>123097</v>
          </cell>
          <cell r="J26">
            <v>123097</v>
          </cell>
          <cell r="K26">
            <v>0</v>
          </cell>
          <cell r="L26">
            <v>-1</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A27" t="str">
            <v>7,21*</v>
          </cell>
          <cell r="B27">
            <v>7.14</v>
          </cell>
          <cell r="C27">
            <v>72</v>
          </cell>
          <cell r="D27" t="str">
            <v>Puesta a tierra de tablero de distribicion, polo a tierra, varilla C. W. 2,40 ml</v>
          </cell>
          <cell r="E27" t="str">
            <v>UND</v>
          </cell>
          <cell r="F27">
            <v>150690</v>
          </cell>
          <cell r="G27">
            <v>203431.5</v>
          </cell>
          <cell r="H27">
            <v>1</v>
          </cell>
          <cell r="I27">
            <v>150690</v>
          </cell>
          <cell r="J27">
            <v>150690</v>
          </cell>
          <cell r="K27">
            <v>0</v>
          </cell>
          <cell r="L27">
            <v>-1</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A28" t="str">
            <v>7,23*</v>
          </cell>
          <cell r="B28">
            <v>7.15</v>
          </cell>
          <cell r="C28">
            <v>73</v>
          </cell>
          <cell r="D28" t="str">
            <v>mantenimiento de redes electricas</v>
          </cell>
          <cell r="E28" t="str">
            <v>UND</v>
          </cell>
          <cell r="F28">
            <v>439743</v>
          </cell>
          <cell r="G28">
            <v>593653.05000000005</v>
          </cell>
          <cell r="H28">
            <v>1</v>
          </cell>
          <cell r="I28">
            <v>439743</v>
          </cell>
          <cell r="J28">
            <v>439743</v>
          </cell>
          <cell r="K28">
            <v>2</v>
          </cell>
          <cell r="L28">
            <v>1</v>
          </cell>
          <cell r="M28">
            <v>879486</v>
          </cell>
          <cell r="N28">
            <v>0</v>
          </cell>
          <cell r="O28">
            <v>0</v>
          </cell>
          <cell r="P28">
            <v>0</v>
          </cell>
          <cell r="Q28">
            <v>0</v>
          </cell>
          <cell r="R28">
            <v>0</v>
          </cell>
          <cell r="S28">
            <v>0</v>
          </cell>
          <cell r="T28">
            <v>1</v>
          </cell>
          <cell r="U28">
            <v>0.5</v>
          </cell>
          <cell r="V28">
            <v>439743</v>
          </cell>
          <cell r="W28">
            <v>439743</v>
          </cell>
          <cell r="X28">
            <v>0</v>
          </cell>
          <cell r="Y28">
            <v>0</v>
          </cell>
          <cell r="Z28">
            <v>1</v>
          </cell>
          <cell r="AA28">
            <v>0.5</v>
          </cell>
          <cell r="AB28">
            <v>439743</v>
          </cell>
          <cell r="AC28">
            <v>1</v>
          </cell>
          <cell r="AD28">
            <v>0.5</v>
          </cell>
          <cell r="AE28">
            <v>439743</v>
          </cell>
        </row>
        <row r="29">
          <cell r="A29">
            <v>8</v>
          </cell>
          <cell r="B29">
            <v>8</v>
          </cell>
          <cell r="C29">
            <v>8</v>
          </cell>
          <cell r="D29" t="str">
            <v>INSTALACIONES HIDROSANITARIAS</v>
          </cell>
          <cell r="E29">
            <v>8</v>
          </cell>
          <cell r="F29">
            <v>8</v>
          </cell>
          <cell r="G29">
            <v>8</v>
          </cell>
          <cell r="H29">
            <v>8</v>
          </cell>
          <cell r="I29">
            <v>8</v>
          </cell>
          <cell r="J29">
            <v>172960</v>
          </cell>
          <cell r="K29">
            <v>172960</v>
          </cell>
          <cell r="L29">
            <v>172960</v>
          </cell>
          <cell r="M29">
            <v>166558</v>
          </cell>
          <cell r="N29">
            <v>166558</v>
          </cell>
          <cell r="O29">
            <v>166558</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166558</v>
          </cell>
        </row>
        <row r="30">
          <cell r="A30" t="str">
            <v>8,18*</v>
          </cell>
          <cell r="B30">
            <v>8.07</v>
          </cell>
          <cell r="C30">
            <v>84</v>
          </cell>
          <cell r="D30" t="str">
            <v>Rejilla de piso para baño 2"</v>
          </cell>
          <cell r="E30" t="str">
            <v>UND</v>
          </cell>
          <cell r="F30">
            <v>9260</v>
          </cell>
          <cell r="G30">
            <v>12501</v>
          </cell>
          <cell r="H30">
            <v>2</v>
          </cell>
          <cell r="I30">
            <v>18520</v>
          </cell>
          <cell r="J30">
            <v>18520</v>
          </cell>
          <cell r="K30">
            <v>2</v>
          </cell>
          <cell r="L30">
            <v>0</v>
          </cell>
          <cell r="M30">
            <v>18520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2</v>
          </cell>
          <cell r="AD30">
            <v>1</v>
          </cell>
          <cell r="AE30">
            <v>18520</v>
          </cell>
        </row>
        <row r="31">
          <cell r="A31" t="str">
            <v>8,22*</v>
          </cell>
          <cell r="B31">
            <v>8.09</v>
          </cell>
          <cell r="C31">
            <v>86</v>
          </cell>
          <cell r="D31" t="str">
            <v>Registro paso directo 1"</v>
          </cell>
          <cell r="E31" t="str">
            <v>UND</v>
          </cell>
          <cell r="F31">
            <v>42948</v>
          </cell>
          <cell r="G31">
            <v>57979.8</v>
          </cell>
          <cell r="H31">
            <v>1</v>
          </cell>
          <cell r="I31">
            <v>42948</v>
          </cell>
          <cell r="J31">
            <v>42948</v>
          </cell>
          <cell r="K31">
            <v>2</v>
          </cell>
          <cell r="L31">
            <v>1</v>
          </cell>
          <cell r="M31">
            <v>85896</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2</v>
          </cell>
          <cell r="AD31">
            <v>1</v>
          </cell>
          <cell r="AE31">
            <v>85896</v>
          </cell>
        </row>
        <row r="32">
          <cell r="A32" t="str">
            <v>8,24*</v>
          </cell>
          <cell r="B32">
            <v>8.1</v>
          </cell>
          <cell r="C32">
            <v>88</v>
          </cell>
          <cell r="D32" t="str">
            <v>Salida llave terminal ½"</v>
          </cell>
          <cell r="E32" t="str">
            <v>UND</v>
          </cell>
          <cell r="F32">
            <v>31071</v>
          </cell>
          <cell r="G32">
            <v>41945.850000000006</v>
          </cell>
          <cell r="H32">
            <v>2</v>
          </cell>
          <cell r="I32">
            <v>62142</v>
          </cell>
          <cell r="J32">
            <v>62142</v>
          </cell>
          <cell r="K32">
            <v>2</v>
          </cell>
          <cell r="L32">
            <v>0</v>
          </cell>
          <cell r="M32">
            <v>62142</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2</v>
          </cell>
          <cell r="AD32">
            <v>1</v>
          </cell>
          <cell r="AE32">
            <v>62142</v>
          </cell>
        </row>
        <row r="33">
          <cell r="A33" t="str">
            <v>8,34*</v>
          </cell>
          <cell r="B33">
            <v>8.17</v>
          </cell>
          <cell r="C33">
            <v>96</v>
          </cell>
          <cell r="D33" t="str">
            <v>Poceta de aseo (0,60x040x0,45m libres), enchapada, según diseño</v>
          </cell>
          <cell r="E33" t="str">
            <v>UND</v>
          </cell>
          <cell r="F33">
            <v>49350</v>
          </cell>
          <cell r="G33">
            <v>66622.5</v>
          </cell>
          <cell r="H33">
            <v>1</v>
          </cell>
          <cell r="I33">
            <v>49350</v>
          </cell>
          <cell r="J33">
            <v>49350</v>
          </cell>
          <cell r="K33">
            <v>0</v>
          </cell>
          <cell r="L33">
            <v>-1</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row>
        <row r="34">
          <cell r="A34">
            <v>9</v>
          </cell>
          <cell r="B34">
            <v>9</v>
          </cell>
          <cell r="C34">
            <v>9</v>
          </cell>
          <cell r="D34" t="str">
            <v>PAÑETES</v>
          </cell>
          <cell r="E34">
            <v>9</v>
          </cell>
          <cell r="F34">
            <v>9</v>
          </cell>
          <cell r="G34">
            <v>9</v>
          </cell>
          <cell r="H34">
            <v>9</v>
          </cell>
          <cell r="I34">
            <v>9</v>
          </cell>
          <cell r="J34">
            <v>6579000</v>
          </cell>
          <cell r="K34">
            <v>6579000</v>
          </cell>
          <cell r="L34">
            <v>6579000</v>
          </cell>
          <cell r="M34">
            <v>5195536</v>
          </cell>
          <cell r="N34">
            <v>5195536</v>
          </cell>
          <cell r="O34">
            <v>5195536</v>
          </cell>
          <cell r="P34">
            <v>1501600</v>
          </cell>
          <cell r="Q34">
            <v>1501600</v>
          </cell>
          <cell r="R34">
            <v>1501600</v>
          </cell>
          <cell r="S34">
            <v>2641614.7199999997</v>
          </cell>
          <cell r="T34">
            <v>2641614</v>
          </cell>
          <cell r="U34">
            <v>2641614</v>
          </cell>
          <cell r="V34">
            <v>698093.84000000008</v>
          </cell>
          <cell r="W34">
            <v>698093.5</v>
          </cell>
          <cell r="X34">
            <v>698093.5</v>
          </cell>
          <cell r="Y34">
            <v>0</v>
          </cell>
          <cell r="Z34">
            <v>0</v>
          </cell>
          <cell r="AA34">
            <v>0</v>
          </cell>
          <cell r="AB34">
            <v>3339708.56</v>
          </cell>
          <cell r="AC34">
            <v>3339708</v>
          </cell>
          <cell r="AD34">
            <v>3339708</v>
          </cell>
          <cell r="AE34">
            <v>1855827.44</v>
          </cell>
        </row>
        <row r="35">
          <cell r="A35">
            <v>9.1</v>
          </cell>
          <cell r="B35">
            <v>9.01</v>
          </cell>
          <cell r="C35">
            <v>100</v>
          </cell>
          <cell r="D35" t="str">
            <v>Pañete muros 1:4 Incluye Filos y dilataciones</v>
          </cell>
          <cell r="E35" t="str">
            <v>M2</v>
          </cell>
          <cell r="F35">
            <v>13234</v>
          </cell>
          <cell r="G35">
            <v>17865.900000000001</v>
          </cell>
          <cell r="H35">
            <v>100</v>
          </cell>
          <cell r="I35">
            <v>1323400</v>
          </cell>
          <cell r="J35">
            <v>1323400</v>
          </cell>
          <cell r="K35">
            <v>0</v>
          </cell>
          <cell r="L35">
            <v>-100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row>
        <row r="36">
          <cell r="A36">
            <v>9.1999999999999993</v>
          </cell>
          <cell r="B36">
            <v>9.02</v>
          </cell>
          <cell r="C36">
            <v>101</v>
          </cell>
          <cell r="D36" t="str">
            <v>Páñete  bajo  placa   1:4</v>
          </cell>
          <cell r="E36" t="str">
            <v>M2</v>
          </cell>
          <cell r="F36">
            <v>15016</v>
          </cell>
          <cell r="G36">
            <v>20271.600000000002</v>
          </cell>
          <cell r="H36">
            <v>350</v>
          </cell>
          <cell r="I36">
            <v>5255600</v>
          </cell>
          <cell r="J36">
            <v>5255600</v>
          </cell>
          <cell r="K36">
            <v>346</v>
          </cell>
          <cell r="L36">
            <v>-4</v>
          </cell>
          <cell r="M36">
            <v>5195536</v>
          </cell>
          <cell r="N36">
            <v>100</v>
          </cell>
          <cell r="O36">
            <v>0.28901734104046245</v>
          </cell>
          <cell r="P36">
            <v>1501600</v>
          </cell>
          <cell r="Q36">
            <v>175.92</v>
          </cell>
          <cell r="R36">
            <v>0.50843930635838142</v>
          </cell>
          <cell r="S36">
            <v>2641614.7199999997</v>
          </cell>
          <cell r="T36">
            <v>46.490000000000009</v>
          </cell>
          <cell r="U36">
            <v>0.13436416184971101</v>
          </cell>
          <cell r="V36">
            <v>698093.84000000008</v>
          </cell>
          <cell r="W36">
            <v>698093.5</v>
          </cell>
          <cell r="X36">
            <v>0</v>
          </cell>
          <cell r="Y36">
            <v>0</v>
          </cell>
          <cell r="Z36">
            <v>222.41</v>
          </cell>
          <cell r="AA36">
            <v>0.64280346820809242</v>
          </cell>
          <cell r="AB36">
            <v>3339708.56</v>
          </cell>
          <cell r="AC36">
            <v>123.59</v>
          </cell>
          <cell r="AD36">
            <v>0.35719653179190752</v>
          </cell>
          <cell r="AE36">
            <v>1855827.44</v>
          </cell>
        </row>
        <row r="37">
          <cell r="A37">
            <v>11</v>
          </cell>
          <cell r="B37">
            <v>11</v>
          </cell>
          <cell r="C37">
            <v>11</v>
          </cell>
          <cell r="D37" t="str">
            <v>CUBIERTA  Y   ESTRUCTURA DE CUBIERTA</v>
          </cell>
          <cell r="E37">
            <v>11</v>
          </cell>
          <cell r="F37">
            <v>11</v>
          </cell>
          <cell r="G37">
            <v>11</v>
          </cell>
          <cell r="H37">
            <v>11</v>
          </cell>
          <cell r="I37">
            <v>11</v>
          </cell>
          <cell r="J37">
            <v>10074180</v>
          </cell>
          <cell r="K37">
            <v>10074176</v>
          </cell>
          <cell r="L37">
            <v>10074176</v>
          </cell>
          <cell r="M37">
            <v>6923220</v>
          </cell>
          <cell r="N37">
            <v>6923220</v>
          </cell>
          <cell r="O37">
            <v>6923220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6923220</v>
          </cell>
        </row>
        <row r="38">
          <cell r="A38" t="str">
            <v>11,15*</v>
          </cell>
          <cell r="B38">
            <v>11.03</v>
          </cell>
          <cell r="C38">
            <v>110</v>
          </cell>
          <cell r="D38" t="str">
            <v>Flanche remate de cubierta</v>
          </cell>
          <cell r="E38" t="str">
            <v>ML</v>
          </cell>
          <cell r="F38">
            <v>13548</v>
          </cell>
          <cell r="G38">
            <v>18289.800000000003</v>
          </cell>
          <cell r="H38">
            <v>35</v>
          </cell>
          <cell r="I38">
            <v>474180</v>
          </cell>
          <cell r="J38">
            <v>474180</v>
          </cell>
          <cell r="K38">
            <v>15</v>
          </cell>
          <cell r="L38">
            <v>-20</v>
          </cell>
          <cell r="M38">
            <v>203220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15</v>
          </cell>
          <cell r="AD38">
            <v>1</v>
          </cell>
          <cell r="AE38">
            <v>203220</v>
          </cell>
        </row>
        <row r="39">
          <cell r="A39" t="str">
            <v>11,24*</v>
          </cell>
          <cell r="B39">
            <v>11.04</v>
          </cell>
          <cell r="C39">
            <v>111</v>
          </cell>
          <cell r="D39" t="str">
            <v>Cubierta en Standing Seam (Incluye estructura metalica)</v>
          </cell>
          <cell r="E39" t="str">
            <v>M2</v>
          </cell>
          <cell r="F39">
            <v>192000</v>
          </cell>
          <cell r="G39">
            <v>259200.00000000003</v>
          </cell>
          <cell r="H39">
            <v>50</v>
          </cell>
          <cell r="I39">
            <v>9600000</v>
          </cell>
          <cell r="J39">
            <v>9600000</v>
          </cell>
          <cell r="K39">
            <v>35</v>
          </cell>
          <cell r="L39">
            <v>-15</v>
          </cell>
          <cell r="M39">
            <v>6720000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35</v>
          </cell>
          <cell r="AD39">
            <v>1</v>
          </cell>
          <cell r="AE39">
            <v>6720000</v>
          </cell>
        </row>
        <row r="40">
          <cell r="A40">
            <v>12</v>
          </cell>
          <cell r="B40">
            <v>12</v>
          </cell>
          <cell r="C40">
            <v>12</v>
          </cell>
          <cell r="D40" t="str">
            <v>ACABADOS</v>
          </cell>
          <cell r="E40">
            <v>12</v>
          </cell>
          <cell r="F40">
            <v>12</v>
          </cell>
          <cell r="G40">
            <v>12</v>
          </cell>
          <cell r="H40">
            <v>12</v>
          </cell>
          <cell r="I40">
            <v>12</v>
          </cell>
          <cell r="J40">
            <v>36064700</v>
          </cell>
          <cell r="K40">
            <v>36064672</v>
          </cell>
          <cell r="L40">
            <v>36064672</v>
          </cell>
          <cell r="M40">
            <v>27615256</v>
          </cell>
          <cell r="N40">
            <v>27615248</v>
          </cell>
          <cell r="O40">
            <v>27615248</v>
          </cell>
          <cell r="P40">
            <v>0</v>
          </cell>
          <cell r="Q40">
            <v>0</v>
          </cell>
          <cell r="R40">
            <v>0</v>
          </cell>
          <cell r="S40">
            <v>0</v>
          </cell>
          <cell r="T40">
            <v>0</v>
          </cell>
          <cell r="U40">
            <v>0</v>
          </cell>
          <cell r="V40">
            <v>28181987</v>
          </cell>
          <cell r="W40">
            <v>28181984</v>
          </cell>
          <cell r="X40">
            <v>28181984</v>
          </cell>
          <cell r="Y40">
            <v>0</v>
          </cell>
          <cell r="Z40">
            <v>0</v>
          </cell>
          <cell r="AA40">
            <v>0</v>
          </cell>
          <cell r="AB40">
            <v>28181987</v>
          </cell>
          <cell r="AC40">
            <v>28181984</v>
          </cell>
          <cell r="AD40">
            <v>28181984</v>
          </cell>
          <cell r="AE40">
            <v>-566731</v>
          </cell>
        </row>
        <row r="41">
          <cell r="A41">
            <v>12.6</v>
          </cell>
          <cell r="B41">
            <v>12.03</v>
          </cell>
          <cell r="C41" t="str">
            <v>115-A</v>
          </cell>
          <cell r="D41" t="str">
            <v>Cieloraso en PVC</v>
          </cell>
          <cell r="E41" t="str">
            <v>M2</v>
          </cell>
          <cell r="F41">
            <v>51521</v>
          </cell>
          <cell r="G41">
            <v>69553.350000000006</v>
          </cell>
          <cell r="H41">
            <v>700</v>
          </cell>
          <cell r="I41">
            <v>36064700</v>
          </cell>
          <cell r="J41">
            <v>36064672</v>
          </cell>
          <cell r="K41">
            <v>536</v>
          </cell>
          <cell r="L41">
            <v>-164</v>
          </cell>
          <cell r="M41">
            <v>27615256</v>
          </cell>
          <cell r="N41">
            <v>0</v>
          </cell>
          <cell r="O41">
            <v>0</v>
          </cell>
          <cell r="P41">
            <v>0</v>
          </cell>
          <cell r="Q41">
            <v>0</v>
          </cell>
          <cell r="R41">
            <v>0</v>
          </cell>
          <cell r="S41">
            <v>0</v>
          </cell>
          <cell r="T41">
            <v>547</v>
          </cell>
          <cell r="U41">
            <v>1.0205223880597014</v>
          </cell>
          <cell r="V41">
            <v>28181987</v>
          </cell>
          <cell r="W41">
            <v>28181984</v>
          </cell>
          <cell r="X41">
            <v>0</v>
          </cell>
          <cell r="Y41">
            <v>0</v>
          </cell>
          <cell r="Z41">
            <v>547</v>
          </cell>
          <cell r="AA41">
            <v>1.0205223880597014</v>
          </cell>
          <cell r="AB41">
            <v>28181987</v>
          </cell>
          <cell r="AC41">
            <v>-11</v>
          </cell>
          <cell r="AD41">
            <v>-2.0522388059701493E-2</v>
          </cell>
          <cell r="AE41">
            <v>-566731</v>
          </cell>
        </row>
        <row r="42">
          <cell r="A42">
            <v>14</v>
          </cell>
          <cell r="B42">
            <v>13</v>
          </cell>
          <cell r="C42">
            <v>13</v>
          </cell>
          <cell r="D42" t="str">
            <v>ENCHAPES</v>
          </cell>
          <cell r="E42">
            <v>13</v>
          </cell>
          <cell r="F42">
            <v>13</v>
          </cell>
          <cell r="G42">
            <v>13</v>
          </cell>
          <cell r="H42">
            <v>13</v>
          </cell>
          <cell r="I42">
            <v>13</v>
          </cell>
          <cell r="J42">
            <v>775450</v>
          </cell>
          <cell r="K42">
            <v>775450</v>
          </cell>
          <cell r="L42">
            <v>775450</v>
          </cell>
          <cell r="M42">
            <v>775450</v>
          </cell>
          <cell r="N42">
            <v>775450</v>
          </cell>
          <cell r="O42">
            <v>775450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775450</v>
          </cell>
        </row>
        <row r="43">
          <cell r="A43">
            <v>14.1</v>
          </cell>
          <cell r="B43">
            <v>13.01</v>
          </cell>
          <cell r="C43">
            <v>116</v>
          </cell>
          <cell r="D43" t="str">
            <v>Enchape de pared 0.20 x 0.25 Euroceramica</v>
          </cell>
          <cell r="E43" t="str">
            <v>M2</v>
          </cell>
          <cell r="F43">
            <v>39194</v>
          </cell>
          <cell r="G43">
            <v>52911.9</v>
          </cell>
          <cell r="H43">
            <v>10</v>
          </cell>
          <cell r="I43">
            <v>391940</v>
          </cell>
          <cell r="J43">
            <v>391940</v>
          </cell>
          <cell r="K43">
            <v>10</v>
          </cell>
          <cell r="L43">
            <v>0</v>
          </cell>
          <cell r="M43">
            <v>391940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10</v>
          </cell>
          <cell r="AD43">
            <v>1</v>
          </cell>
          <cell r="AE43">
            <v>391940</v>
          </cell>
        </row>
        <row r="44">
          <cell r="A44">
            <v>14.2</v>
          </cell>
          <cell r="B44">
            <v>13.02</v>
          </cell>
          <cell r="C44">
            <v>117</v>
          </cell>
          <cell r="D44" t="str">
            <v>Enchape de piso 0.20 x 0.25 Euroceramica</v>
          </cell>
          <cell r="E44" t="str">
            <v>M2</v>
          </cell>
          <cell r="F44">
            <v>38351</v>
          </cell>
          <cell r="G44">
            <v>51773.850000000006</v>
          </cell>
          <cell r="H44">
            <v>10</v>
          </cell>
          <cell r="I44">
            <v>383510</v>
          </cell>
          <cell r="J44">
            <v>383510</v>
          </cell>
          <cell r="K44">
            <v>10</v>
          </cell>
          <cell r="L44">
            <v>0</v>
          </cell>
          <cell r="M44">
            <v>383510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10</v>
          </cell>
          <cell r="AD44">
            <v>1</v>
          </cell>
          <cell r="AE44">
            <v>383510</v>
          </cell>
        </row>
        <row r="45">
          <cell r="A45">
            <v>15</v>
          </cell>
          <cell r="B45">
            <v>14</v>
          </cell>
          <cell r="C45">
            <v>14</v>
          </cell>
          <cell r="D45" t="str">
            <v>PISOS</v>
          </cell>
          <cell r="E45">
            <v>14</v>
          </cell>
          <cell r="F45">
            <v>14</v>
          </cell>
          <cell r="G45">
            <v>14</v>
          </cell>
          <cell r="H45">
            <v>14</v>
          </cell>
          <cell r="I45">
            <v>14</v>
          </cell>
          <cell r="J45">
            <v>16391800</v>
          </cell>
          <cell r="K45">
            <v>16391800</v>
          </cell>
          <cell r="L45">
            <v>16391800</v>
          </cell>
          <cell r="M45">
            <v>15439050</v>
          </cell>
          <cell r="N45">
            <v>15439048</v>
          </cell>
          <cell r="O45">
            <v>15439048</v>
          </cell>
          <cell r="P45">
            <v>6300000</v>
          </cell>
          <cell r="Q45">
            <v>6300000</v>
          </cell>
          <cell r="R45">
            <v>6300000</v>
          </cell>
          <cell r="S45">
            <v>11738350</v>
          </cell>
          <cell r="T45">
            <v>11738344</v>
          </cell>
          <cell r="U45">
            <v>11738344</v>
          </cell>
          <cell r="V45">
            <v>0</v>
          </cell>
          <cell r="W45">
            <v>0</v>
          </cell>
          <cell r="X45">
            <v>0</v>
          </cell>
          <cell r="Y45">
            <v>0</v>
          </cell>
          <cell r="Z45">
            <v>0</v>
          </cell>
          <cell r="AA45">
            <v>0</v>
          </cell>
          <cell r="AB45">
            <v>11738350</v>
          </cell>
          <cell r="AC45">
            <v>11738344</v>
          </cell>
          <cell r="AD45">
            <v>11738344</v>
          </cell>
          <cell r="AE45">
            <v>3700700</v>
          </cell>
        </row>
        <row r="46">
          <cell r="A46" t="str">
            <v>15,17*</v>
          </cell>
          <cell r="B46">
            <v>14.03</v>
          </cell>
          <cell r="C46">
            <v>124</v>
          </cell>
          <cell r="D46" t="str">
            <v>Piso gres alfa 33x33</v>
          </cell>
          <cell r="E46" t="str">
            <v>M2</v>
          </cell>
          <cell r="F46">
            <v>45000</v>
          </cell>
          <cell r="G46">
            <v>60750.000000000007</v>
          </cell>
          <cell r="H46">
            <v>350</v>
          </cell>
          <cell r="I46">
            <v>15750000</v>
          </cell>
          <cell r="J46">
            <v>15750000</v>
          </cell>
          <cell r="K46">
            <v>311</v>
          </cell>
          <cell r="L46">
            <v>-39</v>
          </cell>
          <cell r="M46">
            <v>13995000</v>
          </cell>
          <cell r="N46">
            <v>140</v>
          </cell>
          <cell r="O46">
            <v>0.45016077170418006</v>
          </cell>
          <cell r="P46">
            <v>6300000</v>
          </cell>
          <cell r="Q46">
            <v>246.59</v>
          </cell>
          <cell r="R46">
            <v>0.79289389067524119</v>
          </cell>
          <cell r="S46">
            <v>11096550</v>
          </cell>
          <cell r="T46">
            <v>11096544</v>
          </cell>
          <cell r="U46">
            <v>0</v>
          </cell>
          <cell r="V46">
            <v>0</v>
          </cell>
          <cell r="W46">
            <v>0</v>
          </cell>
          <cell r="X46">
            <v>0</v>
          </cell>
          <cell r="Y46">
            <v>0</v>
          </cell>
          <cell r="Z46">
            <v>246.59</v>
          </cell>
          <cell r="AA46">
            <v>0.79289389067524119</v>
          </cell>
          <cell r="AB46">
            <v>11096550</v>
          </cell>
          <cell r="AC46">
            <v>64.41</v>
          </cell>
          <cell r="AD46">
            <v>0.20710610932475884</v>
          </cell>
          <cell r="AE46">
            <v>2898450</v>
          </cell>
        </row>
        <row r="47">
          <cell r="A47" t="str">
            <v>15,19*</v>
          </cell>
          <cell r="B47">
            <v>14.05</v>
          </cell>
          <cell r="C47">
            <v>126</v>
          </cell>
          <cell r="D47" t="str">
            <v>Piso en gravilla lavada</v>
          </cell>
          <cell r="E47" t="str">
            <v>M2</v>
          </cell>
          <cell r="F47">
            <v>32090</v>
          </cell>
          <cell r="G47">
            <v>43321.5</v>
          </cell>
          <cell r="H47">
            <v>20</v>
          </cell>
          <cell r="I47">
            <v>641800</v>
          </cell>
          <cell r="J47">
            <v>641800</v>
          </cell>
          <cell r="K47">
            <v>45</v>
          </cell>
          <cell r="L47">
            <v>25</v>
          </cell>
          <cell r="M47">
            <v>1444050</v>
          </cell>
          <cell r="N47">
            <v>0</v>
          </cell>
          <cell r="O47">
            <v>0</v>
          </cell>
          <cell r="P47">
            <v>0</v>
          </cell>
          <cell r="Q47">
            <v>20</v>
          </cell>
          <cell r="R47">
            <v>0.44444444444444442</v>
          </cell>
          <cell r="S47">
            <v>641800</v>
          </cell>
          <cell r="T47">
            <v>641800</v>
          </cell>
          <cell r="U47">
            <v>0</v>
          </cell>
          <cell r="V47">
            <v>0</v>
          </cell>
          <cell r="W47">
            <v>0</v>
          </cell>
          <cell r="X47">
            <v>0</v>
          </cell>
          <cell r="Y47">
            <v>0</v>
          </cell>
          <cell r="Z47">
            <v>20</v>
          </cell>
          <cell r="AA47">
            <v>0.44444444444444442</v>
          </cell>
          <cell r="AB47">
            <v>641800</v>
          </cell>
          <cell r="AC47">
            <v>25</v>
          </cell>
          <cell r="AD47">
            <v>0.55555555555555558</v>
          </cell>
          <cell r="AE47">
            <v>802250</v>
          </cell>
        </row>
        <row r="48">
          <cell r="A48">
            <v>16</v>
          </cell>
          <cell r="B48">
            <v>15</v>
          </cell>
          <cell r="C48">
            <v>15</v>
          </cell>
          <cell r="D48" t="str">
            <v>CARPINTERÍA METÁLICA</v>
          </cell>
          <cell r="E48">
            <v>15</v>
          </cell>
          <cell r="F48">
            <v>15</v>
          </cell>
          <cell r="G48">
            <v>15</v>
          </cell>
          <cell r="H48">
            <v>15</v>
          </cell>
          <cell r="I48">
            <v>15</v>
          </cell>
          <cell r="J48">
            <v>15753948</v>
          </cell>
          <cell r="K48">
            <v>15753944</v>
          </cell>
          <cell r="L48">
            <v>15753944</v>
          </cell>
          <cell r="M48">
            <v>12386796</v>
          </cell>
          <cell r="N48">
            <v>12386792</v>
          </cell>
          <cell r="O48">
            <v>12386792</v>
          </cell>
          <cell r="P48">
            <v>0</v>
          </cell>
          <cell r="Q48">
            <v>0</v>
          </cell>
          <cell r="R48">
            <v>0</v>
          </cell>
          <cell r="S48">
            <v>1241016.8</v>
          </cell>
          <cell r="T48">
            <v>1241016</v>
          </cell>
          <cell r="U48">
            <v>1241016</v>
          </cell>
          <cell r="V48">
            <v>0</v>
          </cell>
          <cell r="W48">
            <v>0</v>
          </cell>
          <cell r="X48">
            <v>0</v>
          </cell>
          <cell r="Y48">
            <v>0</v>
          </cell>
          <cell r="Z48">
            <v>0</v>
          </cell>
          <cell r="AA48">
            <v>0</v>
          </cell>
          <cell r="AB48">
            <v>1241016.8</v>
          </cell>
          <cell r="AC48">
            <v>1241016</v>
          </cell>
          <cell r="AD48">
            <v>1241016</v>
          </cell>
          <cell r="AE48">
            <v>11145779.199999999</v>
          </cell>
        </row>
        <row r="49">
          <cell r="A49">
            <v>16.2</v>
          </cell>
          <cell r="B49">
            <v>15.02</v>
          </cell>
          <cell r="C49">
            <v>135</v>
          </cell>
          <cell r="D49" t="str">
            <v>Ventana en tubo cuadrado de 1", tipo banco</v>
          </cell>
          <cell r="E49" t="str">
            <v>M2</v>
          </cell>
          <cell r="F49">
            <v>105182</v>
          </cell>
          <cell r="G49">
            <v>141995.70000000001</v>
          </cell>
          <cell r="H49">
            <v>32</v>
          </cell>
          <cell r="I49">
            <v>3365824</v>
          </cell>
          <cell r="J49">
            <v>3365824</v>
          </cell>
          <cell r="K49">
            <v>0</v>
          </cell>
          <cell r="L49">
            <v>-32</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A50">
            <v>16.399999999999999</v>
          </cell>
          <cell r="B50">
            <v>15.03</v>
          </cell>
          <cell r="C50">
            <v>136</v>
          </cell>
          <cell r="D50" t="str">
            <v>Baranda pasamanos en tubo</v>
          </cell>
          <cell r="E50" t="str">
            <v>Ml</v>
          </cell>
          <cell r="F50">
            <v>38068</v>
          </cell>
          <cell r="G50">
            <v>51391.8</v>
          </cell>
          <cell r="H50">
            <v>140</v>
          </cell>
          <cell r="I50">
            <v>5329520</v>
          </cell>
          <cell r="J50">
            <v>5329520</v>
          </cell>
          <cell r="K50">
            <v>150</v>
          </cell>
          <cell r="L50">
            <v>10</v>
          </cell>
          <cell r="M50">
            <v>5710200</v>
          </cell>
          <cell r="N50">
            <v>0</v>
          </cell>
          <cell r="O50">
            <v>0</v>
          </cell>
          <cell r="P50">
            <v>0</v>
          </cell>
          <cell r="Q50">
            <v>32.6</v>
          </cell>
          <cell r="R50">
            <v>0.21733333333333335</v>
          </cell>
          <cell r="S50">
            <v>1241016.8</v>
          </cell>
          <cell r="T50">
            <v>1241016</v>
          </cell>
          <cell r="U50">
            <v>0</v>
          </cell>
          <cell r="V50">
            <v>0</v>
          </cell>
          <cell r="W50">
            <v>0</v>
          </cell>
          <cell r="X50">
            <v>0</v>
          </cell>
          <cell r="Y50">
            <v>0</v>
          </cell>
          <cell r="Z50">
            <v>32.6</v>
          </cell>
          <cell r="AA50">
            <v>0.21733333333333335</v>
          </cell>
          <cell r="AB50">
            <v>1241016.8</v>
          </cell>
          <cell r="AC50">
            <v>117.4</v>
          </cell>
          <cell r="AD50">
            <v>0.78266666666666673</v>
          </cell>
          <cell r="AE50">
            <v>4469183.2</v>
          </cell>
        </row>
        <row r="51">
          <cell r="A51">
            <v>16.7</v>
          </cell>
          <cell r="B51">
            <v>15.04</v>
          </cell>
          <cell r="C51">
            <v>137</v>
          </cell>
          <cell r="D51" t="str">
            <v>Marco y puerta metalica cal. 18 0.50a 0.80x2.00 m</v>
          </cell>
          <cell r="E51" t="str">
            <v>UND</v>
          </cell>
          <cell r="F51">
            <v>322646</v>
          </cell>
          <cell r="G51">
            <v>435572.10000000003</v>
          </cell>
          <cell r="H51">
            <v>2</v>
          </cell>
          <cell r="I51">
            <v>645292</v>
          </cell>
          <cell r="J51">
            <v>645292</v>
          </cell>
          <cell r="K51">
            <v>4</v>
          </cell>
          <cell r="L51">
            <v>2</v>
          </cell>
          <cell r="M51">
            <v>1290584</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4</v>
          </cell>
          <cell r="AD51">
            <v>1</v>
          </cell>
          <cell r="AE51">
            <v>1290584</v>
          </cell>
        </row>
        <row r="52">
          <cell r="A52">
            <v>16.8</v>
          </cell>
          <cell r="B52">
            <v>15.05</v>
          </cell>
          <cell r="C52">
            <v>138</v>
          </cell>
          <cell r="D52" t="str">
            <v>Marco y puerta metalica cal. 18 1.00x2.00 m,
incluye chapa de seguridad</v>
          </cell>
          <cell r="E52" t="str">
            <v>UND</v>
          </cell>
          <cell r="F52">
            <v>363226</v>
          </cell>
          <cell r="G52">
            <v>490355.10000000003</v>
          </cell>
          <cell r="H52">
            <v>12</v>
          </cell>
          <cell r="I52">
            <v>4358712</v>
          </cell>
          <cell r="J52">
            <v>4358712</v>
          </cell>
          <cell r="K52">
            <v>12</v>
          </cell>
          <cell r="L52">
            <v>0</v>
          </cell>
          <cell r="M52">
            <v>4358712</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12</v>
          </cell>
          <cell r="AD52">
            <v>1</v>
          </cell>
          <cell r="AE52">
            <v>4358712</v>
          </cell>
        </row>
        <row r="53">
          <cell r="A53" t="str">
            <v>16,13*</v>
          </cell>
          <cell r="B53">
            <v>15.06</v>
          </cell>
          <cell r="C53">
            <v>141</v>
          </cell>
          <cell r="D53" t="str">
            <v>Canal metalico 0.50 mts</v>
          </cell>
          <cell r="E53" t="str">
            <v>Ml</v>
          </cell>
          <cell r="F53">
            <v>41092</v>
          </cell>
          <cell r="G53">
            <v>55474.200000000004</v>
          </cell>
          <cell r="H53">
            <v>50</v>
          </cell>
          <cell r="I53">
            <v>2054600</v>
          </cell>
          <cell r="J53">
            <v>2054600</v>
          </cell>
          <cell r="K53">
            <v>25</v>
          </cell>
          <cell r="L53">
            <v>-25</v>
          </cell>
          <cell r="M53">
            <v>1027300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25</v>
          </cell>
          <cell r="AD53">
            <v>1</v>
          </cell>
          <cell r="AE53">
            <v>1027300</v>
          </cell>
        </row>
        <row r="54">
          <cell r="A54">
            <v>18</v>
          </cell>
          <cell r="B54">
            <v>17</v>
          </cell>
          <cell r="C54">
            <v>17</v>
          </cell>
          <cell r="D54" t="str">
            <v>CARPINTERÍA DE ALUMINIO</v>
          </cell>
          <cell r="E54">
            <v>17</v>
          </cell>
          <cell r="F54">
            <v>17</v>
          </cell>
          <cell r="G54">
            <v>17</v>
          </cell>
          <cell r="H54">
            <v>17</v>
          </cell>
          <cell r="I54">
            <v>17</v>
          </cell>
          <cell r="J54">
            <v>0</v>
          </cell>
          <cell r="K54">
            <v>0</v>
          </cell>
          <cell r="L54">
            <v>0</v>
          </cell>
          <cell r="M54">
            <v>11350300</v>
          </cell>
          <cell r="N54">
            <v>11350296</v>
          </cell>
          <cell r="O54">
            <v>11350296</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12353900</v>
          </cell>
        </row>
        <row r="55">
          <cell r="A55">
            <v>18.100000000000001</v>
          </cell>
          <cell r="B55">
            <v>17.010000000000002</v>
          </cell>
          <cell r="C55">
            <v>148</v>
          </cell>
          <cell r="D55" t="str">
            <v>Ventana en aluminio</v>
          </cell>
          <cell r="E55" t="str">
            <v>M2</v>
          </cell>
          <cell r="F55">
            <v>174620</v>
          </cell>
          <cell r="G55">
            <v>235737.00000000003</v>
          </cell>
          <cell r="H55">
            <v>0</v>
          </cell>
          <cell r="I55">
            <v>0</v>
          </cell>
          <cell r="J55">
            <v>0</v>
          </cell>
          <cell r="K55">
            <v>65</v>
          </cell>
          <cell r="L55">
            <v>65</v>
          </cell>
          <cell r="M55">
            <v>11350300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65</v>
          </cell>
          <cell r="AD55">
            <v>1</v>
          </cell>
          <cell r="AE55">
            <v>11350300</v>
          </cell>
        </row>
        <row r="56">
          <cell r="A56">
            <v>19</v>
          </cell>
          <cell r="B56">
            <v>18</v>
          </cell>
          <cell r="C56">
            <v>18</v>
          </cell>
          <cell r="D56" t="str">
            <v>APARATOS Y MUEBLES ESPECIALES</v>
          </cell>
          <cell r="E56">
            <v>18</v>
          </cell>
          <cell r="F56">
            <v>18</v>
          </cell>
          <cell r="G56">
            <v>18</v>
          </cell>
          <cell r="H56">
            <v>18</v>
          </cell>
          <cell r="I56">
            <v>18</v>
          </cell>
          <cell r="J56">
            <v>1906848</v>
          </cell>
          <cell r="K56">
            <v>1906848</v>
          </cell>
          <cell r="L56">
            <v>1906848</v>
          </cell>
          <cell r="M56">
            <v>1003600</v>
          </cell>
          <cell r="N56">
            <v>1003600</v>
          </cell>
          <cell r="O56">
            <v>1003600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1003600</v>
          </cell>
        </row>
        <row r="57">
          <cell r="A57">
            <v>19.100000000000001</v>
          </cell>
          <cell r="B57">
            <v>18.010000000000002</v>
          </cell>
          <cell r="C57">
            <v>151</v>
          </cell>
          <cell r="D57" t="str">
            <v>Lavamanos de empotrar en porcelana tipo corona</v>
          </cell>
          <cell r="E57" t="str">
            <v>UND</v>
          </cell>
          <cell r="F57">
            <v>174466</v>
          </cell>
          <cell r="G57">
            <v>235529.1</v>
          </cell>
          <cell r="H57">
            <v>4</v>
          </cell>
          <cell r="I57">
            <v>697864</v>
          </cell>
          <cell r="J57">
            <v>697864</v>
          </cell>
          <cell r="K57">
            <v>0</v>
          </cell>
          <cell r="L57">
            <v>-4</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A58">
            <v>19.2</v>
          </cell>
          <cell r="B58">
            <v>18.02</v>
          </cell>
          <cell r="C58">
            <v>152</v>
          </cell>
          <cell r="D58" t="str">
            <v>Lavamos Acuacer</v>
          </cell>
          <cell r="E58" t="str">
            <v>UND</v>
          </cell>
          <cell r="F58">
            <v>108340</v>
          </cell>
          <cell r="G58">
            <v>146259</v>
          </cell>
          <cell r="H58">
            <v>0</v>
          </cell>
          <cell r="I58">
            <v>0</v>
          </cell>
          <cell r="J58">
            <v>0</v>
          </cell>
          <cell r="K58">
            <v>4</v>
          </cell>
          <cell r="L58">
            <v>4</v>
          </cell>
          <cell r="M58">
            <v>433360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4</v>
          </cell>
          <cell r="AD58">
            <v>1</v>
          </cell>
          <cell r="AE58">
            <v>433360</v>
          </cell>
        </row>
        <row r="59">
          <cell r="A59">
            <v>19.3</v>
          </cell>
          <cell r="B59">
            <v>18.03</v>
          </cell>
          <cell r="C59">
            <v>153</v>
          </cell>
          <cell r="D59" t="str">
            <v>Sanitario Trevi</v>
          </cell>
          <cell r="E59" t="str">
            <v>UND</v>
          </cell>
          <cell r="F59">
            <v>187396</v>
          </cell>
          <cell r="G59">
            <v>252984.6</v>
          </cell>
          <cell r="H59">
            <v>2</v>
          </cell>
          <cell r="I59">
            <v>374792</v>
          </cell>
          <cell r="J59">
            <v>374792</v>
          </cell>
          <cell r="K59">
            <v>2</v>
          </cell>
          <cell r="L59">
            <v>0</v>
          </cell>
          <cell r="M59">
            <v>374792</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2</v>
          </cell>
          <cell r="AD59">
            <v>1</v>
          </cell>
          <cell r="AE59">
            <v>374792</v>
          </cell>
        </row>
        <row r="60">
          <cell r="A60">
            <v>19.399999999999999</v>
          </cell>
          <cell r="B60">
            <v>18.04</v>
          </cell>
          <cell r="C60">
            <v>154</v>
          </cell>
          <cell r="D60" t="str">
            <v>Juego de incrustaciones blanco</v>
          </cell>
          <cell r="E60" t="str">
            <v>UND</v>
          </cell>
          <cell r="F60">
            <v>37046</v>
          </cell>
          <cell r="G60">
            <v>50012.100000000006</v>
          </cell>
          <cell r="H60">
            <v>4</v>
          </cell>
          <cell r="I60">
            <v>148184</v>
          </cell>
          <cell r="J60">
            <v>148184</v>
          </cell>
          <cell r="K60">
            <v>2</v>
          </cell>
          <cell r="L60">
            <v>-2</v>
          </cell>
          <cell r="M60">
            <v>74092</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2</v>
          </cell>
          <cell r="AD60">
            <v>1</v>
          </cell>
          <cell r="AE60">
            <v>74092</v>
          </cell>
        </row>
        <row r="61">
          <cell r="A61">
            <v>19.600000000000001</v>
          </cell>
          <cell r="B61">
            <v>18.05</v>
          </cell>
          <cell r="C61">
            <v>155</v>
          </cell>
          <cell r="D61" t="str">
            <v>Orinal Institucional</v>
          </cell>
          <cell r="E61" t="str">
            <v>UND</v>
          </cell>
          <cell r="F61">
            <v>282326</v>
          </cell>
          <cell r="G61">
            <v>381140.10000000003</v>
          </cell>
          <cell r="H61">
            <v>2</v>
          </cell>
          <cell r="I61">
            <v>564652</v>
          </cell>
          <cell r="J61">
            <v>564652</v>
          </cell>
          <cell r="K61">
            <v>0</v>
          </cell>
          <cell r="L61">
            <v>-2</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row>
        <row r="62">
          <cell r="A62" t="str">
            <v>19,10*</v>
          </cell>
          <cell r="B62">
            <v>18.09</v>
          </cell>
          <cell r="C62">
            <v>159</v>
          </cell>
          <cell r="D62" t="str">
            <v>Espejo Baño</v>
          </cell>
          <cell r="E62" t="str">
            <v>UND</v>
          </cell>
          <cell r="F62">
            <v>60678</v>
          </cell>
          <cell r="G62">
            <v>81915.3</v>
          </cell>
          <cell r="H62">
            <v>2</v>
          </cell>
          <cell r="I62">
            <v>121356</v>
          </cell>
          <cell r="J62">
            <v>121356</v>
          </cell>
          <cell r="K62">
            <v>2</v>
          </cell>
          <cell r="L62">
            <v>0</v>
          </cell>
          <cell r="M62">
            <v>121356</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2</v>
          </cell>
          <cell r="AD62">
            <v>1</v>
          </cell>
          <cell r="AE62">
            <v>121356</v>
          </cell>
        </row>
        <row r="63">
          <cell r="A63">
            <v>21</v>
          </cell>
          <cell r="B63">
            <v>19</v>
          </cell>
          <cell r="C63">
            <v>19</v>
          </cell>
          <cell r="D63" t="str">
            <v>PINTURA GENERAL</v>
          </cell>
          <cell r="E63">
            <v>19</v>
          </cell>
          <cell r="F63">
            <v>19</v>
          </cell>
          <cell r="G63">
            <v>19</v>
          </cell>
          <cell r="H63">
            <v>19</v>
          </cell>
          <cell r="I63">
            <v>19</v>
          </cell>
          <cell r="J63">
            <v>4682110</v>
          </cell>
          <cell r="K63">
            <v>4682108</v>
          </cell>
          <cell r="L63">
            <v>4682108</v>
          </cell>
          <cell r="M63">
            <v>10185034</v>
          </cell>
          <cell r="N63">
            <v>10185032</v>
          </cell>
          <cell r="O63">
            <v>10185032</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10185034</v>
          </cell>
        </row>
        <row r="64">
          <cell r="A64">
            <v>21.2</v>
          </cell>
          <cell r="B64">
            <v>19.02</v>
          </cell>
          <cell r="C64">
            <v>165</v>
          </cell>
          <cell r="D64" t="str">
            <v>Pintura vinilo muros (3 manos)</v>
          </cell>
          <cell r="E64" t="str">
            <v>M2</v>
          </cell>
          <cell r="F64">
            <v>14000</v>
          </cell>
          <cell r="G64">
            <v>18900</v>
          </cell>
          <cell r="H64">
            <v>140</v>
          </cell>
          <cell r="I64">
            <v>1960000</v>
          </cell>
          <cell r="J64">
            <v>1960000</v>
          </cell>
          <cell r="K64">
            <v>152</v>
          </cell>
          <cell r="L64">
            <v>12</v>
          </cell>
          <cell r="M64">
            <v>2128000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152</v>
          </cell>
          <cell r="AD64">
            <v>1</v>
          </cell>
          <cell r="AE64">
            <v>2128000</v>
          </cell>
        </row>
        <row r="65">
          <cell r="A65">
            <v>21.4</v>
          </cell>
          <cell r="B65">
            <v>19.03</v>
          </cell>
          <cell r="C65">
            <v>166</v>
          </cell>
          <cell r="D65" t="str">
            <v>Estuco y pintura bajo placa</v>
          </cell>
          <cell r="E65" t="str">
            <v>M2</v>
          </cell>
          <cell r="F65">
            <v>19228</v>
          </cell>
          <cell r="G65">
            <v>25957.800000000003</v>
          </cell>
          <cell r="H65">
            <v>0</v>
          </cell>
          <cell r="I65">
            <v>0</v>
          </cell>
          <cell r="J65">
            <v>0</v>
          </cell>
          <cell r="K65">
            <v>351</v>
          </cell>
          <cell r="L65">
            <v>351</v>
          </cell>
          <cell r="M65">
            <v>6749028</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351</v>
          </cell>
          <cell r="AD65">
            <v>1</v>
          </cell>
          <cell r="AE65">
            <v>6749028</v>
          </cell>
        </row>
        <row r="66">
          <cell r="A66">
            <v>21.6</v>
          </cell>
          <cell r="B66">
            <v>19.05</v>
          </cell>
          <cell r="C66">
            <v>168</v>
          </cell>
          <cell r="D66" t="str">
            <v>Esmalte sobre marco lamina de ventanas y puertas</v>
          </cell>
          <cell r="E66" t="str">
            <v>M2</v>
          </cell>
          <cell r="F66">
            <v>20762</v>
          </cell>
          <cell r="G66">
            <v>28028.7</v>
          </cell>
          <cell r="H66">
            <v>0</v>
          </cell>
          <cell r="I66">
            <v>0</v>
          </cell>
          <cell r="J66">
            <v>0</v>
          </cell>
          <cell r="K66">
            <v>63</v>
          </cell>
          <cell r="L66">
            <v>63</v>
          </cell>
          <cell r="M66">
            <v>1308006</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63</v>
          </cell>
          <cell r="AD66">
            <v>1</v>
          </cell>
          <cell r="AE66">
            <v>1308006</v>
          </cell>
        </row>
        <row r="67">
          <cell r="A67">
            <v>21.7</v>
          </cell>
          <cell r="B67">
            <v>19.059999999999999</v>
          </cell>
          <cell r="C67">
            <v>169</v>
          </cell>
          <cell r="D67" t="str">
            <v>Pintura esmalte ventaneria Metalica</v>
          </cell>
          <cell r="E67" t="str">
            <v>M2</v>
          </cell>
          <cell r="F67">
            <v>7345</v>
          </cell>
          <cell r="G67">
            <v>9915.75</v>
          </cell>
          <cell r="H67">
            <v>30</v>
          </cell>
          <cell r="I67">
            <v>220350</v>
          </cell>
          <cell r="J67">
            <v>220350</v>
          </cell>
          <cell r="K67">
            <v>0</v>
          </cell>
          <cell r="L67">
            <v>-30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row>
        <row r="68">
          <cell r="A68" t="str">
            <v>21,15*</v>
          </cell>
          <cell r="B68">
            <v>19.100000000000001</v>
          </cell>
          <cell r="C68">
            <v>173</v>
          </cell>
          <cell r="D68" t="str">
            <v>Pintura en viniltex bajo placa</v>
          </cell>
          <cell r="E68" t="str">
            <v>M2</v>
          </cell>
          <cell r="F68">
            <v>7818</v>
          </cell>
          <cell r="G68">
            <v>10554.300000000001</v>
          </cell>
          <cell r="H68">
            <v>320</v>
          </cell>
          <cell r="I68">
            <v>2501760</v>
          </cell>
          <cell r="J68">
            <v>2501760</v>
          </cell>
          <cell r="K68">
            <v>0</v>
          </cell>
          <cell r="L68">
            <v>-320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row>
        <row r="69">
          <cell r="A69">
            <v>24</v>
          </cell>
          <cell r="B69">
            <v>22</v>
          </cell>
          <cell r="C69">
            <v>22</v>
          </cell>
          <cell r="D69" t="str">
            <v>LIMPIEZA GENERAL</v>
          </cell>
          <cell r="E69">
            <v>22</v>
          </cell>
          <cell r="F69">
            <v>22</v>
          </cell>
          <cell r="G69" t="str">
            <v xml:space="preserve">$ </v>
          </cell>
          <cell r="H69">
            <v>22</v>
          </cell>
          <cell r="I69">
            <v>22</v>
          </cell>
          <cell r="J69">
            <v>1072115</v>
          </cell>
          <cell r="K69">
            <v>1072115</v>
          </cell>
          <cell r="L69">
            <v>1072115</v>
          </cell>
          <cell r="M69">
            <v>1201300</v>
          </cell>
          <cell r="N69">
            <v>1201300</v>
          </cell>
          <cell r="O69">
            <v>1201300</v>
          </cell>
          <cell r="P69">
            <v>0</v>
          </cell>
          <cell r="Q69">
            <v>0</v>
          </cell>
          <cell r="R69">
            <v>0</v>
          </cell>
          <cell r="S69">
            <v>635716.25</v>
          </cell>
          <cell r="T69">
            <v>635716</v>
          </cell>
          <cell r="U69">
            <v>635716</v>
          </cell>
          <cell r="V69">
            <v>0</v>
          </cell>
          <cell r="W69">
            <v>0</v>
          </cell>
          <cell r="X69">
            <v>0</v>
          </cell>
          <cell r="Y69">
            <v>0</v>
          </cell>
          <cell r="Z69">
            <v>0</v>
          </cell>
          <cell r="AA69">
            <v>0</v>
          </cell>
          <cell r="AB69">
            <v>635716.25</v>
          </cell>
          <cell r="AC69">
            <v>635716</v>
          </cell>
          <cell r="AD69">
            <v>635716</v>
          </cell>
          <cell r="AE69">
            <v>565583.75</v>
          </cell>
        </row>
        <row r="70">
          <cell r="A70">
            <v>24.1</v>
          </cell>
          <cell r="B70">
            <v>22.01</v>
          </cell>
          <cell r="C70">
            <v>184</v>
          </cell>
          <cell r="D70" t="str">
            <v>Limpieza y retiro de escombros</v>
          </cell>
          <cell r="E70" t="str">
            <v>M3</v>
          </cell>
          <cell r="F70">
            <v>35815</v>
          </cell>
          <cell r="G70">
            <v>48350.25</v>
          </cell>
          <cell r="H70">
            <v>21</v>
          </cell>
          <cell r="I70">
            <v>752115</v>
          </cell>
          <cell r="J70">
            <v>752115</v>
          </cell>
          <cell r="K70">
            <v>20</v>
          </cell>
          <cell r="L70">
            <v>-1</v>
          </cell>
          <cell r="M70">
            <v>716300</v>
          </cell>
          <cell r="N70">
            <v>0</v>
          </cell>
          <cell r="O70">
            <v>0</v>
          </cell>
          <cell r="P70">
            <v>0</v>
          </cell>
          <cell r="Q70">
            <v>17.75</v>
          </cell>
          <cell r="R70">
            <v>0.88749999999999996</v>
          </cell>
          <cell r="S70">
            <v>635716.25</v>
          </cell>
          <cell r="T70">
            <v>635716</v>
          </cell>
          <cell r="U70">
            <v>0</v>
          </cell>
          <cell r="V70">
            <v>0</v>
          </cell>
          <cell r="W70">
            <v>0</v>
          </cell>
          <cell r="X70">
            <v>0</v>
          </cell>
          <cell r="Y70">
            <v>0</v>
          </cell>
          <cell r="Z70">
            <v>17.75</v>
          </cell>
          <cell r="AA70">
            <v>0.88749999999999996</v>
          </cell>
          <cell r="AB70">
            <v>635716.25</v>
          </cell>
          <cell r="AC70">
            <v>2.25</v>
          </cell>
          <cell r="AD70">
            <v>0.1125</v>
          </cell>
          <cell r="AE70">
            <v>80583.75</v>
          </cell>
        </row>
        <row r="71">
          <cell r="A71">
            <v>24.2</v>
          </cell>
          <cell r="B71">
            <v>22.02</v>
          </cell>
          <cell r="C71">
            <v>185</v>
          </cell>
          <cell r="D71" t="str">
            <v>Aseo final de obra</v>
          </cell>
          <cell r="E71" t="str">
            <v>M2</v>
          </cell>
          <cell r="F71">
            <v>1000</v>
          </cell>
          <cell r="G71">
            <v>1350</v>
          </cell>
          <cell r="H71">
            <v>320</v>
          </cell>
          <cell r="I71">
            <v>320000</v>
          </cell>
          <cell r="J71">
            <v>320000</v>
          </cell>
          <cell r="K71">
            <v>485</v>
          </cell>
          <cell r="L71">
            <v>165</v>
          </cell>
          <cell r="M71">
            <v>485000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485</v>
          </cell>
          <cell r="AD71">
            <v>1</v>
          </cell>
          <cell r="AE71">
            <v>485000</v>
          </cell>
        </row>
        <row r="72">
          <cell r="A72">
            <v>485000</v>
          </cell>
          <cell r="B72">
            <v>485000</v>
          </cell>
          <cell r="C72">
            <v>485000</v>
          </cell>
          <cell r="D72">
            <v>485000</v>
          </cell>
          <cell r="E72">
            <v>485000</v>
          </cell>
          <cell r="F72">
            <v>485000</v>
          </cell>
          <cell r="G72" t="str">
            <v>VALOR PARCIAL</v>
          </cell>
          <cell r="H72">
            <v>485000</v>
          </cell>
          <cell r="I72">
            <v>118223220</v>
          </cell>
          <cell r="J72">
            <v>118223220</v>
          </cell>
          <cell r="K72">
            <v>118223168</v>
          </cell>
          <cell r="L72">
            <v>118223168</v>
          </cell>
          <cell r="M72">
            <v>117475637.7</v>
          </cell>
          <cell r="N72">
            <v>117475584</v>
          </cell>
          <cell r="O72">
            <v>117475584</v>
          </cell>
          <cell r="P72">
            <v>11161423</v>
          </cell>
          <cell r="Q72">
            <v>11161416</v>
          </cell>
          <cell r="R72">
            <v>0.16753454987786157</v>
          </cell>
          <cell r="S72">
            <v>22511462.963</v>
          </cell>
          <cell r="T72">
            <v>22511456</v>
          </cell>
          <cell r="U72">
            <v>0.18808489852674742</v>
          </cell>
          <cell r="V72">
            <v>46641500.840000004</v>
          </cell>
          <cell r="W72">
            <v>46641472</v>
          </cell>
          <cell r="X72">
            <v>0</v>
          </cell>
          <cell r="Y72">
            <v>0</v>
          </cell>
          <cell r="Z72">
            <v>0</v>
          </cell>
          <cell r="AA72">
            <v>0.35561944840460891</v>
          </cell>
          <cell r="AB72">
            <v>69152963.802999988</v>
          </cell>
          <cell r="AC72">
            <v>69152960</v>
          </cell>
          <cell r="AD72">
            <v>0.64438055159539109</v>
          </cell>
          <cell r="AE72">
            <v>49326273.897</v>
          </cell>
        </row>
        <row r="73">
          <cell r="A73">
            <v>49326272</v>
          </cell>
          <cell r="B73">
            <v>49326272</v>
          </cell>
          <cell r="C73">
            <v>49326272</v>
          </cell>
          <cell r="D73">
            <v>49326272</v>
          </cell>
          <cell r="E73">
            <v>49326272</v>
          </cell>
          <cell r="F73">
            <v>49326272</v>
          </cell>
          <cell r="G73" t="str">
            <v>ADMINISTRACION 30%</v>
          </cell>
          <cell r="H73">
            <v>49326272</v>
          </cell>
          <cell r="I73">
            <v>35466966</v>
          </cell>
          <cell r="J73">
            <v>35466944</v>
          </cell>
          <cell r="L73">
            <v>35466944</v>
          </cell>
          <cell r="M73">
            <v>35242691.310000002</v>
          </cell>
          <cell r="N73">
            <v>35242688</v>
          </cell>
          <cell r="O73">
            <v>35242688</v>
          </cell>
          <cell r="P73">
            <v>3348426.9</v>
          </cell>
          <cell r="Q73">
            <v>3348426</v>
          </cell>
          <cell r="R73">
            <v>3348426</v>
          </cell>
          <cell r="S73">
            <v>6753438.8888999997</v>
          </cell>
          <cell r="T73">
            <v>6753436</v>
          </cell>
          <cell r="U73">
            <v>6753436</v>
          </cell>
          <cell r="V73">
            <v>13992450.252</v>
          </cell>
          <cell r="W73">
            <v>13992448</v>
          </cell>
          <cell r="X73">
            <v>13992448</v>
          </cell>
          <cell r="Y73">
            <v>0</v>
          </cell>
          <cell r="Z73">
            <v>0</v>
          </cell>
          <cell r="AA73">
            <v>0</v>
          </cell>
          <cell r="AB73">
            <v>20745889.140899997</v>
          </cell>
          <cell r="AC73">
            <v>20745888</v>
          </cell>
          <cell r="AD73">
            <v>20745888</v>
          </cell>
          <cell r="AE73">
            <v>14797882.1691</v>
          </cell>
        </row>
        <row r="74">
          <cell r="A74">
            <v>14797880</v>
          </cell>
          <cell r="B74">
            <v>14797880</v>
          </cell>
          <cell r="C74">
            <v>14797880</v>
          </cell>
          <cell r="D74">
            <v>14797880</v>
          </cell>
          <cell r="E74">
            <v>14797880</v>
          </cell>
          <cell r="F74">
            <v>14797880</v>
          </cell>
          <cell r="G74" t="str">
            <v>UTILIDAD 5%</v>
          </cell>
          <cell r="H74">
            <v>14797880</v>
          </cell>
          <cell r="I74">
            <v>5911161</v>
          </cell>
          <cell r="J74">
            <v>5911160</v>
          </cell>
          <cell r="L74">
            <v>5911160</v>
          </cell>
          <cell r="M74">
            <v>5873781.8850000007</v>
          </cell>
          <cell r="N74">
            <v>5873780</v>
          </cell>
          <cell r="O74">
            <v>5873780</v>
          </cell>
          <cell r="P74">
            <v>558071.15</v>
          </cell>
          <cell r="Q74">
            <v>558071</v>
          </cell>
          <cell r="R74">
            <v>558071</v>
          </cell>
          <cell r="S74">
            <v>1125573.14815</v>
          </cell>
          <cell r="T74">
            <v>1125573</v>
          </cell>
          <cell r="U74">
            <v>1125573</v>
          </cell>
          <cell r="V74">
            <v>2332075.0420000004</v>
          </cell>
          <cell r="W74">
            <v>2332074</v>
          </cell>
          <cell r="X74">
            <v>2332074</v>
          </cell>
          <cell r="Y74">
            <v>0</v>
          </cell>
          <cell r="Z74">
            <v>0</v>
          </cell>
          <cell r="AA74">
            <v>0</v>
          </cell>
          <cell r="AB74">
            <v>3457648.1901499997</v>
          </cell>
          <cell r="AC74">
            <v>3457648</v>
          </cell>
          <cell r="AD74">
            <v>3457648</v>
          </cell>
          <cell r="AE74">
            <v>2466313.6948500001</v>
          </cell>
        </row>
        <row r="75">
          <cell r="A75">
            <v>2466312</v>
          </cell>
          <cell r="B75">
            <v>2466312</v>
          </cell>
          <cell r="C75">
            <v>2466312</v>
          </cell>
          <cell r="D75">
            <v>2466312</v>
          </cell>
          <cell r="E75">
            <v>2466312</v>
          </cell>
          <cell r="F75">
            <v>2466312</v>
          </cell>
          <cell r="G75" t="str">
            <v>VALOR   TOTAL</v>
          </cell>
          <cell r="H75">
            <v>2466312</v>
          </cell>
          <cell r="I75">
            <v>159601347</v>
          </cell>
          <cell r="J75">
            <v>159601280</v>
          </cell>
          <cell r="K75">
            <v>159601280</v>
          </cell>
          <cell r="L75">
            <v>159601280</v>
          </cell>
          <cell r="M75">
            <v>158592110.89499998</v>
          </cell>
          <cell r="N75">
            <v>158592000</v>
          </cell>
          <cell r="O75">
            <v>158592000</v>
          </cell>
          <cell r="P75">
            <v>15067921.050000001</v>
          </cell>
          <cell r="Q75">
            <v>15067920</v>
          </cell>
          <cell r="R75">
            <v>15067920</v>
          </cell>
          <cell r="S75">
            <v>30390475.000050001</v>
          </cell>
          <cell r="T75">
            <v>30390464</v>
          </cell>
          <cell r="U75">
            <v>30390464</v>
          </cell>
          <cell r="V75">
            <v>62966026.134000011</v>
          </cell>
          <cell r="W75">
            <v>62966016</v>
          </cell>
          <cell r="X75">
            <v>62966016</v>
          </cell>
          <cell r="Y75">
            <v>0</v>
          </cell>
          <cell r="Z75">
            <v>0</v>
          </cell>
          <cell r="AA75">
            <v>0</v>
          </cell>
          <cell r="AB75">
            <v>93356501.134049982</v>
          </cell>
          <cell r="AC75">
            <v>93356480</v>
          </cell>
          <cell r="AD75">
            <v>93356480</v>
          </cell>
          <cell r="AE75">
            <v>66590469.760949999</v>
          </cell>
        </row>
        <row r="76">
          <cell r="A76">
            <v>66590464</v>
          </cell>
          <cell r="B76">
            <v>66590464</v>
          </cell>
          <cell r="C76">
            <v>66590464</v>
          </cell>
          <cell r="D76">
            <v>66590464</v>
          </cell>
          <cell r="E76">
            <v>66590464</v>
          </cell>
          <cell r="F76">
            <v>66590464</v>
          </cell>
          <cell r="G76">
            <v>66590464</v>
          </cell>
          <cell r="H76">
            <v>66590464</v>
          </cell>
          <cell r="I76">
            <v>66590464</v>
          </cell>
          <cell r="J76">
            <v>66590464</v>
          </cell>
        </row>
        <row r="77">
          <cell r="A77" t="str">
            <v>OBSERVACIONES:</v>
          </cell>
          <cell r="B77">
            <v>66590464</v>
          </cell>
          <cell r="C77">
            <v>66590464</v>
          </cell>
          <cell r="D77">
            <v>66590464</v>
          </cell>
          <cell r="E77">
            <v>66590464</v>
          </cell>
          <cell r="F77">
            <v>66590464</v>
          </cell>
          <cell r="G77">
            <v>66590464</v>
          </cell>
          <cell r="H77">
            <v>66590464</v>
          </cell>
          <cell r="I77">
            <v>66590464</v>
          </cell>
          <cell r="J77">
            <v>66590464</v>
          </cell>
        </row>
        <row r="78">
          <cell r="A78" t="str">
            <v>- Terminar el tercer piso</v>
          </cell>
          <cell r="B78">
            <v>66590464</v>
          </cell>
          <cell r="C78">
            <v>66590464</v>
          </cell>
          <cell r="D78">
            <v>66590464</v>
          </cell>
          <cell r="E78">
            <v>66590464</v>
          </cell>
          <cell r="F78">
            <v>66590464</v>
          </cell>
          <cell r="G78">
            <v>66590464</v>
          </cell>
          <cell r="H78">
            <v>66590464</v>
          </cell>
          <cell r="I78">
            <v>66590464</v>
          </cell>
        </row>
        <row r="79">
          <cell r="A79">
            <v>66590464</v>
          </cell>
          <cell r="B79">
            <v>66590464</v>
          </cell>
          <cell r="C79">
            <v>66590464</v>
          </cell>
          <cell r="D79">
            <v>66590464</v>
          </cell>
          <cell r="E79">
            <v>66590464</v>
          </cell>
          <cell r="F79">
            <v>66590464</v>
          </cell>
          <cell r="G79">
            <v>66590464</v>
          </cell>
          <cell r="H79">
            <v>66590464</v>
          </cell>
          <cell r="I79">
            <v>66590464</v>
          </cell>
        </row>
        <row r="80">
          <cell r="A80">
            <v>66590464</v>
          </cell>
          <cell r="B80">
            <v>66590464</v>
          </cell>
          <cell r="C80">
            <v>66590464</v>
          </cell>
          <cell r="D80" t="str">
            <v>Rectora Sra Gloria Isabel 320 383 9755</v>
          </cell>
          <cell r="E80">
            <v>66590464</v>
          </cell>
          <cell r="F80">
            <v>66590464</v>
          </cell>
          <cell r="G80">
            <v>66590464</v>
          </cell>
          <cell r="H80">
            <v>66590464</v>
          </cell>
          <cell r="I80">
            <v>66590464</v>
          </cell>
        </row>
        <row r="81">
          <cell r="A81">
            <v>66590464</v>
          </cell>
          <cell r="B81">
            <v>66590464</v>
          </cell>
          <cell r="C81">
            <v>66590464</v>
          </cell>
          <cell r="D81">
            <v>66590464</v>
          </cell>
          <cell r="E81">
            <v>66590464</v>
          </cell>
          <cell r="F81">
            <v>66590464</v>
          </cell>
          <cell r="G81">
            <v>66590464</v>
          </cell>
          <cell r="H81">
            <v>66590464</v>
          </cell>
          <cell r="I81">
            <v>66590464</v>
          </cell>
        </row>
        <row r="82">
          <cell r="A82">
            <v>66590464</v>
          </cell>
          <cell r="B82">
            <v>66590464</v>
          </cell>
          <cell r="C82">
            <v>66590464</v>
          </cell>
          <cell r="D82">
            <v>66590464</v>
          </cell>
          <cell r="E82">
            <v>66590464</v>
          </cell>
          <cell r="F82">
            <v>66590464</v>
          </cell>
          <cell r="G82">
            <v>66590464</v>
          </cell>
          <cell r="H82">
            <v>66590464</v>
          </cell>
          <cell r="I82">
            <v>66590464</v>
          </cell>
        </row>
        <row r="83">
          <cell r="A83">
            <v>66590464</v>
          </cell>
          <cell r="B83">
            <v>66590464</v>
          </cell>
          <cell r="C83">
            <v>66590464</v>
          </cell>
          <cell r="D83">
            <v>66590464</v>
          </cell>
          <cell r="E83">
            <v>66590464</v>
          </cell>
          <cell r="F83">
            <v>66590464</v>
          </cell>
          <cell r="G83">
            <v>66590464</v>
          </cell>
          <cell r="H83">
            <v>66590464</v>
          </cell>
          <cell r="I83">
            <v>66590464</v>
          </cell>
        </row>
      </sheetData>
      <sheetData sheetId="5">
        <row r="1">
          <cell r="A1" t="str">
            <v>ANEXO No. 1</v>
          </cell>
          <cell r="B1">
            <v>66590464</v>
          </cell>
          <cell r="C1">
            <v>66590464</v>
          </cell>
          <cell r="D1">
            <v>66590464</v>
          </cell>
          <cell r="E1">
            <v>66590464</v>
          </cell>
          <cell r="F1">
            <v>66590464</v>
          </cell>
          <cell r="G1">
            <v>66590464</v>
          </cell>
          <cell r="H1">
            <v>66590464</v>
          </cell>
          <cell r="I1">
            <v>66590464</v>
          </cell>
          <cell r="J1">
            <v>66590464</v>
          </cell>
          <cell r="K1">
            <v>66590464</v>
          </cell>
          <cell r="L1">
            <v>66590464</v>
          </cell>
          <cell r="M1">
            <v>66590464</v>
          </cell>
          <cell r="N1">
            <v>66590464</v>
          </cell>
          <cell r="O1">
            <v>66590464</v>
          </cell>
          <cell r="P1">
            <v>66590464</v>
          </cell>
        </row>
        <row r="2">
          <cell r="A2" t="str">
            <v>MANTENIMIENTO Y/O ADECUACION DE ESTABLECIMIENTOS EDUCATIVOS OFICIALES EN EL MUNICIPIO DE BUCARAMANGA, CENTRO ORIENTE (GRUPO I – AREA NORTE)</v>
          </cell>
          <cell r="B2">
            <v>66590464</v>
          </cell>
          <cell r="C2">
            <v>66590464</v>
          </cell>
          <cell r="D2">
            <v>66590464</v>
          </cell>
          <cell r="E2">
            <v>66590464</v>
          </cell>
          <cell r="F2">
            <v>66590464</v>
          </cell>
          <cell r="G2">
            <v>66590464</v>
          </cell>
          <cell r="H2">
            <v>66590464</v>
          </cell>
          <cell r="I2">
            <v>66590464</v>
          </cell>
          <cell r="J2">
            <v>66590464</v>
          </cell>
          <cell r="K2">
            <v>66590464</v>
          </cell>
          <cell r="L2">
            <v>66590464</v>
          </cell>
          <cell r="M2">
            <v>66590464</v>
          </cell>
          <cell r="N2">
            <v>66590464</v>
          </cell>
          <cell r="O2">
            <v>66590464</v>
          </cell>
          <cell r="P2">
            <v>66590464</v>
          </cell>
        </row>
        <row r="3">
          <cell r="A3" t="str">
            <v>PRESUPUESTO PARA LA INSTITUCION EDUCATIVA PILOTO SIMON BOLIVAR – GRUPO 1 AREA NORTE-</v>
          </cell>
          <cell r="B3">
            <v>66590464</v>
          </cell>
          <cell r="C3">
            <v>66590464</v>
          </cell>
          <cell r="D3">
            <v>66590464</v>
          </cell>
          <cell r="E3">
            <v>66590464</v>
          </cell>
          <cell r="F3">
            <v>66590464</v>
          </cell>
          <cell r="G3">
            <v>66590464</v>
          </cell>
          <cell r="H3">
            <v>66590464</v>
          </cell>
          <cell r="I3">
            <v>66590464</v>
          </cell>
          <cell r="J3">
            <v>66590464</v>
          </cell>
          <cell r="K3">
            <v>66590464</v>
          </cell>
          <cell r="L3">
            <v>66590464</v>
          </cell>
          <cell r="M3">
            <v>66590464</v>
          </cell>
        </row>
        <row r="4">
          <cell r="A4" t="str">
            <v xml:space="preserve">CONTRATO DE OBRA: </v>
          </cell>
          <cell r="B4">
            <v>66590464</v>
          </cell>
          <cell r="C4">
            <v>66590464</v>
          </cell>
          <cell r="D4">
            <v>66590464</v>
          </cell>
          <cell r="E4">
            <v>66590464</v>
          </cell>
          <cell r="F4">
            <v>66590464</v>
          </cell>
          <cell r="G4" t="str">
            <v>355 DE 2017</v>
          </cell>
          <cell r="H4">
            <v>66590464</v>
          </cell>
          <cell r="I4">
            <v>66590464</v>
          </cell>
          <cell r="J4">
            <v>66590464</v>
          </cell>
          <cell r="K4">
            <v>66590464</v>
          </cell>
          <cell r="L4">
            <v>66590464</v>
          </cell>
          <cell r="M4">
            <v>66590464</v>
          </cell>
          <cell r="N4">
            <v>66590464</v>
          </cell>
          <cell r="O4">
            <v>66590464</v>
          </cell>
          <cell r="P4">
            <v>66590464</v>
          </cell>
        </row>
        <row r="5">
          <cell r="A5" t="str">
            <v>CONTRATISTA DE OBRA:</v>
          </cell>
          <cell r="B5">
            <v>66590464</v>
          </cell>
          <cell r="C5">
            <v>66590464</v>
          </cell>
          <cell r="D5">
            <v>66590464</v>
          </cell>
          <cell r="E5">
            <v>66590464</v>
          </cell>
          <cell r="F5">
            <v>66590464</v>
          </cell>
          <cell r="G5" t="str">
            <v>PROMACO INGENIERIA S.A.S.</v>
          </cell>
          <cell r="H5">
            <v>66590464</v>
          </cell>
          <cell r="I5">
            <v>66590464</v>
          </cell>
          <cell r="J5">
            <v>66590464</v>
          </cell>
          <cell r="K5">
            <v>66590464</v>
          </cell>
          <cell r="L5">
            <v>66590464</v>
          </cell>
          <cell r="M5">
            <v>66590464</v>
          </cell>
        </row>
        <row r="6">
          <cell r="A6">
            <v>66590464</v>
          </cell>
          <cell r="B6">
            <v>66590464</v>
          </cell>
          <cell r="C6">
            <v>66590464</v>
          </cell>
          <cell r="D6">
            <v>66590464</v>
          </cell>
          <cell r="E6">
            <v>66590464</v>
          </cell>
          <cell r="F6">
            <v>66590464</v>
          </cell>
          <cell r="G6">
            <v>66590464</v>
          </cell>
          <cell r="H6">
            <v>66590464</v>
          </cell>
          <cell r="I6">
            <v>66590464</v>
          </cell>
          <cell r="J6">
            <v>66590464</v>
          </cell>
        </row>
        <row r="7">
          <cell r="A7" t="str">
            <v>ÍTEM
PPUESTO</v>
          </cell>
          <cell r="B7" t="str">
            <v>ÍTEM
CTRATO</v>
          </cell>
          <cell r="C7" t="str">
            <v>No.
Esp.
Tec.</v>
          </cell>
          <cell r="D7" t="str">
            <v>ACTIVIDAD</v>
          </cell>
          <cell r="E7" t="str">
            <v>UND</v>
          </cell>
          <cell r="F7" t="str">
            <v>CONDICION CONTRACTUAL DEL CONTRATISTA</v>
          </cell>
          <cell r="G7">
            <v>66590464</v>
          </cell>
          <cell r="H7">
            <v>66590464</v>
          </cell>
          <cell r="I7">
            <v>66590464</v>
          </cell>
          <cell r="J7">
            <v>66590464</v>
          </cell>
          <cell r="K7" t="str">
            <v>CONDICIONES ACTUALIZADAS
CONTRATISTA-INTERVENTORIA-SUPERVISION</v>
          </cell>
          <cell r="L7">
            <v>66590464</v>
          </cell>
          <cell r="M7">
            <v>66590464</v>
          </cell>
          <cell r="N7" t="str">
            <v>ESTADO DE INVERSION</v>
          </cell>
          <cell r="O7">
            <v>66590464</v>
          </cell>
          <cell r="P7">
            <v>66590464</v>
          </cell>
          <cell r="Q7" t="str">
            <v>ACTA CORTE No. 1</v>
          </cell>
          <cell r="R7">
            <v>66590464</v>
          </cell>
          <cell r="S7">
            <v>66590464</v>
          </cell>
          <cell r="T7" t="str">
            <v>PROYECCION ACTA CORTE No. 2</v>
          </cell>
          <cell r="U7">
            <v>66590464</v>
          </cell>
          <cell r="V7">
            <v>66590464</v>
          </cell>
          <cell r="W7" t="str">
            <v>PRESENTE ACTA CORTE No. 3</v>
          </cell>
          <cell r="X7">
            <v>66590464</v>
          </cell>
          <cell r="Y7">
            <v>66590464</v>
          </cell>
          <cell r="Z7" t="str">
            <v>ACUMULADOS</v>
          </cell>
          <cell r="AA7">
            <v>66590464</v>
          </cell>
          <cell r="AB7">
            <v>66590464</v>
          </cell>
          <cell r="AC7" t="str">
            <v>SALDO</v>
          </cell>
          <cell r="AD7">
            <v>66590464</v>
          </cell>
          <cell r="AE7">
            <v>66590464</v>
          </cell>
        </row>
        <row r="8">
          <cell r="A8">
            <v>66590464</v>
          </cell>
          <cell r="B8">
            <v>66590464</v>
          </cell>
          <cell r="C8">
            <v>66590464</v>
          </cell>
          <cell r="D8">
            <v>66590464</v>
          </cell>
          <cell r="E8">
            <v>66590464</v>
          </cell>
          <cell r="F8">
            <v>2017</v>
          </cell>
          <cell r="G8">
            <v>1.35</v>
          </cell>
          <cell r="H8" t="str">
            <v>CANTIDAD PROGRAMADA</v>
          </cell>
          <cell r="I8" t="str">
            <v>TOTAL
PRESUPUESTADO</v>
          </cell>
          <cell r="J8" t="str">
            <v>TOTAL POR
CAPITULOS</v>
          </cell>
          <cell r="K8" t="str">
            <v>CANTIDAD
PROPUESTA
CONTRATISTA</v>
          </cell>
          <cell r="L8" t="str">
            <v>DIFERENCIA
CANTIDADES</v>
          </cell>
          <cell r="M8" t="str">
            <v>V/ TOTAL
CONTRATISTA</v>
          </cell>
          <cell r="N8" t="str">
            <v>CANTIDAD
EJECUTADA</v>
          </cell>
          <cell r="O8" t="str">
            <v>PORCENTAJE</v>
          </cell>
          <cell r="P8" t="str">
            <v>V/ TOTAL
EJECUTADO</v>
          </cell>
          <cell r="Q8" t="str">
            <v>CANTIDAD
EJECUTADA</v>
          </cell>
          <cell r="R8" t="str">
            <v>PORCENTAJE</v>
          </cell>
          <cell r="S8" t="str">
            <v>V/ TOTAL
EJECUTADO</v>
          </cell>
          <cell r="T8" t="str">
            <v>CANTIDAD
EJECUTADA</v>
          </cell>
          <cell r="U8" t="str">
            <v>PORCENTAJE</v>
          </cell>
          <cell r="V8" t="str">
            <v>V/ TOTAL
EJECUTADO</v>
          </cell>
          <cell r="W8" t="str">
            <v>CANTIDAD
EJECUTADA</v>
          </cell>
          <cell r="X8" t="str">
            <v>PORCENTAJE</v>
          </cell>
          <cell r="Y8" t="str">
            <v>V/ TOTAL
EJECUTADO</v>
          </cell>
          <cell r="Z8" t="str">
            <v>CANTIDAD
EJECUTADA</v>
          </cell>
          <cell r="AA8" t="str">
            <v>PORCENTAJE</v>
          </cell>
          <cell r="AB8" t="str">
            <v>V/ TOTAL
EJECUTADO</v>
          </cell>
          <cell r="AC8" t="str">
            <v>CANTIDAD
EJECUTADA</v>
          </cell>
          <cell r="AD8" t="str">
            <v>PORCENTAJE</v>
          </cell>
          <cell r="AE8" t="str">
            <v>V/ TOTAL
EJECUTADO</v>
          </cell>
        </row>
        <row r="9">
          <cell r="A9">
            <v>1.3499994277954102</v>
          </cell>
          <cell r="B9">
            <v>1.3499994277954102</v>
          </cell>
          <cell r="C9">
            <v>1.3499994277954102</v>
          </cell>
          <cell r="D9">
            <v>1.3499994277954102</v>
          </cell>
          <cell r="E9">
            <v>1.3499994277954102</v>
          </cell>
          <cell r="F9" t="str">
            <v>VR. UNITARIO DIRECTO</v>
          </cell>
          <cell r="G9" t="str">
            <v>CON AIU 35%</v>
          </cell>
          <cell r="H9">
            <v>1.3499994277954102</v>
          </cell>
          <cell r="I9">
            <v>1.3499994277954102</v>
          </cell>
          <cell r="J9">
            <v>1.3499994277954102</v>
          </cell>
          <cell r="K9">
            <v>1.3499994277954102</v>
          </cell>
          <cell r="L9">
            <v>1.3499994277954102</v>
          </cell>
          <cell r="M9">
            <v>1.3499994277954102</v>
          </cell>
          <cell r="N9">
            <v>1.3499994277954102</v>
          </cell>
          <cell r="O9">
            <v>1.3499994277954102</v>
          </cell>
          <cell r="P9">
            <v>1.3499994277954102</v>
          </cell>
          <cell r="Q9">
            <v>1.3499994277954102</v>
          </cell>
          <cell r="R9">
            <v>1.3499994277954102</v>
          </cell>
          <cell r="S9">
            <v>1.3499994277954102</v>
          </cell>
          <cell r="T9">
            <v>1.3499994277954102</v>
          </cell>
          <cell r="U9">
            <v>1.3499994277954102</v>
          </cell>
          <cell r="V9">
            <v>1.3499994277954102</v>
          </cell>
          <cell r="W9">
            <v>1.3499994277954102</v>
          </cell>
          <cell r="X9">
            <v>1.3499994277954102</v>
          </cell>
          <cell r="Y9">
            <v>1.3499994277954102</v>
          </cell>
          <cell r="Z9">
            <v>1.3499994277954102</v>
          </cell>
          <cell r="AA9">
            <v>1.3499994277954102</v>
          </cell>
          <cell r="AB9">
            <v>1.3499994277954102</v>
          </cell>
          <cell r="AC9">
            <v>1.3499994277954102</v>
          </cell>
          <cell r="AD9">
            <v>1.3499994277954102</v>
          </cell>
          <cell r="AE9">
            <v>1.3499994277954102</v>
          </cell>
        </row>
        <row r="10">
          <cell r="A10">
            <v>2</v>
          </cell>
          <cell r="B10">
            <v>2</v>
          </cell>
          <cell r="C10">
            <v>2</v>
          </cell>
          <cell r="D10" t="str">
            <v>DEMOLICIONES Y DESMONTE DE ELEMENTOS</v>
          </cell>
          <cell r="E10">
            <v>2</v>
          </cell>
          <cell r="F10">
            <v>2</v>
          </cell>
          <cell r="G10">
            <v>2</v>
          </cell>
          <cell r="H10">
            <v>2</v>
          </cell>
          <cell r="I10">
            <v>2</v>
          </cell>
          <cell r="J10">
            <v>1968953</v>
          </cell>
          <cell r="K10">
            <v>1968953</v>
          </cell>
          <cell r="L10">
            <v>1968953</v>
          </cell>
          <cell r="M10">
            <v>2405081</v>
          </cell>
          <cell r="N10">
            <v>2405080</v>
          </cell>
          <cell r="O10">
            <v>2405080</v>
          </cell>
          <cell r="P10">
            <v>1132411</v>
          </cell>
          <cell r="Q10">
            <v>1132411</v>
          </cell>
          <cell r="R10">
            <v>1132411</v>
          </cell>
          <cell r="S10">
            <v>1965772.9</v>
          </cell>
          <cell r="T10">
            <v>1965772</v>
          </cell>
          <cell r="U10">
            <v>1965772</v>
          </cell>
          <cell r="V10">
            <v>345268</v>
          </cell>
          <cell r="W10">
            <v>345268</v>
          </cell>
          <cell r="X10">
            <v>345268</v>
          </cell>
          <cell r="Y10">
            <v>0</v>
          </cell>
          <cell r="Z10">
            <v>0</v>
          </cell>
          <cell r="AA10">
            <v>0</v>
          </cell>
          <cell r="AB10">
            <v>2311040.9000000004</v>
          </cell>
          <cell r="AC10">
            <v>2311040</v>
          </cell>
          <cell r="AD10">
            <v>2311040</v>
          </cell>
          <cell r="AE10">
            <v>94040.099999999948</v>
          </cell>
        </row>
        <row r="11">
          <cell r="A11" t="str">
            <v>2,18*</v>
          </cell>
          <cell r="B11">
            <v>2.06</v>
          </cell>
          <cell r="C11">
            <v>18</v>
          </cell>
          <cell r="D11" t="str">
            <v>Demolicion pisos &gt;=0,15+retiro</v>
          </cell>
          <cell r="E11" t="str">
            <v>M2</v>
          </cell>
          <cell r="F11">
            <v>13951</v>
          </cell>
          <cell r="G11">
            <v>18833.850000000002</v>
          </cell>
          <cell r="H11">
            <v>60</v>
          </cell>
          <cell r="I11">
            <v>837060</v>
          </cell>
          <cell r="J11">
            <v>837060</v>
          </cell>
          <cell r="K11">
            <v>60</v>
          </cell>
          <cell r="L11">
            <v>0</v>
          </cell>
          <cell r="M11">
            <v>837060</v>
          </cell>
          <cell r="N11">
            <v>45</v>
          </cell>
          <cell r="O11">
            <v>0.75</v>
          </cell>
          <cell r="P11">
            <v>627795</v>
          </cell>
          <cell r="Q11">
            <v>60</v>
          </cell>
          <cell r="R11">
            <v>1</v>
          </cell>
          <cell r="S11">
            <v>837060</v>
          </cell>
          <cell r="T11">
            <v>837060</v>
          </cell>
          <cell r="U11">
            <v>0</v>
          </cell>
          <cell r="V11">
            <v>0</v>
          </cell>
          <cell r="W11">
            <v>0</v>
          </cell>
          <cell r="X11">
            <v>0</v>
          </cell>
          <cell r="Y11">
            <v>0</v>
          </cell>
          <cell r="Z11">
            <v>60</v>
          </cell>
          <cell r="AA11">
            <v>1</v>
          </cell>
          <cell r="AB11">
            <v>837060</v>
          </cell>
          <cell r="AC11">
            <v>0</v>
          </cell>
          <cell r="AD11">
            <v>0</v>
          </cell>
          <cell r="AE11">
            <v>0</v>
          </cell>
        </row>
        <row r="12">
          <cell r="A12" t="str">
            <v>2,23*</v>
          </cell>
          <cell r="B12">
            <v>2.09</v>
          </cell>
          <cell r="C12">
            <v>20</v>
          </cell>
          <cell r="D12" t="str">
            <v>Desmonte de cielo falso en madera,incluye desmonte de estructura en madera y retiro de escombros</v>
          </cell>
          <cell r="E12" t="str">
            <v>M2</v>
          </cell>
          <cell r="F12">
            <v>4543</v>
          </cell>
          <cell r="G12">
            <v>6133.05</v>
          </cell>
          <cell r="H12">
            <v>187</v>
          </cell>
          <cell r="I12">
            <v>849541</v>
          </cell>
          <cell r="J12">
            <v>849541</v>
          </cell>
          <cell r="K12">
            <v>283</v>
          </cell>
          <cell r="L12">
            <v>96</v>
          </cell>
          <cell r="M12">
            <v>1285669</v>
          </cell>
          <cell r="N12">
            <v>80</v>
          </cell>
          <cell r="O12">
            <v>0.28268551236749118</v>
          </cell>
          <cell r="P12">
            <v>363440</v>
          </cell>
          <cell r="Q12">
            <v>186.3</v>
          </cell>
          <cell r="R12">
            <v>0.65830388692579511</v>
          </cell>
          <cell r="S12">
            <v>846360.9</v>
          </cell>
          <cell r="T12">
            <v>76</v>
          </cell>
          <cell r="U12">
            <v>0.26855123674911663</v>
          </cell>
          <cell r="V12">
            <v>345268</v>
          </cell>
          <cell r="W12">
            <v>345268</v>
          </cell>
          <cell r="X12">
            <v>0</v>
          </cell>
          <cell r="Y12">
            <v>0</v>
          </cell>
          <cell r="Z12">
            <v>262.3</v>
          </cell>
          <cell r="AA12">
            <v>0.92685512367491174</v>
          </cell>
          <cell r="AB12">
            <v>1191628.9000000001</v>
          </cell>
          <cell r="AC12">
            <v>20.699999999999989</v>
          </cell>
          <cell r="AD12">
            <v>7.3144876325088301E-2</v>
          </cell>
          <cell r="AE12">
            <v>94040.099999999948</v>
          </cell>
        </row>
        <row r="13">
          <cell r="A13" t="str">
            <v>2,26*</v>
          </cell>
          <cell r="B13">
            <v>2.11</v>
          </cell>
          <cell r="C13">
            <v>22</v>
          </cell>
          <cell r="D13" t="str">
            <v>Corte arbol mas retiro(incl.raices)h&gt;3.0 +retiro</v>
          </cell>
          <cell r="E13" t="str">
            <v>UND</v>
          </cell>
          <cell r="F13">
            <v>141176</v>
          </cell>
          <cell r="G13">
            <v>190587.6</v>
          </cell>
          <cell r="H13">
            <v>2</v>
          </cell>
          <cell r="I13">
            <v>282352</v>
          </cell>
          <cell r="J13">
            <v>282352</v>
          </cell>
          <cell r="K13">
            <v>2</v>
          </cell>
          <cell r="L13">
            <v>0</v>
          </cell>
          <cell r="M13">
            <v>282352</v>
          </cell>
          <cell r="N13">
            <v>1</v>
          </cell>
          <cell r="O13">
            <v>0.5</v>
          </cell>
          <cell r="P13">
            <v>141176</v>
          </cell>
          <cell r="Q13">
            <v>2</v>
          </cell>
          <cell r="R13">
            <v>1</v>
          </cell>
          <cell r="S13">
            <v>282352</v>
          </cell>
          <cell r="T13">
            <v>282352</v>
          </cell>
          <cell r="U13">
            <v>0</v>
          </cell>
          <cell r="V13">
            <v>0</v>
          </cell>
          <cell r="W13">
            <v>0</v>
          </cell>
          <cell r="X13">
            <v>0</v>
          </cell>
          <cell r="Y13">
            <v>0</v>
          </cell>
          <cell r="Z13">
            <v>2</v>
          </cell>
          <cell r="AA13">
            <v>1</v>
          </cell>
          <cell r="AB13">
            <v>282352</v>
          </cell>
          <cell r="AC13">
            <v>0</v>
          </cell>
          <cell r="AD13">
            <v>0</v>
          </cell>
          <cell r="AE13">
            <v>0</v>
          </cell>
        </row>
        <row r="14">
          <cell r="A14">
            <v>7</v>
          </cell>
          <cell r="B14">
            <v>7</v>
          </cell>
          <cell r="C14">
            <v>7</v>
          </cell>
          <cell r="D14" t="str">
            <v>INSTALACIONES ELÉCTRICAS</v>
          </cell>
          <cell r="E14">
            <v>7</v>
          </cell>
          <cell r="F14">
            <v>7</v>
          </cell>
          <cell r="G14">
            <v>7</v>
          </cell>
          <cell r="H14">
            <v>7</v>
          </cell>
          <cell r="I14">
            <v>7</v>
          </cell>
          <cell r="J14">
            <v>879486</v>
          </cell>
          <cell r="K14">
            <v>879486</v>
          </cell>
          <cell r="L14">
            <v>879486</v>
          </cell>
          <cell r="M14">
            <v>439743</v>
          </cell>
          <cell r="N14">
            <v>439743</v>
          </cell>
          <cell r="O14">
            <v>439743</v>
          </cell>
          <cell r="P14">
            <v>0</v>
          </cell>
          <cell r="Q14">
            <v>0</v>
          </cell>
          <cell r="R14">
            <v>0</v>
          </cell>
          <cell r="S14">
            <v>0</v>
          </cell>
          <cell r="T14">
            <v>0</v>
          </cell>
          <cell r="U14">
            <v>0</v>
          </cell>
          <cell r="V14">
            <v>439743</v>
          </cell>
          <cell r="W14">
            <v>439743</v>
          </cell>
          <cell r="X14">
            <v>439743</v>
          </cell>
          <cell r="Y14">
            <v>0</v>
          </cell>
          <cell r="Z14">
            <v>0</v>
          </cell>
          <cell r="AA14">
            <v>0</v>
          </cell>
          <cell r="AB14">
            <v>439743</v>
          </cell>
          <cell r="AC14">
            <v>439743</v>
          </cell>
          <cell r="AD14">
            <v>439743</v>
          </cell>
          <cell r="AE14">
            <v>0</v>
          </cell>
        </row>
        <row r="15">
          <cell r="A15" t="str">
            <v>7,23*</v>
          </cell>
          <cell r="B15">
            <v>7.15</v>
          </cell>
          <cell r="C15">
            <v>73</v>
          </cell>
          <cell r="D15" t="str">
            <v>mantenimiento de redes electricas</v>
          </cell>
          <cell r="E15" t="str">
            <v>UND</v>
          </cell>
          <cell r="F15">
            <v>439743</v>
          </cell>
          <cell r="G15">
            <v>593653.05000000005</v>
          </cell>
          <cell r="H15">
            <v>2</v>
          </cell>
          <cell r="I15">
            <v>879486</v>
          </cell>
          <cell r="J15">
            <v>879486</v>
          </cell>
          <cell r="K15">
            <v>1</v>
          </cell>
          <cell r="L15">
            <v>-1</v>
          </cell>
          <cell r="M15">
            <v>439743</v>
          </cell>
          <cell r="N15">
            <v>0</v>
          </cell>
          <cell r="O15">
            <v>0</v>
          </cell>
          <cell r="P15">
            <v>0</v>
          </cell>
          <cell r="Q15">
            <v>0</v>
          </cell>
          <cell r="R15">
            <v>0</v>
          </cell>
          <cell r="S15">
            <v>0</v>
          </cell>
          <cell r="T15">
            <v>1</v>
          </cell>
          <cell r="U15">
            <v>1</v>
          </cell>
          <cell r="V15">
            <v>439743</v>
          </cell>
          <cell r="W15">
            <v>439743</v>
          </cell>
          <cell r="X15">
            <v>0</v>
          </cell>
          <cell r="Y15">
            <v>0</v>
          </cell>
          <cell r="Z15">
            <v>1</v>
          </cell>
          <cell r="AA15">
            <v>1</v>
          </cell>
          <cell r="AB15">
            <v>439743</v>
          </cell>
          <cell r="AC15">
            <v>0</v>
          </cell>
          <cell r="AD15">
            <v>0</v>
          </cell>
          <cell r="AE15">
            <v>0</v>
          </cell>
        </row>
        <row r="16">
          <cell r="A16">
            <v>8</v>
          </cell>
          <cell r="B16">
            <v>8</v>
          </cell>
          <cell r="C16">
            <v>8</v>
          </cell>
          <cell r="D16" t="str">
            <v>INSTALACIONES HIDROSANITARIAS</v>
          </cell>
          <cell r="E16">
            <v>8</v>
          </cell>
          <cell r="F16">
            <v>8</v>
          </cell>
          <cell r="G16">
            <v>8</v>
          </cell>
          <cell r="H16">
            <v>8</v>
          </cell>
          <cell r="I16">
            <v>8</v>
          </cell>
          <cell r="J16">
            <v>3030626</v>
          </cell>
          <cell r="K16">
            <v>3030626</v>
          </cell>
          <cell r="L16">
            <v>3030626</v>
          </cell>
          <cell r="M16">
            <v>5595443</v>
          </cell>
          <cell r="N16">
            <v>5595440</v>
          </cell>
          <cell r="O16">
            <v>5595440</v>
          </cell>
          <cell r="P16">
            <v>0</v>
          </cell>
          <cell r="Q16">
            <v>0</v>
          </cell>
          <cell r="R16">
            <v>0</v>
          </cell>
          <cell r="S16">
            <v>436896</v>
          </cell>
          <cell r="T16">
            <v>436896</v>
          </cell>
          <cell r="U16">
            <v>436896</v>
          </cell>
          <cell r="V16">
            <v>0</v>
          </cell>
          <cell r="W16">
            <v>0</v>
          </cell>
          <cell r="X16">
            <v>0</v>
          </cell>
          <cell r="Y16">
            <v>0</v>
          </cell>
          <cell r="Z16">
            <v>0</v>
          </cell>
          <cell r="AA16">
            <v>0</v>
          </cell>
          <cell r="AB16">
            <v>436896</v>
          </cell>
          <cell r="AC16">
            <v>436896</v>
          </cell>
          <cell r="AD16">
            <v>436896</v>
          </cell>
          <cell r="AE16">
            <v>5158547</v>
          </cell>
        </row>
        <row r="17">
          <cell r="A17">
            <v>8.9</v>
          </cell>
          <cell r="B17">
            <v>8.0500000000000007</v>
          </cell>
          <cell r="C17">
            <v>81</v>
          </cell>
          <cell r="D17" t="str">
            <v>Bajante de aguas lluvias en PVC 3"</v>
          </cell>
          <cell r="E17" t="str">
            <v>ML</v>
          </cell>
          <cell r="F17">
            <v>16661</v>
          </cell>
          <cell r="G17">
            <v>22492.350000000002</v>
          </cell>
          <cell r="H17">
            <v>130</v>
          </cell>
          <cell r="I17">
            <v>2165930</v>
          </cell>
          <cell r="J17">
            <v>2165930</v>
          </cell>
          <cell r="K17">
            <v>263</v>
          </cell>
          <cell r="L17">
            <v>133</v>
          </cell>
          <cell r="M17">
            <v>4381843</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263</v>
          </cell>
          <cell r="AD17">
            <v>1</v>
          </cell>
          <cell r="AE17">
            <v>4381843</v>
          </cell>
        </row>
        <row r="18">
          <cell r="A18" t="str">
            <v>8,16*</v>
          </cell>
          <cell r="B18">
            <v>8.06</v>
          </cell>
          <cell r="C18">
            <v>82</v>
          </cell>
          <cell r="D18" t="str">
            <v>Accesorio en gres de 3"</v>
          </cell>
          <cell r="E18" t="str">
            <v>UND</v>
          </cell>
          <cell r="F18">
            <v>6220</v>
          </cell>
          <cell r="G18">
            <v>8397</v>
          </cell>
          <cell r="H18">
            <v>20</v>
          </cell>
          <cell r="I18">
            <v>124400</v>
          </cell>
          <cell r="J18">
            <v>124400</v>
          </cell>
          <cell r="K18">
            <v>0</v>
          </cell>
          <cell r="L18">
            <v>-20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A19" t="str">
            <v>8,37*</v>
          </cell>
          <cell r="B19">
            <v>8.1999999999999993</v>
          </cell>
          <cell r="C19">
            <v>99</v>
          </cell>
          <cell r="D19" t="str">
            <v>Mantenimiento de redes aguas lluvias</v>
          </cell>
          <cell r="E19" t="str">
            <v>ML</v>
          </cell>
          <cell r="F19">
            <v>6068</v>
          </cell>
          <cell r="G19">
            <v>8191.8</v>
          </cell>
          <cell r="H19">
            <v>122</v>
          </cell>
          <cell r="I19">
            <v>740296</v>
          </cell>
          <cell r="J19">
            <v>740296</v>
          </cell>
          <cell r="K19">
            <v>200</v>
          </cell>
          <cell r="L19">
            <v>78</v>
          </cell>
          <cell r="M19">
            <v>1213600</v>
          </cell>
          <cell r="N19">
            <v>0</v>
          </cell>
          <cell r="O19">
            <v>0</v>
          </cell>
          <cell r="P19">
            <v>0</v>
          </cell>
          <cell r="Q19">
            <v>72</v>
          </cell>
          <cell r="R19">
            <v>0.36</v>
          </cell>
          <cell r="S19">
            <v>436896</v>
          </cell>
          <cell r="T19">
            <v>436896</v>
          </cell>
          <cell r="U19">
            <v>0</v>
          </cell>
          <cell r="V19">
            <v>0</v>
          </cell>
          <cell r="W19">
            <v>0</v>
          </cell>
          <cell r="X19">
            <v>0</v>
          </cell>
          <cell r="Y19">
            <v>0</v>
          </cell>
          <cell r="Z19">
            <v>72</v>
          </cell>
          <cell r="AA19">
            <v>0.36</v>
          </cell>
          <cell r="AB19">
            <v>436896</v>
          </cell>
          <cell r="AC19">
            <v>128</v>
          </cell>
          <cell r="AD19">
            <v>0.64</v>
          </cell>
          <cell r="AE19">
            <v>776704</v>
          </cell>
        </row>
        <row r="20">
          <cell r="A20">
            <v>9</v>
          </cell>
          <cell r="B20">
            <v>9</v>
          </cell>
          <cell r="C20">
            <v>9</v>
          </cell>
          <cell r="D20" t="str">
            <v>PAÑETES</v>
          </cell>
          <cell r="E20">
            <v>9</v>
          </cell>
          <cell r="F20">
            <v>9</v>
          </cell>
          <cell r="G20">
            <v>9</v>
          </cell>
          <cell r="H20">
            <v>9</v>
          </cell>
          <cell r="I20">
            <v>9</v>
          </cell>
          <cell r="J20">
            <v>2487746</v>
          </cell>
          <cell r="K20">
            <v>2487746</v>
          </cell>
          <cell r="L20">
            <v>2487746</v>
          </cell>
          <cell r="M20">
            <v>2372594</v>
          </cell>
          <cell r="N20">
            <v>2372594</v>
          </cell>
          <cell r="O20">
            <v>2372594</v>
          </cell>
          <cell r="P20">
            <v>0</v>
          </cell>
          <cell r="Q20">
            <v>0</v>
          </cell>
          <cell r="R20">
            <v>0</v>
          </cell>
          <cell r="S20">
            <v>1724393.72</v>
          </cell>
          <cell r="T20">
            <v>1724393</v>
          </cell>
          <cell r="U20">
            <v>1724393</v>
          </cell>
          <cell r="V20">
            <v>0</v>
          </cell>
          <cell r="W20">
            <v>0</v>
          </cell>
          <cell r="X20">
            <v>0</v>
          </cell>
          <cell r="Y20">
            <v>0</v>
          </cell>
          <cell r="Z20">
            <v>0</v>
          </cell>
          <cell r="AA20">
            <v>0</v>
          </cell>
          <cell r="AB20">
            <v>1724393.72</v>
          </cell>
          <cell r="AC20">
            <v>1724393</v>
          </cell>
          <cell r="AD20">
            <v>1724393</v>
          </cell>
          <cell r="AE20">
            <v>648200.28</v>
          </cell>
        </row>
        <row r="21">
          <cell r="A21">
            <v>9.1</v>
          </cell>
          <cell r="B21">
            <v>9.01</v>
          </cell>
          <cell r="C21">
            <v>100</v>
          </cell>
          <cell r="D21" t="str">
            <v>Pañete muros 1:4 Incluye Filos y dilataciones</v>
          </cell>
          <cell r="E21" t="str">
            <v>M2</v>
          </cell>
          <cell r="F21">
            <v>13234</v>
          </cell>
          <cell r="G21">
            <v>17865.900000000001</v>
          </cell>
          <cell r="H21">
            <v>23</v>
          </cell>
          <cell r="I21">
            <v>304382</v>
          </cell>
          <cell r="J21">
            <v>304382</v>
          </cell>
          <cell r="K21">
            <v>41</v>
          </cell>
          <cell r="L21">
            <v>18</v>
          </cell>
          <cell r="M21">
            <v>542594</v>
          </cell>
          <cell r="N21">
            <v>0</v>
          </cell>
          <cell r="O21">
            <v>0</v>
          </cell>
          <cell r="P21">
            <v>0</v>
          </cell>
          <cell r="Q21">
            <v>22.58</v>
          </cell>
          <cell r="R21">
            <v>0.5507317073170731</v>
          </cell>
          <cell r="S21">
            <v>298823.71999999997</v>
          </cell>
          <cell r="T21">
            <v>298823.5</v>
          </cell>
          <cell r="U21">
            <v>0</v>
          </cell>
          <cell r="V21">
            <v>0</v>
          </cell>
          <cell r="W21">
            <v>0</v>
          </cell>
          <cell r="X21">
            <v>0</v>
          </cell>
          <cell r="Y21">
            <v>0</v>
          </cell>
          <cell r="Z21">
            <v>22.58</v>
          </cell>
          <cell r="AA21">
            <v>0.5507317073170731</v>
          </cell>
          <cell r="AB21">
            <v>298823.71999999997</v>
          </cell>
          <cell r="AC21">
            <v>18.420000000000002</v>
          </cell>
          <cell r="AD21">
            <v>0.4492682926829269</v>
          </cell>
          <cell r="AE21">
            <v>243770.28000000003</v>
          </cell>
        </row>
        <row r="22">
          <cell r="A22">
            <v>9.1999999999999993</v>
          </cell>
          <cell r="B22">
            <v>9.02</v>
          </cell>
          <cell r="C22">
            <v>101</v>
          </cell>
          <cell r="D22" t="str">
            <v>Páñete  bajo  placa   1:4</v>
          </cell>
          <cell r="E22" t="str">
            <v>M2</v>
          </cell>
          <cell r="F22">
            <v>15016</v>
          </cell>
          <cell r="G22">
            <v>20271.600000000002</v>
          </cell>
          <cell r="H22">
            <v>54</v>
          </cell>
          <cell r="I22">
            <v>810864</v>
          </cell>
          <cell r="J22">
            <v>810864</v>
          </cell>
          <cell r="K22">
            <v>0</v>
          </cell>
          <cell r="L22">
            <v>-54</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A23">
            <v>9.3000000000000007</v>
          </cell>
          <cell r="B23">
            <v>9.0299999999999994</v>
          </cell>
          <cell r="C23">
            <v>102</v>
          </cell>
          <cell r="D23" t="str">
            <v>Alistado pendientado en mortero para placa</v>
          </cell>
          <cell r="E23" t="str">
            <v>M2</v>
          </cell>
          <cell r="F23">
            <v>30500</v>
          </cell>
          <cell r="G23">
            <v>41175</v>
          </cell>
          <cell r="H23">
            <v>45</v>
          </cell>
          <cell r="I23">
            <v>1372500</v>
          </cell>
          <cell r="J23">
            <v>1372500</v>
          </cell>
          <cell r="K23">
            <v>60</v>
          </cell>
          <cell r="L23">
            <v>15</v>
          </cell>
          <cell r="M23">
            <v>1830000</v>
          </cell>
          <cell r="N23">
            <v>0</v>
          </cell>
          <cell r="O23">
            <v>0</v>
          </cell>
          <cell r="P23">
            <v>0</v>
          </cell>
          <cell r="Q23">
            <v>46.74</v>
          </cell>
          <cell r="R23">
            <v>0.77900000000000003</v>
          </cell>
          <cell r="S23">
            <v>1425570</v>
          </cell>
          <cell r="T23">
            <v>1425570</v>
          </cell>
          <cell r="U23">
            <v>0</v>
          </cell>
          <cell r="V23">
            <v>0</v>
          </cell>
          <cell r="W23">
            <v>0</v>
          </cell>
          <cell r="X23">
            <v>0</v>
          </cell>
          <cell r="Y23">
            <v>0</v>
          </cell>
          <cell r="Z23">
            <v>46.74</v>
          </cell>
          <cell r="AA23">
            <v>0.77900000000000003</v>
          </cell>
          <cell r="AB23">
            <v>1425570</v>
          </cell>
          <cell r="AC23">
            <v>13.259999999999998</v>
          </cell>
          <cell r="AD23">
            <v>0.22099999999999997</v>
          </cell>
          <cell r="AE23">
            <v>404429.99999999994</v>
          </cell>
        </row>
        <row r="24">
          <cell r="A24">
            <v>10</v>
          </cell>
          <cell r="B24">
            <v>10</v>
          </cell>
          <cell r="C24">
            <v>10</v>
          </cell>
          <cell r="D24" t="str">
            <v>IMPERMEABILIZACION</v>
          </cell>
          <cell r="E24">
            <v>10</v>
          </cell>
          <cell r="F24">
            <v>10</v>
          </cell>
          <cell r="G24">
            <v>10</v>
          </cell>
          <cell r="H24">
            <v>10</v>
          </cell>
          <cell r="I24">
            <v>10</v>
          </cell>
          <cell r="J24">
            <v>12021557</v>
          </cell>
          <cell r="K24">
            <v>12021552</v>
          </cell>
          <cell r="L24">
            <v>12021552</v>
          </cell>
          <cell r="M24">
            <v>12051838</v>
          </cell>
          <cell r="N24">
            <v>12051832</v>
          </cell>
          <cell r="O24">
            <v>12051832</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12051838</v>
          </cell>
        </row>
        <row r="25">
          <cell r="A25">
            <v>10.4</v>
          </cell>
          <cell r="B25">
            <v>10.02</v>
          </cell>
          <cell r="C25">
            <v>105</v>
          </cell>
          <cell r="D25" t="str">
            <v>Impermeabilizacion manto zetal 600 terraza</v>
          </cell>
          <cell r="E25" t="str">
            <v>M2</v>
          </cell>
          <cell r="F25">
            <v>26195</v>
          </cell>
          <cell r="G25">
            <v>35363.25</v>
          </cell>
          <cell r="H25">
            <v>397</v>
          </cell>
          <cell r="I25">
            <v>10399415</v>
          </cell>
          <cell r="J25">
            <v>10399408</v>
          </cell>
          <cell r="K25">
            <v>398</v>
          </cell>
          <cell r="L25">
            <v>1</v>
          </cell>
          <cell r="M25">
            <v>10425610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398</v>
          </cell>
          <cell r="AD25">
            <v>1</v>
          </cell>
          <cell r="AE25">
            <v>10425610</v>
          </cell>
        </row>
        <row r="26">
          <cell r="A26">
            <v>10.5</v>
          </cell>
          <cell r="B26">
            <v>10.029999999999999</v>
          </cell>
          <cell r="C26">
            <v>106</v>
          </cell>
          <cell r="D26" t="str">
            <v>Pintura bituminosa para proteccion terraza.</v>
          </cell>
          <cell r="E26" t="str">
            <v>M2</v>
          </cell>
          <cell r="F26">
            <v>4086</v>
          </cell>
          <cell r="G26">
            <v>5516.1</v>
          </cell>
          <cell r="H26">
            <v>397</v>
          </cell>
          <cell r="I26">
            <v>1622142</v>
          </cell>
          <cell r="J26">
            <v>1622142</v>
          </cell>
          <cell r="K26">
            <v>398</v>
          </cell>
          <cell r="L26">
            <v>1</v>
          </cell>
          <cell r="M26">
            <v>1626228</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398</v>
          </cell>
          <cell r="AD26">
            <v>1</v>
          </cell>
          <cell r="AE26">
            <v>1626228</v>
          </cell>
        </row>
        <row r="27">
          <cell r="A27">
            <v>11</v>
          </cell>
          <cell r="B27">
            <v>11</v>
          </cell>
          <cell r="C27">
            <v>11</v>
          </cell>
          <cell r="D27" t="str">
            <v>CUBIERTA  Y   ESTRUCTURA DE CUBIERTA</v>
          </cell>
          <cell r="E27">
            <v>11</v>
          </cell>
          <cell r="F27">
            <v>11</v>
          </cell>
          <cell r="G27">
            <v>11</v>
          </cell>
          <cell r="H27">
            <v>11</v>
          </cell>
          <cell r="I27">
            <v>11</v>
          </cell>
          <cell r="J27">
            <v>16265045</v>
          </cell>
          <cell r="K27">
            <v>16265040</v>
          </cell>
          <cell r="L27">
            <v>16265040</v>
          </cell>
          <cell r="M27">
            <v>12702898</v>
          </cell>
          <cell r="N27">
            <v>12702896</v>
          </cell>
          <cell r="O27">
            <v>12702896</v>
          </cell>
          <cell r="P27">
            <v>194570</v>
          </cell>
          <cell r="Q27">
            <v>194570</v>
          </cell>
          <cell r="R27">
            <v>194570</v>
          </cell>
          <cell r="S27">
            <v>8630140.8000000007</v>
          </cell>
          <cell r="T27">
            <v>8630136</v>
          </cell>
          <cell r="U27">
            <v>8630136</v>
          </cell>
          <cell r="V27">
            <v>0</v>
          </cell>
          <cell r="W27">
            <v>0</v>
          </cell>
          <cell r="X27">
            <v>0</v>
          </cell>
          <cell r="Y27">
            <v>0</v>
          </cell>
          <cell r="Z27">
            <v>0</v>
          </cell>
          <cell r="AA27">
            <v>0</v>
          </cell>
          <cell r="AB27">
            <v>8630140.8000000007</v>
          </cell>
          <cell r="AC27">
            <v>8630136</v>
          </cell>
          <cell r="AD27">
            <v>8630136</v>
          </cell>
          <cell r="AE27">
            <v>4072757.2000000007</v>
          </cell>
        </row>
        <row r="28">
          <cell r="A28" t="str">
            <v>11,15*</v>
          </cell>
          <cell r="B28">
            <v>11.03</v>
          </cell>
          <cell r="C28">
            <v>110</v>
          </cell>
          <cell r="D28" t="str">
            <v>Flanche remate de cubierta</v>
          </cell>
          <cell r="E28" t="str">
            <v>ML</v>
          </cell>
          <cell r="F28">
            <v>13548</v>
          </cell>
          <cell r="G28">
            <v>18289.800000000003</v>
          </cell>
          <cell r="H28">
            <v>0</v>
          </cell>
          <cell r="I28">
            <v>0</v>
          </cell>
          <cell r="J28">
            <v>0</v>
          </cell>
          <cell r="K28">
            <v>6</v>
          </cell>
          <cell r="L28">
            <v>6</v>
          </cell>
          <cell r="M28">
            <v>81288</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6</v>
          </cell>
          <cell r="AD28">
            <v>1</v>
          </cell>
          <cell r="AE28">
            <v>81288</v>
          </cell>
        </row>
        <row r="29">
          <cell r="A29" t="str">
            <v>11,25*</v>
          </cell>
          <cell r="B29">
            <v>11.05</v>
          </cell>
          <cell r="C29">
            <v>112</v>
          </cell>
          <cell r="D29" t="str">
            <v>Mantenimiento de Cubierta en teja de barro</v>
          </cell>
          <cell r="E29" t="str">
            <v>M2</v>
          </cell>
          <cell r="F29">
            <v>19457</v>
          </cell>
          <cell r="G29">
            <v>26266.95</v>
          </cell>
          <cell r="H29">
            <v>565</v>
          </cell>
          <cell r="I29">
            <v>10993205</v>
          </cell>
          <cell r="J29">
            <v>10993200</v>
          </cell>
          <cell r="K29">
            <v>410</v>
          </cell>
          <cell r="L29">
            <v>-155</v>
          </cell>
          <cell r="M29">
            <v>7977370</v>
          </cell>
          <cell r="N29">
            <v>10</v>
          </cell>
          <cell r="O29">
            <v>2.4390243902439025E-2</v>
          </cell>
          <cell r="P29">
            <v>194570</v>
          </cell>
          <cell r="Q29">
            <v>278.39999999999998</v>
          </cell>
          <cell r="R29">
            <v>0.67902439024390238</v>
          </cell>
          <cell r="S29">
            <v>5416828.7999999998</v>
          </cell>
          <cell r="T29">
            <v>5416828</v>
          </cell>
          <cell r="U29">
            <v>0</v>
          </cell>
          <cell r="V29">
            <v>0</v>
          </cell>
          <cell r="W29">
            <v>0</v>
          </cell>
          <cell r="X29">
            <v>0</v>
          </cell>
          <cell r="Y29">
            <v>0</v>
          </cell>
          <cell r="Z29">
            <v>278.39999999999998</v>
          </cell>
          <cell r="AA29">
            <v>0.67902439024390238</v>
          </cell>
          <cell r="AB29">
            <v>5416828.7999999998</v>
          </cell>
          <cell r="AC29">
            <v>131.60000000000002</v>
          </cell>
          <cell r="AD29">
            <v>0.32097560975609762</v>
          </cell>
          <cell r="AE29">
            <v>2560541.2000000007</v>
          </cell>
        </row>
        <row r="30">
          <cell r="A30" t="str">
            <v>11,26*</v>
          </cell>
          <cell r="B30">
            <v>11.06</v>
          </cell>
          <cell r="C30">
            <v>113</v>
          </cell>
          <cell r="D30" t="str">
            <v>Mantenimiento de Vigas de madera techos</v>
          </cell>
          <cell r="E30" t="str">
            <v>ML</v>
          </cell>
          <cell r="F30">
            <v>25104</v>
          </cell>
          <cell r="G30">
            <v>33890.400000000001</v>
          </cell>
          <cell r="H30">
            <v>210</v>
          </cell>
          <cell r="I30">
            <v>5271840</v>
          </cell>
          <cell r="J30">
            <v>5271840</v>
          </cell>
          <cell r="K30">
            <v>185</v>
          </cell>
          <cell r="L30">
            <v>-25</v>
          </cell>
          <cell r="M30">
            <v>4644240</v>
          </cell>
          <cell r="N30">
            <v>0</v>
          </cell>
          <cell r="O30">
            <v>0</v>
          </cell>
          <cell r="P30">
            <v>0</v>
          </cell>
          <cell r="Q30">
            <v>128</v>
          </cell>
          <cell r="R30">
            <v>0.69189189189189193</v>
          </cell>
          <cell r="S30">
            <v>3213312</v>
          </cell>
          <cell r="T30">
            <v>3213312</v>
          </cell>
          <cell r="U30">
            <v>0</v>
          </cell>
          <cell r="V30">
            <v>0</v>
          </cell>
          <cell r="W30">
            <v>0</v>
          </cell>
          <cell r="X30">
            <v>0</v>
          </cell>
          <cell r="Y30">
            <v>0</v>
          </cell>
          <cell r="Z30">
            <v>128</v>
          </cell>
          <cell r="AA30">
            <v>0.69189189189189193</v>
          </cell>
          <cell r="AB30">
            <v>3213312</v>
          </cell>
          <cell r="AC30">
            <v>57</v>
          </cell>
          <cell r="AD30">
            <v>0.30810810810810813</v>
          </cell>
          <cell r="AE30">
            <v>1430928</v>
          </cell>
        </row>
        <row r="31">
          <cell r="A31">
            <v>12</v>
          </cell>
          <cell r="B31">
            <v>12</v>
          </cell>
          <cell r="C31">
            <v>12</v>
          </cell>
          <cell r="D31" t="str">
            <v>ACABADOS</v>
          </cell>
          <cell r="E31">
            <v>12</v>
          </cell>
          <cell r="F31">
            <v>12</v>
          </cell>
          <cell r="G31">
            <v>12</v>
          </cell>
          <cell r="H31">
            <v>12</v>
          </cell>
          <cell r="I31">
            <v>12</v>
          </cell>
          <cell r="J31">
            <v>12982475</v>
          </cell>
          <cell r="K31">
            <v>12982472</v>
          </cell>
          <cell r="L31">
            <v>12982472</v>
          </cell>
          <cell r="M31">
            <v>14580443</v>
          </cell>
          <cell r="N31">
            <v>14580440</v>
          </cell>
          <cell r="O31">
            <v>14580440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14580443</v>
          </cell>
        </row>
        <row r="32">
          <cell r="A32">
            <v>12.4</v>
          </cell>
          <cell r="B32">
            <v>12.01</v>
          </cell>
          <cell r="C32">
            <v>115</v>
          </cell>
          <cell r="D32" t="str">
            <v>Cieloraso en celotex</v>
          </cell>
          <cell r="E32" t="str">
            <v>M2</v>
          </cell>
          <cell r="F32">
            <v>69425</v>
          </cell>
          <cell r="G32">
            <v>93723.75</v>
          </cell>
          <cell r="H32">
            <v>187</v>
          </cell>
          <cell r="I32">
            <v>12982475</v>
          </cell>
          <cell r="J32">
            <v>12982472</v>
          </cell>
          <cell r="K32">
            <v>0</v>
          </cell>
          <cell r="L32">
            <v>-187</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row>
        <row r="33">
          <cell r="A33">
            <v>12.6</v>
          </cell>
          <cell r="B33">
            <v>12.03</v>
          </cell>
          <cell r="C33" t="str">
            <v>115-A</v>
          </cell>
          <cell r="D33" t="str">
            <v>Cieloraso en PVC</v>
          </cell>
          <cell r="E33" t="str">
            <v>M2</v>
          </cell>
          <cell r="F33">
            <v>51521</v>
          </cell>
          <cell r="G33">
            <v>69553.350000000006</v>
          </cell>
          <cell r="H33">
            <v>0</v>
          </cell>
          <cell r="I33">
            <v>0</v>
          </cell>
          <cell r="J33">
            <v>0</v>
          </cell>
          <cell r="K33">
            <v>283</v>
          </cell>
          <cell r="L33">
            <v>283</v>
          </cell>
          <cell r="M33">
            <v>14580443</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283</v>
          </cell>
          <cell r="AD33">
            <v>1</v>
          </cell>
          <cell r="AE33">
            <v>14580443</v>
          </cell>
        </row>
        <row r="34">
          <cell r="A34">
            <v>16</v>
          </cell>
          <cell r="B34">
            <v>15</v>
          </cell>
          <cell r="C34">
            <v>15</v>
          </cell>
          <cell r="D34" t="str">
            <v>CARPINTERÍA METÁLICA</v>
          </cell>
          <cell r="E34">
            <v>15</v>
          </cell>
          <cell r="F34">
            <v>15</v>
          </cell>
          <cell r="G34">
            <v>15</v>
          </cell>
          <cell r="H34">
            <v>15</v>
          </cell>
          <cell r="I34">
            <v>15</v>
          </cell>
          <cell r="J34">
            <v>9451160</v>
          </cell>
          <cell r="K34">
            <v>9451160</v>
          </cell>
          <cell r="L34">
            <v>9451160</v>
          </cell>
          <cell r="M34">
            <v>10190816</v>
          </cell>
          <cell r="N34">
            <v>10190816</v>
          </cell>
          <cell r="O34">
            <v>10190816</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10190816</v>
          </cell>
        </row>
        <row r="35">
          <cell r="A35" t="str">
            <v>16,13*</v>
          </cell>
          <cell r="B35">
            <v>15.06</v>
          </cell>
          <cell r="C35">
            <v>141</v>
          </cell>
          <cell r="D35" t="str">
            <v>Canal metalico 0.50 mts</v>
          </cell>
          <cell r="E35" t="str">
            <v>Ml</v>
          </cell>
          <cell r="F35">
            <v>41092</v>
          </cell>
          <cell r="G35">
            <v>55474.200000000004</v>
          </cell>
          <cell r="H35">
            <v>230</v>
          </cell>
          <cell r="I35">
            <v>9451160</v>
          </cell>
          <cell r="J35">
            <v>9451160</v>
          </cell>
          <cell r="K35">
            <v>248</v>
          </cell>
          <cell r="L35">
            <v>18</v>
          </cell>
          <cell r="M35">
            <v>10190816</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248</v>
          </cell>
          <cell r="AD35">
            <v>1</v>
          </cell>
          <cell r="AE35">
            <v>10190816</v>
          </cell>
        </row>
        <row r="36">
          <cell r="A36">
            <v>21</v>
          </cell>
          <cell r="B36">
            <v>19</v>
          </cell>
          <cell r="C36">
            <v>19</v>
          </cell>
          <cell r="D36" t="str">
            <v>PINTURA GENERAL</v>
          </cell>
          <cell r="E36">
            <v>19</v>
          </cell>
          <cell r="F36">
            <v>19</v>
          </cell>
          <cell r="G36">
            <v>19</v>
          </cell>
          <cell r="H36">
            <v>19</v>
          </cell>
          <cell r="I36">
            <v>19</v>
          </cell>
          <cell r="J36">
            <v>45748449</v>
          </cell>
          <cell r="K36">
            <v>45748448</v>
          </cell>
          <cell r="L36">
            <v>45748448</v>
          </cell>
          <cell r="M36">
            <v>52975412</v>
          </cell>
          <cell r="N36">
            <v>52975392</v>
          </cell>
          <cell r="O36">
            <v>52975392</v>
          </cell>
          <cell r="P36">
            <v>0</v>
          </cell>
          <cell r="Q36">
            <v>0</v>
          </cell>
          <cell r="R36">
            <v>0</v>
          </cell>
          <cell r="S36">
            <v>24807458.316999998</v>
          </cell>
          <cell r="T36">
            <v>24807456</v>
          </cell>
          <cell r="U36">
            <v>24807456</v>
          </cell>
          <cell r="V36">
            <v>0</v>
          </cell>
          <cell r="W36">
            <v>0</v>
          </cell>
          <cell r="X36">
            <v>0</v>
          </cell>
          <cell r="Y36">
            <v>0</v>
          </cell>
          <cell r="Z36">
            <v>0</v>
          </cell>
          <cell r="AA36">
            <v>0</v>
          </cell>
          <cell r="AB36">
            <v>24807458.316999998</v>
          </cell>
          <cell r="AC36">
            <v>24807456</v>
          </cell>
          <cell r="AD36">
            <v>24807456</v>
          </cell>
          <cell r="AE36">
            <v>28167953.683000002</v>
          </cell>
        </row>
        <row r="37">
          <cell r="A37">
            <v>21.2</v>
          </cell>
          <cell r="B37">
            <v>19.02</v>
          </cell>
          <cell r="C37">
            <v>165</v>
          </cell>
          <cell r="D37" t="str">
            <v>Pintura vinilo muros (3 manos)</v>
          </cell>
          <cell r="E37" t="str">
            <v>M2</v>
          </cell>
          <cell r="F37">
            <v>14000</v>
          </cell>
          <cell r="G37">
            <v>18900</v>
          </cell>
          <cell r="H37">
            <v>2300</v>
          </cell>
          <cell r="I37">
            <v>32200000</v>
          </cell>
          <cell r="J37">
            <v>32200000</v>
          </cell>
          <cell r="K37">
            <v>2780</v>
          </cell>
          <cell r="L37">
            <v>480</v>
          </cell>
          <cell r="M37">
            <v>38920000</v>
          </cell>
          <cell r="N37">
            <v>0</v>
          </cell>
          <cell r="O37">
            <v>0</v>
          </cell>
          <cell r="P37">
            <v>0</v>
          </cell>
          <cell r="Q37">
            <v>1717.55</v>
          </cell>
          <cell r="R37">
            <v>0.61782374100719428</v>
          </cell>
          <cell r="S37">
            <v>24045700</v>
          </cell>
          <cell r="T37">
            <v>24045696</v>
          </cell>
          <cell r="U37">
            <v>0</v>
          </cell>
          <cell r="V37">
            <v>0</v>
          </cell>
          <cell r="W37">
            <v>0</v>
          </cell>
          <cell r="X37">
            <v>0</v>
          </cell>
          <cell r="Y37">
            <v>0</v>
          </cell>
          <cell r="Z37">
            <v>1717.55</v>
          </cell>
          <cell r="AA37">
            <v>0.61782374100719428</v>
          </cell>
          <cell r="AB37">
            <v>24045700</v>
          </cell>
          <cell r="AC37">
            <v>1062.45</v>
          </cell>
          <cell r="AD37">
            <v>0.38217625899280577</v>
          </cell>
          <cell r="AE37">
            <v>14874300</v>
          </cell>
        </row>
        <row r="38">
          <cell r="A38">
            <v>21.6</v>
          </cell>
          <cell r="B38">
            <v>19.05</v>
          </cell>
          <cell r="C38">
            <v>168</v>
          </cell>
          <cell r="D38" t="str">
            <v>Esmalte sobre marco lamina de ventanas y puertas</v>
          </cell>
          <cell r="E38" t="str">
            <v>M2</v>
          </cell>
          <cell r="F38">
            <v>20762</v>
          </cell>
          <cell r="G38">
            <v>28028.7</v>
          </cell>
          <cell r="H38">
            <v>87</v>
          </cell>
          <cell r="I38">
            <v>1806294</v>
          </cell>
          <cell r="J38">
            <v>1806294</v>
          </cell>
          <cell r="K38">
            <v>77</v>
          </cell>
          <cell r="L38">
            <v>-10</v>
          </cell>
          <cell r="M38">
            <v>1598674</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77</v>
          </cell>
          <cell r="AD38">
            <v>1</v>
          </cell>
          <cell r="AE38">
            <v>1598674</v>
          </cell>
        </row>
        <row r="39">
          <cell r="A39">
            <v>21.8</v>
          </cell>
          <cell r="B39">
            <v>19.07</v>
          </cell>
          <cell r="C39">
            <v>170</v>
          </cell>
          <cell r="D39" t="str">
            <v>Pintura laca puerta en madera</v>
          </cell>
          <cell r="E39" t="str">
            <v>M2</v>
          </cell>
          <cell r="F39">
            <v>10566</v>
          </cell>
          <cell r="G39">
            <v>14264.1</v>
          </cell>
          <cell r="H39">
            <v>65</v>
          </cell>
          <cell r="I39">
            <v>686790</v>
          </cell>
          <cell r="J39">
            <v>686790</v>
          </cell>
          <cell r="K39">
            <v>68</v>
          </cell>
          <cell r="L39">
            <v>3</v>
          </cell>
          <cell r="M39">
            <v>718488</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68</v>
          </cell>
          <cell r="AD39">
            <v>1</v>
          </cell>
          <cell r="AE39">
            <v>718488</v>
          </cell>
        </row>
        <row r="40">
          <cell r="A40" t="str">
            <v>21,14*</v>
          </cell>
          <cell r="B40">
            <v>19.09</v>
          </cell>
          <cell r="C40">
            <v>172</v>
          </cell>
          <cell r="D40" t="str">
            <v>Pintura en carburo</v>
          </cell>
          <cell r="E40" t="str">
            <v>M2</v>
          </cell>
          <cell r="F40">
            <v>4806</v>
          </cell>
          <cell r="G40">
            <v>6488.1</v>
          </cell>
          <cell r="H40">
            <v>560</v>
          </cell>
          <cell r="I40">
            <v>2691360</v>
          </cell>
          <cell r="J40">
            <v>2691360</v>
          </cell>
          <cell r="K40">
            <v>503</v>
          </cell>
          <cell r="L40">
            <v>-57</v>
          </cell>
          <cell r="M40">
            <v>2417418</v>
          </cell>
          <cell r="N40">
            <v>0</v>
          </cell>
          <cell r="O40">
            <v>0</v>
          </cell>
          <cell r="P40">
            <v>0</v>
          </cell>
          <cell r="Q40">
            <v>120.95</v>
          </cell>
          <cell r="R40">
            <v>0.24045725646123262</v>
          </cell>
          <cell r="S40">
            <v>581285.70000000007</v>
          </cell>
          <cell r="T40">
            <v>581285.5</v>
          </cell>
          <cell r="U40">
            <v>0</v>
          </cell>
          <cell r="V40">
            <v>0</v>
          </cell>
          <cell r="W40">
            <v>0</v>
          </cell>
          <cell r="X40">
            <v>0</v>
          </cell>
          <cell r="Y40">
            <v>0</v>
          </cell>
          <cell r="Z40">
            <v>120.95</v>
          </cell>
          <cell r="AA40">
            <v>0.24045725646123262</v>
          </cell>
          <cell r="AB40">
            <v>581285.70000000007</v>
          </cell>
          <cell r="AC40">
            <v>382.05</v>
          </cell>
          <cell r="AD40">
            <v>0.75954274353876738</v>
          </cell>
          <cell r="AE40">
            <v>1836132.3</v>
          </cell>
        </row>
        <row r="41">
          <cell r="A41" t="str">
            <v>21,15*</v>
          </cell>
          <cell r="B41">
            <v>19.100000000000001</v>
          </cell>
          <cell r="C41">
            <v>173</v>
          </cell>
          <cell r="D41" t="str">
            <v>Pintura en viniltex bajo placa</v>
          </cell>
          <cell r="E41" t="str">
            <v>M2</v>
          </cell>
          <cell r="F41">
            <v>7818</v>
          </cell>
          <cell r="G41">
            <v>10554.300000000001</v>
          </cell>
          <cell r="H41">
            <v>870</v>
          </cell>
          <cell r="I41">
            <v>6801660</v>
          </cell>
          <cell r="J41">
            <v>6801660</v>
          </cell>
          <cell r="K41">
            <v>485</v>
          </cell>
          <cell r="L41">
            <v>-385</v>
          </cell>
          <cell r="M41">
            <v>3791730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485</v>
          </cell>
          <cell r="AD41">
            <v>1</v>
          </cell>
          <cell r="AE41">
            <v>3791730</v>
          </cell>
        </row>
        <row r="42">
          <cell r="A42" t="str">
            <v>21,18*</v>
          </cell>
          <cell r="B42">
            <v>19.12</v>
          </cell>
          <cell r="C42">
            <v>176</v>
          </cell>
          <cell r="D42" t="str">
            <v>Pintura guardescoba en esmalte</v>
          </cell>
          <cell r="E42" t="str">
            <v>M2</v>
          </cell>
          <cell r="F42">
            <v>3671</v>
          </cell>
          <cell r="G42">
            <v>4955.8500000000004</v>
          </cell>
          <cell r="H42">
            <v>210</v>
          </cell>
          <cell r="I42">
            <v>770910</v>
          </cell>
          <cell r="J42">
            <v>770910</v>
          </cell>
          <cell r="K42">
            <v>429</v>
          </cell>
          <cell r="L42">
            <v>219</v>
          </cell>
          <cell r="M42">
            <v>1574859</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429</v>
          </cell>
          <cell r="AD42">
            <v>1</v>
          </cell>
          <cell r="AE42">
            <v>1574859</v>
          </cell>
        </row>
        <row r="43">
          <cell r="A43" t="str">
            <v>21,20*</v>
          </cell>
          <cell r="B43">
            <v>19.13</v>
          </cell>
          <cell r="C43">
            <v>177</v>
          </cell>
          <cell r="D43" t="str">
            <v>Resanes con Estuco</v>
          </cell>
          <cell r="E43" t="str">
            <v>M2</v>
          </cell>
          <cell r="F43">
            <v>4203</v>
          </cell>
          <cell r="G43">
            <v>5674.05</v>
          </cell>
          <cell r="H43">
            <v>45</v>
          </cell>
          <cell r="I43">
            <v>189135</v>
          </cell>
          <cell r="J43">
            <v>189135</v>
          </cell>
          <cell r="K43">
            <v>81</v>
          </cell>
          <cell r="L43">
            <v>36</v>
          </cell>
          <cell r="M43">
            <v>340443</v>
          </cell>
          <cell r="N43">
            <v>0</v>
          </cell>
          <cell r="O43">
            <v>0</v>
          </cell>
          <cell r="P43">
            <v>0</v>
          </cell>
          <cell r="Q43">
            <v>42.939</v>
          </cell>
          <cell r="R43">
            <v>0.53011111111111109</v>
          </cell>
          <cell r="S43">
            <v>180472.617</v>
          </cell>
          <cell r="T43">
            <v>180472.5</v>
          </cell>
          <cell r="U43">
            <v>0</v>
          </cell>
          <cell r="V43">
            <v>0</v>
          </cell>
          <cell r="W43">
            <v>0</v>
          </cell>
          <cell r="X43">
            <v>0</v>
          </cell>
          <cell r="Y43">
            <v>0</v>
          </cell>
          <cell r="Z43">
            <v>42.939</v>
          </cell>
          <cell r="AA43">
            <v>0.53011111111111109</v>
          </cell>
          <cell r="AB43">
            <v>180472.617</v>
          </cell>
          <cell r="AC43">
            <v>38.061</v>
          </cell>
          <cell r="AD43">
            <v>0.46988888888888891</v>
          </cell>
          <cell r="AE43">
            <v>159970.383</v>
          </cell>
        </row>
        <row r="44">
          <cell r="A44" t="str">
            <v>21,21*</v>
          </cell>
          <cell r="B44">
            <v>19.14</v>
          </cell>
          <cell r="C44">
            <v>178</v>
          </cell>
          <cell r="D44" t="str">
            <v>Esmalte sobre muros</v>
          </cell>
          <cell r="E44" t="str">
            <v>M2</v>
          </cell>
          <cell r="F44">
            <v>7925</v>
          </cell>
          <cell r="G44">
            <v>10698.75</v>
          </cell>
          <cell r="H44">
            <v>76</v>
          </cell>
          <cell r="I44">
            <v>602300</v>
          </cell>
          <cell r="J44">
            <v>602300</v>
          </cell>
          <cell r="K44">
            <v>456</v>
          </cell>
          <cell r="L44">
            <v>380</v>
          </cell>
          <cell r="M44">
            <v>3613800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456</v>
          </cell>
          <cell r="AD44">
            <v>1</v>
          </cell>
          <cell r="AE44">
            <v>3613800</v>
          </cell>
        </row>
        <row r="45">
          <cell r="A45">
            <v>22</v>
          </cell>
          <cell r="B45">
            <v>20</v>
          </cell>
          <cell r="C45">
            <v>20</v>
          </cell>
          <cell r="D45" t="str">
            <v>EXTERIORES</v>
          </cell>
          <cell r="E45">
            <v>20</v>
          </cell>
          <cell r="F45">
            <v>20</v>
          </cell>
          <cell r="G45">
            <v>20</v>
          </cell>
          <cell r="H45">
            <v>20</v>
          </cell>
          <cell r="I45">
            <v>20</v>
          </cell>
          <cell r="J45">
            <v>3178872</v>
          </cell>
          <cell r="K45">
            <v>3178872</v>
          </cell>
          <cell r="L45">
            <v>3178872</v>
          </cell>
          <cell r="M45">
            <v>2461320</v>
          </cell>
          <cell r="N45">
            <v>2461320</v>
          </cell>
          <cell r="O45">
            <v>2461320</v>
          </cell>
          <cell r="P45">
            <v>2461320</v>
          </cell>
          <cell r="Q45">
            <v>2461320</v>
          </cell>
          <cell r="R45">
            <v>2461320</v>
          </cell>
          <cell r="S45">
            <v>2450654.2800000003</v>
          </cell>
          <cell r="T45">
            <v>2450654</v>
          </cell>
          <cell r="U45">
            <v>2450654</v>
          </cell>
          <cell r="V45">
            <v>0</v>
          </cell>
          <cell r="W45">
            <v>0</v>
          </cell>
          <cell r="X45">
            <v>0</v>
          </cell>
          <cell r="Y45">
            <v>0</v>
          </cell>
          <cell r="Z45">
            <v>0</v>
          </cell>
          <cell r="AA45">
            <v>0</v>
          </cell>
          <cell r="AB45">
            <v>2450654.2800000003</v>
          </cell>
          <cell r="AC45">
            <v>2450654</v>
          </cell>
          <cell r="AD45">
            <v>2450654</v>
          </cell>
          <cell r="AE45">
            <v>10665.719999999917</v>
          </cell>
        </row>
        <row r="46">
          <cell r="A46">
            <v>22.8</v>
          </cell>
          <cell r="B46">
            <v>20.010000000000002</v>
          </cell>
          <cell r="C46">
            <v>180</v>
          </cell>
          <cell r="D46" t="str">
            <v>Placa de piso para exteriores en concreto 2500 psi barrido y dilatado e=0.10</v>
          </cell>
          <cell r="E46" t="str">
            <v>M2</v>
          </cell>
          <cell r="F46">
            <v>41022</v>
          </cell>
          <cell r="G46">
            <v>55379.700000000004</v>
          </cell>
          <cell r="H46">
            <v>60</v>
          </cell>
          <cell r="I46">
            <v>2461320</v>
          </cell>
          <cell r="J46">
            <v>2461320</v>
          </cell>
          <cell r="K46">
            <v>60</v>
          </cell>
          <cell r="L46">
            <v>0</v>
          </cell>
          <cell r="M46">
            <v>2461320</v>
          </cell>
          <cell r="N46">
            <v>60</v>
          </cell>
          <cell r="O46">
            <v>1</v>
          </cell>
          <cell r="P46">
            <v>2461320</v>
          </cell>
          <cell r="Q46">
            <v>59.74</v>
          </cell>
          <cell r="R46">
            <v>0.9956666666666667</v>
          </cell>
          <cell r="S46">
            <v>2450654.2800000003</v>
          </cell>
          <cell r="T46">
            <v>2450654</v>
          </cell>
          <cell r="U46">
            <v>0</v>
          </cell>
          <cell r="V46">
            <v>0</v>
          </cell>
          <cell r="W46">
            <v>0</v>
          </cell>
          <cell r="X46">
            <v>0</v>
          </cell>
          <cell r="Y46">
            <v>0</v>
          </cell>
          <cell r="Z46">
            <v>59.74</v>
          </cell>
          <cell r="AA46">
            <v>0.9956666666666667</v>
          </cell>
          <cell r="AB46">
            <v>2450654.2800000003</v>
          </cell>
          <cell r="AC46">
            <v>0.25999999999999801</v>
          </cell>
          <cell r="AD46">
            <v>4.3333333333333002E-3</v>
          </cell>
          <cell r="AE46">
            <v>10665.719999999917</v>
          </cell>
        </row>
        <row r="47">
          <cell r="A47" t="str">
            <v>22,18*</v>
          </cell>
          <cell r="B47">
            <v>20.03</v>
          </cell>
          <cell r="C47">
            <v>182</v>
          </cell>
          <cell r="D47" t="str">
            <v>Mantenimiento de cubiertas (Limpieza, Acomodaciòn y reparaciòn de tejas)</v>
          </cell>
          <cell r="E47" t="str">
            <v>M2</v>
          </cell>
          <cell r="F47">
            <v>4077</v>
          </cell>
          <cell r="G47">
            <v>5503.9500000000007</v>
          </cell>
          <cell r="H47">
            <v>176</v>
          </cell>
          <cell r="I47">
            <v>717552</v>
          </cell>
          <cell r="J47">
            <v>717552</v>
          </cell>
          <cell r="K47">
            <v>0</v>
          </cell>
          <cell r="L47">
            <v>-176</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A48">
            <v>24</v>
          </cell>
          <cell r="B48">
            <v>22</v>
          </cell>
          <cell r="C48">
            <v>22</v>
          </cell>
          <cell r="D48" t="str">
            <v>LIMPIEZA GENERAL</v>
          </cell>
          <cell r="E48">
            <v>22</v>
          </cell>
          <cell r="F48">
            <v>22</v>
          </cell>
          <cell r="G48">
            <v>22</v>
          </cell>
          <cell r="H48">
            <v>22</v>
          </cell>
          <cell r="I48">
            <v>22</v>
          </cell>
          <cell r="J48">
            <v>444890</v>
          </cell>
          <cell r="K48">
            <v>444890</v>
          </cell>
          <cell r="L48">
            <v>444890</v>
          </cell>
          <cell r="M48">
            <v>1343890</v>
          </cell>
          <cell r="N48">
            <v>1343890</v>
          </cell>
          <cell r="O48">
            <v>1343890</v>
          </cell>
          <cell r="P48">
            <v>0</v>
          </cell>
          <cell r="Q48">
            <v>0</v>
          </cell>
          <cell r="R48">
            <v>0</v>
          </cell>
          <cell r="S48">
            <v>99923.85</v>
          </cell>
          <cell r="T48">
            <v>99923.8125</v>
          </cell>
          <cell r="U48">
            <v>99923.8125</v>
          </cell>
          <cell r="V48">
            <v>0</v>
          </cell>
          <cell r="W48">
            <v>0</v>
          </cell>
          <cell r="X48">
            <v>0</v>
          </cell>
          <cell r="Y48">
            <v>0</v>
          </cell>
          <cell r="Z48">
            <v>0</v>
          </cell>
          <cell r="AA48">
            <v>0</v>
          </cell>
          <cell r="AB48">
            <v>99923.85</v>
          </cell>
          <cell r="AC48">
            <v>99923.8125</v>
          </cell>
          <cell r="AD48">
            <v>99923.8125</v>
          </cell>
          <cell r="AE48">
            <v>1243966.1499999999</v>
          </cell>
        </row>
        <row r="49">
          <cell r="A49">
            <v>24.1</v>
          </cell>
          <cell r="B49">
            <v>22.01</v>
          </cell>
          <cell r="C49">
            <v>184</v>
          </cell>
          <cell r="D49" t="str">
            <v>Limpieza y retiro de escombros</v>
          </cell>
          <cell r="E49" t="str">
            <v>M3</v>
          </cell>
          <cell r="F49">
            <v>35815</v>
          </cell>
          <cell r="G49">
            <v>48350</v>
          </cell>
          <cell r="H49">
            <v>6</v>
          </cell>
          <cell r="I49">
            <v>214890</v>
          </cell>
          <cell r="J49">
            <v>214890</v>
          </cell>
          <cell r="K49">
            <v>6</v>
          </cell>
          <cell r="L49">
            <v>0</v>
          </cell>
          <cell r="M49">
            <v>214890</v>
          </cell>
          <cell r="N49">
            <v>0</v>
          </cell>
          <cell r="O49">
            <v>0</v>
          </cell>
          <cell r="P49">
            <v>0</v>
          </cell>
          <cell r="Q49">
            <v>2.79</v>
          </cell>
          <cell r="R49">
            <v>0.46500000000000002</v>
          </cell>
          <cell r="S49">
            <v>99923.85</v>
          </cell>
          <cell r="T49">
            <v>99923.8125</v>
          </cell>
          <cell r="U49">
            <v>0</v>
          </cell>
          <cell r="V49">
            <v>0</v>
          </cell>
          <cell r="W49">
            <v>0</v>
          </cell>
          <cell r="X49">
            <v>0</v>
          </cell>
          <cell r="Y49">
            <v>0</v>
          </cell>
          <cell r="Z49">
            <v>2.79</v>
          </cell>
          <cell r="AA49">
            <v>0.46500000000000002</v>
          </cell>
          <cell r="AB49">
            <v>99923.85</v>
          </cell>
          <cell r="AC49">
            <v>3.21</v>
          </cell>
          <cell r="AD49">
            <v>0.53500000000000003</v>
          </cell>
          <cell r="AE49">
            <v>114966.15</v>
          </cell>
        </row>
        <row r="50">
          <cell r="A50">
            <v>24.2</v>
          </cell>
          <cell r="B50">
            <v>22.02</v>
          </cell>
          <cell r="C50">
            <v>185</v>
          </cell>
          <cell r="D50" t="str">
            <v>Aseo final de obra</v>
          </cell>
          <cell r="E50" t="str">
            <v>M2</v>
          </cell>
          <cell r="F50">
            <v>1000</v>
          </cell>
          <cell r="G50">
            <v>1350</v>
          </cell>
          <cell r="H50">
            <v>230</v>
          </cell>
          <cell r="I50">
            <v>230000</v>
          </cell>
          <cell r="J50">
            <v>230000</v>
          </cell>
          <cell r="K50">
            <v>1129</v>
          </cell>
          <cell r="L50">
            <v>899</v>
          </cell>
          <cell r="M50">
            <v>1129000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1129</v>
          </cell>
          <cell r="AD50">
            <v>1</v>
          </cell>
          <cell r="AE50">
            <v>1129000</v>
          </cell>
        </row>
        <row r="51">
          <cell r="A51">
            <v>1129000</v>
          </cell>
          <cell r="B51">
            <v>1129000</v>
          </cell>
          <cell r="C51">
            <v>1129000</v>
          </cell>
          <cell r="D51">
            <v>1129000</v>
          </cell>
          <cell r="E51">
            <v>1129000</v>
          </cell>
          <cell r="F51">
            <v>1129000</v>
          </cell>
          <cell r="G51" t="str">
            <v>VALOR PARCIAL</v>
          </cell>
          <cell r="H51">
            <v>1129000</v>
          </cell>
          <cell r="I51">
            <v>108459259</v>
          </cell>
          <cell r="J51">
            <v>108459259</v>
          </cell>
          <cell r="K51">
            <v>108459200</v>
          </cell>
          <cell r="L51">
            <v>108459200</v>
          </cell>
          <cell r="M51">
            <v>117119478</v>
          </cell>
          <cell r="N51">
            <v>117119424</v>
          </cell>
          <cell r="O51">
            <v>117119424</v>
          </cell>
          <cell r="P51">
            <v>3788301</v>
          </cell>
          <cell r="Q51">
            <v>3788300</v>
          </cell>
          <cell r="R51">
            <v>0.32953887121634107</v>
          </cell>
          <cell r="S51">
            <v>40115239.867000006</v>
          </cell>
          <cell r="T51">
            <v>40115232</v>
          </cell>
          <cell r="U51">
            <v>4.8790432182658335E-2</v>
          </cell>
          <cell r="V51">
            <v>785011</v>
          </cell>
          <cell r="W51">
            <v>785011</v>
          </cell>
          <cell r="X51">
            <v>785011</v>
          </cell>
          <cell r="Y51">
            <v>0</v>
          </cell>
          <cell r="Z51">
            <v>0</v>
          </cell>
          <cell r="AA51">
            <v>0.37832930339899939</v>
          </cell>
          <cell r="AB51">
            <v>40900250.867000006</v>
          </cell>
          <cell r="AC51">
            <v>40900224</v>
          </cell>
          <cell r="AD51">
            <v>0.62167069660100061</v>
          </cell>
          <cell r="AE51">
            <v>76219227.133000001</v>
          </cell>
        </row>
        <row r="52">
          <cell r="A52">
            <v>76219200</v>
          </cell>
          <cell r="B52">
            <v>76219200</v>
          </cell>
          <cell r="C52">
            <v>76219200</v>
          </cell>
          <cell r="D52">
            <v>76219200</v>
          </cell>
          <cell r="E52">
            <v>76219200</v>
          </cell>
          <cell r="F52">
            <v>76219200</v>
          </cell>
          <cell r="G52" t="str">
            <v>ADMINISTRACION 30%</v>
          </cell>
          <cell r="H52">
            <v>76219200</v>
          </cell>
          <cell r="I52">
            <v>32537777.699999999</v>
          </cell>
          <cell r="J52">
            <v>32537776</v>
          </cell>
          <cell r="K52">
            <v>32537776</v>
          </cell>
          <cell r="L52">
            <v>32537776</v>
          </cell>
          <cell r="M52">
            <v>35135843.399999999</v>
          </cell>
          <cell r="N52">
            <v>35135840</v>
          </cell>
          <cell r="O52">
            <v>35135840</v>
          </cell>
          <cell r="P52">
            <v>1136490.3</v>
          </cell>
          <cell r="Q52">
            <v>1136490</v>
          </cell>
          <cell r="R52">
            <v>1136490</v>
          </cell>
          <cell r="S52">
            <v>12034571.960100001</v>
          </cell>
          <cell r="T52">
            <v>12034568</v>
          </cell>
          <cell r="U52">
            <v>12034568</v>
          </cell>
          <cell r="V52">
            <v>235503.3</v>
          </cell>
          <cell r="W52">
            <v>235503.25</v>
          </cell>
          <cell r="X52">
            <v>235503.25</v>
          </cell>
          <cell r="Y52">
            <v>0</v>
          </cell>
          <cell r="Z52">
            <v>0</v>
          </cell>
          <cell r="AA52">
            <v>0</v>
          </cell>
          <cell r="AB52">
            <v>12270075.260100001</v>
          </cell>
          <cell r="AC52">
            <v>12270072</v>
          </cell>
          <cell r="AD52">
            <v>12270072</v>
          </cell>
          <cell r="AE52">
            <v>22865768.139899999</v>
          </cell>
        </row>
        <row r="53">
          <cell r="A53">
            <v>22865760</v>
          </cell>
          <cell r="B53">
            <v>22865760</v>
          </cell>
          <cell r="C53">
            <v>22865760</v>
          </cell>
          <cell r="D53">
            <v>22865760</v>
          </cell>
          <cell r="E53">
            <v>22865760</v>
          </cell>
          <cell r="F53">
            <v>22865760</v>
          </cell>
          <cell r="G53" t="str">
            <v>UTILIDAD 5%</v>
          </cell>
          <cell r="H53">
            <v>22865760</v>
          </cell>
          <cell r="I53">
            <v>5422962.9500000002</v>
          </cell>
          <cell r="J53">
            <v>5422960</v>
          </cell>
          <cell r="L53">
            <v>5422960</v>
          </cell>
          <cell r="M53">
            <v>5855973.9000000004</v>
          </cell>
          <cell r="N53">
            <v>5855972</v>
          </cell>
          <cell r="O53">
            <v>5855972</v>
          </cell>
          <cell r="P53">
            <v>189415.05000000002</v>
          </cell>
          <cell r="Q53">
            <v>189415</v>
          </cell>
          <cell r="R53">
            <v>189415</v>
          </cell>
          <cell r="S53">
            <v>2005761.9933500004</v>
          </cell>
          <cell r="T53">
            <v>2005761</v>
          </cell>
          <cell r="U53">
            <v>2005761</v>
          </cell>
          <cell r="V53">
            <v>39250.550000000003</v>
          </cell>
          <cell r="W53">
            <v>39250.53125</v>
          </cell>
          <cell r="X53">
            <v>39250.53125</v>
          </cell>
          <cell r="Y53">
            <v>0</v>
          </cell>
          <cell r="Z53">
            <v>0</v>
          </cell>
          <cell r="AA53">
            <v>0</v>
          </cell>
          <cell r="AB53">
            <v>2045012.5433500004</v>
          </cell>
          <cell r="AC53">
            <v>2045012</v>
          </cell>
          <cell r="AD53">
            <v>2045012</v>
          </cell>
          <cell r="AE53">
            <v>3810961.3566500004</v>
          </cell>
        </row>
        <row r="54">
          <cell r="A54">
            <v>3810960</v>
          </cell>
          <cell r="B54">
            <v>3810960</v>
          </cell>
          <cell r="C54">
            <v>3810960</v>
          </cell>
          <cell r="D54">
            <v>3810960</v>
          </cell>
          <cell r="E54">
            <v>3810960</v>
          </cell>
          <cell r="F54">
            <v>3810960</v>
          </cell>
          <cell r="G54" t="str">
            <v>VALOR   TOTAL</v>
          </cell>
          <cell r="H54">
            <v>3810960</v>
          </cell>
          <cell r="I54">
            <v>146419999.64999998</v>
          </cell>
          <cell r="J54">
            <v>146419968</v>
          </cell>
          <cell r="K54">
            <v>146419968</v>
          </cell>
          <cell r="L54">
            <v>146419968</v>
          </cell>
          <cell r="M54">
            <v>158111295.30000001</v>
          </cell>
          <cell r="N54">
            <v>158111232</v>
          </cell>
          <cell r="O54">
            <v>158111232</v>
          </cell>
          <cell r="P54">
            <v>5114206.3499999996</v>
          </cell>
          <cell r="Q54">
            <v>5114204</v>
          </cell>
          <cell r="R54">
            <v>5114204</v>
          </cell>
          <cell r="S54">
            <v>54155573.820450008</v>
          </cell>
          <cell r="T54">
            <v>54155552</v>
          </cell>
          <cell r="U54">
            <v>54155552</v>
          </cell>
          <cell r="V54">
            <v>1059764.8500000001</v>
          </cell>
          <cell r="W54">
            <v>1059764</v>
          </cell>
          <cell r="X54">
            <v>1059764</v>
          </cell>
          <cell r="Y54">
            <v>0</v>
          </cell>
          <cell r="Z54">
            <v>0</v>
          </cell>
          <cell r="AA54">
            <v>0</v>
          </cell>
          <cell r="AB54">
            <v>55215338.670450009</v>
          </cell>
          <cell r="AC54">
            <v>55215328</v>
          </cell>
          <cell r="AD54">
            <v>55215328</v>
          </cell>
          <cell r="AE54">
            <v>102895956.62955</v>
          </cell>
        </row>
        <row r="55">
          <cell r="A55">
            <v>102895936</v>
          </cell>
          <cell r="B55">
            <v>102895936</v>
          </cell>
          <cell r="C55">
            <v>102895936</v>
          </cell>
          <cell r="D55">
            <v>102895936</v>
          </cell>
          <cell r="E55">
            <v>102895936</v>
          </cell>
          <cell r="F55">
            <v>102895936</v>
          </cell>
          <cell r="G55">
            <v>102895936</v>
          </cell>
          <cell r="H55">
            <v>102895936</v>
          </cell>
          <cell r="I55">
            <v>102895936</v>
          </cell>
          <cell r="J55">
            <v>102895936</v>
          </cell>
        </row>
        <row r="56">
          <cell r="A56" t="str">
            <v>OBSERVACIONES:</v>
          </cell>
          <cell r="B56">
            <v>102895936</v>
          </cell>
          <cell r="C56">
            <v>102895936</v>
          </cell>
          <cell r="D56">
            <v>102895936</v>
          </cell>
          <cell r="E56">
            <v>102895936</v>
          </cell>
          <cell r="F56">
            <v>102895936</v>
          </cell>
          <cell r="G56">
            <v>102895936</v>
          </cell>
          <cell r="H56">
            <v>102895936</v>
          </cell>
          <cell r="I56">
            <v>102895936</v>
          </cell>
          <cell r="J56">
            <v>102895936</v>
          </cell>
        </row>
        <row r="57">
          <cell r="A57" t="str">
            <v>1- Anden zona de circulacion</v>
          </cell>
          <cell r="B57">
            <v>102895936</v>
          </cell>
          <cell r="C57">
            <v>102895936</v>
          </cell>
        </row>
        <row r="58">
          <cell r="A58" t="str">
            <v>2- Muro exterior (esquina)</v>
          </cell>
          <cell r="B58">
            <v>102895936</v>
          </cell>
          <cell r="C58">
            <v>102895936</v>
          </cell>
        </row>
        <row r="59">
          <cell r="A59" t="str">
            <v>3- Muro de fachada parte superior</v>
          </cell>
          <cell r="B59">
            <v>102895936</v>
          </cell>
          <cell r="C59">
            <v>102895936</v>
          </cell>
        </row>
        <row r="61">
          <cell r="D61" t="str">
            <v>Rectora Sra Ana Maria 318 359 0012</v>
          </cell>
        </row>
      </sheetData>
      <sheetData sheetId="6">
        <row r="1">
          <cell r="A1" t="str">
            <v>ANEXO No. 1</v>
          </cell>
          <cell r="B1">
            <v>102895936</v>
          </cell>
          <cell r="C1">
            <v>102895936</v>
          </cell>
          <cell r="D1">
            <v>102895936</v>
          </cell>
          <cell r="E1">
            <v>102895936</v>
          </cell>
          <cell r="F1">
            <v>102895936</v>
          </cell>
          <cell r="G1">
            <v>102895936</v>
          </cell>
          <cell r="H1">
            <v>102895936</v>
          </cell>
          <cell r="I1">
            <v>102895936</v>
          </cell>
          <cell r="J1">
            <v>102895936</v>
          </cell>
          <cell r="K1">
            <v>102895936</v>
          </cell>
          <cell r="L1">
            <v>102895936</v>
          </cell>
          <cell r="M1">
            <v>102895936</v>
          </cell>
          <cell r="N1">
            <v>102895936</v>
          </cell>
          <cell r="O1">
            <v>102895936</v>
          </cell>
          <cell r="P1">
            <v>102895936</v>
          </cell>
        </row>
        <row r="2">
          <cell r="A2" t="str">
            <v>MANTENIMIENTO Y/O ADECUACION DE ESTABLECIMIENTOS EDUCATIVOS OFICIALES EN EL MUNICIPIO DE BUCARAMANGA, CENTRO ORIENTE (GRUPO I – AREA NORTE)</v>
          </cell>
          <cell r="B2">
            <v>102895936</v>
          </cell>
          <cell r="C2">
            <v>102895936</v>
          </cell>
          <cell r="D2">
            <v>102895936</v>
          </cell>
          <cell r="E2">
            <v>102895936</v>
          </cell>
          <cell r="F2">
            <v>102895936</v>
          </cell>
          <cell r="G2">
            <v>102895936</v>
          </cell>
          <cell r="H2">
            <v>102895936</v>
          </cell>
          <cell r="I2">
            <v>102895936</v>
          </cell>
          <cell r="J2">
            <v>102895936</v>
          </cell>
          <cell r="K2">
            <v>102895936</v>
          </cell>
          <cell r="L2">
            <v>102895936</v>
          </cell>
          <cell r="M2">
            <v>102895936</v>
          </cell>
          <cell r="N2">
            <v>102895936</v>
          </cell>
          <cell r="O2">
            <v>102895936</v>
          </cell>
          <cell r="P2">
            <v>102895936</v>
          </cell>
        </row>
        <row r="3">
          <cell r="A3" t="str">
            <v>PRESUPUESTO PARA LA INSTITUCION EDUCATIVA VIJAGUAL A – GRUPO 1 AREA NORTE-</v>
          </cell>
          <cell r="B3">
            <v>102895936</v>
          </cell>
          <cell r="C3">
            <v>102895936</v>
          </cell>
          <cell r="D3">
            <v>102895936</v>
          </cell>
          <cell r="E3">
            <v>102895936</v>
          </cell>
          <cell r="F3">
            <v>102895936</v>
          </cell>
          <cell r="G3">
            <v>102895936</v>
          </cell>
          <cell r="H3">
            <v>102895936</v>
          </cell>
          <cell r="I3">
            <v>102895936</v>
          </cell>
          <cell r="J3">
            <v>102895936</v>
          </cell>
          <cell r="K3">
            <v>102895936</v>
          </cell>
          <cell r="L3">
            <v>102895936</v>
          </cell>
          <cell r="M3">
            <v>102895936</v>
          </cell>
          <cell r="N3">
            <v>102895936</v>
          </cell>
          <cell r="O3">
            <v>102895936</v>
          </cell>
          <cell r="P3">
            <v>102895936</v>
          </cell>
        </row>
        <row r="4">
          <cell r="A4" t="str">
            <v xml:space="preserve">CONTRATO DE OBRA: </v>
          </cell>
          <cell r="B4">
            <v>102895936</v>
          </cell>
          <cell r="C4">
            <v>102895936</v>
          </cell>
          <cell r="D4">
            <v>102895936</v>
          </cell>
          <cell r="E4">
            <v>102895936</v>
          </cell>
          <cell r="F4">
            <v>102895936</v>
          </cell>
          <cell r="G4" t="str">
            <v>355 DE 2017</v>
          </cell>
          <cell r="H4">
            <v>102895936</v>
          </cell>
          <cell r="I4">
            <v>102895936</v>
          </cell>
          <cell r="J4">
            <v>102895936</v>
          </cell>
          <cell r="K4">
            <v>102895936</v>
          </cell>
          <cell r="L4">
            <v>102895936</v>
          </cell>
          <cell r="M4">
            <v>102895936</v>
          </cell>
          <cell r="N4">
            <v>102895936</v>
          </cell>
          <cell r="O4">
            <v>102895936</v>
          </cell>
          <cell r="P4">
            <v>102895936</v>
          </cell>
        </row>
        <row r="5">
          <cell r="A5" t="str">
            <v>CONTRATISTA DE OBRA:</v>
          </cell>
          <cell r="B5">
            <v>102895936</v>
          </cell>
          <cell r="C5">
            <v>102895936</v>
          </cell>
          <cell r="D5">
            <v>102895936</v>
          </cell>
          <cell r="E5">
            <v>102895936</v>
          </cell>
          <cell r="F5">
            <v>102895936</v>
          </cell>
          <cell r="G5" t="str">
            <v>PROMACO INGENIERIA S.A.S.</v>
          </cell>
          <cell r="H5">
            <v>102895936</v>
          </cell>
          <cell r="I5">
            <v>102895936</v>
          </cell>
          <cell r="J5">
            <v>102895936</v>
          </cell>
          <cell r="K5">
            <v>102895936</v>
          </cell>
          <cell r="L5">
            <v>102895936</v>
          </cell>
          <cell r="M5">
            <v>102895936</v>
          </cell>
          <cell r="N5">
            <v>102895936</v>
          </cell>
          <cell r="O5">
            <v>102895936</v>
          </cell>
          <cell r="P5">
            <v>102895936</v>
          </cell>
        </row>
        <row r="6">
          <cell r="A6">
            <v>102895936</v>
          </cell>
          <cell r="B6">
            <v>102895936</v>
          </cell>
          <cell r="C6">
            <v>102895936</v>
          </cell>
          <cell r="D6">
            <v>102895936</v>
          </cell>
          <cell r="E6">
            <v>102895936</v>
          </cell>
          <cell r="F6">
            <v>102895936</v>
          </cell>
          <cell r="G6">
            <v>102895936</v>
          </cell>
          <cell r="H6">
            <v>102895936</v>
          </cell>
          <cell r="I6">
            <v>102895936</v>
          </cell>
          <cell r="J6">
            <v>102895936</v>
          </cell>
        </row>
        <row r="7">
          <cell r="A7" t="str">
            <v>ÍTEM
PPUESTO</v>
          </cell>
          <cell r="B7" t="str">
            <v>ÍTEM
CTRATO</v>
          </cell>
          <cell r="C7" t="str">
            <v>No.
Esp.
Tec.</v>
          </cell>
          <cell r="D7" t="str">
            <v>ACTIVIDAD</v>
          </cell>
          <cell r="E7" t="str">
            <v>UND</v>
          </cell>
          <cell r="F7" t="str">
            <v>CONDICION CONTRACTUAL DEL CONTRATISTA</v>
          </cell>
          <cell r="G7">
            <v>102895936</v>
          </cell>
          <cell r="H7">
            <v>102895936</v>
          </cell>
          <cell r="I7">
            <v>102895936</v>
          </cell>
          <cell r="J7">
            <v>102895936</v>
          </cell>
          <cell r="K7" t="str">
            <v>CONDICIONES ACTUALIZADAS
CONTRATISTA-INTERVENTORIA-SUPERVISION</v>
          </cell>
          <cell r="L7">
            <v>102895936</v>
          </cell>
          <cell r="M7">
            <v>102895936</v>
          </cell>
          <cell r="N7" t="str">
            <v>ESTADO DE INVERSION</v>
          </cell>
          <cell r="O7">
            <v>102895936</v>
          </cell>
          <cell r="P7">
            <v>102895936</v>
          </cell>
          <cell r="Q7" t="str">
            <v>ACTA CORTE No. 1</v>
          </cell>
          <cell r="R7">
            <v>102895936</v>
          </cell>
          <cell r="S7">
            <v>102895936</v>
          </cell>
          <cell r="T7" t="str">
            <v>PROYECCION ACTA CORTE No. 2</v>
          </cell>
          <cell r="U7">
            <v>102895936</v>
          </cell>
          <cell r="V7">
            <v>102895936</v>
          </cell>
          <cell r="W7" t="str">
            <v>PRESENTE ACTA CORTE No. 3</v>
          </cell>
          <cell r="X7">
            <v>102895936</v>
          </cell>
          <cell r="Y7">
            <v>102895936</v>
          </cell>
          <cell r="Z7" t="str">
            <v>ACUMULADOS</v>
          </cell>
          <cell r="AA7">
            <v>102895936</v>
          </cell>
          <cell r="AB7">
            <v>102895936</v>
          </cell>
          <cell r="AC7" t="str">
            <v>SALDO</v>
          </cell>
          <cell r="AD7">
            <v>102895936</v>
          </cell>
          <cell r="AE7">
            <v>102895936</v>
          </cell>
        </row>
        <row r="8">
          <cell r="A8">
            <v>102895936</v>
          </cell>
          <cell r="B8">
            <v>102895936</v>
          </cell>
          <cell r="C8">
            <v>102895936</v>
          </cell>
          <cell r="D8">
            <v>102895936</v>
          </cell>
          <cell r="E8">
            <v>102895936</v>
          </cell>
          <cell r="F8">
            <v>2017</v>
          </cell>
          <cell r="G8">
            <v>1.35</v>
          </cell>
          <cell r="H8" t="str">
            <v>CANTIDAD PROGRAMADA</v>
          </cell>
          <cell r="I8" t="str">
            <v>TOTAL
PRESUPUESTADO</v>
          </cell>
          <cell r="J8" t="str">
            <v>TOTAL POR
CAPITULOS</v>
          </cell>
          <cell r="K8" t="str">
            <v>CANTIDAD
PROPUESTA
CONTRATISTA</v>
          </cell>
          <cell r="L8" t="str">
            <v>DIFERENCIA
CANTIDADES</v>
          </cell>
          <cell r="M8" t="str">
            <v>V/ TOTAL
CONTRATISTA</v>
          </cell>
          <cell r="N8" t="str">
            <v>CANTIDAD
EJECUTADA</v>
          </cell>
          <cell r="O8" t="str">
            <v>PORCENTAJE</v>
          </cell>
          <cell r="P8" t="str">
            <v>V/ TOTAL
EJECUTADO</v>
          </cell>
          <cell r="Q8" t="str">
            <v>CANTIDAD
EJECUTADA</v>
          </cell>
          <cell r="R8" t="str">
            <v>PORCENTAJE</v>
          </cell>
          <cell r="S8" t="str">
            <v>V/ TOTAL
EJECUTADO</v>
          </cell>
          <cell r="T8" t="str">
            <v>CANTIDAD
EJECUTADA</v>
          </cell>
          <cell r="U8" t="str">
            <v>PORCENTAJE</v>
          </cell>
          <cell r="V8" t="str">
            <v>V/ TOTAL
EJECUTADO</v>
          </cell>
          <cell r="W8" t="str">
            <v>CANTIDAD
EJECUTADA</v>
          </cell>
          <cell r="X8" t="str">
            <v>PORCENTAJE</v>
          </cell>
          <cell r="Y8" t="str">
            <v>V/ TOTAL
EJECUTADO</v>
          </cell>
          <cell r="Z8" t="str">
            <v>CANTIDAD
EJECUTADA</v>
          </cell>
          <cell r="AA8" t="str">
            <v>PORCENTAJE</v>
          </cell>
          <cell r="AB8" t="str">
            <v>V/ TOTAL
EJECUTADO</v>
          </cell>
          <cell r="AC8" t="str">
            <v>CANTIDAD
EJECUTADA</v>
          </cell>
          <cell r="AD8" t="str">
            <v>PORCENTAJE</v>
          </cell>
          <cell r="AE8" t="str">
            <v>V/ TOTAL
EJECUTADO</v>
          </cell>
        </row>
        <row r="9">
          <cell r="A9">
            <v>1.3499994277954102</v>
          </cell>
          <cell r="B9">
            <v>1.3499994277954102</v>
          </cell>
          <cell r="C9">
            <v>1.3499994277954102</v>
          </cell>
          <cell r="D9">
            <v>1.3499994277954102</v>
          </cell>
          <cell r="E9">
            <v>1.3499994277954102</v>
          </cell>
          <cell r="F9" t="str">
            <v>VR. UNITARIO DIRECTO</v>
          </cell>
          <cell r="G9" t="str">
            <v>CON AIU 35%</v>
          </cell>
          <cell r="H9">
            <v>1.3499994277954102</v>
          </cell>
          <cell r="I9">
            <v>1.3499994277954102</v>
          </cell>
          <cell r="J9">
            <v>1.3499994277954102</v>
          </cell>
          <cell r="K9">
            <v>1.3499994277954102</v>
          </cell>
          <cell r="L9">
            <v>1.3499994277954102</v>
          </cell>
          <cell r="M9">
            <v>1.3499994277954102</v>
          </cell>
          <cell r="N9">
            <v>1.3499994277954102</v>
          </cell>
          <cell r="O9">
            <v>1.3499994277954102</v>
          </cell>
          <cell r="P9">
            <v>1.3499994277954102</v>
          </cell>
          <cell r="Q9">
            <v>1.3499994277954102</v>
          </cell>
          <cell r="R9">
            <v>1.3499994277954102</v>
          </cell>
          <cell r="S9">
            <v>1.3499994277954102</v>
          </cell>
          <cell r="T9">
            <v>1.3499994277954102</v>
          </cell>
          <cell r="U9">
            <v>1.3499994277954102</v>
          </cell>
          <cell r="V9">
            <v>1.3499994277954102</v>
          </cell>
          <cell r="W9">
            <v>1.3499994277954102</v>
          </cell>
          <cell r="X9">
            <v>1.3499994277954102</v>
          </cell>
          <cell r="Y9">
            <v>1.3499994277954102</v>
          </cell>
          <cell r="Z9">
            <v>1.3499994277954102</v>
          </cell>
          <cell r="AA9">
            <v>1.3499994277954102</v>
          </cell>
          <cell r="AB9">
            <v>1.3499994277954102</v>
          </cell>
          <cell r="AC9">
            <v>1.3499994277954102</v>
          </cell>
          <cell r="AD9">
            <v>1.3499994277954102</v>
          </cell>
          <cell r="AE9">
            <v>1.3499994277954102</v>
          </cell>
        </row>
        <row r="10">
          <cell r="A10">
            <v>1</v>
          </cell>
          <cell r="B10">
            <v>1</v>
          </cell>
          <cell r="C10">
            <v>1</v>
          </cell>
          <cell r="D10" t="str">
            <v>PRELIMINARES</v>
          </cell>
          <cell r="E10">
            <v>1</v>
          </cell>
          <cell r="F10">
            <v>1</v>
          </cell>
          <cell r="G10">
            <v>1</v>
          </cell>
          <cell r="H10">
            <v>1</v>
          </cell>
          <cell r="I10">
            <v>1</v>
          </cell>
          <cell r="J10">
            <v>118965</v>
          </cell>
          <cell r="K10">
            <v>118965</v>
          </cell>
          <cell r="L10">
            <v>118965</v>
          </cell>
          <cell r="M10">
            <v>186945</v>
          </cell>
          <cell r="N10">
            <v>186945</v>
          </cell>
          <cell r="O10">
            <v>186945</v>
          </cell>
          <cell r="P10">
            <v>135960</v>
          </cell>
          <cell r="Q10">
            <v>135960</v>
          </cell>
          <cell r="R10">
            <v>135960</v>
          </cell>
          <cell r="S10">
            <v>186945</v>
          </cell>
          <cell r="T10">
            <v>186945</v>
          </cell>
          <cell r="U10">
            <v>186945</v>
          </cell>
          <cell r="V10">
            <v>0</v>
          </cell>
          <cell r="W10">
            <v>0</v>
          </cell>
          <cell r="X10">
            <v>0</v>
          </cell>
          <cell r="Y10">
            <v>0</v>
          </cell>
          <cell r="Z10">
            <v>0</v>
          </cell>
          <cell r="AA10">
            <v>0</v>
          </cell>
          <cell r="AB10">
            <v>186945</v>
          </cell>
          <cell r="AC10">
            <v>186945</v>
          </cell>
          <cell r="AD10">
            <v>186945</v>
          </cell>
          <cell r="AE10">
            <v>0</v>
          </cell>
        </row>
        <row r="11">
          <cell r="A11">
            <v>1.2</v>
          </cell>
          <cell r="B11">
            <v>1.1000000000000001</v>
          </cell>
          <cell r="C11">
            <v>2</v>
          </cell>
          <cell r="D11" t="str">
            <v>Localización y replanteo manual</v>
          </cell>
          <cell r="E11" t="str">
            <v>M2</v>
          </cell>
          <cell r="F11">
            <v>3399</v>
          </cell>
          <cell r="G11">
            <v>4588.6500000000005</v>
          </cell>
          <cell r="H11">
            <v>35</v>
          </cell>
          <cell r="I11">
            <v>118965</v>
          </cell>
          <cell r="J11">
            <v>118965</v>
          </cell>
          <cell r="K11">
            <v>55</v>
          </cell>
          <cell r="L11">
            <v>20</v>
          </cell>
          <cell r="M11">
            <v>186945</v>
          </cell>
          <cell r="N11">
            <v>40</v>
          </cell>
          <cell r="O11">
            <v>0.72727272727272729</v>
          </cell>
          <cell r="P11">
            <v>135960</v>
          </cell>
          <cell r="Q11">
            <v>55</v>
          </cell>
          <cell r="R11">
            <v>1</v>
          </cell>
          <cell r="S11">
            <v>186945</v>
          </cell>
          <cell r="T11">
            <v>186945</v>
          </cell>
          <cell r="U11">
            <v>0</v>
          </cell>
          <cell r="V11">
            <v>0</v>
          </cell>
          <cell r="W11">
            <v>0</v>
          </cell>
          <cell r="X11">
            <v>0</v>
          </cell>
          <cell r="Y11">
            <v>0</v>
          </cell>
          <cell r="Z11">
            <v>55</v>
          </cell>
          <cell r="AA11">
            <v>1</v>
          </cell>
          <cell r="AB11">
            <v>186945</v>
          </cell>
          <cell r="AC11">
            <v>0</v>
          </cell>
          <cell r="AD11">
            <v>0</v>
          </cell>
          <cell r="AE11">
            <v>0</v>
          </cell>
        </row>
        <row r="12">
          <cell r="A12">
            <v>2</v>
          </cell>
          <cell r="B12">
            <v>2</v>
          </cell>
          <cell r="C12">
            <v>2</v>
          </cell>
          <cell r="D12" t="str">
            <v>DEMOLICIONES Y DESMONTE DE ELEMENTOS</v>
          </cell>
          <cell r="E12">
            <v>2</v>
          </cell>
          <cell r="F12">
            <v>2</v>
          </cell>
          <cell r="G12">
            <v>2</v>
          </cell>
          <cell r="H12">
            <v>2</v>
          </cell>
          <cell r="I12">
            <v>2</v>
          </cell>
          <cell r="J12">
            <v>3882000</v>
          </cell>
          <cell r="K12">
            <v>3882000</v>
          </cell>
          <cell r="L12">
            <v>3882000</v>
          </cell>
          <cell r="M12">
            <v>6269223</v>
          </cell>
          <cell r="N12">
            <v>6269220</v>
          </cell>
          <cell r="O12">
            <v>6269220</v>
          </cell>
          <cell r="P12">
            <v>3463729</v>
          </cell>
          <cell r="Q12">
            <v>3463728</v>
          </cell>
          <cell r="R12">
            <v>3463728</v>
          </cell>
          <cell r="S12">
            <v>3831565.16</v>
          </cell>
          <cell r="T12">
            <v>3831564</v>
          </cell>
          <cell r="U12">
            <v>3831564</v>
          </cell>
          <cell r="V12">
            <v>79872</v>
          </cell>
          <cell r="W12">
            <v>79872</v>
          </cell>
          <cell r="X12">
            <v>79872</v>
          </cell>
          <cell r="Y12">
            <v>0</v>
          </cell>
          <cell r="Z12">
            <v>0</v>
          </cell>
          <cell r="AA12">
            <v>0</v>
          </cell>
          <cell r="AB12">
            <v>3911437.16</v>
          </cell>
          <cell r="AC12">
            <v>3911436</v>
          </cell>
          <cell r="AD12">
            <v>3911436</v>
          </cell>
          <cell r="AE12">
            <v>2357785.84</v>
          </cell>
        </row>
        <row r="13">
          <cell r="A13">
            <v>2.1</v>
          </cell>
          <cell r="B13">
            <v>2.0099999999999998</v>
          </cell>
          <cell r="C13">
            <v>5</v>
          </cell>
          <cell r="D13" t="str">
            <v>Demolición muros e=0.15m, con retiro</v>
          </cell>
          <cell r="E13" t="str">
            <v>M2</v>
          </cell>
          <cell r="F13">
            <v>16768</v>
          </cell>
          <cell r="G13">
            <v>22636.800000000003</v>
          </cell>
          <cell r="H13">
            <v>45</v>
          </cell>
          <cell r="I13">
            <v>754560</v>
          </cell>
          <cell r="J13">
            <v>754560</v>
          </cell>
          <cell r="K13">
            <v>102</v>
          </cell>
          <cell r="L13">
            <v>57</v>
          </cell>
          <cell r="M13">
            <v>1710336</v>
          </cell>
          <cell r="N13">
            <v>44</v>
          </cell>
          <cell r="O13">
            <v>0.43137254901960786</v>
          </cell>
          <cell r="P13">
            <v>737792</v>
          </cell>
          <cell r="Q13">
            <v>44</v>
          </cell>
          <cell r="R13">
            <v>0.43137254901960786</v>
          </cell>
          <cell r="S13">
            <v>737792</v>
          </cell>
          <cell r="T13">
            <v>737792</v>
          </cell>
          <cell r="U13">
            <v>0</v>
          </cell>
          <cell r="V13">
            <v>0</v>
          </cell>
          <cell r="W13">
            <v>0</v>
          </cell>
          <cell r="X13">
            <v>0</v>
          </cell>
          <cell r="Y13">
            <v>0</v>
          </cell>
          <cell r="Z13">
            <v>44</v>
          </cell>
          <cell r="AA13">
            <v>0.43137254901960786</v>
          </cell>
          <cell r="AB13">
            <v>737792</v>
          </cell>
          <cell r="AC13">
            <v>58</v>
          </cell>
          <cell r="AD13">
            <v>0.56862745098039214</v>
          </cell>
          <cell r="AE13">
            <v>972544</v>
          </cell>
        </row>
        <row r="14">
          <cell r="A14">
            <v>2.4</v>
          </cell>
          <cell r="B14">
            <v>2.0299999999999998</v>
          </cell>
          <cell r="C14">
            <v>7</v>
          </cell>
          <cell r="D14" t="str">
            <v>Demolición de enchape y revoque,con retiro</v>
          </cell>
          <cell r="E14" t="str">
            <v>M2</v>
          </cell>
          <cell r="F14">
            <v>8989</v>
          </cell>
          <cell r="G14">
            <v>12135.150000000001</v>
          </cell>
          <cell r="H14">
            <v>76</v>
          </cell>
          <cell r="I14">
            <v>683164</v>
          </cell>
          <cell r="J14">
            <v>683164</v>
          </cell>
          <cell r="K14">
            <v>87</v>
          </cell>
          <cell r="L14">
            <v>11</v>
          </cell>
          <cell r="M14">
            <v>782043</v>
          </cell>
          <cell r="N14">
            <v>76</v>
          </cell>
          <cell r="O14">
            <v>0.87356321839080464</v>
          </cell>
          <cell r="P14">
            <v>683164</v>
          </cell>
          <cell r="Q14">
            <v>76</v>
          </cell>
          <cell r="R14">
            <v>0.87356321839080464</v>
          </cell>
          <cell r="S14">
            <v>683164</v>
          </cell>
          <cell r="T14">
            <v>683164</v>
          </cell>
          <cell r="U14">
            <v>0</v>
          </cell>
          <cell r="V14">
            <v>0</v>
          </cell>
          <cell r="W14">
            <v>0</v>
          </cell>
          <cell r="X14">
            <v>0</v>
          </cell>
          <cell r="Y14">
            <v>0</v>
          </cell>
          <cell r="Z14">
            <v>76</v>
          </cell>
          <cell r="AA14">
            <v>0.87356321839080464</v>
          </cell>
          <cell r="AB14">
            <v>683164</v>
          </cell>
          <cell r="AC14">
            <v>11</v>
          </cell>
          <cell r="AD14">
            <v>0.12643678160919541</v>
          </cell>
          <cell r="AE14">
            <v>98879</v>
          </cell>
        </row>
        <row r="15">
          <cell r="A15">
            <v>2.5</v>
          </cell>
          <cell r="B15">
            <v>2.04</v>
          </cell>
          <cell r="C15">
            <v>8</v>
          </cell>
          <cell r="D15" t="str">
            <v>Demolición de placa de piso concreto e=0.10m., incluye retiro</v>
          </cell>
          <cell r="E15" t="str">
            <v>M2</v>
          </cell>
          <cell r="F15">
            <v>28061</v>
          </cell>
          <cell r="G15">
            <v>37882.350000000006</v>
          </cell>
          <cell r="H15">
            <v>40</v>
          </cell>
          <cell r="I15">
            <v>1122440</v>
          </cell>
          <cell r="J15">
            <v>1122440</v>
          </cell>
          <cell r="K15">
            <v>39</v>
          </cell>
          <cell r="L15">
            <v>-1</v>
          </cell>
          <cell r="M15">
            <v>1094379</v>
          </cell>
          <cell r="N15">
            <v>40</v>
          </cell>
          <cell r="O15">
            <v>1.0256410256410255</v>
          </cell>
          <cell r="P15">
            <v>1122440</v>
          </cell>
          <cell r="Q15">
            <v>38.840000000000003</v>
          </cell>
          <cell r="R15">
            <v>0.99589743589743596</v>
          </cell>
          <cell r="S15">
            <v>1089889.24</v>
          </cell>
          <cell r="T15">
            <v>1089889</v>
          </cell>
          <cell r="U15">
            <v>0</v>
          </cell>
          <cell r="V15">
            <v>0</v>
          </cell>
          <cell r="W15">
            <v>0</v>
          </cell>
          <cell r="X15">
            <v>0</v>
          </cell>
          <cell r="Y15">
            <v>0</v>
          </cell>
          <cell r="Z15">
            <v>38.840000000000003</v>
          </cell>
          <cell r="AA15">
            <v>0.99589743589743596</v>
          </cell>
          <cell r="AB15">
            <v>1089889.24</v>
          </cell>
          <cell r="AC15">
            <v>0.15999999999999659</v>
          </cell>
          <cell r="AD15">
            <v>4.102564102564015E-3</v>
          </cell>
          <cell r="AE15">
            <v>4489.7599999999047</v>
          </cell>
        </row>
        <row r="16">
          <cell r="A16">
            <v>2.7</v>
          </cell>
          <cell r="B16">
            <v>2.0499999999999998</v>
          </cell>
          <cell r="C16">
            <v>10</v>
          </cell>
          <cell r="D16" t="str">
            <v>Desmonte cubierta teja de Asbesto C. sin estructura</v>
          </cell>
          <cell r="E16" t="str">
            <v>M2</v>
          </cell>
          <cell r="F16">
            <v>3527</v>
          </cell>
          <cell r="G16">
            <v>4761.4500000000007</v>
          </cell>
          <cell r="H16">
            <v>0</v>
          </cell>
          <cell r="I16">
            <v>0</v>
          </cell>
          <cell r="J16">
            <v>0</v>
          </cell>
          <cell r="K16">
            <v>125</v>
          </cell>
          <cell r="L16">
            <v>125</v>
          </cell>
          <cell r="M16">
            <v>440875</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125</v>
          </cell>
          <cell r="AD16">
            <v>1</v>
          </cell>
          <cell r="AE16">
            <v>440875</v>
          </cell>
        </row>
        <row r="17">
          <cell r="A17" t="str">
            <v>2,18*</v>
          </cell>
          <cell r="B17">
            <v>2.06</v>
          </cell>
          <cell r="C17">
            <v>18</v>
          </cell>
          <cell r="D17" t="str">
            <v>Demolicion pisos &gt;=0,15+retiro</v>
          </cell>
          <cell r="E17" t="str">
            <v>M2</v>
          </cell>
          <cell r="F17">
            <v>13951</v>
          </cell>
          <cell r="G17">
            <v>18833.850000000002</v>
          </cell>
          <cell r="H17">
            <v>70</v>
          </cell>
          <cell r="I17">
            <v>976570</v>
          </cell>
          <cell r="J17">
            <v>976570</v>
          </cell>
          <cell r="K17">
            <v>124</v>
          </cell>
          <cell r="L17">
            <v>54</v>
          </cell>
          <cell r="M17">
            <v>1729924</v>
          </cell>
          <cell r="N17">
            <v>42</v>
          </cell>
          <cell r="O17">
            <v>0.33870967741935482</v>
          </cell>
          <cell r="P17">
            <v>585942</v>
          </cell>
          <cell r="Q17">
            <v>69.92</v>
          </cell>
          <cell r="R17">
            <v>0.56387096774193546</v>
          </cell>
          <cell r="S17">
            <v>975453.92</v>
          </cell>
          <cell r="T17">
            <v>975453.5</v>
          </cell>
          <cell r="U17">
            <v>0</v>
          </cell>
          <cell r="V17">
            <v>0</v>
          </cell>
          <cell r="W17">
            <v>0</v>
          </cell>
          <cell r="X17">
            <v>0</v>
          </cell>
          <cell r="Y17">
            <v>0</v>
          </cell>
          <cell r="Z17">
            <v>69.92</v>
          </cell>
          <cell r="AA17">
            <v>0.56387096774193546</v>
          </cell>
          <cell r="AB17">
            <v>975453.92</v>
          </cell>
          <cell r="AC17">
            <v>54.08</v>
          </cell>
          <cell r="AD17">
            <v>0.43612903225806449</v>
          </cell>
          <cell r="AE17">
            <v>754470.08</v>
          </cell>
        </row>
        <row r="18">
          <cell r="A18" t="str">
            <v>2,20*</v>
          </cell>
          <cell r="B18">
            <v>2.0699999999999998</v>
          </cell>
          <cell r="C18">
            <v>19</v>
          </cell>
          <cell r="D18" t="str">
            <v>Desmonte puertas</v>
          </cell>
          <cell r="E18" t="str">
            <v>UND</v>
          </cell>
          <cell r="F18">
            <v>10875</v>
          </cell>
          <cell r="G18">
            <v>14681.250000000002</v>
          </cell>
          <cell r="H18">
            <v>4</v>
          </cell>
          <cell r="I18">
            <v>43500</v>
          </cell>
          <cell r="J18">
            <v>43500</v>
          </cell>
          <cell r="K18">
            <v>10</v>
          </cell>
          <cell r="L18">
            <v>6</v>
          </cell>
          <cell r="M18">
            <v>108750</v>
          </cell>
          <cell r="N18">
            <v>3</v>
          </cell>
          <cell r="O18">
            <v>0.3</v>
          </cell>
          <cell r="P18">
            <v>32625</v>
          </cell>
          <cell r="Q18">
            <v>4</v>
          </cell>
          <cell r="R18">
            <v>0.4</v>
          </cell>
          <cell r="S18">
            <v>43500</v>
          </cell>
          <cell r="T18">
            <v>6</v>
          </cell>
          <cell r="U18">
            <v>0.6</v>
          </cell>
          <cell r="V18">
            <v>65250</v>
          </cell>
          <cell r="W18">
            <v>65250</v>
          </cell>
          <cell r="X18">
            <v>0</v>
          </cell>
          <cell r="Y18">
            <v>0</v>
          </cell>
          <cell r="Z18">
            <v>10</v>
          </cell>
          <cell r="AA18">
            <v>1</v>
          </cell>
          <cell r="AB18">
            <v>108750</v>
          </cell>
          <cell r="AC18">
            <v>0</v>
          </cell>
          <cell r="AD18">
            <v>0</v>
          </cell>
          <cell r="AE18">
            <v>0</v>
          </cell>
        </row>
        <row r="19">
          <cell r="A19" t="str">
            <v>2,25*</v>
          </cell>
          <cell r="B19">
            <v>2.1</v>
          </cell>
          <cell r="C19">
            <v>21</v>
          </cell>
          <cell r="D19" t="str">
            <v>Desmonte aparatos</v>
          </cell>
          <cell r="E19" t="str">
            <v>UND</v>
          </cell>
          <cell r="F19">
            <v>14622</v>
          </cell>
          <cell r="G19">
            <v>19739.7</v>
          </cell>
          <cell r="H19">
            <v>8</v>
          </cell>
          <cell r="I19">
            <v>116976</v>
          </cell>
          <cell r="J19">
            <v>116976</v>
          </cell>
          <cell r="K19">
            <v>9</v>
          </cell>
          <cell r="L19">
            <v>1</v>
          </cell>
          <cell r="M19">
            <v>131598</v>
          </cell>
          <cell r="N19">
            <v>8</v>
          </cell>
          <cell r="O19">
            <v>0.88888888888888884</v>
          </cell>
          <cell r="P19">
            <v>116976</v>
          </cell>
          <cell r="Q19">
            <v>8</v>
          </cell>
          <cell r="R19">
            <v>0.88888888888888884</v>
          </cell>
          <cell r="S19">
            <v>116976</v>
          </cell>
          <cell r="T19">
            <v>1</v>
          </cell>
          <cell r="U19">
            <v>0.1111111111111111</v>
          </cell>
          <cell r="V19">
            <v>14622</v>
          </cell>
          <cell r="W19">
            <v>14622</v>
          </cell>
          <cell r="X19">
            <v>0</v>
          </cell>
          <cell r="Y19">
            <v>0</v>
          </cell>
          <cell r="Z19">
            <v>9</v>
          </cell>
          <cell r="AA19">
            <v>1</v>
          </cell>
          <cell r="AB19">
            <v>131598</v>
          </cell>
          <cell r="AC19">
            <v>0</v>
          </cell>
          <cell r="AD19">
            <v>0</v>
          </cell>
          <cell r="AE19">
            <v>0</v>
          </cell>
        </row>
        <row r="20">
          <cell r="A20" t="str">
            <v>2,28*</v>
          </cell>
          <cell r="B20">
            <v>2.13</v>
          </cell>
          <cell r="C20">
            <v>24</v>
          </cell>
          <cell r="D20" t="str">
            <v>Retiro tuberia existente 0" a 12"+retiro</v>
          </cell>
          <cell r="E20" t="str">
            <v>ML</v>
          </cell>
          <cell r="F20">
            <v>4357</v>
          </cell>
          <cell r="G20">
            <v>5881.9500000000007</v>
          </cell>
          <cell r="H20">
            <v>30</v>
          </cell>
          <cell r="I20">
            <v>130710</v>
          </cell>
          <cell r="J20">
            <v>130710</v>
          </cell>
          <cell r="K20">
            <v>30</v>
          </cell>
          <cell r="L20">
            <v>0</v>
          </cell>
          <cell r="M20">
            <v>130710</v>
          </cell>
          <cell r="N20">
            <v>30</v>
          </cell>
          <cell r="O20">
            <v>1</v>
          </cell>
          <cell r="P20">
            <v>130710</v>
          </cell>
          <cell r="Q20">
            <v>30</v>
          </cell>
          <cell r="R20">
            <v>1</v>
          </cell>
          <cell r="S20">
            <v>130710</v>
          </cell>
          <cell r="T20">
            <v>130710</v>
          </cell>
          <cell r="U20">
            <v>0</v>
          </cell>
          <cell r="V20">
            <v>0</v>
          </cell>
          <cell r="W20">
            <v>0</v>
          </cell>
          <cell r="X20">
            <v>0</v>
          </cell>
          <cell r="Y20">
            <v>0</v>
          </cell>
          <cell r="Z20">
            <v>30</v>
          </cell>
          <cell r="AA20">
            <v>1</v>
          </cell>
          <cell r="AB20">
            <v>130710</v>
          </cell>
          <cell r="AC20">
            <v>0</v>
          </cell>
          <cell r="AD20">
            <v>0</v>
          </cell>
          <cell r="AE20">
            <v>0</v>
          </cell>
        </row>
        <row r="21">
          <cell r="A21" t="str">
            <v>2,31*</v>
          </cell>
          <cell r="B21">
            <v>2.14</v>
          </cell>
          <cell r="C21">
            <v>25</v>
          </cell>
          <cell r="D21" t="str">
            <v>Abertura vano puerta-ventana</v>
          </cell>
          <cell r="E21" t="str">
            <v>M2</v>
          </cell>
          <cell r="F21">
            <v>10816</v>
          </cell>
          <cell r="G21">
            <v>14601.6</v>
          </cell>
          <cell r="H21">
            <v>5</v>
          </cell>
          <cell r="I21">
            <v>54080</v>
          </cell>
          <cell r="J21">
            <v>54080</v>
          </cell>
          <cell r="K21">
            <v>13</v>
          </cell>
          <cell r="L21">
            <v>8</v>
          </cell>
          <cell r="M21">
            <v>140608</v>
          </cell>
          <cell r="N21">
            <v>5</v>
          </cell>
          <cell r="O21">
            <v>0.38461538461538464</v>
          </cell>
          <cell r="P21">
            <v>54080</v>
          </cell>
          <cell r="Q21">
            <v>5</v>
          </cell>
          <cell r="R21">
            <v>0.38461538461538464</v>
          </cell>
          <cell r="S21">
            <v>54080</v>
          </cell>
          <cell r="T21">
            <v>54080</v>
          </cell>
          <cell r="U21">
            <v>0</v>
          </cell>
          <cell r="V21">
            <v>0</v>
          </cell>
          <cell r="W21">
            <v>0</v>
          </cell>
          <cell r="X21">
            <v>0</v>
          </cell>
          <cell r="Y21">
            <v>0</v>
          </cell>
          <cell r="Z21">
            <v>5</v>
          </cell>
          <cell r="AA21">
            <v>0.38461538461538464</v>
          </cell>
          <cell r="AB21">
            <v>54080</v>
          </cell>
          <cell r="AC21">
            <v>8</v>
          </cell>
          <cell r="AD21">
            <v>0.61538461538461542</v>
          </cell>
          <cell r="AE21">
            <v>86528</v>
          </cell>
        </row>
        <row r="22">
          <cell r="A22">
            <v>3</v>
          </cell>
          <cell r="B22">
            <v>3</v>
          </cell>
          <cell r="C22">
            <v>3</v>
          </cell>
          <cell r="D22" t="str">
            <v>MOVIMIENTO DE TIERRA</v>
          </cell>
          <cell r="E22">
            <v>3</v>
          </cell>
          <cell r="F22">
            <v>3</v>
          </cell>
          <cell r="G22">
            <v>3</v>
          </cell>
          <cell r="H22">
            <v>3</v>
          </cell>
          <cell r="I22">
            <v>3</v>
          </cell>
          <cell r="J22">
            <v>212166</v>
          </cell>
          <cell r="K22">
            <v>212166</v>
          </cell>
          <cell r="L22">
            <v>212166</v>
          </cell>
          <cell r="M22">
            <v>159986</v>
          </cell>
          <cell r="N22">
            <v>159986</v>
          </cell>
          <cell r="O22">
            <v>159986</v>
          </cell>
          <cell r="P22">
            <v>0</v>
          </cell>
          <cell r="Q22">
            <v>0</v>
          </cell>
          <cell r="R22">
            <v>0</v>
          </cell>
          <cell r="S22">
            <v>0</v>
          </cell>
          <cell r="T22">
            <v>0</v>
          </cell>
          <cell r="U22">
            <v>0</v>
          </cell>
          <cell r="V22">
            <v>141444</v>
          </cell>
          <cell r="W22">
            <v>141444</v>
          </cell>
          <cell r="X22">
            <v>141444</v>
          </cell>
          <cell r="Y22">
            <v>0</v>
          </cell>
          <cell r="Z22">
            <v>0</v>
          </cell>
          <cell r="AA22">
            <v>0</v>
          </cell>
          <cell r="AB22">
            <v>141444</v>
          </cell>
          <cell r="AC22">
            <v>141444</v>
          </cell>
          <cell r="AD22">
            <v>141444</v>
          </cell>
          <cell r="AE22">
            <v>18542</v>
          </cell>
        </row>
        <row r="23">
          <cell r="A23">
            <v>3.1</v>
          </cell>
          <cell r="B23">
            <v>3.01</v>
          </cell>
          <cell r="C23">
            <v>26</v>
          </cell>
          <cell r="D23" t="str">
            <v>Excavacion manual con retiro</v>
          </cell>
          <cell r="E23" t="str">
            <v>M3</v>
          </cell>
          <cell r="F23">
            <v>52180</v>
          </cell>
          <cell r="G23">
            <v>70443</v>
          </cell>
          <cell r="H23">
            <v>3</v>
          </cell>
          <cell r="I23">
            <v>156540</v>
          </cell>
          <cell r="J23">
            <v>156540</v>
          </cell>
          <cell r="K23">
            <v>2</v>
          </cell>
          <cell r="L23">
            <v>-1</v>
          </cell>
          <cell r="M23">
            <v>104360</v>
          </cell>
          <cell r="N23">
            <v>0</v>
          </cell>
          <cell r="O23">
            <v>0</v>
          </cell>
          <cell r="P23">
            <v>0</v>
          </cell>
          <cell r="Q23">
            <v>0</v>
          </cell>
          <cell r="R23">
            <v>0</v>
          </cell>
          <cell r="S23">
            <v>0</v>
          </cell>
          <cell r="T23">
            <v>2</v>
          </cell>
          <cell r="U23">
            <v>1</v>
          </cell>
          <cell r="V23">
            <v>104360</v>
          </cell>
          <cell r="W23">
            <v>104360</v>
          </cell>
          <cell r="X23">
            <v>0</v>
          </cell>
          <cell r="Y23">
            <v>0</v>
          </cell>
          <cell r="Z23">
            <v>2</v>
          </cell>
          <cell r="AA23">
            <v>1</v>
          </cell>
          <cell r="AB23">
            <v>104360</v>
          </cell>
          <cell r="AC23">
            <v>0</v>
          </cell>
          <cell r="AD23">
            <v>0</v>
          </cell>
          <cell r="AE23">
            <v>0</v>
          </cell>
        </row>
        <row r="24">
          <cell r="A24">
            <v>3.6</v>
          </cell>
          <cell r="B24">
            <v>3.02</v>
          </cell>
          <cell r="C24">
            <v>27</v>
          </cell>
          <cell r="D24" t="str">
            <v>Relleno compactado con material de sitio</v>
          </cell>
          <cell r="E24" t="str">
            <v>M3</v>
          </cell>
          <cell r="F24">
            <v>18542</v>
          </cell>
          <cell r="G24">
            <v>25031.7</v>
          </cell>
          <cell r="H24">
            <v>3</v>
          </cell>
          <cell r="I24">
            <v>55626</v>
          </cell>
          <cell r="J24">
            <v>55626</v>
          </cell>
          <cell r="K24">
            <v>3</v>
          </cell>
          <cell r="L24">
            <v>0</v>
          </cell>
          <cell r="M24">
            <v>55626</v>
          </cell>
          <cell r="N24">
            <v>0</v>
          </cell>
          <cell r="O24">
            <v>0</v>
          </cell>
          <cell r="P24">
            <v>0</v>
          </cell>
          <cell r="Q24">
            <v>0</v>
          </cell>
          <cell r="R24">
            <v>0</v>
          </cell>
          <cell r="S24">
            <v>0</v>
          </cell>
          <cell r="T24">
            <v>2</v>
          </cell>
          <cell r="U24">
            <v>0.66666666666666663</v>
          </cell>
          <cell r="V24">
            <v>37084</v>
          </cell>
          <cell r="W24">
            <v>37084</v>
          </cell>
          <cell r="X24">
            <v>0</v>
          </cell>
          <cell r="Y24">
            <v>0</v>
          </cell>
          <cell r="Z24">
            <v>2</v>
          </cell>
          <cell r="AA24">
            <v>0.66666666666666663</v>
          </cell>
          <cell r="AB24">
            <v>37084</v>
          </cell>
          <cell r="AC24">
            <v>1</v>
          </cell>
          <cell r="AD24">
            <v>0.33333333333333331</v>
          </cell>
          <cell r="AE24">
            <v>18542</v>
          </cell>
        </row>
        <row r="25">
          <cell r="A25">
            <v>4</v>
          </cell>
          <cell r="B25">
            <v>4</v>
          </cell>
          <cell r="C25">
            <v>4</v>
          </cell>
          <cell r="D25" t="str">
            <v>CIMIENTOS</v>
          </cell>
          <cell r="E25">
            <v>4</v>
          </cell>
          <cell r="F25">
            <v>4</v>
          </cell>
          <cell r="G25">
            <v>4</v>
          </cell>
          <cell r="H25">
            <v>4</v>
          </cell>
          <cell r="I25">
            <v>4</v>
          </cell>
          <cell r="J25">
            <v>1155958</v>
          </cell>
          <cell r="K25">
            <v>1155958</v>
          </cell>
          <cell r="L25">
            <v>1155958</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row>
        <row r="26">
          <cell r="A26">
            <v>4.7</v>
          </cell>
          <cell r="B26">
            <v>4.0199999999999996</v>
          </cell>
          <cell r="C26">
            <v>33</v>
          </cell>
          <cell r="D26" t="str">
            <v>Viga de cimentacion en concreto 0.30x0.30</v>
          </cell>
          <cell r="E26" t="str">
            <v>M3</v>
          </cell>
          <cell r="F26">
            <v>577979</v>
          </cell>
          <cell r="G26">
            <v>780271.65</v>
          </cell>
          <cell r="H26">
            <v>2</v>
          </cell>
          <cell r="I26">
            <v>1155958</v>
          </cell>
          <cell r="J26">
            <v>1155958</v>
          </cell>
          <cell r="K26">
            <v>0</v>
          </cell>
          <cell r="L26">
            <v>-2</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A27">
            <v>5</v>
          </cell>
          <cell r="B27">
            <v>5</v>
          </cell>
          <cell r="C27">
            <v>5</v>
          </cell>
          <cell r="D27" t="str">
            <v>MAMPOSTERIA</v>
          </cell>
          <cell r="E27">
            <v>5</v>
          </cell>
          <cell r="F27">
            <v>5</v>
          </cell>
          <cell r="G27">
            <v>5</v>
          </cell>
          <cell r="H27">
            <v>5</v>
          </cell>
          <cell r="I27">
            <v>5</v>
          </cell>
          <cell r="J27">
            <v>415248</v>
          </cell>
          <cell r="K27">
            <v>415248</v>
          </cell>
          <cell r="L27">
            <v>415248</v>
          </cell>
          <cell r="M27">
            <v>1487972</v>
          </cell>
          <cell r="N27">
            <v>1487972</v>
          </cell>
          <cell r="O27">
            <v>1487972</v>
          </cell>
          <cell r="P27">
            <v>1384160</v>
          </cell>
          <cell r="Q27">
            <v>1384160</v>
          </cell>
          <cell r="R27">
            <v>1384160</v>
          </cell>
          <cell r="S27">
            <v>761288</v>
          </cell>
          <cell r="T27">
            <v>761288</v>
          </cell>
          <cell r="U27">
            <v>761288</v>
          </cell>
          <cell r="V27">
            <v>0</v>
          </cell>
          <cell r="W27">
            <v>0</v>
          </cell>
          <cell r="X27">
            <v>0</v>
          </cell>
          <cell r="Y27">
            <v>0</v>
          </cell>
          <cell r="Z27">
            <v>0</v>
          </cell>
          <cell r="AA27">
            <v>0</v>
          </cell>
          <cell r="AB27">
            <v>761288</v>
          </cell>
          <cell r="AC27">
            <v>761288</v>
          </cell>
          <cell r="AD27">
            <v>761288</v>
          </cell>
          <cell r="AE27">
            <v>726684</v>
          </cell>
        </row>
        <row r="28">
          <cell r="A28">
            <v>5.2</v>
          </cell>
          <cell r="B28">
            <v>5.01</v>
          </cell>
          <cell r="C28">
            <v>36</v>
          </cell>
          <cell r="D28" t="str">
            <v>Muro en ladrillo tolete comun e=0.12 m</v>
          </cell>
          <cell r="E28" t="str">
            <v>M2</v>
          </cell>
          <cell r="F28">
            <v>34604</v>
          </cell>
          <cell r="G28">
            <v>46715.4</v>
          </cell>
          <cell r="H28">
            <v>12</v>
          </cell>
          <cell r="I28">
            <v>415248</v>
          </cell>
          <cell r="J28">
            <v>415248</v>
          </cell>
          <cell r="K28">
            <v>43</v>
          </cell>
          <cell r="L28">
            <v>31</v>
          </cell>
          <cell r="M28">
            <v>1487972</v>
          </cell>
          <cell r="N28">
            <v>40</v>
          </cell>
          <cell r="O28">
            <v>0.93023255813953487</v>
          </cell>
          <cell r="P28">
            <v>1384160</v>
          </cell>
          <cell r="Q28">
            <v>22</v>
          </cell>
          <cell r="R28">
            <v>0.51162790697674421</v>
          </cell>
          <cell r="S28">
            <v>761288</v>
          </cell>
          <cell r="T28">
            <v>761288</v>
          </cell>
          <cell r="U28">
            <v>0</v>
          </cell>
          <cell r="V28">
            <v>0</v>
          </cell>
          <cell r="W28">
            <v>0</v>
          </cell>
          <cell r="X28">
            <v>0</v>
          </cell>
          <cell r="Y28">
            <v>0</v>
          </cell>
          <cell r="Z28">
            <v>22</v>
          </cell>
          <cell r="AA28">
            <v>0.51162790697674421</v>
          </cell>
          <cell r="AB28">
            <v>761288</v>
          </cell>
          <cell r="AC28">
            <v>21</v>
          </cell>
          <cell r="AD28">
            <v>0.48837209302325579</v>
          </cell>
          <cell r="AE28">
            <v>726684</v>
          </cell>
        </row>
        <row r="29">
          <cell r="A29">
            <v>6</v>
          </cell>
          <cell r="B29">
            <v>6</v>
          </cell>
          <cell r="C29">
            <v>6</v>
          </cell>
          <cell r="D29" t="str">
            <v>ESTRUCTURA</v>
          </cell>
          <cell r="E29">
            <v>6</v>
          </cell>
          <cell r="F29">
            <v>6</v>
          </cell>
          <cell r="G29">
            <v>6</v>
          </cell>
          <cell r="H29">
            <v>6</v>
          </cell>
          <cell r="I29">
            <v>6</v>
          </cell>
          <cell r="J29">
            <v>1063482</v>
          </cell>
          <cell r="K29">
            <v>1063482</v>
          </cell>
          <cell r="L29">
            <v>1063482</v>
          </cell>
          <cell r="M29">
            <v>2287286</v>
          </cell>
          <cell r="N29">
            <v>2287286</v>
          </cell>
          <cell r="O29">
            <v>2287286</v>
          </cell>
          <cell r="P29">
            <v>0</v>
          </cell>
          <cell r="Q29">
            <v>0</v>
          </cell>
          <cell r="R29">
            <v>0</v>
          </cell>
          <cell r="S29">
            <v>0</v>
          </cell>
          <cell r="T29">
            <v>0</v>
          </cell>
          <cell r="U29">
            <v>0</v>
          </cell>
          <cell r="V29">
            <v>1385614</v>
          </cell>
          <cell r="W29">
            <v>1385614</v>
          </cell>
          <cell r="X29">
            <v>1385614</v>
          </cell>
          <cell r="Y29">
            <v>0</v>
          </cell>
          <cell r="Z29">
            <v>0</v>
          </cell>
          <cell r="AA29">
            <v>0</v>
          </cell>
          <cell r="AB29">
            <v>1385614</v>
          </cell>
          <cell r="AC29">
            <v>1385614</v>
          </cell>
          <cell r="AD29">
            <v>1385614</v>
          </cell>
          <cell r="AE29">
            <v>901672</v>
          </cell>
        </row>
        <row r="30">
          <cell r="A30" t="str">
            <v>6,11*</v>
          </cell>
          <cell r="B30">
            <v>6.03</v>
          </cell>
          <cell r="C30">
            <v>45</v>
          </cell>
          <cell r="D30" t="str">
            <v>Viga en concreto 0.30x0.15 , incl. Acero</v>
          </cell>
          <cell r="E30" t="str">
            <v>Ml</v>
          </cell>
          <cell r="F30">
            <v>57954</v>
          </cell>
          <cell r="G30">
            <v>78237.900000000009</v>
          </cell>
          <cell r="H30">
            <v>3</v>
          </cell>
          <cell r="I30">
            <v>173862</v>
          </cell>
          <cell r="J30">
            <v>173862</v>
          </cell>
          <cell r="K30">
            <v>19</v>
          </cell>
          <cell r="L30">
            <v>16</v>
          </cell>
          <cell r="M30">
            <v>1101126</v>
          </cell>
          <cell r="N30">
            <v>0</v>
          </cell>
          <cell r="O30">
            <v>0</v>
          </cell>
          <cell r="P30">
            <v>0</v>
          </cell>
          <cell r="Q30">
            <v>0</v>
          </cell>
          <cell r="R30">
            <v>0</v>
          </cell>
          <cell r="S30">
            <v>0</v>
          </cell>
          <cell r="T30">
            <v>6</v>
          </cell>
          <cell r="U30">
            <v>0.31578947368421051</v>
          </cell>
          <cell r="V30">
            <v>347724</v>
          </cell>
          <cell r="W30">
            <v>347724</v>
          </cell>
          <cell r="X30">
            <v>0</v>
          </cell>
          <cell r="Y30">
            <v>0</v>
          </cell>
          <cell r="Z30">
            <v>6</v>
          </cell>
          <cell r="AA30">
            <v>0.31578947368421051</v>
          </cell>
          <cell r="AB30">
            <v>347724</v>
          </cell>
          <cell r="AC30">
            <v>13</v>
          </cell>
          <cell r="AD30">
            <v>0.68421052631578949</v>
          </cell>
          <cell r="AE30">
            <v>753402</v>
          </cell>
        </row>
        <row r="31">
          <cell r="A31" t="str">
            <v>6,42*</v>
          </cell>
          <cell r="B31">
            <v>6.05</v>
          </cell>
          <cell r="C31">
            <v>55</v>
          </cell>
          <cell r="D31" t="str">
            <v>Mesón en concreto 3.000PSI, a=0.60m, e=0.10m, enchapado, incluye acero (1No.4 c/0,15m en ambos sentidos)</v>
          </cell>
          <cell r="E31" t="str">
            <v>ML</v>
          </cell>
          <cell r="F31">
            <v>148270</v>
          </cell>
          <cell r="G31">
            <v>200164.5</v>
          </cell>
          <cell r="H31">
            <v>6</v>
          </cell>
          <cell r="I31">
            <v>889620</v>
          </cell>
          <cell r="J31">
            <v>889620</v>
          </cell>
          <cell r="K31">
            <v>8</v>
          </cell>
          <cell r="L31">
            <v>2</v>
          </cell>
          <cell r="M31">
            <v>1186160</v>
          </cell>
          <cell r="N31">
            <v>0</v>
          </cell>
          <cell r="O31">
            <v>0</v>
          </cell>
          <cell r="P31">
            <v>0</v>
          </cell>
          <cell r="Q31">
            <v>0</v>
          </cell>
          <cell r="R31">
            <v>0</v>
          </cell>
          <cell r="S31">
            <v>0</v>
          </cell>
          <cell r="T31">
            <v>7</v>
          </cell>
          <cell r="U31">
            <v>0.875</v>
          </cell>
          <cell r="V31">
            <v>1037890</v>
          </cell>
          <cell r="W31">
            <v>1037890</v>
          </cell>
          <cell r="X31">
            <v>0</v>
          </cell>
          <cell r="Y31">
            <v>0</v>
          </cell>
          <cell r="Z31">
            <v>7</v>
          </cell>
          <cell r="AA31">
            <v>0.875</v>
          </cell>
          <cell r="AB31">
            <v>1037890</v>
          </cell>
          <cell r="AC31">
            <v>1</v>
          </cell>
          <cell r="AD31">
            <v>0.125</v>
          </cell>
          <cell r="AE31">
            <v>148270</v>
          </cell>
        </row>
        <row r="32">
          <cell r="A32">
            <v>7</v>
          </cell>
          <cell r="B32">
            <v>7</v>
          </cell>
          <cell r="C32">
            <v>7</v>
          </cell>
          <cell r="D32" t="str">
            <v>INSTALACIONES ELÉCTRICAS</v>
          </cell>
          <cell r="E32">
            <v>7</v>
          </cell>
          <cell r="F32">
            <v>7</v>
          </cell>
          <cell r="G32">
            <v>7</v>
          </cell>
          <cell r="H32">
            <v>7</v>
          </cell>
          <cell r="I32">
            <v>7</v>
          </cell>
          <cell r="J32">
            <v>3617586</v>
          </cell>
          <cell r="K32">
            <v>3617586</v>
          </cell>
          <cell r="L32">
            <v>3617586</v>
          </cell>
          <cell r="M32">
            <v>5069504</v>
          </cell>
          <cell r="N32">
            <v>5069504</v>
          </cell>
          <cell r="O32">
            <v>5069504</v>
          </cell>
          <cell r="P32">
            <v>877637</v>
          </cell>
          <cell r="Q32">
            <v>877637</v>
          </cell>
          <cell r="R32">
            <v>877637</v>
          </cell>
          <cell r="S32">
            <v>785576</v>
          </cell>
          <cell r="T32">
            <v>785576</v>
          </cell>
          <cell r="U32">
            <v>785576</v>
          </cell>
          <cell r="V32">
            <v>277890</v>
          </cell>
          <cell r="W32">
            <v>277890</v>
          </cell>
          <cell r="X32">
            <v>277890</v>
          </cell>
          <cell r="Y32">
            <v>0</v>
          </cell>
          <cell r="Z32">
            <v>0</v>
          </cell>
          <cell r="AA32">
            <v>0</v>
          </cell>
          <cell r="AB32">
            <v>1063466</v>
          </cell>
          <cell r="AC32">
            <v>1063466</v>
          </cell>
          <cell r="AD32">
            <v>1063466</v>
          </cell>
          <cell r="AE32">
            <v>3569091</v>
          </cell>
        </row>
        <row r="33">
          <cell r="A33">
            <v>7.1</v>
          </cell>
          <cell r="B33">
            <v>7.01</v>
          </cell>
          <cell r="C33">
            <v>57</v>
          </cell>
          <cell r="D33" t="str">
            <v>Acometida Electrica para iluminacion monofasic</v>
          </cell>
          <cell r="E33" t="str">
            <v>UND</v>
          </cell>
          <cell r="F33">
            <v>436947</v>
          </cell>
          <cell r="G33">
            <v>589878.45000000007</v>
          </cell>
          <cell r="H33">
            <v>0</v>
          </cell>
          <cell r="I33">
            <v>0</v>
          </cell>
          <cell r="J33">
            <v>0</v>
          </cell>
          <cell r="K33">
            <v>1</v>
          </cell>
          <cell r="L33">
            <v>1</v>
          </cell>
          <cell r="M33">
            <v>436947</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1</v>
          </cell>
          <cell r="AD33">
            <v>1</v>
          </cell>
          <cell r="AE33">
            <v>436947</v>
          </cell>
        </row>
        <row r="34">
          <cell r="A34">
            <v>7.7</v>
          </cell>
          <cell r="B34">
            <v>7.06</v>
          </cell>
          <cell r="C34">
            <v>63</v>
          </cell>
          <cell r="D34" t="str">
            <v>Red Electrica en tuberia Pvc 1/2", incluye un lin</v>
          </cell>
          <cell r="E34" t="str">
            <v>ML</v>
          </cell>
          <cell r="F34">
            <v>9614</v>
          </cell>
          <cell r="G34">
            <v>12978.900000000001</v>
          </cell>
          <cell r="H34">
            <v>50</v>
          </cell>
          <cell r="I34">
            <v>480700</v>
          </cell>
          <cell r="J34">
            <v>480700</v>
          </cell>
          <cell r="K34">
            <v>50</v>
          </cell>
          <cell r="L34">
            <v>0</v>
          </cell>
          <cell r="M34">
            <v>480700</v>
          </cell>
          <cell r="N34">
            <v>25</v>
          </cell>
          <cell r="O34">
            <v>0.5</v>
          </cell>
          <cell r="P34">
            <v>240350</v>
          </cell>
          <cell r="Q34">
            <v>50</v>
          </cell>
          <cell r="R34">
            <v>1</v>
          </cell>
          <cell r="S34">
            <v>480700</v>
          </cell>
          <cell r="T34">
            <v>480700</v>
          </cell>
          <cell r="U34">
            <v>0</v>
          </cell>
          <cell r="V34">
            <v>0</v>
          </cell>
          <cell r="W34">
            <v>0</v>
          </cell>
          <cell r="X34">
            <v>0</v>
          </cell>
          <cell r="Y34">
            <v>0</v>
          </cell>
          <cell r="Z34">
            <v>50</v>
          </cell>
          <cell r="AA34">
            <v>1</v>
          </cell>
          <cell r="AB34">
            <v>480700</v>
          </cell>
          <cell r="AC34">
            <v>0</v>
          </cell>
          <cell r="AD34">
            <v>0</v>
          </cell>
          <cell r="AE34">
            <v>0</v>
          </cell>
        </row>
        <row r="35">
          <cell r="A35" t="str">
            <v>7,12*</v>
          </cell>
          <cell r="B35">
            <v>7.08</v>
          </cell>
          <cell r="C35">
            <v>65</v>
          </cell>
          <cell r="D35" t="str">
            <v>Salida toma corriente doble 110 v</v>
          </cell>
          <cell r="E35" t="str">
            <v>UND</v>
          </cell>
          <cell r="F35">
            <v>25632</v>
          </cell>
          <cell r="G35">
            <v>34603.200000000004</v>
          </cell>
          <cell r="H35">
            <v>10</v>
          </cell>
          <cell r="I35">
            <v>256320</v>
          </cell>
          <cell r="J35">
            <v>256320</v>
          </cell>
          <cell r="K35">
            <v>19</v>
          </cell>
          <cell r="L35">
            <v>9</v>
          </cell>
          <cell r="M35">
            <v>487008</v>
          </cell>
          <cell r="N35">
            <v>2</v>
          </cell>
          <cell r="O35">
            <v>0.10526315789473684</v>
          </cell>
          <cell r="P35">
            <v>51264</v>
          </cell>
          <cell r="Q35">
            <v>10</v>
          </cell>
          <cell r="R35">
            <v>0.52631578947368418</v>
          </cell>
          <cell r="S35">
            <v>256320</v>
          </cell>
          <cell r="T35">
            <v>8</v>
          </cell>
          <cell r="U35">
            <v>0.42105263157894735</v>
          </cell>
          <cell r="V35">
            <v>205056</v>
          </cell>
          <cell r="W35">
            <v>205056</v>
          </cell>
          <cell r="X35">
            <v>0</v>
          </cell>
          <cell r="Y35">
            <v>0</v>
          </cell>
          <cell r="Z35">
            <v>18</v>
          </cell>
          <cell r="AA35">
            <v>0.94736842105263153</v>
          </cell>
          <cell r="AB35">
            <v>461376</v>
          </cell>
          <cell r="AC35">
            <v>1</v>
          </cell>
          <cell r="AD35">
            <v>5.2631578947368418E-2</v>
          </cell>
          <cell r="AE35">
            <v>25632</v>
          </cell>
        </row>
        <row r="36">
          <cell r="A36" t="str">
            <v>7,13*</v>
          </cell>
          <cell r="B36">
            <v>7.09</v>
          </cell>
          <cell r="C36">
            <v>66</v>
          </cell>
          <cell r="D36" t="str">
            <v>Salida lampara incandescente 110v</v>
          </cell>
          <cell r="E36" t="str">
            <v>UND</v>
          </cell>
          <cell r="F36">
            <v>36387</v>
          </cell>
          <cell r="G36">
            <v>49122.450000000004</v>
          </cell>
          <cell r="H36">
            <v>6</v>
          </cell>
          <cell r="I36">
            <v>218322</v>
          </cell>
          <cell r="J36">
            <v>218322</v>
          </cell>
          <cell r="K36">
            <v>1</v>
          </cell>
          <cell r="L36">
            <v>-5</v>
          </cell>
          <cell r="M36">
            <v>36387</v>
          </cell>
          <cell r="N36">
            <v>3</v>
          </cell>
          <cell r="O36">
            <v>3</v>
          </cell>
          <cell r="P36">
            <v>109161</v>
          </cell>
          <cell r="Q36">
            <v>109161</v>
          </cell>
          <cell r="R36">
            <v>0</v>
          </cell>
          <cell r="S36">
            <v>0</v>
          </cell>
          <cell r="T36">
            <v>0</v>
          </cell>
          <cell r="U36">
            <v>0</v>
          </cell>
          <cell r="V36">
            <v>0</v>
          </cell>
          <cell r="W36">
            <v>0</v>
          </cell>
          <cell r="X36">
            <v>0</v>
          </cell>
          <cell r="Y36">
            <v>0</v>
          </cell>
          <cell r="Z36">
            <v>0</v>
          </cell>
          <cell r="AA36">
            <v>0</v>
          </cell>
          <cell r="AB36">
            <v>0</v>
          </cell>
          <cell r="AC36">
            <v>1</v>
          </cell>
          <cell r="AD36">
            <v>1</v>
          </cell>
          <cell r="AE36">
            <v>36387</v>
          </cell>
        </row>
        <row r="37">
          <cell r="A37" t="str">
            <v>7,14*</v>
          </cell>
          <cell r="B37">
            <v>7.1</v>
          </cell>
          <cell r="C37">
            <v>67</v>
          </cell>
          <cell r="D37" t="str">
            <v>Salida Interruptor Doble</v>
          </cell>
          <cell r="E37" t="str">
            <v>UND</v>
          </cell>
          <cell r="F37">
            <v>24278</v>
          </cell>
          <cell r="G37">
            <v>32775.300000000003</v>
          </cell>
          <cell r="H37">
            <v>5</v>
          </cell>
          <cell r="I37">
            <v>121390</v>
          </cell>
          <cell r="J37">
            <v>121390</v>
          </cell>
          <cell r="K37">
            <v>8</v>
          </cell>
          <cell r="L37">
            <v>3</v>
          </cell>
          <cell r="M37">
            <v>194224</v>
          </cell>
          <cell r="N37">
            <v>3</v>
          </cell>
          <cell r="O37">
            <v>0.375</v>
          </cell>
          <cell r="P37">
            <v>72834</v>
          </cell>
          <cell r="Q37">
            <v>2</v>
          </cell>
          <cell r="R37">
            <v>0.25</v>
          </cell>
          <cell r="S37">
            <v>48556</v>
          </cell>
          <cell r="T37">
            <v>3</v>
          </cell>
          <cell r="U37">
            <v>0.375</v>
          </cell>
          <cell r="V37">
            <v>72834</v>
          </cell>
          <cell r="W37">
            <v>72834</v>
          </cell>
          <cell r="X37">
            <v>0</v>
          </cell>
          <cell r="Y37">
            <v>0</v>
          </cell>
          <cell r="Z37">
            <v>5</v>
          </cell>
          <cell r="AA37">
            <v>0.625</v>
          </cell>
          <cell r="AB37">
            <v>121390</v>
          </cell>
          <cell r="AC37">
            <v>3</v>
          </cell>
          <cell r="AD37">
            <v>0.375</v>
          </cell>
          <cell r="AE37">
            <v>72834</v>
          </cell>
        </row>
        <row r="38">
          <cell r="A38" t="str">
            <v>7,15*</v>
          </cell>
          <cell r="B38">
            <v>7.11</v>
          </cell>
          <cell r="C38">
            <v>68</v>
          </cell>
          <cell r="D38" t="str">
            <v>Salida lampara fluorescente 2x48 incluye lampa</v>
          </cell>
          <cell r="E38" t="str">
            <v>UND</v>
          </cell>
          <cell r="F38">
            <v>116686</v>
          </cell>
          <cell r="G38">
            <v>157526.1</v>
          </cell>
          <cell r="H38">
            <v>1</v>
          </cell>
          <cell r="I38">
            <v>116686</v>
          </cell>
          <cell r="J38">
            <v>116686</v>
          </cell>
          <cell r="K38">
            <v>0</v>
          </cell>
          <cell r="L38">
            <v>-1</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row>
        <row r="39">
          <cell r="A39" t="str">
            <v>7,16*</v>
          </cell>
          <cell r="B39">
            <v>7.12</v>
          </cell>
          <cell r="C39">
            <v>69</v>
          </cell>
          <cell r="D39" t="str">
            <v>Salida lampara LED sobreponer 24W   incluye la</v>
          </cell>
          <cell r="E39" t="str">
            <v>UND</v>
          </cell>
          <cell r="F39">
            <v>202014</v>
          </cell>
          <cell r="G39">
            <v>272718.90000000002</v>
          </cell>
          <cell r="H39">
            <v>12</v>
          </cell>
          <cell r="I39">
            <v>2424168</v>
          </cell>
          <cell r="J39">
            <v>2424168</v>
          </cell>
          <cell r="K39">
            <v>17</v>
          </cell>
          <cell r="L39">
            <v>5</v>
          </cell>
          <cell r="M39">
            <v>3434238</v>
          </cell>
          <cell r="N39">
            <v>2</v>
          </cell>
          <cell r="O39">
            <v>0.11764705882352941</v>
          </cell>
          <cell r="P39">
            <v>404028</v>
          </cell>
          <cell r="Q39">
            <v>404028</v>
          </cell>
          <cell r="R39">
            <v>0</v>
          </cell>
          <cell r="S39">
            <v>0</v>
          </cell>
          <cell r="T39">
            <v>0</v>
          </cell>
          <cell r="U39">
            <v>0</v>
          </cell>
          <cell r="V39">
            <v>0</v>
          </cell>
          <cell r="W39">
            <v>0</v>
          </cell>
          <cell r="X39">
            <v>0</v>
          </cell>
          <cell r="Y39">
            <v>0</v>
          </cell>
          <cell r="Z39">
            <v>0</v>
          </cell>
          <cell r="AA39">
            <v>0</v>
          </cell>
          <cell r="AB39">
            <v>0</v>
          </cell>
          <cell r="AC39">
            <v>17</v>
          </cell>
          <cell r="AD39">
            <v>1</v>
          </cell>
          <cell r="AE39">
            <v>3434238</v>
          </cell>
        </row>
        <row r="40">
          <cell r="A40">
            <v>8</v>
          </cell>
          <cell r="B40">
            <v>8</v>
          </cell>
          <cell r="C40">
            <v>8</v>
          </cell>
          <cell r="D40" t="str">
            <v>INSTALACIONES HIDROSANITARIAS</v>
          </cell>
          <cell r="E40">
            <v>8</v>
          </cell>
          <cell r="F40">
            <v>8</v>
          </cell>
          <cell r="G40">
            <v>8</v>
          </cell>
          <cell r="H40">
            <v>8</v>
          </cell>
          <cell r="I40">
            <v>8</v>
          </cell>
          <cell r="J40">
            <v>988824</v>
          </cell>
          <cell r="K40">
            <v>988824</v>
          </cell>
          <cell r="L40">
            <v>988824</v>
          </cell>
          <cell r="M40">
            <v>2768270</v>
          </cell>
          <cell r="N40">
            <v>2768270</v>
          </cell>
          <cell r="O40">
            <v>2768270</v>
          </cell>
          <cell r="P40">
            <v>518080</v>
          </cell>
          <cell r="Q40">
            <v>518080</v>
          </cell>
          <cell r="R40">
            <v>518080</v>
          </cell>
          <cell r="S40">
            <v>395132</v>
          </cell>
          <cell r="T40">
            <v>395132</v>
          </cell>
          <cell r="U40">
            <v>395132</v>
          </cell>
          <cell r="V40">
            <v>797198</v>
          </cell>
          <cell r="W40">
            <v>797198</v>
          </cell>
          <cell r="X40">
            <v>797198</v>
          </cell>
          <cell r="Y40">
            <v>0</v>
          </cell>
          <cell r="Z40">
            <v>0</v>
          </cell>
          <cell r="AA40">
            <v>0</v>
          </cell>
          <cell r="AB40">
            <v>1192330</v>
          </cell>
          <cell r="AC40">
            <v>1192330</v>
          </cell>
          <cell r="AD40">
            <v>1192330</v>
          </cell>
          <cell r="AE40">
            <v>1575940</v>
          </cell>
        </row>
        <row r="41">
          <cell r="A41">
            <v>8.1</v>
          </cell>
          <cell r="B41">
            <v>8.01</v>
          </cell>
          <cell r="C41">
            <v>74</v>
          </cell>
          <cell r="D41" t="str">
            <v>Punto de desague en pvc 2"</v>
          </cell>
          <cell r="E41" t="str">
            <v>UND</v>
          </cell>
          <cell r="F41">
            <v>45008</v>
          </cell>
          <cell r="G41">
            <v>60760.800000000003</v>
          </cell>
          <cell r="H41">
            <v>2</v>
          </cell>
          <cell r="I41">
            <v>90016</v>
          </cell>
          <cell r="J41">
            <v>90016</v>
          </cell>
          <cell r="K41">
            <v>9</v>
          </cell>
          <cell r="L41">
            <v>7</v>
          </cell>
          <cell r="M41">
            <v>405072</v>
          </cell>
          <cell r="N41">
            <v>2</v>
          </cell>
          <cell r="O41">
            <v>0.22222222222222221</v>
          </cell>
          <cell r="P41">
            <v>90016</v>
          </cell>
          <cell r="Q41">
            <v>2</v>
          </cell>
          <cell r="R41">
            <v>0.22222222222222221</v>
          </cell>
          <cell r="S41">
            <v>90016</v>
          </cell>
          <cell r="T41">
            <v>90016</v>
          </cell>
          <cell r="U41">
            <v>0</v>
          </cell>
          <cell r="V41">
            <v>0</v>
          </cell>
          <cell r="W41">
            <v>0</v>
          </cell>
          <cell r="X41">
            <v>0</v>
          </cell>
          <cell r="Y41">
            <v>0</v>
          </cell>
          <cell r="Z41">
            <v>2</v>
          </cell>
          <cell r="AA41">
            <v>0.22222222222222221</v>
          </cell>
          <cell r="AB41">
            <v>90016</v>
          </cell>
          <cell r="AC41">
            <v>7</v>
          </cell>
          <cell r="AD41">
            <v>0.77777777777777779</v>
          </cell>
          <cell r="AE41">
            <v>315056</v>
          </cell>
        </row>
        <row r="42">
          <cell r="A42">
            <v>8.1999999999999993</v>
          </cell>
          <cell r="B42">
            <v>8.02</v>
          </cell>
          <cell r="C42">
            <v>75</v>
          </cell>
          <cell r="D42" t="str">
            <v>Punto de desague en pvc 3"</v>
          </cell>
          <cell r="E42" t="str">
            <v>UND</v>
          </cell>
          <cell r="F42">
            <v>60026</v>
          </cell>
          <cell r="G42">
            <v>81035.100000000006</v>
          </cell>
          <cell r="H42">
            <v>2</v>
          </cell>
          <cell r="I42">
            <v>120052</v>
          </cell>
          <cell r="J42">
            <v>120052</v>
          </cell>
          <cell r="K42">
            <v>3</v>
          </cell>
          <cell r="L42">
            <v>1</v>
          </cell>
          <cell r="M42">
            <v>180078</v>
          </cell>
          <cell r="N42">
            <v>2</v>
          </cell>
          <cell r="O42">
            <v>0.66666666666666663</v>
          </cell>
          <cell r="P42">
            <v>120052</v>
          </cell>
          <cell r="Q42">
            <v>120052</v>
          </cell>
          <cell r="R42">
            <v>0</v>
          </cell>
          <cell r="S42">
            <v>0</v>
          </cell>
          <cell r="T42">
            <v>0</v>
          </cell>
          <cell r="U42">
            <v>0</v>
          </cell>
          <cell r="V42">
            <v>0</v>
          </cell>
          <cell r="W42">
            <v>0</v>
          </cell>
          <cell r="X42">
            <v>0</v>
          </cell>
          <cell r="Y42">
            <v>0</v>
          </cell>
          <cell r="Z42">
            <v>0</v>
          </cell>
          <cell r="AA42">
            <v>0</v>
          </cell>
          <cell r="AB42">
            <v>0</v>
          </cell>
          <cell r="AC42">
            <v>3</v>
          </cell>
          <cell r="AD42">
            <v>1</v>
          </cell>
          <cell r="AE42">
            <v>180078</v>
          </cell>
        </row>
        <row r="43">
          <cell r="A43">
            <v>8.4</v>
          </cell>
          <cell r="B43">
            <v>8.0299999999999994</v>
          </cell>
          <cell r="C43">
            <v>77</v>
          </cell>
          <cell r="D43" t="str">
            <v>Tuberia de desague en PVC 2".Incluye accesorios</v>
          </cell>
          <cell r="E43" t="str">
            <v>ML</v>
          </cell>
          <cell r="F43">
            <v>14402</v>
          </cell>
          <cell r="G43">
            <v>19442.7</v>
          </cell>
          <cell r="H43">
            <v>12</v>
          </cell>
          <cell r="I43">
            <v>172824</v>
          </cell>
          <cell r="J43">
            <v>172824</v>
          </cell>
          <cell r="K43">
            <v>18</v>
          </cell>
          <cell r="L43">
            <v>6</v>
          </cell>
          <cell r="M43">
            <v>259236</v>
          </cell>
          <cell r="N43">
            <v>8</v>
          </cell>
          <cell r="O43">
            <v>0.44444444444444442</v>
          </cell>
          <cell r="P43">
            <v>115216</v>
          </cell>
          <cell r="Q43">
            <v>115216</v>
          </cell>
          <cell r="R43">
            <v>0</v>
          </cell>
          <cell r="S43">
            <v>0</v>
          </cell>
          <cell r="T43">
            <v>0</v>
          </cell>
          <cell r="U43">
            <v>0</v>
          </cell>
          <cell r="V43">
            <v>0</v>
          </cell>
          <cell r="W43">
            <v>0</v>
          </cell>
          <cell r="X43">
            <v>0</v>
          </cell>
          <cell r="Y43">
            <v>0</v>
          </cell>
          <cell r="Z43">
            <v>0</v>
          </cell>
          <cell r="AA43">
            <v>0</v>
          </cell>
          <cell r="AB43">
            <v>0</v>
          </cell>
          <cell r="AC43">
            <v>18</v>
          </cell>
          <cell r="AD43">
            <v>1</v>
          </cell>
          <cell r="AE43">
            <v>259236</v>
          </cell>
        </row>
        <row r="44">
          <cell r="A44">
            <v>8.6999999999999993</v>
          </cell>
          <cell r="B44">
            <v>8.0399999999999991</v>
          </cell>
          <cell r="C44">
            <v>80</v>
          </cell>
          <cell r="D44" t="str">
            <v>Tuberia de desague en PVC 6".Incluye accesorios</v>
          </cell>
          <cell r="E44" t="str">
            <v>ML</v>
          </cell>
          <cell r="F44">
            <v>56135</v>
          </cell>
          <cell r="G44">
            <v>75782.25</v>
          </cell>
          <cell r="H44">
            <v>0</v>
          </cell>
          <cell r="I44">
            <v>0</v>
          </cell>
          <cell r="J44">
            <v>0</v>
          </cell>
          <cell r="K44">
            <v>8</v>
          </cell>
          <cell r="L44">
            <v>8</v>
          </cell>
          <cell r="M44">
            <v>449080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8</v>
          </cell>
          <cell r="AD44">
            <v>1</v>
          </cell>
          <cell r="AE44">
            <v>449080</v>
          </cell>
        </row>
        <row r="45">
          <cell r="A45">
            <v>8.9</v>
          </cell>
          <cell r="B45">
            <v>8.0500000000000007</v>
          </cell>
          <cell r="C45">
            <v>81</v>
          </cell>
          <cell r="D45" t="str">
            <v>Bajante de aguas lluvias en PVC 3"</v>
          </cell>
          <cell r="E45" t="str">
            <v>ML</v>
          </cell>
          <cell r="F45">
            <v>16661</v>
          </cell>
          <cell r="G45">
            <v>22492.350000000002</v>
          </cell>
          <cell r="H45">
            <v>2</v>
          </cell>
          <cell r="I45">
            <v>33322</v>
          </cell>
          <cell r="J45">
            <v>33322</v>
          </cell>
          <cell r="K45">
            <v>7</v>
          </cell>
          <cell r="L45">
            <v>5</v>
          </cell>
          <cell r="M45">
            <v>116627</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7</v>
          </cell>
          <cell r="AD45">
            <v>1</v>
          </cell>
          <cell r="AE45">
            <v>116627</v>
          </cell>
        </row>
        <row r="46">
          <cell r="A46" t="str">
            <v>8,18*</v>
          </cell>
          <cell r="B46">
            <v>8.07</v>
          </cell>
          <cell r="C46">
            <v>84</v>
          </cell>
          <cell r="D46" t="str">
            <v>Rejilla de piso para baño 2"</v>
          </cell>
          <cell r="E46" t="str">
            <v>UND</v>
          </cell>
          <cell r="F46">
            <v>9260</v>
          </cell>
          <cell r="G46">
            <v>12501</v>
          </cell>
          <cell r="H46">
            <v>3</v>
          </cell>
          <cell r="I46">
            <v>27780</v>
          </cell>
          <cell r="J46">
            <v>27780</v>
          </cell>
          <cell r="K46">
            <v>5</v>
          </cell>
          <cell r="L46">
            <v>2</v>
          </cell>
          <cell r="M46">
            <v>46300</v>
          </cell>
          <cell r="N46">
            <v>0</v>
          </cell>
          <cell r="O46">
            <v>0</v>
          </cell>
          <cell r="P46">
            <v>0</v>
          </cell>
          <cell r="Q46">
            <v>3</v>
          </cell>
          <cell r="R46">
            <v>0.6</v>
          </cell>
          <cell r="S46">
            <v>27780</v>
          </cell>
          <cell r="T46">
            <v>27780</v>
          </cell>
          <cell r="U46">
            <v>0</v>
          </cell>
          <cell r="V46">
            <v>0</v>
          </cell>
          <cell r="W46">
            <v>0</v>
          </cell>
          <cell r="X46">
            <v>0</v>
          </cell>
          <cell r="Y46">
            <v>0</v>
          </cell>
          <cell r="Z46">
            <v>3</v>
          </cell>
          <cell r="AA46">
            <v>0.6</v>
          </cell>
          <cell r="AB46">
            <v>27780</v>
          </cell>
          <cell r="AC46">
            <v>2</v>
          </cell>
          <cell r="AD46">
            <v>0.4</v>
          </cell>
          <cell r="AE46">
            <v>18520</v>
          </cell>
        </row>
        <row r="47">
          <cell r="A47" t="str">
            <v>8,21*</v>
          </cell>
          <cell r="B47">
            <v>8.08</v>
          </cell>
          <cell r="C47">
            <v>85</v>
          </cell>
          <cell r="D47" t="str">
            <v>Caja de inspeccion de 100x100 cm, ladrillo</v>
          </cell>
          <cell r="E47" t="str">
            <v>UND</v>
          </cell>
          <cell r="F47">
            <v>373924</v>
          </cell>
          <cell r="G47">
            <v>504797.4</v>
          </cell>
          <cell r="H47">
            <v>0</v>
          </cell>
          <cell r="I47">
            <v>0</v>
          </cell>
          <cell r="J47">
            <v>0</v>
          </cell>
          <cell r="K47">
            <v>2</v>
          </cell>
          <cell r="L47">
            <v>2</v>
          </cell>
          <cell r="M47">
            <v>747848</v>
          </cell>
          <cell r="N47">
            <v>0</v>
          </cell>
          <cell r="O47">
            <v>0</v>
          </cell>
          <cell r="P47">
            <v>0</v>
          </cell>
          <cell r="Q47">
            <v>0</v>
          </cell>
          <cell r="R47">
            <v>0</v>
          </cell>
          <cell r="S47">
            <v>0</v>
          </cell>
          <cell r="T47">
            <v>2</v>
          </cell>
          <cell r="U47">
            <v>1</v>
          </cell>
          <cell r="V47">
            <v>747848</v>
          </cell>
          <cell r="W47">
            <v>747848</v>
          </cell>
          <cell r="X47">
            <v>0</v>
          </cell>
          <cell r="Y47">
            <v>0</v>
          </cell>
          <cell r="Z47">
            <v>2</v>
          </cell>
          <cell r="AA47">
            <v>1</v>
          </cell>
          <cell r="AB47">
            <v>747848</v>
          </cell>
          <cell r="AC47">
            <v>0</v>
          </cell>
          <cell r="AD47">
            <v>0</v>
          </cell>
          <cell r="AE47">
            <v>0</v>
          </cell>
        </row>
        <row r="48">
          <cell r="A48" t="str">
            <v>8,24*</v>
          </cell>
          <cell r="B48">
            <v>8.1</v>
          </cell>
          <cell r="C48">
            <v>88</v>
          </cell>
          <cell r="D48" t="str">
            <v>Salida llave terminal ½"</v>
          </cell>
          <cell r="E48" t="str">
            <v>UND</v>
          </cell>
          <cell r="F48">
            <v>31071</v>
          </cell>
          <cell r="G48">
            <v>41945.850000000006</v>
          </cell>
          <cell r="H48">
            <v>3</v>
          </cell>
          <cell r="I48">
            <v>93213</v>
          </cell>
          <cell r="J48">
            <v>93213</v>
          </cell>
          <cell r="K48">
            <v>3</v>
          </cell>
          <cell r="L48">
            <v>0</v>
          </cell>
          <cell r="M48">
            <v>93213</v>
          </cell>
          <cell r="N48">
            <v>0</v>
          </cell>
          <cell r="O48">
            <v>0</v>
          </cell>
          <cell r="P48">
            <v>0</v>
          </cell>
          <cell r="Q48">
            <v>2</v>
          </cell>
          <cell r="R48">
            <v>0.66666666666666663</v>
          </cell>
          <cell r="S48">
            <v>62142</v>
          </cell>
          <cell r="T48">
            <v>62142</v>
          </cell>
          <cell r="U48">
            <v>0</v>
          </cell>
          <cell r="V48">
            <v>0</v>
          </cell>
          <cell r="W48">
            <v>0</v>
          </cell>
          <cell r="X48">
            <v>0</v>
          </cell>
          <cell r="Y48">
            <v>0</v>
          </cell>
          <cell r="Z48">
            <v>2</v>
          </cell>
          <cell r="AA48">
            <v>0.66666666666666663</v>
          </cell>
          <cell r="AB48">
            <v>62142</v>
          </cell>
          <cell r="AC48">
            <v>1</v>
          </cell>
          <cell r="AD48">
            <v>0.33333333333333331</v>
          </cell>
          <cell r="AE48">
            <v>31071</v>
          </cell>
        </row>
        <row r="49">
          <cell r="A49" t="str">
            <v>8,26*</v>
          </cell>
          <cell r="B49">
            <v>8.1199999999999992</v>
          </cell>
          <cell r="C49">
            <v>90</v>
          </cell>
          <cell r="D49" t="str">
            <v>Punto de agua fria 1/2"</v>
          </cell>
          <cell r="E49" t="str">
            <v>UND</v>
          </cell>
          <cell r="F49">
            <v>31354</v>
          </cell>
          <cell r="G49">
            <v>42327.9</v>
          </cell>
          <cell r="H49">
            <v>4</v>
          </cell>
          <cell r="I49">
            <v>125416</v>
          </cell>
          <cell r="J49">
            <v>125416</v>
          </cell>
          <cell r="K49">
            <v>8</v>
          </cell>
          <cell r="L49">
            <v>4</v>
          </cell>
          <cell r="M49">
            <v>250832</v>
          </cell>
          <cell r="N49">
            <v>4</v>
          </cell>
          <cell r="O49">
            <v>0.5</v>
          </cell>
          <cell r="P49">
            <v>125416</v>
          </cell>
          <cell r="Q49">
            <v>4</v>
          </cell>
          <cell r="R49">
            <v>0.5</v>
          </cell>
          <cell r="S49">
            <v>125416</v>
          </cell>
          <cell r="T49">
            <v>125416</v>
          </cell>
          <cell r="U49">
            <v>0</v>
          </cell>
          <cell r="V49">
            <v>0</v>
          </cell>
          <cell r="W49">
            <v>0</v>
          </cell>
          <cell r="X49">
            <v>0</v>
          </cell>
          <cell r="Y49">
            <v>0</v>
          </cell>
          <cell r="Z49">
            <v>4</v>
          </cell>
          <cell r="AA49">
            <v>0.5</v>
          </cell>
          <cell r="AB49">
            <v>125416</v>
          </cell>
          <cell r="AC49">
            <v>4</v>
          </cell>
          <cell r="AD49">
            <v>0.5</v>
          </cell>
          <cell r="AE49">
            <v>125416</v>
          </cell>
        </row>
        <row r="50">
          <cell r="A50" t="str">
            <v>8,29*</v>
          </cell>
          <cell r="B50">
            <v>8.15</v>
          </cell>
          <cell r="C50">
            <v>93</v>
          </cell>
          <cell r="D50" t="str">
            <v>Tuberia PVC presion 1/2"</v>
          </cell>
          <cell r="E50" t="str">
            <v>ML</v>
          </cell>
          <cell r="F50">
            <v>6738</v>
          </cell>
          <cell r="G50">
            <v>9096.3000000000011</v>
          </cell>
          <cell r="H50">
            <v>28</v>
          </cell>
          <cell r="I50">
            <v>188664</v>
          </cell>
          <cell r="J50">
            <v>188664</v>
          </cell>
          <cell r="K50">
            <v>18</v>
          </cell>
          <cell r="L50">
            <v>-10</v>
          </cell>
          <cell r="M50">
            <v>121284</v>
          </cell>
          <cell r="N50">
            <v>10</v>
          </cell>
          <cell r="O50">
            <v>0.55555555555555558</v>
          </cell>
          <cell r="P50">
            <v>67380</v>
          </cell>
          <cell r="Q50">
            <v>6</v>
          </cell>
          <cell r="R50">
            <v>0.33333333333333331</v>
          </cell>
          <cell r="S50">
            <v>40428</v>
          </cell>
          <cell r="T50">
            <v>40428</v>
          </cell>
          <cell r="U50">
            <v>0</v>
          </cell>
          <cell r="V50">
            <v>0</v>
          </cell>
          <cell r="W50">
            <v>0</v>
          </cell>
          <cell r="X50">
            <v>0</v>
          </cell>
          <cell r="Y50">
            <v>0</v>
          </cell>
          <cell r="Z50">
            <v>6</v>
          </cell>
          <cell r="AA50">
            <v>0.33333333333333331</v>
          </cell>
          <cell r="AB50">
            <v>40428</v>
          </cell>
          <cell r="AC50">
            <v>12</v>
          </cell>
          <cell r="AD50">
            <v>0.66666666666666663</v>
          </cell>
          <cell r="AE50">
            <v>80856</v>
          </cell>
        </row>
        <row r="51">
          <cell r="A51" t="str">
            <v>8,33*</v>
          </cell>
          <cell r="B51">
            <v>8.16</v>
          </cell>
          <cell r="C51">
            <v>95</v>
          </cell>
          <cell r="D51" t="str">
            <v>Tuberia de Aguas lluvias Pvc 2"</v>
          </cell>
          <cell r="E51" t="str">
            <v>ML</v>
          </cell>
          <cell r="F51">
            <v>10625</v>
          </cell>
          <cell r="G51">
            <v>14343.750000000002</v>
          </cell>
          <cell r="H51">
            <v>5</v>
          </cell>
          <cell r="I51">
            <v>53125</v>
          </cell>
          <cell r="J51">
            <v>53125</v>
          </cell>
          <cell r="K51">
            <v>0</v>
          </cell>
          <cell r="L51">
            <v>-5</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A52" t="str">
            <v>8,34*</v>
          </cell>
          <cell r="B52">
            <v>8.17</v>
          </cell>
          <cell r="C52">
            <v>96</v>
          </cell>
          <cell r="D52" t="str">
            <v>Poceta de aseo (0,60x040x0,45m libres), enchapada, según diseño</v>
          </cell>
          <cell r="E52" t="str">
            <v>UND</v>
          </cell>
          <cell r="F52">
            <v>49350</v>
          </cell>
          <cell r="G52">
            <v>66622.5</v>
          </cell>
          <cell r="H52">
            <v>1</v>
          </cell>
          <cell r="I52">
            <v>49350</v>
          </cell>
          <cell r="J52">
            <v>49350</v>
          </cell>
          <cell r="K52">
            <v>2</v>
          </cell>
          <cell r="L52">
            <v>1</v>
          </cell>
          <cell r="M52">
            <v>98700</v>
          </cell>
          <cell r="N52">
            <v>0</v>
          </cell>
          <cell r="O52">
            <v>0</v>
          </cell>
          <cell r="P52">
            <v>0</v>
          </cell>
          <cell r="Q52">
            <v>1</v>
          </cell>
          <cell r="R52">
            <v>0.5</v>
          </cell>
          <cell r="S52">
            <v>49350</v>
          </cell>
          <cell r="T52">
            <v>1</v>
          </cell>
          <cell r="U52">
            <v>0.5</v>
          </cell>
          <cell r="V52">
            <v>49350</v>
          </cell>
          <cell r="W52">
            <v>49350</v>
          </cell>
          <cell r="X52">
            <v>0</v>
          </cell>
          <cell r="Y52">
            <v>0</v>
          </cell>
          <cell r="Z52">
            <v>2</v>
          </cell>
          <cell r="AA52">
            <v>1</v>
          </cell>
          <cell r="AB52">
            <v>98700</v>
          </cell>
          <cell r="AC52">
            <v>0</v>
          </cell>
          <cell r="AD52">
            <v>0</v>
          </cell>
          <cell r="AE52">
            <v>0</v>
          </cell>
        </row>
        <row r="53">
          <cell r="A53" t="str">
            <v>8,36*</v>
          </cell>
          <cell r="B53">
            <v>8.19</v>
          </cell>
          <cell r="C53">
            <v>98</v>
          </cell>
          <cell r="D53" t="str">
            <v>Mantenimiento de aparatos sanitarios</v>
          </cell>
          <cell r="E53" t="str">
            <v>UND</v>
          </cell>
          <cell r="F53">
            <v>28994</v>
          </cell>
          <cell r="G53">
            <v>39141.9</v>
          </cell>
          <cell r="H53">
            <v>1</v>
          </cell>
          <cell r="I53">
            <v>28994</v>
          </cell>
          <cell r="J53">
            <v>28994</v>
          </cell>
          <cell r="K53">
            <v>0</v>
          </cell>
          <cell r="L53">
            <v>-1</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A54" t="str">
            <v>8,37*</v>
          </cell>
          <cell r="B54">
            <v>8.1999999999999993</v>
          </cell>
          <cell r="C54">
            <v>99</v>
          </cell>
          <cell r="D54" t="str">
            <v>Mantenimiento de redes aguas lluvias</v>
          </cell>
          <cell r="E54" t="str">
            <v>ml</v>
          </cell>
          <cell r="F54">
            <v>6068</v>
          </cell>
          <cell r="G54">
            <v>8191.8</v>
          </cell>
          <cell r="H54">
            <v>1</v>
          </cell>
          <cell r="I54">
            <v>6068</v>
          </cell>
          <cell r="J54">
            <v>6068</v>
          </cell>
          <cell r="K54">
            <v>0</v>
          </cell>
          <cell r="L54">
            <v>-1</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A55">
            <v>9</v>
          </cell>
          <cell r="B55">
            <v>9</v>
          </cell>
          <cell r="C55">
            <v>9</v>
          </cell>
          <cell r="D55" t="str">
            <v>PAÑETES</v>
          </cell>
          <cell r="E55">
            <v>9</v>
          </cell>
          <cell r="F55">
            <v>9</v>
          </cell>
          <cell r="G55">
            <v>9</v>
          </cell>
          <cell r="H55">
            <v>9</v>
          </cell>
          <cell r="I55">
            <v>9</v>
          </cell>
          <cell r="J55">
            <v>3657040</v>
          </cell>
          <cell r="K55">
            <v>3657040</v>
          </cell>
          <cell r="L55">
            <v>3657040</v>
          </cell>
          <cell r="M55">
            <v>7438994</v>
          </cell>
          <cell r="N55">
            <v>7438992</v>
          </cell>
          <cell r="O55">
            <v>7438992</v>
          </cell>
          <cell r="P55">
            <v>868372</v>
          </cell>
          <cell r="Q55">
            <v>868372</v>
          </cell>
          <cell r="R55">
            <v>868372</v>
          </cell>
          <cell r="S55">
            <v>3337879.48</v>
          </cell>
          <cell r="T55">
            <v>3337878</v>
          </cell>
          <cell r="U55">
            <v>3337878</v>
          </cell>
          <cell r="V55">
            <v>1533688.26</v>
          </cell>
          <cell r="W55">
            <v>1533688</v>
          </cell>
          <cell r="X55">
            <v>1533688</v>
          </cell>
          <cell r="Y55">
            <v>0</v>
          </cell>
          <cell r="Z55">
            <v>0</v>
          </cell>
          <cell r="AA55">
            <v>0</v>
          </cell>
          <cell r="AB55">
            <v>4871567.74</v>
          </cell>
          <cell r="AC55">
            <v>4871564</v>
          </cell>
          <cell r="AD55">
            <v>4871564</v>
          </cell>
          <cell r="AE55">
            <v>2567426.2599999998</v>
          </cell>
        </row>
        <row r="56">
          <cell r="A56">
            <v>9.1</v>
          </cell>
          <cell r="B56">
            <v>9.01</v>
          </cell>
          <cell r="C56">
            <v>100</v>
          </cell>
          <cell r="D56" t="str">
            <v>Pañete muros 1:4 Incluye Filos y dilataciones</v>
          </cell>
          <cell r="E56" t="str">
            <v>M2</v>
          </cell>
          <cell r="F56">
            <v>13234</v>
          </cell>
          <cell r="G56">
            <v>17865.900000000001</v>
          </cell>
          <cell r="H56">
            <v>190</v>
          </cell>
          <cell r="I56">
            <v>2514460</v>
          </cell>
          <cell r="J56">
            <v>2514460</v>
          </cell>
          <cell r="K56">
            <v>273</v>
          </cell>
          <cell r="L56">
            <v>83</v>
          </cell>
          <cell r="M56">
            <v>3612882</v>
          </cell>
          <cell r="N56">
            <v>8</v>
          </cell>
          <cell r="O56">
            <v>2.9304029304029304E-2</v>
          </cell>
          <cell r="P56">
            <v>105872</v>
          </cell>
          <cell r="Q56">
            <v>252.22</v>
          </cell>
          <cell r="R56">
            <v>0.92388278388278389</v>
          </cell>
          <cell r="S56">
            <v>3337879.48</v>
          </cell>
          <cell r="T56">
            <v>115.89</v>
          </cell>
          <cell r="U56">
            <v>0.42450549450549452</v>
          </cell>
          <cell r="V56">
            <v>1533688.26</v>
          </cell>
          <cell r="W56">
            <v>1533688</v>
          </cell>
          <cell r="X56">
            <v>0</v>
          </cell>
          <cell r="Y56">
            <v>0</v>
          </cell>
          <cell r="Z56">
            <v>368.11</v>
          </cell>
          <cell r="AA56">
            <v>1.3483882783882783</v>
          </cell>
          <cell r="AB56">
            <v>4871567.74</v>
          </cell>
          <cell r="AC56">
            <v>-95.110000000000014</v>
          </cell>
          <cell r="AD56">
            <v>-0.34838827838827846</v>
          </cell>
          <cell r="AE56">
            <v>-1258685.7400000002</v>
          </cell>
        </row>
        <row r="57">
          <cell r="A57">
            <v>9.1999999999999993</v>
          </cell>
          <cell r="B57">
            <v>9.02</v>
          </cell>
          <cell r="C57">
            <v>101</v>
          </cell>
          <cell r="D57" t="str">
            <v>Páñete  bajo  placa   1:4</v>
          </cell>
          <cell r="E57" t="str">
            <v>M2</v>
          </cell>
          <cell r="F57">
            <v>15016</v>
          </cell>
          <cell r="G57">
            <v>20271.600000000002</v>
          </cell>
          <cell r="H57">
            <v>5</v>
          </cell>
          <cell r="I57">
            <v>75080</v>
          </cell>
          <cell r="J57">
            <v>75080</v>
          </cell>
          <cell r="K57">
            <v>7</v>
          </cell>
          <cell r="L57">
            <v>2</v>
          </cell>
          <cell r="M57">
            <v>105112</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7</v>
          </cell>
          <cell r="AD57">
            <v>1</v>
          </cell>
          <cell r="AE57">
            <v>105112</v>
          </cell>
        </row>
        <row r="58">
          <cell r="A58">
            <v>9.3000000000000007</v>
          </cell>
          <cell r="B58">
            <v>9.0299999999999994</v>
          </cell>
          <cell r="C58">
            <v>102</v>
          </cell>
          <cell r="D58" t="str">
            <v>Alistado pendientado en mortero para placa</v>
          </cell>
          <cell r="E58" t="str">
            <v>M2</v>
          </cell>
          <cell r="F58">
            <v>30500</v>
          </cell>
          <cell r="G58">
            <v>41175</v>
          </cell>
          <cell r="H58">
            <v>35</v>
          </cell>
          <cell r="I58">
            <v>1067500</v>
          </cell>
          <cell r="J58">
            <v>1067500</v>
          </cell>
          <cell r="K58">
            <v>122</v>
          </cell>
          <cell r="L58">
            <v>87</v>
          </cell>
          <cell r="M58">
            <v>3721000</v>
          </cell>
          <cell r="N58">
            <v>25</v>
          </cell>
          <cell r="O58">
            <v>0.20491803278688525</v>
          </cell>
          <cell r="P58">
            <v>762500</v>
          </cell>
          <cell r="Q58">
            <v>762500</v>
          </cell>
          <cell r="R58">
            <v>0</v>
          </cell>
          <cell r="S58">
            <v>0</v>
          </cell>
          <cell r="T58">
            <v>0</v>
          </cell>
          <cell r="U58">
            <v>0</v>
          </cell>
          <cell r="V58">
            <v>0</v>
          </cell>
          <cell r="W58">
            <v>0</v>
          </cell>
          <cell r="X58">
            <v>0</v>
          </cell>
          <cell r="Y58">
            <v>0</v>
          </cell>
          <cell r="Z58">
            <v>0</v>
          </cell>
          <cell r="AA58">
            <v>0</v>
          </cell>
          <cell r="AB58">
            <v>0</v>
          </cell>
          <cell r="AC58">
            <v>122</v>
          </cell>
          <cell r="AD58">
            <v>1</v>
          </cell>
          <cell r="AE58">
            <v>3721000</v>
          </cell>
        </row>
        <row r="59">
          <cell r="A59">
            <v>10</v>
          </cell>
          <cell r="B59">
            <v>10</v>
          </cell>
          <cell r="C59">
            <v>10</v>
          </cell>
          <cell r="D59" t="str">
            <v>IMPERMEABILIZACION</v>
          </cell>
          <cell r="E59">
            <v>10</v>
          </cell>
          <cell r="F59">
            <v>10</v>
          </cell>
          <cell r="G59">
            <v>10</v>
          </cell>
          <cell r="H59">
            <v>10</v>
          </cell>
          <cell r="I59">
            <v>10</v>
          </cell>
          <cell r="J59">
            <v>224136</v>
          </cell>
          <cell r="K59">
            <v>224136</v>
          </cell>
          <cell r="L59">
            <v>224136</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A60">
            <v>10.1</v>
          </cell>
          <cell r="B60">
            <v>10.01</v>
          </cell>
          <cell r="C60">
            <v>103</v>
          </cell>
          <cell r="D60" t="str">
            <v>Pañete impermeabilizado 1:4</v>
          </cell>
          <cell r="E60" t="str">
            <v>M2</v>
          </cell>
          <cell r="F60">
            <v>18678</v>
          </cell>
          <cell r="G60">
            <v>25215.300000000003</v>
          </cell>
          <cell r="H60">
            <v>12</v>
          </cell>
          <cell r="I60">
            <v>224136</v>
          </cell>
          <cell r="J60">
            <v>224136</v>
          </cell>
          <cell r="K60">
            <v>0</v>
          </cell>
          <cell r="L60">
            <v>-12</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row>
        <row r="61">
          <cell r="A61">
            <v>11</v>
          </cell>
          <cell r="B61">
            <v>11</v>
          </cell>
          <cell r="C61">
            <v>11</v>
          </cell>
          <cell r="D61" t="str">
            <v>CUBIERTA  Y   ESTRUCTURA DE CUBIERTA</v>
          </cell>
          <cell r="E61">
            <v>11</v>
          </cell>
          <cell r="F61">
            <v>11</v>
          </cell>
          <cell r="G61">
            <v>11</v>
          </cell>
          <cell r="H61">
            <v>11</v>
          </cell>
          <cell r="I61">
            <v>11</v>
          </cell>
          <cell r="J61">
            <v>9984000</v>
          </cell>
          <cell r="K61">
            <v>9984000</v>
          </cell>
          <cell r="L61">
            <v>9984000</v>
          </cell>
          <cell r="M61">
            <v>24000000</v>
          </cell>
          <cell r="N61">
            <v>24000000</v>
          </cell>
          <cell r="O61">
            <v>24000000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24000000</v>
          </cell>
        </row>
        <row r="62">
          <cell r="A62" t="str">
            <v>11,24*</v>
          </cell>
          <cell r="B62">
            <v>11.04</v>
          </cell>
          <cell r="C62">
            <v>111</v>
          </cell>
          <cell r="D62" t="str">
            <v>Cubierta en Standing Seam (Incluye estructura metalica)</v>
          </cell>
          <cell r="E62" t="str">
            <v>M2</v>
          </cell>
          <cell r="F62">
            <v>192000</v>
          </cell>
          <cell r="G62">
            <v>259200.00000000003</v>
          </cell>
          <cell r="H62">
            <v>52</v>
          </cell>
          <cell r="I62">
            <v>9984000</v>
          </cell>
          <cell r="J62">
            <v>9984000</v>
          </cell>
          <cell r="K62">
            <v>125</v>
          </cell>
          <cell r="L62">
            <v>73</v>
          </cell>
          <cell r="M62">
            <v>24000000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125</v>
          </cell>
          <cell r="AD62">
            <v>1</v>
          </cell>
          <cell r="AE62">
            <v>24000000</v>
          </cell>
        </row>
        <row r="63">
          <cell r="A63">
            <v>12</v>
          </cell>
          <cell r="B63">
            <v>12</v>
          </cell>
          <cell r="C63">
            <v>12</v>
          </cell>
          <cell r="D63" t="str">
            <v>ACABADOS</v>
          </cell>
          <cell r="E63">
            <v>12</v>
          </cell>
          <cell r="F63">
            <v>12</v>
          </cell>
          <cell r="G63">
            <v>12</v>
          </cell>
          <cell r="H63">
            <v>12</v>
          </cell>
          <cell r="I63">
            <v>12</v>
          </cell>
          <cell r="J63">
            <v>4859750</v>
          </cell>
          <cell r="K63">
            <v>4859748</v>
          </cell>
          <cell r="L63">
            <v>4859748</v>
          </cell>
          <cell r="M63">
            <v>1854756</v>
          </cell>
          <cell r="N63">
            <v>1854756</v>
          </cell>
          <cell r="O63">
            <v>1854756</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1854756</v>
          </cell>
        </row>
        <row r="64">
          <cell r="A64">
            <v>12.4</v>
          </cell>
          <cell r="B64">
            <v>12.01</v>
          </cell>
          <cell r="C64">
            <v>115</v>
          </cell>
          <cell r="D64" t="str">
            <v>Cieloraso en celotex</v>
          </cell>
          <cell r="E64" t="str">
            <v>M2</v>
          </cell>
          <cell r="F64">
            <v>69425</v>
          </cell>
          <cell r="G64">
            <v>93723.75</v>
          </cell>
          <cell r="H64">
            <v>70</v>
          </cell>
          <cell r="I64">
            <v>4859750</v>
          </cell>
          <cell r="J64">
            <v>4859748</v>
          </cell>
          <cell r="K64">
            <v>0</v>
          </cell>
          <cell r="L64">
            <v>-70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row>
        <row r="65">
          <cell r="A65">
            <v>12.6</v>
          </cell>
          <cell r="B65">
            <v>12.03</v>
          </cell>
          <cell r="C65" t="str">
            <v>115-A</v>
          </cell>
          <cell r="D65" t="str">
            <v>Cieloraso en PVC</v>
          </cell>
          <cell r="E65" t="str">
            <v>M2</v>
          </cell>
          <cell r="F65">
            <v>51521</v>
          </cell>
          <cell r="G65">
            <v>69553.350000000006</v>
          </cell>
          <cell r="H65">
            <v>0</v>
          </cell>
          <cell r="I65">
            <v>0</v>
          </cell>
          <cell r="J65">
            <v>0</v>
          </cell>
          <cell r="K65">
            <v>36</v>
          </cell>
          <cell r="L65">
            <v>36</v>
          </cell>
          <cell r="M65">
            <v>1854756</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36</v>
          </cell>
          <cell r="AD65">
            <v>1</v>
          </cell>
          <cell r="AE65">
            <v>1854756</v>
          </cell>
        </row>
        <row r="66">
          <cell r="A66">
            <v>14</v>
          </cell>
          <cell r="B66">
            <v>13</v>
          </cell>
          <cell r="C66">
            <v>13</v>
          </cell>
          <cell r="D66" t="str">
            <v>ENCHAPES</v>
          </cell>
          <cell r="E66">
            <v>13</v>
          </cell>
          <cell r="F66">
            <v>13</v>
          </cell>
          <cell r="G66">
            <v>13</v>
          </cell>
          <cell r="H66">
            <v>13</v>
          </cell>
          <cell r="I66">
            <v>13</v>
          </cell>
          <cell r="J66">
            <v>5856755</v>
          </cell>
          <cell r="K66">
            <v>5856752</v>
          </cell>
          <cell r="L66">
            <v>5856752</v>
          </cell>
          <cell r="M66">
            <v>11482145</v>
          </cell>
          <cell r="N66">
            <v>11482144</v>
          </cell>
          <cell r="O66">
            <v>11482144</v>
          </cell>
          <cell r="P66">
            <v>0</v>
          </cell>
          <cell r="Q66">
            <v>0</v>
          </cell>
          <cell r="R66">
            <v>0</v>
          </cell>
          <cell r="S66">
            <v>0</v>
          </cell>
          <cell r="T66">
            <v>0</v>
          </cell>
          <cell r="U66">
            <v>0</v>
          </cell>
          <cell r="V66">
            <v>7970005.04</v>
          </cell>
          <cell r="W66">
            <v>7970004</v>
          </cell>
          <cell r="X66">
            <v>7970004</v>
          </cell>
          <cell r="Y66">
            <v>0</v>
          </cell>
          <cell r="Z66">
            <v>0</v>
          </cell>
          <cell r="AA66">
            <v>0</v>
          </cell>
          <cell r="AB66">
            <v>7970005.04</v>
          </cell>
          <cell r="AC66">
            <v>7970004</v>
          </cell>
          <cell r="AD66">
            <v>7970004</v>
          </cell>
          <cell r="AE66">
            <v>3512139.96</v>
          </cell>
        </row>
        <row r="67">
          <cell r="A67">
            <v>14.1</v>
          </cell>
          <cell r="B67">
            <v>13.01</v>
          </cell>
          <cell r="C67">
            <v>116</v>
          </cell>
          <cell r="D67" t="str">
            <v>Enchape de pared 0.20 x 0.25 Euroceramica</v>
          </cell>
          <cell r="E67" t="str">
            <v>M2</v>
          </cell>
          <cell r="F67">
            <v>39194</v>
          </cell>
          <cell r="G67">
            <v>52911.9</v>
          </cell>
          <cell r="H67">
            <v>78</v>
          </cell>
          <cell r="I67">
            <v>3057132</v>
          </cell>
          <cell r="J67">
            <v>3057132</v>
          </cell>
          <cell r="K67">
            <v>200</v>
          </cell>
          <cell r="L67">
            <v>122</v>
          </cell>
          <cell r="M67">
            <v>7838800</v>
          </cell>
          <cell r="N67">
            <v>0</v>
          </cell>
          <cell r="O67">
            <v>0</v>
          </cell>
          <cell r="P67">
            <v>0</v>
          </cell>
          <cell r="Q67">
            <v>0</v>
          </cell>
          <cell r="R67">
            <v>0</v>
          </cell>
          <cell r="S67">
            <v>0</v>
          </cell>
          <cell r="T67">
            <v>115.89</v>
          </cell>
          <cell r="U67">
            <v>0.57945000000000002</v>
          </cell>
          <cell r="V67">
            <v>4542192.66</v>
          </cell>
          <cell r="W67">
            <v>4542192</v>
          </cell>
          <cell r="X67">
            <v>0</v>
          </cell>
          <cell r="Y67">
            <v>0</v>
          </cell>
          <cell r="Z67">
            <v>115.89</v>
          </cell>
          <cell r="AA67">
            <v>0.57945000000000002</v>
          </cell>
          <cell r="AB67">
            <v>4542192.66</v>
          </cell>
          <cell r="AC67">
            <v>84.11</v>
          </cell>
          <cell r="AD67">
            <v>0.42054999999999998</v>
          </cell>
          <cell r="AE67">
            <v>3296607.34</v>
          </cell>
        </row>
        <row r="68">
          <cell r="A68">
            <v>14.2</v>
          </cell>
          <cell r="B68">
            <v>13.02</v>
          </cell>
          <cell r="C68">
            <v>117</v>
          </cell>
          <cell r="D68" t="str">
            <v>Enchape de pios 0.20 x 0.25 Euroceramica</v>
          </cell>
          <cell r="E68" t="str">
            <v>M2</v>
          </cell>
          <cell r="F68">
            <v>38351</v>
          </cell>
          <cell r="G68">
            <v>51773.850000000006</v>
          </cell>
          <cell r="H68">
            <v>73</v>
          </cell>
          <cell r="I68">
            <v>2799623</v>
          </cell>
          <cell r="J68">
            <v>2799622</v>
          </cell>
          <cell r="K68">
            <v>95</v>
          </cell>
          <cell r="L68">
            <v>22</v>
          </cell>
          <cell r="M68">
            <v>3643345</v>
          </cell>
          <cell r="N68">
            <v>0</v>
          </cell>
          <cell r="O68">
            <v>0</v>
          </cell>
          <cell r="P68">
            <v>0</v>
          </cell>
          <cell r="Q68">
            <v>0</v>
          </cell>
          <cell r="R68">
            <v>0</v>
          </cell>
          <cell r="S68">
            <v>0</v>
          </cell>
          <cell r="T68">
            <v>89.38</v>
          </cell>
          <cell r="U68">
            <v>0.94084210526315781</v>
          </cell>
          <cell r="V68">
            <v>3427812.38</v>
          </cell>
          <cell r="W68">
            <v>3427812</v>
          </cell>
          <cell r="X68">
            <v>0</v>
          </cell>
          <cell r="Y68">
            <v>0</v>
          </cell>
          <cell r="Z68">
            <v>89.38</v>
          </cell>
          <cell r="AA68">
            <v>0.94084210526315781</v>
          </cell>
          <cell r="AB68">
            <v>3427812.38</v>
          </cell>
          <cell r="AC68">
            <v>5.6200000000000045</v>
          </cell>
          <cell r="AD68">
            <v>5.9157894736842152E-2</v>
          </cell>
          <cell r="AE68">
            <v>215532.62000000017</v>
          </cell>
        </row>
        <row r="69">
          <cell r="A69">
            <v>15</v>
          </cell>
          <cell r="B69">
            <v>14</v>
          </cell>
          <cell r="C69">
            <v>14</v>
          </cell>
          <cell r="D69" t="str">
            <v>PISOS</v>
          </cell>
          <cell r="E69">
            <v>14</v>
          </cell>
          <cell r="F69">
            <v>14</v>
          </cell>
          <cell r="G69">
            <v>14</v>
          </cell>
          <cell r="H69">
            <v>14</v>
          </cell>
          <cell r="I69">
            <v>14</v>
          </cell>
          <cell r="J69">
            <v>4204737</v>
          </cell>
          <cell r="K69">
            <v>4204736</v>
          </cell>
          <cell r="L69">
            <v>4204736</v>
          </cell>
          <cell r="M69">
            <v>5201720</v>
          </cell>
          <cell r="N69">
            <v>5201720</v>
          </cell>
          <cell r="O69">
            <v>5201720</v>
          </cell>
          <cell r="P69">
            <v>587370</v>
          </cell>
          <cell r="Q69">
            <v>587370</v>
          </cell>
          <cell r="R69">
            <v>587370</v>
          </cell>
          <cell r="S69">
            <v>2639485</v>
          </cell>
          <cell r="T69">
            <v>2639484</v>
          </cell>
          <cell r="U69">
            <v>2639484</v>
          </cell>
          <cell r="V69">
            <v>2201718</v>
          </cell>
          <cell r="W69">
            <v>2201718</v>
          </cell>
          <cell r="X69">
            <v>2201718</v>
          </cell>
          <cell r="Y69">
            <v>0</v>
          </cell>
          <cell r="Z69">
            <v>0</v>
          </cell>
          <cell r="AA69">
            <v>0</v>
          </cell>
          <cell r="AB69">
            <v>4841203</v>
          </cell>
          <cell r="AC69">
            <v>4841200</v>
          </cell>
          <cell r="AD69">
            <v>4841200</v>
          </cell>
          <cell r="AE69">
            <v>360517</v>
          </cell>
        </row>
        <row r="70">
          <cell r="A70">
            <v>15.3</v>
          </cell>
          <cell r="B70">
            <v>14.01</v>
          </cell>
          <cell r="C70">
            <v>118</v>
          </cell>
          <cell r="D70" t="str">
            <v>Alistado de piso en mortero</v>
          </cell>
          <cell r="E70" t="str">
            <v>M2</v>
          </cell>
          <cell r="F70">
            <v>13985</v>
          </cell>
          <cell r="G70">
            <v>18879.75</v>
          </cell>
          <cell r="H70">
            <v>103</v>
          </cell>
          <cell r="I70">
            <v>1440455</v>
          </cell>
          <cell r="J70">
            <v>1440455</v>
          </cell>
          <cell r="K70">
            <v>103</v>
          </cell>
          <cell r="L70">
            <v>0</v>
          </cell>
          <cell r="M70">
            <v>1440455</v>
          </cell>
          <cell r="N70">
            <v>42</v>
          </cell>
          <cell r="O70">
            <v>0.40776699029126212</v>
          </cell>
          <cell r="P70">
            <v>587370</v>
          </cell>
          <cell r="Q70">
            <v>103</v>
          </cell>
          <cell r="R70">
            <v>1</v>
          </cell>
          <cell r="S70">
            <v>1440455</v>
          </cell>
          <cell r="T70">
            <v>1440455</v>
          </cell>
          <cell r="U70">
            <v>0</v>
          </cell>
          <cell r="V70">
            <v>0</v>
          </cell>
          <cell r="W70">
            <v>0</v>
          </cell>
          <cell r="X70">
            <v>0</v>
          </cell>
          <cell r="Y70">
            <v>0</v>
          </cell>
          <cell r="Z70">
            <v>103</v>
          </cell>
          <cell r="AA70">
            <v>1</v>
          </cell>
          <cell r="AB70">
            <v>1440455</v>
          </cell>
          <cell r="AC70">
            <v>0</v>
          </cell>
          <cell r="AD70">
            <v>0</v>
          </cell>
          <cell r="AE70">
            <v>0</v>
          </cell>
        </row>
        <row r="71">
          <cell r="A71" t="str">
            <v>15,18*</v>
          </cell>
          <cell r="B71">
            <v>14.04</v>
          </cell>
          <cell r="C71">
            <v>125</v>
          </cell>
          <cell r="D71" t="str">
            <v>Piso en ceramica trafico #5, tipo granilla</v>
          </cell>
          <cell r="E71" t="str">
            <v>M2</v>
          </cell>
          <cell r="F71">
            <v>34258</v>
          </cell>
          <cell r="G71">
            <v>46248.3</v>
          </cell>
          <cell r="H71">
            <v>35</v>
          </cell>
          <cell r="I71">
            <v>1199030</v>
          </cell>
          <cell r="J71">
            <v>1199030</v>
          </cell>
          <cell r="K71">
            <v>35</v>
          </cell>
          <cell r="L71">
            <v>0</v>
          </cell>
          <cell r="M71">
            <v>1199030</v>
          </cell>
          <cell r="N71">
            <v>0</v>
          </cell>
          <cell r="O71">
            <v>0</v>
          </cell>
          <cell r="P71">
            <v>0</v>
          </cell>
          <cell r="Q71">
            <v>35</v>
          </cell>
          <cell r="R71">
            <v>1</v>
          </cell>
          <cell r="S71">
            <v>1199030</v>
          </cell>
          <cell r="T71">
            <v>1199030</v>
          </cell>
          <cell r="U71">
            <v>0</v>
          </cell>
          <cell r="V71">
            <v>0</v>
          </cell>
          <cell r="W71">
            <v>0</v>
          </cell>
          <cell r="X71">
            <v>0</v>
          </cell>
          <cell r="Y71">
            <v>0</v>
          </cell>
          <cell r="Z71">
            <v>35</v>
          </cell>
          <cell r="AA71">
            <v>1</v>
          </cell>
          <cell r="AB71">
            <v>1199030</v>
          </cell>
          <cell r="AC71">
            <v>0</v>
          </cell>
          <cell r="AD71">
            <v>0</v>
          </cell>
          <cell r="AE71">
            <v>0</v>
          </cell>
        </row>
        <row r="72">
          <cell r="A72" t="str">
            <v>15,26*</v>
          </cell>
          <cell r="B72">
            <v>14.07</v>
          </cell>
          <cell r="C72">
            <v>128</v>
          </cell>
          <cell r="D72" t="str">
            <v>Guardescoba granito pulido</v>
          </cell>
          <cell r="E72" t="str">
            <v>Ml</v>
          </cell>
          <cell r="F72">
            <v>28890</v>
          </cell>
          <cell r="G72">
            <v>39001.5</v>
          </cell>
          <cell r="H72">
            <v>43</v>
          </cell>
          <cell r="I72">
            <v>1242270</v>
          </cell>
          <cell r="J72">
            <v>1242270</v>
          </cell>
          <cell r="K72">
            <v>36</v>
          </cell>
          <cell r="L72">
            <v>-7</v>
          </cell>
          <cell r="M72">
            <v>1040040</v>
          </cell>
          <cell r="N72">
            <v>0</v>
          </cell>
          <cell r="O72">
            <v>0</v>
          </cell>
          <cell r="P72">
            <v>0</v>
          </cell>
          <cell r="Q72">
            <v>0</v>
          </cell>
          <cell r="R72">
            <v>0</v>
          </cell>
          <cell r="S72">
            <v>0</v>
          </cell>
          <cell r="T72">
            <v>36</v>
          </cell>
          <cell r="U72">
            <v>1</v>
          </cell>
          <cell r="V72">
            <v>1040040</v>
          </cell>
          <cell r="W72">
            <v>1040040</v>
          </cell>
          <cell r="X72">
            <v>0</v>
          </cell>
          <cell r="Y72">
            <v>0</v>
          </cell>
          <cell r="Z72">
            <v>36</v>
          </cell>
          <cell r="AA72">
            <v>1</v>
          </cell>
          <cell r="AB72">
            <v>1040040</v>
          </cell>
          <cell r="AC72">
            <v>0</v>
          </cell>
          <cell r="AD72">
            <v>0</v>
          </cell>
          <cell r="AE72">
            <v>0</v>
          </cell>
        </row>
        <row r="73">
          <cell r="A73" t="str">
            <v>15,33*</v>
          </cell>
          <cell r="B73">
            <v>14.09</v>
          </cell>
          <cell r="C73">
            <v>132</v>
          </cell>
          <cell r="D73" t="str">
            <v>Poyo en concreto</v>
          </cell>
          <cell r="E73" t="str">
            <v>Ml</v>
          </cell>
          <cell r="F73">
            <v>18822</v>
          </cell>
          <cell r="G73">
            <v>25409.7</v>
          </cell>
          <cell r="H73">
            <v>5</v>
          </cell>
          <cell r="I73">
            <v>94110</v>
          </cell>
          <cell r="J73">
            <v>94110</v>
          </cell>
          <cell r="K73">
            <v>9</v>
          </cell>
          <cell r="L73">
            <v>4</v>
          </cell>
          <cell r="M73">
            <v>169398</v>
          </cell>
          <cell r="N73">
            <v>0</v>
          </cell>
          <cell r="O73">
            <v>0</v>
          </cell>
          <cell r="P73">
            <v>0</v>
          </cell>
          <cell r="Q73">
            <v>0</v>
          </cell>
          <cell r="R73">
            <v>0</v>
          </cell>
          <cell r="S73">
            <v>0</v>
          </cell>
          <cell r="T73">
            <v>7</v>
          </cell>
          <cell r="U73">
            <v>0.77777777777777779</v>
          </cell>
          <cell r="V73">
            <v>131754</v>
          </cell>
          <cell r="W73">
            <v>131754</v>
          </cell>
          <cell r="X73">
            <v>0</v>
          </cell>
          <cell r="Y73">
            <v>0</v>
          </cell>
          <cell r="Z73">
            <v>7</v>
          </cell>
          <cell r="AA73">
            <v>0.77777777777777779</v>
          </cell>
          <cell r="AB73">
            <v>131754</v>
          </cell>
          <cell r="AC73">
            <v>2</v>
          </cell>
          <cell r="AD73">
            <v>0.22222222222222221</v>
          </cell>
          <cell r="AE73">
            <v>37644</v>
          </cell>
        </row>
        <row r="74">
          <cell r="A74" t="str">
            <v>15,35*</v>
          </cell>
          <cell r="B74">
            <v>14.1</v>
          </cell>
          <cell r="C74">
            <v>133</v>
          </cell>
          <cell r="D74" t="str">
            <v>Emboquillada en alfacolor</v>
          </cell>
          <cell r="E74" t="str">
            <v>M2</v>
          </cell>
          <cell r="F74">
            <v>4087</v>
          </cell>
          <cell r="G74">
            <v>5517.4500000000007</v>
          </cell>
          <cell r="H74">
            <v>56</v>
          </cell>
          <cell r="I74">
            <v>228872</v>
          </cell>
          <cell r="J74">
            <v>228872</v>
          </cell>
          <cell r="K74">
            <v>331</v>
          </cell>
          <cell r="L74">
            <v>275</v>
          </cell>
          <cell r="M74">
            <v>1352797</v>
          </cell>
          <cell r="N74">
            <v>0</v>
          </cell>
          <cell r="O74">
            <v>0</v>
          </cell>
          <cell r="P74">
            <v>0</v>
          </cell>
          <cell r="Q74">
            <v>0</v>
          </cell>
          <cell r="R74">
            <v>0</v>
          </cell>
          <cell r="S74">
            <v>0</v>
          </cell>
          <cell r="T74">
            <v>252</v>
          </cell>
          <cell r="U74">
            <v>0.76132930513595165</v>
          </cell>
          <cell r="V74">
            <v>1029924</v>
          </cell>
          <cell r="W74">
            <v>1029924</v>
          </cell>
          <cell r="X74">
            <v>0</v>
          </cell>
          <cell r="Y74">
            <v>0</v>
          </cell>
          <cell r="Z74">
            <v>252</v>
          </cell>
          <cell r="AA74">
            <v>0.76132930513595165</v>
          </cell>
          <cell r="AB74">
            <v>1029924</v>
          </cell>
          <cell r="AC74">
            <v>79</v>
          </cell>
          <cell r="AD74">
            <v>0.23867069486404835</v>
          </cell>
          <cell r="AE74">
            <v>322873</v>
          </cell>
        </row>
        <row r="75">
          <cell r="A75">
            <v>16</v>
          </cell>
          <cell r="B75">
            <v>15</v>
          </cell>
          <cell r="C75">
            <v>15</v>
          </cell>
          <cell r="D75" t="str">
            <v>CARPINTERÍA METÁLICA</v>
          </cell>
          <cell r="E75">
            <v>15</v>
          </cell>
          <cell r="F75">
            <v>15</v>
          </cell>
          <cell r="G75">
            <v>15</v>
          </cell>
          <cell r="H75">
            <v>15</v>
          </cell>
          <cell r="I75">
            <v>15</v>
          </cell>
          <cell r="J75">
            <v>3308913</v>
          </cell>
          <cell r="K75">
            <v>3308912</v>
          </cell>
          <cell r="L75">
            <v>3308912</v>
          </cell>
          <cell r="M75">
            <v>3959643</v>
          </cell>
          <cell r="N75">
            <v>3959642</v>
          </cell>
          <cell r="O75">
            <v>3959642</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3959643</v>
          </cell>
        </row>
        <row r="76">
          <cell r="A76">
            <v>16.100000000000001</v>
          </cell>
          <cell r="B76">
            <v>15.01</v>
          </cell>
          <cell r="C76">
            <v>134</v>
          </cell>
          <cell r="D76" t="str">
            <v>Ventana en lamina calibre 18</v>
          </cell>
          <cell r="E76" t="str">
            <v>M2</v>
          </cell>
          <cell r="F76">
            <v>105163</v>
          </cell>
          <cell r="G76">
            <v>141970.05000000002</v>
          </cell>
          <cell r="H76">
            <v>5</v>
          </cell>
          <cell r="I76">
            <v>525815</v>
          </cell>
          <cell r="J76">
            <v>525815</v>
          </cell>
          <cell r="K76">
            <v>11</v>
          </cell>
          <cell r="L76">
            <v>6</v>
          </cell>
          <cell r="M76">
            <v>1156793</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11</v>
          </cell>
          <cell r="AD76">
            <v>1</v>
          </cell>
          <cell r="AE76">
            <v>1156793</v>
          </cell>
        </row>
        <row r="77">
          <cell r="A77">
            <v>16.399999999999999</v>
          </cell>
          <cell r="B77">
            <v>15.03</v>
          </cell>
          <cell r="C77">
            <v>136</v>
          </cell>
          <cell r="D77" t="str">
            <v>Baranda pasamanos en tubo</v>
          </cell>
          <cell r="E77" t="str">
            <v>Ml</v>
          </cell>
          <cell r="F77">
            <v>38068</v>
          </cell>
          <cell r="G77">
            <v>51391.8</v>
          </cell>
          <cell r="H77">
            <v>5</v>
          </cell>
          <cell r="I77">
            <v>190340</v>
          </cell>
          <cell r="J77">
            <v>190340</v>
          </cell>
          <cell r="K77">
            <v>0</v>
          </cell>
          <cell r="L77">
            <v>-5</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row>
        <row r="78">
          <cell r="A78">
            <v>16.7</v>
          </cell>
          <cell r="B78">
            <v>15.04</v>
          </cell>
          <cell r="C78">
            <v>137</v>
          </cell>
          <cell r="D78" t="str">
            <v>Marco y puerta metalica cal. 18 0.50a 0.80x2.00 m</v>
          </cell>
          <cell r="E78" t="str">
            <v>UND</v>
          </cell>
          <cell r="F78">
            <v>322646</v>
          </cell>
          <cell r="G78">
            <v>435572.10000000003</v>
          </cell>
          <cell r="H78">
            <v>3</v>
          </cell>
          <cell r="I78">
            <v>967938</v>
          </cell>
          <cell r="J78">
            <v>967938</v>
          </cell>
          <cell r="K78">
            <v>1</v>
          </cell>
          <cell r="L78">
            <v>-2</v>
          </cell>
          <cell r="M78">
            <v>322646</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1</v>
          </cell>
          <cell r="AD78">
            <v>1</v>
          </cell>
          <cell r="AE78">
            <v>322646</v>
          </cell>
        </row>
        <row r="79">
          <cell r="A79">
            <v>16.8</v>
          </cell>
          <cell r="B79">
            <v>15.05</v>
          </cell>
          <cell r="C79">
            <v>138</v>
          </cell>
          <cell r="D79" t="str">
            <v>Marco y puerta metalica cal. 18 1.00x2.00 m, incluye chapa de seguridad</v>
          </cell>
          <cell r="E79" t="str">
            <v>UND</v>
          </cell>
          <cell r="F79">
            <v>363226</v>
          </cell>
          <cell r="G79">
            <v>490355.10000000003</v>
          </cell>
          <cell r="H79">
            <v>2</v>
          </cell>
          <cell r="I79">
            <v>726452</v>
          </cell>
          <cell r="J79">
            <v>726452</v>
          </cell>
          <cell r="K79">
            <v>4</v>
          </cell>
          <cell r="L79">
            <v>2</v>
          </cell>
          <cell r="M79">
            <v>1452904</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4</v>
          </cell>
          <cell r="AD79">
            <v>1</v>
          </cell>
          <cell r="AE79">
            <v>1452904</v>
          </cell>
        </row>
        <row r="80">
          <cell r="A80" t="str">
            <v>16,13*</v>
          </cell>
          <cell r="B80">
            <v>15.06</v>
          </cell>
          <cell r="C80">
            <v>141</v>
          </cell>
          <cell r="D80" t="str">
            <v>Canal metalico 0.50 mts</v>
          </cell>
          <cell r="E80" t="str">
            <v>Ml</v>
          </cell>
          <cell r="F80">
            <v>41092</v>
          </cell>
          <cell r="G80">
            <v>55474.200000000004</v>
          </cell>
          <cell r="H80">
            <v>12</v>
          </cell>
          <cell r="I80">
            <v>493104</v>
          </cell>
          <cell r="J80">
            <v>493104</v>
          </cell>
          <cell r="K80">
            <v>25</v>
          </cell>
          <cell r="L80">
            <v>13</v>
          </cell>
          <cell r="M80">
            <v>1027300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25</v>
          </cell>
          <cell r="AD80">
            <v>1</v>
          </cell>
          <cell r="AE80">
            <v>1027300</v>
          </cell>
        </row>
        <row r="81">
          <cell r="A81" t="str">
            <v>16,14*</v>
          </cell>
          <cell r="B81">
            <v>15.07</v>
          </cell>
          <cell r="C81">
            <v>142</v>
          </cell>
          <cell r="D81" t="str">
            <v>Bajante en lamina galvanizada</v>
          </cell>
          <cell r="E81" t="str">
            <v>Ml</v>
          </cell>
          <cell r="F81">
            <v>33772</v>
          </cell>
          <cell r="G81">
            <v>45592.200000000004</v>
          </cell>
          <cell r="H81">
            <v>12</v>
          </cell>
          <cell r="I81">
            <v>405264</v>
          </cell>
          <cell r="J81">
            <v>405264</v>
          </cell>
          <cell r="K81">
            <v>0</v>
          </cell>
          <cell r="L81">
            <v>-12</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row>
        <row r="82">
          <cell r="A82">
            <v>17</v>
          </cell>
          <cell r="B82">
            <v>16</v>
          </cell>
          <cell r="C82">
            <v>16</v>
          </cell>
          <cell r="D82" t="str">
            <v>CARPINTERÍA DE MADERA</v>
          </cell>
          <cell r="E82">
            <v>16</v>
          </cell>
          <cell r="F82">
            <v>16</v>
          </cell>
          <cell r="G82">
            <v>16</v>
          </cell>
          <cell r="H82">
            <v>16</v>
          </cell>
          <cell r="I82">
            <v>16</v>
          </cell>
          <cell r="J82">
            <v>272982</v>
          </cell>
          <cell r="K82">
            <v>272982</v>
          </cell>
          <cell r="L82">
            <v>272982</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row>
        <row r="83">
          <cell r="A83">
            <v>17.100000000000001</v>
          </cell>
          <cell r="B83">
            <v>16.010000000000002</v>
          </cell>
          <cell r="C83">
            <v>146</v>
          </cell>
          <cell r="D83" t="str">
            <v>Puerta entamborada y tripeada de 0.70 x 2.00</v>
          </cell>
          <cell r="E83" t="str">
            <v>UND</v>
          </cell>
          <cell r="F83">
            <v>272982</v>
          </cell>
          <cell r="G83">
            <v>368525.7</v>
          </cell>
          <cell r="H83">
            <v>1</v>
          </cell>
          <cell r="I83">
            <v>272982</v>
          </cell>
          <cell r="J83">
            <v>272982</v>
          </cell>
          <cell r="K83">
            <v>0</v>
          </cell>
          <cell r="L83">
            <v>-1</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row>
        <row r="84">
          <cell r="A84">
            <v>18</v>
          </cell>
          <cell r="B84">
            <v>17</v>
          </cell>
          <cell r="C84">
            <v>17</v>
          </cell>
          <cell r="D84" t="str">
            <v>CARPINTERÍA DE ALUMINIO</v>
          </cell>
          <cell r="E84">
            <v>17</v>
          </cell>
          <cell r="F84">
            <v>17</v>
          </cell>
          <cell r="G84">
            <v>17</v>
          </cell>
          <cell r="H84">
            <v>17</v>
          </cell>
          <cell r="I84">
            <v>17</v>
          </cell>
          <cell r="J84">
            <v>2364300.2000000002</v>
          </cell>
          <cell r="K84">
            <v>2364300</v>
          </cell>
          <cell r="L84">
            <v>2364300</v>
          </cell>
          <cell r="M84">
            <v>181463.2</v>
          </cell>
          <cell r="N84">
            <v>181463.125</v>
          </cell>
          <cell r="O84">
            <v>181463.125</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181463.2</v>
          </cell>
        </row>
        <row r="85">
          <cell r="A85">
            <v>18.100000000000001</v>
          </cell>
          <cell r="B85">
            <v>17.010000000000002</v>
          </cell>
          <cell r="C85">
            <v>148</v>
          </cell>
          <cell r="D85" t="str">
            <v>Ventana en aluminio</v>
          </cell>
          <cell r="E85" t="str">
            <v>M2</v>
          </cell>
          <cell r="F85">
            <v>174620</v>
          </cell>
          <cell r="G85">
            <v>235737.00000000003</v>
          </cell>
          <cell r="H85">
            <v>12</v>
          </cell>
          <cell r="I85">
            <v>2095440</v>
          </cell>
          <cell r="J85">
            <v>2095440</v>
          </cell>
          <cell r="K85">
            <v>0</v>
          </cell>
          <cell r="L85">
            <v>-12</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row>
        <row r="86">
          <cell r="A86">
            <v>18.2</v>
          </cell>
          <cell r="B86">
            <v>17.02</v>
          </cell>
          <cell r="C86">
            <v>149</v>
          </cell>
          <cell r="D86" t="str">
            <v>Ventanilla en aluminio y vidrio tragaluces 0.25m2 , Barrotes</v>
          </cell>
          <cell r="E86" t="str">
            <v>UND</v>
          </cell>
          <cell r="F86">
            <v>87397</v>
          </cell>
          <cell r="G86">
            <v>117985.95000000001</v>
          </cell>
          <cell r="H86">
            <v>1</v>
          </cell>
          <cell r="I86">
            <v>87397</v>
          </cell>
          <cell r="J86">
            <v>87397</v>
          </cell>
          <cell r="K86">
            <v>0</v>
          </cell>
          <cell r="L86">
            <v>-1</v>
          </cell>
          <cell r="M86">
            <v>0</v>
          </cell>
          <cell r="N86">
            <v>0</v>
          </cell>
          <cell r="O86">
            <v>0</v>
          </cell>
          <cell r="P86">
            <v>0</v>
          </cell>
          <cell r="Q86">
            <v>0</v>
          </cell>
          <cell r="R86">
            <v>0</v>
          </cell>
          <cell r="S86">
            <v>0</v>
          </cell>
          <cell r="T86">
            <v>0</v>
          </cell>
          <cell r="U86">
            <v>0</v>
          </cell>
          <cell r="V86">
            <v>0</v>
          </cell>
          <cell r="W86">
            <v>0</v>
          </cell>
          <cell r="X86">
            <v>0</v>
          </cell>
          <cell r="Y86">
            <v>0</v>
          </cell>
          <cell r="Z86">
            <v>0</v>
          </cell>
          <cell r="AA86">
            <v>0</v>
          </cell>
          <cell r="AB86">
            <v>0</v>
          </cell>
          <cell r="AC86">
            <v>0</v>
          </cell>
          <cell r="AD86">
            <v>0</v>
          </cell>
          <cell r="AE86">
            <v>0</v>
          </cell>
        </row>
        <row r="87">
          <cell r="A87">
            <v>18.3</v>
          </cell>
          <cell r="B87">
            <v>17.03</v>
          </cell>
          <cell r="C87">
            <v>150</v>
          </cell>
          <cell r="D87" t="str">
            <v>Divisiones en aluminio para baños</v>
          </cell>
          <cell r="E87" t="str">
            <v>Ml</v>
          </cell>
          <cell r="F87">
            <v>181463.2</v>
          </cell>
          <cell r="G87">
            <v>244975.32000000004</v>
          </cell>
          <cell r="H87">
            <v>1</v>
          </cell>
          <cell r="I87">
            <v>181463.2</v>
          </cell>
          <cell r="J87">
            <v>181463.125</v>
          </cell>
          <cell r="K87">
            <v>1</v>
          </cell>
          <cell r="L87">
            <v>0</v>
          </cell>
          <cell r="M87">
            <v>181463.2</v>
          </cell>
          <cell r="N87">
            <v>0</v>
          </cell>
          <cell r="O87">
            <v>0</v>
          </cell>
          <cell r="P87">
            <v>0</v>
          </cell>
          <cell r="Q87">
            <v>0</v>
          </cell>
          <cell r="R87">
            <v>0</v>
          </cell>
          <cell r="S87">
            <v>0</v>
          </cell>
          <cell r="T87">
            <v>0</v>
          </cell>
          <cell r="U87">
            <v>0</v>
          </cell>
          <cell r="V87">
            <v>0</v>
          </cell>
          <cell r="W87">
            <v>0</v>
          </cell>
          <cell r="X87">
            <v>0</v>
          </cell>
          <cell r="Y87">
            <v>0</v>
          </cell>
          <cell r="Z87">
            <v>0</v>
          </cell>
          <cell r="AA87">
            <v>0</v>
          </cell>
          <cell r="AB87">
            <v>0</v>
          </cell>
          <cell r="AC87">
            <v>1</v>
          </cell>
          <cell r="AD87">
            <v>1</v>
          </cell>
          <cell r="AE87">
            <v>181463.2</v>
          </cell>
        </row>
        <row r="88">
          <cell r="A88">
            <v>19</v>
          </cell>
          <cell r="B88">
            <v>18</v>
          </cell>
          <cell r="C88">
            <v>18</v>
          </cell>
          <cell r="D88" t="str">
            <v>APARATOS Y MUEBLES ESPECIALES</v>
          </cell>
          <cell r="E88">
            <v>18</v>
          </cell>
          <cell r="F88">
            <v>18</v>
          </cell>
          <cell r="G88">
            <v>18</v>
          </cell>
          <cell r="H88">
            <v>18</v>
          </cell>
          <cell r="I88">
            <v>18</v>
          </cell>
          <cell r="J88">
            <v>773416</v>
          </cell>
          <cell r="K88">
            <v>773416</v>
          </cell>
          <cell r="L88">
            <v>773416</v>
          </cell>
          <cell r="M88">
            <v>1122348</v>
          </cell>
          <cell r="N88">
            <v>1122348</v>
          </cell>
          <cell r="O88">
            <v>1122348</v>
          </cell>
          <cell r="P88">
            <v>0</v>
          </cell>
          <cell r="Q88">
            <v>0</v>
          </cell>
          <cell r="R88">
            <v>0</v>
          </cell>
          <cell r="S88">
            <v>0</v>
          </cell>
          <cell r="T88">
            <v>0</v>
          </cell>
          <cell r="U88">
            <v>0</v>
          </cell>
          <cell r="V88">
            <v>348932</v>
          </cell>
          <cell r="W88">
            <v>348932</v>
          </cell>
          <cell r="X88">
            <v>348932</v>
          </cell>
          <cell r="Y88">
            <v>0</v>
          </cell>
          <cell r="Z88">
            <v>0</v>
          </cell>
          <cell r="AA88">
            <v>0</v>
          </cell>
          <cell r="AB88">
            <v>348932</v>
          </cell>
          <cell r="AC88">
            <v>348932</v>
          </cell>
          <cell r="AD88">
            <v>348932</v>
          </cell>
          <cell r="AE88">
            <v>773416</v>
          </cell>
        </row>
        <row r="89">
          <cell r="A89">
            <v>19.100000000000001</v>
          </cell>
          <cell r="B89">
            <v>18.010000000000002</v>
          </cell>
          <cell r="C89">
            <v>151</v>
          </cell>
          <cell r="D89" t="str">
            <v>Lavamanos de empotrar en porcelana tipo corona</v>
          </cell>
          <cell r="E89" t="str">
            <v>UND</v>
          </cell>
          <cell r="F89">
            <v>174466</v>
          </cell>
          <cell r="G89">
            <v>235529.1</v>
          </cell>
          <cell r="H89">
            <v>0</v>
          </cell>
          <cell r="I89">
            <v>0</v>
          </cell>
          <cell r="J89">
            <v>0</v>
          </cell>
          <cell r="K89">
            <v>2</v>
          </cell>
          <cell r="L89">
            <v>2</v>
          </cell>
          <cell r="M89">
            <v>348932</v>
          </cell>
          <cell r="N89">
            <v>0</v>
          </cell>
          <cell r="O89">
            <v>0</v>
          </cell>
          <cell r="P89">
            <v>0</v>
          </cell>
          <cell r="Q89">
            <v>0</v>
          </cell>
          <cell r="R89">
            <v>0</v>
          </cell>
          <cell r="S89">
            <v>0</v>
          </cell>
          <cell r="T89">
            <v>2</v>
          </cell>
          <cell r="U89">
            <v>1</v>
          </cell>
          <cell r="V89">
            <v>348932</v>
          </cell>
          <cell r="W89">
            <v>348932</v>
          </cell>
          <cell r="X89">
            <v>0</v>
          </cell>
          <cell r="Y89">
            <v>0</v>
          </cell>
          <cell r="Z89">
            <v>2</v>
          </cell>
          <cell r="AA89">
            <v>1</v>
          </cell>
          <cell r="AB89">
            <v>348932</v>
          </cell>
          <cell r="AC89">
            <v>0</v>
          </cell>
          <cell r="AD89">
            <v>0</v>
          </cell>
          <cell r="AE89">
            <v>0</v>
          </cell>
        </row>
        <row r="90">
          <cell r="A90">
            <v>19.2</v>
          </cell>
          <cell r="B90">
            <v>18.02</v>
          </cell>
          <cell r="C90">
            <v>152</v>
          </cell>
          <cell r="D90" t="str">
            <v>Lavamos Acuacer</v>
          </cell>
          <cell r="E90" t="str">
            <v>UND</v>
          </cell>
          <cell r="F90">
            <v>108340</v>
          </cell>
          <cell r="G90">
            <v>146259</v>
          </cell>
          <cell r="H90">
            <v>1</v>
          </cell>
          <cell r="I90">
            <v>108340</v>
          </cell>
          <cell r="J90">
            <v>108340</v>
          </cell>
          <cell r="K90">
            <v>1</v>
          </cell>
          <cell r="L90">
            <v>0</v>
          </cell>
          <cell r="M90">
            <v>108340</v>
          </cell>
          <cell r="N90">
            <v>0</v>
          </cell>
          <cell r="O90">
            <v>0</v>
          </cell>
          <cell r="P90">
            <v>0</v>
          </cell>
          <cell r="Q90">
            <v>0</v>
          </cell>
          <cell r="R90">
            <v>0</v>
          </cell>
          <cell r="S90">
            <v>0</v>
          </cell>
          <cell r="T90">
            <v>0</v>
          </cell>
          <cell r="U90">
            <v>0</v>
          </cell>
          <cell r="V90">
            <v>0</v>
          </cell>
          <cell r="W90">
            <v>0</v>
          </cell>
          <cell r="X90">
            <v>0</v>
          </cell>
          <cell r="Y90">
            <v>0</v>
          </cell>
          <cell r="Z90">
            <v>0</v>
          </cell>
          <cell r="AA90">
            <v>0</v>
          </cell>
          <cell r="AB90">
            <v>0</v>
          </cell>
          <cell r="AC90">
            <v>1</v>
          </cell>
          <cell r="AD90">
            <v>1</v>
          </cell>
          <cell r="AE90">
            <v>108340</v>
          </cell>
        </row>
        <row r="91">
          <cell r="A91">
            <v>19.3</v>
          </cell>
          <cell r="B91">
            <v>18.03</v>
          </cell>
          <cell r="C91">
            <v>153</v>
          </cell>
          <cell r="D91" t="str">
            <v>Sanitario Trevi</v>
          </cell>
          <cell r="E91" t="str">
            <v>UND</v>
          </cell>
          <cell r="F91">
            <v>187396</v>
          </cell>
          <cell r="G91">
            <v>252984.6</v>
          </cell>
          <cell r="H91">
            <v>1</v>
          </cell>
          <cell r="I91">
            <v>187396</v>
          </cell>
          <cell r="J91">
            <v>187396</v>
          </cell>
          <cell r="K91">
            <v>1</v>
          </cell>
          <cell r="L91">
            <v>0</v>
          </cell>
          <cell r="M91">
            <v>187396</v>
          </cell>
          <cell r="N91">
            <v>0</v>
          </cell>
          <cell r="O91">
            <v>0</v>
          </cell>
          <cell r="P91">
            <v>0</v>
          </cell>
          <cell r="Q91">
            <v>0</v>
          </cell>
          <cell r="R91">
            <v>0</v>
          </cell>
          <cell r="S91">
            <v>0</v>
          </cell>
          <cell r="T91">
            <v>0</v>
          </cell>
          <cell r="U91">
            <v>0</v>
          </cell>
          <cell r="V91">
            <v>0</v>
          </cell>
          <cell r="W91">
            <v>0</v>
          </cell>
          <cell r="X91">
            <v>0</v>
          </cell>
          <cell r="Y91">
            <v>0</v>
          </cell>
          <cell r="Z91">
            <v>0</v>
          </cell>
          <cell r="AA91">
            <v>0</v>
          </cell>
          <cell r="AB91">
            <v>0</v>
          </cell>
          <cell r="AC91">
            <v>1</v>
          </cell>
          <cell r="AD91">
            <v>1</v>
          </cell>
          <cell r="AE91">
            <v>187396</v>
          </cell>
        </row>
        <row r="92">
          <cell r="A92">
            <v>19.399999999999999</v>
          </cell>
          <cell r="B92">
            <v>18.04</v>
          </cell>
          <cell r="C92">
            <v>154</v>
          </cell>
          <cell r="D92" t="str">
            <v>Juego de incrustaciones blanco</v>
          </cell>
          <cell r="E92" t="str">
            <v>UND</v>
          </cell>
          <cell r="F92">
            <v>37046</v>
          </cell>
          <cell r="G92">
            <v>50012.100000000006</v>
          </cell>
          <cell r="H92">
            <v>1</v>
          </cell>
          <cell r="I92">
            <v>37046</v>
          </cell>
          <cell r="J92">
            <v>37046</v>
          </cell>
          <cell r="K92">
            <v>1</v>
          </cell>
          <cell r="L92">
            <v>0</v>
          </cell>
          <cell r="M92">
            <v>37046</v>
          </cell>
          <cell r="N92">
            <v>0</v>
          </cell>
          <cell r="O92">
            <v>0</v>
          </cell>
          <cell r="P92">
            <v>0</v>
          </cell>
          <cell r="Q92">
            <v>0</v>
          </cell>
          <cell r="R92">
            <v>0</v>
          </cell>
          <cell r="S92">
            <v>0</v>
          </cell>
          <cell r="T92">
            <v>0</v>
          </cell>
          <cell r="U92">
            <v>0</v>
          </cell>
          <cell r="V92">
            <v>0</v>
          </cell>
          <cell r="W92">
            <v>0</v>
          </cell>
          <cell r="X92">
            <v>0</v>
          </cell>
          <cell r="Y92">
            <v>0</v>
          </cell>
          <cell r="Z92">
            <v>0</v>
          </cell>
          <cell r="AA92">
            <v>0</v>
          </cell>
          <cell r="AB92">
            <v>0</v>
          </cell>
          <cell r="AC92">
            <v>1</v>
          </cell>
          <cell r="AD92">
            <v>1</v>
          </cell>
          <cell r="AE92">
            <v>37046</v>
          </cell>
        </row>
        <row r="93">
          <cell r="A93">
            <v>19.7</v>
          </cell>
          <cell r="B93">
            <v>18.059999999999999</v>
          </cell>
          <cell r="C93">
            <v>156</v>
          </cell>
          <cell r="D93" t="str">
            <v>Ducha Sencilla</v>
          </cell>
          <cell r="E93" t="str">
            <v>UND</v>
          </cell>
          <cell r="F93">
            <v>32112</v>
          </cell>
          <cell r="G93">
            <v>43351.200000000004</v>
          </cell>
          <cell r="H93">
            <v>1</v>
          </cell>
          <cell r="I93">
            <v>32112</v>
          </cell>
          <cell r="J93">
            <v>32112</v>
          </cell>
          <cell r="K93">
            <v>1</v>
          </cell>
          <cell r="L93">
            <v>0</v>
          </cell>
          <cell r="M93">
            <v>32112</v>
          </cell>
          <cell r="N93">
            <v>0</v>
          </cell>
          <cell r="O93">
            <v>0</v>
          </cell>
          <cell r="P93">
            <v>0</v>
          </cell>
          <cell r="Q93">
            <v>0</v>
          </cell>
          <cell r="R93">
            <v>0</v>
          </cell>
          <cell r="S93">
            <v>0</v>
          </cell>
          <cell r="T93">
            <v>0</v>
          </cell>
          <cell r="U93">
            <v>0</v>
          </cell>
          <cell r="V93">
            <v>0</v>
          </cell>
          <cell r="W93">
            <v>0</v>
          </cell>
          <cell r="X93">
            <v>0</v>
          </cell>
          <cell r="Y93">
            <v>0</v>
          </cell>
          <cell r="Z93">
            <v>0</v>
          </cell>
          <cell r="AA93">
            <v>0</v>
          </cell>
          <cell r="AB93">
            <v>0</v>
          </cell>
          <cell r="AC93">
            <v>1</v>
          </cell>
          <cell r="AD93">
            <v>1</v>
          </cell>
          <cell r="AE93">
            <v>32112</v>
          </cell>
        </row>
        <row r="94">
          <cell r="A94">
            <v>19.8</v>
          </cell>
          <cell r="B94">
            <v>18.07</v>
          </cell>
          <cell r="C94">
            <v>157</v>
          </cell>
          <cell r="D94" t="str">
            <v>Accesorio papelera acero inoxidable</v>
          </cell>
          <cell r="E94" t="str">
            <v>UND</v>
          </cell>
          <cell r="F94">
            <v>65891</v>
          </cell>
          <cell r="G94">
            <v>88952.85</v>
          </cell>
          <cell r="H94">
            <v>1</v>
          </cell>
          <cell r="I94">
            <v>65891</v>
          </cell>
          <cell r="J94">
            <v>65891</v>
          </cell>
          <cell r="K94">
            <v>1</v>
          </cell>
          <cell r="L94">
            <v>0</v>
          </cell>
          <cell r="M94">
            <v>65891</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1</v>
          </cell>
          <cell r="AD94">
            <v>1</v>
          </cell>
          <cell r="AE94">
            <v>65891</v>
          </cell>
        </row>
        <row r="95">
          <cell r="A95">
            <v>19.899999999999999</v>
          </cell>
          <cell r="B95">
            <v>18.079999999999998</v>
          </cell>
          <cell r="C95">
            <v>158</v>
          </cell>
          <cell r="D95" t="str">
            <v>Accesorio dispensador jabon acero inoxidable</v>
          </cell>
          <cell r="E95" t="str">
            <v>UND</v>
          </cell>
          <cell r="F95">
            <v>105016</v>
          </cell>
          <cell r="G95">
            <v>141771.6</v>
          </cell>
          <cell r="H95">
            <v>1</v>
          </cell>
          <cell r="I95">
            <v>105016</v>
          </cell>
          <cell r="J95">
            <v>105016</v>
          </cell>
          <cell r="K95">
            <v>1</v>
          </cell>
          <cell r="L95">
            <v>0</v>
          </cell>
          <cell r="M95">
            <v>105016</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1</v>
          </cell>
          <cell r="AD95">
            <v>1</v>
          </cell>
          <cell r="AE95">
            <v>105016</v>
          </cell>
        </row>
        <row r="96">
          <cell r="A96" t="str">
            <v>19,12*</v>
          </cell>
          <cell r="B96">
            <v>18.100000000000001</v>
          </cell>
          <cell r="C96">
            <v>161</v>
          </cell>
          <cell r="D96" t="str">
            <v>Vidrio para ventana 4 mm plano</v>
          </cell>
          <cell r="E96" t="str">
            <v>M2</v>
          </cell>
          <cell r="F96">
            <v>47523</v>
          </cell>
          <cell r="G96">
            <v>64156.05</v>
          </cell>
          <cell r="H96">
            <v>5</v>
          </cell>
          <cell r="I96">
            <v>237615</v>
          </cell>
          <cell r="J96">
            <v>237615</v>
          </cell>
          <cell r="K96">
            <v>5</v>
          </cell>
          <cell r="L96">
            <v>0</v>
          </cell>
          <cell r="M96">
            <v>237615</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5</v>
          </cell>
          <cell r="AD96">
            <v>1</v>
          </cell>
          <cell r="AE96">
            <v>237615</v>
          </cell>
        </row>
        <row r="97">
          <cell r="A97">
            <v>21</v>
          </cell>
          <cell r="B97">
            <v>19</v>
          </cell>
          <cell r="C97">
            <v>19</v>
          </cell>
          <cell r="D97" t="str">
            <v>PINTURA GENERAL</v>
          </cell>
          <cell r="E97">
            <v>19</v>
          </cell>
          <cell r="F97">
            <v>19</v>
          </cell>
          <cell r="G97">
            <v>19</v>
          </cell>
          <cell r="H97">
            <v>19</v>
          </cell>
          <cell r="I97">
            <v>19</v>
          </cell>
          <cell r="J97">
            <v>3826732</v>
          </cell>
          <cell r="K97">
            <v>3826732</v>
          </cell>
          <cell r="L97">
            <v>3826732</v>
          </cell>
          <cell r="M97">
            <v>2742468</v>
          </cell>
          <cell r="N97">
            <v>2742468</v>
          </cell>
          <cell r="O97">
            <v>2742468</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2742468</v>
          </cell>
        </row>
        <row r="98">
          <cell r="A98">
            <v>21.1</v>
          </cell>
          <cell r="B98">
            <v>19.010000000000002</v>
          </cell>
          <cell r="C98">
            <v>164</v>
          </cell>
          <cell r="D98" t="str">
            <v>Estuco y pintura vinilo tipo I, muros (tres manos</v>
          </cell>
          <cell r="E98" t="str">
            <v>M2</v>
          </cell>
          <cell r="F98">
            <v>20200</v>
          </cell>
          <cell r="G98">
            <v>27270</v>
          </cell>
          <cell r="H98">
            <v>76</v>
          </cell>
          <cell r="I98">
            <v>1535200</v>
          </cell>
          <cell r="J98">
            <v>1535200</v>
          </cell>
          <cell r="K98">
            <v>76</v>
          </cell>
          <cell r="L98">
            <v>0</v>
          </cell>
          <cell r="M98">
            <v>1535200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76</v>
          </cell>
          <cell r="AD98">
            <v>1</v>
          </cell>
          <cell r="AE98">
            <v>1535200</v>
          </cell>
        </row>
        <row r="99">
          <cell r="A99">
            <v>21.2</v>
          </cell>
          <cell r="B99">
            <v>19.02</v>
          </cell>
          <cell r="C99">
            <v>165</v>
          </cell>
          <cell r="D99" t="str">
            <v>Pintura vinilo muros (3 manos)</v>
          </cell>
          <cell r="E99" t="str">
            <v>M2</v>
          </cell>
          <cell r="F99">
            <v>14000</v>
          </cell>
          <cell r="G99">
            <v>18900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row>
        <row r="100">
          <cell r="A100">
            <v>21.4</v>
          </cell>
          <cell r="B100">
            <v>19.03</v>
          </cell>
          <cell r="C100">
            <v>166</v>
          </cell>
          <cell r="D100" t="str">
            <v>Estuco y pintura bajo placa</v>
          </cell>
          <cell r="E100" t="str">
            <v>M2</v>
          </cell>
          <cell r="F100">
            <v>19228</v>
          </cell>
          <cell r="G100">
            <v>25957.800000000003</v>
          </cell>
          <cell r="H100">
            <v>78</v>
          </cell>
          <cell r="I100">
            <v>1499784</v>
          </cell>
          <cell r="J100">
            <v>1499784</v>
          </cell>
          <cell r="K100">
            <v>7</v>
          </cell>
          <cell r="L100">
            <v>-71</v>
          </cell>
          <cell r="M100">
            <v>134596</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7</v>
          </cell>
          <cell r="AD100">
            <v>1</v>
          </cell>
          <cell r="AE100">
            <v>134596</v>
          </cell>
        </row>
        <row r="101">
          <cell r="A101">
            <v>21.5</v>
          </cell>
          <cell r="B101">
            <v>19.04</v>
          </cell>
          <cell r="C101">
            <v>167</v>
          </cell>
          <cell r="D101" t="str">
            <v>Esmalte sobre lamina llena</v>
          </cell>
          <cell r="E101" t="str">
            <v>M2</v>
          </cell>
          <cell r="F101">
            <v>9846</v>
          </cell>
          <cell r="G101">
            <v>13292.1</v>
          </cell>
          <cell r="H101">
            <v>6</v>
          </cell>
          <cell r="I101">
            <v>59076</v>
          </cell>
          <cell r="J101">
            <v>59076</v>
          </cell>
          <cell r="K101">
            <v>5</v>
          </cell>
          <cell r="L101">
            <v>-1</v>
          </cell>
          <cell r="M101">
            <v>49230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5</v>
          </cell>
          <cell r="AD101">
            <v>1</v>
          </cell>
          <cell r="AE101">
            <v>49230</v>
          </cell>
        </row>
        <row r="102">
          <cell r="A102">
            <v>21.6</v>
          </cell>
          <cell r="B102">
            <v>19.05</v>
          </cell>
          <cell r="C102">
            <v>168</v>
          </cell>
          <cell r="D102" t="str">
            <v>Esmalte sobre marco lamina de ventanas y puertas</v>
          </cell>
          <cell r="E102" t="str">
            <v>M2</v>
          </cell>
          <cell r="F102">
            <v>20762</v>
          </cell>
          <cell r="G102">
            <v>28028.7</v>
          </cell>
          <cell r="H102">
            <v>12</v>
          </cell>
          <cell r="I102">
            <v>249144</v>
          </cell>
          <cell r="J102">
            <v>249144</v>
          </cell>
          <cell r="K102">
            <v>11</v>
          </cell>
          <cell r="L102">
            <v>-1</v>
          </cell>
          <cell r="M102">
            <v>228382</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11</v>
          </cell>
          <cell r="AD102">
            <v>1</v>
          </cell>
          <cell r="AE102">
            <v>228382</v>
          </cell>
        </row>
        <row r="103">
          <cell r="A103" t="str">
            <v>21,15*</v>
          </cell>
          <cell r="B103">
            <v>19.100000000000001</v>
          </cell>
          <cell r="C103">
            <v>173</v>
          </cell>
          <cell r="D103" t="str">
            <v>Pintura en viniltex bajo placa</v>
          </cell>
          <cell r="E103" t="str">
            <v>M2</v>
          </cell>
          <cell r="F103">
            <v>7818</v>
          </cell>
          <cell r="G103">
            <v>10554.300000000001</v>
          </cell>
          <cell r="H103">
            <v>11</v>
          </cell>
          <cell r="I103">
            <v>85998</v>
          </cell>
          <cell r="J103">
            <v>85998</v>
          </cell>
          <cell r="K103">
            <v>0</v>
          </cell>
          <cell r="L103">
            <v>-11</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row>
        <row r="104">
          <cell r="A104" t="str">
            <v>21,16*</v>
          </cell>
          <cell r="B104">
            <v>19.11</v>
          </cell>
          <cell r="C104">
            <v>174</v>
          </cell>
          <cell r="D104" t="str">
            <v>Pintura estructura metalica en esmalte</v>
          </cell>
          <cell r="E104" t="str">
            <v>M2</v>
          </cell>
          <cell r="F104">
            <v>11358</v>
          </cell>
          <cell r="G104">
            <v>15333.300000000001</v>
          </cell>
          <cell r="H104">
            <v>35</v>
          </cell>
          <cell r="I104">
            <v>397530</v>
          </cell>
          <cell r="J104">
            <v>397530</v>
          </cell>
          <cell r="K104">
            <v>70</v>
          </cell>
          <cell r="L104">
            <v>35</v>
          </cell>
          <cell r="M104">
            <v>795060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70</v>
          </cell>
          <cell r="AD104">
            <v>1</v>
          </cell>
          <cell r="AE104">
            <v>795060</v>
          </cell>
        </row>
        <row r="105">
          <cell r="A105">
            <v>22</v>
          </cell>
          <cell r="B105">
            <v>20</v>
          </cell>
          <cell r="C105">
            <v>20</v>
          </cell>
          <cell r="D105" t="str">
            <v>EXTERIORES</v>
          </cell>
          <cell r="E105">
            <v>20</v>
          </cell>
          <cell r="F105">
            <v>20</v>
          </cell>
          <cell r="G105">
            <v>20</v>
          </cell>
          <cell r="H105">
            <v>20</v>
          </cell>
          <cell r="I105">
            <v>20</v>
          </cell>
          <cell r="J105">
            <v>268144</v>
          </cell>
          <cell r="K105">
            <v>268144</v>
          </cell>
          <cell r="L105">
            <v>268144</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row>
        <row r="106">
          <cell r="A106" t="str">
            <v>22,17*</v>
          </cell>
          <cell r="B106">
            <v>20.02</v>
          </cell>
          <cell r="C106">
            <v>181</v>
          </cell>
          <cell r="D106" t="str">
            <v>Angeo en aluminio y malla</v>
          </cell>
          <cell r="E106" t="str">
            <v>M2</v>
          </cell>
          <cell r="F106">
            <v>67036</v>
          </cell>
          <cell r="G106">
            <v>90498.6</v>
          </cell>
          <cell r="H106">
            <v>4</v>
          </cell>
          <cell r="I106">
            <v>268144</v>
          </cell>
          <cell r="J106">
            <v>268144</v>
          </cell>
          <cell r="K106">
            <v>0</v>
          </cell>
          <cell r="L106">
            <v>-4</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row>
        <row r="107">
          <cell r="A107">
            <v>23</v>
          </cell>
          <cell r="B107">
            <v>21</v>
          </cell>
          <cell r="C107">
            <v>21</v>
          </cell>
          <cell r="D107" t="str">
            <v>RAMPAS</v>
          </cell>
          <cell r="E107">
            <v>21</v>
          </cell>
          <cell r="F107">
            <v>21</v>
          </cell>
          <cell r="G107">
            <v>21</v>
          </cell>
          <cell r="H107">
            <v>21</v>
          </cell>
          <cell r="I107">
            <v>21</v>
          </cell>
          <cell r="J107">
            <v>225924</v>
          </cell>
          <cell r="K107">
            <v>225924</v>
          </cell>
          <cell r="L107">
            <v>225924</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row>
        <row r="108">
          <cell r="A108">
            <v>23.1</v>
          </cell>
          <cell r="B108">
            <v>21.01</v>
          </cell>
          <cell r="C108">
            <v>183</v>
          </cell>
          <cell r="D108" t="str">
            <v>Rampas</v>
          </cell>
          <cell r="E108" t="str">
            <v>ML</v>
          </cell>
          <cell r="F108">
            <v>112962</v>
          </cell>
          <cell r="G108">
            <v>152498.70000000001</v>
          </cell>
          <cell r="H108">
            <v>2</v>
          </cell>
          <cell r="I108">
            <v>225924</v>
          </cell>
          <cell r="J108">
            <v>225924</v>
          </cell>
          <cell r="K108">
            <v>0</v>
          </cell>
          <cell r="L108">
            <v>-2</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row>
        <row r="109">
          <cell r="A109">
            <v>24</v>
          </cell>
          <cell r="B109">
            <v>22</v>
          </cell>
          <cell r="C109">
            <v>22</v>
          </cell>
          <cell r="D109" t="str">
            <v>LIMPIEZA GENERAL</v>
          </cell>
          <cell r="E109">
            <v>22</v>
          </cell>
          <cell r="F109">
            <v>22</v>
          </cell>
          <cell r="G109">
            <v>22</v>
          </cell>
          <cell r="H109">
            <v>22</v>
          </cell>
          <cell r="I109">
            <v>22</v>
          </cell>
          <cell r="J109">
            <v>106630</v>
          </cell>
          <cell r="K109">
            <v>106630</v>
          </cell>
          <cell r="L109">
            <v>106630</v>
          </cell>
          <cell r="M109">
            <v>1170190</v>
          </cell>
          <cell r="N109">
            <v>1170190</v>
          </cell>
          <cell r="O109">
            <v>1170190</v>
          </cell>
          <cell r="P109">
            <v>250705</v>
          </cell>
          <cell r="Q109">
            <v>250705</v>
          </cell>
          <cell r="R109">
            <v>250705</v>
          </cell>
          <cell r="S109">
            <v>537225</v>
          </cell>
          <cell r="T109">
            <v>537225</v>
          </cell>
          <cell r="U109">
            <v>537225</v>
          </cell>
          <cell r="V109">
            <v>0</v>
          </cell>
          <cell r="W109">
            <v>0</v>
          </cell>
          <cell r="X109">
            <v>0</v>
          </cell>
          <cell r="Y109">
            <v>0</v>
          </cell>
          <cell r="Z109">
            <v>0</v>
          </cell>
          <cell r="AA109">
            <v>0</v>
          </cell>
          <cell r="AB109">
            <v>537225</v>
          </cell>
          <cell r="AC109">
            <v>537225</v>
          </cell>
          <cell r="AD109">
            <v>537225</v>
          </cell>
          <cell r="AE109">
            <v>632965</v>
          </cell>
        </row>
        <row r="110">
          <cell r="A110">
            <v>24.1</v>
          </cell>
          <cell r="B110">
            <v>22.01</v>
          </cell>
          <cell r="C110">
            <v>184</v>
          </cell>
          <cell r="D110" t="str">
            <v>Limpieza y retiro de escombros</v>
          </cell>
          <cell r="E110" t="str">
            <v>M3</v>
          </cell>
          <cell r="F110">
            <v>35815</v>
          </cell>
          <cell r="G110">
            <v>48350.25</v>
          </cell>
          <cell r="H110">
            <v>2</v>
          </cell>
          <cell r="I110">
            <v>71630</v>
          </cell>
          <cell r="J110">
            <v>71630</v>
          </cell>
          <cell r="K110">
            <v>26</v>
          </cell>
          <cell r="L110">
            <v>24</v>
          </cell>
          <cell r="M110">
            <v>931190</v>
          </cell>
          <cell r="N110">
            <v>7</v>
          </cell>
          <cell r="O110">
            <v>0.26923076923076922</v>
          </cell>
          <cell r="P110">
            <v>250705</v>
          </cell>
          <cell r="Q110">
            <v>15</v>
          </cell>
          <cell r="R110">
            <v>0.57692307692307687</v>
          </cell>
          <cell r="S110">
            <v>537225</v>
          </cell>
          <cell r="T110">
            <v>537225</v>
          </cell>
          <cell r="U110">
            <v>0</v>
          </cell>
          <cell r="V110">
            <v>0</v>
          </cell>
          <cell r="W110">
            <v>0</v>
          </cell>
          <cell r="X110">
            <v>0</v>
          </cell>
          <cell r="Y110">
            <v>0</v>
          </cell>
          <cell r="Z110">
            <v>15</v>
          </cell>
          <cell r="AA110">
            <v>0.57692307692307687</v>
          </cell>
          <cell r="AB110">
            <v>537225</v>
          </cell>
          <cell r="AC110">
            <v>11</v>
          </cell>
          <cell r="AD110">
            <v>0.42307692307692307</v>
          </cell>
          <cell r="AE110">
            <v>393965</v>
          </cell>
        </row>
        <row r="111">
          <cell r="A111">
            <v>24.2</v>
          </cell>
          <cell r="B111">
            <v>22.02</v>
          </cell>
          <cell r="C111">
            <v>185</v>
          </cell>
          <cell r="D111" t="str">
            <v>Aseo final de obra</v>
          </cell>
          <cell r="E111" t="str">
            <v>M2</v>
          </cell>
          <cell r="F111">
            <v>1000</v>
          </cell>
          <cell r="G111">
            <v>1350</v>
          </cell>
          <cell r="H111">
            <v>35</v>
          </cell>
          <cell r="I111">
            <v>35000</v>
          </cell>
          <cell r="J111">
            <v>35000</v>
          </cell>
          <cell r="K111">
            <v>239</v>
          </cell>
          <cell r="L111">
            <v>204</v>
          </cell>
          <cell r="M111">
            <v>239000</v>
          </cell>
          <cell r="N111">
            <v>0</v>
          </cell>
          <cell r="O111">
            <v>0</v>
          </cell>
          <cell r="P111">
            <v>0</v>
          </cell>
          <cell r="Q111">
            <v>0</v>
          </cell>
          <cell r="R111">
            <v>0</v>
          </cell>
          <cell r="S111">
            <v>0</v>
          </cell>
          <cell r="T111">
            <v>0</v>
          </cell>
          <cell r="U111">
            <v>0</v>
          </cell>
          <cell r="V111">
            <v>0</v>
          </cell>
          <cell r="W111">
            <v>0</v>
          </cell>
          <cell r="X111">
            <v>0</v>
          </cell>
          <cell r="Y111">
            <v>0</v>
          </cell>
          <cell r="Z111">
            <v>0</v>
          </cell>
          <cell r="AA111">
            <v>0</v>
          </cell>
          <cell r="AB111">
            <v>0</v>
          </cell>
          <cell r="AC111">
            <v>239</v>
          </cell>
          <cell r="AD111">
            <v>1</v>
          </cell>
          <cell r="AE111">
            <v>239000</v>
          </cell>
        </row>
        <row r="112">
          <cell r="A112">
            <v>239000</v>
          </cell>
          <cell r="B112">
            <v>239000</v>
          </cell>
          <cell r="C112">
            <v>239000</v>
          </cell>
          <cell r="D112">
            <v>239000</v>
          </cell>
          <cell r="E112">
            <v>239000</v>
          </cell>
          <cell r="F112">
            <v>239000</v>
          </cell>
          <cell r="G112" t="str">
            <v>VALOR PARCIAL</v>
          </cell>
          <cell r="H112">
            <v>239000</v>
          </cell>
          <cell r="I112">
            <v>51387688.200000003</v>
          </cell>
          <cell r="J112">
            <v>51387688.200000003</v>
          </cell>
          <cell r="K112">
            <v>51387680</v>
          </cell>
          <cell r="L112">
            <v>51387680</v>
          </cell>
          <cell r="M112">
            <v>77382913.200000003</v>
          </cell>
          <cell r="N112">
            <v>77382912</v>
          </cell>
          <cell r="O112">
            <v>77382912</v>
          </cell>
          <cell r="P112">
            <v>8086013</v>
          </cell>
          <cell r="Q112">
            <v>8086012</v>
          </cell>
          <cell r="R112">
            <v>0.2367059410005089</v>
          </cell>
          <cell r="S112">
            <v>12475095.640000001</v>
          </cell>
          <cell r="T112">
            <v>12475088</v>
          </cell>
          <cell r="U112">
            <v>0.17732069633942685</v>
          </cell>
          <cell r="V112">
            <v>14736361.300000001</v>
          </cell>
          <cell r="W112">
            <v>14736360</v>
          </cell>
          <cell r="X112">
            <v>14736360</v>
          </cell>
          <cell r="Y112">
            <v>0</v>
          </cell>
          <cell r="Z112">
            <v>0</v>
          </cell>
          <cell r="AA112">
            <v>0.41402663733993572</v>
          </cell>
          <cell r="AB112">
            <v>27211456.940000001</v>
          </cell>
          <cell r="AC112">
            <v>27211456</v>
          </cell>
          <cell r="AD112">
            <v>0.58597336266006417</v>
          </cell>
          <cell r="AE112">
            <v>49734509.260000005</v>
          </cell>
        </row>
        <row r="113">
          <cell r="A113">
            <v>49734496</v>
          </cell>
          <cell r="B113">
            <v>49734496</v>
          </cell>
          <cell r="C113">
            <v>49734496</v>
          </cell>
          <cell r="D113">
            <v>49734496</v>
          </cell>
          <cell r="E113">
            <v>49734496</v>
          </cell>
          <cell r="F113">
            <v>49734496</v>
          </cell>
          <cell r="G113" t="str">
            <v>ADMINISTRACION 30%</v>
          </cell>
          <cell r="H113">
            <v>49734496</v>
          </cell>
          <cell r="I113">
            <v>15416306.460000001</v>
          </cell>
          <cell r="J113">
            <v>15416304</v>
          </cell>
          <cell r="L113">
            <v>15416304</v>
          </cell>
          <cell r="M113">
            <v>23214873.960000001</v>
          </cell>
          <cell r="N113">
            <v>23214864</v>
          </cell>
          <cell r="O113">
            <v>23214864</v>
          </cell>
          <cell r="P113">
            <v>2425803.9</v>
          </cell>
          <cell r="Q113">
            <v>2425802</v>
          </cell>
          <cell r="R113">
            <v>2425802</v>
          </cell>
          <cell r="S113">
            <v>3742528.6920000003</v>
          </cell>
          <cell r="T113">
            <v>3742528</v>
          </cell>
          <cell r="U113">
            <v>3742528</v>
          </cell>
          <cell r="V113">
            <v>4420908.3899999997</v>
          </cell>
          <cell r="W113">
            <v>4420908</v>
          </cell>
          <cell r="X113">
            <v>4420908</v>
          </cell>
          <cell r="Y113">
            <v>0</v>
          </cell>
          <cell r="Z113">
            <v>0</v>
          </cell>
          <cell r="AA113">
            <v>0</v>
          </cell>
          <cell r="AB113">
            <v>8163437.0820000004</v>
          </cell>
          <cell r="AC113">
            <v>8163436</v>
          </cell>
          <cell r="AD113">
            <v>8163436</v>
          </cell>
          <cell r="AE113">
            <v>14920352.778000001</v>
          </cell>
        </row>
        <row r="114">
          <cell r="A114">
            <v>14920352</v>
          </cell>
          <cell r="B114">
            <v>14920352</v>
          </cell>
          <cell r="C114">
            <v>14920352</v>
          </cell>
          <cell r="D114">
            <v>14920352</v>
          </cell>
          <cell r="E114">
            <v>14920352</v>
          </cell>
          <cell r="F114">
            <v>14920352</v>
          </cell>
          <cell r="G114" t="str">
            <v>UTILIDAD 5%</v>
          </cell>
          <cell r="H114">
            <v>14920352</v>
          </cell>
          <cell r="I114">
            <v>2569384.41</v>
          </cell>
          <cell r="J114">
            <v>2569384</v>
          </cell>
          <cell r="L114">
            <v>2569384</v>
          </cell>
          <cell r="M114">
            <v>3869145.66</v>
          </cell>
          <cell r="N114">
            <v>3869144</v>
          </cell>
          <cell r="O114">
            <v>3869144</v>
          </cell>
          <cell r="P114">
            <v>404300.65</v>
          </cell>
          <cell r="Q114">
            <v>404300.5</v>
          </cell>
          <cell r="R114">
            <v>404300.5</v>
          </cell>
          <cell r="S114">
            <v>623754.78200000001</v>
          </cell>
          <cell r="T114">
            <v>623754.5</v>
          </cell>
          <cell r="U114">
            <v>623754.5</v>
          </cell>
          <cell r="V114">
            <v>736818.06500000006</v>
          </cell>
          <cell r="W114">
            <v>736818</v>
          </cell>
          <cell r="X114">
            <v>736818</v>
          </cell>
          <cell r="Y114">
            <v>0</v>
          </cell>
          <cell r="Z114">
            <v>0</v>
          </cell>
          <cell r="AA114">
            <v>0</v>
          </cell>
          <cell r="AB114">
            <v>1360572.8470000001</v>
          </cell>
          <cell r="AC114">
            <v>1360572</v>
          </cell>
          <cell r="AD114">
            <v>1360572</v>
          </cell>
          <cell r="AE114">
            <v>2486725.4630000005</v>
          </cell>
        </row>
        <row r="115">
          <cell r="A115">
            <v>2486724</v>
          </cell>
          <cell r="B115">
            <v>2486724</v>
          </cell>
          <cell r="C115">
            <v>2486724</v>
          </cell>
          <cell r="D115">
            <v>2486724</v>
          </cell>
          <cell r="E115">
            <v>2486724</v>
          </cell>
          <cell r="F115">
            <v>2486724</v>
          </cell>
          <cell r="G115" t="str">
            <v>VALOR   TOTAL</v>
          </cell>
          <cell r="H115">
            <v>2486724</v>
          </cell>
          <cell r="I115">
            <v>69373379.070000008</v>
          </cell>
          <cell r="J115">
            <v>69373376</v>
          </cell>
          <cell r="K115">
            <v>69373376</v>
          </cell>
          <cell r="L115">
            <v>69373376</v>
          </cell>
          <cell r="M115">
            <v>104466932.81999999</v>
          </cell>
          <cell r="N115">
            <v>104466880</v>
          </cell>
          <cell r="O115">
            <v>104466880</v>
          </cell>
          <cell r="P115">
            <v>10916117.550000001</v>
          </cell>
          <cell r="Q115">
            <v>10916112</v>
          </cell>
          <cell r="R115">
            <v>10916112</v>
          </cell>
          <cell r="S115">
            <v>16841379.114</v>
          </cell>
          <cell r="T115">
            <v>16841376</v>
          </cell>
          <cell r="U115">
            <v>16841376</v>
          </cell>
          <cell r="V115">
            <v>19894087.755000003</v>
          </cell>
          <cell r="W115">
            <v>19894080</v>
          </cell>
          <cell r="X115">
            <v>19894080</v>
          </cell>
          <cell r="Y115">
            <v>0</v>
          </cell>
          <cell r="Z115">
            <v>0</v>
          </cell>
          <cell r="AA115">
            <v>0</v>
          </cell>
          <cell r="AB115">
            <v>36735466.869000003</v>
          </cell>
          <cell r="AC115">
            <v>36735456</v>
          </cell>
          <cell r="AD115">
            <v>36735456</v>
          </cell>
          <cell r="AE115">
            <v>67141587.501000002</v>
          </cell>
        </row>
        <row r="116">
          <cell r="A116">
            <v>67141568</v>
          </cell>
          <cell r="B116">
            <v>67141568</v>
          </cell>
          <cell r="C116">
            <v>67141568</v>
          </cell>
          <cell r="D116">
            <v>67141568</v>
          </cell>
          <cell r="E116">
            <v>67141568</v>
          </cell>
          <cell r="F116">
            <v>67141568</v>
          </cell>
          <cell r="G116">
            <v>67141568</v>
          </cell>
          <cell r="H116">
            <v>67141568</v>
          </cell>
          <cell r="I116">
            <v>67141568</v>
          </cell>
          <cell r="J116">
            <v>67141568</v>
          </cell>
        </row>
        <row r="117">
          <cell r="A117" t="str">
            <v>OBSERVACIONES:</v>
          </cell>
          <cell r="B117">
            <v>67141568</v>
          </cell>
          <cell r="C117">
            <v>67141568</v>
          </cell>
        </row>
        <row r="118">
          <cell r="A118" t="str">
            <v>1- Acondicionar el restaurante</v>
          </cell>
          <cell r="B118">
            <v>67141568</v>
          </cell>
          <cell r="C118">
            <v>67141568</v>
          </cell>
        </row>
        <row r="119">
          <cell r="A119" t="str">
            <v>2- En el segundo piso adecuar salon para el aula informatica</v>
          </cell>
          <cell r="B119">
            <v>67141568</v>
          </cell>
          <cell r="C119">
            <v>67141568</v>
          </cell>
        </row>
        <row r="120">
          <cell r="A120">
            <v>67141568</v>
          </cell>
          <cell r="B120">
            <v>67141568</v>
          </cell>
          <cell r="C120">
            <v>67141568</v>
          </cell>
        </row>
      </sheetData>
      <sheetData sheetId="7">
        <row r="1">
          <cell r="A1" t="str">
            <v>ANEXO No. 1</v>
          </cell>
          <cell r="B1">
            <v>67141568</v>
          </cell>
          <cell r="C1">
            <v>67141568</v>
          </cell>
          <cell r="D1">
            <v>67141568</v>
          </cell>
          <cell r="E1">
            <v>67141568</v>
          </cell>
          <cell r="F1">
            <v>67141568</v>
          </cell>
          <cell r="G1">
            <v>67141568</v>
          </cell>
          <cell r="H1">
            <v>67141568</v>
          </cell>
          <cell r="I1">
            <v>67141568</v>
          </cell>
          <cell r="J1">
            <v>67141568</v>
          </cell>
          <cell r="K1">
            <v>67141568</v>
          </cell>
          <cell r="L1">
            <v>67141568</v>
          </cell>
          <cell r="M1">
            <v>67141568</v>
          </cell>
          <cell r="N1">
            <v>67141568</v>
          </cell>
          <cell r="O1">
            <v>67141568</v>
          </cell>
          <cell r="P1">
            <v>67141568</v>
          </cell>
        </row>
        <row r="2">
          <cell r="A2" t="str">
            <v>MANTENIMIENTO Y/O ADECUACION DE ESTABLECIMIENTOS EDUCATIVOS OFICIALES EN EL MUNICIPIO DE BUCARAMANGA, CENTRO ORIENTE (GRUPO I – AREA NORTE)</v>
          </cell>
          <cell r="B2">
            <v>67141568</v>
          </cell>
          <cell r="C2">
            <v>67141568</v>
          </cell>
          <cell r="D2">
            <v>67141568</v>
          </cell>
          <cell r="E2">
            <v>67141568</v>
          </cell>
          <cell r="F2">
            <v>67141568</v>
          </cell>
          <cell r="G2">
            <v>67141568</v>
          </cell>
          <cell r="H2">
            <v>67141568</v>
          </cell>
          <cell r="I2">
            <v>67141568</v>
          </cell>
          <cell r="J2">
            <v>67141568</v>
          </cell>
          <cell r="K2">
            <v>67141568</v>
          </cell>
          <cell r="L2">
            <v>67141568</v>
          </cell>
          <cell r="M2">
            <v>67141568</v>
          </cell>
          <cell r="N2">
            <v>67141568</v>
          </cell>
          <cell r="O2">
            <v>67141568</v>
          </cell>
          <cell r="P2">
            <v>67141568</v>
          </cell>
        </row>
        <row r="3">
          <cell r="A3" t="str">
            <v>PRESUPUESTO PARA LA INSTITUCION EDUCATIVA BOSCONIA LOS SANTOS C– GRUPO 1 AREA NORTE-</v>
          </cell>
          <cell r="B3">
            <v>67141568</v>
          </cell>
          <cell r="C3">
            <v>67141568</v>
          </cell>
          <cell r="D3">
            <v>67141568</v>
          </cell>
          <cell r="E3">
            <v>67141568</v>
          </cell>
          <cell r="F3">
            <v>67141568</v>
          </cell>
          <cell r="G3">
            <v>67141568</v>
          </cell>
          <cell r="H3">
            <v>67141568</v>
          </cell>
          <cell r="I3">
            <v>67141568</v>
          </cell>
          <cell r="J3">
            <v>67141568</v>
          </cell>
          <cell r="K3">
            <v>67141568</v>
          </cell>
          <cell r="L3">
            <v>67141568</v>
          </cell>
          <cell r="M3">
            <v>67141568</v>
          </cell>
        </row>
        <row r="4">
          <cell r="A4" t="str">
            <v xml:space="preserve">CONTRATO DE OBRA: </v>
          </cell>
          <cell r="B4">
            <v>67141568</v>
          </cell>
          <cell r="C4">
            <v>67141568</v>
          </cell>
          <cell r="D4">
            <v>67141568</v>
          </cell>
          <cell r="E4">
            <v>67141568</v>
          </cell>
          <cell r="F4">
            <v>67141568</v>
          </cell>
          <cell r="G4" t="str">
            <v>355 DE 2017</v>
          </cell>
          <cell r="H4">
            <v>67141568</v>
          </cell>
          <cell r="I4">
            <v>67141568</v>
          </cell>
          <cell r="J4">
            <v>67141568</v>
          </cell>
          <cell r="K4">
            <v>67141568</v>
          </cell>
          <cell r="L4">
            <v>67141568</v>
          </cell>
          <cell r="M4">
            <v>67141568</v>
          </cell>
          <cell r="N4">
            <v>67141568</v>
          </cell>
          <cell r="O4">
            <v>67141568</v>
          </cell>
          <cell r="P4">
            <v>67141568</v>
          </cell>
        </row>
        <row r="5">
          <cell r="A5" t="str">
            <v>CONTRATISTA DE OBRA:</v>
          </cell>
          <cell r="B5">
            <v>67141568</v>
          </cell>
          <cell r="C5">
            <v>67141568</v>
          </cell>
          <cell r="D5">
            <v>67141568</v>
          </cell>
          <cell r="E5">
            <v>67141568</v>
          </cell>
          <cell r="F5">
            <v>67141568</v>
          </cell>
          <cell r="G5" t="str">
            <v>PROMACO INGENIERIA S.A.S.</v>
          </cell>
          <cell r="H5">
            <v>67141568</v>
          </cell>
          <cell r="I5">
            <v>67141568</v>
          </cell>
          <cell r="J5">
            <v>67141568</v>
          </cell>
          <cell r="K5">
            <v>67141568</v>
          </cell>
          <cell r="L5">
            <v>67141568</v>
          </cell>
          <cell r="M5">
            <v>67141568</v>
          </cell>
        </row>
        <row r="6">
          <cell r="A6">
            <v>67141568</v>
          </cell>
          <cell r="B6">
            <v>67141568</v>
          </cell>
          <cell r="C6">
            <v>67141568</v>
          </cell>
          <cell r="D6">
            <v>67141568</v>
          </cell>
          <cell r="E6">
            <v>67141568</v>
          </cell>
          <cell r="F6">
            <v>67141568</v>
          </cell>
          <cell r="G6">
            <v>67141568</v>
          </cell>
          <cell r="H6">
            <v>67141568</v>
          </cell>
          <cell r="I6">
            <v>67141568</v>
          </cell>
          <cell r="J6">
            <v>67141568</v>
          </cell>
        </row>
        <row r="7">
          <cell r="A7" t="str">
            <v>ÍTEM
PPUESTO</v>
          </cell>
          <cell r="B7" t="str">
            <v>ÍTEM
CTRATO</v>
          </cell>
          <cell r="C7" t="str">
            <v>No.
Esp.
Tec.</v>
          </cell>
          <cell r="D7" t="str">
            <v>ACTIVIDAD</v>
          </cell>
          <cell r="E7" t="str">
            <v>UND</v>
          </cell>
          <cell r="F7" t="str">
            <v>CONDICION CONTRACTUAL DEL CONTRATISTA</v>
          </cell>
          <cell r="G7">
            <v>67141568</v>
          </cell>
          <cell r="H7">
            <v>67141568</v>
          </cell>
          <cell r="I7">
            <v>67141568</v>
          </cell>
          <cell r="J7">
            <v>67141568</v>
          </cell>
          <cell r="K7" t="str">
            <v>CONDICIONES ACTUALIZADAS
CONTRATISTA-INTERVENTORIA-SUPERVISION</v>
          </cell>
          <cell r="L7">
            <v>67141568</v>
          </cell>
          <cell r="M7">
            <v>67141568</v>
          </cell>
          <cell r="N7" t="str">
            <v>ESTADO DE INVERSION</v>
          </cell>
          <cell r="O7">
            <v>67141568</v>
          </cell>
          <cell r="P7">
            <v>67141568</v>
          </cell>
          <cell r="Q7" t="str">
            <v>ACTA CORTE No. 1</v>
          </cell>
          <cell r="R7">
            <v>67141568</v>
          </cell>
          <cell r="S7">
            <v>67141568</v>
          </cell>
          <cell r="T7" t="str">
            <v>PROYECCION ACTA CORTE No. 2</v>
          </cell>
          <cell r="U7">
            <v>67141568</v>
          </cell>
          <cell r="V7">
            <v>67141568</v>
          </cell>
          <cell r="W7" t="str">
            <v>PRESENTE ACTA CORTE No. 3</v>
          </cell>
          <cell r="X7">
            <v>67141568</v>
          </cell>
          <cell r="Y7">
            <v>67141568</v>
          </cell>
          <cell r="Z7" t="str">
            <v>ACUMULADOS</v>
          </cell>
          <cell r="AA7">
            <v>67141568</v>
          </cell>
          <cell r="AB7">
            <v>67141568</v>
          </cell>
          <cell r="AC7" t="str">
            <v>SALDO</v>
          </cell>
          <cell r="AD7">
            <v>67141568</v>
          </cell>
          <cell r="AE7">
            <v>67141568</v>
          </cell>
        </row>
        <row r="8">
          <cell r="A8">
            <v>67141568</v>
          </cell>
          <cell r="B8">
            <v>67141568</v>
          </cell>
          <cell r="C8">
            <v>67141568</v>
          </cell>
          <cell r="D8">
            <v>67141568</v>
          </cell>
          <cell r="E8">
            <v>67141568</v>
          </cell>
          <cell r="F8">
            <v>2017</v>
          </cell>
          <cell r="G8">
            <v>1.35</v>
          </cell>
          <cell r="H8" t="str">
            <v>CANTIDAD PROGRAMADA</v>
          </cell>
          <cell r="I8" t="str">
            <v>TOTAL
PRESUPUESTADO</v>
          </cell>
          <cell r="J8" t="str">
            <v>TOTAL POR
CAPITULOS</v>
          </cell>
          <cell r="K8" t="str">
            <v>CANTIDAD
PROPUESTA
CONTRATISTA</v>
          </cell>
          <cell r="L8" t="str">
            <v>DIFERENCIA
CANTIDADES</v>
          </cell>
          <cell r="M8" t="str">
            <v>V/ TOTAL
CONTRATISTA</v>
          </cell>
          <cell r="N8" t="str">
            <v>CANTIDAD
EJECUTADA</v>
          </cell>
          <cell r="O8" t="str">
            <v>PORCENTAJE</v>
          </cell>
          <cell r="P8" t="str">
            <v>V/ TOTAL
EJECUTADO</v>
          </cell>
          <cell r="Q8" t="str">
            <v>CANTIDAD
EJECUTADA</v>
          </cell>
          <cell r="R8" t="str">
            <v>PORCENTAJE</v>
          </cell>
          <cell r="S8" t="str">
            <v>V/ TOTAL
EJECUTADO</v>
          </cell>
          <cell r="T8" t="str">
            <v>CANTIDAD
EJECUTADA</v>
          </cell>
          <cell r="U8" t="str">
            <v>PORCENTAJE</v>
          </cell>
          <cell r="V8" t="str">
            <v>V/ TOTAL
EJECUTADO</v>
          </cell>
          <cell r="W8" t="str">
            <v>CANTIDAD
EJECUTADA</v>
          </cell>
          <cell r="X8" t="str">
            <v>PORCENTAJE</v>
          </cell>
          <cell r="Y8" t="str">
            <v>V/ TOTAL
EJECUTADO</v>
          </cell>
          <cell r="Z8" t="str">
            <v>CANTIDAD
EJECUTADA</v>
          </cell>
          <cell r="AA8" t="str">
            <v>PORCENTAJE</v>
          </cell>
          <cell r="AB8" t="str">
            <v>V/ TOTAL
EJECUTADO</v>
          </cell>
          <cell r="AC8" t="str">
            <v>CANTIDAD
EJECUTADA</v>
          </cell>
          <cell r="AD8" t="str">
            <v>PORCENTAJE</v>
          </cell>
          <cell r="AE8" t="str">
            <v>V/ TOTAL
EJECUTADO</v>
          </cell>
        </row>
        <row r="9">
          <cell r="A9">
            <v>1.3499994277954102</v>
          </cell>
          <cell r="B9">
            <v>1.3499994277954102</v>
          </cell>
          <cell r="C9">
            <v>1.3499994277954102</v>
          </cell>
          <cell r="D9">
            <v>1.3499994277954102</v>
          </cell>
          <cell r="E9">
            <v>1.3499994277954102</v>
          </cell>
          <cell r="F9" t="str">
            <v>VR. UNITARIO DIRECTO</v>
          </cell>
          <cell r="G9" t="str">
            <v>CON AIU 35%</v>
          </cell>
          <cell r="H9">
            <v>1.3499994277954102</v>
          </cell>
          <cell r="I9">
            <v>1.3499994277954102</v>
          </cell>
          <cell r="J9">
            <v>1.3499994277954102</v>
          </cell>
          <cell r="K9">
            <v>1.3499994277954102</v>
          </cell>
          <cell r="L9">
            <v>1.3499994277954102</v>
          </cell>
          <cell r="M9">
            <v>1.3499994277954102</v>
          </cell>
          <cell r="N9">
            <v>1.3499994277954102</v>
          </cell>
          <cell r="O9">
            <v>1.3499994277954102</v>
          </cell>
          <cell r="P9">
            <v>1.3499994277954102</v>
          </cell>
          <cell r="Q9">
            <v>1.3499994277954102</v>
          </cell>
          <cell r="R9">
            <v>1.3499994277954102</v>
          </cell>
          <cell r="S9">
            <v>1.3499994277954102</v>
          </cell>
          <cell r="T9">
            <v>1.3499994277954102</v>
          </cell>
          <cell r="U9">
            <v>1.3499994277954102</v>
          </cell>
          <cell r="V9">
            <v>1.3499994277954102</v>
          </cell>
          <cell r="W9">
            <v>1.3499994277954102</v>
          </cell>
          <cell r="X9">
            <v>1.3499994277954102</v>
          </cell>
          <cell r="Y9">
            <v>1.3499994277954102</v>
          </cell>
          <cell r="Z9">
            <v>1.3499994277954102</v>
          </cell>
          <cell r="AA9">
            <v>1.3499994277954102</v>
          </cell>
          <cell r="AB9">
            <v>1.3499994277954102</v>
          </cell>
          <cell r="AC9">
            <v>1.3499994277954102</v>
          </cell>
          <cell r="AD9">
            <v>1.3499994277954102</v>
          </cell>
          <cell r="AE9">
            <v>1.3499994277954102</v>
          </cell>
        </row>
        <row r="10">
          <cell r="A10">
            <v>7</v>
          </cell>
          <cell r="B10">
            <v>7</v>
          </cell>
          <cell r="C10">
            <v>7</v>
          </cell>
          <cell r="D10" t="str">
            <v>INSTALACIONES ELÉCTRICAS</v>
          </cell>
          <cell r="E10">
            <v>7</v>
          </cell>
          <cell r="F10">
            <v>7</v>
          </cell>
          <cell r="G10">
            <v>7</v>
          </cell>
          <cell r="H10">
            <v>7</v>
          </cell>
          <cell r="I10">
            <v>7</v>
          </cell>
          <cell r="J10">
            <v>1642258</v>
          </cell>
          <cell r="K10">
            <v>1642258</v>
          </cell>
          <cell r="L10">
            <v>1642258</v>
          </cell>
          <cell r="M10">
            <v>1642258</v>
          </cell>
          <cell r="N10">
            <v>1642258</v>
          </cell>
          <cell r="O10">
            <v>1642258</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1642258</v>
          </cell>
        </row>
        <row r="11">
          <cell r="A11">
            <v>7.3</v>
          </cell>
          <cell r="B11">
            <v>7.03</v>
          </cell>
          <cell r="C11">
            <v>59</v>
          </cell>
          <cell r="D11" t="str">
            <v>Salida parcial hasta 30 m.</v>
          </cell>
          <cell r="E11" t="str">
            <v>UND</v>
          </cell>
          <cell r="F11">
            <v>394459</v>
          </cell>
          <cell r="G11">
            <v>532519.65</v>
          </cell>
          <cell r="H11">
            <v>1</v>
          </cell>
          <cell r="I11">
            <v>394459</v>
          </cell>
          <cell r="J11">
            <v>394459</v>
          </cell>
          <cell r="K11">
            <v>1</v>
          </cell>
          <cell r="L11">
            <v>0</v>
          </cell>
          <cell r="M11">
            <v>394459</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1</v>
          </cell>
          <cell r="AD11">
            <v>1</v>
          </cell>
          <cell r="AE11">
            <v>394459</v>
          </cell>
        </row>
        <row r="12">
          <cell r="A12" t="str">
            <v>7,16*</v>
          </cell>
          <cell r="B12">
            <v>7.12</v>
          </cell>
          <cell r="C12">
            <v>69</v>
          </cell>
          <cell r="D12" t="str">
            <v>Salida lampara LED sobreponer 24W  incluye la</v>
          </cell>
          <cell r="E12" t="str">
            <v>UND</v>
          </cell>
          <cell r="F12">
            <v>202014</v>
          </cell>
          <cell r="G12">
            <v>272718.90000000002</v>
          </cell>
          <cell r="H12">
            <v>4</v>
          </cell>
          <cell r="I12">
            <v>808056</v>
          </cell>
          <cell r="J12">
            <v>808056</v>
          </cell>
          <cell r="K12">
            <v>4</v>
          </cell>
          <cell r="L12">
            <v>0</v>
          </cell>
          <cell r="M12">
            <v>808056</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4</v>
          </cell>
          <cell r="AD12">
            <v>1</v>
          </cell>
          <cell r="AE12">
            <v>808056</v>
          </cell>
        </row>
        <row r="13">
          <cell r="A13" t="str">
            <v>7,23*</v>
          </cell>
          <cell r="B13">
            <v>7.15</v>
          </cell>
          <cell r="C13">
            <v>73</v>
          </cell>
          <cell r="D13" t="str">
            <v>mantenimiento de redes electricas</v>
          </cell>
          <cell r="E13" t="str">
            <v>UND</v>
          </cell>
          <cell r="F13">
            <v>439743</v>
          </cell>
          <cell r="G13">
            <v>593653.05000000005</v>
          </cell>
          <cell r="H13">
            <v>1</v>
          </cell>
          <cell r="I13">
            <v>439743</v>
          </cell>
          <cell r="J13">
            <v>439743</v>
          </cell>
          <cell r="K13">
            <v>1</v>
          </cell>
          <cell r="L13">
            <v>0</v>
          </cell>
          <cell r="M13">
            <v>439743</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1</v>
          </cell>
          <cell r="AD13">
            <v>1</v>
          </cell>
          <cell r="AE13">
            <v>439743</v>
          </cell>
        </row>
        <row r="14">
          <cell r="A14">
            <v>8</v>
          </cell>
          <cell r="B14">
            <v>8</v>
          </cell>
          <cell r="C14">
            <v>8</v>
          </cell>
          <cell r="D14" t="str">
            <v>INSTALACIONES HIDROSANITARIAS</v>
          </cell>
          <cell r="E14">
            <v>8</v>
          </cell>
          <cell r="F14">
            <v>8</v>
          </cell>
          <cell r="G14">
            <v>8</v>
          </cell>
          <cell r="H14">
            <v>8</v>
          </cell>
          <cell r="I14">
            <v>8</v>
          </cell>
          <cell r="J14">
            <v>6912000</v>
          </cell>
          <cell r="K14">
            <v>6912000</v>
          </cell>
          <cell r="L14">
            <v>6912000</v>
          </cell>
          <cell r="M14">
            <v>914458</v>
          </cell>
          <cell r="N14">
            <v>914458</v>
          </cell>
          <cell r="O14">
            <v>914458</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914458</v>
          </cell>
        </row>
        <row r="15">
          <cell r="A15">
            <v>8.9</v>
          </cell>
          <cell r="B15">
            <v>8.0500000000000007</v>
          </cell>
          <cell r="C15">
            <v>81</v>
          </cell>
          <cell r="D15" t="str">
            <v>Bajante de aguas lluvias en PVC 3"</v>
          </cell>
          <cell r="E15" t="str">
            <v>ML</v>
          </cell>
          <cell r="F15">
            <v>16661</v>
          </cell>
          <cell r="G15">
            <v>22492.350000000002</v>
          </cell>
          <cell r="H15">
            <v>0</v>
          </cell>
          <cell r="I15">
            <v>0</v>
          </cell>
          <cell r="J15">
            <v>0</v>
          </cell>
          <cell r="K15">
            <v>10</v>
          </cell>
          <cell r="L15">
            <v>10</v>
          </cell>
          <cell r="M15">
            <v>166610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10</v>
          </cell>
          <cell r="AD15">
            <v>1</v>
          </cell>
          <cell r="AE15">
            <v>166610</v>
          </cell>
        </row>
        <row r="16">
          <cell r="A16" t="str">
            <v>8,21*</v>
          </cell>
          <cell r="B16">
            <v>8.08</v>
          </cell>
          <cell r="C16">
            <v>85</v>
          </cell>
          <cell r="D16" t="str">
            <v>Caja de inspeccion de 100x100 cm, ladrillo</v>
          </cell>
          <cell r="E16" t="str">
            <v>UND</v>
          </cell>
          <cell r="F16">
            <v>373924</v>
          </cell>
          <cell r="G16">
            <v>504797.4</v>
          </cell>
          <cell r="H16">
            <v>0</v>
          </cell>
          <cell r="I16">
            <v>0</v>
          </cell>
          <cell r="J16">
            <v>0</v>
          </cell>
          <cell r="K16">
            <v>2</v>
          </cell>
          <cell r="L16">
            <v>2</v>
          </cell>
          <cell r="M16">
            <v>747848</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2</v>
          </cell>
          <cell r="AD16">
            <v>1</v>
          </cell>
          <cell r="AE16">
            <v>747848</v>
          </cell>
        </row>
        <row r="17">
          <cell r="A17">
            <v>11</v>
          </cell>
          <cell r="B17">
            <v>11</v>
          </cell>
          <cell r="C17">
            <v>11</v>
          </cell>
          <cell r="D17" t="str">
            <v>CUBIERTA  Y   ESTRUCTURA DE CUBIERTA</v>
          </cell>
          <cell r="E17">
            <v>11</v>
          </cell>
          <cell r="F17">
            <v>11</v>
          </cell>
          <cell r="G17">
            <v>11</v>
          </cell>
          <cell r="H17">
            <v>11</v>
          </cell>
          <cell r="I17">
            <v>11</v>
          </cell>
          <cell r="J17">
            <v>6912000</v>
          </cell>
          <cell r="K17">
            <v>6912000</v>
          </cell>
          <cell r="L17">
            <v>6912000</v>
          </cell>
          <cell r="M17">
            <v>6912000</v>
          </cell>
          <cell r="N17">
            <v>6912000</v>
          </cell>
          <cell r="O17">
            <v>6912000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6912000</v>
          </cell>
        </row>
        <row r="18">
          <cell r="A18" t="str">
            <v>11,24*</v>
          </cell>
          <cell r="B18">
            <v>11.04</v>
          </cell>
          <cell r="C18">
            <v>111</v>
          </cell>
          <cell r="D18" t="str">
            <v>Cubierta en Standing Seam (Incluye estructura metalica)</v>
          </cell>
          <cell r="E18" t="str">
            <v>M2</v>
          </cell>
          <cell r="F18">
            <v>192000</v>
          </cell>
          <cell r="G18">
            <v>259200.00000000003</v>
          </cell>
          <cell r="H18">
            <v>36</v>
          </cell>
          <cell r="I18">
            <v>6912000</v>
          </cell>
          <cell r="J18">
            <v>6912000</v>
          </cell>
          <cell r="K18">
            <v>36</v>
          </cell>
          <cell r="L18">
            <v>0</v>
          </cell>
          <cell r="M18">
            <v>6912000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36</v>
          </cell>
          <cell r="AD18">
            <v>1</v>
          </cell>
          <cell r="AE18">
            <v>6912000</v>
          </cell>
        </row>
        <row r="19">
          <cell r="A19">
            <v>16</v>
          </cell>
          <cell r="B19">
            <v>15</v>
          </cell>
          <cell r="C19">
            <v>15</v>
          </cell>
          <cell r="D19" t="str">
            <v>CARPINTERÍA METÁLICA</v>
          </cell>
          <cell r="E19">
            <v>15</v>
          </cell>
          <cell r="F19">
            <v>15</v>
          </cell>
          <cell r="G19">
            <v>15</v>
          </cell>
          <cell r="H19">
            <v>15</v>
          </cell>
          <cell r="I19">
            <v>15</v>
          </cell>
          <cell r="J19">
            <v>886076</v>
          </cell>
          <cell r="K19">
            <v>886076</v>
          </cell>
          <cell r="L19">
            <v>886076</v>
          </cell>
          <cell r="M19">
            <v>997060</v>
          </cell>
          <cell r="N19">
            <v>997060</v>
          </cell>
          <cell r="O19">
            <v>997060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997060</v>
          </cell>
        </row>
        <row r="20">
          <cell r="A20">
            <v>16.399999999999999</v>
          </cell>
          <cell r="B20">
            <v>15.03</v>
          </cell>
          <cell r="C20">
            <v>136</v>
          </cell>
          <cell r="D20" t="str">
            <v>Baranda pasamanos en tubo</v>
          </cell>
          <cell r="E20" t="str">
            <v>Ml</v>
          </cell>
          <cell r="F20">
            <v>38068</v>
          </cell>
          <cell r="G20">
            <v>51391.8</v>
          </cell>
          <cell r="H20">
            <v>5</v>
          </cell>
          <cell r="I20">
            <v>190340</v>
          </cell>
          <cell r="J20">
            <v>190340</v>
          </cell>
          <cell r="K20">
            <v>10</v>
          </cell>
          <cell r="L20">
            <v>5</v>
          </cell>
          <cell r="M20">
            <v>380680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10</v>
          </cell>
          <cell r="AD20">
            <v>1</v>
          </cell>
          <cell r="AE20">
            <v>380680</v>
          </cell>
        </row>
        <row r="21">
          <cell r="A21" t="str">
            <v>16,13*</v>
          </cell>
          <cell r="B21">
            <v>15.06</v>
          </cell>
          <cell r="C21">
            <v>141</v>
          </cell>
          <cell r="D21" t="str">
            <v>Canal metalico 0.50 mts</v>
          </cell>
          <cell r="E21" t="str">
            <v>Ml</v>
          </cell>
          <cell r="F21">
            <v>41092</v>
          </cell>
          <cell r="G21">
            <v>55474.200000000004</v>
          </cell>
          <cell r="H21">
            <v>12</v>
          </cell>
          <cell r="I21">
            <v>493104</v>
          </cell>
          <cell r="J21">
            <v>493104</v>
          </cell>
          <cell r="K21">
            <v>15</v>
          </cell>
          <cell r="L21">
            <v>3</v>
          </cell>
          <cell r="M21">
            <v>616380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15</v>
          </cell>
          <cell r="AD21">
            <v>1</v>
          </cell>
          <cell r="AE21">
            <v>616380</v>
          </cell>
        </row>
        <row r="22">
          <cell r="A22" t="str">
            <v>16,14*</v>
          </cell>
          <cell r="B22">
            <v>15.07</v>
          </cell>
          <cell r="C22">
            <v>142</v>
          </cell>
          <cell r="D22" t="str">
            <v>Bajante en lamina galvanizada</v>
          </cell>
          <cell r="E22" t="str">
            <v>Ml</v>
          </cell>
          <cell r="F22">
            <v>33772</v>
          </cell>
          <cell r="G22">
            <v>45592.200000000004</v>
          </cell>
          <cell r="H22">
            <v>6</v>
          </cell>
          <cell r="I22">
            <v>202632</v>
          </cell>
          <cell r="J22">
            <v>202632</v>
          </cell>
          <cell r="K22">
            <v>0</v>
          </cell>
          <cell r="L22">
            <v>-6</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A23">
            <v>21</v>
          </cell>
          <cell r="B23">
            <v>19</v>
          </cell>
          <cell r="C23">
            <v>19</v>
          </cell>
          <cell r="D23" t="str">
            <v>PINTURA GENERAL</v>
          </cell>
          <cell r="E23">
            <v>19</v>
          </cell>
          <cell r="F23">
            <v>19</v>
          </cell>
          <cell r="G23">
            <v>19</v>
          </cell>
          <cell r="H23">
            <v>19</v>
          </cell>
          <cell r="I23">
            <v>19</v>
          </cell>
          <cell r="J23">
            <v>1449930</v>
          </cell>
          <cell r="K23">
            <v>1449930</v>
          </cell>
          <cell r="L23">
            <v>1449930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A24">
            <v>21.2</v>
          </cell>
          <cell r="B24">
            <v>19.02</v>
          </cell>
          <cell r="C24">
            <v>165</v>
          </cell>
          <cell r="D24" t="str">
            <v>Pintura vinilo muros (3 manos)</v>
          </cell>
          <cell r="E24" t="str">
            <v>M2</v>
          </cell>
          <cell r="F24">
            <v>14000</v>
          </cell>
          <cell r="G24">
            <v>18900</v>
          </cell>
          <cell r="H24">
            <v>100</v>
          </cell>
          <cell r="I24">
            <v>1400000</v>
          </cell>
          <cell r="J24">
            <v>1400000</v>
          </cell>
          <cell r="K24">
            <v>0</v>
          </cell>
          <cell r="L24">
            <v>-100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A25">
            <v>21.6</v>
          </cell>
          <cell r="B25">
            <v>19.05</v>
          </cell>
          <cell r="C25">
            <v>168</v>
          </cell>
          <cell r="D25" t="str">
            <v>Esmalte sobre marco lamina de ventanas y pue</v>
          </cell>
          <cell r="E25" t="str">
            <v>M2</v>
          </cell>
          <cell r="F25">
            <v>20762</v>
          </cell>
          <cell r="G25">
            <v>28028.7</v>
          </cell>
          <cell r="H25">
            <v>2</v>
          </cell>
          <cell r="I25">
            <v>41524</v>
          </cell>
          <cell r="J25">
            <v>41524</v>
          </cell>
          <cell r="K25">
            <v>0</v>
          </cell>
          <cell r="L25">
            <v>-2</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row>
        <row r="26">
          <cell r="A26" t="str">
            <v>21,20*</v>
          </cell>
          <cell r="B26">
            <v>19.13</v>
          </cell>
          <cell r="C26">
            <v>177</v>
          </cell>
          <cell r="D26" t="str">
            <v>Resanes con Estuco</v>
          </cell>
          <cell r="E26" t="str">
            <v>M2</v>
          </cell>
          <cell r="F26">
            <v>4203</v>
          </cell>
          <cell r="G26">
            <v>5674.05</v>
          </cell>
          <cell r="H26">
            <v>2</v>
          </cell>
          <cell r="I26">
            <v>8406</v>
          </cell>
          <cell r="J26">
            <v>8406</v>
          </cell>
          <cell r="K26">
            <v>0</v>
          </cell>
          <cell r="L26">
            <v>-2</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A27">
            <v>23</v>
          </cell>
          <cell r="B27">
            <v>21</v>
          </cell>
          <cell r="C27">
            <v>21</v>
          </cell>
          <cell r="D27" t="str">
            <v>RAMPAS</v>
          </cell>
          <cell r="E27">
            <v>21</v>
          </cell>
          <cell r="F27">
            <v>21</v>
          </cell>
          <cell r="G27">
            <v>21</v>
          </cell>
          <cell r="H27">
            <v>21</v>
          </cell>
          <cell r="I27">
            <v>21</v>
          </cell>
          <cell r="J27">
            <v>225924</v>
          </cell>
          <cell r="K27">
            <v>225924</v>
          </cell>
          <cell r="L27">
            <v>225924</v>
          </cell>
          <cell r="M27">
            <v>1129620</v>
          </cell>
          <cell r="N27">
            <v>1129620</v>
          </cell>
          <cell r="O27">
            <v>1129620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1129620</v>
          </cell>
        </row>
        <row r="28">
          <cell r="A28">
            <v>23.1</v>
          </cell>
          <cell r="B28">
            <v>21.01</v>
          </cell>
          <cell r="C28">
            <v>183</v>
          </cell>
          <cell r="D28" t="str">
            <v>Rampas</v>
          </cell>
          <cell r="E28" t="str">
            <v>ML</v>
          </cell>
          <cell r="F28">
            <v>112962</v>
          </cell>
          <cell r="G28">
            <v>152498.70000000001</v>
          </cell>
          <cell r="H28">
            <v>2</v>
          </cell>
          <cell r="I28">
            <v>225924</v>
          </cell>
          <cell r="J28">
            <v>225924</v>
          </cell>
          <cell r="K28">
            <v>10</v>
          </cell>
          <cell r="L28">
            <v>8</v>
          </cell>
          <cell r="M28">
            <v>1129620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10</v>
          </cell>
          <cell r="AD28">
            <v>1</v>
          </cell>
          <cell r="AE28">
            <v>1129620</v>
          </cell>
        </row>
        <row r="29">
          <cell r="A29">
            <v>24</v>
          </cell>
          <cell r="B29">
            <v>22</v>
          </cell>
          <cell r="C29">
            <v>22</v>
          </cell>
          <cell r="D29" t="str">
            <v>LIMPIEZA GENERAL</v>
          </cell>
          <cell r="E29">
            <v>22</v>
          </cell>
          <cell r="F29">
            <v>22</v>
          </cell>
          <cell r="G29">
            <v>22</v>
          </cell>
          <cell r="H29">
            <v>22</v>
          </cell>
          <cell r="I29">
            <v>22</v>
          </cell>
          <cell r="J29">
            <v>35000</v>
          </cell>
          <cell r="K29">
            <v>35000</v>
          </cell>
          <cell r="L29">
            <v>35000</v>
          </cell>
          <cell r="M29">
            <v>70815</v>
          </cell>
          <cell r="N29">
            <v>70815</v>
          </cell>
          <cell r="O29">
            <v>70815</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70815</v>
          </cell>
        </row>
        <row r="30">
          <cell r="A30">
            <v>24.1</v>
          </cell>
          <cell r="B30">
            <v>22.01</v>
          </cell>
          <cell r="C30">
            <v>184</v>
          </cell>
          <cell r="D30" t="str">
            <v>Limpieza y retiro de escombros</v>
          </cell>
          <cell r="E30" t="str">
            <v>M3</v>
          </cell>
          <cell r="F30">
            <v>35815</v>
          </cell>
          <cell r="G30">
            <v>48350.25</v>
          </cell>
          <cell r="H30">
            <v>0</v>
          </cell>
          <cell r="I30">
            <v>0</v>
          </cell>
          <cell r="J30">
            <v>0</v>
          </cell>
          <cell r="K30">
            <v>1</v>
          </cell>
          <cell r="L30">
            <v>1</v>
          </cell>
          <cell r="M30">
            <v>35815</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1</v>
          </cell>
          <cell r="AD30">
            <v>1</v>
          </cell>
          <cell r="AE30">
            <v>35815</v>
          </cell>
        </row>
        <row r="31">
          <cell r="A31">
            <v>24.2</v>
          </cell>
          <cell r="B31">
            <v>22.02</v>
          </cell>
          <cell r="C31">
            <v>185</v>
          </cell>
          <cell r="D31" t="str">
            <v>Aseo final de obra</v>
          </cell>
          <cell r="E31" t="str">
            <v>M2</v>
          </cell>
          <cell r="F31">
            <v>1000</v>
          </cell>
          <cell r="G31">
            <v>1350</v>
          </cell>
          <cell r="H31">
            <v>35</v>
          </cell>
          <cell r="I31">
            <v>35000</v>
          </cell>
          <cell r="J31">
            <v>35000</v>
          </cell>
          <cell r="K31">
            <v>35</v>
          </cell>
          <cell r="L31">
            <v>0</v>
          </cell>
          <cell r="M31">
            <v>35000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35</v>
          </cell>
          <cell r="AD31">
            <v>1</v>
          </cell>
          <cell r="AE31">
            <v>35000</v>
          </cell>
        </row>
        <row r="32">
          <cell r="A32">
            <v>35000</v>
          </cell>
          <cell r="B32">
            <v>35000</v>
          </cell>
          <cell r="C32">
            <v>35000</v>
          </cell>
          <cell r="D32">
            <v>35000</v>
          </cell>
          <cell r="E32">
            <v>35000</v>
          </cell>
          <cell r="F32">
            <v>35000</v>
          </cell>
          <cell r="G32" t="str">
            <v>VALOR PARCIAL</v>
          </cell>
          <cell r="H32">
            <v>35000</v>
          </cell>
          <cell r="I32">
            <v>11151188</v>
          </cell>
          <cell r="J32">
            <v>18063188</v>
          </cell>
          <cell r="K32">
            <v>18063184</v>
          </cell>
          <cell r="L32">
            <v>18063184</v>
          </cell>
          <cell r="M32">
            <v>11666211</v>
          </cell>
          <cell r="N32">
            <v>11666208</v>
          </cell>
          <cell r="O32">
            <v>11666208</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1</v>
          </cell>
          <cell r="AE32">
            <v>11666211</v>
          </cell>
        </row>
        <row r="33">
          <cell r="A33">
            <v>11666208</v>
          </cell>
          <cell r="B33">
            <v>11666208</v>
          </cell>
          <cell r="C33">
            <v>11666208</v>
          </cell>
          <cell r="D33">
            <v>11666208</v>
          </cell>
          <cell r="E33">
            <v>11666208</v>
          </cell>
          <cell r="F33">
            <v>11666208</v>
          </cell>
          <cell r="G33" t="str">
            <v>ADMINISTRACION 30%</v>
          </cell>
          <cell r="H33">
            <v>11666208</v>
          </cell>
          <cell r="I33">
            <v>3345356.4</v>
          </cell>
          <cell r="J33">
            <v>3345356</v>
          </cell>
          <cell r="L33">
            <v>3345356</v>
          </cell>
          <cell r="M33">
            <v>3499863.3</v>
          </cell>
          <cell r="N33">
            <v>3499862</v>
          </cell>
          <cell r="O33">
            <v>3499862</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3499863.3</v>
          </cell>
        </row>
        <row r="34">
          <cell r="A34">
            <v>3499862</v>
          </cell>
          <cell r="B34">
            <v>3499862</v>
          </cell>
          <cell r="C34">
            <v>3499862</v>
          </cell>
          <cell r="D34">
            <v>3499862</v>
          </cell>
          <cell r="E34">
            <v>3499862</v>
          </cell>
          <cell r="F34">
            <v>3499862</v>
          </cell>
          <cell r="G34" t="str">
            <v>UTILIDAD 5%</v>
          </cell>
          <cell r="H34">
            <v>3499862</v>
          </cell>
          <cell r="I34">
            <v>557559.4</v>
          </cell>
          <cell r="J34">
            <v>557559</v>
          </cell>
          <cell r="L34">
            <v>557559</v>
          </cell>
          <cell r="M34">
            <v>583310.55000000005</v>
          </cell>
          <cell r="N34">
            <v>583310.5</v>
          </cell>
          <cell r="O34">
            <v>583310.5</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583310.55000000005</v>
          </cell>
        </row>
        <row r="35">
          <cell r="A35">
            <v>583310.5</v>
          </cell>
          <cell r="B35">
            <v>583310.5</v>
          </cell>
          <cell r="C35">
            <v>583310.5</v>
          </cell>
          <cell r="D35">
            <v>583310.5</v>
          </cell>
          <cell r="E35">
            <v>583310.5</v>
          </cell>
          <cell r="F35">
            <v>583310.5</v>
          </cell>
          <cell r="G35" t="str">
            <v>VALOR   TOTAL</v>
          </cell>
          <cell r="H35">
            <v>583310.5</v>
          </cell>
          <cell r="I35">
            <v>15054103.800000001</v>
          </cell>
          <cell r="J35">
            <v>15054096</v>
          </cell>
          <cell r="K35">
            <v>15054096</v>
          </cell>
          <cell r="L35">
            <v>15054096</v>
          </cell>
          <cell r="M35">
            <v>15749384.850000001</v>
          </cell>
          <cell r="N35">
            <v>15749384</v>
          </cell>
          <cell r="O35">
            <v>15749384</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15749384.850000001</v>
          </cell>
        </row>
        <row r="36">
          <cell r="A36">
            <v>15749384</v>
          </cell>
          <cell r="B36">
            <v>15749384</v>
          </cell>
          <cell r="C36">
            <v>15749384</v>
          </cell>
          <cell r="D36">
            <v>15749384</v>
          </cell>
          <cell r="E36">
            <v>15749384</v>
          </cell>
          <cell r="F36">
            <v>15749384</v>
          </cell>
          <cell r="G36">
            <v>15749384</v>
          </cell>
          <cell r="H36">
            <v>15749384</v>
          </cell>
          <cell r="I36">
            <v>15749384</v>
          </cell>
          <cell r="J36">
            <v>15749384</v>
          </cell>
        </row>
        <row r="37">
          <cell r="A37" t="str">
            <v>OBSERVACIONES:</v>
          </cell>
          <cell r="B37">
            <v>15749384</v>
          </cell>
          <cell r="C37">
            <v>15749384</v>
          </cell>
          <cell r="D37">
            <v>15749384</v>
          </cell>
          <cell r="E37">
            <v>15749384</v>
          </cell>
          <cell r="F37">
            <v>15749384</v>
          </cell>
          <cell r="G37">
            <v>15749384</v>
          </cell>
          <cell r="H37">
            <v>15749384</v>
          </cell>
          <cell r="I37">
            <v>15749384</v>
          </cell>
          <cell r="J37">
            <v>15749384</v>
          </cell>
        </row>
        <row r="38">
          <cell r="A38" t="str">
            <v>1- Baranda (Incluye Piedeamigo)</v>
          </cell>
          <cell r="B38">
            <v>15749384</v>
          </cell>
          <cell r="C38">
            <v>15749384</v>
          </cell>
        </row>
        <row r="39">
          <cell r="A39" t="str">
            <v>2- Pintura en general</v>
          </cell>
          <cell r="B39">
            <v>15749384</v>
          </cell>
          <cell r="C39">
            <v>15749384</v>
          </cell>
        </row>
        <row r="40">
          <cell r="A40" t="str">
            <v>3- Rampa en el acceso (Escalera)</v>
          </cell>
          <cell r="B40">
            <v>15749384</v>
          </cell>
          <cell r="C40">
            <v>15749384</v>
          </cell>
        </row>
        <row r="41">
          <cell r="A41" t="str">
            <v>4- Dos cajas de inspección junto al salón por techar</v>
          </cell>
          <cell r="B41">
            <v>15749384</v>
          </cell>
          <cell r="C41">
            <v>15749384</v>
          </cell>
        </row>
      </sheetData>
      <sheetData sheetId="8">
        <row r="1">
          <cell r="A1" t="str">
            <v>ANEXO No. 1</v>
          </cell>
          <cell r="B1">
            <v>15749384</v>
          </cell>
          <cell r="C1">
            <v>15749384</v>
          </cell>
          <cell r="D1">
            <v>15749384</v>
          </cell>
          <cell r="E1">
            <v>15749384</v>
          </cell>
          <cell r="F1">
            <v>15749384</v>
          </cell>
          <cell r="G1">
            <v>15749384</v>
          </cell>
          <cell r="H1">
            <v>15749384</v>
          </cell>
          <cell r="I1">
            <v>15749384</v>
          </cell>
          <cell r="J1">
            <v>15749384</v>
          </cell>
          <cell r="K1">
            <v>15749384</v>
          </cell>
          <cell r="L1">
            <v>15749384</v>
          </cell>
          <cell r="M1">
            <v>15749384</v>
          </cell>
          <cell r="N1">
            <v>15749384</v>
          </cell>
          <cell r="O1">
            <v>15749384</v>
          </cell>
          <cell r="P1">
            <v>15749384</v>
          </cell>
        </row>
        <row r="2">
          <cell r="A2" t="str">
            <v>MANTENIMIENTO Y/O ADECUACION DE ESTABLECIMIENTOS EDUCATIVOS OFICIALES EN EL MUNICIPIO DE BUCARAMANGA, CENTRO ORIENTE (GRUPO I – AREA NORTE)</v>
          </cell>
          <cell r="B2">
            <v>15749384</v>
          </cell>
          <cell r="C2">
            <v>15749384</v>
          </cell>
          <cell r="D2">
            <v>15749384</v>
          </cell>
          <cell r="E2">
            <v>15749384</v>
          </cell>
          <cell r="F2">
            <v>15749384</v>
          </cell>
          <cell r="G2">
            <v>15749384</v>
          </cell>
          <cell r="H2">
            <v>15749384</v>
          </cell>
          <cell r="I2">
            <v>15749384</v>
          </cell>
          <cell r="J2">
            <v>15749384</v>
          </cell>
          <cell r="K2">
            <v>15749384</v>
          </cell>
          <cell r="L2">
            <v>15749384</v>
          </cell>
          <cell r="M2">
            <v>15749384</v>
          </cell>
          <cell r="N2">
            <v>15749384</v>
          </cell>
          <cell r="O2">
            <v>15749384</v>
          </cell>
          <cell r="P2">
            <v>15749384</v>
          </cell>
        </row>
        <row r="3">
          <cell r="A3" t="str">
            <v>PRESUPUESTO PARA LA INSTITUCION EDUCATIVA DAMASO ZAPATA D – GRUPO 1 AREA NORTE-</v>
          </cell>
          <cell r="B3">
            <v>15749384</v>
          </cell>
          <cell r="C3">
            <v>15749384</v>
          </cell>
          <cell r="D3">
            <v>15749384</v>
          </cell>
          <cell r="E3">
            <v>15749384</v>
          </cell>
          <cell r="F3">
            <v>15749384</v>
          </cell>
          <cell r="G3">
            <v>15749384</v>
          </cell>
          <cell r="H3">
            <v>15749384</v>
          </cell>
          <cell r="I3">
            <v>15749384</v>
          </cell>
          <cell r="J3">
            <v>15749384</v>
          </cell>
          <cell r="K3">
            <v>15749384</v>
          </cell>
          <cell r="L3">
            <v>15749384</v>
          </cell>
          <cell r="M3">
            <v>15749384</v>
          </cell>
        </row>
        <row r="4">
          <cell r="A4" t="str">
            <v xml:space="preserve">CONTRATO DE OBRA: </v>
          </cell>
          <cell r="B4">
            <v>15749384</v>
          </cell>
          <cell r="C4">
            <v>15749384</v>
          </cell>
          <cell r="D4">
            <v>15749384</v>
          </cell>
          <cell r="E4">
            <v>15749384</v>
          </cell>
          <cell r="F4">
            <v>15749384</v>
          </cell>
          <cell r="G4" t="str">
            <v>355 DE 2017</v>
          </cell>
          <cell r="H4">
            <v>15749384</v>
          </cell>
          <cell r="I4">
            <v>15749384</v>
          </cell>
          <cell r="J4">
            <v>15749384</v>
          </cell>
          <cell r="K4">
            <v>15749384</v>
          </cell>
          <cell r="L4">
            <v>15749384</v>
          </cell>
          <cell r="M4">
            <v>15749384</v>
          </cell>
          <cell r="N4">
            <v>15749384</v>
          </cell>
          <cell r="O4">
            <v>15749384</v>
          </cell>
          <cell r="P4">
            <v>15749384</v>
          </cell>
        </row>
        <row r="5">
          <cell r="A5" t="str">
            <v>CONTRATISTA DE OBRA:</v>
          </cell>
          <cell r="B5">
            <v>15749384</v>
          </cell>
          <cell r="C5">
            <v>15749384</v>
          </cell>
          <cell r="D5">
            <v>15749384</v>
          </cell>
          <cell r="E5">
            <v>15749384</v>
          </cell>
          <cell r="F5">
            <v>15749384</v>
          </cell>
          <cell r="G5" t="str">
            <v>PROMACO INGENIERIA S.A.S.</v>
          </cell>
          <cell r="H5">
            <v>15749384</v>
          </cell>
          <cell r="I5">
            <v>15749384</v>
          </cell>
          <cell r="J5">
            <v>15749384</v>
          </cell>
          <cell r="K5">
            <v>15749384</v>
          </cell>
          <cell r="L5">
            <v>15749384</v>
          </cell>
          <cell r="M5">
            <v>15749384</v>
          </cell>
        </row>
        <row r="6">
          <cell r="A6">
            <v>15749384</v>
          </cell>
          <cell r="B6">
            <v>15749384</v>
          </cell>
          <cell r="C6">
            <v>15749384</v>
          </cell>
          <cell r="D6">
            <v>15749384</v>
          </cell>
          <cell r="E6">
            <v>15749384</v>
          </cell>
          <cell r="F6">
            <v>15749384</v>
          </cell>
          <cell r="G6">
            <v>15749384</v>
          </cell>
          <cell r="H6">
            <v>15749384</v>
          </cell>
          <cell r="I6">
            <v>15749384</v>
          </cell>
          <cell r="J6">
            <v>15749384</v>
          </cell>
        </row>
        <row r="7">
          <cell r="A7" t="str">
            <v>ÍTEM
PPUESTO</v>
          </cell>
          <cell r="B7" t="str">
            <v>ÍTEM
CTRATO</v>
          </cell>
          <cell r="C7" t="str">
            <v>No.
Esp.
Tec.</v>
          </cell>
          <cell r="D7" t="str">
            <v>ACTIVIDAD</v>
          </cell>
          <cell r="E7" t="str">
            <v>UND</v>
          </cell>
          <cell r="F7" t="str">
            <v>CONDICION CONTRACTUAL DEL CONTRATISTA</v>
          </cell>
          <cell r="G7">
            <v>15749384</v>
          </cell>
          <cell r="H7">
            <v>15749384</v>
          </cell>
          <cell r="I7">
            <v>15749384</v>
          </cell>
          <cell r="J7">
            <v>15749384</v>
          </cell>
          <cell r="K7" t="str">
            <v>CONDICIONES ACTUALIZADAS
CONTRATISTA-INTERVENTORIA-SUPERVISION</v>
          </cell>
          <cell r="L7">
            <v>15749384</v>
          </cell>
          <cell r="M7">
            <v>15749384</v>
          </cell>
          <cell r="N7" t="str">
            <v>ESTADO DE INVERSION</v>
          </cell>
          <cell r="O7">
            <v>15749384</v>
          </cell>
          <cell r="P7">
            <v>15749384</v>
          </cell>
          <cell r="Q7" t="str">
            <v>ACTA CORTE No. 1</v>
          </cell>
          <cell r="R7">
            <v>15749384</v>
          </cell>
          <cell r="S7">
            <v>15749384</v>
          </cell>
          <cell r="T7" t="str">
            <v>PROYECCION ACTA CORTE No. 2</v>
          </cell>
          <cell r="U7">
            <v>15749384</v>
          </cell>
          <cell r="V7">
            <v>15749384</v>
          </cell>
          <cell r="W7" t="str">
            <v>PRESENTE ACTA CORTE No. 3</v>
          </cell>
          <cell r="X7">
            <v>15749384</v>
          </cell>
          <cell r="Y7">
            <v>15749384</v>
          </cell>
          <cell r="Z7" t="str">
            <v>ACUMULADOS</v>
          </cell>
          <cell r="AA7">
            <v>15749384</v>
          </cell>
          <cell r="AB7">
            <v>15749384</v>
          </cell>
          <cell r="AC7" t="str">
            <v>SALDO</v>
          </cell>
          <cell r="AD7">
            <v>15749384</v>
          </cell>
          <cell r="AE7">
            <v>15749384</v>
          </cell>
        </row>
        <row r="8">
          <cell r="A8">
            <v>15749384</v>
          </cell>
          <cell r="B8">
            <v>15749384</v>
          </cell>
          <cell r="C8">
            <v>15749384</v>
          </cell>
          <cell r="D8">
            <v>15749384</v>
          </cell>
          <cell r="E8">
            <v>15749384</v>
          </cell>
          <cell r="F8">
            <v>2017</v>
          </cell>
          <cell r="G8">
            <v>1.35</v>
          </cell>
          <cell r="H8" t="str">
            <v>CANTIDAD PROGRAMADA</v>
          </cell>
          <cell r="I8" t="str">
            <v>TOTAL
PRESUPUESTADO</v>
          </cell>
          <cell r="J8" t="str">
            <v>TOTAL POR
CAPITULOS</v>
          </cell>
          <cell r="K8" t="str">
            <v>CANTIDAD
PROPUESTA
CONTRATISTA</v>
          </cell>
          <cell r="L8" t="str">
            <v>DIFERENCIA
CANTIDADES</v>
          </cell>
          <cell r="M8" t="str">
            <v>V/ TOTAL
CONTRATISTA</v>
          </cell>
          <cell r="N8" t="str">
            <v>CANTIDAD
EJECUTADA</v>
          </cell>
          <cell r="O8" t="str">
            <v>PORCENTAJE</v>
          </cell>
          <cell r="P8" t="str">
            <v>V/ TOTAL
EJECUTADO</v>
          </cell>
          <cell r="Q8" t="str">
            <v>CANTIDAD
EJECUTADA</v>
          </cell>
          <cell r="R8" t="str">
            <v>PORCENTAJE</v>
          </cell>
          <cell r="S8" t="str">
            <v>V/ TOTAL
EJECUTADO</v>
          </cell>
          <cell r="T8" t="str">
            <v>CANTIDAD
EJECUTADA</v>
          </cell>
          <cell r="U8" t="str">
            <v>PORCENTAJE</v>
          </cell>
          <cell r="V8" t="str">
            <v>V/ TOTAL
EJECUTADO</v>
          </cell>
          <cell r="W8" t="str">
            <v>CANTIDAD
EJECUTADA</v>
          </cell>
          <cell r="X8" t="str">
            <v>PORCENTAJE</v>
          </cell>
          <cell r="Y8" t="str">
            <v>V/ TOTAL
EJECUTADO</v>
          </cell>
          <cell r="Z8" t="str">
            <v>CANTIDAD
EJECUTADA</v>
          </cell>
          <cell r="AA8" t="str">
            <v>PORCENTAJE</v>
          </cell>
          <cell r="AB8" t="str">
            <v>V/ TOTAL
EJECUTADO</v>
          </cell>
          <cell r="AC8" t="str">
            <v>CANTIDAD
EJECUTADA</v>
          </cell>
          <cell r="AD8" t="str">
            <v>PORCENTAJE</v>
          </cell>
          <cell r="AE8" t="str">
            <v>V/ TOTAL
EJECUTADO</v>
          </cell>
        </row>
        <row r="9">
          <cell r="A9">
            <v>1.3499994277954102</v>
          </cell>
          <cell r="B9">
            <v>1.3499994277954102</v>
          </cell>
          <cell r="C9">
            <v>1.3499994277954102</v>
          </cell>
          <cell r="D9">
            <v>1.3499994277954102</v>
          </cell>
          <cell r="E9">
            <v>1.3499994277954102</v>
          </cell>
          <cell r="F9" t="str">
            <v>VR. UNITARIO DIRECTO</v>
          </cell>
          <cell r="G9" t="str">
            <v>CON AIU 35%</v>
          </cell>
          <cell r="H9">
            <v>1.3499994277954102</v>
          </cell>
          <cell r="I9">
            <v>1.3499994277954102</v>
          </cell>
          <cell r="J9">
            <v>1.3499994277954102</v>
          </cell>
          <cell r="K9">
            <v>1.3499994277954102</v>
          </cell>
          <cell r="L9">
            <v>1.3499994277954102</v>
          </cell>
          <cell r="M9">
            <v>1.3499994277954102</v>
          </cell>
          <cell r="N9">
            <v>1.3499994277954102</v>
          </cell>
          <cell r="O9">
            <v>1.3499994277954102</v>
          </cell>
          <cell r="P9">
            <v>1.3499994277954102</v>
          </cell>
          <cell r="Q9">
            <v>1.3499994277954102</v>
          </cell>
          <cell r="R9">
            <v>1.3499994277954102</v>
          </cell>
          <cell r="S9">
            <v>1.3499994277954102</v>
          </cell>
          <cell r="T9">
            <v>1.3499994277954102</v>
          </cell>
          <cell r="U9">
            <v>1.3499994277954102</v>
          </cell>
          <cell r="V9">
            <v>1.3499994277954102</v>
          </cell>
          <cell r="W9">
            <v>1.3499994277954102</v>
          </cell>
          <cell r="X9">
            <v>1.3499994277954102</v>
          </cell>
          <cell r="Y9">
            <v>1.3499994277954102</v>
          </cell>
          <cell r="Z9">
            <v>1.3499994277954102</v>
          </cell>
          <cell r="AA9">
            <v>1.3499994277954102</v>
          </cell>
          <cell r="AB9">
            <v>1.3499994277954102</v>
          </cell>
          <cell r="AC9">
            <v>1.3499994277954102</v>
          </cell>
          <cell r="AD9">
            <v>1.3499994277954102</v>
          </cell>
          <cell r="AE9">
            <v>1.3499994277954102</v>
          </cell>
        </row>
        <row r="10">
          <cell r="A10">
            <v>1</v>
          </cell>
          <cell r="B10">
            <v>1</v>
          </cell>
          <cell r="C10">
            <v>1</v>
          </cell>
          <cell r="D10" t="str">
            <v>PRELIMINRES</v>
          </cell>
          <cell r="E10">
            <v>1</v>
          </cell>
          <cell r="F10">
            <v>1</v>
          </cell>
          <cell r="G10">
            <v>1</v>
          </cell>
          <cell r="H10">
            <v>1</v>
          </cell>
          <cell r="I10">
            <v>1</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row>
        <row r="11">
          <cell r="A11">
            <v>1.2</v>
          </cell>
          <cell r="B11">
            <v>1.1000000000000001</v>
          </cell>
          <cell r="C11">
            <v>2</v>
          </cell>
          <cell r="D11" t="str">
            <v>Localizacion y replanteo manual</v>
          </cell>
          <cell r="E11" t="str">
            <v>M2</v>
          </cell>
          <cell r="F11">
            <v>3399</v>
          </cell>
          <cell r="G11">
            <v>4588.6500000000005</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row>
        <row r="12">
          <cell r="A12">
            <v>2</v>
          </cell>
          <cell r="B12">
            <v>2</v>
          </cell>
          <cell r="C12">
            <v>2</v>
          </cell>
          <cell r="D12" t="str">
            <v>DEMOLICIONES Y DESMONTE DE ELEMENTOS</v>
          </cell>
          <cell r="E12">
            <v>2</v>
          </cell>
          <cell r="F12">
            <v>2</v>
          </cell>
          <cell r="G12">
            <v>2</v>
          </cell>
          <cell r="H12">
            <v>2</v>
          </cell>
          <cell r="I12">
            <v>2</v>
          </cell>
          <cell r="J12">
            <v>864550</v>
          </cell>
          <cell r="K12">
            <v>864550</v>
          </cell>
          <cell r="L12">
            <v>864550</v>
          </cell>
          <cell r="M12">
            <v>3174518</v>
          </cell>
          <cell r="N12">
            <v>3174518</v>
          </cell>
          <cell r="O12">
            <v>3174518</v>
          </cell>
          <cell r="P12">
            <v>1413888</v>
          </cell>
          <cell r="Q12">
            <v>1413888</v>
          </cell>
          <cell r="R12">
            <v>1413888</v>
          </cell>
          <cell r="S12">
            <v>582295.4</v>
          </cell>
          <cell r="T12">
            <v>582295</v>
          </cell>
          <cell r="U12">
            <v>582295</v>
          </cell>
          <cell r="V12">
            <v>0</v>
          </cell>
          <cell r="W12">
            <v>0</v>
          </cell>
          <cell r="X12">
            <v>0</v>
          </cell>
          <cell r="Y12">
            <v>0</v>
          </cell>
          <cell r="Z12">
            <v>0</v>
          </cell>
          <cell r="AA12">
            <v>0</v>
          </cell>
          <cell r="AB12">
            <v>582295.4</v>
          </cell>
          <cell r="AC12">
            <v>582295</v>
          </cell>
          <cell r="AD12">
            <v>582295</v>
          </cell>
          <cell r="AE12">
            <v>2592222.6</v>
          </cell>
        </row>
        <row r="13">
          <cell r="A13">
            <v>2.2000000000000002</v>
          </cell>
          <cell r="B13">
            <v>2.02</v>
          </cell>
          <cell r="C13">
            <v>6</v>
          </cell>
          <cell r="D13" t="str">
            <v>Demolición muros e=0.25m, con retiro</v>
          </cell>
          <cell r="E13" t="str">
            <v>M2</v>
          </cell>
          <cell r="F13">
            <v>27442</v>
          </cell>
          <cell r="G13">
            <v>37046.700000000004</v>
          </cell>
          <cell r="H13">
            <v>15</v>
          </cell>
          <cell r="I13">
            <v>411630</v>
          </cell>
          <cell r="J13">
            <v>411630</v>
          </cell>
          <cell r="K13">
            <v>49</v>
          </cell>
          <cell r="L13">
            <v>34</v>
          </cell>
          <cell r="M13">
            <v>1344658</v>
          </cell>
          <cell r="N13">
            <v>8</v>
          </cell>
          <cell r="O13">
            <v>0.16326530612244897</v>
          </cell>
          <cell r="P13">
            <v>219536</v>
          </cell>
          <cell r="Q13">
            <v>15</v>
          </cell>
          <cell r="R13">
            <v>0.30612244897959184</v>
          </cell>
          <cell r="S13">
            <v>411630</v>
          </cell>
          <cell r="T13">
            <v>411630</v>
          </cell>
          <cell r="U13">
            <v>0</v>
          </cell>
          <cell r="V13">
            <v>0</v>
          </cell>
          <cell r="W13">
            <v>0</v>
          </cell>
          <cell r="X13">
            <v>0</v>
          </cell>
          <cell r="Y13">
            <v>0</v>
          </cell>
          <cell r="Z13">
            <v>15</v>
          </cell>
          <cell r="AA13">
            <v>0.30612244897959184</v>
          </cell>
          <cell r="AB13">
            <v>411630</v>
          </cell>
          <cell r="AC13">
            <v>34</v>
          </cell>
          <cell r="AD13">
            <v>0.69387755102040816</v>
          </cell>
          <cell r="AE13">
            <v>933028</v>
          </cell>
        </row>
        <row r="14">
          <cell r="A14">
            <v>2.4</v>
          </cell>
          <cell r="B14">
            <v>2.0299999999999998</v>
          </cell>
          <cell r="C14">
            <v>7</v>
          </cell>
          <cell r="D14" t="str">
            <v>Demolición de enchape y revoque,con retiro</v>
          </cell>
          <cell r="E14" t="str">
            <v>M2</v>
          </cell>
          <cell r="F14">
            <v>8989</v>
          </cell>
          <cell r="G14">
            <v>12135.150000000001</v>
          </cell>
          <cell r="H14">
            <v>47</v>
          </cell>
          <cell r="I14">
            <v>422483</v>
          </cell>
          <cell r="J14">
            <v>422483</v>
          </cell>
          <cell r="K14">
            <v>16</v>
          </cell>
          <cell r="L14">
            <v>-31</v>
          </cell>
          <cell r="M14">
            <v>143824</v>
          </cell>
          <cell r="N14">
            <v>8</v>
          </cell>
          <cell r="O14">
            <v>0.5</v>
          </cell>
          <cell r="P14">
            <v>71912</v>
          </cell>
          <cell r="Q14">
            <v>15.6</v>
          </cell>
          <cell r="R14">
            <v>0.97499999999999998</v>
          </cell>
          <cell r="S14">
            <v>140228.4</v>
          </cell>
          <cell r="T14">
            <v>140228.375</v>
          </cell>
          <cell r="U14">
            <v>0</v>
          </cell>
          <cell r="V14">
            <v>0</v>
          </cell>
          <cell r="W14">
            <v>0</v>
          </cell>
          <cell r="X14">
            <v>0</v>
          </cell>
          <cell r="Y14">
            <v>0</v>
          </cell>
          <cell r="Z14">
            <v>15.6</v>
          </cell>
          <cell r="AA14">
            <v>0.97499999999999998</v>
          </cell>
          <cell r="AB14">
            <v>140228.4</v>
          </cell>
          <cell r="AC14">
            <v>0.40000000000000036</v>
          </cell>
          <cell r="AD14">
            <v>2.5000000000000022E-2</v>
          </cell>
          <cell r="AE14">
            <v>3595.6000000000031</v>
          </cell>
        </row>
        <row r="15">
          <cell r="A15">
            <v>2.5</v>
          </cell>
          <cell r="B15">
            <v>2.04</v>
          </cell>
          <cell r="C15">
            <v>8</v>
          </cell>
          <cell r="D15" t="str">
            <v>Demolición de placa de piso concreto e=0.10m., incluye retiro</v>
          </cell>
          <cell r="E15" t="str">
            <v>M2</v>
          </cell>
          <cell r="F15">
            <v>28061</v>
          </cell>
          <cell r="G15">
            <v>37882.350000000006</v>
          </cell>
          <cell r="H15">
            <v>0</v>
          </cell>
          <cell r="I15">
            <v>0</v>
          </cell>
          <cell r="J15">
            <v>0</v>
          </cell>
          <cell r="K15">
            <v>59</v>
          </cell>
          <cell r="L15">
            <v>59</v>
          </cell>
          <cell r="M15">
            <v>1655599</v>
          </cell>
          <cell r="N15">
            <v>40</v>
          </cell>
          <cell r="O15">
            <v>0.67796610169491522</v>
          </cell>
          <cell r="P15">
            <v>1122440</v>
          </cell>
          <cell r="Q15">
            <v>1122440</v>
          </cell>
          <cell r="R15">
            <v>0</v>
          </cell>
          <cell r="S15">
            <v>0</v>
          </cell>
          <cell r="T15">
            <v>0</v>
          </cell>
          <cell r="U15">
            <v>0</v>
          </cell>
          <cell r="V15">
            <v>0</v>
          </cell>
          <cell r="W15">
            <v>0</v>
          </cell>
          <cell r="X15">
            <v>0</v>
          </cell>
          <cell r="Y15">
            <v>0</v>
          </cell>
          <cell r="Z15">
            <v>0</v>
          </cell>
          <cell r="AA15">
            <v>0</v>
          </cell>
          <cell r="AB15">
            <v>0</v>
          </cell>
          <cell r="AC15">
            <v>59</v>
          </cell>
          <cell r="AD15">
            <v>1</v>
          </cell>
          <cell r="AE15">
            <v>1655599</v>
          </cell>
        </row>
        <row r="16">
          <cell r="A16" t="str">
            <v>2,20*</v>
          </cell>
          <cell r="B16">
            <v>2.0699999999999998</v>
          </cell>
          <cell r="C16">
            <v>19</v>
          </cell>
          <cell r="D16" t="str">
            <v>Desmonte puertas</v>
          </cell>
          <cell r="E16" t="str">
            <v>UND</v>
          </cell>
          <cell r="F16">
            <v>10875</v>
          </cell>
          <cell r="G16">
            <v>14681.250000000002</v>
          </cell>
          <cell r="H16">
            <v>1</v>
          </cell>
          <cell r="I16">
            <v>10875</v>
          </cell>
          <cell r="J16">
            <v>10875</v>
          </cell>
          <cell r="K16">
            <v>1</v>
          </cell>
          <cell r="L16">
            <v>0</v>
          </cell>
          <cell r="M16">
            <v>10875</v>
          </cell>
          <cell r="N16">
            <v>0</v>
          </cell>
          <cell r="O16">
            <v>0</v>
          </cell>
          <cell r="P16">
            <v>0</v>
          </cell>
          <cell r="Q16">
            <v>1</v>
          </cell>
          <cell r="R16">
            <v>1</v>
          </cell>
          <cell r="S16">
            <v>10875</v>
          </cell>
          <cell r="T16">
            <v>10875</v>
          </cell>
          <cell r="U16">
            <v>0</v>
          </cell>
          <cell r="V16">
            <v>0</v>
          </cell>
          <cell r="W16">
            <v>0</v>
          </cell>
          <cell r="X16">
            <v>0</v>
          </cell>
          <cell r="Y16">
            <v>0</v>
          </cell>
          <cell r="Z16">
            <v>1</v>
          </cell>
          <cell r="AA16">
            <v>1</v>
          </cell>
          <cell r="AB16">
            <v>10875</v>
          </cell>
          <cell r="AC16">
            <v>0</v>
          </cell>
          <cell r="AD16">
            <v>0</v>
          </cell>
          <cell r="AE16">
            <v>0</v>
          </cell>
        </row>
        <row r="17">
          <cell r="A17" t="str">
            <v>2,27*</v>
          </cell>
          <cell r="B17">
            <v>2.12</v>
          </cell>
          <cell r="C17">
            <v>23</v>
          </cell>
          <cell r="D17" t="str">
            <v>Corte y retiro de arbusto +retiro</v>
          </cell>
          <cell r="E17" t="str">
            <v>UND</v>
          </cell>
          <cell r="F17">
            <v>19562</v>
          </cell>
          <cell r="G17">
            <v>26408.7</v>
          </cell>
          <cell r="H17">
            <v>1</v>
          </cell>
          <cell r="I17">
            <v>19562</v>
          </cell>
          <cell r="J17">
            <v>19562</v>
          </cell>
          <cell r="K17">
            <v>1</v>
          </cell>
          <cell r="L17">
            <v>0</v>
          </cell>
          <cell r="M17">
            <v>19562</v>
          </cell>
          <cell r="N17">
            <v>0</v>
          </cell>
          <cell r="O17">
            <v>0</v>
          </cell>
          <cell r="P17">
            <v>0</v>
          </cell>
          <cell r="Q17">
            <v>1</v>
          </cell>
          <cell r="R17">
            <v>1</v>
          </cell>
          <cell r="S17">
            <v>19562</v>
          </cell>
          <cell r="T17">
            <v>19562</v>
          </cell>
          <cell r="U17">
            <v>0</v>
          </cell>
          <cell r="V17">
            <v>0</v>
          </cell>
          <cell r="W17">
            <v>0</v>
          </cell>
          <cell r="X17">
            <v>0</v>
          </cell>
          <cell r="Y17">
            <v>0</v>
          </cell>
          <cell r="Z17">
            <v>1</v>
          </cell>
          <cell r="AA17">
            <v>1</v>
          </cell>
          <cell r="AB17">
            <v>19562</v>
          </cell>
          <cell r="AC17">
            <v>0</v>
          </cell>
          <cell r="AD17">
            <v>0</v>
          </cell>
          <cell r="AE17">
            <v>0</v>
          </cell>
        </row>
        <row r="18">
          <cell r="A18">
            <v>5</v>
          </cell>
          <cell r="B18">
            <v>5</v>
          </cell>
          <cell r="C18">
            <v>5</v>
          </cell>
          <cell r="D18" t="str">
            <v>MAMPOSTERIA</v>
          </cell>
          <cell r="E18">
            <v>5</v>
          </cell>
          <cell r="F18">
            <v>5</v>
          </cell>
          <cell r="G18">
            <v>5</v>
          </cell>
          <cell r="H18">
            <v>5</v>
          </cell>
          <cell r="I18">
            <v>5</v>
          </cell>
          <cell r="J18">
            <v>897264</v>
          </cell>
          <cell r="K18">
            <v>897264</v>
          </cell>
          <cell r="L18">
            <v>897264</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A19" t="str">
            <v>5,11*</v>
          </cell>
          <cell r="B19">
            <v>5.0199999999999996</v>
          </cell>
          <cell r="C19">
            <v>41</v>
          </cell>
          <cell r="D19" t="str">
            <v>Muro en calado de gres</v>
          </cell>
          <cell r="E19" t="str">
            <v>M2</v>
          </cell>
          <cell r="F19">
            <v>56079</v>
          </cell>
          <cell r="G19">
            <v>75706.650000000009</v>
          </cell>
          <cell r="H19">
            <v>16</v>
          </cell>
          <cell r="I19">
            <v>897264</v>
          </cell>
          <cell r="J19">
            <v>897264</v>
          </cell>
          <cell r="K19">
            <v>0</v>
          </cell>
          <cell r="L19">
            <v>-16</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A20">
            <v>6</v>
          </cell>
          <cell r="B20">
            <v>6</v>
          </cell>
          <cell r="C20">
            <v>6</v>
          </cell>
          <cell r="D20" t="str">
            <v>ESTRUCTURA</v>
          </cell>
          <cell r="E20">
            <v>6</v>
          </cell>
          <cell r="F20">
            <v>6</v>
          </cell>
          <cell r="G20">
            <v>6</v>
          </cell>
          <cell r="H20">
            <v>6</v>
          </cell>
          <cell r="I20">
            <v>6</v>
          </cell>
          <cell r="J20">
            <v>0</v>
          </cell>
          <cell r="K20">
            <v>0</v>
          </cell>
          <cell r="L20">
            <v>0</v>
          </cell>
          <cell r="M20">
            <v>289770</v>
          </cell>
          <cell r="N20">
            <v>289770</v>
          </cell>
          <cell r="O20">
            <v>289770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289770</v>
          </cell>
        </row>
        <row r="21">
          <cell r="A21" t="str">
            <v>6,11*</v>
          </cell>
          <cell r="B21">
            <v>6.03</v>
          </cell>
          <cell r="C21">
            <v>45</v>
          </cell>
          <cell r="D21" t="str">
            <v>Viga en concreto 0.30x0.15 , incl. Acero</v>
          </cell>
          <cell r="E21" t="str">
            <v>Ml</v>
          </cell>
          <cell r="F21">
            <v>57954</v>
          </cell>
          <cell r="G21">
            <v>78237.900000000009</v>
          </cell>
          <cell r="H21">
            <v>0</v>
          </cell>
          <cell r="I21">
            <v>0</v>
          </cell>
          <cell r="J21">
            <v>0</v>
          </cell>
          <cell r="K21">
            <v>5</v>
          </cell>
          <cell r="L21">
            <v>5</v>
          </cell>
          <cell r="M21">
            <v>289770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5</v>
          </cell>
          <cell r="AD21">
            <v>1</v>
          </cell>
          <cell r="AE21">
            <v>289770</v>
          </cell>
        </row>
        <row r="22">
          <cell r="A22">
            <v>7</v>
          </cell>
          <cell r="B22">
            <v>7</v>
          </cell>
          <cell r="C22">
            <v>7</v>
          </cell>
          <cell r="D22" t="str">
            <v>INSTALACIONES ELÉCTRICAS</v>
          </cell>
          <cell r="E22">
            <v>7</v>
          </cell>
          <cell r="F22">
            <v>7</v>
          </cell>
          <cell r="G22">
            <v>7</v>
          </cell>
          <cell r="H22">
            <v>7</v>
          </cell>
          <cell r="I22">
            <v>7</v>
          </cell>
          <cell r="J22">
            <v>5288079</v>
          </cell>
          <cell r="K22">
            <v>5288076</v>
          </cell>
          <cell r="L22">
            <v>5288076</v>
          </cell>
          <cell r="M22">
            <v>5389253</v>
          </cell>
          <cell r="N22">
            <v>5389252</v>
          </cell>
          <cell r="O22">
            <v>5389252</v>
          </cell>
          <cell r="P22">
            <v>0</v>
          </cell>
          <cell r="Q22">
            <v>0</v>
          </cell>
          <cell r="R22">
            <v>0</v>
          </cell>
          <cell r="S22">
            <v>0</v>
          </cell>
          <cell r="T22">
            <v>0</v>
          </cell>
          <cell r="U22">
            <v>0</v>
          </cell>
          <cell r="V22">
            <v>439743</v>
          </cell>
          <cell r="W22">
            <v>439743</v>
          </cell>
          <cell r="X22">
            <v>439743</v>
          </cell>
          <cell r="Y22">
            <v>0</v>
          </cell>
          <cell r="Z22">
            <v>0</v>
          </cell>
          <cell r="AA22">
            <v>0</v>
          </cell>
          <cell r="AB22">
            <v>439743</v>
          </cell>
          <cell r="AC22">
            <v>439743</v>
          </cell>
          <cell r="AD22">
            <v>439743</v>
          </cell>
          <cell r="AE22">
            <v>4949510</v>
          </cell>
        </row>
        <row r="23">
          <cell r="A23" t="str">
            <v>7,12*</v>
          </cell>
          <cell r="B23">
            <v>7.08</v>
          </cell>
          <cell r="C23">
            <v>65</v>
          </cell>
          <cell r="D23" t="str">
            <v>Salida toma corriente doble 110 v</v>
          </cell>
          <cell r="E23" t="str">
            <v>UND</v>
          </cell>
          <cell r="F23">
            <v>25632</v>
          </cell>
          <cell r="G23">
            <v>34603.200000000004</v>
          </cell>
          <cell r="H23">
            <v>0</v>
          </cell>
          <cell r="I23">
            <v>0</v>
          </cell>
          <cell r="J23">
            <v>0</v>
          </cell>
          <cell r="K23">
            <v>3</v>
          </cell>
          <cell r="L23">
            <v>3</v>
          </cell>
          <cell r="M23">
            <v>76896</v>
          </cell>
          <cell r="N23">
            <v>2</v>
          </cell>
          <cell r="O23">
            <v>0.66666666666666663</v>
          </cell>
          <cell r="P23">
            <v>51264</v>
          </cell>
          <cell r="Q23">
            <v>51264</v>
          </cell>
          <cell r="R23">
            <v>0</v>
          </cell>
          <cell r="S23">
            <v>0</v>
          </cell>
          <cell r="T23">
            <v>0</v>
          </cell>
          <cell r="U23">
            <v>0</v>
          </cell>
          <cell r="V23">
            <v>0</v>
          </cell>
          <cell r="W23">
            <v>0</v>
          </cell>
          <cell r="X23">
            <v>0</v>
          </cell>
          <cell r="Y23">
            <v>0</v>
          </cell>
          <cell r="Z23">
            <v>0</v>
          </cell>
          <cell r="AA23">
            <v>0</v>
          </cell>
          <cell r="AB23">
            <v>0</v>
          </cell>
          <cell r="AC23">
            <v>3</v>
          </cell>
          <cell r="AD23">
            <v>1</v>
          </cell>
          <cell r="AE23">
            <v>76896</v>
          </cell>
        </row>
        <row r="24">
          <cell r="A24" t="str">
            <v>7,14*</v>
          </cell>
          <cell r="B24">
            <v>7.1</v>
          </cell>
          <cell r="C24">
            <v>67</v>
          </cell>
          <cell r="D24" t="str">
            <v>Salida Interruptor Doble</v>
          </cell>
          <cell r="E24" t="str">
            <v>UND</v>
          </cell>
          <cell r="F24">
            <v>24278</v>
          </cell>
          <cell r="G24">
            <v>32775.300000000003</v>
          </cell>
          <cell r="H24">
            <v>0</v>
          </cell>
          <cell r="I24">
            <v>0</v>
          </cell>
          <cell r="J24">
            <v>0</v>
          </cell>
          <cell r="K24">
            <v>1</v>
          </cell>
          <cell r="L24">
            <v>1</v>
          </cell>
          <cell r="M24">
            <v>24278</v>
          </cell>
          <cell r="N24">
            <v>3</v>
          </cell>
          <cell r="O24">
            <v>3</v>
          </cell>
          <cell r="P24">
            <v>72834</v>
          </cell>
          <cell r="Q24">
            <v>72834</v>
          </cell>
          <cell r="R24">
            <v>0</v>
          </cell>
          <cell r="S24">
            <v>0</v>
          </cell>
          <cell r="T24">
            <v>0</v>
          </cell>
          <cell r="U24">
            <v>0</v>
          </cell>
          <cell r="V24">
            <v>0</v>
          </cell>
          <cell r="W24">
            <v>0</v>
          </cell>
          <cell r="X24">
            <v>0</v>
          </cell>
          <cell r="Y24">
            <v>0</v>
          </cell>
          <cell r="Z24">
            <v>0</v>
          </cell>
          <cell r="AA24">
            <v>0</v>
          </cell>
          <cell r="AB24">
            <v>0</v>
          </cell>
          <cell r="AC24">
            <v>1</v>
          </cell>
          <cell r="AD24">
            <v>1</v>
          </cell>
          <cell r="AE24">
            <v>24278</v>
          </cell>
        </row>
        <row r="25">
          <cell r="A25" t="str">
            <v>7,16*</v>
          </cell>
          <cell r="B25">
            <v>7.12</v>
          </cell>
          <cell r="C25">
            <v>69</v>
          </cell>
          <cell r="D25" t="str">
            <v>Salida lampara LED sobreponer 24W  incluye lampara</v>
          </cell>
          <cell r="E25" t="str">
            <v>UND</v>
          </cell>
          <cell r="F25">
            <v>202014</v>
          </cell>
          <cell r="G25">
            <v>272718.90000000002</v>
          </cell>
          <cell r="H25">
            <v>24</v>
          </cell>
          <cell r="I25">
            <v>4848336</v>
          </cell>
          <cell r="J25">
            <v>4848336</v>
          </cell>
          <cell r="K25">
            <v>24</v>
          </cell>
          <cell r="L25">
            <v>0</v>
          </cell>
          <cell r="M25">
            <v>4848336</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24</v>
          </cell>
          <cell r="AD25">
            <v>1</v>
          </cell>
          <cell r="AE25">
            <v>4848336</v>
          </cell>
        </row>
        <row r="26">
          <cell r="A26" t="str">
            <v>7,23*</v>
          </cell>
          <cell r="B26">
            <v>7.15</v>
          </cell>
          <cell r="C26">
            <v>73</v>
          </cell>
          <cell r="D26" t="str">
            <v>mantenimiento de redes electricas</v>
          </cell>
          <cell r="E26" t="str">
            <v>UND</v>
          </cell>
          <cell r="F26">
            <v>439743</v>
          </cell>
          <cell r="G26">
            <v>593653.05000000005</v>
          </cell>
          <cell r="H26">
            <v>1</v>
          </cell>
          <cell r="I26">
            <v>439743</v>
          </cell>
          <cell r="J26">
            <v>439743</v>
          </cell>
          <cell r="K26">
            <v>1</v>
          </cell>
          <cell r="L26">
            <v>0</v>
          </cell>
          <cell r="M26">
            <v>439743</v>
          </cell>
          <cell r="N26">
            <v>0</v>
          </cell>
          <cell r="O26">
            <v>0</v>
          </cell>
          <cell r="P26">
            <v>0</v>
          </cell>
          <cell r="Q26">
            <v>0</v>
          </cell>
          <cell r="R26">
            <v>0</v>
          </cell>
          <cell r="S26">
            <v>0</v>
          </cell>
          <cell r="T26">
            <v>1</v>
          </cell>
          <cell r="U26">
            <v>1</v>
          </cell>
          <cell r="V26">
            <v>439743</v>
          </cell>
          <cell r="W26">
            <v>439743</v>
          </cell>
          <cell r="X26">
            <v>0</v>
          </cell>
          <cell r="Y26">
            <v>0</v>
          </cell>
          <cell r="Z26">
            <v>1</v>
          </cell>
          <cell r="AA26">
            <v>1</v>
          </cell>
          <cell r="AB26">
            <v>439743</v>
          </cell>
          <cell r="AC26">
            <v>0</v>
          </cell>
          <cell r="AD26">
            <v>0</v>
          </cell>
          <cell r="AE26">
            <v>0</v>
          </cell>
        </row>
        <row r="27">
          <cell r="A27">
            <v>8</v>
          </cell>
          <cell r="B27">
            <v>8</v>
          </cell>
          <cell r="C27">
            <v>8</v>
          </cell>
          <cell r="D27" t="str">
            <v>INSTALACIONES HIDROSANITARIAS</v>
          </cell>
          <cell r="E27">
            <v>8</v>
          </cell>
          <cell r="F27">
            <v>8</v>
          </cell>
          <cell r="G27">
            <v>8</v>
          </cell>
          <cell r="H27">
            <v>8</v>
          </cell>
          <cell r="I27">
            <v>8</v>
          </cell>
          <cell r="J27">
            <v>534354</v>
          </cell>
          <cell r="K27">
            <v>534354</v>
          </cell>
          <cell r="L27">
            <v>534354</v>
          </cell>
          <cell r="M27">
            <v>911684</v>
          </cell>
          <cell r="N27">
            <v>911684</v>
          </cell>
          <cell r="O27">
            <v>911684</v>
          </cell>
          <cell r="P27">
            <v>0</v>
          </cell>
          <cell r="Q27">
            <v>0</v>
          </cell>
          <cell r="R27">
            <v>0</v>
          </cell>
          <cell r="S27">
            <v>0</v>
          </cell>
          <cell r="T27">
            <v>0</v>
          </cell>
          <cell r="U27">
            <v>0</v>
          </cell>
          <cell r="V27">
            <v>747848</v>
          </cell>
          <cell r="W27">
            <v>747848</v>
          </cell>
          <cell r="X27">
            <v>747848</v>
          </cell>
          <cell r="Y27">
            <v>0</v>
          </cell>
          <cell r="Z27">
            <v>0</v>
          </cell>
          <cell r="AA27">
            <v>0</v>
          </cell>
          <cell r="AB27">
            <v>747848</v>
          </cell>
          <cell r="AC27">
            <v>747848</v>
          </cell>
          <cell r="AD27">
            <v>747848</v>
          </cell>
          <cell r="AE27">
            <v>163836</v>
          </cell>
        </row>
        <row r="28">
          <cell r="A28" t="str">
            <v>8,21*</v>
          </cell>
          <cell r="B28">
            <v>8.08</v>
          </cell>
          <cell r="C28">
            <v>85</v>
          </cell>
          <cell r="D28" t="str">
            <v>Caja de inspeccion de 100x100 cm, ladrillo</v>
          </cell>
          <cell r="E28" t="str">
            <v>UND</v>
          </cell>
          <cell r="F28">
            <v>373924</v>
          </cell>
          <cell r="G28">
            <v>504797.4</v>
          </cell>
          <cell r="H28">
            <v>0</v>
          </cell>
          <cell r="I28">
            <v>0</v>
          </cell>
          <cell r="J28">
            <v>0</v>
          </cell>
          <cell r="K28">
            <v>2</v>
          </cell>
          <cell r="L28">
            <v>2</v>
          </cell>
          <cell r="M28">
            <v>747848</v>
          </cell>
          <cell r="N28">
            <v>0</v>
          </cell>
          <cell r="O28">
            <v>0</v>
          </cell>
          <cell r="P28">
            <v>0</v>
          </cell>
          <cell r="Q28">
            <v>0</v>
          </cell>
          <cell r="R28">
            <v>0</v>
          </cell>
          <cell r="S28">
            <v>0</v>
          </cell>
          <cell r="T28">
            <v>2</v>
          </cell>
          <cell r="U28">
            <v>1</v>
          </cell>
          <cell r="V28">
            <v>747848</v>
          </cell>
          <cell r="W28">
            <v>747848</v>
          </cell>
          <cell r="X28">
            <v>0</v>
          </cell>
          <cell r="Y28">
            <v>0</v>
          </cell>
          <cell r="Z28">
            <v>2</v>
          </cell>
          <cell r="AA28">
            <v>1</v>
          </cell>
          <cell r="AB28">
            <v>747848</v>
          </cell>
          <cell r="AC28">
            <v>0</v>
          </cell>
          <cell r="AD28">
            <v>0</v>
          </cell>
          <cell r="AE28">
            <v>0</v>
          </cell>
        </row>
        <row r="29">
          <cell r="A29" t="str">
            <v>8,24*</v>
          </cell>
          <cell r="B29">
            <v>8.1</v>
          </cell>
          <cell r="C29">
            <v>88</v>
          </cell>
          <cell r="D29" t="str">
            <v>Salida llave terminal ½"</v>
          </cell>
          <cell r="E29" t="str">
            <v>UND</v>
          </cell>
          <cell r="F29">
            <v>31071</v>
          </cell>
          <cell r="G29">
            <v>41945.850000000006</v>
          </cell>
          <cell r="H29">
            <v>6</v>
          </cell>
          <cell r="I29">
            <v>186426</v>
          </cell>
          <cell r="J29">
            <v>186426</v>
          </cell>
          <cell r="K29">
            <v>0</v>
          </cell>
          <cell r="L29">
            <v>-6</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row>
        <row r="30">
          <cell r="A30" t="str">
            <v>8,36*</v>
          </cell>
          <cell r="B30">
            <v>8.19</v>
          </cell>
          <cell r="C30">
            <v>98</v>
          </cell>
          <cell r="D30" t="str">
            <v>Mantenimiento de aparatos sanitarios</v>
          </cell>
          <cell r="E30" t="str">
            <v>UND</v>
          </cell>
          <cell r="F30">
            <v>28994</v>
          </cell>
          <cell r="G30">
            <v>39141.9</v>
          </cell>
          <cell r="H30">
            <v>12</v>
          </cell>
          <cell r="I30">
            <v>347928</v>
          </cell>
          <cell r="J30">
            <v>347928</v>
          </cell>
          <cell r="K30">
            <v>0</v>
          </cell>
          <cell r="L30">
            <v>-12</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row>
        <row r="31">
          <cell r="A31" t="str">
            <v>8,37*</v>
          </cell>
          <cell r="B31">
            <v>8.1999999999999993</v>
          </cell>
          <cell r="C31">
            <v>99</v>
          </cell>
          <cell r="D31" t="str">
            <v>Mantenimiento de redes aguas lluvias</v>
          </cell>
          <cell r="E31" t="str">
            <v>ML</v>
          </cell>
          <cell r="F31">
            <v>6068</v>
          </cell>
          <cell r="G31">
            <v>8191.8</v>
          </cell>
          <cell r="H31">
            <v>0</v>
          </cell>
          <cell r="I31">
            <v>0</v>
          </cell>
          <cell r="J31">
            <v>0</v>
          </cell>
          <cell r="K31">
            <v>27</v>
          </cell>
          <cell r="L31">
            <v>27</v>
          </cell>
          <cell r="M31">
            <v>163836</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27</v>
          </cell>
          <cell r="AD31">
            <v>1</v>
          </cell>
          <cell r="AE31">
            <v>163836</v>
          </cell>
        </row>
        <row r="32">
          <cell r="A32">
            <v>9</v>
          </cell>
          <cell r="B32">
            <v>9</v>
          </cell>
          <cell r="C32">
            <v>9</v>
          </cell>
          <cell r="D32" t="str">
            <v>PAÑETES</v>
          </cell>
          <cell r="E32">
            <v>9</v>
          </cell>
          <cell r="F32">
            <v>9</v>
          </cell>
          <cell r="G32">
            <v>9</v>
          </cell>
          <cell r="H32">
            <v>9</v>
          </cell>
          <cell r="I32">
            <v>9</v>
          </cell>
          <cell r="J32">
            <v>3176160</v>
          </cell>
          <cell r="K32">
            <v>3176160</v>
          </cell>
          <cell r="L32">
            <v>3176160</v>
          </cell>
          <cell r="M32">
            <v>4089306</v>
          </cell>
          <cell r="N32">
            <v>4089306</v>
          </cell>
          <cell r="O32">
            <v>4089306</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4089306</v>
          </cell>
        </row>
        <row r="33">
          <cell r="A33">
            <v>9.1</v>
          </cell>
          <cell r="B33">
            <v>9.01</v>
          </cell>
          <cell r="C33">
            <v>100</v>
          </cell>
          <cell r="D33" t="str">
            <v>Pañete muros 1:4 Incluye Filos y dilataciones</v>
          </cell>
          <cell r="E33" t="str">
            <v>M2</v>
          </cell>
          <cell r="F33">
            <v>13234</v>
          </cell>
          <cell r="G33">
            <v>17865.900000000001</v>
          </cell>
          <cell r="H33">
            <v>240</v>
          </cell>
          <cell r="I33">
            <v>3176160</v>
          </cell>
          <cell r="J33">
            <v>3176160</v>
          </cell>
          <cell r="K33">
            <v>309</v>
          </cell>
          <cell r="L33">
            <v>69</v>
          </cell>
          <cell r="M33">
            <v>4089306</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309</v>
          </cell>
          <cell r="AD33">
            <v>1</v>
          </cell>
          <cell r="AE33">
            <v>4089306</v>
          </cell>
        </row>
        <row r="34">
          <cell r="A34">
            <v>10</v>
          </cell>
          <cell r="B34">
            <v>10</v>
          </cell>
          <cell r="C34">
            <v>10</v>
          </cell>
          <cell r="D34" t="str">
            <v>IMPERMEABILIZACION</v>
          </cell>
          <cell r="E34">
            <v>10</v>
          </cell>
          <cell r="F34">
            <v>10</v>
          </cell>
          <cell r="G34">
            <v>10</v>
          </cell>
          <cell r="H34">
            <v>10</v>
          </cell>
          <cell r="I34">
            <v>10</v>
          </cell>
          <cell r="J34">
            <v>3694282</v>
          </cell>
          <cell r="K34">
            <v>3694282</v>
          </cell>
          <cell r="L34">
            <v>3694282</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A35">
            <v>10.4</v>
          </cell>
          <cell r="B35">
            <v>10.02</v>
          </cell>
          <cell r="C35">
            <v>105</v>
          </cell>
          <cell r="D35" t="str">
            <v>Impermeabilizacion manto zetal 600 terraza</v>
          </cell>
          <cell r="E35" t="str">
            <v>M2</v>
          </cell>
          <cell r="F35">
            <v>26195</v>
          </cell>
          <cell r="G35">
            <v>35363.25</v>
          </cell>
          <cell r="H35">
            <v>122</v>
          </cell>
          <cell r="I35">
            <v>3195790</v>
          </cell>
          <cell r="J35">
            <v>3195790</v>
          </cell>
          <cell r="K35">
            <v>0</v>
          </cell>
          <cell r="L35">
            <v>-122</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row>
        <row r="36">
          <cell r="A36">
            <v>10.5</v>
          </cell>
          <cell r="B36">
            <v>10.029999999999999</v>
          </cell>
          <cell r="C36">
            <v>106</v>
          </cell>
          <cell r="D36" t="str">
            <v>Pintura bituminosa para proteccion terraza.</v>
          </cell>
          <cell r="E36" t="str">
            <v>M2</v>
          </cell>
          <cell r="F36">
            <v>4086</v>
          </cell>
          <cell r="G36">
            <v>5516.1</v>
          </cell>
          <cell r="H36">
            <v>122</v>
          </cell>
          <cell r="I36">
            <v>498492</v>
          </cell>
          <cell r="J36">
            <v>498492</v>
          </cell>
          <cell r="K36">
            <v>0</v>
          </cell>
          <cell r="L36">
            <v>-122</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row>
        <row r="37">
          <cell r="A37">
            <v>11</v>
          </cell>
          <cell r="B37">
            <v>11</v>
          </cell>
          <cell r="C37">
            <v>11</v>
          </cell>
          <cell r="D37" t="str">
            <v>CUBIERTA  Y   ESTRUCTURA DE CUBIERTA</v>
          </cell>
          <cell r="E37">
            <v>11</v>
          </cell>
          <cell r="F37">
            <v>11</v>
          </cell>
          <cell r="G37">
            <v>11</v>
          </cell>
          <cell r="H37">
            <v>11</v>
          </cell>
          <cell r="I37">
            <v>11</v>
          </cell>
          <cell r="J37">
            <v>1582312</v>
          </cell>
          <cell r="K37">
            <v>1582312</v>
          </cell>
          <cell r="L37">
            <v>1582312</v>
          </cell>
          <cell r="M37">
            <v>4275210</v>
          </cell>
          <cell r="N37">
            <v>4275208</v>
          </cell>
          <cell r="O37">
            <v>4275208</v>
          </cell>
          <cell r="P37">
            <v>0</v>
          </cell>
          <cell r="Q37">
            <v>0</v>
          </cell>
          <cell r="R37">
            <v>0</v>
          </cell>
          <cell r="S37">
            <v>0</v>
          </cell>
          <cell r="T37">
            <v>0</v>
          </cell>
          <cell r="U37">
            <v>0</v>
          </cell>
          <cell r="V37">
            <v>1832430</v>
          </cell>
          <cell r="W37">
            <v>1832430</v>
          </cell>
          <cell r="X37">
            <v>1832430</v>
          </cell>
          <cell r="Y37">
            <v>0</v>
          </cell>
          <cell r="Z37">
            <v>0</v>
          </cell>
          <cell r="AA37">
            <v>0</v>
          </cell>
          <cell r="AB37">
            <v>1832430</v>
          </cell>
          <cell r="AC37">
            <v>1832430</v>
          </cell>
          <cell r="AD37">
            <v>1832430</v>
          </cell>
          <cell r="AE37">
            <v>2442780</v>
          </cell>
        </row>
        <row r="38">
          <cell r="A38">
            <v>11.2</v>
          </cell>
          <cell r="B38">
            <v>11.01</v>
          </cell>
          <cell r="C38">
            <v>107</v>
          </cell>
          <cell r="D38" t="str">
            <v>Cubierta en teja ondulada A.C. con estructura acesco luz maxima 4 m</v>
          </cell>
          <cell r="E38" t="str">
            <v>M2</v>
          </cell>
          <cell r="F38">
            <v>61081</v>
          </cell>
          <cell r="G38">
            <v>82459.350000000006</v>
          </cell>
          <cell r="H38">
            <v>12</v>
          </cell>
          <cell r="I38">
            <v>732972</v>
          </cell>
          <cell r="J38">
            <v>732972</v>
          </cell>
          <cell r="K38">
            <v>66</v>
          </cell>
          <cell r="L38">
            <v>54</v>
          </cell>
          <cell r="M38">
            <v>4031346</v>
          </cell>
          <cell r="N38">
            <v>0</v>
          </cell>
          <cell r="O38">
            <v>0</v>
          </cell>
          <cell r="P38">
            <v>0</v>
          </cell>
          <cell r="Q38">
            <v>0</v>
          </cell>
          <cell r="R38">
            <v>0</v>
          </cell>
          <cell r="S38">
            <v>0</v>
          </cell>
          <cell r="T38">
            <v>30</v>
          </cell>
          <cell r="U38">
            <v>0.45454545454545453</v>
          </cell>
          <cell r="V38">
            <v>1832430</v>
          </cell>
          <cell r="W38">
            <v>1832430</v>
          </cell>
          <cell r="X38">
            <v>0</v>
          </cell>
          <cell r="Y38">
            <v>0</v>
          </cell>
          <cell r="Z38">
            <v>30</v>
          </cell>
          <cell r="AA38">
            <v>0.45454545454545453</v>
          </cell>
          <cell r="AB38">
            <v>1832430</v>
          </cell>
          <cell r="AC38">
            <v>36</v>
          </cell>
          <cell r="AD38">
            <v>0.54545454545454541</v>
          </cell>
          <cell r="AE38">
            <v>2198916</v>
          </cell>
        </row>
        <row r="39">
          <cell r="A39">
            <v>11.5</v>
          </cell>
          <cell r="B39">
            <v>11.02</v>
          </cell>
          <cell r="C39">
            <v>108</v>
          </cell>
          <cell r="D39" t="str">
            <v>Cubierta en teja termoacustica</v>
          </cell>
          <cell r="E39" t="str">
            <v>M2</v>
          </cell>
          <cell r="F39">
            <v>42467</v>
          </cell>
          <cell r="G39">
            <v>57330.450000000004</v>
          </cell>
          <cell r="H39">
            <v>20</v>
          </cell>
          <cell r="I39">
            <v>849340</v>
          </cell>
          <cell r="J39">
            <v>849340</v>
          </cell>
          <cell r="K39">
            <v>0</v>
          </cell>
          <cell r="L39">
            <v>-20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row>
        <row r="40">
          <cell r="A40" t="str">
            <v>11,15*</v>
          </cell>
          <cell r="B40">
            <v>11.03</v>
          </cell>
          <cell r="C40">
            <v>110</v>
          </cell>
          <cell r="D40" t="str">
            <v>Flanche remate de cubierta</v>
          </cell>
          <cell r="E40" t="str">
            <v>ML</v>
          </cell>
          <cell r="F40">
            <v>13548</v>
          </cell>
          <cell r="G40">
            <v>18289.800000000003</v>
          </cell>
          <cell r="H40">
            <v>0</v>
          </cell>
          <cell r="I40">
            <v>0</v>
          </cell>
          <cell r="J40">
            <v>0</v>
          </cell>
          <cell r="K40">
            <v>18</v>
          </cell>
          <cell r="L40">
            <v>18</v>
          </cell>
          <cell r="M40">
            <v>243864</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18</v>
          </cell>
          <cell r="AD40">
            <v>1</v>
          </cell>
          <cell r="AE40">
            <v>243864</v>
          </cell>
        </row>
        <row r="41">
          <cell r="A41">
            <v>15</v>
          </cell>
          <cell r="B41">
            <v>14</v>
          </cell>
          <cell r="C41">
            <v>14</v>
          </cell>
          <cell r="D41" t="str">
            <v>PISOS</v>
          </cell>
          <cell r="E41">
            <v>14</v>
          </cell>
          <cell r="F41">
            <v>14</v>
          </cell>
          <cell r="G41">
            <v>14</v>
          </cell>
          <cell r="H41">
            <v>14</v>
          </cell>
          <cell r="I41">
            <v>14</v>
          </cell>
          <cell r="J41">
            <v>7809370</v>
          </cell>
          <cell r="K41">
            <v>7809368</v>
          </cell>
          <cell r="L41">
            <v>7809368</v>
          </cell>
          <cell r="M41">
            <v>3956225</v>
          </cell>
          <cell r="N41">
            <v>3956224</v>
          </cell>
          <cell r="O41">
            <v>3956224</v>
          </cell>
          <cell r="P41">
            <v>0</v>
          </cell>
          <cell r="Q41">
            <v>0</v>
          </cell>
          <cell r="R41">
            <v>0</v>
          </cell>
          <cell r="S41">
            <v>0</v>
          </cell>
          <cell r="T41">
            <v>0</v>
          </cell>
          <cell r="U41">
            <v>0</v>
          </cell>
          <cell r="V41">
            <v>3045004</v>
          </cell>
          <cell r="W41">
            <v>3045004</v>
          </cell>
          <cell r="X41">
            <v>3045004</v>
          </cell>
          <cell r="Y41">
            <v>0</v>
          </cell>
          <cell r="Z41">
            <v>0</v>
          </cell>
          <cell r="AA41">
            <v>0</v>
          </cell>
          <cell r="AB41">
            <v>3045004</v>
          </cell>
          <cell r="AC41">
            <v>3045004</v>
          </cell>
          <cell r="AD41">
            <v>3045004</v>
          </cell>
          <cell r="AE41">
            <v>911221</v>
          </cell>
        </row>
        <row r="42">
          <cell r="A42">
            <v>15.3</v>
          </cell>
          <cell r="B42">
            <v>14.01</v>
          </cell>
          <cell r="C42">
            <v>118</v>
          </cell>
          <cell r="D42" t="str">
            <v>Alistado de piso en mortero</v>
          </cell>
          <cell r="E42" t="str">
            <v>M2</v>
          </cell>
          <cell r="F42">
            <v>13985</v>
          </cell>
          <cell r="G42">
            <v>18879.75</v>
          </cell>
          <cell r="H42">
            <v>124</v>
          </cell>
          <cell r="I42">
            <v>1734140</v>
          </cell>
          <cell r="J42">
            <v>1734140</v>
          </cell>
          <cell r="K42">
            <v>225</v>
          </cell>
          <cell r="L42">
            <v>101</v>
          </cell>
          <cell r="M42">
            <v>3146625</v>
          </cell>
          <cell r="N42">
            <v>0</v>
          </cell>
          <cell r="O42">
            <v>0</v>
          </cell>
          <cell r="P42">
            <v>0</v>
          </cell>
          <cell r="Q42">
            <v>0</v>
          </cell>
          <cell r="R42">
            <v>0</v>
          </cell>
          <cell r="S42">
            <v>0</v>
          </cell>
          <cell r="T42">
            <v>172</v>
          </cell>
          <cell r="U42">
            <v>0.76444444444444448</v>
          </cell>
          <cell r="V42">
            <v>2405420</v>
          </cell>
          <cell r="W42">
            <v>2405420</v>
          </cell>
          <cell r="X42">
            <v>0</v>
          </cell>
          <cell r="Y42">
            <v>0</v>
          </cell>
          <cell r="Z42">
            <v>172</v>
          </cell>
          <cell r="AA42">
            <v>0.76444444444444448</v>
          </cell>
          <cell r="AB42">
            <v>2405420</v>
          </cell>
          <cell r="AC42">
            <v>53</v>
          </cell>
          <cell r="AD42">
            <v>0.23555555555555555</v>
          </cell>
          <cell r="AE42">
            <v>741205</v>
          </cell>
        </row>
        <row r="43">
          <cell r="A43" t="str">
            <v>15,15*</v>
          </cell>
          <cell r="B43">
            <v>14.02</v>
          </cell>
          <cell r="C43">
            <v>122</v>
          </cell>
          <cell r="D43" t="str">
            <v>Piso en baldosin cemento 25 x 25</v>
          </cell>
          <cell r="E43" t="str">
            <v>M2</v>
          </cell>
          <cell r="F43">
            <v>32353</v>
          </cell>
          <cell r="G43">
            <v>43676.55</v>
          </cell>
          <cell r="H43">
            <v>124</v>
          </cell>
          <cell r="I43">
            <v>4011772</v>
          </cell>
          <cell r="J43">
            <v>4011772</v>
          </cell>
          <cell r="K43">
            <v>0</v>
          </cell>
          <cell r="L43">
            <v>-124</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row>
        <row r="44">
          <cell r="A44" t="str">
            <v>15,25*</v>
          </cell>
          <cell r="B44">
            <v>14.06</v>
          </cell>
          <cell r="C44">
            <v>127</v>
          </cell>
          <cell r="D44" t="str">
            <v>Tapete Prado</v>
          </cell>
          <cell r="E44" t="str">
            <v>M2</v>
          </cell>
          <cell r="F44">
            <v>32190</v>
          </cell>
          <cell r="G44">
            <v>43456.5</v>
          </cell>
          <cell r="H44">
            <v>47</v>
          </cell>
          <cell r="I44">
            <v>1512930</v>
          </cell>
          <cell r="J44">
            <v>1512930</v>
          </cell>
          <cell r="K44">
            <v>0</v>
          </cell>
          <cell r="L44">
            <v>-47</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A45" t="str">
            <v>15,31*</v>
          </cell>
          <cell r="B45">
            <v>14.08</v>
          </cell>
          <cell r="C45">
            <v>131</v>
          </cell>
          <cell r="D45" t="str">
            <v>Guardescoba en baldosin de cemento</v>
          </cell>
          <cell r="E45" t="str">
            <v>Ml</v>
          </cell>
          <cell r="F45">
            <v>8096</v>
          </cell>
          <cell r="G45">
            <v>10929.6</v>
          </cell>
          <cell r="H45">
            <v>68</v>
          </cell>
          <cell r="I45">
            <v>550528</v>
          </cell>
          <cell r="J45">
            <v>550528</v>
          </cell>
          <cell r="K45">
            <v>100</v>
          </cell>
          <cell r="L45">
            <v>32</v>
          </cell>
          <cell r="M45">
            <v>809600</v>
          </cell>
          <cell r="N45">
            <v>0</v>
          </cell>
          <cell r="O45">
            <v>0</v>
          </cell>
          <cell r="P45">
            <v>0</v>
          </cell>
          <cell r="Q45">
            <v>0</v>
          </cell>
          <cell r="R45">
            <v>0</v>
          </cell>
          <cell r="S45">
            <v>0</v>
          </cell>
          <cell r="T45">
            <v>79</v>
          </cell>
          <cell r="U45">
            <v>0.79</v>
          </cell>
          <cell r="V45">
            <v>639584</v>
          </cell>
          <cell r="W45">
            <v>639584</v>
          </cell>
          <cell r="X45">
            <v>0</v>
          </cell>
          <cell r="Y45">
            <v>0</v>
          </cell>
          <cell r="Z45">
            <v>79</v>
          </cell>
          <cell r="AA45">
            <v>0.79</v>
          </cell>
          <cell r="AB45">
            <v>639584</v>
          </cell>
          <cell r="AC45">
            <v>21</v>
          </cell>
          <cell r="AD45">
            <v>0.21</v>
          </cell>
          <cell r="AE45">
            <v>170016</v>
          </cell>
        </row>
        <row r="46">
          <cell r="A46">
            <v>21</v>
          </cell>
          <cell r="B46">
            <v>19</v>
          </cell>
          <cell r="C46">
            <v>19</v>
          </cell>
          <cell r="D46" t="str">
            <v>PINTURA GENERAL</v>
          </cell>
          <cell r="E46">
            <v>19</v>
          </cell>
          <cell r="F46">
            <v>19</v>
          </cell>
          <cell r="G46">
            <v>19</v>
          </cell>
          <cell r="H46">
            <v>19</v>
          </cell>
          <cell r="I46">
            <v>19</v>
          </cell>
          <cell r="J46">
            <v>20613913</v>
          </cell>
          <cell r="K46">
            <v>20613904</v>
          </cell>
          <cell r="L46">
            <v>20613904</v>
          </cell>
          <cell r="M46">
            <v>16531638</v>
          </cell>
          <cell r="N46">
            <v>16531632</v>
          </cell>
          <cell r="O46">
            <v>16531632</v>
          </cell>
          <cell r="P46">
            <v>0</v>
          </cell>
          <cell r="Q46">
            <v>0</v>
          </cell>
          <cell r="R46">
            <v>0</v>
          </cell>
          <cell r="S46">
            <v>0</v>
          </cell>
          <cell r="T46">
            <v>0</v>
          </cell>
          <cell r="U46">
            <v>0</v>
          </cell>
          <cell r="V46">
            <v>7453632</v>
          </cell>
          <cell r="W46">
            <v>7453632</v>
          </cell>
          <cell r="X46">
            <v>7453632</v>
          </cell>
          <cell r="Y46">
            <v>0</v>
          </cell>
          <cell r="Z46">
            <v>0</v>
          </cell>
          <cell r="AA46">
            <v>0</v>
          </cell>
          <cell r="AB46">
            <v>7453632</v>
          </cell>
          <cell r="AC46">
            <v>7453632</v>
          </cell>
          <cell r="AD46">
            <v>7453632</v>
          </cell>
          <cell r="AE46">
            <v>9078006</v>
          </cell>
        </row>
        <row r="47">
          <cell r="A47">
            <v>21.1</v>
          </cell>
          <cell r="B47">
            <v>19.010000000000002</v>
          </cell>
          <cell r="C47">
            <v>164</v>
          </cell>
          <cell r="D47" t="str">
            <v>Estuco y pintura vinilo tipo I, muros (tres manos</v>
          </cell>
          <cell r="E47" t="str">
            <v>M2</v>
          </cell>
          <cell r="F47">
            <v>20200</v>
          </cell>
          <cell r="G47">
            <v>27270</v>
          </cell>
          <cell r="H47">
            <v>240</v>
          </cell>
          <cell r="I47">
            <v>4848000</v>
          </cell>
          <cell r="J47">
            <v>4848000</v>
          </cell>
          <cell r="K47">
            <v>400</v>
          </cell>
          <cell r="L47">
            <v>160</v>
          </cell>
          <cell r="M47">
            <v>8080000</v>
          </cell>
          <cell r="N47">
            <v>0</v>
          </cell>
          <cell r="O47">
            <v>0</v>
          </cell>
          <cell r="P47">
            <v>0</v>
          </cell>
          <cell r="Q47">
            <v>0</v>
          </cell>
          <cell r="R47">
            <v>0</v>
          </cell>
          <cell r="S47">
            <v>0</v>
          </cell>
          <cell r="T47">
            <v>321</v>
          </cell>
          <cell r="U47">
            <v>0.80249999999999999</v>
          </cell>
          <cell r="V47">
            <v>6484200</v>
          </cell>
          <cell r="W47">
            <v>6484200</v>
          </cell>
          <cell r="X47">
            <v>0</v>
          </cell>
          <cell r="Y47">
            <v>0</v>
          </cell>
          <cell r="Z47">
            <v>321</v>
          </cell>
          <cell r="AA47">
            <v>0.80249999999999999</v>
          </cell>
          <cell r="AB47">
            <v>6484200</v>
          </cell>
          <cell r="AC47">
            <v>79</v>
          </cell>
          <cell r="AD47">
            <v>0.19750000000000001</v>
          </cell>
          <cell r="AE47">
            <v>1595800</v>
          </cell>
        </row>
        <row r="48">
          <cell r="A48">
            <v>21.2</v>
          </cell>
          <cell r="B48">
            <v>19.02</v>
          </cell>
          <cell r="C48">
            <v>165</v>
          </cell>
          <cell r="D48" t="str">
            <v>Pintura vinilo muros (3 manos)</v>
          </cell>
          <cell r="E48" t="str">
            <v>M2</v>
          </cell>
          <cell r="F48">
            <v>14000</v>
          </cell>
          <cell r="G48">
            <v>18900</v>
          </cell>
          <cell r="H48">
            <v>890</v>
          </cell>
          <cell r="I48">
            <v>12460000</v>
          </cell>
          <cell r="J48">
            <v>12460000</v>
          </cell>
          <cell r="K48">
            <v>371</v>
          </cell>
          <cell r="L48">
            <v>-519</v>
          </cell>
          <cell r="M48">
            <v>5194000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371</v>
          </cell>
          <cell r="AD48">
            <v>1</v>
          </cell>
          <cell r="AE48">
            <v>5194000</v>
          </cell>
        </row>
        <row r="49">
          <cell r="A49">
            <v>21.5</v>
          </cell>
          <cell r="B49">
            <v>19.04</v>
          </cell>
          <cell r="C49">
            <v>167</v>
          </cell>
          <cell r="D49" t="str">
            <v>Esmalte sobre lamina llena</v>
          </cell>
          <cell r="E49" t="str">
            <v>M2</v>
          </cell>
          <cell r="F49">
            <v>9846</v>
          </cell>
          <cell r="G49">
            <v>13292.1</v>
          </cell>
          <cell r="H49">
            <v>56</v>
          </cell>
          <cell r="I49">
            <v>551376</v>
          </cell>
          <cell r="J49">
            <v>551376</v>
          </cell>
          <cell r="K49">
            <v>0</v>
          </cell>
          <cell r="L49">
            <v>-56</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A50">
            <v>21.6</v>
          </cell>
          <cell r="B50">
            <v>19.05</v>
          </cell>
          <cell r="C50">
            <v>168</v>
          </cell>
          <cell r="D50" t="str">
            <v>Esmalte sobre marco lamina de ventanas y pue</v>
          </cell>
          <cell r="E50" t="str">
            <v>M2</v>
          </cell>
          <cell r="F50">
            <v>20762</v>
          </cell>
          <cell r="G50">
            <v>28028.7</v>
          </cell>
          <cell r="H50">
            <v>56</v>
          </cell>
          <cell r="I50">
            <v>1162672</v>
          </cell>
          <cell r="J50">
            <v>1162672</v>
          </cell>
          <cell r="K50">
            <v>59</v>
          </cell>
          <cell r="L50">
            <v>3</v>
          </cell>
          <cell r="M50">
            <v>1224958</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59</v>
          </cell>
          <cell r="AD50">
            <v>1</v>
          </cell>
          <cell r="AE50">
            <v>1224958</v>
          </cell>
        </row>
        <row r="51">
          <cell r="A51">
            <v>21.7</v>
          </cell>
          <cell r="B51">
            <v>19.059999999999999</v>
          </cell>
          <cell r="C51">
            <v>169</v>
          </cell>
          <cell r="D51" t="str">
            <v>Pintura esmalte ventaneria Metalica</v>
          </cell>
          <cell r="E51" t="str">
            <v>M2</v>
          </cell>
          <cell r="F51">
            <v>7345</v>
          </cell>
          <cell r="G51">
            <v>9915.75</v>
          </cell>
          <cell r="H51">
            <v>89</v>
          </cell>
          <cell r="I51">
            <v>653705</v>
          </cell>
          <cell r="J51">
            <v>653705</v>
          </cell>
          <cell r="K51">
            <v>0</v>
          </cell>
          <cell r="L51">
            <v>-89</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A52" t="str">
            <v>21,15*</v>
          </cell>
          <cell r="B52">
            <v>19.100000000000001</v>
          </cell>
          <cell r="C52">
            <v>173</v>
          </cell>
          <cell r="D52" t="str">
            <v>Pintura en viniltex bajo placa</v>
          </cell>
          <cell r="E52" t="str">
            <v>M2</v>
          </cell>
          <cell r="F52">
            <v>7818</v>
          </cell>
          <cell r="G52">
            <v>10554.300000000001</v>
          </cell>
          <cell r="H52">
            <v>120</v>
          </cell>
          <cell r="I52">
            <v>938160</v>
          </cell>
          <cell r="J52">
            <v>938160</v>
          </cell>
          <cell r="K52">
            <v>260</v>
          </cell>
          <cell r="L52">
            <v>140</v>
          </cell>
          <cell r="M52">
            <v>2032680</v>
          </cell>
          <cell r="N52">
            <v>0</v>
          </cell>
          <cell r="O52">
            <v>0</v>
          </cell>
          <cell r="P52">
            <v>0</v>
          </cell>
          <cell r="Q52">
            <v>0</v>
          </cell>
          <cell r="R52">
            <v>0</v>
          </cell>
          <cell r="S52">
            <v>0</v>
          </cell>
          <cell r="T52">
            <v>124</v>
          </cell>
          <cell r="U52">
            <v>0.47692307692307695</v>
          </cell>
          <cell r="V52">
            <v>969432</v>
          </cell>
          <cell r="W52">
            <v>969432</v>
          </cell>
          <cell r="X52">
            <v>0</v>
          </cell>
          <cell r="Y52">
            <v>0</v>
          </cell>
          <cell r="Z52">
            <v>124</v>
          </cell>
          <cell r="AA52">
            <v>0.47692307692307695</v>
          </cell>
          <cell r="AB52">
            <v>969432</v>
          </cell>
          <cell r="AC52">
            <v>136</v>
          </cell>
          <cell r="AD52">
            <v>0.52307692307692311</v>
          </cell>
          <cell r="AE52">
            <v>1063248</v>
          </cell>
        </row>
        <row r="53">
          <cell r="A53">
            <v>22</v>
          </cell>
          <cell r="B53">
            <v>20</v>
          </cell>
          <cell r="C53">
            <v>20</v>
          </cell>
          <cell r="D53" t="str">
            <v>EXTERIORES</v>
          </cell>
          <cell r="E53">
            <v>20</v>
          </cell>
          <cell r="F53">
            <v>20</v>
          </cell>
          <cell r="G53">
            <v>20</v>
          </cell>
          <cell r="H53">
            <v>20</v>
          </cell>
          <cell r="I53">
            <v>20</v>
          </cell>
          <cell r="J53">
            <v>0</v>
          </cell>
          <cell r="K53">
            <v>0</v>
          </cell>
          <cell r="L53">
            <v>0</v>
          </cell>
          <cell r="M53">
            <v>9564264</v>
          </cell>
          <cell r="N53">
            <v>9564264</v>
          </cell>
          <cell r="O53">
            <v>9564264</v>
          </cell>
          <cell r="P53">
            <v>0</v>
          </cell>
          <cell r="Q53">
            <v>0</v>
          </cell>
          <cell r="R53">
            <v>0</v>
          </cell>
          <cell r="S53">
            <v>72608.94</v>
          </cell>
          <cell r="T53">
            <v>72608.9375</v>
          </cell>
          <cell r="U53">
            <v>72608.9375</v>
          </cell>
          <cell r="V53">
            <v>7218864</v>
          </cell>
          <cell r="W53">
            <v>7218864</v>
          </cell>
          <cell r="X53">
            <v>7218864</v>
          </cell>
          <cell r="Y53">
            <v>0</v>
          </cell>
          <cell r="Z53">
            <v>0</v>
          </cell>
          <cell r="AA53">
            <v>0</v>
          </cell>
          <cell r="AB53">
            <v>7291472.9400000004</v>
          </cell>
          <cell r="AC53">
            <v>7291472</v>
          </cell>
          <cell r="AD53">
            <v>7291472</v>
          </cell>
          <cell r="AE53">
            <v>2272791.0599999996</v>
          </cell>
        </row>
        <row r="54">
          <cell r="A54">
            <v>22.8</v>
          </cell>
          <cell r="B54">
            <v>20.010000000000002</v>
          </cell>
          <cell r="C54">
            <v>180</v>
          </cell>
          <cell r="D54" t="str">
            <v>Placa de piso para exteriores en concreto 2500 psi barrido y dilatado e=0.10</v>
          </cell>
          <cell r="E54" t="str">
            <v>M2</v>
          </cell>
          <cell r="F54">
            <v>41022</v>
          </cell>
          <cell r="G54">
            <v>55379.700000000004</v>
          </cell>
          <cell r="H54">
            <v>0</v>
          </cell>
          <cell r="I54">
            <v>0</v>
          </cell>
          <cell r="J54">
            <v>0</v>
          </cell>
          <cell r="K54">
            <v>225</v>
          </cell>
          <cell r="L54">
            <v>225</v>
          </cell>
          <cell r="M54">
            <v>9229950</v>
          </cell>
          <cell r="N54">
            <v>0</v>
          </cell>
          <cell r="O54">
            <v>0</v>
          </cell>
          <cell r="P54">
            <v>0</v>
          </cell>
          <cell r="Q54">
            <v>1.77</v>
          </cell>
          <cell r="R54">
            <v>7.8666666666666659E-3</v>
          </cell>
          <cell r="S54">
            <v>72608.94</v>
          </cell>
          <cell r="T54">
            <v>172</v>
          </cell>
          <cell r="U54">
            <v>0.76444444444444448</v>
          </cell>
          <cell r="V54">
            <v>7055784</v>
          </cell>
          <cell r="W54">
            <v>7055784</v>
          </cell>
          <cell r="X54">
            <v>0</v>
          </cell>
          <cell r="Y54">
            <v>0</v>
          </cell>
          <cell r="Z54">
            <v>173.77</v>
          </cell>
          <cell r="AA54">
            <v>0.77231111111111117</v>
          </cell>
          <cell r="AB54">
            <v>7128392.9400000004</v>
          </cell>
          <cell r="AC54">
            <v>51.22999999999999</v>
          </cell>
          <cell r="AD54">
            <v>0.22768888888888883</v>
          </cell>
          <cell r="AE54">
            <v>2101557.0599999996</v>
          </cell>
        </row>
        <row r="55">
          <cell r="A55" t="str">
            <v>22,18*</v>
          </cell>
          <cell r="B55">
            <v>20.03</v>
          </cell>
          <cell r="C55">
            <v>182</v>
          </cell>
          <cell r="D55" t="str">
            <v>Mantenimiento de cubiertas (Limpieza, Acomodaciòn y reparaciòn de tejas)</v>
          </cell>
          <cell r="E55" t="str">
            <v>M2</v>
          </cell>
          <cell r="F55">
            <v>4077</v>
          </cell>
          <cell r="G55">
            <v>5503.9500000000007</v>
          </cell>
          <cell r="H55">
            <v>0</v>
          </cell>
          <cell r="I55">
            <v>0</v>
          </cell>
          <cell r="J55">
            <v>0</v>
          </cell>
          <cell r="K55">
            <v>82</v>
          </cell>
          <cell r="L55">
            <v>82</v>
          </cell>
          <cell r="M55">
            <v>334314</v>
          </cell>
          <cell r="N55">
            <v>0</v>
          </cell>
          <cell r="O55">
            <v>0</v>
          </cell>
          <cell r="P55">
            <v>0</v>
          </cell>
          <cell r="Q55">
            <v>0</v>
          </cell>
          <cell r="R55">
            <v>0</v>
          </cell>
          <cell r="S55">
            <v>0</v>
          </cell>
          <cell r="T55">
            <v>40</v>
          </cell>
          <cell r="U55">
            <v>0.48780487804878048</v>
          </cell>
          <cell r="V55">
            <v>163080</v>
          </cell>
          <cell r="W55">
            <v>163080</v>
          </cell>
          <cell r="X55">
            <v>0</v>
          </cell>
          <cell r="Y55">
            <v>0</v>
          </cell>
          <cell r="Z55">
            <v>40</v>
          </cell>
          <cell r="AA55">
            <v>0.48780487804878048</v>
          </cell>
          <cell r="AB55">
            <v>163080</v>
          </cell>
          <cell r="AC55">
            <v>42</v>
          </cell>
          <cell r="AD55">
            <v>0.51219512195121952</v>
          </cell>
          <cell r="AE55">
            <v>171234</v>
          </cell>
        </row>
        <row r="56">
          <cell r="A56">
            <v>24</v>
          </cell>
          <cell r="B56">
            <v>22</v>
          </cell>
          <cell r="C56">
            <v>22</v>
          </cell>
          <cell r="D56" t="str">
            <v>LIMPIEZA GENERAL</v>
          </cell>
          <cell r="E56">
            <v>22</v>
          </cell>
          <cell r="F56">
            <v>22</v>
          </cell>
          <cell r="G56">
            <v>22</v>
          </cell>
          <cell r="H56">
            <v>22</v>
          </cell>
          <cell r="I56">
            <v>22</v>
          </cell>
          <cell r="J56">
            <v>301630</v>
          </cell>
          <cell r="K56">
            <v>301630</v>
          </cell>
          <cell r="L56">
            <v>301630</v>
          </cell>
          <cell r="M56">
            <v>904780</v>
          </cell>
          <cell r="N56">
            <v>904780</v>
          </cell>
          <cell r="O56">
            <v>904780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904780</v>
          </cell>
        </row>
        <row r="57">
          <cell r="A57">
            <v>24.1</v>
          </cell>
          <cell r="B57">
            <v>22.01</v>
          </cell>
          <cell r="C57">
            <v>184</v>
          </cell>
          <cell r="D57" t="str">
            <v>Limpieza y retiro de escombros</v>
          </cell>
          <cell r="E57" t="str">
            <v>M3</v>
          </cell>
          <cell r="F57">
            <v>35815</v>
          </cell>
          <cell r="G57">
            <v>48350.25</v>
          </cell>
          <cell r="H57">
            <v>2</v>
          </cell>
          <cell r="I57">
            <v>71630</v>
          </cell>
          <cell r="J57">
            <v>71630</v>
          </cell>
          <cell r="K57">
            <v>12</v>
          </cell>
          <cell r="L57">
            <v>10</v>
          </cell>
          <cell r="M57">
            <v>429780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12</v>
          </cell>
          <cell r="AD57">
            <v>1</v>
          </cell>
          <cell r="AE57">
            <v>429780</v>
          </cell>
        </row>
        <row r="58">
          <cell r="A58">
            <v>24.2</v>
          </cell>
          <cell r="B58">
            <v>22.02</v>
          </cell>
          <cell r="C58">
            <v>185</v>
          </cell>
          <cell r="D58" t="str">
            <v>Aseo final de obra</v>
          </cell>
          <cell r="E58" t="str">
            <v>M2</v>
          </cell>
          <cell r="F58">
            <v>1000</v>
          </cell>
          <cell r="G58">
            <v>1350</v>
          </cell>
          <cell r="H58">
            <v>230</v>
          </cell>
          <cell r="I58">
            <v>230000</v>
          </cell>
          <cell r="J58">
            <v>230000</v>
          </cell>
          <cell r="K58">
            <v>475</v>
          </cell>
          <cell r="L58">
            <v>245</v>
          </cell>
          <cell r="M58">
            <v>475000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475</v>
          </cell>
          <cell r="AD58">
            <v>1</v>
          </cell>
          <cell r="AE58">
            <v>475000</v>
          </cell>
        </row>
        <row r="59">
          <cell r="A59">
            <v>475000</v>
          </cell>
          <cell r="B59">
            <v>475000</v>
          </cell>
          <cell r="C59">
            <v>475000</v>
          </cell>
          <cell r="D59">
            <v>475000</v>
          </cell>
          <cell r="E59">
            <v>475000</v>
          </cell>
          <cell r="F59">
            <v>475000</v>
          </cell>
          <cell r="G59" t="str">
            <v>VALOR PARCIAL</v>
          </cell>
          <cell r="H59">
            <v>475000</v>
          </cell>
          <cell r="I59">
            <v>44761914</v>
          </cell>
          <cell r="J59">
            <v>44761914</v>
          </cell>
          <cell r="K59">
            <v>44761888</v>
          </cell>
          <cell r="L59">
            <v>44761888</v>
          </cell>
          <cell r="M59">
            <v>49086648</v>
          </cell>
          <cell r="N59">
            <v>49086624</v>
          </cell>
          <cell r="O59">
            <v>49086624</v>
          </cell>
          <cell r="P59">
            <v>1413888</v>
          </cell>
          <cell r="Q59">
            <v>1413888</v>
          </cell>
          <cell r="R59">
            <v>0.13155956462585036</v>
          </cell>
          <cell r="S59">
            <v>654904.34000000008</v>
          </cell>
          <cell r="T59">
            <v>654904</v>
          </cell>
          <cell r="U59">
            <v>0.2616264919362481</v>
          </cell>
          <cell r="V59">
            <v>20737521</v>
          </cell>
          <cell r="W59">
            <v>20737520</v>
          </cell>
          <cell r="X59">
            <v>20737520</v>
          </cell>
          <cell r="Y59">
            <v>0</v>
          </cell>
          <cell r="Z59">
            <v>0</v>
          </cell>
          <cell r="AA59">
            <v>0.39318605656209837</v>
          </cell>
          <cell r="AB59">
            <v>21392425.34</v>
          </cell>
          <cell r="AC59">
            <v>21392416</v>
          </cell>
          <cell r="AD59">
            <v>0.60681394343790163</v>
          </cell>
          <cell r="AE59">
            <v>27694222.66</v>
          </cell>
        </row>
        <row r="60">
          <cell r="A60">
            <v>27694208</v>
          </cell>
          <cell r="B60">
            <v>27694208</v>
          </cell>
          <cell r="C60">
            <v>27694208</v>
          </cell>
          <cell r="D60">
            <v>27694208</v>
          </cell>
          <cell r="E60">
            <v>27694208</v>
          </cell>
          <cell r="F60">
            <v>27694208</v>
          </cell>
          <cell r="G60" t="str">
            <v>ADMINISTRACION 30%</v>
          </cell>
          <cell r="H60">
            <v>27694208</v>
          </cell>
          <cell r="I60">
            <v>13428574.199999999</v>
          </cell>
          <cell r="J60">
            <v>13428568</v>
          </cell>
          <cell r="L60">
            <v>13428568</v>
          </cell>
          <cell r="M60">
            <v>14725994.4</v>
          </cell>
          <cell r="N60">
            <v>14725992</v>
          </cell>
          <cell r="O60">
            <v>14725992</v>
          </cell>
          <cell r="P60">
            <v>424166.39999999997</v>
          </cell>
          <cell r="Q60">
            <v>424166.25</v>
          </cell>
          <cell r="R60">
            <v>424166.25</v>
          </cell>
          <cell r="S60">
            <v>196471.30200000003</v>
          </cell>
          <cell r="T60">
            <v>196471.25</v>
          </cell>
          <cell r="U60">
            <v>196471.25</v>
          </cell>
          <cell r="V60">
            <v>6221256.2999999998</v>
          </cell>
          <cell r="W60">
            <v>6221256</v>
          </cell>
          <cell r="X60">
            <v>6221256</v>
          </cell>
          <cell r="Y60">
            <v>0</v>
          </cell>
          <cell r="Z60">
            <v>0</v>
          </cell>
          <cell r="AA60">
            <v>0</v>
          </cell>
          <cell r="AB60">
            <v>6417727.602</v>
          </cell>
          <cell r="AC60">
            <v>6417724</v>
          </cell>
          <cell r="AD60">
            <v>6417724</v>
          </cell>
          <cell r="AE60">
            <v>8308266.7979999995</v>
          </cell>
        </row>
        <row r="61">
          <cell r="A61">
            <v>8308264</v>
          </cell>
          <cell r="B61">
            <v>8308264</v>
          </cell>
          <cell r="C61">
            <v>8308264</v>
          </cell>
          <cell r="D61">
            <v>8308264</v>
          </cell>
          <cell r="E61">
            <v>8308264</v>
          </cell>
          <cell r="F61">
            <v>8308264</v>
          </cell>
          <cell r="G61" t="str">
            <v>UTILIDAD 5%</v>
          </cell>
          <cell r="H61">
            <v>8308264</v>
          </cell>
          <cell r="I61">
            <v>2238095.7000000002</v>
          </cell>
          <cell r="J61">
            <v>2238094</v>
          </cell>
          <cell r="L61">
            <v>2238094</v>
          </cell>
          <cell r="M61">
            <v>2454332.4</v>
          </cell>
          <cell r="N61">
            <v>2454332</v>
          </cell>
          <cell r="O61">
            <v>2454332</v>
          </cell>
          <cell r="P61">
            <v>70694.400000000009</v>
          </cell>
          <cell r="Q61">
            <v>70694.375</v>
          </cell>
          <cell r="R61">
            <v>70694.375</v>
          </cell>
          <cell r="S61">
            <v>32745.217000000004</v>
          </cell>
          <cell r="T61">
            <v>32745.203125</v>
          </cell>
          <cell r="U61">
            <v>32745.203125</v>
          </cell>
          <cell r="V61">
            <v>1036876.05</v>
          </cell>
          <cell r="W61">
            <v>1036876</v>
          </cell>
          <cell r="X61">
            <v>1036876</v>
          </cell>
          <cell r="Y61">
            <v>0</v>
          </cell>
          <cell r="Z61">
            <v>0</v>
          </cell>
          <cell r="AA61">
            <v>0</v>
          </cell>
          <cell r="AB61">
            <v>1069621.267</v>
          </cell>
          <cell r="AC61">
            <v>1069621</v>
          </cell>
          <cell r="AD61">
            <v>1069621</v>
          </cell>
          <cell r="AE61">
            <v>1384711.1330000001</v>
          </cell>
        </row>
        <row r="62">
          <cell r="A62">
            <v>1384711</v>
          </cell>
          <cell r="B62">
            <v>1384711</v>
          </cell>
          <cell r="C62">
            <v>1384711</v>
          </cell>
          <cell r="D62">
            <v>1384711</v>
          </cell>
          <cell r="E62">
            <v>1384711</v>
          </cell>
          <cell r="F62">
            <v>1384711</v>
          </cell>
          <cell r="G62" t="str">
            <v>VALOR   TOTAL</v>
          </cell>
          <cell r="H62">
            <v>1384711</v>
          </cell>
          <cell r="I62">
            <v>60428583.900000006</v>
          </cell>
          <cell r="J62">
            <v>60428576</v>
          </cell>
          <cell r="K62">
            <v>60428576</v>
          </cell>
          <cell r="L62">
            <v>60428576</v>
          </cell>
          <cell r="M62">
            <v>66266974.799999997</v>
          </cell>
          <cell r="N62">
            <v>66266944</v>
          </cell>
          <cell r="O62">
            <v>66266944</v>
          </cell>
          <cell r="P62">
            <v>1908748.7999999998</v>
          </cell>
          <cell r="Q62">
            <v>1908748</v>
          </cell>
          <cell r="R62">
            <v>1908748</v>
          </cell>
          <cell r="S62">
            <v>884120.85900000017</v>
          </cell>
          <cell r="T62">
            <v>884120.5</v>
          </cell>
          <cell r="U62">
            <v>884120.5</v>
          </cell>
          <cell r="V62">
            <v>27995653.350000001</v>
          </cell>
          <cell r="W62">
            <v>27995648</v>
          </cell>
          <cell r="X62">
            <v>27995648</v>
          </cell>
          <cell r="Y62">
            <v>0</v>
          </cell>
          <cell r="Z62">
            <v>0</v>
          </cell>
          <cell r="AA62">
            <v>0</v>
          </cell>
          <cell r="AB62">
            <v>28879774.209000003</v>
          </cell>
          <cell r="AC62">
            <v>28879760</v>
          </cell>
          <cell r="AD62">
            <v>28879760</v>
          </cell>
          <cell r="AE62">
            <v>37387200.590999998</v>
          </cell>
        </row>
        <row r="63">
          <cell r="A63">
            <v>37387200</v>
          </cell>
          <cell r="B63">
            <v>37387200</v>
          </cell>
          <cell r="C63">
            <v>37387200</v>
          </cell>
          <cell r="D63">
            <v>37387200</v>
          </cell>
          <cell r="E63">
            <v>37387200</v>
          </cell>
          <cell r="F63">
            <v>37387200</v>
          </cell>
          <cell r="G63">
            <v>37387200</v>
          </cell>
          <cell r="H63">
            <v>37387200</v>
          </cell>
          <cell r="I63">
            <v>37387200</v>
          </cell>
          <cell r="J63">
            <v>37387200</v>
          </cell>
        </row>
        <row r="64">
          <cell r="D64" t="str">
            <v>Rectora Sra Maria Eugenia 315 501 6655</v>
          </cell>
        </row>
      </sheetData>
      <sheetData sheetId="9">
        <row r="1">
          <cell r="A1" t="str">
            <v>ANEXO No. 1</v>
          </cell>
          <cell r="B1">
            <v>37387200</v>
          </cell>
          <cell r="C1">
            <v>37387200</v>
          </cell>
          <cell r="D1">
            <v>37387200</v>
          </cell>
          <cell r="E1">
            <v>37387200</v>
          </cell>
          <cell r="F1">
            <v>37387200</v>
          </cell>
          <cell r="G1">
            <v>37387200</v>
          </cell>
          <cell r="H1">
            <v>37387200</v>
          </cell>
          <cell r="I1">
            <v>37387200</v>
          </cell>
          <cell r="J1">
            <v>37387200</v>
          </cell>
          <cell r="K1">
            <v>37387200</v>
          </cell>
          <cell r="L1">
            <v>37387200</v>
          </cell>
          <cell r="M1">
            <v>37387200</v>
          </cell>
          <cell r="N1">
            <v>37387200</v>
          </cell>
          <cell r="O1">
            <v>37387200</v>
          </cell>
          <cell r="P1">
            <v>37387200</v>
          </cell>
        </row>
        <row r="2">
          <cell r="A2" t="str">
            <v>MANTENIMIENTO Y/O ADECUACION DE ESTABLECIMIENTOS EDUCATIVOS OFICIALES EN EL MUNICIPIO DE BUCARAMANGA, CENTRO ORIENTE (GRUPO I – AREA NORTE)</v>
          </cell>
          <cell r="B2">
            <v>37387200</v>
          </cell>
          <cell r="C2">
            <v>37387200</v>
          </cell>
          <cell r="D2">
            <v>37387200</v>
          </cell>
          <cell r="E2">
            <v>37387200</v>
          </cell>
          <cell r="F2">
            <v>37387200</v>
          </cell>
          <cell r="G2">
            <v>37387200</v>
          </cell>
          <cell r="H2">
            <v>37387200</v>
          </cell>
          <cell r="I2">
            <v>37387200</v>
          </cell>
          <cell r="J2">
            <v>37387200</v>
          </cell>
          <cell r="K2">
            <v>37387200</v>
          </cell>
          <cell r="L2">
            <v>37387200</v>
          </cell>
          <cell r="M2">
            <v>37387200</v>
          </cell>
          <cell r="N2">
            <v>37387200</v>
          </cell>
          <cell r="O2">
            <v>37387200</v>
          </cell>
          <cell r="P2">
            <v>37387200</v>
          </cell>
        </row>
        <row r="3">
          <cell r="A3" t="str">
            <v>PRESUPUESTO PARA LA INSTITUCION EDUCATIVA DAMASO ZAPATA A – GRUPO 1 AREA NORTE-</v>
          </cell>
          <cell r="B3">
            <v>37387200</v>
          </cell>
          <cell r="C3">
            <v>37387200</v>
          </cell>
          <cell r="D3">
            <v>37387200</v>
          </cell>
          <cell r="E3">
            <v>37387200</v>
          </cell>
          <cell r="F3">
            <v>37387200</v>
          </cell>
          <cell r="G3">
            <v>37387200</v>
          </cell>
          <cell r="H3">
            <v>37387200</v>
          </cell>
          <cell r="I3">
            <v>37387200</v>
          </cell>
          <cell r="J3">
            <v>37387200</v>
          </cell>
          <cell r="K3">
            <v>37387200</v>
          </cell>
          <cell r="L3">
            <v>37387200</v>
          </cell>
          <cell r="M3">
            <v>37387200</v>
          </cell>
        </row>
        <row r="4">
          <cell r="A4" t="str">
            <v xml:space="preserve">CONTRATO DE OBRA: </v>
          </cell>
          <cell r="B4">
            <v>37387200</v>
          </cell>
          <cell r="C4">
            <v>37387200</v>
          </cell>
          <cell r="D4">
            <v>37387200</v>
          </cell>
          <cell r="E4">
            <v>37387200</v>
          </cell>
          <cell r="F4">
            <v>37387200</v>
          </cell>
          <cell r="G4" t="str">
            <v>355 DE 2017</v>
          </cell>
          <cell r="H4">
            <v>37387200</v>
          </cell>
          <cell r="I4">
            <v>37387200</v>
          </cell>
          <cell r="J4">
            <v>37387200</v>
          </cell>
          <cell r="K4">
            <v>37387200</v>
          </cell>
          <cell r="L4">
            <v>37387200</v>
          </cell>
          <cell r="M4">
            <v>37387200</v>
          </cell>
          <cell r="N4">
            <v>37387200</v>
          </cell>
          <cell r="O4">
            <v>37387200</v>
          </cell>
          <cell r="P4">
            <v>37387200</v>
          </cell>
        </row>
        <row r="5">
          <cell r="A5" t="str">
            <v>CONTRATISTA DE OBRA:</v>
          </cell>
          <cell r="B5">
            <v>37387200</v>
          </cell>
          <cell r="C5">
            <v>37387200</v>
          </cell>
          <cell r="D5">
            <v>37387200</v>
          </cell>
          <cell r="E5">
            <v>37387200</v>
          </cell>
          <cell r="F5">
            <v>37387200</v>
          </cell>
          <cell r="G5" t="str">
            <v>PROMACO INGENIERIA S.A.S.</v>
          </cell>
          <cell r="H5">
            <v>37387200</v>
          </cell>
          <cell r="I5">
            <v>37387200</v>
          </cell>
          <cell r="J5">
            <v>37387200</v>
          </cell>
          <cell r="K5">
            <v>37387200</v>
          </cell>
          <cell r="L5">
            <v>37387200</v>
          </cell>
          <cell r="M5">
            <v>37387200</v>
          </cell>
        </row>
        <row r="6">
          <cell r="A6">
            <v>37387200</v>
          </cell>
          <cell r="B6">
            <v>37387200</v>
          </cell>
          <cell r="C6">
            <v>37387200</v>
          </cell>
          <cell r="D6">
            <v>37387200</v>
          </cell>
          <cell r="E6">
            <v>37387200</v>
          </cell>
          <cell r="F6">
            <v>37387200</v>
          </cell>
          <cell r="G6">
            <v>37387200</v>
          </cell>
          <cell r="H6">
            <v>37387200</v>
          </cell>
          <cell r="I6">
            <v>37387200</v>
          </cell>
          <cell r="J6">
            <v>37387200</v>
          </cell>
        </row>
        <row r="7">
          <cell r="A7" t="str">
            <v>ÍTEM
PPUESTO</v>
          </cell>
          <cell r="B7" t="str">
            <v>ÍTEM
CTRATO</v>
          </cell>
          <cell r="C7" t="str">
            <v>No.
Esp.
Tec.</v>
          </cell>
          <cell r="D7" t="str">
            <v>ACTIVIDAD</v>
          </cell>
          <cell r="E7" t="str">
            <v>UND</v>
          </cell>
          <cell r="F7" t="str">
            <v>CONDICION CONTRACTUAL DEL CONTRATISTA</v>
          </cell>
          <cell r="G7">
            <v>37387200</v>
          </cell>
          <cell r="H7">
            <v>37387200</v>
          </cell>
          <cell r="I7">
            <v>37387200</v>
          </cell>
          <cell r="J7">
            <v>37387200</v>
          </cell>
          <cell r="K7" t="str">
            <v>CONDICIONES ACTUALIZADAS
CONTRATISTA-INTERVENTORIA-SUPERVISION</v>
          </cell>
          <cell r="L7">
            <v>37387200</v>
          </cell>
          <cell r="M7">
            <v>37387200</v>
          </cell>
          <cell r="N7" t="str">
            <v>ESTADO DE INVERSION</v>
          </cell>
          <cell r="O7">
            <v>37387200</v>
          </cell>
          <cell r="P7">
            <v>37387200</v>
          </cell>
          <cell r="Q7" t="str">
            <v>ACTA CORTE No. 1</v>
          </cell>
          <cell r="R7">
            <v>37387200</v>
          </cell>
          <cell r="S7">
            <v>37387200</v>
          </cell>
          <cell r="T7" t="str">
            <v>PROYECCION ACTA CORTE No. 2</v>
          </cell>
          <cell r="U7">
            <v>37387200</v>
          </cell>
          <cell r="V7">
            <v>37387200</v>
          </cell>
          <cell r="W7" t="str">
            <v>PRESENTE ACTA CORTE No. 3</v>
          </cell>
          <cell r="X7">
            <v>37387200</v>
          </cell>
          <cell r="Y7">
            <v>37387200</v>
          </cell>
          <cell r="Z7" t="str">
            <v>ACUMULADOS</v>
          </cell>
          <cell r="AA7">
            <v>37387200</v>
          </cell>
          <cell r="AB7">
            <v>37387200</v>
          </cell>
          <cell r="AC7" t="str">
            <v>SALDO</v>
          </cell>
          <cell r="AD7">
            <v>37387200</v>
          </cell>
          <cell r="AE7">
            <v>37387200</v>
          </cell>
        </row>
        <row r="8">
          <cell r="A8">
            <v>37387200</v>
          </cell>
          <cell r="B8">
            <v>37387200</v>
          </cell>
          <cell r="C8">
            <v>37387200</v>
          </cell>
          <cell r="D8">
            <v>37387200</v>
          </cell>
          <cell r="E8">
            <v>37387200</v>
          </cell>
          <cell r="F8">
            <v>2017</v>
          </cell>
          <cell r="G8">
            <v>1.35</v>
          </cell>
          <cell r="H8" t="str">
            <v>CANTIDAD PROGRAMADA</v>
          </cell>
          <cell r="I8" t="str">
            <v>TOTAL
PRESUPUESTADO</v>
          </cell>
          <cell r="J8" t="str">
            <v>TOTAL POR
CAPITULOS</v>
          </cell>
          <cell r="K8" t="str">
            <v>CANTIDAD
PROPUESTA
CONTRATISTA</v>
          </cell>
          <cell r="L8" t="str">
            <v>DIFERENCIA
CANTIDADES</v>
          </cell>
          <cell r="M8" t="str">
            <v>V/ TOTAL
CONTRATISTA</v>
          </cell>
          <cell r="N8" t="str">
            <v>CANTIDAD
EJECUTADA</v>
          </cell>
          <cell r="O8" t="str">
            <v>PORCENTAJE</v>
          </cell>
          <cell r="P8" t="str">
            <v>V/ TOTAL
EJECUTADO</v>
          </cell>
          <cell r="Q8" t="str">
            <v>CANTIDAD
EJECUTADA</v>
          </cell>
          <cell r="R8" t="str">
            <v>PORCENTAJE</v>
          </cell>
          <cell r="S8" t="str">
            <v>V/ TOTAL
EJECUTADO</v>
          </cell>
          <cell r="T8" t="str">
            <v>CANTIDAD
EJECUTADA</v>
          </cell>
          <cell r="U8" t="str">
            <v>PORCENTAJE</v>
          </cell>
          <cell r="V8" t="str">
            <v>V/ TOTAL
EJECUTADO</v>
          </cell>
          <cell r="W8" t="str">
            <v>CANTIDAD
EJECUTADA</v>
          </cell>
          <cell r="X8" t="str">
            <v>PORCENTAJE</v>
          </cell>
          <cell r="Y8" t="str">
            <v>V/ TOTAL
EJECUTADO</v>
          </cell>
          <cell r="Z8" t="str">
            <v>CANTIDAD
EJECUTADA</v>
          </cell>
          <cell r="AA8" t="str">
            <v>PORCENTAJE</v>
          </cell>
          <cell r="AB8" t="str">
            <v>V/ TOTAL
EJECUTADO</v>
          </cell>
          <cell r="AC8" t="str">
            <v>CANTIDAD
EJECUTADA</v>
          </cell>
          <cell r="AD8" t="str">
            <v>PORCENTAJE</v>
          </cell>
          <cell r="AE8" t="str">
            <v>V/ TOTAL
EJECUTADO</v>
          </cell>
        </row>
        <row r="9">
          <cell r="A9">
            <v>1.3499994277954102</v>
          </cell>
          <cell r="B9">
            <v>1.3499994277954102</v>
          </cell>
          <cell r="C9">
            <v>1.3499994277954102</v>
          </cell>
          <cell r="D9">
            <v>1.3499994277954102</v>
          </cell>
          <cell r="E9">
            <v>1.3499994277954102</v>
          </cell>
          <cell r="F9" t="str">
            <v>VR. UNITARIO DIRECTO</v>
          </cell>
          <cell r="G9" t="str">
            <v>CON AIU 35%</v>
          </cell>
          <cell r="H9">
            <v>1.3499994277954102</v>
          </cell>
          <cell r="I9">
            <v>1.3499994277954102</v>
          </cell>
          <cell r="J9">
            <v>1.3499994277954102</v>
          </cell>
          <cell r="K9">
            <v>1.3499994277954102</v>
          </cell>
          <cell r="L9">
            <v>1.3499994277954102</v>
          </cell>
          <cell r="M9">
            <v>1.3499994277954102</v>
          </cell>
          <cell r="N9">
            <v>1.3499994277954102</v>
          </cell>
          <cell r="O9">
            <v>1.3499994277954102</v>
          </cell>
          <cell r="P9">
            <v>1.3499994277954102</v>
          </cell>
          <cell r="Q9">
            <v>1.3499994277954102</v>
          </cell>
          <cell r="R9">
            <v>1.3499994277954102</v>
          </cell>
          <cell r="S9">
            <v>1.3499994277954102</v>
          </cell>
          <cell r="T9">
            <v>1.3499994277954102</v>
          </cell>
          <cell r="U9">
            <v>1.3499994277954102</v>
          </cell>
          <cell r="V9">
            <v>1.3499994277954102</v>
          </cell>
          <cell r="W9">
            <v>1.3499994277954102</v>
          </cell>
          <cell r="X9">
            <v>1.3499994277954102</v>
          </cell>
          <cell r="Y9">
            <v>1.3499994277954102</v>
          </cell>
          <cell r="Z9">
            <v>1.3499994277954102</v>
          </cell>
          <cell r="AA9">
            <v>1.3499994277954102</v>
          </cell>
          <cell r="AB9">
            <v>1.3499994277954102</v>
          </cell>
          <cell r="AC9">
            <v>1.3499994277954102</v>
          </cell>
          <cell r="AD9">
            <v>1.3499994277954102</v>
          </cell>
          <cell r="AE9">
            <v>1.3499994277954102</v>
          </cell>
        </row>
        <row r="10">
          <cell r="A10">
            <v>1</v>
          </cell>
          <cell r="B10">
            <v>1</v>
          </cell>
          <cell r="C10">
            <v>1</v>
          </cell>
          <cell r="D10" t="str">
            <v>PRELIMINRES</v>
          </cell>
          <cell r="E10">
            <v>1</v>
          </cell>
          <cell r="F10">
            <v>1</v>
          </cell>
          <cell r="G10">
            <v>1</v>
          </cell>
          <cell r="H10">
            <v>1</v>
          </cell>
          <cell r="I10">
            <v>1</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row>
        <row r="11">
          <cell r="A11">
            <v>1.2</v>
          </cell>
          <cell r="B11">
            <v>1.1000000000000001</v>
          </cell>
          <cell r="C11">
            <v>2</v>
          </cell>
          <cell r="D11" t="str">
            <v>Localizacion y replanteo manual</v>
          </cell>
          <cell r="E11" t="str">
            <v>M2</v>
          </cell>
          <cell r="F11">
            <v>3399</v>
          </cell>
          <cell r="G11">
            <v>4588.6500000000005</v>
          </cell>
          <cell r="H11">
            <v>0</v>
          </cell>
          <cell r="I11">
            <v>0</v>
          </cell>
          <cell r="J11">
            <v>0</v>
          </cell>
          <cell r="K11">
            <v>0</v>
          </cell>
          <cell r="L11">
            <v>0</v>
          </cell>
          <cell r="M11">
            <v>0</v>
          </cell>
          <cell r="N11">
            <v>0</v>
          </cell>
          <cell r="O11" t="e">
            <v>#DIV/0!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row>
        <row r="12">
          <cell r="A12">
            <v>2</v>
          </cell>
          <cell r="B12">
            <v>2</v>
          </cell>
          <cell r="C12">
            <v>2</v>
          </cell>
          <cell r="D12" t="str">
            <v>DEMOLICIONES Y DESMONTE DE ELEMENTOS</v>
          </cell>
          <cell r="E12">
            <v>2</v>
          </cell>
          <cell r="F12">
            <v>2</v>
          </cell>
          <cell r="G12">
            <v>2</v>
          </cell>
          <cell r="H12">
            <v>2</v>
          </cell>
          <cell r="I12">
            <v>2</v>
          </cell>
          <cell r="J12">
            <v>0</v>
          </cell>
          <cell r="K12">
            <v>0</v>
          </cell>
          <cell r="L12">
            <v>0</v>
          </cell>
          <cell r="M12">
            <v>1530991</v>
          </cell>
          <cell r="N12">
            <v>1530991</v>
          </cell>
          <cell r="O12">
            <v>1530991</v>
          </cell>
          <cell r="P12">
            <v>0</v>
          </cell>
          <cell r="Q12">
            <v>0</v>
          </cell>
          <cell r="R12">
            <v>0</v>
          </cell>
          <cell r="S12">
            <v>0</v>
          </cell>
          <cell r="T12">
            <v>0</v>
          </cell>
          <cell r="U12">
            <v>0</v>
          </cell>
          <cell r="V12">
            <v>1530991</v>
          </cell>
          <cell r="W12">
            <v>1530991</v>
          </cell>
          <cell r="X12">
            <v>1530991</v>
          </cell>
          <cell r="Y12">
            <v>0</v>
          </cell>
          <cell r="Z12">
            <v>0</v>
          </cell>
          <cell r="AA12">
            <v>0</v>
          </cell>
          <cell r="AB12">
            <v>1530991</v>
          </cell>
          <cell r="AC12">
            <v>1530991</v>
          </cell>
          <cell r="AD12">
            <v>1530991</v>
          </cell>
          <cell r="AE12">
            <v>0</v>
          </cell>
        </row>
        <row r="13">
          <cell r="A13" t="str">
            <v>2,23*</v>
          </cell>
          <cell r="B13">
            <v>2.09</v>
          </cell>
          <cell r="C13">
            <v>20</v>
          </cell>
          <cell r="D13" t="str">
            <v>Desmonte de cielo falso en madera,incluye desmonte de estructura en madera y retiro de escombros</v>
          </cell>
          <cell r="E13" t="str">
            <v>M2</v>
          </cell>
          <cell r="F13">
            <v>4543</v>
          </cell>
          <cell r="G13">
            <v>6133.05</v>
          </cell>
          <cell r="H13">
            <v>0</v>
          </cell>
          <cell r="I13">
            <v>0</v>
          </cell>
          <cell r="J13">
            <v>0</v>
          </cell>
          <cell r="K13">
            <v>337</v>
          </cell>
          <cell r="L13">
            <v>337</v>
          </cell>
          <cell r="M13">
            <v>1530991</v>
          </cell>
          <cell r="N13">
            <v>1530991</v>
          </cell>
          <cell r="O13">
            <v>0</v>
          </cell>
          <cell r="P13">
            <v>0</v>
          </cell>
          <cell r="Q13">
            <v>0</v>
          </cell>
          <cell r="R13">
            <v>0</v>
          </cell>
          <cell r="S13">
            <v>0</v>
          </cell>
          <cell r="T13">
            <v>337</v>
          </cell>
          <cell r="U13">
            <v>1</v>
          </cell>
          <cell r="V13">
            <v>1530991</v>
          </cell>
          <cell r="W13">
            <v>1530991</v>
          </cell>
          <cell r="X13">
            <v>0</v>
          </cell>
          <cell r="Y13">
            <v>0</v>
          </cell>
          <cell r="Z13">
            <v>337</v>
          </cell>
          <cell r="AA13">
            <v>1</v>
          </cell>
          <cell r="AB13">
            <v>1530991</v>
          </cell>
          <cell r="AC13">
            <v>0</v>
          </cell>
          <cell r="AD13">
            <v>0</v>
          </cell>
          <cell r="AE13">
            <v>0</v>
          </cell>
          <cell r="AF13">
            <v>0</v>
          </cell>
        </row>
        <row r="14">
          <cell r="A14">
            <v>7</v>
          </cell>
          <cell r="B14">
            <v>7</v>
          </cell>
          <cell r="C14">
            <v>7</v>
          </cell>
          <cell r="D14" t="str">
            <v>INSTALACIONES ELÉCTRICAS</v>
          </cell>
          <cell r="E14">
            <v>7</v>
          </cell>
          <cell r="F14">
            <v>7</v>
          </cell>
          <cell r="G14">
            <v>7</v>
          </cell>
          <cell r="H14">
            <v>7</v>
          </cell>
          <cell r="I14">
            <v>7</v>
          </cell>
          <cell r="J14">
            <v>0</v>
          </cell>
          <cell r="K14">
            <v>0</v>
          </cell>
          <cell r="L14">
            <v>0</v>
          </cell>
          <cell r="M14">
            <v>8810700</v>
          </cell>
          <cell r="N14">
            <v>8810696</v>
          </cell>
          <cell r="O14">
            <v>8810696</v>
          </cell>
          <cell r="P14">
            <v>124098</v>
          </cell>
          <cell r="Q14">
            <v>124098</v>
          </cell>
          <cell r="R14">
            <v>124098</v>
          </cell>
          <cell r="S14">
            <v>0</v>
          </cell>
          <cell r="T14">
            <v>0</v>
          </cell>
          <cell r="U14">
            <v>0</v>
          </cell>
          <cell r="V14">
            <v>8686602</v>
          </cell>
          <cell r="W14">
            <v>8686600</v>
          </cell>
          <cell r="X14">
            <v>8686600</v>
          </cell>
          <cell r="Y14">
            <v>0</v>
          </cell>
          <cell r="Z14">
            <v>0</v>
          </cell>
          <cell r="AA14">
            <v>0</v>
          </cell>
          <cell r="AB14">
            <v>8686602</v>
          </cell>
          <cell r="AC14">
            <v>8686600</v>
          </cell>
          <cell r="AD14">
            <v>8686600</v>
          </cell>
          <cell r="AE14">
            <v>124098</v>
          </cell>
        </row>
        <row r="15">
          <cell r="A15" t="str">
            <v>7,12*</v>
          </cell>
          <cell r="B15">
            <v>7.08</v>
          </cell>
          <cell r="C15">
            <v>65</v>
          </cell>
          <cell r="D15" t="str">
            <v>Salida toma corriente doble 110 v</v>
          </cell>
          <cell r="E15" t="str">
            <v>UND</v>
          </cell>
          <cell r="F15">
            <v>25632</v>
          </cell>
          <cell r="G15">
            <v>34603.200000000004</v>
          </cell>
          <cell r="H15">
            <v>0</v>
          </cell>
          <cell r="I15">
            <v>0</v>
          </cell>
          <cell r="J15">
            <v>0</v>
          </cell>
          <cell r="K15">
            <v>2</v>
          </cell>
          <cell r="L15">
            <v>2</v>
          </cell>
          <cell r="M15">
            <v>51264</v>
          </cell>
          <cell r="N15">
            <v>2</v>
          </cell>
          <cell r="O15">
            <v>1</v>
          </cell>
          <cell r="P15">
            <v>51264</v>
          </cell>
          <cell r="Q15">
            <v>51264</v>
          </cell>
          <cell r="R15">
            <v>0</v>
          </cell>
          <cell r="S15">
            <v>0</v>
          </cell>
          <cell r="T15">
            <v>0</v>
          </cell>
          <cell r="U15">
            <v>0</v>
          </cell>
          <cell r="V15">
            <v>0</v>
          </cell>
          <cell r="W15">
            <v>0</v>
          </cell>
          <cell r="X15">
            <v>0</v>
          </cell>
          <cell r="Y15">
            <v>0</v>
          </cell>
          <cell r="Z15">
            <v>0</v>
          </cell>
          <cell r="AA15">
            <v>0</v>
          </cell>
          <cell r="AB15">
            <v>0</v>
          </cell>
          <cell r="AC15">
            <v>2</v>
          </cell>
          <cell r="AD15">
            <v>1</v>
          </cell>
          <cell r="AE15">
            <v>51264</v>
          </cell>
          <cell r="AF15">
            <v>51264</v>
          </cell>
        </row>
        <row r="16">
          <cell r="A16" t="str">
            <v>7,14*</v>
          </cell>
          <cell r="B16">
            <v>7.1</v>
          </cell>
          <cell r="C16">
            <v>67</v>
          </cell>
          <cell r="D16" t="str">
            <v>Salida Interruptor Doble</v>
          </cell>
          <cell r="E16" t="str">
            <v>UND</v>
          </cell>
          <cell r="F16">
            <v>24278</v>
          </cell>
          <cell r="G16">
            <v>32775.300000000003</v>
          </cell>
          <cell r="H16">
            <v>0</v>
          </cell>
          <cell r="I16">
            <v>0</v>
          </cell>
          <cell r="J16">
            <v>0</v>
          </cell>
          <cell r="K16">
            <v>3</v>
          </cell>
          <cell r="L16">
            <v>3</v>
          </cell>
          <cell r="M16">
            <v>72834</v>
          </cell>
          <cell r="N16">
            <v>3</v>
          </cell>
          <cell r="O16">
            <v>1</v>
          </cell>
          <cell r="P16">
            <v>72834</v>
          </cell>
          <cell r="Q16">
            <v>72834</v>
          </cell>
          <cell r="R16">
            <v>0</v>
          </cell>
          <cell r="S16">
            <v>0</v>
          </cell>
          <cell r="T16">
            <v>0</v>
          </cell>
          <cell r="U16">
            <v>0</v>
          </cell>
          <cell r="V16">
            <v>0</v>
          </cell>
          <cell r="W16">
            <v>0</v>
          </cell>
          <cell r="X16">
            <v>0</v>
          </cell>
          <cell r="Y16">
            <v>0</v>
          </cell>
          <cell r="Z16">
            <v>0</v>
          </cell>
          <cell r="AA16">
            <v>0</v>
          </cell>
          <cell r="AB16">
            <v>0</v>
          </cell>
          <cell r="AC16">
            <v>3</v>
          </cell>
          <cell r="AD16">
            <v>1</v>
          </cell>
          <cell r="AE16">
            <v>72834</v>
          </cell>
          <cell r="AF16">
            <v>72834</v>
          </cell>
        </row>
        <row r="17">
          <cell r="A17" t="str">
            <v>7,16*</v>
          </cell>
          <cell r="B17">
            <v>7.12</v>
          </cell>
          <cell r="C17">
            <v>69</v>
          </cell>
          <cell r="D17" t="str">
            <v>Salida lampara LED sobreponer 24W  incluye lampara</v>
          </cell>
          <cell r="E17" t="str">
            <v>UND</v>
          </cell>
          <cell r="F17">
            <v>202014</v>
          </cell>
          <cell r="G17">
            <v>272718.90000000002</v>
          </cell>
          <cell r="H17">
            <v>0</v>
          </cell>
          <cell r="I17">
            <v>0</v>
          </cell>
          <cell r="J17">
            <v>0</v>
          </cell>
          <cell r="K17">
            <v>43</v>
          </cell>
          <cell r="L17">
            <v>43</v>
          </cell>
          <cell r="M17">
            <v>8686602</v>
          </cell>
          <cell r="N17">
            <v>0</v>
          </cell>
          <cell r="O17">
            <v>0</v>
          </cell>
          <cell r="P17">
            <v>0</v>
          </cell>
          <cell r="Q17">
            <v>0</v>
          </cell>
          <cell r="R17">
            <v>0</v>
          </cell>
          <cell r="S17">
            <v>0</v>
          </cell>
          <cell r="T17">
            <v>43</v>
          </cell>
          <cell r="U17">
            <v>1</v>
          </cell>
          <cell r="V17">
            <v>8686602</v>
          </cell>
          <cell r="W17">
            <v>8686600</v>
          </cell>
          <cell r="X17">
            <v>0</v>
          </cell>
          <cell r="Y17">
            <v>0</v>
          </cell>
          <cell r="Z17">
            <v>43</v>
          </cell>
          <cell r="AA17">
            <v>1</v>
          </cell>
          <cell r="AB17">
            <v>8686602</v>
          </cell>
          <cell r="AC17">
            <v>0</v>
          </cell>
          <cell r="AD17">
            <v>0</v>
          </cell>
          <cell r="AE17">
            <v>0</v>
          </cell>
        </row>
        <row r="18">
          <cell r="A18">
            <v>8</v>
          </cell>
          <cell r="B18">
            <v>8</v>
          </cell>
          <cell r="C18">
            <v>8</v>
          </cell>
          <cell r="D18" t="str">
            <v>INSTALACIONES HIDROSANITARIAS</v>
          </cell>
          <cell r="E18">
            <v>8</v>
          </cell>
          <cell r="F18">
            <v>8</v>
          </cell>
          <cell r="G18">
            <v>8</v>
          </cell>
          <cell r="H18">
            <v>8</v>
          </cell>
          <cell r="I18">
            <v>8</v>
          </cell>
          <cell r="J18">
            <v>115976</v>
          </cell>
          <cell r="K18">
            <v>115976</v>
          </cell>
          <cell r="L18">
            <v>115976</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A19" t="str">
            <v>8,36*</v>
          </cell>
          <cell r="B19">
            <v>8.19</v>
          </cell>
          <cell r="C19">
            <v>98</v>
          </cell>
          <cell r="D19" t="str">
            <v>Mantenimiento de aparatos sanitarios</v>
          </cell>
          <cell r="E19" t="str">
            <v>UND</v>
          </cell>
          <cell r="F19">
            <v>28994</v>
          </cell>
          <cell r="G19">
            <v>39141.9</v>
          </cell>
          <cell r="H19">
            <v>4</v>
          </cell>
          <cell r="I19">
            <v>115976</v>
          </cell>
          <cell r="J19">
            <v>115976</v>
          </cell>
          <cell r="K19">
            <v>0</v>
          </cell>
          <cell r="L19">
            <v>-4</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A20">
            <v>9</v>
          </cell>
          <cell r="B20">
            <v>9</v>
          </cell>
          <cell r="C20">
            <v>9</v>
          </cell>
          <cell r="D20" t="str">
            <v>PAÑETES</v>
          </cell>
          <cell r="E20">
            <v>9</v>
          </cell>
          <cell r="F20">
            <v>9</v>
          </cell>
          <cell r="G20">
            <v>9</v>
          </cell>
          <cell r="H20">
            <v>9</v>
          </cell>
          <cell r="I20">
            <v>9</v>
          </cell>
          <cell r="J20">
            <v>3157344</v>
          </cell>
          <cell r="K20">
            <v>3157344</v>
          </cell>
          <cell r="L20">
            <v>3157344</v>
          </cell>
          <cell r="M20">
            <v>315336</v>
          </cell>
          <cell r="N20">
            <v>315336</v>
          </cell>
          <cell r="O20">
            <v>315336</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315336</v>
          </cell>
        </row>
        <row r="21">
          <cell r="A21">
            <v>9.1</v>
          </cell>
          <cell r="B21">
            <v>9.01</v>
          </cell>
          <cell r="C21">
            <v>100</v>
          </cell>
          <cell r="D21" t="str">
            <v>Pañete muros 1:4 Incluye Filos y dilataciones</v>
          </cell>
          <cell r="E21" t="str">
            <v>M2</v>
          </cell>
          <cell r="F21">
            <v>13234</v>
          </cell>
          <cell r="G21">
            <v>17865.900000000001</v>
          </cell>
          <cell r="H21">
            <v>200</v>
          </cell>
          <cell r="I21">
            <v>2646800</v>
          </cell>
          <cell r="J21">
            <v>2646800</v>
          </cell>
          <cell r="K21">
            <v>0</v>
          </cell>
          <cell r="L21">
            <v>-200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A22">
            <v>9.1999999999999993</v>
          </cell>
          <cell r="B22">
            <v>9.02</v>
          </cell>
          <cell r="C22">
            <v>101</v>
          </cell>
          <cell r="D22" t="str">
            <v>Páñete  bajo  placa   1:4</v>
          </cell>
          <cell r="E22" t="str">
            <v>M2</v>
          </cell>
          <cell r="F22">
            <v>15016</v>
          </cell>
          <cell r="G22">
            <v>20271.600000000002</v>
          </cell>
          <cell r="H22">
            <v>34</v>
          </cell>
          <cell r="I22">
            <v>510544</v>
          </cell>
          <cell r="J22">
            <v>510544</v>
          </cell>
          <cell r="K22">
            <v>21</v>
          </cell>
          <cell r="L22">
            <v>-13</v>
          </cell>
          <cell r="M22">
            <v>315336</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21</v>
          </cell>
          <cell r="AD22">
            <v>1</v>
          </cell>
          <cell r="AE22">
            <v>315336</v>
          </cell>
        </row>
        <row r="23">
          <cell r="A23">
            <v>10</v>
          </cell>
          <cell r="B23">
            <v>10</v>
          </cell>
          <cell r="C23">
            <v>10</v>
          </cell>
          <cell r="D23" t="str">
            <v>IMPERMEABILIZACION</v>
          </cell>
          <cell r="E23">
            <v>10</v>
          </cell>
          <cell r="F23">
            <v>10</v>
          </cell>
          <cell r="G23">
            <v>10</v>
          </cell>
          <cell r="H23">
            <v>10</v>
          </cell>
          <cell r="I23">
            <v>10</v>
          </cell>
          <cell r="J23">
            <v>3815406</v>
          </cell>
          <cell r="K23">
            <v>3815406</v>
          </cell>
          <cell r="L23">
            <v>3815406</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A24">
            <v>10.4</v>
          </cell>
          <cell r="B24">
            <v>10.02</v>
          </cell>
          <cell r="C24">
            <v>105</v>
          </cell>
          <cell r="D24" t="str">
            <v>Impermeabilizacion manto zetal 600 terraza</v>
          </cell>
          <cell r="E24" t="str">
            <v>M2</v>
          </cell>
          <cell r="F24">
            <v>26195</v>
          </cell>
          <cell r="G24">
            <v>35363.25</v>
          </cell>
          <cell r="H24">
            <v>126</v>
          </cell>
          <cell r="I24">
            <v>3300570</v>
          </cell>
          <cell r="J24">
            <v>3300570</v>
          </cell>
          <cell r="K24">
            <v>0</v>
          </cell>
          <cell r="L24">
            <v>-126</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A25">
            <v>10.5</v>
          </cell>
          <cell r="B25">
            <v>10.029999999999999</v>
          </cell>
          <cell r="C25">
            <v>106</v>
          </cell>
          <cell r="D25" t="str">
            <v>Pintura bituminosa para proteccion terraza.</v>
          </cell>
          <cell r="E25" t="str">
            <v>M2</v>
          </cell>
          <cell r="F25">
            <v>4086</v>
          </cell>
          <cell r="G25">
            <v>5516.1</v>
          </cell>
          <cell r="H25">
            <v>126</v>
          </cell>
          <cell r="I25">
            <v>514836</v>
          </cell>
          <cell r="J25">
            <v>514836</v>
          </cell>
          <cell r="K25">
            <v>0</v>
          </cell>
          <cell r="L25">
            <v>-126</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row>
        <row r="26">
          <cell r="A26">
            <v>11</v>
          </cell>
          <cell r="B26">
            <v>11</v>
          </cell>
          <cell r="C26">
            <v>11</v>
          </cell>
          <cell r="D26" t="str">
            <v>CUBIERTA  Y   ESTRUCTURA DE CUBIERTA</v>
          </cell>
          <cell r="E26">
            <v>11</v>
          </cell>
          <cell r="F26">
            <v>11</v>
          </cell>
          <cell r="G26">
            <v>11</v>
          </cell>
          <cell r="H26">
            <v>11</v>
          </cell>
          <cell r="I26">
            <v>11</v>
          </cell>
          <cell r="J26">
            <v>64190136</v>
          </cell>
          <cell r="K26">
            <v>64190112</v>
          </cell>
          <cell r="L26">
            <v>64190112</v>
          </cell>
          <cell r="M26">
            <v>23504950</v>
          </cell>
          <cell r="N26">
            <v>23504944</v>
          </cell>
          <cell r="O26">
            <v>23504944</v>
          </cell>
          <cell r="P26">
            <v>194570</v>
          </cell>
          <cell r="Q26">
            <v>194570</v>
          </cell>
          <cell r="R26">
            <v>194570</v>
          </cell>
          <cell r="S26">
            <v>14303219.32</v>
          </cell>
          <cell r="T26">
            <v>14303216</v>
          </cell>
          <cell r="U26">
            <v>14303216</v>
          </cell>
          <cell r="V26">
            <v>5078277</v>
          </cell>
          <cell r="W26">
            <v>5078276</v>
          </cell>
          <cell r="X26">
            <v>5078276</v>
          </cell>
          <cell r="Y26">
            <v>0</v>
          </cell>
          <cell r="Z26">
            <v>0</v>
          </cell>
          <cell r="AA26">
            <v>0</v>
          </cell>
          <cell r="AB26">
            <v>19381496.32</v>
          </cell>
          <cell r="AC26">
            <v>19381488</v>
          </cell>
          <cell r="AD26">
            <v>19381488</v>
          </cell>
          <cell r="AE26">
            <v>4123453.6799999997</v>
          </cell>
        </row>
        <row r="27">
          <cell r="A27" t="str">
            <v>11,24*</v>
          </cell>
          <cell r="B27">
            <v>11.04</v>
          </cell>
          <cell r="C27">
            <v>111</v>
          </cell>
          <cell r="D27" t="str">
            <v>Cubierta en Standing Seam (Incluye estructura metalica)</v>
          </cell>
          <cell r="E27" t="str">
            <v>M2</v>
          </cell>
          <cell r="F27">
            <v>192000</v>
          </cell>
          <cell r="G27">
            <v>259200.00000000003</v>
          </cell>
          <cell r="H27">
            <v>256</v>
          </cell>
          <cell r="I27">
            <v>49152000</v>
          </cell>
          <cell r="J27">
            <v>49152000</v>
          </cell>
          <cell r="K27">
            <v>0</v>
          </cell>
          <cell r="L27">
            <v>-256</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A28" t="str">
            <v>11,25*</v>
          </cell>
          <cell r="B28">
            <v>11.05</v>
          </cell>
          <cell r="C28">
            <v>112</v>
          </cell>
          <cell r="D28" t="str">
            <v>Mantenimiento de Cubierta en teja de barro</v>
          </cell>
          <cell r="E28" t="str">
            <v>M2</v>
          </cell>
          <cell r="F28">
            <v>19457</v>
          </cell>
          <cell r="G28">
            <v>26266.95</v>
          </cell>
          <cell r="H28">
            <v>600</v>
          </cell>
          <cell r="I28">
            <v>11674200</v>
          </cell>
          <cell r="J28">
            <v>11674200</v>
          </cell>
          <cell r="K28">
            <v>950</v>
          </cell>
          <cell r="L28">
            <v>350</v>
          </cell>
          <cell r="M28">
            <v>18484150</v>
          </cell>
          <cell r="N28">
            <v>10</v>
          </cell>
          <cell r="O28">
            <v>1.0526315789473684E-2</v>
          </cell>
          <cell r="P28">
            <v>194570</v>
          </cell>
          <cell r="Q28">
            <v>530.36</v>
          </cell>
          <cell r="R28">
            <v>0.55827368421052637</v>
          </cell>
          <cell r="S28">
            <v>10319214.52</v>
          </cell>
          <cell r="T28">
            <v>261</v>
          </cell>
          <cell r="U28">
            <v>0.27473684210526317</v>
          </cell>
          <cell r="V28">
            <v>5078277</v>
          </cell>
          <cell r="W28">
            <v>5078276</v>
          </cell>
          <cell r="X28">
            <v>0</v>
          </cell>
          <cell r="Y28">
            <v>0</v>
          </cell>
          <cell r="Z28">
            <v>791.36</v>
          </cell>
          <cell r="AA28">
            <v>0.83301052631578953</v>
          </cell>
          <cell r="AB28">
            <v>15397491.52</v>
          </cell>
          <cell r="AC28">
            <v>158.63999999999999</v>
          </cell>
          <cell r="AD28">
            <v>0.16698947368421052</v>
          </cell>
          <cell r="AE28">
            <v>3086658.4799999995</v>
          </cell>
        </row>
        <row r="29">
          <cell r="A29" t="str">
            <v>11,26*</v>
          </cell>
          <cell r="B29">
            <v>11.06</v>
          </cell>
          <cell r="C29">
            <v>113</v>
          </cell>
          <cell r="D29" t="str">
            <v>Mantenimiento de Vigas de madera techos</v>
          </cell>
          <cell r="E29" t="str">
            <v>ML</v>
          </cell>
          <cell r="F29">
            <v>25104</v>
          </cell>
          <cell r="G29">
            <v>33890.400000000001</v>
          </cell>
          <cell r="H29">
            <v>134</v>
          </cell>
          <cell r="I29">
            <v>3363936</v>
          </cell>
          <cell r="J29">
            <v>3363936</v>
          </cell>
          <cell r="K29">
            <v>200</v>
          </cell>
          <cell r="L29">
            <v>66</v>
          </cell>
          <cell r="M29">
            <v>5020800</v>
          </cell>
          <cell r="N29">
            <v>0</v>
          </cell>
          <cell r="O29">
            <v>0</v>
          </cell>
          <cell r="P29">
            <v>0</v>
          </cell>
          <cell r="Q29">
            <v>158.69999999999999</v>
          </cell>
          <cell r="R29">
            <v>0.79349999999999998</v>
          </cell>
          <cell r="S29">
            <v>3984004.8</v>
          </cell>
          <cell r="T29">
            <v>3984004</v>
          </cell>
          <cell r="U29">
            <v>0</v>
          </cell>
          <cell r="V29">
            <v>0</v>
          </cell>
          <cell r="W29">
            <v>0</v>
          </cell>
          <cell r="X29">
            <v>0</v>
          </cell>
          <cell r="Y29">
            <v>0</v>
          </cell>
          <cell r="Z29">
            <v>158.69999999999999</v>
          </cell>
          <cell r="AA29">
            <v>0.79349999999999998</v>
          </cell>
          <cell r="AB29">
            <v>3984004.8</v>
          </cell>
          <cell r="AC29">
            <v>41.300000000000011</v>
          </cell>
          <cell r="AD29">
            <v>0.20650000000000004</v>
          </cell>
          <cell r="AE29">
            <v>1036795.2000000003</v>
          </cell>
        </row>
        <row r="30">
          <cell r="A30">
            <v>12</v>
          </cell>
          <cell r="B30">
            <v>12</v>
          </cell>
          <cell r="C30">
            <v>12</v>
          </cell>
          <cell r="D30" t="str">
            <v>ACABADOS</v>
          </cell>
          <cell r="E30">
            <v>12</v>
          </cell>
          <cell r="F30">
            <v>12</v>
          </cell>
          <cell r="G30">
            <v>12</v>
          </cell>
          <cell r="H30">
            <v>12</v>
          </cell>
          <cell r="I30">
            <v>12</v>
          </cell>
          <cell r="J30">
            <v>12880250</v>
          </cell>
          <cell r="K30">
            <v>12880248</v>
          </cell>
          <cell r="L30">
            <v>12880248</v>
          </cell>
          <cell r="M30">
            <v>17362577</v>
          </cell>
          <cell r="N30">
            <v>17362576</v>
          </cell>
          <cell r="O30">
            <v>17362576</v>
          </cell>
          <cell r="P30">
            <v>0</v>
          </cell>
          <cell r="Q30">
            <v>0</v>
          </cell>
          <cell r="R30">
            <v>0</v>
          </cell>
          <cell r="S30">
            <v>0</v>
          </cell>
          <cell r="T30">
            <v>0</v>
          </cell>
          <cell r="U30">
            <v>0</v>
          </cell>
          <cell r="V30">
            <v>17362577</v>
          </cell>
          <cell r="W30">
            <v>17362576</v>
          </cell>
          <cell r="X30">
            <v>17362576</v>
          </cell>
          <cell r="Y30">
            <v>0</v>
          </cell>
          <cell r="Z30">
            <v>0</v>
          </cell>
          <cell r="AA30">
            <v>0</v>
          </cell>
          <cell r="AB30">
            <v>17362577</v>
          </cell>
          <cell r="AC30">
            <v>17362576</v>
          </cell>
          <cell r="AD30">
            <v>17362576</v>
          </cell>
          <cell r="AE30">
            <v>0</v>
          </cell>
        </row>
        <row r="31">
          <cell r="A31">
            <v>12.6</v>
          </cell>
          <cell r="B31">
            <v>12.03</v>
          </cell>
          <cell r="C31" t="str">
            <v>115-A</v>
          </cell>
          <cell r="D31" t="str">
            <v>Cieloraso en PVC</v>
          </cell>
          <cell r="E31" t="str">
            <v>M2</v>
          </cell>
          <cell r="F31">
            <v>51521</v>
          </cell>
          <cell r="G31">
            <v>69553.350000000006</v>
          </cell>
          <cell r="H31">
            <v>250</v>
          </cell>
          <cell r="I31">
            <v>12880250</v>
          </cell>
          <cell r="J31">
            <v>12880248</v>
          </cell>
          <cell r="K31">
            <v>337</v>
          </cell>
          <cell r="L31">
            <v>87</v>
          </cell>
          <cell r="M31">
            <v>17362577</v>
          </cell>
          <cell r="N31">
            <v>0</v>
          </cell>
          <cell r="O31">
            <v>0</v>
          </cell>
          <cell r="P31">
            <v>0</v>
          </cell>
          <cell r="Q31">
            <v>0</v>
          </cell>
          <cell r="R31">
            <v>0</v>
          </cell>
          <cell r="S31">
            <v>0</v>
          </cell>
          <cell r="T31">
            <v>337</v>
          </cell>
          <cell r="U31">
            <v>1</v>
          </cell>
          <cell r="V31">
            <v>17362577</v>
          </cell>
          <cell r="W31">
            <v>17362576</v>
          </cell>
          <cell r="X31">
            <v>0</v>
          </cell>
          <cell r="Y31">
            <v>0</v>
          </cell>
          <cell r="Z31">
            <v>337</v>
          </cell>
          <cell r="AA31">
            <v>1</v>
          </cell>
          <cell r="AB31">
            <v>17362577</v>
          </cell>
          <cell r="AC31">
            <v>0</v>
          </cell>
          <cell r="AD31">
            <v>0</v>
          </cell>
          <cell r="AE31">
            <v>0</v>
          </cell>
        </row>
        <row r="32">
          <cell r="A32">
            <v>16</v>
          </cell>
          <cell r="B32">
            <v>15</v>
          </cell>
          <cell r="C32">
            <v>15</v>
          </cell>
          <cell r="D32" t="str">
            <v>CARPINTERÍA METÁLICA</v>
          </cell>
          <cell r="E32">
            <v>15</v>
          </cell>
          <cell r="F32">
            <v>15</v>
          </cell>
          <cell r="G32">
            <v>15</v>
          </cell>
          <cell r="H32">
            <v>15</v>
          </cell>
          <cell r="I32">
            <v>15</v>
          </cell>
          <cell r="J32">
            <v>5054316</v>
          </cell>
          <cell r="K32">
            <v>5054316</v>
          </cell>
          <cell r="L32">
            <v>5054316</v>
          </cell>
          <cell r="M32">
            <v>4766672</v>
          </cell>
          <cell r="N32">
            <v>4766672</v>
          </cell>
          <cell r="O32">
            <v>4766672</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4766672</v>
          </cell>
        </row>
        <row r="33">
          <cell r="A33" t="str">
            <v>16,13*</v>
          </cell>
          <cell r="B33">
            <v>15.06</v>
          </cell>
          <cell r="C33">
            <v>141</v>
          </cell>
          <cell r="D33" t="str">
            <v>Canal metalico 0.50 mts</v>
          </cell>
          <cell r="E33" t="str">
            <v>Ml</v>
          </cell>
          <cell r="F33">
            <v>41092</v>
          </cell>
          <cell r="G33">
            <v>55474.200000000004</v>
          </cell>
          <cell r="H33">
            <v>123</v>
          </cell>
          <cell r="I33">
            <v>5054316</v>
          </cell>
          <cell r="J33">
            <v>5054316</v>
          </cell>
          <cell r="K33">
            <v>116</v>
          </cell>
          <cell r="L33">
            <v>-7</v>
          </cell>
          <cell r="M33">
            <v>4766672</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116</v>
          </cell>
          <cell r="AD33">
            <v>1</v>
          </cell>
          <cell r="AE33">
            <v>4766672</v>
          </cell>
        </row>
        <row r="34">
          <cell r="A34">
            <v>21</v>
          </cell>
          <cell r="B34">
            <v>19</v>
          </cell>
          <cell r="C34">
            <v>19</v>
          </cell>
          <cell r="D34" t="str">
            <v>PINTURA GENERAL</v>
          </cell>
          <cell r="E34">
            <v>19</v>
          </cell>
          <cell r="F34">
            <v>19</v>
          </cell>
          <cell r="G34">
            <v>19</v>
          </cell>
          <cell r="H34">
            <v>19</v>
          </cell>
          <cell r="I34">
            <v>19</v>
          </cell>
          <cell r="J34">
            <v>48637920</v>
          </cell>
          <cell r="K34">
            <v>48637920</v>
          </cell>
          <cell r="L34">
            <v>48637920</v>
          </cell>
          <cell r="M34">
            <v>37243173</v>
          </cell>
          <cell r="N34">
            <v>37243168</v>
          </cell>
          <cell r="O34">
            <v>37243168</v>
          </cell>
          <cell r="P34">
            <v>0</v>
          </cell>
          <cell r="Q34">
            <v>0</v>
          </cell>
          <cell r="R34">
            <v>0</v>
          </cell>
          <cell r="S34">
            <v>11271400</v>
          </cell>
          <cell r="T34">
            <v>11271400</v>
          </cell>
          <cell r="U34">
            <v>11271400</v>
          </cell>
          <cell r="V34">
            <v>11876155</v>
          </cell>
          <cell r="W34">
            <v>11876152</v>
          </cell>
          <cell r="X34">
            <v>11876152</v>
          </cell>
          <cell r="Y34">
            <v>0</v>
          </cell>
          <cell r="Z34">
            <v>0</v>
          </cell>
          <cell r="AA34">
            <v>0</v>
          </cell>
          <cell r="AB34">
            <v>23147555</v>
          </cell>
          <cell r="AC34">
            <v>23147552</v>
          </cell>
          <cell r="AD34">
            <v>23147552</v>
          </cell>
          <cell r="AE34">
            <v>14095617.999999998</v>
          </cell>
        </row>
        <row r="35">
          <cell r="A35">
            <v>21.2</v>
          </cell>
          <cell r="B35">
            <v>19.02</v>
          </cell>
          <cell r="C35">
            <v>165</v>
          </cell>
          <cell r="D35" t="str">
            <v>Pintura vinilo muros (3 manos)</v>
          </cell>
          <cell r="E35" t="str">
            <v>M2</v>
          </cell>
          <cell r="F35">
            <v>14000</v>
          </cell>
          <cell r="G35">
            <v>18900</v>
          </cell>
          <cell r="H35">
            <v>3000</v>
          </cell>
          <cell r="I35">
            <v>42000000</v>
          </cell>
          <cell r="J35">
            <v>42000000</v>
          </cell>
          <cell r="K35">
            <v>2277</v>
          </cell>
          <cell r="L35">
            <v>-723</v>
          </cell>
          <cell r="M35">
            <v>31878000</v>
          </cell>
          <cell r="N35">
            <v>0</v>
          </cell>
          <cell r="O35">
            <v>0</v>
          </cell>
          <cell r="P35">
            <v>0</v>
          </cell>
          <cell r="Q35">
            <v>805.1</v>
          </cell>
          <cell r="R35">
            <v>0.35357927097057534</v>
          </cell>
          <cell r="S35">
            <v>11271400</v>
          </cell>
          <cell r="T35">
            <v>762.78</v>
          </cell>
          <cell r="U35">
            <v>0.33499341238471669</v>
          </cell>
          <cell r="V35">
            <v>10678920</v>
          </cell>
          <cell r="W35">
            <v>10678920</v>
          </cell>
          <cell r="X35">
            <v>0</v>
          </cell>
          <cell r="Y35">
            <v>0</v>
          </cell>
          <cell r="Z35">
            <v>1567.88</v>
          </cell>
          <cell r="AA35">
            <v>0.68857268335529209</v>
          </cell>
          <cell r="AB35">
            <v>21950320</v>
          </cell>
          <cell r="AC35">
            <v>709.11999999999989</v>
          </cell>
          <cell r="AD35">
            <v>0.31142731664470791</v>
          </cell>
          <cell r="AE35">
            <v>9927679.9999999981</v>
          </cell>
        </row>
        <row r="36">
          <cell r="A36">
            <v>21.7</v>
          </cell>
          <cell r="B36">
            <v>19.059999999999999</v>
          </cell>
          <cell r="C36">
            <v>169</v>
          </cell>
          <cell r="D36" t="str">
            <v>Pintura esmalte ventaneria Metalica</v>
          </cell>
          <cell r="E36" t="str">
            <v>M2</v>
          </cell>
          <cell r="F36">
            <v>7345</v>
          </cell>
          <cell r="G36">
            <v>9915.75</v>
          </cell>
          <cell r="H36">
            <v>0</v>
          </cell>
          <cell r="I36">
            <v>0</v>
          </cell>
          <cell r="J36">
            <v>0</v>
          </cell>
          <cell r="K36">
            <v>273</v>
          </cell>
          <cell r="L36">
            <v>273</v>
          </cell>
          <cell r="M36">
            <v>2005185</v>
          </cell>
          <cell r="N36">
            <v>0</v>
          </cell>
          <cell r="O36">
            <v>0</v>
          </cell>
          <cell r="P36">
            <v>0</v>
          </cell>
          <cell r="Q36">
            <v>0</v>
          </cell>
          <cell r="R36">
            <v>0</v>
          </cell>
          <cell r="S36">
            <v>0</v>
          </cell>
          <cell r="T36">
            <v>163</v>
          </cell>
          <cell r="U36">
            <v>0.59706959706959706</v>
          </cell>
          <cell r="V36">
            <v>1197235</v>
          </cell>
          <cell r="W36">
            <v>1197235</v>
          </cell>
          <cell r="X36">
            <v>0</v>
          </cell>
          <cell r="Y36">
            <v>0</v>
          </cell>
          <cell r="Z36">
            <v>163</v>
          </cell>
          <cell r="AA36">
            <v>0.59706959706959706</v>
          </cell>
          <cell r="AB36">
            <v>1197235</v>
          </cell>
          <cell r="AC36">
            <v>110</v>
          </cell>
          <cell r="AD36">
            <v>0.40293040293040294</v>
          </cell>
          <cell r="AE36">
            <v>807950</v>
          </cell>
          <cell r="AF36">
            <v>807950</v>
          </cell>
        </row>
        <row r="37">
          <cell r="A37">
            <v>21.8</v>
          </cell>
          <cell r="B37">
            <v>19.07</v>
          </cell>
          <cell r="C37">
            <v>170</v>
          </cell>
          <cell r="D37" t="str">
            <v>Pintura laca puerta en madera</v>
          </cell>
          <cell r="E37" t="str">
            <v>M2</v>
          </cell>
          <cell r="F37">
            <v>10566</v>
          </cell>
          <cell r="G37">
            <v>14264.1</v>
          </cell>
          <cell r="H37">
            <v>120</v>
          </cell>
          <cell r="I37">
            <v>1267920</v>
          </cell>
          <cell r="J37">
            <v>1267920</v>
          </cell>
          <cell r="K37">
            <v>318</v>
          </cell>
          <cell r="L37">
            <v>198</v>
          </cell>
          <cell r="M37">
            <v>3359988</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318</v>
          </cell>
          <cell r="AD37">
            <v>1</v>
          </cell>
          <cell r="AE37">
            <v>3359988</v>
          </cell>
        </row>
        <row r="38">
          <cell r="A38" t="str">
            <v>21,11*</v>
          </cell>
          <cell r="B38">
            <v>19.079999999999998</v>
          </cell>
          <cell r="C38">
            <v>171</v>
          </cell>
          <cell r="D38" t="str">
            <v>Pintura en carburo sobre pañete</v>
          </cell>
          <cell r="E38" t="str">
            <v>M2</v>
          </cell>
          <cell r="F38">
            <v>5022</v>
          </cell>
          <cell r="G38">
            <v>6779.7000000000007</v>
          </cell>
          <cell r="H38">
            <v>540</v>
          </cell>
          <cell r="I38">
            <v>2711880</v>
          </cell>
          <cell r="J38">
            <v>2711880</v>
          </cell>
          <cell r="K38">
            <v>0</v>
          </cell>
          <cell r="L38">
            <v>-540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row>
        <row r="39">
          <cell r="A39" t="str">
            <v>21,15*</v>
          </cell>
          <cell r="B39">
            <v>19.100000000000001</v>
          </cell>
          <cell r="C39">
            <v>173</v>
          </cell>
          <cell r="D39" t="str">
            <v>Pintura en viniltex bajo placa</v>
          </cell>
          <cell r="E39" t="str">
            <v>M2</v>
          </cell>
          <cell r="F39">
            <v>7818</v>
          </cell>
          <cell r="G39">
            <v>10554.300000000001</v>
          </cell>
          <cell r="H39">
            <v>340</v>
          </cell>
          <cell r="I39">
            <v>2658120</v>
          </cell>
          <cell r="J39">
            <v>2658120</v>
          </cell>
          <cell r="K39">
            <v>0</v>
          </cell>
          <cell r="L39">
            <v>-340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row>
        <row r="40">
          <cell r="A40">
            <v>23</v>
          </cell>
          <cell r="B40">
            <v>21</v>
          </cell>
          <cell r="C40">
            <v>21</v>
          </cell>
          <cell r="D40" t="str">
            <v>RAMPAS</v>
          </cell>
          <cell r="E40">
            <v>21</v>
          </cell>
          <cell r="F40">
            <v>21</v>
          </cell>
          <cell r="G40">
            <v>21</v>
          </cell>
          <cell r="H40">
            <v>21</v>
          </cell>
          <cell r="I40">
            <v>21</v>
          </cell>
          <cell r="J40">
            <v>1355544</v>
          </cell>
          <cell r="K40">
            <v>1355544</v>
          </cell>
          <cell r="L40">
            <v>1355544</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row>
        <row r="41">
          <cell r="A41">
            <v>23.1</v>
          </cell>
          <cell r="B41">
            <v>21.01</v>
          </cell>
          <cell r="C41">
            <v>183</v>
          </cell>
          <cell r="D41" t="str">
            <v>Rampas</v>
          </cell>
          <cell r="E41" t="str">
            <v>ML</v>
          </cell>
          <cell r="F41">
            <v>112962</v>
          </cell>
          <cell r="G41">
            <v>152498.70000000001</v>
          </cell>
          <cell r="H41">
            <v>12</v>
          </cell>
          <cell r="I41">
            <v>1355544</v>
          </cell>
          <cell r="J41">
            <v>1355544</v>
          </cell>
          <cell r="K41">
            <v>0</v>
          </cell>
          <cell r="L41">
            <v>-12</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row>
        <row r="42">
          <cell r="A42">
            <v>24</v>
          </cell>
          <cell r="B42">
            <v>22</v>
          </cell>
          <cell r="C42">
            <v>22</v>
          </cell>
          <cell r="D42" t="str">
            <v>LIMPIEZA GENERAL</v>
          </cell>
          <cell r="E42">
            <v>22</v>
          </cell>
          <cell r="F42">
            <v>22</v>
          </cell>
          <cell r="G42">
            <v>22</v>
          </cell>
          <cell r="H42">
            <v>22</v>
          </cell>
          <cell r="I42">
            <v>22</v>
          </cell>
          <cell r="J42">
            <v>810705</v>
          </cell>
          <cell r="K42">
            <v>810705</v>
          </cell>
          <cell r="L42">
            <v>810705</v>
          </cell>
          <cell r="M42">
            <v>1000705</v>
          </cell>
          <cell r="N42">
            <v>1000705</v>
          </cell>
          <cell r="O42">
            <v>1000705</v>
          </cell>
          <cell r="P42">
            <v>0</v>
          </cell>
          <cell r="Q42">
            <v>0</v>
          </cell>
          <cell r="R42">
            <v>0</v>
          </cell>
          <cell r="S42">
            <v>143260</v>
          </cell>
          <cell r="T42">
            <v>143260</v>
          </cell>
          <cell r="U42">
            <v>143260</v>
          </cell>
          <cell r="V42">
            <v>0</v>
          </cell>
          <cell r="W42">
            <v>0</v>
          </cell>
          <cell r="X42">
            <v>0</v>
          </cell>
          <cell r="Y42">
            <v>0</v>
          </cell>
          <cell r="Z42">
            <v>0</v>
          </cell>
          <cell r="AA42">
            <v>0</v>
          </cell>
          <cell r="AB42">
            <v>143260</v>
          </cell>
          <cell r="AC42">
            <v>143260</v>
          </cell>
          <cell r="AD42">
            <v>143260</v>
          </cell>
          <cell r="AE42">
            <v>857445</v>
          </cell>
        </row>
        <row r="43">
          <cell r="A43">
            <v>24.1</v>
          </cell>
          <cell r="B43">
            <v>22.01</v>
          </cell>
          <cell r="C43">
            <v>184</v>
          </cell>
          <cell r="D43" t="str">
            <v>Limpieza y retiro de escombros</v>
          </cell>
          <cell r="E43" t="str">
            <v>M3</v>
          </cell>
          <cell r="F43">
            <v>35815</v>
          </cell>
          <cell r="G43">
            <v>48350.25</v>
          </cell>
          <cell r="H43">
            <v>7</v>
          </cell>
          <cell r="I43">
            <v>250705</v>
          </cell>
          <cell r="J43">
            <v>250705</v>
          </cell>
          <cell r="K43">
            <v>7</v>
          </cell>
          <cell r="L43">
            <v>0</v>
          </cell>
          <cell r="M43">
            <v>250705</v>
          </cell>
          <cell r="N43">
            <v>0</v>
          </cell>
          <cell r="O43">
            <v>0</v>
          </cell>
          <cell r="P43">
            <v>0</v>
          </cell>
          <cell r="Q43">
            <v>4</v>
          </cell>
          <cell r="R43">
            <v>0.5714285714285714</v>
          </cell>
          <cell r="S43">
            <v>143260</v>
          </cell>
          <cell r="T43">
            <v>143260</v>
          </cell>
          <cell r="U43">
            <v>0</v>
          </cell>
          <cell r="V43">
            <v>0</v>
          </cell>
          <cell r="W43">
            <v>0</v>
          </cell>
          <cell r="X43">
            <v>0</v>
          </cell>
          <cell r="Y43">
            <v>0</v>
          </cell>
          <cell r="Z43">
            <v>4</v>
          </cell>
          <cell r="AA43">
            <v>0.5714285714285714</v>
          </cell>
          <cell r="AB43">
            <v>143260</v>
          </cell>
          <cell r="AC43">
            <v>3</v>
          </cell>
          <cell r="AD43">
            <v>0.42857142857142855</v>
          </cell>
          <cell r="AE43">
            <v>107445</v>
          </cell>
        </row>
        <row r="44">
          <cell r="A44">
            <v>24.2</v>
          </cell>
          <cell r="B44">
            <v>22.02</v>
          </cell>
          <cell r="C44">
            <v>185</v>
          </cell>
          <cell r="D44" t="str">
            <v>Aseo final de obra</v>
          </cell>
          <cell r="E44" t="str">
            <v>M2</v>
          </cell>
          <cell r="F44">
            <v>1000</v>
          </cell>
          <cell r="G44">
            <v>1350</v>
          </cell>
          <cell r="H44">
            <v>560</v>
          </cell>
          <cell r="I44">
            <v>560000</v>
          </cell>
          <cell r="J44">
            <v>560000</v>
          </cell>
          <cell r="K44">
            <v>750</v>
          </cell>
          <cell r="L44">
            <v>190</v>
          </cell>
          <cell r="M44">
            <v>750000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750</v>
          </cell>
          <cell r="AD44">
            <v>1</v>
          </cell>
          <cell r="AE44">
            <v>750000</v>
          </cell>
        </row>
        <row r="45">
          <cell r="A45">
            <v>750000</v>
          </cell>
          <cell r="B45">
            <v>750000</v>
          </cell>
          <cell r="C45">
            <v>750000</v>
          </cell>
          <cell r="D45">
            <v>750000</v>
          </cell>
          <cell r="E45">
            <v>750000</v>
          </cell>
          <cell r="F45">
            <v>750000</v>
          </cell>
          <cell r="G45" t="str">
            <v>VALOR PARCIAL</v>
          </cell>
          <cell r="H45">
            <v>750000</v>
          </cell>
          <cell r="I45">
            <v>140017597</v>
          </cell>
          <cell r="J45">
            <v>140017597</v>
          </cell>
          <cell r="K45">
            <v>140017536</v>
          </cell>
          <cell r="L45">
            <v>140017536</v>
          </cell>
          <cell r="M45">
            <v>94535104</v>
          </cell>
          <cell r="N45">
            <v>94535104</v>
          </cell>
          <cell r="O45">
            <v>94535104</v>
          </cell>
          <cell r="P45">
            <v>318668</v>
          </cell>
          <cell r="Q45">
            <v>318668</v>
          </cell>
          <cell r="R45">
            <v>0.16262725190069091</v>
          </cell>
          <cell r="S45">
            <v>25717879.32</v>
          </cell>
          <cell r="T45">
            <v>25717872</v>
          </cell>
          <cell r="U45">
            <v>0.3004857036828269</v>
          </cell>
          <cell r="V45">
            <v>44534602</v>
          </cell>
          <cell r="W45">
            <v>44534592</v>
          </cell>
          <cell r="X45">
            <v>44534592</v>
          </cell>
          <cell r="Y45">
            <v>0</v>
          </cell>
          <cell r="Z45">
            <v>0</v>
          </cell>
          <cell r="AA45">
            <v>0.46311295558351778</v>
          </cell>
          <cell r="AB45">
            <v>70252481.319999993</v>
          </cell>
          <cell r="AC45">
            <v>70252480</v>
          </cell>
          <cell r="AD45">
            <v>0.53688704441648227</v>
          </cell>
          <cell r="AE45">
            <v>24282622.68</v>
          </cell>
        </row>
        <row r="46">
          <cell r="A46">
            <v>24282608</v>
          </cell>
          <cell r="B46">
            <v>24282608</v>
          </cell>
          <cell r="C46">
            <v>24282608</v>
          </cell>
          <cell r="D46">
            <v>24282608</v>
          </cell>
          <cell r="E46">
            <v>24282608</v>
          </cell>
          <cell r="F46">
            <v>24282608</v>
          </cell>
          <cell r="G46" t="str">
            <v>ADMINISTRACION 30%</v>
          </cell>
          <cell r="H46">
            <v>24282608</v>
          </cell>
          <cell r="I46">
            <v>42005279.100000001</v>
          </cell>
          <cell r="J46">
            <v>42005248</v>
          </cell>
          <cell r="L46">
            <v>42005248</v>
          </cell>
          <cell r="M46">
            <v>28360531.199999999</v>
          </cell>
          <cell r="N46">
            <v>28360528</v>
          </cell>
          <cell r="O46">
            <v>28360528</v>
          </cell>
          <cell r="P46">
            <v>95600.4</v>
          </cell>
          <cell r="Q46">
            <v>95600.375</v>
          </cell>
          <cell r="R46">
            <v>95600.375</v>
          </cell>
          <cell r="S46">
            <v>7715363.7960000001</v>
          </cell>
          <cell r="T46">
            <v>7715360</v>
          </cell>
          <cell r="U46">
            <v>7715360</v>
          </cell>
          <cell r="V46">
            <v>13360380.6</v>
          </cell>
          <cell r="W46">
            <v>13360376</v>
          </cell>
          <cell r="X46">
            <v>13360376</v>
          </cell>
          <cell r="Y46">
            <v>0</v>
          </cell>
          <cell r="Z46">
            <v>0</v>
          </cell>
          <cell r="AA46">
            <v>0</v>
          </cell>
          <cell r="AB46">
            <v>21075744.395999998</v>
          </cell>
          <cell r="AC46">
            <v>21075744</v>
          </cell>
          <cell r="AD46">
            <v>21075744</v>
          </cell>
          <cell r="AE46">
            <v>7284786.8039999995</v>
          </cell>
        </row>
        <row r="47">
          <cell r="A47">
            <v>7284784</v>
          </cell>
          <cell r="B47">
            <v>7284784</v>
          </cell>
          <cell r="C47">
            <v>7284784</v>
          </cell>
          <cell r="D47">
            <v>7284784</v>
          </cell>
          <cell r="E47">
            <v>7284784</v>
          </cell>
          <cell r="F47">
            <v>7284784</v>
          </cell>
          <cell r="G47" t="str">
            <v>UTILIDAD 5%</v>
          </cell>
          <cell r="H47">
            <v>7284784</v>
          </cell>
          <cell r="I47">
            <v>7000879.8500000006</v>
          </cell>
          <cell r="J47">
            <v>7000876</v>
          </cell>
          <cell r="L47">
            <v>7000876</v>
          </cell>
          <cell r="M47">
            <v>4726755.2</v>
          </cell>
          <cell r="N47">
            <v>4726752</v>
          </cell>
          <cell r="O47">
            <v>4726752</v>
          </cell>
          <cell r="P47">
            <v>15933.400000000001</v>
          </cell>
          <cell r="Q47">
            <v>15933.3984375</v>
          </cell>
          <cell r="R47">
            <v>15933.3984375</v>
          </cell>
          <cell r="S47">
            <v>1285893.966</v>
          </cell>
          <cell r="T47">
            <v>1285893</v>
          </cell>
          <cell r="U47">
            <v>1285893</v>
          </cell>
          <cell r="V47">
            <v>2226730.1</v>
          </cell>
          <cell r="W47">
            <v>2226730</v>
          </cell>
          <cell r="X47">
            <v>2226730</v>
          </cell>
          <cell r="Y47">
            <v>0</v>
          </cell>
          <cell r="Z47">
            <v>0</v>
          </cell>
          <cell r="AA47">
            <v>0</v>
          </cell>
          <cell r="AB47">
            <v>3512624.0659999996</v>
          </cell>
          <cell r="AC47">
            <v>3512624</v>
          </cell>
          <cell r="AD47">
            <v>3512624</v>
          </cell>
          <cell r="AE47">
            <v>1214131.1340000001</v>
          </cell>
        </row>
        <row r="48">
          <cell r="A48">
            <v>1214131</v>
          </cell>
          <cell r="B48">
            <v>1214131</v>
          </cell>
          <cell r="C48">
            <v>1214131</v>
          </cell>
          <cell r="D48">
            <v>1214131</v>
          </cell>
          <cell r="E48">
            <v>1214131</v>
          </cell>
          <cell r="F48">
            <v>1214131</v>
          </cell>
          <cell r="G48" t="str">
            <v>VALOR   TOTAL</v>
          </cell>
          <cell r="H48">
            <v>1214131</v>
          </cell>
          <cell r="I48">
            <v>189023755.94999999</v>
          </cell>
          <cell r="J48">
            <v>189023744</v>
          </cell>
          <cell r="K48">
            <v>189023744</v>
          </cell>
          <cell r="L48">
            <v>189023744</v>
          </cell>
          <cell r="M48">
            <v>127622390.40000001</v>
          </cell>
          <cell r="N48">
            <v>127622336</v>
          </cell>
          <cell r="O48">
            <v>127622336</v>
          </cell>
          <cell r="P48">
            <v>430201.80000000005</v>
          </cell>
          <cell r="Q48">
            <v>430201.75</v>
          </cell>
          <cell r="R48">
            <v>430201.75</v>
          </cell>
          <cell r="S48">
            <v>34719137.082000002</v>
          </cell>
          <cell r="T48">
            <v>34719136</v>
          </cell>
          <cell r="U48">
            <v>34719136</v>
          </cell>
          <cell r="V48">
            <v>60121712.700000003</v>
          </cell>
          <cell r="W48">
            <v>60121696</v>
          </cell>
          <cell r="X48">
            <v>60121696</v>
          </cell>
          <cell r="Y48">
            <v>0</v>
          </cell>
          <cell r="Z48">
            <v>0</v>
          </cell>
          <cell r="AA48">
            <v>0</v>
          </cell>
          <cell r="AB48">
            <v>94840849.78199999</v>
          </cell>
          <cell r="AC48">
            <v>94840832</v>
          </cell>
          <cell r="AD48">
            <v>94840832</v>
          </cell>
          <cell r="AE48">
            <v>32781540.617999997</v>
          </cell>
        </row>
      </sheetData>
      <sheetData sheetId="10">
        <row r="1">
          <cell r="A1" t="str">
            <v>ANEXO No. 1</v>
          </cell>
          <cell r="B1">
            <v>32781536</v>
          </cell>
          <cell r="C1">
            <v>32781536</v>
          </cell>
          <cell r="D1">
            <v>32781536</v>
          </cell>
          <cell r="E1">
            <v>32781536</v>
          </cell>
          <cell r="F1">
            <v>32781536</v>
          </cell>
          <cell r="G1">
            <v>32781536</v>
          </cell>
          <cell r="H1">
            <v>32781536</v>
          </cell>
          <cell r="I1">
            <v>32781536</v>
          </cell>
          <cell r="J1">
            <v>32781536</v>
          </cell>
          <cell r="K1">
            <v>32781536</v>
          </cell>
          <cell r="L1">
            <v>32781536</v>
          </cell>
          <cell r="M1">
            <v>32781536</v>
          </cell>
          <cell r="N1">
            <v>32781536</v>
          </cell>
          <cell r="O1">
            <v>32781536</v>
          </cell>
          <cell r="P1">
            <v>32781536</v>
          </cell>
        </row>
        <row r="2">
          <cell r="A2" t="str">
            <v>MANTENIMIENTO Y/O ADECUACION DE ESTABLECIMIENTOS EDUCATIVOS OFICIALES EN EL MUNICIPIO DE BUCARAMANGA, CENTRO ORIENTE (GRUPO I – AREA NORTE)</v>
          </cell>
          <cell r="B2">
            <v>32781536</v>
          </cell>
          <cell r="C2">
            <v>32781536</v>
          </cell>
          <cell r="D2">
            <v>32781536</v>
          </cell>
          <cell r="E2">
            <v>32781536</v>
          </cell>
          <cell r="F2">
            <v>32781536</v>
          </cell>
          <cell r="G2">
            <v>32781536</v>
          </cell>
          <cell r="H2">
            <v>32781536</v>
          </cell>
          <cell r="I2">
            <v>32781536</v>
          </cell>
          <cell r="J2">
            <v>32781536</v>
          </cell>
          <cell r="K2">
            <v>32781536</v>
          </cell>
          <cell r="L2">
            <v>32781536</v>
          </cell>
          <cell r="M2">
            <v>32781536</v>
          </cell>
          <cell r="N2">
            <v>32781536</v>
          </cell>
          <cell r="O2">
            <v>32781536</v>
          </cell>
          <cell r="P2">
            <v>32781536</v>
          </cell>
        </row>
        <row r="3">
          <cell r="A3" t="str">
            <v>PRESUPUESTO PARA LA INSTITUCION EDUCATIVA JOSE CELESTINO MUTIS – GRUPO 1 AREA NORTE-</v>
          </cell>
          <cell r="B3">
            <v>32781536</v>
          </cell>
          <cell r="C3">
            <v>32781536</v>
          </cell>
          <cell r="D3">
            <v>32781536</v>
          </cell>
          <cell r="E3">
            <v>32781536</v>
          </cell>
          <cell r="F3">
            <v>32781536</v>
          </cell>
          <cell r="G3">
            <v>32781536</v>
          </cell>
          <cell r="H3">
            <v>32781536</v>
          </cell>
          <cell r="I3">
            <v>32781536</v>
          </cell>
          <cell r="J3">
            <v>32781536</v>
          </cell>
          <cell r="K3">
            <v>32781536</v>
          </cell>
          <cell r="L3">
            <v>32781536</v>
          </cell>
          <cell r="M3">
            <v>32781536</v>
          </cell>
        </row>
        <row r="4">
          <cell r="A4" t="str">
            <v xml:space="preserve">CONTRATO DE OBRA: </v>
          </cell>
          <cell r="B4">
            <v>32781536</v>
          </cell>
          <cell r="C4">
            <v>32781536</v>
          </cell>
          <cell r="D4">
            <v>32781536</v>
          </cell>
          <cell r="E4">
            <v>32781536</v>
          </cell>
          <cell r="F4">
            <v>32781536</v>
          </cell>
          <cell r="G4" t="str">
            <v>355 DE 2017</v>
          </cell>
          <cell r="H4">
            <v>32781536</v>
          </cell>
          <cell r="I4">
            <v>32781536</v>
          </cell>
          <cell r="J4">
            <v>32781536</v>
          </cell>
          <cell r="K4">
            <v>32781536</v>
          </cell>
          <cell r="L4">
            <v>32781536</v>
          </cell>
          <cell r="M4">
            <v>32781536</v>
          </cell>
          <cell r="N4">
            <v>32781536</v>
          </cell>
          <cell r="O4">
            <v>32781536</v>
          </cell>
          <cell r="P4">
            <v>32781536</v>
          </cell>
        </row>
        <row r="5">
          <cell r="A5" t="str">
            <v>CONTRATISTA DE OBRA:</v>
          </cell>
          <cell r="B5">
            <v>32781536</v>
          </cell>
          <cell r="C5">
            <v>32781536</v>
          </cell>
          <cell r="D5">
            <v>32781536</v>
          </cell>
          <cell r="E5">
            <v>32781536</v>
          </cell>
          <cell r="F5">
            <v>32781536</v>
          </cell>
          <cell r="G5" t="str">
            <v>PROMACO INGENIERIA S.A.S.</v>
          </cell>
          <cell r="H5">
            <v>32781536</v>
          </cell>
          <cell r="I5">
            <v>32781536</v>
          </cell>
          <cell r="J5">
            <v>32781536</v>
          </cell>
          <cell r="K5">
            <v>32781536</v>
          </cell>
          <cell r="L5">
            <v>32781536</v>
          </cell>
          <cell r="M5">
            <v>32781536</v>
          </cell>
        </row>
        <row r="6">
          <cell r="A6">
            <v>32781536</v>
          </cell>
          <cell r="B6">
            <v>32781536</v>
          </cell>
          <cell r="C6">
            <v>32781536</v>
          </cell>
          <cell r="D6">
            <v>32781536</v>
          </cell>
          <cell r="E6">
            <v>32781536</v>
          </cell>
          <cell r="F6">
            <v>32781536</v>
          </cell>
          <cell r="G6">
            <v>32781536</v>
          </cell>
          <cell r="H6">
            <v>32781536</v>
          </cell>
          <cell r="I6">
            <v>32781536</v>
          </cell>
          <cell r="J6">
            <v>32781536</v>
          </cell>
        </row>
        <row r="7">
          <cell r="A7" t="str">
            <v>ÍTEM
PPUESTO</v>
          </cell>
          <cell r="B7" t="str">
            <v>ÍTEM
CTRATO</v>
          </cell>
          <cell r="C7" t="str">
            <v>No.
Esp.
Tec.</v>
          </cell>
          <cell r="D7" t="str">
            <v>ACTIVIDAD</v>
          </cell>
          <cell r="E7" t="str">
            <v>UND</v>
          </cell>
          <cell r="F7" t="str">
            <v>CONDICION CONTRACTUAL DEL CONTRATISTA</v>
          </cell>
          <cell r="G7">
            <v>32781536</v>
          </cell>
          <cell r="H7">
            <v>32781536</v>
          </cell>
          <cell r="I7">
            <v>32781536</v>
          </cell>
          <cell r="J7">
            <v>32781536</v>
          </cell>
          <cell r="K7" t="str">
            <v>CONDICIONES ACTUALIZADAS
CONTRATISTA-INTERVENTORIA-SUPERVISION</v>
          </cell>
          <cell r="L7">
            <v>32781536</v>
          </cell>
          <cell r="M7">
            <v>32781536</v>
          </cell>
          <cell r="N7" t="str">
            <v>ESTADO DE INVERSION</v>
          </cell>
          <cell r="O7">
            <v>32781536</v>
          </cell>
          <cell r="P7">
            <v>32781536</v>
          </cell>
          <cell r="Q7" t="str">
            <v>ACTA CORTE No. 1</v>
          </cell>
          <cell r="R7">
            <v>32781536</v>
          </cell>
          <cell r="S7">
            <v>32781536</v>
          </cell>
          <cell r="T7" t="str">
            <v>PROYECCION ACTA CORTE No. 2</v>
          </cell>
          <cell r="U7">
            <v>32781536</v>
          </cell>
          <cell r="V7">
            <v>32781536</v>
          </cell>
          <cell r="W7" t="str">
            <v>PRESENTE ACTA CORTE No. 3</v>
          </cell>
          <cell r="X7">
            <v>32781536</v>
          </cell>
          <cell r="Y7">
            <v>32781536</v>
          </cell>
          <cell r="Z7" t="str">
            <v>ACUMULADOS</v>
          </cell>
          <cell r="AA7">
            <v>32781536</v>
          </cell>
          <cell r="AB7">
            <v>32781536</v>
          </cell>
          <cell r="AC7" t="str">
            <v>SALDO</v>
          </cell>
          <cell r="AD7">
            <v>32781536</v>
          </cell>
          <cell r="AE7">
            <v>32781536</v>
          </cell>
        </row>
        <row r="8">
          <cell r="A8">
            <v>32781536</v>
          </cell>
          <cell r="B8">
            <v>32781536</v>
          </cell>
          <cell r="C8">
            <v>32781536</v>
          </cell>
          <cell r="D8">
            <v>32781536</v>
          </cell>
          <cell r="E8">
            <v>32781536</v>
          </cell>
          <cell r="F8">
            <v>2017</v>
          </cell>
          <cell r="G8">
            <v>1.35</v>
          </cell>
          <cell r="H8" t="str">
            <v>CANTIDAD PROGRAMADA</v>
          </cell>
          <cell r="I8" t="str">
            <v>TOTAL
PRESUPUESTADO</v>
          </cell>
          <cell r="J8" t="str">
            <v>TOTAL POR 
CAPITULOS</v>
          </cell>
          <cell r="K8" t="str">
            <v>CANTIDAD
PROPUESTA
CONTRATISTA</v>
          </cell>
          <cell r="L8" t="str">
            <v>DIFERENCIA
CANTIDADES</v>
          </cell>
          <cell r="M8" t="str">
            <v>V/ TOTAL
CONTRATISTA</v>
          </cell>
          <cell r="N8" t="str">
            <v>CANTIDAD
EJECUTADA</v>
          </cell>
          <cell r="O8" t="str">
            <v>PORCENTAJE</v>
          </cell>
          <cell r="P8" t="str">
            <v>V/ TOTAL
EJECUTADO</v>
          </cell>
          <cell r="Q8" t="str">
            <v>CANTIDAD
EJECUTADA</v>
          </cell>
          <cell r="R8" t="str">
            <v>PORCENTAJE</v>
          </cell>
          <cell r="S8" t="str">
            <v>V/ TOTAL
EJECUTADO</v>
          </cell>
          <cell r="T8" t="str">
            <v>CANTIDAD
EJECUTADA</v>
          </cell>
          <cell r="U8" t="str">
            <v>PORCENTAJE</v>
          </cell>
          <cell r="V8" t="str">
            <v>V/ TOTAL
EJECUTADO</v>
          </cell>
          <cell r="W8" t="str">
            <v>CANTIDAD
EJECUTADA</v>
          </cell>
          <cell r="X8" t="str">
            <v>PORCENTAJE</v>
          </cell>
          <cell r="Y8" t="str">
            <v>V/ TOTAL
EJECUTADO</v>
          </cell>
          <cell r="Z8" t="str">
            <v>CANTIDAD
EJECUTADA</v>
          </cell>
          <cell r="AA8" t="str">
            <v>PORCENTAJE</v>
          </cell>
          <cell r="AB8" t="str">
            <v>V/ TOTAL
EJECUTADO</v>
          </cell>
          <cell r="AC8" t="str">
            <v>CANTIDAD
EJECUTADA</v>
          </cell>
          <cell r="AD8" t="str">
            <v>PORCENTAJE</v>
          </cell>
          <cell r="AE8" t="str">
            <v>V/ TOTAL
EJECUTADO</v>
          </cell>
        </row>
        <row r="9">
          <cell r="A9">
            <v>1.3499994277954102</v>
          </cell>
          <cell r="B9">
            <v>1.3499994277954102</v>
          </cell>
          <cell r="C9">
            <v>1.3499994277954102</v>
          </cell>
          <cell r="D9">
            <v>1.3499994277954102</v>
          </cell>
          <cell r="E9">
            <v>1.3499994277954102</v>
          </cell>
          <cell r="F9" t="str">
            <v>VR. UNITARIO DIRECTO</v>
          </cell>
          <cell r="G9" t="str">
            <v>CON AIU 35%</v>
          </cell>
          <cell r="H9">
            <v>1.3499994277954102</v>
          </cell>
          <cell r="I9">
            <v>1.3499994277954102</v>
          </cell>
          <cell r="J9">
            <v>1.3499994277954102</v>
          </cell>
          <cell r="K9">
            <v>1.3499994277954102</v>
          </cell>
          <cell r="L9">
            <v>1.3499994277954102</v>
          </cell>
          <cell r="M9">
            <v>1.3499994277954102</v>
          </cell>
          <cell r="N9">
            <v>1.3499994277954102</v>
          </cell>
          <cell r="O9">
            <v>1.3499994277954102</v>
          </cell>
          <cell r="P9">
            <v>1.3499994277954102</v>
          </cell>
          <cell r="Q9">
            <v>1.3499994277954102</v>
          </cell>
          <cell r="R9">
            <v>1.3499994277954102</v>
          </cell>
          <cell r="S9">
            <v>1.3499994277954102</v>
          </cell>
          <cell r="T9">
            <v>1.3499994277954102</v>
          </cell>
          <cell r="U9">
            <v>1.3499994277954102</v>
          </cell>
          <cell r="V9">
            <v>1.3499994277954102</v>
          </cell>
          <cell r="W9">
            <v>1.3499994277954102</v>
          </cell>
          <cell r="X9">
            <v>1.3499994277954102</v>
          </cell>
          <cell r="Y9">
            <v>1.3499994277954102</v>
          </cell>
          <cell r="Z9">
            <v>1.3499994277954102</v>
          </cell>
          <cell r="AA9">
            <v>1.3499994277954102</v>
          </cell>
          <cell r="AB9">
            <v>1.3499994277954102</v>
          </cell>
          <cell r="AC9">
            <v>1.3499994277954102</v>
          </cell>
          <cell r="AD9">
            <v>1.3499994277954102</v>
          </cell>
          <cell r="AE9">
            <v>1.3499994277954102</v>
          </cell>
        </row>
        <row r="10">
          <cell r="A10">
            <v>1</v>
          </cell>
          <cell r="B10">
            <v>1</v>
          </cell>
          <cell r="C10">
            <v>1</v>
          </cell>
          <cell r="D10" t="str">
            <v>PRELIMINRES</v>
          </cell>
          <cell r="E10">
            <v>1</v>
          </cell>
          <cell r="F10">
            <v>1</v>
          </cell>
          <cell r="G10">
            <v>1</v>
          </cell>
          <cell r="H10">
            <v>1</v>
          </cell>
          <cell r="I10">
            <v>1</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row>
        <row r="11">
          <cell r="A11">
            <v>1.2</v>
          </cell>
          <cell r="B11">
            <v>1.1000000000000001</v>
          </cell>
          <cell r="C11">
            <v>2</v>
          </cell>
          <cell r="D11" t="str">
            <v>Localizacion y replanteo manual</v>
          </cell>
          <cell r="E11" t="str">
            <v>M2</v>
          </cell>
          <cell r="F11">
            <v>3399</v>
          </cell>
          <cell r="G11">
            <v>4588.6500000000005</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row>
        <row r="12">
          <cell r="A12">
            <v>8</v>
          </cell>
          <cell r="B12">
            <v>8</v>
          </cell>
          <cell r="C12">
            <v>8</v>
          </cell>
          <cell r="D12" t="str">
            <v>INSTALACIONES HIDROSANITARIAS</v>
          </cell>
          <cell r="E12">
            <v>8</v>
          </cell>
          <cell r="F12">
            <v>8</v>
          </cell>
          <cell r="G12">
            <v>8</v>
          </cell>
          <cell r="H12">
            <v>8</v>
          </cell>
          <cell r="I12">
            <v>8</v>
          </cell>
          <cell r="J12">
            <v>339808</v>
          </cell>
          <cell r="K12">
            <v>339808</v>
          </cell>
          <cell r="L12">
            <v>339808</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row>
        <row r="13">
          <cell r="A13" t="str">
            <v>8,37*</v>
          </cell>
          <cell r="B13">
            <v>8.1999999999999993</v>
          </cell>
          <cell r="C13">
            <v>99</v>
          </cell>
          <cell r="D13" t="str">
            <v>Mantenimiento de redes aguas lluvias</v>
          </cell>
          <cell r="E13" t="str">
            <v>ml</v>
          </cell>
          <cell r="F13">
            <v>6068</v>
          </cell>
          <cell r="G13">
            <v>8191.8</v>
          </cell>
          <cell r="H13">
            <v>56</v>
          </cell>
          <cell r="I13">
            <v>339808</v>
          </cell>
          <cell r="J13">
            <v>339808</v>
          </cell>
          <cell r="K13">
            <v>0</v>
          </cell>
          <cell r="L13">
            <v>-56</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row>
        <row r="14">
          <cell r="A14">
            <v>9</v>
          </cell>
          <cell r="B14">
            <v>9</v>
          </cell>
          <cell r="C14">
            <v>9</v>
          </cell>
          <cell r="D14" t="str">
            <v>PAÑETES</v>
          </cell>
          <cell r="E14">
            <v>9</v>
          </cell>
          <cell r="F14">
            <v>9</v>
          </cell>
          <cell r="G14">
            <v>9</v>
          </cell>
          <cell r="H14">
            <v>9</v>
          </cell>
          <cell r="I14">
            <v>9</v>
          </cell>
          <cell r="J14">
            <v>3660000</v>
          </cell>
          <cell r="K14">
            <v>3660000</v>
          </cell>
          <cell r="L14">
            <v>3660000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A15">
            <v>9.3000000000000007</v>
          </cell>
          <cell r="B15">
            <v>9.0299999999999994</v>
          </cell>
          <cell r="C15">
            <v>102</v>
          </cell>
          <cell r="D15" t="str">
            <v>Alistado pendientado en mortero para placa</v>
          </cell>
          <cell r="E15" t="str">
            <v>M2</v>
          </cell>
          <cell r="F15">
            <v>30500</v>
          </cell>
          <cell r="G15">
            <v>41175</v>
          </cell>
          <cell r="H15">
            <v>120</v>
          </cell>
          <cell r="I15">
            <v>3660000</v>
          </cell>
          <cell r="J15">
            <v>3660000</v>
          </cell>
          <cell r="K15">
            <v>0</v>
          </cell>
          <cell r="L15">
            <v>-120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A16">
            <v>10</v>
          </cell>
          <cell r="B16">
            <v>10</v>
          </cell>
          <cell r="C16">
            <v>10</v>
          </cell>
          <cell r="D16" t="str">
            <v>IMPERMEABILIZACION</v>
          </cell>
          <cell r="E16">
            <v>10</v>
          </cell>
          <cell r="F16">
            <v>10</v>
          </cell>
          <cell r="G16">
            <v>10</v>
          </cell>
          <cell r="H16">
            <v>10</v>
          </cell>
          <cell r="I16">
            <v>10</v>
          </cell>
          <cell r="J16">
            <v>18047476</v>
          </cell>
          <cell r="K16">
            <v>18047472</v>
          </cell>
          <cell r="L16">
            <v>18047472</v>
          </cell>
          <cell r="M16">
            <v>18047476</v>
          </cell>
          <cell r="N16">
            <v>18047472</v>
          </cell>
          <cell r="O16">
            <v>18047472</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18047476</v>
          </cell>
        </row>
        <row r="17">
          <cell r="A17">
            <v>10.4</v>
          </cell>
          <cell r="B17">
            <v>10.02</v>
          </cell>
          <cell r="C17">
            <v>105</v>
          </cell>
          <cell r="D17" t="str">
            <v>Impermeabilizacion manto zetal 600 terraza</v>
          </cell>
          <cell r="E17" t="str">
            <v>M2</v>
          </cell>
          <cell r="F17">
            <v>26195</v>
          </cell>
          <cell r="G17">
            <v>35363.25</v>
          </cell>
          <cell r="H17">
            <v>596</v>
          </cell>
          <cell r="I17">
            <v>15612220</v>
          </cell>
          <cell r="J17">
            <v>15612216</v>
          </cell>
          <cell r="K17">
            <v>596</v>
          </cell>
          <cell r="L17">
            <v>0</v>
          </cell>
          <cell r="M17">
            <v>15612220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596</v>
          </cell>
          <cell r="AD17">
            <v>1</v>
          </cell>
          <cell r="AE17">
            <v>15612220</v>
          </cell>
        </row>
        <row r="18">
          <cell r="A18">
            <v>10.5</v>
          </cell>
          <cell r="B18">
            <v>10.029999999999999</v>
          </cell>
          <cell r="C18">
            <v>106</v>
          </cell>
          <cell r="D18" t="str">
            <v>Pintura bituminosa para proteccion terraza.</v>
          </cell>
          <cell r="E18" t="str">
            <v>M2</v>
          </cell>
          <cell r="F18">
            <v>4086</v>
          </cell>
          <cell r="G18">
            <v>5516.1</v>
          </cell>
          <cell r="H18">
            <v>596</v>
          </cell>
          <cell r="I18">
            <v>2435256</v>
          </cell>
          <cell r="J18">
            <v>2435256</v>
          </cell>
          <cell r="K18">
            <v>596</v>
          </cell>
          <cell r="L18">
            <v>0</v>
          </cell>
          <cell r="M18">
            <v>2435256</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596</v>
          </cell>
          <cell r="AD18">
            <v>1</v>
          </cell>
          <cell r="AE18">
            <v>2435256</v>
          </cell>
        </row>
        <row r="19">
          <cell r="A19">
            <v>18</v>
          </cell>
          <cell r="B19">
            <v>18</v>
          </cell>
          <cell r="C19">
            <v>18</v>
          </cell>
          <cell r="D19" t="str">
            <v>CARPINTERÍA DE ALUMINIO</v>
          </cell>
          <cell r="E19">
            <v>18</v>
          </cell>
          <cell r="F19">
            <v>18</v>
          </cell>
          <cell r="G19">
            <v>18</v>
          </cell>
          <cell r="H19">
            <v>18</v>
          </cell>
          <cell r="I19">
            <v>18</v>
          </cell>
          <cell r="J19">
            <v>3629264</v>
          </cell>
          <cell r="K19">
            <v>3629264</v>
          </cell>
          <cell r="L19">
            <v>3629264</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A20">
            <v>18.3</v>
          </cell>
          <cell r="B20">
            <v>17.03</v>
          </cell>
          <cell r="C20">
            <v>150</v>
          </cell>
          <cell r="D20" t="str">
            <v>Divisiones en aluminio para baños</v>
          </cell>
          <cell r="E20" t="str">
            <v>Ml</v>
          </cell>
          <cell r="F20">
            <v>181463.2</v>
          </cell>
          <cell r="G20">
            <v>244975.32000000004</v>
          </cell>
          <cell r="H20">
            <v>20</v>
          </cell>
          <cell r="I20">
            <v>3629264</v>
          </cell>
          <cell r="J20">
            <v>3629264</v>
          </cell>
          <cell r="K20">
            <v>0</v>
          </cell>
          <cell r="L20">
            <v>-20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A21">
            <v>21</v>
          </cell>
          <cell r="B21">
            <v>21</v>
          </cell>
          <cell r="C21">
            <v>21</v>
          </cell>
          <cell r="D21" t="str">
            <v>PINTURA GENERAL</v>
          </cell>
          <cell r="E21">
            <v>21</v>
          </cell>
          <cell r="F21">
            <v>21</v>
          </cell>
          <cell r="G21">
            <v>21</v>
          </cell>
          <cell r="H21">
            <v>21</v>
          </cell>
          <cell r="I21">
            <v>21</v>
          </cell>
          <cell r="J21">
            <v>531684</v>
          </cell>
          <cell r="K21">
            <v>531684</v>
          </cell>
          <cell r="L21">
            <v>531684</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A22">
            <v>21.5</v>
          </cell>
          <cell r="B22">
            <v>21.5</v>
          </cell>
          <cell r="C22">
            <v>21.5</v>
          </cell>
          <cell r="D22" t="str">
            <v>Esmalte sobre lamina llena</v>
          </cell>
          <cell r="E22" t="str">
            <v>M2</v>
          </cell>
          <cell r="F22">
            <v>9846</v>
          </cell>
          <cell r="G22">
            <v>13292.1</v>
          </cell>
          <cell r="H22">
            <v>54</v>
          </cell>
          <cell r="I22">
            <v>531684</v>
          </cell>
          <cell r="J22">
            <v>531684</v>
          </cell>
          <cell r="K22">
            <v>0</v>
          </cell>
          <cell r="L22">
            <v>-54</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A23">
            <v>22</v>
          </cell>
          <cell r="B23">
            <v>22</v>
          </cell>
          <cell r="C23">
            <v>22</v>
          </cell>
          <cell r="D23" t="str">
            <v>EXTERIORES</v>
          </cell>
          <cell r="E23">
            <v>22</v>
          </cell>
          <cell r="F23">
            <v>22</v>
          </cell>
          <cell r="G23">
            <v>22</v>
          </cell>
          <cell r="H23">
            <v>22</v>
          </cell>
          <cell r="I23">
            <v>22</v>
          </cell>
          <cell r="J23">
            <v>402216</v>
          </cell>
          <cell r="K23">
            <v>402216</v>
          </cell>
          <cell r="L23">
            <v>402216</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A24" t="str">
            <v>22,17*</v>
          </cell>
          <cell r="B24">
            <v>0</v>
          </cell>
          <cell r="C24">
            <v>0</v>
          </cell>
          <cell r="D24" t="str">
            <v>Angeo en aluminio y malla</v>
          </cell>
          <cell r="E24" t="str">
            <v>M2</v>
          </cell>
          <cell r="F24">
            <v>67036</v>
          </cell>
          <cell r="G24">
            <v>90498.6</v>
          </cell>
          <cell r="H24">
            <v>6</v>
          </cell>
          <cell r="I24">
            <v>402216</v>
          </cell>
          <cell r="J24">
            <v>402216</v>
          </cell>
          <cell r="K24">
            <v>0</v>
          </cell>
          <cell r="L24">
            <v>-6</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A25">
            <v>24</v>
          </cell>
          <cell r="B25">
            <v>24</v>
          </cell>
          <cell r="C25">
            <v>24</v>
          </cell>
          <cell r="D25" t="str">
            <v>LIMPIEZA GENERAL</v>
          </cell>
          <cell r="E25">
            <v>24</v>
          </cell>
          <cell r="F25">
            <v>24</v>
          </cell>
          <cell r="G25">
            <v>24</v>
          </cell>
          <cell r="H25">
            <v>24</v>
          </cell>
          <cell r="I25">
            <v>24</v>
          </cell>
          <cell r="J25">
            <v>191630</v>
          </cell>
          <cell r="K25">
            <v>191630</v>
          </cell>
          <cell r="L25">
            <v>191630</v>
          </cell>
          <cell r="M25">
            <v>667630</v>
          </cell>
          <cell r="N25">
            <v>667630</v>
          </cell>
          <cell r="O25">
            <v>667630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667630</v>
          </cell>
        </row>
        <row r="26">
          <cell r="A26">
            <v>24.1</v>
          </cell>
          <cell r="B26">
            <v>24.099990844726563</v>
          </cell>
          <cell r="C26">
            <v>24.099990844726563</v>
          </cell>
          <cell r="D26" t="str">
            <v>Limpieza y retiro de escombros</v>
          </cell>
          <cell r="E26" t="str">
            <v>M3</v>
          </cell>
          <cell r="F26">
            <v>35815</v>
          </cell>
          <cell r="G26">
            <v>48350.25</v>
          </cell>
          <cell r="H26">
            <v>2</v>
          </cell>
          <cell r="I26">
            <v>71630</v>
          </cell>
          <cell r="J26">
            <v>71630</v>
          </cell>
          <cell r="K26">
            <v>2</v>
          </cell>
          <cell r="L26">
            <v>0</v>
          </cell>
          <cell r="M26">
            <v>71630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2</v>
          </cell>
          <cell r="AD26">
            <v>1</v>
          </cell>
          <cell r="AE26">
            <v>71630</v>
          </cell>
        </row>
        <row r="27">
          <cell r="A27">
            <v>24.2</v>
          </cell>
          <cell r="B27">
            <v>24.199996948242188</v>
          </cell>
          <cell r="C27">
            <v>24.199996948242188</v>
          </cell>
          <cell r="D27" t="str">
            <v>Aseo final de obra</v>
          </cell>
          <cell r="E27" t="str">
            <v>M2</v>
          </cell>
          <cell r="F27">
            <v>1000</v>
          </cell>
          <cell r="G27">
            <v>1350</v>
          </cell>
          <cell r="H27">
            <v>120</v>
          </cell>
          <cell r="I27">
            <v>120000</v>
          </cell>
          <cell r="J27">
            <v>120000</v>
          </cell>
          <cell r="K27">
            <v>596</v>
          </cell>
          <cell r="L27">
            <v>476</v>
          </cell>
          <cell r="M27">
            <v>596000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596</v>
          </cell>
          <cell r="AD27">
            <v>1</v>
          </cell>
          <cell r="AE27">
            <v>596000</v>
          </cell>
        </row>
        <row r="28">
          <cell r="A28">
            <v>596000</v>
          </cell>
          <cell r="B28">
            <v>596000</v>
          </cell>
          <cell r="C28">
            <v>596000</v>
          </cell>
          <cell r="D28">
            <v>596000</v>
          </cell>
          <cell r="E28">
            <v>596000</v>
          </cell>
          <cell r="F28">
            <v>596000</v>
          </cell>
          <cell r="G28" t="str">
            <v>VALOR PARCIAL</v>
          </cell>
          <cell r="H28">
            <v>596000</v>
          </cell>
          <cell r="I28">
            <v>26802078</v>
          </cell>
          <cell r="J28">
            <v>26802078</v>
          </cell>
          <cell r="K28">
            <v>26802064</v>
          </cell>
          <cell r="L28">
            <v>26802064</v>
          </cell>
          <cell r="M28">
            <v>18715106</v>
          </cell>
          <cell r="N28">
            <v>18715104</v>
          </cell>
          <cell r="O28">
            <v>18715104</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1</v>
          </cell>
          <cell r="AE28">
            <v>18715106</v>
          </cell>
        </row>
        <row r="29">
          <cell r="A29">
            <v>18715104</v>
          </cell>
          <cell r="B29">
            <v>18715104</v>
          </cell>
          <cell r="C29">
            <v>18715104</v>
          </cell>
          <cell r="D29">
            <v>18715104</v>
          </cell>
          <cell r="E29">
            <v>18715104</v>
          </cell>
          <cell r="F29">
            <v>18715104</v>
          </cell>
          <cell r="G29" t="str">
            <v>ADMINISTRACION 30%</v>
          </cell>
          <cell r="H29">
            <v>18715104</v>
          </cell>
          <cell r="I29">
            <v>8040623.3999999994</v>
          </cell>
          <cell r="J29">
            <v>8040620</v>
          </cell>
          <cell r="L29">
            <v>8040620</v>
          </cell>
          <cell r="M29">
            <v>5614531.7999999998</v>
          </cell>
          <cell r="N29">
            <v>5614528</v>
          </cell>
          <cell r="O29">
            <v>5614528</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5614531.7999999998</v>
          </cell>
        </row>
        <row r="30">
          <cell r="A30">
            <v>5614528</v>
          </cell>
          <cell r="B30">
            <v>5614528</v>
          </cell>
          <cell r="C30">
            <v>5614528</v>
          </cell>
          <cell r="D30">
            <v>5614528</v>
          </cell>
          <cell r="E30">
            <v>5614528</v>
          </cell>
          <cell r="F30">
            <v>5614528</v>
          </cell>
          <cell r="G30" t="str">
            <v>UTILIDAD 5%</v>
          </cell>
          <cell r="H30">
            <v>5614528</v>
          </cell>
          <cell r="I30">
            <v>1340103.9000000001</v>
          </cell>
          <cell r="J30">
            <v>1340103</v>
          </cell>
          <cell r="L30">
            <v>1340103</v>
          </cell>
          <cell r="M30">
            <v>935755.3</v>
          </cell>
          <cell r="N30">
            <v>935755</v>
          </cell>
          <cell r="O30">
            <v>935755</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935755.3</v>
          </cell>
        </row>
        <row r="31">
          <cell r="A31">
            <v>935755</v>
          </cell>
          <cell r="B31">
            <v>935755</v>
          </cell>
          <cell r="C31">
            <v>935755</v>
          </cell>
          <cell r="D31">
            <v>935755</v>
          </cell>
          <cell r="E31">
            <v>935755</v>
          </cell>
          <cell r="F31">
            <v>935755</v>
          </cell>
          <cell r="G31" t="str">
            <v>VALOR   TOTAL</v>
          </cell>
          <cell r="H31">
            <v>935755</v>
          </cell>
          <cell r="I31">
            <v>36182805.299999997</v>
          </cell>
          <cell r="J31">
            <v>36182784</v>
          </cell>
          <cell r="K31">
            <v>36182784</v>
          </cell>
          <cell r="L31">
            <v>36182784</v>
          </cell>
          <cell r="M31">
            <v>25265393.100000001</v>
          </cell>
          <cell r="N31">
            <v>25265392</v>
          </cell>
          <cell r="O31">
            <v>25265392</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25265393.100000001</v>
          </cell>
        </row>
        <row r="34">
          <cell r="D34" t="str">
            <v>Rectora Sra Esperanza Tolosa 314 251 7383</v>
          </cell>
        </row>
        <row r="35">
          <cell r="D35" t="str">
            <v>Secretaria Alejandra 300 692 5379</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R ANDES"/>
      <sheetName val="Hoja1"/>
      <sheetName val="Hoja2"/>
      <sheetName val="Hoja3"/>
      <sheetName val="#¡REF"/>
    </sheetNames>
    <sheetDataSet>
      <sheetData sheetId="0" refreshError="1">
        <row r="5">
          <cell r="A5" t="str">
            <v>ANEXO 7.2  CÁLCULO HIDRÁULICO DE LA PLANTA DE TRATAMIENTO DE AGUAS RESIDUALES</v>
          </cell>
        </row>
        <row r="7">
          <cell r="A7" t="str">
            <v>1.  PARÁMETROS DE DISEÑO</v>
          </cell>
        </row>
        <row r="9">
          <cell r="A9" t="str">
            <v>Caudal de Diseño adoptado:</v>
          </cell>
          <cell r="B9">
            <v>50</v>
          </cell>
          <cell r="C9" t="str">
            <v>l/s</v>
          </cell>
        </row>
        <row r="10">
          <cell r="A10" t="str">
            <v>Correspondiente al Caudal Máximo Horario del Horizonte de Diseño Año 2031</v>
          </cell>
        </row>
        <row r="12">
          <cell r="A12" t="str">
            <v xml:space="preserve">2.  CANAL DE ENTRADA:   Se adopta un canal de entrada de 1.0m de ancho </v>
          </cell>
        </row>
        <row r="13">
          <cell r="A13" t="str">
            <v>Se adopta un tiempo de detención mínimo (seg) :</v>
          </cell>
          <cell r="E13">
            <v>10</v>
          </cell>
        </row>
        <row r="15">
          <cell r="A15" t="str">
            <v>Volumen mínimo:</v>
          </cell>
          <cell r="B15">
            <v>0.5</v>
          </cell>
          <cell r="C15" t="str">
            <v>m3</v>
          </cell>
        </row>
        <row r="16">
          <cell r="A16" t="str">
            <v>L=</v>
          </cell>
          <cell r="B16">
            <v>2</v>
          </cell>
          <cell r="C16" t="str">
            <v>m</v>
          </cell>
        </row>
        <row r="17">
          <cell r="A17" t="str">
            <v>Área=</v>
          </cell>
          <cell r="B17">
            <v>0.25</v>
          </cell>
          <cell r="C17" t="str">
            <v>m2</v>
          </cell>
        </row>
        <row r="18">
          <cell r="A18" t="str">
            <v>a=</v>
          </cell>
          <cell r="B18">
            <v>1</v>
          </cell>
          <cell r="C18" t="str">
            <v>m</v>
          </cell>
        </row>
        <row r="19">
          <cell r="A19" t="str">
            <v>h=</v>
          </cell>
          <cell r="B19">
            <v>0.25</v>
          </cell>
          <cell r="C19" t="str">
            <v>m</v>
          </cell>
        </row>
        <row r="20">
          <cell r="A20" t="str">
            <v>Htotal=</v>
          </cell>
          <cell r="B20">
            <v>0.5</v>
          </cell>
          <cell r="C20" t="str">
            <v>m</v>
          </cell>
        </row>
        <row r="22">
          <cell r="A22" t="str">
            <v>3. CRIBA:  Se adopta un sistema de dos rejas una en operación  y otra en Stand - By; que garantice la continuidad en la operación al realizar los mantenimientos.</v>
          </cell>
        </row>
        <row r="24">
          <cell r="A24" t="str">
            <v>3.1 SELECCIÓN DE BARRAS Y SU ESPACIAMIENTO</v>
          </cell>
        </row>
        <row r="26">
          <cell r="A26" t="str">
            <v>El Ángulo de inclinación es de 45º</v>
          </cell>
        </row>
        <row r="27">
          <cell r="A27" t="str">
            <v>Adoptar Platinas de espesor (mm) =</v>
          </cell>
          <cell r="C27">
            <v>4.76</v>
          </cell>
          <cell r="D27" t="str">
            <v>Ancho (mm) =</v>
          </cell>
          <cell r="E27">
            <v>25.4</v>
          </cell>
        </row>
        <row r="28">
          <cell r="A28" t="str">
            <v>Espacio entre Barras (mm) =</v>
          </cell>
          <cell r="C28">
            <v>15</v>
          </cell>
        </row>
        <row r="30">
          <cell r="A30" t="str">
            <v>3.2 PORCENTAJE DE ESPACIOS LIBRES (% E.L)</v>
          </cell>
        </row>
        <row r="32">
          <cell r="A32" t="str">
            <v>% E.L=</v>
          </cell>
          <cell r="B32">
            <v>75.910931174089086</v>
          </cell>
          <cell r="C32" t="str">
            <v>%</v>
          </cell>
        </row>
        <row r="34">
          <cell r="A34" t="str">
            <v xml:space="preserve">3.3 VELOCIDADES Y ANCHO DE CANAL:  </v>
          </cell>
        </row>
        <row r="36">
          <cell r="A36" t="str">
            <v xml:space="preserve">Se adopta una velocidad de aproximación  Va (m/s)&gt; </v>
          </cell>
          <cell r="D36">
            <v>0.5</v>
          </cell>
          <cell r="E36" t="str">
            <v>Adoptar:</v>
          </cell>
          <cell r="F36">
            <v>0.6</v>
          </cell>
          <cell r="G36" t="str">
            <v>m/s</v>
          </cell>
        </row>
        <row r="37">
          <cell r="A37" t="str">
            <v>Ancho del Canal:  Tirante con reja limpia (20l/s) (m)</v>
          </cell>
          <cell r="D37">
            <v>0.12</v>
          </cell>
        </row>
        <row r="38">
          <cell r="A38" t="str">
            <v>Va=Q/A    A(m2)=</v>
          </cell>
          <cell r="C38">
            <v>8.3333333333333343E-2</v>
          </cell>
          <cell r="D38" t="str">
            <v>m2</v>
          </cell>
        </row>
        <row r="39">
          <cell r="A39" t="str">
            <v>Ancho del Canal  =</v>
          </cell>
          <cell r="C39">
            <v>0.69444444444444453</v>
          </cell>
          <cell r="D39" t="str">
            <v>m</v>
          </cell>
        </row>
        <row r="40">
          <cell r="A40" t="str">
            <v>Adoptar un ancho de (m) =</v>
          </cell>
          <cell r="C40">
            <v>1</v>
          </cell>
          <cell r="D40" t="str">
            <v xml:space="preserve">Para tener en cuenta el remansamiento </v>
          </cell>
        </row>
        <row r="42">
          <cell r="A42" t="str">
            <v>3.4 PERDIDA DE CARGA:</v>
          </cell>
        </row>
        <row r="43">
          <cell r="A43" t="str">
            <v>Velocidad a través de la reja =</v>
          </cell>
          <cell r="C43">
            <v>0.79039999999999977</v>
          </cell>
          <cell r="D43" t="str">
            <v>m/s</v>
          </cell>
        </row>
        <row r="44">
          <cell r="A44" t="str">
            <v>3.4.1 Perdida de carga con reja limpia =</v>
          </cell>
          <cell r="C44">
            <v>1.9314642285714259</v>
          </cell>
          <cell r="D44" t="str">
            <v>cm</v>
          </cell>
        </row>
        <row r="45">
          <cell r="A45" t="str">
            <v>3.4.2  Perdida de carga con reja colmatada al 50% cm =</v>
          </cell>
          <cell r="D45">
            <v>15.605448751020399</v>
          </cell>
        </row>
        <row r="47">
          <cell r="A47" t="str">
            <v xml:space="preserve">4. DESARENADOR :  </v>
          </cell>
        </row>
        <row r="48">
          <cell r="A48" t="str">
            <v>Se adopta dos unidades, cada una con una capacidad de 50l/s siempre estará uno en operación y el otro en Stand - By.</v>
          </cell>
        </row>
        <row r="50">
          <cell r="A50" t="str">
            <v>4.1 TIPO DE DESARENADOR:</v>
          </cell>
        </row>
        <row r="52">
          <cell r="A52" t="str">
            <v xml:space="preserve"> Se adopta un desarenador de flujo horizontal en canal prismático, de sección rectangular con control de velocidad por medio de la Canaleta Parshall.</v>
          </cell>
        </row>
        <row r="54">
          <cell r="A54" t="str">
            <v xml:space="preserve">4.2 DIMENSIONAMIENTO:  </v>
          </cell>
        </row>
        <row r="56">
          <cell r="A56" t="str">
            <v xml:space="preserve">Se adopta remover partículas de arena (Densidad D=1,65 kg/dm3), con diámetros superiores a Ø15mm  </v>
          </cell>
        </row>
        <row r="57">
          <cell r="A57" t="str">
            <v>Se tiene en cuenta el hecho de que también se removerán partículas de mayor tamaño que presenten menor densidad que aquella de la partícula de diseño.</v>
          </cell>
        </row>
        <row r="58">
          <cell r="A58" t="str">
            <v>Para controlar su descomposición que puedan causar problemas por su sedimentación en el fondo, se adopta el criterio general de mantener la velocidad por encima de 30cm/s.</v>
          </cell>
        </row>
        <row r="60">
          <cell r="B60" t="str">
            <v>Velocidad de asentamiento</v>
          </cell>
        </row>
        <row r="62">
          <cell r="B62" t="str">
            <v xml:space="preserve">Diámetro </v>
          </cell>
          <cell r="C62" t="str">
            <v xml:space="preserve">Vs </v>
          </cell>
          <cell r="D62" t="str">
            <v>Vs</v>
          </cell>
        </row>
        <row r="63">
          <cell r="B63" t="str">
            <v>mm</v>
          </cell>
          <cell r="C63" t="str">
            <v>mm/s</v>
          </cell>
          <cell r="D63" t="str">
            <v>m3/m2-d</v>
          </cell>
        </row>
        <row r="64">
          <cell r="B64">
            <v>0.3</v>
          </cell>
          <cell r="C64">
            <v>37.549181607349922</v>
          </cell>
          <cell r="D64">
            <v>3244.2492908750337</v>
          </cell>
        </row>
        <row r="65">
          <cell r="B65">
            <v>0.2</v>
          </cell>
          <cell r="C65">
            <v>18.195031665328695</v>
          </cell>
          <cell r="D65">
            <v>1572.0507358843995</v>
          </cell>
        </row>
        <row r="66">
          <cell r="B66">
            <v>0.15</v>
          </cell>
          <cell r="C66">
            <v>14.148556663098743</v>
          </cell>
          <cell r="D66">
            <v>1222.4352956917314</v>
          </cell>
        </row>
        <row r="67">
          <cell r="B67">
            <v>0.14000000000000001</v>
          </cell>
          <cell r="C67">
            <v>12.959799750245296</v>
          </cell>
          <cell r="D67">
            <v>1119.7266984211935</v>
          </cell>
        </row>
        <row r="68">
          <cell r="B68">
            <v>0.1</v>
          </cell>
          <cell r="C68">
            <v>7.1951543127285706</v>
          </cell>
          <cell r="D68">
            <v>621.66133261974858</v>
          </cell>
        </row>
        <row r="69">
          <cell r="B69">
            <v>0.08</v>
          </cell>
          <cell r="C69">
            <v>4.5268361430737665</v>
          </cell>
          <cell r="D69">
            <v>391.11864276157343</v>
          </cell>
        </row>
        <row r="71">
          <cell r="A71" t="str">
            <v>Temperatura media del municipio, T ( ºC )</v>
          </cell>
          <cell r="C71">
            <v>22</v>
          </cell>
          <cell r="D71" t="str">
            <v>Factor por ajuste de temperatura =</v>
          </cell>
          <cell r="G71">
            <v>1.3603603603603605</v>
          </cell>
        </row>
        <row r="72">
          <cell r="B72" t="str">
            <v>Se adopta un Valor de Vs (m3/m2-d) =</v>
          </cell>
          <cell r="C72">
            <v>1000</v>
          </cell>
        </row>
        <row r="74">
          <cell r="A74" t="str">
            <v>Cálculo del área superficial del desarenador; utilizando la siguiente expresión:</v>
          </cell>
        </row>
        <row r="76">
          <cell r="B76" t="str">
            <v>Q = A x Vs</v>
          </cell>
          <cell r="C76" t="str">
            <v>A =</v>
          </cell>
          <cell r="D76">
            <v>4.32</v>
          </cell>
          <cell r="E76" t="str">
            <v>m²</v>
          </cell>
        </row>
        <row r="78">
          <cell r="A78" t="str">
            <v>Usar una Relación Largo (L) a Ancho (An) igual a 3:1 a 7:1</v>
          </cell>
        </row>
        <row r="80">
          <cell r="A80" t="str">
            <v>L/An=</v>
          </cell>
          <cell r="B80">
            <v>5</v>
          </cell>
        </row>
        <row r="81">
          <cell r="A81" t="str">
            <v xml:space="preserve">A = L x An = </v>
          </cell>
          <cell r="B81">
            <v>4.32</v>
          </cell>
          <cell r="C81" t="str">
            <v>m²</v>
          </cell>
        </row>
        <row r="82">
          <cell r="A82" t="str">
            <v>Ancho  An =</v>
          </cell>
          <cell r="B82">
            <v>0.8640000000000001</v>
          </cell>
          <cell r="C82" t="str">
            <v>m</v>
          </cell>
        </row>
        <row r="83">
          <cell r="A83" t="str">
            <v xml:space="preserve"> Largo =</v>
          </cell>
          <cell r="B83">
            <v>5</v>
          </cell>
          <cell r="C83" t="str">
            <v>m</v>
          </cell>
        </row>
        <row r="84">
          <cell r="A84" t="str">
            <v>Ancho =</v>
          </cell>
          <cell r="B84">
            <v>1</v>
          </cell>
          <cell r="C84" t="str">
            <v>m</v>
          </cell>
        </row>
        <row r="86">
          <cell r="A86" t="str">
            <v>4.3   VOLÚMEN DE ARENAS RETENIDAS</v>
          </cell>
        </row>
        <row r="88">
          <cell r="A88" t="str">
            <v>Adoptar una producción de Arenas de (l/m³) =</v>
          </cell>
          <cell r="D88">
            <v>50</v>
          </cell>
        </row>
        <row r="89">
          <cell r="A89" t="str">
            <v>Producción diaria de arenas (l/d) =</v>
          </cell>
          <cell r="D89">
            <v>108</v>
          </cell>
        </row>
        <row r="90">
          <cell r="A90" t="str">
            <v>Frecuencia de limpieza (Semanal  m3) =</v>
          </cell>
          <cell r="D90">
            <v>0.75600000000000001</v>
          </cell>
        </row>
        <row r="91">
          <cell r="A91" t="str">
            <v>Profundidad del foso para almacenamiento de arena H (m)=</v>
          </cell>
          <cell r="D91">
            <v>0.1512</v>
          </cell>
        </row>
        <row r="93">
          <cell r="A93" t="str">
            <v>5. AFORO</v>
          </cell>
        </row>
        <row r="95">
          <cell r="A95" t="str">
            <v>Se adopta una canaleta parshall de garganta W = 6" como Aforador</v>
          </cell>
        </row>
        <row r="96">
          <cell r="A96" t="str">
            <v>Rango de Caudal desde: 1,52 l/s - 110,4 l/s</v>
          </cell>
        </row>
        <row r="97">
          <cell r="A97" t="str">
            <v>Ecuación Azevedo Netto (pag 475)  Q= 2,2 x W x H^(3/2)</v>
          </cell>
        </row>
        <row r="99">
          <cell r="A99" t="str">
            <v>Tabla de alturas y Caudales en la Canaleta Parshall;  W = 15,2 cm</v>
          </cell>
        </row>
        <row r="101">
          <cell r="B101" t="str">
            <v>H (cm)</v>
          </cell>
          <cell r="C101" t="str">
            <v>Q (l/s)</v>
          </cell>
          <cell r="D101" t="str">
            <v>H (cm)</v>
          </cell>
          <cell r="E101" t="str">
            <v>Q (l/s)</v>
          </cell>
        </row>
        <row r="102">
          <cell r="B102">
            <v>1</v>
          </cell>
          <cell r="C102">
            <v>0.33440000000000003</v>
          </cell>
          <cell r="D102">
            <v>28.300000000000004</v>
          </cell>
          <cell r="E102">
            <v>50.343791726173343</v>
          </cell>
        </row>
        <row r="103">
          <cell r="B103">
            <v>5</v>
          </cell>
          <cell r="C103">
            <v>3.7387056583796481</v>
          </cell>
          <cell r="D103">
            <v>28.400000000000006</v>
          </cell>
          <cell r="E103">
            <v>50.610867197287185</v>
          </cell>
        </row>
        <row r="104">
          <cell r="B104">
            <v>10</v>
          </cell>
          <cell r="C104">
            <v>10.574656495603062</v>
          </cell>
          <cell r="D104">
            <v>28.500000000000007</v>
          </cell>
          <cell r="E104">
            <v>50.878413286579608</v>
          </cell>
        </row>
        <row r="105">
          <cell r="B105">
            <v>15</v>
          </cell>
          <cell r="C105">
            <v>19.426884464576403</v>
          </cell>
          <cell r="D105">
            <v>28.600000000000009</v>
          </cell>
          <cell r="E105">
            <v>51.146429167676622</v>
          </cell>
        </row>
        <row r="106">
          <cell r="B106">
            <v>20</v>
          </cell>
          <cell r="C106">
            <v>29.909645267037192</v>
          </cell>
          <cell r="D106">
            <v>28.70000000000001</v>
          </cell>
          <cell r="E106">
            <v>51.414914018542149</v>
          </cell>
        </row>
        <row r="107">
          <cell r="B107">
            <v>21</v>
          </cell>
          <cell r="C107">
            <v>32.180679560257893</v>
          </cell>
          <cell r="D107">
            <v>28.800000000000011</v>
          </cell>
          <cell r="E107">
            <v>51.683867021440285</v>
          </cell>
        </row>
        <row r="108">
          <cell r="B108">
            <v>22</v>
          </cell>
          <cell r="C108">
            <v>34.50645066186901</v>
          </cell>
          <cell r="D108">
            <v>28.900000000000013</v>
          </cell>
          <cell r="E108">
            <v>51.953287362897868</v>
          </cell>
        </row>
        <row r="109">
          <cell r="B109">
            <v>24</v>
          </cell>
          <cell r="C109">
            <v>39.317249759361339</v>
          </cell>
          <cell r="D109">
            <v>29.000000000000014</v>
          </cell>
          <cell r="E109">
            <v>52.223174233667606</v>
          </cell>
        </row>
        <row r="110">
          <cell r="B110">
            <v>26</v>
          </cell>
          <cell r="C110">
            <v>44.33291525898111</v>
          </cell>
          <cell r="D110">
            <v>30.000000000000014</v>
          </cell>
          <cell r="E110">
            <v>54.947526968918311</v>
          </cell>
        </row>
        <row r="111">
          <cell r="B111">
            <v>28</v>
          </cell>
          <cell r="C111">
            <v>49.545397351519966</v>
          </cell>
          <cell r="D111">
            <v>32.000000000000014</v>
          </cell>
          <cell r="E111">
            <v>60.532865952968102</v>
          </cell>
        </row>
        <row r="112">
          <cell r="B112">
            <v>28.1</v>
          </cell>
          <cell r="C112">
            <v>49.811055965897374</v>
          </cell>
          <cell r="D112">
            <v>34.000000000000014</v>
          </cell>
          <cell r="E112">
            <v>66.295590663633149</v>
          </cell>
        </row>
        <row r="113">
          <cell r="B113">
            <v>28.200000000000003</v>
          </cell>
          <cell r="C113">
            <v>50.077187703988329</v>
          </cell>
          <cell r="D113">
            <v>36.000000000000014</v>
          </cell>
          <cell r="E113">
            <v>72.230400000000031</v>
          </cell>
        </row>
        <row r="115">
          <cell r="A115" t="str">
            <v>6.  SEDIMENTADOR PRIMARIO DE ALTA TASA</v>
          </cell>
        </row>
        <row r="117">
          <cell r="A117" t="str">
            <v>6.1 Tipo de Sedimentador y numero de unidades</v>
          </cell>
        </row>
        <row r="119">
          <cell r="A119" t="str">
            <v xml:space="preserve">Adoptar un sedimentador rectangular, de alta tasa con placas planas paralelas con flujo vertical. Dos unidades, cada una con dos modulos de igual capacidad y una distribución del flujo en tubería perforada tipo Hudson. </v>
          </cell>
        </row>
        <row r="120">
          <cell r="A120" t="str">
            <v xml:space="preserve">La recolección del agua sedimentada se debe hacer en canaletas rectangulares en sentido longitudinal tipo diente de sierra; dos por cada unidad. </v>
          </cell>
        </row>
        <row r="121">
          <cell r="A121" t="str">
            <v>La recolección de lodo se debe hacer con una tolva de almacenamiento y una tubería perforada en el fondo que permita la extracción por medio de una válvula de apertura rápida.</v>
          </cell>
        </row>
        <row r="122">
          <cell r="A122" t="str">
            <v>Eficiencia Esperada según purebas de laboratorio: DBO5 = 60% y SST = 60%</v>
          </cell>
        </row>
        <row r="124">
          <cell r="A124" t="str">
            <v>6.2 Diseño del Sedimentador de Alta Tasa</v>
          </cell>
        </row>
        <row r="126">
          <cell r="A126" t="str">
            <v>Se Retoma el  caudal de diseño  en ( l/s) =</v>
          </cell>
          <cell r="D126">
            <v>50</v>
          </cell>
        </row>
        <row r="127">
          <cell r="A127" t="str">
            <v>Dos modulos/unidad;  cada uno, con caudal  (l/s) =</v>
          </cell>
          <cell r="D127">
            <v>25</v>
          </cell>
          <cell r="E127">
            <v>2160</v>
          </cell>
          <cell r="F127" t="str">
            <v>m3/d</v>
          </cell>
        </row>
        <row r="128">
          <cell r="A128" t="str">
            <v>Temperatura del Agua =</v>
          </cell>
          <cell r="B128" t="str">
            <v xml:space="preserve"> 22ºC</v>
          </cell>
          <cell r="C128" t="str">
            <v>Viscosidad =</v>
          </cell>
          <cell r="D128">
            <v>9.6299999999999997E-3</v>
          </cell>
          <cell r="E128" t="str">
            <v>cm2/s</v>
          </cell>
        </row>
        <row r="130">
          <cell r="A130" t="str">
            <v>La entrada a cada Sedimentador esta controlada por una compuerta manual de 60cm x 60cm.</v>
          </cell>
        </row>
        <row r="131">
          <cell r="A131" t="str">
            <v>La entrada a cada sedimentador está conformada por una trampa de grasas que tiene un ancho igual al del sedimentador y un largo de 0,60m libres; la profundidad está determinada por la salida de los tubos distribuidores de flujo al sedimentador (Hudson).</v>
          </cell>
        </row>
        <row r="132">
          <cell r="A132" t="str">
            <v>Velocidad de la Partícula de Diseño</v>
          </cell>
          <cell r="C132" t="str">
            <v>Vs(m3/m2-d) =</v>
          </cell>
          <cell r="D132">
            <v>40</v>
          </cell>
        </row>
        <row r="133">
          <cell r="A133" t="str">
            <v>Dimensionamiento</v>
          </cell>
          <cell r="E133" t="str">
            <v>Se Debe ajustar de acuerdo al Reynolds</v>
          </cell>
        </row>
        <row r="135">
          <cell r="A135" t="str">
            <v xml:space="preserve">Recorrido de </v>
          </cell>
          <cell r="B135">
            <v>0.3</v>
          </cell>
          <cell r="C135" t="str">
            <v>15cm</v>
          </cell>
          <cell r="D135" t="str">
            <v xml:space="preserve">Placas planas de Asbesto </v>
          </cell>
        </row>
        <row r="136">
          <cell r="A136" t="str">
            <v>la partícula m</v>
          </cell>
          <cell r="D136" t="str">
            <v>Cemento de 1,2 x 2,4 x 0,01</v>
          </cell>
        </row>
        <row r="137">
          <cell r="D137" t="str">
            <v>Clase II Pintadas con Epóxica</v>
          </cell>
        </row>
        <row r="139">
          <cell r="C139" t="str">
            <v xml:space="preserve">  60º</v>
          </cell>
        </row>
        <row r="141">
          <cell r="A141" t="str">
            <v xml:space="preserve">Dimensionamiento de la zona de placas </v>
          </cell>
        </row>
        <row r="142">
          <cell r="A142" t="str">
            <v>Calculo de la velocidad del agua por entre las placas Vo=</v>
          </cell>
          <cell r="D142">
            <v>132.52292024344291</v>
          </cell>
          <cell r="E142" t="str">
            <v>m/d</v>
          </cell>
        </row>
        <row r="144">
          <cell r="A144" t="str">
            <v xml:space="preserve"> Vo (cm/s) =</v>
          </cell>
          <cell r="B144">
            <v>0.15338300954102188</v>
          </cell>
          <cell r="C144" t="str">
            <v>Que es la Velocidad del agua por entre las placas</v>
          </cell>
        </row>
        <row r="146">
          <cell r="B146" t="str">
            <v>Verificar Reynolds=</v>
          </cell>
          <cell r="C146">
            <v>238.91434507947332</v>
          </cell>
          <cell r="D146" t="str">
            <v>Debe ser menor de 250, para así</v>
          </cell>
        </row>
        <row r="147">
          <cell r="D147" t="str">
            <v>podre garantizar flujo laminar</v>
          </cell>
        </row>
        <row r="149">
          <cell r="A149" t="str">
            <v>Tiempo de Detención entre placas (td en s)=</v>
          </cell>
          <cell r="D149">
            <v>782.35523190661036</v>
          </cell>
          <cell r="E149">
            <v>13.039253865110172</v>
          </cell>
          <cell r="F149" t="str">
            <v>min</v>
          </cell>
        </row>
        <row r="150">
          <cell r="A150" t="str">
            <v>Calculo del Area útil de sedimentación (At)=</v>
          </cell>
          <cell r="D150">
            <v>16.299067331387715</v>
          </cell>
          <cell r="E150" t="str">
            <v>m2</v>
          </cell>
        </row>
        <row r="151">
          <cell r="A151" t="str">
            <v>Area útil  superficial As=</v>
          </cell>
          <cell r="D151">
            <v>18.821093916152094</v>
          </cell>
          <cell r="E151" t="str">
            <v>m2</v>
          </cell>
        </row>
        <row r="152">
          <cell r="A152" t="str">
            <v>Longitud del Area Útil de Sedimentación</v>
          </cell>
          <cell r="D152">
            <v>5.2280816433755817</v>
          </cell>
          <cell r="E152" t="str">
            <v>m</v>
          </cell>
        </row>
        <row r="153">
          <cell r="A153" t="str">
            <v>Separación entre placas; e=</v>
          </cell>
          <cell r="D153">
            <v>15</v>
          </cell>
          <cell r="E153" t="str">
            <v>cm</v>
          </cell>
        </row>
        <row r="154">
          <cell r="A154" t="str">
            <v>Espesor de las placas; e0=</v>
          </cell>
          <cell r="D154">
            <v>0.6</v>
          </cell>
          <cell r="E154" t="str">
            <v>cm</v>
          </cell>
        </row>
        <row r="155">
          <cell r="A155" t="str">
            <v>Espaciamiento horizontal entre placas =</v>
          </cell>
          <cell r="D155">
            <v>17.321016166281755</v>
          </cell>
          <cell r="E155" t="str">
            <v xml:space="preserve">cm </v>
          </cell>
        </row>
        <row r="156">
          <cell r="A156" t="str">
            <v>Espesor horizontal de las placas=</v>
          </cell>
          <cell r="D156">
            <v>0.69284064665127021</v>
          </cell>
          <cell r="E156" t="str">
            <v>cm</v>
          </cell>
        </row>
        <row r="157">
          <cell r="A157" t="str">
            <v>Longitud horizontal entre bordes externos de placas =</v>
          </cell>
          <cell r="D157">
            <v>18.013856812933025</v>
          </cell>
          <cell r="E157" t="str">
            <v>cm</v>
          </cell>
        </row>
        <row r="158">
          <cell r="A158" t="str">
            <v>Número de espacios entre Placas (N)=</v>
          </cell>
          <cell r="D158">
            <v>30.183458021088359</v>
          </cell>
          <cell r="E158">
            <v>30</v>
          </cell>
        </row>
        <row r="159">
          <cell r="A159" t="str">
            <v xml:space="preserve">Número de placas </v>
          </cell>
          <cell r="D159">
            <v>31</v>
          </cell>
          <cell r="E159" t="str">
            <v>Unidades</v>
          </cell>
        </row>
        <row r="160">
          <cell r="A160" t="str">
            <v>Longitud total del sedimentador Ls=</v>
          </cell>
          <cell r="D160">
            <v>601.10854503464202</v>
          </cell>
          <cell r="E160" t="str">
            <v>cm</v>
          </cell>
        </row>
        <row r="161">
          <cell r="A161" t="str">
            <v>Longitud del sedimentador Ls=</v>
          </cell>
          <cell r="D161">
            <v>6.0110854503464202</v>
          </cell>
          <cell r="E161" t="str">
            <v>m</v>
          </cell>
        </row>
        <row r="163">
          <cell r="A163" t="str">
            <v>Canales diente de sierra en Lámina galvanizada calibre 12</v>
          </cell>
          <cell r="E163">
            <v>136.53</v>
          </cell>
        </row>
        <row r="169">
          <cell r="A169" t="str">
            <v>Numero de Canales por cada sedimentador =</v>
          </cell>
          <cell r="C169">
            <v>2</v>
          </cell>
          <cell r="D169" t="str">
            <v>unidades</v>
          </cell>
        </row>
        <row r="170">
          <cell r="A170" t="str">
            <v>Caudal por cada canal</v>
          </cell>
          <cell r="C170">
            <v>12.5</v>
          </cell>
          <cell r="D170" t="str">
            <v>l/s</v>
          </cell>
        </row>
        <row r="171">
          <cell r="B171" t="str">
            <v>hc; (m) =</v>
          </cell>
          <cell r="C171">
            <v>0.24142606189276508</v>
          </cell>
          <cell r="D171">
            <v>0.1520888886859586</v>
          </cell>
          <cell r="E171">
            <v>0.13106623110137078</v>
          </cell>
        </row>
        <row r="172">
          <cell r="B172" t="str">
            <v>b; (m) =</v>
          </cell>
          <cell r="C172">
            <v>10</v>
          </cell>
          <cell r="D172">
            <v>20</v>
          </cell>
          <cell r="E172">
            <v>25</v>
          </cell>
        </row>
        <row r="174">
          <cell r="A174" t="str">
            <v xml:space="preserve">Adoptar hc=15 cm   b=20 cm  </v>
          </cell>
          <cell r="C174" t="str">
            <v>Altura total de la canaleta diente de sierra =</v>
          </cell>
          <cell r="F174">
            <v>0.20208888868595859</v>
          </cell>
          <cell r="G174" t="str">
            <v>m</v>
          </cell>
        </row>
        <row r="175">
          <cell r="A175" t="str">
            <v>Canaleta diente de sierra de ht (cm) =</v>
          </cell>
          <cell r="C175">
            <v>20.20888886859586</v>
          </cell>
          <cell r="D175" t="str">
            <v>Adoptar un ancho de canal; b (cm) =</v>
          </cell>
          <cell r="G175">
            <v>20</v>
          </cell>
        </row>
        <row r="177">
          <cell r="A177" t="str">
            <v>6.3 Diseño del sistema de distribución de flujo tipo Hudson</v>
          </cell>
        </row>
        <row r="179">
          <cell r="A179" t="str">
            <v>Area de los  Orificios.(m2) =</v>
          </cell>
          <cell r="C179">
            <v>1.5904299374999999E-3</v>
          </cell>
          <cell r="D179" t="str">
            <v>Ø del Orificio (cm) =</v>
          </cell>
          <cell r="F179">
            <v>4.5</v>
          </cell>
        </row>
        <row r="180">
          <cell r="A180" t="str">
            <v>Area de los  Orificios.(m2) =</v>
          </cell>
          <cell r="C180">
            <v>1.256636E-3</v>
          </cell>
          <cell r="D180" t="str">
            <v>Ø del Orificio (cm) =</v>
          </cell>
          <cell r="F180">
            <v>4</v>
          </cell>
        </row>
        <row r="181">
          <cell r="A181" t="str">
            <v>Area del múltiple.(m2) =</v>
          </cell>
          <cell r="C181">
            <v>5.0670705109999999E-2</v>
          </cell>
          <cell r="D181" t="str">
            <v>Ø múltiple (pulg) =</v>
          </cell>
          <cell r="F181">
            <v>10</v>
          </cell>
        </row>
        <row r="182">
          <cell r="A182" t="str">
            <v>Caudal por múltiple.(l/s) =</v>
          </cell>
          <cell r="C182">
            <v>25</v>
          </cell>
        </row>
        <row r="184">
          <cell r="A184" t="str">
            <v>PRIMERA ITERACIÓN</v>
          </cell>
        </row>
        <row r="186">
          <cell r="A186" t="str">
            <v>No. ORIFICIOS</v>
          </cell>
          <cell r="B186" t="str">
            <v>VLi</v>
          </cell>
          <cell r="C186" t="str">
            <v>QLi</v>
          </cell>
          <cell r="D186" t="str">
            <v>QM</v>
          </cell>
          <cell r="E186" t="str">
            <v>VMi</v>
          </cell>
          <cell r="F186" t="str">
            <v>(VMi/VLi)2</v>
          </cell>
          <cell r="G186" t="str">
            <v>Bi</v>
          </cell>
          <cell r="H186" t="str">
            <v>(1/Bi)0,5</v>
          </cell>
        </row>
        <row r="187">
          <cell r="A187" t="str">
            <v>POR LADO</v>
          </cell>
          <cell r="B187" t="str">
            <v>m/s</v>
          </cell>
          <cell r="C187" t="str">
            <v>l/s</v>
          </cell>
          <cell r="D187" t="str">
            <v>l/s</v>
          </cell>
          <cell r="E187" t="str">
            <v>m/s</v>
          </cell>
        </row>
        <row r="188">
          <cell r="A188">
            <v>1</v>
          </cell>
          <cell r="B188">
            <v>0.78595100012068286</v>
          </cell>
          <cell r="C188">
            <v>2.5</v>
          </cell>
          <cell r="D188">
            <v>25</v>
          </cell>
          <cell r="E188">
            <v>0.49338172708921285</v>
          </cell>
          <cell r="F188">
            <v>0.39407163878497881</v>
          </cell>
          <cell r="G188">
            <v>2.3580996367709144</v>
          </cell>
          <cell r="H188">
            <v>0.65120679614923038</v>
          </cell>
        </row>
        <row r="189">
          <cell r="A189">
            <v>2</v>
          </cell>
          <cell r="B189">
            <v>0.78595100012068286</v>
          </cell>
          <cell r="C189">
            <v>2.5</v>
          </cell>
          <cell r="D189">
            <v>22.5</v>
          </cell>
          <cell r="E189">
            <v>0.44404355438029153</v>
          </cell>
          <cell r="F189">
            <v>0.31919802741583286</v>
          </cell>
          <cell r="G189">
            <v>2.2330607057844407</v>
          </cell>
          <cell r="H189">
            <v>0.66919045108547293</v>
          </cell>
        </row>
        <row r="190">
          <cell r="A190">
            <v>3</v>
          </cell>
          <cell r="B190">
            <v>0.78595100012068286</v>
          </cell>
          <cell r="C190">
            <v>2.5</v>
          </cell>
          <cell r="D190">
            <v>20</v>
          </cell>
          <cell r="E190">
            <v>0.39470538167137026</v>
          </cell>
          <cell r="F190">
            <v>0.25220584882238645</v>
          </cell>
          <cell r="G190">
            <v>2.1211837675333851</v>
          </cell>
          <cell r="H190">
            <v>0.68661115121532945</v>
          </cell>
        </row>
        <row r="191">
          <cell r="A191">
            <v>4</v>
          </cell>
          <cell r="B191">
            <v>0.78595100012068286</v>
          </cell>
          <cell r="C191">
            <v>2.5</v>
          </cell>
          <cell r="D191">
            <v>17.5</v>
          </cell>
          <cell r="E191">
            <v>0.34536720896244899</v>
          </cell>
          <cell r="F191">
            <v>0.19309510300463964</v>
          </cell>
          <cell r="G191">
            <v>2.022468822017748</v>
          </cell>
          <cell r="H191">
            <v>0.70316797382167551</v>
          </cell>
        </row>
        <row r="192">
          <cell r="A192">
            <v>5</v>
          </cell>
          <cell r="B192">
            <v>0.78595100012068286</v>
          </cell>
          <cell r="C192">
            <v>2.5</v>
          </cell>
          <cell r="D192">
            <v>15</v>
          </cell>
          <cell r="E192">
            <v>0.29602903625352767</v>
          </cell>
          <cell r="F192">
            <v>0.14186578996259233</v>
          </cell>
          <cell r="G192">
            <v>1.9369158692375292</v>
          </cell>
          <cell r="H192">
            <v>0.71852952987266472</v>
          </cell>
        </row>
        <row r="193">
          <cell r="A193">
            <v>6</v>
          </cell>
          <cell r="B193">
            <v>0.99471923452773914</v>
          </cell>
          <cell r="C193">
            <v>2.5</v>
          </cell>
          <cell r="D193">
            <v>12.5</v>
          </cell>
          <cell r="E193">
            <v>0.24669086354460643</v>
          </cell>
          <cell r="F193">
            <v>6.1504246016738061E-2</v>
          </cell>
          <cell r="G193">
            <v>1.8027120908479526</v>
          </cell>
          <cell r="H193">
            <v>0.74479510591966158</v>
          </cell>
        </row>
        <row r="194">
          <cell r="A194">
            <v>7</v>
          </cell>
          <cell r="B194">
            <v>0.99471923452773914</v>
          </cell>
          <cell r="C194">
            <v>2.5</v>
          </cell>
          <cell r="D194">
            <v>10</v>
          </cell>
          <cell r="E194">
            <v>0.19735269083568513</v>
          </cell>
          <cell r="F194">
            <v>3.9362717450712355E-2</v>
          </cell>
          <cell r="G194">
            <v>1.7657357381426895</v>
          </cell>
          <cell r="H194">
            <v>0.7525530954076467</v>
          </cell>
        </row>
        <row r="195">
          <cell r="A195">
            <v>8</v>
          </cell>
          <cell r="B195">
            <v>0.99471923452773914</v>
          </cell>
          <cell r="C195">
            <v>2.5</v>
          </cell>
          <cell r="D195">
            <v>7.5</v>
          </cell>
          <cell r="E195">
            <v>0.14801451812676383</v>
          </cell>
          <cell r="F195">
            <v>2.2141528566025699E-2</v>
          </cell>
          <cell r="G195">
            <v>1.7369763527052628</v>
          </cell>
          <cell r="H195">
            <v>0.75875758750835598</v>
          </cell>
        </row>
        <row r="196">
          <cell r="A196">
            <v>9</v>
          </cell>
          <cell r="B196">
            <v>0.99471923452773914</v>
          </cell>
          <cell r="C196">
            <v>2.5</v>
          </cell>
          <cell r="D196">
            <v>5</v>
          </cell>
          <cell r="E196">
            <v>9.8676345417842565E-2</v>
          </cell>
          <cell r="F196">
            <v>9.8406793626780887E-3</v>
          </cell>
          <cell r="G196">
            <v>1.7164339345356723</v>
          </cell>
          <cell r="H196">
            <v>0.76328451877425518</v>
          </cell>
        </row>
        <row r="197">
          <cell r="A197">
            <v>10</v>
          </cell>
          <cell r="B197">
            <v>0.99471923452773914</v>
          </cell>
          <cell r="C197">
            <v>2.5</v>
          </cell>
          <cell r="D197">
            <v>2.5</v>
          </cell>
          <cell r="E197">
            <v>4.9338172708921282E-2</v>
          </cell>
          <cell r="F197">
            <v>2.4601698406695222E-3</v>
          </cell>
          <cell r="G197">
            <v>1.704108483633918</v>
          </cell>
          <cell r="H197">
            <v>0.7660398820614458</v>
          </cell>
        </row>
        <row r="198">
          <cell r="A198" t="str">
            <v>TOTAL</v>
          </cell>
          <cell r="C198">
            <v>25</v>
          </cell>
          <cell r="H198">
            <v>7.2141360918157389</v>
          </cell>
        </row>
        <row r="200">
          <cell r="A200" t="str">
            <v>SEGUNDA ITERACIÓN</v>
          </cell>
        </row>
        <row r="202">
          <cell r="A202" t="str">
            <v>No. ORIFICIOS</v>
          </cell>
          <cell r="B202" t="str">
            <v>VLi</v>
          </cell>
          <cell r="C202" t="str">
            <v>QLi</v>
          </cell>
          <cell r="D202" t="str">
            <v>QM</v>
          </cell>
          <cell r="E202" t="str">
            <v>VMi</v>
          </cell>
          <cell r="F202" t="str">
            <v>(VMi/VLi)2</v>
          </cell>
          <cell r="G202" t="str">
            <v>Bi</v>
          </cell>
          <cell r="H202" t="str">
            <v>(1/Bi)0,5</v>
          </cell>
        </row>
        <row r="203">
          <cell r="A203" t="str">
            <v>POR LADO</v>
          </cell>
          <cell r="B203" t="str">
            <v>m/s</v>
          </cell>
          <cell r="C203" t="str">
            <v>l/s</v>
          </cell>
          <cell r="D203" t="str">
            <v>l/s</v>
          </cell>
          <cell r="E203" t="str">
            <v>m/s</v>
          </cell>
        </row>
        <row r="204">
          <cell r="A204">
            <v>1</v>
          </cell>
          <cell r="B204">
            <v>0.70946351192281609</v>
          </cell>
          <cell r="C204">
            <v>2.2567040178518698</v>
          </cell>
          <cell r="D204">
            <v>25</v>
          </cell>
          <cell r="E204">
            <v>0.49338172708921285</v>
          </cell>
          <cell r="F204">
            <v>0.4836219379941295</v>
          </cell>
          <cell r="G204">
            <v>2.5076486364501962</v>
          </cell>
          <cell r="H204">
            <v>0.63149026188288881</v>
          </cell>
        </row>
        <row r="205">
          <cell r="A205">
            <v>2</v>
          </cell>
          <cell r="B205">
            <v>0.72905597788558052</v>
          </cell>
          <cell r="C205">
            <v>2.3190249066851303</v>
          </cell>
          <cell r="D205">
            <v>22.74329598214813</v>
          </cell>
          <cell r="E205">
            <v>0.44884506605493596</v>
          </cell>
          <cell r="F205">
            <v>0.37902788359659167</v>
          </cell>
          <cell r="G205">
            <v>2.332976565606308</v>
          </cell>
          <cell r="H205">
            <v>0.65470372486990425</v>
          </cell>
        </row>
        <row r="206">
          <cell r="A206">
            <v>3</v>
          </cell>
          <cell r="B206">
            <v>0.74803512731609412</v>
          </cell>
          <cell r="C206">
            <v>2.3793949215702801</v>
          </cell>
          <cell r="D206">
            <v>20.424271075463</v>
          </cell>
          <cell r="E206">
            <v>0.40307848551000758</v>
          </cell>
          <cell r="F206">
            <v>0.29035897263248561</v>
          </cell>
          <cell r="G206">
            <v>2.1848994842962508</v>
          </cell>
          <cell r="H206">
            <v>0.67652565264371978</v>
          </cell>
        </row>
        <row r="207">
          <cell r="A207">
            <v>4</v>
          </cell>
          <cell r="B207">
            <v>0.76607311706380798</v>
          </cell>
          <cell r="C207">
            <v>2.4367712393844445</v>
          </cell>
          <cell r="D207">
            <v>18.044876153892719</v>
          </cell>
          <cell r="E207">
            <v>0.35612048647674166</v>
          </cell>
          <cell r="F207">
            <v>0.2160993552516037</v>
          </cell>
          <cell r="G207">
            <v>2.0608859232701779</v>
          </cell>
          <cell r="H207">
            <v>0.69658324415319117</v>
          </cell>
        </row>
        <row r="208">
          <cell r="A208">
            <v>5</v>
          </cell>
          <cell r="B208">
            <v>0.78280891215836113</v>
          </cell>
          <cell r="C208">
            <v>2.4900054584769307</v>
          </cell>
          <cell r="D208">
            <v>15.608104914508274</v>
          </cell>
          <cell r="E208">
            <v>0.3080301503723889</v>
          </cell>
          <cell r="F208">
            <v>0.15483706587370138</v>
          </cell>
          <cell r="G208">
            <v>1.9585779000090813</v>
          </cell>
          <cell r="H208">
            <v>0.71454498438858871</v>
          </cell>
        </row>
        <row r="209">
          <cell r="A209">
            <v>6</v>
          </cell>
          <cell r="B209">
            <v>0.81142419678863376</v>
          </cell>
          <cell r="C209">
            <v>2.5810266691690686</v>
          </cell>
          <cell r="D209">
            <v>13.118099456031343</v>
          </cell>
          <cell r="E209">
            <v>0.2588892226297923</v>
          </cell>
          <cell r="F209">
            <v>0.10179630969875424</v>
          </cell>
          <cell r="G209">
            <v>1.8699998371969195</v>
          </cell>
          <cell r="H209">
            <v>0.73127245595959345</v>
          </cell>
        </row>
        <row r="210">
          <cell r="A210">
            <v>7</v>
          </cell>
          <cell r="B210">
            <v>0.8198762131068803</v>
          </cell>
          <cell r="C210">
            <v>2.6079113487386243</v>
          </cell>
          <cell r="D210">
            <v>10.537072786862275</v>
          </cell>
          <cell r="E210">
            <v>0.20795196680187417</v>
          </cell>
          <cell r="F210">
            <v>6.4332361178023226E-2</v>
          </cell>
          <cell r="G210">
            <v>1.8074350431672987</v>
          </cell>
          <cell r="H210">
            <v>0.74382136892505379</v>
          </cell>
        </row>
        <row r="211">
          <cell r="A211">
            <v>8</v>
          </cell>
          <cell r="B211">
            <v>0.82663575674416423</v>
          </cell>
          <cell r="C211">
            <v>2.6294125098677723</v>
          </cell>
          <cell r="D211">
            <v>7.9291614381236508</v>
          </cell>
          <cell r="E211">
            <v>0.15648413458842533</v>
          </cell>
          <cell r="F211">
            <v>3.5835399520983004E-2</v>
          </cell>
          <cell r="G211">
            <v>1.7598451172000416</v>
          </cell>
          <cell r="H211">
            <v>0.75381153048111216</v>
          </cell>
        </row>
        <row r="212">
          <cell r="A212">
            <v>9</v>
          </cell>
          <cell r="B212">
            <v>0.83156766558346029</v>
          </cell>
          <cell r="C212">
            <v>2.6451002208018473</v>
          </cell>
          <cell r="D212">
            <v>5.2997489282558785</v>
          </cell>
          <cell r="E212">
            <v>0.1045919711744836</v>
          </cell>
          <cell r="F212">
            <v>1.5819818910726185E-2</v>
          </cell>
          <cell r="G212">
            <v>1.7264190975809126</v>
          </cell>
          <cell r="H212">
            <v>0.76107399741457493</v>
          </cell>
        </row>
        <row r="213">
          <cell r="A213">
            <v>10</v>
          </cell>
          <cell r="B213">
            <v>0.83456952263703033</v>
          </cell>
          <cell r="C213">
            <v>2.6546487074540335</v>
          </cell>
          <cell r="D213">
            <v>2.6546487074540313</v>
          </cell>
          <cell r="E213">
            <v>5.2390206563952657E-2</v>
          </cell>
          <cell r="F213">
            <v>3.9407163878497813E-3</v>
          </cell>
          <cell r="G213">
            <v>1.706580996367709</v>
          </cell>
          <cell r="H213">
            <v>0.76548475754875467</v>
          </cell>
        </row>
        <row r="214">
          <cell r="A214" t="str">
            <v>TOTAL</v>
          </cell>
          <cell r="C214">
            <v>25</v>
          </cell>
          <cell r="H214">
            <v>7.1293119782673813</v>
          </cell>
        </row>
        <row r="216">
          <cell r="A216" t="str">
            <v>Por lo tanto; se deben colocar dos tubos de Ø10", perforados cada uno con 20 orificios de Ø45cm 10 por cada lado paralelamente osea cada 60cm. Los tubos distribuidores deben ir sellador en el extremo final.</v>
          </cell>
        </row>
        <row r="218">
          <cell r="A218" t="str">
            <v xml:space="preserve">6.4 Zona de lodos:  </v>
          </cell>
        </row>
        <row r="220">
          <cell r="A220" t="str">
            <v xml:space="preserve">Se Adopta un sistema con un múltiple perforado en el fondo de cada unidad y una Válvula de Apertura Rápida para la extracción de lodos </v>
          </cell>
        </row>
        <row r="222">
          <cell r="A222" t="str">
            <v xml:space="preserve">Dimensionamiento del sistema extractor de lodos </v>
          </cell>
        </row>
        <row r="224">
          <cell r="A224" t="str">
            <v>Diámetro orificios; (pulg) =</v>
          </cell>
          <cell r="C224">
            <v>1.5</v>
          </cell>
          <cell r="D224" t="str">
            <v>Area de los orificios; (m2) =</v>
          </cell>
          <cell r="G224">
            <v>2.2801889879999995E-2</v>
          </cell>
        </row>
        <row r="225">
          <cell r="A225" t="str">
            <v xml:space="preserve"> Velocidad de Arrastre de sólidos; (cm/s) =</v>
          </cell>
          <cell r="C225">
            <v>2.5</v>
          </cell>
          <cell r="D225" t="str">
            <v>Usar una relación; Ao/Am =</v>
          </cell>
          <cell r="G225">
            <v>0.45</v>
          </cell>
        </row>
        <row r="226">
          <cell r="A226" t="str">
            <v>Separación entre orificios; X (cm) =</v>
          </cell>
          <cell r="C226">
            <v>0.53393328706068965</v>
          </cell>
          <cell r="D226" t="str">
            <v>Area del multiple; (m2) =</v>
          </cell>
          <cell r="G226">
            <v>5.0670866399999986E-2</v>
          </cell>
        </row>
        <row r="227">
          <cell r="A227" t="str">
            <v>Separación entre orificios; (cm) =</v>
          </cell>
          <cell r="C227">
            <v>0.6</v>
          </cell>
          <cell r="D227" t="str">
            <v>Diámetro del Múltiple; (m) =</v>
          </cell>
          <cell r="G227">
            <v>0.254</v>
          </cell>
        </row>
        <row r="228">
          <cell r="A228" t="str">
            <v>Numero de orificios =</v>
          </cell>
          <cell r="C228">
            <v>10.018475750577368</v>
          </cell>
          <cell r="D228" t="str">
            <v>Diámetro del Múltiple; (pulg) =</v>
          </cell>
          <cell r="G228">
            <v>10.16</v>
          </cell>
        </row>
        <row r="229">
          <cell r="A229" t="str">
            <v>Numero de Orificios=</v>
          </cell>
          <cell r="C229">
            <v>20</v>
          </cell>
          <cell r="D229" t="str">
            <v>Adoptar múltiple con diámetro ;(pulg) =</v>
          </cell>
          <cell r="G229">
            <v>10</v>
          </cell>
        </row>
        <row r="230">
          <cell r="A230" t="str">
            <v>7. DIGESTOR DE LODOS</v>
          </cell>
        </row>
        <row r="232">
          <cell r="A232" t="str">
            <v>Cálculo de la producción de lodos en los sedimentadores primarios</v>
          </cell>
        </row>
        <row r="234">
          <cell r="A234" t="str">
            <v>Sólidos Suspendidos en las aguas Residuales; (mg/l) =</v>
          </cell>
          <cell r="D234">
            <v>350</v>
          </cell>
        </row>
        <row r="235">
          <cell r="A235" t="str">
            <v xml:space="preserve">Remoción de S.S. en la sedimentación </v>
          </cell>
          <cell r="D235">
            <v>0.6</v>
          </cell>
        </row>
        <row r="236">
          <cell r="A236" t="str">
            <v>Máximo Valor removido; (mg/l) =</v>
          </cell>
          <cell r="D236">
            <v>210</v>
          </cell>
        </row>
        <row r="237">
          <cell r="A237" t="str">
            <v>Producción de sólidos; (kg/d) =</v>
          </cell>
          <cell r="D237">
            <v>907.2</v>
          </cell>
        </row>
        <row r="238">
          <cell r="A238" t="str">
            <v>Lodos primarios con concentración de sólidos de:</v>
          </cell>
          <cell r="D238">
            <v>3.5000000000000003E-2</v>
          </cell>
        </row>
        <row r="239">
          <cell r="A239" t="str">
            <v>Producción de lodos por día; (Kg) =</v>
          </cell>
          <cell r="D239">
            <v>25920</v>
          </cell>
        </row>
        <row r="240">
          <cell r="A240" t="str">
            <v>Adoptando una densidad de los lodos; (kg/m3) =</v>
          </cell>
          <cell r="D240">
            <v>1040</v>
          </cell>
        </row>
        <row r="241">
          <cell r="A241" t="str">
            <v>Volumen de lodos; (m3) =</v>
          </cell>
          <cell r="D241">
            <v>24.923076923076923</v>
          </cell>
        </row>
        <row r="242">
          <cell r="A242" t="str">
            <v>Volumen del digestor</v>
          </cell>
        </row>
        <row r="244">
          <cell r="A244" t="str">
            <v>Adoptar un tiempo de detención de los lodos; (día) =</v>
          </cell>
          <cell r="D244">
            <v>4</v>
          </cell>
        </row>
        <row r="245">
          <cell r="B245" t="str">
            <v>Volumen digestor; (m3) =</v>
          </cell>
          <cell r="D245">
            <v>99.692307692307693</v>
          </cell>
        </row>
        <row r="247">
          <cell r="A247" t="str">
            <v>Se Adopta como diseño un Digestor de las siguientes dimensiones:</v>
          </cell>
        </row>
        <row r="249">
          <cell r="A249" t="str">
            <v>Largo =</v>
          </cell>
          <cell r="B249">
            <v>4.9923017660270625</v>
          </cell>
          <cell r="C249" t="str">
            <v>m</v>
          </cell>
        </row>
        <row r="250">
          <cell r="A250" t="str">
            <v>Ancho =</v>
          </cell>
          <cell r="B250">
            <v>4.9923017660270625</v>
          </cell>
          <cell r="C250" t="str">
            <v>m</v>
          </cell>
        </row>
        <row r="251">
          <cell r="A251" t="str">
            <v>Profundidad (asumida) =</v>
          </cell>
          <cell r="B251">
            <v>4</v>
          </cell>
          <cell r="C251" t="str">
            <v>m</v>
          </cell>
        </row>
        <row r="253">
          <cell r="A253" t="str">
            <v>Tiempo de detención de los Sólidos</v>
          </cell>
          <cell r="G253" t="str">
            <v>Volumen del manto; (m3) =</v>
          </cell>
          <cell r="H253">
            <v>44.861538461538473</v>
          </cell>
        </row>
        <row r="254">
          <cell r="A254" t="str">
            <v xml:space="preserve">% de sólidos en los lodos digeridos </v>
          </cell>
          <cell r="C254">
            <v>0.1</v>
          </cell>
          <cell r="G254" t="str">
            <v>Peso seco en el manto de lodos; (Kg) =</v>
          </cell>
          <cell r="H254">
            <v>4665.6000000000013</v>
          </cell>
        </row>
        <row r="255">
          <cell r="A255" t="str">
            <v>Espesor del manto de lodos (m)</v>
          </cell>
          <cell r="C255">
            <v>1.8</v>
          </cell>
          <cell r="E255" t="str">
            <v>qcn;(días) =</v>
          </cell>
          <cell r="G255">
            <v>5.1428571428571441</v>
          </cell>
        </row>
        <row r="256">
          <cell r="A256" t="str">
            <v>Tiempo Real de detención de sólidos Ocr=</v>
          </cell>
        </row>
        <row r="257">
          <cell r="A257" t="str">
            <v>Adoptar que la digestión produce un 35% de hidrólisis de los sólidos totales</v>
          </cell>
        </row>
        <row r="258">
          <cell r="A258" t="str">
            <v>Peso de los sólidos digeridos; (kg/d) =</v>
          </cell>
          <cell r="C258">
            <v>589.68000000000006</v>
          </cell>
        </row>
        <row r="259">
          <cell r="A259" t="str">
            <v>qcr; (días) =</v>
          </cell>
          <cell r="B259">
            <v>7.9120879120879133</v>
          </cell>
        </row>
        <row r="261">
          <cell r="A261" t="str">
            <v>8. LECHOS DE SECADO</v>
          </cell>
        </row>
        <row r="263">
          <cell r="A263" t="str">
            <v>Volumen de lodos (VLD) =</v>
          </cell>
          <cell r="B263">
            <v>5.6700000000000008</v>
          </cell>
          <cell r="C263" t="str">
            <v>m3/d</v>
          </cell>
        </row>
        <row r="264">
          <cell r="A264" t="str">
            <v>Si se considera un porcentaje de sólidos del 10%, el 90%del volumen es agua</v>
          </cell>
        </row>
        <row r="266">
          <cell r="A266" t="str">
            <v>8.1 Area de los lechos de secado</v>
          </cell>
        </row>
        <row r="267">
          <cell r="A267" t="str">
            <v>Si se considera que el 30% del agua escurre por percolación durante las primeras horas; el volumen, considerando una densidad del lodo de 1200 kg/m3 se reuce a:</v>
          </cell>
        </row>
        <row r="269">
          <cell r="B269" t="str">
            <v>Volumen de lodos por día; (m3/d) =</v>
          </cell>
          <cell r="E269">
            <v>3.9690000000000003</v>
          </cell>
        </row>
        <row r="270">
          <cell r="A270" t="str">
            <v>Considerando una capa de lodos de 40 cm  el área requerida es (m2) =</v>
          </cell>
          <cell r="E270">
            <v>9.9224999999999994</v>
          </cell>
        </row>
        <row r="272">
          <cell r="A272" t="str">
            <v>Se consideran tres celdas de 2m x 2m en mampostería.</v>
          </cell>
        </row>
      </sheetData>
      <sheetData sheetId="1" refreshError="1"/>
      <sheetData sheetId="2" refreshError="1"/>
      <sheetData sheetId="3" refreshError="1"/>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 General"/>
      <sheetName val="Cant.Obra"/>
      <sheetName val="AIU"/>
      <sheetName val="Pres_Hockey"/>
      <sheetName val="1_Preliminares"/>
      <sheetName val="2_Cimentación "/>
      <sheetName val="3_Pisos"/>
      <sheetName val="4_Apus_HS"/>
      <sheetName val="5_Mamp_Enchapes"/>
      <sheetName val="6_Pintura"/>
      <sheetName val="Insumos"/>
      <sheetName val="Equipo_Trans "/>
      <sheetName val="M.Obra"/>
    </sheetNames>
    <sheetDataSet>
      <sheetData sheetId="0"/>
      <sheetData sheetId="1"/>
      <sheetData sheetId="2"/>
      <sheetData sheetId="3"/>
      <sheetData sheetId="4">
        <row r="21">
          <cell r="A21" t="str">
            <v>W09</v>
          </cell>
        </row>
      </sheetData>
      <sheetData sheetId="5"/>
      <sheetData sheetId="6"/>
      <sheetData sheetId="7"/>
      <sheetData sheetId="8"/>
      <sheetData sheetId="9"/>
      <sheetData sheetId="10">
        <row r="1">
          <cell r="A1" t="str">
            <v>Codigo</v>
          </cell>
        </row>
      </sheetData>
      <sheetData sheetId="11">
        <row r="1">
          <cell r="A1" t="str">
            <v>Codigo</v>
          </cell>
          <cell r="B1" t="str">
            <v>ACTIVIDADES</v>
          </cell>
          <cell r="C1" t="str">
            <v>Tipo</v>
          </cell>
          <cell r="D1" t="str">
            <v>Unidad</v>
          </cell>
          <cell r="E1" t="str">
            <v>Valor Unitario</v>
          </cell>
        </row>
        <row r="2">
          <cell r="A2" t="str">
            <v>EH</v>
          </cell>
          <cell r="B2" t="str">
            <v>EQUIPOS Y HERRAMIENTAS</v>
          </cell>
          <cell r="C2">
            <v>0</v>
          </cell>
          <cell r="D2">
            <v>0</v>
          </cell>
          <cell r="E2">
            <v>0</v>
          </cell>
        </row>
        <row r="3">
          <cell r="A3" t="str">
            <v>EH-01</v>
          </cell>
          <cell r="B3" t="str">
            <v>ANDAMIO METALICO TUBULAR (Sección de 2 marcos de 1.50*1.50 m.con 2 crucetas de 2.30 m.)</v>
          </cell>
          <cell r="C3" t="str">
            <v>Ins</v>
          </cell>
          <cell r="D3" t="str">
            <v>sm</v>
          </cell>
          <cell r="E3">
            <v>0</v>
          </cell>
        </row>
        <row r="4">
          <cell r="A4" t="str">
            <v>EH-02</v>
          </cell>
          <cell r="B4" t="str">
            <v>BULLDOZER D-5</v>
          </cell>
          <cell r="C4" t="str">
            <v>Ins</v>
          </cell>
          <cell r="D4" t="str">
            <v>hr</v>
          </cell>
          <cell r="E4">
            <v>0</v>
          </cell>
        </row>
        <row r="5">
          <cell r="A5" t="str">
            <v>EH-03</v>
          </cell>
          <cell r="B5" t="str">
            <v>CARROTANQUE DE AGUA 10.000 LTS.</v>
          </cell>
          <cell r="C5" t="str">
            <v>Ins</v>
          </cell>
          <cell r="D5" t="str">
            <v>hr</v>
          </cell>
          <cell r="E5">
            <v>0</v>
          </cell>
        </row>
        <row r="6">
          <cell r="A6" t="str">
            <v>EH-04</v>
          </cell>
          <cell r="B6" t="str">
            <v>CARROTANQUE IRRIGADOR DE ASFALTO</v>
          </cell>
          <cell r="C6" t="str">
            <v>Ins</v>
          </cell>
          <cell r="D6" t="str">
            <v>hr</v>
          </cell>
          <cell r="E6">
            <v>0</v>
          </cell>
        </row>
        <row r="7">
          <cell r="A7" t="str">
            <v>EH-05</v>
          </cell>
          <cell r="B7" t="str">
            <v>COMPACTADOR DE ASFALTO</v>
          </cell>
          <cell r="C7" t="str">
            <v>Ins</v>
          </cell>
          <cell r="D7" t="str">
            <v>hr</v>
          </cell>
          <cell r="E7">
            <v>0</v>
          </cell>
        </row>
        <row r="8">
          <cell r="A8" t="str">
            <v>EH-06</v>
          </cell>
          <cell r="B8" t="str">
            <v>COMPRESOR (Barrido y/o Soplado de la Superficie Pavimento)</v>
          </cell>
          <cell r="C8" t="str">
            <v>Ins</v>
          </cell>
          <cell r="D8" t="str">
            <v>hr</v>
          </cell>
          <cell r="E8">
            <v>0</v>
          </cell>
        </row>
        <row r="9">
          <cell r="A9" t="str">
            <v>EH-07</v>
          </cell>
          <cell r="B9" t="str">
            <v>COMPRESOR 2 MARTILLOS (Incluye ACPM y transporte)</v>
          </cell>
          <cell r="C9" t="str">
            <v>Ins</v>
          </cell>
          <cell r="D9" t="str">
            <v>hr</v>
          </cell>
          <cell r="E9">
            <v>0</v>
          </cell>
        </row>
        <row r="10">
          <cell r="A10" t="str">
            <v>EH-08</v>
          </cell>
          <cell r="B10" t="str">
            <v>CORTADORA DE LADRILLO INCLUYE DISCO</v>
          </cell>
          <cell r="C10" t="str">
            <v>Ins</v>
          </cell>
          <cell r="D10" t="str">
            <v>dd</v>
          </cell>
          <cell r="E10">
            <v>0</v>
          </cell>
        </row>
        <row r="11">
          <cell r="A11" t="str">
            <v>EH-09</v>
          </cell>
          <cell r="B11" t="str">
            <v>EQUIPO BASICO ( Construcción )</v>
          </cell>
          <cell r="C11" t="str">
            <v>Ins</v>
          </cell>
          <cell r="D11" t="str">
            <v>glb</v>
          </cell>
          <cell r="E11">
            <v>0</v>
          </cell>
        </row>
        <row r="12">
          <cell r="A12" t="str">
            <v>EH-10</v>
          </cell>
          <cell r="B12" t="str">
            <v>EQUIPO BASICO ( Herramienta menor )</v>
          </cell>
          <cell r="C12" t="str">
            <v>Ins</v>
          </cell>
          <cell r="D12" t="str">
            <v>glb</v>
          </cell>
          <cell r="E12">
            <v>0</v>
          </cell>
        </row>
        <row r="13">
          <cell r="A13" t="str">
            <v>EH-11</v>
          </cell>
          <cell r="B13" t="str">
            <v>EQUIPO COLOCACION CONCRETO</v>
          </cell>
          <cell r="C13" t="str">
            <v>Ins</v>
          </cell>
          <cell r="D13" t="str">
            <v>m3</v>
          </cell>
          <cell r="E13">
            <v>0</v>
          </cell>
        </row>
        <row r="14">
          <cell r="A14" t="str">
            <v>EH-12</v>
          </cell>
          <cell r="B14" t="str">
            <v>EQUIPO DE TERMOFUSION</v>
          </cell>
          <cell r="C14" t="str">
            <v>Ins</v>
          </cell>
          <cell r="D14" t="str">
            <v>dd</v>
          </cell>
          <cell r="E14">
            <v>0</v>
          </cell>
        </row>
        <row r="15">
          <cell r="A15" t="str">
            <v>EH-13</v>
          </cell>
          <cell r="B15" t="str">
            <v>EQUIPO HIDROLAVADORA</v>
          </cell>
          <cell r="C15" t="str">
            <v>Ins</v>
          </cell>
          <cell r="D15" t="str">
            <v>dd</v>
          </cell>
          <cell r="E15">
            <v>0</v>
          </cell>
        </row>
        <row r="16">
          <cell r="A16" t="str">
            <v>EH-14</v>
          </cell>
          <cell r="B16" t="str">
            <v>GRUA CON BRAZO HIDRAULICO</v>
          </cell>
          <cell r="C16" t="str">
            <v>Ins</v>
          </cell>
          <cell r="D16" t="str">
            <v>dd</v>
          </cell>
          <cell r="E16">
            <v>0</v>
          </cell>
        </row>
        <row r="17">
          <cell r="A17" t="str">
            <v>EH-15</v>
          </cell>
          <cell r="B17" t="str">
            <v>MEZCLADORA A GASOLINA</v>
          </cell>
          <cell r="C17" t="str">
            <v>Ins</v>
          </cell>
          <cell r="D17" t="str">
            <v>dd</v>
          </cell>
          <cell r="E17">
            <v>0</v>
          </cell>
        </row>
        <row r="18">
          <cell r="A18" t="str">
            <v>EH-16</v>
          </cell>
          <cell r="B18" t="str">
            <v>MOTONIVELADORA 120 HP.</v>
          </cell>
          <cell r="C18" t="str">
            <v>Ins</v>
          </cell>
          <cell r="D18" t="str">
            <v>hr</v>
          </cell>
          <cell r="E18">
            <v>0</v>
          </cell>
        </row>
        <row r="19">
          <cell r="A19" t="str">
            <v>EH-17</v>
          </cell>
          <cell r="B19" t="str">
            <v>REGLA VIBRATORIA</v>
          </cell>
          <cell r="C19" t="str">
            <v>Ins</v>
          </cell>
          <cell r="D19" t="str">
            <v>dd</v>
          </cell>
          <cell r="E19">
            <v>0</v>
          </cell>
        </row>
        <row r="20">
          <cell r="A20" t="str">
            <v>EH-18</v>
          </cell>
          <cell r="B20" t="str">
            <v>RETIRO DE ESCOMBROS (Transporte horizontal, cargue y descargue).</v>
          </cell>
          <cell r="C20" t="str">
            <v>Ins</v>
          </cell>
          <cell r="D20" t="str">
            <v>m3</v>
          </cell>
          <cell r="E20">
            <v>0</v>
          </cell>
        </row>
        <row r="21">
          <cell r="A21" t="str">
            <v>EH-19</v>
          </cell>
          <cell r="B21" t="str">
            <v>RETROEXCAVADORA SOBRE ORRUGAS  + Combustible + Operario</v>
          </cell>
          <cell r="C21" t="str">
            <v>Ins</v>
          </cell>
          <cell r="D21" t="str">
            <v>hr</v>
          </cell>
          <cell r="E21">
            <v>0</v>
          </cell>
        </row>
        <row r="22">
          <cell r="A22" t="str">
            <v>EH-20</v>
          </cell>
          <cell r="B22" t="str">
            <v>TALADRO ROTO PERCUTOR</v>
          </cell>
          <cell r="C22" t="str">
            <v>Ins</v>
          </cell>
          <cell r="D22" t="str">
            <v>dd</v>
          </cell>
          <cell r="E22">
            <v>0</v>
          </cell>
        </row>
        <row r="23">
          <cell r="A23" t="str">
            <v>EH-21</v>
          </cell>
          <cell r="B23" t="str">
            <v>TERMINADORA DE ASFALTO</v>
          </cell>
          <cell r="C23" t="str">
            <v>Ins</v>
          </cell>
          <cell r="D23" t="str">
            <v>hr</v>
          </cell>
          <cell r="E23">
            <v>0</v>
          </cell>
        </row>
        <row r="24">
          <cell r="A24" t="str">
            <v>EH-22</v>
          </cell>
          <cell r="B24" t="str">
            <v>VIBRADOR A GASOLINA</v>
          </cell>
          <cell r="C24" t="str">
            <v>Ins</v>
          </cell>
          <cell r="D24" t="str">
            <v>dd</v>
          </cell>
          <cell r="E24">
            <v>0</v>
          </cell>
        </row>
        <row r="25">
          <cell r="A25" t="str">
            <v>EH-23</v>
          </cell>
          <cell r="B25" t="str">
            <v>VIBROCOMPACTADOR  A GASOLINA</v>
          </cell>
          <cell r="C25" t="str">
            <v>Ins</v>
          </cell>
          <cell r="D25" t="str">
            <v>dd</v>
          </cell>
          <cell r="E25">
            <v>0</v>
          </cell>
        </row>
        <row r="26">
          <cell r="A26" t="str">
            <v>EH-24</v>
          </cell>
          <cell r="B26" t="str">
            <v>VIBROCOMPACTADOR Manual Saltarín</v>
          </cell>
          <cell r="C26" t="str">
            <v>Ins</v>
          </cell>
          <cell r="D26" t="str">
            <v>dd</v>
          </cell>
          <cell r="E26">
            <v>0</v>
          </cell>
        </row>
        <row r="27">
          <cell r="A27" t="str">
            <v>EH-25</v>
          </cell>
          <cell r="B27" t="str">
            <v>VOLQUETA  6m3, incluye Cargue a mano</v>
          </cell>
          <cell r="C27" t="str">
            <v>Ins</v>
          </cell>
          <cell r="D27" t="str">
            <v>vj</v>
          </cell>
          <cell r="E27">
            <v>0</v>
          </cell>
        </row>
        <row r="28">
          <cell r="A28" t="str">
            <v>EH-26</v>
          </cell>
          <cell r="B28" t="str">
            <v>VOLQUETA  6m3 (Cargue mecánico)</v>
          </cell>
          <cell r="C28" t="str">
            <v>Ins</v>
          </cell>
          <cell r="D28" t="str">
            <v>vj</v>
          </cell>
          <cell r="E28">
            <v>0</v>
          </cell>
        </row>
        <row r="29">
          <cell r="A29" t="str">
            <v>EH-27</v>
          </cell>
          <cell r="B29" t="str">
            <v>EQUIPO COLOCACION CONCRETO (BOMBEO)</v>
          </cell>
          <cell r="C29" t="str">
            <v>Ins</v>
          </cell>
          <cell r="D29" t="str">
            <v>m3</v>
          </cell>
          <cell r="E29">
            <v>0</v>
          </cell>
        </row>
        <row r="30">
          <cell r="A30" t="str">
            <v>EH-28</v>
          </cell>
          <cell r="B30" t="str">
            <v>VOLQUETA  6m3 (Cargue a mano) RETIRO INTERNO</v>
          </cell>
          <cell r="E30">
            <v>0</v>
          </cell>
        </row>
        <row r="31">
          <cell r="A31" t="str">
            <v>EH-29</v>
          </cell>
          <cell r="B31" t="str">
            <v>VOLQUETA  6m3 (Cargue a mecanico) RETIRO INTERNO</v>
          </cell>
          <cell r="E31">
            <v>0</v>
          </cell>
        </row>
        <row r="32">
          <cell r="A32" t="str">
            <v>EH-30</v>
          </cell>
          <cell r="B32" t="str">
            <v>CORTADORA DE CONCRETO con combustibnle</v>
          </cell>
          <cell r="C32" t="str">
            <v>Ins</v>
          </cell>
          <cell r="D32" t="str">
            <v>dd</v>
          </cell>
          <cell r="E32">
            <v>0</v>
          </cell>
        </row>
        <row r="33">
          <cell r="A33" t="str">
            <v>EH-31</v>
          </cell>
          <cell r="B33" t="str">
            <v>DISCO DIAMANTADO DE 14""</v>
          </cell>
          <cell r="C33" t="str">
            <v>Ins</v>
          </cell>
          <cell r="D33" t="str">
            <v>und</v>
          </cell>
          <cell r="E33">
            <v>0</v>
          </cell>
        </row>
        <row r="34">
          <cell r="A34" t="str">
            <v>EH-32</v>
          </cell>
          <cell r="B34" t="str">
            <v>ALLANADORA MECANICA CON CUCHILLAS</v>
          </cell>
          <cell r="C34" t="str">
            <v>Ins</v>
          </cell>
          <cell r="D34" t="str">
            <v>dd</v>
          </cell>
          <cell r="E34">
            <v>0</v>
          </cell>
        </row>
        <row r="35">
          <cell r="A35" t="str">
            <v>EH-33</v>
          </cell>
          <cell r="B35" t="str">
            <v>HERRAMIENTA MENOR 5 %  DE LA MANO OBRA</v>
          </cell>
          <cell r="C35" t="str">
            <v>Ins</v>
          </cell>
          <cell r="D35" t="str">
            <v>Global</v>
          </cell>
          <cell r="E35">
            <v>0</v>
          </cell>
        </row>
        <row r="36">
          <cell r="A36" t="str">
            <v>EH-44</v>
          </cell>
          <cell r="B36" t="str">
            <v>TRANSPORTE DE MATERIALES</v>
          </cell>
          <cell r="C36" t="str">
            <v>Ins</v>
          </cell>
          <cell r="D36" t="str">
            <v>Viaje</v>
          </cell>
          <cell r="E36">
            <v>0</v>
          </cell>
        </row>
        <row r="37">
          <cell r="A37" t="str">
            <v>EH-45</v>
          </cell>
          <cell r="B37" t="str">
            <v>FINISHER</v>
          </cell>
          <cell r="C37" t="str">
            <v>Ins</v>
          </cell>
          <cell r="D37" t="str">
            <v>hr</v>
          </cell>
          <cell r="E37">
            <v>0</v>
          </cell>
        </row>
        <row r="38">
          <cell r="A38" t="str">
            <v>EH-46</v>
          </cell>
          <cell r="B38" t="str">
            <v>CORTADORA ELECTRICA, INCLUYE DISCO</v>
          </cell>
          <cell r="C38" t="str">
            <v>Ins</v>
          </cell>
          <cell r="D38" t="str">
            <v>Dia</v>
          </cell>
          <cell r="E38">
            <v>0</v>
          </cell>
        </row>
      </sheetData>
      <sheetData sheetId="12">
        <row r="35">
          <cell r="A35" t="str">
            <v>MO-01</v>
          </cell>
          <cell r="B35" t="str">
            <v>CUADRILLA AB  ALBAÑIL (1 OFICIAL + 1 AYUDANTE)</v>
          </cell>
        </row>
        <row r="36">
          <cell r="A36" t="str">
            <v>MO-02</v>
          </cell>
          <cell r="B36" t="str">
            <v>CUADRILLA AA (2 Ayudantes)</v>
          </cell>
        </row>
        <row r="37">
          <cell r="A37" t="str">
            <v>MO-03</v>
          </cell>
          <cell r="B37" t="str">
            <v>CUADRILLA A (1 Ayudante), Excavación  y otros</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row r="44">
          <cell r="A44" t="str">
            <v>MO-10</v>
          </cell>
        </row>
        <row r="45">
          <cell r="A45" t="str">
            <v>MO-11</v>
          </cell>
        </row>
        <row r="46">
          <cell r="A46" t="str">
            <v>MO-12</v>
          </cell>
        </row>
      </sheetData>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ALIMENDORES UHP"/>
    </sheetNames>
    <sheetDataSet>
      <sheetData sheetId="0">
        <row r="5">
          <cell r="N5">
            <v>14</v>
          </cell>
        </row>
        <row r="6">
          <cell r="N6">
            <v>12</v>
          </cell>
        </row>
        <row r="7">
          <cell r="N7">
            <v>10</v>
          </cell>
        </row>
        <row r="8">
          <cell r="N8">
            <v>8</v>
          </cell>
        </row>
        <row r="9">
          <cell r="N9">
            <v>6</v>
          </cell>
        </row>
        <row r="10">
          <cell r="N10">
            <v>4</v>
          </cell>
        </row>
        <row r="11">
          <cell r="N11">
            <v>3</v>
          </cell>
        </row>
        <row r="12">
          <cell r="N12">
            <v>2</v>
          </cell>
        </row>
        <row r="13">
          <cell r="N13">
            <v>1</v>
          </cell>
        </row>
        <row r="14">
          <cell r="N14" t="str">
            <v xml:space="preserve">1/0 </v>
          </cell>
        </row>
        <row r="15">
          <cell r="N15" t="str">
            <v xml:space="preserve">2/0 </v>
          </cell>
        </row>
        <row r="16">
          <cell r="N16" t="str">
            <v xml:space="preserve">3/0 </v>
          </cell>
        </row>
        <row r="17">
          <cell r="N17" t="str">
            <v xml:space="preserve">4/0 </v>
          </cell>
        </row>
        <row r="18">
          <cell r="N18">
            <v>250</v>
          </cell>
        </row>
        <row r="19">
          <cell r="N19">
            <v>300</v>
          </cell>
        </row>
        <row r="20">
          <cell r="N20">
            <v>350</v>
          </cell>
        </row>
        <row r="21">
          <cell r="N21">
            <v>400</v>
          </cell>
        </row>
        <row r="22">
          <cell r="N22">
            <v>500</v>
          </cell>
        </row>
        <row r="23">
          <cell r="N23">
            <v>600</v>
          </cell>
        </row>
        <row r="24">
          <cell r="N24">
            <v>700</v>
          </cell>
        </row>
        <row r="25">
          <cell r="N25">
            <v>750</v>
          </cell>
        </row>
        <row r="26">
          <cell r="N26">
            <v>800</v>
          </cell>
        </row>
        <row r="27">
          <cell r="N27">
            <v>900</v>
          </cell>
        </row>
        <row r="28">
          <cell r="N28">
            <v>1000</v>
          </cell>
        </row>
        <row r="29">
          <cell r="N29">
            <v>1250</v>
          </cell>
        </row>
        <row r="30">
          <cell r="N30">
            <v>1500</v>
          </cell>
        </row>
        <row r="31">
          <cell r="N31">
            <v>1750</v>
          </cell>
        </row>
        <row r="32">
          <cell r="N32">
            <v>2000</v>
          </cell>
        </row>
      </sheetData>
      <sheetData sheetId="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Materiales"/>
      <sheetName val="calidad"/>
    </sheetNames>
    <sheetDataSet>
      <sheetData sheetId="0" refreshError="1"/>
      <sheetData sheetId="1" refreshError="1"/>
      <sheetData sheetId="2" refreshError="1">
        <row r="3">
          <cell r="C3">
            <v>0</v>
          </cell>
        </row>
      </sheetData>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sheetData sheetId="1"/>
      <sheetData sheetId="2"/>
      <sheetData sheetId="3"/>
      <sheetData sheetId="4"/>
      <sheetData sheetId="5"/>
      <sheetData sheetId="6">
        <row r="1">
          <cell r="A1" t="str">
            <v>CODIGO</v>
          </cell>
        </row>
      </sheetData>
      <sheetData sheetId="7">
        <row r="2">
          <cell r="P2" t="str">
            <v>Ejecución de cárcamo en concreto de 3.000PSI, fundidas en sitio o prefabricadas en concreto con acero de refuerzo, con marco conrejilla en concreto; según localización y dimensiones expresadas en los Planos Arquitectónicos y Planos Eléctricos. Se construirán en los sitios señalados en los Planos Arquitectónicos y de Detalle y de conformidad con los alineamientos y pendientes que se establezcan, incluye todo lo necesario para su perfecta instalación y puesta en funcionamiento, incluye fijaciones y todos los elementos requeridos para la correcta ejecución del trabajo.</v>
          </cell>
        </row>
        <row r="7">
          <cell r="J7">
            <v>0.01</v>
          </cell>
        </row>
        <row r="9">
          <cell r="J9">
            <v>6.3E-2</v>
          </cell>
        </row>
        <row r="13">
          <cell r="H13">
            <v>2.56</v>
          </cell>
        </row>
        <row r="14">
          <cell r="H14">
            <v>22.56</v>
          </cell>
          <cell r="J14">
            <v>2.56</v>
          </cell>
        </row>
        <row r="15">
          <cell r="H15">
            <v>3.2000000000000001E-2</v>
          </cell>
        </row>
        <row r="16">
          <cell r="H16">
            <v>4.8000000000000001E-2</v>
          </cell>
        </row>
        <row r="17">
          <cell r="H17">
            <v>0.77</v>
          </cell>
        </row>
        <row r="18">
          <cell r="H18">
            <v>0.08</v>
          </cell>
        </row>
        <row r="19">
          <cell r="H19">
            <v>36</v>
          </cell>
          <cell r="J19">
            <v>220.5</v>
          </cell>
        </row>
        <row r="20">
          <cell r="H20">
            <v>1</v>
          </cell>
          <cell r="J20">
            <v>1</v>
          </cell>
        </row>
        <row r="21">
          <cell r="H21">
            <v>0.31</v>
          </cell>
          <cell r="J21">
            <v>7.718</v>
          </cell>
        </row>
        <row r="22">
          <cell r="H22">
            <v>0</v>
          </cell>
          <cell r="J22">
            <v>0.96599999999999997</v>
          </cell>
        </row>
        <row r="23">
          <cell r="H23">
            <v>0</v>
          </cell>
        </row>
        <row r="24">
          <cell r="H24">
            <v>0</v>
          </cell>
        </row>
        <row r="25">
          <cell r="H25">
            <v>0</v>
          </cell>
        </row>
        <row r="26">
          <cell r="H26">
            <v>0</v>
          </cell>
        </row>
        <row r="27">
          <cell r="H27">
            <v>0</v>
          </cell>
        </row>
        <row r="30">
          <cell r="J30">
            <v>0.17600000000000002</v>
          </cell>
        </row>
        <row r="42">
          <cell r="O42" t="str">
            <v>SI</v>
          </cell>
        </row>
        <row r="44">
          <cell r="O44" t="str">
            <v>SI</v>
          </cell>
        </row>
      </sheetData>
      <sheetData sheetId="8"/>
      <sheetData sheetId="9"/>
      <sheetData sheetId="10"/>
      <sheetData sheetId="11"/>
      <sheetData sheetId="12"/>
      <sheetData sheetId="13">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ntajes"/>
    </sheetNames>
    <sheetDataSet>
      <sheetData sheetId="0"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 TUB"/>
      <sheetName val="JAPON LLUVIAS"/>
      <sheetName val="TUBERIA"/>
      <sheetName val="TUB SUMID"/>
      <sheetName val="SUMIDEROS"/>
      <sheetName val="T-4"/>
      <sheetName val="DEM PAVIMENTO"/>
      <sheetName val="EXC-RELLPAVIMENTO"/>
      <sheetName val="REP PAVIMENTO"/>
      <sheetName val="SARDINELES"/>
      <sheetName val="ANDENES"/>
      <sheetName val="REP. DOM."/>
      <sheetName val="REP. ACOM."/>
      <sheetName val="FACT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Unit costs"/>
      <sheetName val="Mat,Sum"/>
      <sheetName val="Civil work summary"/>
      <sheetName val="Civil work"/>
      <sheetName val="Totals"/>
      <sheetName val="Graph"/>
      <sheetName val="Graph-Source"/>
      <sheetName val="C41"/>
      <sheetName val="Blank Category Sheet"/>
      <sheetName val="Blank Work Sheet"/>
      <sheetName val="Pre-defined items"/>
      <sheetName val="Insumos"/>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tem 1"/>
      <sheetName val="Item 3,1"/>
      <sheetName val="Item 3.3"/>
      <sheetName val="Item 6,2"/>
      <sheetName val="Item 6,5"/>
      <sheetName val="Item 7.3"/>
      <sheetName val="Item 7.4"/>
      <sheetName val="Item 7.6"/>
      <sheetName val="Conversiòn"/>
      <sheetName val="Item 11.4-5"/>
      <sheetName val="Item 11.7-8-9"/>
      <sheetName val="Item 11.13 a15"/>
      <sheetName val="Item 11.17 a19"/>
      <sheetName val="11.21"/>
      <sheetName val="MALLA ADIC"/>
      <sheetName val="Item 11.22"/>
      <sheetName val="Item 11.23"/>
      <sheetName val="Item 11.24"/>
      <sheetName val="Item 11.28"/>
      <sheetName val="Item 11.31"/>
      <sheetName val="Item 11.33"/>
      <sheetName val="Item 11.37"/>
      <sheetName val="Item 11.38"/>
      <sheetName val="concreto 3000"/>
      <sheetName val="Relleno Fluido"/>
      <sheetName val="Item 11.39"/>
      <sheetName val="Item 11.40"/>
      <sheetName val="Item 11.41-42"/>
      <sheetName val="Item pernos 4 m"/>
      <sheetName val="Item 11.43-45"/>
      <sheetName val="Item 11.46"/>
      <sheetName val="Item 11.47 a 52 FIBRA dRAMIX"/>
      <sheetName val="Item 11.53 a58 FIBRA maccaferri"/>
      <sheetName val="Solera lanzado"/>
      <sheetName val="Item 11.20"/>
      <sheetName val="Hoja2"/>
      <sheetName val="Item 11.20 CON FIBRA"/>
      <sheetName val="Item 12.1"/>
      <sheetName val="Item 12.3"/>
      <sheetName val="Item 12.5"/>
      <sheetName val="Item 12.6"/>
      <sheetName val="Item 12.7"/>
      <sheetName val="Item 12.17"/>
      <sheetName val="Item 12.19"/>
      <sheetName val="Item 12.27a"/>
      <sheetName val="Item 12.28a "/>
      <sheetName val="Item 12.27C cinta"/>
      <sheetName val="Item 14.1"/>
      <sheetName val="Item 14.3"/>
      <sheetName val="Item 14.4"/>
      <sheetName val="Item 14.5"/>
      <sheetName val="Item 14.7"/>
      <sheetName val="Item 14.8"/>
      <sheetName val="Item CARGA PUNTUAL"/>
      <sheetName val="Item Perf Instr"/>
      <sheetName val="Item 14.9"/>
      <sheetName val="Item 14.11"/>
      <sheetName val="Item 14.13"/>
      <sheetName val="Item 14.17"/>
      <sheetName val="DiciemBre 2009"/>
      <sheetName val="ESTADO RED"/>
      <sheetName val="CARRETERAS"/>
      <sheetName val="GENERALIDADES "/>
      <sheetName val="lectura y cálculo 1 - 6"/>
    </sheetNames>
    <sheetDataSet>
      <sheetData sheetId="0" refreshError="1"/>
      <sheetData sheetId="1" refreshError="1"/>
      <sheetData sheetId="2" refreshError="1"/>
      <sheetData sheetId="3" refreshError="1"/>
      <sheetData sheetId="4" refreshError="1">
        <row r="16">
          <cell r="B16" t="str">
            <v>C11</v>
          </cell>
          <cell r="C16" t="str">
            <v>Levelling</v>
          </cell>
          <cell r="E16">
            <v>0</v>
          </cell>
          <cell r="G16">
            <v>0</v>
          </cell>
        </row>
        <row r="17">
          <cell r="B17" t="str">
            <v>C12</v>
          </cell>
          <cell r="C17" t="str">
            <v>Temporary installations</v>
          </cell>
        </row>
        <row r="18">
          <cell r="B18" t="str">
            <v>C13</v>
          </cell>
          <cell r="C18" t="str">
            <v>Preliminary roads</v>
          </cell>
          <cell r="G18">
            <v>0</v>
          </cell>
        </row>
        <row r="19">
          <cell r="B19" t="str">
            <v>C14</v>
          </cell>
          <cell r="C19" t="str">
            <v>Storage area</v>
          </cell>
        </row>
        <row r="29">
          <cell r="A29">
            <v>10</v>
          </cell>
          <cell r="B29" t="str">
            <v>C21</v>
          </cell>
          <cell r="C29" t="str">
            <v>Raw material extraction</v>
          </cell>
          <cell r="E29">
            <v>0</v>
          </cell>
        </row>
        <row r="30">
          <cell r="A30">
            <v>20</v>
          </cell>
          <cell r="B30" t="str">
            <v>C22</v>
          </cell>
          <cell r="C30" t="str">
            <v>Raw material preparation</v>
          </cell>
          <cell r="E30">
            <v>0</v>
          </cell>
          <cell r="G30">
            <v>0</v>
          </cell>
        </row>
        <row r="31">
          <cell r="A31">
            <v>30</v>
          </cell>
          <cell r="B31" t="str">
            <v>C23</v>
          </cell>
          <cell r="C31" t="str">
            <v>Raw meal preparation</v>
          </cell>
          <cell r="E31">
            <v>0</v>
          </cell>
          <cell r="G31">
            <v>0</v>
          </cell>
        </row>
        <row r="32">
          <cell r="A32">
            <v>40</v>
          </cell>
          <cell r="B32" t="str">
            <v>C24</v>
          </cell>
          <cell r="C32" t="str">
            <v>Clinker manufacture</v>
          </cell>
          <cell r="E32">
            <v>0</v>
          </cell>
          <cell r="G32">
            <v>0</v>
          </cell>
        </row>
        <row r="33">
          <cell r="A33">
            <v>50</v>
          </cell>
          <cell r="B33" t="str">
            <v>C25</v>
          </cell>
          <cell r="C33" t="str">
            <v>Cement manufacture</v>
          </cell>
          <cell r="E33">
            <v>0</v>
          </cell>
          <cell r="G33">
            <v>0</v>
          </cell>
        </row>
        <row r="34">
          <cell r="A34">
            <v>60</v>
          </cell>
          <cell r="B34" t="str">
            <v>C26</v>
          </cell>
          <cell r="C34" t="str">
            <v>Packing and dispatch</v>
          </cell>
        </row>
        <row r="35">
          <cell r="A35" t="str">
            <v>E0/H0</v>
          </cell>
          <cell r="B35" t="str">
            <v>C27</v>
          </cell>
          <cell r="C35" t="str">
            <v>Control room/laboratory</v>
          </cell>
        </row>
        <row r="36">
          <cell r="A36" t="str">
            <v>E2</v>
          </cell>
          <cell r="B36" t="str">
            <v>C28</v>
          </cell>
          <cell r="C36" t="str">
            <v>Main substation</v>
          </cell>
        </row>
        <row r="37">
          <cell r="A37" t="str">
            <v>K/T</v>
          </cell>
          <cell r="B37" t="str">
            <v>C29</v>
          </cell>
          <cell r="C37" t="str">
            <v>Additives preparation</v>
          </cell>
        </row>
        <row r="38">
          <cell r="A38" t="str">
            <v>L</v>
          </cell>
          <cell r="B38" t="str">
            <v>C2A</v>
          </cell>
          <cell r="C38" t="str">
            <v>Fuels preparation</v>
          </cell>
        </row>
        <row r="39">
          <cell r="A39" t="str">
            <v>P</v>
          </cell>
          <cell r="B39" t="str">
            <v>C2B</v>
          </cell>
          <cell r="C39" t="str">
            <v>Flue gas treatment</v>
          </cell>
        </row>
        <row r="49">
          <cell r="A49" t="str">
            <v>B2/1</v>
          </cell>
          <cell r="B49" t="str">
            <v>C32</v>
          </cell>
          <cell r="C49" t="str">
            <v>Roads/landscaping</v>
          </cell>
        </row>
        <row r="50">
          <cell r="A50" t="str">
            <v>B3</v>
          </cell>
          <cell r="B50" t="str">
            <v>C33</v>
          </cell>
          <cell r="C50" t="str">
            <v>Water supply and drainage</v>
          </cell>
        </row>
        <row r="51">
          <cell r="A51" t="str">
            <v>D</v>
          </cell>
          <cell r="B51" t="str">
            <v>C34</v>
          </cell>
          <cell r="C51" t="str">
            <v>General plant services</v>
          </cell>
        </row>
        <row r="52">
          <cell r="A52" t="str">
            <v>E0</v>
          </cell>
          <cell r="B52" t="str">
            <v>C35</v>
          </cell>
          <cell r="C52" t="str">
            <v>Power/control network</v>
          </cell>
        </row>
        <row r="53">
          <cell r="A53" t="str">
            <v>E1</v>
          </cell>
          <cell r="B53" t="str">
            <v>C36</v>
          </cell>
          <cell r="C53" t="str">
            <v>Main transformer</v>
          </cell>
        </row>
        <row r="54">
          <cell r="A54" t="str">
            <v>E1</v>
          </cell>
          <cell r="B54" t="str">
            <v>C37</v>
          </cell>
          <cell r="C54" t="str">
            <v>Power plant</v>
          </cell>
        </row>
        <row r="55">
          <cell r="A55" t="str">
            <v>F</v>
          </cell>
          <cell r="B55" t="str">
            <v>C38</v>
          </cell>
          <cell r="C55" t="str">
            <v>Warehouses/stores</v>
          </cell>
        </row>
        <row r="56">
          <cell r="A56" t="str">
            <v>G</v>
          </cell>
          <cell r="B56" t="str">
            <v>C39</v>
          </cell>
          <cell r="C56" t="str">
            <v>Workshops</v>
          </cell>
        </row>
        <row r="57">
          <cell r="A57" t="str">
            <v>I0</v>
          </cell>
          <cell r="B57" t="str">
            <v>C3A</v>
          </cell>
          <cell r="C57" t="str">
            <v>Garage/parking</v>
          </cell>
        </row>
        <row r="58">
          <cell r="A58" t="str">
            <v>N</v>
          </cell>
          <cell r="B58" t="str">
            <v>C3B</v>
          </cell>
          <cell r="C58" t="str">
            <v>Sewage treatment</v>
          </cell>
        </row>
        <row r="59">
          <cell r="A59" t="str">
            <v>C2</v>
          </cell>
          <cell r="B59" t="str">
            <v>C3C</v>
          </cell>
          <cell r="C59" t="str">
            <v>Administration buildings</v>
          </cell>
        </row>
        <row r="60">
          <cell r="A60" t="str">
            <v>B6</v>
          </cell>
          <cell r="B60" t="str">
            <v>C3D</v>
          </cell>
          <cell r="C60" t="str">
            <v>Amenities</v>
          </cell>
        </row>
        <row r="70">
          <cell r="B70" t="str">
            <v>C41</v>
          </cell>
          <cell r="C70" t="str">
            <v>Soil replacement, piling</v>
          </cell>
          <cell r="E70">
            <v>0</v>
          </cell>
          <cell r="G70">
            <v>0</v>
          </cell>
        </row>
        <row r="71">
          <cell r="B71" t="str">
            <v>C42</v>
          </cell>
          <cell r="C71" t="str">
            <v>Others</v>
          </cell>
        </row>
        <row r="81">
          <cell r="B81" t="str">
            <v>C51</v>
          </cell>
          <cell r="C81" t="str">
            <v>Roads/bridges</v>
          </cell>
          <cell r="E81">
            <v>0</v>
          </cell>
          <cell r="G81">
            <v>0</v>
          </cell>
        </row>
        <row r="82">
          <cell r="B82" t="str">
            <v>C52</v>
          </cell>
          <cell r="C82" t="str">
            <v>Railways</v>
          </cell>
        </row>
        <row r="83">
          <cell r="B83" t="str">
            <v>C53</v>
          </cell>
          <cell r="C83" t="str">
            <v>Harbour facilities</v>
          </cell>
        </row>
        <row r="84">
          <cell r="B84" t="str">
            <v>C54</v>
          </cell>
          <cell r="C84" t="str">
            <v>Terminals</v>
          </cell>
        </row>
        <row r="85">
          <cell r="B85" t="str">
            <v>C55</v>
          </cell>
          <cell r="C85" t="str">
            <v>Pipelines/drainage</v>
          </cell>
        </row>
        <row r="86">
          <cell r="B86" t="str">
            <v>C56</v>
          </cell>
          <cell r="C86" t="str">
            <v>Transmission line</v>
          </cell>
        </row>
        <row r="87">
          <cell r="B87" t="str">
            <v>C57</v>
          </cell>
          <cell r="C87" t="str">
            <v>Housing estate</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16">
          <cell r="A16">
            <v>1.07</v>
          </cell>
        </row>
      </sheetData>
      <sheetData sheetId="14"/>
      <sheetData sheetId="15">
        <row r="16">
          <cell r="B16" t="str">
            <v>C11</v>
          </cell>
        </row>
      </sheetData>
      <sheetData sheetId="16">
        <row r="16">
          <cell r="B16" t="str">
            <v>C11</v>
          </cell>
        </row>
      </sheetData>
      <sheetData sheetId="17">
        <row r="16">
          <cell r="B16" t="str">
            <v>C11</v>
          </cell>
        </row>
      </sheetData>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 val="APU PART"/>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Datos"/>
      <sheetName val="TOTCAPIT"/>
      <sheetName val="JORNABAS"/>
      <sheetName val="MATERIALES"/>
      <sheetName val="TOTCUADEQ"/>
      <sheetName val="TOTCUADMO"/>
      <sheetName val="Puntajes"/>
      <sheetName val="Anexo No. 5"/>
      <sheetName val="5094-2003"/>
      <sheetName val="FINANCIERA"/>
      <sheetName val="PREACTA"/>
      <sheetName val="ESTADO VÍA-CRIT.TECNICO"/>
      <sheetName val="BASE"/>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s>
    <sheetDataSet>
      <sheetData sheetId="0"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BASES"/>
    </sheetNames>
    <sheetDataSet>
      <sheetData sheetId="0">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s>
    <sheetDataSet>
      <sheetData sheetId="0"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INDICMICROEMP"/>
      <sheetName val="A. P. U."/>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COSTOS OFICINA"/>
      <sheetName val="ESTADO RED"/>
      <sheetName val="CARRETERAS"/>
      <sheetName val="GENERALIDADES "/>
      <sheetName val="Res-Accide-10"/>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Formato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A__P__U_2"/>
      <sheetName val="ESTADO_RED"/>
      <sheetName val="GENERALIDADES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sheetData sheetId="446"/>
      <sheetData sheetId="447" refreshError="1"/>
      <sheetData sheetId="448" refreshError="1"/>
      <sheetData sheetId="449" refreshError="1"/>
      <sheetData sheetId="450" refreshError="1"/>
      <sheetData sheetId="451" refreshError="1"/>
      <sheetData sheetId="452" refreshError="1"/>
      <sheetData sheetId="453" refreshError="1"/>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refreshError="1"/>
      <sheetData sheetId="724" refreshError="1"/>
      <sheetData sheetId="725" refreshError="1"/>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
      <sheetName val="B"/>
      <sheetName val="B DOT"/>
      <sheetName val="HJB"/>
      <sheetName val="HJB DOT"/>
      <sheetName val="GBP ST"/>
      <sheetName val="GBPR ST1"/>
      <sheetName val="GBP DOT"/>
      <sheetName val="FPS"/>
      <sheetName val="FPS 1"/>
      <sheetName val="FPS DOT"/>
      <sheetName val="PAR"/>
      <sheetName val="PAR DOT"/>
      <sheetName val="SB"/>
      <sheetName val="SB DOT"/>
      <sheetName val="IM"/>
      <sheetName val="IM DOT"/>
      <sheetName val="KN"/>
      <sheetName val="KN DOT"/>
      <sheetName val="Equipo"/>
      <sheetName val="Materiales SOLO IMPRE"/>
      <sheetName val="Materiales"/>
      <sheetName val="Básicos"/>
      <sheetName val="cuadrillas"/>
      <sheetName val="1,02DOT FPS "/>
      <sheetName val="1,01DOT FPS"/>
      <sheetName val="1,01DOT B"/>
      <sheetName val="1,02DOT B"/>
      <sheetName val="1,03DOT B"/>
      <sheetName val="1DOT"/>
      <sheetName val="2DOT"/>
      <sheetName val="3DOT"/>
      <sheetName val="4DOT"/>
      <sheetName val="5DOT"/>
      <sheetName val="6DOT "/>
      <sheetName val="7DOT"/>
      <sheetName val="8DOT"/>
      <sheetName val="9DOT "/>
      <sheetName val="10DOT"/>
      <sheetName val="11DOT "/>
      <sheetName val="1.1IM"/>
      <sheetName val="1.2IM"/>
      <sheetName val="1.3IM"/>
      <sheetName val="3,5IM"/>
      <sheetName val="3,6IM"/>
      <sheetName val="8,1IM"/>
      <sheetName val="8,2IM"/>
      <sheetName val="10,3IM"/>
      <sheetName val="10,4IM"/>
      <sheetName val="11,1IM"/>
      <sheetName val="11,2IM"/>
      <sheetName val="11,3IM"/>
      <sheetName val="16,1IM"/>
      <sheetName val="16,2IM"/>
      <sheetName val="16,3IM"/>
      <sheetName val="4,2KN"/>
      <sheetName val="4,3KN "/>
      <sheetName val="1.1SB"/>
      <sheetName val="1.2SB"/>
      <sheetName val="1.14SB"/>
      <sheetName val="1.15SB "/>
      <sheetName val="1.16SB "/>
      <sheetName val="1.17SB"/>
      <sheetName val="7,4SB"/>
      <sheetName val="8,3SB"/>
      <sheetName val="8,4SB "/>
      <sheetName val="8,5SB"/>
      <sheetName val="10,1SB"/>
      <sheetName val="10,2SB"/>
      <sheetName val="10,4SB"/>
      <sheetName val="10,5SB"/>
      <sheetName val="10,8SB"/>
      <sheetName val="10,9SB"/>
      <sheetName val="13,3SB"/>
      <sheetName val="14,2SB"/>
      <sheetName val="16,1SB"/>
      <sheetName val="1.1PAR"/>
      <sheetName val="1.2PAR "/>
      <sheetName val="1,3PAR"/>
      <sheetName val="1.4PAR"/>
      <sheetName val="1.5PAR "/>
      <sheetName val="1.6PAR "/>
      <sheetName val="1.7PAR"/>
      <sheetName val="1.8PAR "/>
      <sheetName val="1.9PAR"/>
      <sheetName val="1.10PAR"/>
      <sheetName val="1,11PAR "/>
      <sheetName val="1,12PAR "/>
      <sheetName val="1.13PAR"/>
      <sheetName val="1.14PAR "/>
      <sheetName val="1.15PAR"/>
      <sheetName val="0 PAR"/>
      <sheetName val="00PAR"/>
      <sheetName val="2.1PAR"/>
      <sheetName val="2.2PAR "/>
      <sheetName val="2.3PAR "/>
      <sheetName val="2.4PAR"/>
      <sheetName val="2.5PAR"/>
      <sheetName val="2.6PAR"/>
      <sheetName val="3.1PAR"/>
      <sheetName val="3,2PAR"/>
      <sheetName val="3,3PAR"/>
      <sheetName val="3,4PAR"/>
      <sheetName val="3,5PAR "/>
      <sheetName val="3,6PAR"/>
      <sheetName val="3,7PAR"/>
      <sheetName val="3,8PAR "/>
      <sheetName val="3,9PAR  "/>
      <sheetName val="3,10PAR "/>
      <sheetName val="3,11PAR"/>
      <sheetName val="3,12PAR"/>
      <sheetName val="3,13PAR"/>
      <sheetName val="3,14PAR"/>
      <sheetName val="4,1PAR"/>
      <sheetName val="4,2PAR"/>
      <sheetName val="4,3PAR"/>
      <sheetName val="4,4PAR"/>
      <sheetName val="4,5PAR"/>
      <sheetName val="4,6PAR"/>
      <sheetName val="4,7PAR"/>
      <sheetName val="4,8PAR "/>
      <sheetName val="4,9PAR"/>
      <sheetName val="5,1PAR"/>
      <sheetName val="5,2PAR"/>
      <sheetName val="5,3PAR"/>
      <sheetName val="5,4PAR"/>
      <sheetName val="5,5PAR"/>
      <sheetName val="5,6PAR"/>
      <sheetName val="5,7PAR"/>
      <sheetName val="5,8PAR"/>
      <sheetName val="5,9PAR"/>
      <sheetName val="5,10PAR"/>
      <sheetName val="5,11PAR"/>
      <sheetName val="5.1BPAR"/>
      <sheetName val="5.2BPAR "/>
      <sheetName val="5.3BPAR"/>
      <sheetName val="5,4BPAR"/>
      <sheetName val="5,5BPAR"/>
      <sheetName val="5,6BPAR"/>
      <sheetName val="5,7BPAR"/>
      <sheetName val="5,8BPAR "/>
      <sheetName val="5,9BPAR"/>
      <sheetName val="5,10BPAR"/>
      <sheetName val="5,11BPAR "/>
      <sheetName val="6,1PAR"/>
      <sheetName val="6,2PAR"/>
      <sheetName val="6,3PAR"/>
      <sheetName val="6,4PAR"/>
      <sheetName val="6,5PAR"/>
      <sheetName val="6,6PAR"/>
      <sheetName val="6,7PAR"/>
      <sheetName val="6,8PAR"/>
      <sheetName val="6,9PAR"/>
      <sheetName val="6,10PAR"/>
      <sheetName val="6,11PAR "/>
      <sheetName val="7,1PAR"/>
      <sheetName val="7,2PAR"/>
      <sheetName val="7,3PAR "/>
      <sheetName val="7,4PAR"/>
      <sheetName val="7,5PAR"/>
      <sheetName val="7,6PAR"/>
      <sheetName val="7,7PAR "/>
      <sheetName val="7,8PAR"/>
      <sheetName val="7,9PAR"/>
      <sheetName val="7,10PAR"/>
      <sheetName val="7,11PAR "/>
      <sheetName val="8,1PAR"/>
      <sheetName val="8,2PAR"/>
      <sheetName val="8,3PAR"/>
      <sheetName val="8,4PAR"/>
      <sheetName val="8,5PAR"/>
      <sheetName val="9,1PAR "/>
      <sheetName val="10,1PAR"/>
      <sheetName val="10,2PAR "/>
      <sheetName val="10,3PAR"/>
      <sheetName val="10,4PAR"/>
      <sheetName val="10,5PAR"/>
      <sheetName val="10,6PAR"/>
      <sheetName val="10,7PAR"/>
      <sheetName val="10,8PAR"/>
      <sheetName val="10,9PAR"/>
      <sheetName val="10,11PAR"/>
      <sheetName val="11,1PAR"/>
      <sheetName val="11,2PAR"/>
      <sheetName val="11,3PAR"/>
      <sheetName val="11,4PAR"/>
      <sheetName val="11,5PAR"/>
      <sheetName val="11,6PAR"/>
      <sheetName val="11,7PAR"/>
      <sheetName val="11,8PAR "/>
      <sheetName val="12,1PAR"/>
      <sheetName val="12,2PAR"/>
      <sheetName val="12,3PAR"/>
      <sheetName val="12,4PAR"/>
      <sheetName val="12,5PAR"/>
      <sheetName val="12,6PAR "/>
      <sheetName val="12,7PAR"/>
      <sheetName val="13,1PAR"/>
      <sheetName val="13,2PAR"/>
      <sheetName val="13,3PAR "/>
      <sheetName val="13,4PAR "/>
      <sheetName val="13,5PAR"/>
      <sheetName val="13,6PAR"/>
      <sheetName val="13,7PAR"/>
      <sheetName val="14,1PAR"/>
      <sheetName val="14,3PAR"/>
      <sheetName val="15PAR"/>
      <sheetName val="16PAR"/>
      <sheetName val="1.1.1"/>
      <sheetName val="1.1.2"/>
      <sheetName val="1.1.3"/>
      <sheetName val="1.1.4"/>
      <sheetName val="1.1.5"/>
      <sheetName val="1.1.6"/>
      <sheetName val="1.1.7"/>
      <sheetName val="1.1.8"/>
      <sheetName val="1.2.1"/>
      <sheetName val="1.2.2"/>
      <sheetName val="2.1.1"/>
      <sheetName val="2.1.2"/>
      <sheetName val="2.1.1A"/>
      <sheetName val="2.1.2 A"/>
      <sheetName val="3,1"/>
      <sheetName val="3,2"/>
      <sheetName val="3,3"/>
      <sheetName val="3,4"/>
      <sheetName val="3,5"/>
      <sheetName val="3,6"/>
      <sheetName val="3,7"/>
      <sheetName val="4,1"/>
      <sheetName val="4,2"/>
      <sheetName val="5,1"/>
      <sheetName val="5,2"/>
      <sheetName val="5,3"/>
      <sheetName val="5,4"/>
      <sheetName val="5,6"/>
      <sheetName val="5,7"/>
      <sheetName val="5,8"/>
      <sheetName val="5,9"/>
      <sheetName val="5,1A"/>
      <sheetName val="6,1"/>
      <sheetName val="6,2"/>
      <sheetName val="6,3"/>
      <sheetName val="6,4"/>
      <sheetName val="6,5"/>
      <sheetName val="6,6"/>
      <sheetName val="7,1"/>
      <sheetName val="8,1"/>
      <sheetName val="8,2"/>
      <sheetName val="8,3"/>
      <sheetName val="8,4"/>
      <sheetName val="8,5"/>
      <sheetName val="8,6"/>
      <sheetName val="9,1"/>
      <sheetName val="9,2"/>
      <sheetName val="9,3"/>
      <sheetName val="9,4"/>
      <sheetName val="9,5"/>
      <sheetName val="9,6"/>
      <sheetName val="10,1,1"/>
      <sheetName val="10,1,2"/>
      <sheetName val="10,2,1"/>
      <sheetName val="10,2,2"/>
      <sheetName val="11,1"/>
      <sheetName val="11,2"/>
      <sheetName val="11,3"/>
      <sheetName val="11,4"/>
      <sheetName val="11,5"/>
      <sheetName val="11,6"/>
      <sheetName val="11,7"/>
      <sheetName val="11,8"/>
      <sheetName val="11,9"/>
      <sheetName val="11,10"/>
      <sheetName val="11,12"/>
      <sheetName val="11,13"/>
      <sheetName val="11,14"/>
      <sheetName val="11,15"/>
      <sheetName val="12.1"/>
      <sheetName val="13,1"/>
      <sheetName val="13,2"/>
      <sheetName val="13,3"/>
      <sheetName val="13,4"/>
      <sheetName val="13,5"/>
      <sheetName val="13,6"/>
      <sheetName val="13,7"/>
      <sheetName val="13,8"/>
      <sheetName val="13,9"/>
      <sheetName val="14,1"/>
      <sheetName val="14,2"/>
      <sheetName val="14,3"/>
      <sheetName val="14,4"/>
      <sheetName val="15,1"/>
      <sheetName val="3,4ST"/>
      <sheetName val="3,5 ST"/>
      <sheetName val="3,6ST1"/>
      <sheetName val="9,2 ST"/>
      <sheetName val="9,3 ST"/>
      <sheetName val="14,1 ST"/>
      <sheetName val="14,2 ST"/>
      <sheetName val="9,5ST1"/>
      <sheetName val="1.1.1  FPS"/>
      <sheetName val="1.1,2 FPS"/>
      <sheetName val="1.5FPS "/>
      <sheetName val="1.3 FPS1"/>
      <sheetName val="1.4 FPS1"/>
      <sheetName val="1.5 FPS1 "/>
      <sheetName val="1.6 FPS1"/>
      <sheetName val="2,1 FPS1"/>
      <sheetName val="3,2FPS1 "/>
      <sheetName val="5,1 FPS1"/>
      <sheetName val="3,1 FPS1 "/>
      <sheetName val="8,1 FPS1"/>
      <sheetName val="8,2 FPS1 "/>
      <sheetName val="9,1 FPS1"/>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5">
          <cell r="C25">
            <v>8869</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Analisis Mano de Obra"/>
      <sheetName val="Analisis Herramienta Menor"/>
      <sheetName val="Analisis Factor Prestacional"/>
      <sheetName val="Analisis AIU"/>
      <sheetName val="Hoja1"/>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sheetData sheetId="1"/>
      <sheetData sheetId="2"/>
      <sheetData sheetId="3"/>
      <sheetData sheetId="4">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sheetData sheetId="6"/>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F1"/>
      <sheetName val="F2 "/>
      <sheetName val="F2a"/>
      <sheetName val="F3"/>
      <sheetName val="F4"/>
      <sheetName val="APU Auxiliar"/>
      <sheetName val="F5"/>
      <sheetName val="F7 "/>
      <sheetName val="F8"/>
      <sheetName val="Informe de Diagnostico"/>
      <sheetName val="Inconsistencias"/>
      <sheetName val="Validac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mmlv"/>
      <sheetName val="detallada"/>
      <sheetName val="detallada (2)"/>
      <sheetName val="factor"/>
      <sheetName val="HCH"/>
      <sheetName val="Hoja1 (2)"/>
      <sheetName val="RESOLUCION 747-98"/>
      <sheetName val="taximetro"/>
      <sheetName val="propuesta"/>
      <sheetName val="factor aplicado"/>
      <sheetName val="meses"/>
      <sheetName val="formulas DECRETO"/>
      <sheetName val="jordan"/>
      <sheetName val="DECRETO 2090-89"/>
      <sheetName val="electricos"/>
      <sheetName val="estructuras"/>
      <sheetName val="diario"/>
      <sheetName val="AIU"/>
      <sheetName val="polizas"/>
      <sheetName val="compensación constr. vac 15"/>
      <sheetName val="compensación constr. vac 18"/>
      <sheetName val="compensación constr. vac 21"/>
      <sheetName val="compensación OTROS"/>
      <sheetName val="compensación PRESTACION SERV"/>
      <sheetName val="detalle factor"/>
      <sheetName val="detalle factor (2)"/>
      <sheetName val="análisis de factor PEREIRA"/>
      <sheetName val="costos anuales"/>
      <sheetName val="impuestos1"/>
      <sheetName val="impuestos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INDIRECTOS"/>
      <sheetName val="cuadro resumen"/>
    </sheetNames>
    <sheetDataSet>
      <sheetData sheetId="0" refreshError="1"/>
      <sheetData sheetId="1" refreshError="1"/>
      <sheetData sheetId="2" refreshError="1"/>
      <sheetData sheetId="3"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lisadeFitLinks"/>
      <sheetName val="Hoja2"/>
      <sheetName val="Hoja3"/>
      <sheetName val="Gráfico"/>
      <sheetName val="@RISK - Correlaciones"/>
      <sheetName val="@Risk"/>
      <sheetName val="Presupuesto Base  US$"/>
      <sheetName val="PRECIO TOTAL  OBRAS  CIVILE"/>
      <sheetName val="OOCC Kaplan V cota 63,4 canal"/>
      <sheetName val="Equip Mec y Elec DatosFinales "/>
      <sheetName val="Equip Mec y Elec"/>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GENERAL"/>
      <sheetName val="PORTADA"/>
      <sheetName val="INDICE"/>
      <sheetName val="ManoObra"/>
      <sheetName val="Equipo"/>
      <sheetName val="materiales"/>
      <sheetName val="Distanc"/>
      <sheetName val="MODELO BASICO"/>
      <sheetName val="ELABORACION CCTO CLASE A"/>
      <sheetName val="ELABORACION CCTO CLASE B"/>
      <sheetName val="ELABORACION CCTO CLASE C"/>
      <sheetName val="ELABORACION CCTO CLASE D"/>
      <sheetName val="ELABORACION CCTO CLASE E"/>
      <sheetName val="ELABORACION CCTO CLASE F"/>
      <sheetName val="ELABORACION CCTO CLASE G"/>
      <sheetName val="ELABORACION CCTO CLASE D TREMI"/>
      <sheetName val="MORTERO 1-3"/>
      <sheetName val="MORTERO 1-4"/>
      <sheetName val="Mod_Item"/>
      <sheetName val="200.1"/>
      <sheetName val="200.2"/>
      <sheetName val="201.1"/>
      <sheetName val="201.2"/>
      <sheetName val="201.3"/>
      <sheetName val="201.4"/>
      <sheetName val="201.5"/>
      <sheetName val="201.6"/>
      <sheetName val="201.7"/>
      <sheetName val="201.8"/>
      <sheetName val="201.8P"/>
      <sheetName val="201.9"/>
      <sheetName val="201.10"/>
      <sheetName val="201.12"/>
      <sheetName val="201.11"/>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40.1"/>
      <sheetName val="640.2"/>
      <sheetName val="641.1"/>
      <sheetName val="641.2"/>
      <sheetName val="642.1"/>
      <sheetName val="642.2"/>
      <sheetName val="650.1"/>
      <sheetName val="650.2"/>
      <sheetName val="650.3"/>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20.1"/>
      <sheetName val="730.1"/>
      <sheetName val="730.2"/>
      <sheetName val="730.3"/>
      <sheetName val="731.1"/>
      <sheetName val="740.1"/>
      <sheetName val="741.1"/>
      <sheetName val="800.1"/>
      <sheetName val="800.2"/>
      <sheetName val="800.3"/>
      <sheetName val="800.4"/>
      <sheetName val="801.1"/>
      <sheetName val="801.2"/>
      <sheetName val="801.3"/>
      <sheetName val="801.4"/>
      <sheetName val="801.5"/>
      <sheetName val="801.6"/>
      <sheetName val="801.7"/>
      <sheetName val="810.1"/>
      <sheetName val="810.2"/>
      <sheetName val="810.3"/>
      <sheetName val="811.1"/>
      <sheetName val="812.1"/>
      <sheetName val="3.P"/>
      <sheetName val="900.1"/>
      <sheetName val="900.2"/>
      <sheetName val="900.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Hoja5"/>
      <sheetName val="Hoja6"/>
      <sheetName val="Hoja7"/>
      <sheetName val="Hoja8"/>
      <sheetName val="Hoja9"/>
      <sheetName val="Hoja10"/>
      <sheetName val="Hoja11"/>
      <sheetName val="Hoja12"/>
      <sheetName val="Hoja4"/>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Civil work"/>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plash"/>
      <sheetName val="Inicio"/>
      <sheetName val="Datos"/>
      <sheetName val="Equipo"/>
      <sheetName val="Mobra"/>
      <sheetName val="Materiales"/>
      <sheetName val="Subproductos"/>
      <sheetName val="Analisis"/>
      <sheetName val="Cuadro"/>
      <sheetName val="Formatos"/>
      <sheetName val="Programa"/>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ISARIO FINAL"/>
      <sheetName val="EFLUENTE ALIVIO PRELIMINAR"/>
      <sheetName val="ALIVIO GRUESO"/>
      <sheetName val="DESCOLE FINAL"/>
      <sheetName val="EFLUENTE FINAL DECANTADORES"/>
      <sheetName val="ORIFICIOS"/>
      <sheetName val="CALCULOS"/>
      <sheetName val="SEDIMENTADORES"/>
      <sheetName val="CHEQUEO "/>
      <sheetName val="Hoja1"/>
    </sheetNames>
    <sheetDataSet>
      <sheetData sheetId="0" refreshError="1"/>
      <sheetData sheetId="1" refreshError="1"/>
      <sheetData sheetId="2" refreshError="1"/>
      <sheetData sheetId="3" refreshError="1"/>
      <sheetData sheetId="4" refreshError="1"/>
      <sheetData sheetId="5" refreshError="1"/>
      <sheetData sheetId="6" refreshError="1">
        <row r="3">
          <cell r="A3">
            <v>0.1278</v>
          </cell>
        </row>
      </sheetData>
      <sheetData sheetId="7" refreshError="1"/>
      <sheetData sheetId="8" refreshError="1"/>
      <sheetData sheetId="9">
        <row r="3">
          <cell r="A3" t="str">
            <v>ITEM</v>
          </cell>
        </row>
      </sheetData>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AIU"/>
      <sheetName val="APU"/>
      <sheetName val="EQUIPOS"/>
      <sheetName val="TRANSPORTES"/>
      <sheetName val="MATERIALES"/>
      <sheetName val="personal"/>
      <sheetName val="SALARIOS"/>
      <sheetName val="DOTACIONES"/>
    </sheetNames>
    <sheetDataSet>
      <sheetData sheetId="0"/>
      <sheetData sheetId="1"/>
      <sheetData sheetId="2"/>
      <sheetData sheetId="3"/>
      <sheetData sheetId="4">
        <row r="21411">
          <cell r="U21411">
            <v>45064</v>
          </cell>
        </row>
        <row r="21469">
          <cell r="U21469">
            <v>45064</v>
          </cell>
        </row>
        <row r="21527">
          <cell r="U21527">
            <v>9482</v>
          </cell>
        </row>
        <row r="21585">
          <cell r="U21585">
            <v>9482</v>
          </cell>
        </row>
        <row r="21643">
          <cell r="U21643">
            <v>18668</v>
          </cell>
        </row>
        <row r="21701">
          <cell r="U21701">
            <v>6468</v>
          </cell>
        </row>
        <row r="21759">
          <cell r="U21759">
            <v>10485</v>
          </cell>
        </row>
        <row r="21817">
          <cell r="U21817">
            <v>11103</v>
          </cell>
        </row>
        <row r="21875">
          <cell r="U21875">
            <v>570220</v>
          </cell>
        </row>
        <row r="21933">
          <cell r="U21933">
            <v>594871</v>
          </cell>
        </row>
        <row r="21991">
          <cell r="U21991">
            <v>4900</v>
          </cell>
        </row>
        <row r="22049">
          <cell r="U22049">
            <v>8998</v>
          </cell>
        </row>
        <row r="22107">
          <cell r="U22107">
            <v>10845</v>
          </cell>
        </row>
        <row r="22165">
          <cell r="U22165">
            <v>40569</v>
          </cell>
        </row>
        <row r="22223">
          <cell r="U22223">
            <v>43209</v>
          </cell>
        </row>
        <row r="22281">
          <cell r="U22281">
            <v>43460</v>
          </cell>
        </row>
        <row r="22339">
          <cell r="U22339">
            <v>61324</v>
          </cell>
        </row>
        <row r="22397">
          <cell r="U22397">
            <v>87163</v>
          </cell>
        </row>
        <row r="22455">
          <cell r="U22455">
            <v>41609</v>
          </cell>
        </row>
        <row r="22513">
          <cell r="U22513">
            <v>16462</v>
          </cell>
        </row>
        <row r="22571">
          <cell r="U22571">
            <v>397837</v>
          </cell>
        </row>
        <row r="22629">
          <cell r="U22629">
            <v>84863</v>
          </cell>
        </row>
        <row r="22687">
          <cell r="U22687">
            <v>89177</v>
          </cell>
        </row>
        <row r="22745">
          <cell r="U22745">
            <v>143117</v>
          </cell>
        </row>
        <row r="22803">
          <cell r="U22803">
            <v>23241</v>
          </cell>
        </row>
        <row r="22861">
          <cell r="U22861">
            <v>108754</v>
          </cell>
        </row>
        <row r="22919">
          <cell r="U22919">
            <v>64377</v>
          </cell>
        </row>
        <row r="22977">
          <cell r="U22977">
            <v>825641</v>
          </cell>
        </row>
        <row r="23035">
          <cell r="U23035">
            <v>2793854</v>
          </cell>
        </row>
        <row r="23093">
          <cell r="U23093">
            <v>28657</v>
          </cell>
        </row>
        <row r="23151">
          <cell r="U23151">
            <v>5352</v>
          </cell>
        </row>
        <row r="23209">
          <cell r="U23209">
            <v>59072</v>
          </cell>
        </row>
        <row r="23267">
          <cell r="U23267">
            <v>4070635</v>
          </cell>
        </row>
        <row r="23325">
          <cell r="U23325">
            <v>2780528</v>
          </cell>
        </row>
        <row r="23383">
          <cell r="U23383">
            <v>1390500</v>
          </cell>
        </row>
        <row r="23441">
          <cell r="U23441">
            <v>757975</v>
          </cell>
        </row>
        <row r="23499">
          <cell r="U23499">
            <v>1333800</v>
          </cell>
        </row>
        <row r="23557">
          <cell r="U23557">
            <v>600288</v>
          </cell>
        </row>
        <row r="23615">
          <cell r="U23615">
            <v>1111500</v>
          </cell>
        </row>
        <row r="23673">
          <cell r="U23673">
            <v>1024222</v>
          </cell>
        </row>
        <row r="23731">
          <cell r="U23731">
            <v>889200</v>
          </cell>
        </row>
        <row r="23789">
          <cell r="U23789">
            <v>1482276</v>
          </cell>
        </row>
        <row r="23847">
          <cell r="U23847">
            <v>666900</v>
          </cell>
        </row>
        <row r="23905">
          <cell r="U23905">
            <v>379800</v>
          </cell>
        </row>
        <row r="23963">
          <cell r="U23963">
            <v>444600</v>
          </cell>
        </row>
        <row r="24021">
          <cell r="U24021">
            <v>189900</v>
          </cell>
        </row>
        <row r="24079">
          <cell r="U24079">
            <v>222300</v>
          </cell>
        </row>
        <row r="24137">
          <cell r="U24137">
            <v>842390</v>
          </cell>
        </row>
        <row r="24195">
          <cell r="U24195">
            <v>421003</v>
          </cell>
        </row>
        <row r="24253">
          <cell r="U24253">
            <v>969932</v>
          </cell>
        </row>
        <row r="24311">
          <cell r="U24311">
            <v>312762</v>
          </cell>
        </row>
        <row r="24369">
          <cell r="U24369">
            <v>46350</v>
          </cell>
        </row>
        <row r="24427">
          <cell r="U24427">
            <v>90000</v>
          </cell>
        </row>
        <row r="24485">
          <cell r="U24485">
            <v>185400</v>
          </cell>
        </row>
        <row r="24543">
          <cell r="U24543">
            <v>278100</v>
          </cell>
        </row>
        <row r="24601">
          <cell r="U24601">
            <v>370800</v>
          </cell>
        </row>
        <row r="24659">
          <cell r="U24659">
            <v>648000</v>
          </cell>
        </row>
        <row r="24717">
          <cell r="U24717">
            <v>171900</v>
          </cell>
        </row>
        <row r="24775">
          <cell r="U24775">
            <v>336600</v>
          </cell>
        </row>
        <row r="24833">
          <cell r="U24833">
            <v>135000</v>
          </cell>
        </row>
        <row r="24891">
          <cell r="U24891">
            <v>771196</v>
          </cell>
        </row>
        <row r="24949">
          <cell r="U24949">
            <v>257065</v>
          </cell>
        </row>
        <row r="25007">
          <cell r="U25007">
            <v>403811</v>
          </cell>
        </row>
        <row r="25065">
          <cell r="U25065">
            <v>321592</v>
          </cell>
        </row>
        <row r="25123">
          <cell r="U25123">
            <v>428789</v>
          </cell>
        </row>
        <row r="25181">
          <cell r="U25181">
            <v>1837163</v>
          </cell>
        </row>
        <row r="25239">
          <cell r="U25239">
            <v>1617789</v>
          </cell>
        </row>
        <row r="25297">
          <cell r="U25297">
            <v>1617789</v>
          </cell>
        </row>
        <row r="25355">
          <cell r="U25355">
            <v>1617789</v>
          </cell>
        </row>
        <row r="25413">
          <cell r="U25413">
            <v>1860458</v>
          </cell>
        </row>
        <row r="25471">
          <cell r="U25471">
            <v>878393</v>
          </cell>
        </row>
        <row r="25529">
          <cell r="U25529">
            <v>202500</v>
          </cell>
        </row>
        <row r="25587">
          <cell r="U25587">
            <v>162000</v>
          </cell>
        </row>
        <row r="25645">
          <cell r="U25645">
            <v>162000</v>
          </cell>
        </row>
        <row r="25703">
          <cell r="U25703">
            <v>324000</v>
          </cell>
        </row>
        <row r="25761">
          <cell r="U25761">
            <v>144000</v>
          </cell>
        </row>
        <row r="25819">
          <cell r="U25819">
            <v>108000</v>
          </cell>
        </row>
        <row r="25877">
          <cell r="U25877">
            <v>108000</v>
          </cell>
        </row>
        <row r="25935">
          <cell r="U25935">
            <v>248000</v>
          </cell>
        </row>
        <row r="25993">
          <cell r="U25993">
            <v>1165000</v>
          </cell>
        </row>
        <row r="26051">
          <cell r="U26051">
            <v>913000</v>
          </cell>
        </row>
        <row r="26109">
          <cell r="U26109">
            <v>401357</v>
          </cell>
        </row>
        <row r="26167">
          <cell r="U26167">
            <v>160057</v>
          </cell>
        </row>
        <row r="26225">
          <cell r="U26225">
            <v>321425</v>
          </cell>
        </row>
        <row r="26283">
          <cell r="U26283">
            <v>7500</v>
          </cell>
        </row>
        <row r="26341">
          <cell r="U26341">
            <v>330600</v>
          </cell>
        </row>
        <row r="26399">
          <cell r="U26399">
            <v>228186</v>
          </cell>
        </row>
        <row r="26457">
          <cell r="U26457">
            <v>73364</v>
          </cell>
        </row>
        <row r="26515">
          <cell r="U26515">
            <v>44922</v>
          </cell>
        </row>
        <row r="26573">
          <cell r="U26573">
            <v>93112</v>
          </cell>
        </row>
        <row r="26631">
          <cell r="U26631">
            <v>27628</v>
          </cell>
        </row>
        <row r="26689">
          <cell r="U26689">
            <v>43546</v>
          </cell>
        </row>
        <row r="26747">
          <cell r="U26747">
            <v>255000</v>
          </cell>
        </row>
        <row r="26805">
          <cell r="U26805">
            <v>26729</v>
          </cell>
        </row>
        <row r="26863">
          <cell r="U26863">
            <v>45677</v>
          </cell>
        </row>
        <row r="26921">
          <cell r="U26921">
            <v>38374</v>
          </cell>
        </row>
      </sheetData>
      <sheetData sheetId="5"/>
      <sheetData sheetId="6"/>
      <sheetData sheetId="7"/>
      <sheetData sheetId="8"/>
      <sheetData sheetId="9"/>
      <sheetData sheetId="10"/>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OK"/>
      <sheetName val="PPTO REDUCIDO"/>
      <sheetName val="CONVENIO"/>
      <sheetName val="JARDINERAS"/>
      <sheetName val="ESCALAS"/>
      <sheetName val="RAMPAS"/>
      <sheetName val="HIDRAULICO"/>
    </sheetNames>
    <sheetDataSet>
      <sheetData sheetId="0" refreshError="1"/>
      <sheetData sheetId="1" refreshError="1">
        <row r="2">
          <cell r="G2">
            <v>1</v>
          </cell>
          <cell r="H2">
            <v>1</v>
          </cell>
          <cell r="J2">
            <v>1</v>
          </cell>
        </row>
        <row r="206">
          <cell r="N206">
            <v>1581765998.9473684</v>
          </cell>
        </row>
      </sheetData>
      <sheetData sheetId="2" refreshError="1"/>
      <sheetData sheetId="3" refreshError="1"/>
      <sheetData sheetId="4" refreshError="1"/>
      <sheetData sheetId="5" refreshError="1"/>
      <sheetData sheetId="6"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200.4P localización y replanteo"/>
      <sheetName val="201.15 rem.alcant"/>
      <sheetName val="201.17 tras. postes"/>
      <sheetName val="201,7 Dem. estruc"/>
      <sheetName val="210.2.2 volumenes exc"/>
      <sheetName val="211.1 remoción derrumbes"/>
      <sheetName val=" 220.1 terraplenes"/>
      <sheetName val="330.1 base granular"/>
      <sheetName val="320.1 subbase granular "/>
      <sheetName val="420.1 riego imprimacion"/>
      <sheetName val="450.2 mezcla asfaltica"/>
      <sheetName val="600.2.3 Exc. estructuras Alc"/>
      <sheetName val="600.2.3 Exc. estructuras Muros"/>
      <sheetName val="600,2,3 Exc. Estructuras Box"/>
      <sheetName val="600,2,3 Exc. Subdren"/>
      <sheetName val="610 Rellenos estructuras Alc."/>
      <sheetName val="610 Rellenos estructuras Muros"/>
      <sheetName val="610 Rellenos estructuras Box"/>
      <sheetName val="232,1 geotextil ref taludes "/>
      <sheetName val="630,1 Muros. Ccto clase D "/>
      <sheetName val="630,1. Box. Ccto clase D"/>
      <sheetName val="630,1 Alc. Ccto clase E "/>
      <sheetName val="630,1disip cct clase E"/>
      <sheetName val="630,1 Alc. Ccto clase F"/>
      <sheetName val="630,1 Muros. Ccto clase F"/>
      <sheetName val="630,1. Box. Ccto clase F"/>
      <sheetName val="640,1 Acero Alc. Fy 420 MPa"/>
      <sheetName val="640,1 Acero disip fy 420Mpa "/>
      <sheetName val="640,1 Acero Muros. Fy 420 M "/>
      <sheetName val="640,1 Acero Box. Fy 420 MPa"/>
      <sheetName val="ALTURA DE CABEZAL"/>
      <sheetName val="661,1 Tuberia Ccto Ref."/>
      <sheetName val="671,1 cuneta de Ccto "/>
      <sheetName val="674 Dren Horizontal"/>
      <sheetName val="673,P Subdrenes muros y via"/>
      <sheetName val="700.1 Demarcacion horizontal"/>
      <sheetName val="701.1 Tachas reflectivas"/>
      <sheetName val="730,1Barrera de contensión"/>
      <sheetName val="710.1.1 Señalizacion vertical"/>
      <sheetName val="810,1 Proteccion Vegetal"/>
      <sheetName val="900.2 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Med"/>
      <sheetName val="AIU"/>
      <sheetName val="Presup_Aulas"/>
      <sheetName val="Apus_Preliminares"/>
      <sheetName val="02_Cimentación_Est.Met"/>
      <sheetName val="03_Mamp"/>
      <sheetName val="04_Electrico"/>
      <sheetName val="05_Pisos"/>
      <sheetName val="7_Car.Madera"/>
      <sheetName val="08_Cub_CM"/>
      <sheetName val="Apus_Pintura"/>
      <sheetName val="Insumos"/>
      <sheetName val="Equipo_Trans "/>
      <sheetName val="M.Obra"/>
    </sheetNames>
    <sheetDataSet>
      <sheetData sheetId="0"/>
      <sheetData sheetId="1"/>
      <sheetData sheetId="2">
        <row r="11">
          <cell r="J11" t="str">
            <v>M³</v>
          </cell>
        </row>
      </sheetData>
      <sheetData sheetId="3">
        <row r="13">
          <cell r="A13" t="str">
            <v>B. DATOS ESPECIFICOS</v>
          </cell>
        </row>
      </sheetData>
      <sheetData sheetId="4"/>
      <sheetData sheetId="5"/>
      <sheetData sheetId="6">
        <row r="1">
          <cell r="A1">
            <v>0</v>
          </cell>
          <cell r="B1">
            <v>0</v>
          </cell>
          <cell r="C1" t="str">
            <v>ANÁLISIS DE PRECIOS UNITARIOS</v>
          </cell>
          <cell r="D1">
            <v>0</v>
          </cell>
          <cell r="E1">
            <v>0</v>
          </cell>
          <cell r="F1">
            <v>0</v>
          </cell>
          <cell r="G1">
            <v>0</v>
          </cell>
          <cell r="H1">
            <v>0</v>
          </cell>
          <cell r="I1">
            <v>0</v>
          </cell>
          <cell r="J1">
            <v>0</v>
          </cell>
          <cell r="K1">
            <v>0</v>
          </cell>
          <cell r="L1">
            <v>0</v>
          </cell>
          <cell r="M1">
            <v>0</v>
          </cell>
          <cell r="N1">
            <v>0</v>
          </cell>
          <cell r="O1">
            <v>0</v>
          </cell>
          <cell r="P1">
            <v>0</v>
          </cell>
          <cell r="Q1" t="str">
            <v>Versión</v>
          </cell>
          <cell r="R1">
            <v>0</v>
          </cell>
          <cell r="S1" t="str">
            <v>Código</v>
          </cell>
          <cell r="T1">
            <v>0</v>
          </cell>
          <cell r="U1">
            <v>0</v>
          </cell>
          <cell r="V1">
            <v>0</v>
          </cell>
          <cell r="W1">
            <v>0</v>
          </cell>
        </row>
        <row r="2">
          <cell r="A2">
            <v>0</v>
          </cell>
          <cell r="B2">
            <v>0</v>
          </cell>
          <cell r="C2" t="str">
            <v>Vigencia a partir de</v>
          </cell>
          <cell r="D2">
            <v>0</v>
          </cell>
          <cell r="E2">
            <v>0</v>
          </cell>
          <cell r="F2">
            <v>0</v>
          </cell>
          <cell r="G2">
            <v>0</v>
          </cell>
          <cell r="H2">
            <v>0</v>
          </cell>
          <cell r="I2">
            <v>0</v>
          </cell>
          <cell r="J2">
            <v>0</v>
          </cell>
          <cell r="K2">
            <v>0</v>
          </cell>
          <cell r="L2">
            <v>0</v>
          </cell>
          <cell r="M2">
            <v>0</v>
          </cell>
          <cell r="N2">
            <v>0</v>
          </cell>
          <cell r="O2">
            <v>0</v>
          </cell>
          <cell r="P2">
            <v>0</v>
          </cell>
          <cell r="Q2">
            <v>0</v>
          </cell>
          <cell r="R2">
            <v>0</v>
          </cell>
          <cell r="S2">
            <v>0</v>
          </cell>
          <cell r="T2">
            <v>0</v>
          </cell>
          <cell r="U2">
            <v>0</v>
          </cell>
          <cell r="V2">
            <v>0</v>
          </cell>
          <cell r="W2">
            <v>0</v>
          </cell>
        </row>
        <row r="3">
          <cell r="A3">
            <v>0</v>
          </cell>
          <cell r="B3">
            <v>0</v>
          </cell>
          <cell r="C3" t="str">
            <v>*</v>
          </cell>
          <cell r="D3">
            <v>0</v>
          </cell>
          <cell r="E3">
            <v>0</v>
          </cell>
          <cell r="F3">
            <v>0</v>
          </cell>
          <cell r="G3">
            <v>0</v>
          </cell>
          <cell r="H3">
            <v>0</v>
          </cell>
          <cell r="I3">
            <v>0</v>
          </cell>
          <cell r="J3">
            <v>0</v>
          </cell>
          <cell r="K3">
            <v>0</v>
          </cell>
          <cell r="L3">
            <v>0</v>
          </cell>
          <cell r="M3">
            <v>0</v>
          </cell>
          <cell r="N3">
            <v>0</v>
          </cell>
          <cell r="O3">
            <v>0</v>
          </cell>
          <cell r="P3">
            <v>0</v>
          </cell>
          <cell r="Q3" t="str">
            <v>00</v>
          </cell>
          <cell r="R3">
            <v>0</v>
          </cell>
          <cell r="S3">
            <v>0</v>
          </cell>
          <cell r="T3">
            <v>0</v>
          </cell>
          <cell r="U3">
            <v>0</v>
          </cell>
          <cell r="V3">
            <v>0</v>
          </cell>
          <cell r="W3">
            <v>0</v>
          </cell>
        </row>
        <row r="4">
          <cell r="A4">
            <v>0</v>
          </cell>
          <cell r="B4">
            <v>0</v>
          </cell>
          <cell r="C4">
            <v>0</v>
          </cell>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0</v>
          </cell>
          <cell r="V4">
            <v>0</v>
          </cell>
          <cell r="W4">
            <v>0</v>
          </cell>
        </row>
        <row r="5">
          <cell r="A5" t="str">
            <v>Salida para lámpara fluorescente en tubo conduit EMT de 3/4" y conductores de cobre 2N12AWG THHN. Incluye curvas, terminales, uniones, soportes, cajas y accesorios para completar la salida.</v>
          </cell>
          <cell r="B5">
            <v>0</v>
          </cell>
          <cell r="C5">
            <v>0</v>
          </cell>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0</v>
          </cell>
          <cell r="V5">
            <v>0</v>
          </cell>
        </row>
        <row r="6">
          <cell r="A6" t="str">
            <v>A. DATOS GENERALES</v>
          </cell>
          <cell r="B6">
            <v>0</v>
          </cell>
          <cell r="C6">
            <v>0</v>
          </cell>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row>
        <row r="7">
          <cell r="A7" t="str">
            <v>CONTRATO No:</v>
          </cell>
          <cell r="B7">
            <v>0</v>
          </cell>
          <cell r="C7">
            <v>0</v>
          </cell>
          <cell r="D7">
            <v>0</v>
          </cell>
          <cell r="E7">
            <v>2121819</v>
          </cell>
          <cell r="F7">
            <v>0</v>
          </cell>
          <cell r="G7" t="str">
            <v>DE</v>
          </cell>
          <cell r="H7">
            <v>2012</v>
          </cell>
          <cell r="I7">
            <v>0</v>
          </cell>
          <cell r="J7" t="str">
            <v>FECHA INICIO</v>
          </cell>
          <cell r="K7">
            <v>0</v>
          </cell>
          <cell r="L7" t="str">
            <v>06 de Agosto</v>
          </cell>
          <cell r="M7">
            <v>0</v>
          </cell>
          <cell r="N7">
            <v>0</v>
          </cell>
          <cell r="O7">
            <v>0</v>
          </cell>
          <cell r="P7" t="str">
            <v>FECHA TERMINACIÓN</v>
          </cell>
          <cell r="Q7">
            <v>0</v>
          </cell>
          <cell r="R7">
            <v>0</v>
          </cell>
          <cell r="S7">
            <v>0</v>
          </cell>
          <cell r="T7">
            <v>0</v>
          </cell>
          <cell r="U7">
            <v>0</v>
          </cell>
          <cell r="V7">
            <v>0</v>
          </cell>
        </row>
        <row r="8">
          <cell r="A8" t="str">
            <v>OBJETO DEL CONTRATO:</v>
          </cell>
          <cell r="B8">
            <v>0</v>
          </cell>
          <cell r="C8">
            <v>0</v>
          </cell>
          <cell r="D8">
            <v>0</v>
          </cell>
          <cell r="E8" t="str">
            <v>CONSULTORIA DE DISEÑOS TIPO REQUERIDOS POR EL DEPARTAMENTO PARA LA PROSPERIDAD SOCILA EN EL DESARROLLO DE SUS PROGRAMAS EN INFRAESTRUCTURA EDUCATIVA, INFRAESTRUCTURA DEPORTIVA,  INFRAESTRUCTURA COMUNITARIA Y PROYECTOS ESPECIALES.
 - 1 AULA EN MADERA"</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row>
        <row r="9">
          <cell r="A9" t="str">
            <v>CONTRATISTA:</v>
          </cell>
          <cell r="B9">
            <v>0</v>
          </cell>
          <cell r="C9">
            <v>0</v>
          </cell>
          <cell r="D9">
            <v>0</v>
          </cell>
          <cell r="E9" t="str">
            <v>ING INGENIERIA S.A</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row>
        <row r="10">
          <cell r="A10" t="str">
            <v>INTERVENTOR:</v>
          </cell>
          <cell r="B10">
            <v>0</v>
          </cell>
          <cell r="C10">
            <v>0</v>
          </cell>
          <cell r="D10">
            <v>0</v>
          </cell>
          <cell r="E10" t="str">
            <v>CIVING INGENIEROS CONTRATISTAS EN C.</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row>
        <row r="11">
          <cell r="A11" t="str">
            <v>SUPERVISOR:</v>
          </cell>
          <cell r="B11">
            <v>0</v>
          </cell>
          <cell r="C11">
            <v>0</v>
          </cell>
          <cell r="D11">
            <v>0</v>
          </cell>
          <cell r="E11" t="str">
            <v>CLARA ESPINOSA</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row>
        <row r="12">
          <cell r="A12" t="str">
            <v>PRESUPUESTADOR:</v>
          </cell>
          <cell r="B12">
            <v>0</v>
          </cell>
          <cell r="C12">
            <v>0</v>
          </cell>
          <cell r="D12">
            <v>0</v>
          </cell>
          <cell r="E12" t="str">
            <v>INGABU SAS.</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row>
        <row r="13">
          <cell r="A13" t="str">
            <v>B. DATOS ESPECIFICOS</v>
          </cell>
          <cell r="B13">
            <v>0</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row>
        <row r="14">
          <cell r="A14" t="str">
            <v>Item</v>
          </cell>
          <cell r="B14">
            <v>0</v>
          </cell>
          <cell r="C14" t="str">
            <v>Descripción</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t="str">
            <v>Unidad</v>
          </cell>
          <cell r="S14">
            <v>0</v>
          </cell>
          <cell r="T14" t="str">
            <v>Cantidad</v>
          </cell>
          <cell r="U14">
            <v>0</v>
          </cell>
          <cell r="V14">
            <v>0</v>
          </cell>
        </row>
        <row r="15">
          <cell r="A15" t="str">
            <v>04.01.01</v>
          </cell>
          <cell r="B15">
            <v>0</v>
          </cell>
          <cell r="C15" t="str">
            <v>Salida para lámpara fluorescente en tubo conduit EMT de 3/4" y conductores de cobre 2N12AWG THHN. Incluye curvas, terminales, uniones, soportes, cajas y accesorios para completar la salida.</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t="str">
            <v>UN</v>
          </cell>
          <cell r="S15">
            <v>0</v>
          </cell>
          <cell r="T15">
            <v>11</v>
          </cell>
          <cell r="U15">
            <v>0</v>
          </cell>
          <cell r="V15">
            <v>0</v>
          </cell>
          <cell r="W15">
            <v>71433</v>
          </cell>
        </row>
        <row r="16">
          <cell r="A16">
            <v>0</v>
          </cell>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row>
        <row r="17">
          <cell r="A17" t="str">
            <v>1.  Equipo</v>
          </cell>
          <cell r="B17">
            <v>0</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row>
        <row r="18">
          <cell r="A18" t="str">
            <v>Descripción</v>
          </cell>
          <cell r="B18">
            <v>0</v>
          </cell>
          <cell r="C18">
            <v>0</v>
          </cell>
          <cell r="D18">
            <v>0</v>
          </cell>
          <cell r="E18">
            <v>0</v>
          </cell>
          <cell r="F18">
            <v>0</v>
          </cell>
          <cell r="G18">
            <v>0</v>
          </cell>
          <cell r="H18" t="str">
            <v>Marca</v>
          </cell>
          <cell r="I18">
            <v>0</v>
          </cell>
          <cell r="J18">
            <v>0</v>
          </cell>
          <cell r="K18" t="str">
            <v>Tipo</v>
          </cell>
          <cell r="L18">
            <v>0</v>
          </cell>
          <cell r="M18">
            <v>0</v>
          </cell>
          <cell r="N18">
            <v>0</v>
          </cell>
          <cell r="O18" t="str">
            <v>Tarifa/Hora</v>
          </cell>
          <cell r="P18">
            <v>0</v>
          </cell>
          <cell r="Q18">
            <v>0</v>
          </cell>
          <cell r="R18" t="str">
            <v>Rendimiento</v>
          </cell>
          <cell r="S18">
            <v>0</v>
          </cell>
          <cell r="T18" t="str">
            <v>Vr. Unitario</v>
          </cell>
          <cell r="U18">
            <v>0</v>
          </cell>
          <cell r="V18">
            <v>0</v>
          </cell>
        </row>
        <row r="19">
          <cell r="A19" t="str">
            <v>Herramienta menor (% de mano de obra)</v>
          </cell>
          <cell r="B19">
            <v>0</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2088</v>
          </cell>
          <cell r="U19">
            <v>0</v>
          </cell>
          <cell r="V19">
            <v>0</v>
          </cell>
        </row>
        <row r="20">
          <cell r="A20">
            <v>0</v>
          </cell>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row>
        <row r="21">
          <cell r="A21">
            <v>0</v>
          </cell>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row>
        <row r="22">
          <cell r="A22">
            <v>0</v>
          </cell>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row>
        <row r="23">
          <cell r="A23" t="str">
            <v>SUBTOTAL</v>
          </cell>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2088</v>
          </cell>
          <cell r="U23">
            <v>0</v>
          </cell>
          <cell r="V23">
            <v>0</v>
          </cell>
        </row>
        <row r="24">
          <cell r="A24">
            <v>0</v>
          </cell>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row>
        <row r="25">
          <cell r="A25" t="str">
            <v>2.  Materiales</v>
          </cell>
          <cell r="B25">
            <v>0</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row>
        <row r="26">
          <cell r="A26" t="str">
            <v>Descripción</v>
          </cell>
          <cell r="B26">
            <v>0</v>
          </cell>
          <cell r="C26">
            <v>0</v>
          </cell>
          <cell r="D26">
            <v>0</v>
          </cell>
          <cell r="E26">
            <v>0</v>
          </cell>
          <cell r="F26">
            <v>0</v>
          </cell>
          <cell r="G26">
            <v>0</v>
          </cell>
          <cell r="H26">
            <v>0</v>
          </cell>
          <cell r="I26">
            <v>0</v>
          </cell>
          <cell r="J26">
            <v>0</v>
          </cell>
          <cell r="K26">
            <v>0</v>
          </cell>
          <cell r="L26">
            <v>0</v>
          </cell>
          <cell r="M26" t="str">
            <v>Unidad</v>
          </cell>
          <cell r="N26">
            <v>0</v>
          </cell>
          <cell r="O26" t="str">
            <v>Cantidad</v>
          </cell>
          <cell r="P26">
            <v>0</v>
          </cell>
          <cell r="Q26" t="str">
            <v>Precio Unit.</v>
          </cell>
          <cell r="R26">
            <v>0</v>
          </cell>
          <cell r="S26">
            <v>0</v>
          </cell>
          <cell r="T26" t="str">
            <v>Vr Unitario</v>
          </cell>
          <cell r="U26">
            <v>0</v>
          </cell>
          <cell r="V26">
            <v>0</v>
          </cell>
        </row>
        <row r="27">
          <cell r="A27" t="str">
            <v>Alambre de cobre No 12</v>
          </cell>
          <cell r="B27">
            <v>0</v>
          </cell>
          <cell r="C27">
            <v>0</v>
          </cell>
          <cell r="D27">
            <v>0</v>
          </cell>
          <cell r="E27">
            <v>0</v>
          </cell>
          <cell r="F27">
            <v>0</v>
          </cell>
          <cell r="G27">
            <v>0</v>
          </cell>
          <cell r="H27">
            <v>0</v>
          </cell>
          <cell r="I27">
            <v>0</v>
          </cell>
          <cell r="J27">
            <v>0</v>
          </cell>
          <cell r="K27">
            <v>0</v>
          </cell>
          <cell r="L27">
            <v>0</v>
          </cell>
          <cell r="M27" t="str">
            <v>Ml</v>
          </cell>
          <cell r="N27">
            <v>0</v>
          </cell>
          <cell r="O27">
            <v>11</v>
          </cell>
          <cell r="P27">
            <v>0</v>
          </cell>
          <cell r="Q27">
            <v>1271</v>
          </cell>
          <cell r="R27">
            <v>0</v>
          </cell>
          <cell r="S27">
            <v>0</v>
          </cell>
          <cell r="T27">
            <v>13981</v>
          </cell>
          <cell r="U27">
            <v>0</v>
          </cell>
          <cell r="V27">
            <v>0</v>
          </cell>
        </row>
        <row r="28">
          <cell r="A28" t="str">
            <v>Tubo conduit EMT 3/4"</v>
          </cell>
          <cell r="B28">
            <v>0</v>
          </cell>
          <cell r="C28">
            <v>0</v>
          </cell>
          <cell r="D28">
            <v>0</v>
          </cell>
          <cell r="E28">
            <v>0</v>
          </cell>
          <cell r="F28">
            <v>0</v>
          </cell>
          <cell r="G28">
            <v>0</v>
          </cell>
          <cell r="H28">
            <v>0</v>
          </cell>
          <cell r="I28">
            <v>0</v>
          </cell>
          <cell r="J28">
            <v>0</v>
          </cell>
          <cell r="K28">
            <v>0</v>
          </cell>
          <cell r="L28">
            <v>0</v>
          </cell>
          <cell r="M28" t="str">
            <v>Ml</v>
          </cell>
          <cell r="N28">
            <v>0</v>
          </cell>
          <cell r="O28">
            <v>5</v>
          </cell>
          <cell r="P28">
            <v>0</v>
          </cell>
          <cell r="Q28">
            <v>4110</v>
          </cell>
          <cell r="R28">
            <v>0</v>
          </cell>
          <cell r="S28">
            <v>0</v>
          </cell>
          <cell r="T28">
            <v>20550</v>
          </cell>
          <cell r="U28">
            <v>0</v>
          </cell>
          <cell r="V28">
            <v>0</v>
          </cell>
        </row>
        <row r="29">
          <cell r="A29" t="str">
            <v>Boquilla terminal EMT de 3/4"</v>
          </cell>
          <cell r="B29">
            <v>0</v>
          </cell>
          <cell r="C29">
            <v>0</v>
          </cell>
          <cell r="D29">
            <v>0</v>
          </cell>
          <cell r="E29">
            <v>0</v>
          </cell>
          <cell r="F29">
            <v>0</v>
          </cell>
          <cell r="G29">
            <v>0</v>
          </cell>
          <cell r="H29">
            <v>0</v>
          </cell>
          <cell r="I29">
            <v>0</v>
          </cell>
          <cell r="J29">
            <v>0</v>
          </cell>
          <cell r="K29">
            <v>0</v>
          </cell>
          <cell r="L29">
            <v>0</v>
          </cell>
          <cell r="M29" t="str">
            <v>Un</v>
          </cell>
          <cell r="N29">
            <v>0</v>
          </cell>
          <cell r="O29">
            <v>2</v>
          </cell>
          <cell r="P29">
            <v>0</v>
          </cell>
          <cell r="Q29">
            <v>1210</v>
          </cell>
          <cell r="R29">
            <v>0</v>
          </cell>
          <cell r="S29">
            <v>0</v>
          </cell>
          <cell r="T29">
            <v>2420</v>
          </cell>
          <cell r="U29">
            <v>0</v>
          </cell>
          <cell r="V29">
            <v>0</v>
          </cell>
        </row>
        <row r="30">
          <cell r="A30" t="str">
            <v>Unión EMT 3/4"</v>
          </cell>
          <cell r="B30">
            <v>0</v>
          </cell>
          <cell r="C30">
            <v>0</v>
          </cell>
          <cell r="D30">
            <v>0</v>
          </cell>
          <cell r="E30">
            <v>0</v>
          </cell>
          <cell r="F30">
            <v>0</v>
          </cell>
          <cell r="G30">
            <v>0</v>
          </cell>
          <cell r="H30">
            <v>0</v>
          </cell>
          <cell r="I30">
            <v>0</v>
          </cell>
          <cell r="J30">
            <v>0</v>
          </cell>
          <cell r="K30">
            <v>0</v>
          </cell>
          <cell r="L30">
            <v>0</v>
          </cell>
          <cell r="M30" t="str">
            <v>Un</v>
          </cell>
          <cell r="N30">
            <v>0</v>
          </cell>
          <cell r="O30">
            <v>2</v>
          </cell>
          <cell r="P30">
            <v>0</v>
          </cell>
          <cell r="Q30">
            <v>1145</v>
          </cell>
          <cell r="R30">
            <v>0</v>
          </cell>
          <cell r="S30">
            <v>0</v>
          </cell>
          <cell r="T30">
            <v>2290</v>
          </cell>
          <cell r="U30">
            <v>0</v>
          </cell>
          <cell r="V30">
            <v>0</v>
          </cell>
        </row>
        <row r="31">
          <cell r="A31" t="str">
            <v>Caja octagonal</v>
          </cell>
          <cell r="B31">
            <v>0</v>
          </cell>
          <cell r="C31">
            <v>0</v>
          </cell>
          <cell r="D31">
            <v>0</v>
          </cell>
          <cell r="E31">
            <v>0</v>
          </cell>
          <cell r="F31">
            <v>0</v>
          </cell>
          <cell r="G31">
            <v>0</v>
          </cell>
          <cell r="H31">
            <v>0</v>
          </cell>
          <cell r="I31">
            <v>0</v>
          </cell>
          <cell r="J31">
            <v>0</v>
          </cell>
          <cell r="K31">
            <v>0</v>
          </cell>
          <cell r="L31">
            <v>0</v>
          </cell>
          <cell r="M31" t="str">
            <v>Un</v>
          </cell>
          <cell r="N31">
            <v>0</v>
          </cell>
          <cell r="O31">
            <v>1</v>
          </cell>
          <cell r="P31">
            <v>0</v>
          </cell>
          <cell r="Q31">
            <v>1120</v>
          </cell>
          <cell r="R31">
            <v>0</v>
          </cell>
          <cell r="S31">
            <v>0</v>
          </cell>
          <cell r="T31">
            <v>1120</v>
          </cell>
          <cell r="U31">
            <v>0</v>
          </cell>
          <cell r="V31">
            <v>0</v>
          </cell>
        </row>
        <row r="32">
          <cell r="A32" t="str">
            <v>Caja 5800</v>
          </cell>
          <cell r="B32">
            <v>0</v>
          </cell>
          <cell r="C32">
            <v>0</v>
          </cell>
          <cell r="D32">
            <v>0</v>
          </cell>
          <cell r="E32">
            <v>0</v>
          </cell>
          <cell r="F32">
            <v>0</v>
          </cell>
          <cell r="G32">
            <v>0</v>
          </cell>
          <cell r="H32">
            <v>0</v>
          </cell>
          <cell r="I32">
            <v>0</v>
          </cell>
          <cell r="J32">
            <v>0</v>
          </cell>
          <cell r="K32">
            <v>0</v>
          </cell>
          <cell r="L32">
            <v>0</v>
          </cell>
          <cell r="M32" t="str">
            <v>Un</v>
          </cell>
          <cell r="N32">
            <v>0</v>
          </cell>
          <cell r="O32">
            <v>1</v>
          </cell>
          <cell r="P32">
            <v>0</v>
          </cell>
          <cell r="Q32">
            <v>1120</v>
          </cell>
          <cell r="R32">
            <v>0</v>
          </cell>
          <cell r="S32">
            <v>0</v>
          </cell>
          <cell r="T32">
            <v>1120</v>
          </cell>
          <cell r="U32">
            <v>0</v>
          </cell>
          <cell r="V32">
            <v>0</v>
          </cell>
        </row>
        <row r="33">
          <cell r="A33" t="str">
            <v>Cinta aislante</v>
          </cell>
          <cell r="B33">
            <v>0</v>
          </cell>
          <cell r="C33">
            <v>0</v>
          </cell>
          <cell r="D33">
            <v>0</v>
          </cell>
          <cell r="E33">
            <v>0</v>
          </cell>
          <cell r="F33">
            <v>0</v>
          </cell>
          <cell r="G33">
            <v>0</v>
          </cell>
          <cell r="H33">
            <v>0</v>
          </cell>
          <cell r="I33">
            <v>0</v>
          </cell>
          <cell r="J33">
            <v>0</v>
          </cell>
          <cell r="K33">
            <v>0</v>
          </cell>
          <cell r="L33">
            <v>0</v>
          </cell>
          <cell r="M33" t="str">
            <v>Un</v>
          </cell>
          <cell r="N33">
            <v>0</v>
          </cell>
          <cell r="O33">
            <v>0.05</v>
          </cell>
          <cell r="P33">
            <v>0</v>
          </cell>
          <cell r="Q33">
            <v>2178</v>
          </cell>
          <cell r="R33">
            <v>0</v>
          </cell>
          <cell r="S33">
            <v>0</v>
          </cell>
          <cell r="T33">
            <v>108.9</v>
          </cell>
          <cell r="U33">
            <v>0</v>
          </cell>
          <cell r="V33">
            <v>0</v>
          </cell>
        </row>
        <row r="34">
          <cell r="A34" t="str">
            <v>Aislador de rosca para empalme</v>
          </cell>
          <cell r="B34">
            <v>0</v>
          </cell>
          <cell r="C34">
            <v>0</v>
          </cell>
          <cell r="D34">
            <v>0</v>
          </cell>
          <cell r="E34">
            <v>0</v>
          </cell>
          <cell r="F34">
            <v>0</v>
          </cell>
          <cell r="G34">
            <v>0</v>
          </cell>
          <cell r="H34">
            <v>0</v>
          </cell>
          <cell r="I34">
            <v>0</v>
          </cell>
          <cell r="J34">
            <v>0</v>
          </cell>
          <cell r="K34">
            <v>0</v>
          </cell>
          <cell r="L34">
            <v>0</v>
          </cell>
          <cell r="M34" t="str">
            <v>Un</v>
          </cell>
          <cell r="N34">
            <v>0</v>
          </cell>
          <cell r="O34">
            <v>3</v>
          </cell>
          <cell r="P34">
            <v>0</v>
          </cell>
          <cell r="Q34">
            <v>512</v>
          </cell>
          <cell r="R34">
            <v>0</v>
          </cell>
          <cell r="S34">
            <v>0</v>
          </cell>
          <cell r="T34">
            <v>1536</v>
          </cell>
          <cell r="U34">
            <v>0</v>
          </cell>
          <cell r="V34">
            <v>0</v>
          </cell>
        </row>
        <row r="35">
          <cell r="A35" t="str">
            <v>Proporcional interruptor</v>
          </cell>
          <cell r="B35">
            <v>0</v>
          </cell>
          <cell r="C35">
            <v>0</v>
          </cell>
          <cell r="D35">
            <v>0</v>
          </cell>
          <cell r="E35">
            <v>0</v>
          </cell>
          <cell r="F35">
            <v>0</v>
          </cell>
          <cell r="G35">
            <v>0</v>
          </cell>
          <cell r="H35">
            <v>0</v>
          </cell>
          <cell r="I35">
            <v>0</v>
          </cell>
          <cell r="J35">
            <v>0</v>
          </cell>
          <cell r="K35">
            <v>0</v>
          </cell>
          <cell r="L35">
            <v>0</v>
          </cell>
          <cell r="M35" t="str">
            <v>Un</v>
          </cell>
          <cell r="N35">
            <v>0</v>
          </cell>
          <cell r="O35">
            <v>0.7</v>
          </cell>
          <cell r="P35">
            <v>0</v>
          </cell>
          <cell r="Q35">
            <v>8990</v>
          </cell>
          <cell r="R35">
            <v>0</v>
          </cell>
          <cell r="S35">
            <v>0</v>
          </cell>
          <cell r="T35">
            <v>6293</v>
          </cell>
          <cell r="U35">
            <v>0</v>
          </cell>
          <cell r="V35">
            <v>0</v>
          </cell>
        </row>
        <row r="36">
          <cell r="A36" t="str">
            <v>Abrazadera de 3/4"</v>
          </cell>
          <cell r="B36">
            <v>0</v>
          </cell>
          <cell r="C36">
            <v>0</v>
          </cell>
          <cell r="D36">
            <v>0</v>
          </cell>
          <cell r="E36">
            <v>0</v>
          </cell>
          <cell r="F36">
            <v>0</v>
          </cell>
          <cell r="G36">
            <v>0</v>
          </cell>
          <cell r="H36">
            <v>0</v>
          </cell>
          <cell r="I36">
            <v>0</v>
          </cell>
          <cell r="J36">
            <v>0</v>
          </cell>
          <cell r="K36">
            <v>0</v>
          </cell>
          <cell r="L36">
            <v>0</v>
          </cell>
          <cell r="M36" t="str">
            <v>Un</v>
          </cell>
          <cell r="N36">
            <v>0</v>
          </cell>
          <cell r="O36">
            <v>3</v>
          </cell>
          <cell r="P36">
            <v>0</v>
          </cell>
          <cell r="Q36">
            <v>242</v>
          </cell>
          <cell r="R36">
            <v>0</v>
          </cell>
          <cell r="S36">
            <v>0</v>
          </cell>
          <cell r="T36">
            <v>726</v>
          </cell>
          <cell r="U36">
            <v>0</v>
          </cell>
          <cell r="V36">
            <v>0</v>
          </cell>
        </row>
        <row r="37">
          <cell r="A37" t="str">
            <v>Perno de tiro</v>
          </cell>
          <cell r="B37">
            <v>0</v>
          </cell>
          <cell r="C37">
            <v>0</v>
          </cell>
          <cell r="D37">
            <v>0</v>
          </cell>
          <cell r="E37">
            <v>0</v>
          </cell>
          <cell r="F37">
            <v>0</v>
          </cell>
          <cell r="G37">
            <v>0</v>
          </cell>
          <cell r="H37">
            <v>0</v>
          </cell>
          <cell r="I37">
            <v>0</v>
          </cell>
          <cell r="J37">
            <v>0</v>
          </cell>
          <cell r="K37">
            <v>0</v>
          </cell>
          <cell r="L37">
            <v>0</v>
          </cell>
          <cell r="M37" t="str">
            <v>Un</v>
          </cell>
          <cell r="N37">
            <v>0</v>
          </cell>
          <cell r="O37">
            <v>3</v>
          </cell>
          <cell r="P37">
            <v>0</v>
          </cell>
          <cell r="Q37">
            <v>123</v>
          </cell>
          <cell r="R37">
            <v>0</v>
          </cell>
          <cell r="S37">
            <v>0</v>
          </cell>
          <cell r="T37">
            <v>369</v>
          </cell>
          <cell r="U37">
            <v>0</v>
          </cell>
          <cell r="V37">
            <v>0</v>
          </cell>
        </row>
        <row r="38">
          <cell r="A38" t="str">
            <v>Pólvora para perno</v>
          </cell>
          <cell r="B38">
            <v>0</v>
          </cell>
          <cell r="C38">
            <v>0</v>
          </cell>
          <cell r="D38">
            <v>0</v>
          </cell>
          <cell r="E38">
            <v>0</v>
          </cell>
          <cell r="F38">
            <v>0</v>
          </cell>
          <cell r="G38">
            <v>0</v>
          </cell>
          <cell r="H38">
            <v>0</v>
          </cell>
          <cell r="I38">
            <v>0</v>
          </cell>
          <cell r="J38">
            <v>0</v>
          </cell>
          <cell r="K38">
            <v>0</v>
          </cell>
          <cell r="L38">
            <v>0</v>
          </cell>
          <cell r="M38" t="str">
            <v>Un</v>
          </cell>
          <cell r="N38">
            <v>0</v>
          </cell>
          <cell r="O38">
            <v>3</v>
          </cell>
          <cell r="P38">
            <v>0</v>
          </cell>
          <cell r="Q38">
            <v>243</v>
          </cell>
          <cell r="R38">
            <v>0</v>
          </cell>
          <cell r="S38">
            <v>0</v>
          </cell>
          <cell r="T38">
            <v>729</v>
          </cell>
          <cell r="U38">
            <v>0</v>
          </cell>
          <cell r="V38">
            <v>0</v>
          </cell>
        </row>
        <row r="39">
          <cell r="A39" t="str">
            <v>Desperdicio</v>
          </cell>
          <cell r="B39">
            <v>0</v>
          </cell>
          <cell r="C39">
            <v>0</v>
          </cell>
          <cell r="D39">
            <v>0</v>
          </cell>
          <cell r="E39">
            <v>0</v>
          </cell>
          <cell r="F39">
            <v>0</v>
          </cell>
          <cell r="G39">
            <v>0</v>
          </cell>
          <cell r="H39">
            <v>0</v>
          </cell>
          <cell r="I39">
            <v>0</v>
          </cell>
          <cell r="J39">
            <v>0</v>
          </cell>
          <cell r="K39">
            <v>0</v>
          </cell>
          <cell r="L39">
            <v>0</v>
          </cell>
          <cell r="M39" t="str">
            <v>%</v>
          </cell>
          <cell r="N39">
            <v>0</v>
          </cell>
          <cell r="O39">
            <v>0.03</v>
          </cell>
          <cell r="P39">
            <v>0</v>
          </cell>
          <cell r="Q39">
            <v>51242.9</v>
          </cell>
          <cell r="R39">
            <v>0</v>
          </cell>
          <cell r="S39">
            <v>0</v>
          </cell>
          <cell r="T39">
            <v>1537.287</v>
          </cell>
          <cell r="U39">
            <v>0</v>
          </cell>
          <cell r="V39">
            <v>0</v>
          </cell>
        </row>
        <row r="40">
          <cell r="A40" t="str">
            <v>SUBTOTAL</v>
          </cell>
          <cell r="B40">
            <v>0</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52780.186999999998</v>
          </cell>
          <cell r="U40">
            <v>0</v>
          </cell>
          <cell r="V40">
            <v>0</v>
          </cell>
        </row>
        <row r="41">
          <cell r="A41">
            <v>0</v>
          </cell>
          <cell r="B41">
            <v>0</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row>
        <row r="42">
          <cell r="A42" t="str">
            <v>3. Transportes</v>
          </cell>
          <cell r="B42">
            <v>0</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row>
        <row r="43">
          <cell r="A43" t="str">
            <v>Material</v>
          </cell>
          <cell r="B43">
            <v>0</v>
          </cell>
          <cell r="C43">
            <v>0</v>
          </cell>
          <cell r="D43">
            <v>0</v>
          </cell>
          <cell r="E43">
            <v>0</v>
          </cell>
          <cell r="F43">
            <v>0</v>
          </cell>
          <cell r="G43">
            <v>0</v>
          </cell>
          <cell r="H43">
            <v>0</v>
          </cell>
          <cell r="I43">
            <v>0</v>
          </cell>
          <cell r="J43">
            <v>0</v>
          </cell>
          <cell r="K43" t="str">
            <v>Vol. o Peso</v>
          </cell>
          <cell r="L43">
            <v>0</v>
          </cell>
          <cell r="M43" t="str">
            <v>Distancia</v>
          </cell>
          <cell r="N43">
            <v>0</v>
          </cell>
          <cell r="O43" t="str">
            <v>m2 o Ton/Km</v>
          </cell>
          <cell r="P43">
            <v>0</v>
          </cell>
          <cell r="Q43">
            <v>0</v>
          </cell>
          <cell r="R43" t="str">
            <v>Tarifa</v>
          </cell>
          <cell r="S43">
            <v>0</v>
          </cell>
          <cell r="T43" t="str">
            <v>Vr. Unitario</v>
          </cell>
          <cell r="U43">
            <v>0</v>
          </cell>
          <cell r="V43">
            <v>0</v>
          </cell>
        </row>
        <row r="44">
          <cell r="A44">
            <v>0</v>
          </cell>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row>
        <row r="45">
          <cell r="A45">
            <v>0</v>
          </cell>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row>
        <row r="46">
          <cell r="A46">
            <v>0</v>
          </cell>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row>
        <row r="47">
          <cell r="A47" t="str">
            <v>SUBTOTAL</v>
          </cell>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row>
        <row r="48">
          <cell r="A48">
            <v>0</v>
          </cell>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row>
        <row r="49">
          <cell r="A49" t="str">
            <v>4. Mano de Obra</v>
          </cell>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row>
        <row r="50">
          <cell r="A50" t="str">
            <v>Trabajador</v>
          </cell>
          <cell r="B50">
            <v>0</v>
          </cell>
          <cell r="C50">
            <v>0</v>
          </cell>
          <cell r="D50">
            <v>0</v>
          </cell>
          <cell r="E50">
            <v>0</v>
          </cell>
          <cell r="F50">
            <v>0</v>
          </cell>
          <cell r="G50">
            <v>0</v>
          </cell>
          <cell r="H50">
            <v>0</v>
          </cell>
          <cell r="I50">
            <v>0</v>
          </cell>
          <cell r="J50" t="str">
            <v>Jornal</v>
          </cell>
          <cell r="K50">
            <v>0</v>
          </cell>
          <cell r="L50" t="str">
            <v>Prestac.</v>
          </cell>
          <cell r="M50">
            <v>0</v>
          </cell>
          <cell r="N50" t="str">
            <v>Jornal Total</v>
          </cell>
          <cell r="O50">
            <v>0</v>
          </cell>
          <cell r="P50">
            <v>0</v>
          </cell>
          <cell r="Q50" t="str">
            <v>Rendimiento</v>
          </cell>
          <cell r="R50">
            <v>0</v>
          </cell>
          <cell r="S50">
            <v>0</v>
          </cell>
          <cell r="T50" t="str">
            <v>Vr. Unitario</v>
          </cell>
          <cell r="U50">
            <v>0</v>
          </cell>
          <cell r="V50">
            <v>0</v>
          </cell>
        </row>
        <row r="51">
          <cell r="A51" t="str">
            <v>Electricista II</v>
          </cell>
          <cell r="B51">
            <v>0</v>
          </cell>
          <cell r="C51">
            <v>0</v>
          </cell>
          <cell r="D51">
            <v>0</v>
          </cell>
          <cell r="E51">
            <v>0</v>
          </cell>
          <cell r="F51">
            <v>0</v>
          </cell>
          <cell r="G51">
            <v>0</v>
          </cell>
          <cell r="H51">
            <v>0</v>
          </cell>
          <cell r="I51">
            <v>0</v>
          </cell>
          <cell r="J51">
            <v>21662</v>
          </cell>
          <cell r="K51">
            <v>0</v>
          </cell>
          <cell r="L51">
            <v>0.57999999999999996</v>
          </cell>
          <cell r="M51">
            <v>0</v>
          </cell>
          <cell r="N51">
            <v>34225.96</v>
          </cell>
          <cell r="O51">
            <v>0</v>
          </cell>
          <cell r="P51">
            <v>0</v>
          </cell>
          <cell r="Q51">
            <v>0.27</v>
          </cell>
          <cell r="R51">
            <v>0</v>
          </cell>
          <cell r="S51">
            <v>0</v>
          </cell>
          <cell r="T51">
            <v>9241.0092000000004</v>
          </cell>
          <cell r="U51">
            <v>0</v>
          </cell>
          <cell r="V51">
            <v>0</v>
          </cell>
        </row>
        <row r="52">
          <cell r="A52" t="str">
            <v>Ayudante</v>
          </cell>
          <cell r="B52">
            <v>0</v>
          </cell>
          <cell r="C52">
            <v>0</v>
          </cell>
          <cell r="D52">
            <v>0</v>
          </cell>
          <cell r="E52">
            <v>0</v>
          </cell>
          <cell r="F52">
            <v>0</v>
          </cell>
          <cell r="G52">
            <v>0</v>
          </cell>
          <cell r="H52">
            <v>0</v>
          </cell>
          <cell r="I52">
            <v>0</v>
          </cell>
          <cell r="J52">
            <v>17167</v>
          </cell>
          <cell r="K52">
            <v>0</v>
          </cell>
          <cell r="L52">
            <v>0.57999999999999996</v>
          </cell>
          <cell r="M52">
            <v>0</v>
          </cell>
          <cell r="N52">
            <v>27123.86</v>
          </cell>
          <cell r="O52">
            <v>0</v>
          </cell>
          <cell r="P52">
            <v>0</v>
          </cell>
          <cell r="Q52">
            <v>0.27</v>
          </cell>
          <cell r="R52">
            <v>0</v>
          </cell>
          <cell r="S52">
            <v>0</v>
          </cell>
          <cell r="T52">
            <v>7323.4422000000004</v>
          </cell>
          <cell r="U52">
            <v>0</v>
          </cell>
          <cell r="V52">
            <v>0</v>
          </cell>
        </row>
        <row r="53">
          <cell r="A53">
            <v>0</v>
          </cell>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row>
        <row r="54">
          <cell r="A54" t="str">
            <v>SUBTOTAL</v>
          </cell>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16564.451400000002</v>
          </cell>
          <cell r="U54">
            <v>0</v>
          </cell>
          <cell r="V54">
            <v>0</v>
          </cell>
        </row>
        <row r="55">
          <cell r="A55" t="str">
            <v>TOTAL COSTO DIRECTO</v>
          </cell>
          <cell r="B55">
            <v>0</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71432.638399999996</v>
          </cell>
          <cell r="U55">
            <v>0</v>
          </cell>
          <cell r="V55">
            <v>0</v>
          </cell>
        </row>
        <row r="56">
          <cell r="A56" t="str">
            <v>AIU CONTRACTUAL</v>
          </cell>
          <cell r="B56">
            <v>0</v>
          </cell>
          <cell r="C56">
            <v>0</v>
          </cell>
          <cell r="D56">
            <v>0</v>
          </cell>
          <cell r="E56">
            <v>0.25640000000000002</v>
          </cell>
          <cell r="F56">
            <v>0</v>
          </cell>
          <cell r="G56">
            <v>0</v>
          </cell>
          <cell r="H56">
            <v>0</v>
          </cell>
          <cell r="I56">
            <v>0</v>
          </cell>
          <cell r="J56">
            <v>0</v>
          </cell>
          <cell r="K56">
            <v>0</v>
          </cell>
          <cell r="L56">
            <v>0</v>
          </cell>
          <cell r="M56">
            <v>0</v>
          </cell>
          <cell r="N56">
            <v>0</v>
          </cell>
          <cell r="O56">
            <v>0</v>
          </cell>
          <cell r="P56">
            <v>0</v>
          </cell>
          <cell r="Q56">
            <v>0</v>
          </cell>
          <cell r="R56">
            <v>0</v>
          </cell>
          <cell r="S56" t="str">
            <v>TOTAL COSTO INDIRECTO</v>
          </cell>
          <cell r="T56">
            <v>18315.328485760001</v>
          </cell>
          <cell r="U56">
            <v>0</v>
          </cell>
          <cell r="V56">
            <v>0</v>
          </cell>
        </row>
        <row r="57">
          <cell r="A57" t="str">
            <v>VALOR TOTAL ACTIVIDAD</v>
          </cell>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89747.96688575999</v>
          </cell>
          <cell r="U57">
            <v>0</v>
          </cell>
          <cell r="V57">
            <v>0</v>
          </cell>
        </row>
        <row r="58">
          <cell r="A58" t="str">
            <v>VALOR RECURSOS NECESARIOS PARA LA EJECUCIÓN DE LA ACTIVIDAD</v>
          </cell>
          <cell r="B58">
            <v>0</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987227.63574335992</v>
          </cell>
          <cell r="U58">
            <v>0</v>
          </cell>
          <cell r="V58">
            <v>0</v>
          </cell>
        </row>
        <row r="59">
          <cell r="A59">
            <v>0</v>
          </cell>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row>
        <row r="60">
          <cell r="A60" t="str">
            <v>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v>
          </cell>
          <cell r="B60">
            <v>0</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row>
        <row r="61">
          <cell r="A61">
            <v>0</v>
          </cell>
          <cell r="B61">
            <v>0</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row>
        <row r="62">
          <cell r="A62">
            <v>0</v>
          </cell>
          <cell r="B62">
            <v>0</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row>
        <row r="63">
          <cell r="A63">
            <v>0</v>
          </cell>
          <cell r="B63">
            <v>0</v>
          </cell>
          <cell r="C63">
            <v>0</v>
          </cell>
          <cell r="D63">
            <v>0</v>
          </cell>
          <cell r="E63" t="str">
            <v>Firma:</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row>
        <row r="64">
          <cell r="A64">
            <v>0</v>
          </cell>
          <cell r="B64">
            <v>0</v>
          </cell>
          <cell r="C64">
            <v>0</v>
          </cell>
          <cell r="D64">
            <v>0</v>
          </cell>
          <cell r="E64" t="str">
            <v>Nombre:</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row>
        <row r="65">
          <cell r="A65">
            <v>0</v>
          </cell>
          <cell r="B65">
            <v>0</v>
          </cell>
          <cell r="C65">
            <v>0</v>
          </cell>
          <cell r="D65">
            <v>0</v>
          </cell>
          <cell r="E65" t="str">
            <v>REPRESENTATE LEGAL Ó DIRECTOR DE OBRA</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row>
        <row r="66">
          <cell r="F66">
            <v>0</v>
          </cell>
          <cell r="G66">
            <v>0</v>
          </cell>
          <cell r="H66">
            <v>0</v>
          </cell>
          <cell r="I66">
            <v>0</v>
          </cell>
          <cell r="J66">
            <v>0</v>
          </cell>
          <cell r="K66">
            <v>0</v>
          </cell>
        </row>
        <row r="67">
          <cell r="A67" t="str">
            <v>C. OBSERVACIONES INTERVENTORIA (Campo de obligatorio diligenciamiento)</v>
          </cell>
          <cell r="B67">
            <v>0</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row>
        <row r="68">
          <cell r="A68">
            <v>0</v>
          </cell>
          <cell r="B68">
            <v>0</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row>
        <row r="69">
          <cell r="A69">
            <v>0</v>
          </cell>
          <cell r="B69">
            <v>0</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row>
        <row r="70">
          <cell r="A70">
            <v>0</v>
          </cell>
          <cell r="B70">
            <v>0</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row>
        <row r="71">
          <cell r="A71">
            <v>0</v>
          </cell>
          <cell r="B71">
            <v>0</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row>
        <row r="72">
          <cell r="A72">
            <v>0</v>
          </cell>
          <cell r="B72">
            <v>0</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row>
        <row r="73">
          <cell r="A73">
            <v>0</v>
          </cell>
          <cell r="B73">
            <v>0</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T73">
            <v>0</v>
          </cell>
          <cell r="U73">
            <v>0</v>
          </cell>
        </row>
        <row r="74">
          <cell r="A74">
            <v>0</v>
          </cell>
          <cell r="B74">
            <v>0</v>
          </cell>
          <cell r="C74">
            <v>0</v>
          </cell>
          <cell r="D74">
            <v>0</v>
          </cell>
          <cell r="E74" t="str">
            <v>Firma:</v>
          </cell>
          <cell r="F74">
            <v>0</v>
          </cell>
          <cell r="G74">
            <v>0</v>
          </cell>
          <cell r="H74">
            <v>0</v>
          </cell>
          <cell r="I74">
            <v>0</v>
          </cell>
          <cell r="J74">
            <v>0</v>
          </cell>
          <cell r="K74">
            <v>0</v>
          </cell>
          <cell r="L74">
            <v>0</v>
          </cell>
          <cell r="M74">
            <v>0</v>
          </cell>
          <cell r="N74">
            <v>0</v>
          </cell>
          <cell r="O74">
            <v>0</v>
          </cell>
          <cell r="P74">
            <v>0</v>
          </cell>
          <cell r="Q74">
            <v>0</v>
          </cell>
          <cell r="R74">
            <v>0</v>
          </cell>
          <cell r="S74">
            <v>0</v>
          </cell>
          <cell r="U74">
            <v>0</v>
          </cell>
          <cell r="V74">
            <v>0</v>
          </cell>
        </row>
        <row r="75">
          <cell r="A75">
            <v>0</v>
          </cell>
          <cell r="B75">
            <v>0</v>
          </cell>
          <cell r="C75">
            <v>0</v>
          </cell>
          <cell r="D75">
            <v>0</v>
          </cell>
          <cell r="E75" t="str">
            <v>Nombre:</v>
          </cell>
          <cell r="F75">
            <v>0</v>
          </cell>
          <cell r="G75">
            <v>0</v>
          </cell>
          <cell r="H75">
            <v>0</v>
          </cell>
          <cell r="I75">
            <v>0</v>
          </cell>
          <cell r="J75">
            <v>0</v>
          </cell>
          <cell r="K75">
            <v>0</v>
          </cell>
          <cell r="L75">
            <v>0</v>
          </cell>
          <cell r="M75">
            <v>0</v>
          </cell>
          <cell r="N75">
            <v>0</v>
          </cell>
          <cell r="O75">
            <v>0</v>
          </cell>
          <cell r="P75">
            <v>0</v>
          </cell>
          <cell r="Q75">
            <v>0</v>
          </cell>
          <cell r="R75">
            <v>0</v>
          </cell>
          <cell r="S75">
            <v>0</v>
          </cell>
          <cell r="U75">
            <v>0</v>
          </cell>
          <cell r="V75" t="str">
            <v>Original  - FONADE</v>
          </cell>
        </row>
        <row r="76">
          <cell r="A76">
            <v>0</v>
          </cell>
          <cell r="B76">
            <v>0</v>
          </cell>
          <cell r="C76">
            <v>0</v>
          </cell>
          <cell r="D76">
            <v>0</v>
          </cell>
          <cell r="E76" t="str">
            <v>REPRESENTANTE LEGAL Ó DIRECTOR DE INTERVENTORÍA</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t="str">
            <v>Copias: Contratista, Interventor</v>
          </cell>
        </row>
        <row r="77">
          <cell r="A77" t="str">
            <v>Item</v>
          </cell>
          <cell r="B77">
            <v>0</v>
          </cell>
          <cell r="C77" t="str">
            <v>Descripción</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t="str">
            <v>Unidad</v>
          </cell>
          <cell r="S77">
            <v>0</v>
          </cell>
          <cell r="T77" t="str">
            <v>Cantidad</v>
          </cell>
          <cell r="U77">
            <v>0</v>
          </cell>
          <cell r="V77">
            <v>0</v>
          </cell>
        </row>
        <row r="78">
          <cell r="A78" t="str">
            <v>04.01.02</v>
          </cell>
          <cell r="B78">
            <v>0</v>
          </cell>
          <cell r="C78" t="str">
            <v>Derivación de luminaria desde salida eléctrica en cable encauchetado 3x16 AWG con clavija aérea con polo a tierra y cable encauchetado 3x16 AWG desde luminaria con toma aérea. Incluye tapa con orificio central y accesorios.</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t="str">
            <v>UN</v>
          </cell>
          <cell r="S78">
            <v>0</v>
          </cell>
          <cell r="T78">
            <v>11</v>
          </cell>
          <cell r="U78">
            <v>0</v>
          </cell>
          <cell r="V78">
            <v>0</v>
          </cell>
          <cell r="W78">
            <v>22031</v>
          </cell>
        </row>
        <row r="79">
          <cell r="A79">
            <v>0</v>
          </cell>
          <cell r="B79">
            <v>0</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row>
        <row r="80">
          <cell r="A80" t="str">
            <v>1.  Equipo</v>
          </cell>
          <cell r="B80">
            <v>0</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row>
        <row r="81">
          <cell r="A81" t="str">
            <v>Descripción</v>
          </cell>
          <cell r="B81">
            <v>0</v>
          </cell>
          <cell r="C81">
            <v>0</v>
          </cell>
          <cell r="D81">
            <v>0</v>
          </cell>
          <cell r="E81">
            <v>0</v>
          </cell>
          <cell r="F81">
            <v>0</v>
          </cell>
          <cell r="G81">
            <v>0</v>
          </cell>
          <cell r="H81" t="str">
            <v>Marca</v>
          </cell>
          <cell r="I81">
            <v>0</v>
          </cell>
          <cell r="J81">
            <v>0</v>
          </cell>
          <cell r="K81" t="str">
            <v>Tipo</v>
          </cell>
          <cell r="L81">
            <v>0</v>
          </cell>
          <cell r="M81">
            <v>0</v>
          </cell>
          <cell r="N81">
            <v>0</v>
          </cell>
          <cell r="O81" t="str">
            <v>Tarifa/Hora</v>
          </cell>
          <cell r="P81">
            <v>0</v>
          </cell>
          <cell r="Q81">
            <v>0</v>
          </cell>
          <cell r="R81" t="str">
            <v>Rendimiento</v>
          </cell>
          <cell r="S81">
            <v>0</v>
          </cell>
          <cell r="T81" t="str">
            <v>Vr. Unitario</v>
          </cell>
          <cell r="U81">
            <v>0</v>
          </cell>
          <cell r="V81">
            <v>0</v>
          </cell>
        </row>
        <row r="82">
          <cell r="A82" t="str">
            <v>Herramienta menor (% de mano de obra)</v>
          </cell>
          <cell r="B82">
            <v>0</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520</v>
          </cell>
          <cell r="U82">
            <v>0</v>
          </cell>
          <cell r="V82">
            <v>0</v>
          </cell>
        </row>
        <row r="83">
          <cell r="A83">
            <v>0</v>
          </cell>
          <cell r="B83">
            <v>0</v>
          </cell>
          <cell r="C83">
            <v>0</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row>
        <row r="84">
          <cell r="A84">
            <v>0</v>
          </cell>
          <cell r="B84">
            <v>0</v>
          </cell>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row>
        <row r="85">
          <cell r="A85">
            <v>0</v>
          </cell>
          <cell r="B85">
            <v>0</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row>
        <row r="86">
          <cell r="A86" t="str">
            <v>SUBTOTAL</v>
          </cell>
          <cell r="B86">
            <v>0</v>
          </cell>
          <cell r="C86">
            <v>0</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520</v>
          </cell>
          <cell r="U86">
            <v>0</v>
          </cell>
          <cell r="V86">
            <v>0</v>
          </cell>
        </row>
        <row r="87">
          <cell r="A87">
            <v>0</v>
          </cell>
          <cell r="B87">
            <v>0</v>
          </cell>
          <cell r="C87">
            <v>0</v>
          </cell>
          <cell r="D87">
            <v>0</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row>
        <row r="88">
          <cell r="A88" t="str">
            <v>2.  Materiales</v>
          </cell>
          <cell r="B88">
            <v>0</v>
          </cell>
          <cell r="C88">
            <v>0</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row>
        <row r="89">
          <cell r="A89" t="str">
            <v>Descripción</v>
          </cell>
          <cell r="B89">
            <v>0</v>
          </cell>
          <cell r="C89">
            <v>0</v>
          </cell>
          <cell r="D89">
            <v>0</v>
          </cell>
          <cell r="E89">
            <v>0</v>
          </cell>
          <cell r="F89">
            <v>0</v>
          </cell>
          <cell r="G89">
            <v>0</v>
          </cell>
          <cell r="H89">
            <v>0</v>
          </cell>
          <cell r="I89">
            <v>0</v>
          </cell>
          <cell r="J89">
            <v>0</v>
          </cell>
          <cell r="K89">
            <v>0</v>
          </cell>
          <cell r="L89">
            <v>0</v>
          </cell>
          <cell r="M89" t="str">
            <v>Unidad</v>
          </cell>
          <cell r="N89">
            <v>0</v>
          </cell>
          <cell r="O89" t="str">
            <v>Cantidad</v>
          </cell>
          <cell r="P89">
            <v>0</v>
          </cell>
          <cell r="Q89" t="str">
            <v>Precio Unit.</v>
          </cell>
          <cell r="R89">
            <v>0</v>
          </cell>
          <cell r="S89">
            <v>0</v>
          </cell>
          <cell r="T89" t="str">
            <v>Vr Unitario</v>
          </cell>
          <cell r="U89">
            <v>0</v>
          </cell>
          <cell r="V89">
            <v>0</v>
          </cell>
        </row>
        <row r="90">
          <cell r="A90" t="str">
            <v>Toma de caucho (aérea) con polo</v>
          </cell>
          <cell r="B90">
            <v>0</v>
          </cell>
          <cell r="C90">
            <v>0</v>
          </cell>
          <cell r="D90">
            <v>0</v>
          </cell>
          <cell r="E90">
            <v>0</v>
          </cell>
          <cell r="F90">
            <v>0</v>
          </cell>
          <cell r="G90">
            <v>0</v>
          </cell>
          <cell r="H90">
            <v>0</v>
          </cell>
          <cell r="I90">
            <v>0</v>
          </cell>
          <cell r="J90">
            <v>0</v>
          </cell>
          <cell r="K90">
            <v>0</v>
          </cell>
          <cell r="L90">
            <v>0</v>
          </cell>
          <cell r="M90" t="str">
            <v>Un</v>
          </cell>
          <cell r="N90">
            <v>0</v>
          </cell>
          <cell r="O90">
            <v>1</v>
          </cell>
          <cell r="P90">
            <v>0</v>
          </cell>
          <cell r="Q90">
            <v>1498</v>
          </cell>
          <cell r="R90">
            <v>0</v>
          </cell>
          <cell r="S90">
            <v>0</v>
          </cell>
          <cell r="T90">
            <v>1498</v>
          </cell>
          <cell r="U90">
            <v>0</v>
          </cell>
          <cell r="V90">
            <v>0</v>
          </cell>
        </row>
        <row r="91">
          <cell r="A91" t="str">
            <v>Aislador de rosca para empalme</v>
          </cell>
          <cell r="B91">
            <v>0</v>
          </cell>
          <cell r="C91">
            <v>0</v>
          </cell>
          <cell r="D91">
            <v>0</v>
          </cell>
          <cell r="E91">
            <v>0</v>
          </cell>
          <cell r="F91">
            <v>0</v>
          </cell>
          <cell r="G91">
            <v>0</v>
          </cell>
          <cell r="H91">
            <v>0</v>
          </cell>
          <cell r="I91">
            <v>0</v>
          </cell>
          <cell r="J91">
            <v>0</v>
          </cell>
          <cell r="K91">
            <v>0</v>
          </cell>
          <cell r="L91">
            <v>0</v>
          </cell>
          <cell r="M91" t="str">
            <v>Un</v>
          </cell>
          <cell r="N91">
            <v>0</v>
          </cell>
          <cell r="O91">
            <v>3</v>
          </cell>
          <cell r="P91">
            <v>0</v>
          </cell>
          <cell r="Q91">
            <v>512</v>
          </cell>
          <cell r="R91">
            <v>0</v>
          </cell>
          <cell r="S91">
            <v>0</v>
          </cell>
          <cell r="T91">
            <v>1536</v>
          </cell>
          <cell r="U91">
            <v>0</v>
          </cell>
          <cell r="V91">
            <v>0</v>
          </cell>
        </row>
        <row r="92">
          <cell r="A92" t="str">
            <v>Encauchetado 3x14</v>
          </cell>
          <cell r="B92">
            <v>0</v>
          </cell>
          <cell r="C92">
            <v>0</v>
          </cell>
          <cell r="D92">
            <v>0</v>
          </cell>
          <cell r="E92">
            <v>0</v>
          </cell>
          <cell r="F92">
            <v>0</v>
          </cell>
          <cell r="G92">
            <v>0</v>
          </cell>
          <cell r="H92">
            <v>0</v>
          </cell>
          <cell r="I92">
            <v>0</v>
          </cell>
          <cell r="J92">
            <v>0</v>
          </cell>
          <cell r="K92">
            <v>0</v>
          </cell>
          <cell r="L92">
            <v>0</v>
          </cell>
          <cell r="M92" t="str">
            <v>Ml</v>
          </cell>
          <cell r="N92">
            <v>0</v>
          </cell>
          <cell r="O92">
            <v>1</v>
          </cell>
          <cell r="P92">
            <v>0</v>
          </cell>
          <cell r="Q92">
            <v>4378</v>
          </cell>
          <cell r="R92">
            <v>0</v>
          </cell>
          <cell r="S92">
            <v>0</v>
          </cell>
          <cell r="T92">
            <v>4378</v>
          </cell>
          <cell r="U92">
            <v>0</v>
          </cell>
          <cell r="V92">
            <v>0</v>
          </cell>
        </row>
        <row r="93">
          <cell r="A93" t="str">
            <v>Clavija de caucho (aérea) con polo</v>
          </cell>
          <cell r="B93">
            <v>0</v>
          </cell>
          <cell r="C93">
            <v>0</v>
          </cell>
          <cell r="D93">
            <v>0</v>
          </cell>
          <cell r="E93">
            <v>0</v>
          </cell>
          <cell r="F93">
            <v>0</v>
          </cell>
          <cell r="G93">
            <v>0</v>
          </cell>
          <cell r="H93">
            <v>0</v>
          </cell>
          <cell r="I93">
            <v>0</v>
          </cell>
          <cell r="J93">
            <v>0</v>
          </cell>
          <cell r="K93">
            <v>0</v>
          </cell>
          <cell r="L93">
            <v>0</v>
          </cell>
          <cell r="M93" t="str">
            <v>Un</v>
          </cell>
          <cell r="N93">
            <v>0</v>
          </cell>
          <cell r="O93">
            <v>1</v>
          </cell>
          <cell r="P93">
            <v>0</v>
          </cell>
          <cell r="Q93">
            <v>1560</v>
          </cell>
          <cell r="R93">
            <v>0</v>
          </cell>
          <cell r="S93">
            <v>0</v>
          </cell>
          <cell r="T93">
            <v>1560</v>
          </cell>
          <cell r="U93">
            <v>0</v>
          </cell>
          <cell r="V93">
            <v>0</v>
          </cell>
        </row>
        <row r="94">
          <cell r="A94">
            <v>0</v>
          </cell>
          <cell r="B94">
            <v>0</v>
          </cell>
          <cell r="C94">
            <v>0</v>
          </cell>
          <cell r="D94">
            <v>0</v>
          </cell>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row>
        <row r="95">
          <cell r="A95">
            <v>0</v>
          </cell>
          <cell r="B95">
            <v>0</v>
          </cell>
          <cell r="C95">
            <v>0</v>
          </cell>
          <cell r="D95">
            <v>0</v>
          </cell>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row>
        <row r="96">
          <cell r="A96">
            <v>0</v>
          </cell>
          <cell r="B96">
            <v>0</v>
          </cell>
          <cell r="C96">
            <v>0</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row>
        <row r="97">
          <cell r="A97">
            <v>0</v>
          </cell>
          <cell r="B97">
            <v>0</v>
          </cell>
          <cell r="C97">
            <v>0</v>
          </cell>
          <cell r="D97">
            <v>0</v>
          </cell>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row>
        <row r="98">
          <cell r="A98">
            <v>0</v>
          </cell>
          <cell r="B98">
            <v>0</v>
          </cell>
          <cell r="C98">
            <v>0</v>
          </cell>
          <cell r="D98">
            <v>0</v>
          </cell>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row>
        <row r="99">
          <cell r="A99">
            <v>0</v>
          </cell>
          <cell r="B99">
            <v>0</v>
          </cell>
          <cell r="C99">
            <v>0</v>
          </cell>
          <cell r="D99">
            <v>0</v>
          </cell>
          <cell r="E99">
            <v>0</v>
          </cell>
          <cell r="F99">
            <v>0</v>
          </cell>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row>
        <row r="100">
          <cell r="A100">
            <v>0</v>
          </cell>
          <cell r="B100">
            <v>0</v>
          </cell>
          <cell r="C100">
            <v>0</v>
          </cell>
          <cell r="D100">
            <v>0</v>
          </cell>
          <cell r="E100">
            <v>0</v>
          </cell>
          <cell r="F100">
            <v>0</v>
          </cell>
          <cell r="G100">
            <v>0</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row>
        <row r="101">
          <cell r="A101">
            <v>0</v>
          </cell>
          <cell r="B101">
            <v>0</v>
          </cell>
          <cell r="C101">
            <v>0</v>
          </cell>
          <cell r="D101">
            <v>0</v>
          </cell>
          <cell r="E101">
            <v>0</v>
          </cell>
          <cell r="F101">
            <v>0</v>
          </cell>
          <cell r="G101">
            <v>0</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row>
        <row r="102">
          <cell r="A102" t="str">
            <v>Desperdicio</v>
          </cell>
          <cell r="B102">
            <v>0</v>
          </cell>
          <cell r="C102">
            <v>0</v>
          </cell>
          <cell r="D102">
            <v>0</v>
          </cell>
          <cell r="E102">
            <v>0</v>
          </cell>
          <cell r="F102">
            <v>0</v>
          </cell>
          <cell r="G102">
            <v>0</v>
          </cell>
          <cell r="H102">
            <v>0</v>
          </cell>
          <cell r="I102">
            <v>0</v>
          </cell>
          <cell r="J102">
            <v>0</v>
          </cell>
          <cell r="K102">
            <v>0</v>
          </cell>
          <cell r="L102">
            <v>0</v>
          </cell>
          <cell r="M102" t="str">
            <v>%</v>
          </cell>
          <cell r="N102">
            <v>0</v>
          </cell>
          <cell r="O102">
            <v>0.03</v>
          </cell>
          <cell r="P102">
            <v>0</v>
          </cell>
          <cell r="Q102">
            <v>8972</v>
          </cell>
          <cell r="R102">
            <v>0</v>
          </cell>
          <cell r="S102">
            <v>0</v>
          </cell>
          <cell r="T102">
            <v>269.15999999999997</v>
          </cell>
          <cell r="U102">
            <v>0</v>
          </cell>
          <cell r="V102">
            <v>0</v>
          </cell>
        </row>
        <row r="103">
          <cell r="A103" t="str">
            <v>SUBTOTAL</v>
          </cell>
          <cell r="B103">
            <v>0</v>
          </cell>
          <cell r="C103">
            <v>0</v>
          </cell>
          <cell r="D103">
            <v>0</v>
          </cell>
          <cell r="E103">
            <v>0</v>
          </cell>
          <cell r="F103">
            <v>0</v>
          </cell>
          <cell r="G103">
            <v>0</v>
          </cell>
          <cell r="H103">
            <v>0</v>
          </cell>
          <cell r="I103">
            <v>0</v>
          </cell>
          <cell r="J103">
            <v>0</v>
          </cell>
          <cell r="K103">
            <v>0</v>
          </cell>
          <cell r="L103">
            <v>0</v>
          </cell>
          <cell r="M103">
            <v>0</v>
          </cell>
          <cell r="N103">
            <v>0</v>
          </cell>
          <cell r="O103">
            <v>0</v>
          </cell>
          <cell r="P103">
            <v>0</v>
          </cell>
          <cell r="Q103">
            <v>0</v>
          </cell>
          <cell r="R103">
            <v>0</v>
          </cell>
          <cell r="S103">
            <v>0</v>
          </cell>
          <cell r="T103">
            <v>9241.16</v>
          </cell>
          <cell r="U103">
            <v>0</v>
          </cell>
          <cell r="V103">
            <v>0</v>
          </cell>
        </row>
        <row r="104">
          <cell r="A104">
            <v>0</v>
          </cell>
          <cell r="B104">
            <v>0</v>
          </cell>
          <cell r="C104">
            <v>0</v>
          </cell>
          <cell r="D104">
            <v>0</v>
          </cell>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row>
        <row r="105">
          <cell r="A105" t="str">
            <v>3. Transportes</v>
          </cell>
          <cell r="B105">
            <v>0</v>
          </cell>
          <cell r="C105">
            <v>0</v>
          </cell>
          <cell r="D105">
            <v>0</v>
          </cell>
          <cell r="E105">
            <v>0</v>
          </cell>
          <cell r="F105">
            <v>0</v>
          </cell>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row>
        <row r="106">
          <cell r="A106" t="str">
            <v>Material</v>
          </cell>
          <cell r="B106">
            <v>0</v>
          </cell>
          <cell r="C106">
            <v>0</v>
          </cell>
          <cell r="D106">
            <v>0</v>
          </cell>
          <cell r="E106">
            <v>0</v>
          </cell>
          <cell r="F106">
            <v>0</v>
          </cell>
          <cell r="G106">
            <v>0</v>
          </cell>
          <cell r="H106">
            <v>0</v>
          </cell>
          <cell r="I106">
            <v>0</v>
          </cell>
          <cell r="J106">
            <v>0</v>
          </cell>
          <cell r="K106" t="str">
            <v>Vol. o Peso</v>
          </cell>
          <cell r="L106">
            <v>0</v>
          </cell>
          <cell r="M106" t="str">
            <v>Distancia</v>
          </cell>
          <cell r="N106">
            <v>0</v>
          </cell>
          <cell r="O106" t="str">
            <v>m2 o Ton/Km</v>
          </cell>
          <cell r="P106">
            <v>0</v>
          </cell>
          <cell r="Q106">
            <v>0</v>
          </cell>
          <cell r="R106" t="str">
            <v>Tarifa</v>
          </cell>
          <cell r="S106">
            <v>0</v>
          </cell>
          <cell r="T106" t="str">
            <v>Vr. Unitario</v>
          </cell>
          <cell r="U106">
            <v>0</v>
          </cell>
          <cell r="V106">
            <v>0</v>
          </cell>
        </row>
        <row r="107">
          <cell r="A107">
            <v>0</v>
          </cell>
          <cell r="B107">
            <v>0</v>
          </cell>
          <cell r="C107">
            <v>0</v>
          </cell>
          <cell r="D107">
            <v>0</v>
          </cell>
          <cell r="E107">
            <v>0</v>
          </cell>
          <cell r="F107">
            <v>0</v>
          </cell>
          <cell r="G107">
            <v>0</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cell r="V107">
            <v>0</v>
          </cell>
        </row>
        <row r="108">
          <cell r="A108">
            <v>0</v>
          </cell>
          <cell r="B108">
            <v>0</v>
          </cell>
          <cell r="C108">
            <v>0</v>
          </cell>
          <cell r="D108">
            <v>0</v>
          </cell>
          <cell r="E108">
            <v>0</v>
          </cell>
          <cell r="F108">
            <v>0</v>
          </cell>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row>
        <row r="109">
          <cell r="A109">
            <v>0</v>
          </cell>
          <cell r="B109">
            <v>0</v>
          </cell>
          <cell r="C109">
            <v>0</v>
          </cell>
          <cell r="D109">
            <v>0</v>
          </cell>
          <cell r="E109">
            <v>0</v>
          </cell>
          <cell r="F109">
            <v>0</v>
          </cell>
          <cell r="G109">
            <v>0</v>
          </cell>
          <cell r="H109">
            <v>0</v>
          </cell>
          <cell r="I109">
            <v>0</v>
          </cell>
          <cell r="J109">
            <v>0</v>
          </cell>
          <cell r="K109">
            <v>0</v>
          </cell>
          <cell r="L109">
            <v>0</v>
          </cell>
          <cell r="M109">
            <v>0</v>
          </cell>
          <cell r="N109">
            <v>0</v>
          </cell>
          <cell r="O109">
            <v>0</v>
          </cell>
          <cell r="P109">
            <v>0</v>
          </cell>
          <cell r="Q109">
            <v>0</v>
          </cell>
          <cell r="R109">
            <v>0</v>
          </cell>
          <cell r="S109">
            <v>0</v>
          </cell>
          <cell r="T109">
            <v>0</v>
          </cell>
          <cell r="U109">
            <v>0</v>
          </cell>
          <cell r="V109">
            <v>0</v>
          </cell>
        </row>
        <row r="110">
          <cell r="A110" t="str">
            <v>SUBTOTAL</v>
          </cell>
          <cell r="B110">
            <v>0</v>
          </cell>
          <cell r="C110">
            <v>0</v>
          </cell>
          <cell r="D110">
            <v>0</v>
          </cell>
          <cell r="E110">
            <v>0</v>
          </cell>
          <cell r="F110">
            <v>0</v>
          </cell>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cell r="U110">
            <v>0</v>
          </cell>
          <cell r="V110">
            <v>0</v>
          </cell>
        </row>
        <row r="111">
          <cell r="A111">
            <v>0</v>
          </cell>
          <cell r="B111">
            <v>0</v>
          </cell>
          <cell r="C111">
            <v>0</v>
          </cell>
          <cell r="D111">
            <v>0</v>
          </cell>
          <cell r="E111">
            <v>0</v>
          </cell>
          <cell r="F111">
            <v>0</v>
          </cell>
          <cell r="G111">
            <v>0</v>
          </cell>
          <cell r="H111">
            <v>0</v>
          </cell>
          <cell r="I111">
            <v>0</v>
          </cell>
          <cell r="J111">
            <v>0</v>
          </cell>
          <cell r="K111">
            <v>0</v>
          </cell>
          <cell r="L111">
            <v>0</v>
          </cell>
          <cell r="M111">
            <v>0</v>
          </cell>
          <cell r="N111">
            <v>0</v>
          </cell>
          <cell r="O111">
            <v>0</v>
          </cell>
          <cell r="P111">
            <v>0</v>
          </cell>
          <cell r="Q111">
            <v>0</v>
          </cell>
          <cell r="R111">
            <v>0</v>
          </cell>
          <cell r="S111">
            <v>0</v>
          </cell>
          <cell r="T111">
            <v>0</v>
          </cell>
          <cell r="U111">
            <v>0</v>
          </cell>
          <cell r="V111">
            <v>0</v>
          </cell>
        </row>
        <row r="112">
          <cell r="A112" t="str">
            <v>4. Mano de Obra</v>
          </cell>
          <cell r="B112">
            <v>0</v>
          </cell>
          <cell r="C112">
            <v>0</v>
          </cell>
          <cell r="D112">
            <v>0</v>
          </cell>
          <cell r="E112">
            <v>0</v>
          </cell>
          <cell r="F112">
            <v>0</v>
          </cell>
          <cell r="G112">
            <v>0</v>
          </cell>
          <cell r="H112">
            <v>0</v>
          </cell>
          <cell r="I112">
            <v>0</v>
          </cell>
          <cell r="J112">
            <v>0</v>
          </cell>
          <cell r="K112">
            <v>0</v>
          </cell>
          <cell r="L112">
            <v>0</v>
          </cell>
          <cell r="M112">
            <v>0</v>
          </cell>
          <cell r="N112">
            <v>0</v>
          </cell>
          <cell r="O112">
            <v>0</v>
          </cell>
          <cell r="P112">
            <v>0</v>
          </cell>
          <cell r="Q112">
            <v>0</v>
          </cell>
          <cell r="R112">
            <v>0</v>
          </cell>
          <cell r="S112">
            <v>0</v>
          </cell>
          <cell r="T112">
            <v>0</v>
          </cell>
          <cell r="U112">
            <v>0</v>
          </cell>
          <cell r="V112">
            <v>0</v>
          </cell>
        </row>
        <row r="113">
          <cell r="A113" t="str">
            <v>Trabajador</v>
          </cell>
          <cell r="B113">
            <v>0</v>
          </cell>
          <cell r="C113">
            <v>0</v>
          </cell>
          <cell r="D113">
            <v>0</v>
          </cell>
          <cell r="E113">
            <v>0</v>
          </cell>
          <cell r="F113">
            <v>0</v>
          </cell>
          <cell r="G113">
            <v>0</v>
          </cell>
          <cell r="H113">
            <v>0</v>
          </cell>
          <cell r="I113">
            <v>0</v>
          </cell>
          <cell r="J113" t="str">
            <v>Jornal</v>
          </cell>
          <cell r="K113">
            <v>0</v>
          </cell>
          <cell r="L113" t="str">
            <v>Prestac.</v>
          </cell>
          <cell r="M113">
            <v>0</v>
          </cell>
          <cell r="N113" t="str">
            <v>Jornal Total</v>
          </cell>
          <cell r="O113">
            <v>0</v>
          </cell>
          <cell r="P113">
            <v>0</v>
          </cell>
          <cell r="Q113" t="str">
            <v>Rendimiento</v>
          </cell>
          <cell r="R113">
            <v>0</v>
          </cell>
          <cell r="S113">
            <v>0</v>
          </cell>
          <cell r="T113" t="str">
            <v>Vr. Unitario</v>
          </cell>
          <cell r="U113">
            <v>0</v>
          </cell>
          <cell r="V113">
            <v>0</v>
          </cell>
        </row>
        <row r="114">
          <cell r="A114" t="str">
            <v>Electricista II</v>
          </cell>
          <cell r="B114">
            <v>0</v>
          </cell>
          <cell r="C114">
            <v>0</v>
          </cell>
          <cell r="D114">
            <v>0</v>
          </cell>
          <cell r="E114">
            <v>0</v>
          </cell>
          <cell r="F114">
            <v>0</v>
          </cell>
          <cell r="G114">
            <v>0</v>
          </cell>
          <cell r="H114">
            <v>0</v>
          </cell>
          <cell r="I114">
            <v>0</v>
          </cell>
          <cell r="J114">
            <v>21662</v>
          </cell>
          <cell r="K114">
            <v>0</v>
          </cell>
          <cell r="L114">
            <v>0.57999999999999996</v>
          </cell>
          <cell r="M114">
            <v>0</v>
          </cell>
          <cell r="N114">
            <v>34225.96</v>
          </cell>
          <cell r="O114">
            <v>0</v>
          </cell>
          <cell r="P114">
            <v>0</v>
          </cell>
          <cell r="Q114">
            <v>0.2</v>
          </cell>
          <cell r="R114">
            <v>0</v>
          </cell>
          <cell r="S114">
            <v>0</v>
          </cell>
          <cell r="T114">
            <v>6845.192</v>
          </cell>
          <cell r="U114">
            <v>0</v>
          </cell>
          <cell r="V114">
            <v>0</v>
          </cell>
        </row>
        <row r="115">
          <cell r="A115" t="str">
            <v>Ayudante</v>
          </cell>
          <cell r="B115">
            <v>0</v>
          </cell>
          <cell r="C115">
            <v>0</v>
          </cell>
          <cell r="D115">
            <v>0</v>
          </cell>
          <cell r="E115">
            <v>0</v>
          </cell>
          <cell r="F115">
            <v>0</v>
          </cell>
          <cell r="G115">
            <v>0</v>
          </cell>
          <cell r="H115">
            <v>0</v>
          </cell>
          <cell r="I115">
            <v>0</v>
          </cell>
          <cell r="J115">
            <v>17167</v>
          </cell>
          <cell r="K115">
            <v>0</v>
          </cell>
          <cell r="L115">
            <v>0.57999999999999996</v>
          </cell>
          <cell r="M115">
            <v>0</v>
          </cell>
          <cell r="N115">
            <v>27123.86</v>
          </cell>
          <cell r="O115">
            <v>0</v>
          </cell>
          <cell r="P115">
            <v>0</v>
          </cell>
          <cell r="Q115">
            <v>0.2</v>
          </cell>
          <cell r="R115">
            <v>0</v>
          </cell>
          <cell r="S115">
            <v>0</v>
          </cell>
          <cell r="T115">
            <v>5424.7720000000008</v>
          </cell>
          <cell r="U115">
            <v>0</v>
          </cell>
          <cell r="V115">
            <v>0</v>
          </cell>
        </row>
        <row r="116">
          <cell r="A116">
            <v>0</v>
          </cell>
          <cell r="B116">
            <v>0</v>
          </cell>
          <cell r="C116">
            <v>0</v>
          </cell>
          <cell r="D116">
            <v>0</v>
          </cell>
          <cell r="E116">
            <v>0</v>
          </cell>
          <cell r="F116">
            <v>0</v>
          </cell>
          <cell r="G116">
            <v>0</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row>
        <row r="117">
          <cell r="A117" t="str">
            <v>SUBTOTAL</v>
          </cell>
          <cell r="B117">
            <v>0</v>
          </cell>
          <cell r="C117">
            <v>0</v>
          </cell>
          <cell r="D117">
            <v>0</v>
          </cell>
          <cell r="E117">
            <v>0</v>
          </cell>
          <cell r="F117">
            <v>0</v>
          </cell>
          <cell r="G117">
            <v>0</v>
          </cell>
          <cell r="H117">
            <v>0</v>
          </cell>
          <cell r="I117">
            <v>0</v>
          </cell>
          <cell r="J117">
            <v>0</v>
          </cell>
          <cell r="K117">
            <v>0</v>
          </cell>
          <cell r="L117">
            <v>0</v>
          </cell>
          <cell r="M117">
            <v>0</v>
          </cell>
          <cell r="N117">
            <v>0</v>
          </cell>
          <cell r="O117">
            <v>0</v>
          </cell>
          <cell r="P117">
            <v>0</v>
          </cell>
          <cell r="Q117">
            <v>0</v>
          </cell>
          <cell r="R117">
            <v>0</v>
          </cell>
          <cell r="S117">
            <v>0</v>
          </cell>
          <cell r="T117">
            <v>12269.964</v>
          </cell>
          <cell r="U117">
            <v>0</v>
          </cell>
          <cell r="V117">
            <v>0</v>
          </cell>
        </row>
        <row r="118">
          <cell r="A118" t="str">
            <v>TOTAL COSTO DIRECTO</v>
          </cell>
          <cell r="B118">
            <v>0</v>
          </cell>
          <cell r="C118">
            <v>0</v>
          </cell>
          <cell r="D118">
            <v>0</v>
          </cell>
          <cell r="E118">
            <v>0</v>
          </cell>
          <cell r="F118">
            <v>0</v>
          </cell>
          <cell r="G118">
            <v>0</v>
          </cell>
          <cell r="H118">
            <v>0</v>
          </cell>
          <cell r="I118">
            <v>0</v>
          </cell>
          <cell r="J118">
            <v>0</v>
          </cell>
          <cell r="K118">
            <v>0</v>
          </cell>
          <cell r="L118">
            <v>0</v>
          </cell>
          <cell r="M118">
            <v>0</v>
          </cell>
          <cell r="N118">
            <v>0</v>
          </cell>
          <cell r="O118">
            <v>0</v>
          </cell>
          <cell r="P118">
            <v>0</v>
          </cell>
          <cell r="Q118">
            <v>0</v>
          </cell>
          <cell r="R118">
            <v>0</v>
          </cell>
          <cell r="S118">
            <v>0</v>
          </cell>
          <cell r="T118">
            <v>22031.124</v>
          </cell>
          <cell r="U118">
            <v>0</v>
          </cell>
          <cell r="V118">
            <v>0</v>
          </cell>
        </row>
        <row r="119">
          <cell r="A119" t="str">
            <v>AIU CONTRACTUAL</v>
          </cell>
          <cell r="B119">
            <v>0</v>
          </cell>
          <cell r="C119">
            <v>0</v>
          </cell>
          <cell r="D119">
            <v>0</v>
          </cell>
          <cell r="E119">
            <v>0.25640000000000002</v>
          </cell>
          <cell r="F119">
            <v>0</v>
          </cell>
          <cell r="G119">
            <v>0</v>
          </cell>
          <cell r="H119">
            <v>0</v>
          </cell>
          <cell r="I119">
            <v>0</v>
          </cell>
          <cell r="J119">
            <v>0</v>
          </cell>
          <cell r="K119">
            <v>0</v>
          </cell>
          <cell r="L119">
            <v>0</v>
          </cell>
          <cell r="M119">
            <v>0</v>
          </cell>
          <cell r="N119">
            <v>0</v>
          </cell>
          <cell r="O119">
            <v>0</v>
          </cell>
          <cell r="P119">
            <v>0</v>
          </cell>
          <cell r="Q119">
            <v>0</v>
          </cell>
          <cell r="R119">
            <v>0</v>
          </cell>
          <cell r="S119" t="str">
            <v>TOTAL COSTO INDIRECTO</v>
          </cell>
          <cell r="T119">
            <v>5648.7801936000005</v>
          </cell>
          <cell r="U119">
            <v>0</v>
          </cell>
          <cell r="V119">
            <v>0</v>
          </cell>
        </row>
        <row r="120">
          <cell r="A120" t="str">
            <v>VALOR TOTAL ACTIVIDAD</v>
          </cell>
          <cell r="B120">
            <v>0</v>
          </cell>
          <cell r="C120">
            <v>0</v>
          </cell>
          <cell r="D120">
            <v>0</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27679.904193599999</v>
          </cell>
          <cell r="U120">
            <v>0</v>
          </cell>
          <cell r="V120">
            <v>0</v>
          </cell>
        </row>
        <row r="121">
          <cell r="A121" t="str">
            <v>VALOR RECURSOS NECESARIOS PARA LA EJECUCIÓN DE LA ACTIVIDAD</v>
          </cell>
          <cell r="B121">
            <v>0</v>
          </cell>
          <cell r="C121">
            <v>0</v>
          </cell>
          <cell r="D121">
            <v>0</v>
          </cell>
          <cell r="E121">
            <v>0</v>
          </cell>
          <cell r="F121">
            <v>0</v>
          </cell>
          <cell r="G121">
            <v>0</v>
          </cell>
          <cell r="H121">
            <v>0</v>
          </cell>
          <cell r="I121">
            <v>0</v>
          </cell>
          <cell r="J121">
            <v>0</v>
          </cell>
          <cell r="K121">
            <v>0</v>
          </cell>
          <cell r="L121">
            <v>0</v>
          </cell>
          <cell r="M121">
            <v>0</v>
          </cell>
          <cell r="N121">
            <v>0</v>
          </cell>
          <cell r="O121">
            <v>0</v>
          </cell>
          <cell r="P121">
            <v>0</v>
          </cell>
          <cell r="Q121">
            <v>0</v>
          </cell>
          <cell r="R121">
            <v>0</v>
          </cell>
          <cell r="S121">
            <v>0</v>
          </cell>
          <cell r="T121">
            <v>304478.94612959999</v>
          </cell>
          <cell r="U121">
            <v>0</v>
          </cell>
          <cell r="V121">
            <v>0</v>
          </cell>
        </row>
        <row r="122">
          <cell r="A122">
            <v>0</v>
          </cell>
          <cell r="B122">
            <v>0</v>
          </cell>
          <cell r="C122">
            <v>0</v>
          </cell>
          <cell r="D122">
            <v>0</v>
          </cell>
          <cell r="E122">
            <v>0</v>
          </cell>
          <cell r="F122">
            <v>0</v>
          </cell>
          <cell r="G122">
            <v>0</v>
          </cell>
          <cell r="H122">
            <v>0</v>
          </cell>
          <cell r="I122">
            <v>0</v>
          </cell>
          <cell r="J122">
            <v>0</v>
          </cell>
          <cell r="K122">
            <v>0</v>
          </cell>
          <cell r="L122">
            <v>0</v>
          </cell>
          <cell r="M122">
            <v>0</v>
          </cell>
          <cell r="N122">
            <v>0</v>
          </cell>
          <cell r="O122">
            <v>0</v>
          </cell>
          <cell r="P122">
            <v>0</v>
          </cell>
          <cell r="Q122">
            <v>0</v>
          </cell>
          <cell r="R122">
            <v>0</v>
          </cell>
          <cell r="S122">
            <v>0</v>
          </cell>
          <cell r="T122">
            <v>0</v>
          </cell>
          <cell r="U122">
            <v>0</v>
          </cell>
          <cell r="V122">
            <v>0</v>
          </cell>
        </row>
        <row r="123">
          <cell r="A123" t="str">
            <v>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v>
          </cell>
          <cell r="B123">
            <v>0</v>
          </cell>
          <cell r="C123">
            <v>0</v>
          </cell>
          <cell r="D123">
            <v>0</v>
          </cell>
          <cell r="E123">
            <v>0</v>
          </cell>
          <cell r="F123">
            <v>0</v>
          </cell>
          <cell r="G123">
            <v>0</v>
          </cell>
          <cell r="H123">
            <v>0</v>
          </cell>
          <cell r="I123">
            <v>0</v>
          </cell>
          <cell r="J123">
            <v>0</v>
          </cell>
          <cell r="K123">
            <v>0</v>
          </cell>
          <cell r="L123">
            <v>0</v>
          </cell>
          <cell r="M123">
            <v>0</v>
          </cell>
          <cell r="N123">
            <v>0</v>
          </cell>
          <cell r="O123">
            <v>0</v>
          </cell>
          <cell r="P123">
            <v>0</v>
          </cell>
          <cell r="Q123">
            <v>0</v>
          </cell>
          <cell r="R123">
            <v>0</v>
          </cell>
          <cell r="S123">
            <v>0</v>
          </cell>
          <cell r="T123">
            <v>0</v>
          </cell>
          <cell r="U123">
            <v>0</v>
          </cell>
          <cell r="V123">
            <v>0</v>
          </cell>
        </row>
        <row r="124">
          <cell r="A124">
            <v>0</v>
          </cell>
          <cell r="B124">
            <v>0</v>
          </cell>
          <cell r="C124">
            <v>0</v>
          </cell>
          <cell r="D124">
            <v>0</v>
          </cell>
          <cell r="E124">
            <v>0</v>
          </cell>
          <cell r="F124">
            <v>0</v>
          </cell>
          <cell r="G124">
            <v>0</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cell r="V124">
            <v>0</v>
          </cell>
        </row>
        <row r="125">
          <cell r="A125">
            <v>0</v>
          </cell>
          <cell r="B125">
            <v>0</v>
          </cell>
          <cell r="C125">
            <v>0</v>
          </cell>
          <cell r="D125">
            <v>0</v>
          </cell>
          <cell r="E125">
            <v>0</v>
          </cell>
          <cell r="F125">
            <v>0</v>
          </cell>
          <cell r="G125">
            <v>0</v>
          </cell>
          <cell r="H125">
            <v>0</v>
          </cell>
          <cell r="I125">
            <v>0</v>
          </cell>
          <cell r="J125">
            <v>0</v>
          </cell>
          <cell r="K125">
            <v>0</v>
          </cell>
          <cell r="L125">
            <v>0</v>
          </cell>
          <cell r="M125">
            <v>0</v>
          </cell>
          <cell r="N125">
            <v>0</v>
          </cell>
          <cell r="O125">
            <v>0</v>
          </cell>
          <cell r="P125">
            <v>0</v>
          </cell>
          <cell r="Q125">
            <v>0</v>
          </cell>
          <cell r="R125">
            <v>0</v>
          </cell>
          <cell r="S125">
            <v>0</v>
          </cell>
          <cell r="T125">
            <v>0</v>
          </cell>
          <cell r="U125">
            <v>0</v>
          </cell>
          <cell r="V125">
            <v>0</v>
          </cell>
        </row>
        <row r="126">
          <cell r="A126">
            <v>0</v>
          </cell>
          <cell r="B126">
            <v>0</v>
          </cell>
          <cell r="C126">
            <v>0</v>
          </cell>
          <cell r="D126">
            <v>0</v>
          </cell>
          <cell r="E126" t="str">
            <v>Firma:</v>
          </cell>
          <cell r="F126">
            <v>0</v>
          </cell>
          <cell r="G126">
            <v>0</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cell r="V126">
            <v>0</v>
          </cell>
        </row>
        <row r="127">
          <cell r="A127">
            <v>0</v>
          </cell>
          <cell r="B127">
            <v>0</v>
          </cell>
          <cell r="C127">
            <v>0</v>
          </cell>
          <cell r="D127">
            <v>0</v>
          </cell>
          <cell r="E127" t="str">
            <v>Nombre:</v>
          </cell>
          <cell r="F127">
            <v>0</v>
          </cell>
          <cell r="G127">
            <v>0</v>
          </cell>
          <cell r="H127">
            <v>0</v>
          </cell>
          <cell r="I127">
            <v>0</v>
          </cell>
          <cell r="J127">
            <v>0</v>
          </cell>
          <cell r="K127">
            <v>0</v>
          </cell>
          <cell r="L127">
            <v>0</v>
          </cell>
          <cell r="M127">
            <v>0</v>
          </cell>
          <cell r="N127">
            <v>0</v>
          </cell>
          <cell r="O127">
            <v>0</v>
          </cell>
          <cell r="P127">
            <v>0</v>
          </cell>
          <cell r="Q127">
            <v>0</v>
          </cell>
          <cell r="R127">
            <v>0</v>
          </cell>
          <cell r="S127">
            <v>0</v>
          </cell>
          <cell r="T127">
            <v>0</v>
          </cell>
          <cell r="U127">
            <v>0</v>
          </cell>
          <cell r="V127">
            <v>0</v>
          </cell>
        </row>
        <row r="128">
          <cell r="A128">
            <v>0</v>
          </cell>
          <cell r="B128">
            <v>0</v>
          </cell>
          <cell r="C128">
            <v>0</v>
          </cell>
          <cell r="D128">
            <v>0</v>
          </cell>
          <cell r="E128" t="str">
            <v>REPRESENTATE LEGAL Ó DIRECTOR DE OBRA</v>
          </cell>
          <cell r="F128">
            <v>0</v>
          </cell>
          <cell r="G128">
            <v>0</v>
          </cell>
          <cell r="H128">
            <v>0</v>
          </cell>
          <cell r="I128">
            <v>0</v>
          </cell>
          <cell r="J128">
            <v>0</v>
          </cell>
          <cell r="K128">
            <v>0</v>
          </cell>
          <cell r="L128">
            <v>0</v>
          </cell>
          <cell r="M128">
            <v>0</v>
          </cell>
          <cell r="N128">
            <v>0</v>
          </cell>
          <cell r="O128">
            <v>0</v>
          </cell>
          <cell r="P128">
            <v>0</v>
          </cell>
          <cell r="Q128">
            <v>0</v>
          </cell>
          <cell r="R128">
            <v>0</v>
          </cell>
          <cell r="S128">
            <v>0</v>
          </cell>
          <cell r="T128">
            <v>0</v>
          </cell>
          <cell r="U128">
            <v>0</v>
          </cell>
          <cell r="V128">
            <v>0</v>
          </cell>
        </row>
        <row r="129">
          <cell r="F129">
            <v>0</v>
          </cell>
          <cell r="G129">
            <v>0</v>
          </cell>
          <cell r="H129">
            <v>0</v>
          </cell>
          <cell r="I129">
            <v>0</v>
          </cell>
          <cell r="J129">
            <v>0</v>
          </cell>
          <cell r="K129">
            <v>0</v>
          </cell>
        </row>
        <row r="130">
          <cell r="A130" t="str">
            <v>C. OBSERVACIONES INTERVENTORIA (Campo de obligatorio diligenciamiento)</v>
          </cell>
          <cell r="B130">
            <v>0</v>
          </cell>
          <cell r="C130">
            <v>0</v>
          </cell>
          <cell r="D130">
            <v>0</v>
          </cell>
          <cell r="E130">
            <v>0</v>
          </cell>
          <cell r="F130">
            <v>0</v>
          </cell>
          <cell r="G130">
            <v>0</v>
          </cell>
          <cell r="H130">
            <v>0</v>
          </cell>
          <cell r="I130">
            <v>0</v>
          </cell>
          <cell r="J130">
            <v>0</v>
          </cell>
          <cell r="K130">
            <v>0</v>
          </cell>
          <cell r="L130">
            <v>0</v>
          </cell>
          <cell r="M130">
            <v>0</v>
          </cell>
          <cell r="N130">
            <v>0</v>
          </cell>
          <cell r="O130">
            <v>0</v>
          </cell>
          <cell r="P130">
            <v>0</v>
          </cell>
          <cell r="Q130">
            <v>0</v>
          </cell>
          <cell r="R130">
            <v>0</v>
          </cell>
          <cell r="S130">
            <v>0</v>
          </cell>
          <cell r="T130">
            <v>0</v>
          </cell>
          <cell r="U130">
            <v>0</v>
          </cell>
          <cell r="V130">
            <v>0</v>
          </cell>
        </row>
        <row r="131">
          <cell r="A131">
            <v>0</v>
          </cell>
          <cell r="B131">
            <v>0</v>
          </cell>
          <cell r="C131">
            <v>0</v>
          </cell>
          <cell r="D131">
            <v>0</v>
          </cell>
          <cell r="E131">
            <v>0</v>
          </cell>
          <cell r="F131">
            <v>0</v>
          </cell>
          <cell r="G131">
            <v>0</v>
          </cell>
          <cell r="H131">
            <v>0</v>
          </cell>
          <cell r="I131">
            <v>0</v>
          </cell>
          <cell r="J131">
            <v>0</v>
          </cell>
          <cell r="K131">
            <v>0</v>
          </cell>
          <cell r="L131">
            <v>0</v>
          </cell>
          <cell r="M131">
            <v>0</v>
          </cell>
          <cell r="N131">
            <v>0</v>
          </cell>
          <cell r="O131">
            <v>0</v>
          </cell>
          <cell r="P131">
            <v>0</v>
          </cell>
          <cell r="Q131">
            <v>0</v>
          </cell>
          <cell r="R131">
            <v>0</v>
          </cell>
          <cell r="S131">
            <v>0</v>
          </cell>
          <cell r="T131">
            <v>0</v>
          </cell>
          <cell r="U131">
            <v>0</v>
          </cell>
          <cell r="V131">
            <v>0</v>
          </cell>
        </row>
        <row r="132">
          <cell r="A132">
            <v>0</v>
          </cell>
          <cell r="B132">
            <v>0</v>
          </cell>
          <cell r="C132">
            <v>0</v>
          </cell>
          <cell r="D132">
            <v>0</v>
          </cell>
          <cell r="E132">
            <v>0</v>
          </cell>
          <cell r="F132">
            <v>0</v>
          </cell>
          <cell r="G132">
            <v>0</v>
          </cell>
          <cell r="H132">
            <v>0</v>
          </cell>
          <cell r="I132">
            <v>0</v>
          </cell>
          <cell r="J132">
            <v>0</v>
          </cell>
          <cell r="K132">
            <v>0</v>
          </cell>
          <cell r="L132">
            <v>0</v>
          </cell>
          <cell r="M132">
            <v>0</v>
          </cell>
          <cell r="N132">
            <v>0</v>
          </cell>
          <cell r="O132">
            <v>0</v>
          </cell>
          <cell r="P132">
            <v>0</v>
          </cell>
          <cell r="Q132">
            <v>0</v>
          </cell>
          <cell r="R132">
            <v>0</v>
          </cell>
          <cell r="S132">
            <v>0</v>
          </cell>
          <cell r="T132">
            <v>0</v>
          </cell>
          <cell r="U132">
            <v>0</v>
          </cell>
          <cell r="V132">
            <v>0</v>
          </cell>
        </row>
        <row r="133">
          <cell r="A133">
            <v>0</v>
          </cell>
          <cell r="B133">
            <v>0</v>
          </cell>
          <cell r="C133">
            <v>0</v>
          </cell>
          <cell r="D133">
            <v>0</v>
          </cell>
          <cell r="E133">
            <v>0</v>
          </cell>
          <cell r="F133">
            <v>0</v>
          </cell>
          <cell r="G133">
            <v>0</v>
          </cell>
          <cell r="H133">
            <v>0</v>
          </cell>
          <cell r="I133">
            <v>0</v>
          </cell>
          <cell r="J133">
            <v>0</v>
          </cell>
          <cell r="K133">
            <v>0</v>
          </cell>
          <cell r="L133">
            <v>0</v>
          </cell>
          <cell r="M133">
            <v>0</v>
          </cell>
          <cell r="N133">
            <v>0</v>
          </cell>
          <cell r="O133">
            <v>0</v>
          </cell>
          <cell r="P133">
            <v>0</v>
          </cell>
          <cell r="Q133">
            <v>0</v>
          </cell>
          <cell r="R133">
            <v>0</v>
          </cell>
          <cell r="S133">
            <v>0</v>
          </cell>
          <cell r="T133">
            <v>0</v>
          </cell>
          <cell r="U133">
            <v>0</v>
          </cell>
          <cell r="V133">
            <v>0</v>
          </cell>
        </row>
        <row r="134">
          <cell r="A134">
            <v>0</v>
          </cell>
          <cell r="B134">
            <v>0</v>
          </cell>
          <cell r="C134">
            <v>0</v>
          </cell>
          <cell r="D134">
            <v>0</v>
          </cell>
          <cell r="E134">
            <v>0</v>
          </cell>
          <cell r="F134">
            <v>0</v>
          </cell>
          <cell r="G134">
            <v>0</v>
          </cell>
          <cell r="H134">
            <v>0</v>
          </cell>
          <cell r="I134">
            <v>0</v>
          </cell>
          <cell r="J134">
            <v>0</v>
          </cell>
          <cell r="K134">
            <v>0</v>
          </cell>
          <cell r="L134">
            <v>0</v>
          </cell>
          <cell r="M134">
            <v>0</v>
          </cell>
          <cell r="N134">
            <v>0</v>
          </cell>
          <cell r="O134">
            <v>0</v>
          </cell>
          <cell r="P134">
            <v>0</v>
          </cell>
          <cell r="Q134">
            <v>0</v>
          </cell>
          <cell r="R134">
            <v>0</v>
          </cell>
          <cell r="S134">
            <v>0</v>
          </cell>
          <cell r="T134">
            <v>0</v>
          </cell>
          <cell r="U134">
            <v>0</v>
          </cell>
          <cell r="V134">
            <v>0</v>
          </cell>
        </row>
        <row r="135">
          <cell r="A135">
            <v>0</v>
          </cell>
          <cell r="B135">
            <v>0</v>
          </cell>
          <cell r="C135">
            <v>0</v>
          </cell>
          <cell r="D135">
            <v>0</v>
          </cell>
          <cell r="E135">
            <v>0</v>
          </cell>
          <cell r="F135">
            <v>0</v>
          </cell>
          <cell r="G135">
            <v>0</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cell r="V135">
            <v>0</v>
          </cell>
        </row>
        <row r="136">
          <cell r="A136">
            <v>0</v>
          </cell>
          <cell r="B136">
            <v>0</v>
          </cell>
          <cell r="C136">
            <v>0</v>
          </cell>
          <cell r="D136">
            <v>0</v>
          </cell>
          <cell r="E136">
            <v>0</v>
          </cell>
          <cell r="F136">
            <v>0</v>
          </cell>
          <cell r="G136">
            <v>0</v>
          </cell>
          <cell r="H136">
            <v>0</v>
          </cell>
          <cell r="I136">
            <v>0</v>
          </cell>
          <cell r="J136">
            <v>0</v>
          </cell>
          <cell r="K136">
            <v>0</v>
          </cell>
          <cell r="L136">
            <v>0</v>
          </cell>
          <cell r="M136">
            <v>0</v>
          </cell>
          <cell r="N136">
            <v>0</v>
          </cell>
          <cell r="O136">
            <v>0</v>
          </cell>
          <cell r="P136">
            <v>0</v>
          </cell>
          <cell r="Q136">
            <v>0</v>
          </cell>
          <cell r="R136">
            <v>0</v>
          </cell>
          <cell r="T136">
            <v>0</v>
          </cell>
          <cell r="U136">
            <v>0</v>
          </cell>
        </row>
        <row r="137">
          <cell r="A137">
            <v>0</v>
          </cell>
          <cell r="B137">
            <v>0</v>
          </cell>
          <cell r="C137">
            <v>0</v>
          </cell>
          <cell r="D137">
            <v>0</v>
          </cell>
          <cell r="E137" t="str">
            <v>Firma:</v>
          </cell>
          <cell r="F137">
            <v>0</v>
          </cell>
          <cell r="G137">
            <v>0</v>
          </cell>
          <cell r="H137">
            <v>0</v>
          </cell>
          <cell r="I137">
            <v>0</v>
          </cell>
          <cell r="J137">
            <v>0</v>
          </cell>
          <cell r="K137">
            <v>0</v>
          </cell>
          <cell r="L137">
            <v>0</v>
          </cell>
          <cell r="M137">
            <v>0</v>
          </cell>
          <cell r="N137">
            <v>0</v>
          </cell>
          <cell r="O137">
            <v>0</v>
          </cell>
          <cell r="P137">
            <v>0</v>
          </cell>
          <cell r="Q137">
            <v>0</v>
          </cell>
          <cell r="R137">
            <v>0</v>
          </cell>
          <cell r="S137">
            <v>0</v>
          </cell>
          <cell r="U137">
            <v>0</v>
          </cell>
          <cell r="V137">
            <v>0</v>
          </cell>
        </row>
        <row r="138">
          <cell r="A138">
            <v>0</v>
          </cell>
          <cell r="B138">
            <v>0</v>
          </cell>
          <cell r="C138">
            <v>0</v>
          </cell>
          <cell r="D138">
            <v>0</v>
          </cell>
          <cell r="E138" t="str">
            <v>Nombre:</v>
          </cell>
          <cell r="F138">
            <v>0</v>
          </cell>
          <cell r="G138">
            <v>0</v>
          </cell>
          <cell r="H138">
            <v>0</v>
          </cell>
          <cell r="I138">
            <v>0</v>
          </cell>
          <cell r="J138">
            <v>0</v>
          </cell>
          <cell r="K138">
            <v>0</v>
          </cell>
          <cell r="L138">
            <v>0</v>
          </cell>
          <cell r="M138">
            <v>0</v>
          </cell>
          <cell r="N138">
            <v>0</v>
          </cell>
          <cell r="O138">
            <v>0</v>
          </cell>
          <cell r="P138">
            <v>0</v>
          </cell>
          <cell r="Q138">
            <v>0</v>
          </cell>
          <cell r="R138">
            <v>0</v>
          </cell>
          <cell r="S138">
            <v>0</v>
          </cell>
          <cell r="U138">
            <v>0</v>
          </cell>
          <cell r="V138" t="str">
            <v>Original  - FONADE</v>
          </cell>
        </row>
        <row r="139">
          <cell r="A139">
            <v>0</v>
          </cell>
          <cell r="B139">
            <v>0</v>
          </cell>
          <cell r="C139">
            <v>0</v>
          </cell>
          <cell r="D139">
            <v>0</v>
          </cell>
          <cell r="E139" t="str">
            <v>REPRESENTANTE LEGAL Ó DIRECTOR DE INTERVENTORÍA</v>
          </cell>
          <cell r="F139">
            <v>0</v>
          </cell>
          <cell r="G139">
            <v>0</v>
          </cell>
          <cell r="H139">
            <v>0</v>
          </cell>
          <cell r="I139">
            <v>0</v>
          </cell>
          <cell r="J139">
            <v>0</v>
          </cell>
          <cell r="K139">
            <v>0</v>
          </cell>
          <cell r="L139">
            <v>0</v>
          </cell>
          <cell r="M139">
            <v>0</v>
          </cell>
          <cell r="N139">
            <v>0</v>
          </cell>
          <cell r="O139">
            <v>0</v>
          </cell>
          <cell r="P139">
            <v>0</v>
          </cell>
          <cell r="Q139">
            <v>0</v>
          </cell>
          <cell r="R139">
            <v>0</v>
          </cell>
          <cell r="S139">
            <v>0</v>
          </cell>
          <cell r="T139">
            <v>0</v>
          </cell>
          <cell r="U139">
            <v>0</v>
          </cell>
          <cell r="V139" t="str">
            <v>Copias: Contratista, Interventor</v>
          </cell>
        </row>
        <row r="140">
          <cell r="A140" t="str">
            <v>Item</v>
          </cell>
          <cell r="B140">
            <v>0</v>
          </cell>
          <cell r="C140" t="str">
            <v>Descripción</v>
          </cell>
          <cell r="D140">
            <v>0</v>
          </cell>
          <cell r="E140">
            <v>0</v>
          </cell>
          <cell r="F140">
            <v>0</v>
          </cell>
          <cell r="G140">
            <v>0</v>
          </cell>
          <cell r="H140">
            <v>0</v>
          </cell>
          <cell r="I140">
            <v>0</v>
          </cell>
          <cell r="J140">
            <v>0</v>
          </cell>
          <cell r="K140">
            <v>0</v>
          </cell>
          <cell r="L140">
            <v>0</v>
          </cell>
          <cell r="M140">
            <v>0</v>
          </cell>
          <cell r="N140">
            <v>0</v>
          </cell>
          <cell r="O140">
            <v>0</v>
          </cell>
          <cell r="P140">
            <v>0</v>
          </cell>
          <cell r="Q140">
            <v>0</v>
          </cell>
          <cell r="R140" t="str">
            <v>Unidad</v>
          </cell>
          <cell r="S140">
            <v>0</v>
          </cell>
          <cell r="T140" t="str">
            <v>Cantidad</v>
          </cell>
          <cell r="U140">
            <v>0</v>
          </cell>
          <cell r="V140">
            <v>0</v>
          </cell>
        </row>
        <row r="141">
          <cell r="A141" t="str">
            <v>04.01.03</v>
          </cell>
          <cell r="B141">
            <v>0</v>
          </cell>
          <cell r="C141" t="str">
            <v>Salida para toma monofásica doble con polo a tierra para red normal, en tubo conduit EMT de 3/4" y conductores de cobre 2N12AWG THHN. Incluye toma, curvas, terminales, uniones, soportes, cajas y accesorios para completar la salida.</v>
          </cell>
          <cell r="D141">
            <v>0</v>
          </cell>
          <cell r="E141">
            <v>0</v>
          </cell>
          <cell r="F141">
            <v>0</v>
          </cell>
          <cell r="G141">
            <v>0</v>
          </cell>
          <cell r="H141">
            <v>0</v>
          </cell>
          <cell r="I141">
            <v>0</v>
          </cell>
          <cell r="J141">
            <v>0</v>
          </cell>
          <cell r="K141">
            <v>0</v>
          </cell>
          <cell r="L141">
            <v>0</v>
          </cell>
          <cell r="M141">
            <v>0</v>
          </cell>
          <cell r="N141">
            <v>0</v>
          </cell>
          <cell r="O141">
            <v>0</v>
          </cell>
          <cell r="P141">
            <v>0</v>
          </cell>
          <cell r="Q141">
            <v>0</v>
          </cell>
          <cell r="R141" t="str">
            <v>UN</v>
          </cell>
          <cell r="S141">
            <v>0</v>
          </cell>
          <cell r="T141">
            <v>5</v>
          </cell>
          <cell r="U141">
            <v>0</v>
          </cell>
          <cell r="V141">
            <v>0</v>
          </cell>
          <cell r="W141">
            <v>76996</v>
          </cell>
        </row>
        <row r="142">
          <cell r="A142">
            <v>0</v>
          </cell>
          <cell r="B142">
            <v>0</v>
          </cell>
          <cell r="C142">
            <v>0</v>
          </cell>
          <cell r="D142">
            <v>0</v>
          </cell>
          <cell r="E142">
            <v>0</v>
          </cell>
          <cell r="F142">
            <v>0</v>
          </cell>
          <cell r="G142">
            <v>0</v>
          </cell>
          <cell r="H142">
            <v>0</v>
          </cell>
          <cell r="I142">
            <v>0</v>
          </cell>
          <cell r="J142">
            <v>0</v>
          </cell>
          <cell r="K142">
            <v>0</v>
          </cell>
          <cell r="L142">
            <v>0</v>
          </cell>
          <cell r="M142">
            <v>0</v>
          </cell>
          <cell r="N142">
            <v>0</v>
          </cell>
          <cell r="O142">
            <v>0</v>
          </cell>
          <cell r="P142">
            <v>0</v>
          </cell>
          <cell r="Q142">
            <v>0</v>
          </cell>
          <cell r="R142">
            <v>0</v>
          </cell>
          <cell r="S142">
            <v>0</v>
          </cell>
          <cell r="T142">
            <v>0</v>
          </cell>
          <cell r="U142">
            <v>0</v>
          </cell>
          <cell r="V142">
            <v>0</v>
          </cell>
        </row>
        <row r="143">
          <cell r="A143" t="str">
            <v>1.  Equipo</v>
          </cell>
          <cell r="B143">
            <v>0</v>
          </cell>
          <cell r="C143">
            <v>0</v>
          </cell>
          <cell r="D143">
            <v>0</v>
          </cell>
          <cell r="E143">
            <v>0</v>
          </cell>
          <cell r="F143">
            <v>0</v>
          </cell>
          <cell r="G143">
            <v>0</v>
          </cell>
          <cell r="H143">
            <v>0</v>
          </cell>
          <cell r="I143">
            <v>0</v>
          </cell>
          <cell r="J143">
            <v>0</v>
          </cell>
          <cell r="K143">
            <v>0</v>
          </cell>
          <cell r="L143">
            <v>0</v>
          </cell>
          <cell r="M143">
            <v>0</v>
          </cell>
          <cell r="N143">
            <v>0</v>
          </cell>
          <cell r="O143">
            <v>0</v>
          </cell>
          <cell r="P143">
            <v>0</v>
          </cell>
          <cell r="Q143">
            <v>0</v>
          </cell>
          <cell r="R143">
            <v>0</v>
          </cell>
          <cell r="S143">
            <v>0</v>
          </cell>
          <cell r="T143">
            <v>0</v>
          </cell>
          <cell r="U143">
            <v>0</v>
          </cell>
          <cell r="V143">
            <v>0</v>
          </cell>
        </row>
        <row r="144">
          <cell r="A144" t="str">
            <v>Descripción</v>
          </cell>
          <cell r="B144">
            <v>0</v>
          </cell>
          <cell r="C144">
            <v>0</v>
          </cell>
          <cell r="D144">
            <v>0</v>
          </cell>
          <cell r="E144">
            <v>0</v>
          </cell>
          <cell r="F144">
            <v>0</v>
          </cell>
          <cell r="G144">
            <v>0</v>
          </cell>
          <cell r="H144" t="str">
            <v>Marca</v>
          </cell>
          <cell r="I144">
            <v>0</v>
          </cell>
          <cell r="J144">
            <v>0</v>
          </cell>
          <cell r="K144" t="str">
            <v>Tipo</v>
          </cell>
          <cell r="L144">
            <v>0</v>
          </cell>
          <cell r="M144">
            <v>0</v>
          </cell>
          <cell r="N144">
            <v>0</v>
          </cell>
          <cell r="O144" t="str">
            <v>Tarifa/Hora</v>
          </cell>
          <cell r="P144">
            <v>0</v>
          </cell>
          <cell r="Q144">
            <v>0</v>
          </cell>
          <cell r="R144" t="str">
            <v>Rendimiento</v>
          </cell>
          <cell r="S144">
            <v>0</v>
          </cell>
          <cell r="T144" t="str">
            <v>Vr. Unitario</v>
          </cell>
          <cell r="U144">
            <v>0</v>
          </cell>
          <cell r="V144">
            <v>0</v>
          </cell>
        </row>
        <row r="145">
          <cell r="A145" t="str">
            <v>Herramienta menor (% de mano de obra)</v>
          </cell>
          <cell r="B145">
            <v>0</v>
          </cell>
          <cell r="C145">
            <v>0</v>
          </cell>
          <cell r="D145">
            <v>0</v>
          </cell>
          <cell r="E145">
            <v>0</v>
          </cell>
          <cell r="F145">
            <v>0</v>
          </cell>
          <cell r="G145">
            <v>0</v>
          </cell>
          <cell r="H145">
            <v>0</v>
          </cell>
          <cell r="I145">
            <v>0</v>
          </cell>
          <cell r="J145">
            <v>0</v>
          </cell>
          <cell r="K145">
            <v>0</v>
          </cell>
          <cell r="L145">
            <v>0</v>
          </cell>
          <cell r="M145">
            <v>0</v>
          </cell>
          <cell r="N145">
            <v>0</v>
          </cell>
          <cell r="O145">
            <v>0</v>
          </cell>
          <cell r="P145">
            <v>0</v>
          </cell>
          <cell r="Q145">
            <v>0</v>
          </cell>
          <cell r="R145">
            <v>0</v>
          </cell>
          <cell r="S145">
            <v>0</v>
          </cell>
          <cell r="T145">
            <v>1570</v>
          </cell>
          <cell r="U145">
            <v>0</v>
          </cell>
          <cell r="V145">
            <v>0</v>
          </cell>
        </row>
        <row r="146">
          <cell r="A146">
            <v>0</v>
          </cell>
          <cell r="B146">
            <v>0</v>
          </cell>
          <cell r="C146">
            <v>0</v>
          </cell>
          <cell r="D146">
            <v>0</v>
          </cell>
          <cell r="E146">
            <v>0</v>
          </cell>
          <cell r="F146">
            <v>0</v>
          </cell>
          <cell r="G146">
            <v>0</v>
          </cell>
          <cell r="H146">
            <v>0</v>
          </cell>
          <cell r="I146">
            <v>0</v>
          </cell>
          <cell r="J146">
            <v>0</v>
          </cell>
          <cell r="K146">
            <v>0</v>
          </cell>
          <cell r="L146">
            <v>0</v>
          </cell>
          <cell r="M146">
            <v>0</v>
          </cell>
          <cell r="N146">
            <v>0</v>
          </cell>
          <cell r="O146">
            <v>0</v>
          </cell>
          <cell r="P146">
            <v>0</v>
          </cell>
          <cell r="Q146">
            <v>0</v>
          </cell>
          <cell r="R146">
            <v>0</v>
          </cell>
          <cell r="S146">
            <v>0</v>
          </cell>
          <cell r="T146">
            <v>0</v>
          </cell>
          <cell r="U146">
            <v>0</v>
          </cell>
          <cell r="V146">
            <v>0</v>
          </cell>
        </row>
        <row r="147">
          <cell r="A147">
            <v>0</v>
          </cell>
          <cell r="B147">
            <v>0</v>
          </cell>
          <cell r="C147">
            <v>0</v>
          </cell>
          <cell r="D147">
            <v>0</v>
          </cell>
          <cell r="E147">
            <v>0</v>
          </cell>
          <cell r="F147">
            <v>0</v>
          </cell>
          <cell r="G147">
            <v>0</v>
          </cell>
          <cell r="H147">
            <v>0</v>
          </cell>
          <cell r="I147">
            <v>0</v>
          </cell>
          <cell r="J147">
            <v>0</v>
          </cell>
          <cell r="K147">
            <v>0</v>
          </cell>
          <cell r="L147">
            <v>0</v>
          </cell>
          <cell r="M147">
            <v>0</v>
          </cell>
          <cell r="N147">
            <v>0</v>
          </cell>
          <cell r="O147">
            <v>0</v>
          </cell>
          <cell r="P147">
            <v>0</v>
          </cell>
          <cell r="Q147">
            <v>0</v>
          </cell>
          <cell r="R147">
            <v>0</v>
          </cell>
          <cell r="S147">
            <v>0</v>
          </cell>
          <cell r="T147">
            <v>0</v>
          </cell>
          <cell r="U147">
            <v>0</v>
          </cell>
          <cell r="V147">
            <v>0</v>
          </cell>
        </row>
        <row r="148">
          <cell r="A148">
            <v>0</v>
          </cell>
          <cell r="B148">
            <v>0</v>
          </cell>
          <cell r="C148">
            <v>0</v>
          </cell>
          <cell r="D148">
            <v>0</v>
          </cell>
          <cell r="E148">
            <v>0</v>
          </cell>
          <cell r="F148">
            <v>0</v>
          </cell>
          <cell r="G148">
            <v>0</v>
          </cell>
          <cell r="H148">
            <v>0</v>
          </cell>
          <cell r="I148">
            <v>0</v>
          </cell>
          <cell r="J148">
            <v>0</v>
          </cell>
          <cell r="K148">
            <v>0</v>
          </cell>
          <cell r="L148">
            <v>0</v>
          </cell>
          <cell r="M148">
            <v>0</v>
          </cell>
          <cell r="N148">
            <v>0</v>
          </cell>
          <cell r="O148">
            <v>0</v>
          </cell>
          <cell r="P148">
            <v>0</v>
          </cell>
          <cell r="Q148">
            <v>0</v>
          </cell>
          <cell r="R148">
            <v>0</v>
          </cell>
          <cell r="S148">
            <v>0</v>
          </cell>
          <cell r="T148">
            <v>0</v>
          </cell>
          <cell r="U148">
            <v>0</v>
          </cell>
          <cell r="V148">
            <v>0</v>
          </cell>
        </row>
        <row r="149">
          <cell r="A149" t="str">
            <v>SUBTOTAL</v>
          </cell>
          <cell r="B149">
            <v>0</v>
          </cell>
          <cell r="C149">
            <v>0</v>
          </cell>
          <cell r="D149">
            <v>0</v>
          </cell>
          <cell r="E149">
            <v>0</v>
          </cell>
          <cell r="F149">
            <v>0</v>
          </cell>
          <cell r="G149">
            <v>0</v>
          </cell>
          <cell r="H149">
            <v>0</v>
          </cell>
          <cell r="I149">
            <v>0</v>
          </cell>
          <cell r="J149">
            <v>0</v>
          </cell>
          <cell r="K149">
            <v>0</v>
          </cell>
          <cell r="L149">
            <v>0</v>
          </cell>
          <cell r="M149">
            <v>0</v>
          </cell>
          <cell r="N149">
            <v>0</v>
          </cell>
          <cell r="O149">
            <v>0</v>
          </cell>
          <cell r="P149">
            <v>0</v>
          </cell>
          <cell r="Q149">
            <v>0</v>
          </cell>
          <cell r="R149">
            <v>0</v>
          </cell>
          <cell r="S149">
            <v>0</v>
          </cell>
          <cell r="T149">
            <v>1570</v>
          </cell>
          <cell r="U149">
            <v>0</v>
          </cell>
          <cell r="V149">
            <v>0</v>
          </cell>
        </row>
        <row r="150">
          <cell r="A150">
            <v>0</v>
          </cell>
          <cell r="B150">
            <v>0</v>
          </cell>
          <cell r="C150">
            <v>0</v>
          </cell>
          <cell r="D150">
            <v>0</v>
          </cell>
          <cell r="E150">
            <v>0</v>
          </cell>
          <cell r="F150">
            <v>0</v>
          </cell>
          <cell r="G150">
            <v>0</v>
          </cell>
          <cell r="H150">
            <v>0</v>
          </cell>
          <cell r="I150">
            <v>0</v>
          </cell>
          <cell r="J150">
            <v>0</v>
          </cell>
          <cell r="K150">
            <v>0</v>
          </cell>
          <cell r="L150">
            <v>0</v>
          </cell>
          <cell r="M150">
            <v>0</v>
          </cell>
          <cell r="N150">
            <v>0</v>
          </cell>
          <cell r="O150">
            <v>0</v>
          </cell>
          <cell r="P150">
            <v>0</v>
          </cell>
          <cell r="Q150">
            <v>0</v>
          </cell>
          <cell r="R150">
            <v>0</v>
          </cell>
          <cell r="S150">
            <v>0</v>
          </cell>
          <cell r="T150">
            <v>0</v>
          </cell>
          <cell r="U150">
            <v>0</v>
          </cell>
          <cell r="V150">
            <v>0</v>
          </cell>
        </row>
        <row r="151">
          <cell r="A151" t="str">
            <v>2.  Materiales</v>
          </cell>
          <cell r="B151">
            <v>0</v>
          </cell>
          <cell r="C151">
            <v>0</v>
          </cell>
          <cell r="D151">
            <v>0</v>
          </cell>
          <cell r="E151">
            <v>0</v>
          </cell>
          <cell r="F151">
            <v>0</v>
          </cell>
          <cell r="G151">
            <v>0</v>
          </cell>
          <cell r="H151">
            <v>0</v>
          </cell>
          <cell r="I151">
            <v>0</v>
          </cell>
          <cell r="J151">
            <v>0</v>
          </cell>
          <cell r="K151">
            <v>0</v>
          </cell>
          <cell r="L151">
            <v>0</v>
          </cell>
          <cell r="M151">
            <v>0</v>
          </cell>
          <cell r="N151">
            <v>0</v>
          </cell>
          <cell r="O151">
            <v>0</v>
          </cell>
          <cell r="P151">
            <v>0</v>
          </cell>
          <cell r="Q151">
            <v>0</v>
          </cell>
          <cell r="R151">
            <v>0</v>
          </cell>
          <cell r="S151">
            <v>0</v>
          </cell>
          <cell r="T151">
            <v>0</v>
          </cell>
          <cell r="U151">
            <v>0</v>
          </cell>
          <cell r="V151">
            <v>0</v>
          </cell>
        </row>
        <row r="152">
          <cell r="A152" t="str">
            <v>Descripción</v>
          </cell>
          <cell r="B152">
            <v>0</v>
          </cell>
          <cell r="C152">
            <v>0</v>
          </cell>
          <cell r="D152">
            <v>0</v>
          </cell>
          <cell r="E152">
            <v>0</v>
          </cell>
          <cell r="F152">
            <v>0</v>
          </cell>
          <cell r="G152">
            <v>0</v>
          </cell>
          <cell r="H152">
            <v>0</v>
          </cell>
          <cell r="I152">
            <v>0</v>
          </cell>
          <cell r="J152">
            <v>0</v>
          </cell>
          <cell r="K152">
            <v>0</v>
          </cell>
          <cell r="L152">
            <v>0</v>
          </cell>
          <cell r="M152" t="str">
            <v>Unidad</v>
          </cell>
          <cell r="N152">
            <v>0</v>
          </cell>
          <cell r="O152" t="str">
            <v>Cantidad</v>
          </cell>
          <cell r="P152">
            <v>0</v>
          </cell>
          <cell r="Q152" t="str">
            <v>Precio Unit.</v>
          </cell>
          <cell r="R152">
            <v>0</v>
          </cell>
          <cell r="S152">
            <v>0</v>
          </cell>
          <cell r="T152" t="str">
            <v>Vr Unitario</v>
          </cell>
          <cell r="U152">
            <v>0</v>
          </cell>
          <cell r="V152">
            <v>0</v>
          </cell>
        </row>
        <row r="153">
          <cell r="A153" t="str">
            <v>Alambre de cobre No 12</v>
          </cell>
          <cell r="B153">
            <v>0</v>
          </cell>
          <cell r="C153">
            <v>0</v>
          </cell>
          <cell r="D153">
            <v>0</v>
          </cell>
          <cell r="E153">
            <v>0</v>
          </cell>
          <cell r="F153">
            <v>0</v>
          </cell>
          <cell r="G153">
            <v>0</v>
          </cell>
          <cell r="H153">
            <v>0</v>
          </cell>
          <cell r="I153">
            <v>0</v>
          </cell>
          <cell r="J153">
            <v>0</v>
          </cell>
          <cell r="K153">
            <v>0</v>
          </cell>
          <cell r="L153">
            <v>0</v>
          </cell>
          <cell r="M153" t="str">
            <v>Ml</v>
          </cell>
          <cell r="N153">
            <v>0</v>
          </cell>
          <cell r="O153">
            <v>13</v>
          </cell>
          <cell r="P153">
            <v>0</v>
          </cell>
          <cell r="Q153">
            <v>1271</v>
          </cell>
          <cell r="R153">
            <v>0</v>
          </cell>
          <cell r="S153">
            <v>0</v>
          </cell>
          <cell r="T153">
            <v>16523</v>
          </cell>
          <cell r="U153">
            <v>0</v>
          </cell>
          <cell r="V153">
            <v>0</v>
          </cell>
        </row>
        <row r="154">
          <cell r="A154" t="str">
            <v>Tubo conduit EMT 3/4"</v>
          </cell>
          <cell r="B154">
            <v>0</v>
          </cell>
          <cell r="C154">
            <v>0</v>
          </cell>
          <cell r="D154">
            <v>0</v>
          </cell>
          <cell r="E154">
            <v>0</v>
          </cell>
          <cell r="F154">
            <v>0</v>
          </cell>
          <cell r="G154">
            <v>0</v>
          </cell>
          <cell r="H154">
            <v>0</v>
          </cell>
          <cell r="I154">
            <v>0</v>
          </cell>
          <cell r="J154">
            <v>0</v>
          </cell>
          <cell r="K154">
            <v>0</v>
          </cell>
          <cell r="L154">
            <v>0</v>
          </cell>
          <cell r="M154" t="str">
            <v>Ml</v>
          </cell>
          <cell r="N154">
            <v>0</v>
          </cell>
          <cell r="O154">
            <v>6</v>
          </cell>
          <cell r="P154">
            <v>0</v>
          </cell>
          <cell r="Q154">
            <v>4110</v>
          </cell>
          <cell r="R154">
            <v>0</v>
          </cell>
          <cell r="S154">
            <v>0</v>
          </cell>
          <cell r="T154">
            <v>24660</v>
          </cell>
          <cell r="U154">
            <v>0</v>
          </cell>
          <cell r="V154">
            <v>0</v>
          </cell>
        </row>
        <row r="155">
          <cell r="A155" t="str">
            <v>Boquilla terminal EMT de 3/4"</v>
          </cell>
          <cell r="B155">
            <v>0</v>
          </cell>
          <cell r="C155">
            <v>0</v>
          </cell>
          <cell r="D155">
            <v>0</v>
          </cell>
          <cell r="E155">
            <v>0</v>
          </cell>
          <cell r="F155">
            <v>0</v>
          </cell>
          <cell r="G155">
            <v>0</v>
          </cell>
          <cell r="H155">
            <v>0</v>
          </cell>
          <cell r="I155">
            <v>0</v>
          </cell>
          <cell r="J155">
            <v>0</v>
          </cell>
          <cell r="K155">
            <v>0</v>
          </cell>
          <cell r="L155">
            <v>0</v>
          </cell>
          <cell r="M155" t="str">
            <v>Un</v>
          </cell>
          <cell r="N155">
            <v>0</v>
          </cell>
          <cell r="O155">
            <v>2</v>
          </cell>
          <cell r="P155">
            <v>0</v>
          </cell>
          <cell r="Q155">
            <v>1210</v>
          </cell>
          <cell r="R155">
            <v>0</v>
          </cell>
          <cell r="S155">
            <v>0</v>
          </cell>
          <cell r="T155">
            <v>2420</v>
          </cell>
          <cell r="U155">
            <v>0</v>
          </cell>
          <cell r="V155">
            <v>0</v>
          </cell>
        </row>
        <row r="156">
          <cell r="A156" t="str">
            <v>Unión EMT 3/4"</v>
          </cell>
          <cell r="B156">
            <v>0</v>
          </cell>
          <cell r="C156">
            <v>0</v>
          </cell>
          <cell r="D156">
            <v>0</v>
          </cell>
          <cell r="E156">
            <v>0</v>
          </cell>
          <cell r="F156">
            <v>0</v>
          </cell>
          <cell r="G156">
            <v>0</v>
          </cell>
          <cell r="H156">
            <v>0</v>
          </cell>
          <cell r="I156">
            <v>0</v>
          </cell>
          <cell r="J156">
            <v>0</v>
          </cell>
          <cell r="K156">
            <v>0</v>
          </cell>
          <cell r="L156">
            <v>0</v>
          </cell>
          <cell r="M156" t="str">
            <v>Un</v>
          </cell>
          <cell r="N156">
            <v>0</v>
          </cell>
          <cell r="O156">
            <v>2</v>
          </cell>
          <cell r="P156">
            <v>0</v>
          </cell>
          <cell r="Q156">
            <v>1145</v>
          </cell>
          <cell r="R156">
            <v>0</v>
          </cell>
          <cell r="S156">
            <v>0</v>
          </cell>
          <cell r="T156">
            <v>2290</v>
          </cell>
          <cell r="U156">
            <v>0</v>
          </cell>
          <cell r="V156">
            <v>0</v>
          </cell>
        </row>
        <row r="157">
          <cell r="A157" t="str">
            <v>Caja 5800</v>
          </cell>
          <cell r="B157">
            <v>0</v>
          </cell>
          <cell r="C157">
            <v>0</v>
          </cell>
          <cell r="D157">
            <v>0</v>
          </cell>
          <cell r="E157">
            <v>0</v>
          </cell>
          <cell r="F157">
            <v>0</v>
          </cell>
          <cell r="G157">
            <v>0</v>
          </cell>
          <cell r="H157">
            <v>0</v>
          </cell>
          <cell r="I157">
            <v>0</v>
          </cell>
          <cell r="J157">
            <v>0</v>
          </cell>
          <cell r="K157">
            <v>0</v>
          </cell>
          <cell r="L157">
            <v>0</v>
          </cell>
          <cell r="M157" t="str">
            <v>Un</v>
          </cell>
          <cell r="N157">
            <v>0</v>
          </cell>
          <cell r="O157">
            <v>1</v>
          </cell>
          <cell r="P157">
            <v>0</v>
          </cell>
          <cell r="Q157">
            <v>1120</v>
          </cell>
          <cell r="R157">
            <v>0</v>
          </cell>
          <cell r="S157">
            <v>0</v>
          </cell>
          <cell r="T157">
            <v>1120</v>
          </cell>
          <cell r="U157">
            <v>0</v>
          </cell>
          <cell r="V157">
            <v>0</v>
          </cell>
        </row>
        <row r="158">
          <cell r="A158" t="str">
            <v>Toma monofásica doble con polo</v>
          </cell>
          <cell r="B158">
            <v>0</v>
          </cell>
          <cell r="C158">
            <v>0</v>
          </cell>
          <cell r="D158">
            <v>0</v>
          </cell>
          <cell r="E158">
            <v>0</v>
          </cell>
          <cell r="F158">
            <v>0</v>
          </cell>
          <cell r="G158">
            <v>0</v>
          </cell>
          <cell r="H158">
            <v>0</v>
          </cell>
          <cell r="I158">
            <v>0</v>
          </cell>
          <cell r="J158">
            <v>0</v>
          </cell>
          <cell r="K158">
            <v>0</v>
          </cell>
          <cell r="L158">
            <v>0</v>
          </cell>
          <cell r="M158" t="str">
            <v>Un</v>
          </cell>
          <cell r="N158">
            <v>0</v>
          </cell>
          <cell r="O158">
            <v>1</v>
          </cell>
          <cell r="P158">
            <v>0</v>
          </cell>
          <cell r="Q158">
            <v>4180</v>
          </cell>
          <cell r="R158">
            <v>0</v>
          </cell>
          <cell r="S158">
            <v>0</v>
          </cell>
          <cell r="T158">
            <v>4180</v>
          </cell>
          <cell r="U158">
            <v>0</v>
          </cell>
          <cell r="V158">
            <v>0</v>
          </cell>
        </row>
        <row r="159">
          <cell r="A159" t="str">
            <v>Cinta aislante</v>
          </cell>
          <cell r="B159">
            <v>0</v>
          </cell>
          <cell r="C159">
            <v>0</v>
          </cell>
          <cell r="D159">
            <v>0</v>
          </cell>
          <cell r="E159">
            <v>0</v>
          </cell>
          <cell r="F159">
            <v>0</v>
          </cell>
          <cell r="G159">
            <v>0</v>
          </cell>
          <cell r="H159">
            <v>0</v>
          </cell>
          <cell r="I159">
            <v>0</v>
          </cell>
          <cell r="J159">
            <v>0</v>
          </cell>
          <cell r="K159">
            <v>0</v>
          </cell>
          <cell r="L159">
            <v>0</v>
          </cell>
          <cell r="M159" t="str">
            <v>Un</v>
          </cell>
          <cell r="N159">
            <v>0</v>
          </cell>
          <cell r="O159">
            <v>0.05</v>
          </cell>
          <cell r="P159">
            <v>0</v>
          </cell>
          <cell r="Q159">
            <v>2178</v>
          </cell>
          <cell r="R159">
            <v>0</v>
          </cell>
          <cell r="S159">
            <v>0</v>
          </cell>
          <cell r="T159">
            <v>108.9</v>
          </cell>
          <cell r="U159">
            <v>0</v>
          </cell>
          <cell r="V159">
            <v>0</v>
          </cell>
        </row>
        <row r="160">
          <cell r="A160" t="str">
            <v>Aislador de rosca para empalme</v>
          </cell>
          <cell r="B160">
            <v>0</v>
          </cell>
          <cell r="C160">
            <v>0</v>
          </cell>
          <cell r="D160">
            <v>0</v>
          </cell>
          <cell r="E160">
            <v>0</v>
          </cell>
          <cell r="F160">
            <v>0</v>
          </cell>
          <cell r="G160">
            <v>0</v>
          </cell>
          <cell r="H160">
            <v>0</v>
          </cell>
          <cell r="I160">
            <v>0</v>
          </cell>
          <cell r="J160">
            <v>0</v>
          </cell>
          <cell r="K160">
            <v>0</v>
          </cell>
          <cell r="L160">
            <v>0</v>
          </cell>
          <cell r="M160" t="str">
            <v>Un</v>
          </cell>
          <cell r="N160">
            <v>0</v>
          </cell>
          <cell r="O160">
            <v>3</v>
          </cell>
          <cell r="P160">
            <v>0</v>
          </cell>
          <cell r="Q160">
            <v>512</v>
          </cell>
          <cell r="R160">
            <v>0</v>
          </cell>
          <cell r="S160">
            <v>0</v>
          </cell>
          <cell r="T160">
            <v>1536</v>
          </cell>
          <cell r="U160">
            <v>0</v>
          </cell>
          <cell r="V160">
            <v>0</v>
          </cell>
        </row>
        <row r="161">
          <cell r="A161" t="str">
            <v>Marquilla en acrílico</v>
          </cell>
          <cell r="B161">
            <v>0</v>
          </cell>
          <cell r="C161">
            <v>0</v>
          </cell>
          <cell r="D161">
            <v>0</v>
          </cell>
          <cell r="E161">
            <v>0</v>
          </cell>
          <cell r="F161">
            <v>0</v>
          </cell>
          <cell r="G161">
            <v>0</v>
          </cell>
          <cell r="H161">
            <v>0</v>
          </cell>
          <cell r="I161">
            <v>0</v>
          </cell>
          <cell r="J161">
            <v>0</v>
          </cell>
          <cell r="K161">
            <v>0</v>
          </cell>
          <cell r="L161">
            <v>0</v>
          </cell>
          <cell r="M161" t="str">
            <v>Un</v>
          </cell>
          <cell r="N161">
            <v>0</v>
          </cell>
          <cell r="O161">
            <v>1</v>
          </cell>
          <cell r="P161">
            <v>0</v>
          </cell>
          <cell r="Q161">
            <v>1890</v>
          </cell>
          <cell r="R161">
            <v>0</v>
          </cell>
          <cell r="S161">
            <v>0</v>
          </cell>
          <cell r="T161">
            <v>1890</v>
          </cell>
          <cell r="U161">
            <v>0</v>
          </cell>
          <cell r="V161">
            <v>0</v>
          </cell>
        </row>
        <row r="162">
          <cell r="A162" t="str">
            <v>Abrazadera de 3/4"</v>
          </cell>
          <cell r="B162">
            <v>0</v>
          </cell>
          <cell r="C162">
            <v>0</v>
          </cell>
          <cell r="D162">
            <v>0</v>
          </cell>
          <cell r="E162">
            <v>0</v>
          </cell>
          <cell r="F162">
            <v>0</v>
          </cell>
          <cell r="G162">
            <v>0</v>
          </cell>
          <cell r="H162">
            <v>0</v>
          </cell>
          <cell r="I162">
            <v>0</v>
          </cell>
          <cell r="J162">
            <v>0</v>
          </cell>
          <cell r="K162">
            <v>0</v>
          </cell>
          <cell r="L162">
            <v>0</v>
          </cell>
          <cell r="M162" t="str">
            <v>Un</v>
          </cell>
          <cell r="N162">
            <v>0</v>
          </cell>
          <cell r="O162">
            <v>3</v>
          </cell>
          <cell r="P162">
            <v>0</v>
          </cell>
          <cell r="Q162">
            <v>242</v>
          </cell>
          <cell r="R162">
            <v>0</v>
          </cell>
          <cell r="S162">
            <v>0</v>
          </cell>
          <cell r="T162">
            <v>726</v>
          </cell>
          <cell r="U162">
            <v>0</v>
          </cell>
          <cell r="V162">
            <v>0</v>
          </cell>
        </row>
        <row r="163">
          <cell r="A163" t="str">
            <v>Perno de tiro</v>
          </cell>
          <cell r="B163">
            <v>0</v>
          </cell>
          <cell r="C163">
            <v>0</v>
          </cell>
          <cell r="D163">
            <v>0</v>
          </cell>
          <cell r="E163">
            <v>0</v>
          </cell>
          <cell r="F163">
            <v>0</v>
          </cell>
          <cell r="G163">
            <v>0</v>
          </cell>
          <cell r="H163">
            <v>0</v>
          </cell>
          <cell r="I163">
            <v>0</v>
          </cell>
          <cell r="J163">
            <v>0</v>
          </cell>
          <cell r="K163">
            <v>0</v>
          </cell>
          <cell r="L163">
            <v>0</v>
          </cell>
          <cell r="M163" t="str">
            <v>Un</v>
          </cell>
          <cell r="N163">
            <v>0</v>
          </cell>
          <cell r="O163">
            <v>3</v>
          </cell>
          <cell r="P163">
            <v>0</v>
          </cell>
          <cell r="Q163">
            <v>123</v>
          </cell>
          <cell r="R163">
            <v>0</v>
          </cell>
          <cell r="S163">
            <v>0</v>
          </cell>
          <cell r="T163">
            <v>369</v>
          </cell>
          <cell r="U163">
            <v>0</v>
          </cell>
          <cell r="V163">
            <v>0</v>
          </cell>
        </row>
        <row r="164">
          <cell r="A164" t="str">
            <v>Pólvora para perno</v>
          </cell>
          <cell r="B164">
            <v>0</v>
          </cell>
          <cell r="C164">
            <v>0</v>
          </cell>
          <cell r="D164">
            <v>0</v>
          </cell>
          <cell r="E164">
            <v>0</v>
          </cell>
          <cell r="F164">
            <v>0</v>
          </cell>
          <cell r="G164">
            <v>0</v>
          </cell>
          <cell r="H164">
            <v>0</v>
          </cell>
          <cell r="I164">
            <v>0</v>
          </cell>
          <cell r="J164">
            <v>0</v>
          </cell>
          <cell r="K164">
            <v>0</v>
          </cell>
          <cell r="L164">
            <v>0</v>
          </cell>
          <cell r="M164" t="str">
            <v>Un</v>
          </cell>
          <cell r="N164">
            <v>0</v>
          </cell>
          <cell r="O164">
            <v>3</v>
          </cell>
          <cell r="P164">
            <v>0</v>
          </cell>
          <cell r="Q164">
            <v>243</v>
          </cell>
          <cell r="R164">
            <v>0</v>
          </cell>
          <cell r="S164">
            <v>0</v>
          </cell>
          <cell r="T164">
            <v>729</v>
          </cell>
          <cell r="U164">
            <v>0</v>
          </cell>
          <cell r="V164">
            <v>0</v>
          </cell>
        </row>
        <row r="165">
          <cell r="A165" t="str">
            <v>Desperdicio</v>
          </cell>
          <cell r="B165">
            <v>0</v>
          </cell>
          <cell r="C165">
            <v>0</v>
          </cell>
          <cell r="D165">
            <v>0</v>
          </cell>
          <cell r="E165">
            <v>0</v>
          </cell>
          <cell r="F165">
            <v>0</v>
          </cell>
          <cell r="G165">
            <v>0</v>
          </cell>
          <cell r="H165">
            <v>0</v>
          </cell>
          <cell r="I165">
            <v>0</v>
          </cell>
          <cell r="J165">
            <v>0</v>
          </cell>
          <cell r="K165">
            <v>0</v>
          </cell>
          <cell r="L165">
            <v>0</v>
          </cell>
          <cell r="M165" t="str">
            <v>%</v>
          </cell>
          <cell r="N165">
            <v>0</v>
          </cell>
          <cell r="O165">
            <v>0.03</v>
          </cell>
          <cell r="P165">
            <v>0</v>
          </cell>
          <cell r="Q165">
            <v>56551.9</v>
          </cell>
          <cell r="R165">
            <v>0</v>
          </cell>
          <cell r="S165">
            <v>0</v>
          </cell>
          <cell r="T165">
            <v>1696.557</v>
          </cell>
          <cell r="U165">
            <v>0</v>
          </cell>
          <cell r="V165">
            <v>0</v>
          </cell>
        </row>
        <row r="166">
          <cell r="A166" t="str">
            <v>SUBTOTAL</v>
          </cell>
          <cell r="B166">
            <v>0</v>
          </cell>
          <cell r="C166">
            <v>0</v>
          </cell>
          <cell r="D166">
            <v>0</v>
          </cell>
          <cell r="E166">
            <v>0</v>
          </cell>
          <cell r="F166">
            <v>0</v>
          </cell>
          <cell r="G166">
            <v>0</v>
          </cell>
          <cell r="H166">
            <v>0</v>
          </cell>
          <cell r="I166">
            <v>0</v>
          </cell>
          <cell r="J166">
            <v>0</v>
          </cell>
          <cell r="K166">
            <v>0</v>
          </cell>
          <cell r="L166">
            <v>0</v>
          </cell>
          <cell r="M166">
            <v>0</v>
          </cell>
          <cell r="N166">
            <v>0</v>
          </cell>
          <cell r="O166">
            <v>0</v>
          </cell>
          <cell r="P166">
            <v>0</v>
          </cell>
          <cell r="Q166">
            <v>0</v>
          </cell>
          <cell r="R166">
            <v>0</v>
          </cell>
          <cell r="S166">
            <v>0</v>
          </cell>
          <cell r="T166">
            <v>58248.457000000002</v>
          </cell>
          <cell r="U166">
            <v>0</v>
          </cell>
          <cell r="V166">
            <v>0</v>
          </cell>
        </row>
        <row r="167">
          <cell r="A167">
            <v>0</v>
          </cell>
          <cell r="B167">
            <v>0</v>
          </cell>
          <cell r="C167">
            <v>0</v>
          </cell>
          <cell r="D167">
            <v>0</v>
          </cell>
          <cell r="E167">
            <v>0</v>
          </cell>
          <cell r="F167">
            <v>0</v>
          </cell>
          <cell r="G167">
            <v>0</v>
          </cell>
          <cell r="H167">
            <v>0</v>
          </cell>
          <cell r="I167">
            <v>0</v>
          </cell>
          <cell r="J167">
            <v>0</v>
          </cell>
          <cell r="K167">
            <v>0</v>
          </cell>
          <cell r="L167">
            <v>0</v>
          </cell>
          <cell r="M167">
            <v>0</v>
          </cell>
          <cell r="N167">
            <v>0</v>
          </cell>
          <cell r="O167">
            <v>0</v>
          </cell>
          <cell r="P167">
            <v>0</v>
          </cell>
          <cell r="Q167">
            <v>0</v>
          </cell>
          <cell r="R167">
            <v>0</v>
          </cell>
          <cell r="S167">
            <v>0</v>
          </cell>
          <cell r="T167">
            <v>0</v>
          </cell>
          <cell r="U167">
            <v>0</v>
          </cell>
          <cell r="V167">
            <v>0</v>
          </cell>
        </row>
        <row r="168">
          <cell r="A168" t="str">
            <v>3. Transportes</v>
          </cell>
          <cell r="B168">
            <v>0</v>
          </cell>
          <cell r="C168">
            <v>0</v>
          </cell>
          <cell r="D168">
            <v>0</v>
          </cell>
          <cell r="E168">
            <v>0</v>
          </cell>
          <cell r="F168">
            <v>0</v>
          </cell>
          <cell r="G168">
            <v>0</v>
          </cell>
          <cell r="H168">
            <v>0</v>
          </cell>
          <cell r="I168">
            <v>0</v>
          </cell>
          <cell r="J168">
            <v>0</v>
          </cell>
          <cell r="K168">
            <v>0</v>
          </cell>
          <cell r="L168">
            <v>0</v>
          </cell>
          <cell r="M168">
            <v>0</v>
          </cell>
          <cell r="N168">
            <v>0</v>
          </cell>
          <cell r="O168">
            <v>0</v>
          </cell>
          <cell r="P168">
            <v>0</v>
          </cell>
          <cell r="Q168">
            <v>0</v>
          </cell>
          <cell r="R168">
            <v>0</v>
          </cell>
          <cell r="S168">
            <v>0</v>
          </cell>
          <cell r="T168">
            <v>0</v>
          </cell>
          <cell r="U168">
            <v>0</v>
          </cell>
          <cell r="V168">
            <v>0</v>
          </cell>
        </row>
        <row r="169">
          <cell r="A169" t="str">
            <v>Material</v>
          </cell>
          <cell r="B169">
            <v>0</v>
          </cell>
          <cell r="C169">
            <v>0</v>
          </cell>
          <cell r="D169">
            <v>0</v>
          </cell>
          <cell r="E169">
            <v>0</v>
          </cell>
          <cell r="F169">
            <v>0</v>
          </cell>
          <cell r="G169">
            <v>0</v>
          </cell>
          <cell r="H169">
            <v>0</v>
          </cell>
          <cell r="I169">
            <v>0</v>
          </cell>
          <cell r="J169">
            <v>0</v>
          </cell>
          <cell r="K169" t="str">
            <v>Vol. o Peso</v>
          </cell>
          <cell r="L169">
            <v>0</v>
          </cell>
          <cell r="M169" t="str">
            <v>Distancia</v>
          </cell>
          <cell r="N169">
            <v>0</v>
          </cell>
          <cell r="O169" t="str">
            <v>m2 o Ton/Km</v>
          </cell>
          <cell r="P169">
            <v>0</v>
          </cell>
          <cell r="Q169">
            <v>0</v>
          </cell>
          <cell r="R169" t="str">
            <v>Tarifa</v>
          </cell>
          <cell r="S169">
            <v>0</v>
          </cell>
          <cell r="T169" t="str">
            <v>Vr. Unitario</v>
          </cell>
          <cell r="U169">
            <v>0</v>
          </cell>
          <cell r="V169">
            <v>0</v>
          </cell>
        </row>
        <row r="170">
          <cell r="A170">
            <v>0</v>
          </cell>
          <cell r="B170">
            <v>0</v>
          </cell>
          <cell r="C170">
            <v>0</v>
          </cell>
          <cell r="D170">
            <v>0</v>
          </cell>
          <cell r="E170">
            <v>0</v>
          </cell>
          <cell r="F170">
            <v>0</v>
          </cell>
          <cell r="G170">
            <v>0</v>
          </cell>
          <cell r="H170">
            <v>0</v>
          </cell>
          <cell r="I170">
            <v>0</v>
          </cell>
          <cell r="J170">
            <v>0</v>
          </cell>
          <cell r="K170">
            <v>0</v>
          </cell>
          <cell r="L170">
            <v>0</v>
          </cell>
          <cell r="M170">
            <v>0</v>
          </cell>
          <cell r="N170">
            <v>0</v>
          </cell>
          <cell r="O170">
            <v>0</v>
          </cell>
          <cell r="P170">
            <v>0</v>
          </cell>
          <cell r="Q170">
            <v>0</v>
          </cell>
          <cell r="R170">
            <v>0</v>
          </cell>
          <cell r="S170">
            <v>0</v>
          </cell>
          <cell r="T170">
            <v>0</v>
          </cell>
          <cell r="U170">
            <v>0</v>
          </cell>
          <cell r="V170">
            <v>0</v>
          </cell>
        </row>
        <row r="171">
          <cell r="A171">
            <v>0</v>
          </cell>
          <cell r="B171">
            <v>0</v>
          </cell>
          <cell r="C171">
            <v>0</v>
          </cell>
          <cell r="D171">
            <v>0</v>
          </cell>
          <cell r="E171">
            <v>0</v>
          </cell>
          <cell r="F171">
            <v>0</v>
          </cell>
          <cell r="G171">
            <v>0</v>
          </cell>
          <cell r="H171">
            <v>0</v>
          </cell>
          <cell r="I171">
            <v>0</v>
          </cell>
          <cell r="J171">
            <v>0</v>
          </cell>
          <cell r="K171">
            <v>0</v>
          </cell>
          <cell r="L171">
            <v>0</v>
          </cell>
          <cell r="M171">
            <v>0</v>
          </cell>
          <cell r="N171">
            <v>0</v>
          </cell>
          <cell r="O171">
            <v>0</v>
          </cell>
          <cell r="P171">
            <v>0</v>
          </cell>
          <cell r="Q171">
            <v>0</v>
          </cell>
          <cell r="R171">
            <v>0</v>
          </cell>
          <cell r="S171">
            <v>0</v>
          </cell>
          <cell r="T171">
            <v>0</v>
          </cell>
          <cell r="U171">
            <v>0</v>
          </cell>
          <cell r="V171">
            <v>0</v>
          </cell>
        </row>
        <row r="172">
          <cell r="A172">
            <v>0</v>
          </cell>
          <cell r="B172">
            <v>0</v>
          </cell>
          <cell r="C172">
            <v>0</v>
          </cell>
          <cell r="D172">
            <v>0</v>
          </cell>
          <cell r="E172">
            <v>0</v>
          </cell>
          <cell r="F172">
            <v>0</v>
          </cell>
          <cell r="G172">
            <v>0</v>
          </cell>
          <cell r="H172">
            <v>0</v>
          </cell>
          <cell r="I172">
            <v>0</v>
          </cell>
          <cell r="J172">
            <v>0</v>
          </cell>
          <cell r="K172">
            <v>0</v>
          </cell>
          <cell r="L172">
            <v>0</v>
          </cell>
          <cell r="M172">
            <v>0</v>
          </cell>
          <cell r="N172">
            <v>0</v>
          </cell>
          <cell r="O172">
            <v>0</v>
          </cell>
          <cell r="P172">
            <v>0</v>
          </cell>
          <cell r="Q172">
            <v>0</v>
          </cell>
          <cell r="R172">
            <v>0</v>
          </cell>
          <cell r="S172">
            <v>0</v>
          </cell>
          <cell r="T172">
            <v>0</v>
          </cell>
          <cell r="U172">
            <v>0</v>
          </cell>
          <cell r="V172">
            <v>0</v>
          </cell>
        </row>
        <row r="173">
          <cell r="A173" t="str">
            <v>SUBTOTAL</v>
          </cell>
          <cell r="B173">
            <v>0</v>
          </cell>
          <cell r="C173">
            <v>0</v>
          </cell>
          <cell r="D173">
            <v>0</v>
          </cell>
          <cell r="E173">
            <v>0</v>
          </cell>
          <cell r="F173">
            <v>0</v>
          </cell>
          <cell r="G173">
            <v>0</v>
          </cell>
          <cell r="H173">
            <v>0</v>
          </cell>
          <cell r="I173">
            <v>0</v>
          </cell>
          <cell r="J173">
            <v>0</v>
          </cell>
          <cell r="K173">
            <v>0</v>
          </cell>
          <cell r="L173">
            <v>0</v>
          </cell>
          <cell r="M173">
            <v>0</v>
          </cell>
          <cell r="N173">
            <v>0</v>
          </cell>
          <cell r="O173">
            <v>0</v>
          </cell>
          <cell r="P173">
            <v>0</v>
          </cell>
          <cell r="Q173">
            <v>0</v>
          </cell>
          <cell r="R173">
            <v>0</v>
          </cell>
          <cell r="S173">
            <v>0</v>
          </cell>
          <cell r="T173">
            <v>0</v>
          </cell>
          <cell r="U173">
            <v>0</v>
          </cell>
          <cell r="V173">
            <v>0</v>
          </cell>
        </row>
        <row r="174">
          <cell r="A174">
            <v>0</v>
          </cell>
          <cell r="B174">
            <v>0</v>
          </cell>
          <cell r="C174">
            <v>0</v>
          </cell>
          <cell r="D174">
            <v>0</v>
          </cell>
          <cell r="E174">
            <v>0</v>
          </cell>
          <cell r="F174">
            <v>0</v>
          </cell>
          <cell r="G174">
            <v>0</v>
          </cell>
          <cell r="H174">
            <v>0</v>
          </cell>
          <cell r="I174">
            <v>0</v>
          </cell>
          <cell r="J174">
            <v>0</v>
          </cell>
          <cell r="K174">
            <v>0</v>
          </cell>
          <cell r="L174">
            <v>0</v>
          </cell>
          <cell r="M174">
            <v>0</v>
          </cell>
          <cell r="N174">
            <v>0</v>
          </cell>
          <cell r="O174">
            <v>0</v>
          </cell>
          <cell r="P174">
            <v>0</v>
          </cell>
          <cell r="Q174">
            <v>0</v>
          </cell>
          <cell r="R174">
            <v>0</v>
          </cell>
          <cell r="S174">
            <v>0</v>
          </cell>
          <cell r="T174">
            <v>0</v>
          </cell>
          <cell r="U174">
            <v>0</v>
          </cell>
          <cell r="V174">
            <v>0</v>
          </cell>
        </row>
        <row r="175">
          <cell r="A175" t="str">
            <v>4. Mano de Obra</v>
          </cell>
          <cell r="B175">
            <v>0</v>
          </cell>
          <cell r="C175">
            <v>0</v>
          </cell>
          <cell r="D175">
            <v>0</v>
          </cell>
          <cell r="E175">
            <v>0</v>
          </cell>
          <cell r="F175">
            <v>0</v>
          </cell>
          <cell r="G175">
            <v>0</v>
          </cell>
          <cell r="H175">
            <v>0</v>
          </cell>
          <cell r="I175">
            <v>0</v>
          </cell>
          <cell r="J175">
            <v>0</v>
          </cell>
          <cell r="K175">
            <v>0</v>
          </cell>
          <cell r="L175">
            <v>0</v>
          </cell>
          <cell r="M175">
            <v>0</v>
          </cell>
          <cell r="N175">
            <v>0</v>
          </cell>
          <cell r="O175">
            <v>0</v>
          </cell>
          <cell r="P175">
            <v>0</v>
          </cell>
          <cell r="Q175">
            <v>0</v>
          </cell>
          <cell r="R175">
            <v>0</v>
          </cell>
          <cell r="S175">
            <v>0</v>
          </cell>
          <cell r="T175">
            <v>0</v>
          </cell>
          <cell r="U175">
            <v>0</v>
          </cell>
          <cell r="V175">
            <v>0</v>
          </cell>
        </row>
        <row r="176">
          <cell r="A176" t="str">
            <v>Trabajador</v>
          </cell>
          <cell r="B176">
            <v>0</v>
          </cell>
          <cell r="C176">
            <v>0</v>
          </cell>
          <cell r="D176">
            <v>0</v>
          </cell>
          <cell r="E176">
            <v>0</v>
          </cell>
          <cell r="F176">
            <v>0</v>
          </cell>
          <cell r="G176">
            <v>0</v>
          </cell>
          <cell r="H176">
            <v>0</v>
          </cell>
          <cell r="I176">
            <v>0</v>
          </cell>
          <cell r="J176" t="str">
            <v>Jornal</v>
          </cell>
          <cell r="K176">
            <v>0</v>
          </cell>
          <cell r="L176" t="str">
            <v>Prestac.</v>
          </cell>
          <cell r="M176">
            <v>0</v>
          </cell>
          <cell r="N176" t="str">
            <v>Jornal Total</v>
          </cell>
          <cell r="O176">
            <v>0</v>
          </cell>
          <cell r="P176">
            <v>0</v>
          </cell>
          <cell r="Q176" t="str">
            <v>Rendimiento</v>
          </cell>
          <cell r="R176">
            <v>0</v>
          </cell>
          <cell r="S176">
            <v>0</v>
          </cell>
          <cell r="T176" t="str">
            <v>Vr. Unitario</v>
          </cell>
          <cell r="U176">
            <v>0</v>
          </cell>
          <cell r="V176">
            <v>0</v>
          </cell>
        </row>
        <row r="177">
          <cell r="A177" t="str">
            <v>Electricista II</v>
          </cell>
          <cell r="B177">
            <v>0</v>
          </cell>
          <cell r="C177">
            <v>0</v>
          </cell>
          <cell r="D177">
            <v>0</v>
          </cell>
          <cell r="E177">
            <v>0</v>
          </cell>
          <cell r="F177">
            <v>0</v>
          </cell>
          <cell r="G177">
            <v>0</v>
          </cell>
          <cell r="H177">
            <v>0</v>
          </cell>
          <cell r="I177">
            <v>0</v>
          </cell>
          <cell r="J177">
            <v>21662</v>
          </cell>
          <cell r="K177">
            <v>0</v>
          </cell>
          <cell r="L177">
            <v>0.57999999999999996</v>
          </cell>
          <cell r="M177">
            <v>0</v>
          </cell>
          <cell r="N177">
            <v>34225.96</v>
          </cell>
          <cell r="O177">
            <v>0</v>
          </cell>
          <cell r="P177">
            <v>0</v>
          </cell>
          <cell r="Q177">
            <v>0.28000000000000003</v>
          </cell>
          <cell r="R177">
            <v>0</v>
          </cell>
          <cell r="S177">
            <v>0</v>
          </cell>
          <cell r="T177">
            <v>9583.2687999999998</v>
          </cell>
          <cell r="U177">
            <v>0</v>
          </cell>
          <cell r="V177">
            <v>0</v>
          </cell>
        </row>
        <row r="178">
          <cell r="A178" t="str">
            <v>Ayudante</v>
          </cell>
          <cell r="B178">
            <v>0</v>
          </cell>
          <cell r="C178">
            <v>0</v>
          </cell>
          <cell r="D178">
            <v>0</v>
          </cell>
          <cell r="E178">
            <v>0</v>
          </cell>
          <cell r="F178">
            <v>0</v>
          </cell>
          <cell r="G178">
            <v>0</v>
          </cell>
          <cell r="H178">
            <v>0</v>
          </cell>
          <cell r="I178">
            <v>0</v>
          </cell>
          <cell r="J178">
            <v>17167</v>
          </cell>
          <cell r="K178">
            <v>0</v>
          </cell>
          <cell r="L178">
            <v>0.57999999999999996</v>
          </cell>
          <cell r="M178">
            <v>0</v>
          </cell>
          <cell r="N178">
            <v>27123.86</v>
          </cell>
          <cell r="O178">
            <v>0</v>
          </cell>
          <cell r="P178">
            <v>0</v>
          </cell>
          <cell r="Q178">
            <v>0.28000000000000003</v>
          </cell>
          <cell r="R178">
            <v>0</v>
          </cell>
          <cell r="S178">
            <v>0</v>
          </cell>
          <cell r="T178">
            <v>7594.680800000001</v>
          </cell>
          <cell r="U178">
            <v>0</v>
          </cell>
          <cell r="V178">
            <v>0</v>
          </cell>
        </row>
        <row r="179">
          <cell r="A179">
            <v>0</v>
          </cell>
          <cell r="B179">
            <v>0</v>
          </cell>
          <cell r="C179">
            <v>0</v>
          </cell>
          <cell r="D179">
            <v>0</v>
          </cell>
          <cell r="E179">
            <v>0</v>
          </cell>
          <cell r="F179">
            <v>0</v>
          </cell>
          <cell r="G179">
            <v>0</v>
          </cell>
          <cell r="H179">
            <v>0</v>
          </cell>
          <cell r="I179">
            <v>0</v>
          </cell>
          <cell r="J179">
            <v>0</v>
          </cell>
          <cell r="K179">
            <v>0</v>
          </cell>
          <cell r="L179">
            <v>0</v>
          </cell>
          <cell r="M179">
            <v>0</v>
          </cell>
          <cell r="N179">
            <v>0</v>
          </cell>
          <cell r="O179">
            <v>0</v>
          </cell>
          <cell r="P179">
            <v>0</v>
          </cell>
          <cell r="Q179">
            <v>0</v>
          </cell>
          <cell r="R179">
            <v>0</v>
          </cell>
          <cell r="S179">
            <v>0</v>
          </cell>
          <cell r="T179">
            <v>0</v>
          </cell>
          <cell r="U179">
            <v>0</v>
          </cell>
          <cell r="V179">
            <v>0</v>
          </cell>
        </row>
        <row r="180">
          <cell r="A180" t="str">
            <v>SUBTOTAL</v>
          </cell>
          <cell r="B180">
            <v>0</v>
          </cell>
          <cell r="C180">
            <v>0</v>
          </cell>
          <cell r="D180">
            <v>0</v>
          </cell>
          <cell r="E180">
            <v>0</v>
          </cell>
          <cell r="F180">
            <v>0</v>
          </cell>
          <cell r="G180">
            <v>0</v>
          </cell>
          <cell r="H180">
            <v>0</v>
          </cell>
          <cell r="I180">
            <v>0</v>
          </cell>
          <cell r="J180">
            <v>0</v>
          </cell>
          <cell r="K180">
            <v>0</v>
          </cell>
          <cell r="L180">
            <v>0</v>
          </cell>
          <cell r="M180">
            <v>0</v>
          </cell>
          <cell r="N180">
            <v>0</v>
          </cell>
          <cell r="O180">
            <v>0</v>
          </cell>
          <cell r="P180">
            <v>0</v>
          </cell>
          <cell r="Q180">
            <v>0</v>
          </cell>
          <cell r="R180">
            <v>0</v>
          </cell>
          <cell r="S180">
            <v>0</v>
          </cell>
          <cell r="T180">
            <v>17177.9496</v>
          </cell>
          <cell r="U180">
            <v>0</v>
          </cell>
          <cell r="V180">
            <v>0</v>
          </cell>
        </row>
        <row r="181">
          <cell r="A181" t="str">
            <v>TOTAL COSTO DIRECTO</v>
          </cell>
          <cell r="B181">
            <v>0</v>
          </cell>
          <cell r="C181">
            <v>0</v>
          </cell>
          <cell r="D181">
            <v>0</v>
          </cell>
          <cell r="E181">
            <v>0</v>
          </cell>
          <cell r="F181">
            <v>0</v>
          </cell>
          <cell r="G181">
            <v>0</v>
          </cell>
          <cell r="H181">
            <v>0</v>
          </cell>
          <cell r="I181">
            <v>0</v>
          </cell>
          <cell r="J181">
            <v>0</v>
          </cell>
          <cell r="K181">
            <v>0</v>
          </cell>
          <cell r="L181">
            <v>0</v>
          </cell>
          <cell r="M181">
            <v>0</v>
          </cell>
          <cell r="N181">
            <v>0</v>
          </cell>
          <cell r="O181">
            <v>0</v>
          </cell>
          <cell r="P181">
            <v>0</v>
          </cell>
          <cell r="Q181">
            <v>0</v>
          </cell>
          <cell r="R181">
            <v>0</v>
          </cell>
          <cell r="S181">
            <v>0</v>
          </cell>
          <cell r="T181">
            <v>76996.406600000002</v>
          </cell>
          <cell r="U181">
            <v>0</v>
          </cell>
          <cell r="V181">
            <v>0</v>
          </cell>
        </row>
        <row r="182">
          <cell r="A182" t="str">
            <v>AIU CONTRACTUAL</v>
          </cell>
          <cell r="B182">
            <v>0</v>
          </cell>
          <cell r="C182">
            <v>0</v>
          </cell>
          <cell r="D182">
            <v>0</v>
          </cell>
          <cell r="E182">
            <v>0.25640000000000002</v>
          </cell>
          <cell r="F182">
            <v>0</v>
          </cell>
          <cell r="G182">
            <v>0</v>
          </cell>
          <cell r="H182">
            <v>0</v>
          </cell>
          <cell r="I182">
            <v>0</v>
          </cell>
          <cell r="J182">
            <v>0</v>
          </cell>
          <cell r="K182">
            <v>0</v>
          </cell>
          <cell r="L182">
            <v>0</v>
          </cell>
          <cell r="M182">
            <v>0</v>
          </cell>
          <cell r="N182">
            <v>0</v>
          </cell>
          <cell r="O182">
            <v>0</v>
          </cell>
          <cell r="P182">
            <v>0</v>
          </cell>
          <cell r="Q182">
            <v>0</v>
          </cell>
          <cell r="R182">
            <v>0</v>
          </cell>
          <cell r="S182" t="str">
            <v>TOTAL COSTO INDIRECTO</v>
          </cell>
          <cell r="T182">
            <v>19741.878652240001</v>
          </cell>
          <cell r="U182">
            <v>0</v>
          </cell>
          <cell r="V182">
            <v>0</v>
          </cell>
        </row>
        <row r="183">
          <cell r="A183" t="str">
            <v>VALOR TOTAL ACTIVIDAD</v>
          </cell>
          <cell r="B183">
            <v>0</v>
          </cell>
          <cell r="C183">
            <v>0</v>
          </cell>
          <cell r="D183">
            <v>0</v>
          </cell>
          <cell r="E183">
            <v>0</v>
          </cell>
          <cell r="F183">
            <v>0</v>
          </cell>
          <cell r="G183">
            <v>0</v>
          </cell>
          <cell r="H183">
            <v>0</v>
          </cell>
          <cell r="I183">
            <v>0</v>
          </cell>
          <cell r="J183">
            <v>0</v>
          </cell>
          <cell r="K183">
            <v>0</v>
          </cell>
          <cell r="L183">
            <v>0</v>
          </cell>
          <cell r="M183">
            <v>0</v>
          </cell>
          <cell r="N183">
            <v>0</v>
          </cell>
          <cell r="O183">
            <v>0</v>
          </cell>
          <cell r="P183">
            <v>0</v>
          </cell>
          <cell r="Q183">
            <v>0</v>
          </cell>
          <cell r="R183">
            <v>0</v>
          </cell>
          <cell r="S183">
            <v>0</v>
          </cell>
          <cell r="T183">
            <v>96738.285252240006</v>
          </cell>
          <cell r="U183">
            <v>0</v>
          </cell>
          <cell r="V183">
            <v>0</v>
          </cell>
        </row>
        <row r="184">
          <cell r="A184" t="str">
            <v>VALOR RECURSOS NECESARIOS PARA LA EJECUCIÓN DE LA ACTIVIDAD</v>
          </cell>
          <cell r="B184">
            <v>0</v>
          </cell>
          <cell r="C184">
            <v>0</v>
          </cell>
          <cell r="D184">
            <v>0</v>
          </cell>
          <cell r="E184">
            <v>0</v>
          </cell>
          <cell r="F184">
            <v>0</v>
          </cell>
          <cell r="G184">
            <v>0</v>
          </cell>
          <cell r="H184">
            <v>0</v>
          </cell>
          <cell r="I184">
            <v>0</v>
          </cell>
          <cell r="J184">
            <v>0</v>
          </cell>
          <cell r="K184">
            <v>0</v>
          </cell>
          <cell r="L184">
            <v>0</v>
          </cell>
          <cell r="M184">
            <v>0</v>
          </cell>
          <cell r="N184">
            <v>0</v>
          </cell>
          <cell r="O184">
            <v>0</v>
          </cell>
          <cell r="P184">
            <v>0</v>
          </cell>
          <cell r="Q184">
            <v>0</v>
          </cell>
          <cell r="R184">
            <v>0</v>
          </cell>
          <cell r="S184">
            <v>0</v>
          </cell>
          <cell r="T184">
            <v>483691.42626120005</v>
          </cell>
          <cell r="U184">
            <v>0</v>
          </cell>
          <cell r="V184">
            <v>0</v>
          </cell>
        </row>
        <row r="185">
          <cell r="A185">
            <v>0</v>
          </cell>
          <cell r="B185">
            <v>0</v>
          </cell>
          <cell r="C185">
            <v>0</v>
          </cell>
          <cell r="D185">
            <v>0</v>
          </cell>
          <cell r="E185">
            <v>0</v>
          </cell>
          <cell r="F185">
            <v>0</v>
          </cell>
          <cell r="G185">
            <v>0</v>
          </cell>
          <cell r="H185">
            <v>0</v>
          </cell>
          <cell r="I185">
            <v>0</v>
          </cell>
          <cell r="J185">
            <v>0</v>
          </cell>
          <cell r="K185">
            <v>0</v>
          </cell>
          <cell r="L185">
            <v>0</v>
          </cell>
          <cell r="M185">
            <v>0</v>
          </cell>
          <cell r="N185">
            <v>0</v>
          </cell>
          <cell r="O185">
            <v>0</v>
          </cell>
          <cell r="P185">
            <v>0</v>
          </cell>
          <cell r="Q185">
            <v>0</v>
          </cell>
          <cell r="R185">
            <v>0</v>
          </cell>
          <cell r="S185">
            <v>0</v>
          </cell>
          <cell r="T185">
            <v>0</v>
          </cell>
          <cell r="U185">
            <v>0</v>
          </cell>
          <cell r="V185">
            <v>0</v>
          </cell>
        </row>
        <row r="186">
          <cell r="A186" t="str">
            <v>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v>
          </cell>
          <cell r="B186">
            <v>0</v>
          </cell>
          <cell r="C186">
            <v>0</v>
          </cell>
          <cell r="D186">
            <v>0</v>
          </cell>
          <cell r="E186">
            <v>0</v>
          </cell>
          <cell r="F186">
            <v>0</v>
          </cell>
          <cell r="G186">
            <v>0</v>
          </cell>
          <cell r="H186">
            <v>0</v>
          </cell>
          <cell r="I186">
            <v>0</v>
          </cell>
          <cell r="J186">
            <v>0</v>
          </cell>
          <cell r="K186">
            <v>0</v>
          </cell>
          <cell r="L186">
            <v>0</v>
          </cell>
          <cell r="M186">
            <v>0</v>
          </cell>
          <cell r="N186">
            <v>0</v>
          </cell>
          <cell r="O186">
            <v>0</v>
          </cell>
          <cell r="P186">
            <v>0</v>
          </cell>
          <cell r="Q186">
            <v>0</v>
          </cell>
          <cell r="R186">
            <v>0</v>
          </cell>
          <cell r="S186">
            <v>0</v>
          </cell>
          <cell r="T186">
            <v>0</v>
          </cell>
          <cell r="U186">
            <v>0</v>
          </cell>
          <cell r="V186">
            <v>0</v>
          </cell>
        </row>
        <row r="187">
          <cell r="A187">
            <v>0</v>
          </cell>
          <cell r="B187">
            <v>0</v>
          </cell>
          <cell r="C187">
            <v>0</v>
          </cell>
          <cell r="D187">
            <v>0</v>
          </cell>
          <cell r="E187">
            <v>0</v>
          </cell>
          <cell r="F187">
            <v>0</v>
          </cell>
          <cell r="G187">
            <v>0</v>
          </cell>
          <cell r="H187">
            <v>0</v>
          </cell>
          <cell r="I187">
            <v>0</v>
          </cell>
          <cell r="J187">
            <v>0</v>
          </cell>
          <cell r="K187">
            <v>0</v>
          </cell>
          <cell r="L187">
            <v>0</v>
          </cell>
          <cell r="M187">
            <v>0</v>
          </cell>
          <cell r="N187">
            <v>0</v>
          </cell>
          <cell r="O187">
            <v>0</v>
          </cell>
          <cell r="P187">
            <v>0</v>
          </cell>
          <cell r="Q187">
            <v>0</v>
          </cell>
          <cell r="R187">
            <v>0</v>
          </cell>
          <cell r="S187">
            <v>0</v>
          </cell>
          <cell r="T187">
            <v>0</v>
          </cell>
          <cell r="U187">
            <v>0</v>
          </cell>
          <cell r="V187">
            <v>0</v>
          </cell>
        </row>
        <row r="188">
          <cell r="A188">
            <v>0</v>
          </cell>
          <cell r="B188">
            <v>0</v>
          </cell>
          <cell r="C188">
            <v>0</v>
          </cell>
          <cell r="D188">
            <v>0</v>
          </cell>
          <cell r="E188">
            <v>0</v>
          </cell>
          <cell r="F188">
            <v>0</v>
          </cell>
          <cell r="G188">
            <v>0</v>
          </cell>
          <cell r="H188">
            <v>0</v>
          </cell>
          <cell r="I188">
            <v>0</v>
          </cell>
          <cell r="J188">
            <v>0</v>
          </cell>
          <cell r="K188">
            <v>0</v>
          </cell>
          <cell r="L188">
            <v>0</v>
          </cell>
          <cell r="M188">
            <v>0</v>
          </cell>
          <cell r="N188">
            <v>0</v>
          </cell>
          <cell r="O188">
            <v>0</v>
          </cell>
          <cell r="P188">
            <v>0</v>
          </cell>
          <cell r="Q188">
            <v>0</v>
          </cell>
          <cell r="R188">
            <v>0</v>
          </cell>
          <cell r="S188">
            <v>0</v>
          </cell>
          <cell r="T188">
            <v>0</v>
          </cell>
          <cell r="U188">
            <v>0</v>
          </cell>
          <cell r="V188">
            <v>0</v>
          </cell>
        </row>
        <row r="189">
          <cell r="A189">
            <v>0</v>
          </cell>
          <cell r="B189">
            <v>0</v>
          </cell>
          <cell r="C189">
            <v>0</v>
          </cell>
          <cell r="D189">
            <v>0</v>
          </cell>
          <cell r="E189" t="str">
            <v>Firma:</v>
          </cell>
          <cell r="F189">
            <v>0</v>
          </cell>
          <cell r="G189">
            <v>0</v>
          </cell>
          <cell r="H189">
            <v>0</v>
          </cell>
          <cell r="I189">
            <v>0</v>
          </cell>
          <cell r="J189">
            <v>0</v>
          </cell>
          <cell r="K189">
            <v>0</v>
          </cell>
          <cell r="L189">
            <v>0</v>
          </cell>
          <cell r="M189">
            <v>0</v>
          </cell>
          <cell r="N189">
            <v>0</v>
          </cell>
          <cell r="O189">
            <v>0</v>
          </cell>
          <cell r="P189">
            <v>0</v>
          </cell>
          <cell r="Q189">
            <v>0</v>
          </cell>
          <cell r="R189">
            <v>0</v>
          </cell>
          <cell r="S189">
            <v>0</v>
          </cell>
          <cell r="T189">
            <v>0</v>
          </cell>
          <cell r="U189">
            <v>0</v>
          </cell>
          <cell r="V189">
            <v>0</v>
          </cell>
        </row>
        <row r="190">
          <cell r="A190">
            <v>0</v>
          </cell>
          <cell r="B190">
            <v>0</v>
          </cell>
          <cell r="C190">
            <v>0</v>
          </cell>
          <cell r="D190">
            <v>0</v>
          </cell>
          <cell r="E190" t="str">
            <v>Nombre:</v>
          </cell>
          <cell r="F190">
            <v>0</v>
          </cell>
          <cell r="G190">
            <v>0</v>
          </cell>
          <cell r="H190">
            <v>0</v>
          </cell>
          <cell r="I190">
            <v>0</v>
          </cell>
          <cell r="J190">
            <v>0</v>
          </cell>
          <cell r="K190">
            <v>0</v>
          </cell>
          <cell r="L190">
            <v>0</v>
          </cell>
          <cell r="M190">
            <v>0</v>
          </cell>
          <cell r="N190">
            <v>0</v>
          </cell>
          <cell r="O190">
            <v>0</v>
          </cell>
          <cell r="P190">
            <v>0</v>
          </cell>
          <cell r="Q190">
            <v>0</v>
          </cell>
          <cell r="R190">
            <v>0</v>
          </cell>
          <cell r="S190">
            <v>0</v>
          </cell>
          <cell r="T190">
            <v>0</v>
          </cell>
          <cell r="U190">
            <v>0</v>
          </cell>
          <cell r="V190">
            <v>0</v>
          </cell>
        </row>
        <row r="191">
          <cell r="A191">
            <v>0</v>
          </cell>
          <cell r="B191">
            <v>0</v>
          </cell>
          <cell r="C191">
            <v>0</v>
          </cell>
          <cell r="D191">
            <v>0</v>
          </cell>
          <cell r="E191" t="str">
            <v>REPRESENTATE LEGAL Ó DIRECTOR DE OBRA</v>
          </cell>
          <cell r="F191">
            <v>0</v>
          </cell>
          <cell r="G191">
            <v>0</v>
          </cell>
          <cell r="H191">
            <v>0</v>
          </cell>
          <cell r="I191">
            <v>0</v>
          </cell>
          <cell r="J191">
            <v>0</v>
          </cell>
          <cell r="K191">
            <v>0</v>
          </cell>
          <cell r="L191">
            <v>0</v>
          </cell>
          <cell r="M191">
            <v>0</v>
          </cell>
          <cell r="N191">
            <v>0</v>
          </cell>
          <cell r="O191">
            <v>0</v>
          </cell>
          <cell r="P191">
            <v>0</v>
          </cell>
          <cell r="Q191">
            <v>0</v>
          </cell>
          <cell r="R191">
            <v>0</v>
          </cell>
          <cell r="S191">
            <v>0</v>
          </cell>
          <cell r="T191">
            <v>0</v>
          </cell>
          <cell r="U191">
            <v>0</v>
          </cell>
          <cell r="V191">
            <v>0</v>
          </cell>
        </row>
        <row r="192">
          <cell r="F192">
            <v>0</v>
          </cell>
          <cell r="G192">
            <v>0</v>
          </cell>
          <cell r="H192">
            <v>0</v>
          </cell>
          <cell r="I192">
            <v>0</v>
          </cell>
          <cell r="J192">
            <v>0</v>
          </cell>
          <cell r="K192">
            <v>0</v>
          </cell>
        </row>
        <row r="193">
          <cell r="A193" t="str">
            <v>C. OBSERVACIONES INTERVENTORIA (Campo de obligatorio diligenciamiento)</v>
          </cell>
          <cell r="B193">
            <v>0</v>
          </cell>
          <cell r="C193">
            <v>0</v>
          </cell>
          <cell r="D193">
            <v>0</v>
          </cell>
          <cell r="E193">
            <v>0</v>
          </cell>
          <cell r="F193">
            <v>0</v>
          </cell>
          <cell r="G193">
            <v>0</v>
          </cell>
          <cell r="H193">
            <v>0</v>
          </cell>
          <cell r="I193">
            <v>0</v>
          </cell>
          <cell r="J193">
            <v>0</v>
          </cell>
          <cell r="K193">
            <v>0</v>
          </cell>
          <cell r="L193">
            <v>0</v>
          </cell>
          <cell r="M193">
            <v>0</v>
          </cell>
          <cell r="N193">
            <v>0</v>
          </cell>
          <cell r="O193">
            <v>0</v>
          </cell>
          <cell r="P193">
            <v>0</v>
          </cell>
          <cell r="Q193">
            <v>0</v>
          </cell>
          <cell r="R193">
            <v>0</v>
          </cell>
          <cell r="S193">
            <v>0</v>
          </cell>
          <cell r="T193">
            <v>0</v>
          </cell>
          <cell r="U193">
            <v>0</v>
          </cell>
          <cell r="V193">
            <v>0</v>
          </cell>
        </row>
        <row r="194">
          <cell r="A194">
            <v>0</v>
          </cell>
          <cell r="B194">
            <v>0</v>
          </cell>
          <cell r="C194">
            <v>0</v>
          </cell>
          <cell r="D194">
            <v>0</v>
          </cell>
          <cell r="E194">
            <v>0</v>
          </cell>
          <cell r="F194">
            <v>0</v>
          </cell>
          <cell r="G194">
            <v>0</v>
          </cell>
          <cell r="H194">
            <v>0</v>
          </cell>
          <cell r="I194">
            <v>0</v>
          </cell>
          <cell r="J194">
            <v>0</v>
          </cell>
          <cell r="K194">
            <v>0</v>
          </cell>
          <cell r="L194">
            <v>0</v>
          </cell>
          <cell r="M194">
            <v>0</v>
          </cell>
          <cell r="N194">
            <v>0</v>
          </cell>
          <cell r="O194">
            <v>0</v>
          </cell>
          <cell r="P194">
            <v>0</v>
          </cell>
          <cell r="Q194">
            <v>0</v>
          </cell>
          <cell r="R194">
            <v>0</v>
          </cell>
          <cell r="S194">
            <v>0</v>
          </cell>
          <cell r="T194">
            <v>0</v>
          </cell>
          <cell r="U194">
            <v>0</v>
          </cell>
          <cell r="V194">
            <v>0</v>
          </cell>
        </row>
        <row r="195">
          <cell r="A195">
            <v>0</v>
          </cell>
          <cell r="B195">
            <v>0</v>
          </cell>
          <cell r="C195">
            <v>0</v>
          </cell>
          <cell r="D195">
            <v>0</v>
          </cell>
          <cell r="E195">
            <v>0</v>
          </cell>
          <cell r="F195">
            <v>0</v>
          </cell>
          <cell r="G195">
            <v>0</v>
          </cell>
          <cell r="H195">
            <v>0</v>
          </cell>
          <cell r="I195">
            <v>0</v>
          </cell>
          <cell r="J195">
            <v>0</v>
          </cell>
          <cell r="K195">
            <v>0</v>
          </cell>
          <cell r="L195">
            <v>0</v>
          </cell>
          <cell r="M195">
            <v>0</v>
          </cell>
          <cell r="N195">
            <v>0</v>
          </cell>
          <cell r="O195">
            <v>0</v>
          </cell>
          <cell r="P195">
            <v>0</v>
          </cell>
          <cell r="Q195">
            <v>0</v>
          </cell>
          <cell r="R195">
            <v>0</v>
          </cell>
          <cell r="S195">
            <v>0</v>
          </cell>
          <cell r="T195">
            <v>0</v>
          </cell>
          <cell r="U195">
            <v>0</v>
          </cell>
          <cell r="V195">
            <v>0</v>
          </cell>
        </row>
        <row r="196">
          <cell r="A196">
            <v>0</v>
          </cell>
          <cell r="B196">
            <v>0</v>
          </cell>
          <cell r="C196">
            <v>0</v>
          </cell>
          <cell r="D196">
            <v>0</v>
          </cell>
          <cell r="E196">
            <v>0</v>
          </cell>
          <cell r="F196">
            <v>0</v>
          </cell>
          <cell r="G196">
            <v>0</v>
          </cell>
          <cell r="H196">
            <v>0</v>
          </cell>
          <cell r="I196">
            <v>0</v>
          </cell>
          <cell r="J196">
            <v>0</v>
          </cell>
          <cell r="K196">
            <v>0</v>
          </cell>
          <cell r="L196">
            <v>0</v>
          </cell>
          <cell r="M196">
            <v>0</v>
          </cell>
          <cell r="N196">
            <v>0</v>
          </cell>
          <cell r="O196">
            <v>0</v>
          </cell>
          <cell r="P196">
            <v>0</v>
          </cell>
          <cell r="Q196">
            <v>0</v>
          </cell>
          <cell r="R196">
            <v>0</v>
          </cell>
          <cell r="S196">
            <v>0</v>
          </cell>
          <cell r="T196">
            <v>0</v>
          </cell>
          <cell r="U196">
            <v>0</v>
          </cell>
          <cell r="V196">
            <v>0</v>
          </cell>
        </row>
        <row r="197">
          <cell r="A197">
            <v>0</v>
          </cell>
          <cell r="B197">
            <v>0</v>
          </cell>
          <cell r="C197">
            <v>0</v>
          </cell>
          <cell r="D197">
            <v>0</v>
          </cell>
          <cell r="E197">
            <v>0</v>
          </cell>
          <cell r="F197">
            <v>0</v>
          </cell>
          <cell r="G197">
            <v>0</v>
          </cell>
          <cell r="H197">
            <v>0</v>
          </cell>
          <cell r="I197">
            <v>0</v>
          </cell>
          <cell r="J197">
            <v>0</v>
          </cell>
          <cell r="K197">
            <v>0</v>
          </cell>
          <cell r="L197">
            <v>0</v>
          </cell>
          <cell r="M197">
            <v>0</v>
          </cell>
          <cell r="N197">
            <v>0</v>
          </cell>
          <cell r="O197">
            <v>0</v>
          </cell>
          <cell r="P197">
            <v>0</v>
          </cell>
          <cell r="Q197">
            <v>0</v>
          </cell>
          <cell r="R197">
            <v>0</v>
          </cell>
          <cell r="S197">
            <v>0</v>
          </cell>
          <cell r="T197">
            <v>0</v>
          </cell>
          <cell r="U197">
            <v>0</v>
          </cell>
          <cell r="V197">
            <v>0</v>
          </cell>
        </row>
        <row r="198">
          <cell r="A198">
            <v>0</v>
          </cell>
          <cell r="B198">
            <v>0</v>
          </cell>
          <cell r="C198">
            <v>0</v>
          </cell>
          <cell r="D198">
            <v>0</v>
          </cell>
          <cell r="E198">
            <v>0</v>
          </cell>
          <cell r="F198">
            <v>0</v>
          </cell>
          <cell r="G198">
            <v>0</v>
          </cell>
          <cell r="H198">
            <v>0</v>
          </cell>
          <cell r="I198">
            <v>0</v>
          </cell>
          <cell r="J198">
            <v>0</v>
          </cell>
          <cell r="K198">
            <v>0</v>
          </cell>
          <cell r="L198">
            <v>0</v>
          </cell>
          <cell r="M198">
            <v>0</v>
          </cell>
          <cell r="N198">
            <v>0</v>
          </cell>
          <cell r="O198">
            <v>0</v>
          </cell>
          <cell r="P198">
            <v>0</v>
          </cell>
          <cell r="Q198">
            <v>0</v>
          </cell>
          <cell r="R198">
            <v>0</v>
          </cell>
          <cell r="S198">
            <v>0</v>
          </cell>
          <cell r="T198">
            <v>0</v>
          </cell>
          <cell r="U198">
            <v>0</v>
          </cell>
          <cell r="V198">
            <v>0</v>
          </cell>
        </row>
        <row r="199">
          <cell r="A199">
            <v>0</v>
          </cell>
          <cell r="B199">
            <v>0</v>
          </cell>
          <cell r="C199">
            <v>0</v>
          </cell>
          <cell r="D199">
            <v>0</v>
          </cell>
          <cell r="E199">
            <v>0</v>
          </cell>
          <cell r="F199">
            <v>0</v>
          </cell>
          <cell r="G199">
            <v>0</v>
          </cell>
          <cell r="H199">
            <v>0</v>
          </cell>
          <cell r="I199">
            <v>0</v>
          </cell>
          <cell r="J199">
            <v>0</v>
          </cell>
          <cell r="K199">
            <v>0</v>
          </cell>
          <cell r="L199">
            <v>0</v>
          </cell>
          <cell r="M199">
            <v>0</v>
          </cell>
          <cell r="N199">
            <v>0</v>
          </cell>
          <cell r="O199">
            <v>0</v>
          </cell>
          <cell r="P199">
            <v>0</v>
          </cell>
          <cell r="Q199">
            <v>0</v>
          </cell>
          <cell r="R199">
            <v>0</v>
          </cell>
          <cell r="T199">
            <v>0</v>
          </cell>
          <cell r="U199">
            <v>0</v>
          </cell>
        </row>
        <row r="200">
          <cell r="A200">
            <v>0</v>
          </cell>
          <cell r="B200">
            <v>0</v>
          </cell>
          <cell r="C200">
            <v>0</v>
          </cell>
          <cell r="D200">
            <v>0</v>
          </cell>
          <cell r="E200" t="str">
            <v>Firma:</v>
          </cell>
          <cell r="F200">
            <v>0</v>
          </cell>
          <cell r="G200">
            <v>0</v>
          </cell>
          <cell r="H200">
            <v>0</v>
          </cell>
          <cell r="I200">
            <v>0</v>
          </cell>
          <cell r="J200">
            <v>0</v>
          </cell>
          <cell r="K200">
            <v>0</v>
          </cell>
          <cell r="L200">
            <v>0</v>
          </cell>
          <cell r="M200">
            <v>0</v>
          </cell>
          <cell r="N200">
            <v>0</v>
          </cell>
          <cell r="O200">
            <v>0</v>
          </cell>
          <cell r="P200">
            <v>0</v>
          </cell>
          <cell r="Q200">
            <v>0</v>
          </cell>
          <cell r="R200">
            <v>0</v>
          </cell>
          <cell r="S200">
            <v>0</v>
          </cell>
          <cell r="U200">
            <v>0</v>
          </cell>
          <cell r="V200">
            <v>0</v>
          </cell>
        </row>
        <row r="201">
          <cell r="A201">
            <v>0</v>
          </cell>
          <cell r="B201">
            <v>0</v>
          </cell>
          <cell r="C201">
            <v>0</v>
          </cell>
          <cell r="D201">
            <v>0</v>
          </cell>
          <cell r="E201" t="str">
            <v>Nombre:</v>
          </cell>
          <cell r="F201">
            <v>0</v>
          </cell>
          <cell r="G201">
            <v>0</v>
          </cell>
          <cell r="H201">
            <v>0</v>
          </cell>
          <cell r="I201">
            <v>0</v>
          </cell>
          <cell r="J201">
            <v>0</v>
          </cell>
          <cell r="K201">
            <v>0</v>
          </cell>
          <cell r="L201">
            <v>0</v>
          </cell>
          <cell r="M201">
            <v>0</v>
          </cell>
          <cell r="N201">
            <v>0</v>
          </cell>
          <cell r="O201">
            <v>0</v>
          </cell>
          <cell r="P201">
            <v>0</v>
          </cell>
          <cell r="Q201">
            <v>0</v>
          </cell>
          <cell r="R201">
            <v>0</v>
          </cell>
          <cell r="S201">
            <v>0</v>
          </cell>
          <cell r="U201">
            <v>0</v>
          </cell>
          <cell r="V201" t="str">
            <v>Original  - FONADE</v>
          </cell>
        </row>
        <row r="202">
          <cell r="A202">
            <v>0</v>
          </cell>
          <cell r="B202">
            <v>0</v>
          </cell>
          <cell r="C202">
            <v>0</v>
          </cell>
          <cell r="D202">
            <v>0</v>
          </cell>
          <cell r="E202" t="str">
            <v>REPRESENTANTE LEGAL Ó DIRECTOR DE INTERVENTORÍA</v>
          </cell>
          <cell r="F202">
            <v>0</v>
          </cell>
          <cell r="G202">
            <v>0</v>
          </cell>
          <cell r="H202">
            <v>0</v>
          </cell>
          <cell r="I202">
            <v>0</v>
          </cell>
          <cell r="J202">
            <v>0</v>
          </cell>
          <cell r="K202">
            <v>0</v>
          </cell>
          <cell r="L202">
            <v>0</v>
          </cell>
          <cell r="M202">
            <v>0</v>
          </cell>
          <cell r="N202">
            <v>0</v>
          </cell>
          <cell r="O202">
            <v>0</v>
          </cell>
          <cell r="P202">
            <v>0</v>
          </cell>
          <cell r="Q202">
            <v>0</v>
          </cell>
          <cell r="R202">
            <v>0</v>
          </cell>
          <cell r="S202">
            <v>0</v>
          </cell>
          <cell r="T202">
            <v>0</v>
          </cell>
          <cell r="U202">
            <v>0</v>
          </cell>
          <cell r="V202" t="str">
            <v>Copias: Contratista, Interventor</v>
          </cell>
        </row>
        <row r="203">
          <cell r="A203" t="str">
            <v>Item</v>
          </cell>
          <cell r="B203">
            <v>0</v>
          </cell>
          <cell r="C203" t="str">
            <v>Descripción</v>
          </cell>
          <cell r="D203">
            <v>0</v>
          </cell>
          <cell r="E203">
            <v>0</v>
          </cell>
          <cell r="F203">
            <v>0</v>
          </cell>
          <cell r="G203">
            <v>0</v>
          </cell>
          <cell r="H203">
            <v>0</v>
          </cell>
          <cell r="I203">
            <v>0</v>
          </cell>
          <cell r="J203">
            <v>0</v>
          </cell>
          <cell r="K203">
            <v>0</v>
          </cell>
          <cell r="L203">
            <v>0</v>
          </cell>
          <cell r="M203">
            <v>0</v>
          </cell>
          <cell r="N203">
            <v>0</v>
          </cell>
          <cell r="O203">
            <v>0</v>
          </cell>
          <cell r="P203">
            <v>0</v>
          </cell>
          <cell r="Q203">
            <v>0</v>
          </cell>
          <cell r="R203" t="str">
            <v>Unidad</v>
          </cell>
          <cell r="S203">
            <v>0</v>
          </cell>
          <cell r="T203" t="str">
            <v>Cantidad</v>
          </cell>
          <cell r="U203">
            <v>0</v>
          </cell>
          <cell r="V203">
            <v>0</v>
          </cell>
        </row>
        <row r="204">
          <cell r="A204" t="str">
            <v>04.01.04</v>
          </cell>
          <cell r="B204">
            <v>0</v>
          </cell>
          <cell r="C204" t="str">
            <v>Salida para Ventilador en tubo conduit PVC de 3/4", vacío. Incluye soportes, cajas y accesorios necesarios para completar la salida.</v>
          </cell>
          <cell r="D204">
            <v>0</v>
          </cell>
          <cell r="E204">
            <v>0</v>
          </cell>
          <cell r="F204">
            <v>0</v>
          </cell>
          <cell r="G204">
            <v>0</v>
          </cell>
          <cell r="H204">
            <v>0</v>
          </cell>
          <cell r="I204">
            <v>0</v>
          </cell>
          <cell r="J204">
            <v>0</v>
          </cell>
          <cell r="K204">
            <v>0</v>
          </cell>
          <cell r="L204">
            <v>0</v>
          </cell>
          <cell r="M204">
            <v>0</v>
          </cell>
          <cell r="N204">
            <v>0</v>
          </cell>
          <cell r="O204">
            <v>0</v>
          </cell>
          <cell r="P204">
            <v>0</v>
          </cell>
          <cell r="Q204">
            <v>0</v>
          </cell>
          <cell r="R204" t="str">
            <v>UN</v>
          </cell>
          <cell r="S204">
            <v>0</v>
          </cell>
          <cell r="T204">
            <v>4</v>
          </cell>
          <cell r="U204">
            <v>0</v>
          </cell>
          <cell r="V204">
            <v>0</v>
          </cell>
          <cell r="W204">
            <v>48996</v>
          </cell>
        </row>
        <row r="205">
          <cell r="A205">
            <v>0</v>
          </cell>
          <cell r="B205">
            <v>0</v>
          </cell>
          <cell r="C205">
            <v>0</v>
          </cell>
          <cell r="D205">
            <v>0</v>
          </cell>
          <cell r="E205">
            <v>0</v>
          </cell>
          <cell r="F205">
            <v>0</v>
          </cell>
          <cell r="G205">
            <v>0</v>
          </cell>
          <cell r="H205">
            <v>0</v>
          </cell>
          <cell r="I205">
            <v>0</v>
          </cell>
          <cell r="J205">
            <v>0</v>
          </cell>
          <cell r="K205">
            <v>0</v>
          </cell>
          <cell r="L205">
            <v>0</v>
          </cell>
          <cell r="M205">
            <v>0</v>
          </cell>
          <cell r="N205">
            <v>0</v>
          </cell>
          <cell r="O205">
            <v>0</v>
          </cell>
          <cell r="P205">
            <v>0</v>
          </cell>
          <cell r="Q205">
            <v>0</v>
          </cell>
          <cell r="R205">
            <v>0</v>
          </cell>
          <cell r="S205">
            <v>0</v>
          </cell>
          <cell r="T205">
            <v>0</v>
          </cell>
          <cell r="U205">
            <v>0</v>
          </cell>
          <cell r="V205">
            <v>0</v>
          </cell>
        </row>
        <row r="206">
          <cell r="A206" t="str">
            <v>1.  Equipo</v>
          </cell>
          <cell r="B206">
            <v>0</v>
          </cell>
          <cell r="C206">
            <v>0</v>
          </cell>
          <cell r="D206">
            <v>0</v>
          </cell>
          <cell r="E206">
            <v>0</v>
          </cell>
          <cell r="F206">
            <v>0</v>
          </cell>
          <cell r="G206">
            <v>0</v>
          </cell>
          <cell r="H206">
            <v>0</v>
          </cell>
          <cell r="I206">
            <v>0</v>
          </cell>
          <cell r="J206">
            <v>0</v>
          </cell>
          <cell r="K206">
            <v>0</v>
          </cell>
          <cell r="L206">
            <v>0</v>
          </cell>
          <cell r="M206">
            <v>0</v>
          </cell>
          <cell r="N206">
            <v>0</v>
          </cell>
          <cell r="O206">
            <v>0</v>
          </cell>
          <cell r="P206">
            <v>0</v>
          </cell>
          <cell r="Q206">
            <v>0</v>
          </cell>
          <cell r="R206">
            <v>0</v>
          </cell>
          <cell r="S206">
            <v>0</v>
          </cell>
          <cell r="T206">
            <v>0</v>
          </cell>
          <cell r="U206">
            <v>0</v>
          </cell>
          <cell r="V206">
            <v>0</v>
          </cell>
        </row>
        <row r="207">
          <cell r="A207" t="str">
            <v>Descripción</v>
          </cell>
          <cell r="B207">
            <v>0</v>
          </cell>
          <cell r="C207">
            <v>0</v>
          </cell>
          <cell r="D207">
            <v>0</v>
          </cell>
          <cell r="E207">
            <v>0</v>
          </cell>
          <cell r="F207">
            <v>0</v>
          </cell>
          <cell r="G207">
            <v>0</v>
          </cell>
          <cell r="H207" t="str">
            <v>Marca</v>
          </cell>
          <cell r="I207">
            <v>0</v>
          </cell>
          <cell r="J207">
            <v>0</v>
          </cell>
          <cell r="K207" t="str">
            <v>Tipo</v>
          </cell>
          <cell r="L207">
            <v>0</v>
          </cell>
          <cell r="M207">
            <v>0</v>
          </cell>
          <cell r="N207">
            <v>0</v>
          </cell>
          <cell r="O207" t="str">
            <v>Tarifa/Hora</v>
          </cell>
          <cell r="P207">
            <v>0</v>
          </cell>
          <cell r="Q207">
            <v>0</v>
          </cell>
          <cell r="R207" t="str">
            <v>Rendimiento</v>
          </cell>
          <cell r="S207">
            <v>0</v>
          </cell>
          <cell r="T207" t="str">
            <v>Vr. Unitario</v>
          </cell>
          <cell r="U207">
            <v>0</v>
          </cell>
          <cell r="V207">
            <v>0</v>
          </cell>
        </row>
        <row r="208">
          <cell r="A208" t="str">
            <v>Puntero</v>
          </cell>
          <cell r="B208">
            <v>0</v>
          </cell>
          <cell r="C208">
            <v>0</v>
          </cell>
          <cell r="D208">
            <v>0</v>
          </cell>
          <cell r="E208">
            <v>0</v>
          </cell>
          <cell r="F208">
            <v>0</v>
          </cell>
          <cell r="G208">
            <v>0</v>
          </cell>
          <cell r="H208">
            <v>0</v>
          </cell>
          <cell r="I208">
            <v>0</v>
          </cell>
          <cell r="J208">
            <v>0</v>
          </cell>
          <cell r="K208">
            <v>0</v>
          </cell>
          <cell r="L208">
            <v>0</v>
          </cell>
          <cell r="M208">
            <v>0</v>
          </cell>
          <cell r="N208">
            <v>0</v>
          </cell>
          <cell r="O208">
            <v>22800</v>
          </cell>
          <cell r="P208">
            <v>0</v>
          </cell>
          <cell r="Q208">
            <v>0</v>
          </cell>
          <cell r="R208">
            <v>0.01</v>
          </cell>
          <cell r="S208">
            <v>0</v>
          </cell>
          <cell r="T208">
            <v>228</v>
          </cell>
          <cell r="U208">
            <v>0</v>
          </cell>
          <cell r="V208">
            <v>0</v>
          </cell>
        </row>
        <row r="209">
          <cell r="A209" t="str">
            <v>Maceta</v>
          </cell>
          <cell r="B209">
            <v>0</v>
          </cell>
          <cell r="C209">
            <v>0</v>
          </cell>
          <cell r="D209">
            <v>0</v>
          </cell>
          <cell r="E209">
            <v>0</v>
          </cell>
          <cell r="F209">
            <v>0</v>
          </cell>
          <cell r="G209">
            <v>0</v>
          </cell>
          <cell r="H209">
            <v>0</v>
          </cell>
          <cell r="I209">
            <v>0</v>
          </cell>
          <cell r="J209">
            <v>0</v>
          </cell>
          <cell r="K209">
            <v>0</v>
          </cell>
          <cell r="L209">
            <v>0</v>
          </cell>
          <cell r="M209">
            <v>0</v>
          </cell>
          <cell r="N209">
            <v>0</v>
          </cell>
          <cell r="O209">
            <v>20700</v>
          </cell>
          <cell r="P209">
            <v>0</v>
          </cell>
          <cell r="Q209">
            <v>0</v>
          </cell>
          <cell r="R209">
            <v>0.01</v>
          </cell>
          <cell r="S209">
            <v>0</v>
          </cell>
          <cell r="T209">
            <v>207</v>
          </cell>
          <cell r="U209">
            <v>0</v>
          </cell>
          <cell r="V209">
            <v>0</v>
          </cell>
        </row>
        <row r="210">
          <cell r="A210">
            <v>0</v>
          </cell>
          <cell r="B210">
            <v>0</v>
          </cell>
          <cell r="C210">
            <v>0</v>
          </cell>
          <cell r="D210">
            <v>0</v>
          </cell>
          <cell r="E210">
            <v>0</v>
          </cell>
          <cell r="F210">
            <v>0</v>
          </cell>
          <cell r="G210">
            <v>0</v>
          </cell>
          <cell r="H210">
            <v>0</v>
          </cell>
          <cell r="I210">
            <v>0</v>
          </cell>
          <cell r="J210">
            <v>0</v>
          </cell>
          <cell r="K210">
            <v>0</v>
          </cell>
          <cell r="L210">
            <v>0</v>
          </cell>
          <cell r="M210">
            <v>0</v>
          </cell>
          <cell r="N210">
            <v>0</v>
          </cell>
          <cell r="O210">
            <v>0</v>
          </cell>
          <cell r="P210">
            <v>0</v>
          </cell>
          <cell r="Q210">
            <v>0</v>
          </cell>
          <cell r="R210">
            <v>0</v>
          </cell>
          <cell r="S210">
            <v>0</v>
          </cell>
          <cell r="T210">
            <v>0</v>
          </cell>
          <cell r="U210">
            <v>0</v>
          </cell>
          <cell r="V210">
            <v>0</v>
          </cell>
        </row>
        <row r="211">
          <cell r="A211">
            <v>0</v>
          </cell>
          <cell r="B211">
            <v>0</v>
          </cell>
          <cell r="C211">
            <v>0</v>
          </cell>
          <cell r="D211">
            <v>0</v>
          </cell>
          <cell r="E211">
            <v>0</v>
          </cell>
          <cell r="F211">
            <v>0</v>
          </cell>
          <cell r="G211">
            <v>0</v>
          </cell>
          <cell r="H211">
            <v>0</v>
          </cell>
          <cell r="I211">
            <v>0</v>
          </cell>
          <cell r="J211">
            <v>0</v>
          </cell>
          <cell r="K211">
            <v>0</v>
          </cell>
          <cell r="L211">
            <v>0</v>
          </cell>
          <cell r="M211">
            <v>0</v>
          </cell>
          <cell r="N211">
            <v>0</v>
          </cell>
          <cell r="O211">
            <v>0</v>
          </cell>
          <cell r="P211">
            <v>0</v>
          </cell>
          <cell r="Q211">
            <v>0</v>
          </cell>
          <cell r="R211">
            <v>0</v>
          </cell>
          <cell r="S211">
            <v>0</v>
          </cell>
          <cell r="T211">
            <v>0</v>
          </cell>
          <cell r="U211">
            <v>0</v>
          </cell>
          <cell r="V211">
            <v>0</v>
          </cell>
        </row>
        <row r="212">
          <cell r="A212" t="str">
            <v>SUBTOTAL</v>
          </cell>
          <cell r="B212">
            <v>0</v>
          </cell>
          <cell r="C212">
            <v>0</v>
          </cell>
          <cell r="D212">
            <v>0</v>
          </cell>
          <cell r="E212">
            <v>0</v>
          </cell>
          <cell r="F212">
            <v>0</v>
          </cell>
          <cell r="G212">
            <v>0</v>
          </cell>
          <cell r="H212">
            <v>0</v>
          </cell>
          <cell r="I212">
            <v>0</v>
          </cell>
          <cell r="J212">
            <v>0</v>
          </cell>
          <cell r="K212">
            <v>0</v>
          </cell>
          <cell r="L212">
            <v>0</v>
          </cell>
          <cell r="M212">
            <v>0</v>
          </cell>
          <cell r="N212">
            <v>0</v>
          </cell>
          <cell r="O212">
            <v>0</v>
          </cell>
          <cell r="P212">
            <v>0</v>
          </cell>
          <cell r="Q212">
            <v>0</v>
          </cell>
          <cell r="R212">
            <v>0</v>
          </cell>
          <cell r="S212">
            <v>0</v>
          </cell>
          <cell r="T212">
            <v>435</v>
          </cell>
          <cell r="U212">
            <v>0</v>
          </cell>
          <cell r="V212">
            <v>0</v>
          </cell>
        </row>
        <row r="213">
          <cell r="A213">
            <v>0</v>
          </cell>
          <cell r="B213">
            <v>0</v>
          </cell>
          <cell r="C213">
            <v>0</v>
          </cell>
          <cell r="D213">
            <v>0</v>
          </cell>
          <cell r="E213">
            <v>0</v>
          </cell>
          <cell r="F213">
            <v>0</v>
          </cell>
          <cell r="G213">
            <v>0</v>
          </cell>
          <cell r="H213">
            <v>0</v>
          </cell>
          <cell r="I213">
            <v>0</v>
          </cell>
          <cell r="J213">
            <v>0</v>
          </cell>
          <cell r="K213">
            <v>0</v>
          </cell>
          <cell r="L213">
            <v>0</v>
          </cell>
          <cell r="M213">
            <v>0</v>
          </cell>
          <cell r="N213">
            <v>0</v>
          </cell>
          <cell r="O213">
            <v>0</v>
          </cell>
          <cell r="P213">
            <v>0</v>
          </cell>
          <cell r="Q213">
            <v>0</v>
          </cell>
          <cell r="R213">
            <v>0</v>
          </cell>
          <cell r="S213">
            <v>0</v>
          </cell>
          <cell r="T213">
            <v>0</v>
          </cell>
          <cell r="U213">
            <v>0</v>
          </cell>
          <cell r="V213">
            <v>0</v>
          </cell>
        </row>
        <row r="214">
          <cell r="A214" t="str">
            <v>2.  Materiales</v>
          </cell>
          <cell r="B214">
            <v>0</v>
          </cell>
          <cell r="C214">
            <v>0</v>
          </cell>
          <cell r="D214">
            <v>0</v>
          </cell>
          <cell r="E214">
            <v>0</v>
          </cell>
          <cell r="F214">
            <v>0</v>
          </cell>
          <cell r="G214">
            <v>0</v>
          </cell>
          <cell r="H214">
            <v>0</v>
          </cell>
          <cell r="I214">
            <v>0</v>
          </cell>
          <cell r="J214">
            <v>0</v>
          </cell>
          <cell r="K214">
            <v>0</v>
          </cell>
          <cell r="L214">
            <v>0</v>
          </cell>
          <cell r="M214">
            <v>0</v>
          </cell>
          <cell r="N214">
            <v>0</v>
          </cell>
          <cell r="O214">
            <v>0</v>
          </cell>
          <cell r="P214">
            <v>0</v>
          </cell>
          <cell r="Q214">
            <v>0</v>
          </cell>
          <cell r="R214">
            <v>0</v>
          </cell>
          <cell r="S214">
            <v>0</v>
          </cell>
          <cell r="T214">
            <v>0</v>
          </cell>
          <cell r="U214">
            <v>0</v>
          </cell>
          <cell r="V214">
            <v>0</v>
          </cell>
        </row>
        <row r="215">
          <cell r="A215" t="str">
            <v>Descripción</v>
          </cell>
          <cell r="B215">
            <v>0</v>
          </cell>
          <cell r="C215">
            <v>0</v>
          </cell>
          <cell r="D215">
            <v>0</v>
          </cell>
          <cell r="E215">
            <v>0</v>
          </cell>
          <cell r="F215">
            <v>0</v>
          </cell>
          <cell r="G215">
            <v>0</v>
          </cell>
          <cell r="H215">
            <v>0</v>
          </cell>
          <cell r="I215">
            <v>0</v>
          </cell>
          <cell r="J215">
            <v>0</v>
          </cell>
          <cell r="K215">
            <v>0</v>
          </cell>
          <cell r="L215">
            <v>0</v>
          </cell>
          <cell r="M215" t="str">
            <v>Unidad</v>
          </cell>
          <cell r="N215">
            <v>0</v>
          </cell>
          <cell r="O215" t="str">
            <v>Cantidad</v>
          </cell>
          <cell r="P215">
            <v>0</v>
          </cell>
          <cell r="Q215" t="str">
            <v>Precio Unit.</v>
          </cell>
          <cell r="R215">
            <v>0</v>
          </cell>
          <cell r="S215">
            <v>0</v>
          </cell>
          <cell r="T215" t="str">
            <v>Vr Unitario</v>
          </cell>
          <cell r="U215">
            <v>0</v>
          </cell>
          <cell r="V215">
            <v>0</v>
          </cell>
        </row>
        <row r="216">
          <cell r="A216" t="str">
            <v>Tubo conduit PVC 3/4"</v>
          </cell>
          <cell r="B216">
            <v>0</v>
          </cell>
          <cell r="C216">
            <v>0</v>
          </cell>
          <cell r="D216">
            <v>0</v>
          </cell>
          <cell r="E216">
            <v>0</v>
          </cell>
          <cell r="F216">
            <v>0</v>
          </cell>
          <cell r="G216">
            <v>0</v>
          </cell>
          <cell r="H216">
            <v>0</v>
          </cell>
          <cell r="I216">
            <v>0</v>
          </cell>
          <cell r="J216">
            <v>0</v>
          </cell>
          <cell r="K216">
            <v>0</v>
          </cell>
          <cell r="L216">
            <v>0</v>
          </cell>
          <cell r="M216" t="str">
            <v>Ml</v>
          </cell>
          <cell r="N216">
            <v>0</v>
          </cell>
          <cell r="O216">
            <v>8</v>
          </cell>
          <cell r="P216">
            <v>0</v>
          </cell>
          <cell r="Q216">
            <v>2900</v>
          </cell>
          <cell r="R216">
            <v>0</v>
          </cell>
          <cell r="S216">
            <v>0</v>
          </cell>
          <cell r="T216">
            <v>23200</v>
          </cell>
          <cell r="U216">
            <v>0</v>
          </cell>
          <cell r="V216">
            <v>0</v>
          </cell>
        </row>
        <row r="217">
          <cell r="A217" t="str">
            <v>Boquilla terminal PVC de 3/4"</v>
          </cell>
          <cell r="B217">
            <v>0</v>
          </cell>
          <cell r="C217">
            <v>0</v>
          </cell>
          <cell r="D217">
            <v>0</v>
          </cell>
          <cell r="E217">
            <v>0</v>
          </cell>
          <cell r="F217">
            <v>0</v>
          </cell>
          <cell r="G217">
            <v>0</v>
          </cell>
          <cell r="H217">
            <v>0</v>
          </cell>
          <cell r="I217">
            <v>0</v>
          </cell>
          <cell r="J217">
            <v>0</v>
          </cell>
          <cell r="K217">
            <v>0</v>
          </cell>
          <cell r="L217">
            <v>0</v>
          </cell>
          <cell r="M217" t="str">
            <v>Un</v>
          </cell>
          <cell r="N217">
            <v>0</v>
          </cell>
          <cell r="O217">
            <v>2</v>
          </cell>
          <cell r="P217">
            <v>0</v>
          </cell>
          <cell r="Q217">
            <v>850</v>
          </cell>
          <cell r="R217">
            <v>0</v>
          </cell>
          <cell r="S217">
            <v>0</v>
          </cell>
          <cell r="T217">
            <v>1700</v>
          </cell>
          <cell r="U217">
            <v>0</v>
          </cell>
          <cell r="V217">
            <v>0</v>
          </cell>
        </row>
        <row r="218">
          <cell r="A218" t="str">
            <v>Caja Octagonal</v>
          </cell>
          <cell r="B218">
            <v>0</v>
          </cell>
          <cell r="C218">
            <v>0</v>
          </cell>
          <cell r="D218">
            <v>0</v>
          </cell>
          <cell r="E218">
            <v>0</v>
          </cell>
          <cell r="F218">
            <v>0</v>
          </cell>
          <cell r="G218">
            <v>0</v>
          </cell>
          <cell r="H218">
            <v>0</v>
          </cell>
          <cell r="I218">
            <v>0</v>
          </cell>
          <cell r="J218">
            <v>0</v>
          </cell>
          <cell r="K218">
            <v>0</v>
          </cell>
          <cell r="L218">
            <v>0</v>
          </cell>
          <cell r="M218" t="str">
            <v>Un</v>
          </cell>
          <cell r="N218">
            <v>0</v>
          </cell>
          <cell r="O218">
            <v>1</v>
          </cell>
          <cell r="P218">
            <v>0</v>
          </cell>
          <cell r="Q218">
            <v>1120</v>
          </cell>
          <cell r="R218">
            <v>0</v>
          </cell>
          <cell r="S218">
            <v>0</v>
          </cell>
          <cell r="T218">
            <v>1120</v>
          </cell>
          <cell r="U218">
            <v>0</v>
          </cell>
          <cell r="V218">
            <v>0</v>
          </cell>
        </row>
        <row r="219">
          <cell r="A219" t="str">
            <v>Caja 5800</v>
          </cell>
          <cell r="B219">
            <v>0</v>
          </cell>
          <cell r="C219">
            <v>0</v>
          </cell>
          <cell r="D219">
            <v>0</v>
          </cell>
          <cell r="E219">
            <v>0</v>
          </cell>
          <cell r="F219">
            <v>0</v>
          </cell>
          <cell r="G219">
            <v>0</v>
          </cell>
          <cell r="H219">
            <v>0</v>
          </cell>
          <cell r="I219">
            <v>0</v>
          </cell>
          <cell r="J219">
            <v>0</v>
          </cell>
          <cell r="K219">
            <v>0</v>
          </cell>
          <cell r="L219">
            <v>0</v>
          </cell>
          <cell r="M219" t="str">
            <v>Un</v>
          </cell>
          <cell r="N219">
            <v>0</v>
          </cell>
          <cell r="O219">
            <v>0.25</v>
          </cell>
          <cell r="P219">
            <v>0</v>
          </cell>
          <cell r="Q219">
            <v>1120</v>
          </cell>
          <cell r="R219">
            <v>0</v>
          </cell>
          <cell r="S219">
            <v>0</v>
          </cell>
          <cell r="T219">
            <v>280</v>
          </cell>
          <cell r="U219">
            <v>0</v>
          </cell>
          <cell r="V219">
            <v>0</v>
          </cell>
        </row>
        <row r="220">
          <cell r="A220">
            <v>0</v>
          </cell>
          <cell r="B220">
            <v>0</v>
          </cell>
          <cell r="C220">
            <v>0</v>
          </cell>
          <cell r="D220">
            <v>0</v>
          </cell>
          <cell r="E220">
            <v>0</v>
          </cell>
          <cell r="F220">
            <v>0</v>
          </cell>
          <cell r="G220">
            <v>0</v>
          </cell>
          <cell r="H220">
            <v>0</v>
          </cell>
          <cell r="I220">
            <v>0</v>
          </cell>
          <cell r="J220">
            <v>0</v>
          </cell>
          <cell r="K220">
            <v>0</v>
          </cell>
          <cell r="L220">
            <v>0</v>
          </cell>
          <cell r="M220">
            <v>0</v>
          </cell>
          <cell r="N220">
            <v>0</v>
          </cell>
          <cell r="O220">
            <v>0</v>
          </cell>
          <cell r="P220">
            <v>0</v>
          </cell>
          <cell r="Q220">
            <v>0</v>
          </cell>
          <cell r="R220">
            <v>0</v>
          </cell>
          <cell r="S220">
            <v>0</v>
          </cell>
          <cell r="T220">
            <v>0</v>
          </cell>
          <cell r="U220">
            <v>0</v>
          </cell>
          <cell r="V220">
            <v>0</v>
          </cell>
        </row>
        <row r="221">
          <cell r="A221">
            <v>0</v>
          </cell>
          <cell r="B221">
            <v>0</v>
          </cell>
          <cell r="C221">
            <v>0</v>
          </cell>
          <cell r="D221">
            <v>0</v>
          </cell>
          <cell r="E221">
            <v>0</v>
          </cell>
          <cell r="F221">
            <v>0</v>
          </cell>
          <cell r="G221">
            <v>0</v>
          </cell>
          <cell r="H221">
            <v>0</v>
          </cell>
          <cell r="I221">
            <v>0</v>
          </cell>
          <cell r="J221">
            <v>0</v>
          </cell>
          <cell r="K221">
            <v>0</v>
          </cell>
          <cell r="L221">
            <v>0</v>
          </cell>
          <cell r="M221">
            <v>0</v>
          </cell>
          <cell r="N221">
            <v>0</v>
          </cell>
          <cell r="O221">
            <v>0</v>
          </cell>
          <cell r="P221">
            <v>0</v>
          </cell>
          <cell r="Q221">
            <v>0</v>
          </cell>
          <cell r="R221">
            <v>0</v>
          </cell>
          <cell r="S221">
            <v>0</v>
          </cell>
          <cell r="T221">
            <v>0</v>
          </cell>
          <cell r="U221">
            <v>0</v>
          </cell>
          <cell r="V221">
            <v>0</v>
          </cell>
        </row>
        <row r="222">
          <cell r="A222">
            <v>0</v>
          </cell>
          <cell r="B222">
            <v>0</v>
          </cell>
          <cell r="C222">
            <v>0</v>
          </cell>
          <cell r="D222">
            <v>0</v>
          </cell>
          <cell r="E222">
            <v>0</v>
          </cell>
          <cell r="F222">
            <v>0</v>
          </cell>
          <cell r="G222">
            <v>0</v>
          </cell>
          <cell r="H222">
            <v>0</v>
          </cell>
          <cell r="I222">
            <v>0</v>
          </cell>
          <cell r="J222">
            <v>0</v>
          </cell>
          <cell r="K222">
            <v>0</v>
          </cell>
          <cell r="L222">
            <v>0</v>
          </cell>
          <cell r="M222">
            <v>0</v>
          </cell>
          <cell r="N222">
            <v>0</v>
          </cell>
          <cell r="O222">
            <v>0</v>
          </cell>
          <cell r="P222">
            <v>0</v>
          </cell>
          <cell r="Q222">
            <v>0</v>
          </cell>
          <cell r="R222">
            <v>0</v>
          </cell>
          <cell r="S222">
            <v>0</v>
          </cell>
          <cell r="T222">
            <v>0</v>
          </cell>
          <cell r="U222">
            <v>0</v>
          </cell>
          <cell r="V222">
            <v>0</v>
          </cell>
        </row>
        <row r="223">
          <cell r="A223">
            <v>0</v>
          </cell>
          <cell r="B223">
            <v>0</v>
          </cell>
          <cell r="C223">
            <v>0</v>
          </cell>
          <cell r="D223">
            <v>0</v>
          </cell>
          <cell r="E223">
            <v>0</v>
          </cell>
          <cell r="F223">
            <v>0</v>
          </cell>
          <cell r="G223">
            <v>0</v>
          </cell>
          <cell r="H223">
            <v>0</v>
          </cell>
          <cell r="I223">
            <v>0</v>
          </cell>
          <cell r="J223">
            <v>0</v>
          </cell>
          <cell r="K223">
            <v>0</v>
          </cell>
          <cell r="L223">
            <v>0</v>
          </cell>
          <cell r="M223">
            <v>0</v>
          </cell>
          <cell r="N223">
            <v>0</v>
          </cell>
          <cell r="O223">
            <v>0</v>
          </cell>
          <cell r="P223">
            <v>0</v>
          </cell>
          <cell r="Q223">
            <v>0</v>
          </cell>
          <cell r="R223">
            <v>0</v>
          </cell>
          <cell r="S223">
            <v>0</v>
          </cell>
          <cell r="T223">
            <v>0</v>
          </cell>
          <cell r="U223">
            <v>0</v>
          </cell>
          <cell r="V223">
            <v>0</v>
          </cell>
        </row>
        <row r="224">
          <cell r="A224">
            <v>0</v>
          </cell>
          <cell r="B224">
            <v>0</v>
          </cell>
          <cell r="C224">
            <v>0</v>
          </cell>
          <cell r="D224">
            <v>0</v>
          </cell>
          <cell r="E224">
            <v>0</v>
          </cell>
          <cell r="F224">
            <v>0</v>
          </cell>
          <cell r="G224">
            <v>0</v>
          </cell>
          <cell r="H224">
            <v>0</v>
          </cell>
          <cell r="I224">
            <v>0</v>
          </cell>
          <cell r="J224">
            <v>0</v>
          </cell>
          <cell r="K224">
            <v>0</v>
          </cell>
          <cell r="L224">
            <v>0</v>
          </cell>
          <cell r="M224">
            <v>0</v>
          </cell>
          <cell r="N224">
            <v>0</v>
          </cell>
          <cell r="O224">
            <v>0</v>
          </cell>
          <cell r="P224">
            <v>0</v>
          </cell>
          <cell r="Q224">
            <v>0</v>
          </cell>
          <cell r="R224">
            <v>0</v>
          </cell>
          <cell r="S224">
            <v>0</v>
          </cell>
          <cell r="T224">
            <v>0</v>
          </cell>
          <cell r="U224">
            <v>0</v>
          </cell>
          <cell r="V224">
            <v>0</v>
          </cell>
        </row>
        <row r="225">
          <cell r="A225">
            <v>0</v>
          </cell>
          <cell r="B225">
            <v>0</v>
          </cell>
          <cell r="C225">
            <v>0</v>
          </cell>
          <cell r="D225">
            <v>0</v>
          </cell>
          <cell r="E225">
            <v>0</v>
          </cell>
          <cell r="F225">
            <v>0</v>
          </cell>
          <cell r="G225">
            <v>0</v>
          </cell>
          <cell r="H225">
            <v>0</v>
          </cell>
          <cell r="I225">
            <v>0</v>
          </cell>
          <cell r="J225">
            <v>0</v>
          </cell>
          <cell r="K225">
            <v>0</v>
          </cell>
          <cell r="L225">
            <v>0</v>
          </cell>
          <cell r="M225">
            <v>0</v>
          </cell>
          <cell r="N225">
            <v>0</v>
          </cell>
          <cell r="O225">
            <v>0</v>
          </cell>
          <cell r="P225">
            <v>0</v>
          </cell>
          <cell r="Q225">
            <v>0</v>
          </cell>
          <cell r="R225">
            <v>0</v>
          </cell>
          <cell r="S225">
            <v>0</v>
          </cell>
          <cell r="T225">
            <v>0</v>
          </cell>
          <cell r="U225">
            <v>0</v>
          </cell>
          <cell r="V225">
            <v>0</v>
          </cell>
        </row>
        <row r="226">
          <cell r="A226">
            <v>0</v>
          </cell>
          <cell r="B226">
            <v>0</v>
          </cell>
          <cell r="C226">
            <v>0</v>
          </cell>
          <cell r="D226">
            <v>0</v>
          </cell>
          <cell r="E226">
            <v>0</v>
          </cell>
          <cell r="F226">
            <v>0</v>
          </cell>
          <cell r="G226">
            <v>0</v>
          </cell>
          <cell r="H226">
            <v>0</v>
          </cell>
          <cell r="I226">
            <v>0</v>
          </cell>
          <cell r="J226">
            <v>0</v>
          </cell>
          <cell r="K226">
            <v>0</v>
          </cell>
          <cell r="L226">
            <v>0</v>
          </cell>
          <cell r="M226">
            <v>0</v>
          </cell>
          <cell r="N226">
            <v>0</v>
          </cell>
          <cell r="O226">
            <v>0</v>
          </cell>
          <cell r="P226">
            <v>0</v>
          </cell>
          <cell r="Q226">
            <v>0</v>
          </cell>
          <cell r="R226">
            <v>0</v>
          </cell>
          <cell r="S226">
            <v>0</v>
          </cell>
          <cell r="T226">
            <v>0</v>
          </cell>
          <cell r="U226">
            <v>0</v>
          </cell>
          <cell r="V226">
            <v>0</v>
          </cell>
        </row>
        <row r="227">
          <cell r="A227">
            <v>0</v>
          </cell>
          <cell r="B227">
            <v>0</v>
          </cell>
          <cell r="C227">
            <v>0</v>
          </cell>
          <cell r="D227">
            <v>0</v>
          </cell>
          <cell r="E227">
            <v>0</v>
          </cell>
          <cell r="F227">
            <v>0</v>
          </cell>
          <cell r="G227">
            <v>0</v>
          </cell>
          <cell r="H227">
            <v>0</v>
          </cell>
          <cell r="I227">
            <v>0</v>
          </cell>
          <cell r="J227">
            <v>0</v>
          </cell>
          <cell r="K227">
            <v>0</v>
          </cell>
          <cell r="L227">
            <v>0</v>
          </cell>
          <cell r="M227">
            <v>0</v>
          </cell>
          <cell r="N227">
            <v>0</v>
          </cell>
          <cell r="O227">
            <v>0</v>
          </cell>
          <cell r="P227">
            <v>0</v>
          </cell>
          <cell r="Q227">
            <v>0</v>
          </cell>
          <cell r="R227">
            <v>0</v>
          </cell>
          <cell r="S227">
            <v>0</v>
          </cell>
          <cell r="T227">
            <v>0</v>
          </cell>
          <cell r="U227">
            <v>0</v>
          </cell>
          <cell r="V227">
            <v>0</v>
          </cell>
        </row>
        <row r="228">
          <cell r="A228" t="str">
            <v>Desperdicio</v>
          </cell>
          <cell r="B228">
            <v>0</v>
          </cell>
          <cell r="C228">
            <v>0</v>
          </cell>
          <cell r="D228">
            <v>0</v>
          </cell>
          <cell r="E228">
            <v>0</v>
          </cell>
          <cell r="F228">
            <v>0</v>
          </cell>
          <cell r="G228">
            <v>0</v>
          </cell>
          <cell r="H228">
            <v>0</v>
          </cell>
          <cell r="I228">
            <v>0</v>
          </cell>
          <cell r="J228">
            <v>0</v>
          </cell>
          <cell r="K228">
            <v>0</v>
          </cell>
          <cell r="L228">
            <v>0</v>
          </cell>
          <cell r="M228" t="str">
            <v>%</v>
          </cell>
          <cell r="N228">
            <v>0</v>
          </cell>
          <cell r="O228">
            <v>0.03</v>
          </cell>
          <cell r="P228">
            <v>0</v>
          </cell>
          <cell r="Q228">
            <v>26300</v>
          </cell>
          <cell r="R228">
            <v>0</v>
          </cell>
          <cell r="S228">
            <v>0</v>
          </cell>
          <cell r="T228">
            <v>789</v>
          </cell>
          <cell r="U228">
            <v>0</v>
          </cell>
          <cell r="V228">
            <v>0</v>
          </cell>
        </row>
        <row r="229">
          <cell r="A229" t="str">
            <v>SUBTOTAL</v>
          </cell>
          <cell r="B229">
            <v>0</v>
          </cell>
          <cell r="C229">
            <v>0</v>
          </cell>
          <cell r="D229">
            <v>0</v>
          </cell>
          <cell r="E229">
            <v>0</v>
          </cell>
          <cell r="F229">
            <v>0</v>
          </cell>
          <cell r="G229">
            <v>0</v>
          </cell>
          <cell r="H229">
            <v>0</v>
          </cell>
          <cell r="I229">
            <v>0</v>
          </cell>
          <cell r="J229">
            <v>0</v>
          </cell>
          <cell r="K229">
            <v>0</v>
          </cell>
          <cell r="L229">
            <v>0</v>
          </cell>
          <cell r="M229">
            <v>0</v>
          </cell>
          <cell r="N229">
            <v>0</v>
          </cell>
          <cell r="O229">
            <v>0</v>
          </cell>
          <cell r="P229">
            <v>0</v>
          </cell>
          <cell r="Q229">
            <v>0</v>
          </cell>
          <cell r="R229">
            <v>0</v>
          </cell>
          <cell r="S229">
            <v>0</v>
          </cell>
          <cell r="T229">
            <v>27089</v>
          </cell>
          <cell r="U229">
            <v>0</v>
          </cell>
          <cell r="V229">
            <v>0</v>
          </cell>
        </row>
        <row r="230">
          <cell r="A230">
            <v>0</v>
          </cell>
          <cell r="B230">
            <v>0</v>
          </cell>
          <cell r="C230">
            <v>0</v>
          </cell>
          <cell r="D230">
            <v>0</v>
          </cell>
          <cell r="E230">
            <v>0</v>
          </cell>
          <cell r="F230">
            <v>0</v>
          </cell>
          <cell r="G230">
            <v>0</v>
          </cell>
          <cell r="H230">
            <v>0</v>
          </cell>
          <cell r="I230">
            <v>0</v>
          </cell>
          <cell r="J230">
            <v>0</v>
          </cell>
          <cell r="K230">
            <v>0</v>
          </cell>
          <cell r="L230">
            <v>0</v>
          </cell>
          <cell r="M230">
            <v>0</v>
          </cell>
          <cell r="N230">
            <v>0</v>
          </cell>
          <cell r="O230">
            <v>0</v>
          </cell>
          <cell r="P230">
            <v>0</v>
          </cell>
          <cell r="Q230">
            <v>0</v>
          </cell>
          <cell r="R230">
            <v>0</v>
          </cell>
          <cell r="S230">
            <v>0</v>
          </cell>
          <cell r="T230">
            <v>0</v>
          </cell>
          <cell r="U230">
            <v>0</v>
          </cell>
          <cell r="V230">
            <v>0</v>
          </cell>
        </row>
        <row r="231">
          <cell r="A231" t="str">
            <v>3. Transportes</v>
          </cell>
          <cell r="B231">
            <v>0</v>
          </cell>
          <cell r="C231">
            <v>0</v>
          </cell>
          <cell r="D231">
            <v>0</v>
          </cell>
          <cell r="E231">
            <v>0</v>
          </cell>
          <cell r="F231">
            <v>0</v>
          </cell>
          <cell r="G231">
            <v>0</v>
          </cell>
          <cell r="H231">
            <v>0</v>
          </cell>
          <cell r="I231">
            <v>0</v>
          </cell>
          <cell r="J231">
            <v>0</v>
          </cell>
          <cell r="K231">
            <v>0</v>
          </cell>
          <cell r="L231">
            <v>0</v>
          </cell>
          <cell r="M231">
            <v>0</v>
          </cell>
          <cell r="N231">
            <v>0</v>
          </cell>
          <cell r="O231">
            <v>0</v>
          </cell>
          <cell r="P231">
            <v>0</v>
          </cell>
          <cell r="Q231">
            <v>0</v>
          </cell>
          <cell r="R231">
            <v>0</v>
          </cell>
          <cell r="S231">
            <v>0</v>
          </cell>
          <cell r="T231">
            <v>0</v>
          </cell>
          <cell r="U231">
            <v>0</v>
          </cell>
          <cell r="V231">
            <v>0</v>
          </cell>
        </row>
        <row r="232">
          <cell r="A232" t="str">
            <v>Material</v>
          </cell>
          <cell r="B232">
            <v>0</v>
          </cell>
          <cell r="C232">
            <v>0</v>
          </cell>
          <cell r="D232">
            <v>0</v>
          </cell>
          <cell r="E232">
            <v>0</v>
          </cell>
          <cell r="F232">
            <v>0</v>
          </cell>
          <cell r="G232">
            <v>0</v>
          </cell>
          <cell r="H232">
            <v>0</v>
          </cell>
          <cell r="I232">
            <v>0</v>
          </cell>
          <cell r="J232">
            <v>0</v>
          </cell>
          <cell r="K232" t="str">
            <v>Vol. o Peso</v>
          </cell>
          <cell r="L232">
            <v>0</v>
          </cell>
          <cell r="M232" t="str">
            <v>Distancia</v>
          </cell>
          <cell r="N232">
            <v>0</v>
          </cell>
          <cell r="O232" t="str">
            <v>m2 o Ton/Km</v>
          </cell>
          <cell r="P232">
            <v>0</v>
          </cell>
          <cell r="Q232">
            <v>0</v>
          </cell>
          <cell r="R232" t="str">
            <v>Tarifa</v>
          </cell>
          <cell r="S232">
            <v>0</v>
          </cell>
          <cell r="T232" t="str">
            <v>Vr. Unitario</v>
          </cell>
          <cell r="U232">
            <v>0</v>
          </cell>
          <cell r="V232">
            <v>0</v>
          </cell>
        </row>
        <row r="233">
          <cell r="A233">
            <v>0</v>
          </cell>
          <cell r="B233">
            <v>0</v>
          </cell>
          <cell r="C233">
            <v>0</v>
          </cell>
          <cell r="D233">
            <v>0</v>
          </cell>
          <cell r="E233">
            <v>0</v>
          </cell>
          <cell r="F233">
            <v>0</v>
          </cell>
          <cell r="G233">
            <v>0</v>
          </cell>
          <cell r="H233">
            <v>0</v>
          </cell>
          <cell r="I233">
            <v>0</v>
          </cell>
          <cell r="J233">
            <v>0</v>
          </cell>
          <cell r="K233">
            <v>0</v>
          </cell>
          <cell r="L233">
            <v>0</v>
          </cell>
          <cell r="M233">
            <v>0</v>
          </cell>
          <cell r="N233">
            <v>0</v>
          </cell>
          <cell r="O233">
            <v>0</v>
          </cell>
          <cell r="P233">
            <v>0</v>
          </cell>
          <cell r="Q233">
            <v>0</v>
          </cell>
          <cell r="R233">
            <v>0</v>
          </cell>
          <cell r="S233">
            <v>0</v>
          </cell>
          <cell r="T233">
            <v>0</v>
          </cell>
          <cell r="U233">
            <v>0</v>
          </cell>
          <cell r="V233">
            <v>0</v>
          </cell>
        </row>
        <row r="234">
          <cell r="A234">
            <v>0</v>
          </cell>
          <cell r="B234">
            <v>0</v>
          </cell>
          <cell r="C234">
            <v>0</v>
          </cell>
          <cell r="D234">
            <v>0</v>
          </cell>
          <cell r="E234">
            <v>0</v>
          </cell>
          <cell r="F234">
            <v>0</v>
          </cell>
          <cell r="G234">
            <v>0</v>
          </cell>
          <cell r="H234">
            <v>0</v>
          </cell>
          <cell r="I234">
            <v>0</v>
          </cell>
          <cell r="J234">
            <v>0</v>
          </cell>
          <cell r="K234">
            <v>0</v>
          </cell>
          <cell r="L234">
            <v>0</v>
          </cell>
          <cell r="M234">
            <v>0</v>
          </cell>
          <cell r="N234">
            <v>0</v>
          </cell>
          <cell r="O234">
            <v>0</v>
          </cell>
          <cell r="P234">
            <v>0</v>
          </cell>
          <cell r="Q234">
            <v>0</v>
          </cell>
          <cell r="R234">
            <v>0</v>
          </cell>
          <cell r="S234">
            <v>0</v>
          </cell>
          <cell r="T234">
            <v>0</v>
          </cell>
          <cell r="U234">
            <v>0</v>
          </cell>
          <cell r="V234">
            <v>0</v>
          </cell>
        </row>
        <row r="235">
          <cell r="A235">
            <v>0</v>
          </cell>
          <cell r="B235">
            <v>0</v>
          </cell>
          <cell r="C235">
            <v>0</v>
          </cell>
          <cell r="D235">
            <v>0</v>
          </cell>
          <cell r="E235">
            <v>0</v>
          </cell>
          <cell r="F235">
            <v>0</v>
          </cell>
          <cell r="G235">
            <v>0</v>
          </cell>
          <cell r="H235">
            <v>0</v>
          </cell>
          <cell r="I235">
            <v>0</v>
          </cell>
          <cell r="J235">
            <v>0</v>
          </cell>
          <cell r="K235">
            <v>0</v>
          </cell>
          <cell r="L235">
            <v>0</v>
          </cell>
          <cell r="M235">
            <v>0</v>
          </cell>
          <cell r="N235">
            <v>0</v>
          </cell>
          <cell r="O235">
            <v>0</v>
          </cell>
          <cell r="P235">
            <v>0</v>
          </cell>
          <cell r="Q235">
            <v>0</v>
          </cell>
          <cell r="R235">
            <v>0</v>
          </cell>
          <cell r="S235">
            <v>0</v>
          </cell>
          <cell r="T235">
            <v>0</v>
          </cell>
          <cell r="U235">
            <v>0</v>
          </cell>
          <cell r="V235">
            <v>0</v>
          </cell>
        </row>
        <row r="236">
          <cell r="A236" t="str">
            <v>SUBTOTAL</v>
          </cell>
          <cell r="B236">
            <v>0</v>
          </cell>
          <cell r="C236">
            <v>0</v>
          </cell>
          <cell r="D236">
            <v>0</v>
          </cell>
          <cell r="E236">
            <v>0</v>
          </cell>
          <cell r="F236">
            <v>0</v>
          </cell>
          <cell r="G236">
            <v>0</v>
          </cell>
          <cell r="H236">
            <v>0</v>
          </cell>
          <cell r="I236">
            <v>0</v>
          </cell>
          <cell r="J236">
            <v>0</v>
          </cell>
          <cell r="K236">
            <v>0</v>
          </cell>
          <cell r="L236">
            <v>0</v>
          </cell>
          <cell r="M236">
            <v>0</v>
          </cell>
          <cell r="N236">
            <v>0</v>
          </cell>
          <cell r="O236">
            <v>0</v>
          </cell>
          <cell r="P236">
            <v>0</v>
          </cell>
          <cell r="Q236">
            <v>0</v>
          </cell>
          <cell r="R236">
            <v>0</v>
          </cell>
          <cell r="S236">
            <v>0</v>
          </cell>
          <cell r="T236">
            <v>0</v>
          </cell>
          <cell r="U236">
            <v>0</v>
          </cell>
          <cell r="V236">
            <v>0</v>
          </cell>
        </row>
        <row r="237">
          <cell r="A237">
            <v>0</v>
          </cell>
          <cell r="B237">
            <v>0</v>
          </cell>
          <cell r="C237">
            <v>0</v>
          </cell>
          <cell r="D237">
            <v>0</v>
          </cell>
          <cell r="E237">
            <v>0</v>
          </cell>
          <cell r="F237">
            <v>0</v>
          </cell>
          <cell r="G237">
            <v>0</v>
          </cell>
          <cell r="H237">
            <v>0</v>
          </cell>
          <cell r="I237">
            <v>0</v>
          </cell>
          <cell r="J237">
            <v>0</v>
          </cell>
          <cell r="K237">
            <v>0</v>
          </cell>
          <cell r="L237">
            <v>0</v>
          </cell>
          <cell r="M237">
            <v>0</v>
          </cell>
          <cell r="N237">
            <v>0</v>
          </cell>
          <cell r="O237">
            <v>0</v>
          </cell>
          <cell r="P237">
            <v>0</v>
          </cell>
          <cell r="Q237">
            <v>0</v>
          </cell>
          <cell r="R237">
            <v>0</v>
          </cell>
          <cell r="S237">
            <v>0</v>
          </cell>
          <cell r="T237">
            <v>0</v>
          </cell>
          <cell r="U237">
            <v>0</v>
          </cell>
          <cell r="V237">
            <v>0</v>
          </cell>
        </row>
        <row r="238">
          <cell r="A238" t="str">
            <v>4. Mano de Obra</v>
          </cell>
          <cell r="B238">
            <v>0</v>
          </cell>
          <cell r="C238">
            <v>0</v>
          </cell>
          <cell r="D238">
            <v>0</v>
          </cell>
          <cell r="E238">
            <v>0</v>
          </cell>
          <cell r="F238">
            <v>0</v>
          </cell>
          <cell r="G238">
            <v>0</v>
          </cell>
          <cell r="H238">
            <v>0</v>
          </cell>
          <cell r="I238">
            <v>0</v>
          </cell>
          <cell r="J238">
            <v>0</v>
          </cell>
          <cell r="K238">
            <v>0</v>
          </cell>
          <cell r="L238">
            <v>0</v>
          </cell>
          <cell r="M238">
            <v>0</v>
          </cell>
          <cell r="N238">
            <v>0</v>
          </cell>
          <cell r="O238">
            <v>0</v>
          </cell>
          <cell r="P238">
            <v>0</v>
          </cell>
          <cell r="Q238">
            <v>0</v>
          </cell>
          <cell r="R238">
            <v>0</v>
          </cell>
          <cell r="S238">
            <v>0</v>
          </cell>
          <cell r="T238">
            <v>0</v>
          </cell>
          <cell r="U238">
            <v>0</v>
          </cell>
          <cell r="V238">
            <v>0</v>
          </cell>
        </row>
        <row r="239">
          <cell r="A239" t="str">
            <v>Trabajador</v>
          </cell>
          <cell r="B239">
            <v>0</v>
          </cell>
          <cell r="C239">
            <v>0</v>
          </cell>
          <cell r="D239">
            <v>0</v>
          </cell>
          <cell r="E239">
            <v>0</v>
          </cell>
          <cell r="F239">
            <v>0</v>
          </cell>
          <cell r="G239">
            <v>0</v>
          </cell>
          <cell r="H239">
            <v>0</v>
          </cell>
          <cell r="I239">
            <v>0</v>
          </cell>
          <cell r="J239" t="str">
            <v>Jornal</v>
          </cell>
          <cell r="K239">
            <v>0</v>
          </cell>
          <cell r="L239" t="str">
            <v>Prestac.</v>
          </cell>
          <cell r="M239">
            <v>0</v>
          </cell>
          <cell r="N239" t="str">
            <v>Jornal Total</v>
          </cell>
          <cell r="O239">
            <v>0</v>
          </cell>
          <cell r="P239">
            <v>0</v>
          </cell>
          <cell r="Q239" t="str">
            <v>Rendimiento</v>
          </cell>
          <cell r="R239">
            <v>0</v>
          </cell>
          <cell r="S239">
            <v>0</v>
          </cell>
          <cell r="T239" t="str">
            <v>Vr. Unitario</v>
          </cell>
          <cell r="U239">
            <v>0</v>
          </cell>
          <cell r="V239">
            <v>0</v>
          </cell>
        </row>
        <row r="240">
          <cell r="A240" t="str">
            <v>Electricista II</v>
          </cell>
          <cell r="B240">
            <v>0</v>
          </cell>
          <cell r="C240">
            <v>0</v>
          </cell>
          <cell r="D240">
            <v>0</v>
          </cell>
          <cell r="E240">
            <v>0</v>
          </cell>
          <cell r="F240">
            <v>0</v>
          </cell>
          <cell r="G240">
            <v>0</v>
          </cell>
          <cell r="H240">
            <v>0</v>
          </cell>
          <cell r="I240">
            <v>0</v>
          </cell>
          <cell r="J240">
            <v>21662</v>
          </cell>
          <cell r="K240">
            <v>0</v>
          </cell>
          <cell r="L240">
            <v>0.57999999999999996</v>
          </cell>
          <cell r="M240">
            <v>0</v>
          </cell>
          <cell r="N240">
            <v>34225.96</v>
          </cell>
          <cell r="O240">
            <v>0</v>
          </cell>
          <cell r="P240">
            <v>0</v>
          </cell>
          <cell r="Q240">
            <v>0.35</v>
          </cell>
          <cell r="R240">
            <v>0</v>
          </cell>
          <cell r="S240">
            <v>0</v>
          </cell>
          <cell r="T240">
            <v>11979.085999999999</v>
          </cell>
          <cell r="U240">
            <v>0</v>
          </cell>
          <cell r="V240">
            <v>0</v>
          </cell>
        </row>
        <row r="241">
          <cell r="A241" t="str">
            <v>Ayudante</v>
          </cell>
          <cell r="B241">
            <v>0</v>
          </cell>
          <cell r="C241">
            <v>0</v>
          </cell>
          <cell r="D241">
            <v>0</v>
          </cell>
          <cell r="E241">
            <v>0</v>
          </cell>
          <cell r="F241">
            <v>0</v>
          </cell>
          <cell r="G241">
            <v>0</v>
          </cell>
          <cell r="H241">
            <v>0</v>
          </cell>
          <cell r="I241">
            <v>0</v>
          </cell>
          <cell r="J241">
            <v>17167</v>
          </cell>
          <cell r="K241">
            <v>0</v>
          </cell>
          <cell r="L241">
            <v>0.57999999999999996</v>
          </cell>
          <cell r="M241">
            <v>0</v>
          </cell>
          <cell r="N241">
            <v>27123.86</v>
          </cell>
          <cell r="O241">
            <v>0</v>
          </cell>
          <cell r="P241">
            <v>0</v>
          </cell>
          <cell r="Q241">
            <v>0.35</v>
          </cell>
          <cell r="R241">
            <v>0</v>
          </cell>
          <cell r="S241">
            <v>0</v>
          </cell>
          <cell r="T241">
            <v>9493.3509999999987</v>
          </cell>
          <cell r="U241">
            <v>0</v>
          </cell>
          <cell r="V241">
            <v>0</v>
          </cell>
        </row>
        <row r="242">
          <cell r="A242">
            <v>0</v>
          </cell>
          <cell r="B242">
            <v>0</v>
          </cell>
          <cell r="C242">
            <v>0</v>
          </cell>
          <cell r="D242">
            <v>0</v>
          </cell>
          <cell r="E242">
            <v>0</v>
          </cell>
          <cell r="F242">
            <v>0</v>
          </cell>
          <cell r="G242">
            <v>0</v>
          </cell>
          <cell r="H242">
            <v>0</v>
          </cell>
          <cell r="I242">
            <v>0</v>
          </cell>
          <cell r="J242">
            <v>0</v>
          </cell>
          <cell r="K242">
            <v>0</v>
          </cell>
          <cell r="L242">
            <v>0</v>
          </cell>
          <cell r="M242">
            <v>0</v>
          </cell>
          <cell r="N242">
            <v>0</v>
          </cell>
          <cell r="O242">
            <v>0</v>
          </cell>
          <cell r="P242">
            <v>0</v>
          </cell>
          <cell r="Q242">
            <v>0</v>
          </cell>
          <cell r="R242">
            <v>0</v>
          </cell>
          <cell r="S242">
            <v>0</v>
          </cell>
          <cell r="T242">
            <v>0</v>
          </cell>
          <cell r="U242">
            <v>0</v>
          </cell>
          <cell r="V242">
            <v>0</v>
          </cell>
        </row>
        <row r="243">
          <cell r="A243" t="str">
            <v>SUBTOTAL</v>
          </cell>
          <cell r="B243">
            <v>0</v>
          </cell>
          <cell r="C243">
            <v>0</v>
          </cell>
          <cell r="D243">
            <v>0</v>
          </cell>
          <cell r="E243">
            <v>0</v>
          </cell>
          <cell r="F243">
            <v>0</v>
          </cell>
          <cell r="G243">
            <v>0</v>
          </cell>
          <cell r="H243">
            <v>0</v>
          </cell>
          <cell r="I243">
            <v>0</v>
          </cell>
          <cell r="J243">
            <v>0</v>
          </cell>
          <cell r="K243">
            <v>0</v>
          </cell>
          <cell r="L243">
            <v>0</v>
          </cell>
          <cell r="M243">
            <v>0</v>
          </cell>
          <cell r="N243">
            <v>0</v>
          </cell>
          <cell r="O243">
            <v>0</v>
          </cell>
          <cell r="P243">
            <v>0</v>
          </cell>
          <cell r="Q243">
            <v>0</v>
          </cell>
          <cell r="R243">
            <v>0</v>
          </cell>
          <cell r="S243">
            <v>0</v>
          </cell>
          <cell r="T243">
            <v>21472.436999999998</v>
          </cell>
          <cell r="U243">
            <v>0</v>
          </cell>
          <cell r="V243">
            <v>0</v>
          </cell>
        </row>
        <row r="244">
          <cell r="A244" t="str">
            <v>TOTAL COSTO DIRECTO</v>
          </cell>
          <cell r="B244">
            <v>0</v>
          </cell>
          <cell r="C244">
            <v>0</v>
          </cell>
          <cell r="D244">
            <v>0</v>
          </cell>
          <cell r="E244">
            <v>0</v>
          </cell>
          <cell r="F244">
            <v>0</v>
          </cell>
          <cell r="G244">
            <v>0</v>
          </cell>
          <cell r="H244">
            <v>0</v>
          </cell>
          <cell r="I244">
            <v>0</v>
          </cell>
          <cell r="J244">
            <v>0</v>
          </cell>
          <cell r="K244">
            <v>0</v>
          </cell>
          <cell r="L244">
            <v>0</v>
          </cell>
          <cell r="M244">
            <v>0</v>
          </cell>
          <cell r="N244">
            <v>0</v>
          </cell>
          <cell r="O244">
            <v>0</v>
          </cell>
          <cell r="P244">
            <v>0</v>
          </cell>
          <cell r="Q244">
            <v>0</v>
          </cell>
          <cell r="R244">
            <v>0</v>
          </cell>
          <cell r="S244">
            <v>0</v>
          </cell>
          <cell r="T244">
            <v>48996.436999999998</v>
          </cell>
          <cell r="U244">
            <v>0</v>
          </cell>
          <cell r="V244">
            <v>0</v>
          </cell>
        </row>
        <row r="245">
          <cell r="A245" t="str">
            <v>AIU CONTRACTUAL</v>
          </cell>
          <cell r="B245">
            <v>0</v>
          </cell>
          <cell r="C245">
            <v>0</v>
          </cell>
          <cell r="D245">
            <v>0</v>
          </cell>
          <cell r="E245">
            <v>0.25640000000000002</v>
          </cell>
          <cell r="F245">
            <v>0</v>
          </cell>
          <cell r="G245">
            <v>0</v>
          </cell>
          <cell r="H245">
            <v>0</v>
          </cell>
          <cell r="I245">
            <v>0</v>
          </cell>
          <cell r="J245">
            <v>0</v>
          </cell>
          <cell r="K245">
            <v>0</v>
          </cell>
          <cell r="L245">
            <v>0</v>
          </cell>
          <cell r="M245">
            <v>0</v>
          </cell>
          <cell r="N245">
            <v>0</v>
          </cell>
          <cell r="O245">
            <v>0</v>
          </cell>
          <cell r="P245">
            <v>0</v>
          </cell>
          <cell r="Q245">
            <v>0</v>
          </cell>
          <cell r="R245">
            <v>0</v>
          </cell>
          <cell r="S245" t="str">
            <v>TOTAL COSTO INDIRECTO</v>
          </cell>
          <cell r="T245">
            <v>12562.6864468</v>
          </cell>
          <cell r="U245">
            <v>0</v>
          </cell>
          <cell r="V245">
            <v>0</v>
          </cell>
        </row>
        <row r="246">
          <cell r="A246" t="str">
            <v>VALOR TOTAL ACTIVIDAD</v>
          </cell>
          <cell r="B246">
            <v>0</v>
          </cell>
          <cell r="C246">
            <v>0</v>
          </cell>
          <cell r="D246">
            <v>0</v>
          </cell>
          <cell r="E246">
            <v>0</v>
          </cell>
          <cell r="F246">
            <v>0</v>
          </cell>
          <cell r="G246">
            <v>0</v>
          </cell>
          <cell r="H246">
            <v>0</v>
          </cell>
          <cell r="I246">
            <v>0</v>
          </cell>
          <cell r="J246">
            <v>0</v>
          </cell>
          <cell r="K246">
            <v>0</v>
          </cell>
          <cell r="L246">
            <v>0</v>
          </cell>
          <cell r="M246">
            <v>0</v>
          </cell>
          <cell r="N246">
            <v>0</v>
          </cell>
          <cell r="O246">
            <v>0</v>
          </cell>
          <cell r="P246">
            <v>0</v>
          </cell>
          <cell r="Q246">
            <v>0</v>
          </cell>
          <cell r="R246">
            <v>0</v>
          </cell>
          <cell r="S246">
            <v>0</v>
          </cell>
          <cell r="T246">
            <v>61559.123446799997</v>
          </cell>
          <cell r="U246">
            <v>0</v>
          </cell>
          <cell r="V246">
            <v>0</v>
          </cell>
        </row>
        <row r="247">
          <cell r="A247" t="str">
            <v>VALOR RECURSOS NECESARIOS PARA LA EJECUCIÓN DE LA ACTIVIDAD</v>
          </cell>
          <cell r="B247">
            <v>0</v>
          </cell>
          <cell r="C247">
            <v>0</v>
          </cell>
          <cell r="D247">
            <v>0</v>
          </cell>
          <cell r="E247">
            <v>0</v>
          </cell>
          <cell r="F247">
            <v>0</v>
          </cell>
          <cell r="G247">
            <v>0</v>
          </cell>
          <cell r="H247">
            <v>0</v>
          </cell>
          <cell r="I247">
            <v>0</v>
          </cell>
          <cell r="J247">
            <v>0</v>
          </cell>
          <cell r="K247">
            <v>0</v>
          </cell>
          <cell r="L247">
            <v>0</v>
          </cell>
          <cell r="M247">
            <v>0</v>
          </cell>
          <cell r="N247">
            <v>0</v>
          </cell>
          <cell r="O247">
            <v>0</v>
          </cell>
          <cell r="P247">
            <v>0</v>
          </cell>
          <cell r="Q247">
            <v>0</v>
          </cell>
          <cell r="R247">
            <v>0</v>
          </cell>
          <cell r="S247">
            <v>0</v>
          </cell>
          <cell r="T247">
            <v>246236.49378719999</v>
          </cell>
          <cell r="U247">
            <v>0</v>
          </cell>
          <cell r="V247">
            <v>0</v>
          </cell>
        </row>
        <row r="248">
          <cell r="A248">
            <v>0</v>
          </cell>
          <cell r="B248">
            <v>0</v>
          </cell>
          <cell r="C248">
            <v>0</v>
          </cell>
          <cell r="D248">
            <v>0</v>
          </cell>
          <cell r="E248">
            <v>0</v>
          </cell>
          <cell r="F248">
            <v>0</v>
          </cell>
          <cell r="G248">
            <v>0</v>
          </cell>
          <cell r="H248">
            <v>0</v>
          </cell>
          <cell r="I248">
            <v>0</v>
          </cell>
          <cell r="J248">
            <v>0</v>
          </cell>
          <cell r="K248">
            <v>0</v>
          </cell>
          <cell r="L248">
            <v>0</v>
          </cell>
          <cell r="M248">
            <v>0</v>
          </cell>
          <cell r="N248">
            <v>0</v>
          </cell>
          <cell r="O248">
            <v>0</v>
          </cell>
          <cell r="P248">
            <v>0</v>
          </cell>
          <cell r="Q248">
            <v>0</v>
          </cell>
          <cell r="R248">
            <v>0</v>
          </cell>
          <cell r="S248">
            <v>0</v>
          </cell>
          <cell r="T248">
            <v>0</v>
          </cell>
          <cell r="U248">
            <v>0</v>
          </cell>
          <cell r="V248">
            <v>0</v>
          </cell>
        </row>
        <row r="249">
          <cell r="A249" t="str">
            <v>Para constancia de lo anterior, se firma la presente acta bajo la responsabilidad expresa de los que intervienen en ella, de  conformidad  con las funciones  desempeñadas por cada uno de los mismos,  de acuerdo con el manual de interventoría, en _________</v>
          </cell>
          <cell r="B249">
            <v>0</v>
          </cell>
          <cell r="C249">
            <v>0</v>
          </cell>
          <cell r="D249">
            <v>0</v>
          </cell>
          <cell r="E249">
            <v>0</v>
          </cell>
          <cell r="F249">
            <v>0</v>
          </cell>
          <cell r="G249">
            <v>0</v>
          </cell>
          <cell r="H249">
            <v>0</v>
          </cell>
          <cell r="I249">
            <v>0</v>
          </cell>
          <cell r="J249">
            <v>0</v>
          </cell>
          <cell r="K249">
            <v>0</v>
          </cell>
          <cell r="L249">
            <v>0</v>
          </cell>
          <cell r="M249">
            <v>0</v>
          </cell>
          <cell r="N249">
            <v>0</v>
          </cell>
          <cell r="O249">
            <v>0</v>
          </cell>
          <cell r="P249">
            <v>0</v>
          </cell>
          <cell r="Q249">
            <v>0</v>
          </cell>
          <cell r="R249">
            <v>0</v>
          </cell>
          <cell r="S249">
            <v>0</v>
          </cell>
          <cell r="T249">
            <v>0</v>
          </cell>
          <cell r="U249">
            <v>0</v>
          </cell>
          <cell r="V249">
            <v>0</v>
          </cell>
        </row>
        <row r="250">
          <cell r="A250">
            <v>0</v>
          </cell>
          <cell r="B250">
            <v>0</v>
          </cell>
          <cell r="C250">
            <v>0</v>
          </cell>
          <cell r="D250">
            <v>0</v>
          </cell>
          <cell r="E250">
            <v>0</v>
          </cell>
          <cell r="F250">
            <v>0</v>
          </cell>
          <cell r="G250">
            <v>0</v>
          </cell>
          <cell r="H250">
            <v>0</v>
          </cell>
          <cell r="I250">
            <v>0</v>
          </cell>
          <cell r="J250">
            <v>0</v>
          </cell>
          <cell r="K250">
            <v>0</v>
          </cell>
          <cell r="L250">
            <v>0</v>
          </cell>
          <cell r="M250">
            <v>0</v>
          </cell>
          <cell r="N250">
            <v>0</v>
          </cell>
          <cell r="O250">
            <v>0</v>
          </cell>
          <cell r="P250">
            <v>0</v>
          </cell>
          <cell r="Q250">
            <v>0</v>
          </cell>
          <cell r="R250">
            <v>0</v>
          </cell>
          <cell r="S250">
            <v>0</v>
          </cell>
          <cell r="T250">
            <v>0</v>
          </cell>
          <cell r="U250">
            <v>0</v>
          </cell>
          <cell r="V250">
            <v>0</v>
          </cell>
        </row>
        <row r="251">
          <cell r="A251">
            <v>0</v>
          </cell>
          <cell r="B251">
            <v>0</v>
          </cell>
          <cell r="C251">
            <v>0</v>
          </cell>
          <cell r="D251">
            <v>0</v>
          </cell>
          <cell r="E251">
            <v>0</v>
          </cell>
          <cell r="F251">
            <v>0</v>
          </cell>
          <cell r="G251">
            <v>0</v>
          </cell>
          <cell r="H251">
            <v>0</v>
          </cell>
          <cell r="I251">
            <v>0</v>
          </cell>
          <cell r="J251">
            <v>0</v>
          </cell>
          <cell r="K251">
            <v>0</v>
          </cell>
          <cell r="L251">
            <v>0</v>
          </cell>
          <cell r="M251">
            <v>0</v>
          </cell>
          <cell r="N251">
            <v>0</v>
          </cell>
          <cell r="O251">
            <v>0</v>
          </cell>
          <cell r="P251">
            <v>0</v>
          </cell>
          <cell r="Q251">
            <v>0</v>
          </cell>
          <cell r="R251">
            <v>0</v>
          </cell>
          <cell r="S251">
            <v>0</v>
          </cell>
          <cell r="T251">
            <v>0</v>
          </cell>
          <cell r="U251">
            <v>0</v>
          </cell>
          <cell r="V251">
            <v>0</v>
          </cell>
        </row>
        <row r="252">
          <cell r="A252">
            <v>0</v>
          </cell>
          <cell r="B252">
            <v>0</v>
          </cell>
          <cell r="C252">
            <v>0</v>
          </cell>
          <cell r="D252">
            <v>0</v>
          </cell>
          <cell r="E252" t="str">
            <v>Firma:</v>
          </cell>
          <cell r="F252">
            <v>0</v>
          </cell>
          <cell r="G252">
            <v>0</v>
          </cell>
          <cell r="H252">
            <v>0</v>
          </cell>
          <cell r="I252">
            <v>0</v>
          </cell>
          <cell r="J252">
            <v>0</v>
          </cell>
          <cell r="K252">
            <v>0</v>
          </cell>
          <cell r="L252">
            <v>0</v>
          </cell>
          <cell r="M252">
            <v>0</v>
          </cell>
          <cell r="N252">
            <v>0</v>
          </cell>
          <cell r="O252">
            <v>0</v>
          </cell>
          <cell r="P252">
            <v>0</v>
          </cell>
          <cell r="Q252">
            <v>0</v>
          </cell>
          <cell r="R252">
            <v>0</v>
          </cell>
          <cell r="S252">
            <v>0</v>
          </cell>
          <cell r="T252">
            <v>0</v>
          </cell>
          <cell r="U252">
            <v>0</v>
          </cell>
          <cell r="V252">
            <v>0</v>
          </cell>
        </row>
        <row r="253">
          <cell r="A253">
            <v>0</v>
          </cell>
          <cell r="B253">
            <v>0</v>
          </cell>
          <cell r="C253">
            <v>0</v>
          </cell>
          <cell r="D253">
            <v>0</v>
          </cell>
          <cell r="E253" t="str">
            <v>Nombre:</v>
          </cell>
          <cell r="F253">
            <v>0</v>
          </cell>
          <cell r="G253">
            <v>0</v>
          </cell>
          <cell r="H253">
            <v>0</v>
          </cell>
          <cell r="I253">
            <v>0</v>
          </cell>
          <cell r="J253">
            <v>0</v>
          </cell>
          <cell r="K253">
            <v>0</v>
          </cell>
          <cell r="L253">
            <v>0</v>
          </cell>
          <cell r="M253">
            <v>0</v>
          </cell>
          <cell r="N253">
            <v>0</v>
          </cell>
          <cell r="O253">
            <v>0</v>
          </cell>
          <cell r="P253">
            <v>0</v>
          </cell>
          <cell r="Q253">
            <v>0</v>
          </cell>
          <cell r="R253">
            <v>0</v>
          </cell>
          <cell r="S253">
            <v>0</v>
          </cell>
          <cell r="T253">
            <v>0</v>
          </cell>
          <cell r="U253">
            <v>0</v>
          </cell>
          <cell r="V253">
            <v>0</v>
          </cell>
        </row>
        <row r="254">
          <cell r="A254">
            <v>0</v>
          </cell>
          <cell r="B254">
            <v>0</v>
          </cell>
          <cell r="C254">
            <v>0</v>
          </cell>
          <cell r="D254">
            <v>0</v>
          </cell>
          <cell r="E254" t="str">
            <v>REPRESENTATE LEGAL Ó DIRECTOR DE OBRA</v>
          </cell>
          <cell r="F254">
            <v>0</v>
          </cell>
          <cell r="G254">
            <v>0</v>
          </cell>
          <cell r="H254">
            <v>0</v>
          </cell>
          <cell r="I254">
            <v>0</v>
          </cell>
          <cell r="J254">
            <v>0</v>
          </cell>
          <cell r="K254">
            <v>0</v>
          </cell>
          <cell r="L254">
            <v>0</v>
          </cell>
          <cell r="M254">
            <v>0</v>
          </cell>
          <cell r="N254">
            <v>0</v>
          </cell>
          <cell r="O254">
            <v>0</v>
          </cell>
          <cell r="P254">
            <v>0</v>
          </cell>
          <cell r="Q254">
            <v>0</v>
          </cell>
          <cell r="R254">
            <v>0</v>
          </cell>
          <cell r="S254">
            <v>0</v>
          </cell>
          <cell r="T254">
            <v>0</v>
          </cell>
          <cell r="U254">
            <v>0</v>
          </cell>
          <cell r="V254">
            <v>0</v>
          </cell>
        </row>
        <row r="255">
          <cell r="F255">
            <v>0</v>
          </cell>
          <cell r="G255">
            <v>0</v>
          </cell>
          <cell r="H255">
            <v>0</v>
          </cell>
          <cell r="I255">
            <v>0</v>
          </cell>
          <cell r="J255">
            <v>0</v>
          </cell>
          <cell r="K255">
            <v>0</v>
          </cell>
        </row>
        <row r="256">
          <cell r="A256" t="str">
            <v>C. OBSERVACIONES INTERVENTORIA (Campo de obligatorio diligenciamiento)</v>
          </cell>
          <cell r="B256">
            <v>0</v>
          </cell>
          <cell r="C256">
            <v>0</v>
          </cell>
          <cell r="D256">
            <v>0</v>
          </cell>
          <cell r="E256">
            <v>0</v>
          </cell>
          <cell r="F256">
            <v>0</v>
          </cell>
          <cell r="G256">
            <v>0</v>
          </cell>
          <cell r="H256">
            <v>0</v>
          </cell>
          <cell r="I256">
            <v>0</v>
          </cell>
          <cell r="J256">
            <v>0</v>
          </cell>
          <cell r="K256">
            <v>0</v>
          </cell>
          <cell r="L256">
            <v>0</v>
          </cell>
          <cell r="M256">
            <v>0</v>
          </cell>
          <cell r="N256">
            <v>0</v>
          </cell>
          <cell r="O256">
            <v>0</v>
          </cell>
          <cell r="P256">
            <v>0</v>
          </cell>
          <cell r="Q256">
            <v>0</v>
          </cell>
          <cell r="R256">
            <v>0</v>
          </cell>
          <cell r="S256">
            <v>0</v>
          </cell>
          <cell r="T256">
            <v>0</v>
          </cell>
          <cell r="U256">
            <v>0</v>
          </cell>
          <cell r="V256">
            <v>0</v>
          </cell>
        </row>
        <row r="257">
          <cell r="A257">
            <v>0</v>
          </cell>
          <cell r="B257">
            <v>0</v>
          </cell>
          <cell r="C257">
            <v>0</v>
          </cell>
          <cell r="D257">
            <v>0</v>
          </cell>
          <cell r="E257">
            <v>0</v>
          </cell>
          <cell r="F257">
            <v>0</v>
          </cell>
          <cell r="G257">
            <v>0</v>
          </cell>
          <cell r="H257">
            <v>0</v>
          </cell>
          <cell r="I257">
            <v>0</v>
          </cell>
          <cell r="J257">
            <v>0</v>
          </cell>
          <cell r="K257">
            <v>0</v>
          </cell>
          <cell r="L257">
            <v>0</v>
          </cell>
          <cell r="M257">
            <v>0</v>
          </cell>
          <cell r="N257">
            <v>0</v>
          </cell>
          <cell r="O257">
            <v>0</v>
          </cell>
          <cell r="P257">
            <v>0</v>
          </cell>
          <cell r="Q257">
            <v>0</v>
          </cell>
          <cell r="R257">
            <v>0</v>
          </cell>
          <cell r="S257">
            <v>0</v>
          </cell>
          <cell r="T257">
            <v>0</v>
          </cell>
          <cell r="U257">
            <v>0</v>
          </cell>
          <cell r="V257">
            <v>0</v>
          </cell>
        </row>
        <row r="258">
          <cell r="A258">
            <v>0</v>
          </cell>
          <cell r="B258">
            <v>0</v>
          </cell>
          <cell r="C258">
            <v>0</v>
          </cell>
          <cell r="D258">
            <v>0</v>
          </cell>
          <cell r="E258">
            <v>0</v>
          </cell>
          <cell r="F258">
            <v>0</v>
          </cell>
          <cell r="G258">
            <v>0</v>
          </cell>
          <cell r="H258">
            <v>0</v>
          </cell>
          <cell r="I258">
            <v>0</v>
          </cell>
          <cell r="J258">
            <v>0</v>
          </cell>
          <cell r="K258">
            <v>0</v>
          </cell>
          <cell r="L258">
            <v>0</v>
          </cell>
          <cell r="M258">
            <v>0</v>
          </cell>
          <cell r="N258">
            <v>0</v>
          </cell>
          <cell r="O258">
            <v>0</v>
          </cell>
          <cell r="P258">
            <v>0</v>
          </cell>
          <cell r="Q258">
            <v>0</v>
          </cell>
          <cell r="R258">
            <v>0</v>
          </cell>
          <cell r="S258">
            <v>0</v>
          </cell>
          <cell r="T258">
            <v>0</v>
          </cell>
          <cell r="U258">
            <v>0</v>
          </cell>
          <cell r="V258">
            <v>0</v>
          </cell>
        </row>
        <row r="259">
          <cell r="A259">
            <v>0</v>
          </cell>
          <cell r="B259">
            <v>0</v>
          </cell>
          <cell r="C259">
            <v>0</v>
          </cell>
          <cell r="D259">
            <v>0</v>
          </cell>
          <cell r="E259">
            <v>0</v>
          </cell>
          <cell r="F259">
            <v>0</v>
          </cell>
          <cell r="G259">
            <v>0</v>
          </cell>
          <cell r="H259">
            <v>0</v>
          </cell>
          <cell r="I259">
            <v>0</v>
          </cell>
          <cell r="J259">
            <v>0</v>
          </cell>
          <cell r="K259">
            <v>0</v>
          </cell>
          <cell r="L259">
            <v>0</v>
          </cell>
          <cell r="M259">
            <v>0</v>
          </cell>
          <cell r="N259">
            <v>0</v>
          </cell>
          <cell r="O259">
            <v>0</v>
          </cell>
          <cell r="P259">
            <v>0</v>
          </cell>
          <cell r="Q259">
            <v>0</v>
          </cell>
          <cell r="R259">
            <v>0</v>
          </cell>
          <cell r="S259">
            <v>0</v>
          </cell>
          <cell r="T259">
            <v>0</v>
          </cell>
          <cell r="U259">
            <v>0</v>
          </cell>
          <cell r="V259">
            <v>0</v>
          </cell>
        </row>
        <row r="260">
          <cell r="A260">
            <v>0</v>
          </cell>
          <cell r="B260">
            <v>0</v>
          </cell>
          <cell r="C260">
            <v>0</v>
          </cell>
          <cell r="D260">
            <v>0</v>
          </cell>
          <cell r="E260">
            <v>0</v>
          </cell>
          <cell r="F260">
            <v>0</v>
          </cell>
          <cell r="G260">
            <v>0</v>
          </cell>
          <cell r="H260">
            <v>0</v>
          </cell>
          <cell r="I260">
            <v>0</v>
          </cell>
          <cell r="J260">
            <v>0</v>
          </cell>
          <cell r="K260">
            <v>0</v>
          </cell>
          <cell r="L260">
            <v>0</v>
          </cell>
          <cell r="M260">
            <v>0</v>
          </cell>
          <cell r="N260">
            <v>0</v>
          </cell>
          <cell r="O260">
            <v>0</v>
          </cell>
          <cell r="P260">
            <v>0</v>
          </cell>
          <cell r="Q260">
            <v>0</v>
          </cell>
          <cell r="R260">
            <v>0</v>
          </cell>
          <cell r="S260">
            <v>0</v>
          </cell>
          <cell r="T260">
            <v>0</v>
          </cell>
          <cell r="U260">
            <v>0</v>
          </cell>
          <cell r="V260">
            <v>0</v>
          </cell>
        </row>
        <row r="261">
          <cell r="A261">
            <v>0</v>
          </cell>
          <cell r="B261">
            <v>0</v>
          </cell>
          <cell r="C261">
            <v>0</v>
          </cell>
          <cell r="D261">
            <v>0</v>
          </cell>
          <cell r="E261">
            <v>0</v>
          </cell>
          <cell r="F261">
            <v>0</v>
          </cell>
          <cell r="G261">
            <v>0</v>
          </cell>
          <cell r="H261">
            <v>0</v>
          </cell>
          <cell r="I261">
            <v>0</v>
          </cell>
          <cell r="J261">
            <v>0</v>
          </cell>
          <cell r="K261">
            <v>0</v>
          </cell>
          <cell r="L261">
            <v>0</v>
          </cell>
          <cell r="M261">
            <v>0</v>
          </cell>
          <cell r="N261">
            <v>0</v>
          </cell>
          <cell r="O261">
            <v>0</v>
          </cell>
          <cell r="P261">
            <v>0</v>
          </cell>
          <cell r="Q261">
            <v>0</v>
          </cell>
          <cell r="R261">
            <v>0</v>
          </cell>
          <cell r="S261">
            <v>0</v>
          </cell>
          <cell r="T261">
            <v>0</v>
          </cell>
          <cell r="U261">
            <v>0</v>
          </cell>
          <cell r="V261">
            <v>0</v>
          </cell>
        </row>
        <row r="262">
          <cell r="A262">
            <v>0</v>
          </cell>
          <cell r="B262">
            <v>0</v>
          </cell>
          <cell r="C262">
            <v>0</v>
          </cell>
          <cell r="D262">
            <v>0</v>
          </cell>
          <cell r="E262">
            <v>0</v>
          </cell>
          <cell r="F262">
            <v>0</v>
          </cell>
          <cell r="G262">
            <v>0</v>
          </cell>
          <cell r="H262">
            <v>0</v>
          </cell>
          <cell r="I262">
            <v>0</v>
          </cell>
          <cell r="J262">
            <v>0</v>
          </cell>
          <cell r="K262">
            <v>0</v>
          </cell>
          <cell r="L262">
            <v>0</v>
          </cell>
          <cell r="M262">
            <v>0</v>
          </cell>
          <cell r="N262">
            <v>0</v>
          </cell>
          <cell r="O262">
            <v>0</v>
          </cell>
          <cell r="P262">
            <v>0</v>
          </cell>
          <cell r="Q262">
            <v>0</v>
          </cell>
          <cell r="R262">
            <v>0</v>
          </cell>
          <cell r="T262">
            <v>0</v>
          </cell>
          <cell r="U262">
            <v>0</v>
          </cell>
        </row>
        <row r="263">
          <cell r="A263">
            <v>0</v>
          </cell>
          <cell r="B263">
            <v>0</v>
          </cell>
          <cell r="C263">
            <v>0</v>
          </cell>
          <cell r="D263">
            <v>0</v>
          </cell>
          <cell r="E263" t="str">
            <v>Firma:</v>
          </cell>
          <cell r="F263">
            <v>0</v>
          </cell>
          <cell r="G263">
            <v>0</v>
          </cell>
          <cell r="H263">
            <v>0</v>
          </cell>
          <cell r="I263">
            <v>0</v>
          </cell>
          <cell r="J263">
            <v>0</v>
          </cell>
          <cell r="K263">
            <v>0</v>
          </cell>
          <cell r="L263">
            <v>0</v>
          </cell>
          <cell r="M263">
            <v>0</v>
          </cell>
          <cell r="N263">
            <v>0</v>
          </cell>
          <cell r="O263">
            <v>0</v>
          </cell>
          <cell r="P263">
            <v>0</v>
          </cell>
          <cell r="Q263">
            <v>0</v>
          </cell>
          <cell r="R263">
            <v>0</v>
          </cell>
          <cell r="S263">
            <v>0</v>
          </cell>
          <cell r="U263">
            <v>0</v>
          </cell>
          <cell r="V263">
            <v>0</v>
          </cell>
        </row>
        <row r="264">
          <cell r="A264">
            <v>0</v>
          </cell>
          <cell r="B264">
            <v>0</v>
          </cell>
          <cell r="C264">
            <v>0</v>
          </cell>
          <cell r="D264">
            <v>0</v>
          </cell>
          <cell r="E264" t="str">
            <v>Nombre:</v>
          </cell>
          <cell r="F264">
            <v>0</v>
          </cell>
          <cell r="G264">
            <v>0</v>
          </cell>
          <cell r="H264">
            <v>0</v>
          </cell>
          <cell r="I264">
            <v>0</v>
          </cell>
          <cell r="J264">
            <v>0</v>
          </cell>
          <cell r="K264">
            <v>0</v>
          </cell>
          <cell r="L264">
            <v>0</v>
          </cell>
          <cell r="M264">
            <v>0</v>
          </cell>
          <cell r="N264">
            <v>0</v>
          </cell>
          <cell r="O264">
            <v>0</v>
          </cell>
          <cell r="P264">
            <v>0</v>
          </cell>
          <cell r="Q264">
            <v>0</v>
          </cell>
          <cell r="R264">
            <v>0</v>
          </cell>
          <cell r="S264">
            <v>0</v>
          </cell>
          <cell r="U264">
            <v>0</v>
          </cell>
          <cell r="V264" t="str">
            <v>Original  - FONADE</v>
          </cell>
        </row>
        <row r="265">
          <cell r="A265">
            <v>0</v>
          </cell>
          <cell r="B265">
            <v>0</v>
          </cell>
          <cell r="C265">
            <v>0</v>
          </cell>
          <cell r="D265">
            <v>0</v>
          </cell>
          <cell r="E265" t="str">
            <v>REPRESENTANTE LEGAL Ó DIRECTOR DE INTERVENTORÍA</v>
          </cell>
          <cell r="F265">
            <v>0</v>
          </cell>
          <cell r="G265">
            <v>0</v>
          </cell>
          <cell r="H265">
            <v>0</v>
          </cell>
          <cell r="I265">
            <v>0</v>
          </cell>
          <cell r="J265">
            <v>0</v>
          </cell>
          <cell r="K265">
            <v>0</v>
          </cell>
          <cell r="L265">
            <v>0</v>
          </cell>
          <cell r="M265">
            <v>0</v>
          </cell>
          <cell r="N265">
            <v>0</v>
          </cell>
          <cell r="O265">
            <v>0</v>
          </cell>
          <cell r="P265">
            <v>0</v>
          </cell>
          <cell r="Q265">
            <v>0</v>
          </cell>
          <cell r="R265">
            <v>0</v>
          </cell>
          <cell r="S265">
            <v>0</v>
          </cell>
          <cell r="T265">
            <v>0</v>
          </cell>
          <cell r="U265">
            <v>0</v>
          </cell>
          <cell r="V265" t="str">
            <v>Copias: Contratista, Interventor</v>
          </cell>
        </row>
        <row r="266">
          <cell r="A266" t="str">
            <v>Item</v>
          </cell>
          <cell r="B266">
            <v>0</v>
          </cell>
          <cell r="C266" t="str">
            <v>Descripción</v>
          </cell>
          <cell r="D266">
            <v>0</v>
          </cell>
          <cell r="E266">
            <v>0</v>
          </cell>
          <cell r="F266">
            <v>0</v>
          </cell>
          <cell r="G266">
            <v>0</v>
          </cell>
          <cell r="H266">
            <v>0</v>
          </cell>
          <cell r="I266">
            <v>0</v>
          </cell>
          <cell r="J266">
            <v>0</v>
          </cell>
          <cell r="K266">
            <v>0</v>
          </cell>
          <cell r="L266">
            <v>0</v>
          </cell>
          <cell r="M266">
            <v>0</v>
          </cell>
          <cell r="N266">
            <v>0</v>
          </cell>
          <cell r="O266">
            <v>0</v>
          </cell>
          <cell r="P266">
            <v>0</v>
          </cell>
          <cell r="Q266">
            <v>0</v>
          </cell>
          <cell r="R266" t="str">
            <v>Unidad</v>
          </cell>
          <cell r="S266">
            <v>0</v>
          </cell>
          <cell r="T266" t="str">
            <v>Cantidad</v>
          </cell>
          <cell r="U266">
            <v>0</v>
          </cell>
          <cell r="V266">
            <v>0</v>
          </cell>
          <cell r="W266">
            <v>0</v>
          </cell>
        </row>
        <row r="267">
          <cell r="A267" t="str">
            <v>04.01.05</v>
          </cell>
          <cell r="B267">
            <v>0</v>
          </cell>
          <cell r="C267" t="str">
            <v>Salida para cableado estructurado en ducto vacío de 3/4". Incluye cajas, y accesorios necesarios para completar la salida.</v>
          </cell>
          <cell r="D267">
            <v>0</v>
          </cell>
          <cell r="E267">
            <v>0</v>
          </cell>
          <cell r="F267">
            <v>0</v>
          </cell>
          <cell r="G267">
            <v>0</v>
          </cell>
          <cell r="H267">
            <v>0</v>
          </cell>
          <cell r="I267">
            <v>0</v>
          </cell>
          <cell r="J267">
            <v>0</v>
          </cell>
          <cell r="K267">
            <v>0</v>
          </cell>
          <cell r="L267">
            <v>0</v>
          </cell>
          <cell r="M267">
            <v>0</v>
          </cell>
          <cell r="N267">
            <v>0</v>
          </cell>
          <cell r="O267">
            <v>0</v>
          </cell>
          <cell r="P267">
            <v>0</v>
          </cell>
          <cell r="Q267">
            <v>0</v>
          </cell>
          <cell r="R267" t="str">
            <v>UN</v>
          </cell>
          <cell r="S267">
            <v>0</v>
          </cell>
          <cell r="T267">
            <v>2</v>
          </cell>
          <cell r="U267">
            <v>0</v>
          </cell>
          <cell r="V267">
            <v>0</v>
          </cell>
          <cell r="W267">
            <v>68169</v>
          </cell>
        </row>
        <row r="268">
          <cell r="A268">
            <v>0</v>
          </cell>
          <cell r="B268">
            <v>0</v>
          </cell>
          <cell r="C268">
            <v>0</v>
          </cell>
          <cell r="D268">
            <v>0</v>
          </cell>
          <cell r="E268">
            <v>0</v>
          </cell>
          <cell r="F268">
            <v>0</v>
          </cell>
          <cell r="G268">
            <v>0</v>
          </cell>
          <cell r="H268">
            <v>0</v>
          </cell>
          <cell r="I268">
            <v>0</v>
          </cell>
          <cell r="J268">
            <v>0</v>
          </cell>
          <cell r="K268">
            <v>0</v>
          </cell>
          <cell r="L268">
            <v>0</v>
          </cell>
          <cell r="M268">
            <v>0</v>
          </cell>
          <cell r="N268">
            <v>0</v>
          </cell>
          <cell r="O268">
            <v>0</v>
          </cell>
          <cell r="P268">
            <v>0</v>
          </cell>
          <cell r="Q268">
            <v>0</v>
          </cell>
          <cell r="R268">
            <v>0</v>
          </cell>
          <cell r="S268">
            <v>0</v>
          </cell>
          <cell r="T268">
            <v>0</v>
          </cell>
          <cell r="U268">
            <v>0</v>
          </cell>
          <cell r="V268">
            <v>0</v>
          </cell>
        </row>
        <row r="269">
          <cell r="A269" t="str">
            <v>1.  Equipo</v>
          </cell>
          <cell r="B269">
            <v>0</v>
          </cell>
          <cell r="C269">
            <v>0</v>
          </cell>
          <cell r="D269">
            <v>0</v>
          </cell>
          <cell r="E269">
            <v>0</v>
          </cell>
          <cell r="F269">
            <v>0</v>
          </cell>
          <cell r="G269">
            <v>0</v>
          </cell>
          <cell r="H269">
            <v>0</v>
          </cell>
          <cell r="I269">
            <v>0</v>
          </cell>
          <cell r="J269">
            <v>0</v>
          </cell>
          <cell r="K269">
            <v>0</v>
          </cell>
          <cell r="L269">
            <v>0</v>
          </cell>
          <cell r="M269">
            <v>0</v>
          </cell>
          <cell r="N269">
            <v>0</v>
          </cell>
          <cell r="O269">
            <v>0</v>
          </cell>
          <cell r="P269">
            <v>0</v>
          </cell>
          <cell r="Q269">
            <v>0</v>
          </cell>
          <cell r="R269">
            <v>0</v>
          </cell>
          <cell r="S269">
            <v>0</v>
          </cell>
          <cell r="T269">
            <v>0</v>
          </cell>
          <cell r="U269">
            <v>0</v>
          </cell>
          <cell r="V269">
            <v>0</v>
          </cell>
        </row>
        <row r="270">
          <cell r="A270" t="str">
            <v>Descripción</v>
          </cell>
          <cell r="B270">
            <v>0</v>
          </cell>
          <cell r="C270">
            <v>0</v>
          </cell>
          <cell r="D270">
            <v>0</v>
          </cell>
          <cell r="E270">
            <v>0</v>
          </cell>
          <cell r="F270">
            <v>0</v>
          </cell>
          <cell r="G270">
            <v>0</v>
          </cell>
          <cell r="H270" t="str">
            <v>Marca</v>
          </cell>
          <cell r="I270">
            <v>0</v>
          </cell>
          <cell r="J270">
            <v>0</v>
          </cell>
          <cell r="K270" t="str">
            <v>Tipo</v>
          </cell>
          <cell r="L270">
            <v>0</v>
          </cell>
          <cell r="M270">
            <v>0</v>
          </cell>
          <cell r="N270">
            <v>0</v>
          </cell>
          <cell r="O270" t="str">
            <v>Tarifa/Hora</v>
          </cell>
          <cell r="P270">
            <v>0</v>
          </cell>
          <cell r="Q270">
            <v>0</v>
          </cell>
          <cell r="R270" t="str">
            <v>Rendimiento</v>
          </cell>
          <cell r="S270">
            <v>0</v>
          </cell>
          <cell r="T270" t="str">
            <v>Vr. Unitario</v>
          </cell>
          <cell r="U270">
            <v>0</v>
          </cell>
          <cell r="V270">
            <v>0</v>
          </cell>
        </row>
        <row r="271">
          <cell r="A271" t="str">
            <v>Alicates</v>
          </cell>
          <cell r="B271">
            <v>0</v>
          </cell>
          <cell r="C271">
            <v>0</v>
          </cell>
          <cell r="D271">
            <v>0</v>
          </cell>
          <cell r="E271">
            <v>0</v>
          </cell>
          <cell r="F271">
            <v>0</v>
          </cell>
          <cell r="G271">
            <v>0</v>
          </cell>
          <cell r="H271">
            <v>0</v>
          </cell>
          <cell r="I271">
            <v>0</v>
          </cell>
          <cell r="J271">
            <v>0</v>
          </cell>
          <cell r="K271">
            <v>0</v>
          </cell>
          <cell r="L271">
            <v>0</v>
          </cell>
          <cell r="M271">
            <v>0</v>
          </cell>
          <cell r="N271">
            <v>0</v>
          </cell>
          <cell r="O271">
            <v>30188</v>
          </cell>
          <cell r="P271">
            <v>0</v>
          </cell>
          <cell r="Q271">
            <v>0</v>
          </cell>
          <cell r="R271">
            <v>0.01</v>
          </cell>
          <cell r="S271">
            <v>0</v>
          </cell>
          <cell r="T271">
            <v>301.88</v>
          </cell>
          <cell r="U271">
            <v>0</v>
          </cell>
          <cell r="V271">
            <v>0</v>
          </cell>
        </row>
        <row r="272">
          <cell r="A272" t="str">
            <v>Atornillador</v>
          </cell>
          <cell r="B272">
            <v>0</v>
          </cell>
          <cell r="C272">
            <v>0</v>
          </cell>
          <cell r="D272">
            <v>0</v>
          </cell>
          <cell r="E272">
            <v>0</v>
          </cell>
          <cell r="F272">
            <v>0</v>
          </cell>
          <cell r="G272">
            <v>0</v>
          </cell>
          <cell r="H272">
            <v>0</v>
          </cell>
          <cell r="I272">
            <v>0</v>
          </cell>
          <cell r="J272">
            <v>0</v>
          </cell>
          <cell r="K272">
            <v>0</v>
          </cell>
          <cell r="L272">
            <v>0</v>
          </cell>
          <cell r="M272">
            <v>0</v>
          </cell>
          <cell r="N272">
            <v>0</v>
          </cell>
          <cell r="O272">
            <v>21735</v>
          </cell>
          <cell r="P272">
            <v>0</v>
          </cell>
          <cell r="Q272">
            <v>0</v>
          </cell>
          <cell r="R272">
            <v>0.01</v>
          </cell>
          <cell r="S272">
            <v>0</v>
          </cell>
          <cell r="T272">
            <v>217.35</v>
          </cell>
          <cell r="U272">
            <v>0</v>
          </cell>
          <cell r="V272">
            <v>0</v>
          </cell>
        </row>
        <row r="273">
          <cell r="A273">
            <v>0</v>
          </cell>
          <cell r="B273">
            <v>0</v>
          </cell>
          <cell r="C273">
            <v>0</v>
          </cell>
          <cell r="D273">
            <v>0</v>
          </cell>
          <cell r="E273">
            <v>0</v>
          </cell>
          <cell r="F273">
            <v>0</v>
          </cell>
          <cell r="G273">
            <v>0</v>
          </cell>
          <cell r="H273">
            <v>0</v>
          </cell>
          <cell r="I273">
            <v>0</v>
          </cell>
          <cell r="J273">
            <v>0</v>
          </cell>
          <cell r="K273">
            <v>0</v>
          </cell>
          <cell r="L273">
            <v>0</v>
          </cell>
          <cell r="M273">
            <v>0</v>
          </cell>
          <cell r="N273">
            <v>0</v>
          </cell>
          <cell r="O273">
            <v>0</v>
          </cell>
          <cell r="P273">
            <v>0</v>
          </cell>
          <cell r="Q273">
            <v>0</v>
          </cell>
          <cell r="R273">
            <v>0</v>
          </cell>
          <cell r="S273">
            <v>0</v>
          </cell>
          <cell r="T273">
            <v>0</v>
          </cell>
          <cell r="U273">
            <v>0</v>
          </cell>
          <cell r="V273">
            <v>0</v>
          </cell>
        </row>
        <row r="274">
          <cell r="A274">
            <v>0</v>
          </cell>
          <cell r="B274">
            <v>0</v>
          </cell>
          <cell r="C274">
            <v>0</v>
          </cell>
          <cell r="D274">
            <v>0</v>
          </cell>
          <cell r="E274">
            <v>0</v>
          </cell>
          <cell r="F274">
            <v>0</v>
          </cell>
          <cell r="G274">
            <v>0</v>
          </cell>
          <cell r="H274">
            <v>0</v>
          </cell>
          <cell r="I274">
            <v>0</v>
          </cell>
          <cell r="J274">
            <v>0</v>
          </cell>
          <cell r="K274">
            <v>0</v>
          </cell>
          <cell r="L274">
            <v>0</v>
          </cell>
          <cell r="M274">
            <v>0</v>
          </cell>
          <cell r="N274">
            <v>0</v>
          </cell>
          <cell r="O274">
            <v>0</v>
          </cell>
          <cell r="P274">
            <v>0</v>
          </cell>
          <cell r="Q274">
            <v>0</v>
          </cell>
          <cell r="R274">
            <v>0</v>
          </cell>
          <cell r="S274">
            <v>0</v>
          </cell>
          <cell r="T274">
            <v>0</v>
          </cell>
          <cell r="U274">
            <v>0</v>
          </cell>
          <cell r="V274">
            <v>0</v>
          </cell>
        </row>
        <row r="275">
          <cell r="A275" t="str">
            <v>SUBTOTAL</v>
          </cell>
          <cell r="B275">
            <v>0</v>
          </cell>
          <cell r="C275">
            <v>0</v>
          </cell>
          <cell r="D275">
            <v>0</v>
          </cell>
          <cell r="E275">
            <v>0</v>
          </cell>
          <cell r="F275">
            <v>0</v>
          </cell>
          <cell r="G275">
            <v>0</v>
          </cell>
          <cell r="H275">
            <v>0</v>
          </cell>
          <cell r="I275">
            <v>0</v>
          </cell>
          <cell r="J275">
            <v>0</v>
          </cell>
          <cell r="K275">
            <v>0</v>
          </cell>
          <cell r="L275">
            <v>0</v>
          </cell>
          <cell r="M275">
            <v>0</v>
          </cell>
          <cell r="N275">
            <v>0</v>
          </cell>
          <cell r="O275">
            <v>0</v>
          </cell>
          <cell r="P275">
            <v>0</v>
          </cell>
          <cell r="Q275">
            <v>0</v>
          </cell>
          <cell r="R275">
            <v>0</v>
          </cell>
          <cell r="S275">
            <v>0</v>
          </cell>
          <cell r="T275">
            <v>519.23</v>
          </cell>
          <cell r="U275">
            <v>0</v>
          </cell>
          <cell r="V275">
            <v>0</v>
          </cell>
        </row>
        <row r="276">
          <cell r="A276">
            <v>0</v>
          </cell>
          <cell r="B276">
            <v>0</v>
          </cell>
          <cell r="C276">
            <v>0</v>
          </cell>
          <cell r="D276">
            <v>0</v>
          </cell>
          <cell r="E276">
            <v>0</v>
          </cell>
          <cell r="F276">
            <v>0</v>
          </cell>
          <cell r="G276">
            <v>0</v>
          </cell>
          <cell r="H276">
            <v>0</v>
          </cell>
          <cell r="I276">
            <v>0</v>
          </cell>
          <cell r="J276">
            <v>0</v>
          </cell>
          <cell r="K276">
            <v>0</v>
          </cell>
          <cell r="L276">
            <v>0</v>
          </cell>
          <cell r="M276">
            <v>0</v>
          </cell>
          <cell r="N276">
            <v>0</v>
          </cell>
          <cell r="O276">
            <v>0</v>
          </cell>
          <cell r="P276">
            <v>0</v>
          </cell>
          <cell r="Q276">
            <v>0</v>
          </cell>
          <cell r="R276">
            <v>0</v>
          </cell>
          <cell r="S276">
            <v>0</v>
          </cell>
          <cell r="T276">
            <v>0</v>
          </cell>
          <cell r="U276">
            <v>0</v>
          </cell>
          <cell r="V276">
            <v>0</v>
          </cell>
        </row>
        <row r="277">
          <cell r="A277" t="str">
            <v>2.  Materiales</v>
          </cell>
          <cell r="B277">
            <v>0</v>
          </cell>
          <cell r="C277">
            <v>0</v>
          </cell>
          <cell r="D277">
            <v>0</v>
          </cell>
          <cell r="E277">
            <v>0</v>
          </cell>
          <cell r="F277">
            <v>0</v>
          </cell>
          <cell r="G277">
            <v>0</v>
          </cell>
          <cell r="H277">
            <v>0</v>
          </cell>
          <cell r="I277">
            <v>0</v>
          </cell>
          <cell r="J277">
            <v>0</v>
          </cell>
          <cell r="K277">
            <v>0</v>
          </cell>
          <cell r="L277">
            <v>0</v>
          </cell>
          <cell r="M277">
            <v>0</v>
          </cell>
          <cell r="N277">
            <v>0</v>
          </cell>
          <cell r="O277">
            <v>0</v>
          </cell>
          <cell r="P277">
            <v>0</v>
          </cell>
          <cell r="Q277">
            <v>0</v>
          </cell>
          <cell r="R277">
            <v>0</v>
          </cell>
          <cell r="S277">
            <v>0</v>
          </cell>
          <cell r="T277">
            <v>0</v>
          </cell>
          <cell r="U277">
            <v>0</v>
          </cell>
          <cell r="V277">
            <v>0</v>
          </cell>
        </row>
        <row r="278">
          <cell r="A278" t="str">
            <v>Descripción</v>
          </cell>
          <cell r="B278">
            <v>0</v>
          </cell>
          <cell r="C278">
            <v>0</v>
          </cell>
          <cell r="D278">
            <v>0</v>
          </cell>
          <cell r="E278">
            <v>0</v>
          </cell>
          <cell r="F278">
            <v>0</v>
          </cell>
          <cell r="G278">
            <v>0</v>
          </cell>
          <cell r="H278">
            <v>0</v>
          </cell>
          <cell r="I278">
            <v>0</v>
          </cell>
          <cell r="J278">
            <v>0</v>
          </cell>
          <cell r="K278">
            <v>0</v>
          </cell>
          <cell r="L278">
            <v>0</v>
          </cell>
          <cell r="M278" t="str">
            <v>Unidad</v>
          </cell>
          <cell r="N278">
            <v>0</v>
          </cell>
          <cell r="O278" t="str">
            <v>Cantidad</v>
          </cell>
          <cell r="P278">
            <v>0</v>
          </cell>
          <cell r="Q278" t="str">
            <v>Precio Unit.</v>
          </cell>
          <cell r="R278">
            <v>0</v>
          </cell>
          <cell r="S278">
            <v>0</v>
          </cell>
          <cell r="T278" t="str">
            <v>Vr Unitario</v>
          </cell>
          <cell r="U278">
            <v>0</v>
          </cell>
          <cell r="V278">
            <v>0</v>
          </cell>
        </row>
        <row r="279">
          <cell r="A279" t="str">
            <v>Tubo conduit PVC 3/4"</v>
          </cell>
          <cell r="B279">
            <v>0</v>
          </cell>
          <cell r="C279">
            <v>0</v>
          </cell>
          <cell r="D279">
            <v>0</v>
          </cell>
          <cell r="E279">
            <v>0</v>
          </cell>
          <cell r="F279">
            <v>0</v>
          </cell>
          <cell r="G279">
            <v>0</v>
          </cell>
          <cell r="H279">
            <v>0</v>
          </cell>
          <cell r="I279">
            <v>0</v>
          </cell>
          <cell r="J279">
            <v>0</v>
          </cell>
          <cell r="K279">
            <v>0</v>
          </cell>
          <cell r="L279">
            <v>0</v>
          </cell>
          <cell r="M279" t="str">
            <v>Ml</v>
          </cell>
          <cell r="N279">
            <v>0</v>
          </cell>
          <cell r="O279">
            <v>6</v>
          </cell>
          <cell r="P279">
            <v>0</v>
          </cell>
          <cell r="Q279">
            <v>2900</v>
          </cell>
          <cell r="R279">
            <v>0</v>
          </cell>
          <cell r="S279">
            <v>0</v>
          </cell>
          <cell r="T279">
            <v>17400</v>
          </cell>
          <cell r="U279">
            <v>0</v>
          </cell>
          <cell r="V279">
            <v>0</v>
          </cell>
        </row>
        <row r="280">
          <cell r="A280" t="str">
            <v>Tubo conduit PVC 1"</v>
          </cell>
          <cell r="B280">
            <v>0</v>
          </cell>
          <cell r="C280">
            <v>0</v>
          </cell>
          <cell r="D280">
            <v>0</v>
          </cell>
          <cell r="E280">
            <v>0</v>
          </cell>
          <cell r="F280">
            <v>0</v>
          </cell>
          <cell r="G280">
            <v>0</v>
          </cell>
          <cell r="H280">
            <v>0</v>
          </cell>
          <cell r="I280">
            <v>0</v>
          </cell>
          <cell r="J280">
            <v>0</v>
          </cell>
          <cell r="K280">
            <v>0</v>
          </cell>
          <cell r="L280">
            <v>0</v>
          </cell>
          <cell r="M280" t="str">
            <v>Un</v>
          </cell>
          <cell r="N280">
            <v>0</v>
          </cell>
          <cell r="O280">
            <v>6</v>
          </cell>
          <cell r="P280">
            <v>0</v>
          </cell>
          <cell r="Q280">
            <v>3581</v>
          </cell>
          <cell r="R280">
            <v>0</v>
          </cell>
          <cell r="S280">
            <v>0</v>
          </cell>
          <cell r="T280">
            <v>21486</v>
          </cell>
          <cell r="U280">
            <v>0</v>
          </cell>
          <cell r="V280">
            <v>0</v>
          </cell>
        </row>
        <row r="281">
          <cell r="A281" t="str">
            <v>Boquilla terminal PVC de 3/4"</v>
          </cell>
          <cell r="B281">
            <v>0</v>
          </cell>
          <cell r="C281">
            <v>0</v>
          </cell>
          <cell r="D281">
            <v>0</v>
          </cell>
          <cell r="E281">
            <v>0</v>
          </cell>
          <cell r="F281">
            <v>0</v>
          </cell>
          <cell r="G281">
            <v>0</v>
          </cell>
          <cell r="H281">
            <v>0</v>
          </cell>
          <cell r="I281">
            <v>0</v>
          </cell>
          <cell r="J281">
            <v>0</v>
          </cell>
          <cell r="K281">
            <v>0</v>
          </cell>
          <cell r="L281">
            <v>0</v>
          </cell>
          <cell r="M281" t="str">
            <v>Un</v>
          </cell>
          <cell r="N281">
            <v>0</v>
          </cell>
          <cell r="O281">
            <v>1</v>
          </cell>
          <cell r="P281">
            <v>0</v>
          </cell>
          <cell r="Q281">
            <v>850</v>
          </cell>
          <cell r="R281">
            <v>0</v>
          </cell>
          <cell r="S281">
            <v>0</v>
          </cell>
          <cell r="T281">
            <v>850</v>
          </cell>
          <cell r="U281">
            <v>0</v>
          </cell>
          <cell r="V281">
            <v>0</v>
          </cell>
        </row>
        <row r="282">
          <cell r="A282" t="str">
            <v>Boquilla terminal PVC de 1"</v>
          </cell>
          <cell r="B282">
            <v>0</v>
          </cell>
          <cell r="C282">
            <v>0</v>
          </cell>
          <cell r="D282">
            <v>0</v>
          </cell>
          <cell r="E282">
            <v>0</v>
          </cell>
          <cell r="F282">
            <v>0</v>
          </cell>
          <cell r="G282">
            <v>0</v>
          </cell>
          <cell r="H282">
            <v>0</v>
          </cell>
          <cell r="I282">
            <v>0</v>
          </cell>
          <cell r="J282">
            <v>0</v>
          </cell>
          <cell r="K282">
            <v>0</v>
          </cell>
          <cell r="L282">
            <v>0</v>
          </cell>
          <cell r="M282" t="str">
            <v>Un</v>
          </cell>
          <cell r="N282">
            <v>0</v>
          </cell>
          <cell r="O282">
            <v>1</v>
          </cell>
          <cell r="P282">
            <v>0</v>
          </cell>
          <cell r="Q282">
            <v>779</v>
          </cell>
          <cell r="R282">
            <v>0</v>
          </cell>
          <cell r="S282">
            <v>0</v>
          </cell>
          <cell r="T282">
            <v>779</v>
          </cell>
          <cell r="U282">
            <v>0</v>
          </cell>
          <cell r="V282">
            <v>0</v>
          </cell>
        </row>
        <row r="283">
          <cell r="A283" t="str">
            <v>Soldadura PVC 1/8</v>
          </cell>
          <cell r="B283">
            <v>0</v>
          </cell>
          <cell r="C283">
            <v>0</v>
          </cell>
          <cell r="D283">
            <v>0</v>
          </cell>
          <cell r="E283">
            <v>0</v>
          </cell>
          <cell r="F283">
            <v>0</v>
          </cell>
          <cell r="G283">
            <v>0</v>
          </cell>
          <cell r="H283">
            <v>0</v>
          </cell>
          <cell r="I283">
            <v>0</v>
          </cell>
          <cell r="J283">
            <v>0</v>
          </cell>
          <cell r="K283">
            <v>0</v>
          </cell>
          <cell r="L283">
            <v>0</v>
          </cell>
          <cell r="M283" t="str">
            <v>Gl</v>
          </cell>
          <cell r="N283">
            <v>0</v>
          </cell>
          <cell r="O283">
            <v>1</v>
          </cell>
          <cell r="P283">
            <v>0</v>
          </cell>
          <cell r="Q283">
            <v>966</v>
          </cell>
          <cell r="R283">
            <v>0</v>
          </cell>
          <cell r="S283">
            <v>0</v>
          </cell>
          <cell r="T283">
            <v>966</v>
          </cell>
          <cell r="U283">
            <v>0</v>
          </cell>
          <cell r="V283">
            <v>0</v>
          </cell>
        </row>
        <row r="284">
          <cell r="A284" t="str">
            <v>Limpiador PVC 1/8</v>
          </cell>
          <cell r="B284">
            <v>0</v>
          </cell>
          <cell r="C284">
            <v>0</v>
          </cell>
          <cell r="D284">
            <v>0</v>
          </cell>
          <cell r="E284">
            <v>0</v>
          </cell>
          <cell r="F284">
            <v>0</v>
          </cell>
          <cell r="G284">
            <v>0</v>
          </cell>
          <cell r="H284">
            <v>0</v>
          </cell>
          <cell r="I284">
            <v>0</v>
          </cell>
          <cell r="J284">
            <v>0</v>
          </cell>
          <cell r="K284">
            <v>0</v>
          </cell>
          <cell r="L284">
            <v>0</v>
          </cell>
          <cell r="M284" t="str">
            <v>Gl</v>
          </cell>
          <cell r="N284">
            <v>0</v>
          </cell>
          <cell r="O284">
            <v>0.04</v>
          </cell>
          <cell r="P284">
            <v>0</v>
          </cell>
          <cell r="Q284">
            <v>25862</v>
          </cell>
          <cell r="R284">
            <v>0</v>
          </cell>
          <cell r="S284">
            <v>0</v>
          </cell>
          <cell r="T284">
            <v>1034.48</v>
          </cell>
          <cell r="U284">
            <v>0</v>
          </cell>
          <cell r="V284">
            <v>0</v>
          </cell>
        </row>
        <row r="285">
          <cell r="A285" t="str">
            <v>Caja 5800</v>
          </cell>
          <cell r="B285">
            <v>0</v>
          </cell>
          <cell r="C285">
            <v>0</v>
          </cell>
          <cell r="D285">
            <v>0</v>
          </cell>
          <cell r="E285">
            <v>0</v>
          </cell>
          <cell r="F285">
            <v>0</v>
          </cell>
          <cell r="G285">
            <v>0</v>
          </cell>
          <cell r="H285">
            <v>0</v>
          </cell>
          <cell r="I285">
            <v>0</v>
          </cell>
          <cell r="J285">
            <v>0</v>
          </cell>
          <cell r="K285">
            <v>0</v>
          </cell>
          <cell r="L285">
            <v>0</v>
          </cell>
          <cell r="M285" t="str">
            <v>Un</v>
          </cell>
          <cell r="N285">
            <v>0</v>
          </cell>
          <cell r="O285">
            <v>1</v>
          </cell>
          <cell r="P285">
            <v>0</v>
          </cell>
          <cell r="Q285">
            <v>1120</v>
          </cell>
          <cell r="R285">
            <v>0</v>
          </cell>
          <cell r="S285">
            <v>0</v>
          </cell>
          <cell r="T285">
            <v>1120</v>
          </cell>
          <cell r="U285">
            <v>0</v>
          </cell>
          <cell r="V285">
            <v>0</v>
          </cell>
        </row>
        <row r="286">
          <cell r="A286" t="str">
            <v>Suplemento para caja 5800</v>
          </cell>
          <cell r="B286">
            <v>0</v>
          </cell>
          <cell r="C286">
            <v>0</v>
          </cell>
          <cell r="D286">
            <v>0</v>
          </cell>
          <cell r="E286">
            <v>0</v>
          </cell>
          <cell r="F286">
            <v>0</v>
          </cell>
          <cell r="G286">
            <v>0</v>
          </cell>
          <cell r="H286">
            <v>0</v>
          </cell>
          <cell r="I286">
            <v>0</v>
          </cell>
          <cell r="J286">
            <v>0</v>
          </cell>
          <cell r="K286">
            <v>0</v>
          </cell>
          <cell r="L286">
            <v>0</v>
          </cell>
          <cell r="M286" t="str">
            <v>Un</v>
          </cell>
          <cell r="N286">
            <v>0</v>
          </cell>
          <cell r="O286">
            <v>1</v>
          </cell>
          <cell r="P286">
            <v>0</v>
          </cell>
          <cell r="Q286">
            <v>517</v>
          </cell>
          <cell r="R286">
            <v>0</v>
          </cell>
          <cell r="S286">
            <v>0</v>
          </cell>
          <cell r="T286">
            <v>517</v>
          </cell>
          <cell r="U286">
            <v>0</v>
          </cell>
          <cell r="V286">
            <v>0</v>
          </cell>
        </row>
        <row r="287">
          <cell r="A287" t="str">
            <v>Tapa Ciega metálica para toma</v>
          </cell>
          <cell r="B287">
            <v>0</v>
          </cell>
          <cell r="C287">
            <v>0</v>
          </cell>
          <cell r="D287">
            <v>0</v>
          </cell>
          <cell r="E287">
            <v>0</v>
          </cell>
          <cell r="F287">
            <v>0</v>
          </cell>
          <cell r="G287">
            <v>0</v>
          </cell>
          <cell r="H287">
            <v>0</v>
          </cell>
          <cell r="I287">
            <v>0</v>
          </cell>
          <cell r="J287">
            <v>0</v>
          </cell>
          <cell r="K287">
            <v>0</v>
          </cell>
          <cell r="L287">
            <v>0</v>
          </cell>
          <cell r="M287" t="str">
            <v>Un</v>
          </cell>
          <cell r="N287">
            <v>0</v>
          </cell>
          <cell r="O287">
            <v>1</v>
          </cell>
          <cell r="P287">
            <v>0</v>
          </cell>
          <cell r="Q287">
            <v>680</v>
          </cell>
          <cell r="R287">
            <v>0</v>
          </cell>
          <cell r="S287">
            <v>0</v>
          </cell>
          <cell r="T287">
            <v>680</v>
          </cell>
          <cell r="U287">
            <v>0</v>
          </cell>
          <cell r="V287">
            <v>0</v>
          </cell>
        </row>
        <row r="288">
          <cell r="A288">
            <v>0</v>
          </cell>
          <cell r="B288">
            <v>0</v>
          </cell>
          <cell r="C288">
            <v>0</v>
          </cell>
          <cell r="D288">
            <v>0</v>
          </cell>
          <cell r="E288">
            <v>0</v>
          </cell>
          <cell r="F288">
            <v>0</v>
          </cell>
          <cell r="G288">
            <v>0</v>
          </cell>
          <cell r="H288">
            <v>0</v>
          </cell>
          <cell r="I288">
            <v>0</v>
          </cell>
          <cell r="J288">
            <v>0</v>
          </cell>
          <cell r="K288">
            <v>0</v>
          </cell>
          <cell r="L288">
            <v>0</v>
          </cell>
          <cell r="M288">
            <v>0</v>
          </cell>
          <cell r="N288">
            <v>0</v>
          </cell>
          <cell r="O288">
            <v>0</v>
          </cell>
          <cell r="P288">
            <v>0</v>
          </cell>
          <cell r="Q288">
            <v>0</v>
          </cell>
          <cell r="R288">
            <v>0</v>
          </cell>
          <cell r="S288">
            <v>0</v>
          </cell>
          <cell r="T288">
            <v>0</v>
          </cell>
          <cell r="U288">
            <v>0</v>
          </cell>
          <cell r="V288">
            <v>0</v>
          </cell>
        </row>
        <row r="289">
          <cell r="A289">
            <v>0</v>
          </cell>
          <cell r="B289">
            <v>0</v>
          </cell>
          <cell r="C289">
            <v>0</v>
          </cell>
          <cell r="D289">
            <v>0</v>
          </cell>
          <cell r="E289">
            <v>0</v>
          </cell>
          <cell r="F289">
            <v>0</v>
          </cell>
          <cell r="G289">
            <v>0</v>
          </cell>
          <cell r="H289">
            <v>0</v>
          </cell>
          <cell r="I289">
            <v>0</v>
          </cell>
          <cell r="J289">
            <v>0</v>
          </cell>
          <cell r="K289">
            <v>0</v>
          </cell>
          <cell r="L289">
            <v>0</v>
          </cell>
          <cell r="M289">
            <v>0</v>
          </cell>
          <cell r="N289">
            <v>0</v>
          </cell>
          <cell r="O289">
            <v>0</v>
          </cell>
          <cell r="P289">
            <v>0</v>
          </cell>
          <cell r="Q289">
            <v>0</v>
          </cell>
          <cell r="R289">
            <v>0</v>
          </cell>
          <cell r="S289">
            <v>0</v>
          </cell>
          <cell r="T289">
            <v>0</v>
          </cell>
          <cell r="U289">
            <v>0</v>
          </cell>
          <cell r="V289">
            <v>0</v>
          </cell>
        </row>
        <row r="290">
          <cell r="A290">
            <v>0</v>
          </cell>
          <cell r="B290">
            <v>0</v>
          </cell>
          <cell r="C290">
            <v>0</v>
          </cell>
          <cell r="D290">
            <v>0</v>
          </cell>
          <cell r="E290">
            <v>0</v>
          </cell>
          <cell r="F290">
            <v>0</v>
          </cell>
          <cell r="G290">
            <v>0</v>
          </cell>
          <cell r="H290">
            <v>0</v>
          </cell>
          <cell r="I290">
            <v>0</v>
          </cell>
          <cell r="J290">
            <v>0</v>
          </cell>
          <cell r="K290">
            <v>0</v>
          </cell>
          <cell r="L290">
            <v>0</v>
          </cell>
          <cell r="M290">
            <v>0</v>
          </cell>
          <cell r="N290">
            <v>0</v>
          </cell>
          <cell r="O290">
            <v>0</v>
          </cell>
          <cell r="P290">
            <v>0</v>
          </cell>
          <cell r="Q290">
            <v>0</v>
          </cell>
          <cell r="R290">
            <v>0</v>
          </cell>
          <cell r="S290">
            <v>0</v>
          </cell>
          <cell r="T290">
            <v>0</v>
          </cell>
          <cell r="U290">
            <v>0</v>
          </cell>
          <cell r="V290">
            <v>0</v>
          </cell>
        </row>
        <row r="291">
          <cell r="A291" t="str">
            <v>Desperdicio</v>
          </cell>
          <cell r="B291">
            <v>0</v>
          </cell>
          <cell r="C291">
            <v>0</v>
          </cell>
          <cell r="D291">
            <v>0</v>
          </cell>
          <cell r="E291">
            <v>0</v>
          </cell>
          <cell r="F291">
            <v>0</v>
          </cell>
          <cell r="G291">
            <v>0</v>
          </cell>
          <cell r="H291">
            <v>0</v>
          </cell>
          <cell r="I291">
            <v>0</v>
          </cell>
          <cell r="J291">
            <v>0</v>
          </cell>
          <cell r="K291">
            <v>0</v>
          </cell>
          <cell r="L291">
            <v>0</v>
          </cell>
          <cell r="M291" t="str">
            <v>%</v>
          </cell>
          <cell r="N291">
            <v>0</v>
          </cell>
          <cell r="O291">
            <v>0.03</v>
          </cell>
          <cell r="P291">
            <v>0</v>
          </cell>
          <cell r="Q291">
            <v>44832.480000000003</v>
          </cell>
          <cell r="R291">
            <v>0</v>
          </cell>
          <cell r="S291">
            <v>0</v>
          </cell>
          <cell r="T291">
            <v>1344.9744000000001</v>
          </cell>
          <cell r="U291">
            <v>0</v>
          </cell>
          <cell r="V291">
            <v>0</v>
          </cell>
        </row>
        <row r="292">
          <cell r="A292" t="str">
            <v>SUBTOTAL</v>
          </cell>
          <cell r="B292">
            <v>0</v>
          </cell>
          <cell r="C292">
            <v>0</v>
          </cell>
          <cell r="D292">
            <v>0</v>
          </cell>
          <cell r="E292">
            <v>0</v>
          </cell>
          <cell r="F292">
            <v>0</v>
          </cell>
          <cell r="G292">
            <v>0</v>
          </cell>
          <cell r="H292">
            <v>0</v>
          </cell>
          <cell r="I292">
            <v>0</v>
          </cell>
          <cell r="J292">
            <v>0</v>
          </cell>
          <cell r="K292">
            <v>0</v>
          </cell>
          <cell r="L292">
            <v>0</v>
          </cell>
          <cell r="M292">
            <v>0</v>
          </cell>
          <cell r="N292">
            <v>0</v>
          </cell>
          <cell r="O292">
            <v>0</v>
          </cell>
          <cell r="P292">
            <v>0</v>
          </cell>
          <cell r="Q292">
            <v>0</v>
          </cell>
          <cell r="R292">
            <v>0</v>
          </cell>
          <cell r="S292">
            <v>0</v>
          </cell>
          <cell r="T292">
            <v>46177.454400000002</v>
          </cell>
          <cell r="U292">
            <v>0</v>
          </cell>
          <cell r="V292">
            <v>0</v>
          </cell>
        </row>
        <row r="293">
          <cell r="A293">
            <v>0</v>
          </cell>
          <cell r="B293">
            <v>0</v>
          </cell>
          <cell r="C293">
            <v>0</v>
          </cell>
          <cell r="D293">
            <v>0</v>
          </cell>
          <cell r="E293">
            <v>0</v>
          </cell>
          <cell r="F293">
            <v>0</v>
          </cell>
          <cell r="G293">
            <v>0</v>
          </cell>
          <cell r="H293">
            <v>0</v>
          </cell>
          <cell r="I293">
            <v>0</v>
          </cell>
          <cell r="J293">
            <v>0</v>
          </cell>
          <cell r="K293">
            <v>0</v>
          </cell>
          <cell r="L293">
            <v>0</v>
          </cell>
          <cell r="M293">
            <v>0</v>
          </cell>
          <cell r="N293">
            <v>0</v>
          </cell>
          <cell r="O293">
            <v>0</v>
          </cell>
          <cell r="P293">
            <v>0</v>
          </cell>
          <cell r="Q293">
            <v>0</v>
          </cell>
          <cell r="R293">
            <v>0</v>
          </cell>
          <cell r="S293">
            <v>0</v>
          </cell>
          <cell r="T293">
            <v>0</v>
          </cell>
          <cell r="U293">
            <v>0</v>
          </cell>
          <cell r="V293">
            <v>0</v>
          </cell>
        </row>
        <row r="294">
          <cell r="A294" t="str">
            <v>3. Transportes</v>
          </cell>
          <cell r="B294">
            <v>0</v>
          </cell>
          <cell r="C294">
            <v>0</v>
          </cell>
          <cell r="D294">
            <v>0</v>
          </cell>
          <cell r="E294">
            <v>0</v>
          </cell>
          <cell r="F294">
            <v>0</v>
          </cell>
          <cell r="G294">
            <v>0</v>
          </cell>
          <cell r="H294">
            <v>0</v>
          </cell>
          <cell r="I294">
            <v>0</v>
          </cell>
          <cell r="J294">
            <v>0</v>
          </cell>
          <cell r="K294">
            <v>0</v>
          </cell>
          <cell r="L294">
            <v>0</v>
          </cell>
          <cell r="M294">
            <v>0</v>
          </cell>
          <cell r="N294">
            <v>0</v>
          </cell>
          <cell r="O294">
            <v>0</v>
          </cell>
          <cell r="P294">
            <v>0</v>
          </cell>
          <cell r="Q294">
            <v>0</v>
          </cell>
          <cell r="R294">
            <v>0</v>
          </cell>
          <cell r="S294">
            <v>0</v>
          </cell>
          <cell r="T294">
            <v>0</v>
          </cell>
          <cell r="U294">
            <v>0</v>
          </cell>
          <cell r="V294">
            <v>0</v>
          </cell>
        </row>
        <row r="295">
          <cell r="A295" t="str">
            <v>Material</v>
          </cell>
          <cell r="B295">
            <v>0</v>
          </cell>
          <cell r="C295">
            <v>0</v>
          </cell>
          <cell r="D295">
            <v>0</v>
          </cell>
          <cell r="E295">
            <v>0</v>
          </cell>
          <cell r="F295">
            <v>0</v>
          </cell>
          <cell r="G295">
            <v>0</v>
          </cell>
          <cell r="H295">
            <v>0</v>
          </cell>
          <cell r="I295">
            <v>0</v>
          </cell>
          <cell r="J295">
            <v>0</v>
          </cell>
          <cell r="K295" t="str">
            <v>Vol. o Peso</v>
          </cell>
          <cell r="L295">
            <v>0</v>
          </cell>
          <cell r="M295" t="str">
            <v>Distancia</v>
          </cell>
          <cell r="N295">
            <v>0</v>
          </cell>
          <cell r="O295" t="str">
            <v>m2 o Ton/Km</v>
          </cell>
          <cell r="P295">
            <v>0</v>
          </cell>
          <cell r="Q295">
            <v>0</v>
          </cell>
          <cell r="R295" t="str">
            <v>Tarifa</v>
          </cell>
          <cell r="S295">
            <v>0</v>
          </cell>
          <cell r="T295" t="str">
            <v>Vr. Unitario</v>
          </cell>
          <cell r="U295">
            <v>0</v>
          </cell>
          <cell r="V295">
            <v>0</v>
          </cell>
        </row>
        <row r="296">
          <cell r="A296">
            <v>0</v>
          </cell>
          <cell r="B296">
            <v>0</v>
          </cell>
          <cell r="C296">
            <v>0</v>
          </cell>
          <cell r="D296">
            <v>0</v>
          </cell>
          <cell r="E296">
            <v>0</v>
          </cell>
          <cell r="F296">
            <v>0</v>
          </cell>
          <cell r="G296">
            <v>0</v>
          </cell>
          <cell r="H296">
            <v>0</v>
          </cell>
          <cell r="I296">
            <v>0</v>
          </cell>
          <cell r="J296">
            <v>0</v>
          </cell>
          <cell r="K296">
            <v>0</v>
          </cell>
          <cell r="L296">
            <v>0</v>
          </cell>
          <cell r="M296">
            <v>0</v>
          </cell>
          <cell r="N296">
            <v>0</v>
          </cell>
          <cell r="O296">
            <v>0</v>
          </cell>
          <cell r="P296">
            <v>0</v>
          </cell>
          <cell r="Q296">
            <v>0</v>
          </cell>
          <cell r="R296">
            <v>0</v>
          </cell>
          <cell r="S296">
            <v>0</v>
          </cell>
          <cell r="T296">
            <v>0</v>
          </cell>
          <cell r="U296">
            <v>0</v>
          </cell>
          <cell r="V296">
            <v>0</v>
          </cell>
        </row>
        <row r="297">
          <cell r="A297">
            <v>0</v>
          </cell>
          <cell r="B297">
            <v>0</v>
          </cell>
          <cell r="C297">
            <v>0</v>
          </cell>
          <cell r="D297">
            <v>0</v>
          </cell>
          <cell r="E297">
            <v>0</v>
          </cell>
          <cell r="F297">
            <v>0</v>
          </cell>
          <cell r="G297">
            <v>0</v>
          </cell>
          <cell r="H297">
            <v>0</v>
          </cell>
          <cell r="I297">
            <v>0</v>
          </cell>
          <cell r="J297">
            <v>0</v>
          </cell>
          <cell r="K297">
            <v>0</v>
          </cell>
          <cell r="L297">
            <v>0</v>
          </cell>
          <cell r="M297">
            <v>0</v>
          </cell>
          <cell r="N297">
            <v>0</v>
          </cell>
          <cell r="O297">
            <v>0</v>
          </cell>
          <cell r="P297">
            <v>0</v>
          </cell>
          <cell r="Q297">
            <v>0</v>
          </cell>
          <cell r="R297">
            <v>0</v>
          </cell>
          <cell r="S297">
            <v>0</v>
          </cell>
          <cell r="T297">
            <v>0</v>
          </cell>
          <cell r="U297">
            <v>0</v>
          </cell>
          <cell r="V297">
            <v>0</v>
          </cell>
        </row>
        <row r="298">
          <cell r="A298">
            <v>0</v>
          </cell>
          <cell r="B298">
            <v>0</v>
          </cell>
          <cell r="C298">
            <v>0</v>
          </cell>
          <cell r="D298">
            <v>0</v>
          </cell>
          <cell r="E298">
            <v>0</v>
          </cell>
          <cell r="F298">
            <v>0</v>
          </cell>
          <cell r="G298">
            <v>0</v>
          </cell>
          <cell r="H298">
            <v>0</v>
          </cell>
          <cell r="I298">
            <v>0</v>
          </cell>
          <cell r="J298">
            <v>0</v>
          </cell>
          <cell r="K298">
            <v>0</v>
          </cell>
          <cell r="L298">
            <v>0</v>
          </cell>
          <cell r="M298">
            <v>0</v>
          </cell>
          <cell r="N298">
            <v>0</v>
          </cell>
          <cell r="O298">
            <v>0</v>
          </cell>
          <cell r="P298">
            <v>0</v>
          </cell>
          <cell r="Q298">
            <v>0</v>
          </cell>
          <cell r="R298">
            <v>0</v>
          </cell>
          <cell r="S298">
            <v>0</v>
          </cell>
          <cell r="T298">
            <v>0</v>
          </cell>
          <cell r="U298">
            <v>0</v>
          </cell>
          <cell r="V298">
            <v>0</v>
          </cell>
        </row>
        <row r="299">
          <cell r="A299" t="str">
            <v>SUBTOTAL</v>
          </cell>
          <cell r="B299">
            <v>0</v>
          </cell>
          <cell r="C299">
            <v>0</v>
          </cell>
          <cell r="D299">
            <v>0</v>
          </cell>
          <cell r="E299">
            <v>0</v>
          </cell>
          <cell r="F299">
            <v>0</v>
          </cell>
          <cell r="G299">
            <v>0</v>
          </cell>
          <cell r="H299">
            <v>0</v>
          </cell>
          <cell r="I299">
            <v>0</v>
          </cell>
          <cell r="J299">
            <v>0</v>
          </cell>
          <cell r="K299">
            <v>0</v>
          </cell>
          <cell r="L299">
            <v>0</v>
          </cell>
          <cell r="M299">
            <v>0</v>
          </cell>
          <cell r="N299">
            <v>0</v>
          </cell>
          <cell r="O299">
            <v>0</v>
          </cell>
          <cell r="P299">
            <v>0</v>
          </cell>
          <cell r="Q299">
            <v>0</v>
          </cell>
          <cell r="R299">
            <v>0</v>
          </cell>
          <cell r="S299">
            <v>0</v>
          </cell>
          <cell r="T299">
            <v>0</v>
          </cell>
          <cell r="U299">
            <v>0</v>
          </cell>
          <cell r="V299">
            <v>0</v>
          </cell>
        </row>
        <row r="300">
          <cell r="A300">
            <v>0</v>
          </cell>
          <cell r="B300">
            <v>0</v>
          </cell>
          <cell r="C300">
            <v>0</v>
          </cell>
          <cell r="D300">
            <v>0</v>
          </cell>
          <cell r="E300">
            <v>0</v>
          </cell>
          <cell r="F300">
            <v>0</v>
          </cell>
          <cell r="G300">
            <v>0</v>
          </cell>
          <cell r="H300">
            <v>0</v>
          </cell>
          <cell r="I300">
            <v>0</v>
          </cell>
          <cell r="J300">
            <v>0</v>
          </cell>
          <cell r="K300">
            <v>0</v>
          </cell>
          <cell r="L300">
            <v>0</v>
          </cell>
          <cell r="M300">
            <v>0</v>
          </cell>
          <cell r="N300">
            <v>0</v>
          </cell>
          <cell r="O300">
            <v>0</v>
          </cell>
          <cell r="P300">
            <v>0</v>
          </cell>
          <cell r="Q300">
            <v>0</v>
          </cell>
          <cell r="R300">
            <v>0</v>
          </cell>
          <cell r="S300">
            <v>0</v>
          </cell>
          <cell r="T300">
            <v>0</v>
          </cell>
          <cell r="U300">
            <v>0</v>
          </cell>
          <cell r="V300">
            <v>0</v>
          </cell>
        </row>
        <row r="301">
          <cell r="A301" t="str">
            <v>4. Mano de Obra</v>
          </cell>
          <cell r="B301">
            <v>0</v>
          </cell>
          <cell r="C301">
            <v>0</v>
          </cell>
          <cell r="D301">
            <v>0</v>
          </cell>
          <cell r="E301">
            <v>0</v>
          </cell>
          <cell r="F301">
            <v>0</v>
          </cell>
          <cell r="G301">
            <v>0</v>
          </cell>
          <cell r="H301">
            <v>0</v>
          </cell>
          <cell r="I301">
            <v>0</v>
          </cell>
          <cell r="J301">
            <v>0</v>
          </cell>
          <cell r="K301">
            <v>0</v>
          </cell>
          <cell r="L301">
            <v>0</v>
          </cell>
          <cell r="M301">
            <v>0</v>
          </cell>
          <cell r="N301">
            <v>0</v>
          </cell>
          <cell r="O301">
            <v>0</v>
          </cell>
          <cell r="P301">
            <v>0</v>
          </cell>
          <cell r="Q301">
            <v>0</v>
          </cell>
          <cell r="R301">
            <v>0</v>
          </cell>
          <cell r="S301">
            <v>0</v>
          </cell>
          <cell r="T301">
            <v>0</v>
          </cell>
          <cell r="U301">
            <v>0</v>
          </cell>
          <cell r="V301">
            <v>0</v>
          </cell>
        </row>
        <row r="302">
          <cell r="A302" t="str">
            <v>Trabajador</v>
          </cell>
          <cell r="B302">
            <v>0</v>
          </cell>
          <cell r="C302">
            <v>0</v>
          </cell>
          <cell r="D302">
            <v>0</v>
          </cell>
          <cell r="E302">
            <v>0</v>
          </cell>
          <cell r="F302">
            <v>0</v>
          </cell>
          <cell r="G302">
            <v>0</v>
          </cell>
          <cell r="H302">
            <v>0</v>
          </cell>
          <cell r="I302">
            <v>0</v>
          </cell>
          <cell r="J302" t="str">
            <v>Jornal</v>
          </cell>
          <cell r="K302">
            <v>0</v>
          </cell>
          <cell r="L302" t="str">
            <v>Prestac.</v>
          </cell>
          <cell r="M302">
            <v>0</v>
          </cell>
          <cell r="N302" t="str">
            <v>Jornal Total</v>
          </cell>
          <cell r="O302">
            <v>0</v>
          </cell>
          <cell r="P302">
            <v>0</v>
          </cell>
          <cell r="Q302" t="str">
            <v>Rendimiento</v>
          </cell>
          <cell r="R302">
            <v>0</v>
          </cell>
          <cell r="S302">
            <v>0</v>
          </cell>
          <cell r="T302" t="str">
            <v>Vr. Unitario</v>
          </cell>
          <cell r="U302">
            <v>0</v>
          </cell>
          <cell r="V302">
            <v>0</v>
          </cell>
        </row>
        <row r="303">
          <cell r="A303" t="str">
            <v>Electricista II</v>
          </cell>
          <cell r="B303">
            <v>0</v>
          </cell>
          <cell r="C303">
            <v>0</v>
          </cell>
          <cell r="D303">
            <v>0</v>
          </cell>
          <cell r="E303">
            <v>0</v>
          </cell>
          <cell r="F303">
            <v>0</v>
          </cell>
          <cell r="G303">
            <v>0</v>
          </cell>
          <cell r="H303">
            <v>0</v>
          </cell>
          <cell r="I303">
            <v>0</v>
          </cell>
          <cell r="J303">
            <v>21662</v>
          </cell>
          <cell r="K303">
            <v>0</v>
          </cell>
          <cell r="L303">
            <v>0.57999999999999996</v>
          </cell>
          <cell r="M303">
            <v>0</v>
          </cell>
          <cell r="N303">
            <v>34225.96</v>
          </cell>
          <cell r="O303">
            <v>0</v>
          </cell>
          <cell r="P303">
            <v>0</v>
          </cell>
          <cell r="Q303">
            <v>0.35</v>
          </cell>
          <cell r="R303">
            <v>0</v>
          </cell>
          <cell r="S303">
            <v>0</v>
          </cell>
          <cell r="T303">
            <v>11979.085999999999</v>
          </cell>
          <cell r="U303">
            <v>0</v>
          </cell>
          <cell r="V303">
            <v>0</v>
          </cell>
        </row>
        <row r="304">
          <cell r="A304" t="str">
            <v>Ayudante</v>
          </cell>
          <cell r="B304">
            <v>0</v>
          </cell>
          <cell r="C304">
            <v>0</v>
          </cell>
          <cell r="D304">
            <v>0</v>
          </cell>
          <cell r="E304">
            <v>0</v>
          </cell>
          <cell r="F304">
            <v>0</v>
          </cell>
          <cell r="G304">
            <v>0</v>
          </cell>
          <cell r="H304">
            <v>0</v>
          </cell>
          <cell r="I304">
            <v>0</v>
          </cell>
          <cell r="J304">
            <v>17167</v>
          </cell>
          <cell r="K304">
            <v>0</v>
          </cell>
          <cell r="L304">
            <v>0.57999999999999996</v>
          </cell>
          <cell r="M304">
            <v>0</v>
          </cell>
          <cell r="N304">
            <v>27123.86</v>
          </cell>
          <cell r="O304">
            <v>0</v>
          </cell>
          <cell r="P304">
            <v>0</v>
          </cell>
          <cell r="Q304">
            <v>0.35</v>
          </cell>
          <cell r="R304">
            <v>0</v>
          </cell>
          <cell r="S304">
            <v>0</v>
          </cell>
          <cell r="T304">
            <v>9493.3509999999987</v>
          </cell>
          <cell r="U304">
            <v>0</v>
          </cell>
          <cell r="V304">
            <v>0</v>
          </cell>
        </row>
        <row r="305">
          <cell r="A305">
            <v>0</v>
          </cell>
          <cell r="B305">
            <v>0</v>
          </cell>
          <cell r="C305">
            <v>0</v>
          </cell>
          <cell r="D305">
            <v>0</v>
          </cell>
          <cell r="E305">
            <v>0</v>
          </cell>
          <cell r="F305">
            <v>0</v>
          </cell>
          <cell r="G305">
            <v>0</v>
          </cell>
          <cell r="H305">
            <v>0</v>
          </cell>
          <cell r="I305">
            <v>0</v>
          </cell>
          <cell r="J305">
            <v>0</v>
          </cell>
          <cell r="K305">
            <v>0</v>
          </cell>
          <cell r="L305">
            <v>0</v>
          </cell>
          <cell r="M305">
            <v>0</v>
          </cell>
          <cell r="N305">
            <v>0</v>
          </cell>
          <cell r="O305">
            <v>0</v>
          </cell>
          <cell r="P305">
            <v>0</v>
          </cell>
          <cell r="Q305">
            <v>0</v>
          </cell>
          <cell r="R305">
            <v>0</v>
          </cell>
          <cell r="S305">
            <v>0</v>
          </cell>
          <cell r="T305">
            <v>0</v>
          </cell>
          <cell r="U305">
            <v>0</v>
          </cell>
          <cell r="V305">
            <v>0</v>
          </cell>
        </row>
        <row r="306">
          <cell r="A306" t="str">
            <v>SUBTOTAL</v>
          </cell>
          <cell r="B306">
            <v>0</v>
          </cell>
          <cell r="C306">
            <v>0</v>
          </cell>
          <cell r="D306">
            <v>0</v>
          </cell>
          <cell r="E306">
            <v>0</v>
          </cell>
          <cell r="F306">
            <v>0</v>
          </cell>
          <cell r="G306">
            <v>0</v>
          </cell>
          <cell r="H306">
            <v>0</v>
          </cell>
          <cell r="I306">
            <v>0</v>
          </cell>
          <cell r="J306">
            <v>0</v>
          </cell>
          <cell r="K306">
            <v>0</v>
          </cell>
          <cell r="L306">
            <v>0</v>
          </cell>
          <cell r="M306">
            <v>0</v>
          </cell>
          <cell r="N306">
            <v>0</v>
          </cell>
          <cell r="O306">
            <v>0</v>
          </cell>
          <cell r="P306">
            <v>0</v>
          </cell>
          <cell r="Q306">
            <v>0</v>
          </cell>
          <cell r="R306">
            <v>0</v>
          </cell>
          <cell r="S306">
            <v>0</v>
          </cell>
          <cell r="T306">
            <v>21472.436999999998</v>
          </cell>
          <cell r="U306">
            <v>0</v>
          </cell>
          <cell r="V306">
            <v>0</v>
          </cell>
        </row>
        <row r="307">
          <cell r="A307" t="str">
            <v>TOTAL COSTO DIRECTO</v>
          </cell>
          <cell r="B307">
            <v>0</v>
          </cell>
          <cell r="C307">
            <v>0</v>
          </cell>
          <cell r="D307">
            <v>0</v>
          </cell>
          <cell r="E307">
            <v>0</v>
          </cell>
          <cell r="F307">
            <v>0</v>
          </cell>
          <cell r="G307">
            <v>0</v>
          </cell>
          <cell r="H307">
            <v>0</v>
          </cell>
          <cell r="I307">
            <v>0</v>
          </cell>
          <cell r="J307">
            <v>0</v>
          </cell>
          <cell r="K307">
            <v>0</v>
          </cell>
          <cell r="L307">
            <v>0</v>
          </cell>
          <cell r="M307">
            <v>0</v>
          </cell>
          <cell r="N307">
            <v>0</v>
          </cell>
          <cell r="O307">
            <v>0</v>
          </cell>
          <cell r="P307">
            <v>0</v>
          </cell>
          <cell r="Q307">
            <v>0</v>
          </cell>
          <cell r="R307">
            <v>0</v>
          </cell>
          <cell r="S307">
            <v>0</v>
          </cell>
          <cell r="T307">
            <v>68169.121399999989</v>
          </cell>
          <cell r="U307">
            <v>0</v>
          </cell>
          <cell r="V307">
            <v>0</v>
          </cell>
        </row>
        <row r="308">
          <cell r="A308" t="str">
            <v>AIU CONTRACTUAL</v>
          </cell>
          <cell r="B308">
            <v>0</v>
          </cell>
          <cell r="C308">
            <v>0</v>
          </cell>
          <cell r="D308">
            <v>0</v>
          </cell>
          <cell r="E308">
            <v>0.25640000000000002</v>
          </cell>
          <cell r="F308">
            <v>0</v>
          </cell>
          <cell r="G308">
            <v>0</v>
          </cell>
          <cell r="H308">
            <v>0</v>
          </cell>
          <cell r="I308">
            <v>0</v>
          </cell>
          <cell r="J308">
            <v>0</v>
          </cell>
          <cell r="K308">
            <v>0</v>
          </cell>
          <cell r="L308">
            <v>0</v>
          </cell>
          <cell r="M308">
            <v>0</v>
          </cell>
          <cell r="N308">
            <v>0</v>
          </cell>
          <cell r="O308">
            <v>0</v>
          </cell>
          <cell r="P308">
            <v>0</v>
          </cell>
          <cell r="Q308">
            <v>0</v>
          </cell>
          <cell r="R308">
            <v>0</v>
          </cell>
          <cell r="S308" t="str">
            <v>TOTAL COSTO INDIRECTO</v>
          </cell>
          <cell r="T308">
            <v>17478.562726959997</v>
          </cell>
          <cell r="U308">
            <v>0</v>
          </cell>
          <cell r="V308">
            <v>0</v>
          </cell>
        </row>
        <row r="309">
          <cell r="A309" t="str">
            <v>VALOR TOTAL ACTIVIDAD</v>
          </cell>
          <cell r="B309">
            <v>0</v>
          </cell>
          <cell r="C309">
            <v>0</v>
          </cell>
          <cell r="D309">
            <v>0</v>
          </cell>
          <cell r="E309">
            <v>0</v>
          </cell>
          <cell r="F309">
            <v>0</v>
          </cell>
          <cell r="G309">
            <v>0</v>
          </cell>
          <cell r="H309">
            <v>0</v>
          </cell>
          <cell r="I309">
            <v>0</v>
          </cell>
          <cell r="J309">
            <v>0</v>
          </cell>
          <cell r="K309">
            <v>0</v>
          </cell>
          <cell r="L309">
            <v>0</v>
          </cell>
          <cell r="M309">
            <v>0</v>
          </cell>
          <cell r="N309">
            <v>0</v>
          </cell>
          <cell r="O309">
            <v>0</v>
          </cell>
          <cell r="P309">
            <v>0</v>
          </cell>
          <cell r="Q309">
            <v>0</v>
          </cell>
          <cell r="R309">
            <v>0</v>
          </cell>
          <cell r="S309">
            <v>0</v>
          </cell>
          <cell r="T309">
            <v>85647.684126959983</v>
          </cell>
          <cell r="U309">
            <v>0</v>
          </cell>
          <cell r="V309">
            <v>0</v>
          </cell>
        </row>
        <row r="310">
          <cell r="A310" t="str">
            <v>VALOR RECURSOS NECESARIOS PARA LA EJECUCIÓN DE LA ACTIVIDAD</v>
          </cell>
          <cell r="B310">
            <v>0</v>
          </cell>
          <cell r="C310">
            <v>0</v>
          </cell>
          <cell r="D310">
            <v>0</v>
          </cell>
          <cell r="E310">
            <v>0</v>
          </cell>
          <cell r="F310">
            <v>0</v>
          </cell>
          <cell r="G310">
            <v>0</v>
          </cell>
          <cell r="H310">
            <v>0</v>
          </cell>
          <cell r="I310">
            <v>0</v>
          </cell>
          <cell r="J310">
            <v>0</v>
          </cell>
          <cell r="K310">
            <v>0</v>
          </cell>
          <cell r="L310">
            <v>0</v>
          </cell>
          <cell r="M310">
            <v>0</v>
          </cell>
          <cell r="N310">
            <v>0</v>
          </cell>
          <cell r="O310">
            <v>0</v>
          </cell>
          <cell r="P310">
            <v>0</v>
          </cell>
          <cell r="Q310">
            <v>0</v>
          </cell>
          <cell r="R310">
            <v>0</v>
          </cell>
          <cell r="S310">
            <v>0</v>
          </cell>
          <cell r="T310">
            <v>171295.36825391997</v>
          </cell>
          <cell r="U310">
            <v>0</v>
          </cell>
          <cell r="V310">
            <v>0</v>
          </cell>
        </row>
        <row r="311">
          <cell r="A311">
            <v>0</v>
          </cell>
          <cell r="B311">
            <v>0</v>
          </cell>
          <cell r="C311">
            <v>0</v>
          </cell>
          <cell r="D311">
            <v>0</v>
          </cell>
          <cell r="E311">
            <v>0</v>
          </cell>
          <cell r="F311">
            <v>0</v>
          </cell>
          <cell r="G311">
            <v>0</v>
          </cell>
          <cell r="H311">
            <v>0</v>
          </cell>
          <cell r="I311">
            <v>0</v>
          </cell>
          <cell r="J311">
            <v>0</v>
          </cell>
          <cell r="K311">
            <v>0</v>
          </cell>
          <cell r="L311">
            <v>0</v>
          </cell>
          <cell r="M311">
            <v>0</v>
          </cell>
          <cell r="N311">
            <v>0</v>
          </cell>
          <cell r="O311">
            <v>0</v>
          </cell>
          <cell r="P311">
            <v>0</v>
          </cell>
          <cell r="Q311">
            <v>0</v>
          </cell>
          <cell r="R311">
            <v>0</v>
          </cell>
          <cell r="S311">
            <v>0</v>
          </cell>
          <cell r="T311">
            <v>0</v>
          </cell>
          <cell r="U311">
            <v>0</v>
          </cell>
          <cell r="V311">
            <v>0</v>
          </cell>
        </row>
        <row r="312">
          <cell r="A312" t="str">
            <v>Para constancia de lo anterior, se firma la presente acta bajo la responsabilidad expresa de los que intervienen en ella, de  conformidad  con las funciones  desempeñadas por cada uno de los mismos,  de acuerdo con el manual de interventoría, en _________</v>
          </cell>
          <cell r="B312">
            <v>0</v>
          </cell>
          <cell r="C312">
            <v>0</v>
          </cell>
          <cell r="D312">
            <v>0</v>
          </cell>
          <cell r="E312">
            <v>0</v>
          </cell>
          <cell r="F312">
            <v>0</v>
          </cell>
          <cell r="G312">
            <v>0</v>
          </cell>
          <cell r="H312">
            <v>0</v>
          </cell>
          <cell r="I312">
            <v>0</v>
          </cell>
          <cell r="J312">
            <v>0</v>
          </cell>
          <cell r="K312">
            <v>0</v>
          </cell>
          <cell r="L312">
            <v>0</v>
          </cell>
          <cell r="M312">
            <v>0</v>
          </cell>
          <cell r="N312">
            <v>0</v>
          </cell>
          <cell r="O312">
            <v>0</v>
          </cell>
          <cell r="P312">
            <v>0</v>
          </cell>
          <cell r="Q312">
            <v>0</v>
          </cell>
          <cell r="R312">
            <v>0</v>
          </cell>
          <cell r="S312">
            <v>0</v>
          </cell>
          <cell r="T312">
            <v>0</v>
          </cell>
          <cell r="U312">
            <v>0</v>
          </cell>
          <cell r="V312">
            <v>0</v>
          </cell>
        </row>
        <row r="313">
          <cell r="A313">
            <v>0</v>
          </cell>
          <cell r="B313">
            <v>0</v>
          </cell>
          <cell r="C313">
            <v>0</v>
          </cell>
          <cell r="D313">
            <v>0</v>
          </cell>
          <cell r="E313">
            <v>0</v>
          </cell>
          <cell r="F313">
            <v>0</v>
          </cell>
          <cell r="G313">
            <v>0</v>
          </cell>
          <cell r="H313">
            <v>0</v>
          </cell>
          <cell r="I313">
            <v>0</v>
          </cell>
          <cell r="J313">
            <v>0</v>
          </cell>
          <cell r="K313">
            <v>0</v>
          </cell>
          <cell r="L313">
            <v>0</v>
          </cell>
          <cell r="M313">
            <v>0</v>
          </cell>
          <cell r="N313">
            <v>0</v>
          </cell>
          <cell r="O313">
            <v>0</v>
          </cell>
          <cell r="P313">
            <v>0</v>
          </cell>
          <cell r="Q313">
            <v>0</v>
          </cell>
          <cell r="R313">
            <v>0</v>
          </cell>
          <cell r="S313">
            <v>0</v>
          </cell>
          <cell r="T313">
            <v>0</v>
          </cell>
          <cell r="U313">
            <v>0</v>
          </cell>
          <cell r="V313">
            <v>0</v>
          </cell>
        </row>
        <row r="314">
          <cell r="A314">
            <v>0</v>
          </cell>
          <cell r="B314">
            <v>0</v>
          </cell>
          <cell r="C314">
            <v>0</v>
          </cell>
          <cell r="D314">
            <v>0</v>
          </cell>
          <cell r="E314">
            <v>0</v>
          </cell>
          <cell r="F314">
            <v>0</v>
          </cell>
          <cell r="G314">
            <v>0</v>
          </cell>
          <cell r="H314">
            <v>0</v>
          </cell>
          <cell r="I314">
            <v>0</v>
          </cell>
          <cell r="J314">
            <v>0</v>
          </cell>
          <cell r="K314">
            <v>0</v>
          </cell>
          <cell r="L314">
            <v>0</v>
          </cell>
          <cell r="M314">
            <v>0</v>
          </cell>
          <cell r="N314">
            <v>0</v>
          </cell>
          <cell r="O314">
            <v>0</v>
          </cell>
          <cell r="P314">
            <v>0</v>
          </cell>
          <cell r="Q314">
            <v>0</v>
          </cell>
          <cell r="R314">
            <v>0</v>
          </cell>
          <cell r="S314">
            <v>0</v>
          </cell>
          <cell r="T314">
            <v>0</v>
          </cell>
          <cell r="U314">
            <v>0</v>
          </cell>
          <cell r="V314">
            <v>0</v>
          </cell>
        </row>
        <row r="315">
          <cell r="A315">
            <v>0</v>
          </cell>
          <cell r="B315">
            <v>0</v>
          </cell>
          <cell r="C315">
            <v>0</v>
          </cell>
          <cell r="D315">
            <v>0</v>
          </cell>
          <cell r="E315" t="str">
            <v>Firma:</v>
          </cell>
          <cell r="F315">
            <v>0</v>
          </cell>
          <cell r="G315">
            <v>0</v>
          </cell>
          <cell r="H315">
            <v>0</v>
          </cell>
          <cell r="I315">
            <v>0</v>
          </cell>
          <cell r="J315">
            <v>0</v>
          </cell>
          <cell r="K315">
            <v>0</v>
          </cell>
          <cell r="L315">
            <v>0</v>
          </cell>
          <cell r="M315">
            <v>0</v>
          </cell>
          <cell r="N315">
            <v>0</v>
          </cell>
          <cell r="O315">
            <v>0</v>
          </cell>
          <cell r="P315">
            <v>0</v>
          </cell>
          <cell r="Q315">
            <v>0</v>
          </cell>
          <cell r="R315">
            <v>0</v>
          </cell>
          <cell r="S315">
            <v>0</v>
          </cell>
          <cell r="T315">
            <v>0</v>
          </cell>
          <cell r="U315">
            <v>0</v>
          </cell>
          <cell r="V315">
            <v>0</v>
          </cell>
        </row>
        <row r="316">
          <cell r="A316">
            <v>0</v>
          </cell>
          <cell r="B316">
            <v>0</v>
          </cell>
          <cell r="C316">
            <v>0</v>
          </cell>
          <cell r="D316">
            <v>0</v>
          </cell>
          <cell r="E316" t="str">
            <v>Nombre:</v>
          </cell>
          <cell r="F316">
            <v>0</v>
          </cell>
          <cell r="G316">
            <v>0</v>
          </cell>
          <cell r="H316">
            <v>0</v>
          </cell>
          <cell r="I316">
            <v>0</v>
          </cell>
          <cell r="J316">
            <v>0</v>
          </cell>
          <cell r="K316">
            <v>0</v>
          </cell>
          <cell r="L316">
            <v>0</v>
          </cell>
          <cell r="M316">
            <v>0</v>
          </cell>
          <cell r="N316">
            <v>0</v>
          </cell>
          <cell r="O316">
            <v>0</v>
          </cell>
          <cell r="P316">
            <v>0</v>
          </cell>
          <cell r="Q316">
            <v>0</v>
          </cell>
          <cell r="R316">
            <v>0</v>
          </cell>
          <cell r="S316">
            <v>0</v>
          </cell>
          <cell r="T316">
            <v>0</v>
          </cell>
          <cell r="U316">
            <v>0</v>
          </cell>
          <cell r="V316">
            <v>0</v>
          </cell>
        </row>
        <row r="317">
          <cell r="A317">
            <v>0</v>
          </cell>
          <cell r="B317">
            <v>0</v>
          </cell>
          <cell r="C317">
            <v>0</v>
          </cell>
          <cell r="D317">
            <v>0</v>
          </cell>
          <cell r="E317" t="str">
            <v>REPRESENTATE LEGAL Ó DIRECTOR DE OBRA</v>
          </cell>
          <cell r="F317">
            <v>0</v>
          </cell>
          <cell r="G317">
            <v>0</v>
          </cell>
          <cell r="H317">
            <v>0</v>
          </cell>
          <cell r="I317">
            <v>0</v>
          </cell>
          <cell r="J317">
            <v>0</v>
          </cell>
          <cell r="K317">
            <v>0</v>
          </cell>
          <cell r="L317">
            <v>0</v>
          </cell>
          <cell r="M317">
            <v>0</v>
          </cell>
          <cell r="N317">
            <v>0</v>
          </cell>
          <cell r="O317">
            <v>0</v>
          </cell>
          <cell r="P317">
            <v>0</v>
          </cell>
          <cell r="Q317">
            <v>0</v>
          </cell>
          <cell r="R317">
            <v>0</v>
          </cell>
          <cell r="S317">
            <v>0</v>
          </cell>
          <cell r="T317">
            <v>0</v>
          </cell>
          <cell r="U317">
            <v>0</v>
          </cell>
          <cell r="V317">
            <v>0</v>
          </cell>
        </row>
        <row r="318">
          <cell r="F318">
            <v>0</v>
          </cell>
          <cell r="G318">
            <v>0</v>
          </cell>
          <cell r="H318">
            <v>0</v>
          </cell>
          <cell r="I318">
            <v>0</v>
          </cell>
          <cell r="J318">
            <v>0</v>
          </cell>
          <cell r="K318">
            <v>0</v>
          </cell>
        </row>
        <row r="319">
          <cell r="A319" t="str">
            <v>C. OBSERVACIONES INTERVENTORIA (Campo de obligatorio diligenciamiento)</v>
          </cell>
          <cell r="B319">
            <v>0</v>
          </cell>
          <cell r="C319">
            <v>0</v>
          </cell>
          <cell r="D319">
            <v>0</v>
          </cell>
          <cell r="E319">
            <v>0</v>
          </cell>
          <cell r="F319">
            <v>0</v>
          </cell>
          <cell r="G319">
            <v>0</v>
          </cell>
          <cell r="H319">
            <v>0</v>
          </cell>
          <cell r="I319">
            <v>0</v>
          </cell>
          <cell r="J319">
            <v>0</v>
          </cell>
          <cell r="K319">
            <v>0</v>
          </cell>
          <cell r="L319">
            <v>0</v>
          </cell>
          <cell r="M319">
            <v>0</v>
          </cell>
          <cell r="N319">
            <v>0</v>
          </cell>
          <cell r="O319">
            <v>0</v>
          </cell>
          <cell r="P319">
            <v>0</v>
          </cell>
          <cell r="Q319">
            <v>0</v>
          </cell>
          <cell r="R319">
            <v>0</v>
          </cell>
          <cell r="S319">
            <v>0</v>
          </cell>
          <cell r="T319">
            <v>0</v>
          </cell>
          <cell r="U319">
            <v>0</v>
          </cell>
          <cell r="V319">
            <v>0</v>
          </cell>
        </row>
        <row r="320">
          <cell r="A320">
            <v>0</v>
          </cell>
          <cell r="B320">
            <v>0</v>
          </cell>
          <cell r="C320">
            <v>0</v>
          </cell>
          <cell r="D320">
            <v>0</v>
          </cell>
          <cell r="E320">
            <v>0</v>
          </cell>
          <cell r="F320">
            <v>0</v>
          </cell>
          <cell r="G320">
            <v>0</v>
          </cell>
          <cell r="H320">
            <v>0</v>
          </cell>
          <cell r="I320">
            <v>0</v>
          </cell>
          <cell r="J320">
            <v>0</v>
          </cell>
          <cell r="K320">
            <v>0</v>
          </cell>
          <cell r="L320">
            <v>0</v>
          </cell>
          <cell r="M320">
            <v>0</v>
          </cell>
          <cell r="N320">
            <v>0</v>
          </cell>
          <cell r="O320">
            <v>0</v>
          </cell>
          <cell r="P320">
            <v>0</v>
          </cell>
          <cell r="Q320">
            <v>0</v>
          </cell>
          <cell r="R320">
            <v>0</v>
          </cell>
          <cell r="S320">
            <v>0</v>
          </cell>
          <cell r="T320">
            <v>0</v>
          </cell>
          <cell r="U320">
            <v>0</v>
          </cell>
          <cell r="V320">
            <v>0</v>
          </cell>
        </row>
        <row r="321">
          <cell r="A321">
            <v>0</v>
          </cell>
          <cell r="B321">
            <v>0</v>
          </cell>
          <cell r="C321">
            <v>0</v>
          </cell>
          <cell r="D321">
            <v>0</v>
          </cell>
          <cell r="E321">
            <v>0</v>
          </cell>
          <cell r="F321">
            <v>0</v>
          </cell>
          <cell r="G321">
            <v>0</v>
          </cell>
          <cell r="H321">
            <v>0</v>
          </cell>
          <cell r="I321">
            <v>0</v>
          </cell>
          <cell r="J321">
            <v>0</v>
          </cell>
          <cell r="K321">
            <v>0</v>
          </cell>
          <cell r="L321">
            <v>0</v>
          </cell>
          <cell r="M321">
            <v>0</v>
          </cell>
          <cell r="N321">
            <v>0</v>
          </cell>
          <cell r="O321">
            <v>0</v>
          </cell>
          <cell r="P321">
            <v>0</v>
          </cell>
          <cell r="Q321">
            <v>0</v>
          </cell>
          <cell r="R321">
            <v>0</v>
          </cell>
          <cell r="S321">
            <v>0</v>
          </cell>
          <cell r="T321">
            <v>0</v>
          </cell>
          <cell r="U321">
            <v>0</v>
          </cell>
          <cell r="V321">
            <v>0</v>
          </cell>
        </row>
        <row r="322">
          <cell r="A322">
            <v>0</v>
          </cell>
          <cell r="B322">
            <v>0</v>
          </cell>
          <cell r="C322">
            <v>0</v>
          </cell>
          <cell r="D322">
            <v>0</v>
          </cell>
          <cell r="E322">
            <v>0</v>
          </cell>
          <cell r="F322">
            <v>0</v>
          </cell>
          <cell r="G322">
            <v>0</v>
          </cell>
          <cell r="H322">
            <v>0</v>
          </cell>
          <cell r="I322">
            <v>0</v>
          </cell>
          <cell r="J322">
            <v>0</v>
          </cell>
          <cell r="K322">
            <v>0</v>
          </cell>
          <cell r="L322">
            <v>0</v>
          </cell>
          <cell r="M322">
            <v>0</v>
          </cell>
          <cell r="N322">
            <v>0</v>
          </cell>
          <cell r="O322">
            <v>0</v>
          </cell>
          <cell r="P322">
            <v>0</v>
          </cell>
          <cell r="Q322">
            <v>0</v>
          </cell>
          <cell r="R322">
            <v>0</v>
          </cell>
          <cell r="S322">
            <v>0</v>
          </cell>
          <cell r="T322">
            <v>0</v>
          </cell>
          <cell r="U322">
            <v>0</v>
          </cell>
          <cell r="V322">
            <v>0</v>
          </cell>
        </row>
        <row r="323">
          <cell r="A323">
            <v>0</v>
          </cell>
          <cell r="B323">
            <v>0</v>
          </cell>
          <cell r="C323">
            <v>0</v>
          </cell>
          <cell r="D323">
            <v>0</v>
          </cell>
          <cell r="E323">
            <v>0</v>
          </cell>
          <cell r="F323">
            <v>0</v>
          </cell>
          <cell r="G323">
            <v>0</v>
          </cell>
          <cell r="H323">
            <v>0</v>
          </cell>
          <cell r="I323">
            <v>0</v>
          </cell>
          <cell r="J323">
            <v>0</v>
          </cell>
          <cell r="K323">
            <v>0</v>
          </cell>
          <cell r="L323">
            <v>0</v>
          </cell>
          <cell r="M323">
            <v>0</v>
          </cell>
          <cell r="N323">
            <v>0</v>
          </cell>
          <cell r="O323">
            <v>0</v>
          </cell>
          <cell r="P323">
            <v>0</v>
          </cell>
          <cell r="Q323">
            <v>0</v>
          </cell>
          <cell r="R323">
            <v>0</v>
          </cell>
          <cell r="S323">
            <v>0</v>
          </cell>
          <cell r="T323">
            <v>0</v>
          </cell>
          <cell r="U323">
            <v>0</v>
          </cell>
          <cell r="V323">
            <v>0</v>
          </cell>
        </row>
        <row r="324">
          <cell r="A324">
            <v>0</v>
          </cell>
          <cell r="B324">
            <v>0</v>
          </cell>
          <cell r="C324">
            <v>0</v>
          </cell>
          <cell r="D324">
            <v>0</v>
          </cell>
          <cell r="E324">
            <v>0</v>
          </cell>
          <cell r="F324">
            <v>0</v>
          </cell>
          <cell r="G324">
            <v>0</v>
          </cell>
          <cell r="H324">
            <v>0</v>
          </cell>
          <cell r="I324">
            <v>0</v>
          </cell>
          <cell r="J324">
            <v>0</v>
          </cell>
          <cell r="K324">
            <v>0</v>
          </cell>
          <cell r="L324">
            <v>0</v>
          </cell>
          <cell r="M324">
            <v>0</v>
          </cell>
          <cell r="N324">
            <v>0</v>
          </cell>
          <cell r="O324">
            <v>0</v>
          </cell>
          <cell r="P324">
            <v>0</v>
          </cell>
          <cell r="Q324">
            <v>0</v>
          </cell>
          <cell r="R324">
            <v>0</v>
          </cell>
          <cell r="S324">
            <v>0</v>
          </cell>
          <cell r="T324">
            <v>0</v>
          </cell>
          <cell r="U324">
            <v>0</v>
          </cell>
          <cell r="V324">
            <v>0</v>
          </cell>
        </row>
        <row r="325">
          <cell r="A325">
            <v>0</v>
          </cell>
          <cell r="B325">
            <v>0</v>
          </cell>
          <cell r="C325">
            <v>0</v>
          </cell>
          <cell r="D325">
            <v>0</v>
          </cell>
          <cell r="E325">
            <v>0</v>
          </cell>
          <cell r="F325">
            <v>0</v>
          </cell>
          <cell r="G325">
            <v>0</v>
          </cell>
          <cell r="H325">
            <v>0</v>
          </cell>
          <cell r="I325">
            <v>0</v>
          </cell>
          <cell r="J325">
            <v>0</v>
          </cell>
          <cell r="K325">
            <v>0</v>
          </cell>
          <cell r="L325">
            <v>0</v>
          </cell>
          <cell r="M325">
            <v>0</v>
          </cell>
          <cell r="N325">
            <v>0</v>
          </cell>
          <cell r="O325">
            <v>0</v>
          </cell>
          <cell r="P325">
            <v>0</v>
          </cell>
          <cell r="Q325">
            <v>0</v>
          </cell>
          <cell r="R325">
            <v>0</v>
          </cell>
          <cell r="T325">
            <v>0</v>
          </cell>
          <cell r="U325">
            <v>0</v>
          </cell>
        </row>
        <row r="326">
          <cell r="A326">
            <v>0</v>
          </cell>
          <cell r="B326">
            <v>0</v>
          </cell>
          <cell r="C326">
            <v>0</v>
          </cell>
          <cell r="D326">
            <v>0</v>
          </cell>
          <cell r="E326" t="str">
            <v>Firma:</v>
          </cell>
          <cell r="F326">
            <v>0</v>
          </cell>
          <cell r="G326">
            <v>0</v>
          </cell>
          <cell r="H326">
            <v>0</v>
          </cell>
          <cell r="I326">
            <v>0</v>
          </cell>
          <cell r="J326">
            <v>0</v>
          </cell>
          <cell r="K326">
            <v>0</v>
          </cell>
          <cell r="L326">
            <v>0</v>
          </cell>
          <cell r="M326">
            <v>0</v>
          </cell>
          <cell r="N326">
            <v>0</v>
          </cell>
          <cell r="O326">
            <v>0</v>
          </cell>
          <cell r="P326">
            <v>0</v>
          </cell>
          <cell r="Q326">
            <v>0</v>
          </cell>
          <cell r="R326">
            <v>0</v>
          </cell>
          <cell r="S326">
            <v>0</v>
          </cell>
          <cell r="U326">
            <v>0</v>
          </cell>
          <cell r="V326">
            <v>0</v>
          </cell>
        </row>
        <row r="327">
          <cell r="A327">
            <v>0</v>
          </cell>
          <cell r="B327">
            <v>0</v>
          </cell>
          <cell r="C327">
            <v>0</v>
          </cell>
          <cell r="D327">
            <v>0</v>
          </cell>
          <cell r="E327" t="str">
            <v>Nombre:</v>
          </cell>
          <cell r="F327">
            <v>0</v>
          </cell>
          <cell r="G327">
            <v>0</v>
          </cell>
          <cell r="H327">
            <v>0</v>
          </cell>
          <cell r="I327">
            <v>0</v>
          </cell>
          <cell r="J327">
            <v>0</v>
          </cell>
          <cell r="K327">
            <v>0</v>
          </cell>
          <cell r="L327">
            <v>0</v>
          </cell>
          <cell r="M327">
            <v>0</v>
          </cell>
          <cell r="N327">
            <v>0</v>
          </cell>
          <cell r="O327">
            <v>0</v>
          </cell>
          <cell r="P327">
            <v>0</v>
          </cell>
          <cell r="Q327">
            <v>0</v>
          </cell>
          <cell r="R327">
            <v>0</v>
          </cell>
          <cell r="S327">
            <v>0</v>
          </cell>
          <cell r="U327">
            <v>0</v>
          </cell>
          <cell r="V327" t="str">
            <v>Original  - FONADE</v>
          </cell>
        </row>
        <row r="328">
          <cell r="A328">
            <v>0</v>
          </cell>
          <cell r="B328">
            <v>0</v>
          </cell>
          <cell r="C328">
            <v>0</v>
          </cell>
          <cell r="D328">
            <v>0</v>
          </cell>
          <cell r="E328" t="str">
            <v>REPRESENTANTE LEGAL Ó DIRECTOR DE INTERVENTORÍA</v>
          </cell>
          <cell r="F328">
            <v>0</v>
          </cell>
          <cell r="G328">
            <v>0</v>
          </cell>
          <cell r="H328">
            <v>0</v>
          </cell>
          <cell r="I328">
            <v>0</v>
          </cell>
          <cell r="J328">
            <v>0</v>
          </cell>
          <cell r="K328">
            <v>0</v>
          </cell>
          <cell r="L328">
            <v>0</v>
          </cell>
          <cell r="M328">
            <v>0</v>
          </cell>
          <cell r="N328">
            <v>0</v>
          </cell>
          <cell r="O328">
            <v>0</v>
          </cell>
          <cell r="P328">
            <v>0</v>
          </cell>
          <cell r="Q328">
            <v>0</v>
          </cell>
          <cell r="R328">
            <v>0</v>
          </cell>
          <cell r="S328">
            <v>0</v>
          </cell>
          <cell r="T328">
            <v>0</v>
          </cell>
          <cell r="U328">
            <v>0</v>
          </cell>
          <cell r="V328" t="str">
            <v>Copias: Contratista, Interventor</v>
          </cell>
        </row>
        <row r="329">
          <cell r="A329" t="str">
            <v>Item</v>
          </cell>
          <cell r="B329">
            <v>0</v>
          </cell>
          <cell r="C329" t="str">
            <v>Descripción</v>
          </cell>
          <cell r="D329">
            <v>0</v>
          </cell>
          <cell r="E329">
            <v>0</v>
          </cell>
          <cell r="F329">
            <v>0</v>
          </cell>
          <cell r="G329">
            <v>0</v>
          </cell>
          <cell r="H329">
            <v>0</v>
          </cell>
          <cell r="I329">
            <v>0</v>
          </cell>
          <cell r="J329">
            <v>0</v>
          </cell>
          <cell r="K329">
            <v>0</v>
          </cell>
          <cell r="L329">
            <v>0</v>
          </cell>
          <cell r="M329">
            <v>0</v>
          </cell>
          <cell r="N329">
            <v>0</v>
          </cell>
          <cell r="O329">
            <v>0</v>
          </cell>
          <cell r="P329">
            <v>0</v>
          </cell>
          <cell r="Q329">
            <v>0</v>
          </cell>
          <cell r="R329" t="str">
            <v>Unidad</v>
          </cell>
          <cell r="S329">
            <v>0</v>
          </cell>
          <cell r="T329" t="str">
            <v>Cantidad</v>
          </cell>
          <cell r="U329">
            <v>0</v>
          </cell>
          <cell r="V329">
            <v>0</v>
          </cell>
        </row>
        <row r="330">
          <cell r="A330" t="str">
            <v>04.01.06</v>
          </cell>
          <cell r="B330">
            <v>0</v>
          </cell>
          <cell r="C330" t="str">
            <v>Salida para TV en tubo conduit PVC de 3/4" y cable RG-59. Incluye toma y accesorios para completar la salida.</v>
          </cell>
          <cell r="D330">
            <v>0</v>
          </cell>
          <cell r="E330">
            <v>0</v>
          </cell>
          <cell r="F330">
            <v>0</v>
          </cell>
          <cell r="G330">
            <v>0</v>
          </cell>
          <cell r="H330">
            <v>0</v>
          </cell>
          <cell r="I330">
            <v>0</v>
          </cell>
          <cell r="J330">
            <v>0</v>
          </cell>
          <cell r="K330">
            <v>0</v>
          </cell>
          <cell r="L330">
            <v>0</v>
          </cell>
          <cell r="M330">
            <v>0</v>
          </cell>
          <cell r="N330">
            <v>0</v>
          </cell>
          <cell r="O330">
            <v>0</v>
          </cell>
          <cell r="P330">
            <v>0</v>
          </cell>
          <cell r="Q330">
            <v>0</v>
          </cell>
          <cell r="R330" t="str">
            <v>UN</v>
          </cell>
          <cell r="S330">
            <v>0</v>
          </cell>
          <cell r="T330">
            <v>1</v>
          </cell>
          <cell r="U330">
            <v>0</v>
          </cell>
          <cell r="V330">
            <v>0</v>
          </cell>
          <cell r="W330">
            <v>77506</v>
          </cell>
        </row>
        <row r="331">
          <cell r="A331">
            <v>0</v>
          </cell>
          <cell r="B331">
            <v>0</v>
          </cell>
          <cell r="C331">
            <v>0</v>
          </cell>
          <cell r="D331">
            <v>0</v>
          </cell>
          <cell r="E331">
            <v>0</v>
          </cell>
          <cell r="F331">
            <v>0</v>
          </cell>
          <cell r="G331">
            <v>0</v>
          </cell>
          <cell r="H331">
            <v>0</v>
          </cell>
          <cell r="I331">
            <v>0</v>
          </cell>
          <cell r="J331">
            <v>0</v>
          </cell>
          <cell r="K331">
            <v>0</v>
          </cell>
          <cell r="L331">
            <v>0</v>
          </cell>
          <cell r="M331">
            <v>0</v>
          </cell>
          <cell r="N331">
            <v>0</v>
          </cell>
          <cell r="O331">
            <v>0</v>
          </cell>
          <cell r="P331">
            <v>0</v>
          </cell>
          <cell r="Q331">
            <v>0</v>
          </cell>
          <cell r="R331">
            <v>0</v>
          </cell>
          <cell r="S331">
            <v>0</v>
          </cell>
          <cell r="T331">
            <v>0</v>
          </cell>
          <cell r="U331">
            <v>0</v>
          </cell>
          <cell r="V331">
            <v>0</v>
          </cell>
        </row>
        <row r="332">
          <cell r="A332" t="str">
            <v>1.  Equipo</v>
          </cell>
          <cell r="B332">
            <v>0</v>
          </cell>
          <cell r="C332">
            <v>0</v>
          </cell>
          <cell r="D332">
            <v>0</v>
          </cell>
          <cell r="E332">
            <v>0</v>
          </cell>
          <cell r="F332">
            <v>0</v>
          </cell>
          <cell r="G332">
            <v>0</v>
          </cell>
          <cell r="H332">
            <v>0</v>
          </cell>
          <cell r="I332">
            <v>0</v>
          </cell>
          <cell r="J332">
            <v>0</v>
          </cell>
          <cell r="K332">
            <v>0</v>
          </cell>
          <cell r="L332">
            <v>0</v>
          </cell>
          <cell r="M332">
            <v>0</v>
          </cell>
          <cell r="N332">
            <v>0</v>
          </cell>
          <cell r="O332">
            <v>0</v>
          </cell>
          <cell r="P332">
            <v>0</v>
          </cell>
          <cell r="Q332">
            <v>0</v>
          </cell>
          <cell r="R332">
            <v>0</v>
          </cell>
          <cell r="S332">
            <v>0</v>
          </cell>
          <cell r="T332">
            <v>0</v>
          </cell>
          <cell r="U332">
            <v>0</v>
          </cell>
          <cell r="V332">
            <v>0</v>
          </cell>
        </row>
        <row r="333">
          <cell r="A333" t="str">
            <v>Descripción</v>
          </cell>
          <cell r="B333">
            <v>0</v>
          </cell>
          <cell r="C333">
            <v>0</v>
          </cell>
          <cell r="D333">
            <v>0</v>
          </cell>
          <cell r="E333">
            <v>0</v>
          </cell>
          <cell r="F333">
            <v>0</v>
          </cell>
          <cell r="G333">
            <v>0</v>
          </cell>
          <cell r="H333" t="str">
            <v>Marca</v>
          </cell>
          <cell r="I333">
            <v>0</v>
          </cell>
          <cell r="J333">
            <v>0</v>
          </cell>
          <cell r="K333" t="str">
            <v>Tipo</v>
          </cell>
          <cell r="L333">
            <v>0</v>
          </cell>
          <cell r="M333">
            <v>0</v>
          </cell>
          <cell r="N333">
            <v>0</v>
          </cell>
          <cell r="O333" t="str">
            <v>Tarifa/Hora</v>
          </cell>
          <cell r="P333">
            <v>0</v>
          </cell>
          <cell r="Q333">
            <v>0</v>
          </cell>
          <cell r="R333" t="str">
            <v>Rendimiento</v>
          </cell>
          <cell r="S333">
            <v>0</v>
          </cell>
          <cell r="T333" t="str">
            <v>Vr. Unitario</v>
          </cell>
          <cell r="U333">
            <v>0</v>
          </cell>
          <cell r="V333">
            <v>0</v>
          </cell>
        </row>
        <row r="334">
          <cell r="A334" t="str">
            <v>Alicates</v>
          </cell>
          <cell r="B334">
            <v>0</v>
          </cell>
          <cell r="C334">
            <v>0</v>
          </cell>
          <cell r="D334">
            <v>0</v>
          </cell>
          <cell r="E334">
            <v>0</v>
          </cell>
          <cell r="F334">
            <v>0</v>
          </cell>
          <cell r="G334">
            <v>0</v>
          </cell>
          <cell r="H334">
            <v>0</v>
          </cell>
          <cell r="I334">
            <v>0</v>
          </cell>
          <cell r="J334">
            <v>0</v>
          </cell>
          <cell r="K334">
            <v>0</v>
          </cell>
          <cell r="L334">
            <v>0</v>
          </cell>
          <cell r="M334">
            <v>0</v>
          </cell>
          <cell r="N334">
            <v>0</v>
          </cell>
          <cell r="O334">
            <v>30188</v>
          </cell>
          <cell r="P334">
            <v>0</v>
          </cell>
          <cell r="Q334">
            <v>0</v>
          </cell>
          <cell r="R334">
            <v>0.01</v>
          </cell>
          <cell r="S334">
            <v>0</v>
          </cell>
          <cell r="T334">
            <v>301.88</v>
          </cell>
          <cell r="U334">
            <v>0</v>
          </cell>
          <cell r="V334">
            <v>0</v>
          </cell>
        </row>
        <row r="335">
          <cell r="A335" t="str">
            <v>Atornillador</v>
          </cell>
          <cell r="B335">
            <v>0</v>
          </cell>
          <cell r="C335">
            <v>0</v>
          </cell>
          <cell r="D335">
            <v>0</v>
          </cell>
          <cell r="E335">
            <v>0</v>
          </cell>
          <cell r="F335">
            <v>0</v>
          </cell>
          <cell r="G335">
            <v>0</v>
          </cell>
          <cell r="H335">
            <v>0</v>
          </cell>
          <cell r="I335">
            <v>0</v>
          </cell>
          <cell r="J335">
            <v>0</v>
          </cell>
          <cell r="K335">
            <v>0</v>
          </cell>
          <cell r="L335">
            <v>0</v>
          </cell>
          <cell r="M335">
            <v>0</v>
          </cell>
          <cell r="N335">
            <v>0</v>
          </cell>
          <cell r="O335">
            <v>21735</v>
          </cell>
          <cell r="P335">
            <v>0</v>
          </cell>
          <cell r="Q335">
            <v>0</v>
          </cell>
          <cell r="R335">
            <v>0.01</v>
          </cell>
          <cell r="S335">
            <v>0</v>
          </cell>
          <cell r="T335">
            <v>217.35</v>
          </cell>
          <cell r="U335">
            <v>0</v>
          </cell>
          <cell r="V335">
            <v>0</v>
          </cell>
        </row>
        <row r="336">
          <cell r="A336" t="str">
            <v>Puntero</v>
          </cell>
          <cell r="B336">
            <v>0</v>
          </cell>
          <cell r="C336">
            <v>0</v>
          </cell>
          <cell r="D336">
            <v>0</v>
          </cell>
          <cell r="E336">
            <v>0</v>
          </cell>
          <cell r="F336">
            <v>0</v>
          </cell>
          <cell r="G336">
            <v>0</v>
          </cell>
          <cell r="H336">
            <v>0</v>
          </cell>
          <cell r="I336">
            <v>0</v>
          </cell>
          <cell r="J336">
            <v>0</v>
          </cell>
          <cell r="K336">
            <v>0</v>
          </cell>
          <cell r="L336">
            <v>0</v>
          </cell>
          <cell r="M336">
            <v>0</v>
          </cell>
          <cell r="N336">
            <v>0</v>
          </cell>
          <cell r="O336">
            <v>21735</v>
          </cell>
          <cell r="P336">
            <v>0</v>
          </cell>
          <cell r="Q336">
            <v>0</v>
          </cell>
          <cell r="R336">
            <v>0.01</v>
          </cell>
          <cell r="S336">
            <v>0</v>
          </cell>
          <cell r="T336">
            <v>217.35</v>
          </cell>
          <cell r="U336">
            <v>0</v>
          </cell>
          <cell r="V336">
            <v>0</v>
          </cell>
        </row>
        <row r="337">
          <cell r="A337" t="str">
            <v>Maceta</v>
          </cell>
          <cell r="B337">
            <v>0</v>
          </cell>
          <cell r="C337">
            <v>0</v>
          </cell>
          <cell r="D337">
            <v>0</v>
          </cell>
          <cell r="E337">
            <v>0</v>
          </cell>
          <cell r="F337">
            <v>0</v>
          </cell>
          <cell r="G337">
            <v>0</v>
          </cell>
          <cell r="H337">
            <v>0</v>
          </cell>
          <cell r="I337">
            <v>0</v>
          </cell>
          <cell r="J337">
            <v>0</v>
          </cell>
          <cell r="K337">
            <v>0</v>
          </cell>
          <cell r="L337">
            <v>0</v>
          </cell>
          <cell r="M337">
            <v>0</v>
          </cell>
          <cell r="N337">
            <v>0</v>
          </cell>
          <cell r="O337">
            <v>18113</v>
          </cell>
          <cell r="P337">
            <v>0</v>
          </cell>
          <cell r="Q337">
            <v>0</v>
          </cell>
          <cell r="R337">
            <v>0.01</v>
          </cell>
          <cell r="S337">
            <v>0</v>
          </cell>
          <cell r="T337">
            <v>181.13</v>
          </cell>
          <cell r="U337">
            <v>0</v>
          </cell>
          <cell r="V337">
            <v>0</v>
          </cell>
        </row>
        <row r="338">
          <cell r="A338" t="str">
            <v>SUBTOTAL</v>
          </cell>
          <cell r="B338">
            <v>0</v>
          </cell>
          <cell r="C338">
            <v>0</v>
          </cell>
          <cell r="D338">
            <v>0</v>
          </cell>
          <cell r="E338">
            <v>0</v>
          </cell>
          <cell r="F338">
            <v>0</v>
          </cell>
          <cell r="G338">
            <v>0</v>
          </cell>
          <cell r="H338">
            <v>0</v>
          </cell>
          <cell r="I338">
            <v>0</v>
          </cell>
          <cell r="J338">
            <v>0</v>
          </cell>
          <cell r="K338">
            <v>0</v>
          </cell>
          <cell r="L338">
            <v>0</v>
          </cell>
          <cell r="M338">
            <v>0</v>
          </cell>
          <cell r="N338">
            <v>0</v>
          </cell>
          <cell r="O338">
            <v>0</v>
          </cell>
          <cell r="P338">
            <v>0</v>
          </cell>
          <cell r="Q338">
            <v>0</v>
          </cell>
          <cell r="R338">
            <v>0</v>
          </cell>
          <cell r="S338">
            <v>0</v>
          </cell>
          <cell r="T338">
            <v>917.71</v>
          </cell>
          <cell r="U338">
            <v>0</v>
          </cell>
          <cell r="V338">
            <v>0</v>
          </cell>
        </row>
        <row r="339">
          <cell r="A339">
            <v>0</v>
          </cell>
          <cell r="B339">
            <v>0</v>
          </cell>
          <cell r="C339">
            <v>0</v>
          </cell>
          <cell r="D339">
            <v>0</v>
          </cell>
          <cell r="E339">
            <v>0</v>
          </cell>
          <cell r="F339">
            <v>0</v>
          </cell>
          <cell r="G339">
            <v>0</v>
          </cell>
          <cell r="H339">
            <v>0</v>
          </cell>
          <cell r="I339">
            <v>0</v>
          </cell>
          <cell r="J339">
            <v>0</v>
          </cell>
          <cell r="K339">
            <v>0</v>
          </cell>
          <cell r="L339">
            <v>0</v>
          </cell>
          <cell r="M339">
            <v>0</v>
          </cell>
          <cell r="N339">
            <v>0</v>
          </cell>
          <cell r="O339">
            <v>0</v>
          </cell>
          <cell r="P339">
            <v>0</v>
          </cell>
          <cell r="Q339">
            <v>0</v>
          </cell>
          <cell r="R339">
            <v>0</v>
          </cell>
          <cell r="S339">
            <v>0</v>
          </cell>
          <cell r="T339">
            <v>0</v>
          </cell>
          <cell r="U339">
            <v>0</v>
          </cell>
          <cell r="V339">
            <v>0</v>
          </cell>
        </row>
        <row r="340">
          <cell r="A340" t="str">
            <v>2.  Materiales</v>
          </cell>
          <cell r="B340">
            <v>0</v>
          </cell>
          <cell r="C340">
            <v>0</v>
          </cell>
          <cell r="D340">
            <v>0</v>
          </cell>
          <cell r="E340">
            <v>0</v>
          </cell>
          <cell r="F340">
            <v>0</v>
          </cell>
          <cell r="G340">
            <v>0</v>
          </cell>
          <cell r="H340">
            <v>0</v>
          </cell>
          <cell r="I340">
            <v>0</v>
          </cell>
          <cell r="J340">
            <v>0</v>
          </cell>
          <cell r="K340">
            <v>0</v>
          </cell>
          <cell r="L340">
            <v>0</v>
          </cell>
          <cell r="M340">
            <v>0</v>
          </cell>
          <cell r="N340">
            <v>0</v>
          </cell>
          <cell r="O340">
            <v>0</v>
          </cell>
          <cell r="P340">
            <v>0</v>
          </cell>
          <cell r="Q340">
            <v>0</v>
          </cell>
          <cell r="R340">
            <v>0</v>
          </cell>
          <cell r="S340">
            <v>0</v>
          </cell>
          <cell r="T340">
            <v>0</v>
          </cell>
          <cell r="U340">
            <v>0</v>
          </cell>
          <cell r="V340">
            <v>0</v>
          </cell>
        </row>
        <row r="341">
          <cell r="A341" t="str">
            <v>Descripción</v>
          </cell>
          <cell r="B341">
            <v>0</v>
          </cell>
          <cell r="C341">
            <v>0</v>
          </cell>
          <cell r="D341">
            <v>0</v>
          </cell>
          <cell r="E341">
            <v>0</v>
          </cell>
          <cell r="F341">
            <v>0</v>
          </cell>
          <cell r="G341">
            <v>0</v>
          </cell>
          <cell r="H341">
            <v>0</v>
          </cell>
          <cell r="I341">
            <v>0</v>
          </cell>
          <cell r="J341">
            <v>0</v>
          </cell>
          <cell r="K341">
            <v>0</v>
          </cell>
          <cell r="L341">
            <v>0</v>
          </cell>
          <cell r="M341" t="str">
            <v>Unidad</v>
          </cell>
          <cell r="N341">
            <v>0</v>
          </cell>
          <cell r="O341" t="str">
            <v>Cantidad</v>
          </cell>
          <cell r="P341">
            <v>0</v>
          </cell>
          <cell r="Q341" t="str">
            <v>Precio Unit.</v>
          </cell>
          <cell r="R341">
            <v>0</v>
          </cell>
          <cell r="S341">
            <v>0</v>
          </cell>
          <cell r="T341" t="str">
            <v>Vr Unitario</v>
          </cell>
          <cell r="U341">
            <v>0</v>
          </cell>
          <cell r="V341">
            <v>0</v>
          </cell>
        </row>
        <row r="342">
          <cell r="A342" t="str">
            <v>Cable RG-59</v>
          </cell>
          <cell r="B342">
            <v>0</v>
          </cell>
          <cell r="C342">
            <v>0</v>
          </cell>
          <cell r="D342">
            <v>0</v>
          </cell>
          <cell r="E342">
            <v>0</v>
          </cell>
          <cell r="F342">
            <v>0</v>
          </cell>
          <cell r="G342">
            <v>0</v>
          </cell>
          <cell r="H342">
            <v>0</v>
          </cell>
          <cell r="I342">
            <v>0</v>
          </cell>
          <cell r="J342">
            <v>0</v>
          </cell>
          <cell r="K342">
            <v>0</v>
          </cell>
          <cell r="L342">
            <v>0</v>
          </cell>
          <cell r="M342" t="str">
            <v>Ml</v>
          </cell>
          <cell r="N342">
            <v>0</v>
          </cell>
          <cell r="O342">
            <v>12</v>
          </cell>
          <cell r="P342">
            <v>0</v>
          </cell>
          <cell r="Q342">
            <v>1269</v>
          </cell>
          <cell r="R342">
            <v>0</v>
          </cell>
          <cell r="S342">
            <v>0</v>
          </cell>
          <cell r="T342">
            <v>15228</v>
          </cell>
          <cell r="U342">
            <v>0</v>
          </cell>
          <cell r="V342">
            <v>0</v>
          </cell>
        </row>
        <row r="343">
          <cell r="A343" t="str">
            <v>Cinta aislante</v>
          </cell>
          <cell r="B343">
            <v>0</v>
          </cell>
          <cell r="C343">
            <v>0</v>
          </cell>
          <cell r="D343">
            <v>0</v>
          </cell>
          <cell r="E343">
            <v>0</v>
          </cell>
          <cell r="F343">
            <v>0</v>
          </cell>
          <cell r="G343">
            <v>0</v>
          </cell>
          <cell r="H343">
            <v>0</v>
          </cell>
          <cell r="I343">
            <v>0</v>
          </cell>
          <cell r="J343">
            <v>0</v>
          </cell>
          <cell r="K343">
            <v>0</v>
          </cell>
          <cell r="L343">
            <v>0</v>
          </cell>
          <cell r="M343" t="str">
            <v>Un</v>
          </cell>
          <cell r="N343">
            <v>0</v>
          </cell>
          <cell r="O343">
            <v>0.05</v>
          </cell>
          <cell r="P343">
            <v>0</v>
          </cell>
          <cell r="Q343">
            <v>1980</v>
          </cell>
          <cell r="R343">
            <v>0</v>
          </cell>
          <cell r="S343">
            <v>0</v>
          </cell>
          <cell r="T343">
            <v>99</v>
          </cell>
          <cell r="U343">
            <v>0</v>
          </cell>
          <cell r="V343">
            <v>0</v>
          </cell>
        </row>
        <row r="344">
          <cell r="A344" t="str">
            <v>Tubo conduit PVC 3/4"</v>
          </cell>
          <cell r="B344">
            <v>0</v>
          </cell>
          <cell r="C344">
            <v>0</v>
          </cell>
          <cell r="D344">
            <v>0</v>
          </cell>
          <cell r="E344">
            <v>0</v>
          </cell>
          <cell r="F344">
            <v>0</v>
          </cell>
          <cell r="G344">
            <v>0</v>
          </cell>
          <cell r="H344">
            <v>0</v>
          </cell>
          <cell r="I344">
            <v>0</v>
          </cell>
          <cell r="J344">
            <v>0</v>
          </cell>
          <cell r="K344">
            <v>0</v>
          </cell>
          <cell r="L344">
            <v>0</v>
          </cell>
          <cell r="M344" t="str">
            <v>Ml</v>
          </cell>
          <cell r="N344">
            <v>0</v>
          </cell>
          <cell r="O344">
            <v>11</v>
          </cell>
          <cell r="P344">
            <v>0</v>
          </cell>
          <cell r="Q344">
            <v>2850</v>
          </cell>
          <cell r="R344">
            <v>0</v>
          </cell>
          <cell r="S344">
            <v>0</v>
          </cell>
          <cell r="T344">
            <v>31350</v>
          </cell>
          <cell r="U344">
            <v>0</v>
          </cell>
          <cell r="V344">
            <v>0</v>
          </cell>
        </row>
        <row r="345">
          <cell r="A345" t="str">
            <v>Boquilla terminal PVC de 3/4"</v>
          </cell>
          <cell r="B345">
            <v>0</v>
          </cell>
          <cell r="C345">
            <v>0</v>
          </cell>
          <cell r="D345">
            <v>0</v>
          </cell>
          <cell r="E345">
            <v>0</v>
          </cell>
          <cell r="F345">
            <v>0</v>
          </cell>
          <cell r="G345">
            <v>0</v>
          </cell>
          <cell r="H345">
            <v>0</v>
          </cell>
          <cell r="I345">
            <v>0</v>
          </cell>
          <cell r="J345">
            <v>0</v>
          </cell>
          <cell r="K345">
            <v>0</v>
          </cell>
          <cell r="L345">
            <v>0</v>
          </cell>
          <cell r="M345" t="str">
            <v>Un</v>
          </cell>
          <cell r="N345">
            <v>0</v>
          </cell>
          <cell r="O345">
            <v>2</v>
          </cell>
          <cell r="P345">
            <v>0</v>
          </cell>
          <cell r="Q345">
            <v>850</v>
          </cell>
          <cell r="R345">
            <v>0</v>
          </cell>
          <cell r="S345">
            <v>0</v>
          </cell>
          <cell r="T345">
            <v>1700</v>
          </cell>
          <cell r="U345">
            <v>0</v>
          </cell>
          <cell r="V345">
            <v>0</v>
          </cell>
        </row>
        <row r="346">
          <cell r="A346" t="str">
            <v>Soldadura PVC 3/4"</v>
          </cell>
          <cell r="B346">
            <v>0</v>
          </cell>
          <cell r="C346">
            <v>0</v>
          </cell>
          <cell r="D346">
            <v>0</v>
          </cell>
          <cell r="E346">
            <v>0</v>
          </cell>
          <cell r="F346">
            <v>0</v>
          </cell>
          <cell r="G346">
            <v>0</v>
          </cell>
          <cell r="H346">
            <v>0</v>
          </cell>
          <cell r="I346">
            <v>0</v>
          </cell>
          <cell r="J346">
            <v>0</v>
          </cell>
          <cell r="K346">
            <v>0</v>
          </cell>
          <cell r="L346">
            <v>0</v>
          </cell>
          <cell r="M346" t="str">
            <v>Gl</v>
          </cell>
          <cell r="N346">
            <v>0</v>
          </cell>
          <cell r="O346">
            <v>1</v>
          </cell>
          <cell r="P346">
            <v>0</v>
          </cell>
          <cell r="Q346">
            <v>525</v>
          </cell>
          <cell r="R346">
            <v>0</v>
          </cell>
          <cell r="S346">
            <v>0</v>
          </cell>
          <cell r="T346">
            <v>525</v>
          </cell>
          <cell r="U346">
            <v>0</v>
          </cell>
          <cell r="V346">
            <v>0</v>
          </cell>
        </row>
        <row r="347">
          <cell r="A347" t="str">
            <v>Caja 5800</v>
          </cell>
          <cell r="B347">
            <v>0</v>
          </cell>
          <cell r="C347">
            <v>0</v>
          </cell>
          <cell r="D347">
            <v>0</v>
          </cell>
          <cell r="E347">
            <v>0</v>
          </cell>
          <cell r="F347">
            <v>0</v>
          </cell>
          <cell r="G347">
            <v>0</v>
          </cell>
          <cell r="H347">
            <v>0</v>
          </cell>
          <cell r="I347">
            <v>0</v>
          </cell>
          <cell r="J347">
            <v>0</v>
          </cell>
          <cell r="K347">
            <v>0</v>
          </cell>
          <cell r="L347">
            <v>0</v>
          </cell>
          <cell r="M347" t="str">
            <v>Un</v>
          </cell>
          <cell r="N347">
            <v>0</v>
          </cell>
          <cell r="O347">
            <v>0.12</v>
          </cell>
          <cell r="P347">
            <v>0</v>
          </cell>
          <cell r="Q347">
            <v>1120</v>
          </cell>
          <cell r="R347">
            <v>0</v>
          </cell>
          <cell r="S347">
            <v>0</v>
          </cell>
          <cell r="T347">
            <v>134.4</v>
          </cell>
          <cell r="U347">
            <v>0</v>
          </cell>
          <cell r="V347">
            <v>0</v>
          </cell>
        </row>
        <row r="348">
          <cell r="A348" t="str">
            <v>Toma de televisión</v>
          </cell>
          <cell r="B348">
            <v>0</v>
          </cell>
          <cell r="C348">
            <v>0</v>
          </cell>
          <cell r="D348">
            <v>0</v>
          </cell>
          <cell r="E348">
            <v>0</v>
          </cell>
          <cell r="F348">
            <v>0</v>
          </cell>
          <cell r="G348">
            <v>0</v>
          </cell>
          <cell r="H348">
            <v>0</v>
          </cell>
          <cell r="I348">
            <v>0</v>
          </cell>
          <cell r="J348">
            <v>0</v>
          </cell>
          <cell r="K348">
            <v>0</v>
          </cell>
          <cell r="L348">
            <v>0</v>
          </cell>
          <cell r="M348" t="str">
            <v>Un</v>
          </cell>
          <cell r="N348">
            <v>0</v>
          </cell>
          <cell r="O348">
            <v>1</v>
          </cell>
          <cell r="P348">
            <v>0</v>
          </cell>
          <cell r="Q348">
            <v>8120</v>
          </cell>
          <cell r="R348">
            <v>0</v>
          </cell>
          <cell r="S348">
            <v>0</v>
          </cell>
          <cell r="T348">
            <v>8120</v>
          </cell>
          <cell r="U348">
            <v>0</v>
          </cell>
          <cell r="V348">
            <v>0</v>
          </cell>
        </row>
        <row r="349">
          <cell r="A349" t="str">
            <v>Spliter</v>
          </cell>
          <cell r="B349">
            <v>0</v>
          </cell>
          <cell r="C349">
            <v>0</v>
          </cell>
          <cell r="D349">
            <v>0</v>
          </cell>
          <cell r="E349">
            <v>0</v>
          </cell>
          <cell r="F349">
            <v>0</v>
          </cell>
          <cell r="G349">
            <v>0</v>
          </cell>
          <cell r="H349">
            <v>0</v>
          </cell>
          <cell r="I349">
            <v>0</v>
          </cell>
          <cell r="J349">
            <v>0</v>
          </cell>
          <cell r="K349">
            <v>0</v>
          </cell>
          <cell r="L349">
            <v>0</v>
          </cell>
          <cell r="M349" t="str">
            <v>Un</v>
          </cell>
          <cell r="N349">
            <v>0</v>
          </cell>
          <cell r="O349">
            <v>1</v>
          </cell>
          <cell r="P349">
            <v>0</v>
          </cell>
          <cell r="Q349">
            <v>2310</v>
          </cell>
          <cell r="R349">
            <v>0</v>
          </cell>
          <cell r="S349">
            <v>0</v>
          </cell>
          <cell r="T349">
            <v>2310</v>
          </cell>
          <cell r="U349">
            <v>0</v>
          </cell>
          <cell r="V349">
            <v>0</v>
          </cell>
        </row>
        <row r="350">
          <cell r="A350">
            <v>0</v>
          </cell>
          <cell r="B350">
            <v>0</v>
          </cell>
          <cell r="C350">
            <v>0</v>
          </cell>
          <cell r="D350">
            <v>0</v>
          </cell>
          <cell r="E350">
            <v>0</v>
          </cell>
          <cell r="F350">
            <v>0</v>
          </cell>
          <cell r="G350">
            <v>0</v>
          </cell>
          <cell r="H350">
            <v>0</v>
          </cell>
          <cell r="I350">
            <v>0</v>
          </cell>
          <cell r="J350">
            <v>0</v>
          </cell>
          <cell r="K350">
            <v>0</v>
          </cell>
          <cell r="L350">
            <v>0</v>
          </cell>
          <cell r="M350">
            <v>0</v>
          </cell>
          <cell r="N350">
            <v>0</v>
          </cell>
          <cell r="O350">
            <v>0</v>
          </cell>
          <cell r="P350">
            <v>0</v>
          </cell>
          <cell r="Q350">
            <v>0</v>
          </cell>
          <cell r="R350">
            <v>0</v>
          </cell>
          <cell r="S350">
            <v>0</v>
          </cell>
          <cell r="T350">
            <v>0</v>
          </cell>
          <cell r="U350">
            <v>0</v>
          </cell>
          <cell r="V350">
            <v>0</v>
          </cell>
        </row>
        <row r="351">
          <cell r="A351">
            <v>0</v>
          </cell>
          <cell r="B351">
            <v>0</v>
          </cell>
          <cell r="C351">
            <v>0</v>
          </cell>
          <cell r="D351">
            <v>0</v>
          </cell>
          <cell r="E351">
            <v>0</v>
          </cell>
          <cell r="F351">
            <v>0</v>
          </cell>
          <cell r="G351">
            <v>0</v>
          </cell>
          <cell r="H351">
            <v>0</v>
          </cell>
          <cell r="I351">
            <v>0</v>
          </cell>
          <cell r="J351">
            <v>0</v>
          </cell>
          <cell r="K351">
            <v>0</v>
          </cell>
          <cell r="L351">
            <v>0</v>
          </cell>
          <cell r="M351">
            <v>0</v>
          </cell>
          <cell r="N351">
            <v>0</v>
          </cell>
          <cell r="O351">
            <v>0</v>
          </cell>
          <cell r="P351">
            <v>0</v>
          </cell>
          <cell r="Q351">
            <v>0</v>
          </cell>
          <cell r="R351">
            <v>0</v>
          </cell>
          <cell r="S351">
            <v>0</v>
          </cell>
          <cell r="T351">
            <v>0</v>
          </cell>
          <cell r="U351">
            <v>0</v>
          </cell>
          <cell r="V351">
            <v>0</v>
          </cell>
        </row>
        <row r="352">
          <cell r="A352">
            <v>0</v>
          </cell>
          <cell r="B352">
            <v>0</v>
          </cell>
          <cell r="C352">
            <v>0</v>
          </cell>
          <cell r="D352">
            <v>0</v>
          </cell>
          <cell r="E352">
            <v>0</v>
          </cell>
          <cell r="F352">
            <v>0</v>
          </cell>
          <cell r="G352">
            <v>0</v>
          </cell>
          <cell r="H352">
            <v>0</v>
          </cell>
          <cell r="I352">
            <v>0</v>
          </cell>
          <cell r="J352">
            <v>0</v>
          </cell>
          <cell r="K352">
            <v>0</v>
          </cell>
          <cell r="L352">
            <v>0</v>
          </cell>
          <cell r="M352">
            <v>0</v>
          </cell>
          <cell r="N352">
            <v>0</v>
          </cell>
          <cell r="O352">
            <v>0</v>
          </cell>
          <cell r="P352">
            <v>0</v>
          </cell>
          <cell r="Q352">
            <v>0</v>
          </cell>
          <cell r="R352">
            <v>0</v>
          </cell>
          <cell r="S352">
            <v>0</v>
          </cell>
          <cell r="T352">
            <v>0</v>
          </cell>
          <cell r="U352">
            <v>0</v>
          </cell>
          <cell r="V352">
            <v>0</v>
          </cell>
        </row>
        <row r="353">
          <cell r="A353">
            <v>0</v>
          </cell>
          <cell r="B353">
            <v>0</v>
          </cell>
          <cell r="C353">
            <v>0</v>
          </cell>
          <cell r="D353">
            <v>0</v>
          </cell>
          <cell r="E353">
            <v>0</v>
          </cell>
          <cell r="F353">
            <v>0</v>
          </cell>
          <cell r="G353">
            <v>0</v>
          </cell>
          <cell r="H353">
            <v>0</v>
          </cell>
          <cell r="I353">
            <v>0</v>
          </cell>
          <cell r="J353">
            <v>0</v>
          </cell>
          <cell r="K353">
            <v>0</v>
          </cell>
          <cell r="L353">
            <v>0</v>
          </cell>
          <cell r="M353">
            <v>0</v>
          </cell>
          <cell r="N353">
            <v>0</v>
          </cell>
          <cell r="O353">
            <v>0</v>
          </cell>
          <cell r="P353">
            <v>0</v>
          </cell>
          <cell r="Q353">
            <v>0</v>
          </cell>
          <cell r="R353">
            <v>0</v>
          </cell>
          <cell r="S353">
            <v>0</v>
          </cell>
          <cell r="T353">
            <v>0</v>
          </cell>
          <cell r="U353">
            <v>0</v>
          </cell>
          <cell r="V353">
            <v>0</v>
          </cell>
        </row>
        <row r="354">
          <cell r="A354" t="str">
            <v>Desperdicio</v>
          </cell>
          <cell r="B354">
            <v>0</v>
          </cell>
          <cell r="C354">
            <v>0</v>
          </cell>
          <cell r="D354">
            <v>0</v>
          </cell>
          <cell r="E354">
            <v>0</v>
          </cell>
          <cell r="F354">
            <v>0</v>
          </cell>
          <cell r="G354">
            <v>0</v>
          </cell>
          <cell r="H354">
            <v>0</v>
          </cell>
          <cell r="I354">
            <v>0</v>
          </cell>
          <cell r="J354">
            <v>0</v>
          </cell>
          <cell r="K354">
            <v>0</v>
          </cell>
          <cell r="L354">
            <v>0</v>
          </cell>
          <cell r="M354" t="str">
            <v>%</v>
          </cell>
          <cell r="N354">
            <v>0</v>
          </cell>
          <cell r="O354">
            <v>0.03</v>
          </cell>
          <cell r="P354">
            <v>0</v>
          </cell>
          <cell r="Q354">
            <v>59466.400000000001</v>
          </cell>
          <cell r="R354">
            <v>0</v>
          </cell>
          <cell r="S354">
            <v>0</v>
          </cell>
          <cell r="T354">
            <v>1783.992</v>
          </cell>
          <cell r="U354">
            <v>0</v>
          </cell>
          <cell r="V354">
            <v>0</v>
          </cell>
        </row>
        <row r="355">
          <cell r="A355" t="str">
            <v>SUBTOTAL</v>
          </cell>
          <cell r="B355">
            <v>0</v>
          </cell>
          <cell r="C355">
            <v>0</v>
          </cell>
          <cell r="D355">
            <v>0</v>
          </cell>
          <cell r="E355">
            <v>0</v>
          </cell>
          <cell r="F355">
            <v>0</v>
          </cell>
          <cell r="G355">
            <v>0</v>
          </cell>
          <cell r="H355">
            <v>0</v>
          </cell>
          <cell r="I355">
            <v>0</v>
          </cell>
          <cell r="J355">
            <v>0</v>
          </cell>
          <cell r="K355">
            <v>0</v>
          </cell>
          <cell r="L355">
            <v>0</v>
          </cell>
          <cell r="M355">
            <v>0</v>
          </cell>
          <cell r="N355">
            <v>0</v>
          </cell>
          <cell r="O355">
            <v>0</v>
          </cell>
          <cell r="P355">
            <v>0</v>
          </cell>
          <cell r="Q355">
            <v>0</v>
          </cell>
          <cell r="R355">
            <v>0</v>
          </cell>
          <cell r="S355">
            <v>0</v>
          </cell>
          <cell r="T355">
            <v>61250.392</v>
          </cell>
          <cell r="U355">
            <v>0</v>
          </cell>
          <cell r="V355">
            <v>0</v>
          </cell>
        </row>
        <row r="356">
          <cell r="A356">
            <v>0</v>
          </cell>
          <cell r="B356">
            <v>0</v>
          </cell>
          <cell r="C356">
            <v>0</v>
          </cell>
          <cell r="D356">
            <v>0</v>
          </cell>
          <cell r="E356">
            <v>0</v>
          </cell>
          <cell r="F356">
            <v>0</v>
          </cell>
          <cell r="G356">
            <v>0</v>
          </cell>
          <cell r="H356">
            <v>0</v>
          </cell>
          <cell r="I356">
            <v>0</v>
          </cell>
          <cell r="J356">
            <v>0</v>
          </cell>
          <cell r="K356">
            <v>0</v>
          </cell>
          <cell r="L356">
            <v>0</v>
          </cell>
          <cell r="M356">
            <v>0</v>
          </cell>
          <cell r="N356">
            <v>0</v>
          </cell>
          <cell r="O356">
            <v>0</v>
          </cell>
          <cell r="P356">
            <v>0</v>
          </cell>
          <cell r="Q356">
            <v>0</v>
          </cell>
          <cell r="R356">
            <v>0</v>
          </cell>
          <cell r="S356">
            <v>0</v>
          </cell>
          <cell r="T356">
            <v>0</v>
          </cell>
          <cell r="U356">
            <v>0</v>
          </cell>
          <cell r="V356">
            <v>0</v>
          </cell>
        </row>
        <row r="357">
          <cell r="A357" t="str">
            <v>3. Transportes</v>
          </cell>
          <cell r="B357">
            <v>0</v>
          </cell>
          <cell r="C357">
            <v>0</v>
          </cell>
          <cell r="D357">
            <v>0</v>
          </cell>
          <cell r="E357">
            <v>0</v>
          </cell>
          <cell r="F357">
            <v>0</v>
          </cell>
          <cell r="G357">
            <v>0</v>
          </cell>
          <cell r="H357">
            <v>0</v>
          </cell>
          <cell r="I357">
            <v>0</v>
          </cell>
          <cell r="J357">
            <v>0</v>
          </cell>
          <cell r="K357">
            <v>0</v>
          </cell>
          <cell r="L357">
            <v>0</v>
          </cell>
          <cell r="M357">
            <v>0</v>
          </cell>
          <cell r="N357">
            <v>0</v>
          </cell>
          <cell r="O357">
            <v>0</v>
          </cell>
          <cell r="P357">
            <v>0</v>
          </cell>
          <cell r="Q357">
            <v>0</v>
          </cell>
          <cell r="R357">
            <v>0</v>
          </cell>
          <cell r="S357">
            <v>0</v>
          </cell>
          <cell r="T357">
            <v>0</v>
          </cell>
          <cell r="U357">
            <v>0</v>
          </cell>
          <cell r="V357">
            <v>0</v>
          </cell>
        </row>
        <row r="358">
          <cell r="A358" t="str">
            <v>Material</v>
          </cell>
          <cell r="B358">
            <v>0</v>
          </cell>
          <cell r="C358">
            <v>0</v>
          </cell>
          <cell r="D358">
            <v>0</v>
          </cell>
          <cell r="E358">
            <v>0</v>
          </cell>
          <cell r="F358">
            <v>0</v>
          </cell>
          <cell r="G358">
            <v>0</v>
          </cell>
          <cell r="H358">
            <v>0</v>
          </cell>
          <cell r="I358">
            <v>0</v>
          </cell>
          <cell r="J358">
            <v>0</v>
          </cell>
          <cell r="K358" t="str">
            <v>Vol. o Peso</v>
          </cell>
          <cell r="L358">
            <v>0</v>
          </cell>
          <cell r="M358" t="str">
            <v>Distancia</v>
          </cell>
          <cell r="N358">
            <v>0</v>
          </cell>
          <cell r="O358" t="str">
            <v>m2 o Ton/Km</v>
          </cell>
          <cell r="P358">
            <v>0</v>
          </cell>
          <cell r="Q358">
            <v>0</v>
          </cell>
          <cell r="R358" t="str">
            <v>Tarifa</v>
          </cell>
          <cell r="S358">
            <v>0</v>
          </cell>
          <cell r="T358" t="str">
            <v>Vr. Unitario</v>
          </cell>
          <cell r="U358">
            <v>0</v>
          </cell>
          <cell r="V358">
            <v>0</v>
          </cell>
        </row>
        <row r="359">
          <cell r="A359">
            <v>0</v>
          </cell>
          <cell r="B359">
            <v>0</v>
          </cell>
          <cell r="C359">
            <v>0</v>
          </cell>
          <cell r="D359">
            <v>0</v>
          </cell>
          <cell r="E359">
            <v>0</v>
          </cell>
          <cell r="F359">
            <v>0</v>
          </cell>
          <cell r="G359">
            <v>0</v>
          </cell>
          <cell r="H359">
            <v>0</v>
          </cell>
          <cell r="I359">
            <v>0</v>
          </cell>
          <cell r="J359">
            <v>0</v>
          </cell>
          <cell r="K359">
            <v>0</v>
          </cell>
          <cell r="L359">
            <v>0</v>
          </cell>
          <cell r="M359">
            <v>0</v>
          </cell>
          <cell r="N359">
            <v>0</v>
          </cell>
          <cell r="O359">
            <v>0</v>
          </cell>
          <cell r="P359">
            <v>0</v>
          </cell>
          <cell r="Q359">
            <v>0</v>
          </cell>
          <cell r="R359">
            <v>0</v>
          </cell>
          <cell r="S359">
            <v>0</v>
          </cell>
          <cell r="T359">
            <v>0</v>
          </cell>
          <cell r="U359">
            <v>0</v>
          </cell>
          <cell r="V359">
            <v>0</v>
          </cell>
        </row>
        <row r="360">
          <cell r="A360">
            <v>0</v>
          </cell>
          <cell r="B360">
            <v>0</v>
          </cell>
          <cell r="C360">
            <v>0</v>
          </cell>
          <cell r="D360">
            <v>0</v>
          </cell>
          <cell r="E360">
            <v>0</v>
          </cell>
          <cell r="F360">
            <v>0</v>
          </cell>
          <cell r="G360">
            <v>0</v>
          </cell>
          <cell r="H360">
            <v>0</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row>
        <row r="361">
          <cell r="A361">
            <v>0</v>
          </cell>
          <cell r="B361">
            <v>0</v>
          </cell>
          <cell r="C361">
            <v>0</v>
          </cell>
          <cell r="D361">
            <v>0</v>
          </cell>
          <cell r="E361">
            <v>0</v>
          </cell>
          <cell r="F361">
            <v>0</v>
          </cell>
          <cell r="G361">
            <v>0</v>
          </cell>
          <cell r="H361">
            <v>0</v>
          </cell>
          <cell r="I361">
            <v>0</v>
          </cell>
          <cell r="J361">
            <v>0</v>
          </cell>
          <cell r="K361">
            <v>0</v>
          </cell>
          <cell r="L361">
            <v>0</v>
          </cell>
          <cell r="M361">
            <v>0</v>
          </cell>
          <cell r="N361">
            <v>0</v>
          </cell>
          <cell r="O361">
            <v>0</v>
          </cell>
          <cell r="P361">
            <v>0</v>
          </cell>
          <cell r="Q361">
            <v>0</v>
          </cell>
          <cell r="R361">
            <v>0</v>
          </cell>
          <cell r="S361">
            <v>0</v>
          </cell>
          <cell r="T361">
            <v>0</v>
          </cell>
          <cell r="U361">
            <v>0</v>
          </cell>
          <cell r="V361">
            <v>0</v>
          </cell>
        </row>
        <row r="362">
          <cell r="A362" t="str">
            <v>SUBTOTAL</v>
          </cell>
          <cell r="B362">
            <v>0</v>
          </cell>
          <cell r="C362">
            <v>0</v>
          </cell>
          <cell r="D362">
            <v>0</v>
          </cell>
          <cell r="E362">
            <v>0</v>
          </cell>
          <cell r="F362">
            <v>0</v>
          </cell>
          <cell r="G362">
            <v>0</v>
          </cell>
          <cell r="H362">
            <v>0</v>
          </cell>
          <cell r="I362">
            <v>0</v>
          </cell>
          <cell r="J362">
            <v>0</v>
          </cell>
          <cell r="K362">
            <v>0</v>
          </cell>
          <cell r="L362">
            <v>0</v>
          </cell>
          <cell r="M362">
            <v>0</v>
          </cell>
          <cell r="N362">
            <v>0</v>
          </cell>
          <cell r="O362">
            <v>0</v>
          </cell>
          <cell r="P362">
            <v>0</v>
          </cell>
          <cell r="Q362">
            <v>0</v>
          </cell>
          <cell r="R362">
            <v>0</v>
          </cell>
          <cell r="S362">
            <v>0</v>
          </cell>
          <cell r="T362">
            <v>0</v>
          </cell>
          <cell r="U362">
            <v>0</v>
          </cell>
          <cell r="V362">
            <v>0</v>
          </cell>
        </row>
        <row r="363">
          <cell r="A363">
            <v>0</v>
          </cell>
          <cell r="B363">
            <v>0</v>
          </cell>
          <cell r="C363">
            <v>0</v>
          </cell>
          <cell r="D363">
            <v>0</v>
          </cell>
          <cell r="E363">
            <v>0</v>
          </cell>
          <cell r="F363">
            <v>0</v>
          </cell>
          <cell r="G363">
            <v>0</v>
          </cell>
          <cell r="H363">
            <v>0</v>
          </cell>
          <cell r="I363">
            <v>0</v>
          </cell>
          <cell r="J363">
            <v>0</v>
          </cell>
          <cell r="K363">
            <v>0</v>
          </cell>
          <cell r="L363">
            <v>0</v>
          </cell>
          <cell r="M363">
            <v>0</v>
          </cell>
          <cell r="N363">
            <v>0</v>
          </cell>
          <cell r="O363">
            <v>0</v>
          </cell>
          <cell r="P363">
            <v>0</v>
          </cell>
          <cell r="Q363">
            <v>0</v>
          </cell>
          <cell r="R363">
            <v>0</v>
          </cell>
          <cell r="S363">
            <v>0</v>
          </cell>
          <cell r="T363">
            <v>0</v>
          </cell>
          <cell r="U363">
            <v>0</v>
          </cell>
          <cell r="V363">
            <v>0</v>
          </cell>
        </row>
        <row r="364">
          <cell r="A364" t="str">
            <v>4. Mano de Obra</v>
          </cell>
          <cell r="B364">
            <v>0</v>
          </cell>
          <cell r="C364">
            <v>0</v>
          </cell>
          <cell r="D364">
            <v>0</v>
          </cell>
          <cell r="E364">
            <v>0</v>
          </cell>
          <cell r="F364">
            <v>0</v>
          </cell>
          <cell r="G364">
            <v>0</v>
          </cell>
          <cell r="H364">
            <v>0</v>
          </cell>
          <cell r="I364">
            <v>0</v>
          </cell>
          <cell r="J364">
            <v>0</v>
          </cell>
          <cell r="K364">
            <v>0</v>
          </cell>
          <cell r="L364">
            <v>0</v>
          </cell>
          <cell r="M364">
            <v>0</v>
          </cell>
          <cell r="N364">
            <v>0</v>
          </cell>
          <cell r="O364">
            <v>0</v>
          </cell>
          <cell r="P364">
            <v>0</v>
          </cell>
          <cell r="Q364">
            <v>0</v>
          </cell>
          <cell r="R364">
            <v>0</v>
          </cell>
          <cell r="S364">
            <v>0</v>
          </cell>
          <cell r="T364">
            <v>0</v>
          </cell>
          <cell r="U364">
            <v>0</v>
          </cell>
          <cell r="V364">
            <v>0</v>
          </cell>
        </row>
        <row r="365">
          <cell r="A365" t="str">
            <v>Trabajador</v>
          </cell>
          <cell r="B365">
            <v>0</v>
          </cell>
          <cell r="C365">
            <v>0</v>
          </cell>
          <cell r="D365">
            <v>0</v>
          </cell>
          <cell r="E365">
            <v>0</v>
          </cell>
          <cell r="F365">
            <v>0</v>
          </cell>
          <cell r="G365">
            <v>0</v>
          </cell>
          <cell r="H365">
            <v>0</v>
          </cell>
          <cell r="I365">
            <v>0</v>
          </cell>
          <cell r="J365" t="str">
            <v>Jornal</v>
          </cell>
          <cell r="K365">
            <v>0</v>
          </cell>
          <cell r="L365" t="str">
            <v>Prestac.</v>
          </cell>
          <cell r="M365">
            <v>0</v>
          </cell>
          <cell r="N365" t="str">
            <v>Jornal Total</v>
          </cell>
          <cell r="O365">
            <v>0</v>
          </cell>
          <cell r="P365">
            <v>0</v>
          </cell>
          <cell r="Q365" t="str">
            <v>Rendimiento</v>
          </cell>
          <cell r="R365">
            <v>0</v>
          </cell>
          <cell r="S365">
            <v>0</v>
          </cell>
          <cell r="T365" t="str">
            <v>Vr. Unitario</v>
          </cell>
          <cell r="U365">
            <v>0</v>
          </cell>
          <cell r="V365">
            <v>0</v>
          </cell>
        </row>
        <row r="366">
          <cell r="A366" t="str">
            <v>Electricista II</v>
          </cell>
          <cell r="B366">
            <v>0</v>
          </cell>
          <cell r="C366">
            <v>0</v>
          </cell>
          <cell r="D366">
            <v>0</v>
          </cell>
          <cell r="E366">
            <v>0</v>
          </cell>
          <cell r="F366">
            <v>0</v>
          </cell>
          <cell r="G366">
            <v>0</v>
          </cell>
          <cell r="H366">
            <v>0</v>
          </cell>
          <cell r="I366">
            <v>0</v>
          </cell>
          <cell r="J366">
            <v>21662</v>
          </cell>
          <cell r="K366">
            <v>0</v>
          </cell>
          <cell r="L366">
            <v>0.57999999999999996</v>
          </cell>
          <cell r="M366">
            <v>0</v>
          </cell>
          <cell r="N366">
            <v>34225.96</v>
          </cell>
          <cell r="O366">
            <v>0</v>
          </cell>
          <cell r="P366">
            <v>0</v>
          </cell>
          <cell r="Q366">
            <v>0.25</v>
          </cell>
          <cell r="R366">
            <v>0</v>
          </cell>
          <cell r="S366">
            <v>0</v>
          </cell>
          <cell r="T366">
            <v>8556.49</v>
          </cell>
          <cell r="U366">
            <v>0</v>
          </cell>
          <cell r="V366">
            <v>0</v>
          </cell>
        </row>
        <row r="367">
          <cell r="A367" t="str">
            <v>Ayudante</v>
          </cell>
          <cell r="B367">
            <v>0</v>
          </cell>
          <cell r="C367">
            <v>0</v>
          </cell>
          <cell r="D367">
            <v>0</v>
          </cell>
          <cell r="E367">
            <v>0</v>
          </cell>
          <cell r="F367">
            <v>0</v>
          </cell>
          <cell r="G367">
            <v>0</v>
          </cell>
          <cell r="H367">
            <v>0</v>
          </cell>
          <cell r="I367">
            <v>0</v>
          </cell>
          <cell r="J367">
            <v>17167</v>
          </cell>
          <cell r="K367">
            <v>0</v>
          </cell>
          <cell r="L367">
            <v>0.57999999999999996</v>
          </cell>
          <cell r="M367">
            <v>0</v>
          </cell>
          <cell r="N367">
            <v>27123.86</v>
          </cell>
          <cell r="O367">
            <v>0</v>
          </cell>
          <cell r="P367">
            <v>0</v>
          </cell>
          <cell r="Q367">
            <v>0.25</v>
          </cell>
          <cell r="R367">
            <v>0</v>
          </cell>
          <cell r="S367">
            <v>0</v>
          </cell>
          <cell r="T367">
            <v>6780.9650000000001</v>
          </cell>
          <cell r="U367">
            <v>0</v>
          </cell>
          <cell r="V367">
            <v>0</v>
          </cell>
        </row>
        <row r="368">
          <cell r="A368">
            <v>0</v>
          </cell>
          <cell r="B368">
            <v>0</v>
          </cell>
          <cell r="C368">
            <v>0</v>
          </cell>
          <cell r="D368">
            <v>0</v>
          </cell>
          <cell r="E368">
            <v>0</v>
          </cell>
          <cell r="F368">
            <v>0</v>
          </cell>
          <cell r="G368">
            <v>0</v>
          </cell>
          <cell r="H368">
            <v>0</v>
          </cell>
          <cell r="I368">
            <v>0</v>
          </cell>
          <cell r="J368">
            <v>0</v>
          </cell>
          <cell r="K368">
            <v>0</v>
          </cell>
          <cell r="L368">
            <v>0</v>
          </cell>
          <cell r="M368">
            <v>0</v>
          </cell>
          <cell r="N368">
            <v>0</v>
          </cell>
          <cell r="O368">
            <v>0</v>
          </cell>
          <cell r="P368">
            <v>0</v>
          </cell>
          <cell r="Q368">
            <v>0</v>
          </cell>
          <cell r="R368">
            <v>0</v>
          </cell>
          <cell r="S368">
            <v>0</v>
          </cell>
          <cell r="T368">
            <v>0</v>
          </cell>
          <cell r="U368">
            <v>0</v>
          </cell>
          <cell r="V368">
            <v>0</v>
          </cell>
        </row>
        <row r="369">
          <cell r="A369" t="str">
            <v>SUBTOTAL</v>
          </cell>
          <cell r="B369">
            <v>0</v>
          </cell>
          <cell r="C369">
            <v>0</v>
          </cell>
          <cell r="D369">
            <v>0</v>
          </cell>
          <cell r="E369">
            <v>0</v>
          </cell>
          <cell r="F369">
            <v>0</v>
          </cell>
          <cell r="G369">
            <v>0</v>
          </cell>
          <cell r="H369">
            <v>0</v>
          </cell>
          <cell r="I369">
            <v>0</v>
          </cell>
          <cell r="J369">
            <v>0</v>
          </cell>
          <cell r="K369">
            <v>0</v>
          </cell>
          <cell r="L369">
            <v>0</v>
          </cell>
          <cell r="M369">
            <v>0</v>
          </cell>
          <cell r="N369">
            <v>0</v>
          </cell>
          <cell r="O369">
            <v>0</v>
          </cell>
          <cell r="P369">
            <v>0</v>
          </cell>
          <cell r="Q369">
            <v>0</v>
          </cell>
          <cell r="R369">
            <v>0</v>
          </cell>
          <cell r="S369">
            <v>0</v>
          </cell>
          <cell r="T369">
            <v>15337.455</v>
          </cell>
          <cell r="U369">
            <v>0</v>
          </cell>
          <cell r="V369">
            <v>0</v>
          </cell>
        </row>
        <row r="370">
          <cell r="A370" t="str">
            <v>TOTAL COSTO DIRECTO</v>
          </cell>
          <cell r="B370">
            <v>0</v>
          </cell>
          <cell r="C370">
            <v>0</v>
          </cell>
          <cell r="D370">
            <v>0</v>
          </cell>
          <cell r="E370">
            <v>0</v>
          </cell>
          <cell r="F370">
            <v>0</v>
          </cell>
          <cell r="G370">
            <v>0</v>
          </cell>
          <cell r="H370">
            <v>0</v>
          </cell>
          <cell r="I370">
            <v>0</v>
          </cell>
          <cell r="J370">
            <v>0</v>
          </cell>
          <cell r="K370">
            <v>0</v>
          </cell>
          <cell r="L370">
            <v>0</v>
          </cell>
          <cell r="M370">
            <v>0</v>
          </cell>
          <cell r="N370">
            <v>0</v>
          </cell>
          <cell r="O370">
            <v>0</v>
          </cell>
          <cell r="P370">
            <v>0</v>
          </cell>
          <cell r="Q370">
            <v>0</v>
          </cell>
          <cell r="R370">
            <v>0</v>
          </cell>
          <cell r="S370">
            <v>0</v>
          </cell>
          <cell r="T370">
            <v>77505.557000000001</v>
          </cell>
          <cell r="U370">
            <v>0</v>
          </cell>
          <cell r="V370">
            <v>0</v>
          </cell>
        </row>
        <row r="371">
          <cell r="A371" t="str">
            <v>AIU CONTRACTUAL</v>
          </cell>
          <cell r="B371">
            <v>0</v>
          </cell>
          <cell r="C371">
            <v>0</v>
          </cell>
          <cell r="D371">
            <v>0</v>
          </cell>
          <cell r="E371">
            <v>0.25640000000000002</v>
          </cell>
          <cell r="F371">
            <v>0</v>
          </cell>
          <cell r="G371">
            <v>0</v>
          </cell>
          <cell r="H371">
            <v>0</v>
          </cell>
          <cell r="I371">
            <v>0</v>
          </cell>
          <cell r="J371">
            <v>0</v>
          </cell>
          <cell r="K371">
            <v>0</v>
          </cell>
          <cell r="L371">
            <v>0</v>
          </cell>
          <cell r="M371">
            <v>0</v>
          </cell>
          <cell r="N371">
            <v>0</v>
          </cell>
          <cell r="O371">
            <v>0</v>
          </cell>
          <cell r="P371">
            <v>0</v>
          </cell>
          <cell r="Q371">
            <v>0</v>
          </cell>
          <cell r="R371">
            <v>0</v>
          </cell>
          <cell r="S371" t="str">
            <v>TOTAL COSTO INDIRECTO</v>
          </cell>
          <cell r="T371">
            <v>19872.424814800001</v>
          </cell>
          <cell r="U371">
            <v>0</v>
          </cell>
          <cell r="V371">
            <v>0</v>
          </cell>
        </row>
        <row r="372">
          <cell r="A372" t="str">
            <v>VALOR TOTAL ACTIVIDAD</v>
          </cell>
          <cell r="B372">
            <v>0</v>
          </cell>
          <cell r="C372">
            <v>0</v>
          </cell>
          <cell r="D372">
            <v>0</v>
          </cell>
          <cell r="E372">
            <v>0</v>
          </cell>
          <cell r="F372">
            <v>0</v>
          </cell>
          <cell r="G372">
            <v>0</v>
          </cell>
          <cell r="H372">
            <v>0</v>
          </cell>
          <cell r="I372">
            <v>0</v>
          </cell>
          <cell r="J372">
            <v>0</v>
          </cell>
          <cell r="K372">
            <v>0</v>
          </cell>
          <cell r="L372">
            <v>0</v>
          </cell>
          <cell r="M372">
            <v>0</v>
          </cell>
          <cell r="N372">
            <v>0</v>
          </cell>
          <cell r="O372">
            <v>0</v>
          </cell>
          <cell r="P372">
            <v>0</v>
          </cell>
          <cell r="Q372">
            <v>0</v>
          </cell>
          <cell r="R372">
            <v>0</v>
          </cell>
          <cell r="S372">
            <v>0</v>
          </cell>
          <cell r="T372">
            <v>97377.981814800005</v>
          </cell>
          <cell r="U372">
            <v>0</v>
          </cell>
          <cell r="V372">
            <v>0</v>
          </cell>
        </row>
        <row r="373">
          <cell r="A373" t="str">
            <v>VALOR RECURSOS NECESARIOS PARA LA EJECUCIÓN DE LA ACTIVIDAD</v>
          </cell>
          <cell r="B373">
            <v>0</v>
          </cell>
          <cell r="C373">
            <v>0</v>
          </cell>
          <cell r="D373">
            <v>0</v>
          </cell>
          <cell r="E373">
            <v>0</v>
          </cell>
          <cell r="F373">
            <v>0</v>
          </cell>
          <cell r="G373">
            <v>0</v>
          </cell>
          <cell r="H373">
            <v>0</v>
          </cell>
          <cell r="I373">
            <v>0</v>
          </cell>
          <cell r="J373">
            <v>0</v>
          </cell>
          <cell r="K373">
            <v>0</v>
          </cell>
          <cell r="L373">
            <v>0</v>
          </cell>
          <cell r="M373">
            <v>0</v>
          </cell>
          <cell r="N373">
            <v>0</v>
          </cell>
          <cell r="O373">
            <v>0</v>
          </cell>
          <cell r="P373">
            <v>0</v>
          </cell>
          <cell r="Q373">
            <v>0</v>
          </cell>
          <cell r="R373">
            <v>0</v>
          </cell>
          <cell r="S373">
            <v>0</v>
          </cell>
          <cell r="T373">
            <v>97377.981814800005</v>
          </cell>
          <cell r="U373">
            <v>0</v>
          </cell>
          <cell r="V373">
            <v>0</v>
          </cell>
        </row>
        <row r="374">
          <cell r="A374">
            <v>0</v>
          </cell>
          <cell r="B374">
            <v>0</v>
          </cell>
          <cell r="C374">
            <v>0</v>
          </cell>
          <cell r="D374">
            <v>0</v>
          </cell>
          <cell r="E374">
            <v>0</v>
          </cell>
          <cell r="F374">
            <v>0</v>
          </cell>
          <cell r="G374">
            <v>0</v>
          </cell>
          <cell r="H374">
            <v>0</v>
          </cell>
          <cell r="I374">
            <v>0</v>
          </cell>
          <cell r="J374">
            <v>0</v>
          </cell>
          <cell r="K374">
            <v>0</v>
          </cell>
          <cell r="L374">
            <v>0</v>
          </cell>
          <cell r="M374">
            <v>0</v>
          </cell>
          <cell r="N374">
            <v>0</v>
          </cell>
          <cell r="O374">
            <v>0</v>
          </cell>
          <cell r="P374">
            <v>0</v>
          </cell>
          <cell r="Q374">
            <v>0</v>
          </cell>
          <cell r="R374">
            <v>0</v>
          </cell>
          <cell r="S374">
            <v>0</v>
          </cell>
          <cell r="T374">
            <v>0</v>
          </cell>
          <cell r="U374">
            <v>0</v>
          </cell>
          <cell r="V374">
            <v>0</v>
          </cell>
        </row>
        <row r="375">
          <cell r="A375" t="str">
            <v>Para constancia de lo anterior, se firma la presente acta bajo la responsabilidad expresa de los que intervienen en ella, de  conformidad  con las funciones  desempeñadas por cada uno de los mismos,  de acuerdo con el manual de interventoría, en _________</v>
          </cell>
          <cell r="B375">
            <v>0</v>
          </cell>
          <cell r="C375">
            <v>0</v>
          </cell>
          <cell r="D375">
            <v>0</v>
          </cell>
          <cell r="E375">
            <v>0</v>
          </cell>
          <cell r="F375">
            <v>0</v>
          </cell>
          <cell r="G375">
            <v>0</v>
          </cell>
          <cell r="H375">
            <v>0</v>
          </cell>
          <cell r="I375">
            <v>0</v>
          </cell>
          <cell r="J375">
            <v>0</v>
          </cell>
          <cell r="K375">
            <v>0</v>
          </cell>
          <cell r="L375">
            <v>0</v>
          </cell>
          <cell r="M375">
            <v>0</v>
          </cell>
          <cell r="N375">
            <v>0</v>
          </cell>
          <cell r="O375">
            <v>0</v>
          </cell>
          <cell r="P375">
            <v>0</v>
          </cell>
          <cell r="Q375">
            <v>0</v>
          </cell>
          <cell r="R375">
            <v>0</v>
          </cell>
          <cell r="S375">
            <v>0</v>
          </cell>
          <cell r="T375">
            <v>0</v>
          </cell>
          <cell r="U375">
            <v>0</v>
          </cell>
          <cell r="V375">
            <v>0</v>
          </cell>
        </row>
        <row r="376">
          <cell r="A376">
            <v>0</v>
          </cell>
          <cell r="B376">
            <v>0</v>
          </cell>
          <cell r="C376">
            <v>0</v>
          </cell>
          <cell r="D376">
            <v>0</v>
          </cell>
          <cell r="E376">
            <v>0</v>
          </cell>
          <cell r="F376">
            <v>0</v>
          </cell>
          <cell r="G376">
            <v>0</v>
          </cell>
          <cell r="H376">
            <v>0</v>
          </cell>
          <cell r="I376">
            <v>0</v>
          </cell>
          <cell r="J376">
            <v>0</v>
          </cell>
          <cell r="K376">
            <v>0</v>
          </cell>
          <cell r="L376">
            <v>0</v>
          </cell>
          <cell r="M376">
            <v>0</v>
          </cell>
          <cell r="N376">
            <v>0</v>
          </cell>
          <cell r="O376">
            <v>0</v>
          </cell>
          <cell r="P376">
            <v>0</v>
          </cell>
          <cell r="Q376">
            <v>0</v>
          </cell>
          <cell r="R376">
            <v>0</v>
          </cell>
          <cell r="S376">
            <v>0</v>
          </cell>
          <cell r="T376">
            <v>0</v>
          </cell>
          <cell r="U376">
            <v>0</v>
          </cell>
          <cell r="V376">
            <v>0</v>
          </cell>
        </row>
        <row r="377">
          <cell r="A377">
            <v>0</v>
          </cell>
          <cell r="B377">
            <v>0</v>
          </cell>
          <cell r="C377">
            <v>0</v>
          </cell>
          <cell r="D377">
            <v>0</v>
          </cell>
          <cell r="E377">
            <v>0</v>
          </cell>
          <cell r="F377">
            <v>0</v>
          </cell>
          <cell r="G377">
            <v>0</v>
          </cell>
          <cell r="H377">
            <v>0</v>
          </cell>
          <cell r="I377">
            <v>0</v>
          </cell>
          <cell r="J377">
            <v>0</v>
          </cell>
          <cell r="K377">
            <v>0</v>
          </cell>
          <cell r="L377">
            <v>0</v>
          </cell>
          <cell r="M377">
            <v>0</v>
          </cell>
          <cell r="N377">
            <v>0</v>
          </cell>
          <cell r="O377">
            <v>0</v>
          </cell>
          <cell r="P377">
            <v>0</v>
          </cell>
          <cell r="Q377">
            <v>0</v>
          </cell>
          <cell r="R377">
            <v>0</v>
          </cell>
          <cell r="S377">
            <v>0</v>
          </cell>
          <cell r="T377">
            <v>0</v>
          </cell>
          <cell r="U377">
            <v>0</v>
          </cell>
          <cell r="V377">
            <v>0</v>
          </cell>
        </row>
        <row r="378">
          <cell r="A378">
            <v>0</v>
          </cell>
          <cell r="B378">
            <v>0</v>
          </cell>
          <cell r="C378">
            <v>0</v>
          </cell>
          <cell r="D378">
            <v>0</v>
          </cell>
          <cell r="E378" t="str">
            <v>Firma:</v>
          </cell>
          <cell r="F378">
            <v>0</v>
          </cell>
          <cell r="G378">
            <v>0</v>
          </cell>
          <cell r="H378">
            <v>0</v>
          </cell>
          <cell r="I378">
            <v>0</v>
          </cell>
          <cell r="J378">
            <v>0</v>
          </cell>
          <cell r="K378">
            <v>0</v>
          </cell>
          <cell r="L378">
            <v>0</v>
          </cell>
          <cell r="M378">
            <v>0</v>
          </cell>
          <cell r="N378">
            <v>0</v>
          </cell>
          <cell r="O378">
            <v>0</v>
          </cell>
          <cell r="P378">
            <v>0</v>
          </cell>
          <cell r="Q378">
            <v>0</v>
          </cell>
          <cell r="R378">
            <v>0</v>
          </cell>
          <cell r="S378">
            <v>0</v>
          </cell>
          <cell r="T378">
            <v>0</v>
          </cell>
          <cell r="U378">
            <v>0</v>
          </cell>
          <cell r="V378">
            <v>0</v>
          </cell>
        </row>
        <row r="379">
          <cell r="A379">
            <v>0</v>
          </cell>
          <cell r="B379">
            <v>0</v>
          </cell>
          <cell r="C379">
            <v>0</v>
          </cell>
          <cell r="D379">
            <v>0</v>
          </cell>
          <cell r="E379" t="str">
            <v>Nombre:</v>
          </cell>
          <cell r="F379">
            <v>0</v>
          </cell>
          <cell r="G379">
            <v>0</v>
          </cell>
          <cell r="H379">
            <v>0</v>
          </cell>
          <cell r="I379">
            <v>0</v>
          </cell>
          <cell r="J379">
            <v>0</v>
          </cell>
          <cell r="K379">
            <v>0</v>
          </cell>
          <cell r="L379">
            <v>0</v>
          </cell>
          <cell r="M379">
            <v>0</v>
          </cell>
          <cell r="N379">
            <v>0</v>
          </cell>
          <cell r="O379">
            <v>0</v>
          </cell>
          <cell r="P379">
            <v>0</v>
          </cell>
          <cell r="Q379">
            <v>0</v>
          </cell>
          <cell r="R379">
            <v>0</v>
          </cell>
          <cell r="S379">
            <v>0</v>
          </cell>
          <cell r="T379">
            <v>0</v>
          </cell>
          <cell r="U379">
            <v>0</v>
          </cell>
          <cell r="V379">
            <v>0</v>
          </cell>
        </row>
        <row r="380">
          <cell r="A380">
            <v>0</v>
          </cell>
          <cell r="B380">
            <v>0</v>
          </cell>
          <cell r="C380">
            <v>0</v>
          </cell>
          <cell r="D380">
            <v>0</v>
          </cell>
          <cell r="E380" t="str">
            <v>REPRESENTATE LEGAL Ó DIRECTOR DE OBRA</v>
          </cell>
          <cell r="F380">
            <v>0</v>
          </cell>
          <cell r="G380">
            <v>0</v>
          </cell>
          <cell r="H380">
            <v>0</v>
          </cell>
          <cell r="I380">
            <v>0</v>
          </cell>
          <cell r="J380">
            <v>0</v>
          </cell>
          <cell r="K380">
            <v>0</v>
          </cell>
          <cell r="L380">
            <v>0</v>
          </cell>
          <cell r="M380">
            <v>0</v>
          </cell>
          <cell r="N380">
            <v>0</v>
          </cell>
          <cell r="O380">
            <v>0</v>
          </cell>
          <cell r="P380">
            <v>0</v>
          </cell>
          <cell r="Q380">
            <v>0</v>
          </cell>
          <cell r="R380">
            <v>0</v>
          </cell>
          <cell r="S380">
            <v>0</v>
          </cell>
          <cell r="T380">
            <v>0</v>
          </cell>
          <cell r="U380">
            <v>0</v>
          </cell>
          <cell r="V380">
            <v>0</v>
          </cell>
        </row>
        <row r="381">
          <cell r="F381">
            <v>0</v>
          </cell>
          <cell r="G381">
            <v>0</v>
          </cell>
          <cell r="H381">
            <v>0</v>
          </cell>
          <cell r="I381">
            <v>0</v>
          </cell>
          <cell r="J381">
            <v>0</v>
          </cell>
          <cell r="K381">
            <v>0</v>
          </cell>
        </row>
        <row r="382">
          <cell r="A382" t="str">
            <v>C. OBSERVACIONES INTERVENTORIA (Campo de obligatorio diligenciamiento)</v>
          </cell>
          <cell r="B382">
            <v>0</v>
          </cell>
          <cell r="C382">
            <v>0</v>
          </cell>
          <cell r="D382">
            <v>0</v>
          </cell>
          <cell r="E382">
            <v>0</v>
          </cell>
          <cell r="F382">
            <v>0</v>
          </cell>
          <cell r="G382">
            <v>0</v>
          </cell>
          <cell r="H382">
            <v>0</v>
          </cell>
          <cell r="I382">
            <v>0</v>
          </cell>
          <cell r="J382">
            <v>0</v>
          </cell>
          <cell r="K382">
            <v>0</v>
          </cell>
          <cell r="L382">
            <v>0</v>
          </cell>
          <cell r="M382">
            <v>0</v>
          </cell>
          <cell r="N382">
            <v>0</v>
          </cell>
          <cell r="O382">
            <v>0</v>
          </cell>
          <cell r="P382">
            <v>0</v>
          </cell>
          <cell r="Q382">
            <v>0</v>
          </cell>
          <cell r="R382">
            <v>0</v>
          </cell>
          <cell r="S382">
            <v>0</v>
          </cell>
          <cell r="T382">
            <v>0</v>
          </cell>
          <cell r="U382">
            <v>0</v>
          </cell>
          <cell r="V382">
            <v>0</v>
          </cell>
        </row>
        <row r="383">
          <cell r="A383">
            <v>0</v>
          </cell>
          <cell r="B383">
            <v>0</v>
          </cell>
          <cell r="C383">
            <v>0</v>
          </cell>
          <cell r="D383">
            <v>0</v>
          </cell>
          <cell r="E383">
            <v>0</v>
          </cell>
          <cell r="F383">
            <v>0</v>
          </cell>
          <cell r="G383">
            <v>0</v>
          </cell>
          <cell r="H383">
            <v>0</v>
          </cell>
          <cell r="I383">
            <v>0</v>
          </cell>
          <cell r="J383">
            <v>0</v>
          </cell>
          <cell r="K383">
            <v>0</v>
          </cell>
          <cell r="L383">
            <v>0</v>
          </cell>
          <cell r="M383">
            <v>0</v>
          </cell>
          <cell r="N383">
            <v>0</v>
          </cell>
          <cell r="O383">
            <v>0</v>
          </cell>
          <cell r="P383">
            <v>0</v>
          </cell>
          <cell r="Q383">
            <v>0</v>
          </cell>
          <cell r="R383">
            <v>0</v>
          </cell>
          <cell r="S383">
            <v>0</v>
          </cell>
          <cell r="T383">
            <v>0</v>
          </cell>
          <cell r="U383">
            <v>0</v>
          </cell>
          <cell r="V383">
            <v>0</v>
          </cell>
        </row>
        <row r="384">
          <cell r="A384">
            <v>0</v>
          </cell>
          <cell r="B384">
            <v>0</v>
          </cell>
          <cell r="C384">
            <v>0</v>
          </cell>
          <cell r="D384">
            <v>0</v>
          </cell>
          <cell r="E384">
            <v>0</v>
          </cell>
          <cell r="F384">
            <v>0</v>
          </cell>
          <cell r="G384">
            <v>0</v>
          </cell>
          <cell r="H384">
            <v>0</v>
          </cell>
          <cell r="I384">
            <v>0</v>
          </cell>
          <cell r="J384">
            <v>0</v>
          </cell>
          <cell r="K384">
            <v>0</v>
          </cell>
          <cell r="L384">
            <v>0</v>
          </cell>
          <cell r="M384">
            <v>0</v>
          </cell>
          <cell r="N384">
            <v>0</v>
          </cell>
          <cell r="O384">
            <v>0</v>
          </cell>
          <cell r="P384">
            <v>0</v>
          </cell>
          <cell r="Q384">
            <v>0</v>
          </cell>
          <cell r="R384">
            <v>0</v>
          </cell>
          <cell r="S384">
            <v>0</v>
          </cell>
          <cell r="T384">
            <v>0</v>
          </cell>
          <cell r="U384">
            <v>0</v>
          </cell>
          <cell r="V384">
            <v>0</v>
          </cell>
        </row>
        <row r="385">
          <cell r="A385">
            <v>0</v>
          </cell>
          <cell r="B385">
            <v>0</v>
          </cell>
          <cell r="C385">
            <v>0</v>
          </cell>
          <cell r="D385">
            <v>0</v>
          </cell>
          <cell r="E385">
            <v>0</v>
          </cell>
          <cell r="F385">
            <v>0</v>
          </cell>
          <cell r="G385">
            <v>0</v>
          </cell>
          <cell r="H385">
            <v>0</v>
          </cell>
          <cell r="I385">
            <v>0</v>
          </cell>
          <cell r="J385">
            <v>0</v>
          </cell>
          <cell r="K385">
            <v>0</v>
          </cell>
          <cell r="L385">
            <v>0</v>
          </cell>
          <cell r="M385">
            <v>0</v>
          </cell>
          <cell r="N385">
            <v>0</v>
          </cell>
          <cell r="O385">
            <v>0</v>
          </cell>
          <cell r="P385">
            <v>0</v>
          </cell>
          <cell r="Q385">
            <v>0</v>
          </cell>
          <cell r="R385">
            <v>0</v>
          </cell>
          <cell r="S385">
            <v>0</v>
          </cell>
          <cell r="T385">
            <v>0</v>
          </cell>
          <cell r="U385">
            <v>0</v>
          </cell>
          <cell r="V385">
            <v>0</v>
          </cell>
        </row>
        <row r="386">
          <cell r="A386">
            <v>0</v>
          </cell>
          <cell r="B386">
            <v>0</v>
          </cell>
          <cell r="C386">
            <v>0</v>
          </cell>
          <cell r="D386">
            <v>0</v>
          </cell>
          <cell r="E386">
            <v>0</v>
          </cell>
          <cell r="F386">
            <v>0</v>
          </cell>
          <cell r="G386">
            <v>0</v>
          </cell>
          <cell r="H386">
            <v>0</v>
          </cell>
          <cell r="I386">
            <v>0</v>
          </cell>
          <cell r="J386">
            <v>0</v>
          </cell>
          <cell r="K386">
            <v>0</v>
          </cell>
          <cell r="L386">
            <v>0</v>
          </cell>
          <cell r="M386">
            <v>0</v>
          </cell>
          <cell r="N386">
            <v>0</v>
          </cell>
          <cell r="O386">
            <v>0</v>
          </cell>
          <cell r="P386">
            <v>0</v>
          </cell>
          <cell r="Q386">
            <v>0</v>
          </cell>
          <cell r="R386">
            <v>0</v>
          </cell>
          <cell r="S386">
            <v>0</v>
          </cell>
          <cell r="T386">
            <v>0</v>
          </cell>
          <cell r="U386">
            <v>0</v>
          </cell>
          <cell r="V386">
            <v>0</v>
          </cell>
        </row>
        <row r="387">
          <cell r="A387">
            <v>0</v>
          </cell>
          <cell r="B387">
            <v>0</v>
          </cell>
          <cell r="C387">
            <v>0</v>
          </cell>
          <cell r="D387">
            <v>0</v>
          </cell>
          <cell r="E387">
            <v>0</v>
          </cell>
          <cell r="F387">
            <v>0</v>
          </cell>
          <cell r="G387">
            <v>0</v>
          </cell>
          <cell r="H387">
            <v>0</v>
          </cell>
          <cell r="I387">
            <v>0</v>
          </cell>
          <cell r="J387">
            <v>0</v>
          </cell>
          <cell r="K387">
            <v>0</v>
          </cell>
          <cell r="L387">
            <v>0</v>
          </cell>
          <cell r="M387">
            <v>0</v>
          </cell>
          <cell r="N387">
            <v>0</v>
          </cell>
          <cell r="O387">
            <v>0</v>
          </cell>
          <cell r="P387">
            <v>0</v>
          </cell>
          <cell r="Q387">
            <v>0</v>
          </cell>
          <cell r="R387">
            <v>0</v>
          </cell>
          <cell r="S387">
            <v>0</v>
          </cell>
          <cell r="T387">
            <v>0</v>
          </cell>
          <cell r="U387">
            <v>0</v>
          </cell>
          <cell r="V387">
            <v>0</v>
          </cell>
        </row>
        <row r="388">
          <cell r="A388">
            <v>0</v>
          </cell>
          <cell r="B388">
            <v>0</v>
          </cell>
          <cell r="C388">
            <v>0</v>
          </cell>
          <cell r="D388">
            <v>0</v>
          </cell>
          <cell r="E388">
            <v>0</v>
          </cell>
          <cell r="F388">
            <v>0</v>
          </cell>
          <cell r="G388">
            <v>0</v>
          </cell>
          <cell r="H388">
            <v>0</v>
          </cell>
          <cell r="I388">
            <v>0</v>
          </cell>
          <cell r="J388">
            <v>0</v>
          </cell>
          <cell r="K388">
            <v>0</v>
          </cell>
          <cell r="L388">
            <v>0</v>
          </cell>
          <cell r="M388">
            <v>0</v>
          </cell>
          <cell r="N388">
            <v>0</v>
          </cell>
          <cell r="O388">
            <v>0</v>
          </cell>
          <cell r="P388">
            <v>0</v>
          </cell>
          <cell r="Q388">
            <v>0</v>
          </cell>
          <cell r="R388">
            <v>0</v>
          </cell>
          <cell r="T388">
            <v>0</v>
          </cell>
          <cell r="U388">
            <v>0</v>
          </cell>
        </row>
        <row r="389">
          <cell r="A389">
            <v>0</v>
          </cell>
          <cell r="B389">
            <v>0</v>
          </cell>
          <cell r="C389">
            <v>0</v>
          </cell>
          <cell r="D389">
            <v>0</v>
          </cell>
          <cell r="E389" t="str">
            <v>Firma:</v>
          </cell>
          <cell r="F389">
            <v>0</v>
          </cell>
          <cell r="G389">
            <v>0</v>
          </cell>
          <cell r="H389">
            <v>0</v>
          </cell>
          <cell r="I389">
            <v>0</v>
          </cell>
          <cell r="J389">
            <v>0</v>
          </cell>
          <cell r="K389">
            <v>0</v>
          </cell>
          <cell r="L389">
            <v>0</v>
          </cell>
          <cell r="M389">
            <v>0</v>
          </cell>
          <cell r="N389">
            <v>0</v>
          </cell>
          <cell r="O389">
            <v>0</v>
          </cell>
          <cell r="P389">
            <v>0</v>
          </cell>
          <cell r="Q389">
            <v>0</v>
          </cell>
          <cell r="R389">
            <v>0</v>
          </cell>
          <cell r="S389">
            <v>0</v>
          </cell>
          <cell r="U389">
            <v>0</v>
          </cell>
          <cell r="V389">
            <v>0</v>
          </cell>
        </row>
        <row r="390">
          <cell r="A390">
            <v>0</v>
          </cell>
          <cell r="B390">
            <v>0</v>
          </cell>
          <cell r="C390">
            <v>0</v>
          </cell>
          <cell r="D390">
            <v>0</v>
          </cell>
          <cell r="E390" t="str">
            <v>Nombre:</v>
          </cell>
          <cell r="F390">
            <v>0</v>
          </cell>
          <cell r="G390">
            <v>0</v>
          </cell>
          <cell r="H390">
            <v>0</v>
          </cell>
          <cell r="I390">
            <v>0</v>
          </cell>
          <cell r="J390">
            <v>0</v>
          </cell>
          <cell r="K390">
            <v>0</v>
          </cell>
          <cell r="L390">
            <v>0</v>
          </cell>
          <cell r="M390">
            <v>0</v>
          </cell>
          <cell r="N390">
            <v>0</v>
          </cell>
          <cell r="O390">
            <v>0</v>
          </cell>
          <cell r="P390">
            <v>0</v>
          </cell>
          <cell r="Q390">
            <v>0</v>
          </cell>
          <cell r="R390">
            <v>0</v>
          </cell>
          <cell r="S390">
            <v>0</v>
          </cell>
          <cell r="U390">
            <v>0</v>
          </cell>
          <cell r="V390" t="str">
            <v>Original  - FONADE</v>
          </cell>
        </row>
        <row r="391">
          <cell r="A391">
            <v>0</v>
          </cell>
          <cell r="B391">
            <v>0</v>
          </cell>
          <cell r="C391">
            <v>0</v>
          </cell>
          <cell r="D391">
            <v>0</v>
          </cell>
          <cell r="E391" t="str">
            <v>REPRESENTANTE LEGAL Ó DIRECTOR DE INTERVENTORÍA</v>
          </cell>
          <cell r="F391">
            <v>0</v>
          </cell>
          <cell r="G391">
            <v>0</v>
          </cell>
          <cell r="H391">
            <v>0</v>
          </cell>
          <cell r="I391">
            <v>0</v>
          </cell>
          <cell r="J391">
            <v>0</v>
          </cell>
          <cell r="K391">
            <v>0</v>
          </cell>
          <cell r="L391">
            <v>0</v>
          </cell>
          <cell r="M391">
            <v>0</v>
          </cell>
          <cell r="N391">
            <v>0</v>
          </cell>
          <cell r="O391">
            <v>0</v>
          </cell>
          <cell r="P391">
            <v>0</v>
          </cell>
          <cell r="Q391">
            <v>0</v>
          </cell>
          <cell r="R391">
            <v>0</v>
          </cell>
          <cell r="S391">
            <v>0</v>
          </cell>
          <cell r="T391">
            <v>0</v>
          </cell>
          <cell r="U391">
            <v>0</v>
          </cell>
          <cell r="V391" t="str">
            <v>Copias: Contratista, Interventor</v>
          </cell>
        </row>
        <row r="392">
          <cell r="A392" t="str">
            <v>Item</v>
          </cell>
          <cell r="B392">
            <v>0</v>
          </cell>
          <cell r="C392" t="str">
            <v>Descripción</v>
          </cell>
          <cell r="D392">
            <v>0</v>
          </cell>
          <cell r="E392">
            <v>0</v>
          </cell>
          <cell r="F392">
            <v>0</v>
          </cell>
          <cell r="G392">
            <v>0</v>
          </cell>
          <cell r="H392">
            <v>0</v>
          </cell>
          <cell r="I392">
            <v>0</v>
          </cell>
          <cell r="J392">
            <v>0</v>
          </cell>
          <cell r="K392">
            <v>0</v>
          </cell>
          <cell r="L392">
            <v>0</v>
          </cell>
          <cell r="M392">
            <v>0</v>
          </cell>
          <cell r="N392">
            <v>0</v>
          </cell>
          <cell r="O392">
            <v>0</v>
          </cell>
          <cell r="P392">
            <v>0</v>
          </cell>
          <cell r="Q392">
            <v>0</v>
          </cell>
          <cell r="R392" t="str">
            <v>Unidad</v>
          </cell>
          <cell r="S392">
            <v>0</v>
          </cell>
          <cell r="T392" t="str">
            <v>Cantidad</v>
          </cell>
          <cell r="U392">
            <v>0</v>
          </cell>
          <cell r="V392">
            <v>0</v>
          </cell>
        </row>
        <row r="393">
          <cell r="A393" t="str">
            <v>04.02.01</v>
          </cell>
          <cell r="B393">
            <v>0</v>
          </cell>
          <cell r="C393" t="str">
            <v>Suministro, montaje y conexión de automático enchufable de 1x20,1x30, 1x40 o 1x50 amperios.</v>
          </cell>
          <cell r="D393">
            <v>0</v>
          </cell>
          <cell r="E393">
            <v>0</v>
          </cell>
          <cell r="F393">
            <v>0</v>
          </cell>
          <cell r="G393">
            <v>0</v>
          </cell>
          <cell r="H393">
            <v>0</v>
          </cell>
          <cell r="I393">
            <v>0</v>
          </cell>
          <cell r="J393">
            <v>0</v>
          </cell>
          <cell r="K393">
            <v>0</v>
          </cell>
          <cell r="L393">
            <v>0</v>
          </cell>
          <cell r="M393">
            <v>0</v>
          </cell>
          <cell r="N393">
            <v>0</v>
          </cell>
          <cell r="O393">
            <v>0</v>
          </cell>
          <cell r="P393">
            <v>0</v>
          </cell>
          <cell r="Q393">
            <v>0</v>
          </cell>
          <cell r="R393" t="str">
            <v>UN</v>
          </cell>
          <cell r="S393">
            <v>0</v>
          </cell>
          <cell r="T393">
            <v>4</v>
          </cell>
          <cell r="U393">
            <v>0</v>
          </cell>
          <cell r="V393">
            <v>0</v>
          </cell>
          <cell r="W393">
            <v>17456</v>
          </cell>
        </row>
        <row r="394">
          <cell r="A394">
            <v>0</v>
          </cell>
          <cell r="B394">
            <v>0</v>
          </cell>
          <cell r="C394">
            <v>0</v>
          </cell>
          <cell r="D394">
            <v>0</v>
          </cell>
          <cell r="E394">
            <v>0</v>
          </cell>
          <cell r="F394">
            <v>0</v>
          </cell>
          <cell r="G394">
            <v>0</v>
          </cell>
          <cell r="H394">
            <v>0</v>
          </cell>
          <cell r="I394">
            <v>0</v>
          </cell>
          <cell r="J394">
            <v>0</v>
          </cell>
          <cell r="K394">
            <v>0</v>
          </cell>
          <cell r="L394">
            <v>0</v>
          </cell>
          <cell r="M394">
            <v>0</v>
          </cell>
          <cell r="N394">
            <v>0</v>
          </cell>
          <cell r="O394">
            <v>0</v>
          </cell>
          <cell r="P394">
            <v>0</v>
          </cell>
          <cell r="Q394">
            <v>0</v>
          </cell>
          <cell r="R394">
            <v>0</v>
          </cell>
          <cell r="S394">
            <v>0</v>
          </cell>
          <cell r="T394">
            <v>0</v>
          </cell>
          <cell r="U394">
            <v>0</v>
          </cell>
          <cell r="V394">
            <v>0</v>
          </cell>
        </row>
        <row r="395">
          <cell r="A395" t="str">
            <v>1.  Equipo</v>
          </cell>
          <cell r="B395">
            <v>0</v>
          </cell>
          <cell r="C395">
            <v>0</v>
          </cell>
          <cell r="D395">
            <v>0</v>
          </cell>
          <cell r="E395">
            <v>0</v>
          </cell>
          <cell r="F395">
            <v>0</v>
          </cell>
          <cell r="G395">
            <v>0</v>
          </cell>
          <cell r="H395">
            <v>0</v>
          </cell>
          <cell r="I395">
            <v>0</v>
          </cell>
          <cell r="J395">
            <v>0</v>
          </cell>
          <cell r="K395">
            <v>0</v>
          </cell>
          <cell r="L395">
            <v>0</v>
          </cell>
          <cell r="M395">
            <v>0</v>
          </cell>
          <cell r="N395">
            <v>0</v>
          </cell>
          <cell r="O395">
            <v>0</v>
          </cell>
          <cell r="P395">
            <v>0</v>
          </cell>
          <cell r="Q395">
            <v>0</v>
          </cell>
          <cell r="R395">
            <v>0</v>
          </cell>
          <cell r="S395">
            <v>0</v>
          </cell>
          <cell r="T395">
            <v>0</v>
          </cell>
          <cell r="U395">
            <v>0</v>
          </cell>
          <cell r="V395">
            <v>0</v>
          </cell>
        </row>
        <row r="396">
          <cell r="A396" t="str">
            <v>Descripción</v>
          </cell>
          <cell r="B396">
            <v>0</v>
          </cell>
          <cell r="C396">
            <v>0</v>
          </cell>
          <cell r="D396">
            <v>0</v>
          </cell>
          <cell r="E396">
            <v>0</v>
          </cell>
          <cell r="F396">
            <v>0</v>
          </cell>
          <cell r="G396">
            <v>0</v>
          </cell>
          <cell r="H396" t="str">
            <v>Marca</v>
          </cell>
          <cell r="I396">
            <v>0</v>
          </cell>
          <cell r="J396">
            <v>0</v>
          </cell>
          <cell r="K396" t="str">
            <v>Tipo</v>
          </cell>
          <cell r="L396">
            <v>0</v>
          </cell>
          <cell r="M396">
            <v>0</v>
          </cell>
          <cell r="N396">
            <v>0</v>
          </cell>
          <cell r="O396" t="str">
            <v>Tarifa/Hora</v>
          </cell>
          <cell r="P396">
            <v>0</v>
          </cell>
          <cell r="Q396">
            <v>0</v>
          </cell>
          <cell r="R396" t="str">
            <v>Rendimiento</v>
          </cell>
          <cell r="S396">
            <v>0</v>
          </cell>
          <cell r="T396" t="str">
            <v>Vr. Unitario</v>
          </cell>
          <cell r="U396">
            <v>0</v>
          </cell>
          <cell r="V396">
            <v>0</v>
          </cell>
        </row>
        <row r="397">
          <cell r="A397" t="str">
            <v>Herramienta menor (% de mano de obra)</v>
          </cell>
          <cell r="B397">
            <v>0</v>
          </cell>
          <cell r="C397">
            <v>0</v>
          </cell>
          <cell r="D397">
            <v>0</v>
          </cell>
          <cell r="E397">
            <v>0</v>
          </cell>
          <cell r="F397">
            <v>0</v>
          </cell>
          <cell r="G397">
            <v>0</v>
          </cell>
          <cell r="H397">
            <v>0</v>
          </cell>
          <cell r="I397">
            <v>0</v>
          </cell>
          <cell r="J397">
            <v>0</v>
          </cell>
          <cell r="K397">
            <v>0</v>
          </cell>
          <cell r="L397">
            <v>0</v>
          </cell>
          <cell r="M397">
            <v>0</v>
          </cell>
          <cell r="N397">
            <v>0</v>
          </cell>
          <cell r="O397">
            <v>0</v>
          </cell>
          <cell r="P397">
            <v>0</v>
          </cell>
          <cell r="Q397">
            <v>0</v>
          </cell>
          <cell r="R397">
            <v>0</v>
          </cell>
          <cell r="S397">
            <v>0</v>
          </cell>
          <cell r="T397">
            <v>218</v>
          </cell>
          <cell r="U397">
            <v>0</v>
          </cell>
          <cell r="V397">
            <v>0</v>
          </cell>
        </row>
        <row r="398">
          <cell r="A398">
            <v>0</v>
          </cell>
          <cell r="B398">
            <v>0</v>
          </cell>
          <cell r="C398">
            <v>0</v>
          </cell>
          <cell r="D398">
            <v>0</v>
          </cell>
          <cell r="E398">
            <v>0</v>
          </cell>
          <cell r="F398">
            <v>0</v>
          </cell>
          <cell r="G398">
            <v>0</v>
          </cell>
          <cell r="H398">
            <v>0</v>
          </cell>
          <cell r="I398">
            <v>0</v>
          </cell>
          <cell r="J398">
            <v>0</v>
          </cell>
          <cell r="K398">
            <v>0</v>
          </cell>
          <cell r="L398">
            <v>0</v>
          </cell>
          <cell r="M398">
            <v>0</v>
          </cell>
          <cell r="N398">
            <v>0</v>
          </cell>
          <cell r="O398">
            <v>0</v>
          </cell>
          <cell r="P398">
            <v>0</v>
          </cell>
          <cell r="Q398">
            <v>0</v>
          </cell>
          <cell r="R398">
            <v>0</v>
          </cell>
          <cell r="S398">
            <v>0</v>
          </cell>
          <cell r="T398">
            <v>0</v>
          </cell>
          <cell r="U398">
            <v>0</v>
          </cell>
          <cell r="V398">
            <v>0</v>
          </cell>
        </row>
        <row r="399">
          <cell r="A399">
            <v>0</v>
          </cell>
          <cell r="B399">
            <v>0</v>
          </cell>
          <cell r="C399">
            <v>0</v>
          </cell>
          <cell r="D399">
            <v>0</v>
          </cell>
          <cell r="E399">
            <v>0</v>
          </cell>
          <cell r="F399">
            <v>0</v>
          </cell>
          <cell r="G399">
            <v>0</v>
          </cell>
          <cell r="H399">
            <v>0</v>
          </cell>
          <cell r="I399">
            <v>0</v>
          </cell>
          <cell r="J399">
            <v>0</v>
          </cell>
          <cell r="K399">
            <v>0</v>
          </cell>
          <cell r="L399">
            <v>0</v>
          </cell>
          <cell r="M399">
            <v>0</v>
          </cell>
          <cell r="N399">
            <v>0</v>
          </cell>
          <cell r="O399">
            <v>0</v>
          </cell>
          <cell r="P399">
            <v>0</v>
          </cell>
          <cell r="Q399">
            <v>0</v>
          </cell>
          <cell r="R399">
            <v>0</v>
          </cell>
          <cell r="S399">
            <v>0</v>
          </cell>
          <cell r="T399">
            <v>0</v>
          </cell>
          <cell r="U399">
            <v>0</v>
          </cell>
          <cell r="V399">
            <v>0</v>
          </cell>
        </row>
        <row r="400">
          <cell r="A400">
            <v>0</v>
          </cell>
          <cell r="B400">
            <v>0</v>
          </cell>
          <cell r="C400">
            <v>0</v>
          </cell>
          <cell r="D400">
            <v>0</v>
          </cell>
          <cell r="E400">
            <v>0</v>
          </cell>
          <cell r="F400">
            <v>0</v>
          </cell>
          <cell r="G400">
            <v>0</v>
          </cell>
          <cell r="H400">
            <v>0</v>
          </cell>
          <cell r="I400">
            <v>0</v>
          </cell>
          <cell r="J400">
            <v>0</v>
          </cell>
          <cell r="K400">
            <v>0</v>
          </cell>
          <cell r="L400">
            <v>0</v>
          </cell>
          <cell r="M400">
            <v>0</v>
          </cell>
          <cell r="N400">
            <v>0</v>
          </cell>
          <cell r="O400">
            <v>0</v>
          </cell>
          <cell r="P400">
            <v>0</v>
          </cell>
          <cell r="Q400">
            <v>0</v>
          </cell>
          <cell r="R400">
            <v>0</v>
          </cell>
          <cell r="S400">
            <v>0</v>
          </cell>
          <cell r="T400">
            <v>0</v>
          </cell>
          <cell r="U400">
            <v>0</v>
          </cell>
          <cell r="V400">
            <v>0</v>
          </cell>
        </row>
        <row r="401">
          <cell r="A401" t="str">
            <v>SUBTOTAL</v>
          </cell>
          <cell r="B401">
            <v>0</v>
          </cell>
          <cell r="C401">
            <v>0</v>
          </cell>
          <cell r="D401">
            <v>0</v>
          </cell>
          <cell r="E401">
            <v>0</v>
          </cell>
          <cell r="F401">
            <v>0</v>
          </cell>
          <cell r="G401">
            <v>0</v>
          </cell>
          <cell r="H401">
            <v>0</v>
          </cell>
          <cell r="I401">
            <v>0</v>
          </cell>
          <cell r="J401">
            <v>0</v>
          </cell>
          <cell r="K401">
            <v>0</v>
          </cell>
          <cell r="L401">
            <v>0</v>
          </cell>
          <cell r="M401">
            <v>0</v>
          </cell>
          <cell r="N401">
            <v>0</v>
          </cell>
          <cell r="O401">
            <v>0</v>
          </cell>
          <cell r="P401">
            <v>0</v>
          </cell>
          <cell r="Q401">
            <v>0</v>
          </cell>
          <cell r="R401">
            <v>0</v>
          </cell>
          <cell r="S401">
            <v>0</v>
          </cell>
          <cell r="T401">
            <v>218</v>
          </cell>
          <cell r="U401">
            <v>0</v>
          </cell>
          <cell r="V401">
            <v>0</v>
          </cell>
        </row>
        <row r="402">
          <cell r="A402">
            <v>0</v>
          </cell>
          <cell r="B402">
            <v>0</v>
          </cell>
          <cell r="C402">
            <v>0</v>
          </cell>
          <cell r="D402">
            <v>0</v>
          </cell>
          <cell r="E402">
            <v>0</v>
          </cell>
          <cell r="F402">
            <v>0</v>
          </cell>
          <cell r="G402">
            <v>0</v>
          </cell>
          <cell r="H402">
            <v>0</v>
          </cell>
          <cell r="I402">
            <v>0</v>
          </cell>
          <cell r="J402">
            <v>0</v>
          </cell>
          <cell r="K402">
            <v>0</v>
          </cell>
          <cell r="L402">
            <v>0</v>
          </cell>
          <cell r="M402">
            <v>0</v>
          </cell>
          <cell r="N402">
            <v>0</v>
          </cell>
          <cell r="O402">
            <v>0</v>
          </cell>
          <cell r="P402">
            <v>0</v>
          </cell>
          <cell r="Q402">
            <v>0</v>
          </cell>
          <cell r="R402">
            <v>0</v>
          </cell>
          <cell r="S402">
            <v>0</v>
          </cell>
          <cell r="T402">
            <v>0</v>
          </cell>
          <cell r="U402">
            <v>0</v>
          </cell>
          <cell r="V402">
            <v>0</v>
          </cell>
        </row>
        <row r="403">
          <cell r="A403" t="str">
            <v>2.  Materiales</v>
          </cell>
          <cell r="B403">
            <v>0</v>
          </cell>
          <cell r="C403">
            <v>0</v>
          </cell>
          <cell r="D403">
            <v>0</v>
          </cell>
          <cell r="E403">
            <v>0</v>
          </cell>
          <cell r="F403">
            <v>0</v>
          </cell>
          <cell r="G403">
            <v>0</v>
          </cell>
          <cell r="H403">
            <v>0</v>
          </cell>
          <cell r="I403">
            <v>0</v>
          </cell>
          <cell r="J403">
            <v>0</v>
          </cell>
          <cell r="K403">
            <v>0</v>
          </cell>
          <cell r="L403">
            <v>0</v>
          </cell>
          <cell r="M403">
            <v>0</v>
          </cell>
          <cell r="N403">
            <v>0</v>
          </cell>
          <cell r="O403">
            <v>0</v>
          </cell>
          <cell r="P403">
            <v>0</v>
          </cell>
          <cell r="Q403">
            <v>0</v>
          </cell>
          <cell r="R403">
            <v>0</v>
          </cell>
          <cell r="S403">
            <v>0</v>
          </cell>
          <cell r="T403">
            <v>0</v>
          </cell>
          <cell r="U403">
            <v>0</v>
          </cell>
          <cell r="V403">
            <v>0</v>
          </cell>
        </row>
        <row r="404">
          <cell r="A404" t="str">
            <v>Descripción</v>
          </cell>
          <cell r="B404">
            <v>0</v>
          </cell>
          <cell r="C404">
            <v>0</v>
          </cell>
          <cell r="D404">
            <v>0</v>
          </cell>
          <cell r="E404">
            <v>0</v>
          </cell>
          <cell r="F404">
            <v>0</v>
          </cell>
          <cell r="G404">
            <v>0</v>
          </cell>
          <cell r="H404">
            <v>0</v>
          </cell>
          <cell r="I404">
            <v>0</v>
          </cell>
          <cell r="J404">
            <v>0</v>
          </cell>
          <cell r="K404">
            <v>0</v>
          </cell>
          <cell r="L404">
            <v>0</v>
          </cell>
          <cell r="M404" t="str">
            <v>Unidad</v>
          </cell>
          <cell r="N404">
            <v>0</v>
          </cell>
          <cell r="O404" t="str">
            <v>Cantidad</v>
          </cell>
          <cell r="P404">
            <v>0</v>
          </cell>
          <cell r="Q404" t="str">
            <v>Precio Unit.</v>
          </cell>
          <cell r="R404">
            <v>0</v>
          </cell>
          <cell r="S404">
            <v>0</v>
          </cell>
          <cell r="T404" t="str">
            <v>Vr Unitario</v>
          </cell>
          <cell r="U404">
            <v>0</v>
          </cell>
          <cell r="V404">
            <v>0</v>
          </cell>
        </row>
        <row r="405">
          <cell r="A405" t="str">
            <v>Automático enchufable 1x20,1x30, 1x40 o 1x50 A</v>
          </cell>
          <cell r="B405">
            <v>0</v>
          </cell>
          <cell r="C405">
            <v>0</v>
          </cell>
          <cell r="D405">
            <v>0</v>
          </cell>
          <cell r="E405">
            <v>0</v>
          </cell>
          <cell r="F405">
            <v>0</v>
          </cell>
          <cell r="G405">
            <v>0</v>
          </cell>
          <cell r="H405">
            <v>0</v>
          </cell>
          <cell r="I405">
            <v>0</v>
          </cell>
          <cell r="J405">
            <v>0</v>
          </cell>
          <cell r="K405">
            <v>0</v>
          </cell>
          <cell r="L405">
            <v>0</v>
          </cell>
          <cell r="M405" t="str">
            <v>Un</v>
          </cell>
          <cell r="N405">
            <v>0</v>
          </cell>
          <cell r="O405">
            <v>1</v>
          </cell>
          <cell r="P405">
            <v>0</v>
          </cell>
          <cell r="Q405">
            <v>14500</v>
          </cell>
          <cell r="R405">
            <v>0</v>
          </cell>
          <cell r="S405">
            <v>0</v>
          </cell>
          <cell r="T405">
            <v>14500</v>
          </cell>
          <cell r="U405">
            <v>0</v>
          </cell>
          <cell r="V405">
            <v>0</v>
          </cell>
        </row>
        <row r="406">
          <cell r="A406">
            <v>0</v>
          </cell>
          <cell r="B406">
            <v>0</v>
          </cell>
          <cell r="C406">
            <v>0</v>
          </cell>
          <cell r="D406">
            <v>0</v>
          </cell>
          <cell r="E406">
            <v>0</v>
          </cell>
          <cell r="F406">
            <v>0</v>
          </cell>
          <cell r="G406">
            <v>0</v>
          </cell>
          <cell r="H406">
            <v>0</v>
          </cell>
          <cell r="I406">
            <v>0</v>
          </cell>
          <cell r="J406">
            <v>0</v>
          </cell>
          <cell r="K406">
            <v>0</v>
          </cell>
          <cell r="L406">
            <v>0</v>
          </cell>
          <cell r="M406">
            <v>0</v>
          </cell>
          <cell r="N406">
            <v>0</v>
          </cell>
          <cell r="O406">
            <v>0</v>
          </cell>
          <cell r="P406">
            <v>0</v>
          </cell>
          <cell r="Q406">
            <v>0</v>
          </cell>
          <cell r="R406">
            <v>0</v>
          </cell>
          <cell r="S406">
            <v>0</v>
          </cell>
          <cell r="T406">
            <v>0</v>
          </cell>
          <cell r="U406">
            <v>0</v>
          </cell>
          <cell r="V406">
            <v>0</v>
          </cell>
        </row>
        <row r="407">
          <cell r="A407">
            <v>0</v>
          </cell>
          <cell r="B407">
            <v>0</v>
          </cell>
          <cell r="C407">
            <v>0</v>
          </cell>
          <cell r="D407">
            <v>0</v>
          </cell>
          <cell r="E407">
            <v>0</v>
          </cell>
          <cell r="F407">
            <v>0</v>
          </cell>
          <cell r="G407">
            <v>0</v>
          </cell>
          <cell r="H407">
            <v>0</v>
          </cell>
          <cell r="I407">
            <v>0</v>
          </cell>
          <cell r="J407">
            <v>0</v>
          </cell>
          <cell r="K407">
            <v>0</v>
          </cell>
          <cell r="L407">
            <v>0</v>
          </cell>
          <cell r="M407">
            <v>0</v>
          </cell>
          <cell r="N407">
            <v>0</v>
          </cell>
          <cell r="O407">
            <v>0</v>
          </cell>
          <cell r="P407">
            <v>0</v>
          </cell>
          <cell r="Q407">
            <v>0</v>
          </cell>
          <cell r="R407">
            <v>0</v>
          </cell>
          <cell r="S407">
            <v>0</v>
          </cell>
          <cell r="T407">
            <v>0</v>
          </cell>
          <cell r="U407">
            <v>0</v>
          </cell>
          <cell r="V407">
            <v>0</v>
          </cell>
        </row>
        <row r="408">
          <cell r="A408">
            <v>0</v>
          </cell>
          <cell r="B408">
            <v>0</v>
          </cell>
          <cell r="C408">
            <v>0</v>
          </cell>
          <cell r="D408">
            <v>0</v>
          </cell>
          <cell r="E408">
            <v>0</v>
          </cell>
          <cell r="F408">
            <v>0</v>
          </cell>
          <cell r="G408">
            <v>0</v>
          </cell>
          <cell r="H408">
            <v>0</v>
          </cell>
          <cell r="I408">
            <v>0</v>
          </cell>
          <cell r="J408">
            <v>0</v>
          </cell>
          <cell r="K408">
            <v>0</v>
          </cell>
          <cell r="L408">
            <v>0</v>
          </cell>
          <cell r="M408">
            <v>0</v>
          </cell>
          <cell r="N408">
            <v>0</v>
          </cell>
          <cell r="O408">
            <v>0</v>
          </cell>
          <cell r="P408">
            <v>0</v>
          </cell>
          <cell r="Q408">
            <v>0</v>
          </cell>
          <cell r="R408">
            <v>0</v>
          </cell>
          <cell r="S408">
            <v>0</v>
          </cell>
          <cell r="T408">
            <v>0</v>
          </cell>
          <cell r="U408">
            <v>0</v>
          </cell>
          <cell r="V408">
            <v>0</v>
          </cell>
        </row>
        <row r="409">
          <cell r="A409">
            <v>0</v>
          </cell>
          <cell r="B409">
            <v>0</v>
          </cell>
          <cell r="C409">
            <v>0</v>
          </cell>
          <cell r="D409">
            <v>0</v>
          </cell>
          <cell r="E409">
            <v>0</v>
          </cell>
          <cell r="F409">
            <v>0</v>
          </cell>
          <cell r="G409">
            <v>0</v>
          </cell>
          <cell r="H409">
            <v>0</v>
          </cell>
          <cell r="I409">
            <v>0</v>
          </cell>
          <cell r="J409">
            <v>0</v>
          </cell>
          <cell r="K409">
            <v>0</v>
          </cell>
          <cell r="L409">
            <v>0</v>
          </cell>
          <cell r="M409">
            <v>0</v>
          </cell>
          <cell r="N409">
            <v>0</v>
          </cell>
          <cell r="O409">
            <v>0</v>
          </cell>
          <cell r="P409">
            <v>0</v>
          </cell>
          <cell r="Q409">
            <v>0</v>
          </cell>
          <cell r="R409">
            <v>0</v>
          </cell>
          <cell r="S409">
            <v>0</v>
          </cell>
          <cell r="T409">
            <v>0</v>
          </cell>
          <cell r="U409">
            <v>0</v>
          </cell>
          <cell r="V409">
            <v>0</v>
          </cell>
        </row>
        <row r="410">
          <cell r="A410">
            <v>0</v>
          </cell>
          <cell r="B410">
            <v>0</v>
          </cell>
          <cell r="C410">
            <v>0</v>
          </cell>
          <cell r="D410">
            <v>0</v>
          </cell>
          <cell r="E410">
            <v>0</v>
          </cell>
          <cell r="F410">
            <v>0</v>
          </cell>
          <cell r="G410">
            <v>0</v>
          </cell>
          <cell r="H410">
            <v>0</v>
          </cell>
          <cell r="I410">
            <v>0</v>
          </cell>
          <cell r="J410">
            <v>0</v>
          </cell>
          <cell r="K410">
            <v>0</v>
          </cell>
          <cell r="L410">
            <v>0</v>
          </cell>
          <cell r="M410">
            <v>0</v>
          </cell>
          <cell r="N410">
            <v>0</v>
          </cell>
          <cell r="O410">
            <v>0</v>
          </cell>
          <cell r="P410">
            <v>0</v>
          </cell>
          <cell r="Q410">
            <v>0</v>
          </cell>
          <cell r="R410">
            <v>0</v>
          </cell>
          <cell r="S410">
            <v>0</v>
          </cell>
          <cell r="T410">
            <v>0</v>
          </cell>
          <cell r="U410">
            <v>0</v>
          </cell>
          <cell r="V410">
            <v>0</v>
          </cell>
        </row>
        <row r="411">
          <cell r="A411">
            <v>0</v>
          </cell>
          <cell r="B411">
            <v>0</v>
          </cell>
          <cell r="C411">
            <v>0</v>
          </cell>
          <cell r="D411">
            <v>0</v>
          </cell>
          <cell r="E411">
            <v>0</v>
          </cell>
          <cell r="F411">
            <v>0</v>
          </cell>
          <cell r="G411">
            <v>0</v>
          </cell>
          <cell r="H411">
            <v>0</v>
          </cell>
          <cell r="I411">
            <v>0</v>
          </cell>
          <cell r="J411">
            <v>0</v>
          </cell>
          <cell r="K411">
            <v>0</v>
          </cell>
          <cell r="L411">
            <v>0</v>
          </cell>
          <cell r="M411">
            <v>0</v>
          </cell>
          <cell r="N411">
            <v>0</v>
          </cell>
          <cell r="O411">
            <v>0</v>
          </cell>
          <cell r="P411">
            <v>0</v>
          </cell>
          <cell r="Q411">
            <v>0</v>
          </cell>
          <cell r="R411">
            <v>0</v>
          </cell>
          <cell r="S411">
            <v>0</v>
          </cell>
          <cell r="T411">
            <v>0</v>
          </cell>
          <cell r="U411">
            <v>0</v>
          </cell>
          <cell r="V411">
            <v>0</v>
          </cell>
        </row>
        <row r="412">
          <cell r="A412">
            <v>0</v>
          </cell>
          <cell r="B412">
            <v>0</v>
          </cell>
          <cell r="C412">
            <v>0</v>
          </cell>
          <cell r="D412">
            <v>0</v>
          </cell>
          <cell r="E412">
            <v>0</v>
          </cell>
          <cell r="F412">
            <v>0</v>
          </cell>
          <cell r="G412">
            <v>0</v>
          </cell>
          <cell r="H412">
            <v>0</v>
          </cell>
          <cell r="I412">
            <v>0</v>
          </cell>
          <cell r="J412">
            <v>0</v>
          </cell>
          <cell r="K412">
            <v>0</v>
          </cell>
          <cell r="L412">
            <v>0</v>
          </cell>
          <cell r="M412">
            <v>0</v>
          </cell>
          <cell r="N412">
            <v>0</v>
          </cell>
          <cell r="O412">
            <v>0</v>
          </cell>
          <cell r="P412">
            <v>0</v>
          </cell>
          <cell r="Q412">
            <v>0</v>
          </cell>
          <cell r="R412">
            <v>0</v>
          </cell>
          <cell r="S412">
            <v>0</v>
          </cell>
          <cell r="T412">
            <v>0</v>
          </cell>
          <cell r="U412">
            <v>0</v>
          </cell>
          <cell r="V412">
            <v>0</v>
          </cell>
        </row>
        <row r="413">
          <cell r="A413">
            <v>0</v>
          </cell>
          <cell r="B413">
            <v>0</v>
          </cell>
          <cell r="C413">
            <v>0</v>
          </cell>
          <cell r="D413">
            <v>0</v>
          </cell>
          <cell r="E413">
            <v>0</v>
          </cell>
          <cell r="F413">
            <v>0</v>
          </cell>
          <cell r="G413">
            <v>0</v>
          </cell>
          <cell r="H413">
            <v>0</v>
          </cell>
          <cell r="I413">
            <v>0</v>
          </cell>
          <cell r="J413">
            <v>0</v>
          </cell>
          <cell r="K413">
            <v>0</v>
          </cell>
          <cell r="L413">
            <v>0</v>
          </cell>
          <cell r="M413">
            <v>0</v>
          </cell>
          <cell r="N413">
            <v>0</v>
          </cell>
          <cell r="O413">
            <v>0</v>
          </cell>
          <cell r="P413">
            <v>0</v>
          </cell>
          <cell r="Q413">
            <v>0</v>
          </cell>
          <cell r="R413">
            <v>0</v>
          </cell>
          <cell r="S413">
            <v>0</v>
          </cell>
          <cell r="T413">
            <v>0</v>
          </cell>
          <cell r="U413">
            <v>0</v>
          </cell>
          <cell r="V413">
            <v>0</v>
          </cell>
        </row>
        <row r="414">
          <cell r="A414">
            <v>0</v>
          </cell>
          <cell r="B414">
            <v>0</v>
          </cell>
          <cell r="C414">
            <v>0</v>
          </cell>
          <cell r="D414">
            <v>0</v>
          </cell>
          <cell r="E414">
            <v>0</v>
          </cell>
          <cell r="F414">
            <v>0</v>
          </cell>
          <cell r="G414">
            <v>0</v>
          </cell>
          <cell r="H414">
            <v>0</v>
          </cell>
          <cell r="I414">
            <v>0</v>
          </cell>
          <cell r="J414">
            <v>0</v>
          </cell>
          <cell r="K414">
            <v>0</v>
          </cell>
          <cell r="L414">
            <v>0</v>
          </cell>
          <cell r="M414">
            <v>0</v>
          </cell>
          <cell r="N414">
            <v>0</v>
          </cell>
          <cell r="O414">
            <v>0</v>
          </cell>
          <cell r="P414">
            <v>0</v>
          </cell>
          <cell r="Q414">
            <v>0</v>
          </cell>
          <cell r="R414">
            <v>0</v>
          </cell>
          <cell r="S414">
            <v>0</v>
          </cell>
          <cell r="T414">
            <v>0</v>
          </cell>
          <cell r="U414">
            <v>0</v>
          </cell>
          <cell r="V414">
            <v>0</v>
          </cell>
        </row>
        <row r="415">
          <cell r="A415">
            <v>0</v>
          </cell>
          <cell r="B415">
            <v>0</v>
          </cell>
          <cell r="C415">
            <v>0</v>
          </cell>
          <cell r="D415">
            <v>0</v>
          </cell>
          <cell r="E415">
            <v>0</v>
          </cell>
          <cell r="F415">
            <v>0</v>
          </cell>
          <cell r="G415">
            <v>0</v>
          </cell>
          <cell r="H415">
            <v>0</v>
          </cell>
          <cell r="I415">
            <v>0</v>
          </cell>
          <cell r="J415">
            <v>0</v>
          </cell>
          <cell r="K415">
            <v>0</v>
          </cell>
          <cell r="L415">
            <v>0</v>
          </cell>
          <cell r="M415">
            <v>0</v>
          </cell>
          <cell r="N415">
            <v>0</v>
          </cell>
          <cell r="O415">
            <v>0</v>
          </cell>
          <cell r="P415">
            <v>0</v>
          </cell>
          <cell r="Q415">
            <v>0</v>
          </cell>
          <cell r="R415">
            <v>0</v>
          </cell>
          <cell r="S415">
            <v>0</v>
          </cell>
          <cell r="T415">
            <v>0</v>
          </cell>
          <cell r="U415">
            <v>0</v>
          </cell>
          <cell r="V415">
            <v>0</v>
          </cell>
        </row>
        <row r="416">
          <cell r="A416">
            <v>0</v>
          </cell>
          <cell r="B416">
            <v>0</v>
          </cell>
          <cell r="C416">
            <v>0</v>
          </cell>
          <cell r="D416">
            <v>0</v>
          </cell>
          <cell r="E416">
            <v>0</v>
          </cell>
          <cell r="F416">
            <v>0</v>
          </cell>
          <cell r="G416">
            <v>0</v>
          </cell>
          <cell r="H416">
            <v>0</v>
          </cell>
          <cell r="I416">
            <v>0</v>
          </cell>
          <cell r="J416">
            <v>0</v>
          </cell>
          <cell r="K416">
            <v>0</v>
          </cell>
          <cell r="L416">
            <v>0</v>
          </cell>
          <cell r="M416">
            <v>0</v>
          </cell>
          <cell r="N416">
            <v>0</v>
          </cell>
          <cell r="O416">
            <v>0</v>
          </cell>
          <cell r="P416">
            <v>0</v>
          </cell>
          <cell r="Q416">
            <v>0</v>
          </cell>
          <cell r="R416">
            <v>0</v>
          </cell>
          <cell r="S416">
            <v>0</v>
          </cell>
          <cell r="T416">
            <v>0</v>
          </cell>
          <cell r="U416">
            <v>0</v>
          </cell>
          <cell r="V416">
            <v>0</v>
          </cell>
        </row>
        <row r="417">
          <cell r="A417" t="str">
            <v>Desperdicio</v>
          </cell>
          <cell r="B417">
            <v>0</v>
          </cell>
          <cell r="C417">
            <v>0</v>
          </cell>
          <cell r="D417">
            <v>0</v>
          </cell>
          <cell r="E417">
            <v>0</v>
          </cell>
          <cell r="F417">
            <v>0</v>
          </cell>
          <cell r="G417">
            <v>0</v>
          </cell>
          <cell r="H417">
            <v>0</v>
          </cell>
          <cell r="I417">
            <v>0</v>
          </cell>
          <cell r="J417">
            <v>0</v>
          </cell>
          <cell r="K417">
            <v>0</v>
          </cell>
          <cell r="L417">
            <v>0</v>
          </cell>
          <cell r="M417" t="str">
            <v>%</v>
          </cell>
          <cell r="N417">
            <v>0</v>
          </cell>
          <cell r="O417">
            <v>0</v>
          </cell>
          <cell r="P417">
            <v>0</v>
          </cell>
          <cell r="Q417">
            <v>14500</v>
          </cell>
          <cell r="R417">
            <v>0</v>
          </cell>
          <cell r="S417">
            <v>0</v>
          </cell>
          <cell r="T417">
            <v>0</v>
          </cell>
          <cell r="U417">
            <v>0</v>
          </cell>
          <cell r="V417">
            <v>0</v>
          </cell>
        </row>
        <row r="418">
          <cell r="A418" t="str">
            <v>SUBTOTAL</v>
          </cell>
          <cell r="B418">
            <v>0</v>
          </cell>
          <cell r="C418">
            <v>0</v>
          </cell>
          <cell r="D418">
            <v>0</v>
          </cell>
          <cell r="E418">
            <v>0</v>
          </cell>
          <cell r="F418">
            <v>0</v>
          </cell>
          <cell r="G418">
            <v>0</v>
          </cell>
          <cell r="H418">
            <v>0</v>
          </cell>
          <cell r="I418">
            <v>0</v>
          </cell>
          <cell r="J418">
            <v>0</v>
          </cell>
          <cell r="K418">
            <v>0</v>
          </cell>
          <cell r="L418">
            <v>0</v>
          </cell>
          <cell r="M418">
            <v>0</v>
          </cell>
          <cell r="N418">
            <v>0</v>
          </cell>
          <cell r="O418">
            <v>0</v>
          </cell>
          <cell r="P418">
            <v>0</v>
          </cell>
          <cell r="Q418">
            <v>0</v>
          </cell>
          <cell r="R418">
            <v>0</v>
          </cell>
          <cell r="S418">
            <v>0</v>
          </cell>
          <cell r="T418">
            <v>14500</v>
          </cell>
          <cell r="U418">
            <v>0</v>
          </cell>
          <cell r="V418">
            <v>0</v>
          </cell>
        </row>
        <row r="419">
          <cell r="A419">
            <v>0</v>
          </cell>
          <cell r="B419">
            <v>0</v>
          </cell>
          <cell r="C419">
            <v>0</v>
          </cell>
          <cell r="D419">
            <v>0</v>
          </cell>
          <cell r="E419">
            <v>0</v>
          </cell>
          <cell r="F419">
            <v>0</v>
          </cell>
          <cell r="G419">
            <v>0</v>
          </cell>
          <cell r="H419">
            <v>0</v>
          </cell>
          <cell r="I419">
            <v>0</v>
          </cell>
          <cell r="J419">
            <v>0</v>
          </cell>
          <cell r="K419">
            <v>0</v>
          </cell>
          <cell r="L419">
            <v>0</v>
          </cell>
          <cell r="M419">
            <v>0</v>
          </cell>
          <cell r="N419">
            <v>0</v>
          </cell>
          <cell r="O419">
            <v>0</v>
          </cell>
          <cell r="P419">
            <v>0</v>
          </cell>
          <cell r="Q419">
            <v>0</v>
          </cell>
          <cell r="R419">
            <v>0</v>
          </cell>
          <cell r="S419">
            <v>0</v>
          </cell>
          <cell r="T419">
            <v>0</v>
          </cell>
          <cell r="U419">
            <v>0</v>
          </cell>
          <cell r="V419">
            <v>0</v>
          </cell>
        </row>
        <row r="420">
          <cell r="A420" t="str">
            <v>3. Transportes</v>
          </cell>
          <cell r="B420">
            <v>0</v>
          </cell>
          <cell r="C420">
            <v>0</v>
          </cell>
          <cell r="D420">
            <v>0</v>
          </cell>
          <cell r="E420">
            <v>0</v>
          </cell>
          <cell r="F420">
            <v>0</v>
          </cell>
          <cell r="G420">
            <v>0</v>
          </cell>
          <cell r="H420">
            <v>0</v>
          </cell>
          <cell r="I420">
            <v>0</v>
          </cell>
          <cell r="J420">
            <v>0</v>
          </cell>
          <cell r="K420">
            <v>0</v>
          </cell>
          <cell r="L420">
            <v>0</v>
          </cell>
          <cell r="M420">
            <v>0</v>
          </cell>
          <cell r="N420">
            <v>0</v>
          </cell>
          <cell r="O420">
            <v>0</v>
          </cell>
          <cell r="P420">
            <v>0</v>
          </cell>
          <cell r="Q420">
            <v>0</v>
          </cell>
          <cell r="R420">
            <v>0</v>
          </cell>
          <cell r="S420">
            <v>0</v>
          </cell>
          <cell r="T420">
            <v>0</v>
          </cell>
          <cell r="U420">
            <v>0</v>
          </cell>
          <cell r="V420">
            <v>0</v>
          </cell>
        </row>
        <row r="421">
          <cell r="A421" t="str">
            <v>Material</v>
          </cell>
          <cell r="B421">
            <v>0</v>
          </cell>
          <cell r="C421">
            <v>0</v>
          </cell>
          <cell r="D421">
            <v>0</v>
          </cell>
          <cell r="E421">
            <v>0</v>
          </cell>
          <cell r="F421">
            <v>0</v>
          </cell>
          <cell r="G421">
            <v>0</v>
          </cell>
          <cell r="H421">
            <v>0</v>
          </cell>
          <cell r="I421">
            <v>0</v>
          </cell>
          <cell r="J421">
            <v>0</v>
          </cell>
          <cell r="K421" t="str">
            <v>Vol. o Peso</v>
          </cell>
          <cell r="L421">
            <v>0</v>
          </cell>
          <cell r="M421" t="str">
            <v>Distancia</v>
          </cell>
          <cell r="N421">
            <v>0</v>
          </cell>
          <cell r="O421" t="str">
            <v>m2 o Ton/Km</v>
          </cell>
          <cell r="P421">
            <v>0</v>
          </cell>
          <cell r="Q421">
            <v>0</v>
          </cell>
          <cell r="R421" t="str">
            <v>Tarifa</v>
          </cell>
          <cell r="S421">
            <v>0</v>
          </cell>
          <cell r="T421" t="str">
            <v>Vr. Unitario</v>
          </cell>
          <cell r="U421">
            <v>0</v>
          </cell>
          <cell r="V421">
            <v>0</v>
          </cell>
        </row>
        <row r="422">
          <cell r="A422">
            <v>0</v>
          </cell>
          <cell r="B422">
            <v>0</v>
          </cell>
          <cell r="C422">
            <v>0</v>
          </cell>
          <cell r="D422">
            <v>0</v>
          </cell>
          <cell r="E422">
            <v>0</v>
          </cell>
          <cell r="F422">
            <v>0</v>
          </cell>
          <cell r="G422">
            <v>0</v>
          </cell>
          <cell r="H422">
            <v>0</v>
          </cell>
          <cell r="I422">
            <v>0</v>
          </cell>
          <cell r="J422">
            <v>0</v>
          </cell>
          <cell r="K422">
            <v>0</v>
          </cell>
          <cell r="L422">
            <v>0</v>
          </cell>
          <cell r="M422">
            <v>0</v>
          </cell>
          <cell r="N422">
            <v>0</v>
          </cell>
          <cell r="O422">
            <v>0</v>
          </cell>
          <cell r="P422">
            <v>0</v>
          </cell>
          <cell r="Q422">
            <v>0</v>
          </cell>
          <cell r="R422">
            <v>0</v>
          </cell>
          <cell r="S422">
            <v>0</v>
          </cell>
          <cell r="T422">
            <v>0</v>
          </cell>
          <cell r="U422">
            <v>0</v>
          </cell>
          <cell r="V422">
            <v>0</v>
          </cell>
        </row>
        <row r="423">
          <cell r="A423">
            <v>0</v>
          </cell>
          <cell r="B423">
            <v>0</v>
          </cell>
          <cell r="C423">
            <v>0</v>
          </cell>
          <cell r="D423">
            <v>0</v>
          </cell>
          <cell r="E423">
            <v>0</v>
          </cell>
          <cell r="F423">
            <v>0</v>
          </cell>
          <cell r="G423">
            <v>0</v>
          </cell>
          <cell r="H423">
            <v>0</v>
          </cell>
          <cell r="I423">
            <v>0</v>
          </cell>
          <cell r="J423">
            <v>0</v>
          </cell>
          <cell r="K423">
            <v>0</v>
          </cell>
          <cell r="L423">
            <v>0</v>
          </cell>
          <cell r="M423">
            <v>0</v>
          </cell>
          <cell r="N423">
            <v>0</v>
          </cell>
          <cell r="O423">
            <v>0</v>
          </cell>
          <cell r="P423">
            <v>0</v>
          </cell>
          <cell r="Q423">
            <v>0</v>
          </cell>
          <cell r="R423">
            <v>0</v>
          </cell>
          <cell r="S423">
            <v>0</v>
          </cell>
          <cell r="T423">
            <v>0</v>
          </cell>
          <cell r="U423">
            <v>0</v>
          </cell>
          <cell r="V423">
            <v>0</v>
          </cell>
        </row>
        <row r="424">
          <cell r="A424">
            <v>0</v>
          </cell>
          <cell r="B424">
            <v>0</v>
          </cell>
          <cell r="C424">
            <v>0</v>
          </cell>
          <cell r="D424">
            <v>0</v>
          </cell>
          <cell r="E424">
            <v>0</v>
          </cell>
          <cell r="F424">
            <v>0</v>
          </cell>
          <cell r="G424">
            <v>0</v>
          </cell>
          <cell r="H424">
            <v>0</v>
          </cell>
          <cell r="I424">
            <v>0</v>
          </cell>
          <cell r="J424">
            <v>0</v>
          </cell>
          <cell r="K424">
            <v>0</v>
          </cell>
          <cell r="L424">
            <v>0</v>
          </cell>
          <cell r="M424">
            <v>0</v>
          </cell>
          <cell r="N424">
            <v>0</v>
          </cell>
          <cell r="O424">
            <v>0</v>
          </cell>
          <cell r="P424">
            <v>0</v>
          </cell>
          <cell r="Q424">
            <v>0</v>
          </cell>
          <cell r="R424">
            <v>0</v>
          </cell>
          <cell r="S424">
            <v>0</v>
          </cell>
          <cell r="T424">
            <v>0</v>
          </cell>
          <cell r="U424">
            <v>0</v>
          </cell>
          <cell r="V424">
            <v>0</v>
          </cell>
        </row>
        <row r="425">
          <cell r="A425" t="str">
            <v>SUBTOTAL</v>
          </cell>
          <cell r="B425">
            <v>0</v>
          </cell>
          <cell r="C425">
            <v>0</v>
          </cell>
          <cell r="D425">
            <v>0</v>
          </cell>
          <cell r="E425">
            <v>0</v>
          </cell>
          <cell r="F425">
            <v>0</v>
          </cell>
          <cell r="G425">
            <v>0</v>
          </cell>
          <cell r="H425">
            <v>0</v>
          </cell>
          <cell r="I425">
            <v>0</v>
          </cell>
          <cell r="J425">
            <v>0</v>
          </cell>
          <cell r="K425">
            <v>0</v>
          </cell>
          <cell r="L425">
            <v>0</v>
          </cell>
          <cell r="M425">
            <v>0</v>
          </cell>
          <cell r="N425">
            <v>0</v>
          </cell>
          <cell r="O425">
            <v>0</v>
          </cell>
          <cell r="P425">
            <v>0</v>
          </cell>
          <cell r="Q425">
            <v>0</v>
          </cell>
          <cell r="R425">
            <v>0</v>
          </cell>
          <cell r="S425">
            <v>0</v>
          </cell>
          <cell r="T425">
            <v>0</v>
          </cell>
          <cell r="U425">
            <v>0</v>
          </cell>
          <cell r="V425">
            <v>0</v>
          </cell>
        </row>
        <row r="426">
          <cell r="A426">
            <v>0</v>
          </cell>
          <cell r="B426">
            <v>0</v>
          </cell>
          <cell r="C426">
            <v>0</v>
          </cell>
          <cell r="D426">
            <v>0</v>
          </cell>
          <cell r="E426">
            <v>0</v>
          </cell>
          <cell r="F426">
            <v>0</v>
          </cell>
          <cell r="G426">
            <v>0</v>
          </cell>
          <cell r="H426">
            <v>0</v>
          </cell>
          <cell r="I426">
            <v>0</v>
          </cell>
          <cell r="J426">
            <v>0</v>
          </cell>
          <cell r="K426">
            <v>0</v>
          </cell>
          <cell r="L426">
            <v>0</v>
          </cell>
          <cell r="M426">
            <v>0</v>
          </cell>
          <cell r="N426">
            <v>0</v>
          </cell>
          <cell r="O426">
            <v>0</v>
          </cell>
          <cell r="P426">
            <v>0</v>
          </cell>
          <cell r="Q426">
            <v>0</v>
          </cell>
          <cell r="R426">
            <v>0</v>
          </cell>
          <cell r="S426">
            <v>0</v>
          </cell>
          <cell r="T426">
            <v>0</v>
          </cell>
          <cell r="U426">
            <v>0</v>
          </cell>
          <cell r="V426">
            <v>0</v>
          </cell>
        </row>
        <row r="427">
          <cell r="A427" t="str">
            <v>4. Mano de Obra</v>
          </cell>
          <cell r="B427">
            <v>0</v>
          </cell>
          <cell r="C427">
            <v>0</v>
          </cell>
          <cell r="D427">
            <v>0</v>
          </cell>
          <cell r="E427">
            <v>0</v>
          </cell>
          <cell r="F427">
            <v>0</v>
          </cell>
          <cell r="G427">
            <v>0</v>
          </cell>
          <cell r="H427">
            <v>0</v>
          </cell>
          <cell r="I427">
            <v>0</v>
          </cell>
          <cell r="J427">
            <v>0</v>
          </cell>
          <cell r="K427">
            <v>0</v>
          </cell>
          <cell r="L427">
            <v>0</v>
          </cell>
          <cell r="M427">
            <v>0</v>
          </cell>
          <cell r="N427">
            <v>0</v>
          </cell>
          <cell r="O427">
            <v>0</v>
          </cell>
          <cell r="P427">
            <v>0</v>
          </cell>
          <cell r="Q427">
            <v>0</v>
          </cell>
          <cell r="R427">
            <v>0</v>
          </cell>
          <cell r="S427">
            <v>0</v>
          </cell>
          <cell r="T427">
            <v>0</v>
          </cell>
          <cell r="U427">
            <v>0</v>
          </cell>
          <cell r="V427">
            <v>0</v>
          </cell>
        </row>
        <row r="428">
          <cell r="A428" t="str">
            <v>Trabajador</v>
          </cell>
          <cell r="B428">
            <v>0</v>
          </cell>
          <cell r="C428">
            <v>0</v>
          </cell>
          <cell r="D428">
            <v>0</v>
          </cell>
          <cell r="E428">
            <v>0</v>
          </cell>
          <cell r="F428">
            <v>0</v>
          </cell>
          <cell r="G428">
            <v>0</v>
          </cell>
          <cell r="H428">
            <v>0</v>
          </cell>
          <cell r="I428">
            <v>0</v>
          </cell>
          <cell r="J428" t="str">
            <v>Jornal</v>
          </cell>
          <cell r="K428">
            <v>0</v>
          </cell>
          <cell r="L428" t="str">
            <v>Prestac.</v>
          </cell>
          <cell r="M428">
            <v>0</v>
          </cell>
          <cell r="N428" t="str">
            <v>Jornal Total</v>
          </cell>
          <cell r="O428">
            <v>0</v>
          </cell>
          <cell r="P428">
            <v>0</v>
          </cell>
          <cell r="Q428" t="str">
            <v>Rendimiento</v>
          </cell>
          <cell r="R428">
            <v>0</v>
          </cell>
          <cell r="S428">
            <v>0</v>
          </cell>
          <cell r="T428" t="str">
            <v>Vr. Unitario</v>
          </cell>
          <cell r="U428">
            <v>0</v>
          </cell>
          <cell r="V428">
            <v>0</v>
          </cell>
        </row>
        <row r="429">
          <cell r="A429" t="str">
            <v>Electricista II</v>
          </cell>
          <cell r="B429">
            <v>0</v>
          </cell>
          <cell r="C429">
            <v>0</v>
          </cell>
          <cell r="D429">
            <v>0</v>
          </cell>
          <cell r="E429">
            <v>0</v>
          </cell>
          <cell r="F429">
            <v>0</v>
          </cell>
          <cell r="G429">
            <v>0</v>
          </cell>
          <cell r="H429">
            <v>0</v>
          </cell>
          <cell r="I429">
            <v>0</v>
          </cell>
          <cell r="J429">
            <v>21662</v>
          </cell>
          <cell r="K429">
            <v>0</v>
          </cell>
          <cell r="L429">
            <v>0.57999999999999996</v>
          </cell>
          <cell r="M429">
            <v>0</v>
          </cell>
          <cell r="N429">
            <v>34225.96</v>
          </cell>
          <cell r="O429">
            <v>0</v>
          </cell>
          <cell r="P429">
            <v>0</v>
          </cell>
          <cell r="Q429">
            <v>0.08</v>
          </cell>
          <cell r="R429">
            <v>0</v>
          </cell>
          <cell r="S429">
            <v>0</v>
          </cell>
          <cell r="T429">
            <v>2738.0767999999998</v>
          </cell>
          <cell r="U429">
            <v>0</v>
          </cell>
          <cell r="V429">
            <v>0</v>
          </cell>
        </row>
        <row r="430">
          <cell r="A430">
            <v>0</v>
          </cell>
          <cell r="B430">
            <v>0</v>
          </cell>
          <cell r="C430">
            <v>0</v>
          </cell>
          <cell r="D430">
            <v>0</v>
          </cell>
          <cell r="E430">
            <v>0</v>
          </cell>
          <cell r="F430">
            <v>0</v>
          </cell>
          <cell r="G430">
            <v>0</v>
          </cell>
          <cell r="H430">
            <v>0</v>
          </cell>
          <cell r="I430">
            <v>0</v>
          </cell>
          <cell r="J430">
            <v>0</v>
          </cell>
          <cell r="K430">
            <v>0</v>
          </cell>
          <cell r="L430">
            <v>0</v>
          </cell>
          <cell r="M430">
            <v>0</v>
          </cell>
          <cell r="N430">
            <v>0</v>
          </cell>
          <cell r="O430">
            <v>0</v>
          </cell>
          <cell r="P430">
            <v>0</v>
          </cell>
          <cell r="Q430">
            <v>0</v>
          </cell>
          <cell r="R430">
            <v>0</v>
          </cell>
          <cell r="S430">
            <v>0</v>
          </cell>
          <cell r="T430">
            <v>0</v>
          </cell>
          <cell r="U430">
            <v>0</v>
          </cell>
          <cell r="V430">
            <v>0</v>
          </cell>
        </row>
        <row r="431">
          <cell r="A431">
            <v>0</v>
          </cell>
          <cell r="B431">
            <v>0</v>
          </cell>
          <cell r="C431">
            <v>0</v>
          </cell>
          <cell r="D431">
            <v>0</v>
          </cell>
          <cell r="E431">
            <v>0</v>
          </cell>
          <cell r="F431">
            <v>0</v>
          </cell>
          <cell r="G431">
            <v>0</v>
          </cell>
          <cell r="H431">
            <v>0</v>
          </cell>
          <cell r="I431">
            <v>0</v>
          </cell>
          <cell r="J431">
            <v>0</v>
          </cell>
          <cell r="K431">
            <v>0</v>
          </cell>
          <cell r="L431">
            <v>0</v>
          </cell>
          <cell r="M431">
            <v>0</v>
          </cell>
          <cell r="N431">
            <v>0</v>
          </cell>
          <cell r="O431">
            <v>0</v>
          </cell>
          <cell r="P431">
            <v>0</v>
          </cell>
          <cell r="Q431">
            <v>0</v>
          </cell>
          <cell r="R431">
            <v>0</v>
          </cell>
          <cell r="S431">
            <v>0</v>
          </cell>
          <cell r="T431">
            <v>0</v>
          </cell>
          <cell r="U431">
            <v>0</v>
          </cell>
          <cell r="V431">
            <v>0</v>
          </cell>
        </row>
        <row r="432">
          <cell r="A432" t="str">
            <v>SUBTOTAL</v>
          </cell>
          <cell r="B432">
            <v>0</v>
          </cell>
          <cell r="C432">
            <v>0</v>
          </cell>
          <cell r="D432">
            <v>0</v>
          </cell>
          <cell r="E432">
            <v>0</v>
          </cell>
          <cell r="F432">
            <v>0</v>
          </cell>
          <cell r="G432">
            <v>0</v>
          </cell>
          <cell r="H432">
            <v>0</v>
          </cell>
          <cell r="I432">
            <v>0</v>
          </cell>
          <cell r="J432">
            <v>0</v>
          </cell>
          <cell r="K432">
            <v>0</v>
          </cell>
          <cell r="L432">
            <v>0</v>
          </cell>
          <cell r="M432">
            <v>0</v>
          </cell>
          <cell r="N432">
            <v>0</v>
          </cell>
          <cell r="O432">
            <v>0</v>
          </cell>
          <cell r="P432">
            <v>0</v>
          </cell>
          <cell r="Q432">
            <v>0</v>
          </cell>
          <cell r="R432">
            <v>0</v>
          </cell>
          <cell r="S432">
            <v>0</v>
          </cell>
          <cell r="T432">
            <v>2738.0767999999998</v>
          </cell>
          <cell r="U432">
            <v>0</v>
          </cell>
          <cell r="V432">
            <v>0</v>
          </cell>
        </row>
        <row r="433">
          <cell r="A433" t="str">
            <v>TOTAL COSTO DIRECTO</v>
          </cell>
          <cell r="B433">
            <v>0</v>
          </cell>
          <cell r="C433">
            <v>0</v>
          </cell>
          <cell r="D433">
            <v>0</v>
          </cell>
          <cell r="E433">
            <v>0</v>
          </cell>
          <cell r="F433">
            <v>0</v>
          </cell>
          <cell r="G433">
            <v>0</v>
          </cell>
          <cell r="H433">
            <v>0</v>
          </cell>
          <cell r="I433">
            <v>0</v>
          </cell>
          <cell r="J433">
            <v>0</v>
          </cell>
          <cell r="K433">
            <v>0</v>
          </cell>
          <cell r="L433">
            <v>0</v>
          </cell>
          <cell r="M433">
            <v>0</v>
          </cell>
          <cell r="N433">
            <v>0</v>
          </cell>
          <cell r="O433">
            <v>0</v>
          </cell>
          <cell r="P433">
            <v>0</v>
          </cell>
          <cell r="Q433">
            <v>0</v>
          </cell>
          <cell r="R433">
            <v>0</v>
          </cell>
          <cell r="S433">
            <v>0</v>
          </cell>
          <cell r="T433">
            <v>17456.076799999999</v>
          </cell>
          <cell r="U433">
            <v>0</v>
          </cell>
          <cell r="V433">
            <v>0</v>
          </cell>
        </row>
        <row r="434">
          <cell r="A434" t="str">
            <v>AIU CONTRACTUAL</v>
          </cell>
          <cell r="B434">
            <v>0</v>
          </cell>
          <cell r="C434">
            <v>0</v>
          </cell>
          <cell r="D434">
            <v>0</v>
          </cell>
          <cell r="E434">
            <v>0.25640000000000002</v>
          </cell>
          <cell r="F434">
            <v>0</v>
          </cell>
          <cell r="G434">
            <v>0</v>
          </cell>
          <cell r="H434">
            <v>0</v>
          </cell>
          <cell r="I434">
            <v>0</v>
          </cell>
          <cell r="J434">
            <v>0</v>
          </cell>
          <cell r="K434">
            <v>0</v>
          </cell>
          <cell r="L434">
            <v>0</v>
          </cell>
          <cell r="M434">
            <v>0</v>
          </cell>
          <cell r="N434">
            <v>0</v>
          </cell>
          <cell r="O434">
            <v>0</v>
          </cell>
          <cell r="P434">
            <v>0</v>
          </cell>
          <cell r="Q434">
            <v>0</v>
          </cell>
          <cell r="R434">
            <v>0</v>
          </cell>
          <cell r="S434" t="str">
            <v>TOTAL COSTO INDIRECTO</v>
          </cell>
          <cell r="T434">
            <v>4475.7380915200001</v>
          </cell>
          <cell r="U434">
            <v>0</v>
          </cell>
          <cell r="V434">
            <v>0</v>
          </cell>
        </row>
        <row r="435">
          <cell r="A435" t="str">
            <v>VALOR TOTAL ACTIVIDAD</v>
          </cell>
          <cell r="B435">
            <v>0</v>
          </cell>
          <cell r="C435">
            <v>0</v>
          </cell>
          <cell r="D435">
            <v>0</v>
          </cell>
          <cell r="E435">
            <v>0</v>
          </cell>
          <cell r="F435">
            <v>0</v>
          </cell>
          <cell r="G435">
            <v>0</v>
          </cell>
          <cell r="H435">
            <v>0</v>
          </cell>
          <cell r="I435">
            <v>0</v>
          </cell>
          <cell r="J435">
            <v>0</v>
          </cell>
          <cell r="K435">
            <v>0</v>
          </cell>
          <cell r="L435">
            <v>0</v>
          </cell>
          <cell r="M435">
            <v>0</v>
          </cell>
          <cell r="N435">
            <v>0</v>
          </cell>
          <cell r="O435">
            <v>0</v>
          </cell>
          <cell r="P435">
            <v>0</v>
          </cell>
          <cell r="Q435">
            <v>0</v>
          </cell>
          <cell r="R435">
            <v>0</v>
          </cell>
          <cell r="S435">
            <v>0</v>
          </cell>
          <cell r="T435">
            <v>21931.81489152</v>
          </cell>
          <cell r="U435">
            <v>0</v>
          </cell>
          <cell r="V435">
            <v>0</v>
          </cell>
        </row>
        <row r="436">
          <cell r="A436" t="str">
            <v>VALOR RECURSOS NECESARIOS PARA LA EJECUCIÓN DE LA ACTIVIDAD</v>
          </cell>
          <cell r="B436">
            <v>0</v>
          </cell>
          <cell r="C436">
            <v>0</v>
          </cell>
          <cell r="D436">
            <v>0</v>
          </cell>
          <cell r="E436">
            <v>0</v>
          </cell>
          <cell r="F436">
            <v>0</v>
          </cell>
          <cell r="G436">
            <v>0</v>
          </cell>
          <cell r="H436">
            <v>0</v>
          </cell>
          <cell r="I436">
            <v>0</v>
          </cell>
          <cell r="J436">
            <v>0</v>
          </cell>
          <cell r="K436">
            <v>0</v>
          </cell>
          <cell r="L436">
            <v>0</v>
          </cell>
          <cell r="M436">
            <v>0</v>
          </cell>
          <cell r="N436">
            <v>0</v>
          </cell>
          <cell r="O436">
            <v>0</v>
          </cell>
          <cell r="P436">
            <v>0</v>
          </cell>
          <cell r="Q436">
            <v>0</v>
          </cell>
          <cell r="R436">
            <v>0</v>
          </cell>
          <cell r="S436">
            <v>0</v>
          </cell>
          <cell r="T436">
            <v>87727.25956608</v>
          </cell>
          <cell r="U436">
            <v>0</v>
          </cell>
          <cell r="V436">
            <v>0</v>
          </cell>
        </row>
        <row r="437">
          <cell r="A437">
            <v>0</v>
          </cell>
          <cell r="B437">
            <v>0</v>
          </cell>
          <cell r="C437">
            <v>0</v>
          </cell>
          <cell r="D437">
            <v>0</v>
          </cell>
          <cell r="E437">
            <v>0</v>
          </cell>
          <cell r="F437">
            <v>0</v>
          </cell>
          <cell r="G437">
            <v>0</v>
          </cell>
          <cell r="H437">
            <v>0</v>
          </cell>
          <cell r="I437">
            <v>0</v>
          </cell>
          <cell r="J437">
            <v>0</v>
          </cell>
          <cell r="K437">
            <v>0</v>
          </cell>
          <cell r="L437">
            <v>0</v>
          </cell>
          <cell r="M437">
            <v>0</v>
          </cell>
          <cell r="N437">
            <v>0</v>
          </cell>
          <cell r="O437">
            <v>0</v>
          </cell>
          <cell r="P437">
            <v>0</v>
          </cell>
          <cell r="Q437">
            <v>0</v>
          </cell>
          <cell r="R437">
            <v>0</v>
          </cell>
          <cell r="S437">
            <v>0</v>
          </cell>
          <cell r="T437">
            <v>0</v>
          </cell>
          <cell r="U437">
            <v>0</v>
          </cell>
          <cell r="V437">
            <v>0</v>
          </cell>
        </row>
        <row r="438">
          <cell r="A438" t="str">
            <v>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v>
          </cell>
          <cell r="B438">
            <v>0</v>
          </cell>
          <cell r="C438">
            <v>0</v>
          </cell>
          <cell r="D438">
            <v>0</v>
          </cell>
          <cell r="E438">
            <v>0</v>
          </cell>
          <cell r="F438">
            <v>0</v>
          </cell>
          <cell r="G438">
            <v>0</v>
          </cell>
          <cell r="H438">
            <v>0</v>
          </cell>
          <cell r="I438">
            <v>0</v>
          </cell>
          <cell r="J438">
            <v>0</v>
          </cell>
          <cell r="K438">
            <v>0</v>
          </cell>
          <cell r="L438">
            <v>0</v>
          </cell>
          <cell r="M438">
            <v>0</v>
          </cell>
          <cell r="N438">
            <v>0</v>
          </cell>
          <cell r="O438">
            <v>0</v>
          </cell>
          <cell r="P438">
            <v>0</v>
          </cell>
          <cell r="Q438">
            <v>0</v>
          </cell>
          <cell r="R438">
            <v>0</v>
          </cell>
          <cell r="S438">
            <v>0</v>
          </cell>
          <cell r="T438">
            <v>0</v>
          </cell>
          <cell r="U438">
            <v>0</v>
          </cell>
          <cell r="V438">
            <v>0</v>
          </cell>
        </row>
        <row r="439">
          <cell r="A439">
            <v>0</v>
          </cell>
          <cell r="B439">
            <v>0</v>
          </cell>
          <cell r="C439">
            <v>0</v>
          </cell>
          <cell r="D439">
            <v>0</v>
          </cell>
          <cell r="E439">
            <v>0</v>
          </cell>
          <cell r="F439">
            <v>0</v>
          </cell>
          <cell r="G439">
            <v>0</v>
          </cell>
          <cell r="H439">
            <v>0</v>
          </cell>
          <cell r="I439">
            <v>0</v>
          </cell>
          <cell r="J439">
            <v>0</v>
          </cell>
          <cell r="K439">
            <v>0</v>
          </cell>
          <cell r="L439">
            <v>0</v>
          </cell>
          <cell r="M439">
            <v>0</v>
          </cell>
          <cell r="N439">
            <v>0</v>
          </cell>
          <cell r="O439">
            <v>0</v>
          </cell>
          <cell r="P439">
            <v>0</v>
          </cell>
          <cell r="Q439">
            <v>0</v>
          </cell>
          <cell r="R439">
            <v>0</v>
          </cell>
          <cell r="S439">
            <v>0</v>
          </cell>
          <cell r="T439">
            <v>0</v>
          </cell>
          <cell r="U439">
            <v>0</v>
          </cell>
          <cell r="V439">
            <v>0</v>
          </cell>
        </row>
        <row r="440">
          <cell r="A440">
            <v>0</v>
          </cell>
          <cell r="B440">
            <v>0</v>
          </cell>
          <cell r="C440">
            <v>0</v>
          </cell>
          <cell r="D440">
            <v>0</v>
          </cell>
          <cell r="E440">
            <v>0</v>
          </cell>
          <cell r="F440">
            <v>0</v>
          </cell>
          <cell r="G440">
            <v>0</v>
          </cell>
          <cell r="H440">
            <v>0</v>
          </cell>
          <cell r="I440">
            <v>0</v>
          </cell>
          <cell r="J440">
            <v>0</v>
          </cell>
          <cell r="K440">
            <v>0</v>
          </cell>
          <cell r="L440">
            <v>0</v>
          </cell>
          <cell r="M440">
            <v>0</v>
          </cell>
          <cell r="N440">
            <v>0</v>
          </cell>
          <cell r="O440">
            <v>0</v>
          </cell>
          <cell r="P440">
            <v>0</v>
          </cell>
          <cell r="Q440">
            <v>0</v>
          </cell>
          <cell r="R440">
            <v>0</v>
          </cell>
          <cell r="S440">
            <v>0</v>
          </cell>
          <cell r="T440">
            <v>0</v>
          </cell>
          <cell r="U440">
            <v>0</v>
          </cell>
          <cell r="V440">
            <v>0</v>
          </cell>
        </row>
        <row r="441">
          <cell r="A441">
            <v>0</v>
          </cell>
          <cell r="B441">
            <v>0</v>
          </cell>
          <cell r="C441">
            <v>0</v>
          </cell>
          <cell r="D441">
            <v>0</v>
          </cell>
          <cell r="E441" t="str">
            <v>Firma:</v>
          </cell>
          <cell r="F441">
            <v>0</v>
          </cell>
          <cell r="G441">
            <v>0</v>
          </cell>
          <cell r="H441">
            <v>0</v>
          </cell>
          <cell r="I441">
            <v>0</v>
          </cell>
          <cell r="J441">
            <v>0</v>
          </cell>
          <cell r="K441">
            <v>0</v>
          </cell>
          <cell r="L441">
            <v>0</v>
          </cell>
          <cell r="M441">
            <v>0</v>
          </cell>
          <cell r="N441">
            <v>0</v>
          </cell>
          <cell r="O441">
            <v>0</v>
          </cell>
          <cell r="P441">
            <v>0</v>
          </cell>
          <cell r="Q441">
            <v>0</v>
          </cell>
          <cell r="R441">
            <v>0</v>
          </cell>
          <cell r="S441">
            <v>0</v>
          </cell>
          <cell r="T441">
            <v>0</v>
          </cell>
          <cell r="U441">
            <v>0</v>
          </cell>
          <cell r="V441">
            <v>0</v>
          </cell>
        </row>
        <row r="442">
          <cell r="A442">
            <v>0</v>
          </cell>
          <cell r="B442">
            <v>0</v>
          </cell>
          <cell r="C442">
            <v>0</v>
          </cell>
          <cell r="D442">
            <v>0</v>
          </cell>
          <cell r="E442" t="str">
            <v>Nombre:</v>
          </cell>
          <cell r="F442">
            <v>0</v>
          </cell>
          <cell r="G442">
            <v>0</v>
          </cell>
          <cell r="H442">
            <v>0</v>
          </cell>
          <cell r="I442">
            <v>0</v>
          </cell>
          <cell r="J442">
            <v>0</v>
          </cell>
          <cell r="K442">
            <v>0</v>
          </cell>
          <cell r="L442">
            <v>0</v>
          </cell>
          <cell r="M442">
            <v>0</v>
          </cell>
          <cell r="N442">
            <v>0</v>
          </cell>
          <cell r="O442">
            <v>0</v>
          </cell>
          <cell r="P442">
            <v>0</v>
          </cell>
          <cell r="Q442">
            <v>0</v>
          </cell>
          <cell r="R442">
            <v>0</v>
          </cell>
          <cell r="S442">
            <v>0</v>
          </cell>
          <cell r="T442">
            <v>0</v>
          </cell>
          <cell r="U442">
            <v>0</v>
          </cell>
          <cell r="V442">
            <v>0</v>
          </cell>
        </row>
        <row r="443">
          <cell r="A443">
            <v>0</v>
          </cell>
          <cell r="B443">
            <v>0</v>
          </cell>
          <cell r="C443">
            <v>0</v>
          </cell>
          <cell r="D443">
            <v>0</v>
          </cell>
          <cell r="E443" t="str">
            <v>REPRESENTATE LEGAL Ó DIRECTOR DE OBRA</v>
          </cell>
          <cell r="F443">
            <v>0</v>
          </cell>
          <cell r="G443">
            <v>0</v>
          </cell>
          <cell r="H443">
            <v>0</v>
          </cell>
          <cell r="I443">
            <v>0</v>
          </cell>
          <cell r="J443">
            <v>0</v>
          </cell>
          <cell r="K443">
            <v>0</v>
          </cell>
          <cell r="L443">
            <v>0</v>
          </cell>
          <cell r="M443">
            <v>0</v>
          </cell>
          <cell r="N443">
            <v>0</v>
          </cell>
          <cell r="O443">
            <v>0</v>
          </cell>
          <cell r="P443">
            <v>0</v>
          </cell>
          <cell r="Q443">
            <v>0</v>
          </cell>
          <cell r="R443">
            <v>0</v>
          </cell>
          <cell r="S443">
            <v>0</v>
          </cell>
          <cell r="T443">
            <v>0</v>
          </cell>
          <cell r="U443">
            <v>0</v>
          </cell>
          <cell r="V443">
            <v>0</v>
          </cell>
        </row>
        <row r="444">
          <cell r="F444">
            <v>0</v>
          </cell>
          <cell r="G444">
            <v>0</v>
          </cell>
          <cell r="H444">
            <v>0</v>
          </cell>
          <cell r="I444">
            <v>0</v>
          </cell>
          <cell r="J444">
            <v>0</v>
          </cell>
          <cell r="K444">
            <v>0</v>
          </cell>
        </row>
        <row r="445">
          <cell r="A445" t="str">
            <v>C. OBSERVACIONES INTERVENTORIA (Campo de obligatorio diligenciamiento)</v>
          </cell>
          <cell r="B445">
            <v>0</v>
          </cell>
          <cell r="C445">
            <v>0</v>
          </cell>
          <cell r="D445">
            <v>0</v>
          </cell>
          <cell r="E445">
            <v>0</v>
          </cell>
          <cell r="F445">
            <v>0</v>
          </cell>
          <cell r="G445">
            <v>0</v>
          </cell>
          <cell r="H445">
            <v>0</v>
          </cell>
          <cell r="I445">
            <v>0</v>
          </cell>
          <cell r="J445">
            <v>0</v>
          </cell>
          <cell r="K445">
            <v>0</v>
          </cell>
          <cell r="L445">
            <v>0</v>
          </cell>
          <cell r="M445">
            <v>0</v>
          </cell>
          <cell r="N445">
            <v>0</v>
          </cell>
          <cell r="O445">
            <v>0</v>
          </cell>
          <cell r="P445">
            <v>0</v>
          </cell>
          <cell r="Q445">
            <v>0</v>
          </cell>
          <cell r="R445">
            <v>0</v>
          </cell>
          <cell r="S445">
            <v>0</v>
          </cell>
          <cell r="T445">
            <v>0</v>
          </cell>
          <cell r="U445">
            <v>0</v>
          </cell>
          <cell r="V445">
            <v>0</v>
          </cell>
        </row>
        <row r="446">
          <cell r="A446">
            <v>0</v>
          </cell>
          <cell r="B446">
            <v>0</v>
          </cell>
          <cell r="C446">
            <v>0</v>
          </cell>
          <cell r="D446">
            <v>0</v>
          </cell>
          <cell r="E446">
            <v>0</v>
          </cell>
          <cell r="F446">
            <v>0</v>
          </cell>
          <cell r="G446">
            <v>0</v>
          </cell>
          <cell r="H446">
            <v>0</v>
          </cell>
          <cell r="I446">
            <v>0</v>
          </cell>
          <cell r="J446">
            <v>0</v>
          </cell>
          <cell r="K446">
            <v>0</v>
          </cell>
          <cell r="L446">
            <v>0</v>
          </cell>
          <cell r="M446">
            <v>0</v>
          </cell>
          <cell r="N446">
            <v>0</v>
          </cell>
          <cell r="O446">
            <v>0</v>
          </cell>
          <cell r="P446">
            <v>0</v>
          </cell>
          <cell r="Q446">
            <v>0</v>
          </cell>
          <cell r="R446">
            <v>0</v>
          </cell>
          <cell r="S446">
            <v>0</v>
          </cell>
          <cell r="T446">
            <v>0</v>
          </cell>
          <cell r="U446">
            <v>0</v>
          </cell>
          <cell r="V446">
            <v>0</v>
          </cell>
        </row>
        <row r="447">
          <cell r="A447">
            <v>0</v>
          </cell>
          <cell r="B447">
            <v>0</v>
          </cell>
          <cell r="C447">
            <v>0</v>
          </cell>
          <cell r="D447">
            <v>0</v>
          </cell>
          <cell r="E447">
            <v>0</v>
          </cell>
          <cell r="F447">
            <v>0</v>
          </cell>
          <cell r="G447">
            <v>0</v>
          </cell>
          <cell r="H447">
            <v>0</v>
          </cell>
          <cell r="I447">
            <v>0</v>
          </cell>
          <cell r="J447">
            <v>0</v>
          </cell>
          <cell r="K447">
            <v>0</v>
          </cell>
          <cell r="L447">
            <v>0</v>
          </cell>
          <cell r="M447">
            <v>0</v>
          </cell>
          <cell r="N447">
            <v>0</v>
          </cell>
          <cell r="O447">
            <v>0</v>
          </cell>
          <cell r="P447">
            <v>0</v>
          </cell>
          <cell r="Q447">
            <v>0</v>
          </cell>
          <cell r="R447">
            <v>0</v>
          </cell>
          <cell r="S447">
            <v>0</v>
          </cell>
          <cell r="T447">
            <v>0</v>
          </cell>
          <cell r="U447">
            <v>0</v>
          </cell>
          <cell r="V447">
            <v>0</v>
          </cell>
        </row>
        <row r="448">
          <cell r="A448">
            <v>0</v>
          </cell>
          <cell r="B448">
            <v>0</v>
          </cell>
          <cell r="C448">
            <v>0</v>
          </cell>
          <cell r="D448">
            <v>0</v>
          </cell>
          <cell r="E448">
            <v>0</v>
          </cell>
          <cell r="F448">
            <v>0</v>
          </cell>
          <cell r="G448">
            <v>0</v>
          </cell>
          <cell r="H448">
            <v>0</v>
          </cell>
          <cell r="I448">
            <v>0</v>
          </cell>
          <cell r="J448">
            <v>0</v>
          </cell>
          <cell r="K448">
            <v>0</v>
          </cell>
          <cell r="L448">
            <v>0</v>
          </cell>
          <cell r="M448">
            <v>0</v>
          </cell>
          <cell r="N448">
            <v>0</v>
          </cell>
          <cell r="O448">
            <v>0</v>
          </cell>
          <cell r="P448">
            <v>0</v>
          </cell>
          <cell r="Q448">
            <v>0</v>
          </cell>
          <cell r="R448">
            <v>0</v>
          </cell>
          <cell r="S448">
            <v>0</v>
          </cell>
          <cell r="T448">
            <v>0</v>
          </cell>
          <cell r="U448">
            <v>0</v>
          </cell>
          <cell r="V448">
            <v>0</v>
          </cell>
        </row>
        <row r="449">
          <cell r="A449">
            <v>0</v>
          </cell>
          <cell r="B449">
            <v>0</v>
          </cell>
          <cell r="C449">
            <v>0</v>
          </cell>
          <cell r="D449">
            <v>0</v>
          </cell>
          <cell r="E449">
            <v>0</v>
          </cell>
          <cell r="F449">
            <v>0</v>
          </cell>
          <cell r="G449">
            <v>0</v>
          </cell>
          <cell r="H449">
            <v>0</v>
          </cell>
          <cell r="I449">
            <v>0</v>
          </cell>
          <cell r="J449">
            <v>0</v>
          </cell>
          <cell r="K449">
            <v>0</v>
          </cell>
          <cell r="L449">
            <v>0</v>
          </cell>
          <cell r="M449">
            <v>0</v>
          </cell>
          <cell r="N449">
            <v>0</v>
          </cell>
          <cell r="O449">
            <v>0</v>
          </cell>
          <cell r="P449">
            <v>0</v>
          </cell>
          <cell r="Q449">
            <v>0</v>
          </cell>
          <cell r="R449">
            <v>0</v>
          </cell>
          <cell r="S449">
            <v>0</v>
          </cell>
          <cell r="T449">
            <v>0</v>
          </cell>
          <cell r="U449">
            <v>0</v>
          </cell>
          <cell r="V449">
            <v>0</v>
          </cell>
        </row>
        <row r="450">
          <cell r="A450">
            <v>0</v>
          </cell>
          <cell r="B450">
            <v>0</v>
          </cell>
          <cell r="C450">
            <v>0</v>
          </cell>
          <cell r="D450">
            <v>0</v>
          </cell>
          <cell r="E450">
            <v>0</v>
          </cell>
          <cell r="F450">
            <v>0</v>
          </cell>
          <cell r="G450">
            <v>0</v>
          </cell>
          <cell r="H450">
            <v>0</v>
          </cell>
          <cell r="I450">
            <v>0</v>
          </cell>
          <cell r="J450">
            <v>0</v>
          </cell>
          <cell r="K450">
            <v>0</v>
          </cell>
          <cell r="L450">
            <v>0</v>
          </cell>
          <cell r="M450">
            <v>0</v>
          </cell>
          <cell r="N450">
            <v>0</v>
          </cell>
          <cell r="O450">
            <v>0</v>
          </cell>
          <cell r="P450">
            <v>0</v>
          </cell>
          <cell r="Q450">
            <v>0</v>
          </cell>
          <cell r="R450">
            <v>0</v>
          </cell>
          <cell r="S450">
            <v>0</v>
          </cell>
          <cell r="T450">
            <v>0</v>
          </cell>
          <cell r="U450">
            <v>0</v>
          </cell>
          <cell r="V450">
            <v>0</v>
          </cell>
        </row>
        <row r="451">
          <cell r="A451">
            <v>0</v>
          </cell>
          <cell r="B451">
            <v>0</v>
          </cell>
          <cell r="C451">
            <v>0</v>
          </cell>
          <cell r="D451">
            <v>0</v>
          </cell>
          <cell r="E451">
            <v>0</v>
          </cell>
          <cell r="F451">
            <v>0</v>
          </cell>
          <cell r="G451">
            <v>0</v>
          </cell>
          <cell r="H451">
            <v>0</v>
          </cell>
          <cell r="I451">
            <v>0</v>
          </cell>
          <cell r="J451">
            <v>0</v>
          </cell>
          <cell r="K451">
            <v>0</v>
          </cell>
          <cell r="L451">
            <v>0</v>
          </cell>
          <cell r="M451">
            <v>0</v>
          </cell>
          <cell r="N451">
            <v>0</v>
          </cell>
          <cell r="O451">
            <v>0</v>
          </cell>
          <cell r="P451">
            <v>0</v>
          </cell>
          <cell r="Q451">
            <v>0</v>
          </cell>
          <cell r="R451">
            <v>0</v>
          </cell>
          <cell r="T451">
            <v>0</v>
          </cell>
          <cell r="U451">
            <v>0</v>
          </cell>
        </row>
        <row r="452">
          <cell r="A452">
            <v>0</v>
          </cell>
          <cell r="B452">
            <v>0</v>
          </cell>
          <cell r="C452">
            <v>0</v>
          </cell>
          <cell r="D452">
            <v>0</v>
          </cell>
          <cell r="E452" t="str">
            <v>Firma:</v>
          </cell>
          <cell r="F452">
            <v>0</v>
          </cell>
          <cell r="G452">
            <v>0</v>
          </cell>
          <cell r="H452">
            <v>0</v>
          </cell>
          <cell r="I452">
            <v>0</v>
          </cell>
          <cell r="J452">
            <v>0</v>
          </cell>
          <cell r="K452">
            <v>0</v>
          </cell>
          <cell r="L452">
            <v>0</v>
          </cell>
          <cell r="M452">
            <v>0</v>
          </cell>
          <cell r="N452">
            <v>0</v>
          </cell>
          <cell r="O452">
            <v>0</v>
          </cell>
          <cell r="P452">
            <v>0</v>
          </cell>
          <cell r="Q452">
            <v>0</v>
          </cell>
          <cell r="R452">
            <v>0</v>
          </cell>
          <cell r="S452">
            <v>0</v>
          </cell>
          <cell r="U452">
            <v>0</v>
          </cell>
          <cell r="V452">
            <v>0</v>
          </cell>
        </row>
        <row r="453">
          <cell r="A453">
            <v>0</v>
          </cell>
          <cell r="B453">
            <v>0</v>
          </cell>
          <cell r="C453">
            <v>0</v>
          </cell>
          <cell r="D453">
            <v>0</v>
          </cell>
          <cell r="E453" t="str">
            <v>Nombre:</v>
          </cell>
          <cell r="F453">
            <v>0</v>
          </cell>
          <cell r="G453">
            <v>0</v>
          </cell>
          <cell r="H453">
            <v>0</v>
          </cell>
          <cell r="I453">
            <v>0</v>
          </cell>
          <cell r="J453">
            <v>0</v>
          </cell>
          <cell r="K453">
            <v>0</v>
          </cell>
          <cell r="L453">
            <v>0</v>
          </cell>
          <cell r="M453">
            <v>0</v>
          </cell>
          <cell r="N453">
            <v>0</v>
          </cell>
          <cell r="O453">
            <v>0</v>
          </cell>
          <cell r="P453">
            <v>0</v>
          </cell>
          <cell r="Q453">
            <v>0</v>
          </cell>
          <cell r="R453">
            <v>0</v>
          </cell>
          <cell r="S453">
            <v>0</v>
          </cell>
          <cell r="U453">
            <v>0</v>
          </cell>
          <cell r="V453" t="str">
            <v>Original  - FONADE</v>
          </cell>
        </row>
        <row r="454">
          <cell r="A454">
            <v>0</v>
          </cell>
          <cell r="B454">
            <v>0</v>
          </cell>
          <cell r="C454">
            <v>0</v>
          </cell>
          <cell r="D454">
            <v>0</v>
          </cell>
          <cell r="E454" t="str">
            <v>REPRESENTANTE LEGAL Ó DIRECTOR DE INTERVENTORÍA</v>
          </cell>
          <cell r="F454">
            <v>0</v>
          </cell>
          <cell r="G454">
            <v>0</v>
          </cell>
          <cell r="H454">
            <v>0</v>
          </cell>
          <cell r="I454">
            <v>0</v>
          </cell>
          <cell r="J454">
            <v>0</v>
          </cell>
          <cell r="K454">
            <v>0</v>
          </cell>
          <cell r="L454">
            <v>0</v>
          </cell>
          <cell r="M454">
            <v>0</v>
          </cell>
          <cell r="N454">
            <v>0</v>
          </cell>
          <cell r="O454">
            <v>0</v>
          </cell>
          <cell r="P454">
            <v>0</v>
          </cell>
          <cell r="Q454">
            <v>0</v>
          </cell>
          <cell r="R454">
            <v>0</v>
          </cell>
          <cell r="S454">
            <v>0</v>
          </cell>
          <cell r="T454">
            <v>0</v>
          </cell>
          <cell r="U454">
            <v>0</v>
          </cell>
          <cell r="V454" t="str">
            <v>Copias: Contratista, Interventor</v>
          </cell>
        </row>
        <row r="455">
          <cell r="A455" t="str">
            <v>Item</v>
          </cell>
          <cell r="B455">
            <v>0</v>
          </cell>
          <cell r="C455" t="str">
            <v>Descripción</v>
          </cell>
          <cell r="D455">
            <v>0</v>
          </cell>
          <cell r="E455">
            <v>0</v>
          </cell>
          <cell r="F455">
            <v>0</v>
          </cell>
          <cell r="G455">
            <v>0</v>
          </cell>
          <cell r="H455">
            <v>0</v>
          </cell>
          <cell r="I455">
            <v>0</v>
          </cell>
          <cell r="J455">
            <v>0</v>
          </cell>
          <cell r="K455">
            <v>0</v>
          </cell>
          <cell r="L455">
            <v>0</v>
          </cell>
          <cell r="M455">
            <v>0</v>
          </cell>
          <cell r="N455">
            <v>0</v>
          </cell>
          <cell r="O455">
            <v>0</v>
          </cell>
          <cell r="P455">
            <v>0</v>
          </cell>
          <cell r="Q455">
            <v>0</v>
          </cell>
          <cell r="R455" t="str">
            <v>Unidad</v>
          </cell>
          <cell r="S455">
            <v>0</v>
          </cell>
          <cell r="T455" t="str">
            <v>Cantidad</v>
          </cell>
          <cell r="U455">
            <v>0</v>
          </cell>
          <cell r="V455">
            <v>0</v>
          </cell>
        </row>
        <row r="456">
          <cell r="A456" t="str">
            <v>04.02.02</v>
          </cell>
          <cell r="B456">
            <v>0</v>
          </cell>
          <cell r="C456" t="str">
            <v>Suministro, montaje y conexión de Tablero monofásico de 6 circuitos</v>
          </cell>
          <cell r="D456">
            <v>0</v>
          </cell>
          <cell r="E456">
            <v>0</v>
          </cell>
          <cell r="F456">
            <v>0</v>
          </cell>
          <cell r="G456">
            <v>0</v>
          </cell>
          <cell r="H456">
            <v>0</v>
          </cell>
          <cell r="I456">
            <v>0</v>
          </cell>
          <cell r="J456">
            <v>0</v>
          </cell>
          <cell r="K456">
            <v>0</v>
          </cell>
          <cell r="L456">
            <v>0</v>
          </cell>
          <cell r="M456">
            <v>0</v>
          </cell>
          <cell r="N456">
            <v>0</v>
          </cell>
          <cell r="O456">
            <v>0</v>
          </cell>
          <cell r="P456">
            <v>0</v>
          </cell>
          <cell r="Q456">
            <v>0</v>
          </cell>
          <cell r="R456" t="str">
            <v>UN</v>
          </cell>
          <cell r="S456">
            <v>0</v>
          </cell>
          <cell r="T456">
            <v>1</v>
          </cell>
          <cell r="U456">
            <v>0</v>
          </cell>
          <cell r="V456">
            <v>0</v>
          </cell>
          <cell r="W456">
            <v>218361</v>
          </cell>
        </row>
        <row r="457">
          <cell r="A457">
            <v>0</v>
          </cell>
          <cell r="B457">
            <v>0</v>
          </cell>
          <cell r="C457">
            <v>0</v>
          </cell>
          <cell r="D457">
            <v>0</v>
          </cell>
          <cell r="E457">
            <v>0</v>
          </cell>
          <cell r="F457">
            <v>0</v>
          </cell>
          <cell r="G457">
            <v>0</v>
          </cell>
          <cell r="H457">
            <v>0</v>
          </cell>
          <cell r="I457">
            <v>0</v>
          </cell>
          <cell r="J457">
            <v>0</v>
          </cell>
          <cell r="K457">
            <v>0</v>
          </cell>
          <cell r="L457">
            <v>0</v>
          </cell>
          <cell r="M457">
            <v>0</v>
          </cell>
          <cell r="N457">
            <v>0</v>
          </cell>
          <cell r="O457">
            <v>0</v>
          </cell>
          <cell r="P457">
            <v>0</v>
          </cell>
          <cell r="Q457">
            <v>0</v>
          </cell>
          <cell r="R457">
            <v>0</v>
          </cell>
          <cell r="S457">
            <v>0</v>
          </cell>
          <cell r="T457">
            <v>0</v>
          </cell>
          <cell r="U457">
            <v>0</v>
          </cell>
          <cell r="V457">
            <v>0</v>
          </cell>
        </row>
        <row r="458">
          <cell r="A458" t="str">
            <v>1.  Equipo</v>
          </cell>
          <cell r="B458">
            <v>0</v>
          </cell>
          <cell r="C458">
            <v>0</v>
          </cell>
          <cell r="D458">
            <v>0</v>
          </cell>
          <cell r="E458">
            <v>0</v>
          </cell>
          <cell r="F458">
            <v>0</v>
          </cell>
          <cell r="G458">
            <v>0</v>
          </cell>
          <cell r="H458">
            <v>0</v>
          </cell>
          <cell r="I458">
            <v>0</v>
          </cell>
          <cell r="J458">
            <v>0</v>
          </cell>
          <cell r="K458">
            <v>0</v>
          </cell>
          <cell r="L458">
            <v>0</v>
          </cell>
          <cell r="M458">
            <v>0</v>
          </cell>
          <cell r="N458">
            <v>0</v>
          </cell>
          <cell r="O458">
            <v>0</v>
          </cell>
          <cell r="P458">
            <v>0</v>
          </cell>
          <cell r="Q458">
            <v>0</v>
          </cell>
          <cell r="R458">
            <v>0</v>
          </cell>
          <cell r="S458">
            <v>0</v>
          </cell>
          <cell r="T458">
            <v>0</v>
          </cell>
          <cell r="U458">
            <v>0</v>
          </cell>
          <cell r="V458">
            <v>0</v>
          </cell>
        </row>
        <row r="459">
          <cell r="A459" t="str">
            <v>Descripción</v>
          </cell>
          <cell r="B459">
            <v>0</v>
          </cell>
          <cell r="C459">
            <v>0</v>
          </cell>
          <cell r="D459">
            <v>0</v>
          </cell>
          <cell r="E459">
            <v>0</v>
          </cell>
          <cell r="F459">
            <v>0</v>
          </cell>
          <cell r="G459">
            <v>0</v>
          </cell>
          <cell r="H459" t="str">
            <v>Marca</v>
          </cell>
          <cell r="I459">
            <v>0</v>
          </cell>
          <cell r="J459">
            <v>0</v>
          </cell>
          <cell r="K459" t="str">
            <v>Tipo</v>
          </cell>
          <cell r="L459">
            <v>0</v>
          </cell>
          <cell r="M459">
            <v>0</v>
          </cell>
          <cell r="N459">
            <v>0</v>
          </cell>
          <cell r="O459" t="str">
            <v>Tarifa/Hora</v>
          </cell>
          <cell r="P459">
            <v>0</v>
          </cell>
          <cell r="Q459">
            <v>0</v>
          </cell>
          <cell r="R459" t="str">
            <v>Rendimiento</v>
          </cell>
          <cell r="S459">
            <v>0</v>
          </cell>
          <cell r="T459" t="str">
            <v>Vr. Unitario</v>
          </cell>
          <cell r="U459">
            <v>0</v>
          </cell>
          <cell r="V459">
            <v>0</v>
          </cell>
        </row>
        <row r="460">
          <cell r="A460" t="str">
            <v>Herramienta menor (% de mano de obra)</v>
          </cell>
          <cell r="B460">
            <v>0</v>
          </cell>
          <cell r="C460">
            <v>0</v>
          </cell>
          <cell r="D460">
            <v>0</v>
          </cell>
          <cell r="E460">
            <v>0</v>
          </cell>
          <cell r="F460">
            <v>0</v>
          </cell>
          <cell r="G460">
            <v>0</v>
          </cell>
          <cell r="H460">
            <v>0</v>
          </cell>
          <cell r="I460">
            <v>0</v>
          </cell>
          <cell r="J460">
            <v>0</v>
          </cell>
          <cell r="K460">
            <v>0</v>
          </cell>
          <cell r="L460">
            <v>0</v>
          </cell>
          <cell r="M460">
            <v>0</v>
          </cell>
          <cell r="N460">
            <v>0</v>
          </cell>
          <cell r="O460">
            <v>0</v>
          </cell>
          <cell r="P460">
            <v>0</v>
          </cell>
          <cell r="Q460">
            <v>0</v>
          </cell>
          <cell r="R460">
            <v>0</v>
          </cell>
          <cell r="S460">
            <v>0</v>
          </cell>
          <cell r="T460">
            <v>1980</v>
          </cell>
          <cell r="U460">
            <v>0</v>
          </cell>
          <cell r="V460">
            <v>0</v>
          </cell>
        </row>
        <row r="461">
          <cell r="A461">
            <v>0</v>
          </cell>
          <cell r="B461">
            <v>0</v>
          </cell>
          <cell r="C461">
            <v>0</v>
          </cell>
          <cell r="D461">
            <v>0</v>
          </cell>
          <cell r="E461">
            <v>0</v>
          </cell>
          <cell r="F461">
            <v>0</v>
          </cell>
          <cell r="G461">
            <v>0</v>
          </cell>
          <cell r="H461">
            <v>0</v>
          </cell>
          <cell r="I461">
            <v>0</v>
          </cell>
          <cell r="J461">
            <v>0</v>
          </cell>
          <cell r="K461">
            <v>0</v>
          </cell>
          <cell r="L461">
            <v>0</v>
          </cell>
          <cell r="M461">
            <v>0</v>
          </cell>
          <cell r="N461">
            <v>0</v>
          </cell>
          <cell r="O461">
            <v>0</v>
          </cell>
          <cell r="P461">
            <v>0</v>
          </cell>
          <cell r="Q461">
            <v>0</v>
          </cell>
          <cell r="R461">
            <v>0</v>
          </cell>
          <cell r="S461">
            <v>0</v>
          </cell>
          <cell r="T461">
            <v>0</v>
          </cell>
          <cell r="U461">
            <v>0</v>
          </cell>
          <cell r="V461">
            <v>0</v>
          </cell>
        </row>
        <row r="462">
          <cell r="A462">
            <v>0</v>
          </cell>
          <cell r="B462">
            <v>0</v>
          </cell>
          <cell r="C462">
            <v>0</v>
          </cell>
          <cell r="D462">
            <v>0</v>
          </cell>
          <cell r="E462">
            <v>0</v>
          </cell>
          <cell r="F462">
            <v>0</v>
          </cell>
          <cell r="G462">
            <v>0</v>
          </cell>
          <cell r="H462">
            <v>0</v>
          </cell>
          <cell r="I462">
            <v>0</v>
          </cell>
          <cell r="J462">
            <v>0</v>
          </cell>
          <cell r="K462">
            <v>0</v>
          </cell>
          <cell r="L462">
            <v>0</v>
          </cell>
          <cell r="M462">
            <v>0</v>
          </cell>
          <cell r="N462">
            <v>0</v>
          </cell>
          <cell r="O462">
            <v>0</v>
          </cell>
          <cell r="P462">
            <v>0</v>
          </cell>
          <cell r="Q462">
            <v>0</v>
          </cell>
          <cell r="R462">
            <v>0</v>
          </cell>
          <cell r="S462">
            <v>0</v>
          </cell>
          <cell r="T462">
            <v>0</v>
          </cell>
          <cell r="U462">
            <v>0</v>
          </cell>
          <cell r="V462">
            <v>0</v>
          </cell>
        </row>
        <row r="463">
          <cell r="A463">
            <v>0</v>
          </cell>
          <cell r="B463">
            <v>0</v>
          </cell>
          <cell r="C463">
            <v>0</v>
          </cell>
          <cell r="D463">
            <v>0</v>
          </cell>
          <cell r="E463">
            <v>0</v>
          </cell>
          <cell r="F463">
            <v>0</v>
          </cell>
          <cell r="G463">
            <v>0</v>
          </cell>
          <cell r="H463">
            <v>0</v>
          </cell>
          <cell r="I463">
            <v>0</v>
          </cell>
          <cell r="J463">
            <v>0</v>
          </cell>
          <cell r="K463">
            <v>0</v>
          </cell>
          <cell r="L463">
            <v>0</v>
          </cell>
          <cell r="M463">
            <v>0</v>
          </cell>
          <cell r="N463">
            <v>0</v>
          </cell>
          <cell r="O463">
            <v>0</v>
          </cell>
          <cell r="P463">
            <v>0</v>
          </cell>
          <cell r="Q463">
            <v>0</v>
          </cell>
          <cell r="R463">
            <v>0</v>
          </cell>
          <cell r="S463">
            <v>0</v>
          </cell>
          <cell r="T463">
            <v>0</v>
          </cell>
          <cell r="U463">
            <v>0</v>
          </cell>
          <cell r="V463">
            <v>0</v>
          </cell>
        </row>
        <row r="464">
          <cell r="A464" t="str">
            <v>SUBTOTAL</v>
          </cell>
          <cell r="B464">
            <v>0</v>
          </cell>
          <cell r="C464">
            <v>0</v>
          </cell>
          <cell r="D464">
            <v>0</v>
          </cell>
          <cell r="E464">
            <v>0</v>
          </cell>
          <cell r="F464">
            <v>0</v>
          </cell>
          <cell r="G464">
            <v>0</v>
          </cell>
          <cell r="H464">
            <v>0</v>
          </cell>
          <cell r="I464">
            <v>0</v>
          </cell>
          <cell r="J464">
            <v>0</v>
          </cell>
          <cell r="K464">
            <v>0</v>
          </cell>
          <cell r="L464">
            <v>0</v>
          </cell>
          <cell r="M464">
            <v>0</v>
          </cell>
          <cell r="N464">
            <v>0</v>
          </cell>
          <cell r="O464">
            <v>0</v>
          </cell>
          <cell r="P464">
            <v>0</v>
          </cell>
          <cell r="Q464">
            <v>0</v>
          </cell>
          <cell r="R464">
            <v>0</v>
          </cell>
          <cell r="S464">
            <v>0</v>
          </cell>
          <cell r="T464">
            <v>1980</v>
          </cell>
          <cell r="U464">
            <v>0</v>
          </cell>
          <cell r="V464">
            <v>0</v>
          </cell>
        </row>
        <row r="465">
          <cell r="A465">
            <v>0</v>
          </cell>
          <cell r="B465">
            <v>0</v>
          </cell>
          <cell r="C465">
            <v>0</v>
          </cell>
          <cell r="D465">
            <v>0</v>
          </cell>
          <cell r="E465">
            <v>0</v>
          </cell>
          <cell r="F465">
            <v>0</v>
          </cell>
          <cell r="G465">
            <v>0</v>
          </cell>
          <cell r="H465">
            <v>0</v>
          </cell>
          <cell r="I465">
            <v>0</v>
          </cell>
          <cell r="J465">
            <v>0</v>
          </cell>
          <cell r="K465">
            <v>0</v>
          </cell>
          <cell r="L465">
            <v>0</v>
          </cell>
          <cell r="M465">
            <v>0</v>
          </cell>
          <cell r="N465">
            <v>0</v>
          </cell>
          <cell r="O465">
            <v>0</v>
          </cell>
          <cell r="P465">
            <v>0</v>
          </cell>
          <cell r="Q465">
            <v>0</v>
          </cell>
          <cell r="R465">
            <v>0</v>
          </cell>
          <cell r="S465">
            <v>0</v>
          </cell>
          <cell r="T465">
            <v>0</v>
          </cell>
          <cell r="U465">
            <v>0</v>
          </cell>
          <cell r="V465">
            <v>0</v>
          </cell>
        </row>
        <row r="466">
          <cell r="A466" t="str">
            <v>2.  Materiales</v>
          </cell>
          <cell r="B466">
            <v>0</v>
          </cell>
          <cell r="C466">
            <v>0</v>
          </cell>
          <cell r="D466">
            <v>0</v>
          </cell>
          <cell r="E466">
            <v>0</v>
          </cell>
          <cell r="F466">
            <v>0</v>
          </cell>
          <cell r="G466">
            <v>0</v>
          </cell>
          <cell r="H466">
            <v>0</v>
          </cell>
          <cell r="I466">
            <v>0</v>
          </cell>
          <cell r="J466">
            <v>0</v>
          </cell>
          <cell r="K466">
            <v>0</v>
          </cell>
          <cell r="L466">
            <v>0</v>
          </cell>
          <cell r="M466">
            <v>0</v>
          </cell>
          <cell r="N466">
            <v>0</v>
          </cell>
          <cell r="O466">
            <v>0</v>
          </cell>
          <cell r="P466">
            <v>0</v>
          </cell>
          <cell r="Q466">
            <v>0</v>
          </cell>
          <cell r="R466">
            <v>0</v>
          </cell>
          <cell r="S466">
            <v>0</v>
          </cell>
          <cell r="T466">
            <v>0</v>
          </cell>
          <cell r="U466">
            <v>0</v>
          </cell>
          <cell r="V466">
            <v>0</v>
          </cell>
        </row>
        <row r="467">
          <cell r="A467" t="str">
            <v>Descripción</v>
          </cell>
          <cell r="B467">
            <v>0</v>
          </cell>
          <cell r="C467">
            <v>0</v>
          </cell>
          <cell r="D467">
            <v>0</v>
          </cell>
          <cell r="E467">
            <v>0</v>
          </cell>
          <cell r="F467">
            <v>0</v>
          </cell>
          <cell r="G467">
            <v>0</v>
          </cell>
          <cell r="H467">
            <v>0</v>
          </cell>
          <cell r="I467">
            <v>0</v>
          </cell>
          <cell r="J467">
            <v>0</v>
          </cell>
          <cell r="K467">
            <v>0</v>
          </cell>
          <cell r="L467">
            <v>0</v>
          </cell>
          <cell r="M467" t="str">
            <v>Unidad</v>
          </cell>
          <cell r="N467">
            <v>0</v>
          </cell>
          <cell r="O467" t="str">
            <v>Cantidad</v>
          </cell>
          <cell r="P467">
            <v>0</v>
          </cell>
          <cell r="Q467" t="str">
            <v>Precio Unit.</v>
          </cell>
          <cell r="R467">
            <v>0</v>
          </cell>
          <cell r="S467">
            <v>0</v>
          </cell>
          <cell r="T467" t="str">
            <v>Vr Unitario</v>
          </cell>
          <cell r="U467">
            <v>0</v>
          </cell>
          <cell r="V467">
            <v>0</v>
          </cell>
        </row>
        <row r="468">
          <cell r="A468" t="str">
            <v>Tablero monofásico de 6 circuitos</v>
          </cell>
          <cell r="B468">
            <v>0</v>
          </cell>
          <cell r="C468">
            <v>0</v>
          </cell>
          <cell r="D468">
            <v>0</v>
          </cell>
          <cell r="E468">
            <v>0</v>
          </cell>
          <cell r="F468">
            <v>0</v>
          </cell>
          <cell r="G468">
            <v>0</v>
          </cell>
          <cell r="H468">
            <v>0</v>
          </cell>
          <cell r="I468">
            <v>0</v>
          </cell>
          <cell r="J468">
            <v>0</v>
          </cell>
          <cell r="K468">
            <v>0</v>
          </cell>
          <cell r="L468">
            <v>0</v>
          </cell>
          <cell r="M468" t="str">
            <v>Un</v>
          </cell>
          <cell r="N468">
            <v>0</v>
          </cell>
          <cell r="O468">
            <v>1</v>
          </cell>
          <cell r="P468">
            <v>0</v>
          </cell>
          <cell r="Q468">
            <v>32332</v>
          </cell>
          <cell r="R468">
            <v>0</v>
          </cell>
          <cell r="S468">
            <v>0</v>
          </cell>
          <cell r="T468">
            <v>32332</v>
          </cell>
          <cell r="U468">
            <v>0</v>
          </cell>
          <cell r="V468">
            <v>0</v>
          </cell>
        </row>
        <row r="469">
          <cell r="A469">
            <v>0</v>
          </cell>
          <cell r="B469">
            <v>0</v>
          </cell>
          <cell r="C469">
            <v>0</v>
          </cell>
          <cell r="D469">
            <v>0</v>
          </cell>
          <cell r="E469">
            <v>0</v>
          </cell>
          <cell r="F469">
            <v>0</v>
          </cell>
          <cell r="G469">
            <v>0</v>
          </cell>
          <cell r="H469">
            <v>0</v>
          </cell>
          <cell r="I469">
            <v>0</v>
          </cell>
          <cell r="J469">
            <v>0</v>
          </cell>
          <cell r="K469">
            <v>0</v>
          </cell>
          <cell r="L469">
            <v>0</v>
          </cell>
          <cell r="M469">
            <v>0</v>
          </cell>
          <cell r="N469">
            <v>0</v>
          </cell>
          <cell r="O469">
            <v>0</v>
          </cell>
          <cell r="P469">
            <v>0</v>
          </cell>
          <cell r="Q469">
            <v>0</v>
          </cell>
          <cell r="R469">
            <v>0</v>
          </cell>
          <cell r="S469">
            <v>0</v>
          </cell>
          <cell r="T469">
            <v>0</v>
          </cell>
          <cell r="U469">
            <v>0</v>
          </cell>
          <cell r="V469">
            <v>0</v>
          </cell>
        </row>
        <row r="470">
          <cell r="A470">
            <v>0</v>
          </cell>
          <cell r="B470">
            <v>0</v>
          </cell>
          <cell r="C470">
            <v>0</v>
          </cell>
          <cell r="D470">
            <v>0</v>
          </cell>
          <cell r="E470">
            <v>0</v>
          </cell>
          <cell r="F470">
            <v>0</v>
          </cell>
          <cell r="G470">
            <v>0</v>
          </cell>
          <cell r="H470">
            <v>0</v>
          </cell>
          <cell r="I470">
            <v>0</v>
          </cell>
          <cell r="J470">
            <v>0</v>
          </cell>
          <cell r="K470">
            <v>0</v>
          </cell>
          <cell r="L470">
            <v>0</v>
          </cell>
          <cell r="M470">
            <v>0</v>
          </cell>
          <cell r="N470">
            <v>0</v>
          </cell>
          <cell r="O470">
            <v>0</v>
          </cell>
          <cell r="P470">
            <v>0</v>
          </cell>
          <cell r="Q470">
            <v>0</v>
          </cell>
          <cell r="R470">
            <v>0</v>
          </cell>
          <cell r="S470">
            <v>0</v>
          </cell>
          <cell r="T470">
            <v>0</v>
          </cell>
          <cell r="U470">
            <v>0</v>
          </cell>
          <cell r="V470">
            <v>0</v>
          </cell>
        </row>
        <row r="471">
          <cell r="A471">
            <v>0</v>
          </cell>
          <cell r="B471">
            <v>0</v>
          </cell>
          <cell r="C471">
            <v>0</v>
          </cell>
          <cell r="D471">
            <v>0</v>
          </cell>
          <cell r="E471">
            <v>0</v>
          </cell>
          <cell r="F471">
            <v>0</v>
          </cell>
          <cell r="G471">
            <v>0</v>
          </cell>
          <cell r="H471">
            <v>0</v>
          </cell>
          <cell r="I471">
            <v>0</v>
          </cell>
          <cell r="J471">
            <v>0</v>
          </cell>
          <cell r="K471">
            <v>0</v>
          </cell>
          <cell r="L471">
            <v>0</v>
          </cell>
          <cell r="M471">
            <v>0</v>
          </cell>
          <cell r="N471">
            <v>0</v>
          </cell>
          <cell r="O471">
            <v>0</v>
          </cell>
          <cell r="P471">
            <v>0</v>
          </cell>
          <cell r="Q471">
            <v>0</v>
          </cell>
          <cell r="R471">
            <v>0</v>
          </cell>
          <cell r="S471">
            <v>0</v>
          </cell>
          <cell r="T471">
            <v>0</v>
          </cell>
          <cell r="U471">
            <v>0</v>
          </cell>
          <cell r="V471">
            <v>0</v>
          </cell>
        </row>
        <row r="472">
          <cell r="A472">
            <v>0</v>
          </cell>
          <cell r="B472">
            <v>0</v>
          </cell>
          <cell r="C472">
            <v>0</v>
          </cell>
          <cell r="D472">
            <v>0</v>
          </cell>
          <cell r="E472">
            <v>0</v>
          </cell>
          <cell r="F472">
            <v>0</v>
          </cell>
          <cell r="G472">
            <v>0</v>
          </cell>
          <cell r="H472">
            <v>0</v>
          </cell>
          <cell r="I472">
            <v>0</v>
          </cell>
          <cell r="J472">
            <v>0</v>
          </cell>
          <cell r="K472">
            <v>0</v>
          </cell>
          <cell r="L472">
            <v>0</v>
          </cell>
          <cell r="M472">
            <v>0</v>
          </cell>
          <cell r="N472">
            <v>0</v>
          </cell>
          <cell r="O472">
            <v>0</v>
          </cell>
          <cell r="P472">
            <v>0</v>
          </cell>
          <cell r="Q472">
            <v>0</v>
          </cell>
          <cell r="R472">
            <v>0</v>
          </cell>
          <cell r="S472">
            <v>0</v>
          </cell>
          <cell r="T472">
            <v>0</v>
          </cell>
          <cell r="U472">
            <v>0</v>
          </cell>
          <cell r="V472">
            <v>0</v>
          </cell>
        </row>
        <row r="473">
          <cell r="A473">
            <v>0</v>
          </cell>
          <cell r="B473">
            <v>0</v>
          </cell>
          <cell r="C473">
            <v>0</v>
          </cell>
          <cell r="D473">
            <v>0</v>
          </cell>
          <cell r="E473">
            <v>0</v>
          </cell>
          <cell r="F473">
            <v>0</v>
          </cell>
          <cell r="G473">
            <v>0</v>
          </cell>
          <cell r="H473">
            <v>0</v>
          </cell>
          <cell r="I473">
            <v>0</v>
          </cell>
          <cell r="J473">
            <v>0</v>
          </cell>
          <cell r="K473">
            <v>0</v>
          </cell>
          <cell r="L473">
            <v>0</v>
          </cell>
          <cell r="M473">
            <v>0</v>
          </cell>
          <cell r="N473">
            <v>0</v>
          </cell>
          <cell r="O473">
            <v>0</v>
          </cell>
          <cell r="P473">
            <v>0</v>
          </cell>
          <cell r="Q473">
            <v>0</v>
          </cell>
          <cell r="R473">
            <v>0</v>
          </cell>
          <cell r="S473">
            <v>0</v>
          </cell>
          <cell r="T473">
            <v>0</v>
          </cell>
          <cell r="U473">
            <v>0</v>
          </cell>
          <cell r="V473">
            <v>0</v>
          </cell>
        </row>
        <row r="474">
          <cell r="A474">
            <v>0</v>
          </cell>
          <cell r="B474">
            <v>0</v>
          </cell>
          <cell r="C474">
            <v>0</v>
          </cell>
          <cell r="D474">
            <v>0</v>
          </cell>
          <cell r="E474">
            <v>0</v>
          </cell>
          <cell r="F474">
            <v>0</v>
          </cell>
          <cell r="G474">
            <v>0</v>
          </cell>
          <cell r="H474">
            <v>0</v>
          </cell>
          <cell r="I474">
            <v>0</v>
          </cell>
          <cell r="J474">
            <v>0</v>
          </cell>
          <cell r="K474">
            <v>0</v>
          </cell>
          <cell r="L474">
            <v>0</v>
          </cell>
          <cell r="M474">
            <v>0</v>
          </cell>
          <cell r="N474">
            <v>0</v>
          </cell>
          <cell r="O474">
            <v>0</v>
          </cell>
          <cell r="P474">
            <v>0</v>
          </cell>
          <cell r="Q474">
            <v>0</v>
          </cell>
          <cell r="R474">
            <v>0</v>
          </cell>
          <cell r="S474">
            <v>0</v>
          </cell>
          <cell r="T474">
            <v>0</v>
          </cell>
          <cell r="U474">
            <v>0</v>
          </cell>
          <cell r="V474">
            <v>0</v>
          </cell>
        </row>
        <row r="475">
          <cell r="A475">
            <v>0</v>
          </cell>
          <cell r="B475">
            <v>0</v>
          </cell>
          <cell r="C475">
            <v>0</v>
          </cell>
          <cell r="D475">
            <v>0</v>
          </cell>
          <cell r="E475">
            <v>0</v>
          </cell>
          <cell r="F475">
            <v>0</v>
          </cell>
          <cell r="G475">
            <v>0</v>
          </cell>
          <cell r="H475">
            <v>0</v>
          </cell>
          <cell r="I475">
            <v>0</v>
          </cell>
          <cell r="J475">
            <v>0</v>
          </cell>
          <cell r="K475">
            <v>0</v>
          </cell>
          <cell r="L475">
            <v>0</v>
          </cell>
          <cell r="M475">
            <v>0</v>
          </cell>
          <cell r="N475">
            <v>0</v>
          </cell>
          <cell r="O475">
            <v>0</v>
          </cell>
          <cell r="P475">
            <v>0</v>
          </cell>
          <cell r="Q475">
            <v>0</v>
          </cell>
          <cell r="R475">
            <v>0</v>
          </cell>
          <cell r="S475">
            <v>0</v>
          </cell>
          <cell r="T475">
            <v>0</v>
          </cell>
          <cell r="U475">
            <v>0</v>
          </cell>
          <cell r="V475">
            <v>0</v>
          </cell>
        </row>
        <row r="476">
          <cell r="A476">
            <v>0</v>
          </cell>
          <cell r="B476">
            <v>0</v>
          </cell>
          <cell r="C476">
            <v>0</v>
          </cell>
          <cell r="D476">
            <v>0</v>
          </cell>
          <cell r="E476">
            <v>0</v>
          </cell>
          <cell r="F476">
            <v>0</v>
          </cell>
          <cell r="G476">
            <v>0</v>
          </cell>
          <cell r="H476">
            <v>0</v>
          </cell>
          <cell r="I476">
            <v>0</v>
          </cell>
          <cell r="J476">
            <v>0</v>
          </cell>
          <cell r="K476">
            <v>0</v>
          </cell>
          <cell r="L476">
            <v>0</v>
          </cell>
          <cell r="M476">
            <v>0</v>
          </cell>
          <cell r="N476">
            <v>0</v>
          </cell>
          <cell r="O476">
            <v>0</v>
          </cell>
          <cell r="P476">
            <v>0</v>
          </cell>
          <cell r="Q476">
            <v>0</v>
          </cell>
          <cell r="R476">
            <v>0</v>
          </cell>
          <cell r="S476">
            <v>0</v>
          </cell>
          <cell r="T476">
            <v>0</v>
          </cell>
          <cell r="U476">
            <v>0</v>
          </cell>
          <cell r="V476">
            <v>0</v>
          </cell>
        </row>
        <row r="477">
          <cell r="A477">
            <v>0</v>
          </cell>
          <cell r="B477">
            <v>0</v>
          </cell>
          <cell r="C477">
            <v>0</v>
          </cell>
          <cell r="D477">
            <v>0</v>
          </cell>
          <cell r="E477">
            <v>0</v>
          </cell>
          <cell r="F477">
            <v>0</v>
          </cell>
          <cell r="G477">
            <v>0</v>
          </cell>
          <cell r="H477">
            <v>0</v>
          </cell>
          <cell r="I477">
            <v>0</v>
          </cell>
          <cell r="J477">
            <v>0</v>
          </cell>
          <cell r="K477">
            <v>0</v>
          </cell>
          <cell r="L477">
            <v>0</v>
          </cell>
          <cell r="M477">
            <v>0</v>
          </cell>
          <cell r="N477">
            <v>0</v>
          </cell>
          <cell r="O477">
            <v>0</v>
          </cell>
          <cell r="P477">
            <v>0</v>
          </cell>
          <cell r="Q477">
            <v>0</v>
          </cell>
          <cell r="R477">
            <v>0</v>
          </cell>
          <cell r="S477">
            <v>0</v>
          </cell>
          <cell r="T477">
            <v>0</v>
          </cell>
          <cell r="U477">
            <v>0</v>
          </cell>
          <cell r="V477">
            <v>0</v>
          </cell>
        </row>
        <row r="478">
          <cell r="A478">
            <v>0</v>
          </cell>
          <cell r="B478">
            <v>0</v>
          </cell>
          <cell r="C478">
            <v>0</v>
          </cell>
          <cell r="D478">
            <v>0</v>
          </cell>
          <cell r="E478">
            <v>0</v>
          </cell>
          <cell r="F478">
            <v>0</v>
          </cell>
          <cell r="G478">
            <v>0</v>
          </cell>
          <cell r="H478">
            <v>0</v>
          </cell>
          <cell r="I478">
            <v>0</v>
          </cell>
          <cell r="J478">
            <v>0</v>
          </cell>
          <cell r="K478">
            <v>0</v>
          </cell>
          <cell r="L478">
            <v>0</v>
          </cell>
          <cell r="M478">
            <v>0</v>
          </cell>
          <cell r="N478">
            <v>0</v>
          </cell>
          <cell r="O478">
            <v>0</v>
          </cell>
          <cell r="P478">
            <v>0</v>
          </cell>
          <cell r="Q478">
            <v>0</v>
          </cell>
          <cell r="R478">
            <v>0</v>
          </cell>
          <cell r="S478">
            <v>0</v>
          </cell>
          <cell r="T478">
            <v>0</v>
          </cell>
          <cell r="U478">
            <v>0</v>
          </cell>
          <cell r="V478">
            <v>0</v>
          </cell>
        </row>
        <row r="479">
          <cell r="A479">
            <v>0</v>
          </cell>
          <cell r="B479">
            <v>0</v>
          </cell>
          <cell r="C479">
            <v>0</v>
          </cell>
          <cell r="D479">
            <v>0</v>
          </cell>
          <cell r="E479">
            <v>0</v>
          </cell>
          <cell r="F479">
            <v>0</v>
          </cell>
          <cell r="G479">
            <v>0</v>
          </cell>
          <cell r="H479">
            <v>0</v>
          </cell>
          <cell r="I479">
            <v>0</v>
          </cell>
          <cell r="J479">
            <v>0</v>
          </cell>
          <cell r="K479">
            <v>0</v>
          </cell>
          <cell r="L479">
            <v>0</v>
          </cell>
          <cell r="M479">
            <v>0</v>
          </cell>
          <cell r="N479">
            <v>0</v>
          </cell>
          <cell r="O479">
            <v>0</v>
          </cell>
          <cell r="P479">
            <v>0</v>
          </cell>
          <cell r="Q479">
            <v>0</v>
          </cell>
          <cell r="R479">
            <v>0</v>
          </cell>
          <cell r="S479">
            <v>0</v>
          </cell>
          <cell r="T479">
            <v>0</v>
          </cell>
          <cell r="U479">
            <v>0</v>
          </cell>
          <cell r="V479">
            <v>0</v>
          </cell>
        </row>
        <row r="480">
          <cell r="A480" t="str">
            <v>Desperdicio</v>
          </cell>
          <cell r="B480">
            <v>0</v>
          </cell>
          <cell r="C480">
            <v>0</v>
          </cell>
          <cell r="D480">
            <v>0</v>
          </cell>
          <cell r="E480">
            <v>0</v>
          </cell>
          <cell r="F480">
            <v>0</v>
          </cell>
          <cell r="G480">
            <v>0</v>
          </cell>
          <cell r="H480">
            <v>0</v>
          </cell>
          <cell r="I480">
            <v>0</v>
          </cell>
          <cell r="J480">
            <v>0</v>
          </cell>
          <cell r="K480">
            <v>0</v>
          </cell>
          <cell r="L480">
            <v>0</v>
          </cell>
          <cell r="M480" t="str">
            <v>%</v>
          </cell>
          <cell r="N480">
            <v>0</v>
          </cell>
          <cell r="O480">
            <v>0</v>
          </cell>
          <cell r="P480">
            <v>0</v>
          </cell>
          <cell r="Q480">
            <v>32332</v>
          </cell>
          <cell r="R480">
            <v>0</v>
          </cell>
          <cell r="S480">
            <v>0</v>
          </cell>
          <cell r="T480">
            <v>0</v>
          </cell>
          <cell r="U480">
            <v>0</v>
          </cell>
          <cell r="V480">
            <v>0</v>
          </cell>
        </row>
        <row r="481">
          <cell r="A481" t="str">
            <v>SUBTOTAL</v>
          </cell>
          <cell r="B481">
            <v>0</v>
          </cell>
          <cell r="C481">
            <v>0</v>
          </cell>
          <cell r="D481">
            <v>0</v>
          </cell>
          <cell r="E481">
            <v>0</v>
          </cell>
          <cell r="F481">
            <v>0</v>
          </cell>
          <cell r="G481">
            <v>0</v>
          </cell>
          <cell r="H481">
            <v>0</v>
          </cell>
          <cell r="I481">
            <v>0</v>
          </cell>
          <cell r="J481">
            <v>0</v>
          </cell>
          <cell r="K481">
            <v>0</v>
          </cell>
          <cell r="L481">
            <v>0</v>
          </cell>
          <cell r="M481">
            <v>0</v>
          </cell>
          <cell r="N481">
            <v>0</v>
          </cell>
          <cell r="O481">
            <v>0</v>
          </cell>
          <cell r="P481">
            <v>0</v>
          </cell>
          <cell r="Q481">
            <v>0</v>
          </cell>
          <cell r="R481">
            <v>0</v>
          </cell>
          <cell r="S481">
            <v>0</v>
          </cell>
          <cell r="T481">
            <v>32332</v>
          </cell>
          <cell r="U481">
            <v>0</v>
          </cell>
          <cell r="V481">
            <v>0</v>
          </cell>
        </row>
        <row r="482">
          <cell r="A482">
            <v>0</v>
          </cell>
          <cell r="B482">
            <v>0</v>
          </cell>
          <cell r="C482">
            <v>0</v>
          </cell>
          <cell r="D482">
            <v>0</v>
          </cell>
          <cell r="E482">
            <v>0</v>
          </cell>
          <cell r="F482">
            <v>0</v>
          </cell>
          <cell r="G482">
            <v>0</v>
          </cell>
          <cell r="H482">
            <v>0</v>
          </cell>
          <cell r="I482">
            <v>0</v>
          </cell>
          <cell r="J482">
            <v>0</v>
          </cell>
          <cell r="K482">
            <v>0</v>
          </cell>
          <cell r="L482">
            <v>0</v>
          </cell>
          <cell r="M482">
            <v>0</v>
          </cell>
          <cell r="N482">
            <v>0</v>
          </cell>
          <cell r="O482">
            <v>0</v>
          </cell>
          <cell r="P482">
            <v>0</v>
          </cell>
          <cell r="Q482">
            <v>0</v>
          </cell>
          <cell r="R482">
            <v>0</v>
          </cell>
          <cell r="S482">
            <v>0</v>
          </cell>
          <cell r="T482">
            <v>0</v>
          </cell>
          <cell r="U482">
            <v>0</v>
          </cell>
          <cell r="V482">
            <v>0</v>
          </cell>
        </row>
        <row r="483">
          <cell r="A483" t="str">
            <v>3. Transportes</v>
          </cell>
          <cell r="B483">
            <v>0</v>
          </cell>
          <cell r="C483">
            <v>0</v>
          </cell>
          <cell r="D483">
            <v>0</v>
          </cell>
          <cell r="E483">
            <v>0</v>
          </cell>
          <cell r="F483">
            <v>0</v>
          </cell>
          <cell r="G483">
            <v>0</v>
          </cell>
          <cell r="H483">
            <v>0</v>
          </cell>
          <cell r="I483">
            <v>0</v>
          </cell>
          <cell r="J483">
            <v>0</v>
          </cell>
          <cell r="K483">
            <v>0</v>
          </cell>
          <cell r="L483">
            <v>0</v>
          </cell>
          <cell r="M483">
            <v>0</v>
          </cell>
          <cell r="N483">
            <v>0</v>
          </cell>
          <cell r="O483">
            <v>0</v>
          </cell>
          <cell r="P483">
            <v>0</v>
          </cell>
          <cell r="Q483">
            <v>0</v>
          </cell>
          <cell r="R483">
            <v>0</v>
          </cell>
          <cell r="S483">
            <v>0</v>
          </cell>
          <cell r="T483">
            <v>0</v>
          </cell>
          <cell r="U483">
            <v>0</v>
          </cell>
          <cell r="V483">
            <v>0</v>
          </cell>
        </row>
        <row r="484">
          <cell r="A484" t="str">
            <v>Material</v>
          </cell>
          <cell r="B484">
            <v>0</v>
          </cell>
          <cell r="C484">
            <v>0</v>
          </cell>
          <cell r="D484">
            <v>0</v>
          </cell>
          <cell r="E484">
            <v>0</v>
          </cell>
          <cell r="F484">
            <v>0</v>
          </cell>
          <cell r="G484">
            <v>0</v>
          </cell>
          <cell r="H484">
            <v>0</v>
          </cell>
          <cell r="I484">
            <v>0</v>
          </cell>
          <cell r="J484">
            <v>0</v>
          </cell>
          <cell r="K484" t="str">
            <v>Vol. o Peso</v>
          </cell>
          <cell r="L484">
            <v>0</v>
          </cell>
          <cell r="M484" t="str">
            <v>Distancia</v>
          </cell>
          <cell r="N484">
            <v>0</v>
          </cell>
          <cell r="O484" t="str">
            <v>m2 o Ton/Km</v>
          </cell>
          <cell r="P484">
            <v>0</v>
          </cell>
          <cell r="Q484">
            <v>0</v>
          </cell>
          <cell r="R484" t="str">
            <v>Tarifa</v>
          </cell>
          <cell r="S484">
            <v>0</v>
          </cell>
          <cell r="T484" t="str">
            <v>Vr. Unitario</v>
          </cell>
          <cell r="U484">
            <v>0</v>
          </cell>
          <cell r="V484">
            <v>0</v>
          </cell>
        </row>
        <row r="485">
          <cell r="A485">
            <v>0</v>
          </cell>
          <cell r="B485">
            <v>0</v>
          </cell>
          <cell r="C485">
            <v>0</v>
          </cell>
          <cell r="D485">
            <v>0</v>
          </cell>
          <cell r="E485">
            <v>0</v>
          </cell>
          <cell r="F485">
            <v>0</v>
          </cell>
          <cell r="G485">
            <v>0</v>
          </cell>
          <cell r="H485">
            <v>0</v>
          </cell>
          <cell r="I485">
            <v>0</v>
          </cell>
          <cell r="J485">
            <v>0</v>
          </cell>
          <cell r="K485">
            <v>0</v>
          </cell>
          <cell r="L485">
            <v>0</v>
          </cell>
          <cell r="M485">
            <v>0</v>
          </cell>
          <cell r="N485">
            <v>0</v>
          </cell>
          <cell r="O485">
            <v>0</v>
          </cell>
          <cell r="P485">
            <v>0</v>
          </cell>
          <cell r="Q485">
            <v>0</v>
          </cell>
          <cell r="R485">
            <v>0</v>
          </cell>
          <cell r="S485">
            <v>0</v>
          </cell>
          <cell r="T485">
            <v>0</v>
          </cell>
          <cell r="U485">
            <v>0</v>
          </cell>
          <cell r="V485">
            <v>0</v>
          </cell>
        </row>
        <row r="486">
          <cell r="A486">
            <v>0</v>
          </cell>
          <cell r="B486">
            <v>0</v>
          </cell>
          <cell r="C486">
            <v>0</v>
          </cell>
          <cell r="D486">
            <v>0</v>
          </cell>
          <cell r="E486">
            <v>0</v>
          </cell>
          <cell r="F486">
            <v>0</v>
          </cell>
          <cell r="G486">
            <v>0</v>
          </cell>
          <cell r="H486">
            <v>0</v>
          </cell>
          <cell r="I486">
            <v>0</v>
          </cell>
          <cell r="J486">
            <v>0</v>
          </cell>
          <cell r="K486">
            <v>0</v>
          </cell>
          <cell r="L486">
            <v>0</v>
          </cell>
          <cell r="M486">
            <v>0</v>
          </cell>
          <cell r="N486">
            <v>0</v>
          </cell>
          <cell r="O486">
            <v>0</v>
          </cell>
          <cell r="P486">
            <v>0</v>
          </cell>
          <cell r="Q486">
            <v>0</v>
          </cell>
          <cell r="R486">
            <v>0</v>
          </cell>
          <cell r="S486">
            <v>0</v>
          </cell>
          <cell r="T486">
            <v>0</v>
          </cell>
          <cell r="U486">
            <v>0</v>
          </cell>
          <cell r="V486">
            <v>0</v>
          </cell>
        </row>
        <row r="487">
          <cell r="A487">
            <v>0</v>
          </cell>
          <cell r="B487">
            <v>0</v>
          </cell>
          <cell r="C487">
            <v>0</v>
          </cell>
          <cell r="D487">
            <v>0</v>
          </cell>
          <cell r="E487">
            <v>0</v>
          </cell>
          <cell r="F487">
            <v>0</v>
          </cell>
          <cell r="G487">
            <v>0</v>
          </cell>
          <cell r="H487">
            <v>0</v>
          </cell>
          <cell r="I487">
            <v>0</v>
          </cell>
          <cell r="J487">
            <v>0</v>
          </cell>
          <cell r="K487">
            <v>0</v>
          </cell>
          <cell r="L487">
            <v>0</v>
          </cell>
          <cell r="M487">
            <v>0</v>
          </cell>
          <cell r="N487">
            <v>0</v>
          </cell>
          <cell r="O487">
            <v>0</v>
          </cell>
          <cell r="P487">
            <v>0</v>
          </cell>
          <cell r="Q487">
            <v>0</v>
          </cell>
          <cell r="R487">
            <v>0</v>
          </cell>
          <cell r="S487">
            <v>0</v>
          </cell>
          <cell r="T487">
            <v>0</v>
          </cell>
          <cell r="U487">
            <v>0</v>
          </cell>
          <cell r="V487">
            <v>0</v>
          </cell>
        </row>
        <row r="488">
          <cell r="A488" t="str">
            <v>SUBTOTAL</v>
          </cell>
          <cell r="B488">
            <v>0</v>
          </cell>
          <cell r="C488">
            <v>0</v>
          </cell>
          <cell r="D488">
            <v>0</v>
          </cell>
          <cell r="E488">
            <v>0</v>
          </cell>
          <cell r="F488">
            <v>0</v>
          </cell>
          <cell r="G488">
            <v>0</v>
          </cell>
          <cell r="H488">
            <v>0</v>
          </cell>
          <cell r="I488">
            <v>0</v>
          </cell>
          <cell r="J488">
            <v>0</v>
          </cell>
          <cell r="K488">
            <v>0</v>
          </cell>
          <cell r="L488">
            <v>0</v>
          </cell>
          <cell r="M488">
            <v>0</v>
          </cell>
          <cell r="N488">
            <v>0</v>
          </cell>
          <cell r="O488">
            <v>0</v>
          </cell>
          <cell r="P488">
            <v>0</v>
          </cell>
          <cell r="Q488">
            <v>0</v>
          </cell>
          <cell r="R488">
            <v>0</v>
          </cell>
          <cell r="S488">
            <v>0</v>
          </cell>
          <cell r="T488">
            <v>0</v>
          </cell>
          <cell r="U488">
            <v>0</v>
          </cell>
          <cell r="V488">
            <v>0</v>
          </cell>
        </row>
        <row r="489">
          <cell r="A489">
            <v>0</v>
          </cell>
          <cell r="B489">
            <v>0</v>
          </cell>
          <cell r="C489">
            <v>0</v>
          </cell>
          <cell r="D489">
            <v>0</v>
          </cell>
          <cell r="E489">
            <v>0</v>
          </cell>
          <cell r="F489">
            <v>0</v>
          </cell>
          <cell r="G489">
            <v>0</v>
          </cell>
          <cell r="H489">
            <v>0</v>
          </cell>
          <cell r="I489">
            <v>0</v>
          </cell>
          <cell r="J489">
            <v>0</v>
          </cell>
          <cell r="K489">
            <v>0</v>
          </cell>
          <cell r="L489">
            <v>0</v>
          </cell>
          <cell r="M489">
            <v>0</v>
          </cell>
          <cell r="N489">
            <v>0</v>
          </cell>
          <cell r="O489">
            <v>0</v>
          </cell>
          <cell r="P489">
            <v>0</v>
          </cell>
          <cell r="Q489">
            <v>0</v>
          </cell>
          <cell r="R489">
            <v>0</v>
          </cell>
          <cell r="S489">
            <v>0</v>
          </cell>
          <cell r="T489">
            <v>0</v>
          </cell>
          <cell r="U489">
            <v>0</v>
          </cell>
          <cell r="V489">
            <v>0</v>
          </cell>
        </row>
        <row r="490">
          <cell r="A490" t="str">
            <v>4. Mano de Obra</v>
          </cell>
          <cell r="B490">
            <v>0</v>
          </cell>
          <cell r="C490">
            <v>0</v>
          </cell>
          <cell r="D490">
            <v>0</v>
          </cell>
          <cell r="E490">
            <v>0</v>
          </cell>
          <cell r="F490">
            <v>0</v>
          </cell>
          <cell r="G490">
            <v>0</v>
          </cell>
          <cell r="H490">
            <v>0</v>
          </cell>
          <cell r="I490">
            <v>0</v>
          </cell>
          <cell r="J490">
            <v>0</v>
          </cell>
          <cell r="K490">
            <v>0</v>
          </cell>
          <cell r="L490">
            <v>0</v>
          </cell>
          <cell r="M490">
            <v>0</v>
          </cell>
          <cell r="N490">
            <v>0</v>
          </cell>
          <cell r="O490">
            <v>0</v>
          </cell>
          <cell r="P490">
            <v>0</v>
          </cell>
          <cell r="Q490">
            <v>0</v>
          </cell>
          <cell r="R490">
            <v>0</v>
          </cell>
          <cell r="S490">
            <v>0</v>
          </cell>
          <cell r="T490">
            <v>0</v>
          </cell>
          <cell r="U490">
            <v>0</v>
          </cell>
          <cell r="V490">
            <v>0</v>
          </cell>
        </row>
        <row r="491">
          <cell r="A491" t="str">
            <v>Trabajador</v>
          </cell>
          <cell r="B491">
            <v>0</v>
          </cell>
          <cell r="C491">
            <v>0</v>
          </cell>
          <cell r="D491">
            <v>0</v>
          </cell>
          <cell r="E491">
            <v>0</v>
          </cell>
          <cell r="F491">
            <v>0</v>
          </cell>
          <cell r="G491">
            <v>0</v>
          </cell>
          <cell r="H491">
            <v>0</v>
          </cell>
          <cell r="I491">
            <v>0</v>
          </cell>
          <cell r="J491" t="str">
            <v>Jornal</v>
          </cell>
          <cell r="K491">
            <v>0</v>
          </cell>
          <cell r="L491" t="str">
            <v>Prestac.</v>
          </cell>
          <cell r="M491">
            <v>0</v>
          </cell>
          <cell r="N491" t="str">
            <v>Jornal Total</v>
          </cell>
          <cell r="O491">
            <v>0</v>
          </cell>
          <cell r="P491">
            <v>0</v>
          </cell>
          <cell r="Q491" t="str">
            <v>Rendimiento</v>
          </cell>
          <cell r="R491">
            <v>0</v>
          </cell>
          <cell r="S491">
            <v>0</v>
          </cell>
          <cell r="T491" t="str">
            <v>Vr. Unitario</v>
          </cell>
          <cell r="U491">
            <v>0</v>
          </cell>
          <cell r="V491">
            <v>0</v>
          </cell>
        </row>
        <row r="492">
          <cell r="A492" t="str">
            <v>Electricista II</v>
          </cell>
          <cell r="B492">
            <v>0</v>
          </cell>
          <cell r="C492">
            <v>0</v>
          </cell>
          <cell r="D492">
            <v>0</v>
          </cell>
          <cell r="E492">
            <v>0</v>
          </cell>
          <cell r="F492">
            <v>0</v>
          </cell>
          <cell r="G492">
            <v>0</v>
          </cell>
          <cell r="H492">
            <v>0</v>
          </cell>
          <cell r="I492">
            <v>0</v>
          </cell>
          <cell r="J492">
            <v>21662</v>
          </cell>
          <cell r="K492">
            <v>0</v>
          </cell>
          <cell r="L492">
            <v>0.57999999999999996</v>
          </cell>
          <cell r="M492">
            <v>0</v>
          </cell>
          <cell r="N492">
            <v>34225.96</v>
          </cell>
          <cell r="O492">
            <v>0</v>
          </cell>
          <cell r="P492">
            <v>0</v>
          </cell>
          <cell r="Q492">
            <v>3</v>
          </cell>
          <cell r="R492">
            <v>0</v>
          </cell>
          <cell r="S492">
            <v>0</v>
          </cell>
          <cell r="T492">
            <v>102677.88</v>
          </cell>
          <cell r="U492">
            <v>0</v>
          </cell>
          <cell r="V492">
            <v>0</v>
          </cell>
        </row>
        <row r="493">
          <cell r="A493" t="str">
            <v>Ayudante</v>
          </cell>
          <cell r="B493">
            <v>0</v>
          </cell>
          <cell r="C493">
            <v>0</v>
          </cell>
          <cell r="D493">
            <v>0</v>
          </cell>
          <cell r="E493">
            <v>0</v>
          </cell>
          <cell r="F493">
            <v>0</v>
          </cell>
          <cell r="G493">
            <v>0</v>
          </cell>
          <cell r="H493">
            <v>0</v>
          </cell>
          <cell r="I493">
            <v>0</v>
          </cell>
          <cell r="J493">
            <v>17167</v>
          </cell>
          <cell r="K493">
            <v>0</v>
          </cell>
          <cell r="L493">
            <v>0.57999999999999996</v>
          </cell>
          <cell r="M493">
            <v>0</v>
          </cell>
          <cell r="N493">
            <v>27123.86</v>
          </cell>
          <cell r="O493">
            <v>0</v>
          </cell>
          <cell r="P493">
            <v>0</v>
          </cell>
          <cell r="Q493">
            <v>3</v>
          </cell>
          <cell r="R493">
            <v>0</v>
          </cell>
          <cell r="S493">
            <v>0</v>
          </cell>
          <cell r="T493">
            <v>81371.58</v>
          </cell>
          <cell r="U493">
            <v>0</v>
          </cell>
          <cell r="V493">
            <v>0</v>
          </cell>
        </row>
        <row r="494">
          <cell r="A494">
            <v>0</v>
          </cell>
          <cell r="B494">
            <v>0</v>
          </cell>
          <cell r="C494">
            <v>0</v>
          </cell>
          <cell r="D494">
            <v>0</v>
          </cell>
          <cell r="E494">
            <v>0</v>
          </cell>
          <cell r="F494">
            <v>0</v>
          </cell>
          <cell r="G494">
            <v>0</v>
          </cell>
          <cell r="H494">
            <v>0</v>
          </cell>
          <cell r="I494">
            <v>0</v>
          </cell>
          <cell r="J494">
            <v>0</v>
          </cell>
          <cell r="K494">
            <v>0</v>
          </cell>
          <cell r="L494">
            <v>0</v>
          </cell>
          <cell r="M494">
            <v>0</v>
          </cell>
          <cell r="N494">
            <v>0</v>
          </cell>
          <cell r="O494">
            <v>0</v>
          </cell>
          <cell r="P494">
            <v>0</v>
          </cell>
          <cell r="Q494">
            <v>0</v>
          </cell>
          <cell r="R494">
            <v>0</v>
          </cell>
          <cell r="S494">
            <v>0</v>
          </cell>
          <cell r="T494">
            <v>0</v>
          </cell>
          <cell r="U494">
            <v>0</v>
          </cell>
          <cell r="V494">
            <v>0</v>
          </cell>
        </row>
        <row r="495">
          <cell r="A495" t="str">
            <v>SUBTOTAL</v>
          </cell>
          <cell r="B495">
            <v>0</v>
          </cell>
          <cell r="C495">
            <v>0</v>
          </cell>
          <cell r="D495">
            <v>0</v>
          </cell>
          <cell r="E495">
            <v>0</v>
          </cell>
          <cell r="F495">
            <v>0</v>
          </cell>
          <cell r="G495">
            <v>0</v>
          </cell>
          <cell r="H495">
            <v>0</v>
          </cell>
          <cell r="I495">
            <v>0</v>
          </cell>
          <cell r="J495">
            <v>0</v>
          </cell>
          <cell r="K495">
            <v>0</v>
          </cell>
          <cell r="L495">
            <v>0</v>
          </cell>
          <cell r="M495">
            <v>0</v>
          </cell>
          <cell r="N495">
            <v>0</v>
          </cell>
          <cell r="O495">
            <v>0</v>
          </cell>
          <cell r="P495">
            <v>0</v>
          </cell>
          <cell r="Q495">
            <v>0</v>
          </cell>
          <cell r="R495">
            <v>0</v>
          </cell>
          <cell r="S495">
            <v>0</v>
          </cell>
          <cell r="T495">
            <v>184049.46000000002</v>
          </cell>
          <cell r="U495">
            <v>0</v>
          </cell>
          <cell r="V495">
            <v>0</v>
          </cell>
        </row>
        <row r="496">
          <cell r="A496" t="str">
            <v>TOTAL COSTO DIRECTO</v>
          </cell>
          <cell r="B496">
            <v>0</v>
          </cell>
          <cell r="C496">
            <v>0</v>
          </cell>
          <cell r="D496">
            <v>0</v>
          </cell>
          <cell r="E496">
            <v>0</v>
          </cell>
          <cell r="F496">
            <v>0</v>
          </cell>
          <cell r="G496">
            <v>0</v>
          </cell>
          <cell r="H496">
            <v>0</v>
          </cell>
          <cell r="I496">
            <v>0</v>
          </cell>
          <cell r="J496">
            <v>0</v>
          </cell>
          <cell r="K496">
            <v>0</v>
          </cell>
          <cell r="L496">
            <v>0</v>
          </cell>
          <cell r="M496">
            <v>0</v>
          </cell>
          <cell r="N496">
            <v>0</v>
          </cell>
          <cell r="O496">
            <v>0</v>
          </cell>
          <cell r="P496">
            <v>0</v>
          </cell>
          <cell r="Q496">
            <v>0</v>
          </cell>
          <cell r="R496">
            <v>0</v>
          </cell>
          <cell r="S496">
            <v>0</v>
          </cell>
          <cell r="T496">
            <v>218361.46000000002</v>
          </cell>
          <cell r="U496">
            <v>0</v>
          </cell>
          <cell r="V496">
            <v>0</v>
          </cell>
        </row>
        <row r="497">
          <cell r="A497" t="str">
            <v>AIU CONTRACTUAL</v>
          </cell>
          <cell r="B497">
            <v>0</v>
          </cell>
          <cell r="C497">
            <v>0</v>
          </cell>
          <cell r="D497">
            <v>0</v>
          </cell>
          <cell r="E497">
            <v>0.25640000000000002</v>
          </cell>
          <cell r="F497">
            <v>0</v>
          </cell>
          <cell r="G497">
            <v>0</v>
          </cell>
          <cell r="H497">
            <v>0</v>
          </cell>
          <cell r="I497">
            <v>0</v>
          </cell>
          <cell r="J497">
            <v>0</v>
          </cell>
          <cell r="K497">
            <v>0</v>
          </cell>
          <cell r="L497">
            <v>0</v>
          </cell>
          <cell r="M497">
            <v>0</v>
          </cell>
          <cell r="N497">
            <v>0</v>
          </cell>
          <cell r="O497">
            <v>0</v>
          </cell>
          <cell r="P497">
            <v>0</v>
          </cell>
          <cell r="Q497">
            <v>0</v>
          </cell>
          <cell r="R497">
            <v>0</v>
          </cell>
          <cell r="S497" t="str">
            <v>TOTAL COSTO INDIRECTO</v>
          </cell>
          <cell r="T497">
            <v>55987.878344000012</v>
          </cell>
          <cell r="U497">
            <v>0</v>
          </cell>
          <cell r="V497">
            <v>0</v>
          </cell>
        </row>
        <row r="498">
          <cell r="A498" t="str">
            <v>VALOR TOTAL ACTIVIDAD</v>
          </cell>
          <cell r="B498">
            <v>0</v>
          </cell>
          <cell r="C498">
            <v>0</v>
          </cell>
          <cell r="D498">
            <v>0</v>
          </cell>
          <cell r="E498">
            <v>0</v>
          </cell>
          <cell r="F498">
            <v>0</v>
          </cell>
          <cell r="G498">
            <v>0</v>
          </cell>
          <cell r="H498">
            <v>0</v>
          </cell>
          <cell r="I498">
            <v>0</v>
          </cell>
          <cell r="J498">
            <v>0</v>
          </cell>
          <cell r="K498">
            <v>0</v>
          </cell>
          <cell r="L498">
            <v>0</v>
          </cell>
          <cell r="M498">
            <v>0</v>
          </cell>
          <cell r="N498">
            <v>0</v>
          </cell>
          <cell r="O498">
            <v>0</v>
          </cell>
          <cell r="P498">
            <v>0</v>
          </cell>
          <cell r="Q498">
            <v>0</v>
          </cell>
          <cell r="R498">
            <v>0</v>
          </cell>
          <cell r="S498">
            <v>0</v>
          </cell>
          <cell r="T498">
            <v>274349.33834400005</v>
          </cell>
          <cell r="U498">
            <v>0</v>
          </cell>
          <cell r="V498">
            <v>0</v>
          </cell>
        </row>
        <row r="499">
          <cell r="A499" t="str">
            <v>VALOR RECURSOS NECESARIOS PARA LA EJECUCIÓN DE LA ACTIVIDAD</v>
          </cell>
          <cell r="B499">
            <v>0</v>
          </cell>
          <cell r="C499">
            <v>0</v>
          </cell>
          <cell r="D499">
            <v>0</v>
          </cell>
          <cell r="E499">
            <v>0</v>
          </cell>
          <cell r="F499">
            <v>0</v>
          </cell>
          <cell r="G499">
            <v>0</v>
          </cell>
          <cell r="H499">
            <v>0</v>
          </cell>
          <cell r="I499">
            <v>0</v>
          </cell>
          <cell r="J499">
            <v>0</v>
          </cell>
          <cell r="K499">
            <v>0</v>
          </cell>
          <cell r="L499">
            <v>0</v>
          </cell>
          <cell r="M499">
            <v>0</v>
          </cell>
          <cell r="N499">
            <v>0</v>
          </cell>
          <cell r="O499">
            <v>0</v>
          </cell>
          <cell r="P499">
            <v>0</v>
          </cell>
          <cell r="Q499">
            <v>0</v>
          </cell>
          <cell r="R499">
            <v>0</v>
          </cell>
          <cell r="S499">
            <v>0</v>
          </cell>
          <cell r="T499">
            <v>274349.33834400005</v>
          </cell>
          <cell r="U499">
            <v>0</v>
          </cell>
          <cell r="V499">
            <v>0</v>
          </cell>
        </row>
        <row r="500">
          <cell r="A500">
            <v>0</v>
          </cell>
          <cell r="B500">
            <v>0</v>
          </cell>
          <cell r="C500">
            <v>0</v>
          </cell>
          <cell r="D500">
            <v>0</v>
          </cell>
          <cell r="E500">
            <v>0</v>
          </cell>
          <cell r="F500">
            <v>0</v>
          </cell>
          <cell r="G500">
            <v>0</v>
          </cell>
          <cell r="H500">
            <v>0</v>
          </cell>
          <cell r="I500">
            <v>0</v>
          </cell>
          <cell r="J500">
            <v>0</v>
          </cell>
          <cell r="K500">
            <v>0</v>
          </cell>
          <cell r="L500">
            <v>0</v>
          </cell>
          <cell r="M500">
            <v>0</v>
          </cell>
          <cell r="N500">
            <v>0</v>
          </cell>
          <cell r="O500">
            <v>0</v>
          </cell>
          <cell r="P500">
            <v>0</v>
          </cell>
          <cell r="Q500">
            <v>0</v>
          </cell>
          <cell r="R500">
            <v>0</v>
          </cell>
          <cell r="S500">
            <v>0</v>
          </cell>
          <cell r="T500">
            <v>0</v>
          </cell>
          <cell r="U500">
            <v>0</v>
          </cell>
          <cell r="V500">
            <v>0</v>
          </cell>
        </row>
        <row r="501">
          <cell r="A501" t="str">
            <v>Para constancia de lo anterior, se firma la presente acta bajo la responsabilidad expresa de los que intervienen en ella, de  conformidad  con las funciones  desempeñadas por cada uno de los mismos,  de acuerdo con el manual de interventoría, en _________</v>
          </cell>
          <cell r="B501">
            <v>0</v>
          </cell>
          <cell r="C501">
            <v>0</v>
          </cell>
          <cell r="D501">
            <v>0</v>
          </cell>
          <cell r="E501">
            <v>0</v>
          </cell>
          <cell r="F501">
            <v>0</v>
          </cell>
          <cell r="G501">
            <v>0</v>
          </cell>
          <cell r="H501">
            <v>0</v>
          </cell>
          <cell r="I501">
            <v>0</v>
          </cell>
          <cell r="J501">
            <v>0</v>
          </cell>
          <cell r="K501">
            <v>0</v>
          </cell>
          <cell r="L501">
            <v>0</v>
          </cell>
          <cell r="M501">
            <v>0</v>
          </cell>
          <cell r="N501">
            <v>0</v>
          </cell>
          <cell r="O501">
            <v>0</v>
          </cell>
          <cell r="P501">
            <v>0</v>
          </cell>
          <cell r="Q501">
            <v>0</v>
          </cell>
          <cell r="R501">
            <v>0</v>
          </cell>
          <cell r="S501">
            <v>0</v>
          </cell>
          <cell r="T501">
            <v>0</v>
          </cell>
          <cell r="U501">
            <v>0</v>
          </cell>
          <cell r="V501">
            <v>0</v>
          </cell>
        </row>
        <row r="502">
          <cell r="A502">
            <v>0</v>
          </cell>
          <cell r="B502">
            <v>0</v>
          </cell>
          <cell r="C502">
            <v>0</v>
          </cell>
          <cell r="D502">
            <v>0</v>
          </cell>
          <cell r="E502">
            <v>0</v>
          </cell>
          <cell r="F502">
            <v>0</v>
          </cell>
          <cell r="G502">
            <v>0</v>
          </cell>
          <cell r="H502">
            <v>0</v>
          </cell>
          <cell r="I502">
            <v>0</v>
          </cell>
          <cell r="J502">
            <v>0</v>
          </cell>
          <cell r="K502">
            <v>0</v>
          </cell>
          <cell r="L502">
            <v>0</v>
          </cell>
          <cell r="M502">
            <v>0</v>
          </cell>
          <cell r="N502">
            <v>0</v>
          </cell>
          <cell r="O502">
            <v>0</v>
          </cell>
          <cell r="P502">
            <v>0</v>
          </cell>
          <cell r="Q502">
            <v>0</v>
          </cell>
          <cell r="R502">
            <v>0</v>
          </cell>
          <cell r="S502">
            <v>0</v>
          </cell>
          <cell r="T502">
            <v>0</v>
          </cell>
          <cell r="U502">
            <v>0</v>
          </cell>
          <cell r="V502">
            <v>0</v>
          </cell>
        </row>
        <row r="503">
          <cell r="A503">
            <v>0</v>
          </cell>
          <cell r="B503">
            <v>0</v>
          </cell>
          <cell r="C503">
            <v>0</v>
          </cell>
          <cell r="D503">
            <v>0</v>
          </cell>
          <cell r="E503">
            <v>0</v>
          </cell>
          <cell r="F503">
            <v>0</v>
          </cell>
          <cell r="G503">
            <v>0</v>
          </cell>
          <cell r="H503">
            <v>0</v>
          </cell>
          <cell r="I503">
            <v>0</v>
          </cell>
          <cell r="J503">
            <v>0</v>
          </cell>
          <cell r="K503">
            <v>0</v>
          </cell>
          <cell r="L503">
            <v>0</v>
          </cell>
          <cell r="M503">
            <v>0</v>
          </cell>
          <cell r="N503">
            <v>0</v>
          </cell>
          <cell r="O503">
            <v>0</v>
          </cell>
          <cell r="P503">
            <v>0</v>
          </cell>
          <cell r="Q503">
            <v>0</v>
          </cell>
          <cell r="R503">
            <v>0</v>
          </cell>
          <cell r="S503">
            <v>0</v>
          </cell>
          <cell r="T503">
            <v>0</v>
          </cell>
          <cell r="U503">
            <v>0</v>
          </cell>
          <cell r="V503">
            <v>0</v>
          </cell>
        </row>
        <row r="504">
          <cell r="A504">
            <v>0</v>
          </cell>
          <cell r="B504">
            <v>0</v>
          </cell>
          <cell r="C504">
            <v>0</v>
          </cell>
          <cell r="D504">
            <v>0</v>
          </cell>
          <cell r="E504" t="str">
            <v>Firma:</v>
          </cell>
          <cell r="F504">
            <v>0</v>
          </cell>
          <cell r="G504">
            <v>0</v>
          </cell>
          <cell r="H504">
            <v>0</v>
          </cell>
          <cell r="I504">
            <v>0</v>
          </cell>
          <cell r="J504">
            <v>0</v>
          </cell>
          <cell r="K504">
            <v>0</v>
          </cell>
          <cell r="L504">
            <v>0</v>
          </cell>
          <cell r="M504">
            <v>0</v>
          </cell>
          <cell r="N504">
            <v>0</v>
          </cell>
          <cell r="O504">
            <v>0</v>
          </cell>
          <cell r="P504">
            <v>0</v>
          </cell>
          <cell r="Q504">
            <v>0</v>
          </cell>
          <cell r="R504">
            <v>0</v>
          </cell>
          <cell r="S504">
            <v>0</v>
          </cell>
          <cell r="T504">
            <v>0</v>
          </cell>
          <cell r="U504">
            <v>0</v>
          </cell>
          <cell r="V504">
            <v>0</v>
          </cell>
        </row>
        <row r="505">
          <cell r="A505">
            <v>0</v>
          </cell>
          <cell r="B505">
            <v>0</v>
          </cell>
          <cell r="C505">
            <v>0</v>
          </cell>
          <cell r="D505">
            <v>0</v>
          </cell>
          <cell r="E505" t="str">
            <v>Nombre:</v>
          </cell>
          <cell r="F505">
            <v>0</v>
          </cell>
          <cell r="G505">
            <v>0</v>
          </cell>
          <cell r="H505">
            <v>0</v>
          </cell>
          <cell r="I505">
            <v>0</v>
          </cell>
          <cell r="J505">
            <v>0</v>
          </cell>
          <cell r="K505">
            <v>0</v>
          </cell>
          <cell r="L505">
            <v>0</v>
          </cell>
          <cell r="M505">
            <v>0</v>
          </cell>
          <cell r="N505">
            <v>0</v>
          </cell>
          <cell r="O505">
            <v>0</v>
          </cell>
          <cell r="P505">
            <v>0</v>
          </cell>
          <cell r="Q505">
            <v>0</v>
          </cell>
          <cell r="R505">
            <v>0</v>
          </cell>
          <cell r="S505">
            <v>0</v>
          </cell>
          <cell r="T505">
            <v>0</v>
          </cell>
          <cell r="U505">
            <v>0</v>
          </cell>
          <cell r="V505">
            <v>0</v>
          </cell>
        </row>
        <row r="506">
          <cell r="A506">
            <v>0</v>
          </cell>
          <cell r="B506">
            <v>0</v>
          </cell>
          <cell r="C506">
            <v>0</v>
          </cell>
          <cell r="D506">
            <v>0</v>
          </cell>
          <cell r="E506" t="str">
            <v>REPRESENTATE LEGAL Ó DIRECTOR DE OBRA</v>
          </cell>
          <cell r="F506">
            <v>0</v>
          </cell>
          <cell r="G506">
            <v>0</v>
          </cell>
          <cell r="H506">
            <v>0</v>
          </cell>
          <cell r="I506">
            <v>0</v>
          </cell>
          <cell r="J506">
            <v>0</v>
          </cell>
          <cell r="K506">
            <v>0</v>
          </cell>
          <cell r="L506">
            <v>0</v>
          </cell>
          <cell r="M506">
            <v>0</v>
          </cell>
          <cell r="N506">
            <v>0</v>
          </cell>
          <cell r="O506">
            <v>0</v>
          </cell>
          <cell r="P506">
            <v>0</v>
          </cell>
          <cell r="Q506">
            <v>0</v>
          </cell>
          <cell r="R506">
            <v>0</v>
          </cell>
          <cell r="S506">
            <v>0</v>
          </cell>
          <cell r="T506">
            <v>0</v>
          </cell>
          <cell r="U506">
            <v>0</v>
          </cell>
          <cell r="V506">
            <v>0</v>
          </cell>
        </row>
        <row r="507">
          <cell r="F507">
            <v>0</v>
          </cell>
          <cell r="G507">
            <v>0</v>
          </cell>
          <cell r="H507">
            <v>0</v>
          </cell>
          <cell r="I507">
            <v>0</v>
          </cell>
          <cell r="J507">
            <v>0</v>
          </cell>
          <cell r="K507">
            <v>0</v>
          </cell>
        </row>
        <row r="508">
          <cell r="A508" t="str">
            <v>C. OBSERVACIONES INTERVENTORIA (Campo de obligatorio diligenciamiento)</v>
          </cell>
          <cell r="B508">
            <v>0</v>
          </cell>
          <cell r="C508">
            <v>0</v>
          </cell>
          <cell r="D508">
            <v>0</v>
          </cell>
          <cell r="E508">
            <v>0</v>
          </cell>
          <cell r="F508">
            <v>0</v>
          </cell>
          <cell r="G508">
            <v>0</v>
          </cell>
          <cell r="H508">
            <v>0</v>
          </cell>
          <cell r="I508">
            <v>0</v>
          </cell>
          <cell r="J508">
            <v>0</v>
          </cell>
          <cell r="K508">
            <v>0</v>
          </cell>
          <cell r="L508">
            <v>0</v>
          </cell>
          <cell r="M508">
            <v>0</v>
          </cell>
          <cell r="N508">
            <v>0</v>
          </cell>
          <cell r="O508">
            <v>0</v>
          </cell>
          <cell r="P508">
            <v>0</v>
          </cell>
          <cell r="Q508">
            <v>0</v>
          </cell>
          <cell r="R508">
            <v>0</v>
          </cell>
          <cell r="S508">
            <v>0</v>
          </cell>
          <cell r="T508">
            <v>0</v>
          </cell>
          <cell r="U508">
            <v>0</v>
          </cell>
          <cell r="V508">
            <v>0</v>
          </cell>
        </row>
        <row r="509">
          <cell r="A509">
            <v>0</v>
          </cell>
          <cell r="B509">
            <v>0</v>
          </cell>
          <cell r="C509">
            <v>0</v>
          </cell>
          <cell r="D509">
            <v>0</v>
          </cell>
          <cell r="E509">
            <v>0</v>
          </cell>
          <cell r="F509">
            <v>0</v>
          </cell>
          <cell r="G509">
            <v>0</v>
          </cell>
          <cell r="H509">
            <v>0</v>
          </cell>
          <cell r="I509">
            <v>0</v>
          </cell>
          <cell r="J509">
            <v>0</v>
          </cell>
          <cell r="K509">
            <v>0</v>
          </cell>
          <cell r="L509">
            <v>0</v>
          </cell>
          <cell r="M509">
            <v>0</v>
          </cell>
          <cell r="N509">
            <v>0</v>
          </cell>
          <cell r="O509">
            <v>0</v>
          </cell>
          <cell r="P509">
            <v>0</v>
          </cell>
          <cell r="Q509">
            <v>0</v>
          </cell>
          <cell r="R509">
            <v>0</v>
          </cell>
          <cell r="S509">
            <v>0</v>
          </cell>
          <cell r="T509">
            <v>0</v>
          </cell>
          <cell r="U509">
            <v>0</v>
          </cell>
          <cell r="V509">
            <v>0</v>
          </cell>
        </row>
        <row r="510">
          <cell r="A510">
            <v>0</v>
          </cell>
          <cell r="B510">
            <v>0</v>
          </cell>
          <cell r="C510">
            <v>0</v>
          </cell>
          <cell r="D510">
            <v>0</v>
          </cell>
          <cell r="E510">
            <v>0</v>
          </cell>
          <cell r="F510">
            <v>0</v>
          </cell>
          <cell r="G510">
            <v>0</v>
          </cell>
          <cell r="H510">
            <v>0</v>
          </cell>
          <cell r="I510">
            <v>0</v>
          </cell>
          <cell r="J510">
            <v>0</v>
          </cell>
          <cell r="K510">
            <v>0</v>
          </cell>
          <cell r="L510">
            <v>0</v>
          </cell>
          <cell r="M510">
            <v>0</v>
          </cell>
          <cell r="N510">
            <v>0</v>
          </cell>
          <cell r="O510">
            <v>0</v>
          </cell>
          <cell r="P510">
            <v>0</v>
          </cell>
          <cell r="Q510">
            <v>0</v>
          </cell>
          <cell r="R510">
            <v>0</v>
          </cell>
          <cell r="S510">
            <v>0</v>
          </cell>
          <cell r="T510">
            <v>0</v>
          </cell>
          <cell r="U510">
            <v>0</v>
          </cell>
          <cell r="V510">
            <v>0</v>
          </cell>
        </row>
        <row r="511">
          <cell r="A511">
            <v>0</v>
          </cell>
          <cell r="B511">
            <v>0</v>
          </cell>
          <cell r="C511">
            <v>0</v>
          </cell>
          <cell r="D511">
            <v>0</v>
          </cell>
          <cell r="E511">
            <v>0</v>
          </cell>
          <cell r="F511">
            <v>0</v>
          </cell>
          <cell r="G511">
            <v>0</v>
          </cell>
          <cell r="H511">
            <v>0</v>
          </cell>
          <cell r="I511">
            <v>0</v>
          </cell>
          <cell r="J511">
            <v>0</v>
          </cell>
          <cell r="K511">
            <v>0</v>
          </cell>
          <cell r="L511">
            <v>0</v>
          </cell>
          <cell r="M511">
            <v>0</v>
          </cell>
          <cell r="N511">
            <v>0</v>
          </cell>
          <cell r="O511">
            <v>0</v>
          </cell>
          <cell r="P511">
            <v>0</v>
          </cell>
          <cell r="Q511">
            <v>0</v>
          </cell>
          <cell r="R511">
            <v>0</v>
          </cell>
          <cell r="S511">
            <v>0</v>
          </cell>
          <cell r="T511">
            <v>0</v>
          </cell>
          <cell r="U511">
            <v>0</v>
          </cell>
          <cell r="V511">
            <v>0</v>
          </cell>
        </row>
        <row r="512">
          <cell r="A512">
            <v>0</v>
          </cell>
          <cell r="B512">
            <v>0</v>
          </cell>
          <cell r="C512">
            <v>0</v>
          </cell>
          <cell r="D512">
            <v>0</v>
          </cell>
          <cell r="E512">
            <v>0</v>
          </cell>
          <cell r="F512">
            <v>0</v>
          </cell>
          <cell r="G512">
            <v>0</v>
          </cell>
          <cell r="H512">
            <v>0</v>
          </cell>
          <cell r="I512">
            <v>0</v>
          </cell>
          <cell r="J512">
            <v>0</v>
          </cell>
          <cell r="K512">
            <v>0</v>
          </cell>
          <cell r="L512">
            <v>0</v>
          </cell>
          <cell r="M512">
            <v>0</v>
          </cell>
          <cell r="N512">
            <v>0</v>
          </cell>
          <cell r="O512">
            <v>0</v>
          </cell>
          <cell r="P512">
            <v>0</v>
          </cell>
          <cell r="Q512">
            <v>0</v>
          </cell>
          <cell r="R512">
            <v>0</v>
          </cell>
          <cell r="S512">
            <v>0</v>
          </cell>
          <cell r="T512">
            <v>0</v>
          </cell>
          <cell r="U512">
            <v>0</v>
          </cell>
          <cell r="V512">
            <v>0</v>
          </cell>
        </row>
        <row r="513">
          <cell r="A513">
            <v>0</v>
          </cell>
          <cell r="B513">
            <v>0</v>
          </cell>
          <cell r="C513">
            <v>0</v>
          </cell>
          <cell r="D513">
            <v>0</v>
          </cell>
          <cell r="E513">
            <v>0</v>
          </cell>
          <cell r="F513">
            <v>0</v>
          </cell>
          <cell r="G513">
            <v>0</v>
          </cell>
          <cell r="H513">
            <v>0</v>
          </cell>
          <cell r="I513">
            <v>0</v>
          </cell>
          <cell r="J513">
            <v>0</v>
          </cell>
          <cell r="K513">
            <v>0</v>
          </cell>
          <cell r="L513">
            <v>0</v>
          </cell>
          <cell r="M513">
            <v>0</v>
          </cell>
          <cell r="N513">
            <v>0</v>
          </cell>
          <cell r="O513">
            <v>0</v>
          </cell>
          <cell r="P513">
            <v>0</v>
          </cell>
          <cell r="Q513">
            <v>0</v>
          </cell>
          <cell r="R513">
            <v>0</v>
          </cell>
          <cell r="S513">
            <v>0</v>
          </cell>
          <cell r="T513">
            <v>0</v>
          </cell>
          <cell r="U513">
            <v>0</v>
          </cell>
          <cell r="V513">
            <v>0</v>
          </cell>
        </row>
        <row r="514">
          <cell r="A514">
            <v>0</v>
          </cell>
          <cell r="B514">
            <v>0</v>
          </cell>
          <cell r="C514">
            <v>0</v>
          </cell>
          <cell r="D514">
            <v>0</v>
          </cell>
          <cell r="E514">
            <v>0</v>
          </cell>
          <cell r="F514">
            <v>0</v>
          </cell>
          <cell r="G514">
            <v>0</v>
          </cell>
          <cell r="H514">
            <v>0</v>
          </cell>
          <cell r="I514">
            <v>0</v>
          </cell>
          <cell r="J514">
            <v>0</v>
          </cell>
          <cell r="K514">
            <v>0</v>
          </cell>
          <cell r="L514">
            <v>0</v>
          </cell>
          <cell r="M514">
            <v>0</v>
          </cell>
          <cell r="N514">
            <v>0</v>
          </cell>
          <cell r="O514">
            <v>0</v>
          </cell>
          <cell r="P514">
            <v>0</v>
          </cell>
          <cell r="Q514">
            <v>0</v>
          </cell>
          <cell r="R514">
            <v>0</v>
          </cell>
          <cell r="T514">
            <v>0</v>
          </cell>
          <cell r="U514">
            <v>0</v>
          </cell>
        </row>
        <row r="515">
          <cell r="A515">
            <v>0</v>
          </cell>
          <cell r="B515">
            <v>0</v>
          </cell>
          <cell r="C515">
            <v>0</v>
          </cell>
          <cell r="D515">
            <v>0</v>
          </cell>
          <cell r="E515" t="str">
            <v>Firma:</v>
          </cell>
          <cell r="F515">
            <v>0</v>
          </cell>
          <cell r="G515">
            <v>0</v>
          </cell>
          <cell r="H515">
            <v>0</v>
          </cell>
          <cell r="I515">
            <v>0</v>
          </cell>
          <cell r="J515">
            <v>0</v>
          </cell>
          <cell r="K515">
            <v>0</v>
          </cell>
          <cell r="L515">
            <v>0</v>
          </cell>
          <cell r="M515">
            <v>0</v>
          </cell>
          <cell r="N515">
            <v>0</v>
          </cell>
          <cell r="O515">
            <v>0</v>
          </cell>
          <cell r="P515">
            <v>0</v>
          </cell>
          <cell r="Q515">
            <v>0</v>
          </cell>
          <cell r="R515">
            <v>0</v>
          </cell>
          <cell r="S515">
            <v>0</v>
          </cell>
          <cell r="U515">
            <v>0</v>
          </cell>
          <cell r="V515">
            <v>0</v>
          </cell>
        </row>
        <row r="516">
          <cell r="A516">
            <v>0</v>
          </cell>
          <cell r="B516">
            <v>0</v>
          </cell>
          <cell r="C516">
            <v>0</v>
          </cell>
          <cell r="D516">
            <v>0</v>
          </cell>
          <cell r="E516" t="str">
            <v>Nombre:</v>
          </cell>
          <cell r="F516">
            <v>0</v>
          </cell>
          <cell r="G516">
            <v>0</v>
          </cell>
          <cell r="H516">
            <v>0</v>
          </cell>
          <cell r="I516">
            <v>0</v>
          </cell>
          <cell r="J516">
            <v>0</v>
          </cell>
          <cell r="K516">
            <v>0</v>
          </cell>
          <cell r="L516">
            <v>0</v>
          </cell>
          <cell r="M516">
            <v>0</v>
          </cell>
          <cell r="N516">
            <v>0</v>
          </cell>
          <cell r="O516">
            <v>0</v>
          </cell>
          <cell r="P516">
            <v>0</v>
          </cell>
          <cell r="Q516">
            <v>0</v>
          </cell>
          <cell r="R516">
            <v>0</v>
          </cell>
          <cell r="S516">
            <v>0</v>
          </cell>
          <cell r="U516">
            <v>0</v>
          </cell>
          <cell r="V516" t="str">
            <v>Original  - FONADE</v>
          </cell>
        </row>
        <row r="517">
          <cell r="A517">
            <v>0</v>
          </cell>
          <cell r="B517">
            <v>0</v>
          </cell>
          <cell r="C517">
            <v>0</v>
          </cell>
          <cell r="D517">
            <v>0</v>
          </cell>
          <cell r="E517" t="str">
            <v>REPRESENTANTE LEGAL Ó DIRECTOR DE INTERVENTORÍA</v>
          </cell>
          <cell r="F517">
            <v>0</v>
          </cell>
          <cell r="G517">
            <v>0</v>
          </cell>
          <cell r="H517">
            <v>0</v>
          </cell>
          <cell r="I517">
            <v>0</v>
          </cell>
          <cell r="J517">
            <v>0</v>
          </cell>
          <cell r="K517">
            <v>0</v>
          </cell>
          <cell r="L517">
            <v>0</v>
          </cell>
          <cell r="M517">
            <v>0</v>
          </cell>
          <cell r="N517">
            <v>0</v>
          </cell>
          <cell r="O517">
            <v>0</v>
          </cell>
          <cell r="P517">
            <v>0</v>
          </cell>
          <cell r="Q517">
            <v>0</v>
          </cell>
          <cell r="R517">
            <v>0</v>
          </cell>
          <cell r="S517">
            <v>0</v>
          </cell>
          <cell r="T517">
            <v>0</v>
          </cell>
          <cell r="U517">
            <v>0</v>
          </cell>
          <cell r="V517" t="str">
            <v>Copias: Contratista, Interventor</v>
          </cell>
        </row>
        <row r="518">
          <cell r="A518" t="str">
            <v>Item</v>
          </cell>
          <cell r="B518">
            <v>0</v>
          </cell>
          <cell r="C518" t="str">
            <v>Descripción</v>
          </cell>
          <cell r="D518">
            <v>0</v>
          </cell>
          <cell r="E518">
            <v>0</v>
          </cell>
          <cell r="F518">
            <v>0</v>
          </cell>
          <cell r="G518">
            <v>0</v>
          </cell>
          <cell r="H518">
            <v>0</v>
          </cell>
          <cell r="I518">
            <v>0</v>
          </cell>
          <cell r="J518">
            <v>0</v>
          </cell>
          <cell r="K518">
            <v>0</v>
          </cell>
          <cell r="L518">
            <v>0</v>
          </cell>
          <cell r="M518">
            <v>0</v>
          </cell>
          <cell r="N518">
            <v>0</v>
          </cell>
          <cell r="O518">
            <v>0</v>
          </cell>
          <cell r="P518">
            <v>0</v>
          </cell>
          <cell r="Q518">
            <v>0</v>
          </cell>
          <cell r="R518" t="str">
            <v>Unidad</v>
          </cell>
          <cell r="S518">
            <v>0</v>
          </cell>
          <cell r="T518" t="str">
            <v>Cantidad</v>
          </cell>
          <cell r="U518">
            <v>0</v>
          </cell>
          <cell r="V518">
            <v>0</v>
          </cell>
        </row>
        <row r="519">
          <cell r="A519" t="str">
            <v>04.03.01</v>
          </cell>
          <cell r="B519">
            <v>0</v>
          </cell>
          <cell r="C519" t="str">
            <v>Suministro y tendido de acometida monofásica aérea antifraude en conductores 2No8. Incluye accesorios para completar la actividad.</v>
          </cell>
          <cell r="D519">
            <v>0</v>
          </cell>
          <cell r="E519">
            <v>0</v>
          </cell>
          <cell r="F519">
            <v>0</v>
          </cell>
          <cell r="G519">
            <v>0</v>
          </cell>
          <cell r="H519">
            <v>0</v>
          </cell>
          <cell r="I519">
            <v>0</v>
          </cell>
          <cell r="J519">
            <v>0</v>
          </cell>
          <cell r="K519">
            <v>0</v>
          </cell>
          <cell r="L519">
            <v>0</v>
          </cell>
          <cell r="M519">
            <v>0</v>
          </cell>
          <cell r="N519">
            <v>0</v>
          </cell>
          <cell r="O519">
            <v>0</v>
          </cell>
          <cell r="P519">
            <v>0</v>
          </cell>
          <cell r="Q519">
            <v>0</v>
          </cell>
          <cell r="R519" t="str">
            <v>ML</v>
          </cell>
          <cell r="S519">
            <v>0</v>
          </cell>
          <cell r="T519">
            <v>39</v>
          </cell>
          <cell r="U519">
            <v>0</v>
          </cell>
          <cell r="V519">
            <v>0</v>
          </cell>
          <cell r="W519">
            <v>8088</v>
          </cell>
        </row>
        <row r="520">
          <cell r="A520">
            <v>0</v>
          </cell>
          <cell r="B520">
            <v>0</v>
          </cell>
          <cell r="C520">
            <v>0</v>
          </cell>
          <cell r="D520">
            <v>0</v>
          </cell>
          <cell r="E520">
            <v>0</v>
          </cell>
          <cell r="F520">
            <v>0</v>
          </cell>
          <cell r="G520">
            <v>0</v>
          </cell>
          <cell r="H520">
            <v>0</v>
          </cell>
          <cell r="I520">
            <v>0</v>
          </cell>
          <cell r="J520">
            <v>0</v>
          </cell>
          <cell r="K520">
            <v>0</v>
          </cell>
          <cell r="L520">
            <v>0</v>
          </cell>
          <cell r="M520">
            <v>0</v>
          </cell>
          <cell r="N520">
            <v>0</v>
          </cell>
          <cell r="O520">
            <v>0</v>
          </cell>
          <cell r="P520">
            <v>0</v>
          </cell>
          <cell r="Q520">
            <v>0</v>
          </cell>
          <cell r="R520">
            <v>0</v>
          </cell>
          <cell r="S520">
            <v>0</v>
          </cell>
          <cell r="T520">
            <v>0</v>
          </cell>
          <cell r="U520">
            <v>0</v>
          </cell>
          <cell r="V520">
            <v>0</v>
          </cell>
        </row>
        <row r="521">
          <cell r="A521" t="str">
            <v>1.  Equipo</v>
          </cell>
          <cell r="B521">
            <v>0</v>
          </cell>
          <cell r="C521">
            <v>0</v>
          </cell>
          <cell r="D521">
            <v>0</v>
          </cell>
          <cell r="E521">
            <v>0</v>
          </cell>
          <cell r="F521">
            <v>0</v>
          </cell>
          <cell r="G521">
            <v>0</v>
          </cell>
          <cell r="H521">
            <v>0</v>
          </cell>
          <cell r="I521">
            <v>0</v>
          </cell>
          <cell r="J521">
            <v>0</v>
          </cell>
          <cell r="K521">
            <v>0</v>
          </cell>
          <cell r="L521">
            <v>0</v>
          </cell>
          <cell r="M521">
            <v>0</v>
          </cell>
          <cell r="N521">
            <v>0</v>
          </cell>
          <cell r="O521">
            <v>0</v>
          </cell>
          <cell r="P521">
            <v>0</v>
          </cell>
          <cell r="Q521">
            <v>0</v>
          </cell>
          <cell r="R521">
            <v>0</v>
          </cell>
          <cell r="S521">
            <v>0</v>
          </cell>
          <cell r="T521">
            <v>0</v>
          </cell>
          <cell r="U521">
            <v>0</v>
          </cell>
          <cell r="V521">
            <v>0</v>
          </cell>
        </row>
        <row r="522">
          <cell r="A522" t="str">
            <v>Descripción</v>
          </cell>
          <cell r="B522">
            <v>0</v>
          </cell>
          <cell r="C522">
            <v>0</v>
          </cell>
          <cell r="D522">
            <v>0</v>
          </cell>
          <cell r="E522">
            <v>0</v>
          </cell>
          <cell r="F522">
            <v>0</v>
          </cell>
          <cell r="G522">
            <v>0</v>
          </cell>
          <cell r="H522" t="str">
            <v>Marca</v>
          </cell>
          <cell r="I522">
            <v>0</v>
          </cell>
          <cell r="J522">
            <v>0</v>
          </cell>
          <cell r="K522" t="str">
            <v>Tipo</v>
          </cell>
          <cell r="L522">
            <v>0</v>
          </cell>
          <cell r="M522">
            <v>0</v>
          </cell>
          <cell r="N522">
            <v>0</v>
          </cell>
          <cell r="O522" t="str">
            <v>Tarifa/Hora</v>
          </cell>
          <cell r="P522">
            <v>0</v>
          </cell>
          <cell r="Q522">
            <v>0</v>
          </cell>
          <cell r="R522" t="str">
            <v>Rendimiento</v>
          </cell>
          <cell r="S522">
            <v>0</v>
          </cell>
          <cell r="T522" t="str">
            <v>Vr. Unitario</v>
          </cell>
          <cell r="U522">
            <v>0</v>
          </cell>
          <cell r="V522">
            <v>0</v>
          </cell>
        </row>
        <row r="523">
          <cell r="A523" t="str">
            <v>Herramienta menor (% de mano de obra)</v>
          </cell>
          <cell r="B523">
            <v>0</v>
          </cell>
          <cell r="C523">
            <v>0</v>
          </cell>
          <cell r="D523">
            <v>0</v>
          </cell>
          <cell r="E523">
            <v>0</v>
          </cell>
          <cell r="F523">
            <v>0</v>
          </cell>
          <cell r="G523">
            <v>0</v>
          </cell>
          <cell r="H523">
            <v>0</v>
          </cell>
          <cell r="I523">
            <v>0</v>
          </cell>
          <cell r="J523">
            <v>0</v>
          </cell>
          <cell r="K523">
            <v>0</v>
          </cell>
          <cell r="L523">
            <v>0</v>
          </cell>
          <cell r="M523">
            <v>0</v>
          </cell>
          <cell r="N523">
            <v>0</v>
          </cell>
          <cell r="O523">
            <v>0</v>
          </cell>
          <cell r="P523">
            <v>0</v>
          </cell>
          <cell r="Q523">
            <v>0</v>
          </cell>
          <cell r="R523">
            <v>0</v>
          </cell>
          <cell r="S523">
            <v>0</v>
          </cell>
          <cell r="T523">
            <v>1170</v>
          </cell>
          <cell r="U523">
            <v>0</v>
          </cell>
          <cell r="V523">
            <v>0</v>
          </cell>
        </row>
        <row r="524">
          <cell r="A524">
            <v>0</v>
          </cell>
          <cell r="B524">
            <v>0</v>
          </cell>
          <cell r="C524">
            <v>0</v>
          </cell>
          <cell r="D524">
            <v>0</v>
          </cell>
          <cell r="E524">
            <v>0</v>
          </cell>
          <cell r="F524">
            <v>0</v>
          </cell>
          <cell r="G524">
            <v>0</v>
          </cell>
          <cell r="H524">
            <v>0</v>
          </cell>
          <cell r="I524">
            <v>0</v>
          </cell>
          <cell r="J524">
            <v>0</v>
          </cell>
          <cell r="K524">
            <v>0</v>
          </cell>
          <cell r="L524">
            <v>0</v>
          </cell>
          <cell r="M524">
            <v>0</v>
          </cell>
          <cell r="N524">
            <v>0</v>
          </cell>
          <cell r="O524">
            <v>0</v>
          </cell>
          <cell r="P524">
            <v>0</v>
          </cell>
          <cell r="Q524">
            <v>0</v>
          </cell>
          <cell r="R524">
            <v>0</v>
          </cell>
          <cell r="S524">
            <v>0</v>
          </cell>
          <cell r="T524">
            <v>0</v>
          </cell>
          <cell r="U524">
            <v>0</v>
          </cell>
          <cell r="V524">
            <v>0</v>
          </cell>
        </row>
        <row r="525">
          <cell r="A525">
            <v>0</v>
          </cell>
          <cell r="B525">
            <v>0</v>
          </cell>
          <cell r="C525">
            <v>0</v>
          </cell>
          <cell r="D525">
            <v>0</v>
          </cell>
          <cell r="E525">
            <v>0</v>
          </cell>
          <cell r="F525">
            <v>0</v>
          </cell>
          <cell r="G525">
            <v>0</v>
          </cell>
          <cell r="H525">
            <v>0</v>
          </cell>
          <cell r="I525">
            <v>0</v>
          </cell>
          <cell r="J525">
            <v>0</v>
          </cell>
          <cell r="K525">
            <v>0</v>
          </cell>
          <cell r="L525">
            <v>0</v>
          </cell>
          <cell r="M525">
            <v>0</v>
          </cell>
          <cell r="N525">
            <v>0</v>
          </cell>
          <cell r="O525">
            <v>0</v>
          </cell>
          <cell r="P525">
            <v>0</v>
          </cell>
          <cell r="Q525">
            <v>0</v>
          </cell>
          <cell r="R525">
            <v>0</v>
          </cell>
          <cell r="S525">
            <v>0</v>
          </cell>
          <cell r="T525">
            <v>0</v>
          </cell>
          <cell r="U525">
            <v>0</v>
          </cell>
          <cell r="V525">
            <v>0</v>
          </cell>
        </row>
        <row r="526">
          <cell r="A526">
            <v>0</v>
          </cell>
          <cell r="B526">
            <v>0</v>
          </cell>
          <cell r="C526">
            <v>0</v>
          </cell>
          <cell r="D526">
            <v>0</v>
          </cell>
          <cell r="E526">
            <v>0</v>
          </cell>
          <cell r="F526">
            <v>0</v>
          </cell>
          <cell r="G526">
            <v>0</v>
          </cell>
          <cell r="H526">
            <v>0</v>
          </cell>
          <cell r="I526">
            <v>0</v>
          </cell>
          <cell r="J526">
            <v>0</v>
          </cell>
          <cell r="K526">
            <v>0</v>
          </cell>
          <cell r="L526">
            <v>0</v>
          </cell>
          <cell r="M526">
            <v>0</v>
          </cell>
          <cell r="N526">
            <v>0</v>
          </cell>
          <cell r="O526">
            <v>0</v>
          </cell>
          <cell r="P526">
            <v>0</v>
          </cell>
          <cell r="Q526">
            <v>0</v>
          </cell>
          <cell r="R526">
            <v>0</v>
          </cell>
          <cell r="S526">
            <v>0</v>
          </cell>
          <cell r="T526">
            <v>0</v>
          </cell>
          <cell r="U526">
            <v>0</v>
          </cell>
          <cell r="V526">
            <v>0</v>
          </cell>
        </row>
        <row r="527">
          <cell r="A527" t="str">
            <v>SUBTOTAL</v>
          </cell>
          <cell r="B527">
            <v>0</v>
          </cell>
          <cell r="C527">
            <v>0</v>
          </cell>
          <cell r="D527">
            <v>0</v>
          </cell>
          <cell r="E527">
            <v>0</v>
          </cell>
          <cell r="F527">
            <v>0</v>
          </cell>
          <cell r="G527">
            <v>0</v>
          </cell>
          <cell r="H527">
            <v>0</v>
          </cell>
          <cell r="I527">
            <v>0</v>
          </cell>
          <cell r="J527">
            <v>0</v>
          </cell>
          <cell r="K527">
            <v>0</v>
          </cell>
          <cell r="L527">
            <v>0</v>
          </cell>
          <cell r="M527">
            <v>0</v>
          </cell>
          <cell r="N527">
            <v>0</v>
          </cell>
          <cell r="O527">
            <v>0</v>
          </cell>
          <cell r="P527">
            <v>0</v>
          </cell>
          <cell r="Q527">
            <v>0</v>
          </cell>
          <cell r="R527">
            <v>0</v>
          </cell>
          <cell r="S527">
            <v>0</v>
          </cell>
          <cell r="T527">
            <v>1170</v>
          </cell>
          <cell r="U527">
            <v>0</v>
          </cell>
          <cell r="V527">
            <v>0</v>
          </cell>
        </row>
        <row r="528">
          <cell r="A528">
            <v>0</v>
          </cell>
          <cell r="B528">
            <v>0</v>
          </cell>
          <cell r="C528">
            <v>0</v>
          </cell>
          <cell r="D528">
            <v>0</v>
          </cell>
          <cell r="E528">
            <v>0</v>
          </cell>
          <cell r="F528">
            <v>0</v>
          </cell>
          <cell r="G528">
            <v>0</v>
          </cell>
          <cell r="H528">
            <v>0</v>
          </cell>
          <cell r="I528">
            <v>0</v>
          </cell>
          <cell r="J528">
            <v>0</v>
          </cell>
          <cell r="K528">
            <v>0</v>
          </cell>
          <cell r="L528">
            <v>0</v>
          </cell>
          <cell r="M528">
            <v>0</v>
          </cell>
          <cell r="N528">
            <v>0</v>
          </cell>
          <cell r="O528">
            <v>0</v>
          </cell>
          <cell r="P528">
            <v>0</v>
          </cell>
          <cell r="Q528">
            <v>0</v>
          </cell>
          <cell r="R528">
            <v>0</v>
          </cell>
          <cell r="S528">
            <v>0</v>
          </cell>
          <cell r="T528">
            <v>0</v>
          </cell>
          <cell r="U528">
            <v>0</v>
          </cell>
          <cell r="V528">
            <v>0</v>
          </cell>
        </row>
        <row r="529">
          <cell r="A529" t="str">
            <v>2.  Materiales</v>
          </cell>
          <cell r="B529">
            <v>0</v>
          </cell>
          <cell r="C529">
            <v>0</v>
          </cell>
          <cell r="D529">
            <v>0</v>
          </cell>
          <cell r="E529">
            <v>0</v>
          </cell>
          <cell r="F529">
            <v>0</v>
          </cell>
          <cell r="G529">
            <v>0</v>
          </cell>
          <cell r="H529">
            <v>0</v>
          </cell>
          <cell r="I529">
            <v>0</v>
          </cell>
          <cell r="J529">
            <v>0</v>
          </cell>
          <cell r="K529">
            <v>0</v>
          </cell>
          <cell r="L529">
            <v>0</v>
          </cell>
          <cell r="M529">
            <v>0</v>
          </cell>
          <cell r="N529">
            <v>0</v>
          </cell>
          <cell r="O529">
            <v>0</v>
          </cell>
          <cell r="P529">
            <v>0</v>
          </cell>
          <cell r="Q529">
            <v>0</v>
          </cell>
          <cell r="R529">
            <v>0</v>
          </cell>
          <cell r="S529">
            <v>0</v>
          </cell>
          <cell r="T529">
            <v>0</v>
          </cell>
          <cell r="U529">
            <v>0</v>
          </cell>
          <cell r="V529">
            <v>0</v>
          </cell>
        </row>
        <row r="530">
          <cell r="A530" t="str">
            <v>Descripción</v>
          </cell>
          <cell r="B530">
            <v>0</v>
          </cell>
          <cell r="C530">
            <v>0</v>
          </cell>
          <cell r="D530">
            <v>0</v>
          </cell>
          <cell r="E530">
            <v>0</v>
          </cell>
          <cell r="F530">
            <v>0</v>
          </cell>
          <cell r="G530">
            <v>0</v>
          </cell>
          <cell r="H530">
            <v>0</v>
          </cell>
          <cell r="I530">
            <v>0</v>
          </cell>
          <cell r="J530">
            <v>0</v>
          </cell>
          <cell r="K530">
            <v>0</v>
          </cell>
          <cell r="L530">
            <v>0</v>
          </cell>
          <cell r="M530" t="str">
            <v>Unidad</v>
          </cell>
          <cell r="N530">
            <v>0</v>
          </cell>
          <cell r="O530" t="str">
            <v>Cantidad</v>
          </cell>
          <cell r="P530">
            <v>0</v>
          </cell>
          <cell r="Q530" t="str">
            <v>Precio Unit.</v>
          </cell>
          <cell r="R530">
            <v>0</v>
          </cell>
          <cell r="S530">
            <v>0</v>
          </cell>
          <cell r="T530" t="str">
            <v>Vr Unitario</v>
          </cell>
          <cell r="U530">
            <v>0</v>
          </cell>
          <cell r="V530">
            <v>0</v>
          </cell>
        </row>
        <row r="531">
          <cell r="A531" t="str">
            <v>Cable antifraude en 2No8</v>
          </cell>
          <cell r="B531">
            <v>0</v>
          </cell>
          <cell r="C531">
            <v>0</v>
          </cell>
          <cell r="D531">
            <v>0</v>
          </cell>
          <cell r="E531">
            <v>0</v>
          </cell>
          <cell r="F531">
            <v>0</v>
          </cell>
          <cell r="G531">
            <v>0</v>
          </cell>
          <cell r="H531">
            <v>0</v>
          </cell>
          <cell r="I531">
            <v>0</v>
          </cell>
          <cell r="J531">
            <v>0</v>
          </cell>
          <cell r="K531">
            <v>0</v>
          </cell>
          <cell r="L531">
            <v>0</v>
          </cell>
          <cell r="M531" t="str">
            <v>Ml</v>
          </cell>
          <cell r="N531">
            <v>0</v>
          </cell>
          <cell r="O531">
            <v>1</v>
          </cell>
          <cell r="P531">
            <v>0</v>
          </cell>
          <cell r="Q531">
            <v>4334</v>
          </cell>
          <cell r="R531">
            <v>0</v>
          </cell>
          <cell r="S531">
            <v>0</v>
          </cell>
          <cell r="T531">
            <v>4334</v>
          </cell>
          <cell r="U531">
            <v>0</v>
          </cell>
          <cell r="V531">
            <v>0</v>
          </cell>
        </row>
        <row r="532">
          <cell r="A532">
            <v>0</v>
          </cell>
          <cell r="B532">
            <v>0</v>
          </cell>
          <cell r="C532">
            <v>0</v>
          </cell>
          <cell r="D532">
            <v>0</v>
          </cell>
          <cell r="E532">
            <v>0</v>
          </cell>
          <cell r="F532">
            <v>0</v>
          </cell>
          <cell r="G532">
            <v>0</v>
          </cell>
          <cell r="H532">
            <v>0</v>
          </cell>
          <cell r="I532">
            <v>0</v>
          </cell>
          <cell r="J532">
            <v>0</v>
          </cell>
          <cell r="K532">
            <v>0</v>
          </cell>
          <cell r="L532">
            <v>0</v>
          </cell>
          <cell r="M532">
            <v>0</v>
          </cell>
          <cell r="N532">
            <v>0</v>
          </cell>
          <cell r="O532">
            <v>0</v>
          </cell>
          <cell r="P532">
            <v>0</v>
          </cell>
          <cell r="Q532">
            <v>0</v>
          </cell>
          <cell r="R532">
            <v>0</v>
          </cell>
          <cell r="S532">
            <v>0</v>
          </cell>
          <cell r="T532">
            <v>0</v>
          </cell>
          <cell r="U532">
            <v>0</v>
          </cell>
          <cell r="V532">
            <v>0</v>
          </cell>
        </row>
        <row r="533">
          <cell r="A533">
            <v>0</v>
          </cell>
          <cell r="B533">
            <v>0</v>
          </cell>
          <cell r="C533">
            <v>0</v>
          </cell>
          <cell r="D533">
            <v>0</v>
          </cell>
          <cell r="E533">
            <v>0</v>
          </cell>
          <cell r="F533">
            <v>0</v>
          </cell>
          <cell r="G533">
            <v>0</v>
          </cell>
          <cell r="H533">
            <v>0</v>
          </cell>
          <cell r="I533">
            <v>0</v>
          </cell>
          <cell r="J533">
            <v>0</v>
          </cell>
          <cell r="K533">
            <v>0</v>
          </cell>
          <cell r="L533">
            <v>0</v>
          </cell>
          <cell r="M533">
            <v>0</v>
          </cell>
          <cell r="N533">
            <v>0</v>
          </cell>
          <cell r="O533">
            <v>0</v>
          </cell>
          <cell r="P533">
            <v>0</v>
          </cell>
          <cell r="Q533">
            <v>0</v>
          </cell>
          <cell r="R533">
            <v>0</v>
          </cell>
          <cell r="S533">
            <v>0</v>
          </cell>
          <cell r="T533">
            <v>0</v>
          </cell>
          <cell r="U533">
            <v>0</v>
          </cell>
          <cell r="V533">
            <v>0</v>
          </cell>
        </row>
        <row r="534">
          <cell r="A534">
            <v>0</v>
          </cell>
          <cell r="B534">
            <v>0</v>
          </cell>
          <cell r="C534">
            <v>0</v>
          </cell>
          <cell r="D534">
            <v>0</v>
          </cell>
          <cell r="E534">
            <v>0</v>
          </cell>
          <cell r="F534">
            <v>0</v>
          </cell>
          <cell r="G534">
            <v>0</v>
          </cell>
          <cell r="H534">
            <v>0</v>
          </cell>
          <cell r="I534">
            <v>0</v>
          </cell>
          <cell r="J534">
            <v>0</v>
          </cell>
          <cell r="K534">
            <v>0</v>
          </cell>
          <cell r="L534">
            <v>0</v>
          </cell>
          <cell r="M534">
            <v>0</v>
          </cell>
          <cell r="N534">
            <v>0</v>
          </cell>
          <cell r="O534">
            <v>0</v>
          </cell>
          <cell r="P534">
            <v>0</v>
          </cell>
          <cell r="Q534">
            <v>0</v>
          </cell>
          <cell r="R534">
            <v>0</v>
          </cell>
          <cell r="S534">
            <v>0</v>
          </cell>
          <cell r="T534">
            <v>0</v>
          </cell>
          <cell r="U534">
            <v>0</v>
          </cell>
          <cell r="V534">
            <v>0</v>
          </cell>
        </row>
        <row r="535">
          <cell r="A535">
            <v>0</v>
          </cell>
          <cell r="B535">
            <v>0</v>
          </cell>
          <cell r="C535">
            <v>0</v>
          </cell>
          <cell r="D535">
            <v>0</v>
          </cell>
          <cell r="E535">
            <v>0</v>
          </cell>
          <cell r="F535">
            <v>0</v>
          </cell>
          <cell r="G535">
            <v>0</v>
          </cell>
          <cell r="H535">
            <v>0</v>
          </cell>
          <cell r="I535">
            <v>0</v>
          </cell>
          <cell r="J535">
            <v>0</v>
          </cell>
          <cell r="K535">
            <v>0</v>
          </cell>
          <cell r="L535">
            <v>0</v>
          </cell>
          <cell r="M535">
            <v>0</v>
          </cell>
          <cell r="N535">
            <v>0</v>
          </cell>
          <cell r="O535">
            <v>0</v>
          </cell>
          <cell r="P535">
            <v>0</v>
          </cell>
          <cell r="Q535">
            <v>0</v>
          </cell>
          <cell r="R535">
            <v>0</v>
          </cell>
          <cell r="S535">
            <v>0</v>
          </cell>
          <cell r="T535">
            <v>0</v>
          </cell>
          <cell r="U535">
            <v>0</v>
          </cell>
          <cell r="V535">
            <v>0</v>
          </cell>
        </row>
        <row r="536">
          <cell r="A536">
            <v>0</v>
          </cell>
          <cell r="B536">
            <v>0</v>
          </cell>
          <cell r="C536">
            <v>0</v>
          </cell>
          <cell r="D536">
            <v>0</v>
          </cell>
          <cell r="E536">
            <v>0</v>
          </cell>
          <cell r="F536">
            <v>0</v>
          </cell>
          <cell r="G536">
            <v>0</v>
          </cell>
          <cell r="H536">
            <v>0</v>
          </cell>
          <cell r="I536">
            <v>0</v>
          </cell>
          <cell r="J536">
            <v>0</v>
          </cell>
          <cell r="K536">
            <v>0</v>
          </cell>
          <cell r="L536">
            <v>0</v>
          </cell>
          <cell r="M536">
            <v>0</v>
          </cell>
          <cell r="N536">
            <v>0</v>
          </cell>
          <cell r="O536">
            <v>0</v>
          </cell>
          <cell r="P536">
            <v>0</v>
          </cell>
          <cell r="Q536">
            <v>0</v>
          </cell>
          <cell r="R536">
            <v>0</v>
          </cell>
          <cell r="S536">
            <v>0</v>
          </cell>
          <cell r="T536">
            <v>0</v>
          </cell>
          <cell r="U536">
            <v>0</v>
          </cell>
          <cell r="V536">
            <v>0</v>
          </cell>
        </row>
        <row r="537">
          <cell r="A537">
            <v>0</v>
          </cell>
          <cell r="B537">
            <v>0</v>
          </cell>
          <cell r="C537">
            <v>0</v>
          </cell>
          <cell r="D537">
            <v>0</v>
          </cell>
          <cell r="E537">
            <v>0</v>
          </cell>
          <cell r="F537">
            <v>0</v>
          </cell>
          <cell r="G537">
            <v>0</v>
          </cell>
          <cell r="H537">
            <v>0</v>
          </cell>
          <cell r="I537">
            <v>0</v>
          </cell>
          <cell r="J537">
            <v>0</v>
          </cell>
          <cell r="K537">
            <v>0</v>
          </cell>
          <cell r="L537">
            <v>0</v>
          </cell>
          <cell r="M537">
            <v>0</v>
          </cell>
          <cell r="N537">
            <v>0</v>
          </cell>
          <cell r="O537">
            <v>0</v>
          </cell>
          <cell r="P537">
            <v>0</v>
          </cell>
          <cell r="Q537">
            <v>0</v>
          </cell>
          <cell r="R537">
            <v>0</v>
          </cell>
          <cell r="S537">
            <v>0</v>
          </cell>
          <cell r="T537">
            <v>0</v>
          </cell>
          <cell r="U537">
            <v>0</v>
          </cell>
          <cell r="V537">
            <v>0</v>
          </cell>
        </row>
        <row r="538">
          <cell r="A538">
            <v>0</v>
          </cell>
          <cell r="B538">
            <v>0</v>
          </cell>
          <cell r="C538">
            <v>0</v>
          </cell>
          <cell r="D538">
            <v>0</v>
          </cell>
          <cell r="E538">
            <v>0</v>
          </cell>
          <cell r="F538">
            <v>0</v>
          </cell>
          <cell r="G538">
            <v>0</v>
          </cell>
          <cell r="H538">
            <v>0</v>
          </cell>
          <cell r="I538">
            <v>0</v>
          </cell>
          <cell r="J538">
            <v>0</v>
          </cell>
          <cell r="K538">
            <v>0</v>
          </cell>
          <cell r="L538">
            <v>0</v>
          </cell>
          <cell r="M538">
            <v>0</v>
          </cell>
          <cell r="N538">
            <v>0</v>
          </cell>
          <cell r="O538">
            <v>0</v>
          </cell>
          <cell r="P538">
            <v>0</v>
          </cell>
          <cell r="Q538">
            <v>0</v>
          </cell>
          <cell r="R538">
            <v>0</v>
          </cell>
          <cell r="S538">
            <v>0</v>
          </cell>
          <cell r="T538">
            <v>0</v>
          </cell>
          <cell r="U538">
            <v>0</v>
          </cell>
          <cell r="V538">
            <v>0</v>
          </cell>
        </row>
        <row r="539">
          <cell r="A539">
            <v>0</v>
          </cell>
          <cell r="B539">
            <v>0</v>
          </cell>
          <cell r="C539">
            <v>0</v>
          </cell>
          <cell r="D539">
            <v>0</v>
          </cell>
          <cell r="E539">
            <v>0</v>
          </cell>
          <cell r="F539">
            <v>0</v>
          </cell>
          <cell r="G539">
            <v>0</v>
          </cell>
          <cell r="H539">
            <v>0</v>
          </cell>
          <cell r="I539">
            <v>0</v>
          </cell>
          <cell r="J539">
            <v>0</v>
          </cell>
          <cell r="K539">
            <v>0</v>
          </cell>
          <cell r="L539">
            <v>0</v>
          </cell>
          <cell r="M539">
            <v>0</v>
          </cell>
          <cell r="N539">
            <v>0</v>
          </cell>
          <cell r="O539">
            <v>0</v>
          </cell>
          <cell r="P539">
            <v>0</v>
          </cell>
          <cell r="Q539">
            <v>0</v>
          </cell>
          <cell r="R539">
            <v>0</v>
          </cell>
          <cell r="S539">
            <v>0</v>
          </cell>
          <cell r="T539">
            <v>0</v>
          </cell>
          <cell r="U539">
            <v>0</v>
          </cell>
          <cell r="V539">
            <v>0</v>
          </cell>
        </row>
        <row r="540">
          <cell r="A540">
            <v>0</v>
          </cell>
          <cell r="B540">
            <v>0</v>
          </cell>
          <cell r="C540">
            <v>0</v>
          </cell>
          <cell r="D540">
            <v>0</v>
          </cell>
          <cell r="E540">
            <v>0</v>
          </cell>
          <cell r="F540">
            <v>0</v>
          </cell>
          <cell r="G540">
            <v>0</v>
          </cell>
          <cell r="H540">
            <v>0</v>
          </cell>
          <cell r="I540">
            <v>0</v>
          </cell>
          <cell r="J540">
            <v>0</v>
          </cell>
          <cell r="K540">
            <v>0</v>
          </cell>
          <cell r="L540">
            <v>0</v>
          </cell>
          <cell r="M540">
            <v>0</v>
          </cell>
          <cell r="N540">
            <v>0</v>
          </cell>
          <cell r="O540">
            <v>0</v>
          </cell>
          <cell r="P540">
            <v>0</v>
          </cell>
          <cell r="Q540">
            <v>0</v>
          </cell>
          <cell r="R540">
            <v>0</v>
          </cell>
          <cell r="S540">
            <v>0</v>
          </cell>
          <cell r="T540">
            <v>0</v>
          </cell>
          <cell r="U540">
            <v>0</v>
          </cell>
          <cell r="V540">
            <v>0</v>
          </cell>
        </row>
        <row r="541">
          <cell r="A541">
            <v>0</v>
          </cell>
          <cell r="B541">
            <v>0</v>
          </cell>
          <cell r="C541">
            <v>0</v>
          </cell>
          <cell r="D541">
            <v>0</v>
          </cell>
          <cell r="E541">
            <v>0</v>
          </cell>
          <cell r="F541">
            <v>0</v>
          </cell>
          <cell r="G541">
            <v>0</v>
          </cell>
          <cell r="H541">
            <v>0</v>
          </cell>
          <cell r="I541">
            <v>0</v>
          </cell>
          <cell r="J541">
            <v>0</v>
          </cell>
          <cell r="K541">
            <v>0</v>
          </cell>
          <cell r="L541">
            <v>0</v>
          </cell>
          <cell r="M541">
            <v>0</v>
          </cell>
          <cell r="N541">
            <v>0</v>
          </cell>
          <cell r="O541">
            <v>0</v>
          </cell>
          <cell r="P541">
            <v>0</v>
          </cell>
          <cell r="Q541">
            <v>0</v>
          </cell>
          <cell r="R541">
            <v>0</v>
          </cell>
          <cell r="S541">
            <v>0</v>
          </cell>
          <cell r="T541">
            <v>0</v>
          </cell>
          <cell r="U541">
            <v>0</v>
          </cell>
          <cell r="V541">
            <v>0</v>
          </cell>
        </row>
        <row r="542">
          <cell r="A542">
            <v>0</v>
          </cell>
          <cell r="B542">
            <v>0</v>
          </cell>
          <cell r="C542">
            <v>0</v>
          </cell>
          <cell r="D542">
            <v>0</v>
          </cell>
          <cell r="E542">
            <v>0</v>
          </cell>
          <cell r="F542">
            <v>0</v>
          </cell>
          <cell r="G542">
            <v>0</v>
          </cell>
          <cell r="H542">
            <v>0</v>
          </cell>
          <cell r="I542">
            <v>0</v>
          </cell>
          <cell r="J542">
            <v>0</v>
          </cell>
          <cell r="K542">
            <v>0</v>
          </cell>
          <cell r="L542">
            <v>0</v>
          </cell>
          <cell r="M542">
            <v>0</v>
          </cell>
          <cell r="N542">
            <v>0</v>
          </cell>
          <cell r="O542">
            <v>0</v>
          </cell>
          <cell r="P542">
            <v>0</v>
          </cell>
          <cell r="Q542">
            <v>0</v>
          </cell>
          <cell r="R542">
            <v>0</v>
          </cell>
          <cell r="S542">
            <v>0</v>
          </cell>
          <cell r="T542">
            <v>0</v>
          </cell>
          <cell r="U542">
            <v>0</v>
          </cell>
          <cell r="V542">
            <v>0</v>
          </cell>
        </row>
        <row r="543">
          <cell r="A543" t="str">
            <v>Desperdicio</v>
          </cell>
          <cell r="B543">
            <v>0</v>
          </cell>
          <cell r="C543">
            <v>0</v>
          </cell>
          <cell r="D543">
            <v>0</v>
          </cell>
          <cell r="E543">
            <v>0</v>
          </cell>
          <cell r="F543">
            <v>0</v>
          </cell>
          <cell r="G543">
            <v>0</v>
          </cell>
          <cell r="H543">
            <v>0</v>
          </cell>
          <cell r="I543">
            <v>0</v>
          </cell>
          <cell r="J543">
            <v>0</v>
          </cell>
          <cell r="K543">
            <v>0</v>
          </cell>
          <cell r="L543">
            <v>0</v>
          </cell>
          <cell r="M543" t="str">
            <v>%</v>
          </cell>
          <cell r="N543">
            <v>0</v>
          </cell>
          <cell r="O543">
            <v>0.03</v>
          </cell>
          <cell r="P543">
            <v>0</v>
          </cell>
          <cell r="Q543">
            <v>4334</v>
          </cell>
          <cell r="R543">
            <v>0</v>
          </cell>
          <cell r="S543">
            <v>0</v>
          </cell>
          <cell r="T543">
            <v>130.01999999999998</v>
          </cell>
          <cell r="U543">
            <v>0</v>
          </cell>
          <cell r="V543">
            <v>0</v>
          </cell>
        </row>
        <row r="544">
          <cell r="A544" t="str">
            <v>SUBTOTAL</v>
          </cell>
          <cell r="B544">
            <v>0</v>
          </cell>
          <cell r="C544">
            <v>0</v>
          </cell>
          <cell r="D544">
            <v>0</v>
          </cell>
          <cell r="E544">
            <v>0</v>
          </cell>
          <cell r="F544">
            <v>0</v>
          </cell>
          <cell r="G544">
            <v>0</v>
          </cell>
          <cell r="H544">
            <v>0</v>
          </cell>
          <cell r="I544">
            <v>0</v>
          </cell>
          <cell r="J544">
            <v>0</v>
          </cell>
          <cell r="K544">
            <v>0</v>
          </cell>
          <cell r="L544">
            <v>0</v>
          </cell>
          <cell r="M544">
            <v>0</v>
          </cell>
          <cell r="N544">
            <v>0</v>
          </cell>
          <cell r="O544">
            <v>0</v>
          </cell>
          <cell r="P544">
            <v>0</v>
          </cell>
          <cell r="Q544">
            <v>0</v>
          </cell>
          <cell r="R544">
            <v>0</v>
          </cell>
          <cell r="S544">
            <v>0</v>
          </cell>
          <cell r="T544">
            <v>4464.0200000000004</v>
          </cell>
          <cell r="U544">
            <v>0</v>
          </cell>
          <cell r="V544">
            <v>0</v>
          </cell>
        </row>
        <row r="545">
          <cell r="A545">
            <v>0</v>
          </cell>
          <cell r="B545">
            <v>0</v>
          </cell>
          <cell r="C545">
            <v>0</v>
          </cell>
          <cell r="D545">
            <v>0</v>
          </cell>
          <cell r="E545">
            <v>0</v>
          </cell>
          <cell r="F545">
            <v>0</v>
          </cell>
          <cell r="G545">
            <v>0</v>
          </cell>
          <cell r="H545">
            <v>0</v>
          </cell>
          <cell r="I545">
            <v>0</v>
          </cell>
          <cell r="J545">
            <v>0</v>
          </cell>
          <cell r="K545">
            <v>0</v>
          </cell>
          <cell r="L545">
            <v>0</v>
          </cell>
          <cell r="M545">
            <v>0</v>
          </cell>
          <cell r="N545">
            <v>0</v>
          </cell>
          <cell r="O545">
            <v>0</v>
          </cell>
          <cell r="P545">
            <v>0</v>
          </cell>
          <cell r="Q545">
            <v>0</v>
          </cell>
          <cell r="R545">
            <v>0</v>
          </cell>
          <cell r="S545">
            <v>0</v>
          </cell>
          <cell r="T545">
            <v>0</v>
          </cell>
          <cell r="U545">
            <v>0</v>
          </cell>
          <cell r="V545">
            <v>0</v>
          </cell>
        </row>
        <row r="546">
          <cell r="A546" t="str">
            <v>3. Transportes</v>
          </cell>
          <cell r="B546">
            <v>0</v>
          </cell>
          <cell r="C546">
            <v>0</v>
          </cell>
          <cell r="D546">
            <v>0</v>
          </cell>
          <cell r="E546">
            <v>0</v>
          </cell>
          <cell r="F546">
            <v>0</v>
          </cell>
          <cell r="G546">
            <v>0</v>
          </cell>
          <cell r="H546">
            <v>0</v>
          </cell>
          <cell r="I546">
            <v>0</v>
          </cell>
          <cell r="J546">
            <v>0</v>
          </cell>
          <cell r="K546">
            <v>0</v>
          </cell>
          <cell r="L546">
            <v>0</v>
          </cell>
          <cell r="M546">
            <v>0</v>
          </cell>
          <cell r="N546">
            <v>0</v>
          </cell>
          <cell r="O546">
            <v>0</v>
          </cell>
          <cell r="P546">
            <v>0</v>
          </cell>
          <cell r="Q546">
            <v>0</v>
          </cell>
          <cell r="R546">
            <v>0</v>
          </cell>
          <cell r="S546">
            <v>0</v>
          </cell>
          <cell r="T546">
            <v>0</v>
          </cell>
          <cell r="U546">
            <v>0</v>
          </cell>
          <cell r="V546">
            <v>0</v>
          </cell>
        </row>
        <row r="547">
          <cell r="A547" t="str">
            <v>Material</v>
          </cell>
          <cell r="B547">
            <v>0</v>
          </cell>
          <cell r="C547">
            <v>0</v>
          </cell>
          <cell r="D547">
            <v>0</v>
          </cell>
          <cell r="E547">
            <v>0</v>
          </cell>
          <cell r="F547">
            <v>0</v>
          </cell>
          <cell r="G547">
            <v>0</v>
          </cell>
          <cell r="H547">
            <v>0</v>
          </cell>
          <cell r="I547">
            <v>0</v>
          </cell>
          <cell r="J547">
            <v>0</v>
          </cell>
          <cell r="K547" t="str">
            <v>Vol. o Peso</v>
          </cell>
          <cell r="L547">
            <v>0</v>
          </cell>
          <cell r="M547" t="str">
            <v>Distancia</v>
          </cell>
          <cell r="N547">
            <v>0</v>
          </cell>
          <cell r="O547" t="str">
            <v>m2 o Ton/Km</v>
          </cell>
          <cell r="P547">
            <v>0</v>
          </cell>
          <cell r="Q547">
            <v>0</v>
          </cell>
          <cell r="R547" t="str">
            <v>Tarifa</v>
          </cell>
          <cell r="S547">
            <v>0</v>
          </cell>
          <cell r="T547" t="str">
            <v>Vr. Unitario</v>
          </cell>
          <cell r="U547">
            <v>0</v>
          </cell>
          <cell r="V547">
            <v>0</v>
          </cell>
        </row>
        <row r="548">
          <cell r="A548">
            <v>0</v>
          </cell>
          <cell r="B548">
            <v>0</v>
          </cell>
          <cell r="C548">
            <v>0</v>
          </cell>
          <cell r="D548">
            <v>0</v>
          </cell>
          <cell r="E548">
            <v>0</v>
          </cell>
          <cell r="F548">
            <v>0</v>
          </cell>
          <cell r="G548">
            <v>0</v>
          </cell>
          <cell r="H548">
            <v>0</v>
          </cell>
          <cell r="I548">
            <v>0</v>
          </cell>
          <cell r="J548">
            <v>0</v>
          </cell>
          <cell r="K548">
            <v>0</v>
          </cell>
          <cell r="L548">
            <v>0</v>
          </cell>
          <cell r="M548">
            <v>0</v>
          </cell>
          <cell r="N548">
            <v>0</v>
          </cell>
          <cell r="O548">
            <v>0</v>
          </cell>
          <cell r="P548">
            <v>0</v>
          </cell>
          <cell r="Q548">
            <v>0</v>
          </cell>
          <cell r="R548">
            <v>0</v>
          </cell>
          <cell r="S548">
            <v>0</v>
          </cell>
          <cell r="T548">
            <v>0</v>
          </cell>
          <cell r="U548">
            <v>0</v>
          </cell>
          <cell r="V548">
            <v>0</v>
          </cell>
        </row>
        <row r="549">
          <cell r="A549">
            <v>0</v>
          </cell>
          <cell r="B549">
            <v>0</v>
          </cell>
          <cell r="C549">
            <v>0</v>
          </cell>
          <cell r="D549">
            <v>0</v>
          </cell>
          <cell r="E549">
            <v>0</v>
          </cell>
          <cell r="F549">
            <v>0</v>
          </cell>
          <cell r="G549">
            <v>0</v>
          </cell>
          <cell r="H549">
            <v>0</v>
          </cell>
          <cell r="I549">
            <v>0</v>
          </cell>
          <cell r="J549">
            <v>0</v>
          </cell>
          <cell r="K549">
            <v>0</v>
          </cell>
          <cell r="L549">
            <v>0</v>
          </cell>
          <cell r="M549">
            <v>0</v>
          </cell>
          <cell r="N549">
            <v>0</v>
          </cell>
          <cell r="O549">
            <v>0</v>
          </cell>
          <cell r="P549">
            <v>0</v>
          </cell>
          <cell r="Q549">
            <v>0</v>
          </cell>
          <cell r="R549">
            <v>0</v>
          </cell>
          <cell r="S549">
            <v>0</v>
          </cell>
          <cell r="T549">
            <v>0</v>
          </cell>
          <cell r="U549">
            <v>0</v>
          </cell>
          <cell r="V549">
            <v>0</v>
          </cell>
        </row>
        <row r="550">
          <cell r="A550">
            <v>0</v>
          </cell>
          <cell r="B550">
            <v>0</v>
          </cell>
          <cell r="C550">
            <v>0</v>
          </cell>
          <cell r="D550">
            <v>0</v>
          </cell>
          <cell r="E550">
            <v>0</v>
          </cell>
          <cell r="F550">
            <v>0</v>
          </cell>
          <cell r="G550">
            <v>0</v>
          </cell>
          <cell r="H550">
            <v>0</v>
          </cell>
          <cell r="I550">
            <v>0</v>
          </cell>
          <cell r="J550">
            <v>0</v>
          </cell>
          <cell r="K550">
            <v>0</v>
          </cell>
          <cell r="L550">
            <v>0</v>
          </cell>
          <cell r="M550">
            <v>0</v>
          </cell>
          <cell r="N550">
            <v>0</v>
          </cell>
          <cell r="O550">
            <v>0</v>
          </cell>
          <cell r="P550">
            <v>0</v>
          </cell>
          <cell r="Q550">
            <v>0</v>
          </cell>
          <cell r="R550">
            <v>0</v>
          </cell>
          <cell r="S550">
            <v>0</v>
          </cell>
          <cell r="T550">
            <v>0</v>
          </cell>
          <cell r="U550">
            <v>0</v>
          </cell>
          <cell r="V550">
            <v>0</v>
          </cell>
        </row>
        <row r="551">
          <cell r="A551" t="str">
            <v>SUBTOTAL</v>
          </cell>
          <cell r="B551">
            <v>0</v>
          </cell>
          <cell r="C551">
            <v>0</v>
          </cell>
          <cell r="D551">
            <v>0</v>
          </cell>
          <cell r="E551">
            <v>0</v>
          </cell>
          <cell r="F551">
            <v>0</v>
          </cell>
          <cell r="G551">
            <v>0</v>
          </cell>
          <cell r="H551">
            <v>0</v>
          </cell>
          <cell r="I551">
            <v>0</v>
          </cell>
          <cell r="J551">
            <v>0</v>
          </cell>
          <cell r="K551">
            <v>0</v>
          </cell>
          <cell r="L551">
            <v>0</v>
          </cell>
          <cell r="M551">
            <v>0</v>
          </cell>
          <cell r="N551">
            <v>0</v>
          </cell>
          <cell r="O551">
            <v>0</v>
          </cell>
          <cell r="P551">
            <v>0</v>
          </cell>
          <cell r="Q551">
            <v>0</v>
          </cell>
          <cell r="R551">
            <v>0</v>
          </cell>
          <cell r="S551">
            <v>0</v>
          </cell>
          <cell r="T551">
            <v>0</v>
          </cell>
          <cell r="U551">
            <v>0</v>
          </cell>
          <cell r="V551">
            <v>0</v>
          </cell>
        </row>
        <row r="552">
          <cell r="A552">
            <v>0</v>
          </cell>
          <cell r="B552">
            <v>0</v>
          </cell>
          <cell r="C552">
            <v>0</v>
          </cell>
          <cell r="D552">
            <v>0</v>
          </cell>
          <cell r="E552">
            <v>0</v>
          </cell>
          <cell r="F552">
            <v>0</v>
          </cell>
          <cell r="G552">
            <v>0</v>
          </cell>
          <cell r="H552">
            <v>0</v>
          </cell>
          <cell r="I552">
            <v>0</v>
          </cell>
          <cell r="J552">
            <v>0</v>
          </cell>
          <cell r="K552">
            <v>0</v>
          </cell>
          <cell r="L552">
            <v>0</v>
          </cell>
          <cell r="M552">
            <v>0</v>
          </cell>
          <cell r="N552">
            <v>0</v>
          </cell>
          <cell r="O552">
            <v>0</v>
          </cell>
          <cell r="P552">
            <v>0</v>
          </cell>
          <cell r="Q552">
            <v>0</v>
          </cell>
          <cell r="R552">
            <v>0</v>
          </cell>
          <cell r="S552">
            <v>0</v>
          </cell>
          <cell r="T552">
            <v>0</v>
          </cell>
          <cell r="U552">
            <v>0</v>
          </cell>
          <cell r="V552">
            <v>0</v>
          </cell>
        </row>
        <row r="553">
          <cell r="A553" t="str">
            <v>4. Mano de Obra</v>
          </cell>
          <cell r="B553">
            <v>0</v>
          </cell>
          <cell r="C553">
            <v>0</v>
          </cell>
          <cell r="D553">
            <v>0</v>
          </cell>
          <cell r="E553">
            <v>0</v>
          </cell>
          <cell r="F553">
            <v>0</v>
          </cell>
          <cell r="G553">
            <v>0</v>
          </cell>
          <cell r="H553">
            <v>0</v>
          </cell>
          <cell r="I553">
            <v>0</v>
          </cell>
          <cell r="J553">
            <v>0</v>
          </cell>
          <cell r="K553">
            <v>0</v>
          </cell>
          <cell r="L553">
            <v>0</v>
          </cell>
          <cell r="M553">
            <v>0</v>
          </cell>
          <cell r="N553">
            <v>0</v>
          </cell>
          <cell r="O553">
            <v>0</v>
          </cell>
          <cell r="P553">
            <v>0</v>
          </cell>
          <cell r="Q553">
            <v>0</v>
          </cell>
          <cell r="R553">
            <v>0</v>
          </cell>
          <cell r="S553">
            <v>0</v>
          </cell>
          <cell r="T553">
            <v>0</v>
          </cell>
          <cell r="U553">
            <v>0</v>
          </cell>
          <cell r="V553">
            <v>0</v>
          </cell>
        </row>
        <row r="554">
          <cell r="A554" t="str">
            <v>Trabajador</v>
          </cell>
          <cell r="B554">
            <v>0</v>
          </cell>
          <cell r="C554">
            <v>0</v>
          </cell>
          <cell r="D554">
            <v>0</v>
          </cell>
          <cell r="E554">
            <v>0</v>
          </cell>
          <cell r="F554">
            <v>0</v>
          </cell>
          <cell r="G554">
            <v>0</v>
          </cell>
          <cell r="H554">
            <v>0</v>
          </cell>
          <cell r="I554">
            <v>0</v>
          </cell>
          <cell r="J554" t="str">
            <v>Jornal</v>
          </cell>
          <cell r="K554">
            <v>0</v>
          </cell>
          <cell r="L554" t="str">
            <v>Prestac.</v>
          </cell>
          <cell r="M554">
            <v>0</v>
          </cell>
          <cell r="N554" t="str">
            <v>Jornal Total</v>
          </cell>
          <cell r="O554">
            <v>0</v>
          </cell>
          <cell r="P554">
            <v>0</v>
          </cell>
          <cell r="Q554" t="str">
            <v>Rendimiento</v>
          </cell>
          <cell r="R554">
            <v>0</v>
          </cell>
          <cell r="S554">
            <v>0</v>
          </cell>
          <cell r="T554" t="str">
            <v>Vr. Unitario</v>
          </cell>
          <cell r="U554">
            <v>0</v>
          </cell>
          <cell r="V554">
            <v>0</v>
          </cell>
        </row>
        <row r="555">
          <cell r="A555" t="str">
            <v>Electricista II</v>
          </cell>
          <cell r="B555">
            <v>0</v>
          </cell>
          <cell r="C555">
            <v>0</v>
          </cell>
          <cell r="D555">
            <v>0</v>
          </cell>
          <cell r="E555">
            <v>0</v>
          </cell>
          <cell r="F555">
            <v>0</v>
          </cell>
          <cell r="G555">
            <v>0</v>
          </cell>
          <cell r="H555">
            <v>0</v>
          </cell>
          <cell r="I555">
            <v>0</v>
          </cell>
          <cell r="J555">
            <v>21662</v>
          </cell>
          <cell r="K555">
            <v>0</v>
          </cell>
          <cell r="L555">
            <v>0.57999999999999996</v>
          </cell>
          <cell r="M555">
            <v>0</v>
          </cell>
          <cell r="N555">
            <v>34225.96</v>
          </cell>
          <cell r="O555">
            <v>0</v>
          </cell>
          <cell r="P555">
            <v>0</v>
          </cell>
          <cell r="Q555">
            <v>0.04</v>
          </cell>
          <cell r="R555">
            <v>0</v>
          </cell>
          <cell r="S555">
            <v>0</v>
          </cell>
          <cell r="T555">
            <v>1369.0383999999999</v>
          </cell>
          <cell r="U555">
            <v>0</v>
          </cell>
          <cell r="V555">
            <v>0</v>
          </cell>
        </row>
        <row r="556">
          <cell r="A556" t="str">
            <v>Ayudante</v>
          </cell>
          <cell r="B556">
            <v>0</v>
          </cell>
          <cell r="C556">
            <v>0</v>
          </cell>
          <cell r="D556">
            <v>0</v>
          </cell>
          <cell r="E556">
            <v>0</v>
          </cell>
          <cell r="F556">
            <v>0</v>
          </cell>
          <cell r="G556">
            <v>0</v>
          </cell>
          <cell r="H556">
            <v>0</v>
          </cell>
          <cell r="I556">
            <v>0</v>
          </cell>
          <cell r="J556">
            <v>17167</v>
          </cell>
          <cell r="K556">
            <v>0</v>
          </cell>
          <cell r="L556">
            <v>0.57999999999999996</v>
          </cell>
          <cell r="M556">
            <v>0</v>
          </cell>
          <cell r="N556">
            <v>27123.86</v>
          </cell>
          <cell r="O556">
            <v>0</v>
          </cell>
          <cell r="P556">
            <v>0</v>
          </cell>
          <cell r="Q556">
            <v>0.04</v>
          </cell>
          <cell r="R556">
            <v>0</v>
          </cell>
          <cell r="S556">
            <v>0</v>
          </cell>
          <cell r="T556">
            <v>1084.9544000000001</v>
          </cell>
          <cell r="U556">
            <v>0</v>
          </cell>
          <cell r="V556">
            <v>0</v>
          </cell>
        </row>
        <row r="557">
          <cell r="A557">
            <v>0</v>
          </cell>
          <cell r="B557">
            <v>0</v>
          </cell>
          <cell r="C557">
            <v>0</v>
          </cell>
          <cell r="D557">
            <v>0</v>
          </cell>
          <cell r="E557">
            <v>0</v>
          </cell>
          <cell r="F557">
            <v>0</v>
          </cell>
          <cell r="G557">
            <v>0</v>
          </cell>
          <cell r="H557">
            <v>0</v>
          </cell>
          <cell r="I557">
            <v>0</v>
          </cell>
          <cell r="J557">
            <v>0</v>
          </cell>
          <cell r="K557">
            <v>0</v>
          </cell>
          <cell r="L557">
            <v>0</v>
          </cell>
          <cell r="M557">
            <v>0</v>
          </cell>
          <cell r="N557">
            <v>0</v>
          </cell>
          <cell r="O557">
            <v>0</v>
          </cell>
          <cell r="P557">
            <v>0</v>
          </cell>
          <cell r="Q557">
            <v>0</v>
          </cell>
          <cell r="R557">
            <v>0</v>
          </cell>
          <cell r="S557">
            <v>0</v>
          </cell>
          <cell r="T557">
            <v>0</v>
          </cell>
          <cell r="U557">
            <v>0</v>
          </cell>
          <cell r="V557">
            <v>0</v>
          </cell>
        </row>
        <row r="558">
          <cell r="A558" t="str">
            <v>SUBTOTAL</v>
          </cell>
          <cell r="B558">
            <v>0</v>
          </cell>
          <cell r="C558">
            <v>0</v>
          </cell>
          <cell r="D558">
            <v>0</v>
          </cell>
          <cell r="E558">
            <v>0</v>
          </cell>
          <cell r="F558">
            <v>0</v>
          </cell>
          <cell r="G558">
            <v>0</v>
          </cell>
          <cell r="H558">
            <v>0</v>
          </cell>
          <cell r="I558">
            <v>0</v>
          </cell>
          <cell r="J558">
            <v>0</v>
          </cell>
          <cell r="K558">
            <v>0</v>
          </cell>
          <cell r="L558">
            <v>0</v>
          </cell>
          <cell r="M558">
            <v>0</v>
          </cell>
          <cell r="N558">
            <v>0</v>
          </cell>
          <cell r="O558">
            <v>0</v>
          </cell>
          <cell r="P558">
            <v>0</v>
          </cell>
          <cell r="Q558">
            <v>0</v>
          </cell>
          <cell r="R558">
            <v>0</v>
          </cell>
          <cell r="S558">
            <v>0</v>
          </cell>
          <cell r="T558">
            <v>2453.9928</v>
          </cell>
          <cell r="U558">
            <v>0</v>
          </cell>
          <cell r="V558">
            <v>0</v>
          </cell>
        </row>
        <row r="559">
          <cell r="A559" t="str">
            <v>TOTAL COSTO DIRECTO</v>
          </cell>
          <cell r="B559">
            <v>0</v>
          </cell>
          <cell r="C559">
            <v>0</v>
          </cell>
          <cell r="D559">
            <v>0</v>
          </cell>
          <cell r="E559">
            <v>0</v>
          </cell>
          <cell r="F559">
            <v>0</v>
          </cell>
          <cell r="G559">
            <v>0</v>
          </cell>
          <cell r="H559">
            <v>0</v>
          </cell>
          <cell r="I559">
            <v>0</v>
          </cell>
          <cell r="J559">
            <v>0</v>
          </cell>
          <cell r="K559">
            <v>0</v>
          </cell>
          <cell r="L559">
            <v>0</v>
          </cell>
          <cell r="M559">
            <v>0</v>
          </cell>
          <cell r="N559">
            <v>0</v>
          </cell>
          <cell r="O559">
            <v>0</v>
          </cell>
          <cell r="P559">
            <v>0</v>
          </cell>
          <cell r="Q559">
            <v>0</v>
          </cell>
          <cell r="R559">
            <v>0</v>
          </cell>
          <cell r="S559">
            <v>0</v>
          </cell>
          <cell r="T559">
            <v>8088.0128000000004</v>
          </cell>
          <cell r="U559">
            <v>0</v>
          </cell>
          <cell r="V559">
            <v>0</v>
          </cell>
        </row>
        <row r="560">
          <cell r="A560" t="str">
            <v>AIU CONTRACTUAL</v>
          </cell>
          <cell r="B560">
            <v>0</v>
          </cell>
          <cell r="C560">
            <v>0</v>
          </cell>
          <cell r="D560">
            <v>0</v>
          </cell>
          <cell r="E560">
            <v>0.25640000000000002</v>
          </cell>
          <cell r="F560">
            <v>0</v>
          </cell>
          <cell r="G560">
            <v>0</v>
          </cell>
          <cell r="H560">
            <v>0</v>
          </cell>
          <cell r="I560">
            <v>0</v>
          </cell>
          <cell r="J560">
            <v>0</v>
          </cell>
          <cell r="K560">
            <v>0</v>
          </cell>
          <cell r="L560">
            <v>0</v>
          </cell>
          <cell r="M560">
            <v>0</v>
          </cell>
          <cell r="N560">
            <v>0</v>
          </cell>
          <cell r="O560">
            <v>0</v>
          </cell>
          <cell r="P560">
            <v>0</v>
          </cell>
          <cell r="Q560">
            <v>0</v>
          </cell>
          <cell r="R560">
            <v>0</v>
          </cell>
          <cell r="S560" t="str">
            <v>TOTAL COSTO INDIRECTO</v>
          </cell>
          <cell r="T560">
            <v>2073.7664819200004</v>
          </cell>
          <cell r="U560">
            <v>0</v>
          </cell>
          <cell r="V560">
            <v>0</v>
          </cell>
        </row>
        <row r="561">
          <cell r="A561" t="str">
            <v>VALOR TOTAL ACTIVIDAD</v>
          </cell>
          <cell r="B561">
            <v>0</v>
          </cell>
          <cell r="C561">
            <v>0</v>
          </cell>
          <cell r="D561">
            <v>0</v>
          </cell>
          <cell r="E561">
            <v>0</v>
          </cell>
          <cell r="F561">
            <v>0</v>
          </cell>
          <cell r="G561">
            <v>0</v>
          </cell>
          <cell r="H561">
            <v>0</v>
          </cell>
          <cell r="I561">
            <v>0</v>
          </cell>
          <cell r="J561">
            <v>0</v>
          </cell>
          <cell r="K561">
            <v>0</v>
          </cell>
          <cell r="L561">
            <v>0</v>
          </cell>
          <cell r="M561">
            <v>0</v>
          </cell>
          <cell r="N561">
            <v>0</v>
          </cell>
          <cell r="O561">
            <v>0</v>
          </cell>
          <cell r="P561">
            <v>0</v>
          </cell>
          <cell r="Q561">
            <v>0</v>
          </cell>
          <cell r="R561">
            <v>0</v>
          </cell>
          <cell r="S561">
            <v>0</v>
          </cell>
          <cell r="T561">
            <v>10161.77928192</v>
          </cell>
          <cell r="U561">
            <v>0</v>
          </cell>
          <cell r="V561">
            <v>0</v>
          </cell>
        </row>
        <row r="562">
          <cell r="A562" t="str">
            <v>VALOR RECURSOS NECESARIOS PARA LA EJECUCIÓN DE LA ACTIVIDAD</v>
          </cell>
          <cell r="B562">
            <v>0</v>
          </cell>
          <cell r="C562">
            <v>0</v>
          </cell>
          <cell r="D562">
            <v>0</v>
          </cell>
          <cell r="E562">
            <v>0</v>
          </cell>
          <cell r="F562">
            <v>0</v>
          </cell>
          <cell r="G562">
            <v>0</v>
          </cell>
          <cell r="H562">
            <v>0</v>
          </cell>
          <cell r="I562">
            <v>0</v>
          </cell>
          <cell r="J562">
            <v>0</v>
          </cell>
          <cell r="K562">
            <v>0</v>
          </cell>
          <cell r="L562">
            <v>0</v>
          </cell>
          <cell r="M562">
            <v>0</v>
          </cell>
          <cell r="N562">
            <v>0</v>
          </cell>
          <cell r="O562">
            <v>0</v>
          </cell>
          <cell r="P562">
            <v>0</v>
          </cell>
          <cell r="Q562">
            <v>0</v>
          </cell>
          <cell r="R562">
            <v>0</v>
          </cell>
          <cell r="S562">
            <v>0</v>
          </cell>
          <cell r="T562">
            <v>396309.39199487999</v>
          </cell>
          <cell r="U562">
            <v>0</v>
          </cell>
          <cell r="V562">
            <v>0</v>
          </cell>
        </row>
        <row r="563">
          <cell r="A563">
            <v>0</v>
          </cell>
          <cell r="B563">
            <v>0</v>
          </cell>
          <cell r="C563">
            <v>0</v>
          </cell>
          <cell r="D563">
            <v>0</v>
          </cell>
          <cell r="E563">
            <v>0</v>
          </cell>
          <cell r="F563">
            <v>0</v>
          </cell>
          <cell r="G563">
            <v>0</v>
          </cell>
          <cell r="H563">
            <v>0</v>
          </cell>
          <cell r="I563">
            <v>0</v>
          </cell>
          <cell r="J563">
            <v>0</v>
          </cell>
          <cell r="K563">
            <v>0</v>
          </cell>
          <cell r="L563">
            <v>0</v>
          </cell>
          <cell r="M563">
            <v>0</v>
          </cell>
          <cell r="N563">
            <v>0</v>
          </cell>
          <cell r="O563">
            <v>0</v>
          </cell>
          <cell r="P563">
            <v>0</v>
          </cell>
          <cell r="Q563">
            <v>0</v>
          </cell>
          <cell r="R563">
            <v>0</v>
          </cell>
          <cell r="S563">
            <v>0</v>
          </cell>
          <cell r="T563">
            <v>0</v>
          </cell>
          <cell r="U563">
            <v>0</v>
          </cell>
          <cell r="V563">
            <v>0</v>
          </cell>
        </row>
        <row r="564">
          <cell r="A564" t="str">
            <v>Para constancia de lo anterior, se firma la presente acta bajo la responsabilidad expresa de los que intervienen en ella, de  conformidad  con las funciones  desempeñadas por cada uno de los mismos,  de acuerdo con el manual de interventoría, en _________</v>
          </cell>
          <cell r="B564">
            <v>0</v>
          </cell>
          <cell r="C564">
            <v>0</v>
          </cell>
          <cell r="D564">
            <v>0</v>
          </cell>
          <cell r="E564">
            <v>0</v>
          </cell>
          <cell r="F564">
            <v>0</v>
          </cell>
          <cell r="G564">
            <v>0</v>
          </cell>
          <cell r="H564">
            <v>0</v>
          </cell>
          <cell r="I564">
            <v>0</v>
          </cell>
          <cell r="J564">
            <v>0</v>
          </cell>
          <cell r="K564">
            <v>0</v>
          </cell>
          <cell r="L564">
            <v>0</v>
          </cell>
          <cell r="M564">
            <v>0</v>
          </cell>
          <cell r="N564">
            <v>0</v>
          </cell>
          <cell r="O564">
            <v>0</v>
          </cell>
          <cell r="P564">
            <v>0</v>
          </cell>
          <cell r="Q564">
            <v>0</v>
          </cell>
          <cell r="R564">
            <v>0</v>
          </cell>
          <cell r="S564">
            <v>0</v>
          </cell>
          <cell r="T564">
            <v>0</v>
          </cell>
          <cell r="U564">
            <v>0</v>
          </cell>
          <cell r="V564">
            <v>0</v>
          </cell>
        </row>
        <row r="565">
          <cell r="A565">
            <v>0</v>
          </cell>
          <cell r="B565">
            <v>0</v>
          </cell>
          <cell r="C565">
            <v>0</v>
          </cell>
          <cell r="D565">
            <v>0</v>
          </cell>
          <cell r="E565">
            <v>0</v>
          </cell>
          <cell r="F565">
            <v>0</v>
          </cell>
          <cell r="G565">
            <v>0</v>
          </cell>
          <cell r="H565">
            <v>0</v>
          </cell>
          <cell r="I565">
            <v>0</v>
          </cell>
          <cell r="J565">
            <v>0</v>
          </cell>
          <cell r="K565">
            <v>0</v>
          </cell>
          <cell r="L565">
            <v>0</v>
          </cell>
          <cell r="M565">
            <v>0</v>
          </cell>
          <cell r="N565">
            <v>0</v>
          </cell>
          <cell r="O565">
            <v>0</v>
          </cell>
          <cell r="P565">
            <v>0</v>
          </cell>
          <cell r="Q565">
            <v>0</v>
          </cell>
          <cell r="R565">
            <v>0</v>
          </cell>
          <cell r="S565">
            <v>0</v>
          </cell>
          <cell r="T565">
            <v>0</v>
          </cell>
          <cell r="U565">
            <v>0</v>
          </cell>
          <cell r="V565">
            <v>0</v>
          </cell>
        </row>
        <row r="566">
          <cell r="A566">
            <v>0</v>
          </cell>
          <cell r="B566">
            <v>0</v>
          </cell>
          <cell r="C566">
            <v>0</v>
          </cell>
          <cell r="D566">
            <v>0</v>
          </cell>
          <cell r="E566">
            <v>0</v>
          </cell>
          <cell r="F566">
            <v>0</v>
          </cell>
          <cell r="G566">
            <v>0</v>
          </cell>
          <cell r="H566">
            <v>0</v>
          </cell>
          <cell r="I566">
            <v>0</v>
          </cell>
          <cell r="J566">
            <v>0</v>
          </cell>
          <cell r="K566">
            <v>0</v>
          </cell>
          <cell r="L566">
            <v>0</v>
          </cell>
          <cell r="M566">
            <v>0</v>
          </cell>
          <cell r="N566">
            <v>0</v>
          </cell>
          <cell r="O566">
            <v>0</v>
          </cell>
          <cell r="P566">
            <v>0</v>
          </cell>
          <cell r="Q566">
            <v>0</v>
          </cell>
          <cell r="R566">
            <v>0</v>
          </cell>
          <cell r="S566">
            <v>0</v>
          </cell>
          <cell r="T566">
            <v>0</v>
          </cell>
          <cell r="U566">
            <v>0</v>
          </cell>
          <cell r="V566">
            <v>0</v>
          </cell>
        </row>
        <row r="567">
          <cell r="A567">
            <v>0</v>
          </cell>
          <cell r="B567">
            <v>0</v>
          </cell>
          <cell r="C567">
            <v>0</v>
          </cell>
          <cell r="D567">
            <v>0</v>
          </cell>
          <cell r="E567" t="str">
            <v>Firma:</v>
          </cell>
          <cell r="F567">
            <v>0</v>
          </cell>
          <cell r="G567">
            <v>0</v>
          </cell>
          <cell r="H567">
            <v>0</v>
          </cell>
          <cell r="I567">
            <v>0</v>
          </cell>
          <cell r="J567">
            <v>0</v>
          </cell>
          <cell r="K567">
            <v>0</v>
          </cell>
          <cell r="L567">
            <v>0</v>
          </cell>
          <cell r="M567">
            <v>0</v>
          </cell>
          <cell r="N567">
            <v>0</v>
          </cell>
          <cell r="O567">
            <v>0</v>
          </cell>
          <cell r="P567">
            <v>0</v>
          </cell>
          <cell r="Q567">
            <v>0</v>
          </cell>
          <cell r="R567">
            <v>0</v>
          </cell>
          <cell r="S567">
            <v>0</v>
          </cell>
          <cell r="T567">
            <v>0</v>
          </cell>
          <cell r="U567">
            <v>0</v>
          </cell>
          <cell r="V567">
            <v>0</v>
          </cell>
        </row>
        <row r="568">
          <cell r="A568">
            <v>0</v>
          </cell>
          <cell r="B568">
            <v>0</v>
          </cell>
          <cell r="C568">
            <v>0</v>
          </cell>
          <cell r="D568">
            <v>0</v>
          </cell>
          <cell r="E568" t="str">
            <v>Nombre:</v>
          </cell>
          <cell r="F568">
            <v>0</v>
          </cell>
          <cell r="G568">
            <v>0</v>
          </cell>
          <cell r="H568">
            <v>0</v>
          </cell>
          <cell r="I568">
            <v>0</v>
          </cell>
          <cell r="J568">
            <v>0</v>
          </cell>
          <cell r="K568">
            <v>0</v>
          </cell>
          <cell r="L568">
            <v>0</v>
          </cell>
          <cell r="M568">
            <v>0</v>
          </cell>
          <cell r="N568">
            <v>0</v>
          </cell>
          <cell r="O568">
            <v>0</v>
          </cell>
          <cell r="P568">
            <v>0</v>
          </cell>
          <cell r="Q568">
            <v>0</v>
          </cell>
          <cell r="R568">
            <v>0</v>
          </cell>
          <cell r="S568">
            <v>0</v>
          </cell>
          <cell r="T568">
            <v>0</v>
          </cell>
          <cell r="U568">
            <v>0</v>
          </cell>
          <cell r="V568">
            <v>0</v>
          </cell>
        </row>
        <row r="569">
          <cell r="A569">
            <v>0</v>
          </cell>
          <cell r="B569">
            <v>0</v>
          </cell>
          <cell r="C569">
            <v>0</v>
          </cell>
          <cell r="D569">
            <v>0</v>
          </cell>
          <cell r="E569" t="str">
            <v>REPRESENTATE LEGAL Ó DIRECTOR DE OBRA</v>
          </cell>
          <cell r="F569">
            <v>0</v>
          </cell>
          <cell r="G569">
            <v>0</v>
          </cell>
          <cell r="H569">
            <v>0</v>
          </cell>
          <cell r="I569">
            <v>0</v>
          </cell>
          <cell r="J569">
            <v>0</v>
          </cell>
          <cell r="K569">
            <v>0</v>
          </cell>
          <cell r="L569">
            <v>0</v>
          </cell>
          <cell r="M569">
            <v>0</v>
          </cell>
          <cell r="N569">
            <v>0</v>
          </cell>
          <cell r="O569">
            <v>0</v>
          </cell>
          <cell r="P569">
            <v>0</v>
          </cell>
          <cell r="Q569">
            <v>0</v>
          </cell>
          <cell r="R569">
            <v>0</v>
          </cell>
          <cell r="S569">
            <v>0</v>
          </cell>
          <cell r="T569">
            <v>0</v>
          </cell>
          <cell r="U569">
            <v>0</v>
          </cell>
          <cell r="V569">
            <v>0</v>
          </cell>
        </row>
        <row r="570">
          <cell r="F570">
            <v>0</v>
          </cell>
          <cell r="G570">
            <v>0</v>
          </cell>
          <cell r="H570">
            <v>0</v>
          </cell>
          <cell r="I570">
            <v>0</v>
          </cell>
          <cell r="J570">
            <v>0</v>
          </cell>
          <cell r="K570">
            <v>0</v>
          </cell>
        </row>
        <row r="571">
          <cell r="A571" t="str">
            <v>C. OBSERVACIONES INTERVENTORIA (Campo de obligatorio diligenciamiento)</v>
          </cell>
          <cell r="B571">
            <v>0</v>
          </cell>
          <cell r="C571">
            <v>0</v>
          </cell>
          <cell r="D571">
            <v>0</v>
          </cell>
          <cell r="E571">
            <v>0</v>
          </cell>
          <cell r="F571">
            <v>0</v>
          </cell>
          <cell r="G571">
            <v>0</v>
          </cell>
          <cell r="H571">
            <v>0</v>
          </cell>
          <cell r="I571">
            <v>0</v>
          </cell>
          <cell r="J571">
            <v>0</v>
          </cell>
          <cell r="K571">
            <v>0</v>
          </cell>
          <cell r="L571">
            <v>0</v>
          </cell>
          <cell r="M571">
            <v>0</v>
          </cell>
          <cell r="N571">
            <v>0</v>
          </cell>
          <cell r="O571">
            <v>0</v>
          </cell>
          <cell r="P571">
            <v>0</v>
          </cell>
          <cell r="Q571">
            <v>0</v>
          </cell>
          <cell r="R571">
            <v>0</v>
          </cell>
          <cell r="S571">
            <v>0</v>
          </cell>
          <cell r="T571">
            <v>0</v>
          </cell>
          <cell r="U571">
            <v>0</v>
          </cell>
          <cell r="V571">
            <v>0</v>
          </cell>
        </row>
        <row r="572">
          <cell r="A572">
            <v>0</v>
          </cell>
          <cell r="B572">
            <v>0</v>
          </cell>
          <cell r="C572">
            <v>0</v>
          </cell>
          <cell r="D572">
            <v>0</v>
          </cell>
          <cell r="E572">
            <v>0</v>
          </cell>
          <cell r="F572">
            <v>0</v>
          </cell>
          <cell r="G572">
            <v>0</v>
          </cell>
          <cell r="H572">
            <v>0</v>
          </cell>
          <cell r="I572">
            <v>0</v>
          </cell>
          <cell r="J572">
            <v>0</v>
          </cell>
          <cell r="K572">
            <v>0</v>
          </cell>
          <cell r="L572">
            <v>0</v>
          </cell>
          <cell r="M572">
            <v>0</v>
          </cell>
          <cell r="N572">
            <v>0</v>
          </cell>
          <cell r="O572">
            <v>0</v>
          </cell>
          <cell r="P572">
            <v>0</v>
          </cell>
          <cell r="Q572">
            <v>0</v>
          </cell>
          <cell r="R572">
            <v>0</v>
          </cell>
          <cell r="S572">
            <v>0</v>
          </cell>
          <cell r="T572">
            <v>0</v>
          </cell>
          <cell r="U572">
            <v>0</v>
          </cell>
          <cell r="V572">
            <v>0</v>
          </cell>
        </row>
        <row r="573">
          <cell r="A573">
            <v>0</v>
          </cell>
          <cell r="B573">
            <v>0</v>
          </cell>
          <cell r="C573">
            <v>0</v>
          </cell>
          <cell r="D573">
            <v>0</v>
          </cell>
          <cell r="E573">
            <v>0</v>
          </cell>
          <cell r="F573">
            <v>0</v>
          </cell>
          <cell r="G573">
            <v>0</v>
          </cell>
          <cell r="H573">
            <v>0</v>
          </cell>
          <cell r="I573">
            <v>0</v>
          </cell>
          <cell r="J573">
            <v>0</v>
          </cell>
          <cell r="K573">
            <v>0</v>
          </cell>
          <cell r="L573">
            <v>0</v>
          </cell>
          <cell r="M573">
            <v>0</v>
          </cell>
          <cell r="N573">
            <v>0</v>
          </cell>
          <cell r="O573">
            <v>0</v>
          </cell>
          <cell r="P573">
            <v>0</v>
          </cell>
          <cell r="Q573">
            <v>0</v>
          </cell>
          <cell r="R573">
            <v>0</v>
          </cell>
          <cell r="S573">
            <v>0</v>
          </cell>
          <cell r="T573">
            <v>0</v>
          </cell>
          <cell r="U573">
            <v>0</v>
          </cell>
          <cell r="V573">
            <v>0</v>
          </cell>
        </row>
        <row r="574">
          <cell r="A574">
            <v>0</v>
          </cell>
          <cell r="B574">
            <v>0</v>
          </cell>
          <cell r="C574">
            <v>0</v>
          </cell>
          <cell r="D574">
            <v>0</v>
          </cell>
          <cell r="E574">
            <v>0</v>
          </cell>
          <cell r="F574">
            <v>0</v>
          </cell>
          <cell r="G574">
            <v>0</v>
          </cell>
          <cell r="H574">
            <v>0</v>
          </cell>
          <cell r="I574">
            <v>0</v>
          </cell>
          <cell r="J574">
            <v>0</v>
          </cell>
          <cell r="K574">
            <v>0</v>
          </cell>
          <cell r="L574">
            <v>0</v>
          </cell>
          <cell r="M574">
            <v>0</v>
          </cell>
          <cell r="N574">
            <v>0</v>
          </cell>
          <cell r="O574">
            <v>0</v>
          </cell>
          <cell r="P574">
            <v>0</v>
          </cell>
          <cell r="Q574">
            <v>0</v>
          </cell>
          <cell r="R574">
            <v>0</v>
          </cell>
          <cell r="S574">
            <v>0</v>
          </cell>
          <cell r="T574">
            <v>0</v>
          </cell>
          <cell r="U574">
            <v>0</v>
          </cell>
          <cell r="V574">
            <v>0</v>
          </cell>
        </row>
        <row r="575">
          <cell r="A575">
            <v>0</v>
          </cell>
          <cell r="B575">
            <v>0</v>
          </cell>
          <cell r="C575">
            <v>0</v>
          </cell>
          <cell r="D575">
            <v>0</v>
          </cell>
          <cell r="E575">
            <v>0</v>
          </cell>
          <cell r="F575">
            <v>0</v>
          </cell>
          <cell r="G575">
            <v>0</v>
          </cell>
          <cell r="H575">
            <v>0</v>
          </cell>
          <cell r="I575">
            <v>0</v>
          </cell>
          <cell r="J575">
            <v>0</v>
          </cell>
          <cell r="K575">
            <v>0</v>
          </cell>
          <cell r="L575">
            <v>0</v>
          </cell>
          <cell r="M575">
            <v>0</v>
          </cell>
          <cell r="N575">
            <v>0</v>
          </cell>
          <cell r="O575">
            <v>0</v>
          </cell>
          <cell r="P575">
            <v>0</v>
          </cell>
          <cell r="Q575">
            <v>0</v>
          </cell>
          <cell r="R575">
            <v>0</v>
          </cell>
          <cell r="S575">
            <v>0</v>
          </cell>
          <cell r="T575">
            <v>0</v>
          </cell>
          <cell r="U575">
            <v>0</v>
          </cell>
          <cell r="V575">
            <v>0</v>
          </cell>
        </row>
        <row r="576">
          <cell r="A576">
            <v>0</v>
          </cell>
          <cell r="B576">
            <v>0</v>
          </cell>
          <cell r="C576">
            <v>0</v>
          </cell>
          <cell r="D576">
            <v>0</v>
          </cell>
          <cell r="E576">
            <v>0</v>
          </cell>
          <cell r="F576">
            <v>0</v>
          </cell>
          <cell r="G576">
            <v>0</v>
          </cell>
          <cell r="H576">
            <v>0</v>
          </cell>
          <cell r="I576">
            <v>0</v>
          </cell>
          <cell r="J576">
            <v>0</v>
          </cell>
          <cell r="K576">
            <v>0</v>
          </cell>
          <cell r="L576">
            <v>0</v>
          </cell>
          <cell r="M576">
            <v>0</v>
          </cell>
          <cell r="N576">
            <v>0</v>
          </cell>
          <cell r="O576">
            <v>0</v>
          </cell>
          <cell r="P576">
            <v>0</v>
          </cell>
          <cell r="Q576">
            <v>0</v>
          </cell>
          <cell r="R576">
            <v>0</v>
          </cell>
          <cell r="S576">
            <v>0</v>
          </cell>
          <cell r="T576">
            <v>0</v>
          </cell>
          <cell r="U576">
            <v>0</v>
          </cell>
          <cell r="V576">
            <v>0</v>
          </cell>
        </row>
        <row r="577">
          <cell r="A577">
            <v>0</v>
          </cell>
          <cell r="B577">
            <v>0</v>
          </cell>
          <cell r="C577">
            <v>0</v>
          </cell>
          <cell r="D577">
            <v>0</v>
          </cell>
          <cell r="E577">
            <v>0</v>
          </cell>
          <cell r="F577">
            <v>0</v>
          </cell>
          <cell r="G577">
            <v>0</v>
          </cell>
          <cell r="H577">
            <v>0</v>
          </cell>
          <cell r="I577">
            <v>0</v>
          </cell>
          <cell r="J577">
            <v>0</v>
          </cell>
          <cell r="K577">
            <v>0</v>
          </cell>
          <cell r="L577">
            <v>0</v>
          </cell>
          <cell r="M577">
            <v>0</v>
          </cell>
          <cell r="N577">
            <v>0</v>
          </cell>
          <cell r="O577">
            <v>0</v>
          </cell>
          <cell r="P577">
            <v>0</v>
          </cell>
          <cell r="Q577">
            <v>0</v>
          </cell>
          <cell r="R577">
            <v>0</v>
          </cell>
          <cell r="T577">
            <v>0</v>
          </cell>
          <cell r="U577">
            <v>0</v>
          </cell>
        </row>
        <row r="578">
          <cell r="A578">
            <v>0</v>
          </cell>
          <cell r="B578">
            <v>0</v>
          </cell>
          <cell r="C578">
            <v>0</v>
          </cell>
          <cell r="D578">
            <v>0</v>
          </cell>
          <cell r="E578" t="str">
            <v>Firma:</v>
          </cell>
          <cell r="F578">
            <v>0</v>
          </cell>
          <cell r="G578">
            <v>0</v>
          </cell>
          <cell r="H578">
            <v>0</v>
          </cell>
          <cell r="I578">
            <v>0</v>
          </cell>
          <cell r="J578">
            <v>0</v>
          </cell>
          <cell r="K578">
            <v>0</v>
          </cell>
          <cell r="L578">
            <v>0</v>
          </cell>
          <cell r="M578">
            <v>0</v>
          </cell>
          <cell r="N578">
            <v>0</v>
          </cell>
          <cell r="O578">
            <v>0</v>
          </cell>
          <cell r="P578">
            <v>0</v>
          </cell>
          <cell r="Q578">
            <v>0</v>
          </cell>
          <cell r="R578">
            <v>0</v>
          </cell>
          <cell r="S578">
            <v>0</v>
          </cell>
          <cell r="U578">
            <v>0</v>
          </cell>
          <cell r="V578">
            <v>0</v>
          </cell>
        </row>
        <row r="579">
          <cell r="A579">
            <v>0</v>
          </cell>
          <cell r="B579">
            <v>0</v>
          </cell>
          <cell r="C579">
            <v>0</v>
          </cell>
          <cell r="D579">
            <v>0</v>
          </cell>
          <cell r="E579" t="str">
            <v>Nombre:</v>
          </cell>
          <cell r="F579">
            <v>0</v>
          </cell>
          <cell r="G579">
            <v>0</v>
          </cell>
          <cell r="H579">
            <v>0</v>
          </cell>
          <cell r="I579">
            <v>0</v>
          </cell>
          <cell r="J579">
            <v>0</v>
          </cell>
          <cell r="K579">
            <v>0</v>
          </cell>
          <cell r="L579">
            <v>0</v>
          </cell>
          <cell r="M579">
            <v>0</v>
          </cell>
          <cell r="N579">
            <v>0</v>
          </cell>
          <cell r="O579">
            <v>0</v>
          </cell>
          <cell r="P579">
            <v>0</v>
          </cell>
          <cell r="Q579">
            <v>0</v>
          </cell>
          <cell r="R579">
            <v>0</v>
          </cell>
          <cell r="S579">
            <v>0</v>
          </cell>
          <cell r="U579">
            <v>0</v>
          </cell>
          <cell r="V579" t="str">
            <v>Original  - FONADE</v>
          </cell>
        </row>
        <row r="580">
          <cell r="A580">
            <v>0</v>
          </cell>
          <cell r="B580">
            <v>0</v>
          </cell>
          <cell r="C580">
            <v>0</v>
          </cell>
          <cell r="D580">
            <v>0</v>
          </cell>
          <cell r="E580" t="str">
            <v>REPRESENTANTE LEGAL Ó DIRECTOR DE INTERVENTORÍA</v>
          </cell>
          <cell r="F580">
            <v>0</v>
          </cell>
          <cell r="G580">
            <v>0</v>
          </cell>
          <cell r="H580">
            <v>0</v>
          </cell>
          <cell r="I580">
            <v>0</v>
          </cell>
          <cell r="J580">
            <v>0</v>
          </cell>
          <cell r="K580">
            <v>0</v>
          </cell>
          <cell r="L580">
            <v>0</v>
          </cell>
          <cell r="M580">
            <v>0</v>
          </cell>
          <cell r="N580">
            <v>0</v>
          </cell>
          <cell r="O580">
            <v>0</v>
          </cell>
          <cell r="P580">
            <v>0</v>
          </cell>
          <cell r="Q580">
            <v>0</v>
          </cell>
          <cell r="R580">
            <v>0</v>
          </cell>
          <cell r="S580">
            <v>0</v>
          </cell>
          <cell r="T580">
            <v>0</v>
          </cell>
          <cell r="U580">
            <v>0</v>
          </cell>
          <cell r="V580" t="str">
            <v>Copias: Contratista, Interventor</v>
          </cell>
        </row>
        <row r="581">
          <cell r="A581" t="str">
            <v>Item</v>
          </cell>
          <cell r="B581">
            <v>0</v>
          </cell>
          <cell r="C581" t="str">
            <v>Descripción</v>
          </cell>
          <cell r="D581">
            <v>0</v>
          </cell>
          <cell r="E581">
            <v>0</v>
          </cell>
          <cell r="F581">
            <v>0</v>
          </cell>
          <cell r="G581">
            <v>0</v>
          </cell>
          <cell r="H581">
            <v>0</v>
          </cell>
          <cell r="I581">
            <v>0</v>
          </cell>
          <cell r="J581">
            <v>0</v>
          </cell>
          <cell r="K581">
            <v>0</v>
          </cell>
          <cell r="L581">
            <v>0</v>
          </cell>
          <cell r="M581">
            <v>0</v>
          </cell>
          <cell r="N581">
            <v>0</v>
          </cell>
          <cell r="O581">
            <v>0</v>
          </cell>
          <cell r="P581">
            <v>0</v>
          </cell>
          <cell r="Q581">
            <v>0</v>
          </cell>
          <cell r="R581" t="str">
            <v>Unidad</v>
          </cell>
          <cell r="S581">
            <v>0</v>
          </cell>
          <cell r="T581" t="str">
            <v>Cantidad</v>
          </cell>
          <cell r="U581">
            <v>0</v>
          </cell>
          <cell r="V581">
            <v>0</v>
          </cell>
        </row>
        <row r="582">
          <cell r="A582" t="str">
            <v>04.03.02</v>
          </cell>
          <cell r="B582">
            <v>0</v>
          </cell>
          <cell r="C582" t="str">
            <v>Bajante para acometida eléctrica aérea en tubo conduit EMT de 1" de diámetro. Incluye capacete y accesorios.</v>
          </cell>
          <cell r="D582">
            <v>0</v>
          </cell>
          <cell r="E582">
            <v>0</v>
          </cell>
          <cell r="F582">
            <v>0</v>
          </cell>
          <cell r="G582">
            <v>0</v>
          </cell>
          <cell r="H582">
            <v>0</v>
          </cell>
          <cell r="I582">
            <v>0</v>
          </cell>
          <cell r="J582">
            <v>0</v>
          </cell>
          <cell r="K582">
            <v>0</v>
          </cell>
          <cell r="L582">
            <v>0</v>
          </cell>
          <cell r="M582">
            <v>0</v>
          </cell>
          <cell r="N582">
            <v>0</v>
          </cell>
          <cell r="O582">
            <v>0</v>
          </cell>
          <cell r="P582">
            <v>0</v>
          </cell>
          <cell r="Q582">
            <v>0</v>
          </cell>
          <cell r="R582" t="str">
            <v>UN</v>
          </cell>
          <cell r="S582">
            <v>0</v>
          </cell>
          <cell r="T582">
            <v>1</v>
          </cell>
          <cell r="U582">
            <v>0</v>
          </cell>
          <cell r="V582">
            <v>0</v>
          </cell>
          <cell r="W582">
            <v>80928</v>
          </cell>
        </row>
        <row r="583">
          <cell r="A583">
            <v>0</v>
          </cell>
          <cell r="B583">
            <v>0</v>
          </cell>
          <cell r="C583">
            <v>0</v>
          </cell>
          <cell r="D583">
            <v>0</v>
          </cell>
          <cell r="E583">
            <v>0</v>
          </cell>
          <cell r="F583">
            <v>0</v>
          </cell>
          <cell r="G583">
            <v>0</v>
          </cell>
          <cell r="H583">
            <v>0</v>
          </cell>
          <cell r="I583">
            <v>0</v>
          </cell>
          <cell r="J583">
            <v>0</v>
          </cell>
          <cell r="K583">
            <v>0</v>
          </cell>
          <cell r="L583">
            <v>0</v>
          </cell>
          <cell r="M583">
            <v>0</v>
          </cell>
          <cell r="N583">
            <v>0</v>
          </cell>
          <cell r="O583">
            <v>0</v>
          </cell>
          <cell r="P583">
            <v>0</v>
          </cell>
          <cell r="Q583">
            <v>0</v>
          </cell>
          <cell r="R583">
            <v>0</v>
          </cell>
          <cell r="S583">
            <v>0</v>
          </cell>
          <cell r="T583">
            <v>0</v>
          </cell>
          <cell r="U583">
            <v>0</v>
          </cell>
          <cell r="V583">
            <v>0</v>
          </cell>
        </row>
        <row r="584">
          <cell r="A584" t="str">
            <v>1.  Equipo</v>
          </cell>
          <cell r="B584">
            <v>0</v>
          </cell>
          <cell r="C584">
            <v>0</v>
          </cell>
          <cell r="D584">
            <v>0</v>
          </cell>
          <cell r="E584">
            <v>0</v>
          </cell>
          <cell r="F584">
            <v>0</v>
          </cell>
          <cell r="G584">
            <v>0</v>
          </cell>
          <cell r="H584">
            <v>0</v>
          </cell>
          <cell r="I584">
            <v>0</v>
          </cell>
          <cell r="J584">
            <v>0</v>
          </cell>
          <cell r="K584">
            <v>0</v>
          </cell>
          <cell r="L584">
            <v>0</v>
          </cell>
          <cell r="M584">
            <v>0</v>
          </cell>
          <cell r="N584">
            <v>0</v>
          </cell>
          <cell r="O584">
            <v>0</v>
          </cell>
          <cell r="P584">
            <v>0</v>
          </cell>
          <cell r="Q584">
            <v>0</v>
          </cell>
          <cell r="R584">
            <v>0</v>
          </cell>
          <cell r="S584">
            <v>0</v>
          </cell>
          <cell r="T584">
            <v>0</v>
          </cell>
          <cell r="U584">
            <v>0</v>
          </cell>
          <cell r="V584">
            <v>0</v>
          </cell>
        </row>
        <row r="585">
          <cell r="A585" t="str">
            <v>Descripción</v>
          </cell>
          <cell r="B585">
            <v>0</v>
          </cell>
          <cell r="C585">
            <v>0</v>
          </cell>
          <cell r="D585">
            <v>0</v>
          </cell>
          <cell r="E585">
            <v>0</v>
          </cell>
          <cell r="F585">
            <v>0</v>
          </cell>
          <cell r="G585">
            <v>0</v>
          </cell>
          <cell r="H585" t="str">
            <v>Marca</v>
          </cell>
          <cell r="I585">
            <v>0</v>
          </cell>
          <cell r="J585">
            <v>0</v>
          </cell>
          <cell r="K585" t="str">
            <v>Tipo</v>
          </cell>
          <cell r="L585">
            <v>0</v>
          </cell>
          <cell r="M585">
            <v>0</v>
          </cell>
          <cell r="N585">
            <v>0</v>
          </cell>
          <cell r="O585" t="str">
            <v>Tarifa/Hora</v>
          </cell>
          <cell r="P585">
            <v>0</v>
          </cell>
          <cell r="Q585">
            <v>0</v>
          </cell>
          <cell r="R585" t="str">
            <v>Rendimiento</v>
          </cell>
          <cell r="S585">
            <v>0</v>
          </cell>
          <cell r="T585" t="str">
            <v>Vr. Unitario</v>
          </cell>
          <cell r="U585">
            <v>0</v>
          </cell>
          <cell r="V585">
            <v>0</v>
          </cell>
        </row>
        <row r="586">
          <cell r="A586" t="str">
            <v>Alicates</v>
          </cell>
          <cell r="B586">
            <v>0</v>
          </cell>
          <cell r="C586">
            <v>0</v>
          </cell>
          <cell r="D586">
            <v>0</v>
          </cell>
          <cell r="E586">
            <v>0</v>
          </cell>
          <cell r="F586">
            <v>0</v>
          </cell>
          <cell r="G586">
            <v>0</v>
          </cell>
          <cell r="H586">
            <v>0</v>
          </cell>
          <cell r="I586">
            <v>0</v>
          </cell>
          <cell r="J586">
            <v>0</v>
          </cell>
          <cell r="K586">
            <v>0</v>
          </cell>
          <cell r="L586">
            <v>0</v>
          </cell>
          <cell r="M586">
            <v>0</v>
          </cell>
          <cell r="N586">
            <v>0</v>
          </cell>
          <cell r="O586">
            <v>30188</v>
          </cell>
          <cell r="P586">
            <v>0</v>
          </cell>
          <cell r="Q586">
            <v>0</v>
          </cell>
          <cell r="R586">
            <v>0.03</v>
          </cell>
          <cell r="S586">
            <v>0</v>
          </cell>
          <cell r="T586">
            <v>905.64</v>
          </cell>
          <cell r="U586">
            <v>0</v>
          </cell>
          <cell r="V586">
            <v>0</v>
          </cell>
        </row>
        <row r="587">
          <cell r="A587">
            <v>0</v>
          </cell>
          <cell r="B587">
            <v>0</v>
          </cell>
          <cell r="C587">
            <v>0</v>
          </cell>
          <cell r="D587">
            <v>0</v>
          </cell>
          <cell r="E587">
            <v>0</v>
          </cell>
          <cell r="F587">
            <v>0</v>
          </cell>
          <cell r="G587">
            <v>0</v>
          </cell>
          <cell r="H587">
            <v>0</v>
          </cell>
          <cell r="I587">
            <v>0</v>
          </cell>
          <cell r="J587">
            <v>0</v>
          </cell>
          <cell r="K587">
            <v>0</v>
          </cell>
          <cell r="L587">
            <v>0</v>
          </cell>
          <cell r="M587">
            <v>0</v>
          </cell>
          <cell r="N587">
            <v>0</v>
          </cell>
          <cell r="O587">
            <v>0</v>
          </cell>
          <cell r="P587">
            <v>0</v>
          </cell>
          <cell r="Q587">
            <v>0</v>
          </cell>
          <cell r="R587">
            <v>0</v>
          </cell>
          <cell r="S587">
            <v>0</v>
          </cell>
          <cell r="T587">
            <v>0</v>
          </cell>
          <cell r="U587">
            <v>0</v>
          </cell>
          <cell r="V587">
            <v>0</v>
          </cell>
        </row>
        <row r="588">
          <cell r="A588">
            <v>0</v>
          </cell>
          <cell r="B588">
            <v>0</v>
          </cell>
          <cell r="C588">
            <v>0</v>
          </cell>
          <cell r="D588">
            <v>0</v>
          </cell>
          <cell r="E588">
            <v>0</v>
          </cell>
          <cell r="F588">
            <v>0</v>
          </cell>
          <cell r="G588">
            <v>0</v>
          </cell>
          <cell r="H588">
            <v>0</v>
          </cell>
          <cell r="I588">
            <v>0</v>
          </cell>
          <cell r="J588">
            <v>0</v>
          </cell>
          <cell r="K588">
            <v>0</v>
          </cell>
          <cell r="L588">
            <v>0</v>
          </cell>
          <cell r="M588">
            <v>0</v>
          </cell>
          <cell r="N588">
            <v>0</v>
          </cell>
          <cell r="O588">
            <v>0</v>
          </cell>
          <cell r="P588">
            <v>0</v>
          </cell>
          <cell r="Q588">
            <v>0</v>
          </cell>
          <cell r="R588">
            <v>0</v>
          </cell>
          <cell r="S588">
            <v>0</v>
          </cell>
          <cell r="T588">
            <v>0</v>
          </cell>
          <cell r="U588">
            <v>0</v>
          </cell>
          <cell r="V588">
            <v>0</v>
          </cell>
        </row>
        <row r="589">
          <cell r="A589">
            <v>0</v>
          </cell>
          <cell r="B589">
            <v>0</v>
          </cell>
          <cell r="C589">
            <v>0</v>
          </cell>
          <cell r="D589">
            <v>0</v>
          </cell>
          <cell r="E589">
            <v>0</v>
          </cell>
          <cell r="F589">
            <v>0</v>
          </cell>
          <cell r="G589">
            <v>0</v>
          </cell>
          <cell r="H589">
            <v>0</v>
          </cell>
          <cell r="I589">
            <v>0</v>
          </cell>
          <cell r="J589">
            <v>0</v>
          </cell>
          <cell r="K589">
            <v>0</v>
          </cell>
          <cell r="L589">
            <v>0</v>
          </cell>
          <cell r="M589">
            <v>0</v>
          </cell>
          <cell r="N589">
            <v>0</v>
          </cell>
          <cell r="O589">
            <v>0</v>
          </cell>
          <cell r="P589">
            <v>0</v>
          </cell>
          <cell r="Q589">
            <v>0</v>
          </cell>
          <cell r="R589">
            <v>0</v>
          </cell>
          <cell r="S589">
            <v>0</v>
          </cell>
          <cell r="T589">
            <v>0</v>
          </cell>
          <cell r="U589">
            <v>0</v>
          </cell>
          <cell r="V589">
            <v>0</v>
          </cell>
        </row>
        <row r="590">
          <cell r="A590" t="str">
            <v>SUBTOTAL</v>
          </cell>
          <cell r="B590">
            <v>0</v>
          </cell>
          <cell r="C590">
            <v>0</v>
          </cell>
          <cell r="D590">
            <v>0</v>
          </cell>
          <cell r="E590">
            <v>0</v>
          </cell>
          <cell r="F590">
            <v>0</v>
          </cell>
          <cell r="G590">
            <v>0</v>
          </cell>
          <cell r="H590">
            <v>0</v>
          </cell>
          <cell r="I590">
            <v>0</v>
          </cell>
          <cell r="J590">
            <v>0</v>
          </cell>
          <cell r="K590">
            <v>0</v>
          </cell>
          <cell r="L590">
            <v>0</v>
          </cell>
          <cell r="M590">
            <v>0</v>
          </cell>
          <cell r="N590">
            <v>0</v>
          </cell>
          <cell r="O590">
            <v>0</v>
          </cell>
          <cell r="P590">
            <v>0</v>
          </cell>
          <cell r="Q590">
            <v>0</v>
          </cell>
          <cell r="R590">
            <v>0</v>
          </cell>
          <cell r="S590">
            <v>0</v>
          </cell>
          <cell r="T590">
            <v>905.64</v>
          </cell>
          <cell r="U590">
            <v>0</v>
          </cell>
          <cell r="V590">
            <v>0</v>
          </cell>
        </row>
        <row r="591">
          <cell r="A591">
            <v>0</v>
          </cell>
          <cell r="B591">
            <v>0</v>
          </cell>
          <cell r="C591">
            <v>0</v>
          </cell>
          <cell r="D591">
            <v>0</v>
          </cell>
          <cell r="E591">
            <v>0</v>
          </cell>
          <cell r="F591">
            <v>0</v>
          </cell>
          <cell r="G591">
            <v>0</v>
          </cell>
          <cell r="H591">
            <v>0</v>
          </cell>
          <cell r="I591">
            <v>0</v>
          </cell>
          <cell r="J591">
            <v>0</v>
          </cell>
          <cell r="K591">
            <v>0</v>
          </cell>
          <cell r="L591">
            <v>0</v>
          </cell>
          <cell r="M591">
            <v>0</v>
          </cell>
          <cell r="N591">
            <v>0</v>
          </cell>
          <cell r="O591">
            <v>0</v>
          </cell>
          <cell r="P591">
            <v>0</v>
          </cell>
          <cell r="Q591">
            <v>0</v>
          </cell>
          <cell r="R591">
            <v>0</v>
          </cell>
          <cell r="S591">
            <v>0</v>
          </cell>
          <cell r="T591">
            <v>0</v>
          </cell>
          <cell r="U591">
            <v>0</v>
          </cell>
          <cell r="V591">
            <v>0</v>
          </cell>
        </row>
        <row r="592">
          <cell r="A592" t="str">
            <v>2.  Materiales</v>
          </cell>
          <cell r="B592">
            <v>0</v>
          </cell>
          <cell r="C592">
            <v>0</v>
          </cell>
          <cell r="D592">
            <v>0</v>
          </cell>
          <cell r="E592">
            <v>0</v>
          </cell>
          <cell r="F592">
            <v>0</v>
          </cell>
          <cell r="G592">
            <v>0</v>
          </cell>
          <cell r="H592">
            <v>0</v>
          </cell>
          <cell r="I592">
            <v>0</v>
          </cell>
          <cell r="J592">
            <v>0</v>
          </cell>
          <cell r="K592">
            <v>0</v>
          </cell>
          <cell r="L592">
            <v>0</v>
          </cell>
          <cell r="M592">
            <v>0</v>
          </cell>
          <cell r="N592">
            <v>0</v>
          </cell>
          <cell r="O592">
            <v>0</v>
          </cell>
          <cell r="P592">
            <v>0</v>
          </cell>
          <cell r="Q592">
            <v>0</v>
          </cell>
          <cell r="R592">
            <v>0</v>
          </cell>
          <cell r="S592">
            <v>0</v>
          </cell>
          <cell r="T592">
            <v>0</v>
          </cell>
          <cell r="U592">
            <v>0</v>
          </cell>
          <cell r="V592">
            <v>0</v>
          </cell>
        </row>
        <row r="593">
          <cell r="A593" t="str">
            <v>Descripción</v>
          </cell>
          <cell r="B593">
            <v>0</v>
          </cell>
          <cell r="C593">
            <v>0</v>
          </cell>
          <cell r="D593">
            <v>0</v>
          </cell>
          <cell r="E593">
            <v>0</v>
          </cell>
          <cell r="F593">
            <v>0</v>
          </cell>
          <cell r="G593">
            <v>0</v>
          </cell>
          <cell r="H593">
            <v>0</v>
          </cell>
          <cell r="I593">
            <v>0</v>
          </cell>
          <cell r="J593">
            <v>0</v>
          </cell>
          <cell r="K593">
            <v>0</v>
          </cell>
          <cell r="L593">
            <v>0</v>
          </cell>
          <cell r="M593" t="str">
            <v>Unidad</v>
          </cell>
          <cell r="N593">
            <v>0</v>
          </cell>
          <cell r="O593" t="str">
            <v>Cantidad</v>
          </cell>
          <cell r="P593">
            <v>0</v>
          </cell>
          <cell r="Q593" t="str">
            <v>Precio Unit.</v>
          </cell>
          <cell r="R593">
            <v>0</v>
          </cell>
          <cell r="S593">
            <v>0</v>
          </cell>
          <cell r="T593" t="str">
            <v>Vr Unitario</v>
          </cell>
          <cell r="U593">
            <v>0</v>
          </cell>
          <cell r="V593">
            <v>0</v>
          </cell>
        </row>
        <row r="594">
          <cell r="A594" t="str">
            <v>Tubo conduit  EMT 1"</v>
          </cell>
          <cell r="B594">
            <v>0</v>
          </cell>
          <cell r="C594">
            <v>0</v>
          </cell>
          <cell r="D594">
            <v>0</v>
          </cell>
          <cell r="E594">
            <v>0</v>
          </cell>
          <cell r="F594">
            <v>0</v>
          </cell>
          <cell r="G594">
            <v>0</v>
          </cell>
          <cell r="H594">
            <v>0</v>
          </cell>
          <cell r="I594">
            <v>0</v>
          </cell>
          <cell r="J594">
            <v>0</v>
          </cell>
          <cell r="K594">
            <v>0</v>
          </cell>
          <cell r="L594">
            <v>0</v>
          </cell>
          <cell r="M594" t="str">
            <v>Ml</v>
          </cell>
          <cell r="N594">
            <v>0</v>
          </cell>
          <cell r="O594">
            <v>5</v>
          </cell>
          <cell r="P594">
            <v>0</v>
          </cell>
          <cell r="Q594">
            <v>13400</v>
          </cell>
          <cell r="R594">
            <v>0</v>
          </cell>
          <cell r="S594">
            <v>0</v>
          </cell>
          <cell r="T594">
            <v>67000</v>
          </cell>
          <cell r="U594">
            <v>0</v>
          </cell>
          <cell r="V594">
            <v>0</v>
          </cell>
        </row>
        <row r="595">
          <cell r="A595" t="str">
            <v>Boquilla terminal EMT de 1"</v>
          </cell>
          <cell r="B595">
            <v>0</v>
          </cell>
          <cell r="C595">
            <v>0</v>
          </cell>
          <cell r="D595">
            <v>0</v>
          </cell>
          <cell r="E595">
            <v>0</v>
          </cell>
          <cell r="F595">
            <v>0</v>
          </cell>
          <cell r="G595">
            <v>0</v>
          </cell>
          <cell r="H595">
            <v>0</v>
          </cell>
          <cell r="I595">
            <v>0</v>
          </cell>
          <cell r="J595">
            <v>0</v>
          </cell>
          <cell r="K595">
            <v>0</v>
          </cell>
          <cell r="L595">
            <v>0</v>
          </cell>
          <cell r="M595" t="str">
            <v>Un</v>
          </cell>
          <cell r="N595">
            <v>0</v>
          </cell>
          <cell r="O595">
            <v>1</v>
          </cell>
          <cell r="P595">
            <v>0</v>
          </cell>
          <cell r="Q595">
            <v>1560</v>
          </cell>
          <cell r="R595">
            <v>0</v>
          </cell>
          <cell r="S595">
            <v>0</v>
          </cell>
          <cell r="T595">
            <v>1560</v>
          </cell>
          <cell r="U595">
            <v>0</v>
          </cell>
          <cell r="V595">
            <v>0</v>
          </cell>
        </row>
        <row r="596">
          <cell r="A596" t="str">
            <v>Capacete 1"</v>
          </cell>
          <cell r="B596">
            <v>0</v>
          </cell>
          <cell r="C596">
            <v>0</v>
          </cell>
          <cell r="D596">
            <v>0</v>
          </cell>
          <cell r="E596">
            <v>0</v>
          </cell>
          <cell r="F596">
            <v>0</v>
          </cell>
          <cell r="G596">
            <v>0</v>
          </cell>
          <cell r="H596">
            <v>0</v>
          </cell>
          <cell r="I596">
            <v>0</v>
          </cell>
          <cell r="J596">
            <v>0</v>
          </cell>
          <cell r="K596">
            <v>0</v>
          </cell>
          <cell r="L596">
            <v>0</v>
          </cell>
          <cell r="M596" t="str">
            <v>Un</v>
          </cell>
          <cell r="N596">
            <v>0</v>
          </cell>
          <cell r="O596">
            <v>1</v>
          </cell>
          <cell r="P596">
            <v>0</v>
          </cell>
          <cell r="Q596">
            <v>2800</v>
          </cell>
          <cell r="R596">
            <v>0</v>
          </cell>
          <cell r="S596">
            <v>0</v>
          </cell>
          <cell r="T596">
            <v>2800</v>
          </cell>
          <cell r="U596">
            <v>0</v>
          </cell>
          <cell r="V596">
            <v>0</v>
          </cell>
        </row>
        <row r="597">
          <cell r="A597" t="str">
            <v>Unión EMT 1"</v>
          </cell>
          <cell r="B597">
            <v>0</v>
          </cell>
          <cell r="C597">
            <v>0</v>
          </cell>
          <cell r="D597">
            <v>0</v>
          </cell>
          <cell r="E597">
            <v>0</v>
          </cell>
          <cell r="F597">
            <v>0</v>
          </cell>
          <cell r="G597">
            <v>0</v>
          </cell>
          <cell r="H597">
            <v>0</v>
          </cell>
          <cell r="I597">
            <v>0</v>
          </cell>
          <cell r="J597">
            <v>0</v>
          </cell>
          <cell r="K597">
            <v>0</v>
          </cell>
          <cell r="L597">
            <v>0</v>
          </cell>
          <cell r="M597" t="str">
            <v>Un</v>
          </cell>
          <cell r="N597">
            <v>0</v>
          </cell>
          <cell r="O597">
            <v>1</v>
          </cell>
          <cell r="P597">
            <v>0</v>
          </cell>
          <cell r="Q597">
            <v>1890</v>
          </cell>
          <cell r="R597">
            <v>0</v>
          </cell>
          <cell r="S597">
            <v>0</v>
          </cell>
          <cell r="T597">
            <v>1890</v>
          </cell>
          <cell r="U597">
            <v>0</v>
          </cell>
          <cell r="V597">
            <v>0</v>
          </cell>
        </row>
        <row r="598">
          <cell r="A598">
            <v>0</v>
          </cell>
          <cell r="B598">
            <v>0</v>
          </cell>
          <cell r="C598">
            <v>0</v>
          </cell>
          <cell r="D598">
            <v>0</v>
          </cell>
          <cell r="E598">
            <v>0</v>
          </cell>
          <cell r="F598">
            <v>0</v>
          </cell>
          <cell r="G598">
            <v>0</v>
          </cell>
          <cell r="H598">
            <v>0</v>
          </cell>
          <cell r="I598">
            <v>0</v>
          </cell>
          <cell r="J598">
            <v>0</v>
          </cell>
          <cell r="K598">
            <v>0</v>
          </cell>
          <cell r="L598">
            <v>0</v>
          </cell>
          <cell r="M598">
            <v>0</v>
          </cell>
          <cell r="N598">
            <v>0</v>
          </cell>
          <cell r="O598">
            <v>0</v>
          </cell>
          <cell r="P598">
            <v>0</v>
          </cell>
          <cell r="Q598">
            <v>0</v>
          </cell>
          <cell r="R598">
            <v>0</v>
          </cell>
          <cell r="S598">
            <v>0</v>
          </cell>
          <cell r="T598">
            <v>0</v>
          </cell>
          <cell r="U598">
            <v>0</v>
          </cell>
          <cell r="V598">
            <v>0</v>
          </cell>
        </row>
        <row r="599">
          <cell r="A599">
            <v>0</v>
          </cell>
          <cell r="B599">
            <v>0</v>
          </cell>
          <cell r="C599">
            <v>0</v>
          </cell>
          <cell r="D599">
            <v>0</v>
          </cell>
          <cell r="E599">
            <v>0</v>
          </cell>
          <cell r="F599">
            <v>0</v>
          </cell>
          <cell r="G599">
            <v>0</v>
          </cell>
          <cell r="H599">
            <v>0</v>
          </cell>
          <cell r="I599">
            <v>0</v>
          </cell>
          <cell r="J599">
            <v>0</v>
          </cell>
          <cell r="K599">
            <v>0</v>
          </cell>
          <cell r="L599">
            <v>0</v>
          </cell>
          <cell r="M599">
            <v>0</v>
          </cell>
          <cell r="N599">
            <v>0</v>
          </cell>
          <cell r="O599">
            <v>0</v>
          </cell>
          <cell r="P599">
            <v>0</v>
          </cell>
          <cell r="Q599">
            <v>0</v>
          </cell>
          <cell r="R599">
            <v>0</v>
          </cell>
          <cell r="S599">
            <v>0</v>
          </cell>
          <cell r="T599">
            <v>0</v>
          </cell>
          <cell r="U599">
            <v>0</v>
          </cell>
          <cell r="V599">
            <v>0</v>
          </cell>
        </row>
        <row r="600">
          <cell r="A600">
            <v>0</v>
          </cell>
          <cell r="B600">
            <v>0</v>
          </cell>
          <cell r="C600">
            <v>0</v>
          </cell>
          <cell r="D600">
            <v>0</v>
          </cell>
          <cell r="E600">
            <v>0</v>
          </cell>
          <cell r="F600">
            <v>0</v>
          </cell>
          <cell r="G600">
            <v>0</v>
          </cell>
          <cell r="H600">
            <v>0</v>
          </cell>
          <cell r="I600">
            <v>0</v>
          </cell>
          <cell r="J600">
            <v>0</v>
          </cell>
          <cell r="K600">
            <v>0</v>
          </cell>
          <cell r="L600">
            <v>0</v>
          </cell>
          <cell r="M600">
            <v>0</v>
          </cell>
          <cell r="N600">
            <v>0</v>
          </cell>
          <cell r="O600">
            <v>0</v>
          </cell>
          <cell r="P600">
            <v>0</v>
          </cell>
          <cell r="Q600">
            <v>0</v>
          </cell>
          <cell r="R600">
            <v>0</v>
          </cell>
          <cell r="S600">
            <v>0</v>
          </cell>
          <cell r="T600">
            <v>0</v>
          </cell>
          <cell r="U600">
            <v>0</v>
          </cell>
          <cell r="V600">
            <v>0</v>
          </cell>
        </row>
        <row r="601">
          <cell r="A601">
            <v>0</v>
          </cell>
          <cell r="B601">
            <v>0</v>
          </cell>
          <cell r="C601">
            <v>0</v>
          </cell>
          <cell r="D601">
            <v>0</v>
          </cell>
          <cell r="E601">
            <v>0</v>
          </cell>
          <cell r="F601">
            <v>0</v>
          </cell>
          <cell r="G601">
            <v>0</v>
          </cell>
          <cell r="H601">
            <v>0</v>
          </cell>
          <cell r="I601">
            <v>0</v>
          </cell>
          <cell r="J601">
            <v>0</v>
          </cell>
          <cell r="K601">
            <v>0</v>
          </cell>
          <cell r="L601">
            <v>0</v>
          </cell>
          <cell r="M601">
            <v>0</v>
          </cell>
          <cell r="N601">
            <v>0</v>
          </cell>
          <cell r="O601">
            <v>0</v>
          </cell>
          <cell r="P601">
            <v>0</v>
          </cell>
          <cell r="Q601">
            <v>0</v>
          </cell>
          <cell r="R601">
            <v>0</v>
          </cell>
          <cell r="S601">
            <v>0</v>
          </cell>
          <cell r="T601">
            <v>0</v>
          </cell>
          <cell r="U601">
            <v>0</v>
          </cell>
          <cell r="V601">
            <v>0</v>
          </cell>
        </row>
        <row r="602">
          <cell r="A602">
            <v>0</v>
          </cell>
          <cell r="B602">
            <v>0</v>
          </cell>
          <cell r="C602">
            <v>0</v>
          </cell>
          <cell r="D602">
            <v>0</v>
          </cell>
          <cell r="E602">
            <v>0</v>
          </cell>
          <cell r="F602">
            <v>0</v>
          </cell>
          <cell r="G602">
            <v>0</v>
          </cell>
          <cell r="H602">
            <v>0</v>
          </cell>
          <cell r="I602">
            <v>0</v>
          </cell>
          <cell r="J602">
            <v>0</v>
          </cell>
          <cell r="K602">
            <v>0</v>
          </cell>
          <cell r="L602">
            <v>0</v>
          </cell>
          <cell r="M602">
            <v>0</v>
          </cell>
          <cell r="N602">
            <v>0</v>
          </cell>
          <cell r="O602">
            <v>0</v>
          </cell>
          <cell r="P602">
            <v>0</v>
          </cell>
          <cell r="Q602">
            <v>0</v>
          </cell>
          <cell r="R602">
            <v>0</v>
          </cell>
          <cell r="S602">
            <v>0</v>
          </cell>
          <cell r="T602">
            <v>0</v>
          </cell>
          <cell r="U602">
            <v>0</v>
          </cell>
          <cell r="V602">
            <v>0</v>
          </cell>
        </row>
        <row r="603">
          <cell r="A603">
            <v>0</v>
          </cell>
          <cell r="B603">
            <v>0</v>
          </cell>
          <cell r="C603">
            <v>0</v>
          </cell>
          <cell r="D603">
            <v>0</v>
          </cell>
          <cell r="E603">
            <v>0</v>
          </cell>
          <cell r="F603">
            <v>0</v>
          </cell>
          <cell r="G603">
            <v>0</v>
          </cell>
          <cell r="H603">
            <v>0</v>
          </cell>
          <cell r="I603">
            <v>0</v>
          </cell>
          <cell r="J603">
            <v>0</v>
          </cell>
          <cell r="K603">
            <v>0</v>
          </cell>
          <cell r="L603">
            <v>0</v>
          </cell>
          <cell r="M603">
            <v>0</v>
          </cell>
          <cell r="N603">
            <v>0</v>
          </cell>
          <cell r="O603">
            <v>0</v>
          </cell>
          <cell r="P603">
            <v>0</v>
          </cell>
          <cell r="Q603">
            <v>0</v>
          </cell>
          <cell r="R603">
            <v>0</v>
          </cell>
          <cell r="S603">
            <v>0</v>
          </cell>
          <cell r="T603">
            <v>0</v>
          </cell>
          <cell r="U603">
            <v>0</v>
          </cell>
          <cell r="V603">
            <v>0</v>
          </cell>
        </row>
        <row r="604">
          <cell r="A604">
            <v>0</v>
          </cell>
          <cell r="B604">
            <v>0</v>
          </cell>
          <cell r="C604">
            <v>0</v>
          </cell>
          <cell r="D604">
            <v>0</v>
          </cell>
          <cell r="E604">
            <v>0</v>
          </cell>
          <cell r="F604">
            <v>0</v>
          </cell>
          <cell r="G604">
            <v>0</v>
          </cell>
          <cell r="H604">
            <v>0</v>
          </cell>
          <cell r="I604">
            <v>0</v>
          </cell>
          <cell r="J604">
            <v>0</v>
          </cell>
          <cell r="K604">
            <v>0</v>
          </cell>
          <cell r="L604">
            <v>0</v>
          </cell>
          <cell r="M604">
            <v>0</v>
          </cell>
          <cell r="N604">
            <v>0</v>
          </cell>
          <cell r="O604">
            <v>0</v>
          </cell>
          <cell r="P604">
            <v>0</v>
          </cell>
          <cell r="Q604">
            <v>0</v>
          </cell>
          <cell r="R604">
            <v>0</v>
          </cell>
          <cell r="S604">
            <v>0</v>
          </cell>
          <cell r="T604">
            <v>0</v>
          </cell>
          <cell r="U604">
            <v>0</v>
          </cell>
          <cell r="V604">
            <v>0</v>
          </cell>
        </row>
        <row r="605">
          <cell r="A605">
            <v>0</v>
          </cell>
          <cell r="B605">
            <v>0</v>
          </cell>
          <cell r="C605">
            <v>0</v>
          </cell>
          <cell r="D605">
            <v>0</v>
          </cell>
          <cell r="E605">
            <v>0</v>
          </cell>
          <cell r="F605">
            <v>0</v>
          </cell>
          <cell r="G605">
            <v>0</v>
          </cell>
          <cell r="H605">
            <v>0</v>
          </cell>
          <cell r="I605">
            <v>0</v>
          </cell>
          <cell r="J605">
            <v>0</v>
          </cell>
          <cell r="K605">
            <v>0</v>
          </cell>
          <cell r="L605">
            <v>0</v>
          </cell>
          <cell r="M605">
            <v>0</v>
          </cell>
          <cell r="N605">
            <v>0</v>
          </cell>
          <cell r="O605">
            <v>0</v>
          </cell>
          <cell r="P605">
            <v>0</v>
          </cell>
          <cell r="Q605">
            <v>0</v>
          </cell>
          <cell r="R605">
            <v>0</v>
          </cell>
          <cell r="S605">
            <v>0</v>
          </cell>
          <cell r="T605">
            <v>0</v>
          </cell>
          <cell r="U605">
            <v>0</v>
          </cell>
          <cell r="V605">
            <v>0</v>
          </cell>
        </row>
        <row r="606">
          <cell r="A606" t="str">
            <v>Desperdicio</v>
          </cell>
          <cell r="B606">
            <v>0</v>
          </cell>
          <cell r="C606">
            <v>0</v>
          </cell>
          <cell r="D606">
            <v>0</v>
          </cell>
          <cell r="E606">
            <v>0</v>
          </cell>
          <cell r="F606">
            <v>0</v>
          </cell>
          <cell r="G606">
            <v>0</v>
          </cell>
          <cell r="H606">
            <v>0</v>
          </cell>
          <cell r="I606">
            <v>0</v>
          </cell>
          <cell r="J606">
            <v>0</v>
          </cell>
          <cell r="K606">
            <v>0</v>
          </cell>
          <cell r="L606">
            <v>0</v>
          </cell>
          <cell r="M606" t="str">
            <v>%</v>
          </cell>
          <cell r="N606">
            <v>0</v>
          </cell>
          <cell r="O606">
            <v>0.03</v>
          </cell>
          <cell r="P606">
            <v>0</v>
          </cell>
          <cell r="Q606">
            <v>73250</v>
          </cell>
          <cell r="R606">
            <v>0</v>
          </cell>
          <cell r="S606">
            <v>0</v>
          </cell>
          <cell r="T606">
            <v>2197.5</v>
          </cell>
          <cell r="U606">
            <v>0</v>
          </cell>
          <cell r="V606">
            <v>0</v>
          </cell>
        </row>
        <row r="607">
          <cell r="A607" t="str">
            <v>SUBTOTAL</v>
          </cell>
          <cell r="B607">
            <v>0</v>
          </cell>
          <cell r="C607">
            <v>0</v>
          </cell>
          <cell r="D607">
            <v>0</v>
          </cell>
          <cell r="E607">
            <v>0</v>
          </cell>
          <cell r="F607">
            <v>0</v>
          </cell>
          <cell r="G607">
            <v>0</v>
          </cell>
          <cell r="H607">
            <v>0</v>
          </cell>
          <cell r="I607">
            <v>0</v>
          </cell>
          <cell r="J607">
            <v>0</v>
          </cell>
          <cell r="K607">
            <v>0</v>
          </cell>
          <cell r="L607">
            <v>0</v>
          </cell>
          <cell r="M607">
            <v>0</v>
          </cell>
          <cell r="N607">
            <v>0</v>
          </cell>
          <cell r="O607">
            <v>0</v>
          </cell>
          <cell r="P607">
            <v>0</v>
          </cell>
          <cell r="Q607">
            <v>0</v>
          </cell>
          <cell r="R607">
            <v>0</v>
          </cell>
          <cell r="S607">
            <v>0</v>
          </cell>
          <cell r="T607">
            <v>75447.5</v>
          </cell>
          <cell r="U607">
            <v>0</v>
          </cell>
          <cell r="V607">
            <v>0</v>
          </cell>
        </row>
        <row r="608">
          <cell r="A608">
            <v>0</v>
          </cell>
          <cell r="B608">
            <v>0</v>
          </cell>
          <cell r="C608">
            <v>0</v>
          </cell>
          <cell r="D608">
            <v>0</v>
          </cell>
          <cell r="E608">
            <v>0</v>
          </cell>
          <cell r="F608">
            <v>0</v>
          </cell>
          <cell r="G608">
            <v>0</v>
          </cell>
          <cell r="H608">
            <v>0</v>
          </cell>
          <cell r="I608">
            <v>0</v>
          </cell>
          <cell r="J608">
            <v>0</v>
          </cell>
          <cell r="K608">
            <v>0</v>
          </cell>
          <cell r="L608">
            <v>0</v>
          </cell>
          <cell r="M608">
            <v>0</v>
          </cell>
          <cell r="N608">
            <v>0</v>
          </cell>
          <cell r="O608">
            <v>0</v>
          </cell>
          <cell r="P608">
            <v>0</v>
          </cell>
          <cell r="Q608">
            <v>0</v>
          </cell>
          <cell r="R608">
            <v>0</v>
          </cell>
          <cell r="S608">
            <v>0</v>
          </cell>
          <cell r="T608">
            <v>0</v>
          </cell>
          <cell r="U608">
            <v>0</v>
          </cell>
          <cell r="V608">
            <v>0</v>
          </cell>
        </row>
        <row r="609">
          <cell r="A609" t="str">
            <v>3. Transportes</v>
          </cell>
          <cell r="B609">
            <v>0</v>
          </cell>
          <cell r="C609">
            <v>0</v>
          </cell>
          <cell r="D609">
            <v>0</v>
          </cell>
          <cell r="E609">
            <v>0</v>
          </cell>
          <cell r="F609">
            <v>0</v>
          </cell>
          <cell r="G609">
            <v>0</v>
          </cell>
          <cell r="H609">
            <v>0</v>
          </cell>
          <cell r="I609">
            <v>0</v>
          </cell>
          <cell r="J609">
            <v>0</v>
          </cell>
          <cell r="K609">
            <v>0</v>
          </cell>
          <cell r="L609">
            <v>0</v>
          </cell>
          <cell r="M609">
            <v>0</v>
          </cell>
          <cell r="N609">
            <v>0</v>
          </cell>
          <cell r="O609">
            <v>0</v>
          </cell>
          <cell r="P609">
            <v>0</v>
          </cell>
          <cell r="Q609">
            <v>0</v>
          </cell>
          <cell r="R609">
            <v>0</v>
          </cell>
          <cell r="S609">
            <v>0</v>
          </cell>
          <cell r="T609">
            <v>0</v>
          </cell>
          <cell r="U609">
            <v>0</v>
          </cell>
          <cell r="V609">
            <v>0</v>
          </cell>
        </row>
        <row r="610">
          <cell r="A610" t="str">
            <v>Material</v>
          </cell>
          <cell r="B610">
            <v>0</v>
          </cell>
          <cell r="C610">
            <v>0</v>
          </cell>
          <cell r="D610">
            <v>0</v>
          </cell>
          <cell r="E610">
            <v>0</v>
          </cell>
          <cell r="F610">
            <v>0</v>
          </cell>
          <cell r="G610">
            <v>0</v>
          </cell>
          <cell r="H610">
            <v>0</v>
          </cell>
          <cell r="I610">
            <v>0</v>
          </cell>
          <cell r="J610">
            <v>0</v>
          </cell>
          <cell r="K610" t="str">
            <v>Vol. o Peso</v>
          </cell>
          <cell r="L610">
            <v>0</v>
          </cell>
          <cell r="M610" t="str">
            <v>Distancia</v>
          </cell>
          <cell r="N610">
            <v>0</v>
          </cell>
          <cell r="O610" t="str">
            <v>m2 o Ton/Km</v>
          </cell>
          <cell r="P610">
            <v>0</v>
          </cell>
          <cell r="Q610">
            <v>0</v>
          </cell>
          <cell r="R610" t="str">
            <v>Tarifa</v>
          </cell>
          <cell r="S610">
            <v>0</v>
          </cell>
          <cell r="T610" t="str">
            <v>Vr. Unitario</v>
          </cell>
          <cell r="U610">
            <v>0</v>
          </cell>
          <cell r="V610">
            <v>0</v>
          </cell>
        </row>
        <row r="611">
          <cell r="A611">
            <v>0</v>
          </cell>
          <cell r="B611">
            <v>0</v>
          </cell>
          <cell r="C611">
            <v>0</v>
          </cell>
          <cell r="D611">
            <v>0</v>
          </cell>
          <cell r="E611">
            <v>0</v>
          </cell>
          <cell r="F611">
            <v>0</v>
          </cell>
          <cell r="G611">
            <v>0</v>
          </cell>
          <cell r="H611">
            <v>0</v>
          </cell>
          <cell r="I611">
            <v>0</v>
          </cell>
          <cell r="J611">
            <v>0</v>
          </cell>
          <cell r="K611">
            <v>0</v>
          </cell>
          <cell r="L611">
            <v>0</v>
          </cell>
          <cell r="M611">
            <v>0</v>
          </cell>
          <cell r="N611">
            <v>0</v>
          </cell>
          <cell r="O611">
            <v>0</v>
          </cell>
          <cell r="P611">
            <v>0</v>
          </cell>
          <cell r="Q611">
            <v>0</v>
          </cell>
          <cell r="R611">
            <v>0</v>
          </cell>
          <cell r="S611">
            <v>0</v>
          </cell>
          <cell r="T611">
            <v>0</v>
          </cell>
          <cell r="U611">
            <v>0</v>
          </cell>
          <cell r="V611">
            <v>0</v>
          </cell>
        </row>
        <row r="612">
          <cell r="A612">
            <v>0</v>
          </cell>
          <cell r="B612">
            <v>0</v>
          </cell>
          <cell r="C612">
            <v>0</v>
          </cell>
          <cell r="D612">
            <v>0</v>
          </cell>
          <cell r="E612">
            <v>0</v>
          </cell>
          <cell r="F612">
            <v>0</v>
          </cell>
          <cell r="G612">
            <v>0</v>
          </cell>
          <cell r="H612">
            <v>0</v>
          </cell>
          <cell r="I612">
            <v>0</v>
          </cell>
          <cell r="J612">
            <v>0</v>
          </cell>
          <cell r="K612">
            <v>0</v>
          </cell>
          <cell r="L612">
            <v>0</v>
          </cell>
          <cell r="M612">
            <v>0</v>
          </cell>
          <cell r="N612">
            <v>0</v>
          </cell>
          <cell r="O612">
            <v>0</v>
          </cell>
          <cell r="P612">
            <v>0</v>
          </cell>
          <cell r="Q612">
            <v>0</v>
          </cell>
          <cell r="R612">
            <v>0</v>
          </cell>
          <cell r="S612">
            <v>0</v>
          </cell>
          <cell r="T612">
            <v>0</v>
          </cell>
          <cell r="U612">
            <v>0</v>
          </cell>
          <cell r="V612">
            <v>0</v>
          </cell>
        </row>
        <row r="613">
          <cell r="A613">
            <v>0</v>
          </cell>
          <cell r="B613">
            <v>0</v>
          </cell>
          <cell r="C613">
            <v>0</v>
          </cell>
          <cell r="D613">
            <v>0</v>
          </cell>
          <cell r="E613">
            <v>0</v>
          </cell>
          <cell r="F613">
            <v>0</v>
          </cell>
          <cell r="G613">
            <v>0</v>
          </cell>
          <cell r="H613">
            <v>0</v>
          </cell>
          <cell r="I613">
            <v>0</v>
          </cell>
          <cell r="J613">
            <v>0</v>
          </cell>
          <cell r="K613">
            <v>0</v>
          </cell>
          <cell r="L613">
            <v>0</v>
          </cell>
          <cell r="M613">
            <v>0</v>
          </cell>
          <cell r="N613">
            <v>0</v>
          </cell>
          <cell r="O613">
            <v>0</v>
          </cell>
          <cell r="P613">
            <v>0</v>
          </cell>
          <cell r="Q613">
            <v>0</v>
          </cell>
          <cell r="R613">
            <v>0</v>
          </cell>
          <cell r="S613">
            <v>0</v>
          </cell>
          <cell r="T613">
            <v>0</v>
          </cell>
          <cell r="U613">
            <v>0</v>
          </cell>
          <cell r="V613">
            <v>0</v>
          </cell>
        </row>
        <row r="614">
          <cell r="A614" t="str">
            <v>SUBTOTAL</v>
          </cell>
          <cell r="B614">
            <v>0</v>
          </cell>
          <cell r="C614">
            <v>0</v>
          </cell>
          <cell r="D614">
            <v>0</v>
          </cell>
          <cell r="E614">
            <v>0</v>
          </cell>
          <cell r="F614">
            <v>0</v>
          </cell>
          <cell r="G614">
            <v>0</v>
          </cell>
          <cell r="H614">
            <v>0</v>
          </cell>
          <cell r="I614">
            <v>0</v>
          </cell>
          <cell r="J614">
            <v>0</v>
          </cell>
          <cell r="K614">
            <v>0</v>
          </cell>
          <cell r="L614">
            <v>0</v>
          </cell>
          <cell r="M614">
            <v>0</v>
          </cell>
          <cell r="N614">
            <v>0</v>
          </cell>
          <cell r="O614">
            <v>0</v>
          </cell>
          <cell r="P614">
            <v>0</v>
          </cell>
          <cell r="Q614">
            <v>0</v>
          </cell>
          <cell r="R614">
            <v>0</v>
          </cell>
          <cell r="S614">
            <v>0</v>
          </cell>
          <cell r="T614">
            <v>0</v>
          </cell>
          <cell r="U614">
            <v>0</v>
          </cell>
          <cell r="V614">
            <v>0</v>
          </cell>
        </row>
        <row r="615">
          <cell r="A615">
            <v>0</v>
          </cell>
          <cell r="B615">
            <v>0</v>
          </cell>
          <cell r="C615">
            <v>0</v>
          </cell>
          <cell r="D615">
            <v>0</v>
          </cell>
          <cell r="E615">
            <v>0</v>
          </cell>
          <cell r="F615">
            <v>0</v>
          </cell>
          <cell r="G615">
            <v>0</v>
          </cell>
          <cell r="H615">
            <v>0</v>
          </cell>
          <cell r="I615">
            <v>0</v>
          </cell>
          <cell r="J615">
            <v>0</v>
          </cell>
          <cell r="K615">
            <v>0</v>
          </cell>
          <cell r="L615">
            <v>0</v>
          </cell>
          <cell r="M615">
            <v>0</v>
          </cell>
          <cell r="N615">
            <v>0</v>
          </cell>
          <cell r="O615">
            <v>0</v>
          </cell>
          <cell r="P615">
            <v>0</v>
          </cell>
          <cell r="Q615">
            <v>0</v>
          </cell>
          <cell r="R615">
            <v>0</v>
          </cell>
          <cell r="S615">
            <v>0</v>
          </cell>
          <cell r="T615">
            <v>0</v>
          </cell>
          <cell r="U615">
            <v>0</v>
          </cell>
          <cell r="V615">
            <v>0</v>
          </cell>
        </row>
        <row r="616">
          <cell r="A616" t="str">
            <v>4. Mano de Obra</v>
          </cell>
          <cell r="B616">
            <v>0</v>
          </cell>
          <cell r="C616">
            <v>0</v>
          </cell>
          <cell r="D616">
            <v>0</v>
          </cell>
          <cell r="E616">
            <v>0</v>
          </cell>
          <cell r="F616">
            <v>0</v>
          </cell>
          <cell r="G616">
            <v>0</v>
          </cell>
          <cell r="H616">
            <v>0</v>
          </cell>
          <cell r="I616">
            <v>0</v>
          </cell>
          <cell r="J616">
            <v>0</v>
          </cell>
          <cell r="K616">
            <v>0</v>
          </cell>
          <cell r="L616">
            <v>0</v>
          </cell>
          <cell r="M616">
            <v>0</v>
          </cell>
          <cell r="N616">
            <v>0</v>
          </cell>
          <cell r="O616">
            <v>0</v>
          </cell>
          <cell r="P616">
            <v>0</v>
          </cell>
          <cell r="Q616">
            <v>0</v>
          </cell>
          <cell r="R616">
            <v>0</v>
          </cell>
          <cell r="S616">
            <v>0</v>
          </cell>
          <cell r="T616">
            <v>0</v>
          </cell>
          <cell r="U616">
            <v>0</v>
          </cell>
          <cell r="V616">
            <v>0</v>
          </cell>
        </row>
        <row r="617">
          <cell r="A617" t="str">
            <v>Trabajador</v>
          </cell>
          <cell r="B617">
            <v>0</v>
          </cell>
          <cell r="C617">
            <v>0</v>
          </cell>
          <cell r="D617">
            <v>0</v>
          </cell>
          <cell r="E617">
            <v>0</v>
          </cell>
          <cell r="F617">
            <v>0</v>
          </cell>
          <cell r="G617">
            <v>0</v>
          </cell>
          <cell r="H617">
            <v>0</v>
          </cell>
          <cell r="I617">
            <v>0</v>
          </cell>
          <cell r="J617" t="str">
            <v>Jornal</v>
          </cell>
          <cell r="K617">
            <v>0</v>
          </cell>
          <cell r="L617" t="str">
            <v>Prestac.</v>
          </cell>
          <cell r="M617">
            <v>0</v>
          </cell>
          <cell r="N617" t="str">
            <v>Jornal Total</v>
          </cell>
          <cell r="O617">
            <v>0</v>
          </cell>
          <cell r="P617">
            <v>0</v>
          </cell>
          <cell r="Q617" t="str">
            <v>Rendimiento</v>
          </cell>
          <cell r="R617">
            <v>0</v>
          </cell>
          <cell r="S617">
            <v>0</v>
          </cell>
          <cell r="T617" t="str">
            <v>Vr. Unitario</v>
          </cell>
          <cell r="U617">
            <v>0</v>
          </cell>
          <cell r="V617">
            <v>0</v>
          </cell>
        </row>
        <row r="618">
          <cell r="A618" t="str">
            <v>Electricista II</v>
          </cell>
          <cell r="B618">
            <v>0</v>
          </cell>
          <cell r="C618">
            <v>0</v>
          </cell>
          <cell r="D618">
            <v>0</v>
          </cell>
          <cell r="E618">
            <v>0</v>
          </cell>
          <cell r="F618">
            <v>0</v>
          </cell>
          <cell r="G618">
            <v>0</v>
          </cell>
          <cell r="H618">
            <v>0</v>
          </cell>
          <cell r="I618">
            <v>0</v>
          </cell>
          <cell r="J618">
            <v>37400</v>
          </cell>
          <cell r="K618">
            <v>0</v>
          </cell>
          <cell r="L618">
            <v>0.57999999999999996</v>
          </cell>
          <cell r="M618">
            <v>0</v>
          </cell>
          <cell r="N618">
            <v>59092</v>
          </cell>
          <cell r="O618">
            <v>0</v>
          </cell>
          <cell r="P618">
            <v>0</v>
          </cell>
          <cell r="Q618">
            <v>0.05</v>
          </cell>
          <cell r="R618">
            <v>0</v>
          </cell>
          <cell r="S618">
            <v>0</v>
          </cell>
          <cell r="T618">
            <v>2954.6000000000004</v>
          </cell>
          <cell r="U618">
            <v>0</v>
          </cell>
          <cell r="V618">
            <v>0</v>
          </cell>
        </row>
        <row r="619">
          <cell r="A619" t="str">
            <v>Ayudante</v>
          </cell>
          <cell r="B619">
            <v>0</v>
          </cell>
          <cell r="C619">
            <v>0</v>
          </cell>
          <cell r="D619">
            <v>0</v>
          </cell>
          <cell r="E619">
            <v>0</v>
          </cell>
          <cell r="F619">
            <v>0</v>
          </cell>
          <cell r="G619">
            <v>0</v>
          </cell>
          <cell r="H619">
            <v>0</v>
          </cell>
          <cell r="I619">
            <v>0</v>
          </cell>
          <cell r="J619">
            <v>20515</v>
          </cell>
          <cell r="K619">
            <v>0</v>
          </cell>
          <cell r="L619">
            <v>0.57999999999999996</v>
          </cell>
          <cell r="M619">
            <v>0</v>
          </cell>
          <cell r="N619">
            <v>32413.699999999997</v>
          </cell>
          <cell r="O619">
            <v>0</v>
          </cell>
          <cell r="P619">
            <v>0</v>
          </cell>
          <cell r="Q619">
            <v>0.05</v>
          </cell>
          <cell r="R619">
            <v>0</v>
          </cell>
          <cell r="S619">
            <v>0</v>
          </cell>
          <cell r="T619">
            <v>1620.6849999999999</v>
          </cell>
          <cell r="U619">
            <v>0</v>
          </cell>
          <cell r="V619">
            <v>0</v>
          </cell>
        </row>
        <row r="620">
          <cell r="A620">
            <v>0</v>
          </cell>
          <cell r="B620">
            <v>0</v>
          </cell>
          <cell r="C620">
            <v>0</v>
          </cell>
          <cell r="D620">
            <v>0</v>
          </cell>
          <cell r="E620">
            <v>0</v>
          </cell>
          <cell r="F620">
            <v>0</v>
          </cell>
          <cell r="G620">
            <v>0</v>
          </cell>
          <cell r="H620">
            <v>0</v>
          </cell>
          <cell r="I620">
            <v>0</v>
          </cell>
          <cell r="J620">
            <v>0</v>
          </cell>
          <cell r="K620">
            <v>0</v>
          </cell>
          <cell r="L620">
            <v>0</v>
          </cell>
          <cell r="M620">
            <v>0</v>
          </cell>
          <cell r="N620">
            <v>0</v>
          </cell>
          <cell r="O620">
            <v>0</v>
          </cell>
          <cell r="P620">
            <v>0</v>
          </cell>
          <cell r="Q620">
            <v>0</v>
          </cell>
          <cell r="R620">
            <v>0</v>
          </cell>
          <cell r="S620">
            <v>0</v>
          </cell>
          <cell r="T620">
            <v>0</v>
          </cell>
          <cell r="U620">
            <v>0</v>
          </cell>
          <cell r="V620">
            <v>0</v>
          </cell>
        </row>
        <row r="621">
          <cell r="A621" t="str">
            <v>SUBTOTAL</v>
          </cell>
          <cell r="B621">
            <v>0</v>
          </cell>
          <cell r="C621">
            <v>0</v>
          </cell>
          <cell r="D621">
            <v>0</v>
          </cell>
          <cell r="E621">
            <v>0</v>
          </cell>
          <cell r="F621">
            <v>0</v>
          </cell>
          <cell r="G621">
            <v>0</v>
          </cell>
          <cell r="H621">
            <v>0</v>
          </cell>
          <cell r="I621">
            <v>0</v>
          </cell>
          <cell r="J621">
            <v>0</v>
          </cell>
          <cell r="K621">
            <v>0</v>
          </cell>
          <cell r="L621">
            <v>0</v>
          </cell>
          <cell r="M621">
            <v>0</v>
          </cell>
          <cell r="N621">
            <v>0</v>
          </cell>
          <cell r="O621">
            <v>0</v>
          </cell>
          <cell r="P621">
            <v>0</v>
          </cell>
          <cell r="Q621">
            <v>0</v>
          </cell>
          <cell r="R621">
            <v>0</v>
          </cell>
          <cell r="S621">
            <v>0</v>
          </cell>
          <cell r="T621">
            <v>4575.2849999999999</v>
          </cell>
          <cell r="U621">
            <v>0</v>
          </cell>
          <cell r="V621">
            <v>0</v>
          </cell>
        </row>
        <row r="622">
          <cell r="A622" t="str">
            <v>TOTAL COSTO DIRECTO</v>
          </cell>
          <cell r="B622">
            <v>0</v>
          </cell>
          <cell r="C622">
            <v>0</v>
          </cell>
          <cell r="D622">
            <v>0</v>
          </cell>
          <cell r="E622">
            <v>0</v>
          </cell>
          <cell r="F622">
            <v>0</v>
          </cell>
          <cell r="G622">
            <v>0</v>
          </cell>
          <cell r="H622">
            <v>0</v>
          </cell>
          <cell r="I622">
            <v>0</v>
          </cell>
          <cell r="J622">
            <v>0</v>
          </cell>
          <cell r="K622">
            <v>0</v>
          </cell>
          <cell r="L622">
            <v>0</v>
          </cell>
          <cell r="M622">
            <v>0</v>
          </cell>
          <cell r="N622">
            <v>0</v>
          </cell>
          <cell r="O622">
            <v>0</v>
          </cell>
          <cell r="P622">
            <v>0</v>
          </cell>
          <cell r="Q622">
            <v>0</v>
          </cell>
          <cell r="R622">
            <v>0</v>
          </cell>
          <cell r="S622">
            <v>0</v>
          </cell>
          <cell r="T622">
            <v>80928.425000000003</v>
          </cell>
          <cell r="U622">
            <v>0</v>
          </cell>
          <cell r="V622">
            <v>0</v>
          </cell>
        </row>
        <row r="623">
          <cell r="A623" t="str">
            <v>AIU CONTRACTUAL</v>
          </cell>
          <cell r="B623">
            <v>0</v>
          </cell>
          <cell r="C623">
            <v>0</v>
          </cell>
          <cell r="D623">
            <v>0</v>
          </cell>
          <cell r="E623">
            <v>0.25640000000000002</v>
          </cell>
          <cell r="F623">
            <v>0</v>
          </cell>
          <cell r="G623">
            <v>0</v>
          </cell>
          <cell r="H623">
            <v>0</v>
          </cell>
          <cell r="I623">
            <v>0</v>
          </cell>
          <cell r="J623">
            <v>0</v>
          </cell>
          <cell r="K623">
            <v>0</v>
          </cell>
          <cell r="L623">
            <v>0</v>
          </cell>
          <cell r="M623">
            <v>0</v>
          </cell>
          <cell r="N623">
            <v>0</v>
          </cell>
          <cell r="O623">
            <v>0</v>
          </cell>
          <cell r="P623">
            <v>0</v>
          </cell>
          <cell r="Q623">
            <v>0</v>
          </cell>
          <cell r="R623">
            <v>0</v>
          </cell>
          <cell r="S623" t="str">
            <v>TOTAL COSTO INDIRECTO</v>
          </cell>
          <cell r="T623">
            <v>20750.048170000002</v>
          </cell>
          <cell r="U623">
            <v>0</v>
          </cell>
          <cell r="V623">
            <v>0</v>
          </cell>
        </row>
        <row r="624">
          <cell r="A624" t="str">
            <v>VALOR TOTAL ACTIVIDAD</v>
          </cell>
          <cell r="B624">
            <v>0</v>
          </cell>
          <cell r="C624">
            <v>0</v>
          </cell>
          <cell r="D624">
            <v>0</v>
          </cell>
          <cell r="E624">
            <v>0</v>
          </cell>
          <cell r="F624">
            <v>0</v>
          </cell>
          <cell r="G624">
            <v>0</v>
          </cell>
          <cell r="H624">
            <v>0</v>
          </cell>
          <cell r="I624">
            <v>0</v>
          </cell>
          <cell r="J624">
            <v>0</v>
          </cell>
          <cell r="K624">
            <v>0</v>
          </cell>
          <cell r="L624">
            <v>0</v>
          </cell>
          <cell r="M624">
            <v>0</v>
          </cell>
          <cell r="N624">
            <v>0</v>
          </cell>
          <cell r="O624">
            <v>0</v>
          </cell>
          <cell r="P624">
            <v>0</v>
          </cell>
          <cell r="Q624">
            <v>0</v>
          </cell>
          <cell r="R624">
            <v>0</v>
          </cell>
          <cell r="S624">
            <v>0</v>
          </cell>
          <cell r="T624">
            <v>101678.47317000001</v>
          </cell>
          <cell r="U624">
            <v>0</v>
          </cell>
          <cell r="V624">
            <v>0</v>
          </cell>
        </row>
        <row r="625">
          <cell r="A625" t="str">
            <v>VALOR RECURSOS NECESARIOS PARA LA EJECUCIÓN DE LA ACTIVIDAD</v>
          </cell>
          <cell r="B625">
            <v>0</v>
          </cell>
          <cell r="C625">
            <v>0</v>
          </cell>
          <cell r="D625">
            <v>0</v>
          </cell>
          <cell r="E625">
            <v>0</v>
          </cell>
          <cell r="F625">
            <v>0</v>
          </cell>
          <cell r="G625">
            <v>0</v>
          </cell>
          <cell r="H625">
            <v>0</v>
          </cell>
          <cell r="I625">
            <v>0</v>
          </cell>
          <cell r="J625">
            <v>0</v>
          </cell>
          <cell r="K625">
            <v>0</v>
          </cell>
          <cell r="L625">
            <v>0</v>
          </cell>
          <cell r="M625">
            <v>0</v>
          </cell>
          <cell r="N625">
            <v>0</v>
          </cell>
          <cell r="O625">
            <v>0</v>
          </cell>
          <cell r="P625">
            <v>0</v>
          </cell>
          <cell r="Q625">
            <v>0</v>
          </cell>
          <cell r="R625">
            <v>0</v>
          </cell>
          <cell r="S625">
            <v>0</v>
          </cell>
          <cell r="T625">
            <v>101678.47317000001</v>
          </cell>
          <cell r="U625">
            <v>0</v>
          </cell>
          <cell r="V625">
            <v>0</v>
          </cell>
        </row>
        <row r="626">
          <cell r="A626">
            <v>0</v>
          </cell>
          <cell r="B626">
            <v>0</v>
          </cell>
          <cell r="C626">
            <v>0</v>
          </cell>
          <cell r="D626">
            <v>0</v>
          </cell>
          <cell r="E626">
            <v>0</v>
          </cell>
          <cell r="F626">
            <v>0</v>
          </cell>
          <cell r="G626">
            <v>0</v>
          </cell>
          <cell r="H626">
            <v>0</v>
          </cell>
          <cell r="I626">
            <v>0</v>
          </cell>
          <cell r="J626">
            <v>0</v>
          </cell>
          <cell r="K626">
            <v>0</v>
          </cell>
          <cell r="L626">
            <v>0</v>
          </cell>
          <cell r="M626">
            <v>0</v>
          </cell>
          <cell r="N626">
            <v>0</v>
          </cell>
          <cell r="O626">
            <v>0</v>
          </cell>
          <cell r="P626">
            <v>0</v>
          </cell>
          <cell r="Q626">
            <v>0</v>
          </cell>
          <cell r="R626">
            <v>0</v>
          </cell>
          <cell r="S626">
            <v>0</v>
          </cell>
          <cell r="T626">
            <v>0</v>
          </cell>
          <cell r="U626">
            <v>0</v>
          </cell>
          <cell r="V626">
            <v>0</v>
          </cell>
        </row>
        <row r="627">
          <cell r="A627" t="str">
            <v>Para constancia de lo anterior, se firma la presente acta bajo la responsabilidad expresa de los que intervienen en ella, de  conformidad  con las funciones  desempeñadas por cada uno de los mismos,  de acuerdo con el manual de interventoría, en _________</v>
          </cell>
          <cell r="B627">
            <v>0</v>
          </cell>
          <cell r="C627">
            <v>0</v>
          </cell>
          <cell r="D627">
            <v>0</v>
          </cell>
          <cell r="E627">
            <v>0</v>
          </cell>
          <cell r="F627">
            <v>0</v>
          </cell>
          <cell r="G627">
            <v>0</v>
          </cell>
          <cell r="H627">
            <v>0</v>
          </cell>
          <cell r="I627">
            <v>0</v>
          </cell>
          <cell r="J627">
            <v>0</v>
          </cell>
          <cell r="K627">
            <v>0</v>
          </cell>
          <cell r="L627">
            <v>0</v>
          </cell>
          <cell r="M627">
            <v>0</v>
          </cell>
          <cell r="N627">
            <v>0</v>
          </cell>
          <cell r="O627">
            <v>0</v>
          </cell>
          <cell r="P627">
            <v>0</v>
          </cell>
          <cell r="Q627">
            <v>0</v>
          </cell>
          <cell r="R627">
            <v>0</v>
          </cell>
          <cell r="S627">
            <v>0</v>
          </cell>
          <cell r="T627">
            <v>0</v>
          </cell>
          <cell r="U627">
            <v>0</v>
          </cell>
          <cell r="V627">
            <v>0</v>
          </cell>
        </row>
        <row r="628">
          <cell r="A628">
            <v>0</v>
          </cell>
          <cell r="B628">
            <v>0</v>
          </cell>
          <cell r="C628">
            <v>0</v>
          </cell>
          <cell r="D628">
            <v>0</v>
          </cell>
          <cell r="E628">
            <v>0</v>
          </cell>
          <cell r="F628">
            <v>0</v>
          </cell>
          <cell r="G628">
            <v>0</v>
          </cell>
          <cell r="H628">
            <v>0</v>
          </cell>
          <cell r="I628">
            <v>0</v>
          </cell>
          <cell r="J628">
            <v>0</v>
          </cell>
          <cell r="K628">
            <v>0</v>
          </cell>
          <cell r="L628">
            <v>0</v>
          </cell>
          <cell r="M628">
            <v>0</v>
          </cell>
          <cell r="N628">
            <v>0</v>
          </cell>
          <cell r="O628">
            <v>0</v>
          </cell>
          <cell r="P628">
            <v>0</v>
          </cell>
          <cell r="Q628">
            <v>0</v>
          </cell>
          <cell r="R628">
            <v>0</v>
          </cell>
          <cell r="S628">
            <v>0</v>
          </cell>
          <cell r="T628">
            <v>0</v>
          </cell>
          <cell r="U628">
            <v>0</v>
          </cell>
          <cell r="V628">
            <v>0</v>
          </cell>
        </row>
        <row r="629">
          <cell r="A629">
            <v>0</v>
          </cell>
          <cell r="B629">
            <v>0</v>
          </cell>
          <cell r="C629">
            <v>0</v>
          </cell>
          <cell r="D629">
            <v>0</v>
          </cell>
          <cell r="E629">
            <v>0</v>
          </cell>
          <cell r="F629">
            <v>0</v>
          </cell>
          <cell r="G629">
            <v>0</v>
          </cell>
          <cell r="H629">
            <v>0</v>
          </cell>
          <cell r="I629">
            <v>0</v>
          </cell>
          <cell r="J629">
            <v>0</v>
          </cell>
          <cell r="K629">
            <v>0</v>
          </cell>
          <cell r="L629">
            <v>0</v>
          </cell>
          <cell r="M629">
            <v>0</v>
          </cell>
          <cell r="N629">
            <v>0</v>
          </cell>
          <cell r="O629">
            <v>0</v>
          </cell>
          <cell r="P629">
            <v>0</v>
          </cell>
          <cell r="Q629">
            <v>0</v>
          </cell>
          <cell r="R629">
            <v>0</v>
          </cell>
          <cell r="S629">
            <v>0</v>
          </cell>
          <cell r="T629">
            <v>0</v>
          </cell>
          <cell r="U629">
            <v>0</v>
          </cell>
          <cell r="V629">
            <v>0</v>
          </cell>
        </row>
        <row r="630">
          <cell r="A630">
            <v>0</v>
          </cell>
          <cell r="B630">
            <v>0</v>
          </cell>
          <cell r="C630">
            <v>0</v>
          </cell>
          <cell r="D630">
            <v>0</v>
          </cell>
          <cell r="E630" t="str">
            <v>Firma:</v>
          </cell>
          <cell r="F630">
            <v>0</v>
          </cell>
          <cell r="G630">
            <v>0</v>
          </cell>
          <cell r="H630">
            <v>0</v>
          </cell>
          <cell r="I630">
            <v>0</v>
          </cell>
          <cell r="J630">
            <v>0</v>
          </cell>
          <cell r="K630">
            <v>0</v>
          </cell>
          <cell r="L630">
            <v>0</v>
          </cell>
          <cell r="M630">
            <v>0</v>
          </cell>
          <cell r="N630">
            <v>0</v>
          </cell>
          <cell r="O630">
            <v>0</v>
          </cell>
          <cell r="P630">
            <v>0</v>
          </cell>
          <cell r="Q630">
            <v>0</v>
          </cell>
          <cell r="R630">
            <v>0</v>
          </cell>
          <cell r="S630">
            <v>0</v>
          </cell>
          <cell r="T630">
            <v>0</v>
          </cell>
          <cell r="U630">
            <v>0</v>
          </cell>
          <cell r="V630">
            <v>0</v>
          </cell>
        </row>
        <row r="631">
          <cell r="A631">
            <v>0</v>
          </cell>
          <cell r="B631">
            <v>0</v>
          </cell>
          <cell r="C631">
            <v>0</v>
          </cell>
          <cell r="D631">
            <v>0</v>
          </cell>
          <cell r="E631" t="str">
            <v>Nombre:</v>
          </cell>
          <cell r="F631">
            <v>0</v>
          </cell>
          <cell r="G631">
            <v>0</v>
          </cell>
          <cell r="H631">
            <v>0</v>
          </cell>
          <cell r="I631">
            <v>0</v>
          </cell>
          <cell r="J631">
            <v>0</v>
          </cell>
          <cell r="K631">
            <v>0</v>
          </cell>
          <cell r="L631">
            <v>0</v>
          </cell>
          <cell r="M631">
            <v>0</v>
          </cell>
          <cell r="N631">
            <v>0</v>
          </cell>
          <cell r="O631">
            <v>0</v>
          </cell>
          <cell r="P631">
            <v>0</v>
          </cell>
          <cell r="Q631">
            <v>0</v>
          </cell>
          <cell r="R631">
            <v>0</v>
          </cell>
          <cell r="S631">
            <v>0</v>
          </cell>
          <cell r="T631">
            <v>0</v>
          </cell>
          <cell r="U631">
            <v>0</v>
          </cell>
          <cell r="V631">
            <v>0</v>
          </cell>
        </row>
        <row r="632">
          <cell r="A632">
            <v>0</v>
          </cell>
          <cell r="B632">
            <v>0</v>
          </cell>
          <cell r="C632">
            <v>0</v>
          </cell>
          <cell r="D632">
            <v>0</v>
          </cell>
          <cell r="E632" t="str">
            <v>REPRESENTATE LEGAL Ó DIRECTOR DE OBRA</v>
          </cell>
          <cell r="F632">
            <v>0</v>
          </cell>
          <cell r="G632">
            <v>0</v>
          </cell>
          <cell r="H632">
            <v>0</v>
          </cell>
          <cell r="I632">
            <v>0</v>
          </cell>
          <cell r="J632">
            <v>0</v>
          </cell>
          <cell r="K632">
            <v>0</v>
          </cell>
          <cell r="L632">
            <v>0</v>
          </cell>
          <cell r="M632">
            <v>0</v>
          </cell>
          <cell r="N632">
            <v>0</v>
          </cell>
          <cell r="O632">
            <v>0</v>
          </cell>
          <cell r="P632">
            <v>0</v>
          </cell>
          <cell r="Q632">
            <v>0</v>
          </cell>
          <cell r="R632">
            <v>0</v>
          </cell>
          <cell r="S632">
            <v>0</v>
          </cell>
          <cell r="T632">
            <v>0</v>
          </cell>
          <cell r="U632">
            <v>0</v>
          </cell>
          <cell r="V632">
            <v>0</v>
          </cell>
        </row>
        <row r="633">
          <cell r="F633">
            <v>0</v>
          </cell>
          <cell r="G633">
            <v>0</v>
          </cell>
          <cell r="H633">
            <v>0</v>
          </cell>
          <cell r="I633">
            <v>0</v>
          </cell>
          <cell r="J633">
            <v>0</v>
          </cell>
          <cell r="K633">
            <v>0</v>
          </cell>
        </row>
        <row r="634">
          <cell r="A634" t="str">
            <v>C. OBSERVACIONES INTERVENTORIA (Campo de obligatorio diligenciamiento)</v>
          </cell>
          <cell r="B634">
            <v>0</v>
          </cell>
          <cell r="C634">
            <v>0</v>
          </cell>
          <cell r="D634">
            <v>0</v>
          </cell>
          <cell r="E634">
            <v>0</v>
          </cell>
          <cell r="F634">
            <v>0</v>
          </cell>
          <cell r="G634">
            <v>0</v>
          </cell>
          <cell r="H634">
            <v>0</v>
          </cell>
          <cell r="I634">
            <v>0</v>
          </cell>
          <cell r="J634">
            <v>0</v>
          </cell>
          <cell r="K634">
            <v>0</v>
          </cell>
          <cell r="L634">
            <v>0</v>
          </cell>
          <cell r="M634">
            <v>0</v>
          </cell>
          <cell r="N634">
            <v>0</v>
          </cell>
          <cell r="O634">
            <v>0</v>
          </cell>
          <cell r="P634">
            <v>0</v>
          </cell>
          <cell r="Q634">
            <v>0</v>
          </cell>
          <cell r="R634">
            <v>0</v>
          </cell>
          <cell r="S634">
            <v>0</v>
          </cell>
          <cell r="T634">
            <v>0</v>
          </cell>
          <cell r="U634">
            <v>0</v>
          </cell>
          <cell r="V634">
            <v>0</v>
          </cell>
        </row>
        <row r="635">
          <cell r="A635">
            <v>0</v>
          </cell>
          <cell r="B635">
            <v>0</v>
          </cell>
          <cell r="C635">
            <v>0</v>
          </cell>
          <cell r="D635">
            <v>0</v>
          </cell>
          <cell r="E635">
            <v>0</v>
          </cell>
          <cell r="F635">
            <v>0</v>
          </cell>
          <cell r="G635">
            <v>0</v>
          </cell>
          <cell r="H635">
            <v>0</v>
          </cell>
          <cell r="I635">
            <v>0</v>
          </cell>
          <cell r="J635">
            <v>0</v>
          </cell>
          <cell r="K635">
            <v>0</v>
          </cell>
          <cell r="L635">
            <v>0</v>
          </cell>
          <cell r="M635">
            <v>0</v>
          </cell>
          <cell r="N635">
            <v>0</v>
          </cell>
          <cell r="O635">
            <v>0</v>
          </cell>
          <cell r="P635">
            <v>0</v>
          </cell>
          <cell r="Q635">
            <v>0</v>
          </cell>
          <cell r="R635">
            <v>0</v>
          </cell>
          <cell r="S635">
            <v>0</v>
          </cell>
          <cell r="T635">
            <v>0</v>
          </cell>
          <cell r="U635">
            <v>0</v>
          </cell>
          <cell r="V635">
            <v>0</v>
          </cell>
        </row>
        <row r="636">
          <cell r="A636">
            <v>0</v>
          </cell>
          <cell r="B636">
            <v>0</v>
          </cell>
          <cell r="C636">
            <v>0</v>
          </cell>
          <cell r="D636">
            <v>0</v>
          </cell>
          <cell r="E636">
            <v>0</v>
          </cell>
          <cell r="F636">
            <v>0</v>
          </cell>
          <cell r="G636">
            <v>0</v>
          </cell>
          <cell r="H636">
            <v>0</v>
          </cell>
          <cell r="I636">
            <v>0</v>
          </cell>
          <cell r="J636">
            <v>0</v>
          </cell>
          <cell r="K636">
            <v>0</v>
          </cell>
          <cell r="L636">
            <v>0</v>
          </cell>
          <cell r="M636">
            <v>0</v>
          </cell>
          <cell r="N636">
            <v>0</v>
          </cell>
          <cell r="O636">
            <v>0</v>
          </cell>
          <cell r="P636">
            <v>0</v>
          </cell>
          <cell r="Q636">
            <v>0</v>
          </cell>
          <cell r="R636">
            <v>0</v>
          </cell>
          <cell r="S636">
            <v>0</v>
          </cell>
          <cell r="T636">
            <v>0</v>
          </cell>
          <cell r="U636">
            <v>0</v>
          </cell>
          <cell r="V636">
            <v>0</v>
          </cell>
        </row>
        <row r="637">
          <cell r="A637">
            <v>0</v>
          </cell>
          <cell r="B637">
            <v>0</v>
          </cell>
          <cell r="C637">
            <v>0</v>
          </cell>
          <cell r="D637">
            <v>0</v>
          </cell>
          <cell r="E637">
            <v>0</v>
          </cell>
          <cell r="F637">
            <v>0</v>
          </cell>
          <cell r="G637">
            <v>0</v>
          </cell>
          <cell r="H637">
            <v>0</v>
          </cell>
          <cell r="I637">
            <v>0</v>
          </cell>
          <cell r="J637">
            <v>0</v>
          </cell>
          <cell r="K637">
            <v>0</v>
          </cell>
          <cell r="L637">
            <v>0</v>
          </cell>
          <cell r="M637">
            <v>0</v>
          </cell>
          <cell r="N637">
            <v>0</v>
          </cell>
          <cell r="O637">
            <v>0</v>
          </cell>
          <cell r="P637">
            <v>0</v>
          </cell>
          <cell r="Q637">
            <v>0</v>
          </cell>
          <cell r="R637">
            <v>0</v>
          </cell>
          <cell r="S637">
            <v>0</v>
          </cell>
          <cell r="T637">
            <v>0</v>
          </cell>
          <cell r="U637">
            <v>0</v>
          </cell>
          <cell r="V637">
            <v>0</v>
          </cell>
        </row>
        <row r="638">
          <cell r="A638">
            <v>0</v>
          </cell>
          <cell r="B638">
            <v>0</v>
          </cell>
          <cell r="C638">
            <v>0</v>
          </cell>
          <cell r="D638">
            <v>0</v>
          </cell>
          <cell r="E638">
            <v>0</v>
          </cell>
          <cell r="F638">
            <v>0</v>
          </cell>
          <cell r="G638">
            <v>0</v>
          </cell>
          <cell r="H638">
            <v>0</v>
          </cell>
          <cell r="I638">
            <v>0</v>
          </cell>
          <cell r="J638">
            <v>0</v>
          </cell>
          <cell r="K638">
            <v>0</v>
          </cell>
          <cell r="L638">
            <v>0</v>
          </cell>
          <cell r="M638">
            <v>0</v>
          </cell>
          <cell r="N638">
            <v>0</v>
          </cell>
          <cell r="O638">
            <v>0</v>
          </cell>
          <cell r="P638">
            <v>0</v>
          </cell>
          <cell r="Q638">
            <v>0</v>
          </cell>
          <cell r="R638">
            <v>0</v>
          </cell>
          <cell r="S638">
            <v>0</v>
          </cell>
          <cell r="T638">
            <v>0</v>
          </cell>
          <cell r="U638">
            <v>0</v>
          </cell>
          <cell r="V638">
            <v>0</v>
          </cell>
        </row>
        <row r="639">
          <cell r="A639">
            <v>0</v>
          </cell>
          <cell r="B639">
            <v>0</v>
          </cell>
          <cell r="C639">
            <v>0</v>
          </cell>
          <cell r="D639">
            <v>0</v>
          </cell>
          <cell r="E639">
            <v>0</v>
          </cell>
          <cell r="F639">
            <v>0</v>
          </cell>
          <cell r="G639">
            <v>0</v>
          </cell>
          <cell r="H639">
            <v>0</v>
          </cell>
          <cell r="I639">
            <v>0</v>
          </cell>
          <cell r="J639">
            <v>0</v>
          </cell>
          <cell r="K639">
            <v>0</v>
          </cell>
          <cell r="L639">
            <v>0</v>
          </cell>
          <cell r="M639">
            <v>0</v>
          </cell>
          <cell r="N639">
            <v>0</v>
          </cell>
          <cell r="O639">
            <v>0</v>
          </cell>
          <cell r="P639">
            <v>0</v>
          </cell>
          <cell r="Q639">
            <v>0</v>
          </cell>
          <cell r="R639">
            <v>0</v>
          </cell>
          <cell r="S639">
            <v>0</v>
          </cell>
          <cell r="T639">
            <v>0</v>
          </cell>
          <cell r="U639">
            <v>0</v>
          </cell>
          <cell r="V639">
            <v>0</v>
          </cell>
        </row>
        <row r="640">
          <cell r="A640">
            <v>0</v>
          </cell>
          <cell r="B640">
            <v>0</v>
          </cell>
          <cell r="C640">
            <v>0</v>
          </cell>
          <cell r="D640">
            <v>0</v>
          </cell>
          <cell r="E640">
            <v>0</v>
          </cell>
          <cell r="F640">
            <v>0</v>
          </cell>
          <cell r="G640">
            <v>0</v>
          </cell>
          <cell r="H640">
            <v>0</v>
          </cell>
          <cell r="I640">
            <v>0</v>
          </cell>
          <cell r="J640">
            <v>0</v>
          </cell>
          <cell r="K640">
            <v>0</v>
          </cell>
          <cell r="L640">
            <v>0</v>
          </cell>
          <cell r="M640">
            <v>0</v>
          </cell>
          <cell r="N640">
            <v>0</v>
          </cell>
          <cell r="O640">
            <v>0</v>
          </cell>
          <cell r="P640">
            <v>0</v>
          </cell>
          <cell r="Q640">
            <v>0</v>
          </cell>
          <cell r="R640">
            <v>0</v>
          </cell>
          <cell r="T640">
            <v>0</v>
          </cell>
          <cell r="U640">
            <v>0</v>
          </cell>
        </row>
        <row r="641">
          <cell r="A641">
            <v>0</v>
          </cell>
          <cell r="B641">
            <v>0</v>
          </cell>
          <cell r="C641">
            <v>0</v>
          </cell>
          <cell r="D641">
            <v>0</v>
          </cell>
          <cell r="E641" t="str">
            <v>Firma:</v>
          </cell>
          <cell r="F641">
            <v>0</v>
          </cell>
          <cell r="G641">
            <v>0</v>
          </cell>
          <cell r="H641">
            <v>0</v>
          </cell>
          <cell r="I641">
            <v>0</v>
          </cell>
          <cell r="J641">
            <v>0</v>
          </cell>
          <cell r="K641">
            <v>0</v>
          </cell>
          <cell r="L641">
            <v>0</v>
          </cell>
          <cell r="M641">
            <v>0</v>
          </cell>
          <cell r="N641">
            <v>0</v>
          </cell>
          <cell r="O641">
            <v>0</v>
          </cell>
          <cell r="P641">
            <v>0</v>
          </cell>
          <cell r="Q641">
            <v>0</v>
          </cell>
          <cell r="R641">
            <v>0</v>
          </cell>
          <cell r="S641">
            <v>0</v>
          </cell>
          <cell r="U641">
            <v>0</v>
          </cell>
          <cell r="V641">
            <v>0</v>
          </cell>
        </row>
        <row r="642">
          <cell r="A642">
            <v>0</v>
          </cell>
          <cell r="B642">
            <v>0</v>
          </cell>
          <cell r="C642">
            <v>0</v>
          </cell>
          <cell r="D642">
            <v>0</v>
          </cell>
          <cell r="E642" t="str">
            <v>Nombre:</v>
          </cell>
          <cell r="F642">
            <v>0</v>
          </cell>
          <cell r="G642">
            <v>0</v>
          </cell>
          <cell r="H642">
            <v>0</v>
          </cell>
          <cell r="I642">
            <v>0</v>
          </cell>
          <cell r="J642">
            <v>0</v>
          </cell>
          <cell r="K642">
            <v>0</v>
          </cell>
          <cell r="L642">
            <v>0</v>
          </cell>
          <cell r="M642">
            <v>0</v>
          </cell>
          <cell r="N642">
            <v>0</v>
          </cell>
          <cell r="O642">
            <v>0</v>
          </cell>
          <cell r="P642">
            <v>0</v>
          </cell>
          <cell r="Q642">
            <v>0</v>
          </cell>
          <cell r="R642">
            <v>0</v>
          </cell>
          <cell r="S642">
            <v>0</v>
          </cell>
          <cell r="U642">
            <v>0</v>
          </cell>
          <cell r="V642" t="str">
            <v>Original  - FONADE</v>
          </cell>
        </row>
        <row r="643">
          <cell r="A643">
            <v>0</v>
          </cell>
          <cell r="B643">
            <v>0</v>
          </cell>
          <cell r="C643">
            <v>0</v>
          </cell>
          <cell r="D643">
            <v>0</v>
          </cell>
          <cell r="E643" t="str">
            <v>REPRESENTANTE LEGAL Ó DIRECTOR DE INTERVENTORÍA</v>
          </cell>
          <cell r="F643">
            <v>0</v>
          </cell>
          <cell r="G643">
            <v>0</v>
          </cell>
          <cell r="H643">
            <v>0</v>
          </cell>
          <cell r="I643">
            <v>0</v>
          </cell>
          <cell r="J643">
            <v>0</v>
          </cell>
          <cell r="K643">
            <v>0</v>
          </cell>
          <cell r="L643">
            <v>0</v>
          </cell>
          <cell r="M643">
            <v>0</v>
          </cell>
          <cell r="N643">
            <v>0</v>
          </cell>
          <cell r="O643">
            <v>0</v>
          </cell>
          <cell r="P643">
            <v>0</v>
          </cell>
          <cell r="Q643">
            <v>0</v>
          </cell>
          <cell r="R643">
            <v>0</v>
          </cell>
          <cell r="S643">
            <v>0</v>
          </cell>
          <cell r="T643">
            <v>0</v>
          </cell>
          <cell r="U643">
            <v>0</v>
          </cell>
          <cell r="V643" t="str">
            <v>Copias: Contratista, Interventor</v>
          </cell>
        </row>
        <row r="644">
          <cell r="A644" t="str">
            <v>Item</v>
          </cell>
          <cell r="B644">
            <v>0</v>
          </cell>
          <cell r="C644" t="str">
            <v>Descripción</v>
          </cell>
          <cell r="D644">
            <v>0</v>
          </cell>
          <cell r="E644">
            <v>0</v>
          </cell>
          <cell r="F644">
            <v>0</v>
          </cell>
          <cell r="G644">
            <v>0</v>
          </cell>
          <cell r="H644">
            <v>0</v>
          </cell>
          <cell r="I644">
            <v>0</v>
          </cell>
          <cell r="J644">
            <v>0</v>
          </cell>
          <cell r="K644">
            <v>0</v>
          </cell>
          <cell r="L644">
            <v>0</v>
          </cell>
          <cell r="M644">
            <v>0</v>
          </cell>
          <cell r="N644">
            <v>0</v>
          </cell>
          <cell r="O644">
            <v>0</v>
          </cell>
          <cell r="P644">
            <v>0</v>
          </cell>
          <cell r="Q644">
            <v>0</v>
          </cell>
          <cell r="R644" t="str">
            <v>Unidad</v>
          </cell>
          <cell r="S644">
            <v>0</v>
          </cell>
          <cell r="T644" t="str">
            <v>Cantidad</v>
          </cell>
          <cell r="U644">
            <v>0</v>
          </cell>
          <cell r="V644">
            <v>0</v>
          </cell>
        </row>
        <row r="645">
          <cell r="A645" t="str">
            <v>06.04.01</v>
          </cell>
          <cell r="B645">
            <v>0</v>
          </cell>
          <cell r="C645" t="str">
            <v>Suministro, montaje y conexión de luminaria fluorescente de 2x32W de sobreponer, balasto electrónico, semiespecular, 16 celdas, bajo consumo. Incluye 2 tubos y accesorios.</v>
          </cell>
          <cell r="D645">
            <v>0</v>
          </cell>
          <cell r="E645">
            <v>0</v>
          </cell>
          <cell r="F645">
            <v>0</v>
          </cell>
          <cell r="G645">
            <v>0</v>
          </cell>
          <cell r="H645">
            <v>0</v>
          </cell>
          <cell r="I645">
            <v>0</v>
          </cell>
          <cell r="J645">
            <v>0</v>
          </cell>
          <cell r="K645">
            <v>0</v>
          </cell>
          <cell r="L645">
            <v>0</v>
          </cell>
          <cell r="M645">
            <v>0</v>
          </cell>
          <cell r="N645">
            <v>0</v>
          </cell>
          <cell r="O645">
            <v>0</v>
          </cell>
          <cell r="P645">
            <v>0</v>
          </cell>
          <cell r="Q645">
            <v>0</v>
          </cell>
          <cell r="R645" t="str">
            <v>UN</v>
          </cell>
          <cell r="S645">
            <v>0</v>
          </cell>
          <cell r="T645">
            <v>11</v>
          </cell>
          <cell r="U645">
            <v>0</v>
          </cell>
          <cell r="V645">
            <v>0</v>
          </cell>
          <cell r="W645">
            <v>111490</v>
          </cell>
        </row>
        <row r="646">
          <cell r="A646">
            <v>0</v>
          </cell>
          <cell r="B646">
            <v>0</v>
          </cell>
          <cell r="C646">
            <v>0</v>
          </cell>
          <cell r="D646">
            <v>0</v>
          </cell>
          <cell r="E646">
            <v>0</v>
          </cell>
          <cell r="F646">
            <v>0</v>
          </cell>
          <cell r="G646">
            <v>0</v>
          </cell>
          <cell r="H646">
            <v>0</v>
          </cell>
          <cell r="I646">
            <v>0</v>
          </cell>
          <cell r="J646">
            <v>0</v>
          </cell>
          <cell r="K646">
            <v>0</v>
          </cell>
          <cell r="L646">
            <v>0</v>
          </cell>
          <cell r="M646">
            <v>0</v>
          </cell>
          <cell r="N646">
            <v>0</v>
          </cell>
          <cell r="O646">
            <v>0</v>
          </cell>
          <cell r="P646">
            <v>0</v>
          </cell>
          <cell r="Q646">
            <v>0</v>
          </cell>
          <cell r="R646">
            <v>0</v>
          </cell>
          <cell r="S646">
            <v>0</v>
          </cell>
          <cell r="T646">
            <v>0</v>
          </cell>
          <cell r="U646">
            <v>0</v>
          </cell>
          <cell r="V646">
            <v>0</v>
          </cell>
        </row>
        <row r="647">
          <cell r="A647" t="str">
            <v>1.  Equipo</v>
          </cell>
          <cell r="B647">
            <v>0</v>
          </cell>
          <cell r="C647">
            <v>0</v>
          </cell>
          <cell r="D647">
            <v>0</v>
          </cell>
          <cell r="E647">
            <v>0</v>
          </cell>
          <cell r="F647">
            <v>0</v>
          </cell>
          <cell r="G647">
            <v>0</v>
          </cell>
          <cell r="H647">
            <v>0</v>
          </cell>
          <cell r="I647">
            <v>0</v>
          </cell>
          <cell r="J647">
            <v>0</v>
          </cell>
          <cell r="K647">
            <v>0</v>
          </cell>
          <cell r="L647">
            <v>0</v>
          </cell>
          <cell r="M647">
            <v>0</v>
          </cell>
          <cell r="N647">
            <v>0</v>
          </cell>
          <cell r="O647">
            <v>0</v>
          </cell>
          <cell r="P647">
            <v>0</v>
          </cell>
          <cell r="Q647">
            <v>0</v>
          </cell>
          <cell r="R647">
            <v>0</v>
          </cell>
          <cell r="S647">
            <v>0</v>
          </cell>
          <cell r="T647">
            <v>0</v>
          </cell>
          <cell r="U647">
            <v>0</v>
          </cell>
          <cell r="V647">
            <v>0</v>
          </cell>
        </row>
        <row r="648">
          <cell r="A648" t="str">
            <v>Descripción</v>
          </cell>
          <cell r="B648">
            <v>0</v>
          </cell>
          <cell r="C648">
            <v>0</v>
          </cell>
          <cell r="D648">
            <v>0</v>
          </cell>
          <cell r="E648">
            <v>0</v>
          </cell>
          <cell r="F648">
            <v>0</v>
          </cell>
          <cell r="G648">
            <v>0</v>
          </cell>
          <cell r="H648" t="str">
            <v>Marca</v>
          </cell>
          <cell r="I648">
            <v>0</v>
          </cell>
          <cell r="J648">
            <v>0</v>
          </cell>
          <cell r="K648" t="str">
            <v>Tipo</v>
          </cell>
          <cell r="L648">
            <v>0</v>
          </cell>
          <cell r="M648">
            <v>0</v>
          </cell>
          <cell r="N648">
            <v>0</v>
          </cell>
          <cell r="O648" t="str">
            <v>Tarifa/Hora</v>
          </cell>
          <cell r="P648">
            <v>0</v>
          </cell>
          <cell r="Q648">
            <v>0</v>
          </cell>
          <cell r="R648" t="str">
            <v>Rendimiento</v>
          </cell>
          <cell r="S648">
            <v>0</v>
          </cell>
          <cell r="T648" t="str">
            <v>Vr. Unitario</v>
          </cell>
          <cell r="U648">
            <v>0</v>
          </cell>
          <cell r="V648">
            <v>0</v>
          </cell>
        </row>
        <row r="649">
          <cell r="A649" t="str">
            <v>Herramienta menor (% de mano de obra)</v>
          </cell>
          <cell r="B649">
            <v>0</v>
          </cell>
          <cell r="C649">
            <v>0</v>
          </cell>
          <cell r="D649">
            <v>0</v>
          </cell>
          <cell r="E649">
            <v>0</v>
          </cell>
          <cell r="F649">
            <v>0</v>
          </cell>
          <cell r="G649">
            <v>0</v>
          </cell>
          <cell r="H649">
            <v>0</v>
          </cell>
          <cell r="I649">
            <v>0</v>
          </cell>
          <cell r="J649">
            <v>0</v>
          </cell>
          <cell r="K649">
            <v>0</v>
          </cell>
          <cell r="L649">
            <v>0</v>
          </cell>
          <cell r="M649">
            <v>0</v>
          </cell>
          <cell r="N649">
            <v>0</v>
          </cell>
          <cell r="O649">
            <v>0</v>
          </cell>
          <cell r="P649">
            <v>0</v>
          </cell>
          <cell r="Q649">
            <v>0</v>
          </cell>
          <cell r="R649">
            <v>0</v>
          </cell>
          <cell r="S649">
            <v>0</v>
          </cell>
          <cell r="T649">
            <v>520</v>
          </cell>
          <cell r="U649">
            <v>0</v>
          </cell>
          <cell r="V649">
            <v>0</v>
          </cell>
        </row>
        <row r="650">
          <cell r="A650">
            <v>0</v>
          </cell>
          <cell r="B650">
            <v>0</v>
          </cell>
          <cell r="C650">
            <v>0</v>
          </cell>
          <cell r="D650">
            <v>0</v>
          </cell>
          <cell r="E650">
            <v>0</v>
          </cell>
          <cell r="F650">
            <v>0</v>
          </cell>
          <cell r="G650">
            <v>0</v>
          </cell>
          <cell r="H650">
            <v>0</v>
          </cell>
          <cell r="I650">
            <v>0</v>
          </cell>
          <cell r="J650">
            <v>0</v>
          </cell>
          <cell r="K650">
            <v>0</v>
          </cell>
          <cell r="L650">
            <v>0</v>
          </cell>
          <cell r="M650">
            <v>0</v>
          </cell>
          <cell r="N650">
            <v>0</v>
          </cell>
          <cell r="O650">
            <v>0</v>
          </cell>
          <cell r="P650">
            <v>0</v>
          </cell>
          <cell r="Q650">
            <v>0</v>
          </cell>
          <cell r="R650">
            <v>0</v>
          </cell>
          <cell r="S650">
            <v>0</v>
          </cell>
          <cell r="T650">
            <v>0</v>
          </cell>
          <cell r="U650">
            <v>0</v>
          </cell>
          <cell r="V650">
            <v>0</v>
          </cell>
        </row>
        <row r="651">
          <cell r="A651">
            <v>0</v>
          </cell>
          <cell r="B651">
            <v>0</v>
          </cell>
          <cell r="C651">
            <v>0</v>
          </cell>
          <cell r="D651">
            <v>0</v>
          </cell>
          <cell r="E651">
            <v>0</v>
          </cell>
          <cell r="F651">
            <v>0</v>
          </cell>
          <cell r="G651">
            <v>0</v>
          </cell>
          <cell r="H651">
            <v>0</v>
          </cell>
          <cell r="I651">
            <v>0</v>
          </cell>
          <cell r="J651">
            <v>0</v>
          </cell>
          <cell r="K651">
            <v>0</v>
          </cell>
          <cell r="L651">
            <v>0</v>
          </cell>
          <cell r="M651">
            <v>0</v>
          </cell>
          <cell r="N651">
            <v>0</v>
          </cell>
          <cell r="O651">
            <v>0</v>
          </cell>
          <cell r="P651">
            <v>0</v>
          </cell>
          <cell r="Q651">
            <v>0</v>
          </cell>
          <cell r="R651">
            <v>0</v>
          </cell>
          <cell r="S651">
            <v>0</v>
          </cell>
          <cell r="T651">
            <v>0</v>
          </cell>
          <cell r="U651">
            <v>0</v>
          </cell>
          <cell r="V651">
            <v>0</v>
          </cell>
        </row>
        <row r="652">
          <cell r="A652">
            <v>0</v>
          </cell>
          <cell r="B652">
            <v>0</v>
          </cell>
          <cell r="C652">
            <v>0</v>
          </cell>
          <cell r="D652">
            <v>0</v>
          </cell>
          <cell r="E652">
            <v>0</v>
          </cell>
          <cell r="F652">
            <v>0</v>
          </cell>
          <cell r="G652">
            <v>0</v>
          </cell>
          <cell r="H652">
            <v>0</v>
          </cell>
          <cell r="I652">
            <v>0</v>
          </cell>
          <cell r="J652">
            <v>0</v>
          </cell>
          <cell r="K652">
            <v>0</v>
          </cell>
          <cell r="L652">
            <v>0</v>
          </cell>
          <cell r="M652">
            <v>0</v>
          </cell>
          <cell r="N652">
            <v>0</v>
          </cell>
          <cell r="O652">
            <v>0</v>
          </cell>
          <cell r="P652">
            <v>0</v>
          </cell>
          <cell r="Q652">
            <v>0</v>
          </cell>
          <cell r="R652">
            <v>0</v>
          </cell>
          <cell r="S652">
            <v>0</v>
          </cell>
          <cell r="T652">
            <v>0</v>
          </cell>
          <cell r="U652">
            <v>0</v>
          </cell>
          <cell r="V652">
            <v>0</v>
          </cell>
        </row>
        <row r="653">
          <cell r="A653" t="str">
            <v>SUBTOTAL</v>
          </cell>
          <cell r="B653">
            <v>0</v>
          </cell>
          <cell r="C653">
            <v>0</v>
          </cell>
          <cell r="D653">
            <v>0</v>
          </cell>
          <cell r="E653">
            <v>0</v>
          </cell>
          <cell r="F653">
            <v>0</v>
          </cell>
          <cell r="G653">
            <v>0</v>
          </cell>
          <cell r="H653">
            <v>0</v>
          </cell>
          <cell r="I653">
            <v>0</v>
          </cell>
          <cell r="J653">
            <v>0</v>
          </cell>
          <cell r="K653">
            <v>0</v>
          </cell>
          <cell r="L653">
            <v>0</v>
          </cell>
          <cell r="M653">
            <v>0</v>
          </cell>
          <cell r="N653">
            <v>0</v>
          </cell>
          <cell r="O653">
            <v>0</v>
          </cell>
          <cell r="P653">
            <v>0</v>
          </cell>
          <cell r="Q653">
            <v>0</v>
          </cell>
          <cell r="R653">
            <v>0</v>
          </cell>
          <cell r="S653">
            <v>0</v>
          </cell>
          <cell r="T653">
            <v>520</v>
          </cell>
          <cell r="U653">
            <v>0</v>
          </cell>
          <cell r="V653">
            <v>0</v>
          </cell>
        </row>
        <row r="654">
          <cell r="A654">
            <v>0</v>
          </cell>
          <cell r="B654">
            <v>0</v>
          </cell>
          <cell r="C654">
            <v>0</v>
          </cell>
          <cell r="D654">
            <v>0</v>
          </cell>
          <cell r="E654">
            <v>0</v>
          </cell>
          <cell r="F654">
            <v>0</v>
          </cell>
          <cell r="G654">
            <v>0</v>
          </cell>
          <cell r="H654">
            <v>0</v>
          </cell>
          <cell r="I654">
            <v>0</v>
          </cell>
          <cell r="J654">
            <v>0</v>
          </cell>
          <cell r="K654">
            <v>0</v>
          </cell>
          <cell r="L654">
            <v>0</v>
          </cell>
          <cell r="M654">
            <v>0</v>
          </cell>
          <cell r="N654">
            <v>0</v>
          </cell>
          <cell r="O654">
            <v>0</v>
          </cell>
          <cell r="P654">
            <v>0</v>
          </cell>
          <cell r="Q654">
            <v>0</v>
          </cell>
          <cell r="R654">
            <v>0</v>
          </cell>
          <cell r="S654">
            <v>0</v>
          </cell>
          <cell r="T654">
            <v>0</v>
          </cell>
          <cell r="U654">
            <v>0</v>
          </cell>
          <cell r="V654">
            <v>0</v>
          </cell>
        </row>
        <row r="655">
          <cell r="A655" t="str">
            <v>2.  Materiales</v>
          </cell>
          <cell r="B655">
            <v>0</v>
          </cell>
          <cell r="C655">
            <v>0</v>
          </cell>
          <cell r="D655">
            <v>0</v>
          </cell>
          <cell r="E655">
            <v>0</v>
          </cell>
          <cell r="F655">
            <v>0</v>
          </cell>
          <cell r="G655">
            <v>0</v>
          </cell>
          <cell r="H655">
            <v>0</v>
          </cell>
          <cell r="I655">
            <v>0</v>
          </cell>
          <cell r="J655">
            <v>0</v>
          </cell>
          <cell r="K655">
            <v>0</v>
          </cell>
          <cell r="L655">
            <v>0</v>
          </cell>
          <cell r="M655">
            <v>0</v>
          </cell>
          <cell r="N655">
            <v>0</v>
          </cell>
          <cell r="O655">
            <v>0</v>
          </cell>
          <cell r="P655">
            <v>0</v>
          </cell>
          <cell r="Q655">
            <v>0</v>
          </cell>
          <cell r="R655">
            <v>0</v>
          </cell>
          <cell r="S655">
            <v>0</v>
          </cell>
          <cell r="T655">
            <v>0</v>
          </cell>
          <cell r="U655">
            <v>0</v>
          </cell>
          <cell r="V655">
            <v>0</v>
          </cell>
        </row>
        <row r="656">
          <cell r="A656" t="str">
            <v>Descripción</v>
          </cell>
          <cell r="B656">
            <v>0</v>
          </cell>
          <cell r="C656">
            <v>0</v>
          </cell>
          <cell r="D656">
            <v>0</v>
          </cell>
          <cell r="E656">
            <v>0</v>
          </cell>
          <cell r="F656">
            <v>0</v>
          </cell>
          <cell r="G656">
            <v>0</v>
          </cell>
          <cell r="H656">
            <v>0</v>
          </cell>
          <cell r="I656">
            <v>0</v>
          </cell>
          <cell r="J656">
            <v>0</v>
          </cell>
          <cell r="K656">
            <v>0</v>
          </cell>
          <cell r="L656">
            <v>0</v>
          </cell>
          <cell r="M656" t="str">
            <v>Unidad</v>
          </cell>
          <cell r="N656">
            <v>0</v>
          </cell>
          <cell r="O656" t="str">
            <v>Cantidad</v>
          </cell>
          <cell r="P656">
            <v>0</v>
          </cell>
          <cell r="Q656" t="str">
            <v>Precio Unit.</v>
          </cell>
          <cell r="R656">
            <v>0</v>
          </cell>
          <cell r="S656">
            <v>0</v>
          </cell>
          <cell r="T656" t="str">
            <v>Vr Unitario</v>
          </cell>
          <cell r="U656">
            <v>0</v>
          </cell>
          <cell r="V656">
            <v>0</v>
          </cell>
        </row>
        <row r="657">
          <cell r="A657" t="str">
            <v>Luminaria fluorescente de 1,27 x 14 cms</v>
          </cell>
          <cell r="B657">
            <v>0</v>
          </cell>
          <cell r="C657">
            <v>0</v>
          </cell>
          <cell r="D657">
            <v>0</v>
          </cell>
          <cell r="E657">
            <v>0</v>
          </cell>
          <cell r="F657">
            <v>0</v>
          </cell>
          <cell r="G657">
            <v>0</v>
          </cell>
          <cell r="H657">
            <v>0</v>
          </cell>
          <cell r="I657">
            <v>0</v>
          </cell>
          <cell r="J657">
            <v>0</v>
          </cell>
          <cell r="K657">
            <v>0</v>
          </cell>
          <cell r="L657">
            <v>0</v>
          </cell>
          <cell r="M657" t="str">
            <v>Un</v>
          </cell>
          <cell r="N657">
            <v>0</v>
          </cell>
          <cell r="O657">
            <v>1</v>
          </cell>
          <cell r="P657">
            <v>0</v>
          </cell>
          <cell r="Q657">
            <v>98700</v>
          </cell>
          <cell r="R657">
            <v>0</v>
          </cell>
          <cell r="S657">
            <v>0</v>
          </cell>
          <cell r="T657">
            <v>98700</v>
          </cell>
          <cell r="U657">
            <v>0</v>
          </cell>
          <cell r="V657">
            <v>0</v>
          </cell>
        </row>
        <row r="658">
          <cell r="A658">
            <v>0</v>
          </cell>
          <cell r="B658">
            <v>0</v>
          </cell>
          <cell r="C658">
            <v>0</v>
          </cell>
          <cell r="D658">
            <v>0</v>
          </cell>
          <cell r="E658">
            <v>0</v>
          </cell>
          <cell r="F658">
            <v>0</v>
          </cell>
          <cell r="G658">
            <v>0</v>
          </cell>
          <cell r="H658">
            <v>0</v>
          </cell>
          <cell r="I658">
            <v>0</v>
          </cell>
          <cell r="J658">
            <v>0</v>
          </cell>
          <cell r="K658">
            <v>0</v>
          </cell>
          <cell r="L658">
            <v>0</v>
          </cell>
          <cell r="M658">
            <v>0</v>
          </cell>
          <cell r="N658">
            <v>0</v>
          </cell>
          <cell r="O658">
            <v>0</v>
          </cell>
          <cell r="P658">
            <v>0</v>
          </cell>
          <cell r="Q658">
            <v>0</v>
          </cell>
          <cell r="R658">
            <v>0</v>
          </cell>
          <cell r="S658">
            <v>0</v>
          </cell>
          <cell r="T658">
            <v>0</v>
          </cell>
          <cell r="U658">
            <v>0</v>
          </cell>
          <cell r="V658">
            <v>0</v>
          </cell>
        </row>
        <row r="659">
          <cell r="A659">
            <v>0</v>
          </cell>
          <cell r="B659">
            <v>0</v>
          </cell>
          <cell r="C659">
            <v>0</v>
          </cell>
          <cell r="D659">
            <v>0</v>
          </cell>
          <cell r="E659">
            <v>0</v>
          </cell>
          <cell r="F659">
            <v>0</v>
          </cell>
          <cell r="G659">
            <v>0</v>
          </cell>
          <cell r="H659">
            <v>0</v>
          </cell>
          <cell r="I659">
            <v>0</v>
          </cell>
          <cell r="J659">
            <v>0</v>
          </cell>
          <cell r="K659">
            <v>0</v>
          </cell>
          <cell r="L659">
            <v>0</v>
          </cell>
          <cell r="M659">
            <v>0</v>
          </cell>
          <cell r="N659">
            <v>0</v>
          </cell>
          <cell r="O659">
            <v>0</v>
          </cell>
          <cell r="P659">
            <v>0</v>
          </cell>
          <cell r="Q659">
            <v>0</v>
          </cell>
          <cell r="R659">
            <v>0</v>
          </cell>
          <cell r="S659">
            <v>0</v>
          </cell>
          <cell r="T659">
            <v>0</v>
          </cell>
          <cell r="U659">
            <v>0</v>
          </cell>
          <cell r="V659">
            <v>0</v>
          </cell>
        </row>
        <row r="660">
          <cell r="A660">
            <v>0</v>
          </cell>
          <cell r="B660">
            <v>0</v>
          </cell>
          <cell r="C660">
            <v>0</v>
          </cell>
          <cell r="D660">
            <v>0</v>
          </cell>
          <cell r="E660">
            <v>0</v>
          </cell>
          <cell r="F660">
            <v>0</v>
          </cell>
          <cell r="G660">
            <v>0</v>
          </cell>
          <cell r="H660">
            <v>0</v>
          </cell>
          <cell r="I660">
            <v>0</v>
          </cell>
          <cell r="J660">
            <v>0</v>
          </cell>
          <cell r="K660">
            <v>0</v>
          </cell>
          <cell r="L660">
            <v>0</v>
          </cell>
          <cell r="M660">
            <v>0</v>
          </cell>
          <cell r="N660">
            <v>0</v>
          </cell>
          <cell r="O660">
            <v>0</v>
          </cell>
          <cell r="P660">
            <v>0</v>
          </cell>
          <cell r="Q660">
            <v>0</v>
          </cell>
          <cell r="R660">
            <v>0</v>
          </cell>
          <cell r="S660">
            <v>0</v>
          </cell>
          <cell r="T660">
            <v>0</v>
          </cell>
          <cell r="U660">
            <v>0</v>
          </cell>
          <cell r="V660">
            <v>0</v>
          </cell>
        </row>
        <row r="661">
          <cell r="A661">
            <v>0</v>
          </cell>
          <cell r="B661">
            <v>0</v>
          </cell>
          <cell r="C661">
            <v>0</v>
          </cell>
          <cell r="D661">
            <v>0</v>
          </cell>
          <cell r="E661">
            <v>0</v>
          </cell>
          <cell r="F661">
            <v>0</v>
          </cell>
          <cell r="G661">
            <v>0</v>
          </cell>
          <cell r="H661">
            <v>0</v>
          </cell>
          <cell r="I661">
            <v>0</v>
          </cell>
          <cell r="J661">
            <v>0</v>
          </cell>
          <cell r="K661">
            <v>0</v>
          </cell>
          <cell r="L661">
            <v>0</v>
          </cell>
          <cell r="M661">
            <v>0</v>
          </cell>
          <cell r="N661">
            <v>0</v>
          </cell>
          <cell r="O661">
            <v>0</v>
          </cell>
          <cell r="P661">
            <v>0</v>
          </cell>
          <cell r="Q661">
            <v>0</v>
          </cell>
          <cell r="R661">
            <v>0</v>
          </cell>
          <cell r="S661">
            <v>0</v>
          </cell>
          <cell r="T661">
            <v>0</v>
          </cell>
          <cell r="U661">
            <v>0</v>
          </cell>
          <cell r="V661">
            <v>0</v>
          </cell>
        </row>
        <row r="662">
          <cell r="A662">
            <v>0</v>
          </cell>
          <cell r="B662">
            <v>0</v>
          </cell>
          <cell r="C662">
            <v>0</v>
          </cell>
          <cell r="D662">
            <v>0</v>
          </cell>
          <cell r="E662">
            <v>0</v>
          </cell>
          <cell r="F662">
            <v>0</v>
          </cell>
          <cell r="G662">
            <v>0</v>
          </cell>
          <cell r="H662">
            <v>0</v>
          </cell>
          <cell r="I662">
            <v>0</v>
          </cell>
          <cell r="J662">
            <v>0</v>
          </cell>
          <cell r="K662">
            <v>0</v>
          </cell>
          <cell r="L662">
            <v>0</v>
          </cell>
          <cell r="M662">
            <v>0</v>
          </cell>
          <cell r="N662">
            <v>0</v>
          </cell>
          <cell r="O662">
            <v>0</v>
          </cell>
          <cell r="P662">
            <v>0</v>
          </cell>
          <cell r="Q662">
            <v>0</v>
          </cell>
          <cell r="R662">
            <v>0</v>
          </cell>
          <cell r="S662">
            <v>0</v>
          </cell>
          <cell r="T662">
            <v>0</v>
          </cell>
          <cell r="U662">
            <v>0</v>
          </cell>
          <cell r="V662">
            <v>0</v>
          </cell>
        </row>
        <row r="663">
          <cell r="A663">
            <v>0</v>
          </cell>
          <cell r="B663">
            <v>0</v>
          </cell>
          <cell r="C663">
            <v>0</v>
          </cell>
          <cell r="D663">
            <v>0</v>
          </cell>
          <cell r="E663">
            <v>0</v>
          </cell>
          <cell r="F663">
            <v>0</v>
          </cell>
          <cell r="G663">
            <v>0</v>
          </cell>
          <cell r="H663">
            <v>0</v>
          </cell>
          <cell r="I663">
            <v>0</v>
          </cell>
          <cell r="J663">
            <v>0</v>
          </cell>
          <cell r="K663">
            <v>0</v>
          </cell>
          <cell r="L663">
            <v>0</v>
          </cell>
          <cell r="M663">
            <v>0</v>
          </cell>
          <cell r="N663">
            <v>0</v>
          </cell>
          <cell r="O663">
            <v>0</v>
          </cell>
          <cell r="P663">
            <v>0</v>
          </cell>
          <cell r="Q663">
            <v>0</v>
          </cell>
          <cell r="R663">
            <v>0</v>
          </cell>
          <cell r="S663">
            <v>0</v>
          </cell>
          <cell r="T663">
            <v>0</v>
          </cell>
          <cell r="U663">
            <v>0</v>
          </cell>
          <cell r="V663">
            <v>0</v>
          </cell>
        </row>
        <row r="664">
          <cell r="A664">
            <v>0</v>
          </cell>
          <cell r="B664">
            <v>0</v>
          </cell>
          <cell r="C664">
            <v>0</v>
          </cell>
          <cell r="D664">
            <v>0</v>
          </cell>
          <cell r="E664">
            <v>0</v>
          </cell>
          <cell r="F664">
            <v>0</v>
          </cell>
          <cell r="G664">
            <v>0</v>
          </cell>
          <cell r="H664">
            <v>0</v>
          </cell>
          <cell r="I664">
            <v>0</v>
          </cell>
          <cell r="J664">
            <v>0</v>
          </cell>
          <cell r="K664">
            <v>0</v>
          </cell>
          <cell r="L664">
            <v>0</v>
          </cell>
          <cell r="M664">
            <v>0</v>
          </cell>
          <cell r="N664">
            <v>0</v>
          </cell>
          <cell r="O664">
            <v>0</v>
          </cell>
          <cell r="P664">
            <v>0</v>
          </cell>
          <cell r="Q664">
            <v>0</v>
          </cell>
          <cell r="R664">
            <v>0</v>
          </cell>
          <cell r="S664">
            <v>0</v>
          </cell>
          <cell r="T664">
            <v>0</v>
          </cell>
          <cell r="U664">
            <v>0</v>
          </cell>
          <cell r="V664">
            <v>0</v>
          </cell>
        </row>
        <row r="665">
          <cell r="A665">
            <v>0</v>
          </cell>
          <cell r="B665">
            <v>0</v>
          </cell>
          <cell r="C665">
            <v>0</v>
          </cell>
          <cell r="D665">
            <v>0</v>
          </cell>
          <cell r="E665">
            <v>0</v>
          </cell>
          <cell r="F665">
            <v>0</v>
          </cell>
          <cell r="G665">
            <v>0</v>
          </cell>
          <cell r="H665">
            <v>0</v>
          </cell>
          <cell r="I665">
            <v>0</v>
          </cell>
          <cell r="J665">
            <v>0</v>
          </cell>
          <cell r="K665">
            <v>0</v>
          </cell>
          <cell r="L665">
            <v>0</v>
          </cell>
          <cell r="M665">
            <v>0</v>
          </cell>
          <cell r="N665">
            <v>0</v>
          </cell>
          <cell r="O665">
            <v>0</v>
          </cell>
          <cell r="P665">
            <v>0</v>
          </cell>
          <cell r="Q665">
            <v>0</v>
          </cell>
          <cell r="R665">
            <v>0</v>
          </cell>
          <cell r="S665">
            <v>0</v>
          </cell>
          <cell r="T665">
            <v>0</v>
          </cell>
          <cell r="U665">
            <v>0</v>
          </cell>
          <cell r="V665">
            <v>0</v>
          </cell>
        </row>
        <row r="666">
          <cell r="A666">
            <v>0</v>
          </cell>
          <cell r="B666">
            <v>0</v>
          </cell>
          <cell r="C666">
            <v>0</v>
          </cell>
          <cell r="D666">
            <v>0</v>
          </cell>
          <cell r="E666">
            <v>0</v>
          </cell>
          <cell r="F666">
            <v>0</v>
          </cell>
          <cell r="G666">
            <v>0</v>
          </cell>
          <cell r="H666">
            <v>0</v>
          </cell>
          <cell r="I666">
            <v>0</v>
          </cell>
          <cell r="J666">
            <v>0</v>
          </cell>
          <cell r="K666">
            <v>0</v>
          </cell>
          <cell r="L666">
            <v>0</v>
          </cell>
          <cell r="M666">
            <v>0</v>
          </cell>
          <cell r="N666">
            <v>0</v>
          </cell>
          <cell r="O666">
            <v>0</v>
          </cell>
          <cell r="P666">
            <v>0</v>
          </cell>
          <cell r="Q666">
            <v>0</v>
          </cell>
          <cell r="R666">
            <v>0</v>
          </cell>
          <cell r="S666">
            <v>0</v>
          </cell>
          <cell r="T666">
            <v>0</v>
          </cell>
          <cell r="U666">
            <v>0</v>
          </cell>
          <cell r="V666">
            <v>0</v>
          </cell>
        </row>
        <row r="667">
          <cell r="A667">
            <v>0</v>
          </cell>
          <cell r="B667">
            <v>0</v>
          </cell>
          <cell r="C667">
            <v>0</v>
          </cell>
          <cell r="D667">
            <v>0</v>
          </cell>
          <cell r="E667">
            <v>0</v>
          </cell>
          <cell r="F667">
            <v>0</v>
          </cell>
          <cell r="G667">
            <v>0</v>
          </cell>
          <cell r="H667">
            <v>0</v>
          </cell>
          <cell r="I667">
            <v>0</v>
          </cell>
          <cell r="J667">
            <v>0</v>
          </cell>
          <cell r="K667">
            <v>0</v>
          </cell>
          <cell r="L667">
            <v>0</v>
          </cell>
          <cell r="M667">
            <v>0</v>
          </cell>
          <cell r="N667">
            <v>0</v>
          </cell>
          <cell r="O667">
            <v>0</v>
          </cell>
          <cell r="P667">
            <v>0</v>
          </cell>
          <cell r="Q667">
            <v>0</v>
          </cell>
          <cell r="R667">
            <v>0</v>
          </cell>
          <cell r="S667">
            <v>0</v>
          </cell>
          <cell r="T667">
            <v>0</v>
          </cell>
          <cell r="U667">
            <v>0</v>
          </cell>
          <cell r="V667">
            <v>0</v>
          </cell>
        </row>
        <row r="668">
          <cell r="A668">
            <v>0</v>
          </cell>
          <cell r="B668">
            <v>0</v>
          </cell>
          <cell r="C668">
            <v>0</v>
          </cell>
          <cell r="D668">
            <v>0</v>
          </cell>
          <cell r="E668">
            <v>0</v>
          </cell>
          <cell r="F668">
            <v>0</v>
          </cell>
          <cell r="G668">
            <v>0</v>
          </cell>
          <cell r="H668">
            <v>0</v>
          </cell>
          <cell r="I668">
            <v>0</v>
          </cell>
          <cell r="J668">
            <v>0</v>
          </cell>
          <cell r="K668">
            <v>0</v>
          </cell>
          <cell r="L668">
            <v>0</v>
          </cell>
          <cell r="M668">
            <v>0</v>
          </cell>
          <cell r="N668">
            <v>0</v>
          </cell>
          <cell r="O668">
            <v>0</v>
          </cell>
          <cell r="P668">
            <v>0</v>
          </cell>
          <cell r="Q668">
            <v>0</v>
          </cell>
          <cell r="R668">
            <v>0</v>
          </cell>
          <cell r="S668">
            <v>0</v>
          </cell>
          <cell r="T668">
            <v>0</v>
          </cell>
          <cell r="U668">
            <v>0</v>
          </cell>
          <cell r="V668">
            <v>0</v>
          </cell>
        </row>
        <row r="669">
          <cell r="A669" t="str">
            <v>Desperdicio</v>
          </cell>
          <cell r="B669">
            <v>0</v>
          </cell>
          <cell r="C669">
            <v>0</v>
          </cell>
          <cell r="D669">
            <v>0</v>
          </cell>
          <cell r="E669">
            <v>0</v>
          </cell>
          <cell r="F669">
            <v>0</v>
          </cell>
          <cell r="G669">
            <v>0</v>
          </cell>
          <cell r="H669">
            <v>0</v>
          </cell>
          <cell r="I669">
            <v>0</v>
          </cell>
          <cell r="J669">
            <v>0</v>
          </cell>
          <cell r="K669">
            <v>0</v>
          </cell>
          <cell r="L669">
            <v>0</v>
          </cell>
          <cell r="M669" t="str">
            <v>%</v>
          </cell>
          <cell r="N669">
            <v>0</v>
          </cell>
          <cell r="O669">
            <v>0</v>
          </cell>
          <cell r="P669">
            <v>0</v>
          </cell>
          <cell r="Q669">
            <v>98700</v>
          </cell>
          <cell r="R669">
            <v>0</v>
          </cell>
          <cell r="S669">
            <v>0</v>
          </cell>
          <cell r="T669">
            <v>0</v>
          </cell>
          <cell r="U669">
            <v>0</v>
          </cell>
          <cell r="V669">
            <v>0</v>
          </cell>
        </row>
        <row r="670">
          <cell r="A670" t="str">
            <v>SUBTOTAL</v>
          </cell>
          <cell r="B670">
            <v>0</v>
          </cell>
          <cell r="C670">
            <v>0</v>
          </cell>
          <cell r="D670">
            <v>0</v>
          </cell>
          <cell r="E670">
            <v>0</v>
          </cell>
          <cell r="F670">
            <v>0</v>
          </cell>
          <cell r="G670">
            <v>0</v>
          </cell>
          <cell r="H670">
            <v>0</v>
          </cell>
          <cell r="I670">
            <v>0</v>
          </cell>
          <cell r="J670">
            <v>0</v>
          </cell>
          <cell r="K670">
            <v>0</v>
          </cell>
          <cell r="L670">
            <v>0</v>
          </cell>
          <cell r="M670">
            <v>0</v>
          </cell>
          <cell r="N670">
            <v>0</v>
          </cell>
          <cell r="O670">
            <v>0</v>
          </cell>
          <cell r="P670">
            <v>0</v>
          </cell>
          <cell r="Q670">
            <v>0</v>
          </cell>
          <cell r="R670">
            <v>0</v>
          </cell>
          <cell r="S670">
            <v>0</v>
          </cell>
          <cell r="T670">
            <v>98700</v>
          </cell>
          <cell r="U670">
            <v>0</v>
          </cell>
          <cell r="V670">
            <v>0</v>
          </cell>
        </row>
        <row r="671">
          <cell r="A671">
            <v>0</v>
          </cell>
          <cell r="B671">
            <v>0</v>
          </cell>
          <cell r="C671">
            <v>0</v>
          </cell>
          <cell r="D671">
            <v>0</v>
          </cell>
          <cell r="E671">
            <v>0</v>
          </cell>
          <cell r="F671">
            <v>0</v>
          </cell>
          <cell r="G671">
            <v>0</v>
          </cell>
          <cell r="H671">
            <v>0</v>
          </cell>
          <cell r="I671">
            <v>0</v>
          </cell>
          <cell r="J671">
            <v>0</v>
          </cell>
          <cell r="K671">
            <v>0</v>
          </cell>
          <cell r="L671">
            <v>0</v>
          </cell>
          <cell r="M671">
            <v>0</v>
          </cell>
          <cell r="N671">
            <v>0</v>
          </cell>
          <cell r="O671">
            <v>0</v>
          </cell>
          <cell r="P671">
            <v>0</v>
          </cell>
          <cell r="Q671">
            <v>0</v>
          </cell>
          <cell r="R671">
            <v>0</v>
          </cell>
          <cell r="S671">
            <v>0</v>
          </cell>
          <cell r="T671">
            <v>0</v>
          </cell>
          <cell r="U671">
            <v>0</v>
          </cell>
          <cell r="V671">
            <v>0</v>
          </cell>
        </row>
        <row r="672">
          <cell r="A672" t="str">
            <v>3. Transportes</v>
          </cell>
          <cell r="B672">
            <v>0</v>
          </cell>
          <cell r="C672">
            <v>0</v>
          </cell>
          <cell r="D672">
            <v>0</v>
          </cell>
          <cell r="E672">
            <v>0</v>
          </cell>
          <cell r="F672">
            <v>0</v>
          </cell>
          <cell r="G672">
            <v>0</v>
          </cell>
          <cell r="H672">
            <v>0</v>
          </cell>
          <cell r="I672">
            <v>0</v>
          </cell>
          <cell r="J672">
            <v>0</v>
          </cell>
          <cell r="K672">
            <v>0</v>
          </cell>
          <cell r="L672">
            <v>0</v>
          </cell>
          <cell r="M672">
            <v>0</v>
          </cell>
          <cell r="N672">
            <v>0</v>
          </cell>
          <cell r="O672">
            <v>0</v>
          </cell>
          <cell r="P672">
            <v>0</v>
          </cell>
          <cell r="Q672">
            <v>0</v>
          </cell>
          <cell r="R672">
            <v>0</v>
          </cell>
          <cell r="S672">
            <v>0</v>
          </cell>
          <cell r="T672">
            <v>0</v>
          </cell>
          <cell r="U672">
            <v>0</v>
          </cell>
          <cell r="V672">
            <v>0</v>
          </cell>
        </row>
        <row r="673">
          <cell r="A673" t="str">
            <v>Material</v>
          </cell>
          <cell r="B673">
            <v>0</v>
          </cell>
          <cell r="C673">
            <v>0</v>
          </cell>
          <cell r="D673">
            <v>0</v>
          </cell>
          <cell r="E673">
            <v>0</v>
          </cell>
          <cell r="F673">
            <v>0</v>
          </cell>
          <cell r="G673">
            <v>0</v>
          </cell>
          <cell r="H673">
            <v>0</v>
          </cell>
          <cell r="I673">
            <v>0</v>
          </cell>
          <cell r="J673">
            <v>0</v>
          </cell>
          <cell r="K673" t="str">
            <v>Vol. o Peso</v>
          </cell>
          <cell r="L673">
            <v>0</v>
          </cell>
          <cell r="M673" t="str">
            <v>Distancia</v>
          </cell>
          <cell r="N673">
            <v>0</v>
          </cell>
          <cell r="O673" t="str">
            <v>m2 o Ton/Km</v>
          </cell>
          <cell r="P673">
            <v>0</v>
          </cell>
          <cell r="Q673">
            <v>0</v>
          </cell>
          <cell r="R673" t="str">
            <v>Tarifa</v>
          </cell>
          <cell r="S673">
            <v>0</v>
          </cell>
          <cell r="T673" t="str">
            <v>Vr. Unitario</v>
          </cell>
          <cell r="U673">
            <v>0</v>
          </cell>
          <cell r="V673">
            <v>0</v>
          </cell>
        </row>
        <row r="674">
          <cell r="A674">
            <v>0</v>
          </cell>
          <cell r="B674">
            <v>0</v>
          </cell>
          <cell r="C674">
            <v>0</v>
          </cell>
          <cell r="D674">
            <v>0</v>
          </cell>
          <cell r="E674">
            <v>0</v>
          </cell>
          <cell r="F674">
            <v>0</v>
          </cell>
          <cell r="G674">
            <v>0</v>
          </cell>
          <cell r="H674">
            <v>0</v>
          </cell>
          <cell r="I674">
            <v>0</v>
          </cell>
          <cell r="J674">
            <v>0</v>
          </cell>
          <cell r="K674">
            <v>0</v>
          </cell>
          <cell r="L674">
            <v>0</v>
          </cell>
          <cell r="M674">
            <v>0</v>
          </cell>
          <cell r="N674">
            <v>0</v>
          </cell>
          <cell r="O674">
            <v>0</v>
          </cell>
          <cell r="P674">
            <v>0</v>
          </cell>
          <cell r="Q674">
            <v>0</v>
          </cell>
          <cell r="R674">
            <v>0</v>
          </cell>
          <cell r="S674">
            <v>0</v>
          </cell>
          <cell r="T674">
            <v>0</v>
          </cell>
          <cell r="U674">
            <v>0</v>
          </cell>
          <cell r="V674">
            <v>0</v>
          </cell>
        </row>
        <row r="675">
          <cell r="A675">
            <v>0</v>
          </cell>
          <cell r="B675">
            <v>0</v>
          </cell>
          <cell r="C675">
            <v>0</v>
          </cell>
          <cell r="D675">
            <v>0</v>
          </cell>
          <cell r="E675">
            <v>0</v>
          </cell>
          <cell r="F675">
            <v>0</v>
          </cell>
          <cell r="G675">
            <v>0</v>
          </cell>
          <cell r="H675">
            <v>0</v>
          </cell>
          <cell r="I675">
            <v>0</v>
          </cell>
          <cell r="J675">
            <v>0</v>
          </cell>
          <cell r="K675">
            <v>0</v>
          </cell>
          <cell r="L675">
            <v>0</v>
          </cell>
          <cell r="M675">
            <v>0</v>
          </cell>
          <cell r="N675">
            <v>0</v>
          </cell>
          <cell r="O675">
            <v>0</v>
          </cell>
          <cell r="P675">
            <v>0</v>
          </cell>
          <cell r="Q675">
            <v>0</v>
          </cell>
          <cell r="R675">
            <v>0</v>
          </cell>
          <cell r="S675">
            <v>0</v>
          </cell>
          <cell r="T675">
            <v>0</v>
          </cell>
          <cell r="U675">
            <v>0</v>
          </cell>
          <cell r="V675">
            <v>0</v>
          </cell>
        </row>
        <row r="676">
          <cell r="A676">
            <v>0</v>
          </cell>
          <cell r="B676">
            <v>0</v>
          </cell>
          <cell r="C676">
            <v>0</v>
          </cell>
          <cell r="D676">
            <v>0</v>
          </cell>
          <cell r="E676">
            <v>0</v>
          </cell>
          <cell r="F676">
            <v>0</v>
          </cell>
          <cell r="G676">
            <v>0</v>
          </cell>
          <cell r="H676">
            <v>0</v>
          </cell>
          <cell r="I676">
            <v>0</v>
          </cell>
          <cell r="J676">
            <v>0</v>
          </cell>
          <cell r="K676">
            <v>0</v>
          </cell>
          <cell r="L676">
            <v>0</v>
          </cell>
          <cell r="M676">
            <v>0</v>
          </cell>
          <cell r="N676">
            <v>0</v>
          </cell>
          <cell r="O676">
            <v>0</v>
          </cell>
          <cell r="P676">
            <v>0</v>
          </cell>
          <cell r="Q676">
            <v>0</v>
          </cell>
          <cell r="R676">
            <v>0</v>
          </cell>
          <cell r="S676">
            <v>0</v>
          </cell>
          <cell r="T676">
            <v>0</v>
          </cell>
          <cell r="U676">
            <v>0</v>
          </cell>
          <cell r="V676">
            <v>0</v>
          </cell>
        </row>
        <row r="677">
          <cell r="A677" t="str">
            <v>SUBTOTAL</v>
          </cell>
          <cell r="B677">
            <v>0</v>
          </cell>
          <cell r="C677">
            <v>0</v>
          </cell>
          <cell r="D677">
            <v>0</v>
          </cell>
          <cell r="E677">
            <v>0</v>
          </cell>
          <cell r="F677">
            <v>0</v>
          </cell>
          <cell r="G677">
            <v>0</v>
          </cell>
          <cell r="H677">
            <v>0</v>
          </cell>
          <cell r="I677">
            <v>0</v>
          </cell>
          <cell r="J677">
            <v>0</v>
          </cell>
          <cell r="K677">
            <v>0</v>
          </cell>
          <cell r="L677">
            <v>0</v>
          </cell>
          <cell r="M677">
            <v>0</v>
          </cell>
          <cell r="N677">
            <v>0</v>
          </cell>
          <cell r="O677">
            <v>0</v>
          </cell>
          <cell r="P677">
            <v>0</v>
          </cell>
          <cell r="Q677">
            <v>0</v>
          </cell>
          <cell r="R677">
            <v>0</v>
          </cell>
          <cell r="S677">
            <v>0</v>
          </cell>
          <cell r="T677">
            <v>0</v>
          </cell>
          <cell r="U677">
            <v>0</v>
          </cell>
          <cell r="V677">
            <v>0</v>
          </cell>
        </row>
        <row r="678">
          <cell r="A678">
            <v>0</v>
          </cell>
          <cell r="B678">
            <v>0</v>
          </cell>
          <cell r="C678">
            <v>0</v>
          </cell>
          <cell r="D678">
            <v>0</v>
          </cell>
          <cell r="E678">
            <v>0</v>
          </cell>
          <cell r="F678">
            <v>0</v>
          </cell>
          <cell r="G678">
            <v>0</v>
          </cell>
          <cell r="H678">
            <v>0</v>
          </cell>
          <cell r="I678">
            <v>0</v>
          </cell>
          <cell r="J678">
            <v>0</v>
          </cell>
          <cell r="K678">
            <v>0</v>
          </cell>
          <cell r="L678">
            <v>0</v>
          </cell>
          <cell r="M678">
            <v>0</v>
          </cell>
          <cell r="N678">
            <v>0</v>
          </cell>
          <cell r="O678">
            <v>0</v>
          </cell>
          <cell r="P678">
            <v>0</v>
          </cell>
          <cell r="Q678">
            <v>0</v>
          </cell>
          <cell r="R678">
            <v>0</v>
          </cell>
          <cell r="S678">
            <v>0</v>
          </cell>
          <cell r="T678">
            <v>0</v>
          </cell>
          <cell r="U678">
            <v>0</v>
          </cell>
          <cell r="V678">
            <v>0</v>
          </cell>
        </row>
        <row r="679">
          <cell r="A679" t="str">
            <v>4. Mano de Obra</v>
          </cell>
          <cell r="B679">
            <v>0</v>
          </cell>
          <cell r="C679">
            <v>0</v>
          </cell>
          <cell r="D679">
            <v>0</v>
          </cell>
          <cell r="E679">
            <v>0</v>
          </cell>
          <cell r="F679">
            <v>0</v>
          </cell>
          <cell r="G679">
            <v>0</v>
          </cell>
          <cell r="H679">
            <v>0</v>
          </cell>
          <cell r="I679">
            <v>0</v>
          </cell>
          <cell r="J679">
            <v>0</v>
          </cell>
          <cell r="K679">
            <v>0</v>
          </cell>
          <cell r="L679">
            <v>0</v>
          </cell>
          <cell r="M679">
            <v>0</v>
          </cell>
          <cell r="N679">
            <v>0</v>
          </cell>
          <cell r="O679">
            <v>0</v>
          </cell>
          <cell r="P679">
            <v>0</v>
          </cell>
          <cell r="Q679">
            <v>0</v>
          </cell>
          <cell r="R679">
            <v>0</v>
          </cell>
          <cell r="S679">
            <v>0</v>
          </cell>
          <cell r="T679">
            <v>0</v>
          </cell>
          <cell r="U679">
            <v>0</v>
          </cell>
          <cell r="V679">
            <v>0</v>
          </cell>
        </row>
        <row r="680">
          <cell r="A680" t="str">
            <v>Trabajador</v>
          </cell>
          <cell r="B680">
            <v>0</v>
          </cell>
          <cell r="C680">
            <v>0</v>
          </cell>
          <cell r="D680">
            <v>0</v>
          </cell>
          <cell r="E680">
            <v>0</v>
          </cell>
          <cell r="F680">
            <v>0</v>
          </cell>
          <cell r="G680">
            <v>0</v>
          </cell>
          <cell r="H680">
            <v>0</v>
          </cell>
          <cell r="I680">
            <v>0</v>
          </cell>
          <cell r="J680" t="str">
            <v>Jornal</v>
          </cell>
          <cell r="K680">
            <v>0</v>
          </cell>
          <cell r="L680" t="str">
            <v>Prestac.</v>
          </cell>
          <cell r="M680">
            <v>0</v>
          </cell>
          <cell r="N680" t="str">
            <v>Jornal Total</v>
          </cell>
          <cell r="O680">
            <v>0</v>
          </cell>
          <cell r="P680">
            <v>0</v>
          </cell>
          <cell r="Q680" t="str">
            <v>Rendimiento</v>
          </cell>
          <cell r="R680">
            <v>0</v>
          </cell>
          <cell r="S680">
            <v>0</v>
          </cell>
          <cell r="T680" t="str">
            <v>Vr. Unitario</v>
          </cell>
          <cell r="U680">
            <v>0</v>
          </cell>
          <cell r="V680">
            <v>0</v>
          </cell>
        </row>
        <row r="681">
          <cell r="A681" t="str">
            <v>Electricista II</v>
          </cell>
          <cell r="B681">
            <v>0</v>
          </cell>
          <cell r="C681">
            <v>0</v>
          </cell>
          <cell r="D681">
            <v>0</v>
          </cell>
          <cell r="E681">
            <v>0</v>
          </cell>
          <cell r="F681">
            <v>0</v>
          </cell>
          <cell r="G681">
            <v>0</v>
          </cell>
          <cell r="H681">
            <v>0</v>
          </cell>
          <cell r="I681">
            <v>0</v>
          </cell>
          <cell r="J681">
            <v>21662</v>
          </cell>
          <cell r="K681">
            <v>0</v>
          </cell>
          <cell r="L681">
            <v>0.57999999999999996</v>
          </cell>
          <cell r="M681">
            <v>0</v>
          </cell>
          <cell r="N681">
            <v>34225.96</v>
          </cell>
          <cell r="O681">
            <v>0</v>
          </cell>
          <cell r="P681">
            <v>0</v>
          </cell>
          <cell r="Q681">
            <v>0.2</v>
          </cell>
          <cell r="R681">
            <v>0</v>
          </cell>
          <cell r="S681">
            <v>0</v>
          </cell>
          <cell r="T681">
            <v>6845.192</v>
          </cell>
          <cell r="U681">
            <v>0</v>
          </cell>
          <cell r="V681">
            <v>0</v>
          </cell>
        </row>
        <row r="682">
          <cell r="A682" t="str">
            <v>Ayudante</v>
          </cell>
          <cell r="B682">
            <v>0</v>
          </cell>
          <cell r="C682">
            <v>0</v>
          </cell>
          <cell r="D682">
            <v>0</v>
          </cell>
          <cell r="E682">
            <v>0</v>
          </cell>
          <cell r="F682">
            <v>0</v>
          </cell>
          <cell r="G682">
            <v>0</v>
          </cell>
          <cell r="H682">
            <v>0</v>
          </cell>
          <cell r="I682">
            <v>0</v>
          </cell>
          <cell r="J682">
            <v>17167</v>
          </cell>
          <cell r="K682">
            <v>0</v>
          </cell>
          <cell r="L682">
            <v>0.57999999999999996</v>
          </cell>
          <cell r="M682">
            <v>0</v>
          </cell>
          <cell r="N682">
            <v>27123.86</v>
          </cell>
          <cell r="O682">
            <v>0</v>
          </cell>
          <cell r="P682">
            <v>0</v>
          </cell>
          <cell r="Q682">
            <v>0.2</v>
          </cell>
          <cell r="R682">
            <v>0</v>
          </cell>
          <cell r="S682">
            <v>0</v>
          </cell>
          <cell r="T682">
            <v>5424.7720000000008</v>
          </cell>
          <cell r="U682">
            <v>0</v>
          </cell>
          <cell r="V682">
            <v>0</v>
          </cell>
        </row>
        <row r="683">
          <cell r="A683">
            <v>0</v>
          </cell>
          <cell r="B683">
            <v>0</v>
          </cell>
          <cell r="C683">
            <v>0</v>
          </cell>
          <cell r="D683">
            <v>0</v>
          </cell>
          <cell r="E683">
            <v>0</v>
          </cell>
          <cell r="F683">
            <v>0</v>
          </cell>
          <cell r="G683">
            <v>0</v>
          </cell>
          <cell r="H683">
            <v>0</v>
          </cell>
          <cell r="I683">
            <v>0</v>
          </cell>
          <cell r="J683">
            <v>0</v>
          </cell>
          <cell r="K683">
            <v>0</v>
          </cell>
          <cell r="L683">
            <v>0</v>
          </cell>
          <cell r="M683">
            <v>0</v>
          </cell>
          <cell r="N683">
            <v>0</v>
          </cell>
          <cell r="O683">
            <v>0</v>
          </cell>
          <cell r="P683">
            <v>0</v>
          </cell>
          <cell r="Q683">
            <v>0</v>
          </cell>
          <cell r="R683">
            <v>0</v>
          </cell>
          <cell r="S683">
            <v>0</v>
          </cell>
          <cell r="T683">
            <v>0</v>
          </cell>
          <cell r="U683">
            <v>0</v>
          </cell>
          <cell r="V683">
            <v>0</v>
          </cell>
        </row>
        <row r="684">
          <cell r="A684" t="str">
            <v>SUBTOTAL</v>
          </cell>
          <cell r="B684">
            <v>0</v>
          </cell>
          <cell r="C684">
            <v>0</v>
          </cell>
          <cell r="D684">
            <v>0</v>
          </cell>
          <cell r="E684">
            <v>0</v>
          </cell>
          <cell r="F684">
            <v>0</v>
          </cell>
          <cell r="G684">
            <v>0</v>
          </cell>
          <cell r="H684">
            <v>0</v>
          </cell>
          <cell r="I684">
            <v>0</v>
          </cell>
          <cell r="J684">
            <v>0</v>
          </cell>
          <cell r="K684">
            <v>0</v>
          </cell>
          <cell r="L684">
            <v>0</v>
          </cell>
          <cell r="M684">
            <v>0</v>
          </cell>
          <cell r="N684">
            <v>0</v>
          </cell>
          <cell r="O684">
            <v>0</v>
          </cell>
          <cell r="P684">
            <v>0</v>
          </cell>
          <cell r="Q684">
            <v>0</v>
          </cell>
          <cell r="R684">
            <v>0</v>
          </cell>
          <cell r="S684">
            <v>0</v>
          </cell>
          <cell r="T684">
            <v>12269.964</v>
          </cell>
          <cell r="U684">
            <v>0</v>
          </cell>
          <cell r="V684">
            <v>0</v>
          </cell>
        </row>
        <row r="685">
          <cell r="A685" t="str">
            <v>TOTAL COSTO DIRECTO</v>
          </cell>
          <cell r="B685">
            <v>0</v>
          </cell>
          <cell r="C685">
            <v>0</v>
          </cell>
          <cell r="D685">
            <v>0</v>
          </cell>
          <cell r="E685">
            <v>0</v>
          </cell>
          <cell r="F685">
            <v>0</v>
          </cell>
          <cell r="G685">
            <v>0</v>
          </cell>
          <cell r="H685">
            <v>0</v>
          </cell>
          <cell r="I685">
            <v>0</v>
          </cell>
          <cell r="J685">
            <v>0</v>
          </cell>
          <cell r="K685">
            <v>0</v>
          </cell>
          <cell r="L685">
            <v>0</v>
          </cell>
          <cell r="M685">
            <v>0</v>
          </cell>
          <cell r="N685">
            <v>0</v>
          </cell>
          <cell r="O685">
            <v>0</v>
          </cell>
          <cell r="P685">
            <v>0</v>
          </cell>
          <cell r="Q685">
            <v>0</v>
          </cell>
          <cell r="R685">
            <v>0</v>
          </cell>
          <cell r="S685">
            <v>0</v>
          </cell>
          <cell r="T685">
            <v>111489.96400000001</v>
          </cell>
          <cell r="U685">
            <v>0</v>
          </cell>
          <cell r="V685">
            <v>0</v>
          </cell>
        </row>
        <row r="686">
          <cell r="A686" t="str">
            <v>AIU CONTRACTUAL</v>
          </cell>
          <cell r="B686">
            <v>0</v>
          </cell>
          <cell r="C686">
            <v>0</v>
          </cell>
          <cell r="D686">
            <v>0</v>
          </cell>
          <cell r="E686">
            <v>0.25640000000000002</v>
          </cell>
          <cell r="F686">
            <v>0</v>
          </cell>
          <cell r="G686">
            <v>0</v>
          </cell>
          <cell r="H686">
            <v>0</v>
          </cell>
          <cell r="I686">
            <v>0</v>
          </cell>
          <cell r="J686">
            <v>0</v>
          </cell>
          <cell r="K686">
            <v>0</v>
          </cell>
          <cell r="L686">
            <v>0</v>
          </cell>
          <cell r="M686">
            <v>0</v>
          </cell>
          <cell r="N686">
            <v>0</v>
          </cell>
          <cell r="O686">
            <v>0</v>
          </cell>
          <cell r="P686">
            <v>0</v>
          </cell>
          <cell r="Q686">
            <v>0</v>
          </cell>
          <cell r="R686">
            <v>0</v>
          </cell>
          <cell r="S686" t="str">
            <v>TOTAL COSTO INDIRECTO</v>
          </cell>
          <cell r="T686">
            <v>28586.026769600005</v>
          </cell>
          <cell r="U686">
            <v>0</v>
          </cell>
          <cell r="V686">
            <v>0</v>
          </cell>
        </row>
        <row r="687">
          <cell r="A687" t="str">
            <v>VALOR TOTAL ACTIVIDAD</v>
          </cell>
          <cell r="B687">
            <v>0</v>
          </cell>
          <cell r="C687">
            <v>0</v>
          </cell>
          <cell r="D687">
            <v>0</v>
          </cell>
          <cell r="E687">
            <v>0</v>
          </cell>
          <cell r="F687">
            <v>0</v>
          </cell>
          <cell r="G687">
            <v>0</v>
          </cell>
          <cell r="H687">
            <v>0</v>
          </cell>
          <cell r="I687">
            <v>0</v>
          </cell>
          <cell r="J687">
            <v>0</v>
          </cell>
          <cell r="K687">
            <v>0</v>
          </cell>
          <cell r="L687">
            <v>0</v>
          </cell>
          <cell r="M687">
            <v>0</v>
          </cell>
          <cell r="N687">
            <v>0</v>
          </cell>
          <cell r="O687">
            <v>0</v>
          </cell>
          <cell r="P687">
            <v>0</v>
          </cell>
          <cell r="Q687">
            <v>0</v>
          </cell>
          <cell r="R687">
            <v>0</v>
          </cell>
          <cell r="S687">
            <v>0</v>
          </cell>
          <cell r="T687">
            <v>140075.9907696</v>
          </cell>
          <cell r="U687">
            <v>0</v>
          </cell>
          <cell r="V687">
            <v>0</v>
          </cell>
        </row>
        <row r="688">
          <cell r="A688" t="str">
            <v>VALOR RECURSOS NECESARIOS PARA LA EJECUCIÓN DE LA ACTIVIDAD</v>
          </cell>
          <cell r="B688">
            <v>0</v>
          </cell>
          <cell r="C688">
            <v>0</v>
          </cell>
          <cell r="D688">
            <v>0</v>
          </cell>
          <cell r="E688">
            <v>0</v>
          </cell>
          <cell r="F688">
            <v>0</v>
          </cell>
          <cell r="G688">
            <v>0</v>
          </cell>
          <cell r="H688">
            <v>0</v>
          </cell>
          <cell r="I688">
            <v>0</v>
          </cell>
          <cell r="J688">
            <v>0</v>
          </cell>
          <cell r="K688">
            <v>0</v>
          </cell>
          <cell r="L688">
            <v>0</v>
          </cell>
          <cell r="M688">
            <v>0</v>
          </cell>
          <cell r="N688">
            <v>0</v>
          </cell>
          <cell r="O688">
            <v>0</v>
          </cell>
          <cell r="P688">
            <v>0</v>
          </cell>
          <cell r="Q688">
            <v>0</v>
          </cell>
          <cell r="R688">
            <v>0</v>
          </cell>
          <cell r="S688">
            <v>0</v>
          </cell>
          <cell r="T688">
            <v>1540835.8984656001</v>
          </cell>
          <cell r="U688">
            <v>0</v>
          </cell>
          <cell r="V688">
            <v>0</v>
          </cell>
        </row>
        <row r="689">
          <cell r="A689">
            <v>0</v>
          </cell>
          <cell r="B689">
            <v>0</v>
          </cell>
          <cell r="C689">
            <v>0</v>
          </cell>
          <cell r="D689">
            <v>0</v>
          </cell>
          <cell r="E689">
            <v>0</v>
          </cell>
          <cell r="F689">
            <v>0</v>
          </cell>
          <cell r="G689">
            <v>0</v>
          </cell>
          <cell r="H689">
            <v>0</v>
          </cell>
          <cell r="I689">
            <v>0</v>
          </cell>
          <cell r="J689">
            <v>0</v>
          </cell>
          <cell r="K689">
            <v>0</v>
          </cell>
          <cell r="L689">
            <v>0</v>
          </cell>
          <cell r="M689">
            <v>0</v>
          </cell>
          <cell r="N689">
            <v>0</v>
          </cell>
          <cell r="O689">
            <v>0</v>
          </cell>
          <cell r="P689">
            <v>0</v>
          </cell>
          <cell r="Q689">
            <v>0</v>
          </cell>
          <cell r="R689">
            <v>0</v>
          </cell>
          <cell r="S689">
            <v>0</v>
          </cell>
          <cell r="T689">
            <v>0</v>
          </cell>
          <cell r="U689">
            <v>0</v>
          </cell>
          <cell r="V689">
            <v>0</v>
          </cell>
        </row>
        <row r="690">
          <cell r="A690" t="str">
            <v>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v>
          </cell>
          <cell r="B690">
            <v>0</v>
          </cell>
          <cell r="C690">
            <v>0</v>
          </cell>
          <cell r="D690">
            <v>0</v>
          </cell>
          <cell r="E690">
            <v>0</v>
          </cell>
          <cell r="F690">
            <v>0</v>
          </cell>
          <cell r="G690">
            <v>0</v>
          </cell>
          <cell r="H690">
            <v>0</v>
          </cell>
          <cell r="I690">
            <v>0</v>
          </cell>
          <cell r="J690">
            <v>0</v>
          </cell>
          <cell r="K690">
            <v>0</v>
          </cell>
          <cell r="L690">
            <v>0</v>
          </cell>
          <cell r="M690">
            <v>0</v>
          </cell>
          <cell r="N690">
            <v>0</v>
          </cell>
          <cell r="O690">
            <v>0</v>
          </cell>
          <cell r="P690">
            <v>0</v>
          </cell>
          <cell r="Q690">
            <v>0</v>
          </cell>
          <cell r="R690">
            <v>0</v>
          </cell>
          <cell r="S690">
            <v>0</v>
          </cell>
          <cell r="T690">
            <v>0</v>
          </cell>
          <cell r="U690">
            <v>0</v>
          </cell>
          <cell r="V690">
            <v>0</v>
          </cell>
        </row>
        <row r="691">
          <cell r="A691">
            <v>0</v>
          </cell>
          <cell r="B691">
            <v>0</v>
          </cell>
          <cell r="C691">
            <v>0</v>
          </cell>
          <cell r="D691">
            <v>0</v>
          </cell>
          <cell r="E691">
            <v>0</v>
          </cell>
          <cell r="F691">
            <v>0</v>
          </cell>
          <cell r="G691">
            <v>0</v>
          </cell>
          <cell r="H691">
            <v>0</v>
          </cell>
          <cell r="I691">
            <v>0</v>
          </cell>
          <cell r="J691">
            <v>0</v>
          </cell>
          <cell r="K691">
            <v>0</v>
          </cell>
          <cell r="L691">
            <v>0</v>
          </cell>
          <cell r="M691">
            <v>0</v>
          </cell>
          <cell r="N691">
            <v>0</v>
          </cell>
          <cell r="O691">
            <v>0</v>
          </cell>
          <cell r="P691">
            <v>0</v>
          </cell>
          <cell r="Q691">
            <v>0</v>
          </cell>
          <cell r="R691">
            <v>0</v>
          </cell>
          <cell r="S691">
            <v>0</v>
          </cell>
          <cell r="T691">
            <v>0</v>
          </cell>
          <cell r="U691">
            <v>0</v>
          </cell>
          <cell r="V691">
            <v>0</v>
          </cell>
        </row>
        <row r="692">
          <cell r="A692">
            <v>0</v>
          </cell>
          <cell r="B692">
            <v>0</v>
          </cell>
          <cell r="C692">
            <v>0</v>
          </cell>
          <cell r="D692">
            <v>0</v>
          </cell>
          <cell r="E692">
            <v>0</v>
          </cell>
          <cell r="F692">
            <v>0</v>
          </cell>
          <cell r="G692">
            <v>0</v>
          </cell>
          <cell r="H692">
            <v>0</v>
          </cell>
          <cell r="I692">
            <v>0</v>
          </cell>
          <cell r="J692">
            <v>0</v>
          </cell>
          <cell r="K692">
            <v>0</v>
          </cell>
          <cell r="L692">
            <v>0</v>
          </cell>
          <cell r="M692">
            <v>0</v>
          </cell>
          <cell r="N692">
            <v>0</v>
          </cell>
          <cell r="O692">
            <v>0</v>
          </cell>
          <cell r="P692">
            <v>0</v>
          </cell>
          <cell r="Q692">
            <v>0</v>
          </cell>
          <cell r="R692">
            <v>0</v>
          </cell>
          <cell r="S692">
            <v>0</v>
          </cell>
          <cell r="T692">
            <v>0</v>
          </cell>
          <cell r="U692">
            <v>0</v>
          </cell>
          <cell r="V692">
            <v>0</v>
          </cell>
        </row>
        <row r="693">
          <cell r="A693">
            <v>0</v>
          </cell>
          <cell r="B693">
            <v>0</v>
          </cell>
          <cell r="C693">
            <v>0</v>
          </cell>
          <cell r="D693">
            <v>0</v>
          </cell>
          <cell r="E693" t="str">
            <v>Firma:</v>
          </cell>
          <cell r="F693">
            <v>0</v>
          </cell>
          <cell r="G693">
            <v>0</v>
          </cell>
          <cell r="H693">
            <v>0</v>
          </cell>
          <cell r="I693">
            <v>0</v>
          </cell>
          <cell r="J693">
            <v>0</v>
          </cell>
          <cell r="K693">
            <v>0</v>
          </cell>
          <cell r="L693">
            <v>0</v>
          </cell>
          <cell r="M693">
            <v>0</v>
          </cell>
          <cell r="N693">
            <v>0</v>
          </cell>
          <cell r="O693">
            <v>0</v>
          </cell>
          <cell r="P693">
            <v>0</v>
          </cell>
          <cell r="Q693">
            <v>0</v>
          </cell>
          <cell r="R693">
            <v>0</v>
          </cell>
          <cell r="S693">
            <v>0</v>
          </cell>
          <cell r="T693">
            <v>0</v>
          </cell>
          <cell r="U693">
            <v>0</v>
          </cell>
          <cell r="V693">
            <v>0</v>
          </cell>
        </row>
        <row r="694">
          <cell r="A694">
            <v>0</v>
          </cell>
          <cell r="B694">
            <v>0</v>
          </cell>
          <cell r="C694">
            <v>0</v>
          </cell>
          <cell r="D694">
            <v>0</v>
          </cell>
          <cell r="E694" t="str">
            <v>Nombre:</v>
          </cell>
          <cell r="F694">
            <v>0</v>
          </cell>
          <cell r="G694">
            <v>0</v>
          </cell>
          <cell r="H694">
            <v>0</v>
          </cell>
          <cell r="I694">
            <v>0</v>
          </cell>
          <cell r="J694">
            <v>0</v>
          </cell>
          <cell r="K694">
            <v>0</v>
          </cell>
          <cell r="L694">
            <v>0</v>
          </cell>
          <cell r="M694">
            <v>0</v>
          </cell>
          <cell r="N694">
            <v>0</v>
          </cell>
          <cell r="O694">
            <v>0</v>
          </cell>
          <cell r="P694">
            <v>0</v>
          </cell>
          <cell r="Q694">
            <v>0</v>
          </cell>
          <cell r="R694">
            <v>0</v>
          </cell>
          <cell r="S694">
            <v>0</v>
          </cell>
          <cell r="T694">
            <v>0</v>
          </cell>
          <cell r="U694">
            <v>0</v>
          </cell>
          <cell r="V694">
            <v>0</v>
          </cell>
        </row>
        <row r="695">
          <cell r="A695">
            <v>0</v>
          </cell>
          <cell r="B695">
            <v>0</v>
          </cell>
          <cell r="C695">
            <v>0</v>
          </cell>
          <cell r="D695">
            <v>0</v>
          </cell>
          <cell r="E695" t="str">
            <v>REPRESENTATE LEGAL Ó DIRECTOR DE OBRA</v>
          </cell>
          <cell r="F695">
            <v>0</v>
          </cell>
          <cell r="G695">
            <v>0</v>
          </cell>
          <cell r="H695">
            <v>0</v>
          </cell>
          <cell r="I695">
            <v>0</v>
          </cell>
          <cell r="J695">
            <v>0</v>
          </cell>
          <cell r="K695">
            <v>0</v>
          </cell>
          <cell r="L695">
            <v>0</v>
          </cell>
          <cell r="M695">
            <v>0</v>
          </cell>
          <cell r="N695">
            <v>0</v>
          </cell>
          <cell r="O695">
            <v>0</v>
          </cell>
          <cell r="P695">
            <v>0</v>
          </cell>
          <cell r="Q695">
            <v>0</v>
          </cell>
          <cell r="R695">
            <v>0</v>
          </cell>
          <cell r="S695">
            <v>0</v>
          </cell>
          <cell r="T695">
            <v>0</v>
          </cell>
          <cell r="U695">
            <v>0</v>
          </cell>
          <cell r="V695">
            <v>0</v>
          </cell>
        </row>
        <row r="696">
          <cell r="F696">
            <v>0</v>
          </cell>
          <cell r="G696">
            <v>0</v>
          </cell>
          <cell r="H696">
            <v>0</v>
          </cell>
          <cell r="I696">
            <v>0</v>
          </cell>
          <cell r="J696">
            <v>0</v>
          </cell>
          <cell r="K696">
            <v>0</v>
          </cell>
        </row>
        <row r="697">
          <cell r="A697" t="str">
            <v>C. OBSERVACIONES INTERVENTORIA (Campo de obligatorio diligenciamiento)</v>
          </cell>
          <cell r="B697">
            <v>0</v>
          </cell>
          <cell r="C697">
            <v>0</v>
          </cell>
          <cell r="D697">
            <v>0</v>
          </cell>
          <cell r="E697">
            <v>0</v>
          </cell>
          <cell r="F697">
            <v>0</v>
          </cell>
          <cell r="G697">
            <v>0</v>
          </cell>
          <cell r="H697">
            <v>0</v>
          </cell>
          <cell r="I697">
            <v>0</v>
          </cell>
          <cell r="J697">
            <v>0</v>
          </cell>
          <cell r="K697">
            <v>0</v>
          </cell>
          <cell r="L697">
            <v>0</v>
          </cell>
          <cell r="M697">
            <v>0</v>
          </cell>
          <cell r="N697">
            <v>0</v>
          </cell>
          <cell r="O697">
            <v>0</v>
          </cell>
          <cell r="P697">
            <v>0</v>
          </cell>
          <cell r="Q697">
            <v>0</v>
          </cell>
          <cell r="R697">
            <v>0</v>
          </cell>
          <cell r="S697">
            <v>0</v>
          </cell>
          <cell r="T697">
            <v>0</v>
          </cell>
          <cell r="U697">
            <v>0</v>
          </cell>
          <cell r="V697">
            <v>0</v>
          </cell>
        </row>
        <row r="698">
          <cell r="A698">
            <v>0</v>
          </cell>
          <cell r="B698">
            <v>0</v>
          </cell>
          <cell r="C698">
            <v>0</v>
          </cell>
          <cell r="D698">
            <v>0</v>
          </cell>
          <cell r="E698">
            <v>0</v>
          </cell>
          <cell r="F698">
            <v>0</v>
          </cell>
          <cell r="G698">
            <v>0</v>
          </cell>
          <cell r="H698">
            <v>0</v>
          </cell>
          <cell r="I698">
            <v>0</v>
          </cell>
          <cell r="J698">
            <v>0</v>
          </cell>
          <cell r="K698">
            <v>0</v>
          </cell>
          <cell r="L698">
            <v>0</v>
          </cell>
          <cell r="M698">
            <v>0</v>
          </cell>
          <cell r="N698">
            <v>0</v>
          </cell>
          <cell r="O698">
            <v>0</v>
          </cell>
          <cell r="P698">
            <v>0</v>
          </cell>
          <cell r="Q698">
            <v>0</v>
          </cell>
          <cell r="R698">
            <v>0</v>
          </cell>
          <cell r="S698">
            <v>0</v>
          </cell>
          <cell r="T698">
            <v>0</v>
          </cell>
          <cell r="U698">
            <v>0</v>
          </cell>
          <cell r="V698">
            <v>0</v>
          </cell>
        </row>
        <row r="699">
          <cell r="A699">
            <v>0</v>
          </cell>
          <cell r="B699">
            <v>0</v>
          </cell>
          <cell r="C699">
            <v>0</v>
          </cell>
          <cell r="D699">
            <v>0</v>
          </cell>
          <cell r="E699">
            <v>0</v>
          </cell>
          <cell r="F699">
            <v>0</v>
          </cell>
          <cell r="G699">
            <v>0</v>
          </cell>
          <cell r="H699">
            <v>0</v>
          </cell>
          <cell r="I699">
            <v>0</v>
          </cell>
          <cell r="J699">
            <v>0</v>
          </cell>
          <cell r="K699">
            <v>0</v>
          </cell>
          <cell r="L699">
            <v>0</v>
          </cell>
          <cell r="M699">
            <v>0</v>
          </cell>
          <cell r="N699">
            <v>0</v>
          </cell>
          <cell r="O699">
            <v>0</v>
          </cell>
          <cell r="P699">
            <v>0</v>
          </cell>
          <cell r="Q699">
            <v>0</v>
          </cell>
          <cell r="R699">
            <v>0</v>
          </cell>
          <cell r="S699">
            <v>0</v>
          </cell>
          <cell r="T699">
            <v>0</v>
          </cell>
          <cell r="U699">
            <v>0</v>
          </cell>
          <cell r="V699">
            <v>0</v>
          </cell>
        </row>
        <row r="700">
          <cell r="A700">
            <v>0</v>
          </cell>
          <cell r="B700">
            <v>0</v>
          </cell>
          <cell r="C700">
            <v>0</v>
          </cell>
          <cell r="D700">
            <v>0</v>
          </cell>
          <cell r="E700">
            <v>0</v>
          </cell>
          <cell r="F700">
            <v>0</v>
          </cell>
          <cell r="G700">
            <v>0</v>
          </cell>
          <cell r="H700">
            <v>0</v>
          </cell>
          <cell r="I700">
            <v>0</v>
          </cell>
          <cell r="J700">
            <v>0</v>
          </cell>
          <cell r="K700">
            <v>0</v>
          </cell>
          <cell r="L700">
            <v>0</v>
          </cell>
          <cell r="M700">
            <v>0</v>
          </cell>
          <cell r="N700">
            <v>0</v>
          </cell>
          <cell r="O700">
            <v>0</v>
          </cell>
          <cell r="P700">
            <v>0</v>
          </cell>
          <cell r="Q700">
            <v>0</v>
          </cell>
          <cell r="R700">
            <v>0</v>
          </cell>
          <cell r="S700">
            <v>0</v>
          </cell>
          <cell r="T700">
            <v>0</v>
          </cell>
          <cell r="U700">
            <v>0</v>
          </cell>
          <cell r="V700">
            <v>0</v>
          </cell>
        </row>
        <row r="701">
          <cell r="A701">
            <v>0</v>
          </cell>
          <cell r="B701">
            <v>0</v>
          </cell>
          <cell r="C701">
            <v>0</v>
          </cell>
          <cell r="D701">
            <v>0</v>
          </cell>
          <cell r="E701">
            <v>0</v>
          </cell>
          <cell r="F701">
            <v>0</v>
          </cell>
          <cell r="G701">
            <v>0</v>
          </cell>
          <cell r="H701">
            <v>0</v>
          </cell>
          <cell r="I701">
            <v>0</v>
          </cell>
          <cell r="J701">
            <v>0</v>
          </cell>
          <cell r="K701">
            <v>0</v>
          </cell>
          <cell r="L701">
            <v>0</v>
          </cell>
          <cell r="M701">
            <v>0</v>
          </cell>
          <cell r="N701">
            <v>0</v>
          </cell>
          <cell r="O701">
            <v>0</v>
          </cell>
          <cell r="P701">
            <v>0</v>
          </cell>
          <cell r="Q701">
            <v>0</v>
          </cell>
          <cell r="R701">
            <v>0</v>
          </cell>
          <cell r="S701">
            <v>0</v>
          </cell>
          <cell r="T701">
            <v>0</v>
          </cell>
          <cell r="U701">
            <v>0</v>
          </cell>
          <cell r="V701">
            <v>0</v>
          </cell>
        </row>
        <row r="702">
          <cell r="A702">
            <v>0</v>
          </cell>
          <cell r="B702">
            <v>0</v>
          </cell>
          <cell r="C702">
            <v>0</v>
          </cell>
          <cell r="D702">
            <v>0</v>
          </cell>
          <cell r="E702">
            <v>0</v>
          </cell>
          <cell r="F702">
            <v>0</v>
          </cell>
          <cell r="G702">
            <v>0</v>
          </cell>
          <cell r="H702">
            <v>0</v>
          </cell>
          <cell r="I702">
            <v>0</v>
          </cell>
          <cell r="J702">
            <v>0</v>
          </cell>
          <cell r="K702">
            <v>0</v>
          </cell>
          <cell r="L702">
            <v>0</v>
          </cell>
          <cell r="M702">
            <v>0</v>
          </cell>
          <cell r="N702">
            <v>0</v>
          </cell>
          <cell r="O702">
            <v>0</v>
          </cell>
          <cell r="P702">
            <v>0</v>
          </cell>
          <cell r="Q702">
            <v>0</v>
          </cell>
          <cell r="R702">
            <v>0</v>
          </cell>
          <cell r="S702">
            <v>0</v>
          </cell>
          <cell r="T702">
            <v>0</v>
          </cell>
          <cell r="U702">
            <v>0</v>
          </cell>
          <cell r="V702">
            <v>0</v>
          </cell>
        </row>
        <row r="703">
          <cell r="A703">
            <v>0</v>
          </cell>
          <cell r="B703">
            <v>0</v>
          </cell>
          <cell r="C703">
            <v>0</v>
          </cell>
          <cell r="D703">
            <v>0</v>
          </cell>
          <cell r="E703">
            <v>0</v>
          </cell>
          <cell r="F703">
            <v>0</v>
          </cell>
          <cell r="G703">
            <v>0</v>
          </cell>
          <cell r="H703">
            <v>0</v>
          </cell>
          <cell r="I703">
            <v>0</v>
          </cell>
          <cell r="J703">
            <v>0</v>
          </cell>
          <cell r="K703">
            <v>0</v>
          </cell>
          <cell r="L703">
            <v>0</v>
          </cell>
          <cell r="M703">
            <v>0</v>
          </cell>
          <cell r="N703">
            <v>0</v>
          </cell>
          <cell r="O703">
            <v>0</v>
          </cell>
          <cell r="P703">
            <v>0</v>
          </cell>
          <cell r="Q703">
            <v>0</v>
          </cell>
          <cell r="R703">
            <v>0</v>
          </cell>
          <cell r="T703">
            <v>0</v>
          </cell>
          <cell r="U703">
            <v>0</v>
          </cell>
        </row>
        <row r="704">
          <cell r="A704">
            <v>0</v>
          </cell>
          <cell r="B704">
            <v>0</v>
          </cell>
          <cell r="C704">
            <v>0</v>
          </cell>
          <cell r="D704">
            <v>0</v>
          </cell>
          <cell r="E704" t="str">
            <v>Firma:</v>
          </cell>
          <cell r="F704">
            <v>0</v>
          </cell>
          <cell r="G704">
            <v>0</v>
          </cell>
          <cell r="H704">
            <v>0</v>
          </cell>
          <cell r="I704">
            <v>0</v>
          </cell>
          <cell r="J704">
            <v>0</v>
          </cell>
          <cell r="K704">
            <v>0</v>
          </cell>
          <cell r="L704">
            <v>0</v>
          </cell>
          <cell r="M704">
            <v>0</v>
          </cell>
          <cell r="N704">
            <v>0</v>
          </cell>
          <cell r="O704">
            <v>0</v>
          </cell>
          <cell r="P704">
            <v>0</v>
          </cell>
          <cell r="Q704">
            <v>0</v>
          </cell>
          <cell r="R704">
            <v>0</v>
          </cell>
          <cell r="S704">
            <v>0</v>
          </cell>
          <cell r="U704">
            <v>0</v>
          </cell>
          <cell r="V704">
            <v>0</v>
          </cell>
        </row>
        <row r="705">
          <cell r="A705">
            <v>0</v>
          </cell>
          <cell r="B705">
            <v>0</v>
          </cell>
          <cell r="C705">
            <v>0</v>
          </cell>
          <cell r="D705">
            <v>0</v>
          </cell>
          <cell r="E705" t="str">
            <v>Nombre:</v>
          </cell>
          <cell r="F705">
            <v>0</v>
          </cell>
          <cell r="G705">
            <v>0</v>
          </cell>
          <cell r="H705">
            <v>0</v>
          </cell>
          <cell r="I705">
            <v>0</v>
          </cell>
          <cell r="J705">
            <v>0</v>
          </cell>
          <cell r="K705">
            <v>0</v>
          </cell>
          <cell r="L705">
            <v>0</v>
          </cell>
          <cell r="M705">
            <v>0</v>
          </cell>
          <cell r="N705">
            <v>0</v>
          </cell>
          <cell r="O705">
            <v>0</v>
          </cell>
          <cell r="P705">
            <v>0</v>
          </cell>
          <cell r="Q705">
            <v>0</v>
          </cell>
          <cell r="R705">
            <v>0</v>
          </cell>
          <cell r="S705">
            <v>0</v>
          </cell>
          <cell r="U705">
            <v>0</v>
          </cell>
          <cell r="V705" t="str">
            <v>Original  - FONADE</v>
          </cell>
        </row>
        <row r="706">
          <cell r="A706">
            <v>0</v>
          </cell>
          <cell r="B706">
            <v>0</v>
          </cell>
          <cell r="C706">
            <v>0</v>
          </cell>
          <cell r="D706">
            <v>0</v>
          </cell>
          <cell r="E706" t="str">
            <v>REPRESENTANTE LEGAL Ó DIRECTOR DE INTERVENTORÍA</v>
          </cell>
          <cell r="F706">
            <v>0</v>
          </cell>
          <cell r="G706">
            <v>0</v>
          </cell>
          <cell r="H706">
            <v>0</v>
          </cell>
          <cell r="I706">
            <v>0</v>
          </cell>
          <cell r="J706">
            <v>0</v>
          </cell>
          <cell r="K706">
            <v>0</v>
          </cell>
          <cell r="L706">
            <v>0</v>
          </cell>
          <cell r="M706">
            <v>0</v>
          </cell>
          <cell r="N706">
            <v>0</v>
          </cell>
          <cell r="O706">
            <v>0</v>
          </cell>
          <cell r="P706">
            <v>0</v>
          </cell>
          <cell r="Q706">
            <v>0</v>
          </cell>
          <cell r="R706">
            <v>0</v>
          </cell>
          <cell r="S706">
            <v>0</v>
          </cell>
          <cell r="T706">
            <v>0</v>
          </cell>
          <cell r="U706">
            <v>0</v>
          </cell>
          <cell r="V706" t="str">
            <v>Copias: Contratista, Interventor</v>
          </cell>
        </row>
        <row r="707">
          <cell r="A707" t="str">
            <v>Item</v>
          </cell>
          <cell r="B707">
            <v>0</v>
          </cell>
          <cell r="C707" t="str">
            <v>Descripción</v>
          </cell>
          <cell r="D707">
            <v>0</v>
          </cell>
          <cell r="E707">
            <v>0</v>
          </cell>
          <cell r="F707">
            <v>0</v>
          </cell>
          <cell r="G707">
            <v>0</v>
          </cell>
          <cell r="H707">
            <v>0</v>
          </cell>
          <cell r="I707">
            <v>0</v>
          </cell>
          <cell r="J707">
            <v>0</v>
          </cell>
          <cell r="K707">
            <v>0</v>
          </cell>
          <cell r="L707">
            <v>0</v>
          </cell>
          <cell r="M707">
            <v>0</v>
          </cell>
          <cell r="N707">
            <v>0</v>
          </cell>
          <cell r="O707">
            <v>0</v>
          </cell>
          <cell r="P707">
            <v>0</v>
          </cell>
          <cell r="Q707">
            <v>0</v>
          </cell>
          <cell r="R707" t="str">
            <v>Unidad</v>
          </cell>
          <cell r="S707">
            <v>0</v>
          </cell>
          <cell r="T707" t="str">
            <v>Cantidad</v>
          </cell>
          <cell r="U707">
            <v>0</v>
          </cell>
          <cell r="V707">
            <v>0</v>
          </cell>
        </row>
        <row r="708">
          <cell r="A708" t="str">
            <v>04.05.01</v>
          </cell>
          <cell r="B708">
            <v>0</v>
          </cell>
          <cell r="C708" t="str">
            <v>Trámites ante el operador del servicio para aprobar y conectar el nuevo servicio. Incluye costos por documento para trámite.</v>
          </cell>
          <cell r="D708">
            <v>0</v>
          </cell>
          <cell r="E708">
            <v>0</v>
          </cell>
          <cell r="F708">
            <v>0</v>
          </cell>
          <cell r="G708">
            <v>0</v>
          </cell>
          <cell r="H708">
            <v>0</v>
          </cell>
          <cell r="I708">
            <v>0</v>
          </cell>
          <cell r="J708">
            <v>0</v>
          </cell>
          <cell r="K708">
            <v>0</v>
          </cell>
          <cell r="L708">
            <v>0</v>
          </cell>
          <cell r="M708">
            <v>0</v>
          </cell>
          <cell r="N708">
            <v>0</v>
          </cell>
          <cell r="O708">
            <v>0</v>
          </cell>
          <cell r="P708">
            <v>0</v>
          </cell>
          <cell r="Q708">
            <v>0</v>
          </cell>
          <cell r="R708" t="str">
            <v>GL</v>
          </cell>
          <cell r="S708">
            <v>0</v>
          </cell>
          <cell r="T708">
            <v>1</v>
          </cell>
          <cell r="U708">
            <v>0</v>
          </cell>
          <cell r="V708">
            <v>0</v>
          </cell>
          <cell r="W708">
            <v>1290000</v>
          </cell>
        </row>
        <row r="709">
          <cell r="A709">
            <v>0</v>
          </cell>
          <cell r="B709">
            <v>0</v>
          </cell>
          <cell r="C709">
            <v>0</v>
          </cell>
          <cell r="D709">
            <v>0</v>
          </cell>
          <cell r="E709">
            <v>0</v>
          </cell>
          <cell r="F709">
            <v>0</v>
          </cell>
          <cell r="G709">
            <v>0</v>
          </cell>
          <cell r="H709">
            <v>0</v>
          </cell>
          <cell r="I709">
            <v>0</v>
          </cell>
          <cell r="J709">
            <v>0</v>
          </cell>
          <cell r="K709">
            <v>0</v>
          </cell>
          <cell r="L709">
            <v>0</v>
          </cell>
          <cell r="M709">
            <v>0</v>
          </cell>
          <cell r="N709">
            <v>0</v>
          </cell>
          <cell r="O709">
            <v>0</v>
          </cell>
          <cell r="P709">
            <v>0</v>
          </cell>
          <cell r="Q709">
            <v>0</v>
          </cell>
          <cell r="R709">
            <v>0</v>
          </cell>
          <cell r="S709">
            <v>0</v>
          </cell>
          <cell r="T709">
            <v>0</v>
          </cell>
          <cell r="U709">
            <v>0</v>
          </cell>
          <cell r="V709">
            <v>0</v>
          </cell>
        </row>
        <row r="710">
          <cell r="A710" t="str">
            <v>1.  Equipo</v>
          </cell>
          <cell r="B710">
            <v>0</v>
          </cell>
          <cell r="C710">
            <v>0</v>
          </cell>
          <cell r="D710">
            <v>0</v>
          </cell>
          <cell r="E710">
            <v>0</v>
          </cell>
          <cell r="F710">
            <v>0</v>
          </cell>
          <cell r="G710">
            <v>0</v>
          </cell>
          <cell r="H710">
            <v>0</v>
          </cell>
          <cell r="I710">
            <v>0</v>
          </cell>
          <cell r="J710">
            <v>0</v>
          </cell>
          <cell r="K710">
            <v>0</v>
          </cell>
          <cell r="L710">
            <v>0</v>
          </cell>
          <cell r="M710">
            <v>0</v>
          </cell>
          <cell r="N710">
            <v>0</v>
          </cell>
          <cell r="O710">
            <v>0</v>
          </cell>
          <cell r="P710">
            <v>0</v>
          </cell>
          <cell r="Q710">
            <v>0</v>
          </cell>
          <cell r="R710">
            <v>0</v>
          </cell>
          <cell r="S710">
            <v>0</v>
          </cell>
          <cell r="T710">
            <v>0</v>
          </cell>
          <cell r="U710">
            <v>0</v>
          </cell>
          <cell r="V710">
            <v>0</v>
          </cell>
        </row>
        <row r="711">
          <cell r="A711" t="str">
            <v>Descripción</v>
          </cell>
          <cell r="B711">
            <v>0</v>
          </cell>
          <cell r="C711">
            <v>0</v>
          </cell>
          <cell r="D711">
            <v>0</v>
          </cell>
          <cell r="E711">
            <v>0</v>
          </cell>
          <cell r="F711">
            <v>0</v>
          </cell>
          <cell r="G711">
            <v>0</v>
          </cell>
          <cell r="H711" t="str">
            <v>Marca</v>
          </cell>
          <cell r="I711">
            <v>0</v>
          </cell>
          <cell r="J711">
            <v>0</v>
          </cell>
          <cell r="K711" t="str">
            <v>Tipo</v>
          </cell>
          <cell r="L711">
            <v>0</v>
          </cell>
          <cell r="M711">
            <v>0</v>
          </cell>
          <cell r="N711">
            <v>0</v>
          </cell>
          <cell r="O711" t="str">
            <v>Tarifa/Hora</v>
          </cell>
          <cell r="P711">
            <v>0</v>
          </cell>
          <cell r="Q711">
            <v>0</v>
          </cell>
          <cell r="R711" t="str">
            <v>Rendimiento</v>
          </cell>
          <cell r="S711">
            <v>0</v>
          </cell>
          <cell r="T711" t="str">
            <v>Vr. Unitario</v>
          </cell>
          <cell r="U711">
            <v>0</v>
          </cell>
          <cell r="V711">
            <v>0</v>
          </cell>
        </row>
        <row r="712">
          <cell r="A712">
            <v>0</v>
          </cell>
          <cell r="B712">
            <v>0</v>
          </cell>
          <cell r="C712">
            <v>0</v>
          </cell>
          <cell r="D712">
            <v>0</v>
          </cell>
          <cell r="E712">
            <v>0</v>
          </cell>
          <cell r="F712">
            <v>0</v>
          </cell>
          <cell r="G712">
            <v>0</v>
          </cell>
          <cell r="H712">
            <v>0</v>
          </cell>
          <cell r="I712">
            <v>0</v>
          </cell>
          <cell r="J712">
            <v>0</v>
          </cell>
          <cell r="K712">
            <v>0</v>
          </cell>
          <cell r="L712">
            <v>0</v>
          </cell>
          <cell r="M712">
            <v>0</v>
          </cell>
          <cell r="N712">
            <v>0</v>
          </cell>
          <cell r="O712">
            <v>0</v>
          </cell>
          <cell r="P712">
            <v>0</v>
          </cell>
          <cell r="Q712">
            <v>0</v>
          </cell>
          <cell r="R712">
            <v>0</v>
          </cell>
          <cell r="S712">
            <v>0</v>
          </cell>
          <cell r="T712">
            <v>0</v>
          </cell>
          <cell r="U712">
            <v>0</v>
          </cell>
          <cell r="V712">
            <v>0</v>
          </cell>
        </row>
        <row r="713">
          <cell r="A713">
            <v>0</v>
          </cell>
          <cell r="B713">
            <v>0</v>
          </cell>
          <cell r="C713">
            <v>0</v>
          </cell>
          <cell r="D713">
            <v>0</v>
          </cell>
          <cell r="E713">
            <v>0</v>
          </cell>
          <cell r="F713">
            <v>0</v>
          </cell>
          <cell r="G713">
            <v>0</v>
          </cell>
          <cell r="H713">
            <v>0</v>
          </cell>
          <cell r="I713">
            <v>0</v>
          </cell>
          <cell r="J713">
            <v>0</v>
          </cell>
          <cell r="K713">
            <v>0</v>
          </cell>
          <cell r="L713">
            <v>0</v>
          </cell>
          <cell r="M713">
            <v>0</v>
          </cell>
          <cell r="N713">
            <v>0</v>
          </cell>
          <cell r="O713">
            <v>0</v>
          </cell>
          <cell r="P713">
            <v>0</v>
          </cell>
          <cell r="Q713">
            <v>0</v>
          </cell>
          <cell r="R713">
            <v>0</v>
          </cell>
          <cell r="S713">
            <v>0</v>
          </cell>
          <cell r="T713">
            <v>0</v>
          </cell>
          <cell r="U713">
            <v>0</v>
          </cell>
          <cell r="V713">
            <v>0</v>
          </cell>
        </row>
        <row r="714">
          <cell r="A714">
            <v>0</v>
          </cell>
          <cell r="B714">
            <v>0</v>
          </cell>
          <cell r="C714">
            <v>0</v>
          </cell>
          <cell r="D714">
            <v>0</v>
          </cell>
          <cell r="E714">
            <v>0</v>
          </cell>
          <cell r="F714">
            <v>0</v>
          </cell>
          <cell r="G714">
            <v>0</v>
          </cell>
          <cell r="H714">
            <v>0</v>
          </cell>
          <cell r="I714">
            <v>0</v>
          </cell>
          <cell r="J714">
            <v>0</v>
          </cell>
          <cell r="K714">
            <v>0</v>
          </cell>
          <cell r="L714">
            <v>0</v>
          </cell>
          <cell r="M714">
            <v>0</v>
          </cell>
          <cell r="N714">
            <v>0</v>
          </cell>
          <cell r="O714">
            <v>0</v>
          </cell>
          <cell r="P714">
            <v>0</v>
          </cell>
          <cell r="Q714">
            <v>0</v>
          </cell>
          <cell r="R714">
            <v>0</v>
          </cell>
          <cell r="S714">
            <v>0</v>
          </cell>
          <cell r="T714">
            <v>0</v>
          </cell>
          <cell r="U714">
            <v>0</v>
          </cell>
          <cell r="V714">
            <v>0</v>
          </cell>
        </row>
        <row r="715">
          <cell r="A715">
            <v>0</v>
          </cell>
          <cell r="B715">
            <v>0</v>
          </cell>
          <cell r="C715">
            <v>0</v>
          </cell>
          <cell r="D715">
            <v>0</v>
          </cell>
          <cell r="E715">
            <v>0</v>
          </cell>
          <cell r="F715">
            <v>0</v>
          </cell>
          <cell r="G715">
            <v>0</v>
          </cell>
          <cell r="H715">
            <v>0</v>
          </cell>
          <cell r="I715">
            <v>0</v>
          </cell>
          <cell r="J715">
            <v>0</v>
          </cell>
          <cell r="K715">
            <v>0</v>
          </cell>
          <cell r="L715">
            <v>0</v>
          </cell>
          <cell r="M715">
            <v>0</v>
          </cell>
          <cell r="N715">
            <v>0</v>
          </cell>
          <cell r="O715">
            <v>0</v>
          </cell>
          <cell r="P715">
            <v>0</v>
          </cell>
          <cell r="Q715">
            <v>0</v>
          </cell>
          <cell r="R715">
            <v>0</v>
          </cell>
          <cell r="S715">
            <v>0</v>
          </cell>
          <cell r="T715">
            <v>0</v>
          </cell>
          <cell r="U715">
            <v>0</v>
          </cell>
          <cell r="V715">
            <v>0</v>
          </cell>
        </row>
        <row r="716">
          <cell r="A716" t="str">
            <v>SUBTOTAL</v>
          </cell>
          <cell r="B716">
            <v>0</v>
          </cell>
          <cell r="C716">
            <v>0</v>
          </cell>
          <cell r="D716">
            <v>0</v>
          </cell>
          <cell r="E716">
            <v>0</v>
          </cell>
          <cell r="F716">
            <v>0</v>
          </cell>
          <cell r="G716">
            <v>0</v>
          </cell>
          <cell r="H716">
            <v>0</v>
          </cell>
          <cell r="I716">
            <v>0</v>
          </cell>
          <cell r="J716">
            <v>0</v>
          </cell>
          <cell r="K716">
            <v>0</v>
          </cell>
          <cell r="L716">
            <v>0</v>
          </cell>
          <cell r="M716">
            <v>0</v>
          </cell>
          <cell r="N716">
            <v>0</v>
          </cell>
          <cell r="O716">
            <v>0</v>
          </cell>
          <cell r="P716">
            <v>0</v>
          </cell>
          <cell r="Q716">
            <v>0</v>
          </cell>
          <cell r="R716">
            <v>0</v>
          </cell>
          <cell r="S716">
            <v>0</v>
          </cell>
          <cell r="T716">
            <v>0</v>
          </cell>
          <cell r="U716">
            <v>0</v>
          </cell>
          <cell r="V716">
            <v>0</v>
          </cell>
        </row>
        <row r="717">
          <cell r="A717">
            <v>0</v>
          </cell>
          <cell r="B717">
            <v>0</v>
          </cell>
          <cell r="C717">
            <v>0</v>
          </cell>
          <cell r="D717">
            <v>0</v>
          </cell>
          <cell r="E717">
            <v>0</v>
          </cell>
          <cell r="F717">
            <v>0</v>
          </cell>
          <cell r="G717">
            <v>0</v>
          </cell>
          <cell r="H717">
            <v>0</v>
          </cell>
          <cell r="I717">
            <v>0</v>
          </cell>
          <cell r="J717">
            <v>0</v>
          </cell>
          <cell r="K717">
            <v>0</v>
          </cell>
          <cell r="L717">
            <v>0</v>
          </cell>
          <cell r="M717">
            <v>0</v>
          </cell>
          <cell r="N717">
            <v>0</v>
          </cell>
          <cell r="O717">
            <v>0</v>
          </cell>
          <cell r="P717">
            <v>0</v>
          </cell>
          <cell r="Q717">
            <v>0</v>
          </cell>
          <cell r="R717">
            <v>0</v>
          </cell>
          <cell r="S717">
            <v>0</v>
          </cell>
          <cell r="T717">
            <v>0</v>
          </cell>
          <cell r="U717">
            <v>0</v>
          </cell>
          <cell r="V717">
            <v>0</v>
          </cell>
        </row>
        <row r="718">
          <cell r="A718" t="str">
            <v>2.  Materiales</v>
          </cell>
          <cell r="B718">
            <v>0</v>
          </cell>
          <cell r="C718">
            <v>0</v>
          </cell>
          <cell r="D718">
            <v>0</v>
          </cell>
          <cell r="E718">
            <v>0</v>
          </cell>
          <cell r="F718">
            <v>0</v>
          </cell>
          <cell r="G718">
            <v>0</v>
          </cell>
          <cell r="H718">
            <v>0</v>
          </cell>
          <cell r="I718">
            <v>0</v>
          </cell>
          <cell r="J718">
            <v>0</v>
          </cell>
          <cell r="K718">
            <v>0</v>
          </cell>
          <cell r="L718">
            <v>0</v>
          </cell>
          <cell r="M718">
            <v>0</v>
          </cell>
          <cell r="N718">
            <v>0</v>
          </cell>
          <cell r="O718">
            <v>0</v>
          </cell>
          <cell r="P718">
            <v>0</v>
          </cell>
          <cell r="Q718">
            <v>0</v>
          </cell>
          <cell r="R718">
            <v>0</v>
          </cell>
          <cell r="S718">
            <v>0</v>
          </cell>
          <cell r="T718">
            <v>0</v>
          </cell>
          <cell r="U718">
            <v>0</v>
          </cell>
          <cell r="V718">
            <v>0</v>
          </cell>
        </row>
        <row r="719">
          <cell r="A719" t="str">
            <v>Descripción</v>
          </cell>
          <cell r="B719">
            <v>0</v>
          </cell>
          <cell r="C719">
            <v>0</v>
          </cell>
          <cell r="D719">
            <v>0</v>
          </cell>
          <cell r="E719">
            <v>0</v>
          </cell>
          <cell r="F719">
            <v>0</v>
          </cell>
          <cell r="G719">
            <v>0</v>
          </cell>
          <cell r="H719">
            <v>0</v>
          </cell>
          <cell r="I719">
            <v>0</v>
          </cell>
          <cell r="J719">
            <v>0</v>
          </cell>
          <cell r="K719">
            <v>0</v>
          </cell>
          <cell r="L719">
            <v>0</v>
          </cell>
          <cell r="M719" t="str">
            <v>Unidad</v>
          </cell>
          <cell r="N719">
            <v>0</v>
          </cell>
          <cell r="O719" t="str">
            <v>Cantidad</v>
          </cell>
          <cell r="P719">
            <v>0</v>
          </cell>
          <cell r="Q719" t="str">
            <v>Precio Unit.</v>
          </cell>
          <cell r="R719">
            <v>0</v>
          </cell>
          <cell r="S719">
            <v>0</v>
          </cell>
          <cell r="T719" t="str">
            <v>Vr Unitario</v>
          </cell>
          <cell r="U719">
            <v>0</v>
          </cell>
          <cell r="V719">
            <v>0</v>
          </cell>
        </row>
        <row r="720">
          <cell r="A720">
            <v>0</v>
          </cell>
          <cell r="B720">
            <v>0</v>
          </cell>
          <cell r="C720">
            <v>0</v>
          </cell>
          <cell r="D720">
            <v>0</v>
          </cell>
          <cell r="E720">
            <v>0</v>
          </cell>
          <cell r="F720">
            <v>0</v>
          </cell>
          <cell r="G720">
            <v>0</v>
          </cell>
          <cell r="H720">
            <v>0</v>
          </cell>
          <cell r="I720">
            <v>0</v>
          </cell>
          <cell r="J720">
            <v>0</v>
          </cell>
          <cell r="K720">
            <v>0</v>
          </cell>
          <cell r="L720">
            <v>0</v>
          </cell>
          <cell r="M720">
            <v>0</v>
          </cell>
          <cell r="N720">
            <v>0</v>
          </cell>
          <cell r="O720">
            <v>0</v>
          </cell>
          <cell r="P720">
            <v>0</v>
          </cell>
          <cell r="Q720">
            <v>0</v>
          </cell>
          <cell r="R720">
            <v>0</v>
          </cell>
          <cell r="S720">
            <v>0</v>
          </cell>
          <cell r="T720">
            <v>0</v>
          </cell>
          <cell r="U720">
            <v>0</v>
          </cell>
          <cell r="V720">
            <v>0</v>
          </cell>
        </row>
        <row r="721">
          <cell r="A721">
            <v>0</v>
          </cell>
          <cell r="B721">
            <v>0</v>
          </cell>
          <cell r="C721">
            <v>0</v>
          </cell>
          <cell r="D721">
            <v>0</v>
          </cell>
          <cell r="E721">
            <v>0</v>
          </cell>
          <cell r="F721">
            <v>0</v>
          </cell>
          <cell r="G721">
            <v>0</v>
          </cell>
          <cell r="H721">
            <v>0</v>
          </cell>
          <cell r="I721">
            <v>0</v>
          </cell>
          <cell r="J721">
            <v>0</v>
          </cell>
          <cell r="K721">
            <v>0</v>
          </cell>
          <cell r="L721">
            <v>0</v>
          </cell>
          <cell r="M721">
            <v>0</v>
          </cell>
          <cell r="N721">
            <v>0</v>
          </cell>
          <cell r="O721">
            <v>0</v>
          </cell>
          <cell r="P721">
            <v>0</v>
          </cell>
          <cell r="Q721">
            <v>0</v>
          </cell>
          <cell r="R721">
            <v>0</v>
          </cell>
          <cell r="S721">
            <v>0</v>
          </cell>
          <cell r="T721">
            <v>0</v>
          </cell>
          <cell r="U721">
            <v>0</v>
          </cell>
          <cell r="V721">
            <v>0</v>
          </cell>
        </row>
        <row r="722">
          <cell r="A722">
            <v>0</v>
          </cell>
          <cell r="B722">
            <v>0</v>
          </cell>
          <cell r="C722">
            <v>0</v>
          </cell>
          <cell r="D722">
            <v>0</v>
          </cell>
          <cell r="E722">
            <v>0</v>
          </cell>
          <cell r="F722">
            <v>0</v>
          </cell>
          <cell r="G722">
            <v>0</v>
          </cell>
          <cell r="H722">
            <v>0</v>
          </cell>
          <cell r="I722">
            <v>0</v>
          </cell>
          <cell r="J722">
            <v>0</v>
          </cell>
          <cell r="K722">
            <v>0</v>
          </cell>
          <cell r="L722">
            <v>0</v>
          </cell>
          <cell r="M722">
            <v>0</v>
          </cell>
          <cell r="N722">
            <v>0</v>
          </cell>
          <cell r="O722">
            <v>0</v>
          </cell>
          <cell r="P722">
            <v>0</v>
          </cell>
          <cell r="Q722">
            <v>0</v>
          </cell>
          <cell r="R722">
            <v>0</v>
          </cell>
          <cell r="S722">
            <v>0</v>
          </cell>
          <cell r="T722">
            <v>0</v>
          </cell>
          <cell r="U722">
            <v>0</v>
          </cell>
          <cell r="V722">
            <v>0</v>
          </cell>
        </row>
        <row r="723">
          <cell r="A723">
            <v>0</v>
          </cell>
          <cell r="B723">
            <v>0</v>
          </cell>
          <cell r="C723">
            <v>0</v>
          </cell>
          <cell r="D723">
            <v>0</v>
          </cell>
          <cell r="E723">
            <v>0</v>
          </cell>
          <cell r="F723">
            <v>0</v>
          </cell>
          <cell r="G723">
            <v>0</v>
          </cell>
          <cell r="H723">
            <v>0</v>
          </cell>
          <cell r="I723">
            <v>0</v>
          </cell>
          <cell r="J723">
            <v>0</v>
          </cell>
          <cell r="K723">
            <v>0</v>
          </cell>
          <cell r="L723">
            <v>0</v>
          </cell>
          <cell r="M723">
            <v>0</v>
          </cell>
          <cell r="N723">
            <v>0</v>
          </cell>
          <cell r="O723">
            <v>0</v>
          </cell>
          <cell r="P723">
            <v>0</v>
          </cell>
          <cell r="Q723">
            <v>0</v>
          </cell>
          <cell r="R723">
            <v>0</v>
          </cell>
          <cell r="S723">
            <v>0</v>
          </cell>
          <cell r="T723">
            <v>0</v>
          </cell>
          <cell r="U723">
            <v>0</v>
          </cell>
          <cell r="V723">
            <v>0</v>
          </cell>
        </row>
        <row r="724">
          <cell r="A724">
            <v>0</v>
          </cell>
          <cell r="B724">
            <v>0</v>
          </cell>
          <cell r="C724">
            <v>0</v>
          </cell>
          <cell r="D724">
            <v>0</v>
          </cell>
          <cell r="E724">
            <v>0</v>
          </cell>
          <cell r="F724">
            <v>0</v>
          </cell>
          <cell r="G724">
            <v>0</v>
          </cell>
          <cell r="H724">
            <v>0</v>
          </cell>
          <cell r="I724">
            <v>0</v>
          </cell>
          <cell r="J724">
            <v>0</v>
          </cell>
          <cell r="K724">
            <v>0</v>
          </cell>
          <cell r="L724">
            <v>0</v>
          </cell>
          <cell r="M724">
            <v>0</v>
          </cell>
          <cell r="N724">
            <v>0</v>
          </cell>
          <cell r="O724">
            <v>0</v>
          </cell>
          <cell r="P724">
            <v>0</v>
          </cell>
          <cell r="Q724">
            <v>0</v>
          </cell>
          <cell r="R724">
            <v>0</v>
          </cell>
          <cell r="S724">
            <v>0</v>
          </cell>
          <cell r="T724">
            <v>0</v>
          </cell>
          <cell r="U724">
            <v>0</v>
          </cell>
          <cell r="V724">
            <v>0</v>
          </cell>
        </row>
        <row r="725">
          <cell r="A725">
            <v>0</v>
          </cell>
          <cell r="B725">
            <v>0</v>
          </cell>
          <cell r="C725">
            <v>0</v>
          </cell>
          <cell r="D725">
            <v>0</v>
          </cell>
          <cell r="E725">
            <v>0</v>
          </cell>
          <cell r="F725">
            <v>0</v>
          </cell>
          <cell r="G725">
            <v>0</v>
          </cell>
          <cell r="H725">
            <v>0</v>
          </cell>
          <cell r="I725">
            <v>0</v>
          </cell>
          <cell r="J725">
            <v>0</v>
          </cell>
          <cell r="K725">
            <v>0</v>
          </cell>
          <cell r="L725">
            <v>0</v>
          </cell>
          <cell r="M725">
            <v>0</v>
          </cell>
          <cell r="N725">
            <v>0</v>
          </cell>
          <cell r="O725">
            <v>0</v>
          </cell>
          <cell r="P725">
            <v>0</v>
          </cell>
          <cell r="Q725">
            <v>0</v>
          </cell>
          <cell r="R725">
            <v>0</v>
          </cell>
          <cell r="S725">
            <v>0</v>
          </cell>
          <cell r="T725">
            <v>0</v>
          </cell>
          <cell r="U725">
            <v>0</v>
          </cell>
          <cell r="V725">
            <v>0</v>
          </cell>
        </row>
        <row r="726">
          <cell r="A726">
            <v>0</v>
          </cell>
          <cell r="B726">
            <v>0</v>
          </cell>
          <cell r="C726">
            <v>0</v>
          </cell>
          <cell r="D726">
            <v>0</v>
          </cell>
          <cell r="E726">
            <v>0</v>
          </cell>
          <cell r="F726">
            <v>0</v>
          </cell>
          <cell r="G726">
            <v>0</v>
          </cell>
          <cell r="H726">
            <v>0</v>
          </cell>
          <cell r="I726">
            <v>0</v>
          </cell>
          <cell r="J726">
            <v>0</v>
          </cell>
          <cell r="K726">
            <v>0</v>
          </cell>
          <cell r="L726">
            <v>0</v>
          </cell>
          <cell r="M726">
            <v>0</v>
          </cell>
          <cell r="N726">
            <v>0</v>
          </cell>
          <cell r="O726">
            <v>0</v>
          </cell>
          <cell r="P726">
            <v>0</v>
          </cell>
          <cell r="Q726">
            <v>0</v>
          </cell>
          <cell r="R726">
            <v>0</v>
          </cell>
          <cell r="S726">
            <v>0</v>
          </cell>
          <cell r="T726">
            <v>0</v>
          </cell>
          <cell r="U726">
            <v>0</v>
          </cell>
          <cell r="V726">
            <v>0</v>
          </cell>
        </row>
        <row r="727">
          <cell r="A727">
            <v>0</v>
          </cell>
          <cell r="B727">
            <v>0</v>
          </cell>
          <cell r="C727">
            <v>0</v>
          </cell>
          <cell r="D727">
            <v>0</v>
          </cell>
          <cell r="E727">
            <v>0</v>
          </cell>
          <cell r="F727">
            <v>0</v>
          </cell>
          <cell r="G727">
            <v>0</v>
          </cell>
          <cell r="H727">
            <v>0</v>
          </cell>
          <cell r="I727">
            <v>0</v>
          </cell>
          <cell r="J727">
            <v>0</v>
          </cell>
          <cell r="K727">
            <v>0</v>
          </cell>
          <cell r="L727">
            <v>0</v>
          </cell>
          <cell r="M727">
            <v>0</v>
          </cell>
          <cell r="N727">
            <v>0</v>
          </cell>
          <cell r="O727">
            <v>0</v>
          </cell>
          <cell r="P727">
            <v>0</v>
          </cell>
          <cell r="Q727">
            <v>0</v>
          </cell>
          <cell r="R727">
            <v>0</v>
          </cell>
          <cell r="S727">
            <v>0</v>
          </cell>
          <cell r="T727">
            <v>0</v>
          </cell>
          <cell r="U727">
            <v>0</v>
          </cell>
          <cell r="V727">
            <v>0</v>
          </cell>
        </row>
        <row r="728">
          <cell r="A728">
            <v>0</v>
          </cell>
          <cell r="B728">
            <v>0</v>
          </cell>
          <cell r="C728">
            <v>0</v>
          </cell>
          <cell r="D728">
            <v>0</v>
          </cell>
          <cell r="E728">
            <v>0</v>
          </cell>
          <cell r="F728">
            <v>0</v>
          </cell>
          <cell r="G728">
            <v>0</v>
          </cell>
          <cell r="H728">
            <v>0</v>
          </cell>
          <cell r="I728">
            <v>0</v>
          </cell>
          <cell r="J728">
            <v>0</v>
          </cell>
          <cell r="K728">
            <v>0</v>
          </cell>
          <cell r="L728">
            <v>0</v>
          </cell>
          <cell r="M728">
            <v>0</v>
          </cell>
          <cell r="N728">
            <v>0</v>
          </cell>
          <cell r="O728">
            <v>0</v>
          </cell>
          <cell r="P728">
            <v>0</v>
          </cell>
          <cell r="Q728">
            <v>0</v>
          </cell>
          <cell r="R728">
            <v>0</v>
          </cell>
          <cell r="S728">
            <v>0</v>
          </cell>
          <cell r="T728">
            <v>0</v>
          </cell>
          <cell r="U728">
            <v>0</v>
          </cell>
          <cell r="V728">
            <v>0</v>
          </cell>
        </row>
        <row r="729">
          <cell r="A729">
            <v>0</v>
          </cell>
          <cell r="B729">
            <v>0</v>
          </cell>
          <cell r="C729">
            <v>0</v>
          </cell>
          <cell r="D729">
            <v>0</v>
          </cell>
          <cell r="E729">
            <v>0</v>
          </cell>
          <cell r="F729">
            <v>0</v>
          </cell>
          <cell r="G729">
            <v>0</v>
          </cell>
          <cell r="H729">
            <v>0</v>
          </cell>
          <cell r="I729">
            <v>0</v>
          </cell>
          <cell r="J729">
            <v>0</v>
          </cell>
          <cell r="K729">
            <v>0</v>
          </cell>
          <cell r="L729">
            <v>0</v>
          </cell>
          <cell r="M729">
            <v>0</v>
          </cell>
          <cell r="N729">
            <v>0</v>
          </cell>
          <cell r="O729">
            <v>0</v>
          </cell>
          <cell r="P729">
            <v>0</v>
          </cell>
          <cell r="Q729">
            <v>0</v>
          </cell>
          <cell r="R729">
            <v>0</v>
          </cell>
          <cell r="S729">
            <v>0</v>
          </cell>
          <cell r="T729">
            <v>0</v>
          </cell>
          <cell r="U729">
            <v>0</v>
          </cell>
          <cell r="V729">
            <v>0</v>
          </cell>
        </row>
        <row r="730">
          <cell r="A730">
            <v>0</v>
          </cell>
          <cell r="B730">
            <v>0</v>
          </cell>
          <cell r="C730">
            <v>0</v>
          </cell>
          <cell r="D730">
            <v>0</v>
          </cell>
          <cell r="E730">
            <v>0</v>
          </cell>
          <cell r="F730">
            <v>0</v>
          </cell>
          <cell r="G730">
            <v>0</v>
          </cell>
          <cell r="H730">
            <v>0</v>
          </cell>
          <cell r="I730">
            <v>0</v>
          </cell>
          <cell r="J730">
            <v>0</v>
          </cell>
          <cell r="K730">
            <v>0</v>
          </cell>
          <cell r="L730">
            <v>0</v>
          </cell>
          <cell r="M730">
            <v>0</v>
          </cell>
          <cell r="N730">
            <v>0</v>
          </cell>
          <cell r="O730">
            <v>0</v>
          </cell>
          <cell r="P730">
            <v>0</v>
          </cell>
          <cell r="Q730">
            <v>0</v>
          </cell>
          <cell r="R730">
            <v>0</v>
          </cell>
          <cell r="S730">
            <v>0</v>
          </cell>
          <cell r="T730">
            <v>0</v>
          </cell>
          <cell r="U730">
            <v>0</v>
          </cell>
          <cell r="V730">
            <v>0</v>
          </cell>
        </row>
        <row r="731">
          <cell r="A731">
            <v>0</v>
          </cell>
          <cell r="B731">
            <v>0</v>
          </cell>
          <cell r="C731">
            <v>0</v>
          </cell>
          <cell r="D731">
            <v>0</v>
          </cell>
          <cell r="E731">
            <v>0</v>
          </cell>
          <cell r="F731">
            <v>0</v>
          </cell>
          <cell r="G731">
            <v>0</v>
          </cell>
          <cell r="H731">
            <v>0</v>
          </cell>
          <cell r="I731">
            <v>0</v>
          </cell>
          <cell r="J731">
            <v>0</v>
          </cell>
          <cell r="K731">
            <v>0</v>
          </cell>
          <cell r="L731">
            <v>0</v>
          </cell>
          <cell r="M731">
            <v>0</v>
          </cell>
          <cell r="N731">
            <v>0</v>
          </cell>
          <cell r="O731">
            <v>0</v>
          </cell>
          <cell r="P731">
            <v>0</v>
          </cell>
          <cell r="Q731">
            <v>0</v>
          </cell>
          <cell r="R731">
            <v>0</v>
          </cell>
          <cell r="S731">
            <v>0</v>
          </cell>
          <cell r="T731">
            <v>0</v>
          </cell>
          <cell r="U731">
            <v>0</v>
          </cell>
          <cell r="V731">
            <v>0</v>
          </cell>
        </row>
        <row r="732">
          <cell r="A732" t="str">
            <v>Desperdicio</v>
          </cell>
          <cell r="B732">
            <v>0</v>
          </cell>
          <cell r="C732">
            <v>0</v>
          </cell>
          <cell r="D732">
            <v>0</v>
          </cell>
          <cell r="E732">
            <v>0</v>
          </cell>
          <cell r="F732">
            <v>0</v>
          </cell>
          <cell r="G732">
            <v>0</v>
          </cell>
          <cell r="H732">
            <v>0</v>
          </cell>
          <cell r="I732">
            <v>0</v>
          </cell>
          <cell r="J732">
            <v>0</v>
          </cell>
          <cell r="K732">
            <v>0</v>
          </cell>
          <cell r="L732">
            <v>0</v>
          </cell>
          <cell r="M732" t="str">
            <v>%</v>
          </cell>
          <cell r="N732">
            <v>0</v>
          </cell>
          <cell r="O732">
            <v>0</v>
          </cell>
          <cell r="P732">
            <v>0</v>
          </cell>
          <cell r="Q732">
            <v>0</v>
          </cell>
          <cell r="R732">
            <v>0</v>
          </cell>
          <cell r="S732">
            <v>0</v>
          </cell>
          <cell r="T732">
            <v>0</v>
          </cell>
          <cell r="U732">
            <v>0</v>
          </cell>
          <cell r="V732">
            <v>0</v>
          </cell>
        </row>
        <row r="733">
          <cell r="A733" t="str">
            <v>SUBTOTAL</v>
          </cell>
          <cell r="B733">
            <v>0</v>
          </cell>
          <cell r="C733">
            <v>0</v>
          </cell>
          <cell r="D733">
            <v>0</v>
          </cell>
          <cell r="E733">
            <v>0</v>
          </cell>
          <cell r="F733">
            <v>0</v>
          </cell>
          <cell r="G733">
            <v>0</v>
          </cell>
          <cell r="H733">
            <v>0</v>
          </cell>
          <cell r="I733">
            <v>0</v>
          </cell>
          <cell r="J733">
            <v>0</v>
          </cell>
          <cell r="K733">
            <v>0</v>
          </cell>
          <cell r="L733">
            <v>0</v>
          </cell>
          <cell r="M733">
            <v>0</v>
          </cell>
          <cell r="N733">
            <v>0</v>
          </cell>
          <cell r="O733">
            <v>0</v>
          </cell>
          <cell r="P733">
            <v>0</v>
          </cell>
          <cell r="Q733">
            <v>0</v>
          </cell>
          <cell r="R733">
            <v>0</v>
          </cell>
          <cell r="S733">
            <v>0</v>
          </cell>
          <cell r="T733">
            <v>0</v>
          </cell>
          <cell r="U733">
            <v>0</v>
          </cell>
          <cell r="V733">
            <v>0</v>
          </cell>
        </row>
        <row r="734">
          <cell r="A734">
            <v>0</v>
          </cell>
          <cell r="B734">
            <v>0</v>
          </cell>
          <cell r="C734">
            <v>0</v>
          </cell>
          <cell r="D734">
            <v>0</v>
          </cell>
          <cell r="E734">
            <v>0</v>
          </cell>
          <cell r="F734">
            <v>0</v>
          </cell>
          <cell r="G734">
            <v>0</v>
          </cell>
          <cell r="H734">
            <v>0</v>
          </cell>
          <cell r="I734">
            <v>0</v>
          </cell>
          <cell r="J734">
            <v>0</v>
          </cell>
          <cell r="K734">
            <v>0</v>
          </cell>
          <cell r="L734">
            <v>0</v>
          </cell>
          <cell r="M734">
            <v>0</v>
          </cell>
          <cell r="N734">
            <v>0</v>
          </cell>
          <cell r="O734">
            <v>0</v>
          </cell>
          <cell r="P734">
            <v>0</v>
          </cell>
          <cell r="Q734">
            <v>0</v>
          </cell>
          <cell r="R734">
            <v>0</v>
          </cell>
          <cell r="S734">
            <v>0</v>
          </cell>
          <cell r="T734">
            <v>0</v>
          </cell>
          <cell r="U734">
            <v>0</v>
          </cell>
          <cell r="V734">
            <v>0</v>
          </cell>
        </row>
        <row r="735">
          <cell r="A735" t="str">
            <v>3. Transportes</v>
          </cell>
          <cell r="B735">
            <v>0</v>
          </cell>
          <cell r="C735">
            <v>0</v>
          </cell>
          <cell r="D735">
            <v>0</v>
          </cell>
          <cell r="E735">
            <v>0</v>
          </cell>
          <cell r="F735">
            <v>0</v>
          </cell>
          <cell r="G735">
            <v>0</v>
          </cell>
          <cell r="H735">
            <v>0</v>
          </cell>
          <cell r="I735">
            <v>0</v>
          </cell>
          <cell r="J735">
            <v>0</v>
          </cell>
          <cell r="K735">
            <v>0</v>
          </cell>
          <cell r="L735">
            <v>0</v>
          </cell>
          <cell r="M735">
            <v>0</v>
          </cell>
          <cell r="N735">
            <v>0</v>
          </cell>
          <cell r="O735">
            <v>0</v>
          </cell>
          <cell r="P735">
            <v>0</v>
          </cell>
          <cell r="Q735">
            <v>0</v>
          </cell>
          <cell r="R735">
            <v>0</v>
          </cell>
          <cell r="S735">
            <v>0</v>
          </cell>
          <cell r="T735">
            <v>0</v>
          </cell>
          <cell r="U735">
            <v>0</v>
          </cell>
          <cell r="V735">
            <v>0</v>
          </cell>
        </row>
        <row r="736">
          <cell r="A736" t="str">
            <v>Material</v>
          </cell>
          <cell r="B736">
            <v>0</v>
          </cell>
          <cell r="C736">
            <v>0</v>
          </cell>
          <cell r="D736">
            <v>0</v>
          </cell>
          <cell r="E736">
            <v>0</v>
          </cell>
          <cell r="F736">
            <v>0</v>
          </cell>
          <cell r="G736">
            <v>0</v>
          </cell>
          <cell r="H736">
            <v>0</v>
          </cell>
          <cell r="I736">
            <v>0</v>
          </cell>
          <cell r="J736">
            <v>0</v>
          </cell>
          <cell r="K736" t="str">
            <v>Vol. o Peso</v>
          </cell>
          <cell r="L736">
            <v>0</v>
          </cell>
          <cell r="M736" t="str">
            <v>Distancia</v>
          </cell>
          <cell r="N736">
            <v>0</v>
          </cell>
          <cell r="O736" t="str">
            <v>m2 o Ton/Km</v>
          </cell>
          <cell r="P736">
            <v>0</v>
          </cell>
          <cell r="Q736">
            <v>0</v>
          </cell>
          <cell r="R736" t="str">
            <v>Tarifa</v>
          </cell>
          <cell r="S736">
            <v>0</v>
          </cell>
          <cell r="T736" t="str">
            <v>Vr. Unitario</v>
          </cell>
          <cell r="U736">
            <v>0</v>
          </cell>
          <cell r="V736">
            <v>0</v>
          </cell>
        </row>
        <row r="737">
          <cell r="A737">
            <v>0</v>
          </cell>
          <cell r="B737">
            <v>0</v>
          </cell>
          <cell r="C737">
            <v>0</v>
          </cell>
          <cell r="D737">
            <v>0</v>
          </cell>
          <cell r="E737">
            <v>0</v>
          </cell>
          <cell r="F737">
            <v>0</v>
          </cell>
          <cell r="G737">
            <v>0</v>
          </cell>
          <cell r="H737">
            <v>0</v>
          </cell>
          <cell r="I737">
            <v>0</v>
          </cell>
          <cell r="J737">
            <v>0</v>
          </cell>
          <cell r="K737">
            <v>0</v>
          </cell>
          <cell r="L737">
            <v>0</v>
          </cell>
          <cell r="M737">
            <v>0</v>
          </cell>
          <cell r="N737">
            <v>0</v>
          </cell>
          <cell r="O737">
            <v>0</v>
          </cell>
          <cell r="P737">
            <v>0</v>
          </cell>
          <cell r="Q737">
            <v>0</v>
          </cell>
          <cell r="R737">
            <v>0</v>
          </cell>
          <cell r="S737">
            <v>0</v>
          </cell>
          <cell r="T737">
            <v>0</v>
          </cell>
          <cell r="U737">
            <v>0</v>
          </cell>
          <cell r="V737">
            <v>0</v>
          </cell>
        </row>
        <row r="738">
          <cell r="A738">
            <v>0</v>
          </cell>
          <cell r="B738">
            <v>0</v>
          </cell>
          <cell r="C738">
            <v>0</v>
          </cell>
          <cell r="D738">
            <v>0</v>
          </cell>
          <cell r="E738">
            <v>0</v>
          </cell>
          <cell r="F738">
            <v>0</v>
          </cell>
          <cell r="G738">
            <v>0</v>
          </cell>
          <cell r="H738">
            <v>0</v>
          </cell>
          <cell r="I738">
            <v>0</v>
          </cell>
          <cell r="J738">
            <v>0</v>
          </cell>
          <cell r="K738">
            <v>0</v>
          </cell>
          <cell r="L738">
            <v>0</v>
          </cell>
          <cell r="M738">
            <v>0</v>
          </cell>
          <cell r="N738">
            <v>0</v>
          </cell>
          <cell r="O738">
            <v>0</v>
          </cell>
          <cell r="P738">
            <v>0</v>
          </cell>
          <cell r="Q738">
            <v>0</v>
          </cell>
          <cell r="R738">
            <v>0</v>
          </cell>
          <cell r="S738">
            <v>0</v>
          </cell>
          <cell r="T738">
            <v>0</v>
          </cell>
          <cell r="U738">
            <v>0</v>
          </cell>
          <cell r="V738">
            <v>0</v>
          </cell>
        </row>
        <row r="739">
          <cell r="A739">
            <v>0</v>
          </cell>
          <cell r="B739">
            <v>0</v>
          </cell>
          <cell r="C739">
            <v>0</v>
          </cell>
          <cell r="D739">
            <v>0</v>
          </cell>
          <cell r="E739">
            <v>0</v>
          </cell>
          <cell r="F739">
            <v>0</v>
          </cell>
          <cell r="G739">
            <v>0</v>
          </cell>
          <cell r="H739">
            <v>0</v>
          </cell>
          <cell r="I739">
            <v>0</v>
          </cell>
          <cell r="J739">
            <v>0</v>
          </cell>
          <cell r="K739">
            <v>0</v>
          </cell>
          <cell r="L739">
            <v>0</v>
          </cell>
          <cell r="M739">
            <v>0</v>
          </cell>
          <cell r="N739">
            <v>0</v>
          </cell>
          <cell r="O739">
            <v>0</v>
          </cell>
          <cell r="P739">
            <v>0</v>
          </cell>
          <cell r="Q739">
            <v>0</v>
          </cell>
          <cell r="R739">
            <v>0</v>
          </cell>
          <cell r="S739">
            <v>0</v>
          </cell>
          <cell r="T739">
            <v>0</v>
          </cell>
          <cell r="U739">
            <v>0</v>
          </cell>
          <cell r="V739">
            <v>0</v>
          </cell>
        </row>
        <row r="740">
          <cell r="A740" t="str">
            <v>SUBTOTAL</v>
          </cell>
          <cell r="B740">
            <v>0</v>
          </cell>
          <cell r="C740">
            <v>0</v>
          </cell>
          <cell r="D740">
            <v>0</v>
          </cell>
          <cell r="E740">
            <v>0</v>
          </cell>
          <cell r="F740">
            <v>0</v>
          </cell>
          <cell r="G740">
            <v>0</v>
          </cell>
          <cell r="H740">
            <v>0</v>
          </cell>
          <cell r="I740">
            <v>0</v>
          </cell>
          <cell r="J740">
            <v>0</v>
          </cell>
          <cell r="K740">
            <v>0</v>
          </cell>
          <cell r="L740">
            <v>0</v>
          </cell>
          <cell r="M740">
            <v>0</v>
          </cell>
          <cell r="N740">
            <v>0</v>
          </cell>
          <cell r="O740">
            <v>0</v>
          </cell>
          <cell r="P740">
            <v>0</v>
          </cell>
          <cell r="Q740">
            <v>0</v>
          </cell>
          <cell r="R740">
            <v>0</v>
          </cell>
          <cell r="S740">
            <v>0</v>
          </cell>
          <cell r="T740">
            <v>0</v>
          </cell>
          <cell r="U740">
            <v>0</v>
          </cell>
          <cell r="V740">
            <v>0</v>
          </cell>
        </row>
        <row r="741">
          <cell r="A741">
            <v>0</v>
          </cell>
          <cell r="B741">
            <v>0</v>
          </cell>
          <cell r="C741">
            <v>0</v>
          </cell>
          <cell r="D741">
            <v>0</v>
          </cell>
          <cell r="E741">
            <v>0</v>
          </cell>
          <cell r="F741">
            <v>0</v>
          </cell>
          <cell r="G741">
            <v>0</v>
          </cell>
          <cell r="H741">
            <v>0</v>
          </cell>
          <cell r="I741">
            <v>0</v>
          </cell>
          <cell r="J741">
            <v>0</v>
          </cell>
          <cell r="K741">
            <v>0</v>
          </cell>
          <cell r="L741">
            <v>0</v>
          </cell>
          <cell r="M741">
            <v>0</v>
          </cell>
          <cell r="N741">
            <v>0</v>
          </cell>
          <cell r="O741">
            <v>0</v>
          </cell>
          <cell r="P741">
            <v>0</v>
          </cell>
          <cell r="Q741">
            <v>0</v>
          </cell>
          <cell r="R741">
            <v>0</v>
          </cell>
          <cell r="S741">
            <v>0</v>
          </cell>
          <cell r="T741">
            <v>0</v>
          </cell>
          <cell r="U741">
            <v>0</v>
          </cell>
          <cell r="V741">
            <v>0</v>
          </cell>
        </row>
        <row r="742">
          <cell r="A742" t="str">
            <v>4. Mano de Obra</v>
          </cell>
          <cell r="B742">
            <v>0</v>
          </cell>
          <cell r="C742">
            <v>0</v>
          </cell>
          <cell r="D742">
            <v>0</v>
          </cell>
          <cell r="E742">
            <v>0</v>
          </cell>
          <cell r="F742">
            <v>0</v>
          </cell>
          <cell r="G742">
            <v>0</v>
          </cell>
          <cell r="H742">
            <v>0</v>
          </cell>
          <cell r="I742">
            <v>0</v>
          </cell>
          <cell r="J742">
            <v>0</v>
          </cell>
          <cell r="K742">
            <v>0</v>
          </cell>
          <cell r="L742">
            <v>0</v>
          </cell>
          <cell r="M742">
            <v>0</v>
          </cell>
          <cell r="N742">
            <v>0</v>
          </cell>
          <cell r="O742">
            <v>0</v>
          </cell>
          <cell r="P742">
            <v>0</v>
          </cell>
          <cell r="Q742">
            <v>0</v>
          </cell>
          <cell r="R742">
            <v>0</v>
          </cell>
          <cell r="S742">
            <v>0</v>
          </cell>
          <cell r="T742">
            <v>0</v>
          </cell>
          <cell r="U742">
            <v>0</v>
          </cell>
          <cell r="V742">
            <v>0</v>
          </cell>
        </row>
        <row r="743">
          <cell r="A743" t="str">
            <v>Trabajador</v>
          </cell>
          <cell r="B743">
            <v>0</v>
          </cell>
          <cell r="C743">
            <v>0</v>
          </cell>
          <cell r="D743">
            <v>0</v>
          </cell>
          <cell r="E743">
            <v>0</v>
          </cell>
          <cell r="F743">
            <v>0</v>
          </cell>
          <cell r="G743">
            <v>0</v>
          </cell>
          <cell r="H743">
            <v>0</v>
          </cell>
          <cell r="I743">
            <v>0</v>
          </cell>
          <cell r="J743" t="str">
            <v>Jornal</v>
          </cell>
          <cell r="K743">
            <v>0</v>
          </cell>
          <cell r="L743" t="str">
            <v>Prestac.</v>
          </cell>
          <cell r="M743">
            <v>0</v>
          </cell>
          <cell r="N743" t="str">
            <v>Jornal Total</v>
          </cell>
          <cell r="O743">
            <v>0</v>
          </cell>
          <cell r="P743">
            <v>0</v>
          </cell>
          <cell r="Q743" t="str">
            <v>Rendimiento</v>
          </cell>
          <cell r="R743">
            <v>0</v>
          </cell>
          <cell r="S743">
            <v>0</v>
          </cell>
          <cell r="T743" t="str">
            <v>Vr. Unitario</v>
          </cell>
          <cell r="U743">
            <v>0</v>
          </cell>
          <cell r="V743">
            <v>0</v>
          </cell>
        </row>
        <row r="744">
          <cell r="A744" t="str">
            <v>Ingeniero</v>
          </cell>
          <cell r="B744">
            <v>0</v>
          </cell>
          <cell r="C744">
            <v>0</v>
          </cell>
          <cell r="D744">
            <v>0</v>
          </cell>
          <cell r="E744">
            <v>0</v>
          </cell>
          <cell r="F744">
            <v>0</v>
          </cell>
          <cell r="G744">
            <v>0</v>
          </cell>
          <cell r="H744">
            <v>0</v>
          </cell>
          <cell r="I744">
            <v>0</v>
          </cell>
          <cell r="J744">
            <v>100000</v>
          </cell>
          <cell r="K744">
            <v>0</v>
          </cell>
          <cell r="L744">
            <v>0.57999999999999996</v>
          </cell>
          <cell r="M744">
            <v>0</v>
          </cell>
          <cell r="N744">
            <v>158000</v>
          </cell>
          <cell r="O744">
            <v>0</v>
          </cell>
          <cell r="P744">
            <v>0</v>
          </cell>
          <cell r="Q744">
            <v>5</v>
          </cell>
          <cell r="R744">
            <v>0</v>
          </cell>
          <cell r="S744">
            <v>0</v>
          </cell>
          <cell r="T744">
            <v>790000</v>
          </cell>
          <cell r="U744">
            <v>0</v>
          </cell>
          <cell r="V744">
            <v>0</v>
          </cell>
        </row>
        <row r="745">
          <cell r="A745" t="str">
            <v>Documentos</v>
          </cell>
          <cell r="B745">
            <v>0</v>
          </cell>
          <cell r="C745">
            <v>0</v>
          </cell>
          <cell r="D745">
            <v>0</v>
          </cell>
          <cell r="E745">
            <v>0</v>
          </cell>
          <cell r="F745">
            <v>0</v>
          </cell>
          <cell r="G745">
            <v>0</v>
          </cell>
          <cell r="H745">
            <v>0</v>
          </cell>
          <cell r="I745">
            <v>0</v>
          </cell>
          <cell r="J745">
            <v>500000</v>
          </cell>
          <cell r="K745">
            <v>0</v>
          </cell>
          <cell r="L745">
            <v>0</v>
          </cell>
          <cell r="M745">
            <v>0</v>
          </cell>
          <cell r="N745">
            <v>500000</v>
          </cell>
          <cell r="O745">
            <v>0</v>
          </cell>
          <cell r="P745">
            <v>0</v>
          </cell>
          <cell r="Q745">
            <v>1</v>
          </cell>
          <cell r="R745">
            <v>0</v>
          </cell>
          <cell r="S745">
            <v>0</v>
          </cell>
          <cell r="T745">
            <v>500000</v>
          </cell>
          <cell r="U745">
            <v>0</v>
          </cell>
          <cell r="V745">
            <v>0</v>
          </cell>
        </row>
        <row r="746">
          <cell r="A746">
            <v>0</v>
          </cell>
          <cell r="B746">
            <v>0</v>
          </cell>
          <cell r="C746">
            <v>0</v>
          </cell>
          <cell r="D746">
            <v>0</v>
          </cell>
          <cell r="E746">
            <v>0</v>
          </cell>
          <cell r="F746">
            <v>0</v>
          </cell>
          <cell r="G746">
            <v>0</v>
          </cell>
          <cell r="H746">
            <v>0</v>
          </cell>
          <cell r="I746">
            <v>0</v>
          </cell>
          <cell r="J746">
            <v>0</v>
          </cell>
          <cell r="K746">
            <v>0</v>
          </cell>
          <cell r="L746">
            <v>0</v>
          </cell>
          <cell r="M746">
            <v>0</v>
          </cell>
          <cell r="N746">
            <v>0</v>
          </cell>
          <cell r="O746">
            <v>0</v>
          </cell>
          <cell r="P746">
            <v>0</v>
          </cell>
          <cell r="Q746">
            <v>0</v>
          </cell>
          <cell r="R746">
            <v>0</v>
          </cell>
          <cell r="S746">
            <v>0</v>
          </cell>
          <cell r="T746">
            <v>0</v>
          </cell>
          <cell r="U746">
            <v>0</v>
          </cell>
          <cell r="V746">
            <v>0</v>
          </cell>
        </row>
        <row r="747">
          <cell r="A747" t="str">
            <v>SUBTOTAL</v>
          </cell>
          <cell r="B747">
            <v>0</v>
          </cell>
          <cell r="C747">
            <v>0</v>
          </cell>
          <cell r="D747">
            <v>0</v>
          </cell>
          <cell r="E747">
            <v>0</v>
          </cell>
          <cell r="F747">
            <v>0</v>
          </cell>
          <cell r="G747">
            <v>0</v>
          </cell>
          <cell r="H747">
            <v>0</v>
          </cell>
          <cell r="I747">
            <v>0</v>
          </cell>
          <cell r="J747">
            <v>0</v>
          </cell>
          <cell r="K747">
            <v>0</v>
          </cell>
          <cell r="L747">
            <v>0</v>
          </cell>
          <cell r="M747">
            <v>0</v>
          </cell>
          <cell r="N747">
            <v>0</v>
          </cell>
          <cell r="O747">
            <v>0</v>
          </cell>
          <cell r="P747">
            <v>0</v>
          </cell>
          <cell r="Q747">
            <v>0</v>
          </cell>
          <cell r="R747">
            <v>0</v>
          </cell>
          <cell r="S747">
            <v>0</v>
          </cell>
          <cell r="T747">
            <v>1290000</v>
          </cell>
          <cell r="U747">
            <v>0</v>
          </cell>
          <cell r="V747">
            <v>0</v>
          </cell>
        </row>
        <row r="748">
          <cell r="A748" t="str">
            <v>TOTAL COSTO DIRECTO</v>
          </cell>
          <cell r="B748">
            <v>0</v>
          </cell>
          <cell r="C748">
            <v>0</v>
          </cell>
          <cell r="D748">
            <v>0</v>
          </cell>
          <cell r="E748">
            <v>0</v>
          </cell>
          <cell r="F748">
            <v>0</v>
          </cell>
          <cell r="G748">
            <v>0</v>
          </cell>
          <cell r="H748">
            <v>0</v>
          </cell>
          <cell r="I748">
            <v>0</v>
          </cell>
          <cell r="J748">
            <v>0</v>
          </cell>
          <cell r="K748">
            <v>0</v>
          </cell>
          <cell r="L748">
            <v>0</v>
          </cell>
          <cell r="M748">
            <v>0</v>
          </cell>
          <cell r="N748">
            <v>0</v>
          </cell>
          <cell r="O748">
            <v>0</v>
          </cell>
          <cell r="P748">
            <v>0</v>
          </cell>
          <cell r="Q748">
            <v>0</v>
          </cell>
          <cell r="R748">
            <v>0</v>
          </cell>
          <cell r="S748">
            <v>0</v>
          </cell>
          <cell r="T748">
            <v>1290000</v>
          </cell>
          <cell r="U748">
            <v>0</v>
          </cell>
          <cell r="V748">
            <v>0</v>
          </cell>
        </row>
        <row r="749">
          <cell r="A749" t="str">
            <v>AIU CONTRACTUAL</v>
          </cell>
          <cell r="B749">
            <v>0</v>
          </cell>
          <cell r="C749">
            <v>0</v>
          </cell>
          <cell r="D749">
            <v>0</v>
          </cell>
          <cell r="E749">
            <v>0.25640000000000002</v>
          </cell>
          <cell r="F749">
            <v>0</v>
          </cell>
          <cell r="G749">
            <v>0</v>
          </cell>
          <cell r="H749">
            <v>0</v>
          </cell>
          <cell r="I749">
            <v>0</v>
          </cell>
          <cell r="J749">
            <v>0</v>
          </cell>
          <cell r="K749">
            <v>0</v>
          </cell>
          <cell r="L749">
            <v>0</v>
          </cell>
          <cell r="M749">
            <v>0</v>
          </cell>
          <cell r="N749">
            <v>0</v>
          </cell>
          <cell r="O749">
            <v>0</v>
          </cell>
          <cell r="P749">
            <v>0</v>
          </cell>
          <cell r="Q749">
            <v>0</v>
          </cell>
          <cell r="R749">
            <v>0</v>
          </cell>
          <cell r="S749" t="str">
            <v>TOTAL COSTO INDIRECTO</v>
          </cell>
          <cell r="T749">
            <v>330756</v>
          </cell>
          <cell r="U749">
            <v>0</v>
          </cell>
          <cell r="V749">
            <v>0</v>
          </cell>
        </row>
        <row r="750">
          <cell r="A750" t="str">
            <v>VALOR TOTAL ACTIVIDAD</v>
          </cell>
          <cell r="B750">
            <v>0</v>
          </cell>
          <cell r="C750">
            <v>0</v>
          </cell>
          <cell r="D750">
            <v>0</v>
          </cell>
          <cell r="E750">
            <v>0</v>
          </cell>
          <cell r="F750">
            <v>0</v>
          </cell>
          <cell r="G750">
            <v>0</v>
          </cell>
          <cell r="H750">
            <v>0</v>
          </cell>
          <cell r="I750">
            <v>0</v>
          </cell>
          <cell r="J750">
            <v>0</v>
          </cell>
          <cell r="K750">
            <v>0</v>
          </cell>
          <cell r="L750">
            <v>0</v>
          </cell>
          <cell r="M750">
            <v>0</v>
          </cell>
          <cell r="N750">
            <v>0</v>
          </cell>
          <cell r="O750">
            <v>0</v>
          </cell>
          <cell r="P750">
            <v>0</v>
          </cell>
          <cell r="Q750">
            <v>0</v>
          </cell>
          <cell r="R750">
            <v>0</v>
          </cell>
          <cell r="S750">
            <v>0</v>
          </cell>
          <cell r="T750">
            <v>1620756</v>
          </cell>
          <cell r="U750">
            <v>0</v>
          </cell>
          <cell r="V750">
            <v>0</v>
          </cell>
        </row>
        <row r="751">
          <cell r="A751" t="str">
            <v>VALOR RECURSOS NECESARIOS PARA LA EJECUCIÓN DE LA ACTIVIDAD</v>
          </cell>
          <cell r="B751">
            <v>0</v>
          </cell>
          <cell r="C751">
            <v>0</v>
          </cell>
          <cell r="D751">
            <v>0</v>
          </cell>
          <cell r="E751">
            <v>0</v>
          </cell>
          <cell r="F751">
            <v>0</v>
          </cell>
          <cell r="G751">
            <v>0</v>
          </cell>
          <cell r="H751">
            <v>0</v>
          </cell>
          <cell r="I751">
            <v>0</v>
          </cell>
          <cell r="J751">
            <v>0</v>
          </cell>
          <cell r="K751">
            <v>0</v>
          </cell>
          <cell r="L751">
            <v>0</v>
          </cell>
          <cell r="M751">
            <v>0</v>
          </cell>
          <cell r="N751">
            <v>0</v>
          </cell>
          <cell r="O751">
            <v>0</v>
          </cell>
          <cell r="P751">
            <v>0</v>
          </cell>
          <cell r="Q751">
            <v>0</v>
          </cell>
          <cell r="R751">
            <v>0</v>
          </cell>
          <cell r="S751">
            <v>0</v>
          </cell>
          <cell r="T751">
            <v>1620756</v>
          </cell>
          <cell r="U751">
            <v>0</v>
          </cell>
          <cell r="V751">
            <v>0</v>
          </cell>
        </row>
        <row r="752">
          <cell r="A752">
            <v>0</v>
          </cell>
          <cell r="B752">
            <v>0</v>
          </cell>
          <cell r="C752">
            <v>0</v>
          </cell>
          <cell r="D752">
            <v>0</v>
          </cell>
          <cell r="E752">
            <v>0</v>
          </cell>
          <cell r="F752">
            <v>0</v>
          </cell>
          <cell r="G752">
            <v>0</v>
          </cell>
          <cell r="H752">
            <v>0</v>
          </cell>
          <cell r="I752">
            <v>0</v>
          </cell>
          <cell r="J752">
            <v>0</v>
          </cell>
          <cell r="K752">
            <v>0</v>
          </cell>
          <cell r="L752">
            <v>0</v>
          </cell>
          <cell r="M752">
            <v>0</v>
          </cell>
          <cell r="N752">
            <v>0</v>
          </cell>
          <cell r="O752">
            <v>0</v>
          </cell>
          <cell r="P752">
            <v>0</v>
          </cell>
          <cell r="Q752">
            <v>0</v>
          </cell>
          <cell r="R752">
            <v>0</v>
          </cell>
          <cell r="S752">
            <v>0</v>
          </cell>
          <cell r="T752">
            <v>0</v>
          </cell>
          <cell r="U752">
            <v>0</v>
          </cell>
          <cell r="V752">
            <v>0</v>
          </cell>
        </row>
        <row r="753">
          <cell r="A753" t="str">
            <v>Para constancia de lo anterior, se firma la presente acta bajo la responsabilidad expresa de los que intervienen en ella, de  conformidad  con las funciones  desempeñadas por cada uno de los mismos,  de acuerdo con el manual de interventoría, en _________</v>
          </cell>
          <cell r="B753">
            <v>0</v>
          </cell>
          <cell r="C753">
            <v>0</v>
          </cell>
          <cell r="D753">
            <v>0</v>
          </cell>
          <cell r="E753">
            <v>0</v>
          </cell>
          <cell r="F753">
            <v>0</v>
          </cell>
          <cell r="G753">
            <v>0</v>
          </cell>
          <cell r="H753">
            <v>0</v>
          </cell>
          <cell r="I753">
            <v>0</v>
          </cell>
          <cell r="J753">
            <v>0</v>
          </cell>
          <cell r="K753">
            <v>0</v>
          </cell>
          <cell r="L753">
            <v>0</v>
          </cell>
          <cell r="M753">
            <v>0</v>
          </cell>
          <cell r="N753">
            <v>0</v>
          </cell>
          <cell r="O753">
            <v>0</v>
          </cell>
          <cell r="P753">
            <v>0</v>
          </cell>
          <cell r="Q753">
            <v>0</v>
          </cell>
          <cell r="R753">
            <v>0</v>
          </cell>
          <cell r="S753">
            <v>0</v>
          </cell>
          <cell r="T753">
            <v>0</v>
          </cell>
          <cell r="U753">
            <v>0</v>
          </cell>
          <cell r="V753">
            <v>0</v>
          </cell>
        </row>
        <row r="754">
          <cell r="A754">
            <v>0</v>
          </cell>
          <cell r="B754">
            <v>0</v>
          </cell>
          <cell r="C754">
            <v>0</v>
          </cell>
          <cell r="D754">
            <v>0</v>
          </cell>
          <cell r="E754">
            <v>0</v>
          </cell>
          <cell r="F754">
            <v>0</v>
          </cell>
          <cell r="G754">
            <v>0</v>
          </cell>
          <cell r="H754">
            <v>0</v>
          </cell>
          <cell r="I754">
            <v>0</v>
          </cell>
          <cell r="J754">
            <v>0</v>
          </cell>
          <cell r="K754">
            <v>0</v>
          </cell>
          <cell r="L754">
            <v>0</v>
          </cell>
          <cell r="M754">
            <v>0</v>
          </cell>
          <cell r="N754">
            <v>0</v>
          </cell>
          <cell r="O754">
            <v>0</v>
          </cell>
          <cell r="P754">
            <v>0</v>
          </cell>
          <cell r="Q754">
            <v>0</v>
          </cell>
          <cell r="R754">
            <v>0</v>
          </cell>
          <cell r="S754">
            <v>0</v>
          </cell>
          <cell r="T754">
            <v>0</v>
          </cell>
          <cell r="U754">
            <v>0</v>
          </cell>
          <cell r="V754">
            <v>0</v>
          </cell>
        </row>
        <row r="755">
          <cell r="A755">
            <v>0</v>
          </cell>
          <cell r="B755">
            <v>0</v>
          </cell>
          <cell r="C755">
            <v>0</v>
          </cell>
          <cell r="D755">
            <v>0</v>
          </cell>
          <cell r="E755">
            <v>0</v>
          </cell>
          <cell r="F755">
            <v>0</v>
          </cell>
          <cell r="G755">
            <v>0</v>
          </cell>
          <cell r="H755">
            <v>0</v>
          </cell>
          <cell r="I755">
            <v>0</v>
          </cell>
          <cell r="J755">
            <v>0</v>
          </cell>
          <cell r="K755">
            <v>0</v>
          </cell>
          <cell r="L755">
            <v>0</v>
          </cell>
          <cell r="M755">
            <v>0</v>
          </cell>
          <cell r="N755">
            <v>0</v>
          </cell>
          <cell r="O755">
            <v>0</v>
          </cell>
          <cell r="P755">
            <v>0</v>
          </cell>
          <cell r="Q755">
            <v>0</v>
          </cell>
          <cell r="R755">
            <v>0</v>
          </cell>
          <cell r="S755">
            <v>0</v>
          </cell>
          <cell r="T755">
            <v>0</v>
          </cell>
          <cell r="U755">
            <v>0</v>
          </cell>
          <cell r="V755">
            <v>0</v>
          </cell>
        </row>
        <row r="756">
          <cell r="A756">
            <v>0</v>
          </cell>
          <cell r="B756">
            <v>0</v>
          </cell>
          <cell r="C756">
            <v>0</v>
          </cell>
          <cell r="D756">
            <v>0</v>
          </cell>
          <cell r="E756" t="str">
            <v>Firma:</v>
          </cell>
          <cell r="F756">
            <v>0</v>
          </cell>
          <cell r="G756">
            <v>0</v>
          </cell>
          <cell r="H756">
            <v>0</v>
          </cell>
          <cell r="I756">
            <v>0</v>
          </cell>
          <cell r="J756">
            <v>0</v>
          </cell>
          <cell r="K756">
            <v>0</v>
          </cell>
          <cell r="L756">
            <v>0</v>
          </cell>
          <cell r="M756">
            <v>0</v>
          </cell>
          <cell r="N756">
            <v>0</v>
          </cell>
          <cell r="O756">
            <v>0</v>
          </cell>
          <cell r="P756">
            <v>0</v>
          </cell>
          <cell r="Q756">
            <v>0</v>
          </cell>
          <cell r="R756">
            <v>0</v>
          </cell>
          <cell r="S756">
            <v>0</v>
          </cell>
          <cell r="T756">
            <v>0</v>
          </cell>
          <cell r="U756">
            <v>0</v>
          </cell>
          <cell r="V756">
            <v>0</v>
          </cell>
        </row>
        <row r="757">
          <cell r="A757">
            <v>0</v>
          </cell>
          <cell r="B757">
            <v>0</v>
          </cell>
          <cell r="C757">
            <v>0</v>
          </cell>
          <cell r="D757">
            <v>0</v>
          </cell>
          <cell r="E757" t="str">
            <v>Nombre:</v>
          </cell>
          <cell r="F757">
            <v>0</v>
          </cell>
          <cell r="G757">
            <v>0</v>
          </cell>
          <cell r="H757">
            <v>0</v>
          </cell>
          <cell r="I757">
            <v>0</v>
          </cell>
          <cell r="J757">
            <v>0</v>
          </cell>
          <cell r="K757">
            <v>0</v>
          </cell>
          <cell r="L757">
            <v>0</v>
          </cell>
          <cell r="M757">
            <v>0</v>
          </cell>
          <cell r="N757">
            <v>0</v>
          </cell>
          <cell r="O757">
            <v>0</v>
          </cell>
          <cell r="P757">
            <v>0</v>
          </cell>
          <cell r="Q757">
            <v>0</v>
          </cell>
          <cell r="R757">
            <v>0</v>
          </cell>
          <cell r="S757">
            <v>0</v>
          </cell>
          <cell r="T757">
            <v>0</v>
          </cell>
          <cell r="U757">
            <v>0</v>
          </cell>
          <cell r="V757">
            <v>0</v>
          </cell>
        </row>
        <row r="758">
          <cell r="A758">
            <v>0</v>
          </cell>
          <cell r="B758">
            <v>0</v>
          </cell>
          <cell r="C758">
            <v>0</v>
          </cell>
          <cell r="D758">
            <v>0</v>
          </cell>
          <cell r="E758" t="str">
            <v>REPRESENTATE LEGAL Ó DIRECTOR DE OBRA</v>
          </cell>
          <cell r="F758">
            <v>0</v>
          </cell>
          <cell r="G758">
            <v>0</v>
          </cell>
          <cell r="H758">
            <v>0</v>
          </cell>
          <cell r="I758">
            <v>0</v>
          </cell>
          <cell r="J758">
            <v>0</v>
          </cell>
          <cell r="K758">
            <v>0</v>
          </cell>
          <cell r="L758">
            <v>0</v>
          </cell>
          <cell r="M758">
            <v>0</v>
          </cell>
          <cell r="N758">
            <v>0</v>
          </cell>
          <cell r="O758">
            <v>0</v>
          </cell>
          <cell r="P758">
            <v>0</v>
          </cell>
          <cell r="Q758">
            <v>0</v>
          </cell>
          <cell r="R758">
            <v>0</v>
          </cell>
          <cell r="S758">
            <v>0</v>
          </cell>
          <cell r="T758">
            <v>0</v>
          </cell>
          <cell r="U758">
            <v>0</v>
          </cell>
          <cell r="V758">
            <v>0</v>
          </cell>
        </row>
        <row r="759">
          <cell r="F759">
            <v>0</v>
          </cell>
          <cell r="G759">
            <v>0</v>
          </cell>
          <cell r="H759">
            <v>0</v>
          </cell>
          <cell r="I759">
            <v>0</v>
          </cell>
          <cell r="J759">
            <v>0</v>
          </cell>
          <cell r="K759">
            <v>0</v>
          </cell>
        </row>
        <row r="760">
          <cell r="A760" t="str">
            <v>C. OBSERVACIONES INTERVENTORIA (Campo de obligatorio diligenciamiento)</v>
          </cell>
          <cell r="B760">
            <v>0</v>
          </cell>
          <cell r="C760">
            <v>0</v>
          </cell>
          <cell r="D760">
            <v>0</v>
          </cell>
          <cell r="E760">
            <v>0</v>
          </cell>
          <cell r="F760">
            <v>0</v>
          </cell>
          <cell r="G760">
            <v>0</v>
          </cell>
          <cell r="H760">
            <v>0</v>
          </cell>
          <cell r="I760">
            <v>0</v>
          </cell>
          <cell r="J760">
            <v>0</v>
          </cell>
          <cell r="K760">
            <v>0</v>
          </cell>
          <cell r="L760">
            <v>0</v>
          </cell>
          <cell r="M760">
            <v>0</v>
          </cell>
          <cell r="N760">
            <v>0</v>
          </cell>
          <cell r="O760">
            <v>0</v>
          </cell>
          <cell r="P760">
            <v>0</v>
          </cell>
          <cell r="Q760">
            <v>0</v>
          </cell>
          <cell r="R760">
            <v>0</v>
          </cell>
          <cell r="S760">
            <v>0</v>
          </cell>
          <cell r="T760">
            <v>0</v>
          </cell>
          <cell r="U760">
            <v>0</v>
          </cell>
          <cell r="V760">
            <v>0</v>
          </cell>
        </row>
        <row r="761">
          <cell r="A761">
            <v>0</v>
          </cell>
          <cell r="B761">
            <v>0</v>
          </cell>
          <cell r="C761">
            <v>0</v>
          </cell>
          <cell r="D761">
            <v>0</v>
          </cell>
          <cell r="E761">
            <v>0</v>
          </cell>
          <cell r="F761">
            <v>0</v>
          </cell>
          <cell r="G761">
            <v>0</v>
          </cell>
          <cell r="H761">
            <v>0</v>
          </cell>
          <cell r="I761">
            <v>0</v>
          </cell>
          <cell r="J761">
            <v>0</v>
          </cell>
          <cell r="K761">
            <v>0</v>
          </cell>
          <cell r="L761">
            <v>0</v>
          </cell>
          <cell r="M761">
            <v>0</v>
          </cell>
          <cell r="N761">
            <v>0</v>
          </cell>
          <cell r="O761">
            <v>0</v>
          </cell>
          <cell r="P761">
            <v>0</v>
          </cell>
          <cell r="Q761">
            <v>0</v>
          </cell>
          <cell r="R761">
            <v>0</v>
          </cell>
          <cell r="S761">
            <v>0</v>
          </cell>
          <cell r="T761">
            <v>0</v>
          </cell>
          <cell r="U761">
            <v>0</v>
          </cell>
          <cell r="V761">
            <v>0</v>
          </cell>
        </row>
        <row r="762">
          <cell r="A762">
            <v>0</v>
          </cell>
          <cell r="B762">
            <v>0</v>
          </cell>
          <cell r="C762">
            <v>0</v>
          </cell>
          <cell r="D762">
            <v>0</v>
          </cell>
          <cell r="E762">
            <v>0</v>
          </cell>
          <cell r="F762">
            <v>0</v>
          </cell>
          <cell r="G762">
            <v>0</v>
          </cell>
          <cell r="H762">
            <v>0</v>
          </cell>
          <cell r="I762">
            <v>0</v>
          </cell>
          <cell r="J762">
            <v>0</v>
          </cell>
          <cell r="K762">
            <v>0</v>
          </cell>
          <cell r="L762">
            <v>0</v>
          </cell>
          <cell r="M762">
            <v>0</v>
          </cell>
          <cell r="N762">
            <v>0</v>
          </cell>
          <cell r="O762">
            <v>0</v>
          </cell>
          <cell r="P762">
            <v>0</v>
          </cell>
          <cell r="Q762">
            <v>0</v>
          </cell>
          <cell r="R762">
            <v>0</v>
          </cell>
          <cell r="S762">
            <v>0</v>
          </cell>
          <cell r="T762">
            <v>0</v>
          </cell>
          <cell r="U762">
            <v>0</v>
          </cell>
          <cell r="V762">
            <v>0</v>
          </cell>
        </row>
        <row r="763">
          <cell r="A763">
            <v>0</v>
          </cell>
          <cell r="B763">
            <v>0</v>
          </cell>
          <cell r="C763">
            <v>0</v>
          </cell>
          <cell r="D763">
            <v>0</v>
          </cell>
          <cell r="E763">
            <v>0</v>
          </cell>
          <cell r="F763">
            <v>0</v>
          </cell>
          <cell r="G763">
            <v>0</v>
          </cell>
          <cell r="H763">
            <v>0</v>
          </cell>
          <cell r="I763">
            <v>0</v>
          </cell>
          <cell r="J763">
            <v>0</v>
          </cell>
          <cell r="K763">
            <v>0</v>
          </cell>
          <cell r="L763">
            <v>0</v>
          </cell>
          <cell r="M763">
            <v>0</v>
          </cell>
          <cell r="N763">
            <v>0</v>
          </cell>
          <cell r="O763">
            <v>0</v>
          </cell>
          <cell r="P763">
            <v>0</v>
          </cell>
          <cell r="Q763">
            <v>0</v>
          </cell>
          <cell r="R763">
            <v>0</v>
          </cell>
          <cell r="S763">
            <v>0</v>
          </cell>
          <cell r="T763">
            <v>0</v>
          </cell>
          <cell r="U763">
            <v>0</v>
          </cell>
          <cell r="V763">
            <v>0</v>
          </cell>
        </row>
        <row r="764">
          <cell r="A764">
            <v>0</v>
          </cell>
          <cell r="B764">
            <v>0</v>
          </cell>
          <cell r="C764">
            <v>0</v>
          </cell>
          <cell r="D764">
            <v>0</v>
          </cell>
          <cell r="E764">
            <v>0</v>
          </cell>
          <cell r="F764">
            <v>0</v>
          </cell>
          <cell r="G764">
            <v>0</v>
          </cell>
          <cell r="H764">
            <v>0</v>
          </cell>
          <cell r="I764">
            <v>0</v>
          </cell>
          <cell r="J764">
            <v>0</v>
          </cell>
          <cell r="K764">
            <v>0</v>
          </cell>
          <cell r="L764">
            <v>0</v>
          </cell>
          <cell r="M764">
            <v>0</v>
          </cell>
          <cell r="N764">
            <v>0</v>
          </cell>
          <cell r="O764">
            <v>0</v>
          </cell>
          <cell r="P764">
            <v>0</v>
          </cell>
          <cell r="Q764">
            <v>0</v>
          </cell>
          <cell r="R764">
            <v>0</v>
          </cell>
          <cell r="S764">
            <v>0</v>
          </cell>
          <cell r="T764">
            <v>0</v>
          </cell>
          <cell r="U764">
            <v>0</v>
          </cell>
          <cell r="V764">
            <v>0</v>
          </cell>
        </row>
        <row r="765">
          <cell r="A765">
            <v>0</v>
          </cell>
          <cell r="B765">
            <v>0</v>
          </cell>
          <cell r="C765">
            <v>0</v>
          </cell>
          <cell r="D765">
            <v>0</v>
          </cell>
          <cell r="E765">
            <v>0</v>
          </cell>
          <cell r="F765">
            <v>0</v>
          </cell>
          <cell r="G765">
            <v>0</v>
          </cell>
          <cell r="H765">
            <v>0</v>
          </cell>
          <cell r="I765">
            <v>0</v>
          </cell>
          <cell r="J765">
            <v>0</v>
          </cell>
          <cell r="K765">
            <v>0</v>
          </cell>
          <cell r="L765">
            <v>0</v>
          </cell>
          <cell r="M765">
            <v>0</v>
          </cell>
          <cell r="N765">
            <v>0</v>
          </cell>
          <cell r="O765">
            <v>0</v>
          </cell>
          <cell r="P765">
            <v>0</v>
          </cell>
          <cell r="Q765">
            <v>0</v>
          </cell>
          <cell r="R765">
            <v>0</v>
          </cell>
          <cell r="S765">
            <v>0</v>
          </cell>
          <cell r="T765">
            <v>0</v>
          </cell>
          <cell r="U765">
            <v>0</v>
          </cell>
          <cell r="V765">
            <v>0</v>
          </cell>
        </row>
        <row r="766">
          <cell r="A766">
            <v>0</v>
          </cell>
          <cell r="B766">
            <v>0</v>
          </cell>
          <cell r="C766">
            <v>0</v>
          </cell>
          <cell r="D766">
            <v>0</v>
          </cell>
          <cell r="E766">
            <v>0</v>
          </cell>
          <cell r="F766">
            <v>0</v>
          </cell>
          <cell r="G766">
            <v>0</v>
          </cell>
          <cell r="H766">
            <v>0</v>
          </cell>
          <cell r="I766">
            <v>0</v>
          </cell>
          <cell r="J766">
            <v>0</v>
          </cell>
          <cell r="K766">
            <v>0</v>
          </cell>
          <cell r="L766">
            <v>0</v>
          </cell>
          <cell r="M766">
            <v>0</v>
          </cell>
          <cell r="N766">
            <v>0</v>
          </cell>
          <cell r="O766">
            <v>0</v>
          </cell>
          <cell r="P766">
            <v>0</v>
          </cell>
          <cell r="Q766">
            <v>0</v>
          </cell>
          <cell r="R766">
            <v>0</v>
          </cell>
          <cell r="T766">
            <v>0</v>
          </cell>
          <cell r="U766">
            <v>0</v>
          </cell>
        </row>
        <row r="767">
          <cell r="A767">
            <v>0</v>
          </cell>
          <cell r="B767">
            <v>0</v>
          </cell>
          <cell r="C767">
            <v>0</v>
          </cell>
          <cell r="D767">
            <v>0</v>
          </cell>
          <cell r="E767" t="str">
            <v>Firma:</v>
          </cell>
          <cell r="F767">
            <v>0</v>
          </cell>
          <cell r="G767">
            <v>0</v>
          </cell>
          <cell r="H767">
            <v>0</v>
          </cell>
          <cell r="I767">
            <v>0</v>
          </cell>
          <cell r="J767">
            <v>0</v>
          </cell>
          <cell r="K767">
            <v>0</v>
          </cell>
          <cell r="L767">
            <v>0</v>
          </cell>
          <cell r="M767">
            <v>0</v>
          </cell>
          <cell r="N767">
            <v>0</v>
          </cell>
          <cell r="O767">
            <v>0</v>
          </cell>
          <cell r="P767">
            <v>0</v>
          </cell>
          <cell r="Q767">
            <v>0</v>
          </cell>
          <cell r="R767">
            <v>0</v>
          </cell>
          <cell r="S767">
            <v>0</v>
          </cell>
          <cell r="U767">
            <v>0</v>
          </cell>
          <cell r="V767">
            <v>0</v>
          </cell>
        </row>
        <row r="768">
          <cell r="A768">
            <v>0</v>
          </cell>
          <cell r="B768">
            <v>0</v>
          </cell>
          <cell r="C768">
            <v>0</v>
          </cell>
          <cell r="D768">
            <v>0</v>
          </cell>
          <cell r="E768" t="str">
            <v>Nombre:</v>
          </cell>
          <cell r="F768">
            <v>0</v>
          </cell>
          <cell r="G768">
            <v>0</v>
          </cell>
          <cell r="H768">
            <v>0</v>
          </cell>
          <cell r="I768">
            <v>0</v>
          </cell>
          <cell r="J768">
            <v>0</v>
          </cell>
          <cell r="K768">
            <v>0</v>
          </cell>
          <cell r="L768">
            <v>0</v>
          </cell>
          <cell r="M768">
            <v>0</v>
          </cell>
          <cell r="N768">
            <v>0</v>
          </cell>
          <cell r="O768">
            <v>0</v>
          </cell>
          <cell r="P768">
            <v>0</v>
          </cell>
          <cell r="Q768">
            <v>0</v>
          </cell>
          <cell r="R768">
            <v>0</v>
          </cell>
          <cell r="S768">
            <v>0</v>
          </cell>
          <cell r="U768">
            <v>0</v>
          </cell>
          <cell r="V768" t="str">
            <v>Original  - FONADE</v>
          </cell>
        </row>
        <row r="769">
          <cell r="A769">
            <v>0</v>
          </cell>
          <cell r="B769">
            <v>0</v>
          </cell>
          <cell r="C769">
            <v>0</v>
          </cell>
          <cell r="D769">
            <v>0</v>
          </cell>
          <cell r="E769" t="str">
            <v>REPRESENTANTE LEGAL Ó DIRECTOR DE INTERVENTORÍA</v>
          </cell>
          <cell r="F769">
            <v>0</v>
          </cell>
          <cell r="G769">
            <v>0</v>
          </cell>
          <cell r="H769">
            <v>0</v>
          </cell>
          <cell r="I769">
            <v>0</v>
          </cell>
          <cell r="J769">
            <v>0</v>
          </cell>
          <cell r="K769">
            <v>0</v>
          </cell>
          <cell r="L769">
            <v>0</v>
          </cell>
          <cell r="M769">
            <v>0</v>
          </cell>
          <cell r="N769">
            <v>0</v>
          </cell>
          <cell r="O769">
            <v>0</v>
          </cell>
          <cell r="P769">
            <v>0</v>
          </cell>
          <cell r="Q769">
            <v>0</v>
          </cell>
          <cell r="R769">
            <v>0</v>
          </cell>
          <cell r="S769">
            <v>0</v>
          </cell>
          <cell r="T769">
            <v>0</v>
          </cell>
          <cell r="U769">
            <v>0</v>
          </cell>
          <cell r="V769" t="str">
            <v>Copias: Contratista, Interventor</v>
          </cell>
        </row>
        <row r="770">
          <cell r="A770" t="str">
            <v>Item</v>
          </cell>
          <cell r="B770">
            <v>0</v>
          </cell>
          <cell r="C770" t="str">
            <v>Descripción</v>
          </cell>
          <cell r="D770">
            <v>0</v>
          </cell>
          <cell r="E770">
            <v>0</v>
          </cell>
          <cell r="F770">
            <v>0</v>
          </cell>
          <cell r="G770">
            <v>0</v>
          </cell>
          <cell r="H770">
            <v>0</v>
          </cell>
          <cell r="I770">
            <v>0</v>
          </cell>
          <cell r="J770">
            <v>0</v>
          </cell>
          <cell r="K770">
            <v>0</v>
          </cell>
          <cell r="L770">
            <v>0</v>
          </cell>
          <cell r="M770">
            <v>0</v>
          </cell>
          <cell r="N770">
            <v>0</v>
          </cell>
          <cell r="O770">
            <v>0</v>
          </cell>
          <cell r="P770">
            <v>0</v>
          </cell>
          <cell r="Q770">
            <v>0</v>
          </cell>
          <cell r="R770" t="str">
            <v>Unidad</v>
          </cell>
          <cell r="S770">
            <v>0</v>
          </cell>
          <cell r="T770" t="str">
            <v>Cantidad</v>
          </cell>
          <cell r="U770">
            <v>0</v>
          </cell>
          <cell r="V770">
            <v>0</v>
          </cell>
        </row>
        <row r="771">
          <cell r="A771" t="str">
            <v>04.05.02</v>
          </cell>
          <cell r="B771">
            <v>0</v>
          </cell>
          <cell r="C771" t="str">
            <v>Inspector delegado RETIE y emisión de certificado de recibo a satisfacción de las instalaciones</v>
          </cell>
          <cell r="D771">
            <v>0</v>
          </cell>
          <cell r="E771">
            <v>0</v>
          </cell>
          <cell r="F771">
            <v>0</v>
          </cell>
          <cell r="G771">
            <v>0</v>
          </cell>
          <cell r="H771">
            <v>0</v>
          </cell>
          <cell r="I771">
            <v>0</v>
          </cell>
          <cell r="J771">
            <v>0</v>
          </cell>
          <cell r="K771">
            <v>0</v>
          </cell>
          <cell r="L771">
            <v>0</v>
          </cell>
          <cell r="M771">
            <v>0</v>
          </cell>
          <cell r="N771">
            <v>0</v>
          </cell>
          <cell r="O771">
            <v>0</v>
          </cell>
          <cell r="P771">
            <v>0</v>
          </cell>
          <cell r="Q771">
            <v>0</v>
          </cell>
          <cell r="R771" t="str">
            <v>GL</v>
          </cell>
          <cell r="S771">
            <v>0</v>
          </cell>
          <cell r="T771">
            <v>1</v>
          </cell>
          <cell r="U771">
            <v>0</v>
          </cell>
          <cell r="V771">
            <v>0</v>
          </cell>
          <cell r="W771">
            <v>1274112</v>
          </cell>
        </row>
        <row r="772">
          <cell r="A772">
            <v>0</v>
          </cell>
          <cell r="B772">
            <v>0</v>
          </cell>
          <cell r="C772">
            <v>0</v>
          </cell>
          <cell r="D772">
            <v>0</v>
          </cell>
          <cell r="E772">
            <v>0</v>
          </cell>
          <cell r="F772">
            <v>0</v>
          </cell>
          <cell r="G772">
            <v>0</v>
          </cell>
          <cell r="H772">
            <v>0</v>
          </cell>
          <cell r="I772">
            <v>0</v>
          </cell>
          <cell r="J772">
            <v>0</v>
          </cell>
          <cell r="K772">
            <v>0</v>
          </cell>
          <cell r="L772">
            <v>0</v>
          </cell>
          <cell r="M772">
            <v>0</v>
          </cell>
          <cell r="N772">
            <v>0</v>
          </cell>
          <cell r="O772">
            <v>0</v>
          </cell>
          <cell r="P772">
            <v>0</v>
          </cell>
          <cell r="Q772">
            <v>0</v>
          </cell>
          <cell r="R772">
            <v>0</v>
          </cell>
          <cell r="S772">
            <v>0</v>
          </cell>
          <cell r="T772">
            <v>0</v>
          </cell>
          <cell r="U772">
            <v>0</v>
          </cell>
          <cell r="V772">
            <v>0</v>
          </cell>
        </row>
        <row r="773">
          <cell r="A773" t="str">
            <v>1.  Equipo</v>
          </cell>
          <cell r="B773">
            <v>0</v>
          </cell>
          <cell r="C773">
            <v>0</v>
          </cell>
          <cell r="D773">
            <v>0</v>
          </cell>
          <cell r="E773">
            <v>0</v>
          </cell>
          <cell r="F773">
            <v>0</v>
          </cell>
          <cell r="G773">
            <v>0</v>
          </cell>
          <cell r="H773">
            <v>0</v>
          </cell>
          <cell r="I773">
            <v>0</v>
          </cell>
          <cell r="J773">
            <v>0</v>
          </cell>
          <cell r="K773">
            <v>0</v>
          </cell>
          <cell r="L773">
            <v>0</v>
          </cell>
          <cell r="M773">
            <v>0</v>
          </cell>
          <cell r="N773">
            <v>0</v>
          </cell>
          <cell r="O773">
            <v>0</v>
          </cell>
          <cell r="P773">
            <v>0</v>
          </cell>
          <cell r="Q773">
            <v>0</v>
          </cell>
          <cell r="R773">
            <v>0</v>
          </cell>
          <cell r="S773">
            <v>0</v>
          </cell>
          <cell r="T773">
            <v>0</v>
          </cell>
          <cell r="U773">
            <v>0</v>
          </cell>
          <cell r="V773">
            <v>0</v>
          </cell>
        </row>
        <row r="774">
          <cell r="A774" t="str">
            <v>Descripción</v>
          </cell>
          <cell r="B774">
            <v>0</v>
          </cell>
          <cell r="C774">
            <v>0</v>
          </cell>
          <cell r="D774">
            <v>0</v>
          </cell>
          <cell r="E774">
            <v>0</v>
          </cell>
          <cell r="F774">
            <v>0</v>
          </cell>
          <cell r="G774">
            <v>0</v>
          </cell>
          <cell r="H774" t="str">
            <v>Marca</v>
          </cell>
          <cell r="I774">
            <v>0</v>
          </cell>
          <cell r="J774">
            <v>0</v>
          </cell>
          <cell r="K774" t="str">
            <v>Tipo</v>
          </cell>
          <cell r="L774">
            <v>0</v>
          </cell>
          <cell r="M774">
            <v>0</v>
          </cell>
          <cell r="N774">
            <v>0</v>
          </cell>
          <cell r="O774" t="str">
            <v>Tarifa/Hora</v>
          </cell>
          <cell r="P774">
            <v>0</v>
          </cell>
          <cell r="Q774">
            <v>0</v>
          </cell>
          <cell r="R774" t="str">
            <v>Rendimiento</v>
          </cell>
          <cell r="S774">
            <v>0</v>
          </cell>
          <cell r="T774" t="str">
            <v>Vr. Unitario</v>
          </cell>
          <cell r="U774">
            <v>0</v>
          </cell>
          <cell r="V774">
            <v>0</v>
          </cell>
        </row>
        <row r="775">
          <cell r="A775">
            <v>0</v>
          </cell>
          <cell r="B775">
            <v>0</v>
          </cell>
          <cell r="C775">
            <v>0</v>
          </cell>
          <cell r="D775">
            <v>0</v>
          </cell>
          <cell r="E775">
            <v>0</v>
          </cell>
          <cell r="F775">
            <v>0</v>
          </cell>
          <cell r="G775">
            <v>0</v>
          </cell>
          <cell r="H775">
            <v>0</v>
          </cell>
          <cell r="I775">
            <v>0</v>
          </cell>
          <cell r="J775">
            <v>0</v>
          </cell>
          <cell r="K775">
            <v>0</v>
          </cell>
          <cell r="L775">
            <v>0</v>
          </cell>
          <cell r="M775">
            <v>0</v>
          </cell>
          <cell r="N775">
            <v>0</v>
          </cell>
          <cell r="O775">
            <v>0</v>
          </cell>
          <cell r="P775">
            <v>0</v>
          </cell>
          <cell r="Q775">
            <v>0</v>
          </cell>
          <cell r="R775">
            <v>0</v>
          </cell>
          <cell r="S775">
            <v>0</v>
          </cell>
          <cell r="T775">
            <v>0</v>
          </cell>
          <cell r="U775">
            <v>0</v>
          </cell>
          <cell r="V775">
            <v>0</v>
          </cell>
        </row>
        <row r="776">
          <cell r="A776">
            <v>0</v>
          </cell>
          <cell r="B776">
            <v>0</v>
          </cell>
          <cell r="C776">
            <v>0</v>
          </cell>
          <cell r="D776">
            <v>0</v>
          </cell>
          <cell r="E776">
            <v>0</v>
          </cell>
          <cell r="F776">
            <v>0</v>
          </cell>
          <cell r="G776">
            <v>0</v>
          </cell>
          <cell r="H776">
            <v>0</v>
          </cell>
          <cell r="I776">
            <v>0</v>
          </cell>
          <cell r="J776">
            <v>0</v>
          </cell>
          <cell r="K776">
            <v>0</v>
          </cell>
          <cell r="L776">
            <v>0</v>
          </cell>
          <cell r="M776">
            <v>0</v>
          </cell>
          <cell r="N776">
            <v>0</v>
          </cell>
          <cell r="O776">
            <v>0</v>
          </cell>
          <cell r="P776">
            <v>0</v>
          </cell>
          <cell r="Q776">
            <v>0</v>
          </cell>
          <cell r="R776">
            <v>0</v>
          </cell>
          <cell r="S776">
            <v>0</v>
          </cell>
          <cell r="T776">
            <v>0</v>
          </cell>
          <cell r="U776">
            <v>0</v>
          </cell>
          <cell r="V776">
            <v>0</v>
          </cell>
        </row>
        <row r="777">
          <cell r="A777">
            <v>0</v>
          </cell>
          <cell r="B777">
            <v>0</v>
          </cell>
          <cell r="C777">
            <v>0</v>
          </cell>
          <cell r="D777">
            <v>0</v>
          </cell>
          <cell r="E777">
            <v>0</v>
          </cell>
          <cell r="F777">
            <v>0</v>
          </cell>
          <cell r="G777">
            <v>0</v>
          </cell>
          <cell r="H777">
            <v>0</v>
          </cell>
          <cell r="I777">
            <v>0</v>
          </cell>
          <cell r="J777">
            <v>0</v>
          </cell>
          <cell r="K777">
            <v>0</v>
          </cell>
          <cell r="L777">
            <v>0</v>
          </cell>
          <cell r="M777">
            <v>0</v>
          </cell>
          <cell r="N777">
            <v>0</v>
          </cell>
          <cell r="O777">
            <v>0</v>
          </cell>
          <cell r="P777">
            <v>0</v>
          </cell>
          <cell r="Q777">
            <v>0</v>
          </cell>
          <cell r="R777">
            <v>0</v>
          </cell>
          <cell r="S777">
            <v>0</v>
          </cell>
          <cell r="T777">
            <v>0</v>
          </cell>
          <cell r="U777">
            <v>0</v>
          </cell>
          <cell r="V777">
            <v>0</v>
          </cell>
        </row>
        <row r="778">
          <cell r="A778">
            <v>0</v>
          </cell>
          <cell r="B778">
            <v>0</v>
          </cell>
          <cell r="C778">
            <v>0</v>
          </cell>
          <cell r="D778">
            <v>0</v>
          </cell>
          <cell r="E778">
            <v>0</v>
          </cell>
          <cell r="F778">
            <v>0</v>
          </cell>
          <cell r="G778">
            <v>0</v>
          </cell>
          <cell r="H778">
            <v>0</v>
          </cell>
          <cell r="I778">
            <v>0</v>
          </cell>
          <cell r="J778">
            <v>0</v>
          </cell>
          <cell r="K778">
            <v>0</v>
          </cell>
          <cell r="L778">
            <v>0</v>
          </cell>
          <cell r="M778">
            <v>0</v>
          </cell>
          <cell r="N778">
            <v>0</v>
          </cell>
          <cell r="O778">
            <v>0</v>
          </cell>
          <cell r="P778">
            <v>0</v>
          </cell>
          <cell r="Q778">
            <v>0</v>
          </cell>
          <cell r="R778">
            <v>0</v>
          </cell>
          <cell r="S778">
            <v>0</v>
          </cell>
          <cell r="T778">
            <v>0</v>
          </cell>
          <cell r="U778">
            <v>0</v>
          </cell>
          <cell r="V778">
            <v>0</v>
          </cell>
        </row>
        <row r="779">
          <cell r="A779" t="str">
            <v>SUBTOTAL</v>
          </cell>
          <cell r="B779">
            <v>0</v>
          </cell>
          <cell r="C779">
            <v>0</v>
          </cell>
          <cell r="D779">
            <v>0</v>
          </cell>
          <cell r="E779">
            <v>0</v>
          </cell>
          <cell r="F779">
            <v>0</v>
          </cell>
          <cell r="G779">
            <v>0</v>
          </cell>
          <cell r="H779">
            <v>0</v>
          </cell>
          <cell r="I779">
            <v>0</v>
          </cell>
          <cell r="J779">
            <v>0</v>
          </cell>
          <cell r="K779">
            <v>0</v>
          </cell>
          <cell r="L779">
            <v>0</v>
          </cell>
          <cell r="M779">
            <v>0</v>
          </cell>
          <cell r="N779">
            <v>0</v>
          </cell>
          <cell r="O779">
            <v>0</v>
          </cell>
          <cell r="P779">
            <v>0</v>
          </cell>
          <cell r="Q779">
            <v>0</v>
          </cell>
          <cell r="R779">
            <v>0</v>
          </cell>
          <cell r="S779">
            <v>0</v>
          </cell>
          <cell r="T779">
            <v>0</v>
          </cell>
          <cell r="U779">
            <v>0</v>
          </cell>
          <cell r="V779">
            <v>0</v>
          </cell>
        </row>
        <row r="780">
          <cell r="A780">
            <v>0</v>
          </cell>
          <cell r="B780">
            <v>0</v>
          </cell>
          <cell r="C780">
            <v>0</v>
          </cell>
          <cell r="D780">
            <v>0</v>
          </cell>
          <cell r="E780">
            <v>0</v>
          </cell>
          <cell r="F780">
            <v>0</v>
          </cell>
          <cell r="G780">
            <v>0</v>
          </cell>
          <cell r="H780">
            <v>0</v>
          </cell>
          <cell r="I780">
            <v>0</v>
          </cell>
          <cell r="J780">
            <v>0</v>
          </cell>
          <cell r="K780">
            <v>0</v>
          </cell>
          <cell r="L780">
            <v>0</v>
          </cell>
          <cell r="M780">
            <v>0</v>
          </cell>
          <cell r="N780">
            <v>0</v>
          </cell>
          <cell r="O780">
            <v>0</v>
          </cell>
          <cell r="P780">
            <v>0</v>
          </cell>
          <cell r="Q780">
            <v>0</v>
          </cell>
          <cell r="R780">
            <v>0</v>
          </cell>
          <cell r="S780">
            <v>0</v>
          </cell>
          <cell r="T780">
            <v>0</v>
          </cell>
          <cell r="U780">
            <v>0</v>
          </cell>
          <cell r="V780">
            <v>0</v>
          </cell>
        </row>
        <row r="781">
          <cell r="A781" t="str">
            <v>2.  Materiales</v>
          </cell>
          <cell r="B781">
            <v>0</v>
          </cell>
          <cell r="C781">
            <v>0</v>
          </cell>
          <cell r="D781">
            <v>0</v>
          </cell>
          <cell r="E781">
            <v>0</v>
          </cell>
          <cell r="F781">
            <v>0</v>
          </cell>
          <cell r="G781">
            <v>0</v>
          </cell>
          <cell r="H781">
            <v>0</v>
          </cell>
          <cell r="I781">
            <v>0</v>
          </cell>
          <cell r="J781">
            <v>0</v>
          </cell>
          <cell r="K781">
            <v>0</v>
          </cell>
          <cell r="L781">
            <v>0</v>
          </cell>
          <cell r="M781">
            <v>0</v>
          </cell>
          <cell r="N781">
            <v>0</v>
          </cell>
          <cell r="O781">
            <v>0</v>
          </cell>
          <cell r="P781">
            <v>0</v>
          </cell>
          <cell r="Q781">
            <v>0</v>
          </cell>
          <cell r="R781">
            <v>0</v>
          </cell>
          <cell r="S781">
            <v>0</v>
          </cell>
          <cell r="T781">
            <v>0</v>
          </cell>
          <cell r="U781">
            <v>0</v>
          </cell>
          <cell r="V781">
            <v>0</v>
          </cell>
        </row>
        <row r="782">
          <cell r="A782" t="str">
            <v>Descripción</v>
          </cell>
          <cell r="B782">
            <v>0</v>
          </cell>
          <cell r="C782">
            <v>0</v>
          </cell>
          <cell r="D782">
            <v>0</v>
          </cell>
          <cell r="E782">
            <v>0</v>
          </cell>
          <cell r="F782">
            <v>0</v>
          </cell>
          <cell r="G782">
            <v>0</v>
          </cell>
          <cell r="H782">
            <v>0</v>
          </cell>
          <cell r="I782">
            <v>0</v>
          </cell>
          <cell r="J782">
            <v>0</v>
          </cell>
          <cell r="K782">
            <v>0</v>
          </cell>
          <cell r="L782">
            <v>0</v>
          </cell>
          <cell r="M782" t="str">
            <v>Unidad</v>
          </cell>
          <cell r="N782">
            <v>0</v>
          </cell>
          <cell r="O782" t="str">
            <v>Cantidad</v>
          </cell>
          <cell r="P782">
            <v>0</v>
          </cell>
          <cell r="Q782" t="str">
            <v>Precio Unit.</v>
          </cell>
          <cell r="R782">
            <v>0</v>
          </cell>
          <cell r="S782">
            <v>0</v>
          </cell>
          <cell r="T782" t="str">
            <v>Vr Unitario</v>
          </cell>
          <cell r="U782">
            <v>0</v>
          </cell>
          <cell r="V782">
            <v>0</v>
          </cell>
        </row>
        <row r="783">
          <cell r="A783">
            <v>0</v>
          </cell>
          <cell r="B783">
            <v>0</v>
          </cell>
          <cell r="C783">
            <v>0</v>
          </cell>
          <cell r="D783">
            <v>0</v>
          </cell>
          <cell r="E783">
            <v>0</v>
          </cell>
          <cell r="F783">
            <v>0</v>
          </cell>
          <cell r="G783">
            <v>0</v>
          </cell>
          <cell r="H783">
            <v>0</v>
          </cell>
          <cell r="I783">
            <v>0</v>
          </cell>
          <cell r="J783">
            <v>0</v>
          </cell>
          <cell r="K783">
            <v>0</v>
          </cell>
          <cell r="L783">
            <v>0</v>
          </cell>
          <cell r="M783">
            <v>0</v>
          </cell>
          <cell r="N783">
            <v>0</v>
          </cell>
          <cell r="O783">
            <v>0</v>
          </cell>
          <cell r="P783">
            <v>0</v>
          </cell>
          <cell r="Q783">
            <v>0</v>
          </cell>
          <cell r="R783">
            <v>0</v>
          </cell>
          <cell r="S783">
            <v>0</v>
          </cell>
          <cell r="T783">
            <v>0</v>
          </cell>
          <cell r="U783">
            <v>0</v>
          </cell>
          <cell r="V783">
            <v>0</v>
          </cell>
        </row>
        <row r="784">
          <cell r="A784">
            <v>0</v>
          </cell>
          <cell r="B784">
            <v>0</v>
          </cell>
          <cell r="C784">
            <v>0</v>
          </cell>
          <cell r="D784">
            <v>0</v>
          </cell>
          <cell r="E784">
            <v>0</v>
          </cell>
          <cell r="F784">
            <v>0</v>
          </cell>
          <cell r="G784">
            <v>0</v>
          </cell>
          <cell r="H784">
            <v>0</v>
          </cell>
          <cell r="I784">
            <v>0</v>
          </cell>
          <cell r="J784">
            <v>0</v>
          </cell>
          <cell r="K784">
            <v>0</v>
          </cell>
          <cell r="L784">
            <v>0</v>
          </cell>
          <cell r="M784">
            <v>0</v>
          </cell>
          <cell r="N784">
            <v>0</v>
          </cell>
          <cell r="O784">
            <v>0</v>
          </cell>
          <cell r="P784">
            <v>0</v>
          </cell>
          <cell r="Q784">
            <v>0</v>
          </cell>
          <cell r="R784">
            <v>0</v>
          </cell>
          <cell r="S784">
            <v>0</v>
          </cell>
          <cell r="T784">
            <v>0</v>
          </cell>
          <cell r="U784">
            <v>0</v>
          </cell>
          <cell r="V784">
            <v>0</v>
          </cell>
        </row>
        <row r="785">
          <cell r="A785">
            <v>0</v>
          </cell>
          <cell r="B785">
            <v>0</v>
          </cell>
          <cell r="C785">
            <v>0</v>
          </cell>
          <cell r="D785">
            <v>0</v>
          </cell>
          <cell r="E785">
            <v>0</v>
          </cell>
          <cell r="F785">
            <v>0</v>
          </cell>
          <cell r="G785">
            <v>0</v>
          </cell>
          <cell r="H785">
            <v>0</v>
          </cell>
          <cell r="I785">
            <v>0</v>
          </cell>
          <cell r="J785">
            <v>0</v>
          </cell>
          <cell r="K785">
            <v>0</v>
          </cell>
          <cell r="L785">
            <v>0</v>
          </cell>
          <cell r="M785">
            <v>0</v>
          </cell>
          <cell r="N785">
            <v>0</v>
          </cell>
          <cell r="O785">
            <v>0</v>
          </cell>
          <cell r="P785">
            <v>0</v>
          </cell>
          <cell r="Q785">
            <v>0</v>
          </cell>
          <cell r="R785">
            <v>0</v>
          </cell>
          <cell r="S785">
            <v>0</v>
          </cell>
          <cell r="T785">
            <v>0</v>
          </cell>
          <cell r="U785">
            <v>0</v>
          </cell>
          <cell r="V785">
            <v>0</v>
          </cell>
        </row>
        <row r="786">
          <cell r="A786">
            <v>0</v>
          </cell>
          <cell r="B786">
            <v>0</v>
          </cell>
          <cell r="C786">
            <v>0</v>
          </cell>
          <cell r="D786">
            <v>0</v>
          </cell>
          <cell r="E786">
            <v>0</v>
          </cell>
          <cell r="F786">
            <v>0</v>
          </cell>
          <cell r="G786">
            <v>0</v>
          </cell>
          <cell r="H786">
            <v>0</v>
          </cell>
          <cell r="I786">
            <v>0</v>
          </cell>
          <cell r="J786">
            <v>0</v>
          </cell>
          <cell r="K786">
            <v>0</v>
          </cell>
          <cell r="L786">
            <v>0</v>
          </cell>
          <cell r="M786">
            <v>0</v>
          </cell>
          <cell r="N786">
            <v>0</v>
          </cell>
          <cell r="O786">
            <v>0</v>
          </cell>
          <cell r="P786">
            <v>0</v>
          </cell>
          <cell r="Q786">
            <v>0</v>
          </cell>
          <cell r="R786">
            <v>0</v>
          </cell>
          <cell r="S786">
            <v>0</v>
          </cell>
          <cell r="T786">
            <v>0</v>
          </cell>
          <cell r="U786">
            <v>0</v>
          </cell>
          <cell r="V786">
            <v>0</v>
          </cell>
        </row>
        <row r="787">
          <cell r="A787">
            <v>0</v>
          </cell>
          <cell r="B787">
            <v>0</v>
          </cell>
          <cell r="C787">
            <v>0</v>
          </cell>
          <cell r="D787">
            <v>0</v>
          </cell>
          <cell r="E787">
            <v>0</v>
          </cell>
          <cell r="F787">
            <v>0</v>
          </cell>
          <cell r="G787">
            <v>0</v>
          </cell>
          <cell r="H787">
            <v>0</v>
          </cell>
          <cell r="I787">
            <v>0</v>
          </cell>
          <cell r="J787">
            <v>0</v>
          </cell>
          <cell r="K787">
            <v>0</v>
          </cell>
          <cell r="L787">
            <v>0</v>
          </cell>
          <cell r="M787">
            <v>0</v>
          </cell>
          <cell r="N787">
            <v>0</v>
          </cell>
          <cell r="O787">
            <v>0</v>
          </cell>
          <cell r="P787">
            <v>0</v>
          </cell>
          <cell r="Q787">
            <v>0</v>
          </cell>
          <cell r="R787">
            <v>0</v>
          </cell>
          <cell r="S787">
            <v>0</v>
          </cell>
          <cell r="T787">
            <v>0</v>
          </cell>
          <cell r="U787">
            <v>0</v>
          </cell>
          <cell r="V787">
            <v>0</v>
          </cell>
        </row>
        <row r="788">
          <cell r="A788">
            <v>0</v>
          </cell>
          <cell r="B788">
            <v>0</v>
          </cell>
          <cell r="C788">
            <v>0</v>
          </cell>
          <cell r="D788">
            <v>0</v>
          </cell>
          <cell r="E788">
            <v>0</v>
          </cell>
          <cell r="F788">
            <v>0</v>
          </cell>
          <cell r="G788">
            <v>0</v>
          </cell>
          <cell r="H788">
            <v>0</v>
          </cell>
          <cell r="I788">
            <v>0</v>
          </cell>
          <cell r="J788">
            <v>0</v>
          </cell>
          <cell r="K788">
            <v>0</v>
          </cell>
          <cell r="L788">
            <v>0</v>
          </cell>
          <cell r="M788">
            <v>0</v>
          </cell>
          <cell r="N788">
            <v>0</v>
          </cell>
          <cell r="O788">
            <v>0</v>
          </cell>
          <cell r="P788">
            <v>0</v>
          </cell>
          <cell r="Q788">
            <v>0</v>
          </cell>
          <cell r="R788">
            <v>0</v>
          </cell>
          <cell r="S788">
            <v>0</v>
          </cell>
          <cell r="T788">
            <v>0</v>
          </cell>
          <cell r="U788">
            <v>0</v>
          </cell>
          <cell r="V788">
            <v>0</v>
          </cell>
        </row>
        <row r="789">
          <cell r="A789">
            <v>0</v>
          </cell>
          <cell r="B789">
            <v>0</v>
          </cell>
          <cell r="C789">
            <v>0</v>
          </cell>
          <cell r="D789">
            <v>0</v>
          </cell>
          <cell r="E789">
            <v>0</v>
          </cell>
          <cell r="F789">
            <v>0</v>
          </cell>
          <cell r="G789">
            <v>0</v>
          </cell>
          <cell r="H789">
            <v>0</v>
          </cell>
          <cell r="I789">
            <v>0</v>
          </cell>
          <cell r="J789">
            <v>0</v>
          </cell>
          <cell r="K789">
            <v>0</v>
          </cell>
          <cell r="L789">
            <v>0</v>
          </cell>
          <cell r="M789">
            <v>0</v>
          </cell>
          <cell r="N789">
            <v>0</v>
          </cell>
          <cell r="O789">
            <v>0</v>
          </cell>
          <cell r="P789">
            <v>0</v>
          </cell>
          <cell r="Q789">
            <v>0</v>
          </cell>
          <cell r="R789">
            <v>0</v>
          </cell>
          <cell r="S789">
            <v>0</v>
          </cell>
          <cell r="T789">
            <v>0</v>
          </cell>
          <cell r="U789">
            <v>0</v>
          </cell>
          <cell r="V789">
            <v>0</v>
          </cell>
        </row>
        <row r="790">
          <cell r="A790">
            <v>0</v>
          </cell>
          <cell r="B790">
            <v>0</v>
          </cell>
          <cell r="C790">
            <v>0</v>
          </cell>
          <cell r="D790">
            <v>0</v>
          </cell>
          <cell r="E790">
            <v>0</v>
          </cell>
          <cell r="F790">
            <v>0</v>
          </cell>
          <cell r="G790">
            <v>0</v>
          </cell>
          <cell r="H790">
            <v>0</v>
          </cell>
          <cell r="I790">
            <v>0</v>
          </cell>
          <cell r="J790">
            <v>0</v>
          </cell>
          <cell r="K790">
            <v>0</v>
          </cell>
          <cell r="L790">
            <v>0</v>
          </cell>
          <cell r="M790">
            <v>0</v>
          </cell>
          <cell r="N790">
            <v>0</v>
          </cell>
          <cell r="O790">
            <v>0</v>
          </cell>
          <cell r="P790">
            <v>0</v>
          </cell>
          <cell r="Q790">
            <v>0</v>
          </cell>
          <cell r="R790">
            <v>0</v>
          </cell>
          <cell r="S790">
            <v>0</v>
          </cell>
          <cell r="T790">
            <v>0</v>
          </cell>
          <cell r="U790">
            <v>0</v>
          </cell>
          <cell r="V790">
            <v>0</v>
          </cell>
        </row>
        <row r="791">
          <cell r="A791">
            <v>0</v>
          </cell>
          <cell r="B791">
            <v>0</v>
          </cell>
          <cell r="C791">
            <v>0</v>
          </cell>
          <cell r="D791">
            <v>0</v>
          </cell>
          <cell r="E791">
            <v>0</v>
          </cell>
          <cell r="F791">
            <v>0</v>
          </cell>
          <cell r="G791">
            <v>0</v>
          </cell>
          <cell r="H791">
            <v>0</v>
          </cell>
          <cell r="I791">
            <v>0</v>
          </cell>
          <cell r="J791">
            <v>0</v>
          </cell>
          <cell r="K791">
            <v>0</v>
          </cell>
          <cell r="L791">
            <v>0</v>
          </cell>
          <cell r="M791">
            <v>0</v>
          </cell>
          <cell r="N791">
            <v>0</v>
          </cell>
          <cell r="O791">
            <v>0</v>
          </cell>
          <cell r="P791">
            <v>0</v>
          </cell>
          <cell r="Q791">
            <v>0</v>
          </cell>
          <cell r="R791">
            <v>0</v>
          </cell>
          <cell r="S791">
            <v>0</v>
          </cell>
          <cell r="T791">
            <v>0</v>
          </cell>
          <cell r="U791">
            <v>0</v>
          </cell>
          <cell r="V791">
            <v>0</v>
          </cell>
        </row>
        <row r="792">
          <cell r="A792">
            <v>0</v>
          </cell>
          <cell r="B792">
            <v>0</v>
          </cell>
          <cell r="C792">
            <v>0</v>
          </cell>
          <cell r="D792">
            <v>0</v>
          </cell>
          <cell r="E792">
            <v>0</v>
          </cell>
          <cell r="F792">
            <v>0</v>
          </cell>
          <cell r="G792">
            <v>0</v>
          </cell>
          <cell r="H792">
            <v>0</v>
          </cell>
          <cell r="I792">
            <v>0</v>
          </cell>
          <cell r="J792">
            <v>0</v>
          </cell>
          <cell r="K792">
            <v>0</v>
          </cell>
          <cell r="L792">
            <v>0</v>
          </cell>
          <cell r="M792">
            <v>0</v>
          </cell>
          <cell r="N792">
            <v>0</v>
          </cell>
          <cell r="O792">
            <v>0</v>
          </cell>
          <cell r="P792">
            <v>0</v>
          </cell>
          <cell r="Q792">
            <v>0</v>
          </cell>
          <cell r="R792">
            <v>0</v>
          </cell>
          <cell r="S792">
            <v>0</v>
          </cell>
          <cell r="T792">
            <v>0</v>
          </cell>
          <cell r="U792">
            <v>0</v>
          </cell>
          <cell r="V792">
            <v>0</v>
          </cell>
        </row>
        <row r="793">
          <cell r="A793">
            <v>0</v>
          </cell>
          <cell r="B793">
            <v>0</v>
          </cell>
          <cell r="C793">
            <v>0</v>
          </cell>
          <cell r="D793">
            <v>0</v>
          </cell>
          <cell r="E793">
            <v>0</v>
          </cell>
          <cell r="F793">
            <v>0</v>
          </cell>
          <cell r="G793">
            <v>0</v>
          </cell>
          <cell r="H793">
            <v>0</v>
          </cell>
          <cell r="I793">
            <v>0</v>
          </cell>
          <cell r="J793">
            <v>0</v>
          </cell>
          <cell r="K793">
            <v>0</v>
          </cell>
          <cell r="L793">
            <v>0</v>
          </cell>
          <cell r="M793">
            <v>0</v>
          </cell>
          <cell r="N793">
            <v>0</v>
          </cell>
          <cell r="O793">
            <v>0</v>
          </cell>
          <cell r="P793">
            <v>0</v>
          </cell>
          <cell r="Q793">
            <v>0</v>
          </cell>
          <cell r="R793">
            <v>0</v>
          </cell>
          <cell r="S793">
            <v>0</v>
          </cell>
          <cell r="T793">
            <v>0</v>
          </cell>
          <cell r="U793">
            <v>0</v>
          </cell>
          <cell r="V793">
            <v>0</v>
          </cell>
        </row>
        <row r="794">
          <cell r="A794">
            <v>0</v>
          </cell>
          <cell r="B794">
            <v>0</v>
          </cell>
          <cell r="C794">
            <v>0</v>
          </cell>
          <cell r="D794">
            <v>0</v>
          </cell>
          <cell r="E794">
            <v>0</v>
          </cell>
          <cell r="F794">
            <v>0</v>
          </cell>
          <cell r="G794">
            <v>0</v>
          </cell>
          <cell r="H794">
            <v>0</v>
          </cell>
          <cell r="I794">
            <v>0</v>
          </cell>
          <cell r="J794">
            <v>0</v>
          </cell>
          <cell r="K794">
            <v>0</v>
          </cell>
          <cell r="L794">
            <v>0</v>
          </cell>
          <cell r="M794">
            <v>0</v>
          </cell>
          <cell r="N794">
            <v>0</v>
          </cell>
          <cell r="O794">
            <v>0</v>
          </cell>
          <cell r="P794">
            <v>0</v>
          </cell>
          <cell r="Q794">
            <v>0</v>
          </cell>
          <cell r="R794">
            <v>0</v>
          </cell>
          <cell r="S794">
            <v>0</v>
          </cell>
          <cell r="T794">
            <v>0</v>
          </cell>
          <cell r="U794">
            <v>0</v>
          </cell>
          <cell r="V794">
            <v>0</v>
          </cell>
        </row>
        <row r="795">
          <cell r="A795" t="str">
            <v>Desperdicio</v>
          </cell>
          <cell r="B795">
            <v>0</v>
          </cell>
          <cell r="C795">
            <v>0</v>
          </cell>
          <cell r="D795">
            <v>0</v>
          </cell>
          <cell r="E795">
            <v>0</v>
          </cell>
          <cell r="F795">
            <v>0</v>
          </cell>
          <cell r="G795">
            <v>0</v>
          </cell>
          <cell r="H795">
            <v>0</v>
          </cell>
          <cell r="I795">
            <v>0</v>
          </cell>
          <cell r="J795">
            <v>0</v>
          </cell>
          <cell r="K795">
            <v>0</v>
          </cell>
          <cell r="L795">
            <v>0</v>
          </cell>
          <cell r="M795" t="str">
            <v>%</v>
          </cell>
          <cell r="N795">
            <v>0</v>
          </cell>
          <cell r="O795">
            <v>0</v>
          </cell>
          <cell r="P795">
            <v>0</v>
          </cell>
          <cell r="Q795">
            <v>0</v>
          </cell>
          <cell r="R795">
            <v>0</v>
          </cell>
          <cell r="S795">
            <v>0</v>
          </cell>
          <cell r="T795">
            <v>0</v>
          </cell>
          <cell r="U795">
            <v>0</v>
          </cell>
          <cell r="V795">
            <v>0</v>
          </cell>
        </row>
        <row r="796">
          <cell r="A796" t="str">
            <v>SUBTOTAL</v>
          </cell>
          <cell r="B796">
            <v>0</v>
          </cell>
          <cell r="C796">
            <v>0</v>
          </cell>
          <cell r="D796">
            <v>0</v>
          </cell>
          <cell r="E796">
            <v>0</v>
          </cell>
          <cell r="F796">
            <v>0</v>
          </cell>
          <cell r="G796">
            <v>0</v>
          </cell>
          <cell r="H796">
            <v>0</v>
          </cell>
          <cell r="I796">
            <v>0</v>
          </cell>
          <cell r="J796">
            <v>0</v>
          </cell>
          <cell r="K796">
            <v>0</v>
          </cell>
          <cell r="L796">
            <v>0</v>
          </cell>
          <cell r="M796">
            <v>0</v>
          </cell>
          <cell r="N796">
            <v>0</v>
          </cell>
          <cell r="O796">
            <v>0</v>
          </cell>
          <cell r="P796">
            <v>0</v>
          </cell>
          <cell r="Q796">
            <v>0</v>
          </cell>
          <cell r="R796">
            <v>0</v>
          </cell>
          <cell r="S796">
            <v>0</v>
          </cell>
          <cell r="T796">
            <v>0</v>
          </cell>
          <cell r="U796">
            <v>0</v>
          </cell>
          <cell r="V796">
            <v>0</v>
          </cell>
        </row>
        <row r="797">
          <cell r="A797">
            <v>0</v>
          </cell>
          <cell r="B797">
            <v>0</v>
          </cell>
          <cell r="C797">
            <v>0</v>
          </cell>
          <cell r="D797">
            <v>0</v>
          </cell>
          <cell r="E797">
            <v>0</v>
          </cell>
          <cell r="F797">
            <v>0</v>
          </cell>
          <cell r="G797">
            <v>0</v>
          </cell>
          <cell r="H797">
            <v>0</v>
          </cell>
          <cell r="I797">
            <v>0</v>
          </cell>
          <cell r="J797">
            <v>0</v>
          </cell>
          <cell r="K797">
            <v>0</v>
          </cell>
          <cell r="L797">
            <v>0</v>
          </cell>
          <cell r="M797">
            <v>0</v>
          </cell>
          <cell r="N797">
            <v>0</v>
          </cell>
          <cell r="O797">
            <v>0</v>
          </cell>
          <cell r="P797">
            <v>0</v>
          </cell>
          <cell r="Q797">
            <v>0</v>
          </cell>
          <cell r="R797">
            <v>0</v>
          </cell>
          <cell r="S797">
            <v>0</v>
          </cell>
          <cell r="T797">
            <v>0</v>
          </cell>
          <cell r="U797">
            <v>0</v>
          </cell>
          <cell r="V797">
            <v>0</v>
          </cell>
        </row>
        <row r="798">
          <cell r="A798" t="str">
            <v>3. Transportes</v>
          </cell>
          <cell r="B798">
            <v>0</v>
          </cell>
          <cell r="C798">
            <v>0</v>
          </cell>
          <cell r="D798">
            <v>0</v>
          </cell>
          <cell r="E798">
            <v>0</v>
          </cell>
          <cell r="F798">
            <v>0</v>
          </cell>
          <cell r="G798">
            <v>0</v>
          </cell>
          <cell r="H798">
            <v>0</v>
          </cell>
          <cell r="I798">
            <v>0</v>
          </cell>
          <cell r="J798">
            <v>0</v>
          </cell>
          <cell r="K798">
            <v>0</v>
          </cell>
          <cell r="L798">
            <v>0</v>
          </cell>
          <cell r="M798">
            <v>0</v>
          </cell>
          <cell r="N798">
            <v>0</v>
          </cell>
          <cell r="O798">
            <v>0</v>
          </cell>
          <cell r="P798">
            <v>0</v>
          </cell>
          <cell r="Q798">
            <v>0</v>
          </cell>
          <cell r="R798">
            <v>0</v>
          </cell>
          <cell r="S798">
            <v>0</v>
          </cell>
          <cell r="T798">
            <v>0</v>
          </cell>
          <cell r="U798">
            <v>0</v>
          </cell>
          <cell r="V798">
            <v>0</v>
          </cell>
        </row>
        <row r="799">
          <cell r="A799" t="str">
            <v>Material</v>
          </cell>
          <cell r="B799">
            <v>0</v>
          </cell>
          <cell r="C799">
            <v>0</v>
          </cell>
          <cell r="D799">
            <v>0</v>
          </cell>
          <cell r="E799">
            <v>0</v>
          </cell>
          <cell r="F799">
            <v>0</v>
          </cell>
          <cell r="G799">
            <v>0</v>
          </cell>
          <cell r="H799">
            <v>0</v>
          </cell>
          <cell r="I799">
            <v>0</v>
          </cell>
          <cell r="J799">
            <v>0</v>
          </cell>
          <cell r="K799" t="str">
            <v>Vol. o Peso</v>
          </cell>
          <cell r="L799">
            <v>0</v>
          </cell>
          <cell r="M799" t="str">
            <v>Distancia</v>
          </cell>
          <cell r="N799">
            <v>0</v>
          </cell>
          <cell r="O799" t="str">
            <v>m2 o Ton/Km</v>
          </cell>
          <cell r="P799">
            <v>0</v>
          </cell>
          <cell r="Q799">
            <v>0</v>
          </cell>
          <cell r="R799" t="str">
            <v>Tarifa</v>
          </cell>
          <cell r="S799">
            <v>0</v>
          </cell>
          <cell r="T799" t="str">
            <v>Vr. Unitario</v>
          </cell>
          <cell r="U799">
            <v>0</v>
          </cell>
          <cell r="V799">
            <v>0</v>
          </cell>
        </row>
        <row r="800">
          <cell r="A800">
            <v>0</v>
          </cell>
          <cell r="B800">
            <v>0</v>
          </cell>
          <cell r="C800">
            <v>0</v>
          </cell>
          <cell r="D800">
            <v>0</v>
          </cell>
          <cell r="E800">
            <v>0</v>
          </cell>
          <cell r="F800">
            <v>0</v>
          </cell>
          <cell r="G800">
            <v>0</v>
          </cell>
          <cell r="H800">
            <v>0</v>
          </cell>
          <cell r="I800">
            <v>0</v>
          </cell>
          <cell r="J800">
            <v>0</v>
          </cell>
          <cell r="K800">
            <v>0</v>
          </cell>
          <cell r="L800">
            <v>0</v>
          </cell>
          <cell r="M800">
            <v>0</v>
          </cell>
          <cell r="N800">
            <v>0</v>
          </cell>
          <cell r="O800">
            <v>0</v>
          </cell>
          <cell r="P800">
            <v>0</v>
          </cell>
          <cell r="Q800">
            <v>0</v>
          </cell>
          <cell r="R800">
            <v>0</v>
          </cell>
          <cell r="S800">
            <v>0</v>
          </cell>
          <cell r="T800">
            <v>0</v>
          </cell>
          <cell r="U800">
            <v>0</v>
          </cell>
          <cell r="V800">
            <v>0</v>
          </cell>
        </row>
        <row r="801">
          <cell r="A801">
            <v>0</v>
          </cell>
          <cell r="B801">
            <v>0</v>
          </cell>
          <cell r="C801">
            <v>0</v>
          </cell>
          <cell r="D801">
            <v>0</v>
          </cell>
          <cell r="E801">
            <v>0</v>
          </cell>
          <cell r="F801">
            <v>0</v>
          </cell>
          <cell r="G801">
            <v>0</v>
          </cell>
          <cell r="H801">
            <v>0</v>
          </cell>
          <cell r="I801">
            <v>0</v>
          </cell>
          <cell r="J801">
            <v>0</v>
          </cell>
          <cell r="K801">
            <v>0</v>
          </cell>
          <cell r="L801">
            <v>0</v>
          </cell>
          <cell r="M801">
            <v>0</v>
          </cell>
          <cell r="N801">
            <v>0</v>
          </cell>
          <cell r="O801">
            <v>0</v>
          </cell>
          <cell r="P801">
            <v>0</v>
          </cell>
          <cell r="Q801">
            <v>0</v>
          </cell>
          <cell r="R801">
            <v>0</v>
          </cell>
          <cell r="S801">
            <v>0</v>
          </cell>
          <cell r="T801">
            <v>0</v>
          </cell>
          <cell r="U801">
            <v>0</v>
          </cell>
          <cell r="V801">
            <v>0</v>
          </cell>
        </row>
        <row r="802">
          <cell r="A802">
            <v>0</v>
          </cell>
          <cell r="B802">
            <v>0</v>
          </cell>
          <cell r="C802">
            <v>0</v>
          </cell>
          <cell r="D802">
            <v>0</v>
          </cell>
          <cell r="E802">
            <v>0</v>
          </cell>
          <cell r="F802">
            <v>0</v>
          </cell>
          <cell r="G802">
            <v>0</v>
          </cell>
          <cell r="H802">
            <v>0</v>
          </cell>
          <cell r="I802">
            <v>0</v>
          </cell>
          <cell r="J802">
            <v>0</v>
          </cell>
          <cell r="K802">
            <v>0</v>
          </cell>
          <cell r="L802">
            <v>0</v>
          </cell>
          <cell r="M802">
            <v>0</v>
          </cell>
          <cell r="N802">
            <v>0</v>
          </cell>
          <cell r="O802">
            <v>0</v>
          </cell>
          <cell r="P802">
            <v>0</v>
          </cell>
          <cell r="Q802">
            <v>0</v>
          </cell>
          <cell r="R802">
            <v>0</v>
          </cell>
          <cell r="S802">
            <v>0</v>
          </cell>
          <cell r="T802">
            <v>0</v>
          </cell>
          <cell r="U802">
            <v>0</v>
          </cell>
          <cell r="V802">
            <v>0</v>
          </cell>
        </row>
        <row r="803">
          <cell r="A803" t="str">
            <v>SUBTOTAL</v>
          </cell>
          <cell r="B803">
            <v>0</v>
          </cell>
          <cell r="C803">
            <v>0</v>
          </cell>
          <cell r="D803">
            <v>0</v>
          </cell>
          <cell r="E803">
            <v>0</v>
          </cell>
          <cell r="F803">
            <v>0</v>
          </cell>
          <cell r="G803">
            <v>0</v>
          </cell>
          <cell r="H803">
            <v>0</v>
          </cell>
          <cell r="I803">
            <v>0</v>
          </cell>
          <cell r="J803">
            <v>0</v>
          </cell>
          <cell r="K803">
            <v>0</v>
          </cell>
          <cell r="L803">
            <v>0</v>
          </cell>
          <cell r="M803">
            <v>0</v>
          </cell>
          <cell r="N803">
            <v>0</v>
          </cell>
          <cell r="O803">
            <v>0</v>
          </cell>
          <cell r="P803">
            <v>0</v>
          </cell>
          <cell r="Q803">
            <v>0</v>
          </cell>
          <cell r="R803">
            <v>0</v>
          </cell>
          <cell r="S803">
            <v>0</v>
          </cell>
          <cell r="T803">
            <v>0</v>
          </cell>
          <cell r="U803">
            <v>0</v>
          </cell>
          <cell r="V803">
            <v>0</v>
          </cell>
        </row>
        <row r="804">
          <cell r="A804">
            <v>0</v>
          </cell>
          <cell r="B804">
            <v>0</v>
          </cell>
          <cell r="C804">
            <v>0</v>
          </cell>
          <cell r="D804">
            <v>0</v>
          </cell>
          <cell r="E804">
            <v>0</v>
          </cell>
          <cell r="F804">
            <v>0</v>
          </cell>
          <cell r="G804">
            <v>0</v>
          </cell>
          <cell r="H804">
            <v>0</v>
          </cell>
          <cell r="I804">
            <v>0</v>
          </cell>
          <cell r="J804">
            <v>0</v>
          </cell>
          <cell r="K804">
            <v>0</v>
          </cell>
          <cell r="L804">
            <v>0</v>
          </cell>
          <cell r="M804">
            <v>0</v>
          </cell>
          <cell r="N804">
            <v>0</v>
          </cell>
          <cell r="O804">
            <v>0</v>
          </cell>
          <cell r="P804">
            <v>0</v>
          </cell>
          <cell r="Q804">
            <v>0</v>
          </cell>
          <cell r="R804">
            <v>0</v>
          </cell>
          <cell r="S804">
            <v>0</v>
          </cell>
          <cell r="T804">
            <v>0</v>
          </cell>
          <cell r="U804">
            <v>0</v>
          </cell>
          <cell r="V804">
            <v>0</v>
          </cell>
        </row>
        <row r="805">
          <cell r="A805" t="str">
            <v>4. Mano de Obra</v>
          </cell>
          <cell r="B805">
            <v>0</v>
          </cell>
          <cell r="C805">
            <v>0</v>
          </cell>
          <cell r="D805">
            <v>0</v>
          </cell>
          <cell r="E805">
            <v>0</v>
          </cell>
          <cell r="F805">
            <v>0</v>
          </cell>
          <cell r="G805">
            <v>0</v>
          </cell>
          <cell r="H805">
            <v>0</v>
          </cell>
          <cell r="I805">
            <v>0</v>
          </cell>
          <cell r="J805">
            <v>0</v>
          </cell>
          <cell r="K805">
            <v>0</v>
          </cell>
          <cell r="L805">
            <v>0</v>
          </cell>
          <cell r="M805">
            <v>0</v>
          </cell>
          <cell r="N805">
            <v>0</v>
          </cell>
          <cell r="O805">
            <v>0</v>
          </cell>
          <cell r="P805">
            <v>0</v>
          </cell>
          <cell r="Q805">
            <v>0</v>
          </cell>
          <cell r="R805">
            <v>0</v>
          </cell>
          <cell r="S805">
            <v>0</v>
          </cell>
          <cell r="T805">
            <v>0</v>
          </cell>
          <cell r="U805">
            <v>0</v>
          </cell>
          <cell r="V805">
            <v>0</v>
          </cell>
        </row>
        <row r="806">
          <cell r="A806" t="str">
            <v>Trabajador</v>
          </cell>
          <cell r="B806">
            <v>0</v>
          </cell>
          <cell r="C806">
            <v>0</v>
          </cell>
          <cell r="D806">
            <v>0</v>
          </cell>
          <cell r="E806">
            <v>0</v>
          </cell>
          <cell r="F806">
            <v>0</v>
          </cell>
          <cell r="G806">
            <v>0</v>
          </cell>
          <cell r="H806">
            <v>0</v>
          </cell>
          <cell r="I806">
            <v>0</v>
          </cell>
          <cell r="J806" t="str">
            <v>Jornal</v>
          </cell>
          <cell r="K806">
            <v>0</v>
          </cell>
          <cell r="L806" t="str">
            <v>Prestac.</v>
          </cell>
          <cell r="M806">
            <v>0</v>
          </cell>
          <cell r="N806" t="str">
            <v>Jornal Total</v>
          </cell>
          <cell r="O806">
            <v>0</v>
          </cell>
          <cell r="P806">
            <v>0</v>
          </cell>
          <cell r="Q806" t="str">
            <v>Rendimiento</v>
          </cell>
          <cell r="R806">
            <v>0</v>
          </cell>
          <cell r="S806">
            <v>0</v>
          </cell>
          <cell r="T806" t="str">
            <v>Vr. Unitario</v>
          </cell>
          <cell r="U806">
            <v>0</v>
          </cell>
          <cell r="V806">
            <v>0</v>
          </cell>
        </row>
        <row r="807">
          <cell r="A807" t="str">
            <v>Ingeniero</v>
          </cell>
          <cell r="B807">
            <v>0</v>
          </cell>
          <cell r="C807">
            <v>0</v>
          </cell>
          <cell r="D807">
            <v>0</v>
          </cell>
          <cell r="E807">
            <v>0</v>
          </cell>
          <cell r="F807">
            <v>0</v>
          </cell>
          <cell r="G807">
            <v>0</v>
          </cell>
          <cell r="H807">
            <v>0</v>
          </cell>
          <cell r="I807">
            <v>0</v>
          </cell>
          <cell r="J807">
            <v>89600</v>
          </cell>
          <cell r="K807">
            <v>0</v>
          </cell>
          <cell r="L807">
            <v>0.57999999999999996</v>
          </cell>
          <cell r="M807">
            <v>0</v>
          </cell>
          <cell r="N807">
            <v>141568</v>
          </cell>
          <cell r="O807">
            <v>0</v>
          </cell>
          <cell r="P807">
            <v>0</v>
          </cell>
          <cell r="Q807">
            <v>9</v>
          </cell>
          <cell r="R807">
            <v>0</v>
          </cell>
          <cell r="S807">
            <v>0</v>
          </cell>
          <cell r="T807">
            <v>1274112</v>
          </cell>
          <cell r="U807">
            <v>0</v>
          </cell>
          <cell r="V807">
            <v>0</v>
          </cell>
        </row>
        <row r="808">
          <cell r="A808">
            <v>0</v>
          </cell>
          <cell r="B808">
            <v>0</v>
          </cell>
          <cell r="C808">
            <v>0</v>
          </cell>
          <cell r="D808">
            <v>0</v>
          </cell>
          <cell r="E808">
            <v>0</v>
          </cell>
          <cell r="F808">
            <v>0</v>
          </cell>
          <cell r="G808">
            <v>0</v>
          </cell>
          <cell r="H808">
            <v>0</v>
          </cell>
          <cell r="I808">
            <v>0</v>
          </cell>
          <cell r="J808">
            <v>0</v>
          </cell>
          <cell r="K808">
            <v>0</v>
          </cell>
          <cell r="L808">
            <v>0</v>
          </cell>
          <cell r="M808">
            <v>0</v>
          </cell>
          <cell r="N808">
            <v>0</v>
          </cell>
          <cell r="O808">
            <v>0</v>
          </cell>
          <cell r="P808">
            <v>0</v>
          </cell>
          <cell r="Q808">
            <v>0</v>
          </cell>
          <cell r="R808">
            <v>0</v>
          </cell>
          <cell r="S808">
            <v>0</v>
          </cell>
          <cell r="T808">
            <v>0</v>
          </cell>
          <cell r="U808">
            <v>0</v>
          </cell>
          <cell r="V808">
            <v>0</v>
          </cell>
        </row>
        <row r="809">
          <cell r="A809">
            <v>0</v>
          </cell>
          <cell r="B809">
            <v>0</v>
          </cell>
          <cell r="C809">
            <v>0</v>
          </cell>
          <cell r="D809">
            <v>0</v>
          </cell>
          <cell r="E809">
            <v>0</v>
          </cell>
          <cell r="F809">
            <v>0</v>
          </cell>
          <cell r="G809">
            <v>0</v>
          </cell>
          <cell r="H809">
            <v>0</v>
          </cell>
          <cell r="I809">
            <v>0</v>
          </cell>
          <cell r="J809">
            <v>0</v>
          </cell>
          <cell r="K809">
            <v>0</v>
          </cell>
          <cell r="L809">
            <v>0</v>
          </cell>
          <cell r="M809">
            <v>0</v>
          </cell>
          <cell r="N809">
            <v>0</v>
          </cell>
          <cell r="O809">
            <v>0</v>
          </cell>
          <cell r="P809">
            <v>0</v>
          </cell>
          <cell r="Q809">
            <v>0</v>
          </cell>
          <cell r="R809">
            <v>0</v>
          </cell>
          <cell r="S809">
            <v>0</v>
          </cell>
          <cell r="T809">
            <v>0</v>
          </cell>
          <cell r="U809">
            <v>0</v>
          </cell>
          <cell r="V809">
            <v>0</v>
          </cell>
        </row>
        <row r="810">
          <cell r="A810" t="str">
            <v>SUBTOTAL</v>
          </cell>
          <cell r="B810">
            <v>0</v>
          </cell>
          <cell r="C810">
            <v>0</v>
          </cell>
          <cell r="D810">
            <v>0</v>
          </cell>
          <cell r="E810">
            <v>0</v>
          </cell>
          <cell r="F810">
            <v>0</v>
          </cell>
          <cell r="G810">
            <v>0</v>
          </cell>
          <cell r="H810">
            <v>0</v>
          </cell>
          <cell r="I810">
            <v>0</v>
          </cell>
          <cell r="J810">
            <v>0</v>
          </cell>
          <cell r="K810">
            <v>0</v>
          </cell>
          <cell r="L810">
            <v>0</v>
          </cell>
          <cell r="M810">
            <v>0</v>
          </cell>
          <cell r="N810">
            <v>0</v>
          </cell>
          <cell r="O810">
            <v>0</v>
          </cell>
          <cell r="P810">
            <v>0</v>
          </cell>
          <cell r="Q810">
            <v>0</v>
          </cell>
          <cell r="R810">
            <v>0</v>
          </cell>
          <cell r="S810">
            <v>0</v>
          </cell>
          <cell r="T810">
            <v>1274112</v>
          </cell>
          <cell r="U810">
            <v>0</v>
          </cell>
          <cell r="V810">
            <v>0</v>
          </cell>
        </row>
        <row r="811">
          <cell r="A811" t="str">
            <v>TOTAL COSTO DIRECTO</v>
          </cell>
          <cell r="B811">
            <v>0</v>
          </cell>
          <cell r="C811">
            <v>0</v>
          </cell>
          <cell r="D811">
            <v>0</v>
          </cell>
          <cell r="E811">
            <v>0</v>
          </cell>
          <cell r="F811">
            <v>0</v>
          </cell>
          <cell r="G811">
            <v>0</v>
          </cell>
          <cell r="H811">
            <v>0</v>
          </cell>
          <cell r="I811">
            <v>0</v>
          </cell>
          <cell r="J811">
            <v>0</v>
          </cell>
          <cell r="K811">
            <v>0</v>
          </cell>
          <cell r="L811">
            <v>0</v>
          </cell>
          <cell r="M811">
            <v>0</v>
          </cell>
          <cell r="N811">
            <v>0</v>
          </cell>
          <cell r="O811">
            <v>0</v>
          </cell>
          <cell r="P811">
            <v>0</v>
          </cell>
          <cell r="Q811">
            <v>0</v>
          </cell>
          <cell r="R811">
            <v>0</v>
          </cell>
          <cell r="S811">
            <v>0</v>
          </cell>
          <cell r="T811">
            <v>1274112</v>
          </cell>
          <cell r="U811">
            <v>0</v>
          </cell>
          <cell r="V811">
            <v>0</v>
          </cell>
        </row>
        <row r="812">
          <cell r="A812" t="str">
            <v>AIU CONTRACTUAL</v>
          </cell>
          <cell r="B812">
            <v>0</v>
          </cell>
          <cell r="C812">
            <v>0</v>
          </cell>
          <cell r="D812">
            <v>0</v>
          </cell>
          <cell r="E812">
            <v>0.25640000000000002</v>
          </cell>
          <cell r="F812">
            <v>0</v>
          </cell>
          <cell r="G812">
            <v>0</v>
          </cell>
          <cell r="H812">
            <v>0</v>
          </cell>
          <cell r="I812">
            <v>0</v>
          </cell>
          <cell r="J812">
            <v>0</v>
          </cell>
          <cell r="K812">
            <v>0</v>
          </cell>
          <cell r="L812">
            <v>0</v>
          </cell>
          <cell r="M812">
            <v>0</v>
          </cell>
          <cell r="N812">
            <v>0</v>
          </cell>
          <cell r="O812">
            <v>0</v>
          </cell>
          <cell r="P812">
            <v>0</v>
          </cell>
          <cell r="Q812">
            <v>0</v>
          </cell>
          <cell r="R812">
            <v>0</v>
          </cell>
          <cell r="S812" t="str">
            <v>TOTAL COSTO INDIRECTO</v>
          </cell>
          <cell r="T812">
            <v>326682.31680000003</v>
          </cell>
          <cell r="U812">
            <v>0</v>
          </cell>
          <cell r="V812">
            <v>0</v>
          </cell>
        </row>
        <row r="813">
          <cell r="A813" t="str">
            <v>VALOR TOTAL ACTIVIDAD</v>
          </cell>
          <cell r="B813">
            <v>0</v>
          </cell>
          <cell r="C813">
            <v>0</v>
          </cell>
          <cell r="D813">
            <v>0</v>
          </cell>
          <cell r="E813">
            <v>0</v>
          </cell>
          <cell r="F813">
            <v>0</v>
          </cell>
          <cell r="G813">
            <v>0</v>
          </cell>
          <cell r="H813">
            <v>0</v>
          </cell>
          <cell r="I813">
            <v>0</v>
          </cell>
          <cell r="J813">
            <v>0</v>
          </cell>
          <cell r="K813">
            <v>0</v>
          </cell>
          <cell r="L813">
            <v>0</v>
          </cell>
          <cell r="M813">
            <v>0</v>
          </cell>
          <cell r="N813">
            <v>0</v>
          </cell>
          <cell r="O813">
            <v>0</v>
          </cell>
          <cell r="P813">
            <v>0</v>
          </cell>
          <cell r="Q813">
            <v>0</v>
          </cell>
          <cell r="R813">
            <v>0</v>
          </cell>
          <cell r="S813">
            <v>0</v>
          </cell>
          <cell r="T813">
            <v>1600794.3168000001</v>
          </cell>
          <cell r="U813">
            <v>0</v>
          </cell>
          <cell r="V813">
            <v>0</v>
          </cell>
        </row>
        <row r="814">
          <cell r="A814" t="str">
            <v>VALOR RECURSOS NECESARIOS PARA LA EJECUCIÓN DE LA ACTIVIDAD</v>
          </cell>
          <cell r="B814">
            <v>0</v>
          </cell>
          <cell r="C814">
            <v>0</v>
          </cell>
          <cell r="D814">
            <v>0</v>
          </cell>
          <cell r="E814">
            <v>0</v>
          </cell>
          <cell r="F814">
            <v>0</v>
          </cell>
          <cell r="G814">
            <v>0</v>
          </cell>
          <cell r="H814">
            <v>0</v>
          </cell>
          <cell r="I814">
            <v>0</v>
          </cell>
          <cell r="J814">
            <v>0</v>
          </cell>
          <cell r="K814">
            <v>0</v>
          </cell>
          <cell r="L814">
            <v>0</v>
          </cell>
          <cell r="M814">
            <v>0</v>
          </cell>
          <cell r="N814">
            <v>0</v>
          </cell>
          <cell r="O814">
            <v>0</v>
          </cell>
          <cell r="P814">
            <v>0</v>
          </cell>
          <cell r="Q814">
            <v>0</v>
          </cell>
          <cell r="R814">
            <v>0</v>
          </cell>
          <cell r="S814">
            <v>0</v>
          </cell>
          <cell r="T814">
            <v>1600794.3168000001</v>
          </cell>
          <cell r="U814">
            <v>0</v>
          </cell>
          <cell r="V814">
            <v>0</v>
          </cell>
        </row>
        <row r="815">
          <cell r="A815">
            <v>0</v>
          </cell>
          <cell r="B815">
            <v>0</v>
          </cell>
          <cell r="C815">
            <v>0</v>
          </cell>
          <cell r="D815">
            <v>0</v>
          </cell>
          <cell r="E815">
            <v>0</v>
          </cell>
          <cell r="F815">
            <v>0</v>
          </cell>
          <cell r="G815">
            <v>0</v>
          </cell>
          <cell r="H815">
            <v>0</v>
          </cell>
          <cell r="I815">
            <v>0</v>
          </cell>
          <cell r="J815">
            <v>0</v>
          </cell>
          <cell r="K815">
            <v>0</v>
          </cell>
          <cell r="L815">
            <v>0</v>
          </cell>
          <cell r="M815">
            <v>0</v>
          </cell>
          <cell r="N815">
            <v>0</v>
          </cell>
          <cell r="O815">
            <v>0</v>
          </cell>
          <cell r="P815">
            <v>0</v>
          </cell>
          <cell r="Q815">
            <v>0</v>
          </cell>
          <cell r="R815">
            <v>0</v>
          </cell>
          <cell r="S815">
            <v>0</v>
          </cell>
          <cell r="T815">
            <v>0</v>
          </cell>
          <cell r="U815">
            <v>0</v>
          </cell>
          <cell r="V815">
            <v>0</v>
          </cell>
        </row>
        <row r="816">
          <cell r="A816" t="str">
            <v>Para constancia de lo anterior, se firma la presente acta bajo la responsabilidad expresa de los que intervienen en ella, de  conformidad  con las funciones  desempeñadas por cada uno de los mismos,  de acuerdo con el manual de interventoría, en _________</v>
          </cell>
          <cell r="B816">
            <v>0</v>
          </cell>
          <cell r="C816">
            <v>0</v>
          </cell>
          <cell r="D816">
            <v>0</v>
          </cell>
          <cell r="E816">
            <v>0</v>
          </cell>
          <cell r="F816">
            <v>0</v>
          </cell>
          <cell r="G816">
            <v>0</v>
          </cell>
          <cell r="H816">
            <v>0</v>
          </cell>
          <cell r="I816">
            <v>0</v>
          </cell>
          <cell r="J816">
            <v>0</v>
          </cell>
          <cell r="K816">
            <v>0</v>
          </cell>
          <cell r="L816">
            <v>0</v>
          </cell>
          <cell r="M816">
            <v>0</v>
          </cell>
          <cell r="N816">
            <v>0</v>
          </cell>
          <cell r="O816">
            <v>0</v>
          </cell>
          <cell r="P816">
            <v>0</v>
          </cell>
          <cell r="Q816">
            <v>0</v>
          </cell>
          <cell r="R816">
            <v>0</v>
          </cell>
          <cell r="S816">
            <v>0</v>
          </cell>
          <cell r="T816">
            <v>0</v>
          </cell>
          <cell r="U816">
            <v>0</v>
          </cell>
          <cell r="V816">
            <v>0</v>
          </cell>
        </row>
        <row r="817">
          <cell r="A817">
            <v>0</v>
          </cell>
          <cell r="B817">
            <v>0</v>
          </cell>
          <cell r="C817">
            <v>0</v>
          </cell>
          <cell r="D817">
            <v>0</v>
          </cell>
          <cell r="E817">
            <v>0</v>
          </cell>
          <cell r="F817">
            <v>0</v>
          </cell>
          <cell r="G817">
            <v>0</v>
          </cell>
          <cell r="H817">
            <v>0</v>
          </cell>
          <cell r="I817">
            <v>0</v>
          </cell>
          <cell r="J817">
            <v>0</v>
          </cell>
          <cell r="K817">
            <v>0</v>
          </cell>
          <cell r="L817">
            <v>0</v>
          </cell>
          <cell r="M817">
            <v>0</v>
          </cell>
          <cell r="N817">
            <v>0</v>
          </cell>
          <cell r="O817">
            <v>0</v>
          </cell>
          <cell r="P817">
            <v>0</v>
          </cell>
          <cell r="Q817">
            <v>0</v>
          </cell>
          <cell r="R817">
            <v>0</v>
          </cell>
          <cell r="S817">
            <v>0</v>
          </cell>
          <cell r="T817">
            <v>0</v>
          </cell>
          <cell r="U817">
            <v>0</v>
          </cell>
          <cell r="V817">
            <v>0</v>
          </cell>
        </row>
        <row r="818">
          <cell r="A818">
            <v>0</v>
          </cell>
          <cell r="B818">
            <v>0</v>
          </cell>
          <cell r="C818">
            <v>0</v>
          </cell>
          <cell r="D818">
            <v>0</v>
          </cell>
          <cell r="E818">
            <v>0</v>
          </cell>
          <cell r="F818">
            <v>0</v>
          </cell>
          <cell r="G818">
            <v>0</v>
          </cell>
          <cell r="H818">
            <v>0</v>
          </cell>
          <cell r="I818">
            <v>0</v>
          </cell>
          <cell r="J818">
            <v>0</v>
          </cell>
          <cell r="K818">
            <v>0</v>
          </cell>
          <cell r="L818">
            <v>0</v>
          </cell>
          <cell r="M818">
            <v>0</v>
          </cell>
          <cell r="N818">
            <v>0</v>
          </cell>
          <cell r="O818">
            <v>0</v>
          </cell>
          <cell r="P818">
            <v>0</v>
          </cell>
          <cell r="Q818">
            <v>0</v>
          </cell>
          <cell r="R818">
            <v>0</v>
          </cell>
          <cell r="S818">
            <v>0</v>
          </cell>
          <cell r="T818">
            <v>0</v>
          </cell>
          <cell r="U818">
            <v>0</v>
          </cell>
          <cell r="V818">
            <v>0</v>
          </cell>
        </row>
        <row r="819">
          <cell r="A819">
            <v>0</v>
          </cell>
          <cell r="B819">
            <v>0</v>
          </cell>
          <cell r="C819">
            <v>0</v>
          </cell>
          <cell r="D819">
            <v>0</v>
          </cell>
          <cell r="E819" t="str">
            <v>Firma:</v>
          </cell>
          <cell r="F819">
            <v>0</v>
          </cell>
          <cell r="G819">
            <v>0</v>
          </cell>
          <cell r="H819">
            <v>0</v>
          </cell>
          <cell r="I819">
            <v>0</v>
          </cell>
          <cell r="J819">
            <v>0</v>
          </cell>
          <cell r="K819">
            <v>0</v>
          </cell>
          <cell r="L819">
            <v>0</v>
          </cell>
          <cell r="M819">
            <v>0</v>
          </cell>
          <cell r="N819">
            <v>0</v>
          </cell>
          <cell r="O819">
            <v>0</v>
          </cell>
          <cell r="P819">
            <v>0</v>
          </cell>
          <cell r="Q819">
            <v>0</v>
          </cell>
          <cell r="R819">
            <v>0</v>
          </cell>
          <cell r="S819">
            <v>0</v>
          </cell>
          <cell r="T819">
            <v>0</v>
          </cell>
          <cell r="U819">
            <v>0</v>
          </cell>
          <cell r="V819">
            <v>0</v>
          </cell>
        </row>
        <row r="820">
          <cell r="A820">
            <v>0</v>
          </cell>
          <cell r="B820">
            <v>0</v>
          </cell>
          <cell r="C820">
            <v>0</v>
          </cell>
          <cell r="D820">
            <v>0</v>
          </cell>
          <cell r="E820" t="str">
            <v>Nombre:</v>
          </cell>
          <cell r="F820">
            <v>0</v>
          </cell>
          <cell r="G820">
            <v>0</v>
          </cell>
          <cell r="H820">
            <v>0</v>
          </cell>
          <cell r="I820">
            <v>0</v>
          </cell>
          <cell r="J820">
            <v>0</v>
          </cell>
          <cell r="K820">
            <v>0</v>
          </cell>
          <cell r="L820">
            <v>0</v>
          </cell>
          <cell r="M820">
            <v>0</v>
          </cell>
          <cell r="N820">
            <v>0</v>
          </cell>
          <cell r="O820">
            <v>0</v>
          </cell>
          <cell r="P820">
            <v>0</v>
          </cell>
          <cell r="Q820">
            <v>0</v>
          </cell>
          <cell r="R820">
            <v>0</v>
          </cell>
          <cell r="S820">
            <v>0</v>
          </cell>
          <cell r="T820">
            <v>0</v>
          </cell>
          <cell r="U820">
            <v>0</v>
          </cell>
          <cell r="V820">
            <v>0</v>
          </cell>
        </row>
        <row r="821">
          <cell r="A821">
            <v>0</v>
          </cell>
          <cell r="B821">
            <v>0</v>
          </cell>
          <cell r="C821">
            <v>0</v>
          </cell>
          <cell r="D821">
            <v>0</v>
          </cell>
          <cell r="E821" t="str">
            <v>REPRESENTATE LEGAL Ó DIRECTOR DE OBRA</v>
          </cell>
          <cell r="F821">
            <v>0</v>
          </cell>
          <cell r="G821">
            <v>0</v>
          </cell>
          <cell r="H821">
            <v>0</v>
          </cell>
          <cell r="I821">
            <v>0</v>
          </cell>
          <cell r="J821">
            <v>0</v>
          </cell>
          <cell r="K821">
            <v>0</v>
          </cell>
          <cell r="L821">
            <v>0</v>
          </cell>
          <cell r="M821">
            <v>0</v>
          </cell>
          <cell r="N821">
            <v>0</v>
          </cell>
          <cell r="O821">
            <v>0</v>
          </cell>
          <cell r="P821">
            <v>0</v>
          </cell>
          <cell r="Q821">
            <v>0</v>
          </cell>
          <cell r="R821">
            <v>0</v>
          </cell>
          <cell r="S821">
            <v>0</v>
          </cell>
          <cell r="T821">
            <v>0</v>
          </cell>
          <cell r="U821">
            <v>0</v>
          </cell>
          <cell r="V821">
            <v>0</v>
          </cell>
        </row>
        <row r="822">
          <cell r="F822">
            <v>0</v>
          </cell>
          <cell r="G822">
            <v>0</v>
          </cell>
          <cell r="H822">
            <v>0</v>
          </cell>
          <cell r="I822">
            <v>0</v>
          </cell>
          <cell r="J822">
            <v>0</v>
          </cell>
          <cell r="K822">
            <v>0</v>
          </cell>
        </row>
        <row r="823">
          <cell r="A823" t="str">
            <v>C. OBSERVACIONES INTERVENTORIA (Campo de obligatorio diligenciamiento)</v>
          </cell>
          <cell r="B823">
            <v>0</v>
          </cell>
          <cell r="C823">
            <v>0</v>
          </cell>
          <cell r="D823">
            <v>0</v>
          </cell>
          <cell r="E823">
            <v>0</v>
          </cell>
          <cell r="F823">
            <v>0</v>
          </cell>
          <cell r="G823">
            <v>0</v>
          </cell>
          <cell r="H823">
            <v>0</v>
          </cell>
          <cell r="I823">
            <v>0</v>
          </cell>
          <cell r="J823">
            <v>0</v>
          </cell>
          <cell r="K823">
            <v>0</v>
          </cell>
          <cell r="L823">
            <v>0</v>
          </cell>
          <cell r="M823">
            <v>0</v>
          </cell>
          <cell r="N823">
            <v>0</v>
          </cell>
          <cell r="O823">
            <v>0</v>
          </cell>
          <cell r="P823">
            <v>0</v>
          </cell>
          <cell r="Q823">
            <v>0</v>
          </cell>
          <cell r="R823">
            <v>0</v>
          </cell>
          <cell r="S823">
            <v>0</v>
          </cell>
          <cell r="T823">
            <v>0</v>
          </cell>
          <cell r="U823">
            <v>0</v>
          </cell>
          <cell r="V823">
            <v>0</v>
          </cell>
        </row>
        <row r="824">
          <cell r="A824">
            <v>0</v>
          </cell>
          <cell r="B824">
            <v>0</v>
          </cell>
          <cell r="C824">
            <v>0</v>
          </cell>
          <cell r="D824">
            <v>0</v>
          </cell>
          <cell r="E824">
            <v>0</v>
          </cell>
          <cell r="F824">
            <v>0</v>
          </cell>
          <cell r="G824">
            <v>0</v>
          </cell>
          <cell r="H824">
            <v>0</v>
          </cell>
          <cell r="I824">
            <v>0</v>
          </cell>
          <cell r="J824">
            <v>0</v>
          </cell>
          <cell r="K824">
            <v>0</v>
          </cell>
          <cell r="L824">
            <v>0</v>
          </cell>
          <cell r="M824">
            <v>0</v>
          </cell>
          <cell r="N824">
            <v>0</v>
          </cell>
          <cell r="O824">
            <v>0</v>
          </cell>
          <cell r="P824">
            <v>0</v>
          </cell>
          <cell r="Q824">
            <v>0</v>
          </cell>
          <cell r="R824">
            <v>0</v>
          </cell>
          <cell r="S824">
            <v>0</v>
          </cell>
          <cell r="T824">
            <v>0</v>
          </cell>
          <cell r="U824">
            <v>0</v>
          </cell>
          <cell r="V824">
            <v>0</v>
          </cell>
        </row>
        <row r="825">
          <cell r="A825">
            <v>0</v>
          </cell>
          <cell r="B825">
            <v>0</v>
          </cell>
          <cell r="C825">
            <v>0</v>
          </cell>
          <cell r="D825">
            <v>0</v>
          </cell>
          <cell r="E825">
            <v>0</v>
          </cell>
          <cell r="F825">
            <v>0</v>
          </cell>
          <cell r="G825">
            <v>0</v>
          </cell>
          <cell r="H825">
            <v>0</v>
          </cell>
          <cell r="I825">
            <v>0</v>
          </cell>
          <cell r="J825">
            <v>0</v>
          </cell>
          <cell r="K825">
            <v>0</v>
          </cell>
          <cell r="L825">
            <v>0</v>
          </cell>
          <cell r="M825">
            <v>0</v>
          </cell>
          <cell r="N825">
            <v>0</v>
          </cell>
          <cell r="O825">
            <v>0</v>
          </cell>
          <cell r="P825">
            <v>0</v>
          </cell>
          <cell r="Q825">
            <v>0</v>
          </cell>
          <cell r="R825">
            <v>0</v>
          </cell>
          <cell r="S825">
            <v>0</v>
          </cell>
          <cell r="T825">
            <v>0</v>
          </cell>
          <cell r="U825">
            <v>0</v>
          </cell>
          <cell r="V825">
            <v>0</v>
          </cell>
        </row>
        <row r="826">
          <cell r="A826">
            <v>0</v>
          </cell>
          <cell r="B826">
            <v>0</v>
          </cell>
          <cell r="C826">
            <v>0</v>
          </cell>
          <cell r="D826">
            <v>0</v>
          </cell>
          <cell r="E826">
            <v>0</v>
          </cell>
          <cell r="F826">
            <v>0</v>
          </cell>
          <cell r="G826">
            <v>0</v>
          </cell>
          <cell r="H826">
            <v>0</v>
          </cell>
          <cell r="I826">
            <v>0</v>
          </cell>
          <cell r="J826">
            <v>0</v>
          </cell>
          <cell r="K826">
            <v>0</v>
          </cell>
          <cell r="L826">
            <v>0</v>
          </cell>
          <cell r="M826">
            <v>0</v>
          </cell>
          <cell r="N826">
            <v>0</v>
          </cell>
          <cell r="O826">
            <v>0</v>
          </cell>
          <cell r="P826">
            <v>0</v>
          </cell>
          <cell r="Q826">
            <v>0</v>
          </cell>
          <cell r="R826">
            <v>0</v>
          </cell>
          <cell r="S826">
            <v>0</v>
          </cell>
          <cell r="T826">
            <v>0</v>
          </cell>
          <cell r="U826">
            <v>0</v>
          </cell>
          <cell r="V826">
            <v>0</v>
          </cell>
        </row>
        <row r="827">
          <cell r="A827">
            <v>0</v>
          </cell>
          <cell r="B827">
            <v>0</v>
          </cell>
          <cell r="C827">
            <v>0</v>
          </cell>
          <cell r="D827">
            <v>0</v>
          </cell>
          <cell r="E827">
            <v>0</v>
          </cell>
          <cell r="F827">
            <v>0</v>
          </cell>
          <cell r="G827">
            <v>0</v>
          </cell>
          <cell r="H827">
            <v>0</v>
          </cell>
          <cell r="I827">
            <v>0</v>
          </cell>
          <cell r="J827">
            <v>0</v>
          </cell>
          <cell r="K827">
            <v>0</v>
          </cell>
          <cell r="L827">
            <v>0</v>
          </cell>
          <cell r="M827">
            <v>0</v>
          </cell>
          <cell r="N827">
            <v>0</v>
          </cell>
          <cell r="O827">
            <v>0</v>
          </cell>
          <cell r="P827">
            <v>0</v>
          </cell>
          <cell r="Q827">
            <v>0</v>
          </cell>
          <cell r="R827">
            <v>0</v>
          </cell>
          <cell r="S827">
            <v>0</v>
          </cell>
          <cell r="T827">
            <v>0</v>
          </cell>
          <cell r="U827">
            <v>0</v>
          </cell>
          <cell r="V827">
            <v>0</v>
          </cell>
        </row>
        <row r="828">
          <cell r="A828">
            <v>0</v>
          </cell>
          <cell r="B828">
            <v>0</v>
          </cell>
          <cell r="C828">
            <v>0</v>
          </cell>
          <cell r="D828">
            <v>0</v>
          </cell>
          <cell r="E828">
            <v>0</v>
          </cell>
          <cell r="F828">
            <v>0</v>
          </cell>
          <cell r="G828">
            <v>0</v>
          </cell>
          <cell r="H828">
            <v>0</v>
          </cell>
          <cell r="I828">
            <v>0</v>
          </cell>
          <cell r="J828">
            <v>0</v>
          </cell>
          <cell r="K828">
            <v>0</v>
          </cell>
          <cell r="L828">
            <v>0</v>
          </cell>
          <cell r="M828">
            <v>0</v>
          </cell>
          <cell r="N828">
            <v>0</v>
          </cell>
          <cell r="O828">
            <v>0</v>
          </cell>
          <cell r="P828">
            <v>0</v>
          </cell>
          <cell r="Q828">
            <v>0</v>
          </cell>
          <cell r="R828">
            <v>0</v>
          </cell>
          <cell r="S828">
            <v>0</v>
          </cell>
          <cell r="T828">
            <v>0</v>
          </cell>
          <cell r="U828">
            <v>0</v>
          </cell>
          <cell r="V828">
            <v>0</v>
          </cell>
        </row>
        <row r="829">
          <cell r="A829">
            <v>0</v>
          </cell>
          <cell r="B829">
            <v>0</v>
          </cell>
          <cell r="C829">
            <v>0</v>
          </cell>
          <cell r="D829">
            <v>0</v>
          </cell>
          <cell r="E829">
            <v>0</v>
          </cell>
          <cell r="F829">
            <v>0</v>
          </cell>
          <cell r="G829">
            <v>0</v>
          </cell>
          <cell r="H829">
            <v>0</v>
          </cell>
          <cell r="I829">
            <v>0</v>
          </cell>
          <cell r="J829">
            <v>0</v>
          </cell>
          <cell r="K829">
            <v>0</v>
          </cell>
          <cell r="L829">
            <v>0</v>
          </cell>
          <cell r="M829">
            <v>0</v>
          </cell>
          <cell r="N829">
            <v>0</v>
          </cell>
          <cell r="O829">
            <v>0</v>
          </cell>
          <cell r="P829">
            <v>0</v>
          </cell>
          <cell r="Q829">
            <v>0</v>
          </cell>
          <cell r="R829">
            <v>0</v>
          </cell>
          <cell r="T829">
            <v>0</v>
          </cell>
          <cell r="U829">
            <v>0</v>
          </cell>
        </row>
        <row r="830">
          <cell r="A830">
            <v>0</v>
          </cell>
          <cell r="B830">
            <v>0</v>
          </cell>
          <cell r="C830">
            <v>0</v>
          </cell>
          <cell r="D830">
            <v>0</v>
          </cell>
          <cell r="E830" t="str">
            <v>Firma:</v>
          </cell>
          <cell r="F830">
            <v>0</v>
          </cell>
          <cell r="G830">
            <v>0</v>
          </cell>
          <cell r="H830">
            <v>0</v>
          </cell>
          <cell r="I830">
            <v>0</v>
          </cell>
          <cell r="J830">
            <v>0</v>
          </cell>
          <cell r="K830">
            <v>0</v>
          </cell>
          <cell r="L830">
            <v>0</v>
          </cell>
          <cell r="M830">
            <v>0</v>
          </cell>
          <cell r="N830">
            <v>0</v>
          </cell>
          <cell r="O830">
            <v>0</v>
          </cell>
          <cell r="P830">
            <v>0</v>
          </cell>
          <cell r="Q830">
            <v>0</v>
          </cell>
          <cell r="R830">
            <v>0</v>
          </cell>
          <cell r="S830">
            <v>0</v>
          </cell>
          <cell r="U830">
            <v>0</v>
          </cell>
          <cell r="V830">
            <v>0</v>
          </cell>
        </row>
        <row r="831">
          <cell r="A831">
            <v>0</v>
          </cell>
          <cell r="B831">
            <v>0</v>
          </cell>
          <cell r="C831">
            <v>0</v>
          </cell>
          <cell r="D831">
            <v>0</v>
          </cell>
          <cell r="E831" t="str">
            <v>Nombre:</v>
          </cell>
          <cell r="F831">
            <v>0</v>
          </cell>
          <cell r="G831">
            <v>0</v>
          </cell>
          <cell r="H831">
            <v>0</v>
          </cell>
          <cell r="I831">
            <v>0</v>
          </cell>
          <cell r="J831">
            <v>0</v>
          </cell>
          <cell r="K831">
            <v>0</v>
          </cell>
          <cell r="L831">
            <v>0</v>
          </cell>
          <cell r="M831">
            <v>0</v>
          </cell>
          <cell r="N831">
            <v>0</v>
          </cell>
          <cell r="O831">
            <v>0</v>
          </cell>
          <cell r="P831">
            <v>0</v>
          </cell>
          <cell r="Q831">
            <v>0</v>
          </cell>
          <cell r="R831">
            <v>0</v>
          </cell>
          <cell r="S831">
            <v>0</v>
          </cell>
          <cell r="U831">
            <v>0</v>
          </cell>
          <cell r="V831" t="str">
            <v>Original  - FONADE</v>
          </cell>
        </row>
        <row r="832">
          <cell r="A832">
            <v>0</v>
          </cell>
          <cell r="B832">
            <v>0</v>
          </cell>
          <cell r="C832">
            <v>0</v>
          </cell>
          <cell r="D832">
            <v>0</v>
          </cell>
          <cell r="E832" t="str">
            <v>REPRESENTANTE LEGAL Ó DIRECTOR DE INTERVENTORÍA</v>
          </cell>
          <cell r="F832">
            <v>0</v>
          </cell>
          <cell r="G832">
            <v>0</v>
          </cell>
          <cell r="H832">
            <v>0</v>
          </cell>
          <cell r="I832">
            <v>0</v>
          </cell>
          <cell r="J832">
            <v>0</v>
          </cell>
          <cell r="K832">
            <v>0</v>
          </cell>
          <cell r="L832">
            <v>0</v>
          </cell>
          <cell r="M832">
            <v>0</v>
          </cell>
          <cell r="N832">
            <v>0</v>
          </cell>
          <cell r="O832">
            <v>0</v>
          </cell>
          <cell r="P832">
            <v>0</v>
          </cell>
          <cell r="Q832">
            <v>0</v>
          </cell>
          <cell r="R832">
            <v>0</v>
          </cell>
          <cell r="S832">
            <v>0</v>
          </cell>
          <cell r="T832">
            <v>0</v>
          </cell>
          <cell r="U832">
            <v>0</v>
          </cell>
          <cell r="V832" t="str">
            <v>Copias: Contratista, Interventor</v>
          </cell>
        </row>
        <row r="833">
          <cell r="A833" t="str">
            <v>Item</v>
          </cell>
          <cell r="B833">
            <v>0</v>
          </cell>
          <cell r="C833" t="str">
            <v>Descripción</v>
          </cell>
          <cell r="D833">
            <v>0</v>
          </cell>
          <cell r="E833">
            <v>0</v>
          </cell>
          <cell r="F833">
            <v>0</v>
          </cell>
          <cell r="G833">
            <v>0</v>
          </cell>
          <cell r="H833">
            <v>0</v>
          </cell>
          <cell r="I833">
            <v>0</v>
          </cell>
          <cell r="J833">
            <v>0</v>
          </cell>
          <cell r="K833">
            <v>0</v>
          </cell>
          <cell r="L833">
            <v>0</v>
          </cell>
          <cell r="M833">
            <v>0</v>
          </cell>
          <cell r="N833">
            <v>0</v>
          </cell>
          <cell r="O833">
            <v>0</v>
          </cell>
          <cell r="P833">
            <v>0</v>
          </cell>
          <cell r="Q833">
            <v>0</v>
          </cell>
          <cell r="R833" t="str">
            <v>Unidad</v>
          </cell>
          <cell r="S833">
            <v>0</v>
          </cell>
          <cell r="T833" t="str">
            <v>Cantidad</v>
          </cell>
          <cell r="U833">
            <v>0</v>
          </cell>
          <cell r="V833">
            <v>0</v>
          </cell>
        </row>
        <row r="834">
          <cell r="A834" t="str">
            <v>04.05.03</v>
          </cell>
          <cell r="B834">
            <v>0</v>
          </cell>
          <cell r="C834" t="str">
            <v>Construcción de caja en mampostería de 30x30x30 para futuro cableado red estructurada. Incluye tapa en concreto.</v>
          </cell>
          <cell r="D834">
            <v>0</v>
          </cell>
          <cell r="E834">
            <v>0</v>
          </cell>
          <cell r="F834">
            <v>0</v>
          </cell>
          <cell r="G834">
            <v>0</v>
          </cell>
          <cell r="H834">
            <v>0</v>
          </cell>
          <cell r="I834">
            <v>0</v>
          </cell>
          <cell r="J834">
            <v>0</v>
          </cell>
          <cell r="K834">
            <v>0</v>
          </cell>
          <cell r="L834">
            <v>0</v>
          </cell>
          <cell r="M834">
            <v>0</v>
          </cell>
          <cell r="N834">
            <v>0</v>
          </cell>
          <cell r="O834">
            <v>0</v>
          </cell>
          <cell r="P834">
            <v>0</v>
          </cell>
          <cell r="Q834">
            <v>0</v>
          </cell>
          <cell r="R834" t="str">
            <v>UN</v>
          </cell>
          <cell r="S834">
            <v>0</v>
          </cell>
          <cell r="T834">
            <v>1</v>
          </cell>
          <cell r="U834">
            <v>0</v>
          </cell>
          <cell r="V834">
            <v>0</v>
          </cell>
          <cell r="W834">
            <v>157542</v>
          </cell>
        </row>
        <row r="835">
          <cell r="A835">
            <v>0</v>
          </cell>
          <cell r="B835">
            <v>0</v>
          </cell>
          <cell r="C835">
            <v>0</v>
          </cell>
          <cell r="D835">
            <v>0</v>
          </cell>
          <cell r="E835">
            <v>0</v>
          </cell>
          <cell r="F835">
            <v>0</v>
          </cell>
          <cell r="G835">
            <v>0</v>
          </cell>
          <cell r="H835">
            <v>0</v>
          </cell>
          <cell r="I835">
            <v>0</v>
          </cell>
          <cell r="J835">
            <v>0</v>
          </cell>
          <cell r="K835">
            <v>0</v>
          </cell>
          <cell r="L835">
            <v>0</v>
          </cell>
          <cell r="M835">
            <v>0</v>
          </cell>
          <cell r="N835">
            <v>0</v>
          </cell>
          <cell r="O835">
            <v>0</v>
          </cell>
          <cell r="P835">
            <v>0</v>
          </cell>
          <cell r="Q835">
            <v>0</v>
          </cell>
          <cell r="R835">
            <v>0</v>
          </cell>
          <cell r="S835">
            <v>0</v>
          </cell>
          <cell r="T835">
            <v>0</v>
          </cell>
          <cell r="U835">
            <v>0</v>
          </cell>
          <cell r="V835">
            <v>0</v>
          </cell>
        </row>
        <row r="836">
          <cell r="A836" t="str">
            <v>1.  Equipo</v>
          </cell>
          <cell r="B836">
            <v>0</v>
          </cell>
          <cell r="C836">
            <v>0</v>
          </cell>
          <cell r="D836">
            <v>0</v>
          </cell>
          <cell r="E836">
            <v>0</v>
          </cell>
          <cell r="F836">
            <v>0</v>
          </cell>
          <cell r="G836">
            <v>0</v>
          </cell>
          <cell r="H836">
            <v>0</v>
          </cell>
          <cell r="I836">
            <v>0</v>
          </cell>
          <cell r="J836">
            <v>0</v>
          </cell>
          <cell r="K836">
            <v>0</v>
          </cell>
          <cell r="L836">
            <v>0</v>
          </cell>
          <cell r="M836">
            <v>0</v>
          </cell>
          <cell r="N836">
            <v>0</v>
          </cell>
          <cell r="O836">
            <v>0</v>
          </cell>
          <cell r="P836">
            <v>0</v>
          </cell>
          <cell r="Q836">
            <v>0</v>
          </cell>
          <cell r="R836">
            <v>0</v>
          </cell>
          <cell r="S836">
            <v>0</v>
          </cell>
          <cell r="T836">
            <v>0</v>
          </cell>
          <cell r="U836">
            <v>0</v>
          </cell>
          <cell r="V836">
            <v>0</v>
          </cell>
        </row>
        <row r="837">
          <cell r="A837" t="str">
            <v>Descripción</v>
          </cell>
          <cell r="B837">
            <v>0</v>
          </cell>
          <cell r="C837">
            <v>0</v>
          </cell>
          <cell r="D837">
            <v>0</v>
          </cell>
          <cell r="E837">
            <v>0</v>
          </cell>
          <cell r="F837">
            <v>0</v>
          </cell>
          <cell r="G837">
            <v>0</v>
          </cell>
          <cell r="H837" t="str">
            <v>Marca</v>
          </cell>
          <cell r="I837">
            <v>0</v>
          </cell>
          <cell r="J837">
            <v>0</v>
          </cell>
          <cell r="K837" t="str">
            <v>Tipo</v>
          </cell>
          <cell r="L837">
            <v>0</v>
          </cell>
          <cell r="M837">
            <v>0</v>
          </cell>
          <cell r="N837">
            <v>0</v>
          </cell>
          <cell r="O837" t="str">
            <v>Tarifa/Hora</v>
          </cell>
          <cell r="P837">
            <v>0</v>
          </cell>
          <cell r="Q837">
            <v>0</v>
          </cell>
          <cell r="R837" t="str">
            <v>Rendimiento</v>
          </cell>
          <cell r="S837">
            <v>0</v>
          </cell>
          <cell r="T837" t="str">
            <v>Vr. Unitario</v>
          </cell>
          <cell r="U837">
            <v>0</v>
          </cell>
          <cell r="V837">
            <v>0</v>
          </cell>
        </row>
        <row r="838">
          <cell r="A838" t="str">
            <v>Herramienta menor (% de mano de obra)</v>
          </cell>
          <cell r="B838">
            <v>0</v>
          </cell>
          <cell r="C838">
            <v>0</v>
          </cell>
          <cell r="D838">
            <v>0</v>
          </cell>
          <cell r="E838">
            <v>0</v>
          </cell>
          <cell r="F838">
            <v>0</v>
          </cell>
          <cell r="G838">
            <v>0</v>
          </cell>
          <cell r="H838">
            <v>0</v>
          </cell>
          <cell r="I838">
            <v>0</v>
          </cell>
          <cell r="J838">
            <v>0</v>
          </cell>
          <cell r="K838">
            <v>0</v>
          </cell>
          <cell r="L838">
            <v>0</v>
          </cell>
          <cell r="M838">
            <v>0</v>
          </cell>
          <cell r="N838">
            <v>0</v>
          </cell>
          <cell r="O838">
            <v>30188</v>
          </cell>
          <cell r="P838">
            <v>0</v>
          </cell>
          <cell r="Q838">
            <v>0</v>
          </cell>
          <cell r="R838">
            <v>0.02</v>
          </cell>
          <cell r="S838">
            <v>0</v>
          </cell>
          <cell r="T838">
            <v>603.76</v>
          </cell>
          <cell r="U838">
            <v>0</v>
          </cell>
          <cell r="V838">
            <v>0</v>
          </cell>
        </row>
        <row r="839">
          <cell r="A839" t="str">
            <v>Pica</v>
          </cell>
          <cell r="B839">
            <v>0</v>
          </cell>
          <cell r="C839">
            <v>0</v>
          </cell>
          <cell r="D839">
            <v>0</v>
          </cell>
          <cell r="E839">
            <v>0</v>
          </cell>
          <cell r="F839">
            <v>0</v>
          </cell>
          <cell r="G839">
            <v>0</v>
          </cell>
          <cell r="H839">
            <v>0</v>
          </cell>
          <cell r="I839">
            <v>0</v>
          </cell>
          <cell r="J839">
            <v>0</v>
          </cell>
          <cell r="K839">
            <v>0</v>
          </cell>
          <cell r="L839">
            <v>0</v>
          </cell>
          <cell r="M839">
            <v>0</v>
          </cell>
          <cell r="N839">
            <v>0</v>
          </cell>
          <cell r="O839">
            <v>29600</v>
          </cell>
          <cell r="P839">
            <v>0</v>
          </cell>
          <cell r="Q839">
            <v>0</v>
          </cell>
          <cell r="R839">
            <v>0.02</v>
          </cell>
          <cell r="S839">
            <v>0</v>
          </cell>
          <cell r="T839">
            <v>592</v>
          </cell>
          <cell r="U839">
            <v>0</v>
          </cell>
          <cell r="V839">
            <v>0</v>
          </cell>
        </row>
        <row r="840">
          <cell r="A840" t="str">
            <v>Pala</v>
          </cell>
          <cell r="B840">
            <v>0</v>
          </cell>
          <cell r="C840">
            <v>0</v>
          </cell>
          <cell r="D840">
            <v>0</v>
          </cell>
          <cell r="E840">
            <v>0</v>
          </cell>
          <cell r="F840">
            <v>0</v>
          </cell>
          <cell r="G840">
            <v>0</v>
          </cell>
          <cell r="H840">
            <v>0</v>
          </cell>
          <cell r="I840">
            <v>0</v>
          </cell>
          <cell r="J840">
            <v>0</v>
          </cell>
          <cell r="K840">
            <v>0</v>
          </cell>
          <cell r="L840">
            <v>0</v>
          </cell>
          <cell r="M840">
            <v>0</v>
          </cell>
          <cell r="N840">
            <v>0</v>
          </cell>
          <cell r="O840">
            <v>29600</v>
          </cell>
          <cell r="P840">
            <v>0</v>
          </cell>
          <cell r="Q840">
            <v>0</v>
          </cell>
          <cell r="R840">
            <v>0.02</v>
          </cell>
          <cell r="S840">
            <v>0</v>
          </cell>
          <cell r="T840">
            <v>592</v>
          </cell>
          <cell r="U840">
            <v>0</v>
          </cell>
          <cell r="V840">
            <v>0</v>
          </cell>
        </row>
        <row r="841">
          <cell r="A841">
            <v>0</v>
          </cell>
          <cell r="B841">
            <v>0</v>
          </cell>
          <cell r="C841">
            <v>0</v>
          </cell>
          <cell r="D841">
            <v>0</v>
          </cell>
          <cell r="E841">
            <v>0</v>
          </cell>
          <cell r="F841">
            <v>0</v>
          </cell>
          <cell r="G841">
            <v>0</v>
          </cell>
          <cell r="H841">
            <v>0</v>
          </cell>
          <cell r="I841">
            <v>0</v>
          </cell>
          <cell r="J841">
            <v>0</v>
          </cell>
          <cell r="K841">
            <v>0</v>
          </cell>
          <cell r="L841">
            <v>0</v>
          </cell>
          <cell r="M841">
            <v>0</v>
          </cell>
          <cell r="N841">
            <v>0</v>
          </cell>
          <cell r="O841">
            <v>0</v>
          </cell>
          <cell r="P841">
            <v>0</v>
          </cell>
          <cell r="Q841">
            <v>0</v>
          </cell>
          <cell r="R841">
            <v>0</v>
          </cell>
          <cell r="S841">
            <v>0</v>
          </cell>
          <cell r="T841">
            <v>0</v>
          </cell>
          <cell r="U841">
            <v>0</v>
          </cell>
          <cell r="V841">
            <v>0</v>
          </cell>
        </row>
        <row r="842">
          <cell r="A842" t="str">
            <v>SUBTOTAL</v>
          </cell>
          <cell r="B842">
            <v>0</v>
          </cell>
          <cell r="C842">
            <v>0</v>
          </cell>
          <cell r="D842">
            <v>0</v>
          </cell>
          <cell r="E842">
            <v>0</v>
          </cell>
          <cell r="F842">
            <v>0</v>
          </cell>
          <cell r="G842">
            <v>0</v>
          </cell>
          <cell r="H842">
            <v>0</v>
          </cell>
          <cell r="I842">
            <v>0</v>
          </cell>
          <cell r="J842">
            <v>0</v>
          </cell>
          <cell r="K842">
            <v>0</v>
          </cell>
          <cell r="L842">
            <v>0</v>
          </cell>
          <cell r="M842">
            <v>0</v>
          </cell>
          <cell r="N842">
            <v>0</v>
          </cell>
          <cell r="O842">
            <v>0</v>
          </cell>
          <cell r="P842">
            <v>0</v>
          </cell>
          <cell r="Q842">
            <v>0</v>
          </cell>
          <cell r="R842">
            <v>0</v>
          </cell>
          <cell r="S842">
            <v>0</v>
          </cell>
          <cell r="T842">
            <v>1787.76</v>
          </cell>
          <cell r="U842">
            <v>0</v>
          </cell>
          <cell r="V842">
            <v>0</v>
          </cell>
        </row>
        <row r="843">
          <cell r="A843">
            <v>0</v>
          </cell>
          <cell r="B843">
            <v>0</v>
          </cell>
          <cell r="C843">
            <v>0</v>
          </cell>
          <cell r="D843">
            <v>0</v>
          </cell>
          <cell r="E843">
            <v>0</v>
          </cell>
          <cell r="F843">
            <v>0</v>
          </cell>
          <cell r="G843">
            <v>0</v>
          </cell>
          <cell r="H843">
            <v>0</v>
          </cell>
          <cell r="I843">
            <v>0</v>
          </cell>
          <cell r="J843">
            <v>0</v>
          </cell>
          <cell r="K843">
            <v>0</v>
          </cell>
          <cell r="L843">
            <v>0</v>
          </cell>
          <cell r="M843">
            <v>0</v>
          </cell>
          <cell r="N843">
            <v>0</v>
          </cell>
          <cell r="O843">
            <v>0</v>
          </cell>
          <cell r="P843">
            <v>0</v>
          </cell>
          <cell r="Q843">
            <v>0</v>
          </cell>
          <cell r="R843">
            <v>0</v>
          </cell>
          <cell r="S843">
            <v>0</v>
          </cell>
          <cell r="T843">
            <v>0</v>
          </cell>
          <cell r="U843">
            <v>0</v>
          </cell>
          <cell r="V843">
            <v>0</v>
          </cell>
        </row>
        <row r="844">
          <cell r="A844" t="str">
            <v>2.  Materiales</v>
          </cell>
          <cell r="B844">
            <v>0</v>
          </cell>
          <cell r="C844">
            <v>0</v>
          </cell>
          <cell r="D844">
            <v>0</v>
          </cell>
          <cell r="E844">
            <v>0</v>
          </cell>
          <cell r="F844">
            <v>0</v>
          </cell>
          <cell r="G844">
            <v>0</v>
          </cell>
          <cell r="H844">
            <v>0</v>
          </cell>
          <cell r="I844">
            <v>0</v>
          </cell>
          <cell r="J844">
            <v>0</v>
          </cell>
          <cell r="K844">
            <v>0</v>
          </cell>
          <cell r="L844">
            <v>0</v>
          </cell>
          <cell r="M844">
            <v>0</v>
          </cell>
          <cell r="N844">
            <v>0</v>
          </cell>
          <cell r="O844">
            <v>0</v>
          </cell>
          <cell r="P844">
            <v>0</v>
          </cell>
          <cell r="Q844">
            <v>0</v>
          </cell>
          <cell r="R844">
            <v>0</v>
          </cell>
          <cell r="S844">
            <v>0</v>
          </cell>
          <cell r="T844">
            <v>0</v>
          </cell>
          <cell r="U844">
            <v>0</v>
          </cell>
          <cell r="V844">
            <v>0</v>
          </cell>
        </row>
        <row r="845">
          <cell r="A845" t="str">
            <v>Descripción</v>
          </cell>
          <cell r="B845">
            <v>0</v>
          </cell>
          <cell r="C845">
            <v>0</v>
          </cell>
          <cell r="D845">
            <v>0</v>
          </cell>
          <cell r="E845">
            <v>0</v>
          </cell>
          <cell r="F845">
            <v>0</v>
          </cell>
          <cell r="G845">
            <v>0</v>
          </cell>
          <cell r="H845">
            <v>0</v>
          </cell>
          <cell r="I845">
            <v>0</v>
          </cell>
          <cell r="J845">
            <v>0</v>
          </cell>
          <cell r="K845">
            <v>0</v>
          </cell>
          <cell r="L845">
            <v>0</v>
          </cell>
          <cell r="M845" t="str">
            <v>Unidad</v>
          </cell>
          <cell r="N845">
            <v>0</v>
          </cell>
          <cell r="O845" t="str">
            <v>Cantidad</v>
          </cell>
          <cell r="P845">
            <v>0</v>
          </cell>
          <cell r="Q845" t="str">
            <v>Precio Unit.</v>
          </cell>
          <cell r="R845">
            <v>0</v>
          </cell>
          <cell r="S845">
            <v>0</v>
          </cell>
          <cell r="T845" t="str">
            <v>Vr Unitario</v>
          </cell>
          <cell r="U845">
            <v>0</v>
          </cell>
          <cell r="V845">
            <v>0</v>
          </cell>
        </row>
        <row r="846">
          <cell r="A846" t="str">
            <v>Caja en mampostería de 30x30x30</v>
          </cell>
          <cell r="B846">
            <v>0</v>
          </cell>
          <cell r="C846">
            <v>0</v>
          </cell>
          <cell r="D846">
            <v>0</v>
          </cell>
          <cell r="E846">
            <v>0</v>
          </cell>
          <cell r="F846">
            <v>0</v>
          </cell>
          <cell r="G846">
            <v>0</v>
          </cell>
          <cell r="H846">
            <v>0</v>
          </cell>
          <cell r="I846">
            <v>0</v>
          </cell>
          <cell r="J846">
            <v>0</v>
          </cell>
          <cell r="K846">
            <v>0</v>
          </cell>
          <cell r="L846">
            <v>0</v>
          </cell>
          <cell r="M846" t="str">
            <v>Un</v>
          </cell>
          <cell r="N846">
            <v>0</v>
          </cell>
          <cell r="O846">
            <v>1</v>
          </cell>
          <cell r="P846">
            <v>0</v>
          </cell>
          <cell r="Q846">
            <v>65780</v>
          </cell>
          <cell r="R846">
            <v>0</v>
          </cell>
          <cell r="S846">
            <v>0</v>
          </cell>
          <cell r="T846">
            <v>65780</v>
          </cell>
          <cell r="U846">
            <v>0</v>
          </cell>
          <cell r="V846">
            <v>0</v>
          </cell>
        </row>
        <row r="847">
          <cell r="A847" t="str">
            <v>Tapa para caja de 30x30x5</v>
          </cell>
          <cell r="B847">
            <v>0</v>
          </cell>
          <cell r="C847">
            <v>0</v>
          </cell>
          <cell r="D847">
            <v>0</v>
          </cell>
          <cell r="E847">
            <v>0</v>
          </cell>
          <cell r="F847">
            <v>0</v>
          </cell>
          <cell r="G847">
            <v>0</v>
          </cell>
          <cell r="H847">
            <v>0</v>
          </cell>
          <cell r="I847">
            <v>0</v>
          </cell>
          <cell r="J847">
            <v>0</v>
          </cell>
          <cell r="K847">
            <v>0</v>
          </cell>
          <cell r="L847">
            <v>0</v>
          </cell>
          <cell r="M847" t="str">
            <v>Un</v>
          </cell>
          <cell r="N847">
            <v>0</v>
          </cell>
          <cell r="O847">
            <v>1</v>
          </cell>
          <cell r="P847">
            <v>0</v>
          </cell>
          <cell r="Q847">
            <v>25875</v>
          </cell>
          <cell r="R847">
            <v>0</v>
          </cell>
          <cell r="S847">
            <v>0</v>
          </cell>
          <cell r="T847">
            <v>25875</v>
          </cell>
          <cell r="U847">
            <v>0</v>
          </cell>
          <cell r="V847">
            <v>0</v>
          </cell>
        </row>
        <row r="848">
          <cell r="A848">
            <v>0</v>
          </cell>
          <cell r="B848">
            <v>0</v>
          </cell>
          <cell r="C848">
            <v>0</v>
          </cell>
          <cell r="D848">
            <v>0</v>
          </cell>
          <cell r="E848">
            <v>0</v>
          </cell>
          <cell r="F848">
            <v>0</v>
          </cell>
          <cell r="G848">
            <v>0</v>
          </cell>
          <cell r="H848">
            <v>0</v>
          </cell>
          <cell r="I848">
            <v>0</v>
          </cell>
          <cell r="J848">
            <v>0</v>
          </cell>
          <cell r="K848">
            <v>0</v>
          </cell>
          <cell r="L848">
            <v>0</v>
          </cell>
          <cell r="M848">
            <v>0</v>
          </cell>
          <cell r="N848">
            <v>0</v>
          </cell>
          <cell r="O848">
            <v>0</v>
          </cell>
          <cell r="P848">
            <v>0</v>
          </cell>
          <cell r="Q848">
            <v>0</v>
          </cell>
          <cell r="R848">
            <v>0</v>
          </cell>
          <cell r="S848">
            <v>0</v>
          </cell>
          <cell r="T848">
            <v>0</v>
          </cell>
          <cell r="U848">
            <v>0</v>
          </cell>
          <cell r="V848">
            <v>0</v>
          </cell>
        </row>
        <row r="849">
          <cell r="A849">
            <v>0</v>
          </cell>
          <cell r="B849">
            <v>0</v>
          </cell>
          <cell r="C849">
            <v>0</v>
          </cell>
          <cell r="D849">
            <v>0</v>
          </cell>
          <cell r="E849">
            <v>0</v>
          </cell>
          <cell r="F849">
            <v>0</v>
          </cell>
          <cell r="G849">
            <v>0</v>
          </cell>
          <cell r="H849">
            <v>0</v>
          </cell>
          <cell r="I849">
            <v>0</v>
          </cell>
          <cell r="J849">
            <v>0</v>
          </cell>
          <cell r="K849">
            <v>0</v>
          </cell>
          <cell r="L849">
            <v>0</v>
          </cell>
          <cell r="M849">
            <v>0</v>
          </cell>
          <cell r="N849">
            <v>0</v>
          </cell>
          <cell r="O849">
            <v>0</v>
          </cell>
          <cell r="P849">
            <v>0</v>
          </cell>
          <cell r="Q849">
            <v>0</v>
          </cell>
          <cell r="R849">
            <v>0</v>
          </cell>
          <cell r="S849">
            <v>0</v>
          </cell>
          <cell r="T849">
            <v>0</v>
          </cell>
          <cell r="U849">
            <v>0</v>
          </cell>
          <cell r="V849">
            <v>0</v>
          </cell>
        </row>
        <row r="850">
          <cell r="A850">
            <v>0</v>
          </cell>
          <cell r="B850">
            <v>0</v>
          </cell>
          <cell r="C850">
            <v>0</v>
          </cell>
          <cell r="D850">
            <v>0</v>
          </cell>
          <cell r="E850">
            <v>0</v>
          </cell>
          <cell r="F850">
            <v>0</v>
          </cell>
          <cell r="G850">
            <v>0</v>
          </cell>
          <cell r="H850">
            <v>0</v>
          </cell>
          <cell r="I850">
            <v>0</v>
          </cell>
          <cell r="J850">
            <v>0</v>
          </cell>
          <cell r="K850">
            <v>0</v>
          </cell>
          <cell r="L850">
            <v>0</v>
          </cell>
          <cell r="M850">
            <v>0</v>
          </cell>
          <cell r="N850">
            <v>0</v>
          </cell>
          <cell r="O850">
            <v>0</v>
          </cell>
          <cell r="P850">
            <v>0</v>
          </cell>
          <cell r="Q850">
            <v>0</v>
          </cell>
          <cell r="R850">
            <v>0</v>
          </cell>
          <cell r="S850">
            <v>0</v>
          </cell>
          <cell r="T850">
            <v>0</v>
          </cell>
          <cell r="U850">
            <v>0</v>
          </cell>
          <cell r="V850">
            <v>0</v>
          </cell>
        </row>
        <row r="851">
          <cell r="A851">
            <v>0</v>
          </cell>
          <cell r="B851">
            <v>0</v>
          </cell>
          <cell r="C851">
            <v>0</v>
          </cell>
          <cell r="D851">
            <v>0</v>
          </cell>
          <cell r="E851">
            <v>0</v>
          </cell>
          <cell r="F851">
            <v>0</v>
          </cell>
          <cell r="G851">
            <v>0</v>
          </cell>
          <cell r="H851">
            <v>0</v>
          </cell>
          <cell r="I851">
            <v>0</v>
          </cell>
          <cell r="J851">
            <v>0</v>
          </cell>
          <cell r="K851">
            <v>0</v>
          </cell>
          <cell r="L851">
            <v>0</v>
          </cell>
          <cell r="M851">
            <v>0</v>
          </cell>
          <cell r="N851">
            <v>0</v>
          </cell>
          <cell r="O851">
            <v>0</v>
          </cell>
          <cell r="P851">
            <v>0</v>
          </cell>
          <cell r="Q851">
            <v>0</v>
          </cell>
          <cell r="R851">
            <v>0</v>
          </cell>
          <cell r="S851">
            <v>0</v>
          </cell>
          <cell r="T851">
            <v>0</v>
          </cell>
          <cell r="U851">
            <v>0</v>
          </cell>
          <cell r="V851">
            <v>0</v>
          </cell>
        </row>
        <row r="852">
          <cell r="A852">
            <v>0</v>
          </cell>
          <cell r="B852">
            <v>0</v>
          </cell>
          <cell r="C852">
            <v>0</v>
          </cell>
          <cell r="D852">
            <v>0</v>
          </cell>
          <cell r="E852">
            <v>0</v>
          </cell>
          <cell r="F852">
            <v>0</v>
          </cell>
          <cell r="G852">
            <v>0</v>
          </cell>
          <cell r="H852">
            <v>0</v>
          </cell>
          <cell r="I852">
            <v>0</v>
          </cell>
          <cell r="J852">
            <v>0</v>
          </cell>
          <cell r="K852">
            <v>0</v>
          </cell>
          <cell r="L852">
            <v>0</v>
          </cell>
          <cell r="M852">
            <v>0</v>
          </cell>
          <cell r="N852">
            <v>0</v>
          </cell>
          <cell r="O852">
            <v>0</v>
          </cell>
          <cell r="P852">
            <v>0</v>
          </cell>
          <cell r="Q852">
            <v>0</v>
          </cell>
          <cell r="R852">
            <v>0</v>
          </cell>
          <cell r="S852">
            <v>0</v>
          </cell>
          <cell r="T852">
            <v>0</v>
          </cell>
          <cell r="U852">
            <v>0</v>
          </cell>
          <cell r="V852">
            <v>0</v>
          </cell>
        </row>
        <row r="853">
          <cell r="A853">
            <v>0</v>
          </cell>
          <cell r="B853">
            <v>0</v>
          </cell>
          <cell r="C853">
            <v>0</v>
          </cell>
          <cell r="D853">
            <v>0</v>
          </cell>
          <cell r="E853">
            <v>0</v>
          </cell>
          <cell r="F853">
            <v>0</v>
          </cell>
          <cell r="G853">
            <v>0</v>
          </cell>
          <cell r="H853">
            <v>0</v>
          </cell>
          <cell r="I853">
            <v>0</v>
          </cell>
          <cell r="J853">
            <v>0</v>
          </cell>
          <cell r="K853">
            <v>0</v>
          </cell>
          <cell r="L853">
            <v>0</v>
          </cell>
          <cell r="M853">
            <v>0</v>
          </cell>
          <cell r="N853">
            <v>0</v>
          </cell>
          <cell r="O853">
            <v>0</v>
          </cell>
          <cell r="P853">
            <v>0</v>
          </cell>
          <cell r="Q853">
            <v>0</v>
          </cell>
          <cell r="R853">
            <v>0</v>
          </cell>
          <cell r="S853">
            <v>0</v>
          </cell>
          <cell r="T853">
            <v>0</v>
          </cell>
          <cell r="U853">
            <v>0</v>
          </cell>
          <cell r="V853">
            <v>0</v>
          </cell>
        </row>
        <row r="854">
          <cell r="A854">
            <v>0</v>
          </cell>
          <cell r="B854">
            <v>0</v>
          </cell>
          <cell r="C854">
            <v>0</v>
          </cell>
          <cell r="D854">
            <v>0</v>
          </cell>
          <cell r="E854">
            <v>0</v>
          </cell>
          <cell r="F854">
            <v>0</v>
          </cell>
          <cell r="G854">
            <v>0</v>
          </cell>
          <cell r="H854">
            <v>0</v>
          </cell>
          <cell r="I854">
            <v>0</v>
          </cell>
          <cell r="J854">
            <v>0</v>
          </cell>
          <cell r="K854">
            <v>0</v>
          </cell>
          <cell r="L854">
            <v>0</v>
          </cell>
          <cell r="M854">
            <v>0</v>
          </cell>
          <cell r="N854">
            <v>0</v>
          </cell>
          <cell r="O854">
            <v>0</v>
          </cell>
          <cell r="P854">
            <v>0</v>
          </cell>
          <cell r="Q854">
            <v>0</v>
          </cell>
          <cell r="R854">
            <v>0</v>
          </cell>
          <cell r="S854">
            <v>0</v>
          </cell>
          <cell r="T854">
            <v>0</v>
          </cell>
          <cell r="U854">
            <v>0</v>
          </cell>
          <cell r="V854">
            <v>0</v>
          </cell>
        </row>
        <row r="855">
          <cell r="A855">
            <v>0</v>
          </cell>
          <cell r="B855">
            <v>0</v>
          </cell>
          <cell r="C855">
            <v>0</v>
          </cell>
          <cell r="D855">
            <v>0</v>
          </cell>
          <cell r="E855">
            <v>0</v>
          </cell>
          <cell r="F855">
            <v>0</v>
          </cell>
          <cell r="G855">
            <v>0</v>
          </cell>
          <cell r="H855">
            <v>0</v>
          </cell>
          <cell r="I855">
            <v>0</v>
          </cell>
          <cell r="J855">
            <v>0</v>
          </cell>
          <cell r="K855">
            <v>0</v>
          </cell>
          <cell r="L855">
            <v>0</v>
          </cell>
          <cell r="M855">
            <v>0</v>
          </cell>
          <cell r="N855">
            <v>0</v>
          </cell>
          <cell r="O855">
            <v>0</v>
          </cell>
          <cell r="P855">
            <v>0</v>
          </cell>
          <cell r="Q855">
            <v>0</v>
          </cell>
          <cell r="R855">
            <v>0</v>
          </cell>
          <cell r="S855">
            <v>0</v>
          </cell>
          <cell r="T855">
            <v>0</v>
          </cell>
          <cell r="U855">
            <v>0</v>
          </cell>
          <cell r="V855">
            <v>0</v>
          </cell>
        </row>
        <row r="856">
          <cell r="A856">
            <v>0</v>
          </cell>
          <cell r="B856">
            <v>0</v>
          </cell>
          <cell r="C856">
            <v>0</v>
          </cell>
          <cell r="D856">
            <v>0</v>
          </cell>
          <cell r="E856">
            <v>0</v>
          </cell>
          <cell r="F856">
            <v>0</v>
          </cell>
          <cell r="G856">
            <v>0</v>
          </cell>
          <cell r="H856">
            <v>0</v>
          </cell>
          <cell r="I856">
            <v>0</v>
          </cell>
          <cell r="J856">
            <v>0</v>
          </cell>
          <cell r="K856">
            <v>0</v>
          </cell>
          <cell r="L856">
            <v>0</v>
          </cell>
          <cell r="M856">
            <v>0</v>
          </cell>
          <cell r="N856">
            <v>0</v>
          </cell>
          <cell r="O856">
            <v>0</v>
          </cell>
          <cell r="P856">
            <v>0</v>
          </cell>
          <cell r="Q856">
            <v>0</v>
          </cell>
          <cell r="R856">
            <v>0</v>
          </cell>
          <cell r="S856">
            <v>0</v>
          </cell>
          <cell r="T856">
            <v>0</v>
          </cell>
          <cell r="U856">
            <v>0</v>
          </cell>
          <cell r="V856">
            <v>0</v>
          </cell>
        </row>
        <row r="857">
          <cell r="A857">
            <v>0</v>
          </cell>
          <cell r="B857">
            <v>0</v>
          </cell>
          <cell r="C857">
            <v>0</v>
          </cell>
          <cell r="D857">
            <v>0</v>
          </cell>
          <cell r="E857">
            <v>0</v>
          </cell>
          <cell r="F857">
            <v>0</v>
          </cell>
          <cell r="G857">
            <v>0</v>
          </cell>
          <cell r="H857">
            <v>0</v>
          </cell>
          <cell r="I857">
            <v>0</v>
          </cell>
          <cell r="J857">
            <v>0</v>
          </cell>
          <cell r="K857">
            <v>0</v>
          </cell>
          <cell r="L857">
            <v>0</v>
          </cell>
          <cell r="M857">
            <v>0</v>
          </cell>
          <cell r="N857">
            <v>0</v>
          </cell>
          <cell r="O857">
            <v>0</v>
          </cell>
          <cell r="P857">
            <v>0</v>
          </cell>
          <cell r="Q857">
            <v>0</v>
          </cell>
          <cell r="R857">
            <v>0</v>
          </cell>
          <cell r="S857">
            <v>0</v>
          </cell>
          <cell r="T857">
            <v>0</v>
          </cell>
          <cell r="U857">
            <v>0</v>
          </cell>
          <cell r="V857">
            <v>0</v>
          </cell>
        </row>
        <row r="858">
          <cell r="A858" t="str">
            <v>Desperdicio</v>
          </cell>
          <cell r="B858">
            <v>0</v>
          </cell>
          <cell r="C858">
            <v>0</v>
          </cell>
          <cell r="D858">
            <v>0</v>
          </cell>
          <cell r="E858">
            <v>0</v>
          </cell>
          <cell r="F858">
            <v>0</v>
          </cell>
          <cell r="G858">
            <v>0</v>
          </cell>
          <cell r="H858">
            <v>0</v>
          </cell>
          <cell r="I858">
            <v>0</v>
          </cell>
          <cell r="J858">
            <v>0</v>
          </cell>
          <cell r="K858">
            <v>0</v>
          </cell>
          <cell r="L858">
            <v>0</v>
          </cell>
          <cell r="M858" t="str">
            <v>%</v>
          </cell>
          <cell r="N858">
            <v>0</v>
          </cell>
          <cell r="O858">
            <v>0.03</v>
          </cell>
          <cell r="P858">
            <v>0</v>
          </cell>
          <cell r="Q858">
            <v>91655</v>
          </cell>
          <cell r="R858">
            <v>0</v>
          </cell>
          <cell r="S858">
            <v>0</v>
          </cell>
          <cell r="T858">
            <v>2749.65</v>
          </cell>
          <cell r="U858">
            <v>0</v>
          </cell>
          <cell r="V858">
            <v>0</v>
          </cell>
        </row>
        <row r="859">
          <cell r="A859" t="str">
            <v>SUBTOTAL</v>
          </cell>
          <cell r="B859">
            <v>0</v>
          </cell>
          <cell r="C859">
            <v>0</v>
          </cell>
          <cell r="D859">
            <v>0</v>
          </cell>
          <cell r="E859">
            <v>0</v>
          </cell>
          <cell r="F859">
            <v>0</v>
          </cell>
          <cell r="G859">
            <v>0</v>
          </cell>
          <cell r="H859">
            <v>0</v>
          </cell>
          <cell r="I859">
            <v>0</v>
          </cell>
          <cell r="J859">
            <v>0</v>
          </cell>
          <cell r="K859">
            <v>0</v>
          </cell>
          <cell r="L859">
            <v>0</v>
          </cell>
          <cell r="M859">
            <v>0</v>
          </cell>
          <cell r="N859">
            <v>0</v>
          </cell>
          <cell r="O859">
            <v>0</v>
          </cell>
          <cell r="P859">
            <v>0</v>
          </cell>
          <cell r="Q859">
            <v>0</v>
          </cell>
          <cell r="R859">
            <v>0</v>
          </cell>
          <cell r="S859">
            <v>0</v>
          </cell>
          <cell r="T859">
            <v>94404.65</v>
          </cell>
          <cell r="U859">
            <v>0</v>
          </cell>
          <cell r="V859">
            <v>0</v>
          </cell>
        </row>
        <row r="860">
          <cell r="A860">
            <v>0</v>
          </cell>
          <cell r="B860">
            <v>0</v>
          </cell>
          <cell r="C860">
            <v>0</v>
          </cell>
          <cell r="D860">
            <v>0</v>
          </cell>
          <cell r="E860">
            <v>0</v>
          </cell>
          <cell r="F860">
            <v>0</v>
          </cell>
          <cell r="G860">
            <v>0</v>
          </cell>
          <cell r="H860">
            <v>0</v>
          </cell>
          <cell r="I860">
            <v>0</v>
          </cell>
          <cell r="J860">
            <v>0</v>
          </cell>
          <cell r="K860">
            <v>0</v>
          </cell>
          <cell r="L860">
            <v>0</v>
          </cell>
          <cell r="M860">
            <v>0</v>
          </cell>
          <cell r="N860">
            <v>0</v>
          </cell>
          <cell r="O860">
            <v>0</v>
          </cell>
          <cell r="P860">
            <v>0</v>
          </cell>
          <cell r="Q860">
            <v>0</v>
          </cell>
          <cell r="R860">
            <v>0</v>
          </cell>
          <cell r="S860">
            <v>0</v>
          </cell>
          <cell r="T860">
            <v>0</v>
          </cell>
          <cell r="U860">
            <v>0</v>
          </cell>
          <cell r="V860">
            <v>0</v>
          </cell>
        </row>
        <row r="861">
          <cell r="A861" t="str">
            <v>3. Transportes</v>
          </cell>
          <cell r="B861">
            <v>0</v>
          </cell>
          <cell r="C861">
            <v>0</v>
          </cell>
          <cell r="D861">
            <v>0</v>
          </cell>
          <cell r="E861">
            <v>0</v>
          </cell>
          <cell r="F861">
            <v>0</v>
          </cell>
          <cell r="G861">
            <v>0</v>
          </cell>
          <cell r="H861">
            <v>0</v>
          </cell>
          <cell r="I861">
            <v>0</v>
          </cell>
          <cell r="J861">
            <v>0</v>
          </cell>
          <cell r="K861">
            <v>0</v>
          </cell>
          <cell r="L861">
            <v>0</v>
          </cell>
          <cell r="M861">
            <v>0</v>
          </cell>
          <cell r="N861">
            <v>0</v>
          </cell>
          <cell r="O861">
            <v>0</v>
          </cell>
          <cell r="P861">
            <v>0</v>
          </cell>
          <cell r="Q861">
            <v>0</v>
          </cell>
          <cell r="R861">
            <v>0</v>
          </cell>
          <cell r="S861">
            <v>0</v>
          </cell>
          <cell r="T861">
            <v>0</v>
          </cell>
          <cell r="U861">
            <v>0</v>
          </cell>
          <cell r="V861">
            <v>0</v>
          </cell>
        </row>
        <row r="862">
          <cell r="A862" t="str">
            <v>Material</v>
          </cell>
          <cell r="B862">
            <v>0</v>
          </cell>
          <cell r="C862">
            <v>0</v>
          </cell>
          <cell r="D862">
            <v>0</v>
          </cell>
          <cell r="E862">
            <v>0</v>
          </cell>
          <cell r="F862">
            <v>0</v>
          </cell>
          <cell r="G862">
            <v>0</v>
          </cell>
          <cell r="H862">
            <v>0</v>
          </cell>
          <cell r="I862">
            <v>0</v>
          </cell>
          <cell r="J862">
            <v>0</v>
          </cell>
          <cell r="K862" t="str">
            <v>Vol. o Peso</v>
          </cell>
          <cell r="L862">
            <v>0</v>
          </cell>
          <cell r="M862" t="str">
            <v>Distancia</v>
          </cell>
          <cell r="N862">
            <v>0</v>
          </cell>
          <cell r="O862" t="str">
            <v>m2 o Ton/Km</v>
          </cell>
          <cell r="P862">
            <v>0</v>
          </cell>
          <cell r="Q862">
            <v>0</v>
          </cell>
          <cell r="R862" t="str">
            <v>Tarifa</v>
          </cell>
          <cell r="S862">
            <v>0</v>
          </cell>
          <cell r="T862" t="str">
            <v>Vr. Unitario</v>
          </cell>
          <cell r="U862">
            <v>0</v>
          </cell>
          <cell r="V862">
            <v>0</v>
          </cell>
        </row>
        <row r="863">
          <cell r="A863">
            <v>0</v>
          </cell>
          <cell r="B863">
            <v>0</v>
          </cell>
          <cell r="C863">
            <v>0</v>
          </cell>
          <cell r="D863">
            <v>0</v>
          </cell>
          <cell r="E863">
            <v>0</v>
          </cell>
          <cell r="F863">
            <v>0</v>
          </cell>
          <cell r="G863">
            <v>0</v>
          </cell>
          <cell r="H863">
            <v>0</v>
          </cell>
          <cell r="I863">
            <v>0</v>
          </cell>
          <cell r="J863">
            <v>0</v>
          </cell>
          <cell r="K863">
            <v>0</v>
          </cell>
          <cell r="L863">
            <v>0</v>
          </cell>
          <cell r="M863">
            <v>0</v>
          </cell>
          <cell r="N863">
            <v>0</v>
          </cell>
          <cell r="O863">
            <v>0</v>
          </cell>
          <cell r="P863">
            <v>0</v>
          </cell>
          <cell r="Q863">
            <v>0</v>
          </cell>
          <cell r="R863">
            <v>0</v>
          </cell>
          <cell r="S863">
            <v>0</v>
          </cell>
          <cell r="T863">
            <v>0</v>
          </cell>
          <cell r="U863">
            <v>0</v>
          </cell>
          <cell r="V863">
            <v>0</v>
          </cell>
        </row>
        <row r="864">
          <cell r="A864">
            <v>0</v>
          </cell>
          <cell r="B864">
            <v>0</v>
          </cell>
          <cell r="C864">
            <v>0</v>
          </cell>
          <cell r="D864">
            <v>0</v>
          </cell>
          <cell r="E864">
            <v>0</v>
          </cell>
          <cell r="F864">
            <v>0</v>
          </cell>
          <cell r="G864">
            <v>0</v>
          </cell>
          <cell r="H864">
            <v>0</v>
          </cell>
          <cell r="I864">
            <v>0</v>
          </cell>
          <cell r="J864">
            <v>0</v>
          </cell>
          <cell r="K864">
            <v>0</v>
          </cell>
          <cell r="L864">
            <v>0</v>
          </cell>
          <cell r="M864">
            <v>0</v>
          </cell>
          <cell r="N864">
            <v>0</v>
          </cell>
          <cell r="O864">
            <v>0</v>
          </cell>
          <cell r="P864">
            <v>0</v>
          </cell>
          <cell r="Q864">
            <v>0</v>
          </cell>
          <cell r="R864">
            <v>0</v>
          </cell>
          <cell r="S864">
            <v>0</v>
          </cell>
          <cell r="T864">
            <v>0</v>
          </cell>
          <cell r="U864">
            <v>0</v>
          </cell>
          <cell r="V864">
            <v>0</v>
          </cell>
        </row>
        <row r="865">
          <cell r="A865">
            <v>0</v>
          </cell>
          <cell r="B865">
            <v>0</v>
          </cell>
          <cell r="C865">
            <v>0</v>
          </cell>
          <cell r="D865">
            <v>0</v>
          </cell>
          <cell r="E865">
            <v>0</v>
          </cell>
          <cell r="F865">
            <v>0</v>
          </cell>
          <cell r="G865">
            <v>0</v>
          </cell>
          <cell r="H865">
            <v>0</v>
          </cell>
          <cell r="I865">
            <v>0</v>
          </cell>
          <cell r="J865">
            <v>0</v>
          </cell>
          <cell r="K865">
            <v>0</v>
          </cell>
          <cell r="L865">
            <v>0</v>
          </cell>
          <cell r="M865">
            <v>0</v>
          </cell>
          <cell r="N865">
            <v>0</v>
          </cell>
          <cell r="O865">
            <v>0</v>
          </cell>
          <cell r="P865">
            <v>0</v>
          </cell>
          <cell r="Q865">
            <v>0</v>
          </cell>
          <cell r="R865">
            <v>0</v>
          </cell>
          <cell r="S865">
            <v>0</v>
          </cell>
          <cell r="T865">
            <v>0</v>
          </cell>
          <cell r="U865">
            <v>0</v>
          </cell>
          <cell r="V865">
            <v>0</v>
          </cell>
        </row>
        <row r="866">
          <cell r="A866" t="str">
            <v>SUBTOTAL</v>
          </cell>
          <cell r="B866">
            <v>0</v>
          </cell>
          <cell r="C866">
            <v>0</v>
          </cell>
          <cell r="D866">
            <v>0</v>
          </cell>
          <cell r="E866">
            <v>0</v>
          </cell>
          <cell r="F866">
            <v>0</v>
          </cell>
          <cell r="G866">
            <v>0</v>
          </cell>
          <cell r="H866">
            <v>0</v>
          </cell>
          <cell r="I866">
            <v>0</v>
          </cell>
          <cell r="J866">
            <v>0</v>
          </cell>
          <cell r="K866">
            <v>0</v>
          </cell>
          <cell r="L866">
            <v>0</v>
          </cell>
          <cell r="M866">
            <v>0</v>
          </cell>
          <cell r="N866">
            <v>0</v>
          </cell>
          <cell r="O866">
            <v>0</v>
          </cell>
          <cell r="P866">
            <v>0</v>
          </cell>
          <cell r="Q866">
            <v>0</v>
          </cell>
          <cell r="R866">
            <v>0</v>
          </cell>
          <cell r="S866">
            <v>0</v>
          </cell>
          <cell r="T866">
            <v>0</v>
          </cell>
          <cell r="U866">
            <v>0</v>
          </cell>
          <cell r="V866">
            <v>0</v>
          </cell>
        </row>
        <row r="867">
          <cell r="A867">
            <v>0</v>
          </cell>
          <cell r="B867">
            <v>0</v>
          </cell>
          <cell r="C867">
            <v>0</v>
          </cell>
          <cell r="D867">
            <v>0</v>
          </cell>
          <cell r="E867">
            <v>0</v>
          </cell>
          <cell r="F867">
            <v>0</v>
          </cell>
          <cell r="G867">
            <v>0</v>
          </cell>
          <cell r="H867">
            <v>0</v>
          </cell>
          <cell r="I867">
            <v>0</v>
          </cell>
          <cell r="J867">
            <v>0</v>
          </cell>
          <cell r="K867">
            <v>0</v>
          </cell>
          <cell r="L867">
            <v>0</v>
          </cell>
          <cell r="M867">
            <v>0</v>
          </cell>
          <cell r="N867">
            <v>0</v>
          </cell>
          <cell r="O867">
            <v>0</v>
          </cell>
          <cell r="P867">
            <v>0</v>
          </cell>
          <cell r="Q867">
            <v>0</v>
          </cell>
          <cell r="R867">
            <v>0</v>
          </cell>
          <cell r="S867">
            <v>0</v>
          </cell>
          <cell r="T867">
            <v>0</v>
          </cell>
          <cell r="U867">
            <v>0</v>
          </cell>
          <cell r="V867">
            <v>0</v>
          </cell>
        </row>
        <row r="868">
          <cell r="A868" t="str">
            <v>4. Mano de Obra</v>
          </cell>
          <cell r="B868">
            <v>0</v>
          </cell>
          <cell r="C868">
            <v>0</v>
          </cell>
          <cell r="D868">
            <v>0</v>
          </cell>
          <cell r="E868">
            <v>0</v>
          </cell>
          <cell r="F868">
            <v>0</v>
          </cell>
          <cell r="G868">
            <v>0</v>
          </cell>
          <cell r="H868">
            <v>0</v>
          </cell>
          <cell r="I868">
            <v>0</v>
          </cell>
          <cell r="J868">
            <v>0</v>
          </cell>
          <cell r="K868">
            <v>0</v>
          </cell>
          <cell r="L868">
            <v>0</v>
          </cell>
          <cell r="M868">
            <v>0</v>
          </cell>
          <cell r="N868">
            <v>0</v>
          </cell>
          <cell r="O868">
            <v>0</v>
          </cell>
          <cell r="P868">
            <v>0</v>
          </cell>
          <cell r="Q868">
            <v>0</v>
          </cell>
          <cell r="R868">
            <v>0</v>
          </cell>
          <cell r="S868">
            <v>0</v>
          </cell>
          <cell r="T868">
            <v>0</v>
          </cell>
          <cell r="U868">
            <v>0</v>
          </cell>
          <cell r="V868">
            <v>0</v>
          </cell>
        </row>
        <row r="869">
          <cell r="A869" t="str">
            <v>Trabajador</v>
          </cell>
          <cell r="B869">
            <v>0</v>
          </cell>
          <cell r="C869">
            <v>0</v>
          </cell>
          <cell r="D869">
            <v>0</v>
          </cell>
          <cell r="E869">
            <v>0</v>
          </cell>
          <cell r="F869">
            <v>0</v>
          </cell>
          <cell r="G869">
            <v>0</v>
          </cell>
          <cell r="H869">
            <v>0</v>
          </cell>
          <cell r="I869">
            <v>0</v>
          </cell>
          <cell r="J869" t="str">
            <v>Jornal</v>
          </cell>
          <cell r="K869">
            <v>0</v>
          </cell>
          <cell r="L869" t="str">
            <v>Prestac.</v>
          </cell>
          <cell r="M869">
            <v>0</v>
          </cell>
          <cell r="N869" t="str">
            <v>Jornal Total</v>
          </cell>
          <cell r="O869">
            <v>0</v>
          </cell>
          <cell r="P869">
            <v>0</v>
          </cell>
          <cell r="Q869" t="str">
            <v>Rendimiento</v>
          </cell>
          <cell r="R869">
            <v>0</v>
          </cell>
          <cell r="S869">
            <v>0</v>
          </cell>
          <cell r="T869" t="str">
            <v>Vr. Unitario</v>
          </cell>
          <cell r="U869">
            <v>0</v>
          </cell>
          <cell r="V869">
            <v>0</v>
          </cell>
        </row>
        <row r="870">
          <cell r="A870" t="str">
            <v>Electricista II</v>
          </cell>
          <cell r="B870">
            <v>0</v>
          </cell>
          <cell r="C870">
            <v>0</v>
          </cell>
          <cell r="D870">
            <v>0</v>
          </cell>
          <cell r="E870">
            <v>0</v>
          </cell>
          <cell r="F870">
            <v>0</v>
          </cell>
          <cell r="G870">
            <v>0</v>
          </cell>
          <cell r="H870">
            <v>0</v>
          </cell>
          <cell r="I870">
            <v>0</v>
          </cell>
          <cell r="J870">
            <v>21662</v>
          </cell>
          <cell r="K870">
            <v>0</v>
          </cell>
          <cell r="L870">
            <v>0.57999999999999996</v>
          </cell>
          <cell r="M870">
            <v>0</v>
          </cell>
          <cell r="N870">
            <v>34225.96</v>
          </cell>
          <cell r="O870">
            <v>0</v>
          </cell>
          <cell r="P870">
            <v>0</v>
          </cell>
          <cell r="Q870">
            <v>1</v>
          </cell>
          <cell r="R870">
            <v>0</v>
          </cell>
          <cell r="S870">
            <v>0</v>
          </cell>
          <cell r="T870">
            <v>34225.96</v>
          </cell>
          <cell r="U870">
            <v>0</v>
          </cell>
          <cell r="V870">
            <v>0</v>
          </cell>
        </row>
        <row r="871">
          <cell r="A871" t="str">
            <v>Ayudante</v>
          </cell>
          <cell r="B871">
            <v>0</v>
          </cell>
          <cell r="C871">
            <v>0</v>
          </cell>
          <cell r="D871">
            <v>0</v>
          </cell>
          <cell r="E871">
            <v>0</v>
          </cell>
          <cell r="F871">
            <v>0</v>
          </cell>
          <cell r="G871">
            <v>0</v>
          </cell>
          <cell r="H871">
            <v>0</v>
          </cell>
          <cell r="I871">
            <v>0</v>
          </cell>
          <cell r="J871">
            <v>17167</v>
          </cell>
          <cell r="K871">
            <v>0</v>
          </cell>
          <cell r="L871">
            <v>0.57999999999999996</v>
          </cell>
          <cell r="M871">
            <v>0</v>
          </cell>
          <cell r="N871">
            <v>27123.86</v>
          </cell>
          <cell r="O871">
            <v>0</v>
          </cell>
          <cell r="P871">
            <v>0</v>
          </cell>
          <cell r="Q871">
            <v>1</v>
          </cell>
          <cell r="R871">
            <v>0</v>
          </cell>
          <cell r="S871">
            <v>0</v>
          </cell>
          <cell r="T871">
            <v>27123.86</v>
          </cell>
          <cell r="U871">
            <v>0</v>
          </cell>
          <cell r="V871">
            <v>0</v>
          </cell>
        </row>
        <row r="872">
          <cell r="A872">
            <v>0</v>
          </cell>
          <cell r="B872">
            <v>0</v>
          </cell>
          <cell r="C872">
            <v>0</v>
          </cell>
          <cell r="D872">
            <v>0</v>
          </cell>
          <cell r="E872">
            <v>0</v>
          </cell>
          <cell r="F872">
            <v>0</v>
          </cell>
          <cell r="G872">
            <v>0</v>
          </cell>
          <cell r="H872">
            <v>0</v>
          </cell>
          <cell r="I872">
            <v>0</v>
          </cell>
          <cell r="J872">
            <v>0</v>
          </cell>
          <cell r="K872">
            <v>0</v>
          </cell>
          <cell r="L872">
            <v>0</v>
          </cell>
          <cell r="M872">
            <v>0</v>
          </cell>
          <cell r="N872">
            <v>0</v>
          </cell>
          <cell r="O872">
            <v>0</v>
          </cell>
          <cell r="P872">
            <v>0</v>
          </cell>
          <cell r="Q872">
            <v>0</v>
          </cell>
          <cell r="R872">
            <v>0</v>
          </cell>
          <cell r="S872">
            <v>0</v>
          </cell>
          <cell r="T872">
            <v>0</v>
          </cell>
          <cell r="U872">
            <v>0</v>
          </cell>
          <cell r="V872">
            <v>0</v>
          </cell>
        </row>
        <row r="873">
          <cell r="A873" t="str">
            <v>SUBTOTAL</v>
          </cell>
          <cell r="B873">
            <v>0</v>
          </cell>
          <cell r="C873">
            <v>0</v>
          </cell>
          <cell r="D873">
            <v>0</v>
          </cell>
          <cell r="E873">
            <v>0</v>
          </cell>
          <cell r="F873">
            <v>0</v>
          </cell>
          <cell r="G873">
            <v>0</v>
          </cell>
          <cell r="H873">
            <v>0</v>
          </cell>
          <cell r="I873">
            <v>0</v>
          </cell>
          <cell r="J873">
            <v>0</v>
          </cell>
          <cell r="K873">
            <v>0</v>
          </cell>
          <cell r="L873">
            <v>0</v>
          </cell>
          <cell r="M873">
            <v>0</v>
          </cell>
          <cell r="N873">
            <v>0</v>
          </cell>
          <cell r="O873">
            <v>0</v>
          </cell>
          <cell r="P873">
            <v>0</v>
          </cell>
          <cell r="Q873">
            <v>0</v>
          </cell>
          <cell r="R873">
            <v>0</v>
          </cell>
          <cell r="S873">
            <v>0</v>
          </cell>
          <cell r="T873">
            <v>61349.82</v>
          </cell>
          <cell r="U873">
            <v>0</v>
          </cell>
          <cell r="V873">
            <v>0</v>
          </cell>
        </row>
        <row r="874">
          <cell r="A874" t="str">
            <v>TOTAL COSTO DIRECTO</v>
          </cell>
          <cell r="B874">
            <v>0</v>
          </cell>
          <cell r="C874">
            <v>0</v>
          </cell>
          <cell r="D874">
            <v>0</v>
          </cell>
          <cell r="E874">
            <v>0</v>
          </cell>
          <cell r="F874">
            <v>0</v>
          </cell>
          <cell r="G874">
            <v>0</v>
          </cell>
          <cell r="H874">
            <v>0</v>
          </cell>
          <cell r="I874">
            <v>0</v>
          </cell>
          <cell r="J874">
            <v>0</v>
          </cell>
          <cell r="K874">
            <v>0</v>
          </cell>
          <cell r="L874">
            <v>0</v>
          </cell>
          <cell r="M874">
            <v>0</v>
          </cell>
          <cell r="N874">
            <v>0</v>
          </cell>
          <cell r="O874">
            <v>0</v>
          </cell>
          <cell r="P874">
            <v>0</v>
          </cell>
          <cell r="Q874">
            <v>0</v>
          </cell>
          <cell r="R874">
            <v>0</v>
          </cell>
          <cell r="S874">
            <v>0</v>
          </cell>
          <cell r="T874">
            <v>157542.23000000001</v>
          </cell>
          <cell r="U874">
            <v>0</v>
          </cell>
          <cell r="V874">
            <v>0</v>
          </cell>
        </row>
        <row r="875">
          <cell r="A875" t="str">
            <v>AIU CONTRACTUAL</v>
          </cell>
          <cell r="B875">
            <v>0</v>
          </cell>
          <cell r="C875">
            <v>0</v>
          </cell>
          <cell r="D875">
            <v>0</v>
          </cell>
          <cell r="E875">
            <v>0.25640000000000002</v>
          </cell>
          <cell r="F875">
            <v>0</v>
          </cell>
          <cell r="G875">
            <v>0</v>
          </cell>
          <cell r="H875">
            <v>0</v>
          </cell>
          <cell r="I875">
            <v>0</v>
          </cell>
          <cell r="J875">
            <v>0</v>
          </cell>
          <cell r="K875">
            <v>0</v>
          </cell>
          <cell r="L875">
            <v>0</v>
          </cell>
          <cell r="M875">
            <v>0</v>
          </cell>
          <cell r="N875">
            <v>0</v>
          </cell>
          <cell r="O875">
            <v>0</v>
          </cell>
          <cell r="P875">
            <v>0</v>
          </cell>
          <cell r="Q875">
            <v>0</v>
          </cell>
          <cell r="R875">
            <v>0</v>
          </cell>
          <cell r="S875" t="str">
            <v>TOTAL COSTO INDIRECTO</v>
          </cell>
          <cell r="T875">
            <v>40393.827772000004</v>
          </cell>
          <cell r="U875">
            <v>0</v>
          </cell>
          <cell r="V875">
            <v>0</v>
          </cell>
        </row>
        <row r="876">
          <cell r="A876" t="str">
            <v>VALOR TOTAL ACTIVIDAD</v>
          </cell>
          <cell r="B876">
            <v>0</v>
          </cell>
          <cell r="C876">
            <v>0</v>
          </cell>
          <cell r="D876">
            <v>0</v>
          </cell>
          <cell r="E876">
            <v>0</v>
          </cell>
          <cell r="F876">
            <v>0</v>
          </cell>
          <cell r="G876">
            <v>0</v>
          </cell>
          <cell r="H876">
            <v>0</v>
          </cell>
          <cell r="I876">
            <v>0</v>
          </cell>
          <cell r="J876">
            <v>0</v>
          </cell>
          <cell r="K876">
            <v>0</v>
          </cell>
          <cell r="L876">
            <v>0</v>
          </cell>
          <cell r="M876">
            <v>0</v>
          </cell>
          <cell r="N876">
            <v>0</v>
          </cell>
          <cell r="O876">
            <v>0</v>
          </cell>
          <cell r="P876">
            <v>0</v>
          </cell>
          <cell r="Q876">
            <v>0</v>
          </cell>
          <cell r="R876">
            <v>0</v>
          </cell>
          <cell r="S876">
            <v>0</v>
          </cell>
          <cell r="T876">
            <v>197936.05777200003</v>
          </cell>
          <cell r="U876">
            <v>0</v>
          </cell>
          <cell r="V876">
            <v>0</v>
          </cell>
        </row>
        <row r="877">
          <cell r="A877" t="str">
            <v>VALOR RECURSOS NECESARIOS PARA LA EJECUCIÓN DE LA ACTIVIDAD</v>
          </cell>
          <cell r="B877">
            <v>0</v>
          </cell>
          <cell r="C877">
            <v>0</v>
          </cell>
          <cell r="D877">
            <v>0</v>
          </cell>
          <cell r="E877">
            <v>0</v>
          </cell>
          <cell r="F877">
            <v>0</v>
          </cell>
          <cell r="G877">
            <v>0</v>
          </cell>
          <cell r="H877">
            <v>0</v>
          </cell>
          <cell r="I877">
            <v>0</v>
          </cell>
          <cell r="J877">
            <v>0</v>
          </cell>
          <cell r="K877">
            <v>0</v>
          </cell>
          <cell r="L877">
            <v>0</v>
          </cell>
          <cell r="M877">
            <v>0</v>
          </cell>
          <cell r="N877">
            <v>0</v>
          </cell>
          <cell r="O877">
            <v>0</v>
          </cell>
          <cell r="P877">
            <v>0</v>
          </cell>
          <cell r="Q877">
            <v>0</v>
          </cell>
          <cell r="R877">
            <v>0</v>
          </cell>
          <cell r="S877">
            <v>0</v>
          </cell>
          <cell r="T877">
            <v>197936.05777200003</v>
          </cell>
          <cell r="U877">
            <v>0</v>
          </cell>
          <cell r="V877">
            <v>0</v>
          </cell>
        </row>
        <row r="878">
          <cell r="A878">
            <v>0</v>
          </cell>
          <cell r="B878">
            <v>0</v>
          </cell>
          <cell r="C878">
            <v>0</v>
          </cell>
          <cell r="D878">
            <v>0</v>
          </cell>
          <cell r="E878">
            <v>0</v>
          </cell>
          <cell r="F878">
            <v>0</v>
          </cell>
          <cell r="G878">
            <v>0</v>
          </cell>
          <cell r="H878">
            <v>0</v>
          </cell>
          <cell r="I878">
            <v>0</v>
          </cell>
          <cell r="J878">
            <v>0</v>
          </cell>
          <cell r="K878">
            <v>0</v>
          </cell>
          <cell r="L878">
            <v>0</v>
          </cell>
          <cell r="M878">
            <v>0</v>
          </cell>
          <cell r="N878">
            <v>0</v>
          </cell>
          <cell r="O878">
            <v>0</v>
          </cell>
          <cell r="P878">
            <v>0</v>
          </cell>
          <cell r="Q878">
            <v>0</v>
          </cell>
          <cell r="R878">
            <v>0</v>
          </cell>
          <cell r="S878">
            <v>0</v>
          </cell>
          <cell r="T878">
            <v>0</v>
          </cell>
          <cell r="U878">
            <v>0</v>
          </cell>
          <cell r="V878">
            <v>0</v>
          </cell>
        </row>
        <row r="879">
          <cell r="A879" t="str">
            <v>Para constancia de lo anterior, se firma la presente acta bajo la responsabilidad expresa de los que intervienen en ella, de  conformidad  con las funciones  desempeñadas por cada uno de los mismos,  de acuerdo con el manual de interventoría, en _________</v>
          </cell>
          <cell r="B879">
            <v>0</v>
          </cell>
          <cell r="C879">
            <v>0</v>
          </cell>
          <cell r="D879">
            <v>0</v>
          </cell>
          <cell r="E879">
            <v>0</v>
          </cell>
          <cell r="F879">
            <v>0</v>
          </cell>
          <cell r="G879">
            <v>0</v>
          </cell>
          <cell r="H879">
            <v>0</v>
          </cell>
          <cell r="I879">
            <v>0</v>
          </cell>
          <cell r="J879">
            <v>0</v>
          </cell>
          <cell r="K879">
            <v>0</v>
          </cell>
          <cell r="L879">
            <v>0</v>
          </cell>
          <cell r="M879">
            <v>0</v>
          </cell>
          <cell r="N879">
            <v>0</v>
          </cell>
          <cell r="O879">
            <v>0</v>
          </cell>
          <cell r="P879">
            <v>0</v>
          </cell>
          <cell r="Q879">
            <v>0</v>
          </cell>
          <cell r="R879">
            <v>0</v>
          </cell>
          <cell r="S879">
            <v>0</v>
          </cell>
          <cell r="T879">
            <v>0</v>
          </cell>
          <cell r="U879">
            <v>0</v>
          </cell>
          <cell r="V879">
            <v>0</v>
          </cell>
        </row>
        <row r="880">
          <cell r="A880">
            <v>0</v>
          </cell>
          <cell r="B880">
            <v>0</v>
          </cell>
          <cell r="C880">
            <v>0</v>
          </cell>
          <cell r="D880">
            <v>0</v>
          </cell>
          <cell r="E880">
            <v>0</v>
          </cell>
          <cell r="F880">
            <v>0</v>
          </cell>
          <cell r="G880">
            <v>0</v>
          </cell>
          <cell r="H880">
            <v>0</v>
          </cell>
          <cell r="I880">
            <v>0</v>
          </cell>
          <cell r="J880">
            <v>0</v>
          </cell>
          <cell r="K880">
            <v>0</v>
          </cell>
          <cell r="L880">
            <v>0</v>
          </cell>
          <cell r="M880">
            <v>0</v>
          </cell>
          <cell r="N880">
            <v>0</v>
          </cell>
          <cell r="O880">
            <v>0</v>
          </cell>
          <cell r="P880">
            <v>0</v>
          </cell>
          <cell r="Q880">
            <v>0</v>
          </cell>
          <cell r="R880">
            <v>0</v>
          </cell>
          <cell r="S880">
            <v>0</v>
          </cell>
          <cell r="T880">
            <v>0</v>
          </cell>
          <cell r="U880">
            <v>0</v>
          </cell>
          <cell r="V880">
            <v>0</v>
          </cell>
        </row>
        <row r="881">
          <cell r="A881">
            <v>0</v>
          </cell>
          <cell r="B881">
            <v>0</v>
          </cell>
          <cell r="C881">
            <v>0</v>
          </cell>
          <cell r="D881">
            <v>0</v>
          </cell>
          <cell r="E881">
            <v>0</v>
          </cell>
          <cell r="F881">
            <v>0</v>
          </cell>
          <cell r="G881">
            <v>0</v>
          </cell>
          <cell r="H881">
            <v>0</v>
          </cell>
          <cell r="I881">
            <v>0</v>
          </cell>
          <cell r="J881">
            <v>0</v>
          </cell>
          <cell r="K881">
            <v>0</v>
          </cell>
          <cell r="L881">
            <v>0</v>
          </cell>
          <cell r="M881">
            <v>0</v>
          </cell>
          <cell r="N881">
            <v>0</v>
          </cell>
          <cell r="O881">
            <v>0</v>
          </cell>
          <cell r="P881">
            <v>0</v>
          </cell>
          <cell r="Q881">
            <v>0</v>
          </cell>
          <cell r="R881">
            <v>0</v>
          </cell>
          <cell r="S881">
            <v>0</v>
          </cell>
          <cell r="T881">
            <v>0</v>
          </cell>
          <cell r="U881">
            <v>0</v>
          </cell>
          <cell r="V881">
            <v>0</v>
          </cell>
        </row>
        <row r="882">
          <cell r="A882">
            <v>0</v>
          </cell>
          <cell r="B882">
            <v>0</v>
          </cell>
          <cell r="C882">
            <v>0</v>
          </cell>
          <cell r="D882">
            <v>0</v>
          </cell>
          <cell r="E882" t="str">
            <v>Firma:</v>
          </cell>
          <cell r="F882">
            <v>0</v>
          </cell>
          <cell r="G882">
            <v>0</v>
          </cell>
          <cell r="H882">
            <v>0</v>
          </cell>
          <cell r="I882">
            <v>0</v>
          </cell>
          <cell r="J882">
            <v>0</v>
          </cell>
          <cell r="K882">
            <v>0</v>
          </cell>
          <cell r="L882">
            <v>0</v>
          </cell>
          <cell r="M882">
            <v>0</v>
          </cell>
          <cell r="N882">
            <v>0</v>
          </cell>
          <cell r="O882">
            <v>0</v>
          </cell>
          <cell r="P882">
            <v>0</v>
          </cell>
          <cell r="Q882">
            <v>0</v>
          </cell>
          <cell r="R882">
            <v>0</v>
          </cell>
          <cell r="S882">
            <v>0</v>
          </cell>
          <cell r="T882">
            <v>0</v>
          </cell>
          <cell r="U882">
            <v>0</v>
          </cell>
          <cell r="V882">
            <v>0</v>
          </cell>
        </row>
        <row r="883">
          <cell r="A883">
            <v>0</v>
          </cell>
          <cell r="B883">
            <v>0</v>
          </cell>
          <cell r="C883">
            <v>0</v>
          </cell>
          <cell r="D883">
            <v>0</v>
          </cell>
          <cell r="E883" t="str">
            <v>Nombre:</v>
          </cell>
          <cell r="F883">
            <v>0</v>
          </cell>
          <cell r="G883">
            <v>0</v>
          </cell>
          <cell r="H883">
            <v>0</v>
          </cell>
          <cell r="I883">
            <v>0</v>
          </cell>
          <cell r="J883">
            <v>0</v>
          </cell>
          <cell r="K883">
            <v>0</v>
          </cell>
          <cell r="L883">
            <v>0</v>
          </cell>
          <cell r="M883">
            <v>0</v>
          </cell>
          <cell r="N883">
            <v>0</v>
          </cell>
          <cell r="O883">
            <v>0</v>
          </cell>
          <cell r="P883">
            <v>0</v>
          </cell>
          <cell r="Q883">
            <v>0</v>
          </cell>
          <cell r="R883">
            <v>0</v>
          </cell>
          <cell r="S883">
            <v>0</v>
          </cell>
          <cell r="T883">
            <v>0</v>
          </cell>
          <cell r="U883">
            <v>0</v>
          </cell>
          <cell r="V883">
            <v>0</v>
          </cell>
        </row>
        <row r="884">
          <cell r="A884">
            <v>0</v>
          </cell>
          <cell r="B884">
            <v>0</v>
          </cell>
          <cell r="C884">
            <v>0</v>
          </cell>
          <cell r="D884">
            <v>0</v>
          </cell>
          <cell r="E884" t="str">
            <v>REPRESENTATE LEGAL Ó DIRECTOR DE OBRA</v>
          </cell>
          <cell r="F884">
            <v>0</v>
          </cell>
          <cell r="G884">
            <v>0</v>
          </cell>
          <cell r="H884">
            <v>0</v>
          </cell>
          <cell r="I884">
            <v>0</v>
          </cell>
          <cell r="J884">
            <v>0</v>
          </cell>
          <cell r="K884">
            <v>0</v>
          </cell>
          <cell r="L884">
            <v>0</v>
          </cell>
          <cell r="M884">
            <v>0</v>
          </cell>
          <cell r="N884">
            <v>0</v>
          </cell>
          <cell r="O884">
            <v>0</v>
          </cell>
          <cell r="P884">
            <v>0</v>
          </cell>
          <cell r="Q884">
            <v>0</v>
          </cell>
          <cell r="R884">
            <v>0</v>
          </cell>
          <cell r="S884">
            <v>0</v>
          </cell>
          <cell r="T884">
            <v>0</v>
          </cell>
          <cell r="U884">
            <v>0</v>
          </cell>
          <cell r="V884">
            <v>0</v>
          </cell>
        </row>
        <row r="885">
          <cell r="F885">
            <v>0</v>
          </cell>
          <cell r="G885">
            <v>0</v>
          </cell>
          <cell r="H885">
            <v>0</v>
          </cell>
          <cell r="I885">
            <v>0</v>
          </cell>
          <cell r="J885">
            <v>0</v>
          </cell>
          <cell r="K885">
            <v>0</v>
          </cell>
        </row>
        <row r="886">
          <cell r="A886" t="str">
            <v>C. OBSERVACIONES INTERVENTORIA (Campo de obligatorio diligenciamiento)</v>
          </cell>
          <cell r="B886">
            <v>0</v>
          </cell>
          <cell r="C886">
            <v>0</v>
          </cell>
          <cell r="D886">
            <v>0</v>
          </cell>
          <cell r="E886">
            <v>0</v>
          </cell>
          <cell r="F886">
            <v>0</v>
          </cell>
          <cell r="G886">
            <v>0</v>
          </cell>
          <cell r="H886">
            <v>0</v>
          </cell>
          <cell r="I886">
            <v>0</v>
          </cell>
          <cell r="J886">
            <v>0</v>
          </cell>
          <cell r="K886">
            <v>0</v>
          </cell>
          <cell r="L886">
            <v>0</v>
          </cell>
          <cell r="M886">
            <v>0</v>
          </cell>
          <cell r="N886">
            <v>0</v>
          </cell>
          <cell r="O886">
            <v>0</v>
          </cell>
          <cell r="P886">
            <v>0</v>
          </cell>
          <cell r="Q886">
            <v>0</v>
          </cell>
          <cell r="R886">
            <v>0</v>
          </cell>
          <cell r="S886">
            <v>0</v>
          </cell>
          <cell r="T886">
            <v>0</v>
          </cell>
          <cell r="U886">
            <v>0</v>
          </cell>
          <cell r="V886">
            <v>0</v>
          </cell>
        </row>
        <row r="887">
          <cell r="A887">
            <v>0</v>
          </cell>
          <cell r="B887">
            <v>0</v>
          </cell>
          <cell r="C887">
            <v>0</v>
          </cell>
          <cell r="D887">
            <v>0</v>
          </cell>
          <cell r="E887">
            <v>0</v>
          </cell>
          <cell r="F887">
            <v>0</v>
          </cell>
          <cell r="G887">
            <v>0</v>
          </cell>
          <cell r="H887">
            <v>0</v>
          </cell>
          <cell r="I887">
            <v>0</v>
          </cell>
          <cell r="J887">
            <v>0</v>
          </cell>
          <cell r="K887">
            <v>0</v>
          </cell>
          <cell r="L887">
            <v>0</v>
          </cell>
          <cell r="M887">
            <v>0</v>
          </cell>
          <cell r="N887">
            <v>0</v>
          </cell>
          <cell r="O887">
            <v>0</v>
          </cell>
          <cell r="P887">
            <v>0</v>
          </cell>
          <cell r="Q887">
            <v>0</v>
          </cell>
          <cell r="R887">
            <v>0</v>
          </cell>
          <cell r="S887">
            <v>0</v>
          </cell>
          <cell r="T887">
            <v>0</v>
          </cell>
          <cell r="U887">
            <v>0</v>
          </cell>
          <cell r="V887">
            <v>0</v>
          </cell>
        </row>
        <row r="888">
          <cell r="A888">
            <v>0</v>
          </cell>
          <cell r="B888">
            <v>0</v>
          </cell>
          <cell r="C888">
            <v>0</v>
          </cell>
          <cell r="D888">
            <v>0</v>
          </cell>
          <cell r="E888">
            <v>0</v>
          </cell>
          <cell r="F888">
            <v>0</v>
          </cell>
          <cell r="G888">
            <v>0</v>
          </cell>
          <cell r="H888">
            <v>0</v>
          </cell>
          <cell r="I888">
            <v>0</v>
          </cell>
          <cell r="J888">
            <v>0</v>
          </cell>
          <cell r="K888">
            <v>0</v>
          </cell>
          <cell r="L888">
            <v>0</v>
          </cell>
          <cell r="M888">
            <v>0</v>
          </cell>
          <cell r="N888">
            <v>0</v>
          </cell>
          <cell r="O888">
            <v>0</v>
          </cell>
          <cell r="P888">
            <v>0</v>
          </cell>
          <cell r="Q888">
            <v>0</v>
          </cell>
          <cell r="R888">
            <v>0</v>
          </cell>
          <cell r="S888">
            <v>0</v>
          </cell>
          <cell r="T888">
            <v>0</v>
          </cell>
          <cell r="U888">
            <v>0</v>
          </cell>
          <cell r="V888">
            <v>0</v>
          </cell>
        </row>
        <row r="889">
          <cell r="A889">
            <v>0</v>
          </cell>
          <cell r="B889">
            <v>0</v>
          </cell>
          <cell r="C889">
            <v>0</v>
          </cell>
          <cell r="D889">
            <v>0</v>
          </cell>
          <cell r="E889">
            <v>0</v>
          </cell>
          <cell r="F889">
            <v>0</v>
          </cell>
          <cell r="G889">
            <v>0</v>
          </cell>
          <cell r="H889">
            <v>0</v>
          </cell>
          <cell r="I889">
            <v>0</v>
          </cell>
          <cell r="J889">
            <v>0</v>
          </cell>
          <cell r="K889">
            <v>0</v>
          </cell>
          <cell r="L889">
            <v>0</v>
          </cell>
          <cell r="M889">
            <v>0</v>
          </cell>
          <cell r="N889">
            <v>0</v>
          </cell>
          <cell r="O889">
            <v>0</v>
          </cell>
          <cell r="P889">
            <v>0</v>
          </cell>
          <cell r="Q889">
            <v>0</v>
          </cell>
          <cell r="R889">
            <v>0</v>
          </cell>
          <cell r="S889">
            <v>0</v>
          </cell>
          <cell r="T889">
            <v>0</v>
          </cell>
          <cell r="U889">
            <v>0</v>
          </cell>
          <cell r="V889">
            <v>0</v>
          </cell>
        </row>
        <row r="890">
          <cell r="A890">
            <v>0</v>
          </cell>
          <cell r="B890">
            <v>0</v>
          </cell>
          <cell r="C890">
            <v>0</v>
          </cell>
          <cell r="D890">
            <v>0</v>
          </cell>
          <cell r="E890">
            <v>0</v>
          </cell>
          <cell r="F890">
            <v>0</v>
          </cell>
          <cell r="G890">
            <v>0</v>
          </cell>
          <cell r="H890">
            <v>0</v>
          </cell>
          <cell r="I890">
            <v>0</v>
          </cell>
          <cell r="J890">
            <v>0</v>
          </cell>
          <cell r="K890">
            <v>0</v>
          </cell>
          <cell r="L890">
            <v>0</v>
          </cell>
          <cell r="M890">
            <v>0</v>
          </cell>
          <cell r="N890">
            <v>0</v>
          </cell>
          <cell r="O890">
            <v>0</v>
          </cell>
          <cell r="P890">
            <v>0</v>
          </cell>
          <cell r="Q890">
            <v>0</v>
          </cell>
          <cell r="R890">
            <v>0</v>
          </cell>
          <cell r="S890">
            <v>0</v>
          </cell>
          <cell r="T890">
            <v>0</v>
          </cell>
          <cell r="U890">
            <v>0</v>
          </cell>
          <cell r="V890">
            <v>0</v>
          </cell>
        </row>
        <row r="891">
          <cell r="A891">
            <v>0</v>
          </cell>
          <cell r="B891">
            <v>0</v>
          </cell>
          <cell r="C891">
            <v>0</v>
          </cell>
          <cell r="D891">
            <v>0</v>
          </cell>
          <cell r="E891">
            <v>0</v>
          </cell>
          <cell r="F891">
            <v>0</v>
          </cell>
          <cell r="G891">
            <v>0</v>
          </cell>
          <cell r="H891">
            <v>0</v>
          </cell>
          <cell r="I891">
            <v>0</v>
          </cell>
          <cell r="J891">
            <v>0</v>
          </cell>
          <cell r="K891">
            <v>0</v>
          </cell>
          <cell r="L891">
            <v>0</v>
          </cell>
          <cell r="M891">
            <v>0</v>
          </cell>
          <cell r="N891">
            <v>0</v>
          </cell>
          <cell r="O891">
            <v>0</v>
          </cell>
          <cell r="P891">
            <v>0</v>
          </cell>
          <cell r="Q891">
            <v>0</v>
          </cell>
          <cell r="R891">
            <v>0</v>
          </cell>
          <cell r="S891">
            <v>0</v>
          </cell>
          <cell r="T891">
            <v>0</v>
          </cell>
          <cell r="U891">
            <v>0</v>
          </cell>
          <cell r="V891">
            <v>0</v>
          </cell>
        </row>
        <row r="892">
          <cell r="A892">
            <v>0</v>
          </cell>
          <cell r="B892">
            <v>0</v>
          </cell>
          <cell r="C892">
            <v>0</v>
          </cell>
          <cell r="D892">
            <v>0</v>
          </cell>
          <cell r="E892">
            <v>0</v>
          </cell>
          <cell r="F892">
            <v>0</v>
          </cell>
          <cell r="G892">
            <v>0</v>
          </cell>
          <cell r="H892">
            <v>0</v>
          </cell>
          <cell r="I892">
            <v>0</v>
          </cell>
          <cell r="J892">
            <v>0</v>
          </cell>
          <cell r="K892">
            <v>0</v>
          </cell>
          <cell r="L892">
            <v>0</v>
          </cell>
          <cell r="M892">
            <v>0</v>
          </cell>
          <cell r="N892">
            <v>0</v>
          </cell>
          <cell r="O892">
            <v>0</v>
          </cell>
          <cell r="P892">
            <v>0</v>
          </cell>
          <cell r="Q892">
            <v>0</v>
          </cell>
          <cell r="R892">
            <v>0</v>
          </cell>
          <cell r="T892">
            <v>0</v>
          </cell>
          <cell r="U892">
            <v>0</v>
          </cell>
        </row>
        <row r="893">
          <cell r="A893">
            <v>0</v>
          </cell>
          <cell r="B893">
            <v>0</v>
          </cell>
          <cell r="C893">
            <v>0</v>
          </cell>
          <cell r="D893">
            <v>0</v>
          </cell>
          <cell r="E893" t="str">
            <v>Firma:</v>
          </cell>
          <cell r="F893">
            <v>0</v>
          </cell>
          <cell r="G893">
            <v>0</v>
          </cell>
          <cell r="H893">
            <v>0</v>
          </cell>
          <cell r="I893">
            <v>0</v>
          </cell>
          <cell r="J893">
            <v>0</v>
          </cell>
          <cell r="K893">
            <v>0</v>
          </cell>
          <cell r="L893">
            <v>0</v>
          </cell>
          <cell r="M893">
            <v>0</v>
          </cell>
          <cell r="N893">
            <v>0</v>
          </cell>
          <cell r="O893">
            <v>0</v>
          </cell>
          <cell r="P893">
            <v>0</v>
          </cell>
          <cell r="Q893">
            <v>0</v>
          </cell>
          <cell r="R893">
            <v>0</v>
          </cell>
          <cell r="S893">
            <v>0</v>
          </cell>
          <cell r="U893">
            <v>0</v>
          </cell>
          <cell r="V893">
            <v>0</v>
          </cell>
        </row>
        <row r="894">
          <cell r="A894">
            <v>0</v>
          </cell>
          <cell r="B894">
            <v>0</v>
          </cell>
          <cell r="C894">
            <v>0</v>
          </cell>
          <cell r="D894">
            <v>0</v>
          </cell>
          <cell r="E894" t="str">
            <v>Nombre:</v>
          </cell>
          <cell r="F894">
            <v>0</v>
          </cell>
          <cell r="G894">
            <v>0</v>
          </cell>
          <cell r="H894">
            <v>0</v>
          </cell>
          <cell r="I894">
            <v>0</v>
          </cell>
          <cell r="J894">
            <v>0</v>
          </cell>
          <cell r="K894">
            <v>0</v>
          </cell>
          <cell r="L894">
            <v>0</v>
          </cell>
          <cell r="M894">
            <v>0</v>
          </cell>
          <cell r="N894">
            <v>0</v>
          </cell>
          <cell r="O894">
            <v>0</v>
          </cell>
          <cell r="P894">
            <v>0</v>
          </cell>
          <cell r="Q894">
            <v>0</v>
          </cell>
          <cell r="R894">
            <v>0</v>
          </cell>
          <cell r="S894">
            <v>0</v>
          </cell>
          <cell r="U894">
            <v>0</v>
          </cell>
          <cell r="V894" t="str">
            <v>Original  - FONADE</v>
          </cell>
        </row>
        <row r="895">
          <cell r="A895">
            <v>0</v>
          </cell>
          <cell r="B895">
            <v>0</v>
          </cell>
          <cell r="C895">
            <v>0</v>
          </cell>
          <cell r="D895">
            <v>0</v>
          </cell>
          <cell r="E895" t="str">
            <v>REPRESENTANTE LEGAL Ó DIRECTOR DE INTERVENTORÍA</v>
          </cell>
          <cell r="F895">
            <v>0</v>
          </cell>
          <cell r="G895">
            <v>0</v>
          </cell>
          <cell r="H895">
            <v>0</v>
          </cell>
          <cell r="I895">
            <v>0</v>
          </cell>
          <cell r="J895">
            <v>0</v>
          </cell>
          <cell r="K895">
            <v>0</v>
          </cell>
          <cell r="L895">
            <v>0</v>
          </cell>
          <cell r="M895">
            <v>0</v>
          </cell>
          <cell r="N895">
            <v>0</v>
          </cell>
          <cell r="O895">
            <v>0</v>
          </cell>
          <cell r="P895">
            <v>0</v>
          </cell>
          <cell r="Q895">
            <v>0</v>
          </cell>
          <cell r="R895">
            <v>0</v>
          </cell>
          <cell r="S895">
            <v>0</v>
          </cell>
          <cell r="T895">
            <v>0</v>
          </cell>
          <cell r="U895">
            <v>0</v>
          </cell>
          <cell r="V895" t="str">
            <v>Copias: Contratista, Interventor</v>
          </cell>
        </row>
        <row r="896">
          <cell r="A896" t="str">
            <v>Item</v>
          </cell>
          <cell r="B896">
            <v>0</v>
          </cell>
          <cell r="C896" t="str">
            <v>Descripción</v>
          </cell>
          <cell r="D896">
            <v>0</v>
          </cell>
          <cell r="E896">
            <v>0</v>
          </cell>
          <cell r="F896">
            <v>0</v>
          </cell>
          <cell r="G896">
            <v>0</v>
          </cell>
          <cell r="H896">
            <v>0</v>
          </cell>
          <cell r="I896">
            <v>0</v>
          </cell>
          <cell r="J896">
            <v>0</v>
          </cell>
          <cell r="K896">
            <v>0</v>
          </cell>
          <cell r="L896">
            <v>0</v>
          </cell>
          <cell r="M896">
            <v>0</v>
          </cell>
          <cell r="N896">
            <v>0</v>
          </cell>
          <cell r="O896">
            <v>0</v>
          </cell>
          <cell r="P896">
            <v>0</v>
          </cell>
          <cell r="Q896">
            <v>0</v>
          </cell>
          <cell r="R896" t="str">
            <v>Unidad</v>
          </cell>
          <cell r="S896">
            <v>0</v>
          </cell>
          <cell r="T896" t="str">
            <v>Cantidad</v>
          </cell>
          <cell r="U896">
            <v>0</v>
          </cell>
          <cell r="V896">
            <v>0</v>
          </cell>
        </row>
        <row r="897">
          <cell r="A897" t="str">
            <v>04.06.01</v>
          </cell>
          <cell r="B897">
            <v>0</v>
          </cell>
          <cell r="C897" t="str">
            <v>Suministro e hincada de varilla de cobre de 2.44 metros x 5/8" para aterrizar la infraestructura de apantallamiento y la malla de puesta a tierra.</v>
          </cell>
          <cell r="D897">
            <v>0</v>
          </cell>
          <cell r="E897">
            <v>0</v>
          </cell>
          <cell r="F897">
            <v>0</v>
          </cell>
          <cell r="G897">
            <v>0</v>
          </cell>
          <cell r="H897">
            <v>0</v>
          </cell>
          <cell r="I897">
            <v>0</v>
          </cell>
          <cell r="J897">
            <v>0</v>
          </cell>
          <cell r="K897">
            <v>0</v>
          </cell>
          <cell r="L897">
            <v>0</v>
          </cell>
          <cell r="M897">
            <v>0</v>
          </cell>
          <cell r="N897">
            <v>0</v>
          </cell>
          <cell r="O897">
            <v>0</v>
          </cell>
          <cell r="P897">
            <v>0</v>
          </cell>
          <cell r="Q897">
            <v>0</v>
          </cell>
          <cell r="R897" t="str">
            <v>UN</v>
          </cell>
          <cell r="S897">
            <v>0</v>
          </cell>
          <cell r="T897">
            <v>1</v>
          </cell>
          <cell r="U897">
            <v>0</v>
          </cell>
          <cell r="V897">
            <v>0</v>
          </cell>
          <cell r="W897">
            <v>139836</v>
          </cell>
        </row>
        <row r="898">
          <cell r="A898">
            <v>0</v>
          </cell>
          <cell r="B898">
            <v>0</v>
          </cell>
          <cell r="C898">
            <v>0</v>
          </cell>
          <cell r="D898">
            <v>0</v>
          </cell>
          <cell r="E898">
            <v>0</v>
          </cell>
          <cell r="F898">
            <v>0</v>
          </cell>
          <cell r="G898">
            <v>0</v>
          </cell>
          <cell r="H898">
            <v>0</v>
          </cell>
          <cell r="I898">
            <v>0</v>
          </cell>
          <cell r="J898">
            <v>0</v>
          </cell>
          <cell r="K898">
            <v>0</v>
          </cell>
          <cell r="L898">
            <v>0</v>
          </cell>
          <cell r="M898">
            <v>0</v>
          </cell>
          <cell r="N898">
            <v>0</v>
          </cell>
          <cell r="O898">
            <v>0</v>
          </cell>
          <cell r="P898">
            <v>0</v>
          </cell>
          <cell r="Q898">
            <v>0</v>
          </cell>
          <cell r="R898">
            <v>0</v>
          </cell>
          <cell r="S898">
            <v>0</v>
          </cell>
          <cell r="T898">
            <v>0</v>
          </cell>
          <cell r="U898">
            <v>0</v>
          </cell>
          <cell r="V898">
            <v>0</v>
          </cell>
        </row>
        <row r="899">
          <cell r="A899" t="str">
            <v>1.  Equipo</v>
          </cell>
          <cell r="B899">
            <v>0</v>
          </cell>
          <cell r="C899">
            <v>0</v>
          </cell>
          <cell r="D899">
            <v>0</v>
          </cell>
          <cell r="E899">
            <v>0</v>
          </cell>
          <cell r="F899">
            <v>0</v>
          </cell>
          <cell r="G899">
            <v>0</v>
          </cell>
          <cell r="H899">
            <v>0</v>
          </cell>
          <cell r="I899">
            <v>0</v>
          </cell>
          <cell r="J899">
            <v>0</v>
          </cell>
          <cell r="K899">
            <v>0</v>
          </cell>
          <cell r="L899">
            <v>0</v>
          </cell>
          <cell r="M899">
            <v>0</v>
          </cell>
          <cell r="N899">
            <v>0</v>
          </cell>
          <cell r="O899">
            <v>0</v>
          </cell>
          <cell r="P899">
            <v>0</v>
          </cell>
          <cell r="Q899">
            <v>0</v>
          </cell>
          <cell r="R899">
            <v>0</v>
          </cell>
          <cell r="S899">
            <v>0</v>
          </cell>
          <cell r="T899">
            <v>0</v>
          </cell>
          <cell r="U899">
            <v>0</v>
          </cell>
          <cell r="V899">
            <v>0</v>
          </cell>
        </row>
        <row r="900">
          <cell r="A900" t="str">
            <v>Descripción</v>
          </cell>
          <cell r="B900">
            <v>0</v>
          </cell>
          <cell r="C900">
            <v>0</v>
          </cell>
          <cell r="D900">
            <v>0</v>
          </cell>
          <cell r="E900">
            <v>0</v>
          </cell>
          <cell r="F900">
            <v>0</v>
          </cell>
          <cell r="G900">
            <v>0</v>
          </cell>
          <cell r="H900" t="str">
            <v>Marca</v>
          </cell>
          <cell r="I900">
            <v>0</v>
          </cell>
          <cell r="J900">
            <v>0</v>
          </cell>
          <cell r="K900" t="str">
            <v>Tipo</v>
          </cell>
          <cell r="L900">
            <v>0</v>
          </cell>
          <cell r="M900">
            <v>0</v>
          </cell>
          <cell r="N900">
            <v>0</v>
          </cell>
          <cell r="O900" t="str">
            <v>Tarifa/Hora</v>
          </cell>
          <cell r="P900">
            <v>0</v>
          </cell>
          <cell r="Q900">
            <v>0</v>
          </cell>
          <cell r="R900" t="str">
            <v>Rendimiento</v>
          </cell>
          <cell r="S900">
            <v>0</v>
          </cell>
          <cell r="T900" t="str">
            <v>Vr. Unitario</v>
          </cell>
          <cell r="U900">
            <v>0</v>
          </cell>
          <cell r="V900">
            <v>0</v>
          </cell>
        </row>
        <row r="901">
          <cell r="A901" t="str">
            <v>Herramienta menor (% de mano de obra)</v>
          </cell>
          <cell r="B901">
            <v>0</v>
          </cell>
          <cell r="C901">
            <v>0</v>
          </cell>
          <cell r="D901">
            <v>0</v>
          </cell>
          <cell r="E901">
            <v>0</v>
          </cell>
          <cell r="F901">
            <v>0</v>
          </cell>
          <cell r="G901">
            <v>0</v>
          </cell>
          <cell r="H901">
            <v>0</v>
          </cell>
          <cell r="I901">
            <v>0</v>
          </cell>
          <cell r="J901">
            <v>0</v>
          </cell>
          <cell r="K901">
            <v>0</v>
          </cell>
          <cell r="L901">
            <v>0</v>
          </cell>
          <cell r="M901">
            <v>0</v>
          </cell>
          <cell r="N901">
            <v>0</v>
          </cell>
          <cell r="O901">
            <v>6850</v>
          </cell>
          <cell r="P901">
            <v>0</v>
          </cell>
          <cell r="Q901">
            <v>0</v>
          </cell>
          <cell r="R901">
            <v>0.1</v>
          </cell>
          <cell r="S901">
            <v>0</v>
          </cell>
          <cell r="T901">
            <v>685</v>
          </cell>
          <cell r="U901">
            <v>0</v>
          </cell>
          <cell r="V901">
            <v>0</v>
          </cell>
        </row>
        <row r="902">
          <cell r="A902" t="str">
            <v>Atornillador</v>
          </cell>
          <cell r="B902">
            <v>0</v>
          </cell>
          <cell r="C902">
            <v>0</v>
          </cell>
          <cell r="D902">
            <v>0</v>
          </cell>
          <cell r="E902">
            <v>0</v>
          </cell>
          <cell r="F902">
            <v>0</v>
          </cell>
          <cell r="G902">
            <v>0</v>
          </cell>
          <cell r="H902">
            <v>0</v>
          </cell>
          <cell r="I902">
            <v>0</v>
          </cell>
          <cell r="J902">
            <v>0</v>
          </cell>
          <cell r="K902">
            <v>0</v>
          </cell>
          <cell r="L902">
            <v>0</v>
          </cell>
          <cell r="M902">
            <v>0</v>
          </cell>
          <cell r="N902">
            <v>0</v>
          </cell>
          <cell r="O902">
            <v>21735</v>
          </cell>
          <cell r="P902">
            <v>0</v>
          </cell>
          <cell r="Q902">
            <v>0</v>
          </cell>
          <cell r="R902">
            <v>0.1</v>
          </cell>
          <cell r="S902">
            <v>0</v>
          </cell>
          <cell r="T902">
            <v>2173.5</v>
          </cell>
          <cell r="U902">
            <v>0</v>
          </cell>
          <cell r="V902">
            <v>0</v>
          </cell>
        </row>
        <row r="903">
          <cell r="A903">
            <v>0</v>
          </cell>
          <cell r="B903">
            <v>0</v>
          </cell>
          <cell r="C903">
            <v>0</v>
          </cell>
          <cell r="D903">
            <v>0</v>
          </cell>
          <cell r="E903">
            <v>0</v>
          </cell>
          <cell r="F903">
            <v>0</v>
          </cell>
          <cell r="G903">
            <v>0</v>
          </cell>
          <cell r="H903">
            <v>0</v>
          </cell>
          <cell r="I903">
            <v>0</v>
          </cell>
          <cell r="J903">
            <v>0</v>
          </cell>
          <cell r="K903">
            <v>0</v>
          </cell>
          <cell r="L903">
            <v>0</v>
          </cell>
          <cell r="M903">
            <v>0</v>
          </cell>
          <cell r="N903">
            <v>0</v>
          </cell>
          <cell r="O903">
            <v>0</v>
          </cell>
          <cell r="P903">
            <v>0</v>
          </cell>
          <cell r="Q903">
            <v>0</v>
          </cell>
          <cell r="R903">
            <v>0</v>
          </cell>
          <cell r="S903">
            <v>0</v>
          </cell>
          <cell r="T903">
            <v>0</v>
          </cell>
          <cell r="U903">
            <v>0</v>
          </cell>
          <cell r="V903">
            <v>0</v>
          </cell>
        </row>
        <row r="904">
          <cell r="A904">
            <v>0</v>
          </cell>
          <cell r="B904">
            <v>0</v>
          </cell>
          <cell r="C904">
            <v>0</v>
          </cell>
          <cell r="D904">
            <v>0</v>
          </cell>
          <cell r="E904">
            <v>0</v>
          </cell>
          <cell r="F904">
            <v>0</v>
          </cell>
          <cell r="G904">
            <v>0</v>
          </cell>
          <cell r="H904">
            <v>0</v>
          </cell>
          <cell r="I904">
            <v>0</v>
          </cell>
          <cell r="J904">
            <v>0</v>
          </cell>
          <cell r="K904">
            <v>0</v>
          </cell>
          <cell r="L904">
            <v>0</v>
          </cell>
          <cell r="M904">
            <v>0</v>
          </cell>
          <cell r="N904">
            <v>0</v>
          </cell>
          <cell r="O904">
            <v>0</v>
          </cell>
          <cell r="P904">
            <v>0</v>
          </cell>
          <cell r="Q904">
            <v>0</v>
          </cell>
          <cell r="R904">
            <v>0</v>
          </cell>
          <cell r="S904">
            <v>0</v>
          </cell>
          <cell r="T904">
            <v>0</v>
          </cell>
          <cell r="U904">
            <v>0</v>
          </cell>
          <cell r="V904">
            <v>0</v>
          </cell>
        </row>
        <row r="905">
          <cell r="A905" t="str">
            <v>SUBTOTAL</v>
          </cell>
          <cell r="B905">
            <v>0</v>
          </cell>
          <cell r="C905">
            <v>0</v>
          </cell>
          <cell r="D905">
            <v>0</v>
          </cell>
          <cell r="E905">
            <v>0</v>
          </cell>
          <cell r="F905">
            <v>0</v>
          </cell>
          <cell r="G905">
            <v>0</v>
          </cell>
          <cell r="H905">
            <v>0</v>
          </cell>
          <cell r="I905">
            <v>0</v>
          </cell>
          <cell r="J905">
            <v>0</v>
          </cell>
          <cell r="K905">
            <v>0</v>
          </cell>
          <cell r="L905">
            <v>0</v>
          </cell>
          <cell r="M905">
            <v>0</v>
          </cell>
          <cell r="N905">
            <v>0</v>
          </cell>
          <cell r="O905">
            <v>0</v>
          </cell>
          <cell r="P905">
            <v>0</v>
          </cell>
          <cell r="Q905">
            <v>0</v>
          </cell>
          <cell r="R905">
            <v>0</v>
          </cell>
          <cell r="S905">
            <v>0</v>
          </cell>
          <cell r="T905">
            <v>2858.5</v>
          </cell>
          <cell r="U905">
            <v>0</v>
          </cell>
          <cell r="V905">
            <v>0</v>
          </cell>
        </row>
        <row r="906">
          <cell r="A906">
            <v>0</v>
          </cell>
          <cell r="B906">
            <v>0</v>
          </cell>
          <cell r="C906">
            <v>0</v>
          </cell>
          <cell r="D906">
            <v>0</v>
          </cell>
          <cell r="E906">
            <v>0</v>
          </cell>
          <cell r="F906">
            <v>0</v>
          </cell>
          <cell r="G906">
            <v>0</v>
          </cell>
          <cell r="H906">
            <v>0</v>
          </cell>
          <cell r="I906">
            <v>0</v>
          </cell>
          <cell r="J906">
            <v>0</v>
          </cell>
          <cell r="K906">
            <v>0</v>
          </cell>
          <cell r="L906">
            <v>0</v>
          </cell>
          <cell r="M906">
            <v>0</v>
          </cell>
          <cell r="N906">
            <v>0</v>
          </cell>
          <cell r="O906">
            <v>0</v>
          </cell>
          <cell r="P906">
            <v>0</v>
          </cell>
          <cell r="Q906">
            <v>0</v>
          </cell>
          <cell r="R906">
            <v>0</v>
          </cell>
          <cell r="S906">
            <v>0</v>
          </cell>
          <cell r="T906">
            <v>0</v>
          </cell>
          <cell r="U906">
            <v>0</v>
          </cell>
          <cell r="V906">
            <v>0</v>
          </cell>
        </row>
        <row r="907">
          <cell r="A907" t="str">
            <v>2.  Materiales</v>
          </cell>
          <cell r="B907">
            <v>0</v>
          </cell>
          <cell r="C907">
            <v>0</v>
          </cell>
          <cell r="D907">
            <v>0</v>
          </cell>
          <cell r="E907">
            <v>0</v>
          </cell>
          <cell r="F907">
            <v>0</v>
          </cell>
          <cell r="G907">
            <v>0</v>
          </cell>
          <cell r="H907">
            <v>0</v>
          </cell>
          <cell r="I907">
            <v>0</v>
          </cell>
          <cell r="J907">
            <v>0</v>
          </cell>
          <cell r="K907">
            <v>0</v>
          </cell>
          <cell r="L907">
            <v>0</v>
          </cell>
          <cell r="M907">
            <v>0</v>
          </cell>
          <cell r="N907">
            <v>0</v>
          </cell>
          <cell r="O907">
            <v>0</v>
          </cell>
          <cell r="P907">
            <v>0</v>
          </cell>
          <cell r="Q907">
            <v>0</v>
          </cell>
          <cell r="R907">
            <v>0</v>
          </cell>
          <cell r="S907">
            <v>0</v>
          </cell>
          <cell r="T907">
            <v>0</v>
          </cell>
          <cell r="U907">
            <v>0</v>
          </cell>
          <cell r="V907">
            <v>0</v>
          </cell>
        </row>
        <row r="908">
          <cell r="A908" t="str">
            <v>Descripción</v>
          </cell>
          <cell r="B908">
            <v>0</v>
          </cell>
          <cell r="C908">
            <v>0</v>
          </cell>
          <cell r="D908">
            <v>0</v>
          </cell>
          <cell r="E908">
            <v>0</v>
          </cell>
          <cell r="F908">
            <v>0</v>
          </cell>
          <cell r="G908">
            <v>0</v>
          </cell>
          <cell r="H908">
            <v>0</v>
          </cell>
          <cell r="I908">
            <v>0</v>
          </cell>
          <cell r="J908">
            <v>0</v>
          </cell>
          <cell r="K908">
            <v>0</v>
          </cell>
          <cell r="L908">
            <v>0</v>
          </cell>
          <cell r="M908" t="str">
            <v>Unidad</v>
          </cell>
          <cell r="N908">
            <v>0</v>
          </cell>
          <cell r="O908" t="str">
            <v>Cantidad</v>
          </cell>
          <cell r="P908">
            <v>0</v>
          </cell>
          <cell r="Q908" t="str">
            <v>Precio Unit.</v>
          </cell>
          <cell r="R908">
            <v>0</v>
          </cell>
          <cell r="S908">
            <v>0</v>
          </cell>
          <cell r="T908" t="str">
            <v>Vr Unitario</v>
          </cell>
          <cell r="U908">
            <v>0</v>
          </cell>
          <cell r="V908">
            <v>0</v>
          </cell>
        </row>
        <row r="909">
          <cell r="A909" t="str">
            <v>Varilla de cobre de 2,40 mts x 5/8"</v>
          </cell>
          <cell r="B909">
            <v>0</v>
          </cell>
          <cell r="C909">
            <v>0</v>
          </cell>
          <cell r="D909">
            <v>0</v>
          </cell>
          <cell r="E909">
            <v>0</v>
          </cell>
          <cell r="F909">
            <v>0</v>
          </cell>
          <cell r="G909">
            <v>0</v>
          </cell>
          <cell r="H909">
            <v>0</v>
          </cell>
          <cell r="I909">
            <v>0</v>
          </cell>
          <cell r="J909">
            <v>0</v>
          </cell>
          <cell r="K909">
            <v>0</v>
          </cell>
          <cell r="L909">
            <v>0</v>
          </cell>
          <cell r="M909" t="str">
            <v>Un</v>
          </cell>
          <cell r="N909">
            <v>0</v>
          </cell>
          <cell r="O909">
            <v>1</v>
          </cell>
          <cell r="P909">
            <v>0</v>
          </cell>
          <cell r="Q909">
            <v>119800</v>
          </cell>
          <cell r="R909">
            <v>0</v>
          </cell>
          <cell r="S909">
            <v>0</v>
          </cell>
          <cell r="T909">
            <v>119800</v>
          </cell>
          <cell r="U909">
            <v>0</v>
          </cell>
          <cell r="V909">
            <v>0</v>
          </cell>
        </row>
        <row r="910">
          <cell r="A910">
            <v>0</v>
          </cell>
          <cell r="B910">
            <v>0</v>
          </cell>
          <cell r="C910">
            <v>0</v>
          </cell>
          <cell r="D910">
            <v>0</v>
          </cell>
          <cell r="E910">
            <v>0</v>
          </cell>
          <cell r="F910">
            <v>0</v>
          </cell>
          <cell r="G910">
            <v>0</v>
          </cell>
          <cell r="H910">
            <v>0</v>
          </cell>
          <cell r="I910">
            <v>0</v>
          </cell>
          <cell r="J910">
            <v>0</v>
          </cell>
          <cell r="K910">
            <v>0</v>
          </cell>
          <cell r="L910">
            <v>0</v>
          </cell>
          <cell r="M910">
            <v>0</v>
          </cell>
          <cell r="N910">
            <v>0</v>
          </cell>
          <cell r="O910">
            <v>0</v>
          </cell>
          <cell r="P910">
            <v>0</v>
          </cell>
          <cell r="Q910">
            <v>0</v>
          </cell>
          <cell r="R910">
            <v>0</v>
          </cell>
          <cell r="S910">
            <v>0</v>
          </cell>
          <cell r="T910">
            <v>0</v>
          </cell>
          <cell r="U910">
            <v>0</v>
          </cell>
          <cell r="V910">
            <v>0</v>
          </cell>
        </row>
        <row r="911">
          <cell r="A911">
            <v>0</v>
          </cell>
          <cell r="B911">
            <v>0</v>
          </cell>
          <cell r="C911">
            <v>0</v>
          </cell>
          <cell r="D911">
            <v>0</v>
          </cell>
          <cell r="E911">
            <v>0</v>
          </cell>
          <cell r="F911">
            <v>0</v>
          </cell>
          <cell r="G911">
            <v>0</v>
          </cell>
          <cell r="H911">
            <v>0</v>
          </cell>
          <cell r="I911">
            <v>0</v>
          </cell>
          <cell r="J911">
            <v>0</v>
          </cell>
          <cell r="K911">
            <v>0</v>
          </cell>
          <cell r="L911">
            <v>0</v>
          </cell>
          <cell r="M911">
            <v>0</v>
          </cell>
          <cell r="N911">
            <v>0</v>
          </cell>
          <cell r="O911">
            <v>0</v>
          </cell>
          <cell r="P911">
            <v>0</v>
          </cell>
          <cell r="Q911">
            <v>0</v>
          </cell>
          <cell r="R911">
            <v>0</v>
          </cell>
          <cell r="S911">
            <v>0</v>
          </cell>
          <cell r="T911">
            <v>0</v>
          </cell>
          <cell r="U911">
            <v>0</v>
          </cell>
          <cell r="V911">
            <v>0</v>
          </cell>
        </row>
        <row r="912">
          <cell r="A912">
            <v>0</v>
          </cell>
          <cell r="B912">
            <v>0</v>
          </cell>
          <cell r="C912">
            <v>0</v>
          </cell>
          <cell r="D912">
            <v>0</v>
          </cell>
          <cell r="E912">
            <v>0</v>
          </cell>
          <cell r="F912">
            <v>0</v>
          </cell>
          <cell r="G912">
            <v>0</v>
          </cell>
          <cell r="H912">
            <v>0</v>
          </cell>
          <cell r="I912">
            <v>0</v>
          </cell>
          <cell r="J912">
            <v>0</v>
          </cell>
          <cell r="K912">
            <v>0</v>
          </cell>
          <cell r="L912">
            <v>0</v>
          </cell>
          <cell r="M912">
            <v>0</v>
          </cell>
          <cell r="N912">
            <v>0</v>
          </cell>
          <cell r="O912">
            <v>0</v>
          </cell>
          <cell r="P912">
            <v>0</v>
          </cell>
          <cell r="Q912">
            <v>0</v>
          </cell>
          <cell r="R912">
            <v>0</v>
          </cell>
          <cell r="S912">
            <v>0</v>
          </cell>
          <cell r="T912">
            <v>0</v>
          </cell>
          <cell r="U912">
            <v>0</v>
          </cell>
          <cell r="V912">
            <v>0</v>
          </cell>
        </row>
        <row r="913">
          <cell r="A913">
            <v>0</v>
          </cell>
          <cell r="B913">
            <v>0</v>
          </cell>
          <cell r="C913">
            <v>0</v>
          </cell>
          <cell r="D913">
            <v>0</v>
          </cell>
          <cell r="E913">
            <v>0</v>
          </cell>
          <cell r="F913">
            <v>0</v>
          </cell>
          <cell r="G913">
            <v>0</v>
          </cell>
          <cell r="H913">
            <v>0</v>
          </cell>
          <cell r="I913">
            <v>0</v>
          </cell>
          <cell r="J913">
            <v>0</v>
          </cell>
          <cell r="K913">
            <v>0</v>
          </cell>
          <cell r="L913">
            <v>0</v>
          </cell>
          <cell r="M913">
            <v>0</v>
          </cell>
          <cell r="N913">
            <v>0</v>
          </cell>
          <cell r="O913">
            <v>0</v>
          </cell>
          <cell r="P913">
            <v>0</v>
          </cell>
          <cell r="Q913">
            <v>0</v>
          </cell>
          <cell r="R913">
            <v>0</v>
          </cell>
          <cell r="S913">
            <v>0</v>
          </cell>
          <cell r="T913">
            <v>0</v>
          </cell>
          <cell r="U913">
            <v>0</v>
          </cell>
          <cell r="V913">
            <v>0</v>
          </cell>
        </row>
        <row r="914">
          <cell r="A914">
            <v>0</v>
          </cell>
          <cell r="B914">
            <v>0</v>
          </cell>
          <cell r="C914">
            <v>0</v>
          </cell>
          <cell r="D914">
            <v>0</v>
          </cell>
          <cell r="E914">
            <v>0</v>
          </cell>
          <cell r="F914">
            <v>0</v>
          </cell>
          <cell r="G914">
            <v>0</v>
          </cell>
          <cell r="H914">
            <v>0</v>
          </cell>
          <cell r="I914">
            <v>0</v>
          </cell>
          <cell r="J914">
            <v>0</v>
          </cell>
          <cell r="K914">
            <v>0</v>
          </cell>
          <cell r="L914">
            <v>0</v>
          </cell>
          <cell r="M914">
            <v>0</v>
          </cell>
          <cell r="N914">
            <v>0</v>
          </cell>
          <cell r="O914">
            <v>0</v>
          </cell>
          <cell r="P914">
            <v>0</v>
          </cell>
          <cell r="Q914">
            <v>0</v>
          </cell>
          <cell r="R914">
            <v>0</v>
          </cell>
          <cell r="S914">
            <v>0</v>
          </cell>
          <cell r="T914">
            <v>0</v>
          </cell>
          <cell r="U914">
            <v>0</v>
          </cell>
          <cell r="V914">
            <v>0</v>
          </cell>
        </row>
        <row r="915">
          <cell r="A915">
            <v>0</v>
          </cell>
          <cell r="B915">
            <v>0</v>
          </cell>
          <cell r="C915">
            <v>0</v>
          </cell>
          <cell r="D915">
            <v>0</v>
          </cell>
          <cell r="E915">
            <v>0</v>
          </cell>
          <cell r="F915">
            <v>0</v>
          </cell>
          <cell r="G915">
            <v>0</v>
          </cell>
          <cell r="H915">
            <v>0</v>
          </cell>
          <cell r="I915">
            <v>0</v>
          </cell>
          <cell r="J915">
            <v>0</v>
          </cell>
          <cell r="K915">
            <v>0</v>
          </cell>
          <cell r="L915">
            <v>0</v>
          </cell>
          <cell r="M915">
            <v>0</v>
          </cell>
          <cell r="N915">
            <v>0</v>
          </cell>
          <cell r="O915">
            <v>0</v>
          </cell>
          <cell r="P915">
            <v>0</v>
          </cell>
          <cell r="Q915">
            <v>0</v>
          </cell>
          <cell r="R915">
            <v>0</v>
          </cell>
          <cell r="S915">
            <v>0</v>
          </cell>
          <cell r="T915">
            <v>0</v>
          </cell>
          <cell r="U915">
            <v>0</v>
          </cell>
          <cell r="V915">
            <v>0</v>
          </cell>
        </row>
        <row r="916">
          <cell r="A916">
            <v>0</v>
          </cell>
          <cell r="B916">
            <v>0</v>
          </cell>
          <cell r="C916">
            <v>0</v>
          </cell>
          <cell r="D916">
            <v>0</v>
          </cell>
          <cell r="E916">
            <v>0</v>
          </cell>
          <cell r="F916">
            <v>0</v>
          </cell>
          <cell r="G916">
            <v>0</v>
          </cell>
          <cell r="H916">
            <v>0</v>
          </cell>
          <cell r="I916">
            <v>0</v>
          </cell>
          <cell r="J916">
            <v>0</v>
          </cell>
          <cell r="K916">
            <v>0</v>
          </cell>
          <cell r="L916">
            <v>0</v>
          </cell>
          <cell r="M916">
            <v>0</v>
          </cell>
          <cell r="N916">
            <v>0</v>
          </cell>
          <cell r="O916">
            <v>0</v>
          </cell>
          <cell r="P916">
            <v>0</v>
          </cell>
          <cell r="Q916">
            <v>0</v>
          </cell>
          <cell r="R916">
            <v>0</v>
          </cell>
          <cell r="S916">
            <v>0</v>
          </cell>
          <cell r="T916">
            <v>0</v>
          </cell>
          <cell r="U916">
            <v>0</v>
          </cell>
          <cell r="V916">
            <v>0</v>
          </cell>
        </row>
        <row r="917">
          <cell r="A917">
            <v>0</v>
          </cell>
          <cell r="B917">
            <v>0</v>
          </cell>
          <cell r="C917">
            <v>0</v>
          </cell>
          <cell r="D917">
            <v>0</v>
          </cell>
          <cell r="E917">
            <v>0</v>
          </cell>
          <cell r="F917">
            <v>0</v>
          </cell>
          <cell r="G917">
            <v>0</v>
          </cell>
          <cell r="H917">
            <v>0</v>
          </cell>
          <cell r="I917">
            <v>0</v>
          </cell>
          <cell r="J917">
            <v>0</v>
          </cell>
          <cell r="K917">
            <v>0</v>
          </cell>
          <cell r="L917">
            <v>0</v>
          </cell>
          <cell r="M917">
            <v>0</v>
          </cell>
          <cell r="N917">
            <v>0</v>
          </cell>
          <cell r="O917">
            <v>0</v>
          </cell>
          <cell r="P917">
            <v>0</v>
          </cell>
          <cell r="Q917">
            <v>0</v>
          </cell>
          <cell r="R917">
            <v>0</v>
          </cell>
          <cell r="S917">
            <v>0</v>
          </cell>
          <cell r="T917">
            <v>0</v>
          </cell>
          <cell r="U917">
            <v>0</v>
          </cell>
          <cell r="V917">
            <v>0</v>
          </cell>
        </row>
        <row r="918">
          <cell r="A918">
            <v>0</v>
          </cell>
          <cell r="B918">
            <v>0</v>
          </cell>
          <cell r="C918">
            <v>0</v>
          </cell>
          <cell r="D918">
            <v>0</v>
          </cell>
          <cell r="E918">
            <v>0</v>
          </cell>
          <cell r="F918">
            <v>0</v>
          </cell>
          <cell r="G918">
            <v>0</v>
          </cell>
          <cell r="H918">
            <v>0</v>
          </cell>
          <cell r="I918">
            <v>0</v>
          </cell>
          <cell r="J918">
            <v>0</v>
          </cell>
          <cell r="K918">
            <v>0</v>
          </cell>
          <cell r="L918">
            <v>0</v>
          </cell>
          <cell r="M918">
            <v>0</v>
          </cell>
          <cell r="N918">
            <v>0</v>
          </cell>
          <cell r="O918">
            <v>0</v>
          </cell>
          <cell r="P918">
            <v>0</v>
          </cell>
          <cell r="Q918">
            <v>0</v>
          </cell>
          <cell r="R918">
            <v>0</v>
          </cell>
          <cell r="S918">
            <v>0</v>
          </cell>
          <cell r="T918">
            <v>0</v>
          </cell>
          <cell r="U918">
            <v>0</v>
          </cell>
          <cell r="V918">
            <v>0</v>
          </cell>
        </row>
        <row r="919">
          <cell r="A919">
            <v>0</v>
          </cell>
          <cell r="B919">
            <v>0</v>
          </cell>
          <cell r="C919">
            <v>0</v>
          </cell>
          <cell r="D919">
            <v>0</v>
          </cell>
          <cell r="E919">
            <v>0</v>
          </cell>
          <cell r="F919">
            <v>0</v>
          </cell>
          <cell r="G919">
            <v>0</v>
          </cell>
          <cell r="H919">
            <v>0</v>
          </cell>
          <cell r="I919">
            <v>0</v>
          </cell>
          <cell r="J919">
            <v>0</v>
          </cell>
          <cell r="K919">
            <v>0</v>
          </cell>
          <cell r="L919">
            <v>0</v>
          </cell>
          <cell r="M919">
            <v>0</v>
          </cell>
          <cell r="N919">
            <v>0</v>
          </cell>
          <cell r="O919">
            <v>0</v>
          </cell>
          <cell r="P919">
            <v>0</v>
          </cell>
          <cell r="Q919">
            <v>0</v>
          </cell>
          <cell r="R919">
            <v>0</v>
          </cell>
          <cell r="S919">
            <v>0</v>
          </cell>
          <cell r="T919">
            <v>0</v>
          </cell>
          <cell r="U919">
            <v>0</v>
          </cell>
          <cell r="V919">
            <v>0</v>
          </cell>
        </row>
        <row r="920">
          <cell r="A920">
            <v>0</v>
          </cell>
          <cell r="B920">
            <v>0</v>
          </cell>
          <cell r="C920">
            <v>0</v>
          </cell>
          <cell r="D920">
            <v>0</v>
          </cell>
          <cell r="E920">
            <v>0</v>
          </cell>
          <cell r="F920">
            <v>0</v>
          </cell>
          <cell r="G920">
            <v>0</v>
          </cell>
          <cell r="H920">
            <v>0</v>
          </cell>
          <cell r="I920">
            <v>0</v>
          </cell>
          <cell r="J920">
            <v>0</v>
          </cell>
          <cell r="K920">
            <v>0</v>
          </cell>
          <cell r="L920">
            <v>0</v>
          </cell>
          <cell r="M920">
            <v>0</v>
          </cell>
          <cell r="N920">
            <v>0</v>
          </cell>
          <cell r="O920">
            <v>0</v>
          </cell>
          <cell r="P920">
            <v>0</v>
          </cell>
          <cell r="Q920">
            <v>0</v>
          </cell>
          <cell r="R920">
            <v>0</v>
          </cell>
          <cell r="S920">
            <v>0</v>
          </cell>
          <cell r="T920">
            <v>0</v>
          </cell>
          <cell r="U920">
            <v>0</v>
          </cell>
          <cell r="V920">
            <v>0</v>
          </cell>
        </row>
        <row r="921">
          <cell r="A921" t="str">
            <v>Desperdicio</v>
          </cell>
          <cell r="B921">
            <v>0</v>
          </cell>
          <cell r="C921">
            <v>0</v>
          </cell>
          <cell r="D921">
            <v>0</v>
          </cell>
          <cell r="E921">
            <v>0</v>
          </cell>
          <cell r="F921">
            <v>0</v>
          </cell>
          <cell r="G921">
            <v>0</v>
          </cell>
          <cell r="H921">
            <v>0</v>
          </cell>
          <cell r="I921">
            <v>0</v>
          </cell>
          <cell r="J921">
            <v>0</v>
          </cell>
          <cell r="K921">
            <v>0</v>
          </cell>
          <cell r="L921">
            <v>0</v>
          </cell>
          <cell r="M921" t="str">
            <v>%</v>
          </cell>
          <cell r="N921">
            <v>0</v>
          </cell>
          <cell r="O921">
            <v>0</v>
          </cell>
          <cell r="P921">
            <v>0</v>
          </cell>
          <cell r="Q921">
            <v>119800</v>
          </cell>
          <cell r="R921">
            <v>0</v>
          </cell>
          <cell r="S921">
            <v>0</v>
          </cell>
          <cell r="T921">
            <v>0</v>
          </cell>
          <cell r="U921">
            <v>0</v>
          </cell>
          <cell r="V921">
            <v>0</v>
          </cell>
        </row>
        <row r="922">
          <cell r="A922" t="str">
            <v>SUBTOTAL</v>
          </cell>
          <cell r="B922">
            <v>0</v>
          </cell>
          <cell r="C922">
            <v>0</v>
          </cell>
          <cell r="D922">
            <v>0</v>
          </cell>
          <cell r="E922">
            <v>0</v>
          </cell>
          <cell r="F922">
            <v>0</v>
          </cell>
          <cell r="G922">
            <v>0</v>
          </cell>
          <cell r="H922">
            <v>0</v>
          </cell>
          <cell r="I922">
            <v>0</v>
          </cell>
          <cell r="J922">
            <v>0</v>
          </cell>
          <cell r="K922">
            <v>0</v>
          </cell>
          <cell r="L922">
            <v>0</v>
          </cell>
          <cell r="M922">
            <v>0</v>
          </cell>
          <cell r="N922">
            <v>0</v>
          </cell>
          <cell r="O922">
            <v>0</v>
          </cell>
          <cell r="P922">
            <v>0</v>
          </cell>
          <cell r="Q922">
            <v>0</v>
          </cell>
          <cell r="R922">
            <v>0</v>
          </cell>
          <cell r="S922">
            <v>0</v>
          </cell>
          <cell r="T922">
            <v>119800</v>
          </cell>
          <cell r="U922">
            <v>0</v>
          </cell>
          <cell r="V922">
            <v>0</v>
          </cell>
        </row>
        <row r="923">
          <cell r="A923">
            <v>0</v>
          </cell>
          <cell r="B923">
            <v>0</v>
          </cell>
          <cell r="C923">
            <v>0</v>
          </cell>
          <cell r="D923">
            <v>0</v>
          </cell>
          <cell r="E923">
            <v>0</v>
          </cell>
          <cell r="F923">
            <v>0</v>
          </cell>
          <cell r="G923">
            <v>0</v>
          </cell>
          <cell r="H923">
            <v>0</v>
          </cell>
          <cell r="I923">
            <v>0</v>
          </cell>
          <cell r="J923">
            <v>0</v>
          </cell>
          <cell r="K923">
            <v>0</v>
          </cell>
          <cell r="L923">
            <v>0</v>
          </cell>
          <cell r="M923">
            <v>0</v>
          </cell>
          <cell r="N923">
            <v>0</v>
          </cell>
          <cell r="O923">
            <v>0</v>
          </cell>
          <cell r="P923">
            <v>0</v>
          </cell>
          <cell r="Q923">
            <v>0</v>
          </cell>
          <cell r="R923">
            <v>0</v>
          </cell>
          <cell r="S923">
            <v>0</v>
          </cell>
          <cell r="T923">
            <v>0</v>
          </cell>
          <cell r="U923">
            <v>0</v>
          </cell>
          <cell r="V923">
            <v>0</v>
          </cell>
        </row>
        <row r="924">
          <cell r="A924" t="str">
            <v>3. Transportes</v>
          </cell>
          <cell r="B924">
            <v>0</v>
          </cell>
          <cell r="C924">
            <v>0</v>
          </cell>
          <cell r="D924">
            <v>0</v>
          </cell>
          <cell r="E924">
            <v>0</v>
          </cell>
          <cell r="F924">
            <v>0</v>
          </cell>
          <cell r="G924">
            <v>0</v>
          </cell>
          <cell r="H924">
            <v>0</v>
          </cell>
          <cell r="I924">
            <v>0</v>
          </cell>
          <cell r="J924">
            <v>0</v>
          </cell>
          <cell r="K924">
            <v>0</v>
          </cell>
          <cell r="L924">
            <v>0</v>
          </cell>
          <cell r="M924">
            <v>0</v>
          </cell>
          <cell r="N924">
            <v>0</v>
          </cell>
          <cell r="O924">
            <v>0</v>
          </cell>
          <cell r="P924">
            <v>0</v>
          </cell>
          <cell r="Q924">
            <v>0</v>
          </cell>
          <cell r="R924">
            <v>0</v>
          </cell>
          <cell r="S924">
            <v>0</v>
          </cell>
          <cell r="T924">
            <v>0</v>
          </cell>
          <cell r="U924">
            <v>0</v>
          </cell>
          <cell r="V924">
            <v>0</v>
          </cell>
        </row>
        <row r="925">
          <cell r="A925" t="str">
            <v>Material</v>
          </cell>
          <cell r="B925">
            <v>0</v>
          </cell>
          <cell r="C925">
            <v>0</v>
          </cell>
          <cell r="D925">
            <v>0</v>
          </cell>
          <cell r="E925">
            <v>0</v>
          </cell>
          <cell r="F925">
            <v>0</v>
          </cell>
          <cell r="G925">
            <v>0</v>
          </cell>
          <cell r="H925">
            <v>0</v>
          </cell>
          <cell r="I925">
            <v>0</v>
          </cell>
          <cell r="J925">
            <v>0</v>
          </cell>
          <cell r="K925" t="str">
            <v>Vol. o Peso</v>
          </cell>
          <cell r="L925">
            <v>0</v>
          </cell>
          <cell r="M925" t="str">
            <v>Distancia</v>
          </cell>
          <cell r="N925">
            <v>0</v>
          </cell>
          <cell r="O925" t="str">
            <v>m2 o Ton/Km</v>
          </cell>
          <cell r="P925">
            <v>0</v>
          </cell>
          <cell r="Q925">
            <v>0</v>
          </cell>
          <cell r="R925" t="str">
            <v>Tarifa</v>
          </cell>
          <cell r="S925">
            <v>0</v>
          </cell>
          <cell r="T925" t="str">
            <v>Vr. Unitario</v>
          </cell>
          <cell r="U925">
            <v>0</v>
          </cell>
          <cell r="V925">
            <v>0</v>
          </cell>
        </row>
        <row r="926">
          <cell r="A926">
            <v>0</v>
          </cell>
          <cell r="B926">
            <v>0</v>
          </cell>
          <cell r="C926">
            <v>0</v>
          </cell>
          <cell r="D926">
            <v>0</v>
          </cell>
          <cell r="E926">
            <v>0</v>
          </cell>
          <cell r="F926">
            <v>0</v>
          </cell>
          <cell r="G926">
            <v>0</v>
          </cell>
          <cell r="H926">
            <v>0</v>
          </cell>
          <cell r="I926">
            <v>0</v>
          </cell>
          <cell r="J926">
            <v>0</v>
          </cell>
          <cell r="K926">
            <v>0</v>
          </cell>
          <cell r="L926">
            <v>0</v>
          </cell>
          <cell r="M926">
            <v>0</v>
          </cell>
          <cell r="N926">
            <v>0</v>
          </cell>
          <cell r="O926">
            <v>0</v>
          </cell>
          <cell r="P926">
            <v>0</v>
          </cell>
          <cell r="Q926">
            <v>0</v>
          </cell>
          <cell r="R926">
            <v>0</v>
          </cell>
          <cell r="S926">
            <v>0</v>
          </cell>
          <cell r="T926">
            <v>0</v>
          </cell>
          <cell r="U926">
            <v>0</v>
          </cell>
          <cell r="V926">
            <v>0</v>
          </cell>
        </row>
        <row r="927">
          <cell r="A927">
            <v>0</v>
          </cell>
          <cell r="B927">
            <v>0</v>
          </cell>
          <cell r="C927">
            <v>0</v>
          </cell>
          <cell r="D927">
            <v>0</v>
          </cell>
          <cell r="E927">
            <v>0</v>
          </cell>
          <cell r="F927">
            <v>0</v>
          </cell>
          <cell r="G927">
            <v>0</v>
          </cell>
          <cell r="H927">
            <v>0</v>
          </cell>
          <cell r="I927">
            <v>0</v>
          </cell>
          <cell r="J927">
            <v>0</v>
          </cell>
          <cell r="K927">
            <v>0</v>
          </cell>
          <cell r="L927">
            <v>0</v>
          </cell>
          <cell r="M927">
            <v>0</v>
          </cell>
          <cell r="N927">
            <v>0</v>
          </cell>
          <cell r="O927">
            <v>0</v>
          </cell>
          <cell r="P927">
            <v>0</v>
          </cell>
          <cell r="Q927">
            <v>0</v>
          </cell>
          <cell r="R927">
            <v>0</v>
          </cell>
          <cell r="S927">
            <v>0</v>
          </cell>
          <cell r="T927">
            <v>0</v>
          </cell>
          <cell r="U927">
            <v>0</v>
          </cell>
          <cell r="V927">
            <v>0</v>
          </cell>
        </row>
        <row r="928">
          <cell r="A928">
            <v>0</v>
          </cell>
          <cell r="B928">
            <v>0</v>
          </cell>
          <cell r="C928">
            <v>0</v>
          </cell>
          <cell r="D928">
            <v>0</v>
          </cell>
          <cell r="E928">
            <v>0</v>
          </cell>
          <cell r="F928">
            <v>0</v>
          </cell>
          <cell r="G928">
            <v>0</v>
          </cell>
          <cell r="H928">
            <v>0</v>
          </cell>
          <cell r="I928">
            <v>0</v>
          </cell>
          <cell r="J928">
            <v>0</v>
          </cell>
          <cell r="K928">
            <v>0</v>
          </cell>
          <cell r="L928">
            <v>0</v>
          </cell>
          <cell r="M928">
            <v>0</v>
          </cell>
          <cell r="N928">
            <v>0</v>
          </cell>
          <cell r="O928">
            <v>0</v>
          </cell>
          <cell r="P928">
            <v>0</v>
          </cell>
          <cell r="Q928">
            <v>0</v>
          </cell>
          <cell r="R928">
            <v>0</v>
          </cell>
          <cell r="S928">
            <v>0</v>
          </cell>
          <cell r="T928">
            <v>0</v>
          </cell>
          <cell r="U928">
            <v>0</v>
          </cell>
          <cell r="V928">
            <v>0</v>
          </cell>
        </row>
        <row r="929">
          <cell r="A929" t="str">
            <v>SUBTOTAL</v>
          </cell>
          <cell r="B929">
            <v>0</v>
          </cell>
          <cell r="C929">
            <v>0</v>
          </cell>
          <cell r="D929">
            <v>0</v>
          </cell>
          <cell r="E929">
            <v>0</v>
          </cell>
          <cell r="F929">
            <v>0</v>
          </cell>
          <cell r="G929">
            <v>0</v>
          </cell>
          <cell r="H929">
            <v>0</v>
          </cell>
          <cell r="I929">
            <v>0</v>
          </cell>
          <cell r="J929">
            <v>0</v>
          </cell>
          <cell r="K929">
            <v>0</v>
          </cell>
          <cell r="L929">
            <v>0</v>
          </cell>
          <cell r="M929">
            <v>0</v>
          </cell>
          <cell r="N929">
            <v>0</v>
          </cell>
          <cell r="O929">
            <v>0</v>
          </cell>
          <cell r="P929">
            <v>0</v>
          </cell>
          <cell r="Q929">
            <v>0</v>
          </cell>
          <cell r="R929">
            <v>0</v>
          </cell>
          <cell r="S929">
            <v>0</v>
          </cell>
          <cell r="T929">
            <v>0</v>
          </cell>
          <cell r="U929">
            <v>0</v>
          </cell>
          <cell r="V929">
            <v>0</v>
          </cell>
        </row>
        <row r="930">
          <cell r="A930">
            <v>0</v>
          </cell>
          <cell r="B930">
            <v>0</v>
          </cell>
          <cell r="C930">
            <v>0</v>
          </cell>
          <cell r="D930">
            <v>0</v>
          </cell>
          <cell r="E930">
            <v>0</v>
          </cell>
          <cell r="F930">
            <v>0</v>
          </cell>
          <cell r="G930">
            <v>0</v>
          </cell>
          <cell r="H930">
            <v>0</v>
          </cell>
          <cell r="I930">
            <v>0</v>
          </cell>
          <cell r="J930">
            <v>0</v>
          </cell>
          <cell r="K930">
            <v>0</v>
          </cell>
          <cell r="L930">
            <v>0</v>
          </cell>
          <cell r="M930">
            <v>0</v>
          </cell>
          <cell r="N930">
            <v>0</v>
          </cell>
          <cell r="O930">
            <v>0</v>
          </cell>
          <cell r="P930">
            <v>0</v>
          </cell>
          <cell r="Q930">
            <v>0</v>
          </cell>
          <cell r="R930">
            <v>0</v>
          </cell>
          <cell r="S930">
            <v>0</v>
          </cell>
          <cell r="T930">
            <v>0</v>
          </cell>
          <cell r="U930">
            <v>0</v>
          </cell>
          <cell r="V930">
            <v>0</v>
          </cell>
        </row>
        <row r="931">
          <cell r="A931" t="str">
            <v>4. Mano de Obra</v>
          </cell>
          <cell r="B931">
            <v>0</v>
          </cell>
          <cell r="C931">
            <v>0</v>
          </cell>
          <cell r="D931">
            <v>0</v>
          </cell>
          <cell r="E931">
            <v>0</v>
          </cell>
          <cell r="F931">
            <v>0</v>
          </cell>
          <cell r="G931">
            <v>0</v>
          </cell>
          <cell r="H931">
            <v>0</v>
          </cell>
          <cell r="I931">
            <v>0</v>
          </cell>
          <cell r="J931">
            <v>0</v>
          </cell>
          <cell r="K931">
            <v>0</v>
          </cell>
          <cell r="L931">
            <v>0</v>
          </cell>
          <cell r="M931">
            <v>0</v>
          </cell>
          <cell r="N931">
            <v>0</v>
          </cell>
          <cell r="O931">
            <v>0</v>
          </cell>
          <cell r="P931">
            <v>0</v>
          </cell>
          <cell r="Q931">
            <v>0</v>
          </cell>
          <cell r="R931">
            <v>0</v>
          </cell>
          <cell r="S931">
            <v>0</v>
          </cell>
          <cell r="T931">
            <v>0</v>
          </cell>
          <cell r="U931">
            <v>0</v>
          </cell>
          <cell r="V931">
            <v>0</v>
          </cell>
        </row>
        <row r="932">
          <cell r="A932" t="str">
            <v>Trabajador</v>
          </cell>
          <cell r="B932">
            <v>0</v>
          </cell>
          <cell r="C932">
            <v>0</v>
          </cell>
          <cell r="D932">
            <v>0</v>
          </cell>
          <cell r="E932">
            <v>0</v>
          </cell>
          <cell r="F932">
            <v>0</v>
          </cell>
          <cell r="G932">
            <v>0</v>
          </cell>
          <cell r="H932">
            <v>0</v>
          </cell>
          <cell r="I932">
            <v>0</v>
          </cell>
          <cell r="J932" t="str">
            <v>Jornal</v>
          </cell>
          <cell r="K932">
            <v>0</v>
          </cell>
          <cell r="L932" t="str">
            <v>Prestac.</v>
          </cell>
          <cell r="M932">
            <v>0</v>
          </cell>
          <cell r="N932" t="str">
            <v>Jornal Total</v>
          </cell>
          <cell r="O932">
            <v>0</v>
          </cell>
          <cell r="P932">
            <v>0</v>
          </cell>
          <cell r="Q932" t="str">
            <v>Rendimiento</v>
          </cell>
          <cell r="R932">
            <v>0</v>
          </cell>
          <cell r="S932">
            <v>0</v>
          </cell>
          <cell r="T932" t="str">
            <v>Vr. Unitario</v>
          </cell>
          <cell r="U932">
            <v>0</v>
          </cell>
          <cell r="V932">
            <v>0</v>
          </cell>
        </row>
        <row r="933">
          <cell r="A933" t="str">
            <v>Electricista II</v>
          </cell>
          <cell r="B933">
            <v>0</v>
          </cell>
          <cell r="C933">
            <v>0</v>
          </cell>
          <cell r="D933">
            <v>0</v>
          </cell>
          <cell r="E933">
            <v>0</v>
          </cell>
          <cell r="F933">
            <v>0</v>
          </cell>
          <cell r="G933">
            <v>0</v>
          </cell>
          <cell r="H933">
            <v>0</v>
          </cell>
          <cell r="I933">
            <v>0</v>
          </cell>
          <cell r="J933">
            <v>21662</v>
          </cell>
          <cell r="K933">
            <v>0</v>
          </cell>
          <cell r="L933">
            <v>0.57999999999999996</v>
          </cell>
          <cell r="M933">
            <v>0</v>
          </cell>
          <cell r="N933">
            <v>34225.96</v>
          </cell>
          <cell r="O933">
            <v>0</v>
          </cell>
          <cell r="P933">
            <v>0</v>
          </cell>
          <cell r="Q933">
            <v>0.28000000000000003</v>
          </cell>
          <cell r="R933">
            <v>0</v>
          </cell>
          <cell r="S933">
            <v>0</v>
          </cell>
          <cell r="T933">
            <v>9583.2687999999998</v>
          </cell>
          <cell r="U933">
            <v>0</v>
          </cell>
          <cell r="V933">
            <v>0</v>
          </cell>
        </row>
        <row r="934">
          <cell r="A934" t="str">
            <v>Ayudante</v>
          </cell>
          <cell r="B934">
            <v>0</v>
          </cell>
          <cell r="C934">
            <v>0</v>
          </cell>
          <cell r="D934">
            <v>0</v>
          </cell>
          <cell r="E934">
            <v>0</v>
          </cell>
          <cell r="F934">
            <v>0</v>
          </cell>
          <cell r="G934">
            <v>0</v>
          </cell>
          <cell r="H934">
            <v>0</v>
          </cell>
          <cell r="I934">
            <v>0</v>
          </cell>
          <cell r="J934">
            <v>17167</v>
          </cell>
          <cell r="K934">
            <v>0</v>
          </cell>
          <cell r="L934">
            <v>0.57999999999999996</v>
          </cell>
          <cell r="M934">
            <v>0</v>
          </cell>
          <cell r="N934">
            <v>27123.86</v>
          </cell>
          <cell r="O934">
            <v>0</v>
          </cell>
          <cell r="P934">
            <v>0</v>
          </cell>
          <cell r="Q934">
            <v>0.28000000000000003</v>
          </cell>
          <cell r="R934">
            <v>0</v>
          </cell>
          <cell r="S934">
            <v>0</v>
          </cell>
          <cell r="T934">
            <v>7594.680800000001</v>
          </cell>
          <cell r="U934">
            <v>0</v>
          </cell>
          <cell r="V934">
            <v>0</v>
          </cell>
        </row>
        <row r="935">
          <cell r="A935">
            <v>0</v>
          </cell>
          <cell r="B935">
            <v>0</v>
          </cell>
          <cell r="C935">
            <v>0</v>
          </cell>
          <cell r="D935">
            <v>0</v>
          </cell>
          <cell r="E935">
            <v>0</v>
          </cell>
          <cell r="F935">
            <v>0</v>
          </cell>
          <cell r="G935">
            <v>0</v>
          </cell>
          <cell r="H935">
            <v>0</v>
          </cell>
          <cell r="I935">
            <v>0</v>
          </cell>
          <cell r="J935">
            <v>0</v>
          </cell>
          <cell r="K935">
            <v>0</v>
          </cell>
          <cell r="L935">
            <v>0</v>
          </cell>
          <cell r="M935">
            <v>0</v>
          </cell>
          <cell r="N935">
            <v>0</v>
          </cell>
          <cell r="O935">
            <v>0</v>
          </cell>
          <cell r="P935">
            <v>0</v>
          </cell>
          <cell r="Q935">
            <v>0</v>
          </cell>
          <cell r="R935">
            <v>0</v>
          </cell>
          <cell r="S935">
            <v>0</v>
          </cell>
          <cell r="T935">
            <v>0</v>
          </cell>
          <cell r="U935">
            <v>0</v>
          </cell>
          <cell r="V935">
            <v>0</v>
          </cell>
        </row>
        <row r="936">
          <cell r="A936" t="str">
            <v>SUBTOTAL</v>
          </cell>
          <cell r="B936">
            <v>0</v>
          </cell>
          <cell r="C936">
            <v>0</v>
          </cell>
          <cell r="D936">
            <v>0</v>
          </cell>
          <cell r="E936">
            <v>0</v>
          </cell>
          <cell r="F936">
            <v>0</v>
          </cell>
          <cell r="G936">
            <v>0</v>
          </cell>
          <cell r="H936">
            <v>0</v>
          </cell>
          <cell r="I936">
            <v>0</v>
          </cell>
          <cell r="J936">
            <v>0</v>
          </cell>
          <cell r="K936">
            <v>0</v>
          </cell>
          <cell r="L936">
            <v>0</v>
          </cell>
          <cell r="M936">
            <v>0</v>
          </cell>
          <cell r="N936">
            <v>0</v>
          </cell>
          <cell r="O936">
            <v>0</v>
          </cell>
          <cell r="P936">
            <v>0</v>
          </cell>
          <cell r="Q936">
            <v>0</v>
          </cell>
          <cell r="R936">
            <v>0</v>
          </cell>
          <cell r="S936">
            <v>0</v>
          </cell>
          <cell r="T936">
            <v>17177.9496</v>
          </cell>
          <cell r="U936">
            <v>0</v>
          </cell>
          <cell r="V936">
            <v>0</v>
          </cell>
        </row>
        <row r="937">
          <cell r="A937" t="str">
            <v>TOTAL COSTO DIRECTO</v>
          </cell>
          <cell r="B937">
            <v>0</v>
          </cell>
          <cell r="C937">
            <v>0</v>
          </cell>
          <cell r="D937">
            <v>0</v>
          </cell>
          <cell r="E937">
            <v>0</v>
          </cell>
          <cell r="F937">
            <v>0</v>
          </cell>
          <cell r="G937">
            <v>0</v>
          </cell>
          <cell r="H937">
            <v>0</v>
          </cell>
          <cell r="I937">
            <v>0</v>
          </cell>
          <cell r="J937">
            <v>0</v>
          </cell>
          <cell r="K937">
            <v>0</v>
          </cell>
          <cell r="L937">
            <v>0</v>
          </cell>
          <cell r="M937">
            <v>0</v>
          </cell>
          <cell r="N937">
            <v>0</v>
          </cell>
          <cell r="O937">
            <v>0</v>
          </cell>
          <cell r="P937">
            <v>0</v>
          </cell>
          <cell r="Q937">
            <v>0</v>
          </cell>
          <cell r="R937">
            <v>0</v>
          </cell>
          <cell r="S937">
            <v>0</v>
          </cell>
          <cell r="T937">
            <v>139836.44959999999</v>
          </cell>
          <cell r="U937">
            <v>0</v>
          </cell>
          <cell r="V937">
            <v>0</v>
          </cell>
        </row>
        <row r="938">
          <cell r="A938" t="str">
            <v>AIU CONTRACTUAL</v>
          </cell>
          <cell r="B938">
            <v>0</v>
          </cell>
          <cell r="C938">
            <v>0</v>
          </cell>
          <cell r="D938">
            <v>0</v>
          </cell>
          <cell r="E938">
            <v>0.25640000000000002</v>
          </cell>
          <cell r="F938">
            <v>0</v>
          </cell>
          <cell r="G938">
            <v>0</v>
          </cell>
          <cell r="H938">
            <v>0</v>
          </cell>
          <cell r="I938">
            <v>0</v>
          </cell>
          <cell r="J938">
            <v>0</v>
          </cell>
          <cell r="K938">
            <v>0</v>
          </cell>
          <cell r="L938">
            <v>0</v>
          </cell>
          <cell r="M938">
            <v>0</v>
          </cell>
          <cell r="N938">
            <v>0</v>
          </cell>
          <cell r="O938">
            <v>0</v>
          </cell>
          <cell r="P938">
            <v>0</v>
          </cell>
          <cell r="Q938">
            <v>0</v>
          </cell>
          <cell r="R938">
            <v>0</v>
          </cell>
          <cell r="S938" t="str">
            <v>TOTAL COSTO INDIRECTO</v>
          </cell>
          <cell r="T938">
            <v>35854.065677439998</v>
          </cell>
          <cell r="U938">
            <v>0</v>
          </cell>
          <cell r="V938">
            <v>0</v>
          </cell>
        </row>
        <row r="939">
          <cell r="A939" t="str">
            <v>VALOR TOTAL ACTIVIDAD</v>
          </cell>
          <cell r="B939">
            <v>0</v>
          </cell>
          <cell r="C939">
            <v>0</v>
          </cell>
          <cell r="D939">
            <v>0</v>
          </cell>
          <cell r="E939">
            <v>0</v>
          </cell>
          <cell r="F939">
            <v>0</v>
          </cell>
          <cell r="G939">
            <v>0</v>
          </cell>
          <cell r="H939">
            <v>0</v>
          </cell>
          <cell r="I939">
            <v>0</v>
          </cell>
          <cell r="J939">
            <v>0</v>
          </cell>
          <cell r="K939">
            <v>0</v>
          </cell>
          <cell r="L939">
            <v>0</v>
          </cell>
          <cell r="M939">
            <v>0</v>
          </cell>
          <cell r="N939">
            <v>0</v>
          </cell>
          <cell r="O939">
            <v>0</v>
          </cell>
          <cell r="P939">
            <v>0</v>
          </cell>
          <cell r="Q939">
            <v>0</v>
          </cell>
          <cell r="R939">
            <v>0</v>
          </cell>
          <cell r="S939">
            <v>0</v>
          </cell>
          <cell r="T939">
            <v>175690.51527743999</v>
          </cell>
          <cell r="U939">
            <v>0</v>
          </cell>
          <cell r="V939">
            <v>0</v>
          </cell>
        </row>
        <row r="940">
          <cell r="A940" t="str">
            <v>VALOR RECURSOS NECESARIOS PARA LA EJECUCIÓN DE LA ACTIVIDAD</v>
          </cell>
          <cell r="B940">
            <v>0</v>
          </cell>
          <cell r="C940">
            <v>0</v>
          </cell>
          <cell r="D940">
            <v>0</v>
          </cell>
          <cell r="E940">
            <v>0</v>
          </cell>
          <cell r="F940">
            <v>0</v>
          </cell>
          <cell r="G940">
            <v>0</v>
          </cell>
          <cell r="H940">
            <v>0</v>
          </cell>
          <cell r="I940">
            <v>0</v>
          </cell>
          <cell r="J940">
            <v>0</v>
          </cell>
          <cell r="K940">
            <v>0</v>
          </cell>
          <cell r="L940">
            <v>0</v>
          </cell>
          <cell r="M940">
            <v>0</v>
          </cell>
          <cell r="N940">
            <v>0</v>
          </cell>
          <cell r="O940">
            <v>0</v>
          </cell>
          <cell r="P940">
            <v>0</v>
          </cell>
          <cell r="Q940">
            <v>0</v>
          </cell>
          <cell r="R940">
            <v>0</v>
          </cell>
          <cell r="S940">
            <v>0</v>
          </cell>
          <cell r="T940">
            <v>175690.51527743999</v>
          </cell>
          <cell r="U940">
            <v>0</v>
          </cell>
          <cell r="V940">
            <v>0</v>
          </cell>
        </row>
        <row r="941">
          <cell r="A941">
            <v>0</v>
          </cell>
          <cell r="B941">
            <v>0</v>
          </cell>
          <cell r="C941">
            <v>0</v>
          </cell>
          <cell r="D941">
            <v>0</v>
          </cell>
          <cell r="E941">
            <v>0</v>
          </cell>
          <cell r="F941">
            <v>0</v>
          </cell>
          <cell r="G941">
            <v>0</v>
          </cell>
          <cell r="H941">
            <v>0</v>
          </cell>
          <cell r="I941">
            <v>0</v>
          </cell>
          <cell r="J941">
            <v>0</v>
          </cell>
          <cell r="K941">
            <v>0</v>
          </cell>
          <cell r="L941">
            <v>0</v>
          </cell>
          <cell r="M941">
            <v>0</v>
          </cell>
          <cell r="N941">
            <v>0</v>
          </cell>
          <cell r="O941">
            <v>0</v>
          </cell>
          <cell r="P941">
            <v>0</v>
          </cell>
          <cell r="Q941">
            <v>0</v>
          </cell>
          <cell r="R941">
            <v>0</v>
          </cell>
          <cell r="S941">
            <v>0</v>
          </cell>
          <cell r="T941">
            <v>0</v>
          </cell>
          <cell r="U941">
            <v>0</v>
          </cell>
          <cell r="V941">
            <v>0</v>
          </cell>
        </row>
        <row r="942">
          <cell r="A942" t="str">
            <v>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v>
          </cell>
          <cell r="B942">
            <v>0</v>
          </cell>
          <cell r="C942">
            <v>0</v>
          </cell>
          <cell r="D942">
            <v>0</v>
          </cell>
          <cell r="E942">
            <v>0</v>
          </cell>
          <cell r="F942">
            <v>0</v>
          </cell>
          <cell r="G942">
            <v>0</v>
          </cell>
          <cell r="H942">
            <v>0</v>
          </cell>
          <cell r="I942">
            <v>0</v>
          </cell>
          <cell r="J942">
            <v>0</v>
          </cell>
          <cell r="K942">
            <v>0</v>
          </cell>
          <cell r="L942">
            <v>0</v>
          </cell>
          <cell r="M942">
            <v>0</v>
          </cell>
          <cell r="N942">
            <v>0</v>
          </cell>
          <cell r="O942">
            <v>0</v>
          </cell>
          <cell r="P942">
            <v>0</v>
          </cell>
          <cell r="Q942">
            <v>0</v>
          </cell>
          <cell r="R942">
            <v>0</v>
          </cell>
          <cell r="S942">
            <v>0</v>
          </cell>
          <cell r="T942">
            <v>0</v>
          </cell>
          <cell r="U942">
            <v>0</v>
          </cell>
          <cell r="V942">
            <v>0</v>
          </cell>
        </row>
        <row r="943">
          <cell r="A943">
            <v>0</v>
          </cell>
          <cell r="B943">
            <v>0</v>
          </cell>
          <cell r="C943">
            <v>0</v>
          </cell>
          <cell r="D943">
            <v>0</v>
          </cell>
          <cell r="E943">
            <v>0</v>
          </cell>
          <cell r="F943">
            <v>0</v>
          </cell>
          <cell r="G943">
            <v>0</v>
          </cell>
          <cell r="H943">
            <v>0</v>
          </cell>
          <cell r="I943">
            <v>0</v>
          </cell>
          <cell r="J943">
            <v>0</v>
          </cell>
          <cell r="K943">
            <v>0</v>
          </cell>
          <cell r="L943">
            <v>0</v>
          </cell>
          <cell r="M943">
            <v>0</v>
          </cell>
          <cell r="N943">
            <v>0</v>
          </cell>
          <cell r="O943">
            <v>0</v>
          </cell>
          <cell r="P943">
            <v>0</v>
          </cell>
          <cell r="Q943">
            <v>0</v>
          </cell>
          <cell r="R943">
            <v>0</v>
          </cell>
          <cell r="S943">
            <v>0</v>
          </cell>
          <cell r="T943">
            <v>0</v>
          </cell>
          <cell r="U943">
            <v>0</v>
          </cell>
          <cell r="V943">
            <v>0</v>
          </cell>
        </row>
        <row r="944">
          <cell r="A944">
            <v>0</v>
          </cell>
          <cell r="B944">
            <v>0</v>
          </cell>
          <cell r="C944">
            <v>0</v>
          </cell>
          <cell r="D944">
            <v>0</v>
          </cell>
          <cell r="E944">
            <v>0</v>
          </cell>
          <cell r="F944">
            <v>0</v>
          </cell>
          <cell r="G944">
            <v>0</v>
          </cell>
          <cell r="H944">
            <v>0</v>
          </cell>
          <cell r="I944">
            <v>0</v>
          </cell>
          <cell r="J944">
            <v>0</v>
          </cell>
          <cell r="K944">
            <v>0</v>
          </cell>
          <cell r="L944">
            <v>0</v>
          </cell>
          <cell r="M944">
            <v>0</v>
          </cell>
          <cell r="N944">
            <v>0</v>
          </cell>
          <cell r="O944">
            <v>0</v>
          </cell>
          <cell r="P944">
            <v>0</v>
          </cell>
          <cell r="Q944">
            <v>0</v>
          </cell>
          <cell r="R944">
            <v>0</v>
          </cell>
          <cell r="S944">
            <v>0</v>
          </cell>
          <cell r="T944">
            <v>0</v>
          </cell>
          <cell r="U944">
            <v>0</v>
          </cell>
          <cell r="V944">
            <v>0</v>
          </cell>
        </row>
        <row r="945">
          <cell r="A945">
            <v>0</v>
          </cell>
          <cell r="B945">
            <v>0</v>
          </cell>
          <cell r="C945">
            <v>0</v>
          </cell>
          <cell r="D945">
            <v>0</v>
          </cell>
          <cell r="E945" t="str">
            <v>Firma:</v>
          </cell>
          <cell r="F945">
            <v>0</v>
          </cell>
          <cell r="G945">
            <v>0</v>
          </cell>
          <cell r="H945">
            <v>0</v>
          </cell>
          <cell r="I945">
            <v>0</v>
          </cell>
          <cell r="J945">
            <v>0</v>
          </cell>
          <cell r="K945">
            <v>0</v>
          </cell>
          <cell r="L945">
            <v>0</v>
          </cell>
          <cell r="M945">
            <v>0</v>
          </cell>
          <cell r="N945">
            <v>0</v>
          </cell>
          <cell r="O945">
            <v>0</v>
          </cell>
          <cell r="P945">
            <v>0</v>
          </cell>
          <cell r="Q945">
            <v>0</v>
          </cell>
          <cell r="R945">
            <v>0</v>
          </cell>
          <cell r="S945">
            <v>0</v>
          </cell>
          <cell r="T945">
            <v>0</v>
          </cell>
          <cell r="U945">
            <v>0</v>
          </cell>
          <cell r="V945">
            <v>0</v>
          </cell>
        </row>
        <row r="946">
          <cell r="A946">
            <v>0</v>
          </cell>
          <cell r="B946">
            <v>0</v>
          </cell>
          <cell r="C946">
            <v>0</v>
          </cell>
          <cell r="D946">
            <v>0</v>
          </cell>
          <cell r="E946" t="str">
            <v>Nombre:</v>
          </cell>
          <cell r="F946">
            <v>0</v>
          </cell>
          <cell r="G946">
            <v>0</v>
          </cell>
          <cell r="H946">
            <v>0</v>
          </cell>
          <cell r="I946">
            <v>0</v>
          </cell>
          <cell r="J946">
            <v>0</v>
          </cell>
          <cell r="K946">
            <v>0</v>
          </cell>
          <cell r="L946">
            <v>0</v>
          </cell>
          <cell r="M946">
            <v>0</v>
          </cell>
          <cell r="N946">
            <v>0</v>
          </cell>
          <cell r="O946">
            <v>0</v>
          </cell>
          <cell r="P946">
            <v>0</v>
          </cell>
          <cell r="Q946">
            <v>0</v>
          </cell>
          <cell r="R946">
            <v>0</v>
          </cell>
          <cell r="S946">
            <v>0</v>
          </cell>
          <cell r="T946">
            <v>0</v>
          </cell>
          <cell r="U946">
            <v>0</v>
          </cell>
          <cell r="V946">
            <v>0</v>
          </cell>
        </row>
        <row r="947">
          <cell r="A947">
            <v>0</v>
          </cell>
          <cell r="B947">
            <v>0</v>
          </cell>
          <cell r="C947">
            <v>0</v>
          </cell>
          <cell r="D947">
            <v>0</v>
          </cell>
          <cell r="E947" t="str">
            <v>REPRESENTATE LEGAL Ó DIRECTOR DE OBRA</v>
          </cell>
          <cell r="F947">
            <v>0</v>
          </cell>
          <cell r="G947">
            <v>0</v>
          </cell>
          <cell r="H947">
            <v>0</v>
          </cell>
          <cell r="I947">
            <v>0</v>
          </cell>
          <cell r="J947">
            <v>0</v>
          </cell>
          <cell r="K947">
            <v>0</v>
          </cell>
          <cell r="L947">
            <v>0</v>
          </cell>
          <cell r="M947">
            <v>0</v>
          </cell>
          <cell r="N947">
            <v>0</v>
          </cell>
          <cell r="O947">
            <v>0</v>
          </cell>
          <cell r="P947">
            <v>0</v>
          </cell>
          <cell r="Q947">
            <v>0</v>
          </cell>
          <cell r="R947">
            <v>0</v>
          </cell>
          <cell r="S947">
            <v>0</v>
          </cell>
          <cell r="T947">
            <v>0</v>
          </cell>
          <cell r="U947">
            <v>0</v>
          </cell>
          <cell r="V947">
            <v>0</v>
          </cell>
        </row>
        <row r="948">
          <cell r="F948">
            <v>0</v>
          </cell>
          <cell r="G948">
            <v>0</v>
          </cell>
          <cell r="H948">
            <v>0</v>
          </cell>
          <cell r="I948">
            <v>0</v>
          </cell>
          <cell r="J948">
            <v>0</v>
          </cell>
          <cell r="K948">
            <v>0</v>
          </cell>
        </row>
        <row r="949">
          <cell r="A949" t="str">
            <v>C. OBSERVACIONES INTERVENTORIA (Campo de obligatorio diligenciamiento)</v>
          </cell>
          <cell r="B949">
            <v>0</v>
          </cell>
          <cell r="C949">
            <v>0</v>
          </cell>
          <cell r="D949">
            <v>0</v>
          </cell>
          <cell r="E949">
            <v>0</v>
          </cell>
          <cell r="F949">
            <v>0</v>
          </cell>
          <cell r="G949">
            <v>0</v>
          </cell>
          <cell r="H949">
            <v>0</v>
          </cell>
          <cell r="I949">
            <v>0</v>
          </cell>
          <cell r="J949">
            <v>0</v>
          </cell>
          <cell r="K949">
            <v>0</v>
          </cell>
          <cell r="L949">
            <v>0</v>
          </cell>
          <cell r="M949">
            <v>0</v>
          </cell>
          <cell r="N949">
            <v>0</v>
          </cell>
          <cell r="O949">
            <v>0</v>
          </cell>
          <cell r="P949">
            <v>0</v>
          </cell>
          <cell r="Q949">
            <v>0</v>
          </cell>
          <cell r="R949">
            <v>0</v>
          </cell>
          <cell r="S949">
            <v>0</v>
          </cell>
          <cell r="T949">
            <v>0</v>
          </cell>
          <cell r="U949">
            <v>0</v>
          </cell>
          <cell r="V949">
            <v>0</v>
          </cell>
        </row>
        <row r="950">
          <cell r="A950">
            <v>0</v>
          </cell>
          <cell r="B950">
            <v>0</v>
          </cell>
          <cell r="C950">
            <v>0</v>
          </cell>
          <cell r="D950">
            <v>0</v>
          </cell>
          <cell r="E950">
            <v>0</v>
          </cell>
          <cell r="F950">
            <v>0</v>
          </cell>
          <cell r="G950">
            <v>0</v>
          </cell>
          <cell r="H950">
            <v>0</v>
          </cell>
          <cell r="I950">
            <v>0</v>
          </cell>
          <cell r="J950">
            <v>0</v>
          </cell>
          <cell r="K950">
            <v>0</v>
          </cell>
          <cell r="L950">
            <v>0</v>
          </cell>
          <cell r="M950">
            <v>0</v>
          </cell>
          <cell r="N950">
            <v>0</v>
          </cell>
          <cell r="O950">
            <v>0</v>
          </cell>
          <cell r="P950">
            <v>0</v>
          </cell>
          <cell r="Q950">
            <v>0</v>
          </cell>
          <cell r="R950">
            <v>0</v>
          </cell>
          <cell r="S950">
            <v>0</v>
          </cell>
          <cell r="T950">
            <v>0</v>
          </cell>
          <cell r="U950">
            <v>0</v>
          </cell>
          <cell r="V950">
            <v>0</v>
          </cell>
        </row>
        <row r="951">
          <cell r="A951">
            <v>0</v>
          </cell>
          <cell r="B951">
            <v>0</v>
          </cell>
          <cell r="C951">
            <v>0</v>
          </cell>
          <cell r="D951">
            <v>0</v>
          </cell>
          <cell r="E951">
            <v>0</v>
          </cell>
          <cell r="F951">
            <v>0</v>
          </cell>
          <cell r="G951">
            <v>0</v>
          </cell>
          <cell r="H951">
            <v>0</v>
          </cell>
          <cell r="I951">
            <v>0</v>
          </cell>
          <cell r="J951">
            <v>0</v>
          </cell>
          <cell r="K951">
            <v>0</v>
          </cell>
          <cell r="L951">
            <v>0</v>
          </cell>
          <cell r="M951">
            <v>0</v>
          </cell>
          <cell r="N951">
            <v>0</v>
          </cell>
          <cell r="O951">
            <v>0</v>
          </cell>
          <cell r="P951">
            <v>0</v>
          </cell>
          <cell r="Q951">
            <v>0</v>
          </cell>
          <cell r="R951">
            <v>0</v>
          </cell>
          <cell r="S951">
            <v>0</v>
          </cell>
          <cell r="T951">
            <v>0</v>
          </cell>
          <cell r="U951">
            <v>0</v>
          </cell>
          <cell r="V951">
            <v>0</v>
          </cell>
        </row>
        <row r="952">
          <cell r="A952">
            <v>0</v>
          </cell>
          <cell r="B952">
            <v>0</v>
          </cell>
          <cell r="C952">
            <v>0</v>
          </cell>
          <cell r="D952">
            <v>0</v>
          </cell>
          <cell r="E952">
            <v>0</v>
          </cell>
          <cell r="F952">
            <v>0</v>
          </cell>
          <cell r="G952">
            <v>0</v>
          </cell>
          <cell r="H952">
            <v>0</v>
          </cell>
          <cell r="I952">
            <v>0</v>
          </cell>
          <cell r="J952">
            <v>0</v>
          </cell>
          <cell r="K952">
            <v>0</v>
          </cell>
          <cell r="L952">
            <v>0</v>
          </cell>
          <cell r="M952">
            <v>0</v>
          </cell>
          <cell r="N952">
            <v>0</v>
          </cell>
          <cell r="O952">
            <v>0</v>
          </cell>
          <cell r="P952">
            <v>0</v>
          </cell>
          <cell r="Q952">
            <v>0</v>
          </cell>
          <cell r="R952">
            <v>0</v>
          </cell>
          <cell r="S952">
            <v>0</v>
          </cell>
          <cell r="T952">
            <v>0</v>
          </cell>
          <cell r="U952">
            <v>0</v>
          </cell>
          <cell r="V952">
            <v>0</v>
          </cell>
        </row>
        <row r="953">
          <cell r="A953">
            <v>0</v>
          </cell>
          <cell r="B953">
            <v>0</v>
          </cell>
          <cell r="C953">
            <v>0</v>
          </cell>
          <cell r="D953">
            <v>0</v>
          </cell>
          <cell r="E953">
            <v>0</v>
          </cell>
          <cell r="F953">
            <v>0</v>
          </cell>
          <cell r="G953">
            <v>0</v>
          </cell>
          <cell r="H953">
            <v>0</v>
          </cell>
          <cell r="I953">
            <v>0</v>
          </cell>
          <cell r="J953">
            <v>0</v>
          </cell>
          <cell r="K953">
            <v>0</v>
          </cell>
          <cell r="L953">
            <v>0</v>
          </cell>
          <cell r="M953">
            <v>0</v>
          </cell>
          <cell r="N953">
            <v>0</v>
          </cell>
          <cell r="O953">
            <v>0</v>
          </cell>
          <cell r="P953">
            <v>0</v>
          </cell>
          <cell r="Q953">
            <v>0</v>
          </cell>
          <cell r="R953">
            <v>0</v>
          </cell>
          <cell r="S953">
            <v>0</v>
          </cell>
          <cell r="T953">
            <v>0</v>
          </cell>
          <cell r="U953">
            <v>0</v>
          </cell>
          <cell r="V953">
            <v>0</v>
          </cell>
        </row>
        <row r="954">
          <cell r="A954">
            <v>0</v>
          </cell>
          <cell r="B954">
            <v>0</v>
          </cell>
          <cell r="C954">
            <v>0</v>
          </cell>
          <cell r="D954">
            <v>0</v>
          </cell>
          <cell r="E954">
            <v>0</v>
          </cell>
          <cell r="F954">
            <v>0</v>
          </cell>
          <cell r="G954">
            <v>0</v>
          </cell>
          <cell r="H954">
            <v>0</v>
          </cell>
          <cell r="I954">
            <v>0</v>
          </cell>
          <cell r="J954">
            <v>0</v>
          </cell>
          <cell r="K954">
            <v>0</v>
          </cell>
          <cell r="L954">
            <v>0</v>
          </cell>
          <cell r="M954">
            <v>0</v>
          </cell>
          <cell r="N954">
            <v>0</v>
          </cell>
          <cell r="O954">
            <v>0</v>
          </cell>
          <cell r="P954">
            <v>0</v>
          </cell>
          <cell r="Q954">
            <v>0</v>
          </cell>
          <cell r="R954">
            <v>0</v>
          </cell>
          <cell r="S954">
            <v>0</v>
          </cell>
          <cell r="T954">
            <v>0</v>
          </cell>
          <cell r="U954">
            <v>0</v>
          </cell>
          <cell r="V954">
            <v>0</v>
          </cell>
        </row>
        <row r="955">
          <cell r="A955">
            <v>0</v>
          </cell>
          <cell r="B955">
            <v>0</v>
          </cell>
          <cell r="C955">
            <v>0</v>
          </cell>
          <cell r="D955">
            <v>0</v>
          </cell>
          <cell r="E955">
            <v>0</v>
          </cell>
          <cell r="F955">
            <v>0</v>
          </cell>
          <cell r="G955">
            <v>0</v>
          </cell>
          <cell r="H955">
            <v>0</v>
          </cell>
          <cell r="I955">
            <v>0</v>
          </cell>
          <cell r="J955">
            <v>0</v>
          </cell>
          <cell r="K955">
            <v>0</v>
          </cell>
          <cell r="L955">
            <v>0</v>
          </cell>
          <cell r="M955">
            <v>0</v>
          </cell>
          <cell r="N955">
            <v>0</v>
          </cell>
          <cell r="O955">
            <v>0</v>
          </cell>
          <cell r="P955">
            <v>0</v>
          </cell>
          <cell r="Q955">
            <v>0</v>
          </cell>
          <cell r="R955">
            <v>0</v>
          </cell>
          <cell r="T955">
            <v>0</v>
          </cell>
          <cell r="U955">
            <v>0</v>
          </cell>
        </row>
        <row r="956">
          <cell r="A956">
            <v>0</v>
          </cell>
          <cell r="B956">
            <v>0</v>
          </cell>
          <cell r="C956">
            <v>0</v>
          </cell>
          <cell r="D956">
            <v>0</v>
          </cell>
          <cell r="E956" t="str">
            <v>Firma:</v>
          </cell>
          <cell r="F956">
            <v>0</v>
          </cell>
          <cell r="G956">
            <v>0</v>
          </cell>
          <cell r="H956">
            <v>0</v>
          </cell>
          <cell r="I956">
            <v>0</v>
          </cell>
          <cell r="J956">
            <v>0</v>
          </cell>
          <cell r="K956">
            <v>0</v>
          </cell>
          <cell r="L956">
            <v>0</v>
          </cell>
          <cell r="M956">
            <v>0</v>
          </cell>
          <cell r="N956">
            <v>0</v>
          </cell>
          <cell r="O956">
            <v>0</v>
          </cell>
          <cell r="P956">
            <v>0</v>
          </cell>
          <cell r="Q956">
            <v>0</v>
          </cell>
          <cell r="R956">
            <v>0</v>
          </cell>
          <cell r="S956">
            <v>0</v>
          </cell>
          <cell r="U956">
            <v>0</v>
          </cell>
          <cell r="V956">
            <v>0</v>
          </cell>
        </row>
        <row r="957">
          <cell r="A957">
            <v>0</v>
          </cell>
          <cell r="B957">
            <v>0</v>
          </cell>
          <cell r="C957">
            <v>0</v>
          </cell>
          <cell r="D957">
            <v>0</v>
          </cell>
          <cell r="E957" t="str">
            <v>Nombre:</v>
          </cell>
          <cell r="F957">
            <v>0</v>
          </cell>
          <cell r="G957">
            <v>0</v>
          </cell>
          <cell r="H957">
            <v>0</v>
          </cell>
          <cell r="I957">
            <v>0</v>
          </cell>
          <cell r="J957">
            <v>0</v>
          </cell>
          <cell r="K957">
            <v>0</v>
          </cell>
          <cell r="L957">
            <v>0</v>
          </cell>
          <cell r="M957">
            <v>0</v>
          </cell>
          <cell r="N957">
            <v>0</v>
          </cell>
          <cell r="O957">
            <v>0</v>
          </cell>
          <cell r="P957">
            <v>0</v>
          </cell>
          <cell r="Q957">
            <v>0</v>
          </cell>
          <cell r="R957">
            <v>0</v>
          </cell>
          <cell r="S957">
            <v>0</v>
          </cell>
          <cell r="U957">
            <v>0</v>
          </cell>
          <cell r="V957" t="str">
            <v>Original  - FONADE</v>
          </cell>
        </row>
        <row r="958">
          <cell r="A958">
            <v>0</v>
          </cell>
          <cell r="B958">
            <v>0</v>
          </cell>
          <cell r="C958">
            <v>0</v>
          </cell>
          <cell r="D958">
            <v>0</v>
          </cell>
          <cell r="E958" t="str">
            <v>REPRESENTANTE LEGAL Ó DIRECTOR DE INTERVENTORÍA</v>
          </cell>
          <cell r="F958">
            <v>0</v>
          </cell>
          <cell r="G958">
            <v>0</v>
          </cell>
          <cell r="H958">
            <v>0</v>
          </cell>
          <cell r="I958">
            <v>0</v>
          </cell>
          <cell r="J958">
            <v>0</v>
          </cell>
          <cell r="K958">
            <v>0</v>
          </cell>
          <cell r="L958">
            <v>0</v>
          </cell>
          <cell r="M958">
            <v>0</v>
          </cell>
          <cell r="N958">
            <v>0</v>
          </cell>
          <cell r="O958">
            <v>0</v>
          </cell>
          <cell r="P958">
            <v>0</v>
          </cell>
          <cell r="Q958">
            <v>0</v>
          </cell>
          <cell r="R958">
            <v>0</v>
          </cell>
          <cell r="S958">
            <v>0</v>
          </cell>
          <cell r="T958">
            <v>0</v>
          </cell>
          <cell r="U958">
            <v>0</v>
          </cell>
          <cell r="V958" t="str">
            <v>Copias: Contratista, Interventor</v>
          </cell>
        </row>
        <row r="959">
          <cell r="A959" t="str">
            <v>Item</v>
          </cell>
          <cell r="B959">
            <v>0</v>
          </cell>
          <cell r="C959" t="str">
            <v>Descripción</v>
          </cell>
          <cell r="D959">
            <v>0</v>
          </cell>
          <cell r="E959">
            <v>0</v>
          </cell>
          <cell r="F959">
            <v>0</v>
          </cell>
          <cell r="G959">
            <v>0</v>
          </cell>
          <cell r="H959">
            <v>0</v>
          </cell>
          <cell r="I959">
            <v>0</v>
          </cell>
          <cell r="J959">
            <v>0</v>
          </cell>
          <cell r="K959">
            <v>0</v>
          </cell>
          <cell r="L959">
            <v>0</v>
          </cell>
          <cell r="M959">
            <v>0</v>
          </cell>
          <cell r="N959">
            <v>0</v>
          </cell>
          <cell r="O959">
            <v>0</v>
          </cell>
          <cell r="P959">
            <v>0</v>
          </cell>
          <cell r="Q959">
            <v>0</v>
          </cell>
          <cell r="R959" t="str">
            <v>Unidad</v>
          </cell>
          <cell r="S959">
            <v>0</v>
          </cell>
          <cell r="T959" t="str">
            <v>Cantidad</v>
          </cell>
          <cell r="U959">
            <v>0</v>
          </cell>
          <cell r="V959">
            <v>0</v>
          </cell>
        </row>
        <row r="960">
          <cell r="A960" t="str">
            <v>04.06.02</v>
          </cell>
          <cell r="B960">
            <v>0</v>
          </cell>
          <cell r="C960" t="str">
            <v>Suministro y tendido de cable de cobre No 8 para polo a tierra. Incluye tubo PVC de 3/4".</v>
          </cell>
          <cell r="D960">
            <v>0</v>
          </cell>
          <cell r="E960">
            <v>0</v>
          </cell>
          <cell r="F960">
            <v>0</v>
          </cell>
          <cell r="G960">
            <v>0</v>
          </cell>
          <cell r="H960">
            <v>0</v>
          </cell>
          <cell r="I960">
            <v>0</v>
          </cell>
          <cell r="J960">
            <v>0</v>
          </cell>
          <cell r="K960">
            <v>0</v>
          </cell>
          <cell r="L960">
            <v>0</v>
          </cell>
          <cell r="M960">
            <v>0</v>
          </cell>
          <cell r="N960">
            <v>0</v>
          </cell>
          <cell r="O960">
            <v>0</v>
          </cell>
          <cell r="P960">
            <v>0</v>
          </cell>
          <cell r="Q960">
            <v>0</v>
          </cell>
          <cell r="R960" t="str">
            <v>ML</v>
          </cell>
          <cell r="S960">
            <v>0</v>
          </cell>
          <cell r="T960">
            <v>6</v>
          </cell>
          <cell r="U960">
            <v>0</v>
          </cell>
          <cell r="V960">
            <v>0</v>
          </cell>
          <cell r="W960">
            <v>23783</v>
          </cell>
        </row>
        <row r="961">
          <cell r="A961">
            <v>0</v>
          </cell>
          <cell r="B961">
            <v>0</v>
          </cell>
          <cell r="C961">
            <v>0</v>
          </cell>
          <cell r="D961">
            <v>0</v>
          </cell>
          <cell r="E961">
            <v>0</v>
          </cell>
          <cell r="F961">
            <v>0</v>
          </cell>
          <cell r="G961">
            <v>0</v>
          </cell>
          <cell r="H961">
            <v>0</v>
          </cell>
          <cell r="I961">
            <v>0</v>
          </cell>
          <cell r="J961">
            <v>0</v>
          </cell>
          <cell r="K961">
            <v>0</v>
          </cell>
          <cell r="L961">
            <v>0</v>
          </cell>
          <cell r="M961">
            <v>0</v>
          </cell>
          <cell r="N961">
            <v>0</v>
          </cell>
          <cell r="O961">
            <v>0</v>
          </cell>
          <cell r="P961">
            <v>0</v>
          </cell>
          <cell r="Q961">
            <v>0</v>
          </cell>
          <cell r="R961">
            <v>0</v>
          </cell>
          <cell r="S961">
            <v>0</v>
          </cell>
          <cell r="T961">
            <v>0</v>
          </cell>
          <cell r="U961">
            <v>0</v>
          </cell>
          <cell r="V961">
            <v>0</v>
          </cell>
        </row>
        <row r="962">
          <cell r="A962" t="str">
            <v>1.  Equipo</v>
          </cell>
          <cell r="B962">
            <v>0</v>
          </cell>
          <cell r="C962">
            <v>0</v>
          </cell>
          <cell r="D962">
            <v>0</v>
          </cell>
          <cell r="E962">
            <v>0</v>
          </cell>
          <cell r="F962">
            <v>0</v>
          </cell>
          <cell r="G962">
            <v>0</v>
          </cell>
          <cell r="H962">
            <v>0</v>
          </cell>
          <cell r="I962">
            <v>0</v>
          </cell>
          <cell r="J962">
            <v>0</v>
          </cell>
          <cell r="K962">
            <v>0</v>
          </cell>
          <cell r="L962">
            <v>0</v>
          </cell>
          <cell r="M962">
            <v>0</v>
          </cell>
          <cell r="N962">
            <v>0</v>
          </cell>
          <cell r="O962">
            <v>0</v>
          </cell>
          <cell r="P962">
            <v>0</v>
          </cell>
          <cell r="Q962">
            <v>0</v>
          </cell>
          <cell r="R962">
            <v>0</v>
          </cell>
          <cell r="S962">
            <v>0</v>
          </cell>
          <cell r="T962">
            <v>0</v>
          </cell>
          <cell r="U962">
            <v>0</v>
          </cell>
          <cell r="V962">
            <v>0</v>
          </cell>
        </row>
        <row r="963">
          <cell r="A963" t="str">
            <v>Descripción</v>
          </cell>
          <cell r="B963">
            <v>0</v>
          </cell>
          <cell r="C963">
            <v>0</v>
          </cell>
          <cell r="D963">
            <v>0</v>
          </cell>
          <cell r="E963">
            <v>0</v>
          </cell>
          <cell r="F963">
            <v>0</v>
          </cell>
          <cell r="G963">
            <v>0</v>
          </cell>
          <cell r="H963" t="str">
            <v>Marca</v>
          </cell>
          <cell r="I963">
            <v>0</v>
          </cell>
          <cell r="J963">
            <v>0</v>
          </cell>
          <cell r="K963" t="str">
            <v>Tipo</v>
          </cell>
          <cell r="L963">
            <v>0</v>
          </cell>
          <cell r="M963">
            <v>0</v>
          </cell>
          <cell r="N963">
            <v>0</v>
          </cell>
          <cell r="O963" t="str">
            <v>Tarifa/Hora</v>
          </cell>
          <cell r="P963">
            <v>0</v>
          </cell>
          <cell r="Q963">
            <v>0</v>
          </cell>
          <cell r="R963" t="str">
            <v>Rendimiento</v>
          </cell>
          <cell r="S963">
            <v>0</v>
          </cell>
          <cell r="T963" t="str">
            <v>Vr. Unitario</v>
          </cell>
          <cell r="U963">
            <v>0</v>
          </cell>
          <cell r="V963">
            <v>0</v>
          </cell>
        </row>
        <row r="964">
          <cell r="A964" t="str">
            <v>Alicates</v>
          </cell>
          <cell r="B964">
            <v>0</v>
          </cell>
          <cell r="C964">
            <v>0</v>
          </cell>
          <cell r="D964">
            <v>0</v>
          </cell>
          <cell r="E964">
            <v>0</v>
          </cell>
          <cell r="F964">
            <v>0</v>
          </cell>
          <cell r="G964">
            <v>0</v>
          </cell>
          <cell r="H964">
            <v>0</v>
          </cell>
          <cell r="I964">
            <v>0</v>
          </cell>
          <cell r="J964">
            <v>0</v>
          </cell>
          <cell r="K964">
            <v>0</v>
          </cell>
          <cell r="L964">
            <v>0</v>
          </cell>
          <cell r="M964">
            <v>0</v>
          </cell>
          <cell r="N964">
            <v>0</v>
          </cell>
          <cell r="O964">
            <v>30188</v>
          </cell>
          <cell r="P964">
            <v>0</v>
          </cell>
          <cell r="Q964">
            <v>0</v>
          </cell>
          <cell r="R964">
            <v>0.01</v>
          </cell>
          <cell r="S964">
            <v>0</v>
          </cell>
          <cell r="T964">
            <v>301.88</v>
          </cell>
          <cell r="U964">
            <v>0</v>
          </cell>
          <cell r="V964">
            <v>0</v>
          </cell>
        </row>
        <row r="965">
          <cell r="A965">
            <v>0</v>
          </cell>
          <cell r="B965">
            <v>0</v>
          </cell>
          <cell r="C965">
            <v>0</v>
          </cell>
          <cell r="D965">
            <v>0</v>
          </cell>
          <cell r="E965">
            <v>0</v>
          </cell>
          <cell r="F965">
            <v>0</v>
          </cell>
          <cell r="G965">
            <v>0</v>
          </cell>
          <cell r="H965">
            <v>0</v>
          </cell>
          <cell r="I965">
            <v>0</v>
          </cell>
          <cell r="J965">
            <v>0</v>
          </cell>
          <cell r="K965">
            <v>0</v>
          </cell>
          <cell r="L965">
            <v>0</v>
          </cell>
          <cell r="M965">
            <v>0</v>
          </cell>
          <cell r="N965">
            <v>0</v>
          </cell>
          <cell r="O965">
            <v>0</v>
          </cell>
          <cell r="P965">
            <v>0</v>
          </cell>
          <cell r="Q965">
            <v>0</v>
          </cell>
          <cell r="R965">
            <v>0</v>
          </cell>
          <cell r="S965">
            <v>0</v>
          </cell>
          <cell r="T965">
            <v>0</v>
          </cell>
          <cell r="U965">
            <v>0</v>
          </cell>
          <cell r="V965">
            <v>0</v>
          </cell>
        </row>
        <row r="966">
          <cell r="A966">
            <v>0</v>
          </cell>
          <cell r="B966">
            <v>0</v>
          </cell>
          <cell r="C966">
            <v>0</v>
          </cell>
          <cell r="D966">
            <v>0</v>
          </cell>
          <cell r="E966">
            <v>0</v>
          </cell>
          <cell r="F966">
            <v>0</v>
          </cell>
          <cell r="G966">
            <v>0</v>
          </cell>
          <cell r="H966">
            <v>0</v>
          </cell>
          <cell r="I966">
            <v>0</v>
          </cell>
          <cell r="J966">
            <v>0</v>
          </cell>
          <cell r="K966">
            <v>0</v>
          </cell>
          <cell r="L966">
            <v>0</v>
          </cell>
          <cell r="M966">
            <v>0</v>
          </cell>
          <cell r="N966">
            <v>0</v>
          </cell>
          <cell r="O966">
            <v>0</v>
          </cell>
          <cell r="P966">
            <v>0</v>
          </cell>
          <cell r="Q966">
            <v>0</v>
          </cell>
          <cell r="R966">
            <v>0</v>
          </cell>
          <cell r="S966">
            <v>0</v>
          </cell>
          <cell r="T966">
            <v>0</v>
          </cell>
          <cell r="U966">
            <v>0</v>
          </cell>
          <cell r="V966">
            <v>0</v>
          </cell>
        </row>
        <row r="967">
          <cell r="A967">
            <v>0</v>
          </cell>
          <cell r="B967">
            <v>0</v>
          </cell>
          <cell r="C967">
            <v>0</v>
          </cell>
          <cell r="D967">
            <v>0</v>
          </cell>
          <cell r="E967">
            <v>0</v>
          </cell>
          <cell r="F967">
            <v>0</v>
          </cell>
          <cell r="G967">
            <v>0</v>
          </cell>
          <cell r="H967">
            <v>0</v>
          </cell>
          <cell r="I967">
            <v>0</v>
          </cell>
          <cell r="J967">
            <v>0</v>
          </cell>
          <cell r="K967">
            <v>0</v>
          </cell>
          <cell r="L967">
            <v>0</v>
          </cell>
          <cell r="M967">
            <v>0</v>
          </cell>
          <cell r="N967">
            <v>0</v>
          </cell>
          <cell r="O967">
            <v>0</v>
          </cell>
          <cell r="P967">
            <v>0</v>
          </cell>
          <cell r="Q967">
            <v>0</v>
          </cell>
          <cell r="R967">
            <v>0</v>
          </cell>
          <cell r="S967">
            <v>0</v>
          </cell>
          <cell r="T967">
            <v>0</v>
          </cell>
          <cell r="U967">
            <v>0</v>
          </cell>
          <cell r="V967">
            <v>0</v>
          </cell>
        </row>
        <row r="968">
          <cell r="A968" t="str">
            <v>SUBTOTAL</v>
          </cell>
          <cell r="B968">
            <v>0</v>
          </cell>
          <cell r="C968">
            <v>0</v>
          </cell>
          <cell r="D968">
            <v>0</v>
          </cell>
          <cell r="E968">
            <v>0</v>
          </cell>
          <cell r="F968">
            <v>0</v>
          </cell>
          <cell r="G968">
            <v>0</v>
          </cell>
          <cell r="H968">
            <v>0</v>
          </cell>
          <cell r="I968">
            <v>0</v>
          </cell>
          <cell r="J968">
            <v>0</v>
          </cell>
          <cell r="K968">
            <v>0</v>
          </cell>
          <cell r="L968">
            <v>0</v>
          </cell>
          <cell r="M968">
            <v>0</v>
          </cell>
          <cell r="N968">
            <v>0</v>
          </cell>
          <cell r="O968">
            <v>0</v>
          </cell>
          <cell r="P968">
            <v>0</v>
          </cell>
          <cell r="Q968">
            <v>0</v>
          </cell>
          <cell r="R968">
            <v>0</v>
          </cell>
          <cell r="S968">
            <v>0</v>
          </cell>
          <cell r="T968">
            <v>301.88</v>
          </cell>
          <cell r="U968">
            <v>0</v>
          </cell>
          <cell r="V968">
            <v>0</v>
          </cell>
        </row>
        <row r="969">
          <cell r="A969">
            <v>0</v>
          </cell>
          <cell r="B969">
            <v>0</v>
          </cell>
          <cell r="C969">
            <v>0</v>
          </cell>
          <cell r="D969">
            <v>0</v>
          </cell>
          <cell r="E969">
            <v>0</v>
          </cell>
          <cell r="F969">
            <v>0</v>
          </cell>
          <cell r="G969">
            <v>0</v>
          </cell>
          <cell r="H969">
            <v>0</v>
          </cell>
          <cell r="I969">
            <v>0</v>
          </cell>
          <cell r="J969">
            <v>0</v>
          </cell>
          <cell r="K969">
            <v>0</v>
          </cell>
          <cell r="L969">
            <v>0</v>
          </cell>
          <cell r="M969">
            <v>0</v>
          </cell>
          <cell r="N969">
            <v>0</v>
          </cell>
          <cell r="O969">
            <v>0</v>
          </cell>
          <cell r="P969">
            <v>0</v>
          </cell>
          <cell r="Q969">
            <v>0</v>
          </cell>
          <cell r="R969">
            <v>0</v>
          </cell>
          <cell r="S969">
            <v>0</v>
          </cell>
          <cell r="T969">
            <v>0</v>
          </cell>
          <cell r="U969">
            <v>0</v>
          </cell>
          <cell r="V969">
            <v>0</v>
          </cell>
        </row>
        <row r="970">
          <cell r="A970" t="str">
            <v>2.  Materiales</v>
          </cell>
          <cell r="B970">
            <v>0</v>
          </cell>
          <cell r="C970">
            <v>0</v>
          </cell>
          <cell r="D970">
            <v>0</v>
          </cell>
          <cell r="E970">
            <v>0</v>
          </cell>
          <cell r="F970">
            <v>0</v>
          </cell>
          <cell r="G970">
            <v>0</v>
          </cell>
          <cell r="H970">
            <v>0</v>
          </cell>
          <cell r="I970">
            <v>0</v>
          </cell>
          <cell r="J970">
            <v>0</v>
          </cell>
          <cell r="K970">
            <v>0</v>
          </cell>
          <cell r="L970">
            <v>0</v>
          </cell>
          <cell r="M970">
            <v>0</v>
          </cell>
          <cell r="N970">
            <v>0</v>
          </cell>
          <cell r="O970">
            <v>0</v>
          </cell>
          <cell r="P970">
            <v>0</v>
          </cell>
          <cell r="Q970">
            <v>0</v>
          </cell>
          <cell r="R970">
            <v>0</v>
          </cell>
          <cell r="S970">
            <v>0</v>
          </cell>
          <cell r="T970">
            <v>0</v>
          </cell>
          <cell r="U970">
            <v>0</v>
          </cell>
          <cell r="V970">
            <v>0</v>
          </cell>
        </row>
        <row r="971">
          <cell r="A971" t="str">
            <v>Descripción</v>
          </cell>
          <cell r="B971">
            <v>0</v>
          </cell>
          <cell r="C971">
            <v>0</v>
          </cell>
          <cell r="D971">
            <v>0</v>
          </cell>
          <cell r="E971">
            <v>0</v>
          </cell>
          <cell r="F971">
            <v>0</v>
          </cell>
          <cell r="G971">
            <v>0</v>
          </cell>
          <cell r="H971">
            <v>0</v>
          </cell>
          <cell r="I971">
            <v>0</v>
          </cell>
          <cell r="J971">
            <v>0</v>
          </cell>
          <cell r="K971">
            <v>0</v>
          </cell>
          <cell r="L971">
            <v>0</v>
          </cell>
          <cell r="M971" t="str">
            <v>Unidad</v>
          </cell>
          <cell r="N971">
            <v>0</v>
          </cell>
          <cell r="O971" t="str">
            <v>Cantidad</v>
          </cell>
          <cell r="P971">
            <v>0</v>
          </cell>
          <cell r="Q971" t="str">
            <v>Precio Unit.</v>
          </cell>
          <cell r="R971">
            <v>0</v>
          </cell>
          <cell r="S971">
            <v>0</v>
          </cell>
          <cell r="T971" t="str">
            <v>Vr Unitario</v>
          </cell>
          <cell r="U971">
            <v>0</v>
          </cell>
          <cell r="V971">
            <v>0</v>
          </cell>
        </row>
        <row r="972">
          <cell r="A972" t="str">
            <v>Cable de Cobre No 8</v>
          </cell>
          <cell r="B972">
            <v>0</v>
          </cell>
          <cell r="C972">
            <v>0</v>
          </cell>
          <cell r="D972">
            <v>0</v>
          </cell>
          <cell r="E972">
            <v>0</v>
          </cell>
          <cell r="F972">
            <v>0</v>
          </cell>
          <cell r="G972">
            <v>0</v>
          </cell>
          <cell r="H972">
            <v>0</v>
          </cell>
          <cell r="I972">
            <v>0</v>
          </cell>
          <cell r="J972">
            <v>0</v>
          </cell>
          <cell r="K972">
            <v>0</v>
          </cell>
          <cell r="L972">
            <v>0</v>
          </cell>
          <cell r="M972" t="str">
            <v>Ml</v>
          </cell>
          <cell r="N972">
            <v>0</v>
          </cell>
          <cell r="O972">
            <v>1</v>
          </cell>
          <cell r="P972">
            <v>0</v>
          </cell>
          <cell r="Q972">
            <v>3220</v>
          </cell>
          <cell r="R972">
            <v>0</v>
          </cell>
          <cell r="S972">
            <v>0</v>
          </cell>
          <cell r="T972">
            <v>3220</v>
          </cell>
          <cell r="U972">
            <v>0</v>
          </cell>
          <cell r="V972">
            <v>0</v>
          </cell>
        </row>
        <row r="973">
          <cell r="A973" t="str">
            <v>Tubo conduit PVC 3/4"</v>
          </cell>
          <cell r="B973">
            <v>0</v>
          </cell>
          <cell r="C973">
            <v>0</v>
          </cell>
          <cell r="D973">
            <v>0</v>
          </cell>
          <cell r="E973">
            <v>0</v>
          </cell>
          <cell r="F973">
            <v>0</v>
          </cell>
          <cell r="G973">
            <v>0</v>
          </cell>
          <cell r="H973">
            <v>0</v>
          </cell>
          <cell r="I973">
            <v>0</v>
          </cell>
          <cell r="J973">
            <v>0</v>
          </cell>
          <cell r="K973">
            <v>0</v>
          </cell>
          <cell r="L973">
            <v>0</v>
          </cell>
          <cell r="M973" t="str">
            <v>Ml</v>
          </cell>
          <cell r="N973">
            <v>0</v>
          </cell>
          <cell r="O973">
            <v>1</v>
          </cell>
          <cell r="P973">
            <v>0</v>
          </cell>
          <cell r="Q973">
            <v>2900</v>
          </cell>
          <cell r="R973">
            <v>0</v>
          </cell>
          <cell r="S973">
            <v>0</v>
          </cell>
          <cell r="T973">
            <v>2900</v>
          </cell>
          <cell r="U973">
            <v>0</v>
          </cell>
          <cell r="V973">
            <v>0</v>
          </cell>
        </row>
        <row r="974">
          <cell r="A974">
            <v>0</v>
          </cell>
          <cell r="B974">
            <v>0</v>
          </cell>
          <cell r="C974">
            <v>0</v>
          </cell>
          <cell r="D974">
            <v>0</v>
          </cell>
          <cell r="E974">
            <v>0</v>
          </cell>
          <cell r="F974">
            <v>0</v>
          </cell>
          <cell r="G974">
            <v>0</v>
          </cell>
          <cell r="H974">
            <v>0</v>
          </cell>
          <cell r="I974">
            <v>0</v>
          </cell>
          <cell r="J974">
            <v>0</v>
          </cell>
          <cell r="K974">
            <v>0</v>
          </cell>
          <cell r="L974">
            <v>0</v>
          </cell>
          <cell r="M974">
            <v>0</v>
          </cell>
          <cell r="N974">
            <v>0</v>
          </cell>
          <cell r="O974">
            <v>0</v>
          </cell>
          <cell r="P974">
            <v>0</v>
          </cell>
          <cell r="Q974">
            <v>0</v>
          </cell>
          <cell r="R974">
            <v>0</v>
          </cell>
          <cell r="S974">
            <v>0</v>
          </cell>
          <cell r="T974">
            <v>0</v>
          </cell>
          <cell r="U974">
            <v>0</v>
          </cell>
          <cell r="V974">
            <v>0</v>
          </cell>
        </row>
        <row r="975">
          <cell r="A975">
            <v>0</v>
          </cell>
          <cell r="B975">
            <v>0</v>
          </cell>
          <cell r="C975">
            <v>0</v>
          </cell>
          <cell r="D975">
            <v>0</v>
          </cell>
          <cell r="E975">
            <v>0</v>
          </cell>
          <cell r="F975">
            <v>0</v>
          </cell>
          <cell r="G975">
            <v>0</v>
          </cell>
          <cell r="H975">
            <v>0</v>
          </cell>
          <cell r="I975">
            <v>0</v>
          </cell>
          <cell r="J975">
            <v>0</v>
          </cell>
          <cell r="K975">
            <v>0</v>
          </cell>
          <cell r="L975">
            <v>0</v>
          </cell>
          <cell r="M975">
            <v>0</v>
          </cell>
          <cell r="N975">
            <v>0</v>
          </cell>
          <cell r="O975">
            <v>0</v>
          </cell>
          <cell r="P975">
            <v>0</v>
          </cell>
          <cell r="Q975">
            <v>0</v>
          </cell>
          <cell r="R975">
            <v>0</v>
          </cell>
          <cell r="S975">
            <v>0</v>
          </cell>
          <cell r="T975">
            <v>0</v>
          </cell>
          <cell r="U975">
            <v>0</v>
          </cell>
          <cell r="V975">
            <v>0</v>
          </cell>
        </row>
        <row r="976">
          <cell r="A976">
            <v>0</v>
          </cell>
          <cell r="B976">
            <v>0</v>
          </cell>
          <cell r="C976">
            <v>0</v>
          </cell>
          <cell r="D976">
            <v>0</v>
          </cell>
          <cell r="E976">
            <v>0</v>
          </cell>
          <cell r="F976">
            <v>0</v>
          </cell>
          <cell r="G976">
            <v>0</v>
          </cell>
          <cell r="H976">
            <v>0</v>
          </cell>
          <cell r="I976">
            <v>0</v>
          </cell>
          <cell r="J976">
            <v>0</v>
          </cell>
          <cell r="K976">
            <v>0</v>
          </cell>
          <cell r="L976">
            <v>0</v>
          </cell>
          <cell r="M976">
            <v>0</v>
          </cell>
          <cell r="N976">
            <v>0</v>
          </cell>
          <cell r="O976">
            <v>0</v>
          </cell>
          <cell r="P976">
            <v>0</v>
          </cell>
          <cell r="Q976">
            <v>0</v>
          </cell>
          <cell r="R976">
            <v>0</v>
          </cell>
          <cell r="S976">
            <v>0</v>
          </cell>
          <cell r="T976">
            <v>0</v>
          </cell>
          <cell r="U976">
            <v>0</v>
          </cell>
          <cell r="V976">
            <v>0</v>
          </cell>
        </row>
        <row r="977">
          <cell r="A977">
            <v>0</v>
          </cell>
          <cell r="B977">
            <v>0</v>
          </cell>
          <cell r="C977">
            <v>0</v>
          </cell>
          <cell r="D977">
            <v>0</v>
          </cell>
          <cell r="E977">
            <v>0</v>
          </cell>
          <cell r="F977">
            <v>0</v>
          </cell>
          <cell r="G977">
            <v>0</v>
          </cell>
          <cell r="H977">
            <v>0</v>
          </cell>
          <cell r="I977">
            <v>0</v>
          </cell>
          <cell r="J977">
            <v>0</v>
          </cell>
          <cell r="K977">
            <v>0</v>
          </cell>
          <cell r="L977">
            <v>0</v>
          </cell>
          <cell r="M977">
            <v>0</v>
          </cell>
          <cell r="N977">
            <v>0</v>
          </cell>
          <cell r="O977">
            <v>0</v>
          </cell>
          <cell r="P977">
            <v>0</v>
          </cell>
          <cell r="Q977">
            <v>0</v>
          </cell>
          <cell r="R977">
            <v>0</v>
          </cell>
          <cell r="S977">
            <v>0</v>
          </cell>
          <cell r="T977">
            <v>0</v>
          </cell>
          <cell r="U977">
            <v>0</v>
          </cell>
          <cell r="V977">
            <v>0</v>
          </cell>
        </row>
        <row r="978">
          <cell r="A978">
            <v>0</v>
          </cell>
          <cell r="B978">
            <v>0</v>
          </cell>
          <cell r="C978">
            <v>0</v>
          </cell>
          <cell r="D978">
            <v>0</v>
          </cell>
          <cell r="E978">
            <v>0</v>
          </cell>
          <cell r="F978">
            <v>0</v>
          </cell>
          <cell r="G978">
            <v>0</v>
          </cell>
          <cell r="H978">
            <v>0</v>
          </cell>
          <cell r="I978">
            <v>0</v>
          </cell>
          <cell r="J978">
            <v>0</v>
          </cell>
          <cell r="K978">
            <v>0</v>
          </cell>
          <cell r="L978">
            <v>0</v>
          </cell>
          <cell r="M978">
            <v>0</v>
          </cell>
          <cell r="N978">
            <v>0</v>
          </cell>
          <cell r="O978">
            <v>0</v>
          </cell>
          <cell r="P978">
            <v>0</v>
          </cell>
          <cell r="Q978">
            <v>0</v>
          </cell>
          <cell r="R978">
            <v>0</v>
          </cell>
          <cell r="S978">
            <v>0</v>
          </cell>
          <cell r="T978">
            <v>0</v>
          </cell>
          <cell r="U978">
            <v>0</v>
          </cell>
          <cell r="V978">
            <v>0</v>
          </cell>
        </row>
        <row r="979">
          <cell r="A979">
            <v>0</v>
          </cell>
          <cell r="B979">
            <v>0</v>
          </cell>
          <cell r="C979">
            <v>0</v>
          </cell>
          <cell r="D979">
            <v>0</v>
          </cell>
          <cell r="E979">
            <v>0</v>
          </cell>
          <cell r="F979">
            <v>0</v>
          </cell>
          <cell r="G979">
            <v>0</v>
          </cell>
          <cell r="H979">
            <v>0</v>
          </cell>
          <cell r="I979">
            <v>0</v>
          </cell>
          <cell r="J979">
            <v>0</v>
          </cell>
          <cell r="K979">
            <v>0</v>
          </cell>
          <cell r="L979">
            <v>0</v>
          </cell>
          <cell r="M979">
            <v>0</v>
          </cell>
          <cell r="N979">
            <v>0</v>
          </cell>
          <cell r="O979">
            <v>0</v>
          </cell>
          <cell r="P979">
            <v>0</v>
          </cell>
          <cell r="Q979">
            <v>0</v>
          </cell>
          <cell r="R979">
            <v>0</v>
          </cell>
          <cell r="S979">
            <v>0</v>
          </cell>
          <cell r="T979">
            <v>0</v>
          </cell>
          <cell r="U979">
            <v>0</v>
          </cell>
          <cell r="V979">
            <v>0</v>
          </cell>
        </row>
        <row r="980">
          <cell r="A980">
            <v>0</v>
          </cell>
          <cell r="B980">
            <v>0</v>
          </cell>
          <cell r="C980">
            <v>0</v>
          </cell>
          <cell r="D980">
            <v>0</v>
          </cell>
          <cell r="E980">
            <v>0</v>
          </cell>
          <cell r="F980">
            <v>0</v>
          </cell>
          <cell r="G980">
            <v>0</v>
          </cell>
          <cell r="H980">
            <v>0</v>
          </cell>
          <cell r="I980">
            <v>0</v>
          </cell>
          <cell r="J980">
            <v>0</v>
          </cell>
          <cell r="K980">
            <v>0</v>
          </cell>
          <cell r="L980">
            <v>0</v>
          </cell>
          <cell r="M980">
            <v>0</v>
          </cell>
          <cell r="N980">
            <v>0</v>
          </cell>
          <cell r="O980">
            <v>0</v>
          </cell>
          <cell r="P980">
            <v>0</v>
          </cell>
          <cell r="Q980">
            <v>0</v>
          </cell>
          <cell r="R980">
            <v>0</v>
          </cell>
          <cell r="S980">
            <v>0</v>
          </cell>
          <cell r="T980">
            <v>0</v>
          </cell>
          <cell r="U980">
            <v>0</v>
          </cell>
          <cell r="V980">
            <v>0</v>
          </cell>
        </row>
        <row r="981">
          <cell r="A981">
            <v>0</v>
          </cell>
          <cell r="B981">
            <v>0</v>
          </cell>
          <cell r="C981">
            <v>0</v>
          </cell>
          <cell r="D981">
            <v>0</v>
          </cell>
          <cell r="E981">
            <v>0</v>
          </cell>
          <cell r="F981">
            <v>0</v>
          </cell>
          <cell r="G981">
            <v>0</v>
          </cell>
          <cell r="H981">
            <v>0</v>
          </cell>
          <cell r="I981">
            <v>0</v>
          </cell>
          <cell r="J981">
            <v>0</v>
          </cell>
          <cell r="K981">
            <v>0</v>
          </cell>
          <cell r="L981">
            <v>0</v>
          </cell>
          <cell r="M981">
            <v>0</v>
          </cell>
          <cell r="N981">
            <v>0</v>
          </cell>
          <cell r="O981">
            <v>0</v>
          </cell>
          <cell r="P981">
            <v>0</v>
          </cell>
          <cell r="Q981">
            <v>0</v>
          </cell>
          <cell r="R981">
            <v>0</v>
          </cell>
          <cell r="S981">
            <v>0</v>
          </cell>
          <cell r="T981">
            <v>0</v>
          </cell>
          <cell r="U981">
            <v>0</v>
          </cell>
          <cell r="V981">
            <v>0</v>
          </cell>
        </row>
        <row r="982">
          <cell r="A982">
            <v>0</v>
          </cell>
          <cell r="B982">
            <v>0</v>
          </cell>
          <cell r="C982">
            <v>0</v>
          </cell>
          <cell r="D982">
            <v>0</v>
          </cell>
          <cell r="E982">
            <v>0</v>
          </cell>
          <cell r="F982">
            <v>0</v>
          </cell>
          <cell r="G982">
            <v>0</v>
          </cell>
          <cell r="H982">
            <v>0</v>
          </cell>
          <cell r="I982">
            <v>0</v>
          </cell>
          <cell r="J982">
            <v>0</v>
          </cell>
          <cell r="K982">
            <v>0</v>
          </cell>
          <cell r="L982">
            <v>0</v>
          </cell>
          <cell r="M982">
            <v>0</v>
          </cell>
          <cell r="N982">
            <v>0</v>
          </cell>
          <cell r="O982">
            <v>0</v>
          </cell>
          <cell r="P982">
            <v>0</v>
          </cell>
          <cell r="Q982">
            <v>0</v>
          </cell>
          <cell r="R982">
            <v>0</v>
          </cell>
          <cell r="S982">
            <v>0</v>
          </cell>
          <cell r="T982">
            <v>0</v>
          </cell>
          <cell r="U982">
            <v>0</v>
          </cell>
          <cell r="V982">
            <v>0</v>
          </cell>
        </row>
        <row r="983">
          <cell r="A983">
            <v>0</v>
          </cell>
          <cell r="B983">
            <v>0</v>
          </cell>
          <cell r="C983">
            <v>0</v>
          </cell>
          <cell r="D983">
            <v>0</v>
          </cell>
          <cell r="E983">
            <v>0</v>
          </cell>
          <cell r="F983">
            <v>0</v>
          </cell>
          <cell r="G983">
            <v>0</v>
          </cell>
          <cell r="H983">
            <v>0</v>
          </cell>
          <cell r="I983">
            <v>0</v>
          </cell>
          <cell r="J983">
            <v>0</v>
          </cell>
          <cell r="K983">
            <v>0</v>
          </cell>
          <cell r="L983">
            <v>0</v>
          </cell>
          <cell r="M983">
            <v>0</v>
          </cell>
          <cell r="N983">
            <v>0</v>
          </cell>
          <cell r="O983">
            <v>0</v>
          </cell>
          <cell r="P983">
            <v>0</v>
          </cell>
          <cell r="Q983">
            <v>0</v>
          </cell>
          <cell r="R983">
            <v>0</v>
          </cell>
          <cell r="S983">
            <v>0</v>
          </cell>
          <cell r="T983">
            <v>0</v>
          </cell>
          <cell r="U983">
            <v>0</v>
          </cell>
          <cell r="V983">
            <v>0</v>
          </cell>
        </row>
        <row r="984">
          <cell r="A984" t="str">
            <v>Desperdicio</v>
          </cell>
          <cell r="B984">
            <v>0</v>
          </cell>
          <cell r="C984">
            <v>0</v>
          </cell>
          <cell r="D984">
            <v>0</v>
          </cell>
          <cell r="E984">
            <v>0</v>
          </cell>
          <cell r="F984">
            <v>0</v>
          </cell>
          <cell r="G984">
            <v>0</v>
          </cell>
          <cell r="H984">
            <v>0</v>
          </cell>
          <cell r="I984">
            <v>0</v>
          </cell>
          <cell r="J984">
            <v>0</v>
          </cell>
          <cell r="K984">
            <v>0</v>
          </cell>
          <cell r="L984">
            <v>0</v>
          </cell>
          <cell r="M984" t="str">
            <v>%</v>
          </cell>
          <cell r="N984">
            <v>0</v>
          </cell>
          <cell r="O984">
            <v>0.03</v>
          </cell>
          <cell r="P984">
            <v>0</v>
          </cell>
          <cell r="Q984">
            <v>6120</v>
          </cell>
          <cell r="R984">
            <v>0</v>
          </cell>
          <cell r="S984">
            <v>0</v>
          </cell>
          <cell r="T984">
            <v>183.6</v>
          </cell>
          <cell r="U984">
            <v>0</v>
          </cell>
          <cell r="V984">
            <v>0</v>
          </cell>
        </row>
        <row r="985">
          <cell r="A985" t="str">
            <v>SUBTOTAL</v>
          </cell>
          <cell r="B985">
            <v>0</v>
          </cell>
          <cell r="C985">
            <v>0</v>
          </cell>
          <cell r="D985">
            <v>0</v>
          </cell>
          <cell r="E985">
            <v>0</v>
          </cell>
          <cell r="F985">
            <v>0</v>
          </cell>
          <cell r="G985">
            <v>0</v>
          </cell>
          <cell r="H985">
            <v>0</v>
          </cell>
          <cell r="I985">
            <v>0</v>
          </cell>
          <cell r="J985">
            <v>0</v>
          </cell>
          <cell r="K985">
            <v>0</v>
          </cell>
          <cell r="L985">
            <v>0</v>
          </cell>
          <cell r="M985">
            <v>0</v>
          </cell>
          <cell r="N985">
            <v>0</v>
          </cell>
          <cell r="O985">
            <v>0</v>
          </cell>
          <cell r="P985">
            <v>0</v>
          </cell>
          <cell r="Q985">
            <v>0</v>
          </cell>
          <cell r="R985">
            <v>0</v>
          </cell>
          <cell r="S985">
            <v>0</v>
          </cell>
          <cell r="T985">
            <v>6303.6</v>
          </cell>
          <cell r="U985">
            <v>0</v>
          </cell>
          <cell r="V985">
            <v>0</v>
          </cell>
        </row>
        <row r="986">
          <cell r="A986">
            <v>0</v>
          </cell>
          <cell r="B986">
            <v>0</v>
          </cell>
          <cell r="C986">
            <v>0</v>
          </cell>
          <cell r="D986">
            <v>0</v>
          </cell>
          <cell r="E986">
            <v>0</v>
          </cell>
          <cell r="F986">
            <v>0</v>
          </cell>
          <cell r="G986">
            <v>0</v>
          </cell>
          <cell r="H986">
            <v>0</v>
          </cell>
          <cell r="I986">
            <v>0</v>
          </cell>
          <cell r="J986">
            <v>0</v>
          </cell>
          <cell r="K986">
            <v>0</v>
          </cell>
          <cell r="L986">
            <v>0</v>
          </cell>
          <cell r="M986">
            <v>0</v>
          </cell>
          <cell r="N986">
            <v>0</v>
          </cell>
          <cell r="O986">
            <v>0</v>
          </cell>
          <cell r="P986">
            <v>0</v>
          </cell>
          <cell r="Q986">
            <v>0</v>
          </cell>
          <cell r="R986">
            <v>0</v>
          </cell>
          <cell r="S986">
            <v>0</v>
          </cell>
          <cell r="T986">
            <v>0</v>
          </cell>
          <cell r="U986">
            <v>0</v>
          </cell>
          <cell r="V986">
            <v>0</v>
          </cell>
        </row>
        <row r="987">
          <cell r="A987" t="str">
            <v>3. Transportes</v>
          </cell>
          <cell r="B987">
            <v>0</v>
          </cell>
          <cell r="C987">
            <v>0</v>
          </cell>
          <cell r="D987">
            <v>0</v>
          </cell>
          <cell r="E987">
            <v>0</v>
          </cell>
          <cell r="F987">
            <v>0</v>
          </cell>
          <cell r="G987">
            <v>0</v>
          </cell>
          <cell r="H987">
            <v>0</v>
          </cell>
          <cell r="I987">
            <v>0</v>
          </cell>
          <cell r="J987">
            <v>0</v>
          </cell>
          <cell r="K987">
            <v>0</v>
          </cell>
          <cell r="L987">
            <v>0</v>
          </cell>
          <cell r="M987">
            <v>0</v>
          </cell>
          <cell r="N987">
            <v>0</v>
          </cell>
          <cell r="O987">
            <v>0</v>
          </cell>
          <cell r="P987">
            <v>0</v>
          </cell>
          <cell r="Q987">
            <v>0</v>
          </cell>
          <cell r="R987">
            <v>0</v>
          </cell>
          <cell r="S987">
            <v>0</v>
          </cell>
          <cell r="T987">
            <v>0</v>
          </cell>
          <cell r="U987">
            <v>0</v>
          </cell>
          <cell r="V987">
            <v>0</v>
          </cell>
        </row>
        <row r="988">
          <cell r="A988" t="str">
            <v>Material</v>
          </cell>
          <cell r="B988">
            <v>0</v>
          </cell>
          <cell r="C988">
            <v>0</v>
          </cell>
          <cell r="D988">
            <v>0</v>
          </cell>
          <cell r="E988">
            <v>0</v>
          </cell>
          <cell r="F988">
            <v>0</v>
          </cell>
          <cell r="G988">
            <v>0</v>
          </cell>
          <cell r="H988">
            <v>0</v>
          </cell>
          <cell r="I988">
            <v>0</v>
          </cell>
          <cell r="J988">
            <v>0</v>
          </cell>
          <cell r="K988" t="str">
            <v>Vol. o Peso</v>
          </cell>
          <cell r="L988">
            <v>0</v>
          </cell>
          <cell r="M988" t="str">
            <v>Distancia</v>
          </cell>
          <cell r="N988">
            <v>0</v>
          </cell>
          <cell r="O988" t="str">
            <v>m2 o Ton/Km</v>
          </cell>
          <cell r="P988">
            <v>0</v>
          </cell>
          <cell r="Q988">
            <v>0</v>
          </cell>
          <cell r="R988" t="str">
            <v>Tarifa</v>
          </cell>
          <cell r="S988">
            <v>0</v>
          </cell>
          <cell r="T988" t="str">
            <v>Vr. Unitario</v>
          </cell>
          <cell r="U988">
            <v>0</v>
          </cell>
          <cell r="V988">
            <v>0</v>
          </cell>
        </row>
        <row r="989">
          <cell r="A989">
            <v>0</v>
          </cell>
          <cell r="B989">
            <v>0</v>
          </cell>
          <cell r="C989">
            <v>0</v>
          </cell>
          <cell r="D989">
            <v>0</v>
          </cell>
          <cell r="E989">
            <v>0</v>
          </cell>
          <cell r="F989">
            <v>0</v>
          </cell>
          <cell r="G989">
            <v>0</v>
          </cell>
          <cell r="H989">
            <v>0</v>
          </cell>
          <cell r="I989">
            <v>0</v>
          </cell>
          <cell r="J989">
            <v>0</v>
          </cell>
          <cell r="K989">
            <v>0</v>
          </cell>
          <cell r="L989">
            <v>0</v>
          </cell>
          <cell r="M989">
            <v>0</v>
          </cell>
          <cell r="N989">
            <v>0</v>
          </cell>
          <cell r="O989">
            <v>0</v>
          </cell>
          <cell r="P989">
            <v>0</v>
          </cell>
          <cell r="Q989">
            <v>0</v>
          </cell>
          <cell r="R989">
            <v>0</v>
          </cell>
          <cell r="S989">
            <v>0</v>
          </cell>
          <cell r="T989">
            <v>0</v>
          </cell>
          <cell r="U989">
            <v>0</v>
          </cell>
          <cell r="V989">
            <v>0</v>
          </cell>
        </row>
        <row r="990">
          <cell r="A990">
            <v>0</v>
          </cell>
          <cell r="B990">
            <v>0</v>
          </cell>
          <cell r="C990">
            <v>0</v>
          </cell>
          <cell r="D990">
            <v>0</v>
          </cell>
          <cell r="E990">
            <v>0</v>
          </cell>
          <cell r="F990">
            <v>0</v>
          </cell>
          <cell r="G990">
            <v>0</v>
          </cell>
          <cell r="H990">
            <v>0</v>
          </cell>
          <cell r="I990">
            <v>0</v>
          </cell>
          <cell r="J990">
            <v>0</v>
          </cell>
          <cell r="K990">
            <v>0</v>
          </cell>
          <cell r="L990">
            <v>0</v>
          </cell>
          <cell r="M990">
            <v>0</v>
          </cell>
          <cell r="N990">
            <v>0</v>
          </cell>
          <cell r="O990">
            <v>0</v>
          </cell>
          <cell r="P990">
            <v>0</v>
          </cell>
          <cell r="Q990">
            <v>0</v>
          </cell>
          <cell r="R990">
            <v>0</v>
          </cell>
          <cell r="S990">
            <v>0</v>
          </cell>
          <cell r="T990">
            <v>0</v>
          </cell>
          <cell r="U990">
            <v>0</v>
          </cell>
          <cell r="V990">
            <v>0</v>
          </cell>
        </row>
        <row r="991">
          <cell r="A991">
            <v>0</v>
          </cell>
          <cell r="B991">
            <v>0</v>
          </cell>
          <cell r="C991">
            <v>0</v>
          </cell>
          <cell r="D991">
            <v>0</v>
          </cell>
          <cell r="E991">
            <v>0</v>
          </cell>
          <cell r="F991">
            <v>0</v>
          </cell>
          <cell r="G991">
            <v>0</v>
          </cell>
          <cell r="H991">
            <v>0</v>
          </cell>
          <cell r="I991">
            <v>0</v>
          </cell>
          <cell r="J991">
            <v>0</v>
          </cell>
          <cell r="K991">
            <v>0</v>
          </cell>
          <cell r="L991">
            <v>0</v>
          </cell>
          <cell r="M991">
            <v>0</v>
          </cell>
          <cell r="N991">
            <v>0</v>
          </cell>
          <cell r="O991">
            <v>0</v>
          </cell>
          <cell r="P991">
            <v>0</v>
          </cell>
          <cell r="Q991">
            <v>0</v>
          </cell>
          <cell r="R991">
            <v>0</v>
          </cell>
          <cell r="S991">
            <v>0</v>
          </cell>
          <cell r="T991">
            <v>0</v>
          </cell>
          <cell r="U991">
            <v>0</v>
          </cell>
          <cell r="V991">
            <v>0</v>
          </cell>
        </row>
        <row r="992">
          <cell r="A992" t="str">
            <v>SUBTOTAL</v>
          </cell>
          <cell r="B992">
            <v>0</v>
          </cell>
          <cell r="C992">
            <v>0</v>
          </cell>
          <cell r="D992">
            <v>0</v>
          </cell>
          <cell r="E992">
            <v>0</v>
          </cell>
          <cell r="F992">
            <v>0</v>
          </cell>
          <cell r="G992">
            <v>0</v>
          </cell>
          <cell r="H992">
            <v>0</v>
          </cell>
          <cell r="I992">
            <v>0</v>
          </cell>
          <cell r="J992">
            <v>0</v>
          </cell>
          <cell r="K992">
            <v>0</v>
          </cell>
          <cell r="L992">
            <v>0</v>
          </cell>
          <cell r="M992">
            <v>0</v>
          </cell>
          <cell r="N992">
            <v>0</v>
          </cell>
          <cell r="O992">
            <v>0</v>
          </cell>
          <cell r="P992">
            <v>0</v>
          </cell>
          <cell r="Q992">
            <v>0</v>
          </cell>
          <cell r="R992">
            <v>0</v>
          </cell>
          <cell r="S992">
            <v>0</v>
          </cell>
          <cell r="T992">
            <v>0</v>
          </cell>
          <cell r="U992">
            <v>0</v>
          </cell>
          <cell r="V992">
            <v>0</v>
          </cell>
        </row>
        <row r="993">
          <cell r="A993">
            <v>0</v>
          </cell>
          <cell r="B993">
            <v>0</v>
          </cell>
          <cell r="C993">
            <v>0</v>
          </cell>
          <cell r="D993">
            <v>0</v>
          </cell>
          <cell r="E993">
            <v>0</v>
          </cell>
          <cell r="F993">
            <v>0</v>
          </cell>
          <cell r="G993">
            <v>0</v>
          </cell>
          <cell r="H993">
            <v>0</v>
          </cell>
          <cell r="I993">
            <v>0</v>
          </cell>
          <cell r="J993">
            <v>0</v>
          </cell>
          <cell r="K993">
            <v>0</v>
          </cell>
          <cell r="L993">
            <v>0</v>
          </cell>
          <cell r="M993">
            <v>0</v>
          </cell>
          <cell r="N993">
            <v>0</v>
          </cell>
          <cell r="O993">
            <v>0</v>
          </cell>
          <cell r="P993">
            <v>0</v>
          </cell>
          <cell r="Q993">
            <v>0</v>
          </cell>
          <cell r="R993">
            <v>0</v>
          </cell>
          <cell r="S993">
            <v>0</v>
          </cell>
          <cell r="T993">
            <v>0</v>
          </cell>
          <cell r="U993">
            <v>0</v>
          </cell>
          <cell r="V993">
            <v>0</v>
          </cell>
        </row>
        <row r="994">
          <cell r="A994" t="str">
            <v>4. Mano de Obra</v>
          </cell>
          <cell r="B994">
            <v>0</v>
          </cell>
          <cell r="C994">
            <v>0</v>
          </cell>
          <cell r="D994">
            <v>0</v>
          </cell>
          <cell r="E994">
            <v>0</v>
          </cell>
          <cell r="F994">
            <v>0</v>
          </cell>
          <cell r="G994">
            <v>0</v>
          </cell>
          <cell r="H994">
            <v>0</v>
          </cell>
          <cell r="I994">
            <v>0</v>
          </cell>
          <cell r="J994">
            <v>0</v>
          </cell>
          <cell r="K994">
            <v>0</v>
          </cell>
          <cell r="L994">
            <v>0</v>
          </cell>
          <cell r="M994">
            <v>0</v>
          </cell>
          <cell r="N994">
            <v>0</v>
          </cell>
          <cell r="O994">
            <v>0</v>
          </cell>
          <cell r="P994">
            <v>0</v>
          </cell>
          <cell r="Q994">
            <v>0</v>
          </cell>
          <cell r="R994">
            <v>0</v>
          </cell>
          <cell r="S994">
            <v>0</v>
          </cell>
          <cell r="T994">
            <v>0</v>
          </cell>
          <cell r="U994">
            <v>0</v>
          </cell>
          <cell r="V994">
            <v>0</v>
          </cell>
        </row>
        <row r="995">
          <cell r="A995" t="str">
            <v>Trabajador</v>
          </cell>
          <cell r="B995">
            <v>0</v>
          </cell>
          <cell r="C995">
            <v>0</v>
          </cell>
          <cell r="D995">
            <v>0</v>
          </cell>
          <cell r="E995">
            <v>0</v>
          </cell>
          <cell r="F995">
            <v>0</v>
          </cell>
          <cell r="G995">
            <v>0</v>
          </cell>
          <cell r="H995">
            <v>0</v>
          </cell>
          <cell r="I995">
            <v>0</v>
          </cell>
          <cell r="J995" t="str">
            <v>Jornal</v>
          </cell>
          <cell r="K995">
            <v>0</v>
          </cell>
          <cell r="L995" t="str">
            <v>Prestac.</v>
          </cell>
          <cell r="M995">
            <v>0</v>
          </cell>
          <cell r="N995" t="str">
            <v>Jornal Total</v>
          </cell>
          <cell r="O995">
            <v>0</v>
          </cell>
          <cell r="P995">
            <v>0</v>
          </cell>
          <cell r="Q995" t="str">
            <v>Rendimiento</v>
          </cell>
          <cell r="R995">
            <v>0</v>
          </cell>
          <cell r="S995">
            <v>0</v>
          </cell>
          <cell r="T995" t="str">
            <v>Vr. Unitario</v>
          </cell>
          <cell r="U995">
            <v>0</v>
          </cell>
          <cell r="V995">
            <v>0</v>
          </cell>
        </row>
        <row r="996">
          <cell r="A996" t="str">
            <v>Electricista II</v>
          </cell>
          <cell r="B996">
            <v>0</v>
          </cell>
          <cell r="C996">
            <v>0</v>
          </cell>
          <cell r="D996">
            <v>0</v>
          </cell>
          <cell r="E996">
            <v>0</v>
          </cell>
          <cell r="F996">
            <v>0</v>
          </cell>
          <cell r="G996">
            <v>0</v>
          </cell>
          <cell r="H996">
            <v>0</v>
          </cell>
          <cell r="I996">
            <v>0</v>
          </cell>
          <cell r="J996">
            <v>21662</v>
          </cell>
          <cell r="K996">
            <v>0</v>
          </cell>
          <cell r="L996">
            <v>0.57999999999999996</v>
          </cell>
          <cell r="M996">
            <v>0</v>
          </cell>
          <cell r="N996">
            <v>34225.96</v>
          </cell>
          <cell r="O996">
            <v>0</v>
          </cell>
          <cell r="P996">
            <v>0</v>
          </cell>
          <cell r="Q996">
            <v>0.28000000000000003</v>
          </cell>
          <cell r="R996">
            <v>0</v>
          </cell>
          <cell r="S996">
            <v>0</v>
          </cell>
          <cell r="T996">
            <v>9583.2687999999998</v>
          </cell>
          <cell r="U996">
            <v>0</v>
          </cell>
          <cell r="V996">
            <v>0</v>
          </cell>
        </row>
        <row r="997">
          <cell r="A997" t="str">
            <v>Ayudante</v>
          </cell>
          <cell r="B997">
            <v>0</v>
          </cell>
          <cell r="C997">
            <v>0</v>
          </cell>
          <cell r="D997">
            <v>0</v>
          </cell>
          <cell r="E997">
            <v>0</v>
          </cell>
          <cell r="F997">
            <v>0</v>
          </cell>
          <cell r="G997">
            <v>0</v>
          </cell>
          <cell r="H997">
            <v>0</v>
          </cell>
          <cell r="I997">
            <v>0</v>
          </cell>
          <cell r="J997">
            <v>17167</v>
          </cell>
          <cell r="K997">
            <v>0</v>
          </cell>
          <cell r="L997">
            <v>0.57999999999999996</v>
          </cell>
          <cell r="M997">
            <v>0</v>
          </cell>
          <cell r="N997">
            <v>27123.86</v>
          </cell>
          <cell r="O997">
            <v>0</v>
          </cell>
          <cell r="P997">
            <v>0</v>
          </cell>
          <cell r="Q997">
            <v>0.28000000000000003</v>
          </cell>
          <cell r="R997">
            <v>0</v>
          </cell>
          <cell r="S997">
            <v>0</v>
          </cell>
          <cell r="T997">
            <v>7594.680800000001</v>
          </cell>
          <cell r="U997">
            <v>0</v>
          </cell>
          <cell r="V997">
            <v>0</v>
          </cell>
        </row>
        <row r="998">
          <cell r="A998">
            <v>0</v>
          </cell>
          <cell r="B998">
            <v>0</v>
          </cell>
          <cell r="C998">
            <v>0</v>
          </cell>
          <cell r="D998">
            <v>0</v>
          </cell>
          <cell r="E998">
            <v>0</v>
          </cell>
          <cell r="F998">
            <v>0</v>
          </cell>
          <cell r="G998">
            <v>0</v>
          </cell>
          <cell r="H998">
            <v>0</v>
          </cell>
          <cell r="I998">
            <v>0</v>
          </cell>
          <cell r="J998">
            <v>0</v>
          </cell>
          <cell r="K998">
            <v>0</v>
          </cell>
          <cell r="L998">
            <v>0</v>
          </cell>
          <cell r="M998">
            <v>0</v>
          </cell>
          <cell r="N998">
            <v>0</v>
          </cell>
          <cell r="O998">
            <v>0</v>
          </cell>
          <cell r="P998">
            <v>0</v>
          </cell>
          <cell r="Q998">
            <v>0</v>
          </cell>
          <cell r="R998">
            <v>0</v>
          </cell>
          <cell r="S998">
            <v>0</v>
          </cell>
          <cell r="T998">
            <v>0</v>
          </cell>
          <cell r="U998">
            <v>0</v>
          </cell>
          <cell r="V998">
            <v>0</v>
          </cell>
        </row>
        <row r="999">
          <cell r="A999" t="str">
            <v>SUBTOTAL</v>
          </cell>
          <cell r="B999">
            <v>0</v>
          </cell>
          <cell r="C999">
            <v>0</v>
          </cell>
          <cell r="D999">
            <v>0</v>
          </cell>
          <cell r="E999">
            <v>0</v>
          </cell>
          <cell r="F999">
            <v>0</v>
          </cell>
          <cell r="G999">
            <v>0</v>
          </cell>
          <cell r="H999">
            <v>0</v>
          </cell>
          <cell r="I999">
            <v>0</v>
          </cell>
          <cell r="J999">
            <v>0</v>
          </cell>
          <cell r="K999">
            <v>0</v>
          </cell>
          <cell r="L999">
            <v>0</v>
          </cell>
          <cell r="M999">
            <v>0</v>
          </cell>
          <cell r="N999">
            <v>0</v>
          </cell>
          <cell r="O999">
            <v>0</v>
          </cell>
          <cell r="P999">
            <v>0</v>
          </cell>
          <cell r="Q999">
            <v>0</v>
          </cell>
          <cell r="R999">
            <v>0</v>
          </cell>
          <cell r="S999">
            <v>0</v>
          </cell>
          <cell r="T999">
            <v>17177.9496</v>
          </cell>
          <cell r="U999">
            <v>0</v>
          </cell>
          <cell r="V999">
            <v>0</v>
          </cell>
        </row>
        <row r="1000">
          <cell r="A1000" t="str">
            <v>TOTAL COSTO DIRECTO</v>
          </cell>
          <cell r="B1000">
            <v>0</v>
          </cell>
          <cell r="C1000">
            <v>0</v>
          </cell>
          <cell r="D1000">
            <v>0</v>
          </cell>
          <cell r="E1000">
            <v>0</v>
          </cell>
          <cell r="F1000">
            <v>0</v>
          </cell>
          <cell r="G1000">
            <v>0</v>
          </cell>
          <cell r="H1000">
            <v>0</v>
          </cell>
          <cell r="I1000">
            <v>0</v>
          </cell>
          <cell r="J1000">
            <v>0</v>
          </cell>
          <cell r="K1000">
            <v>0</v>
          </cell>
          <cell r="L1000">
            <v>0</v>
          </cell>
          <cell r="M1000">
            <v>0</v>
          </cell>
          <cell r="N1000">
            <v>0</v>
          </cell>
          <cell r="O1000">
            <v>0</v>
          </cell>
          <cell r="P1000">
            <v>0</v>
          </cell>
          <cell r="Q1000">
            <v>0</v>
          </cell>
          <cell r="R1000">
            <v>0</v>
          </cell>
          <cell r="S1000">
            <v>0</v>
          </cell>
          <cell r="T1000">
            <v>23783.429599999999</v>
          </cell>
          <cell r="U1000">
            <v>0</v>
          </cell>
          <cell r="V1000">
            <v>0</v>
          </cell>
        </row>
        <row r="1001">
          <cell r="A1001" t="str">
            <v>AIU CONTRACTUAL</v>
          </cell>
          <cell r="B1001">
            <v>0</v>
          </cell>
          <cell r="C1001">
            <v>0</v>
          </cell>
          <cell r="D1001">
            <v>0</v>
          </cell>
          <cell r="E1001">
            <v>0.25640000000000002</v>
          </cell>
          <cell r="F1001">
            <v>0</v>
          </cell>
          <cell r="G1001">
            <v>0</v>
          </cell>
          <cell r="H1001">
            <v>0</v>
          </cell>
          <cell r="I1001">
            <v>0</v>
          </cell>
          <cell r="J1001">
            <v>0</v>
          </cell>
          <cell r="K1001">
            <v>0</v>
          </cell>
          <cell r="L1001">
            <v>0</v>
          </cell>
          <cell r="M1001">
            <v>0</v>
          </cell>
          <cell r="N1001">
            <v>0</v>
          </cell>
          <cell r="O1001">
            <v>0</v>
          </cell>
          <cell r="P1001">
            <v>0</v>
          </cell>
          <cell r="Q1001">
            <v>0</v>
          </cell>
          <cell r="R1001">
            <v>0</v>
          </cell>
          <cell r="S1001" t="str">
            <v>TOTAL COSTO INDIRECTO</v>
          </cell>
          <cell r="T1001">
            <v>6098.0713494400006</v>
          </cell>
          <cell r="U1001">
            <v>0</v>
          </cell>
          <cell r="V1001">
            <v>0</v>
          </cell>
        </row>
        <row r="1002">
          <cell r="A1002" t="str">
            <v>VALOR TOTAL ACTIVIDAD</v>
          </cell>
          <cell r="B1002">
            <v>0</v>
          </cell>
          <cell r="C1002">
            <v>0</v>
          </cell>
          <cell r="D1002">
            <v>0</v>
          </cell>
          <cell r="E1002">
            <v>0</v>
          </cell>
          <cell r="F1002">
            <v>0</v>
          </cell>
          <cell r="G1002">
            <v>0</v>
          </cell>
          <cell r="H1002">
            <v>0</v>
          </cell>
          <cell r="I1002">
            <v>0</v>
          </cell>
          <cell r="J1002">
            <v>0</v>
          </cell>
          <cell r="K1002">
            <v>0</v>
          </cell>
          <cell r="L1002">
            <v>0</v>
          </cell>
          <cell r="M1002">
            <v>0</v>
          </cell>
          <cell r="N1002">
            <v>0</v>
          </cell>
          <cell r="O1002">
            <v>0</v>
          </cell>
          <cell r="P1002">
            <v>0</v>
          </cell>
          <cell r="Q1002">
            <v>0</v>
          </cell>
          <cell r="R1002">
            <v>0</v>
          </cell>
          <cell r="S1002">
            <v>0</v>
          </cell>
          <cell r="T1002">
            <v>29881.50094944</v>
          </cell>
          <cell r="U1002">
            <v>0</v>
          </cell>
          <cell r="V1002">
            <v>0</v>
          </cell>
        </row>
        <row r="1003">
          <cell r="A1003" t="str">
            <v>VALOR RECURSOS NECESARIOS PARA LA EJECUCIÓN DE LA ACTIVIDAD</v>
          </cell>
          <cell r="B1003">
            <v>0</v>
          </cell>
          <cell r="C1003">
            <v>0</v>
          </cell>
          <cell r="D1003">
            <v>0</v>
          </cell>
          <cell r="E1003">
            <v>0</v>
          </cell>
          <cell r="F1003">
            <v>0</v>
          </cell>
          <cell r="G1003">
            <v>0</v>
          </cell>
          <cell r="H1003">
            <v>0</v>
          </cell>
          <cell r="I1003">
            <v>0</v>
          </cell>
          <cell r="J1003">
            <v>0</v>
          </cell>
          <cell r="K1003">
            <v>0</v>
          </cell>
          <cell r="L1003">
            <v>0</v>
          </cell>
          <cell r="M1003">
            <v>0</v>
          </cell>
          <cell r="N1003">
            <v>0</v>
          </cell>
          <cell r="O1003">
            <v>0</v>
          </cell>
          <cell r="P1003">
            <v>0</v>
          </cell>
          <cell r="Q1003">
            <v>0</v>
          </cell>
          <cell r="R1003">
            <v>0</v>
          </cell>
          <cell r="S1003">
            <v>0</v>
          </cell>
          <cell r="T1003">
            <v>179289.00569664</v>
          </cell>
          <cell r="U1003">
            <v>0</v>
          </cell>
          <cell r="V1003">
            <v>0</v>
          </cell>
        </row>
        <row r="1004">
          <cell r="A1004">
            <v>0</v>
          </cell>
          <cell r="B1004">
            <v>0</v>
          </cell>
          <cell r="C1004">
            <v>0</v>
          </cell>
          <cell r="D1004">
            <v>0</v>
          </cell>
          <cell r="E1004">
            <v>0</v>
          </cell>
          <cell r="F1004">
            <v>0</v>
          </cell>
          <cell r="G1004">
            <v>0</v>
          </cell>
          <cell r="H1004">
            <v>0</v>
          </cell>
          <cell r="I1004">
            <v>0</v>
          </cell>
          <cell r="J1004">
            <v>0</v>
          </cell>
          <cell r="K1004">
            <v>0</v>
          </cell>
          <cell r="L1004">
            <v>0</v>
          </cell>
          <cell r="M1004">
            <v>0</v>
          </cell>
          <cell r="N1004">
            <v>0</v>
          </cell>
          <cell r="O1004">
            <v>0</v>
          </cell>
          <cell r="P1004">
            <v>0</v>
          </cell>
          <cell r="Q1004">
            <v>0</v>
          </cell>
          <cell r="R1004">
            <v>0</v>
          </cell>
          <cell r="S1004">
            <v>0</v>
          </cell>
          <cell r="T1004">
            <v>0</v>
          </cell>
          <cell r="U1004">
            <v>0</v>
          </cell>
          <cell r="V1004">
            <v>0</v>
          </cell>
        </row>
        <row r="1005">
          <cell r="A1005" t="str">
            <v>Para constancia de lo anterior, se firma la presente acta bajo la responsabilidad expresa de los que intervienen en ella, de  conformidad  con las funciones  desempeñadas por cada uno de los mismos,  de acuerdo con el manual de interventoría, en _________</v>
          </cell>
          <cell r="B1005">
            <v>0</v>
          </cell>
          <cell r="C1005">
            <v>0</v>
          </cell>
          <cell r="D1005">
            <v>0</v>
          </cell>
          <cell r="E1005">
            <v>0</v>
          </cell>
          <cell r="F1005">
            <v>0</v>
          </cell>
          <cell r="G1005">
            <v>0</v>
          </cell>
          <cell r="H1005">
            <v>0</v>
          </cell>
          <cell r="I1005">
            <v>0</v>
          </cell>
          <cell r="J1005">
            <v>0</v>
          </cell>
          <cell r="K1005">
            <v>0</v>
          </cell>
          <cell r="L1005">
            <v>0</v>
          </cell>
          <cell r="M1005">
            <v>0</v>
          </cell>
          <cell r="N1005">
            <v>0</v>
          </cell>
          <cell r="O1005">
            <v>0</v>
          </cell>
          <cell r="P1005">
            <v>0</v>
          </cell>
          <cell r="Q1005">
            <v>0</v>
          </cell>
          <cell r="R1005">
            <v>0</v>
          </cell>
          <cell r="S1005">
            <v>0</v>
          </cell>
          <cell r="T1005">
            <v>0</v>
          </cell>
          <cell r="U1005">
            <v>0</v>
          </cell>
          <cell r="V1005">
            <v>0</v>
          </cell>
        </row>
        <row r="1006">
          <cell r="A1006">
            <v>0</v>
          </cell>
          <cell r="B1006">
            <v>0</v>
          </cell>
          <cell r="C1006">
            <v>0</v>
          </cell>
          <cell r="D1006">
            <v>0</v>
          </cell>
          <cell r="E1006">
            <v>0</v>
          </cell>
          <cell r="F1006">
            <v>0</v>
          </cell>
          <cell r="G1006">
            <v>0</v>
          </cell>
          <cell r="H1006">
            <v>0</v>
          </cell>
          <cell r="I1006">
            <v>0</v>
          </cell>
          <cell r="J1006">
            <v>0</v>
          </cell>
          <cell r="K1006">
            <v>0</v>
          </cell>
          <cell r="L1006">
            <v>0</v>
          </cell>
          <cell r="M1006">
            <v>0</v>
          </cell>
          <cell r="N1006">
            <v>0</v>
          </cell>
          <cell r="O1006">
            <v>0</v>
          </cell>
          <cell r="P1006">
            <v>0</v>
          </cell>
          <cell r="Q1006">
            <v>0</v>
          </cell>
          <cell r="R1006">
            <v>0</v>
          </cell>
          <cell r="S1006">
            <v>0</v>
          </cell>
          <cell r="T1006">
            <v>0</v>
          </cell>
          <cell r="U1006">
            <v>0</v>
          </cell>
          <cell r="V1006">
            <v>0</v>
          </cell>
        </row>
        <row r="1007">
          <cell r="A1007">
            <v>0</v>
          </cell>
          <cell r="B1007">
            <v>0</v>
          </cell>
          <cell r="C1007">
            <v>0</v>
          </cell>
          <cell r="D1007">
            <v>0</v>
          </cell>
          <cell r="E1007">
            <v>0</v>
          </cell>
          <cell r="F1007">
            <v>0</v>
          </cell>
          <cell r="G1007">
            <v>0</v>
          </cell>
          <cell r="H1007">
            <v>0</v>
          </cell>
          <cell r="I1007">
            <v>0</v>
          </cell>
          <cell r="J1007">
            <v>0</v>
          </cell>
          <cell r="K1007">
            <v>0</v>
          </cell>
          <cell r="L1007">
            <v>0</v>
          </cell>
          <cell r="M1007">
            <v>0</v>
          </cell>
          <cell r="N1007">
            <v>0</v>
          </cell>
          <cell r="O1007">
            <v>0</v>
          </cell>
          <cell r="P1007">
            <v>0</v>
          </cell>
          <cell r="Q1007">
            <v>0</v>
          </cell>
          <cell r="R1007">
            <v>0</v>
          </cell>
          <cell r="S1007">
            <v>0</v>
          </cell>
          <cell r="T1007">
            <v>0</v>
          </cell>
          <cell r="U1007">
            <v>0</v>
          </cell>
          <cell r="V1007">
            <v>0</v>
          </cell>
        </row>
        <row r="1008">
          <cell r="A1008">
            <v>0</v>
          </cell>
          <cell r="B1008">
            <v>0</v>
          </cell>
          <cell r="C1008">
            <v>0</v>
          </cell>
          <cell r="D1008">
            <v>0</v>
          </cell>
          <cell r="E1008" t="str">
            <v>Firma:</v>
          </cell>
          <cell r="F1008">
            <v>0</v>
          </cell>
          <cell r="G1008">
            <v>0</v>
          </cell>
          <cell r="H1008">
            <v>0</v>
          </cell>
          <cell r="I1008">
            <v>0</v>
          </cell>
          <cell r="J1008">
            <v>0</v>
          </cell>
          <cell r="K1008">
            <v>0</v>
          </cell>
          <cell r="L1008">
            <v>0</v>
          </cell>
          <cell r="M1008">
            <v>0</v>
          </cell>
          <cell r="N1008">
            <v>0</v>
          </cell>
          <cell r="O1008">
            <v>0</v>
          </cell>
          <cell r="P1008">
            <v>0</v>
          </cell>
          <cell r="Q1008">
            <v>0</v>
          </cell>
          <cell r="R1008">
            <v>0</v>
          </cell>
          <cell r="S1008">
            <v>0</v>
          </cell>
          <cell r="T1008">
            <v>0</v>
          </cell>
          <cell r="U1008">
            <v>0</v>
          </cell>
          <cell r="V1008">
            <v>0</v>
          </cell>
        </row>
        <row r="1009">
          <cell r="A1009">
            <v>0</v>
          </cell>
          <cell r="B1009">
            <v>0</v>
          </cell>
          <cell r="C1009">
            <v>0</v>
          </cell>
          <cell r="D1009">
            <v>0</v>
          </cell>
          <cell r="E1009" t="str">
            <v>Nombre:</v>
          </cell>
          <cell r="F1009">
            <v>0</v>
          </cell>
          <cell r="G1009">
            <v>0</v>
          </cell>
          <cell r="H1009">
            <v>0</v>
          </cell>
          <cell r="I1009">
            <v>0</v>
          </cell>
          <cell r="J1009">
            <v>0</v>
          </cell>
          <cell r="K1009">
            <v>0</v>
          </cell>
          <cell r="L1009">
            <v>0</v>
          </cell>
          <cell r="M1009">
            <v>0</v>
          </cell>
          <cell r="N1009">
            <v>0</v>
          </cell>
          <cell r="O1009">
            <v>0</v>
          </cell>
          <cell r="P1009">
            <v>0</v>
          </cell>
          <cell r="Q1009">
            <v>0</v>
          </cell>
          <cell r="R1009">
            <v>0</v>
          </cell>
          <cell r="S1009">
            <v>0</v>
          </cell>
          <cell r="T1009">
            <v>0</v>
          </cell>
          <cell r="U1009">
            <v>0</v>
          </cell>
          <cell r="V1009">
            <v>0</v>
          </cell>
        </row>
        <row r="1010">
          <cell r="A1010">
            <v>0</v>
          </cell>
          <cell r="B1010">
            <v>0</v>
          </cell>
          <cell r="C1010">
            <v>0</v>
          </cell>
          <cell r="D1010">
            <v>0</v>
          </cell>
          <cell r="E1010" t="str">
            <v>REPRESENTATE LEGAL Ó DIRECTOR DE OBRA</v>
          </cell>
          <cell r="F1010">
            <v>0</v>
          </cell>
          <cell r="G1010">
            <v>0</v>
          </cell>
          <cell r="H1010">
            <v>0</v>
          </cell>
          <cell r="I1010">
            <v>0</v>
          </cell>
          <cell r="J1010">
            <v>0</v>
          </cell>
          <cell r="K1010">
            <v>0</v>
          </cell>
          <cell r="L1010">
            <v>0</v>
          </cell>
          <cell r="M1010">
            <v>0</v>
          </cell>
          <cell r="N1010">
            <v>0</v>
          </cell>
          <cell r="O1010">
            <v>0</v>
          </cell>
          <cell r="P1010">
            <v>0</v>
          </cell>
          <cell r="Q1010">
            <v>0</v>
          </cell>
          <cell r="R1010">
            <v>0</v>
          </cell>
          <cell r="S1010">
            <v>0</v>
          </cell>
          <cell r="T1010">
            <v>0</v>
          </cell>
          <cell r="U1010">
            <v>0</v>
          </cell>
          <cell r="V1010">
            <v>0</v>
          </cell>
        </row>
        <row r="1011">
          <cell r="F1011">
            <v>0</v>
          </cell>
          <cell r="G1011">
            <v>0</v>
          </cell>
          <cell r="H1011">
            <v>0</v>
          </cell>
          <cell r="I1011">
            <v>0</v>
          </cell>
          <cell r="J1011">
            <v>0</v>
          </cell>
          <cell r="K1011">
            <v>0</v>
          </cell>
        </row>
        <row r="1012">
          <cell r="A1012" t="str">
            <v>C. OBSERVACIONES INTERVENTORIA (Campo de obligatorio diligenciamiento)</v>
          </cell>
          <cell r="B1012">
            <v>0</v>
          </cell>
          <cell r="C1012">
            <v>0</v>
          </cell>
          <cell r="D1012">
            <v>0</v>
          </cell>
          <cell r="E1012">
            <v>0</v>
          </cell>
          <cell r="F1012">
            <v>0</v>
          </cell>
          <cell r="G1012">
            <v>0</v>
          </cell>
          <cell r="H1012">
            <v>0</v>
          </cell>
          <cell r="I1012">
            <v>0</v>
          </cell>
          <cell r="J1012">
            <v>0</v>
          </cell>
          <cell r="K1012">
            <v>0</v>
          </cell>
          <cell r="L1012">
            <v>0</v>
          </cell>
          <cell r="M1012">
            <v>0</v>
          </cell>
          <cell r="N1012">
            <v>0</v>
          </cell>
          <cell r="O1012">
            <v>0</v>
          </cell>
          <cell r="P1012">
            <v>0</v>
          </cell>
          <cell r="Q1012">
            <v>0</v>
          </cell>
          <cell r="R1012">
            <v>0</v>
          </cell>
          <cell r="S1012">
            <v>0</v>
          </cell>
          <cell r="T1012">
            <v>0</v>
          </cell>
          <cell r="U1012">
            <v>0</v>
          </cell>
          <cell r="V1012">
            <v>0</v>
          </cell>
        </row>
        <row r="1013">
          <cell r="A1013">
            <v>0</v>
          </cell>
          <cell r="B1013">
            <v>0</v>
          </cell>
          <cell r="C1013">
            <v>0</v>
          </cell>
          <cell r="D1013">
            <v>0</v>
          </cell>
          <cell r="E1013">
            <v>0</v>
          </cell>
          <cell r="F1013">
            <v>0</v>
          </cell>
          <cell r="G1013">
            <v>0</v>
          </cell>
          <cell r="H1013">
            <v>0</v>
          </cell>
          <cell r="I1013">
            <v>0</v>
          </cell>
          <cell r="J1013">
            <v>0</v>
          </cell>
          <cell r="K1013">
            <v>0</v>
          </cell>
          <cell r="L1013">
            <v>0</v>
          </cell>
          <cell r="M1013">
            <v>0</v>
          </cell>
          <cell r="N1013">
            <v>0</v>
          </cell>
          <cell r="O1013">
            <v>0</v>
          </cell>
          <cell r="P1013">
            <v>0</v>
          </cell>
          <cell r="Q1013">
            <v>0</v>
          </cell>
          <cell r="R1013">
            <v>0</v>
          </cell>
          <cell r="S1013">
            <v>0</v>
          </cell>
          <cell r="T1013">
            <v>0</v>
          </cell>
          <cell r="U1013">
            <v>0</v>
          </cell>
          <cell r="V1013">
            <v>0</v>
          </cell>
        </row>
        <row r="1014">
          <cell r="A1014">
            <v>0</v>
          </cell>
          <cell r="B1014">
            <v>0</v>
          </cell>
          <cell r="C1014">
            <v>0</v>
          </cell>
          <cell r="D1014">
            <v>0</v>
          </cell>
          <cell r="E1014">
            <v>0</v>
          </cell>
          <cell r="F1014">
            <v>0</v>
          </cell>
          <cell r="G1014">
            <v>0</v>
          </cell>
          <cell r="H1014">
            <v>0</v>
          </cell>
          <cell r="I1014">
            <v>0</v>
          </cell>
          <cell r="J1014">
            <v>0</v>
          </cell>
          <cell r="K1014">
            <v>0</v>
          </cell>
          <cell r="L1014">
            <v>0</v>
          </cell>
          <cell r="M1014">
            <v>0</v>
          </cell>
          <cell r="N1014">
            <v>0</v>
          </cell>
          <cell r="O1014">
            <v>0</v>
          </cell>
          <cell r="P1014">
            <v>0</v>
          </cell>
          <cell r="Q1014">
            <v>0</v>
          </cell>
          <cell r="R1014">
            <v>0</v>
          </cell>
          <cell r="S1014">
            <v>0</v>
          </cell>
          <cell r="T1014">
            <v>0</v>
          </cell>
          <cell r="U1014">
            <v>0</v>
          </cell>
          <cell r="V1014">
            <v>0</v>
          </cell>
        </row>
        <row r="1015">
          <cell r="A1015">
            <v>0</v>
          </cell>
          <cell r="B1015">
            <v>0</v>
          </cell>
          <cell r="C1015">
            <v>0</v>
          </cell>
          <cell r="D1015">
            <v>0</v>
          </cell>
          <cell r="E1015">
            <v>0</v>
          </cell>
          <cell r="F1015">
            <v>0</v>
          </cell>
          <cell r="G1015">
            <v>0</v>
          </cell>
          <cell r="H1015">
            <v>0</v>
          </cell>
          <cell r="I1015">
            <v>0</v>
          </cell>
          <cell r="J1015">
            <v>0</v>
          </cell>
          <cell r="K1015">
            <v>0</v>
          </cell>
          <cell r="L1015">
            <v>0</v>
          </cell>
          <cell r="M1015">
            <v>0</v>
          </cell>
          <cell r="N1015">
            <v>0</v>
          </cell>
          <cell r="O1015">
            <v>0</v>
          </cell>
          <cell r="P1015">
            <v>0</v>
          </cell>
          <cell r="Q1015">
            <v>0</v>
          </cell>
          <cell r="R1015">
            <v>0</v>
          </cell>
          <cell r="S1015">
            <v>0</v>
          </cell>
          <cell r="T1015">
            <v>0</v>
          </cell>
          <cell r="U1015">
            <v>0</v>
          </cell>
          <cell r="V1015">
            <v>0</v>
          </cell>
        </row>
        <row r="1016">
          <cell r="A1016">
            <v>0</v>
          </cell>
          <cell r="B1016">
            <v>0</v>
          </cell>
          <cell r="C1016">
            <v>0</v>
          </cell>
          <cell r="D1016">
            <v>0</v>
          </cell>
          <cell r="E1016">
            <v>0</v>
          </cell>
          <cell r="F1016">
            <v>0</v>
          </cell>
          <cell r="G1016">
            <v>0</v>
          </cell>
          <cell r="H1016">
            <v>0</v>
          </cell>
          <cell r="I1016">
            <v>0</v>
          </cell>
          <cell r="J1016">
            <v>0</v>
          </cell>
          <cell r="K1016">
            <v>0</v>
          </cell>
          <cell r="L1016">
            <v>0</v>
          </cell>
          <cell r="M1016">
            <v>0</v>
          </cell>
          <cell r="N1016">
            <v>0</v>
          </cell>
          <cell r="O1016">
            <v>0</v>
          </cell>
          <cell r="P1016">
            <v>0</v>
          </cell>
          <cell r="Q1016">
            <v>0</v>
          </cell>
          <cell r="R1016">
            <v>0</v>
          </cell>
          <cell r="S1016">
            <v>0</v>
          </cell>
          <cell r="T1016">
            <v>0</v>
          </cell>
          <cell r="U1016">
            <v>0</v>
          </cell>
          <cell r="V1016">
            <v>0</v>
          </cell>
        </row>
        <row r="1017">
          <cell r="A1017">
            <v>0</v>
          </cell>
          <cell r="B1017">
            <v>0</v>
          </cell>
          <cell r="C1017">
            <v>0</v>
          </cell>
          <cell r="D1017">
            <v>0</v>
          </cell>
          <cell r="E1017">
            <v>0</v>
          </cell>
          <cell r="F1017">
            <v>0</v>
          </cell>
          <cell r="G1017">
            <v>0</v>
          </cell>
          <cell r="H1017">
            <v>0</v>
          </cell>
          <cell r="I1017">
            <v>0</v>
          </cell>
          <cell r="J1017">
            <v>0</v>
          </cell>
          <cell r="K1017">
            <v>0</v>
          </cell>
          <cell r="L1017">
            <v>0</v>
          </cell>
          <cell r="M1017">
            <v>0</v>
          </cell>
          <cell r="N1017">
            <v>0</v>
          </cell>
          <cell r="O1017">
            <v>0</v>
          </cell>
          <cell r="P1017">
            <v>0</v>
          </cell>
          <cell r="Q1017">
            <v>0</v>
          </cell>
          <cell r="R1017">
            <v>0</v>
          </cell>
          <cell r="S1017">
            <v>0</v>
          </cell>
          <cell r="T1017">
            <v>0</v>
          </cell>
          <cell r="U1017">
            <v>0</v>
          </cell>
          <cell r="V1017">
            <v>0</v>
          </cell>
        </row>
        <row r="1018">
          <cell r="A1018">
            <v>0</v>
          </cell>
          <cell r="B1018">
            <v>0</v>
          </cell>
          <cell r="C1018">
            <v>0</v>
          </cell>
          <cell r="D1018">
            <v>0</v>
          </cell>
          <cell r="E1018">
            <v>0</v>
          </cell>
          <cell r="F1018">
            <v>0</v>
          </cell>
          <cell r="G1018">
            <v>0</v>
          </cell>
          <cell r="H1018">
            <v>0</v>
          </cell>
          <cell r="I1018">
            <v>0</v>
          </cell>
          <cell r="J1018">
            <v>0</v>
          </cell>
          <cell r="K1018">
            <v>0</v>
          </cell>
          <cell r="L1018">
            <v>0</v>
          </cell>
          <cell r="M1018">
            <v>0</v>
          </cell>
          <cell r="N1018">
            <v>0</v>
          </cell>
          <cell r="O1018">
            <v>0</v>
          </cell>
          <cell r="P1018">
            <v>0</v>
          </cell>
          <cell r="Q1018">
            <v>0</v>
          </cell>
          <cell r="R1018">
            <v>0</v>
          </cell>
          <cell r="T1018">
            <v>0</v>
          </cell>
          <cell r="U1018">
            <v>0</v>
          </cell>
        </row>
        <row r="1019">
          <cell r="A1019">
            <v>0</v>
          </cell>
          <cell r="B1019">
            <v>0</v>
          </cell>
          <cell r="C1019">
            <v>0</v>
          </cell>
          <cell r="D1019">
            <v>0</v>
          </cell>
          <cell r="E1019" t="str">
            <v>Firma:</v>
          </cell>
          <cell r="F1019">
            <v>0</v>
          </cell>
          <cell r="G1019">
            <v>0</v>
          </cell>
          <cell r="H1019">
            <v>0</v>
          </cell>
          <cell r="I1019">
            <v>0</v>
          </cell>
          <cell r="J1019">
            <v>0</v>
          </cell>
          <cell r="K1019">
            <v>0</v>
          </cell>
          <cell r="L1019">
            <v>0</v>
          </cell>
          <cell r="M1019">
            <v>0</v>
          </cell>
          <cell r="N1019">
            <v>0</v>
          </cell>
          <cell r="O1019">
            <v>0</v>
          </cell>
          <cell r="P1019">
            <v>0</v>
          </cell>
          <cell r="Q1019">
            <v>0</v>
          </cell>
          <cell r="R1019">
            <v>0</v>
          </cell>
          <cell r="S1019">
            <v>0</v>
          </cell>
          <cell r="U1019">
            <v>0</v>
          </cell>
          <cell r="V1019">
            <v>0</v>
          </cell>
        </row>
        <row r="1020">
          <cell r="A1020">
            <v>0</v>
          </cell>
          <cell r="B1020">
            <v>0</v>
          </cell>
          <cell r="C1020">
            <v>0</v>
          </cell>
          <cell r="D1020">
            <v>0</v>
          </cell>
          <cell r="E1020" t="str">
            <v>Nombre:</v>
          </cell>
          <cell r="F1020">
            <v>0</v>
          </cell>
          <cell r="G1020">
            <v>0</v>
          </cell>
          <cell r="H1020">
            <v>0</v>
          </cell>
          <cell r="I1020">
            <v>0</v>
          </cell>
          <cell r="J1020">
            <v>0</v>
          </cell>
          <cell r="K1020">
            <v>0</v>
          </cell>
          <cell r="L1020">
            <v>0</v>
          </cell>
          <cell r="M1020">
            <v>0</v>
          </cell>
          <cell r="N1020">
            <v>0</v>
          </cell>
          <cell r="O1020">
            <v>0</v>
          </cell>
          <cell r="P1020">
            <v>0</v>
          </cell>
          <cell r="Q1020">
            <v>0</v>
          </cell>
          <cell r="R1020">
            <v>0</v>
          </cell>
          <cell r="S1020">
            <v>0</v>
          </cell>
          <cell r="U1020">
            <v>0</v>
          </cell>
          <cell r="V1020" t="str">
            <v>Original  - FONADE</v>
          </cell>
        </row>
        <row r="1021">
          <cell r="A1021">
            <v>0</v>
          </cell>
          <cell r="B1021">
            <v>0</v>
          </cell>
          <cell r="C1021">
            <v>0</v>
          </cell>
          <cell r="D1021">
            <v>0</v>
          </cell>
          <cell r="E1021" t="str">
            <v>REPRESENTANTE LEGAL Ó DIRECTOR DE INTERVENTORÍA</v>
          </cell>
          <cell r="F1021">
            <v>0</v>
          </cell>
          <cell r="G1021">
            <v>0</v>
          </cell>
          <cell r="H1021">
            <v>0</v>
          </cell>
          <cell r="I1021">
            <v>0</v>
          </cell>
          <cell r="J1021">
            <v>0</v>
          </cell>
          <cell r="K1021">
            <v>0</v>
          </cell>
          <cell r="L1021">
            <v>0</v>
          </cell>
          <cell r="M1021">
            <v>0</v>
          </cell>
          <cell r="N1021">
            <v>0</v>
          </cell>
          <cell r="O1021">
            <v>0</v>
          </cell>
          <cell r="P1021">
            <v>0</v>
          </cell>
          <cell r="Q1021">
            <v>0</v>
          </cell>
          <cell r="R1021">
            <v>0</v>
          </cell>
          <cell r="S1021">
            <v>0</v>
          </cell>
          <cell r="T1021">
            <v>0</v>
          </cell>
          <cell r="U1021">
            <v>0</v>
          </cell>
          <cell r="V1021" t="str">
            <v>Copias: Contratista, Interventor</v>
          </cell>
        </row>
        <row r="1022">
          <cell r="A1022" t="str">
            <v>Item</v>
          </cell>
          <cell r="B1022">
            <v>0</v>
          </cell>
          <cell r="C1022" t="str">
            <v>Descripción</v>
          </cell>
          <cell r="D1022">
            <v>0</v>
          </cell>
          <cell r="E1022">
            <v>0</v>
          </cell>
          <cell r="F1022">
            <v>0</v>
          </cell>
          <cell r="G1022">
            <v>0</v>
          </cell>
          <cell r="H1022">
            <v>0</v>
          </cell>
          <cell r="I1022">
            <v>0</v>
          </cell>
          <cell r="J1022">
            <v>0</v>
          </cell>
          <cell r="K1022">
            <v>0</v>
          </cell>
          <cell r="L1022">
            <v>0</v>
          </cell>
          <cell r="M1022">
            <v>0</v>
          </cell>
          <cell r="N1022">
            <v>0</v>
          </cell>
          <cell r="O1022">
            <v>0</v>
          </cell>
          <cell r="P1022">
            <v>0</v>
          </cell>
          <cell r="Q1022">
            <v>0</v>
          </cell>
          <cell r="R1022" t="str">
            <v>Unidad</v>
          </cell>
          <cell r="S1022">
            <v>0</v>
          </cell>
          <cell r="T1022" t="str">
            <v>Cantidad</v>
          </cell>
          <cell r="U1022">
            <v>0</v>
          </cell>
          <cell r="V1022">
            <v>0</v>
          </cell>
        </row>
        <row r="1023">
          <cell r="A1023" t="str">
            <v>04.06.03</v>
          </cell>
          <cell r="B1023">
            <v>0</v>
          </cell>
          <cell r="C1023" t="str">
            <v>Suministro y armado de soldadura tipo cadweld 120 grs para empalmes del sistema de apantallamiento y puestas a tierra. Incluye moldes, encendedor, pinzas y accesorios.</v>
          </cell>
          <cell r="D1023">
            <v>0</v>
          </cell>
          <cell r="E1023">
            <v>0</v>
          </cell>
          <cell r="F1023">
            <v>0</v>
          </cell>
          <cell r="G1023">
            <v>0</v>
          </cell>
          <cell r="H1023">
            <v>0</v>
          </cell>
          <cell r="I1023">
            <v>0</v>
          </cell>
          <cell r="J1023">
            <v>0</v>
          </cell>
          <cell r="K1023">
            <v>0</v>
          </cell>
          <cell r="L1023">
            <v>0</v>
          </cell>
          <cell r="M1023">
            <v>0</v>
          </cell>
          <cell r="N1023">
            <v>0</v>
          </cell>
          <cell r="O1023">
            <v>0</v>
          </cell>
          <cell r="P1023">
            <v>0</v>
          </cell>
          <cell r="Q1023">
            <v>0</v>
          </cell>
          <cell r="R1023" t="str">
            <v>UN</v>
          </cell>
          <cell r="S1023">
            <v>0</v>
          </cell>
          <cell r="T1023">
            <v>1</v>
          </cell>
          <cell r="U1023">
            <v>0</v>
          </cell>
          <cell r="V1023">
            <v>0</v>
          </cell>
          <cell r="W1023">
            <v>56500</v>
          </cell>
        </row>
        <row r="1024">
          <cell r="A1024">
            <v>0</v>
          </cell>
          <cell r="B1024">
            <v>0</v>
          </cell>
          <cell r="C1024">
            <v>0</v>
          </cell>
          <cell r="D1024">
            <v>0</v>
          </cell>
          <cell r="E1024">
            <v>0</v>
          </cell>
          <cell r="F1024">
            <v>0</v>
          </cell>
          <cell r="G1024">
            <v>0</v>
          </cell>
          <cell r="H1024">
            <v>0</v>
          </cell>
          <cell r="I1024">
            <v>0</v>
          </cell>
          <cell r="J1024">
            <v>0</v>
          </cell>
          <cell r="K1024">
            <v>0</v>
          </cell>
          <cell r="L1024">
            <v>0</v>
          </cell>
          <cell r="M1024">
            <v>0</v>
          </cell>
          <cell r="N1024">
            <v>0</v>
          </cell>
          <cell r="O1024">
            <v>0</v>
          </cell>
          <cell r="P1024">
            <v>0</v>
          </cell>
          <cell r="Q1024">
            <v>0</v>
          </cell>
          <cell r="R1024">
            <v>0</v>
          </cell>
          <cell r="S1024">
            <v>0</v>
          </cell>
          <cell r="T1024">
            <v>0</v>
          </cell>
          <cell r="U1024">
            <v>0</v>
          </cell>
          <cell r="V1024">
            <v>0</v>
          </cell>
        </row>
        <row r="1025">
          <cell r="A1025" t="str">
            <v>1.  Equipo</v>
          </cell>
          <cell r="B1025">
            <v>0</v>
          </cell>
          <cell r="C1025">
            <v>0</v>
          </cell>
          <cell r="D1025">
            <v>0</v>
          </cell>
          <cell r="E1025">
            <v>0</v>
          </cell>
          <cell r="F1025">
            <v>0</v>
          </cell>
          <cell r="G1025">
            <v>0</v>
          </cell>
          <cell r="H1025">
            <v>0</v>
          </cell>
          <cell r="I1025">
            <v>0</v>
          </cell>
          <cell r="J1025">
            <v>0</v>
          </cell>
          <cell r="K1025">
            <v>0</v>
          </cell>
          <cell r="L1025">
            <v>0</v>
          </cell>
          <cell r="M1025">
            <v>0</v>
          </cell>
          <cell r="N1025">
            <v>0</v>
          </cell>
          <cell r="O1025">
            <v>0</v>
          </cell>
          <cell r="P1025">
            <v>0</v>
          </cell>
          <cell r="Q1025">
            <v>0</v>
          </cell>
          <cell r="R1025">
            <v>0</v>
          </cell>
          <cell r="S1025">
            <v>0</v>
          </cell>
          <cell r="T1025">
            <v>0</v>
          </cell>
          <cell r="U1025">
            <v>0</v>
          </cell>
          <cell r="V1025">
            <v>0</v>
          </cell>
        </row>
        <row r="1026">
          <cell r="A1026" t="str">
            <v>Descripción</v>
          </cell>
          <cell r="B1026">
            <v>0</v>
          </cell>
          <cell r="C1026">
            <v>0</v>
          </cell>
          <cell r="D1026">
            <v>0</v>
          </cell>
          <cell r="E1026">
            <v>0</v>
          </cell>
          <cell r="F1026">
            <v>0</v>
          </cell>
          <cell r="G1026">
            <v>0</v>
          </cell>
          <cell r="H1026" t="str">
            <v>Marca</v>
          </cell>
          <cell r="I1026">
            <v>0</v>
          </cell>
          <cell r="J1026">
            <v>0</v>
          </cell>
          <cell r="K1026" t="str">
            <v>Tipo</v>
          </cell>
          <cell r="L1026">
            <v>0</v>
          </cell>
          <cell r="M1026">
            <v>0</v>
          </cell>
          <cell r="N1026">
            <v>0</v>
          </cell>
          <cell r="O1026" t="str">
            <v>Tarifa/Hora</v>
          </cell>
          <cell r="P1026">
            <v>0</v>
          </cell>
          <cell r="Q1026">
            <v>0</v>
          </cell>
          <cell r="R1026" t="str">
            <v>Rendimiento</v>
          </cell>
          <cell r="S1026">
            <v>0</v>
          </cell>
          <cell r="T1026" t="str">
            <v>Vr. Unitario</v>
          </cell>
          <cell r="U1026">
            <v>0</v>
          </cell>
          <cell r="V1026">
            <v>0</v>
          </cell>
        </row>
        <row r="1027">
          <cell r="A1027" t="str">
            <v>Herramienta menor (% de mano de obra)</v>
          </cell>
          <cell r="B1027">
            <v>0</v>
          </cell>
          <cell r="C1027">
            <v>0</v>
          </cell>
          <cell r="D1027">
            <v>0</v>
          </cell>
          <cell r="E1027">
            <v>0</v>
          </cell>
          <cell r="F1027">
            <v>0</v>
          </cell>
          <cell r="G1027">
            <v>0</v>
          </cell>
          <cell r="H1027">
            <v>0</v>
          </cell>
          <cell r="I1027">
            <v>0</v>
          </cell>
          <cell r="J1027">
            <v>0</v>
          </cell>
          <cell r="K1027">
            <v>0</v>
          </cell>
          <cell r="L1027">
            <v>0</v>
          </cell>
          <cell r="M1027">
            <v>0</v>
          </cell>
          <cell r="N1027">
            <v>0</v>
          </cell>
          <cell r="O1027">
            <v>125000</v>
          </cell>
          <cell r="P1027">
            <v>0</v>
          </cell>
          <cell r="Q1027">
            <v>0</v>
          </cell>
          <cell r="R1027">
            <v>0.1</v>
          </cell>
          <cell r="S1027">
            <v>0</v>
          </cell>
          <cell r="T1027">
            <v>12500</v>
          </cell>
          <cell r="U1027">
            <v>0</v>
          </cell>
          <cell r="V1027">
            <v>0</v>
          </cell>
        </row>
        <row r="1028">
          <cell r="A1028" t="str">
            <v>Pinza</v>
          </cell>
          <cell r="B1028">
            <v>0</v>
          </cell>
          <cell r="C1028">
            <v>0</v>
          </cell>
          <cell r="D1028">
            <v>0</v>
          </cell>
          <cell r="E1028">
            <v>0</v>
          </cell>
          <cell r="F1028">
            <v>0</v>
          </cell>
          <cell r="G1028">
            <v>0</v>
          </cell>
          <cell r="H1028">
            <v>0</v>
          </cell>
          <cell r="I1028">
            <v>0</v>
          </cell>
          <cell r="J1028">
            <v>0</v>
          </cell>
          <cell r="K1028">
            <v>0</v>
          </cell>
          <cell r="L1028">
            <v>0</v>
          </cell>
          <cell r="M1028">
            <v>0</v>
          </cell>
          <cell r="N1028">
            <v>0</v>
          </cell>
          <cell r="O1028">
            <v>35600</v>
          </cell>
          <cell r="P1028">
            <v>0</v>
          </cell>
          <cell r="Q1028">
            <v>0</v>
          </cell>
          <cell r="R1028">
            <v>0.1</v>
          </cell>
          <cell r="S1028">
            <v>0</v>
          </cell>
          <cell r="T1028">
            <v>3560</v>
          </cell>
          <cell r="U1028">
            <v>0</v>
          </cell>
          <cell r="V1028">
            <v>0</v>
          </cell>
        </row>
        <row r="1029">
          <cell r="A1029" t="str">
            <v>Encendedor</v>
          </cell>
          <cell r="B1029">
            <v>0</v>
          </cell>
          <cell r="C1029">
            <v>0</v>
          </cell>
          <cell r="D1029">
            <v>0</v>
          </cell>
          <cell r="E1029">
            <v>0</v>
          </cell>
          <cell r="F1029">
            <v>0</v>
          </cell>
          <cell r="G1029">
            <v>0</v>
          </cell>
          <cell r="H1029">
            <v>0</v>
          </cell>
          <cell r="I1029">
            <v>0</v>
          </cell>
          <cell r="J1029">
            <v>0</v>
          </cell>
          <cell r="K1029">
            <v>0</v>
          </cell>
          <cell r="L1029">
            <v>0</v>
          </cell>
          <cell r="M1029">
            <v>0</v>
          </cell>
          <cell r="N1029">
            <v>0</v>
          </cell>
          <cell r="O1029">
            <v>21900</v>
          </cell>
          <cell r="P1029">
            <v>0</v>
          </cell>
          <cell r="Q1029">
            <v>0</v>
          </cell>
          <cell r="R1029">
            <v>0.1</v>
          </cell>
          <cell r="S1029">
            <v>0</v>
          </cell>
          <cell r="T1029">
            <v>2190</v>
          </cell>
          <cell r="U1029">
            <v>0</v>
          </cell>
          <cell r="V1029">
            <v>0</v>
          </cell>
        </row>
        <row r="1030">
          <cell r="A1030">
            <v>0</v>
          </cell>
          <cell r="B1030">
            <v>0</v>
          </cell>
          <cell r="C1030">
            <v>0</v>
          </cell>
          <cell r="D1030">
            <v>0</v>
          </cell>
          <cell r="E1030">
            <v>0</v>
          </cell>
          <cell r="F1030">
            <v>0</v>
          </cell>
          <cell r="G1030">
            <v>0</v>
          </cell>
          <cell r="H1030">
            <v>0</v>
          </cell>
          <cell r="I1030">
            <v>0</v>
          </cell>
          <cell r="J1030">
            <v>0</v>
          </cell>
          <cell r="K1030">
            <v>0</v>
          </cell>
          <cell r="L1030">
            <v>0</v>
          </cell>
          <cell r="M1030">
            <v>0</v>
          </cell>
          <cell r="N1030">
            <v>0</v>
          </cell>
          <cell r="O1030">
            <v>0</v>
          </cell>
          <cell r="P1030">
            <v>0</v>
          </cell>
          <cell r="Q1030">
            <v>0</v>
          </cell>
          <cell r="R1030">
            <v>0</v>
          </cell>
          <cell r="S1030">
            <v>0</v>
          </cell>
          <cell r="T1030">
            <v>0</v>
          </cell>
          <cell r="U1030">
            <v>0</v>
          </cell>
          <cell r="V1030">
            <v>0</v>
          </cell>
        </row>
        <row r="1031">
          <cell r="A1031" t="str">
            <v>SUBTOTAL</v>
          </cell>
          <cell r="B1031">
            <v>0</v>
          </cell>
          <cell r="C1031">
            <v>0</v>
          </cell>
          <cell r="D1031">
            <v>0</v>
          </cell>
          <cell r="E1031">
            <v>0</v>
          </cell>
          <cell r="F1031">
            <v>0</v>
          </cell>
          <cell r="G1031">
            <v>0</v>
          </cell>
          <cell r="H1031">
            <v>0</v>
          </cell>
          <cell r="I1031">
            <v>0</v>
          </cell>
          <cell r="J1031">
            <v>0</v>
          </cell>
          <cell r="K1031">
            <v>0</v>
          </cell>
          <cell r="L1031">
            <v>0</v>
          </cell>
          <cell r="M1031">
            <v>0</v>
          </cell>
          <cell r="N1031">
            <v>0</v>
          </cell>
          <cell r="O1031">
            <v>0</v>
          </cell>
          <cell r="P1031">
            <v>0</v>
          </cell>
          <cell r="Q1031">
            <v>0</v>
          </cell>
          <cell r="R1031">
            <v>0</v>
          </cell>
          <cell r="S1031">
            <v>0</v>
          </cell>
          <cell r="T1031">
            <v>18250</v>
          </cell>
          <cell r="U1031">
            <v>0</v>
          </cell>
          <cell r="V1031">
            <v>0</v>
          </cell>
        </row>
        <row r="1032">
          <cell r="A1032">
            <v>0</v>
          </cell>
          <cell r="B1032">
            <v>0</v>
          </cell>
          <cell r="C1032">
            <v>0</v>
          </cell>
          <cell r="D1032">
            <v>0</v>
          </cell>
          <cell r="E1032">
            <v>0</v>
          </cell>
          <cell r="F1032">
            <v>0</v>
          </cell>
          <cell r="G1032">
            <v>0</v>
          </cell>
          <cell r="H1032">
            <v>0</v>
          </cell>
          <cell r="I1032">
            <v>0</v>
          </cell>
          <cell r="J1032">
            <v>0</v>
          </cell>
          <cell r="K1032">
            <v>0</v>
          </cell>
          <cell r="L1032">
            <v>0</v>
          </cell>
          <cell r="M1032">
            <v>0</v>
          </cell>
          <cell r="N1032">
            <v>0</v>
          </cell>
          <cell r="O1032">
            <v>0</v>
          </cell>
          <cell r="P1032">
            <v>0</v>
          </cell>
          <cell r="Q1032">
            <v>0</v>
          </cell>
          <cell r="R1032">
            <v>0</v>
          </cell>
          <cell r="S1032">
            <v>0</v>
          </cell>
          <cell r="T1032">
            <v>0</v>
          </cell>
          <cell r="U1032">
            <v>0</v>
          </cell>
          <cell r="V1032">
            <v>0</v>
          </cell>
        </row>
        <row r="1033">
          <cell r="A1033" t="str">
            <v>2.  Materiales</v>
          </cell>
          <cell r="B1033">
            <v>0</v>
          </cell>
          <cell r="C1033">
            <v>0</v>
          </cell>
          <cell r="D1033">
            <v>0</v>
          </cell>
          <cell r="E1033">
            <v>0</v>
          </cell>
          <cell r="F1033">
            <v>0</v>
          </cell>
          <cell r="G1033">
            <v>0</v>
          </cell>
          <cell r="H1033">
            <v>0</v>
          </cell>
          <cell r="I1033">
            <v>0</v>
          </cell>
          <cell r="J1033">
            <v>0</v>
          </cell>
          <cell r="K1033">
            <v>0</v>
          </cell>
          <cell r="L1033">
            <v>0</v>
          </cell>
          <cell r="M1033">
            <v>0</v>
          </cell>
          <cell r="N1033">
            <v>0</v>
          </cell>
          <cell r="O1033">
            <v>0</v>
          </cell>
          <cell r="P1033">
            <v>0</v>
          </cell>
          <cell r="Q1033">
            <v>0</v>
          </cell>
          <cell r="R1033">
            <v>0</v>
          </cell>
          <cell r="S1033">
            <v>0</v>
          </cell>
          <cell r="T1033">
            <v>0</v>
          </cell>
          <cell r="U1033">
            <v>0</v>
          </cell>
          <cell r="V1033">
            <v>0</v>
          </cell>
        </row>
        <row r="1034">
          <cell r="A1034" t="str">
            <v>Descripción</v>
          </cell>
          <cell r="B1034">
            <v>0</v>
          </cell>
          <cell r="C1034">
            <v>0</v>
          </cell>
          <cell r="D1034">
            <v>0</v>
          </cell>
          <cell r="E1034">
            <v>0</v>
          </cell>
          <cell r="F1034">
            <v>0</v>
          </cell>
          <cell r="G1034">
            <v>0</v>
          </cell>
          <cell r="H1034">
            <v>0</v>
          </cell>
          <cell r="I1034">
            <v>0</v>
          </cell>
          <cell r="J1034">
            <v>0</v>
          </cell>
          <cell r="K1034">
            <v>0</v>
          </cell>
          <cell r="L1034">
            <v>0</v>
          </cell>
          <cell r="M1034" t="str">
            <v>Unidad</v>
          </cell>
          <cell r="N1034">
            <v>0</v>
          </cell>
          <cell r="O1034" t="str">
            <v>Cantidad</v>
          </cell>
          <cell r="P1034">
            <v>0</v>
          </cell>
          <cell r="Q1034" t="str">
            <v>Precio Unit.</v>
          </cell>
          <cell r="R1034">
            <v>0</v>
          </cell>
          <cell r="S1034">
            <v>0</v>
          </cell>
          <cell r="T1034" t="str">
            <v>Vr Unitario</v>
          </cell>
          <cell r="U1034">
            <v>0</v>
          </cell>
          <cell r="V1034">
            <v>0</v>
          </cell>
        </row>
        <row r="1035">
          <cell r="A1035" t="str">
            <v>Soldadura cadweld 125 gramos</v>
          </cell>
          <cell r="B1035">
            <v>0</v>
          </cell>
          <cell r="C1035">
            <v>0</v>
          </cell>
          <cell r="D1035">
            <v>0</v>
          </cell>
          <cell r="E1035">
            <v>0</v>
          </cell>
          <cell r="F1035">
            <v>0</v>
          </cell>
          <cell r="G1035">
            <v>0</v>
          </cell>
          <cell r="H1035">
            <v>0</v>
          </cell>
          <cell r="I1035">
            <v>0</v>
          </cell>
          <cell r="J1035">
            <v>0</v>
          </cell>
          <cell r="K1035">
            <v>0</v>
          </cell>
          <cell r="L1035">
            <v>0</v>
          </cell>
          <cell r="M1035" t="str">
            <v>Un</v>
          </cell>
          <cell r="N1035">
            <v>0</v>
          </cell>
          <cell r="O1035">
            <v>1</v>
          </cell>
          <cell r="P1035">
            <v>0</v>
          </cell>
          <cell r="Q1035">
            <v>25980</v>
          </cell>
          <cell r="R1035">
            <v>0</v>
          </cell>
          <cell r="S1035">
            <v>0</v>
          </cell>
          <cell r="T1035">
            <v>25980</v>
          </cell>
          <cell r="U1035">
            <v>0</v>
          </cell>
          <cell r="V1035">
            <v>0</v>
          </cell>
        </row>
        <row r="1036">
          <cell r="A1036">
            <v>0</v>
          </cell>
          <cell r="B1036">
            <v>0</v>
          </cell>
          <cell r="C1036">
            <v>0</v>
          </cell>
          <cell r="D1036">
            <v>0</v>
          </cell>
          <cell r="E1036">
            <v>0</v>
          </cell>
          <cell r="F1036">
            <v>0</v>
          </cell>
          <cell r="G1036">
            <v>0</v>
          </cell>
          <cell r="H1036">
            <v>0</v>
          </cell>
          <cell r="I1036">
            <v>0</v>
          </cell>
          <cell r="J1036">
            <v>0</v>
          </cell>
          <cell r="K1036">
            <v>0</v>
          </cell>
          <cell r="L1036">
            <v>0</v>
          </cell>
          <cell r="M1036">
            <v>0</v>
          </cell>
          <cell r="N1036">
            <v>0</v>
          </cell>
          <cell r="O1036">
            <v>0</v>
          </cell>
          <cell r="P1036">
            <v>0</v>
          </cell>
          <cell r="Q1036">
            <v>0</v>
          </cell>
          <cell r="R1036">
            <v>0</v>
          </cell>
          <cell r="S1036">
            <v>0</v>
          </cell>
          <cell r="T1036">
            <v>0</v>
          </cell>
          <cell r="U1036">
            <v>0</v>
          </cell>
          <cell r="V1036">
            <v>0</v>
          </cell>
        </row>
        <row r="1037">
          <cell r="A1037">
            <v>0</v>
          </cell>
          <cell r="B1037">
            <v>0</v>
          </cell>
          <cell r="C1037">
            <v>0</v>
          </cell>
          <cell r="D1037">
            <v>0</v>
          </cell>
          <cell r="E1037">
            <v>0</v>
          </cell>
          <cell r="F1037">
            <v>0</v>
          </cell>
          <cell r="G1037">
            <v>0</v>
          </cell>
          <cell r="H1037">
            <v>0</v>
          </cell>
          <cell r="I1037">
            <v>0</v>
          </cell>
          <cell r="J1037">
            <v>0</v>
          </cell>
          <cell r="K1037">
            <v>0</v>
          </cell>
          <cell r="L1037">
            <v>0</v>
          </cell>
          <cell r="M1037">
            <v>0</v>
          </cell>
          <cell r="N1037">
            <v>0</v>
          </cell>
          <cell r="O1037">
            <v>0</v>
          </cell>
          <cell r="P1037">
            <v>0</v>
          </cell>
          <cell r="Q1037">
            <v>0</v>
          </cell>
          <cell r="R1037">
            <v>0</v>
          </cell>
          <cell r="S1037">
            <v>0</v>
          </cell>
          <cell r="T1037">
            <v>0</v>
          </cell>
          <cell r="U1037">
            <v>0</v>
          </cell>
          <cell r="V1037">
            <v>0</v>
          </cell>
        </row>
        <row r="1038">
          <cell r="A1038">
            <v>0</v>
          </cell>
          <cell r="B1038">
            <v>0</v>
          </cell>
          <cell r="C1038">
            <v>0</v>
          </cell>
          <cell r="D1038">
            <v>0</v>
          </cell>
          <cell r="E1038">
            <v>0</v>
          </cell>
          <cell r="F1038">
            <v>0</v>
          </cell>
          <cell r="G1038">
            <v>0</v>
          </cell>
          <cell r="H1038">
            <v>0</v>
          </cell>
          <cell r="I1038">
            <v>0</v>
          </cell>
          <cell r="J1038">
            <v>0</v>
          </cell>
          <cell r="K1038">
            <v>0</v>
          </cell>
          <cell r="L1038">
            <v>0</v>
          </cell>
          <cell r="M1038">
            <v>0</v>
          </cell>
          <cell r="N1038">
            <v>0</v>
          </cell>
          <cell r="O1038">
            <v>0</v>
          </cell>
          <cell r="P1038">
            <v>0</v>
          </cell>
          <cell r="Q1038">
            <v>0</v>
          </cell>
          <cell r="R1038">
            <v>0</v>
          </cell>
          <cell r="S1038">
            <v>0</v>
          </cell>
          <cell r="T1038">
            <v>0</v>
          </cell>
          <cell r="U1038">
            <v>0</v>
          </cell>
          <cell r="V1038">
            <v>0</v>
          </cell>
        </row>
        <row r="1039">
          <cell r="A1039">
            <v>0</v>
          </cell>
          <cell r="B1039">
            <v>0</v>
          </cell>
          <cell r="C1039">
            <v>0</v>
          </cell>
          <cell r="D1039">
            <v>0</v>
          </cell>
          <cell r="E1039">
            <v>0</v>
          </cell>
          <cell r="F1039">
            <v>0</v>
          </cell>
          <cell r="G1039">
            <v>0</v>
          </cell>
          <cell r="H1039">
            <v>0</v>
          </cell>
          <cell r="I1039">
            <v>0</v>
          </cell>
          <cell r="J1039">
            <v>0</v>
          </cell>
          <cell r="K1039">
            <v>0</v>
          </cell>
          <cell r="L1039">
            <v>0</v>
          </cell>
          <cell r="M1039">
            <v>0</v>
          </cell>
          <cell r="N1039">
            <v>0</v>
          </cell>
          <cell r="O1039">
            <v>0</v>
          </cell>
          <cell r="P1039">
            <v>0</v>
          </cell>
          <cell r="Q1039">
            <v>0</v>
          </cell>
          <cell r="R1039">
            <v>0</v>
          </cell>
          <cell r="S1039">
            <v>0</v>
          </cell>
          <cell r="T1039">
            <v>0</v>
          </cell>
          <cell r="U1039">
            <v>0</v>
          </cell>
          <cell r="V1039">
            <v>0</v>
          </cell>
        </row>
        <row r="1040">
          <cell r="A1040">
            <v>0</v>
          </cell>
          <cell r="B1040">
            <v>0</v>
          </cell>
          <cell r="C1040">
            <v>0</v>
          </cell>
          <cell r="D1040">
            <v>0</v>
          </cell>
          <cell r="E1040">
            <v>0</v>
          </cell>
          <cell r="F1040">
            <v>0</v>
          </cell>
          <cell r="G1040">
            <v>0</v>
          </cell>
          <cell r="H1040">
            <v>0</v>
          </cell>
          <cell r="I1040">
            <v>0</v>
          </cell>
          <cell r="J1040">
            <v>0</v>
          </cell>
          <cell r="K1040">
            <v>0</v>
          </cell>
          <cell r="L1040">
            <v>0</v>
          </cell>
          <cell r="M1040">
            <v>0</v>
          </cell>
          <cell r="N1040">
            <v>0</v>
          </cell>
          <cell r="O1040">
            <v>0</v>
          </cell>
          <cell r="P1040">
            <v>0</v>
          </cell>
          <cell r="Q1040">
            <v>0</v>
          </cell>
          <cell r="R1040">
            <v>0</v>
          </cell>
          <cell r="S1040">
            <v>0</v>
          </cell>
          <cell r="T1040">
            <v>0</v>
          </cell>
          <cell r="U1040">
            <v>0</v>
          </cell>
          <cell r="V1040">
            <v>0</v>
          </cell>
        </row>
        <row r="1041">
          <cell r="A1041">
            <v>0</v>
          </cell>
          <cell r="B1041">
            <v>0</v>
          </cell>
          <cell r="C1041">
            <v>0</v>
          </cell>
          <cell r="D1041">
            <v>0</v>
          </cell>
          <cell r="E1041">
            <v>0</v>
          </cell>
          <cell r="F1041">
            <v>0</v>
          </cell>
          <cell r="G1041">
            <v>0</v>
          </cell>
          <cell r="H1041">
            <v>0</v>
          </cell>
          <cell r="I1041">
            <v>0</v>
          </cell>
          <cell r="J1041">
            <v>0</v>
          </cell>
          <cell r="K1041">
            <v>0</v>
          </cell>
          <cell r="L1041">
            <v>0</v>
          </cell>
          <cell r="M1041">
            <v>0</v>
          </cell>
          <cell r="N1041">
            <v>0</v>
          </cell>
          <cell r="O1041">
            <v>0</v>
          </cell>
          <cell r="P1041">
            <v>0</v>
          </cell>
          <cell r="Q1041">
            <v>0</v>
          </cell>
          <cell r="R1041">
            <v>0</v>
          </cell>
          <cell r="S1041">
            <v>0</v>
          </cell>
          <cell r="T1041">
            <v>0</v>
          </cell>
          <cell r="U1041">
            <v>0</v>
          </cell>
          <cell r="V1041">
            <v>0</v>
          </cell>
        </row>
        <row r="1042">
          <cell r="A1042">
            <v>0</v>
          </cell>
          <cell r="B1042">
            <v>0</v>
          </cell>
          <cell r="C1042">
            <v>0</v>
          </cell>
          <cell r="D1042">
            <v>0</v>
          </cell>
          <cell r="E1042">
            <v>0</v>
          </cell>
          <cell r="F1042">
            <v>0</v>
          </cell>
          <cell r="G1042">
            <v>0</v>
          </cell>
          <cell r="H1042">
            <v>0</v>
          </cell>
          <cell r="I1042">
            <v>0</v>
          </cell>
          <cell r="J1042">
            <v>0</v>
          </cell>
          <cell r="K1042">
            <v>0</v>
          </cell>
          <cell r="L1042">
            <v>0</v>
          </cell>
          <cell r="M1042">
            <v>0</v>
          </cell>
          <cell r="N1042">
            <v>0</v>
          </cell>
          <cell r="O1042">
            <v>0</v>
          </cell>
          <cell r="P1042">
            <v>0</v>
          </cell>
          <cell r="Q1042">
            <v>0</v>
          </cell>
          <cell r="R1042">
            <v>0</v>
          </cell>
          <cell r="S1042">
            <v>0</v>
          </cell>
          <cell r="T1042">
            <v>0</v>
          </cell>
          <cell r="U1042">
            <v>0</v>
          </cell>
          <cell r="V1042">
            <v>0</v>
          </cell>
        </row>
        <row r="1043">
          <cell r="A1043">
            <v>0</v>
          </cell>
          <cell r="B1043">
            <v>0</v>
          </cell>
          <cell r="C1043">
            <v>0</v>
          </cell>
          <cell r="D1043">
            <v>0</v>
          </cell>
          <cell r="E1043">
            <v>0</v>
          </cell>
          <cell r="F1043">
            <v>0</v>
          </cell>
          <cell r="G1043">
            <v>0</v>
          </cell>
          <cell r="H1043">
            <v>0</v>
          </cell>
          <cell r="I1043">
            <v>0</v>
          </cell>
          <cell r="J1043">
            <v>0</v>
          </cell>
          <cell r="K1043">
            <v>0</v>
          </cell>
          <cell r="L1043">
            <v>0</v>
          </cell>
          <cell r="M1043">
            <v>0</v>
          </cell>
          <cell r="N1043">
            <v>0</v>
          </cell>
          <cell r="O1043">
            <v>0</v>
          </cell>
          <cell r="P1043">
            <v>0</v>
          </cell>
          <cell r="Q1043">
            <v>0</v>
          </cell>
          <cell r="R1043">
            <v>0</v>
          </cell>
          <cell r="S1043">
            <v>0</v>
          </cell>
          <cell r="T1043">
            <v>0</v>
          </cell>
          <cell r="U1043">
            <v>0</v>
          </cell>
          <cell r="V1043">
            <v>0</v>
          </cell>
        </row>
        <row r="1044">
          <cell r="A1044">
            <v>0</v>
          </cell>
          <cell r="B1044">
            <v>0</v>
          </cell>
          <cell r="C1044">
            <v>0</v>
          </cell>
          <cell r="D1044">
            <v>0</v>
          </cell>
          <cell r="E1044">
            <v>0</v>
          </cell>
          <cell r="F1044">
            <v>0</v>
          </cell>
          <cell r="G1044">
            <v>0</v>
          </cell>
          <cell r="H1044">
            <v>0</v>
          </cell>
          <cell r="I1044">
            <v>0</v>
          </cell>
          <cell r="J1044">
            <v>0</v>
          </cell>
          <cell r="K1044">
            <v>0</v>
          </cell>
          <cell r="L1044">
            <v>0</v>
          </cell>
          <cell r="M1044">
            <v>0</v>
          </cell>
          <cell r="N1044">
            <v>0</v>
          </cell>
          <cell r="O1044">
            <v>0</v>
          </cell>
          <cell r="P1044">
            <v>0</v>
          </cell>
          <cell r="Q1044">
            <v>0</v>
          </cell>
          <cell r="R1044">
            <v>0</v>
          </cell>
          <cell r="S1044">
            <v>0</v>
          </cell>
          <cell r="T1044">
            <v>0</v>
          </cell>
          <cell r="U1044">
            <v>0</v>
          </cell>
          <cell r="V1044">
            <v>0</v>
          </cell>
        </row>
        <row r="1045">
          <cell r="A1045">
            <v>0</v>
          </cell>
          <cell r="B1045">
            <v>0</v>
          </cell>
          <cell r="C1045">
            <v>0</v>
          </cell>
          <cell r="D1045">
            <v>0</v>
          </cell>
          <cell r="E1045">
            <v>0</v>
          </cell>
          <cell r="F1045">
            <v>0</v>
          </cell>
          <cell r="G1045">
            <v>0</v>
          </cell>
          <cell r="H1045">
            <v>0</v>
          </cell>
          <cell r="I1045">
            <v>0</v>
          </cell>
          <cell r="J1045">
            <v>0</v>
          </cell>
          <cell r="K1045">
            <v>0</v>
          </cell>
          <cell r="L1045">
            <v>0</v>
          </cell>
          <cell r="M1045">
            <v>0</v>
          </cell>
          <cell r="N1045">
            <v>0</v>
          </cell>
          <cell r="O1045">
            <v>0</v>
          </cell>
          <cell r="P1045">
            <v>0</v>
          </cell>
          <cell r="Q1045">
            <v>0</v>
          </cell>
          <cell r="R1045">
            <v>0</v>
          </cell>
          <cell r="S1045">
            <v>0</v>
          </cell>
          <cell r="T1045">
            <v>0</v>
          </cell>
          <cell r="U1045">
            <v>0</v>
          </cell>
          <cell r="V1045">
            <v>0</v>
          </cell>
        </row>
        <row r="1046">
          <cell r="A1046">
            <v>0</v>
          </cell>
          <cell r="B1046">
            <v>0</v>
          </cell>
          <cell r="C1046">
            <v>0</v>
          </cell>
          <cell r="D1046">
            <v>0</v>
          </cell>
          <cell r="E1046">
            <v>0</v>
          </cell>
          <cell r="F1046">
            <v>0</v>
          </cell>
          <cell r="G1046">
            <v>0</v>
          </cell>
          <cell r="H1046">
            <v>0</v>
          </cell>
          <cell r="I1046">
            <v>0</v>
          </cell>
          <cell r="J1046">
            <v>0</v>
          </cell>
          <cell r="K1046">
            <v>0</v>
          </cell>
          <cell r="L1046">
            <v>0</v>
          </cell>
          <cell r="M1046">
            <v>0</v>
          </cell>
          <cell r="N1046">
            <v>0</v>
          </cell>
          <cell r="O1046">
            <v>0</v>
          </cell>
          <cell r="P1046">
            <v>0</v>
          </cell>
          <cell r="Q1046">
            <v>0</v>
          </cell>
          <cell r="R1046">
            <v>0</v>
          </cell>
          <cell r="S1046">
            <v>0</v>
          </cell>
          <cell r="T1046">
            <v>0</v>
          </cell>
          <cell r="U1046">
            <v>0</v>
          </cell>
          <cell r="V1046">
            <v>0</v>
          </cell>
        </row>
        <row r="1047">
          <cell r="A1047" t="str">
            <v>Desperdicio</v>
          </cell>
          <cell r="B1047">
            <v>0</v>
          </cell>
          <cell r="C1047">
            <v>0</v>
          </cell>
          <cell r="D1047">
            <v>0</v>
          </cell>
          <cell r="E1047">
            <v>0</v>
          </cell>
          <cell r="F1047">
            <v>0</v>
          </cell>
          <cell r="G1047">
            <v>0</v>
          </cell>
          <cell r="H1047">
            <v>0</v>
          </cell>
          <cell r="I1047">
            <v>0</v>
          </cell>
          <cell r="J1047">
            <v>0</v>
          </cell>
          <cell r="K1047">
            <v>0</v>
          </cell>
          <cell r="L1047">
            <v>0</v>
          </cell>
          <cell r="M1047" t="str">
            <v>%</v>
          </cell>
          <cell r="N1047">
            <v>0</v>
          </cell>
          <cell r="O1047">
            <v>0</v>
          </cell>
          <cell r="P1047">
            <v>0</v>
          </cell>
          <cell r="Q1047">
            <v>25980</v>
          </cell>
          <cell r="R1047">
            <v>0</v>
          </cell>
          <cell r="S1047">
            <v>0</v>
          </cell>
          <cell r="T1047">
            <v>0</v>
          </cell>
          <cell r="U1047">
            <v>0</v>
          </cell>
          <cell r="V1047">
            <v>0</v>
          </cell>
        </row>
        <row r="1048">
          <cell r="A1048" t="str">
            <v>SUBTOTAL</v>
          </cell>
          <cell r="B1048">
            <v>0</v>
          </cell>
          <cell r="C1048">
            <v>0</v>
          </cell>
          <cell r="D1048">
            <v>0</v>
          </cell>
          <cell r="E1048">
            <v>0</v>
          </cell>
          <cell r="F1048">
            <v>0</v>
          </cell>
          <cell r="G1048">
            <v>0</v>
          </cell>
          <cell r="H1048">
            <v>0</v>
          </cell>
          <cell r="I1048">
            <v>0</v>
          </cell>
          <cell r="J1048">
            <v>0</v>
          </cell>
          <cell r="K1048">
            <v>0</v>
          </cell>
          <cell r="L1048">
            <v>0</v>
          </cell>
          <cell r="M1048">
            <v>0</v>
          </cell>
          <cell r="N1048">
            <v>0</v>
          </cell>
          <cell r="O1048">
            <v>0</v>
          </cell>
          <cell r="P1048">
            <v>0</v>
          </cell>
          <cell r="Q1048">
            <v>0</v>
          </cell>
          <cell r="R1048">
            <v>0</v>
          </cell>
          <cell r="S1048">
            <v>0</v>
          </cell>
          <cell r="T1048">
            <v>25980</v>
          </cell>
          <cell r="U1048">
            <v>0</v>
          </cell>
          <cell r="V1048">
            <v>0</v>
          </cell>
        </row>
        <row r="1049">
          <cell r="A1049">
            <v>0</v>
          </cell>
          <cell r="B1049">
            <v>0</v>
          </cell>
          <cell r="C1049">
            <v>0</v>
          </cell>
          <cell r="D1049">
            <v>0</v>
          </cell>
          <cell r="E1049">
            <v>0</v>
          </cell>
          <cell r="F1049">
            <v>0</v>
          </cell>
          <cell r="G1049">
            <v>0</v>
          </cell>
          <cell r="H1049">
            <v>0</v>
          </cell>
          <cell r="I1049">
            <v>0</v>
          </cell>
          <cell r="J1049">
            <v>0</v>
          </cell>
          <cell r="K1049">
            <v>0</v>
          </cell>
          <cell r="L1049">
            <v>0</v>
          </cell>
          <cell r="M1049">
            <v>0</v>
          </cell>
          <cell r="N1049">
            <v>0</v>
          </cell>
          <cell r="O1049">
            <v>0</v>
          </cell>
          <cell r="P1049">
            <v>0</v>
          </cell>
          <cell r="Q1049">
            <v>0</v>
          </cell>
          <cell r="R1049">
            <v>0</v>
          </cell>
          <cell r="S1049">
            <v>0</v>
          </cell>
          <cell r="T1049">
            <v>0</v>
          </cell>
          <cell r="U1049">
            <v>0</v>
          </cell>
          <cell r="V1049">
            <v>0</v>
          </cell>
        </row>
        <row r="1050">
          <cell r="A1050" t="str">
            <v>3. Transportes</v>
          </cell>
          <cell r="B1050">
            <v>0</v>
          </cell>
          <cell r="C1050">
            <v>0</v>
          </cell>
          <cell r="D1050">
            <v>0</v>
          </cell>
          <cell r="E1050">
            <v>0</v>
          </cell>
          <cell r="F1050">
            <v>0</v>
          </cell>
          <cell r="G1050">
            <v>0</v>
          </cell>
          <cell r="H1050">
            <v>0</v>
          </cell>
          <cell r="I1050">
            <v>0</v>
          </cell>
          <cell r="J1050">
            <v>0</v>
          </cell>
          <cell r="K1050">
            <v>0</v>
          </cell>
          <cell r="L1050">
            <v>0</v>
          </cell>
          <cell r="M1050">
            <v>0</v>
          </cell>
          <cell r="N1050">
            <v>0</v>
          </cell>
          <cell r="O1050">
            <v>0</v>
          </cell>
          <cell r="P1050">
            <v>0</v>
          </cell>
          <cell r="Q1050">
            <v>0</v>
          </cell>
          <cell r="R1050">
            <v>0</v>
          </cell>
          <cell r="S1050">
            <v>0</v>
          </cell>
          <cell r="T1050">
            <v>0</v>
          </cell>
          <cell r="U1050">
            <v>0</v>
          </cell>
          <cell r="V1050">
            <v>0</v>
          </cell>
        </row>
        <row r="1051">
          <cell r="A1051" t="str">
            <v>Material</v>
          </cell>
          <cell r="B1051">
            <v>0</v>
          </cell>
          <cell r="C1051">
            <v>0</v>
          </cell>
          <cell r="D1051">
            <v>0</v>
          </cell>
          <cell r="E1051">
            <v>0</v>
          </cell>
          <cell r="F1051">
            <v>0</v>
          </cell>
          <cell r="G1051">
            <v>0</v>
          </cell>
          <cell r="H1051">
            <v>0</v>
          </cell>
          <cell r="I1051">
            <v>0</v>
          </cell>
          <cell r="J1051">
            <v>0</v>
          </cell>
          <cell r="K1051" t="str">
            <v>Vol. o Peso</v>
          </cell>
          <cell r="L1051">
            <v>0</v>
          </cell>
          <cell r="M1051" t="str">
            <v>Distancia</v>
          </cell>
          <cell r="N1051">
            <v>0</v>
          </cell>
          <cell r="O1051" t="str">
            <v>m2 o Ton/Km</v>
          </cell>
          <cell r="P1051">
            <v>0</v>
          </cell>
          <cell r="Q1051">
            <v>0</v>
          </cell>
          <cell r="R1051" t="str">
            <v>Tarifa</v>
          </cell>
          <cell r="S1051">
            <v>0</v>
          </cell>
          <cell r="T1051" t="str">
            <v>Vr. Unitario</v>
          </cell>
          <cell r="U1051">
            <v>0</v>
          </cell>
          <cell r="V1051">
            <v>0</v>
          </cell>
        </row>
        <row r="1052">
          <cell r="A1052">
            <v>0</v>
          </cell>
          <cell r="B1052">
            <v>0</v>
          </cell>
          <cell r="C1052">
            <v>0</v>
          </cell>
          <cell r="D1052">
            <v>0</v>
          </cell>
          <cell r="E1052">
            <v>0</v>
          </cell>
          <cell r="F1052">
            <v>0</v>
          </cell>
          <cell r="G1052">
            <v>0</v>
          </cell>
          <cell r="H1052">
            <v>0</v>
          </cell>
          <cell r="I1052">
            <v>0</v>
          </cell>
          <cell r="J1052">
            <v>0</v>
          </cell>
          <cell r="K1052">
            <v>0</v>
          </cell>
          <cell r="L1052">
            <v>0</v>
          </cell>
          <cell r="M1052">
            <v>0</v>
          </cell>
          <cell r="N1052">
            <v>0</v>
          </cell>
          <cell r="O1052">
            <v>0</v>
          </cell>
          <cell r="P1052">
            <v>0</v>
          </cell>
          <cell r="Q1052">
            <v>0</v>
          </cell>
          <cell r="R1052">
            <v>0</v>
          </cell>
          <cell r="S1052">
            <v>0</v>
          </cell>
          <cell r="T1052">
            <v>0</v>
          </cell>
          <cell r="U1052">
            <v>0</v>
          </cell>
          <cell r="V1052">
            <v>0</v>
          </cell>
        </row>
        <row r="1053">
          <cell r="A1053">
            <v>0</v>
          </cell>
          <cell r="B1053">
            <v>0</v>
          </cell>
          <cell r="C1053">
            <v>0</v>
          </cell>
          <cell r="D1053">
            <v>0</v>
          </cell>
          <cell r="E1053">
            <v>0</v>
          </cell>
          <cell r="F1053">
            <v>0</v>
          </cell>
          <cell r="G1053">
            <v>0</v>
          </cell>
          <cell r="H1053">
            <v>0</v>
          </cell>
          <cell r="I1053">
            <v>0</v>
          </cell>
          <cell r="J1053">
            <v>0</v>
          </cell>
          <cell r="K1053">
            <v>0</v>
          </cell>
          <cell r="L1053">
            <v>0</v>
          </cell>
          <cell r="M1053">
            <v>0</v>
          </cell>
          <cell r="N1053">
            <v>0</v>
          </cell>
          <cell r="O1053">
            <v>0</v>
          </cell>
          <cell r="P1053">
            <v>0</v>
          </cell>
          <cell r="Q1053">
            <v>0</v>
          </cell>
          <cell r="R1053">
            <v>0</v>
          </cell>
          <cell r="S1053">
            <v>0</v>
          </cell>
          <cell r="T1053">
            <v>0</v>
          </cell>
          <cell r="U1053">
            <v>0</v>
          </cell>
          <cell r="V1053">
            <v>0</v>
          </cell>
        </row>
        <row r="1054">
          <cell r="A1054">
            <v>0</v>
          </cell>
          <cell r="B1054">
            <v>0</v>
          </cell>
          <cell r="C1054">
            <v>0</v>
          </cell>
          <cell r="D1054">
            <v>0</v>
          </cell>
          <cell r="E1054">
            <v>0</v>
          </cell>
          <cell r="F1054">
            <v>0</v>
          </cell>
          <cell r="G1054">
            <v>0</v>
          </cell>
          <cell r="H1054">
            <v>0</v>
          </cell>
          <cell r="I1054">
            <v>0</v>
          </cell>
          <cell r="J1054">
            <v>0</v>
          </cell>
          <cell r="K1054">
            <v>0</v>
          </cell>
          <cell r="L1054">
            <v>0</v>
          </cell>
          <cell r="M1054">
            <v>0</v>
          </cell>
          <cell r="N1054">
            <v>0</v>
          </cell>
          <cell r="O1054">
            <v>0</v>
          </cell>
          <cell r="P1054">
            <v>0</v>
          </cell>
          <cell r="Q1054">
            <v>0</v>
          </cell>
          <cell r="R1054">
            <v>0</v>
          </cell>
          <cell r="S1054">
            <v>0</v>
          </cell>
          <cell r="T1054">
            <v>0</v>
          </cell>
          <cell r="U1054">
            <v>0</v>
          </cell>
          <cell r="V1054">
            <v>0</v>
          </cell>
        </row>
        <row r="1055">
          <cell r="A1055" t="str">
            <v>SUBTOTAL</v>
          </cell>
          <cell r="B1055">
            <v>0</v>
          </cell>
          <cell r="C1055">
            <v>0</v>
          </cell>
          <cell r="D1055">
            <v>0</v>
          </cell>
          <cell r="E1055">
            <v>0</v>
          </cell>
          <cell r="F1055">
            <v>0</v>
          </cell>
          <cell r="G1055">
            <v>0</v>
          </cell>
          <cell r="H1055">
            <v>0</v>
          </cell>
          <cell r="I1055">
            <v>0</v>
          </cell>
          <cell r="J1055">
            <v>0</v>
          </cell>
          <cell r="K1055">
            <v>0</v>
          </cell>
          <cell r="L1055">
            <v>0</v>
          </cell>
          <cell r="M1055">
            <v>0</v>
          </cell>
          <cell r="N1055">
            <v>0</v>
          </cell>
          <cell r="O1055">
            <v>0</v>
          </cell>
          <cell r="P1055">
            <v>0</v>
          </cell>
          <cell r="Q1055">
            <v>0</v>
          </cell>
          <cell r="R1055">
            <v>0</v>
          </cell>
          <cell r="S1055">
            <v>0</v>
          </cell>
          <cell r="T1055">
            <v>0</v>
          </cell>
          <cell r="U1055">
            <v>0</v>
          </cell>
          <cell r="V1055">
            <v>0</v>
          </cell>
        </row>
        <row r="1056">
          <cell r="A1056">
            <v>0</v>
          </cell>
          <cell r="B1056">
            <v>0</v>
          </cell>
          <cell r="C1056">
            <v>0</v>
          </cell>
          <cell r="D1056">
            <v>0</v>
          </cell>
          <cell r="E1056">
            <v>0</v>
          </cell>
          <cell r="F1056">
            <v>0</v>
          </cell>
          <cell r="G1056">
            <v>0</v>
          </cell>
          <cell r="H1056">
            <v>0</v>
          </cell>
          <cell r="I1056">
            <v>0</v>
          </cell>
          <cell r="J1056">
            <v>0</v>
          </cell>
          <cell r="K1056">
            <v>0</v>
          </cell>
          <cell r="L1056">
            <v>0</v>
          </cell>
          <cell r="M1056">
            <v>0</v>
          </cell>
          <cell r="N1056">
            <v>0</v>
          </cell>
          <cell r="O1056">
            <v>0</v>
          </cell>
          <cell r="P1056">
            <v>0</v>
          </cell>
          <cell r="Q1056">
            <v>0</v>
          </cell>
          <cell r="R1056">
            <v>0</v>
          </cell>
          <cell r="S1056">
            <v>0</v>
          </cell>
          <cell r="T1056">
            <v>0</v>
          </cell>
          <cell r="U1056">
            <v>0</v>
          </cell>
          <cell r="V1056">
            <v>0</v>
          </cell>
        </row>
        <row r="1057">
          <cell r="A1057" t="str">
            <v>4. Mano de Obra</v>
          </cell>
          <cell r="B1057">
            <v>0</v>
          </cell>
          <cell r="C1057">
            <v>0</v>
          </cell>
          <cell r="D1057">
            <v>0</v>
          </cell>
          <cell r="E1057">
            <v>0</v>
          </cell>
          <cell r="F1057">
            <v>0</v>
          </cell>
          <cell r="G1057">
            <v>0</v>
          </cell>
          <cell r="H1057">
            <v>0</v>
          </cell>
          <cell r="I1057">
            <v>0</v>
          </cell>
          <cell r="J1057">
            <v>0</v>
          </cell>
          <cell r="K1057">
            <v>0</v>
          </cell>
          <cell r="L1057">
            <v>0</v>
          </cell>
          <cell r="M1057">
            <v>0</v>
          </cell>
          <cell r="N1057">
            <v>0</v>
          </cell>
          <cell r="O1057">
            <v>0</v>
          </cell>
          <cell r="P1057">
            <v>0</v>
          </cell>
          <cell r="Q1057">
            <v>0</v>
          </cell>
          <cell r="R1057">
            <v>0</v>
          </cell>
          <cell r="S1057">
            <v>0</v>
          </cell>
          <cell r="T1057">
            <v>0</v>
          </cell>
          <cell r="U1057">
            <v>0</v>
          </cell>
          <cell r="V1057">
            <v>0</v>
          </cell>
        </row>
        <row r="1058">
          <cell r="A1058" t="str">
            <v>Trabajador</v>
          </cell>
          <cell r="B1058">
            <v>0</v>
          </cell>
          <cell r="C1058">
            <v>0</v>
          </cell>
          <cell r="D1058">
            <v>0</v>
          </cell>
          <cell r="E1058">
            <v>0</v>
          </cell>
          <cell r="F1058">
            <v>0</v>
          </cell>
          <cell r="G1058">
            <v>0</v>
          </cell>
          <cell r="H1058">
            <v>0</v>
          </cell>
          <cell r="I1058">
            <v>0</v>
          </cell>
          <cell r="J1058" t="str">
            <v>Jornal</v>
          </cell>
          <cell r="K1058">
            <v>0</v>
          </cell>
          <cell r="L1058" t="str">
            <v>Prestac.</v>
          </cell>
          <cell r="M1058">
            <v>0</v>
          </cell>
          <cell r="N1058" t="str">
            <v>Jornal Total</v>
          </cell>
          <cell r="O1058">
            <v>0</v>
          </cell>
          <cell r="P1058">
            <v>0</v>
          </cell>
          <cell r="Q1058" t="str">
            <v>Rendimiento</v>
          </cell>
          <cell r="R1058">
            <v>0</v>
          </cell>
          <cell r="S1058">
            <v>0</v>
          </cell>
          <cell r="T1058" t="str">
            <v>Vr. Unitario</v>
          </cell>
          <cell r="U1058">
            <v>0</v>
          </cell>
          <cell r="V1058">
            <v>0</v>
          </cell>
        </row>
        <row r="1059">
          <cell r="A1059" t="str">
            <v>Electricista II</v>
          </cell>
          <cell r="B1059">
            <v>0</v>
          </cell>
          <cell r="C1059">
            <v>0</v>
          </cell>
          <cell r="D1059">
            <v>0</v>
          </cell>
          <cell r="E1059">
            <v>0</v>
          </cell>
          <cell r="F1059">
            <v>0</v>
          </cell>
          <cell r="G1059">
            <v>0</v>
          </cell>
          <cell r="H1059">
            <v>0</v>
          </cell>
          <cell r="I1059">
            <v>0</v>
          </cell>
          <cell r="J1059">
            <v>21662</v>
          </cell>
          <cell r="K1059">
            <v>0</v>
          </cell>
          <cell r="L1059">
            <v>0.57999999999999996</v>
          </cell>
          <cell r="M1059">
            <v>0</v>
          </cell>
          <cell r="N1059">
            <v>34225.96</v>
          </cell>
          <cell r="O1059">
            <v>0</v>
          </cell>
          <cell r="P1059">
            <v>0</v>
          </cell>
          <cell r="Q1059">
            <v>0.2</v>
          </cell>
          <cell r="R1059">
            <v>0</v>
          </cell>
          <cell r="S1059">
            <v>0</v>
          </cell>
          <cell r="T1059">
            <v>6845.192</v>
          </cell>
          <cell r="U1059">
            <v>0</v>
          </cell>
          <cell r="V1059">
            <v>0</v>
          </cell>
        </row>
        <row r="1060">
          <cell r="A1060" t="str">
            <v>Ayudante</v>
          </cell>
          <cell r="B1060">
            <v>0</v>
          </cell>
          <cell r="C1060">
            <v>0</v>
          </cell>
          <cell r="D1060">
            <v>0</v>
          </cell>
          <cell r="E1060">
            <v>0</v>
          </cell>
          <cell r="F1060">
            <v>0</v>
          </cell>
          <cell r="G1060">
            <v>0</v>
          </cell>
          <cell r="H1060">
            <v>0</v>
          </cell>
          <cell r="I1060">
            <v>0</v>
          </cell>
          <cell r="J1060">
            <v>17167</v>
          </cell>
          <cell r="K1060">
            <v>0</v>
          </cell>
          <cell r="L1060">
            <v>0.57999999999999996</v>
          </cell>
          <cell r="M1060">
            <v>0</v>
          </cell>
          <cell r="N1060">
            <v>27123.86</v>
          </cell>
          <cell r="O1060">
            <v>0</v>
          </cell>
          <cell r="P1060">
            <v>0</v>
          </cell>
          <cell r="Q1060">
            <v>0.2</v>
          </cell>
          <cell r="R1060">
            <v>0</v>
          </cell>
          <cell r="S1060">
            <v>0</v>
          </cell>
          <cell r="T1060">
            <v>5424.7720000000008</v>
          </cell>
          <cell r="U1060">
            <v>0</v>
          </cell>
          <cell r="V1060">
            <v>0</v>
          </cell>
        </row>
        <row r="1061">
          <cell r="A1061">
            <v>0</v>
          </cell>
          <cell r="B1061">
            <v>0</v>
          </cell>
          <cell r="C1061">
            <v>0</v>
          </cell>
          <cell r="D1061">
            <v>0</v>
          </cell>
          <cell r="E1061">
            <v>0</v>
          </cell>
          <cell r="F1061">
            <v>0</v>
          </cell>
          <cell r="G1061">
            <v>0</v>
          </cell>
          <cell r="H1061">
            <v>0</v>
          </cell>
          <cell r="I1061">
            <v>0</v>
          </cell>
          <cell r="J1061">
            <v>0</v>
          </cell>
          <cell r="K1061">
            <v>0</v>
          </cell>
          <cell r="L1061">
            <v>0</v>
          </cell>
          <cell r="M1061">
            <v>0</v>
          </cell>
          <cell r="N1061">
            <v>0</v>
          </cell>
          <cell r="O1061">
            <v>0</v>
          </cell>
          <cell r="P1061">
            <v>0</v>
          </cell>
          <cell r="Q1061">
            <v>0</v>
          </cell>
          <cell r="R1061">
            <v>0</v>
          </cell>
          <cell r="S1061">
            <v>0</v>
          </cell>
          <cell r="T1061">
            <v>0</v>
          </cell>
          <cell r="U1061">
            <v>0</v>
          </cell>
          <cell r="V1061">
            <v>0</v>
          </cell>
        </row>
        <row r="1062">
          <cell r="A1062" t="str">
            <v>SUBTOTAL</v>
          </cell>
          <cell r="B1062">
            <v>0</v>
          </cell>
          <cell r="C1062">
            <v>0</v>
          </cell>
          <cell r="D1062">
            <v>0</v>
          </cell>
          <cell r="E1062">
            <v>0</v>
          </cell>
          <cell r="F1062">
            <v>0</v>
          </cell>
          <cell r="G1062">
            <v>0</v>
          </cell>
          <cell r="H1062">
            <v>0</v>
          </cell>
          <cell r="I1062">
            <v>0</v>
          </cell>
          <cell r="J1062">
            <v>0</v>
          </cell>
          <cell r="K1062">
            <v>0</v>
          </cell>
          <cell r="L1062">
            <v>0</v>
          </cell>
          <cell r="M1062">
            <v>0</v>
          </cell>
          <cell r="N1062">
            <v>0</v>
          </cell>
          <cell r="O1062">
            <v>0</v>
          </cell>
          <cell r="P1062">
            <v>0</v>
          </cell>
          <cell r="Q1062">
            <v>0</v>
          </cell>
          <cell r="R1062">
            <v>0</v>
          </cell>
          <cell r="S1062">
            <v>0</v>
          </cell>
          <cell r="T1062">
            <v>12269.964</v>
          </cell>
          <cell r="U1062">
            <v>0</v>
          </cell>
          <cell r="V1062">
            <v>0</v>
          </cell>
        </row>
        <row r="1063">
          <cell r="A1063" t="str">
            <v>TOTAL COSTO DIRECTO</v>
          </cell>
          <cell r="B1063">
            <v>0</v>
          </cell>
          <cell r="C1063">
            <v>0</v>
          </cell>
          <cell r="D1063">
            <v>0</v>
          </cell>
          <cell r="E1063">
            <v>0</v>
          </cell>
          <cell r="F1063">
            <v>0</v>
          </cell>
          <cell r="G1063">
            <v>0</v>
          </cell>
          <cell r="H1063">
            <v>0</v>
          </cell>
          <cell r="I1063">
            <v>0</v>
          </cell>
          <cell r="J1063">
            <v>0</v>
          </cell>
          <cell r="K1063">
            <v>0</v>
          </cell>
          <cell r="L1063">
            <v>0</v>
          </cell>
          <cell r="M1063">
            <v>0</v>
          </cell>
          <cell r="N1063">
            <v>0</v>
          </cell>
          <cell r="O1063">
            <v>0</v>
          </cell>
          <cell r="P1063">
            <v>0</v>
          </cell>
          <cell r="Q1063">
            <v>0</v>
          </cell>
          <cell r="R1063">
            <v>0</v>
          </cell>
          <cell r="S1063">
            <v>0</v>
          </cell>
          <cell r="T1063">
            <v>56499.964</v>
          </cell>
          <cell r="U1063">
            <v>0</v>
          </cell>
          <cell r="V1063">
            <v>0</v>
          </cell>
        </row>
        <row r="1064">
          <cell r="A1064" t="str">
            <v>AIU CONTRACTUAL</v>
          </cell>
          <cell r="B1064">
            <v>0</v>
          </cell>
          <cell r="C1064">
            <v>0</v>
          </cell>
          <cell r="D1064">
            <v>0</v>
          </cell>
          <cell r="E1064">
            <v>0.25640000000000002</v>
          </cell>
          <cell r="F1064">
            <v>0</v>
          </cell>
          <cell r="G1064">
            <v>0</v>
          </cell>
          <cell r="H1064">
            <v>0</v>
          </cell>
          <cell r="I1064">
            <v>0</v>
          </cell>
          <cell r="J1064">
            <v>0</v>
          </cell>
          <cell r="K1064">
            <v>0</v>
          </cell>
          <cell r="L1064">
            <v>0</v>
          </cell>
          <cell r="M1064">
            <v>0</v>
          </cell>
          <cell r="N1064">
            <v>0</v>
          </cell>
          <cell r="O1064">
            <v>0</v>
          </cell>
          <cell r="P1064">
            <v>0</v>
          </cell>
          <cell r="Q1064">
            <v>0</v>
          </cell>
          <cell r="R1064">
            <v>0</v>
          </cell>
          <cell r="S1064" t="str">
            <v>TOTAL COSTO INDIRECTO</v>
          </cell>
          <cell r="T1064">
            <v>14486.590769600001</v>
          </cell>
          <cell r="U1064">
            <v>0</v>
          </cell>
          <cell r="V1064">
            <v>0</v>
          </cell>
        </row>
        <row r="1065">
          <cell r="A1065" t="str">
            <v>VALOR TOTAL ACTIVIDAD</v>
          </cell>
          <cell r="B1065">
            <v>0</v>
          </cell>
          <cell r="C1065">
            <v>0</v>
          </cell>
          <cell r="D1065">
            <v>0</v>
          </cell>
          <cell r="E1065">
            <v>0</v>
          </cell>
          <cell r="F1065">
            <v>0</v>
          </cell>
          <cell r="G1065">
            <v>0</v>
          </cell>
          <cell r="H1065">
            <v>0</v>
          </cell>
          <cell r="I1065">
            <v>0</v>
          </cell>
          <cell r="J1065">
            <v>0</v>
          </cell>
          <cell r="K1065">
            <v>0</v>
          </cell>
          <cell r="L1065">
            <v>0</v>
          </cell>
          <cell r="M1065">
            <v>0</v>
          </cell>
          <cell r="N1065">
            <v>0</v>
          </cell>
          <cell r="O1065">
            <v>0</v>
          </cell>
          <cell r="P1065">
            <v>0</v>
          </cell>
          <cell r="Q1065">
            <v>0</v>
          </cell>
          <cell r="R1065">
            <v>0</v>
          </cell>
          <cell r="S1065">
            <v>0</v>
          </cell>
          <cell r="T1065">
            <v>70986.554769599999</v>
          </cell>
          <cell r="U1065">
            <v>0</v>
          </cell>
          <cell r="V1065">
            <v>0</v>
          </cell>
        </row>
        <row r="1066">
          <cell r="A1066" t="str">
            <v>VALOR RECURSOS NECESARIOS PARA LA EJECUCIÓN DE LA ACTIVIDAD</v>
          </cell>
          <cell r="B1066">
            <v>0</v>
          </cell>
          <cell r="C1066">
            <v>0</v>
          </cell>
          <cell r="D1066">
            <v>0</v>
          </cell>
          <cell r="E1066">
            <v>0</v>
          </cell>
          <cell r="F1066">
            <v>0</v>
          </cell>
          <cell r="G1066">
            <v>0</v>
          </cell>
          <cell r="H1066">
            <v>0</v>
          </cell>
          <cell r="I1066">
            <v>0</v>
          </cell>
          <cell r="J1066">
            <v>0</v>
          </cell>
          <cell r="K1066">
            <v>0</v>
          </cell>
          <cell r="L1066">
            <v>0</v>
          </cell>
          <cell r="M1066">
            <v>0</v>
          </cell>
          <cell r="N1066">
            <v>0</v>
          </cell>
          <cell r="O1066">
            <v>0</v>
          </cell>
          <cell r="P1066">
            <v>0</v>
          </cell>
          <cell r="Q1066">
            <v>0</v>
          </cell>
          <cell r="R1066">
            <v>0</v>
          </cell>
          <cell r="S1066">
            <v>0</v>
          </cell>
          <cell r="T1066">
            <v>70986.554769599999</v>
          </cell>
          <cell r="U1066">
            <v>0</v>
          </cell>
          <cell r="V1066">
            <v>0</v>
          </cell>
        </row>
        <row r="1067">
          <cell r="A1067">
            <v>0</v>
          </cell>
          <cell r="B1067">
            <v>0</v>
          </cell>
          <cell r="C1067">
            <v>0</v>
          </cell>
          <cell r="D1067">
            <v>0</v>
          </cell>
          <cell r="E1067">
            <v>0</v>
          </cell>
          <cell r="F1067">
            <v>0</v>
          </cell>
          <cell r="G1067">
            <v>0</v>
          </cell>
          <cell r="H1067">
            <v>0</v>
          </cell>
          <cell r="I1067">
            <v>0</v>
          </cell>
          <cell r="J1067">
            <v>0</v>
          </cell>
          <cell r="K1067">
            <v>0</v>
          </cell>
          <cell r="L1067">
            <v>0</v>
          </cell>
          <cell r="M1067">
            <v>0</v>
          </cell>
          <cell r="N1067">
            <v>0</v>
          </cell>
          <cell r="O1067">
            <v>0</v>
          </cell>
          <cell r="P1067">
            <v>0</v>
          </cell>
          <cell r="Q1067">
            <v>0</v>
          </cell>
          <cell r="R1067">
            <v>0</v>
          </cell>
          <cell r="S1067">
            <v>0</v>
          </cell>
          <cell r="T1067">
            <v>0</v>
          </cell>
          <cell r="U1067">
            <v>0</v>
          </cell>
          <cell r="V1067">
            <v>0</v>
          </cell>
        </row>
        <row r="1068">
          <cell r="A1068" t="str">
            <v>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v>
          </cell>
          <cell r="B1068">
            <v>0</v>
          </cell>
          <cell r="C1068">
            <v>0</v>
          </cell>
          <cell r="D1068">
            <v>0</v>
          </cell>
          <cell r="E1068">
            <v>0</v>
          </cell>
          <cell r="F1068">
            <v>0</v>
          </cell>
          <cell r="G1068">
            <v>0</v>
          </cell>
          <cell r="H1068">
            <v>0</v>
          </cell>
          <cell r="I1068">
            <v>0</v>
          </cell>
          <cell r="J1068">
            <v>0</v>
          </cell>
          <cell r="K1068">
            <v>0</v>
          </cell>
          <cell r="L1068">
            <v>0</v>
          </cell>
          <cell r="M1068">
            <v>0</v>
          </cell>
          <cell r="N1068">
            <v>0</v>
          </cell>
          <cell r="O1068">
            <v>0</v>
          </cell>
          <cell r="P1068">
            <v>0</v>
          </cell>
          <cell r="Q1068">
            <v>0</v>
          </cell>
          <cell r="R1068">
            <v>0</v>
          </cell>
          <cell r="S1068">
            <v>0</v>
          </cell>
          <cell r="T1068">
            <v>0</v>
          </cell>
          <cell r="U1068">
            <v>0</v>
          </cell>
          <cell r="V1068">
            <v>0</v>
          </cell>
        </row>
        <row r="1069">
          <cell r="A1069">
            <v>0</v>
          </cell>
          <cell r="B1069">
            <v>0</v>
          </cell>
          <cell r="C1069">
            <v>0</v>
          </cell>
          <cell r="D1069">
            <v>0</v>
          </cell>
          <cell r="E1069">
            <v>0</v>
          </cell>
          <cell r="F1069">
            <v>0</v>
          </cell>
          <cell r="G1069">
            <v>0</v>
          </cell>
          <cell r="H1069">
            <v>0</v>
          </cell>
          <cell r="I1069">
            <v>0</v>
          </cell>
          <cell r="J1069">
            <v>0</v>
          </cell>
          <cell r="K1069">
            <v>0</v>
          </cell>
          <cell r="L1069">
            <v>0</v>
          </cell>
          <cell r="M1069">
            <v>0</v>
          </cell>
          <cell r="N1069">
            <v>0</v>
          </cell>
          <cell r="O1069">
            <v>0</v>
          </cell>
          <cell r="P1069">
            <v>0</v>
          </cell>
          <cell r="Q1069">
            <v>0</v>
          </cell>
          <cell r="R1069">
            <v>0</v>
          </cell>
          <cell r="S1069">
            <v>0</v>
          </cell>
          <cell r="T1069">
            <v>0</v>
          </cell>
          <cell r="U1069">
            <v>0</v>
          </cell>
          <cell r="V1069">
            <v>0</v>
          </cell>
        </row>
        <row r="1070">
          <cell r="A1070">
            <v>0</v>
          </cell>
          <cell r="B1070">
            <v>0</v>
          </cell>
          <cell r="C1070">
            <v>0</v>
          </cell>
          <cell r="D1070">
            <v>0</v>
          </cell>
          <cell r="E1070">
            <v>0</v>
          </cell>
          <cell r="F1070">
            <v>0</v>
          </cell>
          <cell r="G1070">
            <v>0</v>
          </cell>
          <cell r="H1070">
            <v>0</v>
          </cell>
          <cell r="I1070">
            <v>0</v>
          </cell>
          <cell r="J1070">
            <v>0</v>
          </cell>
          <cell r="K1070">
            <v>0</v>
          </cell>
          <cell r="L1070">
            <v>0</v>
          </cell>
          <cell r="M1070">
            <v>0</v>
          </cell>
          <cell r="N1070">
            <v>0</v>
          </cell>
          <cell r="O1070">
            <v>0</v>
          </cell>
          <cell r="P1070">
            <v>0</v>
          </cell>
          <cell r="Q1070">
            <v>0</v>
          </cell>
          <cell r="R1070">
            <v>0</v>
          </cell>
          <cell r="S1070">
            <v>0</v>
          </cell>
          <cell r="T1070">
            <v>0</v>
          </cell>
          <cell r="U1070">
            <v>0</v>
          </cell>
          <cell r="V1070">
            <v>0</v>
          </cell>
        </row>
        <row r="1071">
          <cell r="A1071">
            <v>0</v>
          </cell>
          <cell r="B1071">
            <v>0</v>
          </cell>
          <cell r="C1071">
            <v>0</v>
          </cell>
          <cell r="D1071">
            <v>0</v>
          </cell>
          <cell r="E1071" t="str">
            <v>Firma:</v>
          </cell>
          <cell r="F1071">
            <v>0</v>
          </cell>
          <cell r="G1071">
            <v>0</v>
          </cell>
          <cell r="H1071">
            <v>0</v>
          </cell>
          <cell r="I1071">
            <v>0</v>
          </cell>
          <cell r="J1071">
            <v>0</v>
          </cell>
          <cell r="K1071">
            <v>0</v>
          </cell>
          <cell r="L1071">
            <v>0</v>
          </cell>
          <cell r="M1071">
            <v>0</v>
          </cell>
          <cell r="N1071">
            <v>0</v>
          </cell>
          <cell r="O1071">
            <v>0</v>
          </cell>
          <cell r="P1071">
            <v>0</v>
          </cell>
          <cell r="Q1071">
            <v>0</v>
          </cell>
          <cell r="R1071">
            <v>0</v>
          </cell>
          <cell r="S1071">
            <v>0</v>
          </cell>
          <cell r="T1071">
            <v>0</v>
          </cell>
          <cell r="U1071">
            <v>0</v>
          </cell>
          <cell r="V1071">
            <v>0</v>
          </cell>
        </row>
        <row r="1072">
          <cell r="A1072">
            <v>0</v>
          </cell>
          <cell r="B1072">
            <v>0</v>
          </cell>
          <cell r="C1072">
            <v>0</v>
          </cell>
          <cell r="D1072">
            <v>0</v>
          </cell>
          <cell r="E1072" t="str">
            <v>Nombre:</v>
          </cell>
          <cell r="F1072">
            <v>0</v>
          </cell>
          <cell r="G1072">
            <v>0</v>
          </cell>
          <cell r="H1072">
            <v>0</v>
          </cell>
          <cell r="I1072">
            <v>0</v>
          </cell>
          <cell r="J1072">
            <v>0</v>
          </cell>
          <cell r="K1072">
            <v>0</v>
          </cell>
          <cell r="L1072">
            <v>0</v>
          </cell>
          <cell r="M1072">
            <v>0</v>
          </cell>
          <cell r="N1072">
            <v>0</v>
          </cell>
          <cell r="O1072">
            <v>0</v>
          </cell>
          <cell r="P1072">
            <v>0</v>
          </cell>
          <cell r="Q1072">
            <v>0</v>
          </cell>
          <cell r="R1072">
            <v>0</v>
          </cell>
          <cell r="S1072">
            <v>0</v>
          </cell>
          <cell r="T1072">
            <v>0</v>
          </cell>
          <cell r="U1072">
            <v>0</v>
          </cell>
          <cell r="V1072">
            <v>0</v>
          </cell>
        </row>
        <row r="1073">
          <cell r="A1073">
            <v>0</v>
          </cell>
          <cell r="B1073">
            <v>0</v>
          </cell>
          <cell r="C1073">
            <v>0</v>
          </cell>
          <cell r="D1073">
            <v>0</v>
          </cell>
          <cell r="E1073" t="str">
            <v>REPRESENTATE LEGAL Ó DIRECTOR DE OBRA</v>
          </cell>
          <cell r="F1073">
            <v>0</v>
          </cell>
          <cell r="G1073">
            <v>0</v>
          </cell>
          <cell r="H1073">
            <v>0</v>
          </cell>
          <cell r="I1073">
            <v>0</v>
          </cell>
          <cell r="J1073">
            <v>0</v>
          </cell>
          <cell r="K1073">
            <v>0</v>
          </cell>
          <cell r="L1073">
            <v>0</v>
          </cell>
          <cell r="M1073">
            <v>0</v>
          </cell>
          <cell r="N1073">
            <v>0</v>
          </cell>
          <cell r="O1073">
            <v>0</v>
          </cell>
          <cell r="P1073">
            <v>0</v>
          </cell>
          <cell r="Q1073">
            <v>0</v>
          </cell>
          <cell r="R1073">
            <v>0</v>
          </cell>
          <cell r="S1073">
            <v>0</v>
          </cell>
          <cell r="T1073">
            <v>0</v>
          </cell>
          <cell r="U1073">
            <v>0</v>
          </cell>
          <cell r="V1073">
            <v>0</v>
          </cell>
        </row>
        <row r="1074">
          <cell r="F1074">
            <v>0</v>
          </cell>
          <cell r="G1074">
            <v>0</v>
          </cell>
          <cell r="H1074">
            <v>0</v>
          </cell>
          <cell r="I1074">
            <v>0</v>
          </cell>
          <cell r="J1074">
            <v>0</v>
          </cell>
          <cell r="K1074">
            <v>0</v>
          </cell>
        </row>
        <row r="1075">
          <cell r="A1075" t="str">
            <v>C. OBSERVACIONES INTERVENTORIA (Campo de obligatorio diligenciamiento)</v>
          </cell>
          <cell r="B1075">
            <v>0</v>
          </cell>
          <cell r="C1075">
            <v>0</v>
          </cell>
          <cell r="D1075">
            <v>0</v>
          </cell>
          <cell r="E1075">
            <v>0</v>
          </cell>
          <cell r="F1075">
            <v>0</v>
          </cell>
          <cell r="G1075">
            <v>0</v>
          </cell>
          <cell r="H1075">
            <v>0</v>
          </cell>
          <cell r="I1075">
            <v>0</v>
          </cell>
          <cell r="J1075">
            <v>0</v>
          </cell>
          <cell r="K1075">
            <v>0</v>
          </cell>
          <cell r="L1075">
            <v>0</v>
          </cell>
          <cell r="M1075">
            <v>0</v>
          </cell>
          <cell r="N1075">
            <v>0</v>
          </cell>
          <cell r="O1075">
            <v>0</v>
          </cell>
          <cell r="P1075">
            <v>0</v>
          </cell>
          <cell r="Q1075">
            <v>0</v>
          </cell>
          <cell r="R1075">
            <v>0</v>
          </cell>
          <cell r="S1075">
            <v>0</v>
          </cell>
          <cell r="T1075">
            <v>0</v>
          </cell>
          <cell r="U1075">
            <v>0</v>
          </cell>
          <cell r="V1075">
            <v>0</v>
          </cell>
        </row>
        <row r="1076">
          <cell r="A1076">
            <v>0</v>
          </cell>
          <cell r="B1076">
            <v>0</v>
          </cell>
          <cell r="C1076">
            <v>0</v>
          </cell>
          <cell r="D1076">
            <v>0</v>
          </cell>
          <cell r="E1076">
            <v>0</v>
          </cell>
          <cell r="F1076">
            <v>0</v>
          </cell>
          <cell r="G1076">
            <v>0</v>
          </cell>
          <cell r="H1076">
            <v>0</v>
          </cell>
          <cell r="I1076">
            <v>0</v>
          </cell>
          <cell r="J1076">
            <v>0</v>
          </cell>
          <cell r="K1076">
            <v>0</v>
          </cell>
          <cell r="L1076">
            <v>0</v>
          </cell>
          <cell r="M1076">
            <v>0</v>
          </cell>
          <cell r="N1076">
            <v>0</v>
          </cell>
          <cell r="O1076">
            <v>0</v>
          </cell>
          <cell r="P1076">
            <v>0</v>
          </cell>
          <cell r="Q1076">
            <v>0</v>
          </cell>
          <cell r="R1076">
            <v>0</v>
          </cell>
          <cell r="S1076">
            <v>0</v>
          </cell>
          <cell r="T1076">
            <v>0</v>
          </cell>
          <cell r="U1076">
            <v>0</v>
          </cell>
          <cell r="V1076">
            <v>0</v>
          </cell>
        </row>
        <row r="1077">
          <cell r="A1077">
            <v>0</v>
          </cell>
          <cell r="B1077">
            <v>0</v>
          </cell>
          <cell r="C1077">
            <v>0</v>
          </cell>
          <cell r="D1077">
            <v>0</v>
          </cell>
          <cell r="E1077">
            <v>0</v>
          </cell>
          <cell r="F1077">
            <v>0</v>
          </cell>
          <cell r="G1077">
            <v>0</v>
          </cell>
          <cell r="H1077">
            <v>0</v>
          </cell>
          <cell r="I1077">
            <v>0</v>
          </cell>
          <cell r="J1077">
            <v>0</v>
          </cell>
          <cell r="K1077">
            <v>0</v>
          </cell>
          <cell r="L1077">
            <v>0</v>
          </cell>
          <cell r="M1077">
            <v>0</v>
          </cell>
          <cell r="N1077">
            <v>0</v>
          </cell>
          <cell r="O1077">
            <v>0</v>
          </cell>
          <cell r="P1077">
            <v>0</v>
          </cell>
          <cell r="Q1077">
            <v>0</v>
          </cell>
          <cell r="R1077">
            <v>0</v>
          </cell>
          <cell r="S1077">
            <v>0</v>
          </cell>
          <cell r="T1077">
            <v>0</v>
          </cell>
          <cell r="U1077">
            <v>0</v>
          </cell>
          <cell r="V1077">
            <v>0</v>
          </cell>
        </row>
        <row r="1078">
          <cell r="A1078">
            <v>0</v>
          </cell>
          <cell r="B1078">
            <v>0</v>
          </cell>
          <cell r="C1078">
            <v>0</v>
          </cell>
          <cell r="D1078">
            <v>0</v>
          </cell>
          <cell r="E1078">
            <v>0</v>
          </cell>
          <cell r="F1078">
            <v>0</v>
          </cell>
          <cell r="G1078">
            <v>0</v>
          </cell>
          <cell r="H1078">
            <v>0</v>
          </cell>
          <cell r="I1078">
            <v>0</v>
          </cell>
          <cell r="J1078">
            <v>0</v>
          </cell>
          <cell r="K1078">
            <v>0</v>
          </cell>
          <cell r="L1078">
            <v>0</v>
          </cell>
          <cell r="M1078">
            <v>0</v>
          </cell>
          <cell r="N1078">
            <v>0</v>
          </cell>
          <cell r="O1078">
            <v>0</v>
          </cell>
          <cell r="P1078">
            <v>0</v>
          </cell>
          <cell r="Q1078">
            <v>0</v>
          </cell>
          <cell r="R1078">
            <v>0</v>
          </cell>
          <cell r="S1078">
            <v>0</v>
          </cell>
          <cell r="T1078">
            <v>0</v>
          </cell>
          <cell r="U1078">
            <v>0</v>
          </cell>
          <cell r="V1078">
            <v>0</v>
          </cell>
        </row>
        <row r="1079">
          <cell r="A1079">
            <v>0</v>
          </cell>
          <cell r="B1079">
            <v>0</v>
          </cell>
          <cell r="C1079">
            <v>0</v>
          </cell>
          <cell r="D1079">
            <v>0</v>
          </cell>
          <cell r="E1079">
            <v>0</v>
          </cell>
          <cell r="F1079">
            <v>0</v>
          </cell>
          <cell r="G1079">
            <v>0</v>
          </cell>
          <cell r="H1079">
            <v>0</v>
          </cell>
          <cell r="I1079">
            <v>0</v>
          </cell>
          <cell r="J1079">
            <v>0</v>
          </cell>
          <cell r="K1079">
            <v>0</v>
          </cell>
          <cell r="L1079">
            <v>0</v>
          </cell>
          <cell r="M1079">
            <v>0</v>
          </cell>
          <cell r="N1079">
            <v>0</v>
          </cell>
          <cell r="O1079">
            <v>0</v>
          </cell>
          <cell r="P1079">
            <v>0</v>
          </cell>
          <cell r="Q1079">
            <v>0</v>
          </cell>
          <cell r="R1079">
            <v>0</v>
          </cell>
          <cell r="S1079">
            <v>0</v>
          </cell>
          <cell r="T1079">
            <v>0</v>
          </cell>
          <cell r="U1079">
            <v>0</v>
          </cell>
          <cell r="V1079">
            <v>0</v>
          </cell>
        </row>
        <row r="1080">
          <cell r="A1080">
            <v>0</v>
          </cell>
          <cell r="B1080">
            <v>0</v>
          </cell>
          <cell r="C1080">
            <v>0</v>
          </cell>
          <cell r="D1080">
            <v>0</v>
          </cell>
          <cell r="E1080">
            <v>0</v>
          </cell>
          <cell r="F1080">
            <v>0</v>
          </cell>
          <cell r="G1080">
            <v>0</v>
          </cell>
          <cell r="H1080">
            <v>0</v>
          </cell>
          <cell r="I1080">
            <v>0</v>
          </cell>
          <cell r="J1080">
            <v>0</v>
          </cell>
          <cell r="K1080">
            <v>0</v>
          </cell>
          <cell r="L1080">
            <v>0</v>
          </cell>
          <cell r="M1080">
            <v>0</v>
          </cell>
          <cell r="N1080">
            <v>0</v>
          </cell>
          <cell r="O1080">
            <v>0</v>
          </cell>
          <cell r="P1080">
            <v>0</v>
          </cell>
          <cell r="Q1080">
            <v>0</v>
          </cell>
          <cell r="R1080">
            <v>0</v>
          </cell>
          <cell r="S1080">
            <v>0</v>
          </cell>
          <cell r="T1080">
            <v>0</v>
          </cell>
          <cell r="U1080">
            <v>0</v>
          </cell>
          <cell r="V1080">
            <v>0</v>
          </cell>
        </row>
        <row r="1081">
          <cell r="A1081">
            <v>0</v>
          </cell>
          <cell r="B1081">
            <v>0</v>
          </cell>
          <cell r="C1081">
            <v>0</v>
          </cell>
          <cell r="D1081">
            <v>0</v>
          </cell>
          <cell r="E1081">
            <v>0</v>
          </cell>
          <cell r="F1081">
            <v>0</v>
          </cell>
          <cell r="G1081">
            <v>0</v>
          </cell>
          <cell r="H1081">
            <v>0</v>
          </cell>
          <cell r="I1081">
            <v>0</v>
          </cell>
          <cell r="J1081">
            <v>0</v>
          </cell>
          <cell r="K1081">
            <v>0</v>
          </cell>
          <cell r="L1081">
            <v>0</v>
          </cell>
          <cell r="M1081">
            <v>0</v>
          </cell>
          <cell r="N1081">
            <v>0</v>
          </cell>
          <cell r="O1081">
            <v>0</v>
          </cell>
          <cell r="P1081">
            <v>0</v>
          </cell>
          <cell r="Q1081">
            <v>0</v>
          </cell>
          <cell r="R1081">
            <v>0</v>
          </cell>
          <cell r="T1081">
            <v>0</v>
          </cell>
          <cell r="U1081">
            <v>0</v>
          </cell>
        </row>
        <row r="1082">
          <cell r="A1082">
            <v>0</v>
          </cell>
          <cell r="B1082">
            <v>0</v>
          </cell>
          <cell r="C1082">
            <v>0</v>
          </cell>
          <cell r="D1082">
            <v>0</v>
          </cell>
          <cell r="E1082" t="str">
            <v>Firma:</v>
          </cell>
          <cell r="F1082">
            <v>0</v>
          </cell>
          <cell r="G1082">
            <v>0</v>
          </cell>
          <cell r="H1082">
            <v>0</v>
          </cell>
          <cell r="I1082">
            <v>0</v>
          </cell>
          <cell r="J1082">
            <v>0</v>
          </cell>
          <cell r="K1082">
            <v>0</v>
          </cell>
          <cell r="L1082">
            <v>0</v>
          </cell>
          <cell r="M1082">
            <v>0</v>
          </cell>
          <cell r="N1082">
            <v>0</v>
          </cell>
          <cell r="O1082">
            <v>0</v>
          </cell>
          <cell r="P1082">
            <v>0</v>
          </cell>
          <cell r="Q1082">
            <v>0</v>
          </cell>
          <cell r="R1082">
            <v>0</v>
          </cell>
          <cell r="S1082">
            <v>0</v>
          </cell>
          <cell r="U1082">
            <v>0</v>
          </cell>
          <cell r="V1082">
            <v>0</v>
          </cell>
        </row>
        <row r="1083">
          <cell r="A1083">
            <v>0</v>
          </cell>
          <cell r="B1083">
            <v>0</v>
          </cell>
          <cell r="C1083">
            <v>0</v>
          </cell>
          <cell r="D1083">
            <v>0</v>
          </cell>
          <cell r="E1083" t="str">
            <v>Nombre:</v>
          </cell>
          <cell r="F1083">
            <v>0</v>
          </cell>
          <cell r="G1083">
            <v>0</v>
          </cell>
          <cell r="H1083">
            <v>0</v>
          </cell>
          <cell r="I1083">
            <v>0</v>
          </cell>
          <cell r="J1083">
            <v>0</v>
          </cell>
          <cell r="K1083">
            <v>0</v>
          </cell>
          <cell r="L1083">
            <v>0</v>
          </cell>
          <cell r="M1083">
            <v>0</v>
          </cell>
          <cell r="N1083">
            <v>0</v>
          </cell>
          <cell r="O1083">
            <v>0</v>
          </cell>
          <cell r="P1083">
            <v>0</v>
          </cell>
          <cell r="Q1083">
            <v>0</v>
          </cell>
          <cell r="R1083">
            <v>0</v>
          </cell>
          <cell r="S1083">
            <v>0</v>
          </cell>
          <cell r="U1083">
            <v>0</v>
          </cell>
          <cell r="V1083" t="str">
            <v>Original  - FONADE</v>
          </cell>
        </row>
        <row r="1084">
          <cell r="A1084">
            <v>0</v>
          </cell>
          <cell r="B1084">
            <v>0</v>
          </cell>
          <cell r="C1084">
            <v>0</v>
          </cell>
          <cell r="D1084">
            <v>0</v>
          </cell>
          <cell r="E1084" t="str">
            <v>REPRESENTANTE LEGAL Ó DIRECTOR DE INTERVENTORÍA</v>
          </cell>
          <cell r="F1084">
            <v>0</v>
          </cell>
          <cell r="G1084">
            <v>0</v>
          </cell>
          <cell r="H1084">
            <v>0</v>
          </cell>
          <cell r="I1084">
            <v>0</v>
          </cell>
          <cell r="J1084">
            <v>0</v>
          </cell>
          <cell r="K1084">
            <v>0</v>
          </cell>
          <cell r="L1084">
            <v>0</v>
          </cell>
          <cell r="M1084">
            <v>0</v>
          </cell>
          <cell r="N1084">
            <v>0</v>
          </cell>
          <cell r="O1084">
            <v>0</v>
          </cell>
          <cell r="P1084">
            <v>0</v>
          </cell>
          <cell r="Q1084">
            <v>0</v>
          </cell>
          <cell r="R1084">
            <v>0</v>
          </cell>
          <cell r="S1084">
            <v>0</v>
          </cell>
          <cell r="T1084">
            <v>0</v>
          </cell>
          <cell r="U1084">
            <v>0</v>
          </cell>
          <cell r="V1084" t="str">
            <v>Copias: Contratista, Interventor</v>
          </cell>
        </row>
      </sheetData>
      <sheetData sheetId="7"/>
      <sheetData sheetId="8"/>
      <sheetData sheetId="9"/>
      <sheetData sheetId="10"/>
      <sheetData sheetId="11">
        <row r="4">
          <cell r="A4" t="str">
            <v>A</v>
          </cell>
        </row>
      </sheetData>
      <sheetData sheetId="12">
        <row r="1">
          <cell r="A1" t="str">
            <v>Codigo</v>
          </cell>
          <cell r="B1" t="str">
            <v>ACTIVIDADES</v>
          </cell>
          <cell r="C1" t="str">
            <v>Tipo</v>
          </cell>
          <cell r="D1" t="str">
            <v>Unidad</v>
          </cell>
          <cell r="E1" t="str">
            <v>ZONA 
NORTE (1)</v>
          </cell>
          <cell r="F1">
            <v>0</v>
          </cell>
        </row>
        <row r="2">
          <cell r="A2" t="str">
            <v>EH</v>
          </cell>
          <cell r="B2" t="str">
            <v>EQUIPOS Y HERRAMIENTAS</v>
          </cell>
          <cell r="C2">
            <v>0</v>
          </cell>
          <cell r="D2">
            <v>0</v>
          </cell>
          <cell r="E2">
            <v>0</v>
          </cell>
          <cell r="F2">
            <v>0</v>
          </cell>
        </row>
        <row r="3">
          <cell r="A3" t="str">
            <v>EH-01</v>
          </cell>
          <cell r="B3" t="str">
            <v>ANDAMIO METALICO TUBULAR (Sección de 2 marcos de 1.50*1.50 m.con 2 crucetas de 2.30 m.)</v>
          </cell>
          <cell r="C3" t="str">
            <v>Ins</v>
          </cell>
          <cell r="D3" t="str">
            <v>sm</v>
          </cell>
          <cell r="E3">
            <v>5244</v>
          </cell>
          <cell r="F3">
            <v>40756</v>
          </cell>
        </row>
        <row r="4">
          <cell r="A4" t="str">
            <v>EH-02</v>
          </cell>
          <cell r="B4" t="str">
            <v>BULLDOZER D-5</v>
          </cell>
          <cell r="C4" t="str">
            <v>Ins</v>
          </cell>
          <cell r="D4" t="str">
            <v>hr</v>
          </cell>
          <cell r="E4">
            <v>100000</v>
          </cell>
          <cell r="F4">
            <v>40756</v>
          </cell>
        </row>
        <row r="5">
          <cell r="A5" t="str">
            <v>EH-03</v>
          </cell>
          <cell r="B5" t="str">
            <v>CARROTANQUE DE AGUA 10.000 LTS.</v>
          </cell>
          <cell r="C5" t="str">
            <v>Ins</v>
          </cell>
          <cell r="D5" t="str">
            <v>hr</v>
          </cell>
          <cell r="E5">
            <v>45000</v>
          </cell>
          <cell r="F5">
            <v>40756</v>
          </cell>
        </row>
        <row r="6">
          <cell r="A6" t="str">
            <v>EH-04</v>
          </cell>
          <cell r="B6" t="str">
            <v>CARROTANQUE IRRIGADOR DE ASFALTO</v>
          </cell>
          <cell r="C6" t="str">
            <v>Ins</v>
          </cell>
          <cell r="D6" t="str">
            <v>hr</v>
          </cell>
          <cell r="E6">
            <v>52000</v>
          </cell>
          <cell r="F6">
            <v>40756</v>
          </cell>
        </row>
        <row r="7">
          <cell r="A7" t="str">
            <v>EH-05</v>
          </cell>
          <cell r="B7" t="str">
            <v>COMPACTADOR DE ASFALTO</v>
          </cell>
          <cell r="C7" t="str">
            <v>Ins</v>
          </cell>
          <cell r="D7" t="str">
            <v>hr</v>
          </cell>
          <cell r="E7">
            <v>80000</v>
          </cell>
          <cell r="F7">
            <v>40756</v>
          </cell>
        </row>
        <row r="8">
          <cell r="A8" t="str">
            <v>EH-06</v>
          </cell>
          <cell r="B8" t="str">
            <v>COMPRESOR (Barrido y/o Soplado de la Superficie Pavimento)</v>
          </cell>
          <cell r="C8" t="str">
            <v>Ins</v>
          </cell>
          <cell r="D8" t="str">
            <v>hr</v>
          </cell>
          <cell r="E8">
            <v>54000</v>
          </cell>
          <cell r="F8">
            <v>40756</v>
          </cell>
        </row>
        <row r="9">
          <cell r="A9" t="str">
            <v>EH-07</v>
          </cell>
          <cell r="B9" t="str">
            <v>COMPRESOR 2 MARTILLOS (Incluye ACPM y transporte)</v>
          </cell>
          <cell r="C9" t="str">
            <v>Ins</v>
          </cell>
          <cell r="D9" t="str">
            <v>hr</v>
          </cell>
          <cell r="E9">
            <v>35000</v>
          </cell>
          <cell r="F9">
            <v>40756</v>
          </cell>
        </row>
        <row r="10">
          <cell r="A10" t="str">
            <v>EH-08</v>
          </cell>
          <cell r="B10" t="str">
            <v>CORTADORA DE LADRILLO INCLUYE DISCO</v>
          </cell>
          <cell r="C10" t="str">
            <v>Ins</v>
          </cell>
          <cell r="D10" t="str">
            <v>dd</v>
          </cell>
          <cell r="E10">
            <v>35000</v>
          </cell>
          <cell r="F10">
            <v>40756</v>
          </cell>
        </row>
        <row r="11">
          <cell r="A11" t="str">
            <v>EH-09</v>
          </cell>
          <cell r="B11" t="str">
            <v>EQUIPO BASICO ( Construcción )</v>
          </cell>
          <cell r="C11" t="str">
            <v>Ins</v>
          </cell>
          <cell r="D11" t="str">
            <v>glb</v>
          </cell>
          <cell r="E11">
            <v>2244</v>
          </cell>
          <cell r="F11">
            <v>40756</v>
          </cell>
        </row>
        <row r="12">
          <cell r="A12" t="str">
            <v>EH-10</v>
          </cell>
          <cell r="B12" t="str">
            <v>EQUIPO BASICO ( Herramienta menor )</v>
          </cell>
          <cell r="C12" t="str">
            <v>Ins</v>
          </cell>
          <cell r="D12" t="str">
            <v>glb</v>
          </cell>
          <cell r="E12">
            <v>2244</v>
          </cell>
          <cell r="F12">
            <v>40756</v>
          </cell>
        </row>
        <row r="13">
          <cell r="A13" t="str">
            <v>EH-11</v>
          </cell>
          <cell r="B13" t="str">
            <v>EQUIPO COLOCACION CONCRETO</v>
          </cell>
          <cell r="C13" t="str">
            <v>Ins</v>
          </cell>
          <cell r="D13" t="str">
            <v>m3</v>
          </cell>
          <cell r="E13">
            <v>13200</v>
          </cell>
          <cell r="F13">
            <v>40756</v>
          </cell>
        </row>
        <row r="14">
          <cell r="A14" t="str">
            <v>EH-12</v>
          </cell>
          <cell r="B14" t="str">
            <v>EQUIPO DE TERMOFUSION</v>
          </cell>
          <cell r="C14" t="str">
            <v>Ins</v>
          </cell>
          <cell r="D14" t="str">
            <v>dd</v>
          </cell>
          <cell r="E14">
            <v>250000</v>
          </cell>
          <cell r="F14">
            <v>40756</v>
          </cell>
        </row>
        <row r="15">
          <cell r="A15" t="str">
            <v>EH-13</v>
          </cell>
          <cell r="B15" t="str">
            <v>EQUIPO HIDROLAVADORA</v>
          </cell>
          <cell r="C15" t="str">
            <v>Ins</v>
          </cell>
          <cell r="D15" t="str">
            <v>dd</v>
          </cell>
          <cell r="E15">
            <v>35000</v>
          </cell>
          <cell r="F15">
            <v>40756</v>
          </cell>
        </row>
        <row r="16">
          <cell r="A16" t="str">
            <v>EH-14</v>
          </cell>
          <cell r="B16" t="str">
            <v>GRUA CON BRAZO HIDRAULICO</v>
          </cell>
          <cell r="C16" t="str">
            <v>Ins</v>
          </cell>
          <cell r="D16" t="str">
            <v>dd</v>
          </cell>
          <cell r="E16">
            <v>800000</v>
          </cell>
          <cell r="F16">
            <v>40756</v>
          </cell>
        </row>
        <row r="17">
          <cell r="A17" t="str">
            <v>EH-15</v>
          </cell>
          <cell r="B17" t="str">
            <v>MEZCLADORA A GASOLINA</v>
          </cell>
          <cell r="C17" t="str">
            <v>Ins</v>
          </cell>
          <cell r="D17" t="str">
            <v>dd</v>
          </cell>
          <cell r="E17">
            <v>25000</v>
          </cell>
          <cell r="F17">
            <v>40756</v>
          </cell>
        </row>
        <row r="18">
          <cell r="A18" t="str">
            <v>EH-16</v>
          </cell>
          <cell r="B18" t="str">
            <v>MOTONIVELADORA 120 HP.</v>
          </cell>
          <cell r="C18" t="str">
            <v>Ins</v>
          </cell>
          <cell r="D18" t="str">
            <v>hr</v>
          </cell>
          <cell r="E18">
            <v>110000</v>
          </cell>
          <cell r="F18">
            <v>40756</v>
          </cell>
        </row>
        <row r="19">
          <cell r="A19" t="str">
            <v>EH-17</v>
          </cell>
          <cell r="B19" t="str">
            <v>REGLA VIBRATORIA</v>
          </cell>
          <cell r="C19" t="str">
            <v>Ins</v>
          </cell>
          <cell r="D19" t="str">
            <v>dd</v>
          </cell>
          <cell r="E19">
            <v>55000</v>
          </cell>
          <cell r="F19">
            <v>40756</v>
          </cell>
        </row>
        <row r="20">
          <cell r="A20" t="str">
            <v>EH-18</v>
          </cell>
          <cell r="B20" t="str">
            <v>RETIRO DE ESCOMBROS (Transporte horizontal, cargue y descargue).</v>
          </cell>
          <cell r="C20" t="str">
            <v>Ins</v>
          </cell>
          <cell r="D20" t="str">
            <v>m3</v>
          </cell>
          <cell r="E20">
            <v>16347</v>
          </cell>
          <cell r="F20">
            <v>40756</v>
          </cell>
        </row>
        <row r="21">
          <cell r="A21" t="str">
            <v>EH-19</v>
          </cell>
          <cell r="B21" t="str">
            <v>RETROEXCAVADORA SOBRE ORRUGAS  + Combustible + Operario</v>
          </cell>
          <cell r="C21" t="str">
            <v>Ins</v>
          </cell>
          <cell r="D21" t="str">
            <v>hr</v>
          </cell>
          <cell r="E21">
            <v>130000</v>
          </cell>
          <cell r="F21">
            <v>40756</v>
          </cell>
        </row>
        <row r="22">
          <cell r="A22" t="str">
            <v>EH-20</v>
          </cell>
          <cell r="B22" t="str">
            <v>TALADRO ROTO PERCUTOR</v>
          </cell>
          <cell r="C22" t="str">
            <v>Ins</v>
          </cell>
          <cell r="D22" t="str">
            <v>dd</v>
          </cell>
          <cell r="E22">
            <v>10500</v>
          </cell>
          <cell r="F22">
            <v>40756</v>
          </cell>
        </row>
        <row r="23">
          <cell r="A23" t="str">
            <v>EH-21</v>
          </cell>
          <cell r="B23" t="str">
            <v>TERMINADORA DE ASFALTO</v>
          </cell>
          <cell r="C23" t="str">
            <v>Ins</v>
          </cell>
          <cell r="D23" t="str">
            <v>hr</v>
          </cell>
          <cell r="E23">
            <v>105000</v>
          </cell>
          <cell r="F23">
            <v>40756</v>
          </cell>
        </row>
        <row r="24">
          <cell r="A24" t="str">
            <v>EH-22</v>
          </cell>
          <cell r="B24" t="str">
            <v>VIBRADOR A GASOLINA</v>
          </cell>
          <cell r="C24" t="str">
            <v>Ins</v>
          </cell>
          <cell r="D24" t="str">
            <v>dd</v>
          </cell>
          <cell r="E24">
            <v>37540</v>
          </cell>
          <cell r="F24">
            <v>40756</v>
          </cell>
        </row>
        <row r="25">
          <cell r="A25" t="str">
            <v>EH-23</v>
          </cell>
          <cell r="B25" t="str">
            <v>VIBROCOMPACTADOR  A GASOLINA</v>
          </cell>
          <cell r="C25" t="str">
            <v>Ins</v>
          </cell>
          <cell r="D25" t="str">
            <v>dd</v>
          </cell>
          <cell r="E25">
            <v>39500</v>
          </cell>
          <cell r="F25">
            <v>40756</v>
          </cell>
        </row>
        <row r="26">
          <cell r="A26" t="str">
            <v>EH-24</v>
          </cell>
          <cell r="B26" t="str">
            <v>VIBROCOMPACTADOR Manual Saltarín</v>
          </cell>
          <cell r="C26" t="str">
            <v>Ins</v>
          </cell>
          <cell r="D26" t="str">
            <v>dd</v>
          </cell>
          <cell r="E26">
            <v>32200</v>
          </cell>
          <cell r="F26">
            <v>40756</v>
          </cell>
        </row>
        <row r="27">
          <cell r="A27" t="str">
            <v>EH-25</v>
          </cell>
          <cell r="B27" t="str">
            <v>VOLQUETA  6m3, incluye Cargue a mano</v>
          </cell>
          <cell r="C27" t="str">
            <v>Ins</v>
          </cell>
          <cell r="D27" t="str">
            <v>vj</v>
          </cell>
          <cell r="E27">
            <v>145000</v>
          </cell>
          <cell r="F27">
            <v>40756</v>
          </cell>
        </row>
        <row r="28">
          <cell r="A28" t="str">
            <v>EH-26</v>
          </cell>
          <cell r="B28" t="str">
            <v>VOLQUETA  6m3 (Cargue mecánico)</v>
          </cell>
          <cell r="C28" t="str">
            <v>Ins</v>
          </cell>
          <cell r="D28" t="str">
            <v>vj</v>
          </cell>
          <cell r="E28">
            <v>95000</v>
          </cell>
          <cell r="F28">
            <v>40756</v>
          </cell>
        </row>
        <row r="29">
          <cell r="A29" t="str">
            <v>EH-27</v>
          </cell>
          <cell r="B29" t="str">
            <v>EQUIPO COLOCACION CONCRETO (BOMBEO)</v>
          </cell>
          <cell r="C29" t="str">
            <v>Ins</v>
          </cell>
          <cell r="D29" t="str">
            <v>m3</v>
          </cell>
          <cell r="E29">
            <v>29000</v>
          </cell>
          <cell r="F29">
            <v>40756</v>
          </cell>
        </row>
        <row r="30">
          <cell r="A30" t="str">
            <v>EH-28</v>
          </cell>
          <cell r="B30" t="str">
            <v>VOLQUETA  6m3 (Cargue a mano) RETIRO INTERNO</v>
          </cell>
          <cell r="E30">
            <v>120000</v>
          </cell>
          <cell r="F30">
            <v>40756</v>
          </cell>
        </row>
        <row r="31">
          <cell r="A31" t="str">
            <v>EH-29</v>
          </cell>
          <cell r="B31" t="str">
            <v>VOLQUETA  6m3 (Cargue a mecanico) RETIRO INTERNO</v>
          </cell>
          <cell r="E31">
            <v>0</v>
          </cell>
        </row>
        <row r="32">
          <cell r="A32" t="str">
            <v>EH-30</v>
          </cell>
          <cell r="B32" t="str">
            <v>CORTADORA DE CONCRETO con combustibnle</v>
          </cell>
          <cell r="C32" t="str">
            <v>Ins</v>
          </cell>
          <cell r="D32" t="str">
            <v>dd</v>
          </cell>
          <cell r="E32">
            <v>0</v>
          </cell>
        </row>
        <row r="33">
          <cell r="A33" t="str">
            <v>EH-31</v>
          </cell>
          <cell r="B33" t="str">
            <v>DISCO DIAMANTADO DE 14""</v>
          </cell>
          <cell r="C33" t="str">
            <v>Ins</v>
          </cell>
          <cell r="D33" t="str">
            <v>und</v>
          </cell>
          <cell r="E33">
            <v>0</v>
          </cell>
        </row>
        <row r="34">
          <cell r="A34" t="str">
            <v>EH-32</v>
          </cell>
          <cell r="B34" t="str">
            <v>ALLANADORA MECANICA CON CUCHILLAS</v>
          </cell>
          <cell r="C34" t="str">
            <v>Ins</v>
          </cell>
          <cell r="D34" t="str">
            <v>dd</v>
          </cell>
          <cell r="E34">
            <v>0</v>
          </cell>
        </row>
        <row r="35">
          <cell r="A35" t="str">
            <v>EH-33</v>
          </cell>
          <cell r="B35" t="str">
            <v>HERRAMIENTA MENOR 5 %  DE LA MANO OBRA</v>
          </cell>
          <cell r="C35" t="str">
            <v>Ins</v>
          </cell>
          <cell r="D35" t="str">
            <v>Global</v>
          </cell>
          <cell r="E35">
            <v>1000</v>
          </cell>
        </row>
        <row r="36">
          <cell r="A36" t="str">
            <v>EH-34</v>
          </cell>
          <cell r="B36" t="str">
            <v>EXTERIORES Y VIAS</v>
          </cell>
          <cell r="E36">
            <v>0</v>
          </cell>
        </row>
        <row r="37">
          <cell r="A37" t="str">
            <v>EH-35</v>
          </cell>
          <cell r="B37" t="str">
            <v>EMULSION ASFALTICA Tipo CRL-1</v>
          </cell>
          <cell r="C37" t="str">
            <v>Ins</v>
          </cell>
          <cell r="D37" t="str">
            <v>lt</v>
          </cell>
          <cell r="E37">
            <v>2058</v>
          </cell>
          <cell r="F37">
            <v>40756</v>
          </cell>
        </row>
        <row r="38">
          <cell r="A38" t="str">
            <v>EH-36</v>
          </cell>
          <cell r="B38" t="str">
            <v>EMULSION ASFALTICA Tipo CRR-1</v>
          </cell>
          <cell r="C38" t="str">
            <v>Ins</v>
          </cell>
          <cell r="D38" t="str">
            <v>lt</v>
          </cell>
          <cell r="E38">
            <v>2074</v>
          </cell>
          <cell r="F38">
            <v>40756</v>
          </cell>
        </row>
        <row r="39">
          <cell r="A39" t="str">
            <v>EH-37</v>
          </cell>
          <cell r="B39" t="str">
            <v>MEZCLA ASFALTICA TIPO MDC-1</v>
          </cell>
          <cell r="C39" t="str">
            <v>Ins</v>
          </cell>
          <cell r="D39" t="str">
            <v>m3</v>
          </cell>
          <cell r="E39">
            <v>310590</v>
          </cell>
          <cell r="F39">
            <v>40756</v>
          </cell>
        </row>
        <row r="40">
          <cell r="A40" t="str">
            <v>EH-38</v>
          </cell>
          <cell r="B40" t="str">
            <v>MEZCLA ASFALTICA TIPO MDC-2</v>
          </cell>
          <cell r="C40" t="str">
            <v>Ins</v>
          </cell>
          <cell r="D40" t="str">
            <v>m3</v>
          </cell>
          <cell r="E40">
            <v>322770</v>
          </cell>
          <cell r="F40">
            <v>40756</v>
          </cell>
        </row>
        <row r="41">
          <cell r="A41" t="str">
            <v>EH-39</v>
          </cell>
          <cell r="B41" t="str">
            <v>MEZCLA ASFALTICA TIPO MDC-3</v>
          </cell>
          <cell r="C41" t="str">
            <v>Ins</v>
          </cell>
          <cell r="D41" t="str">
            <v>m3</v>
          </cell>
          <cell r="E41">
            <v>353220</v>
          </cell>
          <cell r="F41">
            <v>40756</v>
          </cell>
        </row>
        <row r="42">
          <cell r="A42" t="str">
            <v>EH-40</v>
          </cell>
          <cell r="B42" t="str">
            <v>PASTO KIKUYO (cortado)</v>
          </cell>
          <cell r="C42" t="str">
            <v>Ins</v>
          </cell>
          <cell r="D42" t="str">
            <v>m2</v>
          </cell>
          <cell r="E42">
            <v>6500</v>
          </cell>
          <cell r="F42">
            <v>40756</v>
          </cell>
        </row>
        <row r="43">
          <cell r="A43" t="str">
            <v>EH-41</v>
          </cell>
          <cell r="B43" t="str">
            <v>PLANTAS ORNAMENTALES VARIAS</v>
          </cell>
          <cell r="C43" t="str">
            <v>Ins</v>
          </cell>
          <cell r="D43" t="str">
            <v>und</v>
          </cell>
          <cell r="E43">
            <v>2100</v>
          </cell>
          <cell r="F43">
            <v>40756</v>
          </cell>
        </row>
        <row r="44">
          <cell r="A44" t="str">
            <v>EH-42</v>
          </cell>
          <cell r="B44" t="str">
            <v>TIERRA NEGRA</v>
          </cell>
          <cell r="C44" t="str">
            <v>Ins</v>
          </cell>
          <cell r="D44" t="str">
            <v>m3</v>
          </cell>
          <cell r="E44">
            <v>63333.333333333336</v>
          </cell>
          <cell r="F44">
            <v>40756</v>
          </cell>
        </row>
        <row r="45">
          <cell r="A45" t="str">
            <v>EH-43</v>
          </cell>
          <cell r="B45" t="str">
            <v>Grama tipo bermuda grass</v>
          </cell>
          <cell r="C45" t="str">
            <v>Ins</v>
          </cell>
          <cell r="D45" t="str">
            <v>m2</v>
          </cell>
          <cell r="E45">
            <v>5800</v>
          </cell>
          <cell r="F45">
            <v>40756</v>
          </cell>
        </row>
        <row r="46">
          <cell r="A46" t="str">
            <v>EH-44</v>
          </cell>
          <cell r="B46" t="str">
            <v>TRANSPORTE DE MATERIALES O EQUIPO</v>
          </cell>
          <cell r="C46" t="str">
            <v>Ins</v>
          </cell>
          <cell r="D46" t="str">
            <v>Viaje</v>
          </cell>
          <cell r="E46">
            <v>45000</v>
          </cell>
        </row>
        <row r="47">
          <cell r="A47" t="str">
            <v>EH-45</v>
          </cell>
          <cell r="B47" t="str">
            <v>VIBROCOMPACTADOR  A GASOLINA O ELECTRICO</v>
          </cell>
          <cell r="C47" t="str">
            <v>Ins</v>
          </cell>
          <cell r="D47" t="str">
            <v>dd</v>
          </cell>
          <cell r="E47">
            <v>45000</v>
          </cell>
        </row>
        <row r="48">
          <cell r="A48" t="str">
            <v>EH-46</v>
          </cell>
          <cell r="B48" t="str">
            <v>PARAL CORTO: Uso desde 1,50 hasta 2,50 m.</v>
          </cell>
          <cell r="C48" t="str">
            <v>Ins</v>
          </cell>
          <cell r="D48" t="str">
            <v>dd</v>
          </cell>
          <cell r="E48">
            <v>95</v>
          </cell>
        </row>
        <row r="49">
          <cell r="A49" t="str">
            <v>EH-47</v>
          </cell>
          <cell r="B49" t="str">
            <v>PARAL LARGO: Uso desde 2,00m hasta 3,50 m.</v>
          </cell>
          <cell r="C49" t="str">
            <v>Ins</v>
          </cell>
          <cell r="D49" t="str">
            <v>dd</v>
          </cell>
          <cell r="E49">
            <v>110</v>
          </cell>
        </row>
        <row r="50">
          <cell r="A50" t="str">
            <v>EH-48</v>
          </cell>
          <cell r="B50" t="str">
            <v>PARAL LARGO: Uso desde 2,00m hasta 3,50 m.</v>
          </cell>
          <cell r="C50" t="str">
            <v>Ins</v>
          </cell>
          <cell r="D50" t="str">
            <v>dd</v>
          </cell>
          <cell r="E50">
            <v>140</v>
          </cell>
        </row>
        <row r="51">
          <cell r="A51" t="str">
            <v>EH-49</v>
          </cell>
          <cell r="B51" t="str">
            <v>CANGURO "APISONADOR" A GASOLINA</v>
          </cell>
          <cell r="C51" t="str">
            <v>Ins</v>
          </cell>
          <cell r="D51" t="str">
            <v>dd</v>
          </cell>
          <cell r="E51">
            <v>24500</v>
          </cell>
          <cell r="F51">
            <v>0</v>
          </cell>
        </row>
        <row r="52">
          <cell r="A52" t="str">
            <v>EH-50</v>
          </cell>
          <cell r="B52" t="str">
            <v>TALADRO PARA MADERA</v>
          </cell>
          <cell r="C52" t="str">
            <v>Ins</v>
          </cell>
          <cell r="D52" t="str">
            <v>dd</v>
          </cell>
          <cell r="E52">
            <v>25000</v>
          </cell>
        </row>
      </sheetData>
      <sheetData sheetId="13">
        <row r="35">
          <cell r="A35" t="str">
            <v>MO-01</v>
          </cell>
        </row>
      </sheetData>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sheetData sheetId="1">
        <row r="2">
          <cell r="A2" t="str">
            <v>Acero</v>
          </cell>
        </row>
        <row r="3">
          <cell r="A3" t="str">
            <v>Agrotextil</v>
          </cell>
        </row>
        <row r="4">
          <cell r="A4" t="str">
            <v>Agregados</v>
          </cell>
        </row>
        <row r="5">
          <cell r="A5" t="str">
            <v>Alimentación</v>
          </cell>
        </row>
        <row r="6">
          <cell r="A6" t="str">
            <v>Alquiler de espacios y/o equipos</v>
          </cell>
        </row>
        <row r="7">
          <cell r="A7" t="str">
            <v>Análisis de laboratorio de H2O</v>
          </cell>
        </row>
        <row r="8">
          <cell r="A8" t="str">
            <v>Análisis de muestras (C14, suelos, fitolitos)</v>
          </cell>
        </row>
        <row r="9">
          <cell r="A9" t="str">
            <v>Análisis de polen</v>
          </cell>
        </row>
        <row r="10">
          <cell r="A10" t="str">
            <v>Árboles (barrera viva)</v>
          </cell>
        </row>
        <row r="11">
          <cell r="A11" t="str">
            <v>Auxiliar</v>
          </cell>
        </row>
        <row r="12">
          <cell r="A12" t="str">
            <v>Bolsas plásticas</v>
          </cell>
        </row>
        <row r="13">
          <cell r="A13" t="str">
            <v>Bolsas y recipientes</v>
          </cell>
        </row>
        <row r="14">
          <cell r="A14" t="str">
            <v>Caja estacionaria</v>
          </cell>
        </row>
        <row r="15">
          <cell r="A15" t="str">
            <v>Cal dolomítica</v>
          </cell>
        </row>
        <row r="16">
          <cell r="A16" t="str">
            <v>Canales perimetrales, cunetas, filtros</v>
          </cell>
        </row>
        <row r="17">
          <cell r="A17" t="str">
            <v>Canecas</v>
          </cell>
        </row>
        <row r="18">
          <cell r="A18" t="str">
            <v>Caracterización de residuos sólidos ¿incluir el detalle?</v>
          </cell>
        </row>
        <row r="19">
          <cell r="A19" t="str">
            <v>Carreta</v>
          </cell>
        </row>
        <row r="20">
          <cell r="A20" t="str">
            <v>Conductimetro</v>
          </cell>
        </row>
        <row r="21">
          <cell r="A21" t="str">
            <v>Contenedores</v>
          </cell>
        </row>
        <row r="22">
          <cell r="A22" t="str">
            <v>Contenedores residuos peligrosos</v>
          </cell>
        </row>
        <row r="23">
          <cell r="A23" t="str">
            <v>Costrucción de edificaciones</v>
          </cell>
        </row>
        <row r="24">
          <cell r="A24" t="str">
            <v>Coordinador</v>
          </cell>
        </row>
        <row r="25">
          <cell r="A25" t="str">
            <v>Demolición</v>
          </cell>
        </row>
        <row r="26">
          <cell r="A26" t="str">
            <v>Descapote y limpieza</v>
          </cell>
        </row>
        <row r="27">
          <cell r="A27" t="str">
            <v>Diseños</v>
          </cell>
        </row>
        <row r="28">
          <cell r="A28" t="str">
            <v>Dosificador para semillas</v>
          </cell>
        </row>
        <row r="29">
          <cell r="A29" t="str">
            <v>Escalera</v>
          </cell>
        </row>
        <row r="30">
          <cell r="A30" t="str">
            <v>Estudio ecológico y suelos</v>
          </cell>
        </row>
        <row r="31">
          <cell r="A31" t="str">
            <v>Excavaciones maquinaria</v>
          </cell>
        </row>
        <row r="32">
          <cell r="A32" t="str">
            <v>Excavaciones y llenos</v>
          </cell>
        </row>
        <row r="33">
          <cell r="A33" t="str">
            <v>Gallinaza</v>
          </cell>
        </row>
        <row r="34">
          <cell r="A34" t="str">
            <v>Geotextil, saran</v>
          </cell>
        </row>
        <row r="35">
          <cell r="A35" t="str">
            <v>GPS</v>
          </cell>
        </row>
        <row r="36">
          <cell r="A36" t="str">
            <v>Guardianes</v>
          </cell>
        </row>
        <row r="37">
          <cell r="A37" t="str">
            <v>Grama</v>
          </cell>
        </row>
        <row r="38">
          <cell r="A38" t="str">
            <v>Herramientas</v>
          </cell>
        </row>
        <row r="39">
          <cell r="A39" t="str">
            <v>Hidroretenedor</v>
          </cell>
        </row>
        <row r="40">
          <cell r="A40" t="str">
            <v>Malla</v>
          </cell>
        </row>
        <row r="41">
          <cell r="A41" t="str">
            <v>Martillo</v>
          </cell>
        </row>
        <row r="42">
          <cell r="A42" t="str">
            <v>Materiales fungibles (papelería, material didáctico)</v>
          </cell>
        </row>
        <row r="43">
          <cell r="A43" t="str">
            <v>Materiales no fungibles (herramientas)</v>
          </cell>
        </row>
        <row r="44">
          <cell r="A44" t="str">
            <v>Muebles y enseres</v>
          </cell>
        </row>
        <row r="45">
          <cell r="A45" t="str">
            <v>Muestreos de aire (calidad - ruido)</v>
          </cell>
        </row>
        <row r="46">
          <cell r="A46" t="str">
            <v>Obras provisionales</v>
          </cell>
        </row>
        <row r="47">
          <cell r="A47" t="str">
            <v>Obrero</v>
          </cell>
        </row>
        <row r="48">
          <cell r="A48" t="str">
            <v>Oxímetro</v>
          </cell>
        </row>
        <row r="49">
          <cell r="A49" t="str">
            <v>Pala</v>
          </cell>
        </row>
        <row r="50">
          <cell r="A50" t="str">
            <v>Papelería (trabajo de campo y laboratorio)</v>
          </cell>
        </row>
        <row r="51">
          <cell r="A51" t="str">
            <v>Pasos provisionales</v>
          </cell>
        </row>
        <row r="52">
          <cell r="A52" t="str">
            <v>Peachimetro</v>
          </cell>
        </row>
        <row r="53">
          <cell r="A53" t="str">
            <v>Perifoneo</v>
          </cell>
        </row>
        <row r="54">
          <cell r="A54" t="str">
            <v>Pesca eléctrica</v>
          </cell>
        </row>
        <row r="55">
          <cell r="A55" t="str">
            <v>Planta de potabilización</v>
          </cell>
        </row>
        <row r="56">
          <cell r="A56" t="str">
            <v>Planta de tratamiento de aguas residuales domésticas</v>
          </cell>
        </row>
        <row r="57">
          <cell r="A57" t="str">
            <v>Plantas de tratamiento y potabilización compactos</v>
          </cell>
        </row>
        <row r="58">
          <cell r="A58" t="str">
            <v>Predio</v>
          </cell>
        </row>
        <row r="59">
          <cell r="A59" t="str">
            <v>Polisombra</v>
          </cell>
        </row>
        <row r="60">
          <cell r="A60" t="str">
            <v>Profesional asistente</v>
          </cell>
        </row>
        <row r="61">
          <cell r="A61" t="str">
            <v>Profesional auxiliar</v>
          </cell>
        </row>
        <row r="62">
          <cell r="A62" t="str">
            <v>Profesional coordinador</v>
          </cell>
        </row>
        <row r="63">
          <cell r="A63" t="str">
            <v>Profesional especialista</v>
          </cell>
        </row>
        <row r="64">
          <cell r="A64" t="str">
            <v>Publicaciones escritas</v>
          </cell>
        </row>
        <row r="65">
          <cell r="A65" t="str">
            <v>Publicaciones radiales</v>
          </cell>
        </row>
        <row r="66">
          <cell r="A66" t="str">
            <v>Publicaciones televisivas</v>
          </cell>
        </row>
        <row r="67">
          <cell r="A67" t="str">
            <v>Publicaciones virtuales</v>
          </cell>
        </row>
        <row r="68">
          <cell r="A68" t="str">
            <v>Rastrillo</v>
          </cell>
        </row>
        <row r="69">
          <cell r="A69" t="str">
            <v>Reactivos</v>
          </cell>
        </row>
        <row r="70">
          <cell r="A70" t="str">
            <v>Red de niebla</v>
          </cell>
        </row>
        <row r="71">
          <cell r="A71" t="str">
            <v>Semilla brachiaria</v>
          </cell>
        </row>
        <row r="72">
          <cell r="A72" t="str">
            <v>Semilla centrosema</v>
          </cell>
        </row>
        <row r="73">
          <cell r="A73" t="str">
            <v>Semilla maní forrajero</v>
          </cell>
        </row>
        <row r="74">
          <cell r="A74" t="str">
            <v>Semilla kikuyo</v>
          </cell>
        </row>
        <row r="75">
          <cell r="A75" t="str">
            <v>Semilla trébol blanco</v>
          </cell>
        </row>
        <row r="76">
          <cell r="A76" t="str">
            <v>Refrigerios</v>
          </cell>
        </row>
        <row r="77">
          <cell r="A77" t="str">
            <v xml:space="preserve">Tela de cerramiento </v>
          </cell>
        </row>
        <row r="78">
          <cell r="A78" t="str">
            <v>Tierra negra</v>
          </cell>
        </row>
        <row r="79">
          <cell r="A79" t="str">
            <v>Transporte aéreo</v>
          </cell>
        </row>
        <row r="80">
          <cell r="A80" t="str">
            <v>Transporte de acarreo</v>
          </cell>
        </row>
        <row r="81">
          <cell r="A81" t="str">
            <v>Transporte de envíos y embalajes</v>
          </cell>
        </row>
        <row r="82">
          <cell r="A82" t="str">
            <v>Transporte terrestre</v>
          </cell>
        </row>
        <row r="83">
          <cell r="A83" t="str">
            <v>Transporte urbano</v>
          </cell>
        </row>
        <row r="84">
          <cell r="A84" t="str">
            <v>Trasmallo</v>
          </cell>
        </row>
        <row r="85">
          <cell r="A85" t="str">
            <v>Trinchos</v>
          </cell>
        </row>
      </sheetData>
      <sheetData sheetId="2"/>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CANT.5921"/>
      <sheetName val="ACTA COMPARATIVA"/>
    </sheetNames>
    <sheetDataSet>
      <sheetData sheetId="0" refreshError="1"/>
      <sheetData sheetId="1" refreshError="1"/>
      <sheetData sheetId="2"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ACOMETIDAS"/>
      <sheetName val="dem poz"/>
      <sheetName val="desvio"/>
      <sheetName val="TUBERIA"/>
      <sheetName val="CARCAMO"/>
      <sheetName val="ANDENES"/>
      <sheetName val="DOMICILIARIAS"/>
      <sheetName val="PAVIMENTO"/>
      <sheetName val="SUMA TUB"/>
      <sheetName val="RESUMEN"/>
      <sheetName val="VILLA SAGRARIO N"/>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ux"/>
      <sheetName val="1"/>
      <sheetName val="2"/>
      <sheetName val="INS"/>
      <sheetName val="AIU"/>
      <sheetName val="F.P"/>
      <sheetName val="CANTIDADES"/>
    </sheetNames>
    <sheetDataSet>
      <sheetData sheetId="0"/>
      <sheetData sheetId="1"/>
      <sheetData sheetId="2"/>
      <sheetData sheetId="3"/>
      <sheetData sheetId="4">
        <row r="3">
          <cell r="B3" t="str">
            <v>DESCRIPCION</v>
          </cell>
          <cell r="C3" t="str">
            <v>UND</v>
          </cell>
          <cell r="D3" t="str">
            <v>VALOR</v>
          </cell>
          <cell r="E3" t="str">
            <v>VR. HORA</v>
          </cell>
          <cell r="F3" t="str">
            <v>F.P</v>
          </cell>
          <cell r="G3" t="str">
            <v>JORNAL + PRESTACIONES</v>
          </cell>
        </row>
        <row r="4">
          <cell r="B4" t="str">
            <v>Ayudante</v>
          </cell>
          <cell r="C4" t="str">
            <v>Jornal</v>
          </cell>
          <cell r="D4">
            <v>27362</v>
          </cell>
          <cell r="E4">
            <v>3420</v>
          </cell>
          <cell r="F4">
            <v>0.54300000000000004</v>
          </cell>
          <cell r="G4">
            <v>42219.566000000006</v>
          </cell>
        </row>
        <row r="5">
          <cell r="B5" t="str">
            <v>Oficial</v>
          </cell>
          <cell r="C5" t="str">
            <v>Jornal</v>
          </cell>
          <cell r="D5">
            <v>41043</v>
          </cell>
          <cell r="E5">
            <v>5130</v>
          </cell>
          <cell r="F5">
            <v>0.54300000000000004</v>
          </cell>
          <cell r="G5">
            <v>63329.349000000009</v>
          </cell>
        </row>
        <row r="6">
          <cell r="B6" t="str">
            <v>Maestro de construcción</v>
          </cell>
          <cell r="C6" t="str">
            <v>Jornal</v>
          </cell>
          <cell r="D6">
            <v>54724</v>
          </cell>
          <cell r="E6">
            <v>6841</v>
          </cell>
          <cell r="F6">
            <v>0.54300000000000004</v>
          </cell>
          <cell r="G6">
            <v>84439.132000000012</v>
          </cell>
        </row>
        <row r="7">
          <cell r="B7" t="str">
            <v>Topógrafo</v>
          </cell>
          <cell r="C7" t="str">
            <v>Jornal</v>
          </cell>
          <cell r="D7">
            <v>68405</v>
          </cell>
          <cell r="E7">
            <v>8551</v>
          </cell>
          <cell r="F7">
            <v>0.54300000000000004</v>
          </cell>
          <cell r="G7">
            <v>105548.91500000001</v>
          </cell>
        </row>
        <row r="8">
          <cell r="B8" t="str">
            <v>Cadenero</v>
          </cell>
          <cell r="C8" t="str">
            <v>Jornal</v>
          </cell>
          <cell r="D8">
            <v>36939</v>
          </cell>
          <cell r="E8">
            <v>4617</v>
          </cell>
          <cell r="F8">
            <v>0.54300000000000004</v>
          </cell>
          <cell r="G8">
            <v>56996.877000000008</v>
          </cell>
        </row>
        <row r="9">
          <cell r="B9" t="str">
            <v>Soldador</v>
          </cell>
          <cell r="C9" t="str">
            <v>Jornal</v>
          </cell>
          <cell r="D9">
            <v>62933</v>
          </cell>
          <cell r="E9">
            <v>7867</v>
          </cell>
          <cell r="F9">
            <v>0.54300000000000004</v>
          </cell>
          <cell r="G9">
            <v>97105.619000000006</v>
          </cell>
        </row>
        <row r="10">
          <cell r="B10" t="str">
            <v>Ingeniero residente</v>
          </cell>
          <cell r="C10" t="str">
            <v>Jornal</v>
          </cell>
          <cell r="D10">
            <v>64301</v>
          </cell>
          <cell r="E10">
            <v>8038</v>
          </cell>
          <cell r="F10">
            <v>0.54300000000000004</v>
          </cell>
          <cell r="G10">
            <v>99216.443000000014</v>
          </cell>
        </row>
        <row r="11">
          <cell r="B11" t="str">
            <v>Director de proyecto</v>
          </cell>
          <cell r="C11" t="str">
            <v>Jornal</v>
          </cell>
          <cell r="D11">
            <v>103976</v>
          </cell>
          <cell r="E11">
            <v>12997</v>
          </cell>
          <cell r="F11">
            <v>0.54300000000000004</v>
          </cell>
          <cell r="G11">
            <v>160434.96800000002</v>
          </cell>
        </row>
        <row r="12">
          <cell r="B12" t="str">
            <v>Celador</v>
          </cell>
          <cell r="C12" t="str">
            <v>Jornal</v>
          </cell>
          <cell r="D12">
            <v>30098</v>
          </cell>
          <cell r="E12">
            <v>3762</v>
          </cell>
          <cell r="F12">
            <v>0.54300000000000004</v>
          </cell>
          <cell r="G12">
            <v>46441.214000000007</v>
          </cell>
        </row>
        <row r="13">
          <cell r="B13" t="str">
            <v>Almacenista</v>
          </cell>
          <cell r="C13" t="str">
            <v>Jornal</v>
          </cell>
          <cell r="D13">
            <v>32834</v>
          </cell>
          <cell r="E13">
            <v>4104</v>
          </cell>
          <cell r="F13">
            <v>0.54300000000000004</v>
          </cell>
          <cell r="G13">
            <v>50662.862000000008</v>
          </cell>
        </row>
        <row r="14">
          <cell r="B14" t="str">
            <v>Electricista</v>
          </cell>
          <cell r="C14" t="str">
            <v>Jornal</v>
          </cell>
          <cell r="D14">
            <v>49251.6</v>
          </cell>
          <cell r="E14">
            <v>6156</v>
          </cell>
          <cell r="F14">
            <v>0.54300000000000004</v>
          </cell>
          <cell r="G14">
            <v>75995.218800000002</v>
          </cell>
        </row>
        <row r="15">
          <cell r="B15" t="str">
            <v>Auxiliar de electricista</v>
          </cell>
          <cell r="C15" t="str">
            <v>Jornal</v>
          </cell>
          <cell r="D15">
            <v>38307</v>
          </cell>
          <cell r="E15">
            <v>4788</v>
          </cell>
          <cell r="F15">
            <v>0.54300000000000004</v>
          </cell>
          <cell r="G15">
            <v>59107.701000000008</v>
          </cell>
        </row>
        <row r="16">
          <cell r="B16" t="str">
            <v>Secretaria</v>
          </cell>
          <cell r="C16" t="str">
            <v>Jornal</v>
          </cell>
          <cell r="D16">
            <v>30098</v>
          </cell>
          <cell r="E16">
            <v>3762</v>
          </cell>
          <cell r="F16">
            <v>0.54300000000000004</v>
          </cell>
          <cell r="G16">
            <v>46441.214000000007</v>
          </cell>
        </row>
        <row r="17">
          <cell r="B17" t="str">
            <v>Mensajero</v>
          </cell>
          <cell r="C17" t="str">
            <v>Jornal</v>
          </cell>
          <cell r="D17">
            <v>28730</v>
          </cell>
          <cell r="E17">
            <v>3591</v>
          </cell>
          <cell r="F17">
            <v>0.54300000000000004</v>
          </cell>
          <cell r="G17">
            <v>44330.390000000007</v>
          </cell>
        </row>
        <row r="18">
          <cell r="B18" t="str">
            <v>Cuadrilla AA</v>
          </cell>
          <cell r="C18" t="str">
            <v>Jornal</v>
          </cell>
          <cell r="D18">
            <v>68405</v>
          </cell>
          <cell r="E18">
            <v>8551</v>
          </cell>
          <cell r="F18">
            <v>0.54300000000000004</v>
          </cell>
          <cell r="G18">
            <v>105548.91500000001</v>
          </cell>
        </row>
        <row r="19">
          <cell r="B19" t="str">
            <v>Cuadrilla AA-2</v>
          </cell>
          <cell r="C19" t="str">
            <v>Jornal</v>
          </cell>
          <cell r="D19">
            <v>95767</v>
          </cell>
          <cell r="E19">
            <v>11971</v>
          </cell>
          <cell r="F19">
            <v>0.54300000000000004</v>
          </cell>
          <cell r="G19">
            <v>147768.481</v>
          </cell>
        </row>
        <row r="20">
          <cell r="B20" t="str">
            <v>Cuadrilla BB (Instalaciones)</v>
          </cell>
          <cell r="C20" t="str">
            <v>Jornal</v>
          </cell>
          <cell r="D20">
            <v>75245.5</v>
          </cell>
          <cell r="E20">
            <v>9406</v>
          </cell>
          <cell r="F20">
            <v>0.54300000000000004</v>
          </cell>
          <cell r="G20">
            <v>116103.80650000001</v>
          </cell>
        </row>
        <row r="21">
          <cell r="B21" t="str">
            <v>Cuadrilla CC (pintura)</v>
          </cell>
          <cell r="C21" t="str">
            <v>Jornal</v>
          </cell>
          <cell r="D21">
            <v>78665.75</v>
          </cell>
          <cell r="E21">
            <v>9833</v>
          </cell>
          <cell r="F21">
            <v>0.54300000000000004</v>
          </cell>
          <cell r="G21">
            <v>121381.25225000001</v>
          </cell>
        </row>
        <row r="22">
          <cell r="B22" t="str">
            <v>Cuadrilla DD (Carpinterías)</v>
          </cell>
          <cell r="C22" t="str">
            <v>Jornal</v>
          </cell>
          <cell r="D22">
            <v>82086</v>
          </cell>
          <cell r="E22">
            <v>10261</v>
          </cell>
          <cell r="F22">
            <v>0.54300000000000004</v>
          </cell>
          <cell r="G22">
            <v>126658.69800000002</v>
          </cell>
        </row>
        <row r="23">
          <cell r="B23" t="str">
            <v>Cuadrilla EE (Cableado Est)</v>
          </cell>
          <cell r="C23" t="str">
            <v>Jornal</v>
          </cell>
          <cell r="D23">
            <v>88926.5</v>
          </cell>
          <cell r="E23">
            <v>11116</v>
          </cell>
          <cell r="F23">
            <v>0.54300000000000004</v>
          </cell>
          <cell r="G23">
            <v>137213.5895</v>
          </cell>
        </row>
        <row r="24">
          <cell r="B24" t="str">
            <v>Cuadrilla Eléctrica</v>
          </cell>
          <cell r="C24" t="str">
            <v>Jornal</v>
          </cell>
          <cell r="D24">
            <v>86190.3</v>
          </cell>
          <cell r="E24">
            <v>10774</v>
          </cell>
          <cell r="F24">
            <v>0.54300000000000004</v>
          </cell>
          <cell r="G24">
            <v>132991.63290000003</v>
          </cell>
        </row>
        <row r="25">
          <cell r="E25">
            <v>0</v>
          </cell>
          <cell r="F25">
            <v>0.54300000000000004</v>
          </cell>
          <cell r="G25">
            <v>0</v>
          </cell>
        </row>
        <row r="26">
          <cell r="E26">
            <v>0</v>
          </cell>
          <cell r="F26">
            <v>0.54300000000000004</v>
          </cell>
          <cell r="G26">
            <v>0</v>
          </cell>
        </row>
        <row r="27">
          <cell r="E27">
            <v>0</v>
          </cell>
          <cell r="F27">
            <v>0.54300000000000004</v>
          </cell>
          <cell r="G27">
            <v>0</v>
          </cell>
        </row>
        <row r="28">
          <cell r="B28" t="str">
            <v>MATERIALES</v>
          </cell>
        </row>
        <row r="29">
          <cell r="B29" t="str">
            <v>DESCRIPCIÓN</v>
          </cell>
          <cell r="C29" t="str">
            <v>UND</v>
          </cell>
          <cell r="D29" t="str">
            <v>VALOR</v>
          </cell>
        </row>
        <row r="30">
          <cell r="B30" t="str">
            <v xml:space="preserve">CEMENTO </v>
          </cell>
          <cell r="C30" t="str">
            <v>KG</v>
          </cell>
          <cell r="D30">
            <v>560</v>
          </cell>
        </row>
        <row r="31">
          <cell r="B31" t="str">
            <v xml:space="preserve">ARENA </v>
          </cell>
          <cell r="C31" t="str">
            <v>M3</v>
          </cell>
          <cell r="D31">
            <v>55000</v>
          </cell>
        </row>
        <row r="32">
          <cell r="B32" t="str">
            <v>AGUA</v>
          </cell>
          <cell r="C32" t="str">
            <v>LT</v>
          </cell>
          <cell r="D32">
            <v>20</v>
          </cell>
        </row>
        <row r="33">
          <cell r="B33" t="str">
            <v xml:space="preserve">TRITURADO </v>
          </cell>
          <cell r="C33" t="str">
            <v>M3</v>
          </cell>
          <cell r="D33">
            <v>65000</v>
          </cell>
        </row>
        <row r="34">
          <cell r="B34" t="str">
            <v>ADITIVO IMPERMEABILIZANTE  SIKA O SIMILAR</v>
          </cell>
          <cell r="C34" t="str">
            <v xml:space="preserve">KILO </v>
          </cell>
          <cell r="D34">
            <v>6000</v>
          </cell>
        </row>
        <row r="35">
          <cell r="B35" t="str">
            <v xml:space="preserve">MANTO SIKAFELT O EQUIVALENTE </v>
          </cell>
          <cell r="C35" t="str">
            <v>M2</v>
          </cell>
          <cell r="D35">
            <v>1500</v>
          </cell>
        </row>
        <row r="36">
          <cell r="B36" t="str">
            <v xml:space="preserve">Andamio Metálico Tubular </v>
          </cell>
          <cell r="C36" t="str">
            <v>U/D</v>
          </cell>
          <cell r="D36">
            <v>1100</v>
          </cell>
        </row>
        <row r="37">
          <cell r="B37" t="str">
            <v xml:space="preserve">PARAL DE MADERA ROLLIZA POR 3 METROS </v>
          </cell>
          <cell r="C37" t="str">
            <v>UND</v>
          </cell>
          <cell r="D37">
            <v>8500</v>
          </cell>
        </row>
        <row r="38">
          <cell r="B38" t="str">
            <v>PUNTILLA 4"</v>
          </cell>
          <cell r="C38" t="str">
            <v>KILO</v>
          </cell>
          <cell r="D38">
            <v>5608</v>
          </cell>
        </row>
        <row r="39">
          <cell r="B39" t="str">
            <v>TELA VERDE CERRAMIENTO (ROLLO 2,10x100M)</v>
          </cell>
          <cell r="C39" t="str">
            <v xml:space="preserve">ROLLO </v>
          </cell>
          <cell r="D39">
            <v>223648</v>
          </cell>
        </row>
        <row r="40">
          <cell r="B40" t="str">
            <v xml:space="preserve">VALDE DE 5 GALONES </v>
          </cell>
          <cell r="C40" t="str">
            <v>UND</v>
          </cell>
          <cell r="D40">
            <v>1600</v>
          </cell>
        </row>
        <row r="41">
          <cell r="B41" t="str">
            <v>TEJA ZINC</v>
          </cell>
          <cell r="C41" t="str">
            <v>m2</v>
          </cell>
          <cell r="D41">
            <v>24800</v>
          </cell>
        </row>
        <row r="42">
          <cell r="B42" t="str">
            <v xml:space="preserve">ALAMBRE NEGRO </v>
          </cell>
          <cell r="C42" t="str">
            <v>kg</v>
          </cell>
          <cell r="D42">
            <v>3200</v>
          </cell>
        </row>
        <row r="43">
          <cell r="B43" t="str">
            <v>Martillo para demoliciones</v>
          </cell>
          <cell r="D43">
            <v>50000</v>
          </cell>
        </row>
        <row r="44">
          <cell r="B44" t="str">
            <v xml:space="preserve">CONCRETO DE 1500 PSI </v>
          </cell>
          <cell r="C44" t="str">
            <v>m3</v>
          </cell>
          <cell r="D44">
            <v>339422</v>
          </cell>
        </row>
        <row r="45">
          <cell r="B45" t="str">
            <v xml:space="preserve">MORTERO 1:3 </v>
          </cell>
          <cell r="C45" t="str">
            <v>m3</v>
          </cell>
          <cell r="D45">
            <v>418821</v>
          </cell>
        </row>
        <row r="46">
          <cell r="B46" t="str">
            <v>MORTERO 1:4</v>
          </cell>
          <cell r="C46" t="str">
            <v>m3</v>
          </cell>
          <cell r="D46">
            <v>366963</v>
          </cell>
        </row>
        <row r="47">
          <cell r="B47" t="str">
            <v>CEMENTO BLANCO</v>
          </cell>
          <cell r="C47" t="str">
            <v>KG</v>
          </cell>
          <cell r="D47">
            <v>1575</v>
          </cell>
        </row>
        <row r="48">
          <cell r="B48" t="str">
            <v>CEMENTO GRIS</v>
          </cell>
          <cell r="C48" t="str">
            <v>KG</v>
          </cell>
          <cell r="D48">
            <v>560</v>
          </cell>
        </row>
        <row r="49">
          <cell r="B49" t="str">
            <v xml:space="preserve">GRAVILLA SABANERA No. 2 </v>
          </cell>
          <cell r="C49" t="str">
            <v>BLTO</v>
          </cell>
          <cell r="D49">
            <v>26068</v>
          </cell>
        </row>
        <row r="50">
          <cell r="B50" t="str">
            <v>ACIDO MURIATICO</v>
          </cell>
          <cell r="C50" t="str">
            <v>LT</v>
          </cell>
          <cell r="D50">
            <v>2350</v>
          </cell>
        </row>
        <row r="51">
          <cell r="B51" t="str">
            <v>LISTON DE MADERA</v>
          </cell>
          <cell r="C51" t="str">
            <v>UND</v>
          </cell>
          <cell r="D51">
            <v>1046</v>
          </cell>
        </row>
        <row r="52">
          <cell r="B52" t="str">
            <v>MANTO IMPERMEABILIZANTE (SIKA O SIMILAR)</v>
          </cell>
          <cell r="C52" t="str">
            <v xml:space="preserve">ROLLO </v>
          </cell>
          <cell r="D52">
            <v>325844</v>
          </cell>
        </row>
        <row r="53">
          <cell r="B53" t="str">
            <v>GEOTEXTIL (SIKA O SIMILAR)</v>
          </cell>
          <cell r="C53" t="str">
            <v>M2</v>
          </cell>
          <cell r="D53">
            <v>4000</v>
          </cell>
        </row>
        <row r="54">
          <cell r="B54" t="str">
            <v>LOSETA EN CEMENTO PREPULIDO ALFA O SIMILAR</v>
          </cell>
          <cell r="C54" t="str">
            <v>M2</v>
          </cell>
          <cell r="D54">
            <v>30511</v>
          </cell>
        </row>
        <row r="55">
          <cell r="B55" t="str">
            <v>TUBO PVC VENTILACIÓN 4"</v>
          </cell>
          <cell r="C55" t="str">
            <v>ml</v>
          </cell>
          <cell r="D55">
            <v>11440</v>
          </cell>
        </row>
        <row r="56">
          <cell r="B56" t="str">
            <v>LIMPIADOR REMOVEDOR PVC 56 GMS</v>
          </cell>
          <cell r="C56" t="str">
            <v>und</v>
          </cell>
          <cell r="D56">
            <v>3847</v>
          </cell>
        </row>
        <row r="57">
          <cell r="B57" t="str">
            <v>CODO DE BAJANTE 90° D=4"</v>
          </cell>
          <cell r="C57" t="str">
            <v>und</v>
          </cell>
          <cell r="D57">
            <v>7200</v>
          </cell>
        </row>
        <row r="58">
          <cell r="B58" t="str">
            <v>SOLDADURA LIQUIDA PVC 1/32</v>
          </cell>
          <cell r="C58" t="str">
            <v>und</v>
          </cell>
          <cell r="D58">
            <v>18649</v>
          </cell>
        </row>
        <row r="59">
          <cell r="B59" t="str">
            <v>Disposición Final</v>
          </cell>
          <cell r="C59" t="str">
            <v>m3</v>
          </cell>
          <cell r="D59">
            <v>5000</v>
          </cell>
        </row>
        <row r="60">
          <cell r="B60" t="str">
            <v>ADITIVO PARA DILATACIONES (SIKAFLEX O SIMILAR)</v>
          </cell>
          <cell r="C60" t="str">
            <v>cartucho</v>
          </cell>
          <cell r="D60">
            <v>22650</v>
          </cell>
        </row>
        <row r="61">
          <cell r="B61" t="str">
            <v>JABON EN POLVO</v>
          </cell>
          <cell r="C61" t="str">
            <v>UND</v>
          </cell>
          <cell r="D61">
            <v>150</v>
          </cell>
        </row>
        <row r="62">
          <cell r="B62" t="str">
            <v>Lámina de fibrocemento de 1,22m x 2,44m x 8mm de espesor</v>
          </cell>
          <cell r="C62" t="str">
            <v>UND</v>
          </cell>
          <cell r="D62">
            <v>50900</v>
          </cell>
        </row>
        <row r="63">
          <cell r="B63" t="str">
            <v>Vinilo tipo 1</v>
          </cell>
          <cell r="C63" t="str">
            <v>Galón</v>
          </cell>
          <cell r="D63">
            <v>45900</v>
          </cell>
        </row>
        <row r="64">
          <cell r="B64" t="str">
            <v>Agua gl</v>
          </cell>
          <cell r="C64" t="str">
            <v>Galón</v>
          </cell>
          <cell r="D64">
            <v>173</v>
          </cell>
        </row>
        <row r="65">
          <cell r="B65" t="str">
            <v>Piedra Muñeca</v>
          </cell>
          <cell r="C65" t="str">
            <v>m2</v>
          </cell>
          <cell r="D65">
            <v>160886</v>
          </cell>
        </row>
        <row r="66">
          <cell r="B66" t="str">
            <v>Cemento Blanco 2kg</v>
          </cell>
          <cell r="C66" t="str">
            <v>und</v>
          </cell>
          <cell r="D66">
            <v>4600</v>
          </cell>
        </row>
        <row r="67">
          <cell r="B67" t="str">
            <v>Arena Lavada de Río</v>
          </cell>
          <cell r="C67" t="str">
            <v>m3</v>
          </cell>
          <cell r="D67">
            <v>56200</v>
          </cell>
        </row>
        <row r="68">
          <cell r="B68" t="str">
            <v>Ángulo de 1" x 1/8"</v>
          </cell>
          <cell r="C68" t="str">
            <v>ml</v>
          </cell>
          <cell r="D68">
            <v>2950</v>
          </cell>
        </row>
        <row r="69">
          <cell r="B69" t="str">
            <v>Listón sajo de 5 x 3 cm x 2,5 m (varilla)</v>
          </cell>
          <cell r="C69" t="str">
            <v>ml</v>
          </cell>
          <cell r="D69">
            <v>2400</v>
          </cell>
        </row>
        <row r="70">
          <cell r="B70" t="str">
            <v>Adhesivo epóxico dos componentes</v>
          </cell>
          <cell r="C70" t="str">
            <v>kg</v>
          </cell>
          <cell r="D70">
            <v>60000</v>
          </cell>
        </row>
        <row r="71">
          <cell r="B71" t="str">
            <v>Concreto de 20,7 Mpa (3000 psi)</v>
          </cell>
          <cell r="C71" t="str">
            <v>M3</v>
          </cell>
          <cell r="D71">
            <v>393239</v>
          </cell>
        </row>
        <row r="72">
          <cell r="B72" t="str">
            <v>Puntilla (promedio)</v>
          </cell>
          <cell r="C72" t="str">
            <v>Lb</v>
          </cell>
          <cell r="D72">
            <v>2200</v>
          </cell>
        </row>
        <row r="73">
          <cell r="B73" t="str">
            <v>Tabla para formaleta de 1" x 10" x 2,9 m</v>
          </cell>
          <cell r="C73" t="str">
            <v>ml</v>
          </cell>
          <cell r="D73">
            <v>3600</v>
          </cell>
        </row>
        <row r="74">
          <cell r="B74" t="str">
            <v>Sardinel prefabricado UC-S10</v>
          </cell>
          <cell r="C74" t="str">
            <v>und</v>
          </cell>
          <cell r="D74">
            <v>35600</v>
          </cell>
        </row>
        <row r="75">
          <cell r="B75" t="str">
            <v>Material Seleccionado para Relleno</v>
          </cell>
          <cell r="C75" t="str">
            <v>m3</v>
          </cell>
          <cell r="D75">
            <v>19000</v>
          </cell>
        </row>
        <row r="76">
          <cell r="B76" t="str">
            <v>SUB BASE GRANULAR SBG-1 INVIAS</v>
          </cell>
          <cell r="C76" t="str">
            <v>m3</v>
          </cell>
          <cell r="D76">
            <v>36000</v>
          </cell>
        </row>
        <row r="77">
          <cell r="B77" t="str">
            <v xml:space="preserve">Losetas prefabricadas UC-L20; UC-L10; UC-L30 </v>
          </cell>
          <cell r="C77" t="str">
            <v>m2</v>
          </cell>
          <cell r="D77">
            <v>40500</v>
          </cell>
        </row>
        <row r="78">
          <cell r="B78" t="str">
            <v>Arena Fina</v>
          </cell>
          <cell r="C78" t="str">
            <v>m3</v>
          </cell>
          <cell r="D78">
            <v>59000</v>
          </cell>
        </row>
        <row r="79">
          <cell r="B79" t="str">
            <v>Pintura vinilo para exteriores koraza o similar</v>
          </cell>
          <cell r="C79" t="str">
            <v>gln</v>
          </cell>
          <cell r="D79">
            <v>59500</v>
          </cell>
        </row>
        <row r="80">
          <cell r="B80" t="str">
            <v>Andamio (% mano obra)</v>
          </cell>
          <cell r="C80" t="str">
            <v>%</v>
          </cell>
        </row>
        <row r="81">
          <cell r="B81" t="str">
            <v>Gravilla o Grava</v>
          </cell>
          <cell r="C81" t="str">
            <v>blto</v>
          </cell>
          <cell r="D81">
            <v>19600</v>
          </cell>
        </row>
        <row r="82">
          <cell r="B82" t="str">
            <v>Anticorrosivo gris o rojo</v>
          </cell>
          <cell r="C82" t="str">
            <v>Galón</v>
          </cell>
          <cell r="D82">
            <v>34000</v>
          </cell>
        </row>
        <row r="83">
          <cell r="B83" t="str">
            <v>Esmalte</v>
          </cell>
          <cell r="C83" t="str">
            <v>Galón</v>
          </cell>
          <cell r="D83">
            <v>58000</v>
          </cell>
        </row>
        <row r="84">
          <cell r="B84" t="str">
            <v>LIJA 320 AGUA</v>
          </cell>
          <cell r="C84" t="str">
            <v>Pliego</v>
          </cell>
          <cell r="D84">
            <v>1000</v>
          </cell>
        </row>
        <row r="85">
          <cell r="B85" t="str">
            <v>Fondo de junta de polietileno de baja densidad</v>
          </cell>
          <cell r="C85" t="str">
            <v>ml</v>
          </cell>
          <cell r="D85">
            <v>700</v>
          </cell>
        </row>
        <row r="86">
          <cell r="B86" t="str">
            <v>Sikaflex 1CSL o equivalente</v>
          </cell>
          <cell r="C86" t="str">
            <v>und</v>
          </cell>
          <cell r="D86">
            <v>29000</v>
          </cell>
        </row>
        <row r="87">
          <cell r="B87" t="str">
            <v>Cordon de respaldo Sika road 16 mm o equivalente</v>
          </cell>
          <cell r="C87" t="str">
            <v>ml</v>
          </cell>
          <cell r="D87">
            <v>900</v>
          </cell>
        </row>
        <row r="88">
          <cell r="B88" t="str">
            <v>Disco Diamantado 14" corte concreto</v>
          </cell>
          <cell r="C88" t="str">
            <v>und</v>
          </cell>
          <cell r="D88">
            <v>420000</v>
          </cell>
        </row>
        <row r="89">
          <cell r="B89" t="str">
            <v>Ladrillo H-10</v>
          </cell>
          <cell r="C89" t="str">
            <v>und</v>
          </cell>
          <cell r="D89">
            <v>900</v>
          </cell>
        </row>
        <row r="90">
          <cell r="B90" t="str">
            <v>Ceramica 30 x 40 cm Blanco Brillante</v>
          </cell>
          <cell r="C90" t="str">
            <v>m2</v>
          </cell>
          <cell r="D90">
            <v>27000</v>
          </cell>
        </row>
        <row r="91">
          <cell r="B91" t="str">
            <v>Pegacor blanco adhesivo cerámico</v>
          </cell>
          <cell r="C91" t="str">
            <v>kg</v>
          </cell>
          <cell r="D91">
            <v>1200</v>
          </cell>
        </row>
        <row r="92">
          <cell r="B92" t="str">
            <v>Formaleta (1 uso)</v>
          </cell>
          <cell r="C92" t="str">
            <v>m2</v>
          </cell>
          <cell r="D92">
            <v>48000</v>
          </cell>
        </row>
        <row r="93">
          <cell r="B93" t="str">
            <v>Acero PDR 60</v>
          </cell>
          <cell r="C93" t="str">
            <v>kg</v>
          </cell>
          <cell r="D93">
            <v>2900</v>
          </cell>
        </row>
        <row r="94">
          <cell r="B94" t="str">
            <v>Tubería PVC sanitaria de 3"</v>
          </cell>
          <cell r="C94" t="str">
            <v>ml</v>
          </cell>
          <cell r="D94">
            <v>12400</v>
          </cell>
        </row>
        <row r="95">
          <cell r="B95" t="str">
            <v>Accesorios PVC sanitaria (% tubería)</v>
          </cell>
          <cell r="C95" t="str">
            <v>%</v>
          </cell>
        </row>
        <row r="96">
          <cell r="B96" t="str">
            <v>Limpiador removedor PVC 1/4</v>
          </cell>
          <cell r="C96" t="str">
            <v>und</v>
          </cell>
          <cell r="D96">
            <v>44900</v>
          </cell>
        </row>
        <row r="97">
          <cell r="B97" t="str">
            <v>Soldadura PVC liquida 1/4</v>
          </cell>
          <cell r="C97" t="str">
            <v>und</v>
          </cell>
          <cell r="D97">
            <v>68400</v>
          </cell>
        </row>
        <row r="98">
          <cell r="B98" t="str">
            <v>Tubo presion RDE 13.5 PVC 1/2 "</v>
          </cell>
          <cell r="C98" t="str">
            <v>ml</v>
          </cell>
          <cell r="D98">
            <v>2600</v>
          </cell>
        </row>
        <row r="99">
          <cell r="B99" t="str">
            <v>Union presion PVC 1/2"</v>
          </cell>
          <cell r="C99" t="str">
            <v>und</v>
          </cell>
          <cell r="D99">
            <v>370</v>
          </cell>
        </row>
        <row r="100">
          <cell r="B100" t="str">
            <v>Cinta aislante 3/4</v>
          </cell>
          <cell r="C100" t="str">
            <v>und</v>
          </cell>
          <cell r="D100">
            <v>260</v>
          </cell>
        </row>
        <row r="101">
          <cell r="B101" t="str">
            <v>Tubería PVC conduit de 1/2"</v>
          </cell>
          <cell r="C101" t="str">
            <v>und</v>
          </cell>
          <cell r="D101">
            <v>2250</v>
          </cell>
        </row>
        <row r="102">
          <cell r="B102" t="str">
            <v>Adaptador PVC terminal de 1/2" conduit</v>
          </cell>
          <cell r="C102" t="str">
            <v>und</v>
          </cell>
          <cell r="D102">
            <v>245</v>
          </cell>
        </row>
        <row r="103">
          <cell r="B103" t="str">
            <v>Alambre cobre # 12 AWG</v>
          </cell>
          <cell r="C103" t="str">
            <v>und</v>
          </cell>
          <cell r="D103">
            <v>824</v>
          </cell>
        </row>
        <row r="104">
          <cell r="B104" t="str">
            <v>Plafón de losa</v>
          </cell>
          <cell r="C104" t="str">
            <v>und</v>
          </cell>
          <cell r="D104">
            <v>1350</v>
          </cell>
        </row>
        <row r="105">
          <cell r="B105" t="str">
            <v>Caja plástica conduit sencilla cumple norma Retie</v>
          </cell>
          <cell r="C105" t="str">
            <v>ml</v>
          </cell>
          <cell r="D105">
            <v>1350</v>
          </cell>
        </row>
        <row r="106">
          <cell r="B106" t="str">
            <v>Codo 90° presion PVC 1/2"</v>
          </cell>
          <cell r="C106" t="str">
            <v>und</v>
          </cell>
          <cell r="D106">
            <v>616</v>
          </cell>
        </row>
        <row r="107">
          <cell r="B107" t="str">
            <v>Adaptador macho presión PVC 1/2"</v>
          </cell>
          <cell r="C107" t="str">
            <v>und</v>
          </cell>
          <cell r="D107">
            <v>423</v>
          </cell>
        </row>
        <row r="108">
          <cell r="B108" t="str">
            <v>Cinta teflon 20 mm x 10 m</v>
          </cell>
          <cell r="C108" t="str">
            <v>rl</v>
          </cell>
          <cell r="D108">
            <v>2206</v>
          </cell>
        </row>
        <row r="109">
          <cell r="B109" t="str">
            <v>Codo H.G. 90° Ø 1/2"</v>
          </cell>
          <cell r="C109" t="str">
            <v>und</v>
          </cell>
          <cell r="D109">
            <v>1240</v>
          </cell>
        </row>
        <row r="110">
          <cell r="B110" t="str">
            <v>Niple Ø 1/2" en H.G. L=0.05 m</v>
          </cell>
          <cell r="C110" t="str">
            <v>und</v>
          </cell>
          <cell r="D110">
            <v>878</v>
          </cell>
        </row>
        <row r="111">
          <cell r="B111" t="str">
            <v>Tapon roscado presión PVC 1/2</v>
          </cell>
          <cell r="C111" t="str">
            <v>und</v>
          </cell>
          <cell r="D111">
            <v>480</v>
          </cell>
        </row>
        <row r="112">
          <cell r="B112" t="str">
            <v>Tubo presion RDE 13.5 PVC 1/2 "</v>
          </cell>
          <cell r="C112" t="str">
            <v>m</v>
          </cell>
          <cell r="D112">
            <v>2703</v>
          </cell>
        </row>
        <row r="113">
          <cell r="B113" t="str">
            <v>Codo sanitario 90° 1/4 C x C PVC 4"</v>
          </cell>
          <cell r="C113" t="str">
            <v>und</v>
          </cell>
          <cell r="D113">
            <v>7245</v>
          </cell>
        </row>
        <row r="114">
          <cell r="B114" t="str">
            <v>Tubo PVC sanitario de 4"</v>
          </cell>
          <cell r="C114" t="str">
            <v>ml</v>
          </cell>
          <cell r="D114">
            <v>17167</v>
          </cell>
        </row>
        <row r="115">
          <cell r="B115" t="str">
            <v>Tee Sanitaria PVC 4 "</v>
          </cell>
          <cell r="C115" t="str">
            <v>und</v>
          </cell>
          <cell r="D115">
            <v>9345</v>
          </cell>
        </row>
        <row r="116">
          <cell r="B116" t="str">
            <v>Bisagra común 3"</v>
          </cell>
          <cell r="C116" t="str">
            <v>und</v>
          </cell>
          <cell r="D116">
            <v>1400</v>
          </cell>
        </row>
        <row r="117">
          <cell r="B117" t="str">
            <v>Esmalte mate supersintético</v>
          </cell>
          <cell r="C117" t="str">
            <v>Galón</v>
          </cell>
          <cell r="D117">
            <v>49667</v>
          </cell>
        </row>
        <row r="118">
          <cell r="B118" t="str">
            <v>LAMINA COLD ROLLED CAL 18 (1.20 MM) 1X2 M</v>
          </cell>
          <cell r="C118" t="str">
            <v>und</v>
          </cell>
          <cell r="D118">
            <v>56089</v>
          </cell>
        </row>
        <row r="119">
          <cell r="B119" t="str">
            <v>Soldadura electrosoldada 6013 de 1/8"</v>
          </cell>
          <cell r="C119" t="str">
            <v>kg</v>
          </cell>
          <cell r="D119">
            <v>7850</v>
          </cell>
        </row>
        <row r="120">
          <cell r="B120" t="str">
            <v>Instalacion carpinteria metalica con mortero 1:3</v>
          </cell>
          <cell r="C120" t="str">
            <v>m2</v>
          </cell>
          <cell r="D120">
            <v>24000</v>
          </cell>
        </row>
        <row r="121">
          <cell r="B121" t="str">
            <v>Marco puerta en lamina cold rolled cal. 18, de 0.80 x 2.10. Suministro e instal.</v>
          </cell>
          <cell r="C121" t="str">
            <v>und</v>
          </cell>
          <cell r="D121">
            <v>83000</v>
          </cell>
        </row>
        <row r="122">
          <cell r="B122" t="str">
            <v>Estuco plástico</v>
          </cell>
          <cell r="C122" t="str">
            <v>gln</v>
          </cell>
          <cell r="D122">
            <v>15745</v>
          </cell>
        </row>
        <row r="123">
          <cell r="B123" t="str">
            <v>SUBCONTRATO RESELLAMIENTO VENTANERÍA CON SILICONA</v>
          </cell>
          <cell r="C123" t="str">
            <v>ML</v>
          </cell>
          <cell r="D123">
            <v>5514</v>
          </cell>
        </row>
        <row r="124">
          <cell r="B124" t="str">
            <v>SIKA ACRIL TECHO 10 AÑOS GRIS</v>
          </cell>
          <cell r="C124" t="str">
            <v>KG</v>
          </cell>
          <cell r="D124">
            <v>7980.8</v>
          </cell>
        </row>
        <row r="125">
          <cell r="B125" t="str">
            <v xml:space="preserve">PLÁSTICO </v>
          </cell>
          <cell r="C125" t="str">
            <v>M2</v>
          </cell>
          <cell r="D125">
            <v>9000</v>
          </cell>
        </row>
        <row r="126">
          <cell r="B126" t="str">
            <v>Mezcla Pinturas Acabado Similar piedra Bogota o muñeca</v>
          </cell>
          <cell r="C126" t="str">
            <v>M2</v>
          </cell>
          <cell r="D126">
            <v>7000</v>
          </cell>
        </row>
        <row r="127">
          <cell r="B127" t="str">
            <v>Sika Transparente 10 o similar</v>
          </cell>
          <cell r="C127" t="str">
            <v>gln</v>
          </cell>
          <cell r="D127">
            <v>48700</v>
          </cell>
        </row>
        <row r="128">
          <cell r="B128" t="str">
            <v>SUBCONTRATO LIMPIEZA EN SECO DE VENTANERÍA, REEMPLAZO DE VENTANAS Y REPARACIÓN DE BASCULANTES</v>
          </cell>
          <cell r="C128" t="str">
            <v>M2</v>
          </cell>
          <cell r="D128">
            <v>12000</v>
          </cell>
        </row>
        <row r="129">
          <cell r="B129" t="str">
            <v>SUPER MANTO 500 XT 2.8 MM FIBERGLASS O SIMILAR</v>
          </cell>
          <cell r="C129" t="str">
            <v>M2</v>
          </cell>
          <cell r="D129">
            <v>11000</v>
          </cell>
        </row>
        <row r="130">
          <cell r="B130" t="str">
            <v>EMULSION ASFALTICA 18K</v>
          </cell>
          <cell r="C130" t="str">
            <v>KG</v>
          </cell>
          <cell r="D130">
            <v>2500</v>
          </cell>
        </row>
        <row r="131">
          <cell r="B131" t="str">
            <v>Pintura Bituminosa aluminio</v>
          </cell>
          <cell r="C131" t="str">
            <v>Gln</v>
          </cell>
          <cell r="D131">
            <v>31000</v>
          </cell>
        </row>
        <row r="132">
          <cell r="B132" t="str">
            <v>Permisos de disposición final</v>
          </cell>
          <cell r="C132" t="str">
            <v>m3</v>
          </cell>
          <cell r="D132">
            <v>5000</v>
          </cell>
        </row>
        <row r="133">
          <cell r="B133" t="str">
            <v>Sikalastic 612 o similar</v>
          </cell>
          <cell r="C133" t="str">
            <v>kg</v>
          </cell>
          <cell r="D133">
            <v>21500</v>
          </cell>
          <cell r="E133">
            <v>20586.415094339623</v>
          </cell>
          <cell r="F133" t="str">
            <v>2,7kg m2</v>
          </cell>
        </row>
        <row r="134">
          <cell r="B134" t="str">
            <v>SIKADUR 501 O SIMILAR</v>
          </cell>
          <cell r="C134" t="str">
            <v>KG</v>
          </cell>
          <cell r="D134">
            <v>1610</v>
          </cell>
          <cell r="E134">
            <v>49000</v>
          </cell>
          <cell r="F134">
            <v>32.5</v>
          </cell>
          <cell r="G134">
            <v>1507.6923076923076</v>
          </cell>
        </row>
        <row r="135">
          <cell r="B135" t="str">
            <v>SIKA TECHO E</v>
          </cell>
          <cell r="C135" t="str">
            <v>KG</v>
          </cell>
          <cell r="D135">
            <v>3735.6</v>
          </cell>
        </row>
        <row r="136">
          <cell r="B136" t="str">
            <v>SIKAMANTO4.2</v>
          </cell>
          <cell r="C136" t="str">
            <v xml:space="preserve">ROLLO </v>
          </cell>
          <cell r="D136">
            <v>376040</v>
          </cell>
        </row>
        <row r="137">
          <cell r="B137" t="str">
            <v>Tubería PVC Sanitaria de 4"</v>
          </cell>
          <cell r="C137" t="str">
            <v>ML</v>
          </cell>
          <cell r="D137">
            <v>27675.666666666668</v>
          </cell>
        </row>
        <row r="138">
          <cell r="B138" t="str">
            <v>Rejilla t6 x 6 x 4 aluminio</v>
          </cell>
          <cell r="C138" t="str">
            <v>und</v>
          </cell>
          <cell r="D138">
            <v>26900</v>
          </cell>
        </row>
        <row r="139">
          <cell r="B139" t="str">
            <v>Adaptador 4 Limpieza Sanitaria Pavco</v>
          </cell>
          <cell r="C139" t="str">
            <v>und</v>
          </cell>
          <cell r="D139">
            <v>16900</v>
          </cell>
        </row>
        <row r="140">
          <cell r="B140" t="str">
            <v>Unión sanitaria 4"</v>
          </cell>
          <cell r="C140" t="str">
            <v>und</v>
          </cell>
          <cell r="D140">
            <v>3700</v>
          </cell>
        </row>
        <row r="141">
          <cell r="B141" t="str">
            <v>Codo 45 x 4 CxC Sanitaria Pavco</v>
          </cell>
          <cell r="C141" t="str">
            <v>und</v>
          </cell>
          <cell r="D141">
            <v>7200</v>
          </cell>
        </row>
        <row r="142">
          <cell r="B142" t="str">
            <v>Yee 4 Sanitaria Pavco</v>
          </cell>
          <cell r="C142" t="str">
            <v>und</v>
          </cell>
          <cell r="D142">
            <v>12900</v>
          </cell>
        </row>
        <row r="143">
          <cell r="B143" t="str">
            <v>Abrazadera tipo horquilla 4"</v>
          </cell>
          <cell r="C143" t="str">
            <v>und</v>
          </cell>
          <cell r="D143">
            <v>6736</v>
          </cell>
        </row>
        <row r="144">
          <cell r="B144" t="str">
            <v xml:space="preserve">Chazo expansión 1/4" X 2-1/4 </v>
          </cell>
          <cell r="C144" t="str">
            <v>und</v>
          </cell>
          <cell r="D144">
            <v>2800</v>
          </cell>
        </row>
        <row r="145">
          <cell r="B145" t="str">
            <v>Varilla roscada zinc 1/4" 25 cm</v>
          </cell>
          <cell r="C145" t="str">
            <v>und</v>
          </cell>
          <cell r="D145">
            <v>810</v>
          </cell>
        </row>
        <row r="146">
          <cell r="B146" t="str">
            <v>Disco Abrasivo Corte Metal 4 1/2 X 1/8</v>
          </cell>
          <cell r="C146" t="str">
            <v>und</v>
          </cell>
          <cell r="D146">
            <v>3700</v>
          </cell>
        </row>
        <row r="147">
          <cell r="B147" t="str">
            <v>Alambre cal. 14. (1K) galvanizado</v>
          </cell>
          <cell r="C147" t="str">
            <v>KG</v>
          </cell>
          <cell r="D147">
            <v>5300</v>
          </cell>
        </row>
        <row r="148">
          <cell r="B148" t="str">
            <v>Ángulo perimetral aluminio 1-1/4" X 1-1/4"</v>
          </cell>
          <cell r="C148" t="str">
            <v>UND</v>
          </cell>
          <cell r="D148">
            <v>2262</v>
          </cell>
        </row>
        <row r="149">
          <cell r="B149" t="str">
            <v>Lámina fibra mineral Vantage 0.60X0.60 M</v>
          </cell>
          <cell r="C149" t="str">
            <v>UND</v>
          </cell>
          <cell r="D149">
            <v>7000</v>
          </cell>
        </row>
        <row r="150">
          <cell r="B150" t="str">
            <v>Perno 1" clavo normal</v>
          </cell>
          <cell r="C150" t="str">
            <v>UND</v>
          </cell>
          <cell r="D150">
            <v>48</v>
          </cell>
        </row>
        <row r="151">
          <cell r="B151" t="str">
            <v>Tee principal 12 pies (3.65M)</v>
          </cell>
          <cell r="C151" t="str">
            <v>UND</v>
          </cell>
          <cell r="D151">
            <v>4609</v>
          </cell>
        </row>
        <row r="152">
          <cell r="B152" t="str">
            <v>Tee principal 2 pies (3.65M)</v>
          </cell>
          <cell r="C152" t="str">
            <v>UND</v>
          </cell>
          <cell r="D152">
            <v>782</v>
          </cell>
        </row>
        <row r="153">
          <cell r="B153" t="str">
            <v>Tee principal 4 pies (3.65M)</v>
          </cell>
          <cell r="C153" t="str">
            <v>UND</v>
          </cell>
          <cell r="D153">
            <v>1295</v>
          </cell>
        </row>
        <row r="154">
          <cell r="B154" t="str">
            <v>TUBERIA HG Ø4" X 6M</v>
          </cell>
          <cell r="C154" t="str">
            <v>UND</v>
          </cell>
          <cell r="D154">
            <v>452200</v>
          </cell>
        </row>
        <row r="155">
          <cell r="B155" t="str">
            <v>UNION HG Ø4"</v>
          </cell>
          <cell r="C155" t="str">
            <v>UND</v>
          </cell>
          <cell r="D155">
            <v>45934</v>
          </cell>
        </row>
        <row r="156">
          <cell r="B156" t="str">
            <v>CODO 90º HG Ø4"</v>
          </cell>
          <cell r="C156" t="str">
            <v>UND</v>
          </cell>
          <cell r="D156">
            <v>69615</v>
          </cell>
        </row>
        <row r="157">
          <cell r="B157" t="str">
            <v>SOPORTE TIPO PERA Ø4"</v>
          </cell>
          <cell r="C157" t="str">
            <v>UND</v>
          </cell>
          <cell r="D157">
            <v>15232</v>
          </cell>
        </row>
        <row r="158">
          <cell r="B158" t="str">
            <v>SOPORTE ANTISISMICO TRANSVERSAL DOS VIAS Ø4"</v>
          </cell>
          <cell r="C158" t="str">
            <v>UND</v>
          </cell>
          <cell r="D158">
            <v>173264</v>
          </cell>
        </row>
        <row r="159">
          <cell r="B159" t="str">
            <v>VALVULA CORTINA OS&amp;Y - UL/FM 6"</v>
          </cell>
          <cell r="C159" t="str">
            <v>UND</v>
          </cell>
          <cell r="D159">
            <v>1642200</v>
          </cell>
        </row>
        <row r="160">
          <cell r="B160" t="str">
            <v>Pintulux azul 1 galón Pintuco</v>
          </cell>
          <cell r="C160" t="str">
            <v>UND</v>
          </cell>
          <cell r="D160">
            <v>63900</v>
          </cell>
        </row>
        <row r="167">
          <cell r="B167" t="str">
            <v>EQUIPO</v>
          </cell>
        </row>
        <row r="168">
          <cell r="B168" t="str">
            <v>DESCRIPCIÓN</v>
          </cell>
          <cell r="C168" t="str">
            <v>UND</v>
          </cell>
          <cell r="D168" t="str">
            <v>VALOR</v>
          </cell>
        </row>
        <row r="169">
          <cell r="B169" t="str">
            <v>Mezcladora</v>
          </cell>
          <cell r="C169" t="str">
            <v>hora</v>
          </cell>
          <cell r="D169">
            <v>12500</v>
          </cell>
        </row>
        <row r="170">
          <cell r="B170" t="str">
            <v xml:space="preserve">Maquina hidrolavado </v>
          </cell>
          <cell r="C170" t="str">
            <v>hora</v>
          </cell>
          <cell r="D170">
            <v>50000</v>
          </cell>
        </row>
        <row r="171">
          <cell r="B171" t="str">
            <v>Andamio Tubular</v>
          </cell>
          <cell r="C171" t="str">
            <v>día</v>
          </cell>
          <cell r="D171">
            <v>1000</v>
          </cell>
        </row>
        <row r="172">
          <cell r="B172" t="str">
            <v xml:space="preserve">VALDE DE 5 GALONES </v>
          </cell>
          <cell r="C172" t="str">
            <v>UND</v>
          </cell>
          <cell r="D172">
            <v>1600</v>
          </cell>
        </row>
        <row r="173">
          <cell r="B173" t="str">
            <v>Transporte Escombros</v>
          </cell>
          <cell r="C173" t="str">
            <v>m3/km</v>
          </cell>
        </row>
        <row r="174">
          <cell r="B174" t="str">
            <v>Herramienta Menor</v>
          </cell>
          <cell r="C174" t="str">
            <v>%</v>
          </cell>
        </row>
        <row r="175">
          <cell r="B175" t="str">
            <v>Martillo para demoliciones</v>
          </cell>
          <cell r="C175" t="str">
            <v>hora</v>
          </cell>
          <cell r="D175">
            <v>50000</v>
          </cell>
        </row>
        <row r="176">
          <cell r="B176" t="str">
            <v>Pulidora rotativa con tela diamantada para pulir</v>
          </cell>
          <cell r="C176" t="str">
            <v>hora</v>
          </cell>
          <cell r="D176">
            <v>30600</v>
          </cell>
        </row>
        <row r="177">
          <cell r="B177" t="str">
            <v xml:space="preserve">Andamio Metálico Tubular </v>
          </cell>
          <cell r="C177" t="str">
            <v>U/D</v>
          </cell>
          <cell r="D177">
            <v>1100</v>
          </cell>
        </row>
        <row r="178">
          <cell r="B178" t="str">
            <v>Hidrolavadora Chorro Presión Autónoma</v>
          </cell>
          <cell r="C178" t="str">
            <v>día</v>
          </cell>
          <cell r="D178">
            <v>200000</v>
          </cell>
        </row>
        <row r="179">
          <cell r="B179" t="str">
            <v>Pulidora de disco</v>
          </cell>
          <cell r="C179" t="str">
            <v>Hora</v>
          </cell>
          <cell r="D179">
            <v>5000</v>
          </cell>
        </row>
        <row r="180">
          <cell r="B180" t="str">
            <v>Vibrocompactador Manual Tipo Rana</v>
          </cell>
          <cell r="C180" t="str">
            <v>día</v>
          </cell>
          <cell r="D180">
            <v>55000</v>
          </cell>
        </row>
        <row r="181">
          <cell r="B181" t="str">
            <v>VIBROCOMPACTADOR RODILLO 10 TONELADAS TIPO SD100</v>
          </cell>
          <cell r="C181" t="str">
            <v>Hora</v>
          </cell>
          <cell r="D181">
            <v>110000</v>
          </cell>
        </row>
        <row r="182">
          <cell r="B182" t="str">
            <v>Andamio (% mano obra)</v>
          </cell>
          <cell r="C182" t="str">
            <v>%</v>
          </cell>
        </row>
        <row r="183">
          <cell r="B183" t="str">
            <v>Cortadora concreto sin disco</v>
          </cell>
          <cell r="C183" t="str">
            <v>Hora</v>
          </cell>
          <cell r="D183">
            <v>7500</v>
          </cell>
        </row>
        <row r="184">
          <cell r="B184" t="str">
            <v>Vibrador de Concreto</v>
          </cell>
          <cell r="C184" t="str">
            <v>Hora</v>
          </cell>
          <cell r="D184">
            <v>6000</v>
          </cell>
        </row>
        <row r="185">
          <cell r="B185" t="str">
            <v>Equipo de soldadura Marca Linconl 600 A</v>
          </cell>
          <cell r="C185" t="str">
            <v>hr</v>
          </cell>
          <cell r="D185">
            <v>6893</v>
          </cell>
        </row>
        <row r="198">
          <cell r="B198" t="str">
            <v>TRANSPORTE</v>
          </cell>
        </row>
        <row r="199">
          <cell r="B199" t="str">
            <v>DESCRIPCIÓN</v>
          </cell>
          <cell r="C199" t="str">
            <v>UND</v>
          </cell>
          <cell r="D199" t="str">
            <v>VALOR</v>
          </cell>
        </row>
        <row r="200">
          <cell r="B200" t="str">
            <v>Retiro de escombros</v>
          </cell>
          <cell r="C200" t="str">
            <v>m3</v>
          </cell>
          <cell r="D200">
            <v>16500</v>
          </cell>
        </row>
        <row r="201">
          <cell r="B201" t="str">
            <v>Transporte de Arena</v>
          </cell>
          <cell r="C201" t="str">
            <v>m3/km</v>
          </cell>
          <cell r="D201">
            <v>1000</v>
          </cell>
        </row>
        <row r="202">
          <cell r="B202" t="str">
            <v>Transporte de Triturado</v>
          </cell>
          <cell r="C202" t="str">
            <v>m3/km</v>
          </cell>
          <cell r="D202">
            <v>1000</v>
          </cell>
        </row>
        <row r="203">
          <cell r="B203" t="str">
            <v>Transporte de Cemento</v>
          </cell>
          <cell r="C203" t="str">
            <v>Tn/km</v>
          </cell>
        </row>
        <row r="204">
          <cell r="B204" t="str">
            <v>Transporte de Acero</v>
          </cell>
          <cell r="C204" t="str">
            <v>Kg/km</v>
          </cell>
        </row>
        <row r="205">
          <cell r="B205" t="str">
            <v>Transporte de escombros</v>
          </cell>
          <cell r="C205" t="str">
            <v>m3/km</v>
          </cell>
          <cell r="D205">
            <v>1000</v>
          </cell>
        </row>
        <row r="206">
          <cell r="B206" t="str">
            <v>Tarifa escombrera Disposición final</v>
          </cell>
          <cell r="C206" t="str">
            <v>m3</v>
          </cell>
          <cell r="D206">
            <v>5000</v>
          </cell>
        </row>
        <row r="207">
          <cell r="B207" t="str">
            <v>Acarreo horizontal (10% MO)</v>
          </cell>
          <cell r="C207" t="str">
            <v>%</v>
          </cell>
          <cell r="D207">
            <v>0.1</v>
          </cell>
        </row>
        <row r="208">
          <cell r="B208" t="str">
            <v>Transporte Sub-Base</v>
          </cell>
          <cell r="C208" t="str">
            <v>m3/km</v>
          </cell>
          <cell r="D208">
            <v>1000</v>
          </cell>
        </row>
        <row r="209">
          <cell r="B209" t="str">
            <v>Transporte de materiales Tn</v>
          </cell>
          <cell r="C209" t="str">
            <v>ton</v>
          </cell>
          <cell r="D209">
            <v>1750</v>
          </cell>
        </row>
      </sheetData>
      <sheetData sheetId="5"/>
      <sheetData sheetId="6"/>
      <sheetData sheetId="7"/>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 val=" AdoVh"/>
    </sheetNames>
    <sheetDataSet>
      <sheetData sheetId="0"/>
      <sheetData sheetId="1"/>
      <sheetData sheetId="2">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 sheetId="7"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 val="PRESUPUESTO"/>
      <sheetName val="UNITARIOS"/>
      <sheetName val="TRANSPORTE"/>
      <sheetName val="MANO OBRA"/>
      <sheetName val="MEMORIAS"/>
      <sheetName val=" AdoVh"/>
    </sheetNames>
    <sheetDataSet>
      <sheetData sheetId="0" refreshError="1">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1" refreshError="1">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2"/>
      <sheetData sheetId="3"/>
      <sheetData sheetId="4"/>
      <sheetData sheetId="5"/>
      <sheetData sheetId="6"/>
      <sheetData sheetId="7"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restaciones"/>
      <sheetName val="DESMONTE Y LIMPIEZA EN BOSQUE "/>
      <sheetName val="DESMONTE Y LIMPIEZA NO BOSQUE "/>
      <sheetName val="DEMOLICIÓN DE PAVIMENTOS"/>
      <sheetName val="REMOCIÓN DE ALCANTARILLAS  "/>
      <sheetName val="EXCAVACIÓN SIN CLASIFICAR"/>
      <sheetName val="EXPLANACIÓN ROCA"/>
      <sheetName val="EXPLANACIÓN MATERIAL COMÚN"/>
      <sheetName val="REMOCIÓN DE DERRUMBES"/>
      <sheetName val="TERRAPLENES"/>
      <sheetName val="CONFORMACIÓN DE LA CALZADA"/>
      <sheetName val="AFIRMADO"/>
      <sheetName val="SUBBASE"/>
      <sheetName val="BASE"/>
      <sheetName val="EXC.PARA REP.PAVIMENTO"/>
      <sheetName val="IMPRIMACIÓN"/>
      <sheetName val="RIEGO DE LIGA"/>
      <sheetName val="MDC-1"/>
      <sheetName val="MDC-2"/>
      <sheetName val="PARCHEO"/>
      <sheetName val="SELLO DE GRIETAS"/>
      <sheetName val="PAV-CONC.-HIDRÁULICO MR 42 "/>
      <sheetName val="PAV-CONC.-HIDRÁULICO MR 45 "/>
      <sheetName val="ADOQUIN"/>
      <sheetName val="GRAMOQUIN"/>
      <sheetName val="EXCAVACIÓN"/>
      <sheetName val="EXC.ROCA.SECO"/>
      <sheetName val="EXCAVACIÓN ROCA+AGUA"/>
      <sheetName val="EXC.VARIAS.MAT.SECO"/>
      <sheetName val="RELLENOS PARA ESTRUCTURAS"/>
      <sheetName val="PILOTES PRE-EXC."/>
      <sheetName val="PILOTE FUNDIDO"/>
      <sheetName val="CAMISA PERM.(ANILLOS CONC)"/>
      <sheetName val="ANCLAJE ACTIVO"/>
      <sheetName val="ANCLAJE PASIVO"/>
      <sheetName val="CONCRETO CLASE A (INSUMO)"/>
      <sheetName val="CONCRETO CLASE C (INSUMO)"/>
      <sheetName val="CONCRETO CLASE D (INSUMO)"/>
      <sheetName val="CONCRETO CLASE E (INSUMO)"/>
      <sheetName val="CONCRETO CLASE F (INSUMO)"/>
      <sheetName val="CONCRETO CLASE G (INSUMO)"/>
      <sheetName val="CONCRETO CLASE C"/>
      <sheetName val="CONCRETO CLASE D "/>
      <sheetName val="CONCRETO CLASE E"/>
      <sheetName val="CONCRETO CLASE F(LIMPIEZA)"/>
      <sheetName val="CONCRETO CLASE G"/>
      <sheetName val="CONCRETO CLASE C (Infra)"/>
      <sheetName val="CONCRETO CLASE C (Super) "/>
      <sheetName val="CONC. A MACIZO"/>
      <sheetName val="CONC. A ARCO"/>
      <sheetName val="CONC. A ARCO Y VIGAS"/>
      <sheetName val="CONC. A VIGAS TRANS.PREF"/>
      <sheetName val="CONC. A VIGAS LONG.PREF"/>
      <sheetName val="CONC. A REMATE VIGAS"/>
      <sheetName val="CONC. A TABLERO FONDO"/>
      <sheetName val="CONC. A TABLERO SUP."/>
      <sheetName val="CONC. A VIGA PREF.PUENTE"/>
      <sheetName val="CONC. A LOSA PUENTE"/>
      <sheetName val="CONC. CLASE C PILA"/>
      <sheetName val="CONC. CLASE C ZAPATAS"/>
      <sheetName val="CONC. CLASE C PEDESTALES"/>
      <sheetName val="CONC. CLASE C VIGAS"/>
      <sheetName val="CONC. CLASE COLUMNAS"/>
      <sheetName val="CONC. CLASE C VIGAS Y ESPALDAR"/>
      <sheetName val="CONC. C LOSA superior PILA"/>
      <sheetName val="CONC. C sobre LOSA PILA"/>
      <sheetName val="CONC. C BORDILLO"/>
      <sheetName val="CONC. C ANDEN ALIG."/>
      <sheetName val="CONC. CLASE D BASE PILA"/>
      <sheetName val="CONC. CLASE D IMPOSTA"/>
      <sheetName val="CONCRETO CLASE D(PIG.)"/>
      <sheetName val="CONTENEDOR DE RAÍCES"/>
      <sheetName val="ACERO DE REFUERZO"/>
      <sheetName val="MALLA REFUERZO"/>
      <sheetName val="INST.TENSIO.TENS"/>
      <sheetName val="REF TENSION.TORON 1-2&quot;"/>
      <sheetName val="REF TENSION.TORON 5-8&quot;"/>
      <sheetName val="APOYOS ELAST."/>
      <sheetName val="SELLOS PUENTES "/>
      <sheetName val="APYO ELAS.REDON"/>
      <sheetName val="APYO ELAS.CUAD"/>
      <sheetName val="JUNTA DILAT. TIPO A"/>
      <sheetName val="JUNTA DILAT. TIPO B"/>
      <sheetName val="CON.MESA NIV.ELAST"/>
      <sheetName val="JUNTA DILAT."/>
      <sheetName val="ESTRUCTURA METALICA"/>
      <sheetName val="PINTURA ESTRUCTURA METALICA"/>
      <sheetName val="SUMINS.INST.PEND"/>
      <sheetName val="BARRA ACERO"/>
      <sheetName val="BARANDAS METALICAS"/>
      <sheetName val="TUBERÍA DE CONCRETO 16&quot;"/>
      <sheetName val="TUBERÍA DE CONCRETO 20&quot;"/>
      <sheetName val="TUBERÍA DE CONCRETO 24&quot;"/>
      <sheetName val="TUBERÍA DE CONCRETO 36&quot;"/>
      <sheetName val="TUBERIA PERF. 2&quot;"/>
      <sheetName val="CUNETAS"/>
      <sheetName val="BORDILLO TIPO A"/>
      <sheetName val="BORDILLO TIPO B"/>
      <sheetName val="SARDINEL"/>
      <sheetName val="BARRERA"/>
      <sheetName val="GEOTEXTIL"/>
      <sheetName val="MATERIAL DRENANTE"/>
      <sheetName val="MATERIAL COBERTURA"/>
      <sheetName val="TUBERIA MICROPERFORADA"/>
      <sheetName val="DREN HORIZONTAL"/>
      <sheetName val="CONC. CLASE C+ARMADURA"/>
      <sheetName val="RELLENO GRANULAR"/>
      <sheetName val="GAVIONES"/>
      <sheetName val="IMP.DE ESTRUCTURAS"/>
      <sheetName val="LÍNEA DE DEMARCACIÓN "/>
      <sheetName val="MARCA VIAL"/>
      <sheetName val="TACHA REFLECTIVA  "/>
      <sheetName val="SEÑAL VERTICAL GRUPO I"/>
      <sheetName val="SEÑAL TIPO BANDERA"/>
      <sheetName val="SEÑAL VERTICAL"/>
      <sheetName val="CERCA DE ALAMBRE DE PÚAS"/>
      <sheetName val="JUNTA CONSTRUCCION"/>
      <sheetName val="TUBERIA 6 &quot;"/>
      <sheetName val="ENROCADO"/>
      <sheetName val="CÁMARA INSPECCIÓN"/>
      <sheetName val="PINTURA PROTECCIÓN"/>
      <sheetName val="EMPRADIZACION CESPED"/>
      <sheetName val="EMPRADIZACION SEMILLA"/>
      <sheetName val="ESPECIE ORNAMENTAL"/>
      <sheetName val="BARRERAS CON LIMONCILLO"/>
      <sheetName val="BARRERAS PORTE BAJO"/>
      <sheetName val="BARRERAS RÍGIDA ALTA"/>
      <sheetName val="BARRERAS RÍGIDA BAJA"/>
      <sheetName val="ARBOLES"/>
      <sheetName val="ARBUSTOS"/>
      <sheetName val="RASTROJO"/>
      <sheetName val="REVEGETALIZACIÓN"/>
      <sheetName val="INDUCCION PROFUNDA"/>
      <sheetName val="CONTROL COBERTURA VEGETAL"/>
      <sheetName val="ESTAQUILLADO"/>
      <sheetName val="MAMPOSTERIA EN SECO"/>
      <sheetName val="TAPONAMIENTO GRIETAS"/>
      <sheetName val="GEOTEXTIL estabilizacion"/>
      <sheetName val="TRINCHOS"/>
      <sheetName val="PERFORACIÓN TIERRA"/>
      <sheetName val="PERFORACIÓN CONGLOMERADO"/>
      <sheetName val="ARBOL ACACIA ROJA"/>
      <sheetName val="ARBOL ACACIA RUBIÑA"/>
      <sheetName val="ARBOL ALMENDRO"/>
      <sheetName val="ARBOL ARBOLOCO"/>
      <sheetName val="ARBOL BALSO BLANCO"/>
      <sheetName val="ÁRBOL BALSO Panelero"/>
      <sheetName val="ARBOL BALSO TAMBOR"/>
      <sheetName val="BAMBÚ"/>
      <sheetName val="ARBOL CADMIA"/>
      <sheetName val="ARBOL CALISTEMO"/>
      <sheetName val="ÁRBOL CAFÉ "/>
      <sheetName val="ÁRBOL CARACOLÍ "/>
      <sheetName val="ARBOL CARATEJO"/>
      <sheetName val="ARBOL CARB. QUIEBRACHO"/>
      <sheetName val="ÁRBOL CARB. GIGANTE"/>
      <sheetName val="ARBOL CARB. ROJO"/>
      <sheetName val="ARBOL CEDRO NEGRO"/>
      <sheetName val="ARBOL CEIBA"/>
      <sheetName val="ÁRBOL DRAGO "/>
      <sheetName val="GUADUA "/>
      <sheetName val="ÁRBOL GUALANDAY "/>
      <sheetName val="ÁRBOL GUAMO"/>
      <sheetName val="ARBOL GUAYABO"/>
      <sheetName val="ARBOL GUAYACAN AMARILLO"/>
      <sheetName val="ARBOL GUAYACAN ROSADO"/>
      <sheetName val="ARBOL HELECHO ARBOREO"/>
      <sheetName val="ÁRBOL LIMÓN"/>
      <sheetName val="ÁRBOL LIMÓN SWINGLIA"/>
      <sheetName val="ARBOL LLUVIA DE ORO"/>
      <sheetName val="ARBOL MAGNOLIO "/>
      <sheetName val="ARBOL MANGO"/>
      <sheetName val="ÁRBOL MANO DE OSO"/>
      <sheetName val="ARBOL MATARRATON"/>
      <sheetName val="ÁRBOL NARANJO"/>
      <sheetName val="PLÁTANO"/>
      <sheetName val="ARBOL SAMAN "/>
      <sheetName val="ARBOL TECA"/>
      <sheetName val="ARBOL TOTUMO"/>
      <sheetName val="ARBOL TULIPAN AFRICANO"/>
      <sheetName val="ARBOL YARUMO"/>
      <sheetName val="ÁRBOL YARUMO NEGRO"/>
      <sheetName val="ARBOL ZAPOTE"/>
      <sheetName val="PALMA BOTELLA"/>
      <sheetName val="PALMA DE CERA"/>
      <sheetName val="PALMA COROZO"/>
      <sheetName val="PALMA PHOENIX"/>
      <sheetName val="PALMA ZANCONA"/>
      <sheetName val="PALMA DEL VIAJERO"/>
      <sheetName val="MUEBLE URBANO"/>
      <sheetName val="BOLARDO"/>
      <sheetName val="APLIQUE PISO"/>
      <sheetName val="BANCA SIMPLE"/>
      <sheetName val="BANCA COMPUESTA"/>
      <sheetName val="APOYO ISQUIÁTICO"/>
      <sheetName val="BICICLETERO"/>
      <sheetName val="BEBEDERO"/>
      <sheetName val="PAPELERA"/>
      <sheetName val="MUEBLE ESTIRAMIENTO"/>
      <sheetName val="POSTE ZIGZAG "/>
      <sheetName val="MUEBLE ESTIRAMIENTO COMP."/>
      <sheetName val="ARO GIRATORIA  "/>
      <sheetName val="MUEBLE ESTIRAMIENTO MULT."/>
      <sheetName val="BARRAS ACROBÁTICAS "/>
      <sheetName val="JUEGO LANZA PELOTAS"/>
      <sheetName val="JUEGO MUSICAL"/>
      <sheetName val="JUEGO AGILIDAD MENTAL"/>
      <sheetName val="BANCO GIRATORIO"/>
      <sheetName val="CABALLO MANOLO"/>
      <sheetName val="MURO LIVIANO"/>
      <sheetName val="TUBERIA PRESION ⅟2"/>
      <sheetName val="TUBERIA PRESION ¾"/>
      <sheetName val="PUNTO HIDRAULICO"/>
      <sheetName val="VÁLVULA ¾ "/>
      <sheetName val="TUBERIA PVC 2&quot;"/>
      <sheetName val="TUBERIA PVC 3&quot; "/>
      <sheetName val="TUBERIA PVC 4&quot;  "/>
      <sheetName val="REJILLA DE PISO"/>
      <sheetName val="CAJA DE INSPECCIÓN"/>
      <sheetName val="LAVAMANOS"/>
      <sheetName val="LAVAMANOS EMPOTRAR"/>
      <sheetName val="SANITARIO"/>
      <sheetName val="ORINAL"/>
      <sheetName val="TERRAZO"/>
      <sheetName val="MEDIACAÑA EN GRANO"/>
      <sheetName val="ENCHAPE BAÑOS"/>
      <sheetName val="MESON CONCRETO"/>
      <sheetName val="MESON EN ACERO INOX."/>
      <sheetName val="BARRA EN ACERO INOX."/>
      <sheetName val="ENTREPAÑOS ACERO INOX."/>
      <sheetName val="ESTUFA"/>
      <sheetName val="LAVAPLATOS"/>
      <sheetName val="CIELORASO"/>
      <sheetName val="LAMPARA 2X16"/>
      <sheetName val="PUERTA P1"/>
      <sheetName val="PUERTA P2"/>
      <sheetName val="PUERTA P3"/>
      <sheetName val="PUERTA P4"/>
      <sheetName val="PUERTA P5"/>
      <sheetName val="PUERTA P6"/>
      <sheetName val="VENTANA V1 "/>
      <sheetName val="VENTANA V1A"/>
      <sheetName val="VENTANA V2"/>
      <sheetName val="VENTANA V3"/>
      <sheetName val="VENTANA V4"/>
      <sheetName val="VENTANA V5"/>
      <sheetName val="VENTANA V6"/>
      <sheetName val="VENTANA V7"/>
      <sheetName val="VENTANA V8"/>
      <sheetName val="CELOSÍA"/>
      <sheetName val="REJA EN VARILLA"/>
      <sheetName val="MALLA EXPANDIDA "/>
      <sheetName val="CUBIERTA TEJA SIN TRASLAPO"/>
      <sheetName val="CANAL EN LAMINA GALV."/>
      <sheetName val="ACOMETIDA ELÉCTRICA"/>
      <sheetName val="CONTADOR"/>
      <sheetName val="VARILLA COPERWELD"/>
      <sheetName val="TABLERO GENERAL"/>
      <sheetName val="TOMACORRIENTE"/>
      <sheetName val="TOMACORRIENTE ESTUFA"/>
      <sheetName val="INTERRUPTOR SENCILLO"/>
      <sheetName val="INTERRUPTOR DOBLE"/>
      <sheetName val="ARENA COMPACTADA"/>
      <sheetName val="TRANSPORTES"/>
      <sheetName val="TRANSPORTES &gt; 1000 m"/>
      <sheetName val="TRANSPORTES DE DERRUMBES "/>
      <sheetName val="RESUMEN ÍTEM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es"/>
      <sheetName val="otros"/>
    </sheetNames>
    <sheetDataSet>
      <sheetData sheetId="0" refreshError="1"/>
      <sheetData sheetId="1" refreshError="1"/>
      <sheetData sheetId="2"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s>
    <sheetDataSet>
      <sheetData sheetId="0"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EQUIPO"/>
      <sheetName val="MATERIAL"/>
      <sheetName val="Presup_Cancha"/>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s>
    <sheetDataSet>
      <sheetData sheetId="0"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s>
    <sheetDataSet>
      <sheetData sheetId="0" refreshError="1">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lvc"/>
      <sheetName val="cyrb"/>
      <sheetName val="gapr"/>
    </sheetNames>
    <sheetDataSet>
      <sheetData sheetId="0" refreshError="1"/>
      <sheetData sheetId="1" refreshError="1"/>
      <sheetData sheetId="2"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RNANDO"/>
      <sheetName val="DANIEL"/>
      <sheetName val="PTTO"/>
    </sheetNames>
    <sheetDataSet>
      <sheetData sheetId="0" refreshError="1"/>
      <sheetData sheetId="1" refreshError="1"/>
      <sheetData sheetId="2"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glvc"/>
      <sheetName val="cyrb"/>
      <sheetName val="ppta3 "/>
      <sheetName val="C1"/>
      <sheetName val="C2"/>
      <sheetName val="C3"/>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CálculoTarifasMR"/>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I. U."/>
      <sheetName val="CUADRO-PROP"/>
      <sheetName val="ANALISIS (1)"/>
      <sheetName val="INSUMOS"/>
      <sheetName val="precios"/>
      <sheetName val="FLUJOS"/>
      <sheetName val="CUADRILLAS"/>
      <sheetName val="ACTIVIDAD"/>
      <sheetName val="PRESTACIONES"/>
      <sheetName val="devdics"/>
    </sheetNames>
    <sheetDataSet>
      <sheetData sheetId="0"/>
      <sheetData sheetId="1"/>
      <sheetData sheetId="2"/>
      <sheetData sheetId="3"/>
      <sheetData sheetId="4" refreshError="1"/>
      <sheetData sheetId="5"/>
      <sheetData sheetId="6" refreshError="1"/>
      <sheetData sheetId="7"/>
      <sheetData sheetId="8"/>
      <sheetData sheetId="9"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P.U."/>
      <sheetName val="La Secreta"/>
      <sheetName val="Cronograma"/>
      <sheetName val="xxxx"/>
    </sheetNames>
    <sheetDataSet>
      <sheetData sheetId="0" refreshError="1"/>
      <sheetData sheetId="1" refreshError="1"/>
      <sheetData sheetId="2" refreshError="1"/>
      <sheetData sheetId="3" refreshError="1"/>
      <sheetData sheetId="4"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ISK - Correlaciones"/>
      <sheetName val="CP a Costo Total"/>
      <sheetName val="Hoja1"/>
    </sheetNames>
    <sheetDataSet>
      <sheetData sheetId="0"/>
      <sheetData sheetId="1" refreshError="1"/>
      <sheetData sheetId="2"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 val="APU PART"/>
      <sheetName val="Listado"/>
      <sheetName val="PPTOS"/>
      <sheetName val="Borrable"/>
      <sheetName val="Análisis de precio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sheetData sheetId="1"/>
      <sheetData sheetId="2" refreshError="1">
        <row r="12">
          <cell r="S12">
            <v>1.2555959999999899</v>
          </cell>
        </row>
      </sheetData>
      <sheetData sheetId="3"/>
      <sheetData sheetId="4"/>
      <sheetData sheetId="5"/>
      <sheetData sheetId="6"/>
      <sheetData sheetId="7"/>
      <sheetData sheetId="8"/>
      <sheetData sheetId="9"/>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s>
    <sheetDataSet>
      <sheetData sheetId="0"/>
      <sheetData sheetId="1"/>
      <sheetData sheetId="2"/>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armado y vaciado de concreto en estructuras</v>
          </cell>
        </row>
        <row r="14">
          <cell r="A14" t="str">
            <v xml:space="preserve">Cuadrilla de Brillada de Baldosa de grano </v>
          </cell>
        </row>
        <row r="15">
          <cell r="A15" t="str">
            <v>Cuadrilla de Excavacion de Pilas</v>
          </cell>
        </row>
        <row r="16">
          <cell r="A16" t="str">
            <v>Cuadrilla de Instalacion de Baldosa de grano.</v>
          </cell>
        </row>
        <row r="17">
          <cell r="A17" t="str">
            <v>Cuadrilla de Instalaciones Hidrosanitarias</v>
          </cell>
        </row>
        <row r="18">
          <cell r="A18" t="str">
            <v>Cuadrilla de Montaje de Estructuras Metalicas</v>
          </cell>
        </row>
        <row r="19">
          <cell r="A19" t="str">
            <v>Cuadrilla de Movimiento de tierra</v>
          </cell>
        </row>
        <row r="20">
          <cell r="A20" t="str">
            <v>Cuadrilla de Pulida y repulida de Baldosa de grano.</v>
          </cell>
        </row>
        <row r="21">
          <cell r="A21" t="str">
            <v>Cuadrilla Demoliciones</v>
          </cell>
        </row>
        <row r="22">
          <cell r="A22" t="str">
            <v>Cuadrilla Electrica 1: 1Of Elec + 1Ay raso</v>
          </cell>
        </row>
        <row r="23">
          <cell r="A23" t="str">
            <v>Cuadrilla instalacion redes de gas, 1 Instalador +1 Ayu ent.</v>
          </cell>
        </row>
        <row r="24">
          <cell r="A24" t="str">
            <v>Cuadrilla Latoneria</v>
          </cell>
        </row>
        <row r="25">
          <cell r="A25" t="str">
            <v>Cuadrilla Mamposteria</v>
          </cell>
        </row>
        <row r="26">
          <cell r="A26" t="str">
            <v>Cuadrilla Pavimentos</v>
          </cell>
        </row>
        <row r="27">
          <cell r="A27" t="str">
            <v>Cuadrilla Retiros</v>
          </cell>
        </row>
        <row r="28">
          <cell r="A28" t="str">
            <v>Cuadrilla Urbanismo</v>
          </cell>
        </row>
        <row r="29">
          <cell r="A29" t="str">
            <v>Ofical Pintura</v>
          </cell>
        </row>
        <row r="30">
          <cell r="A30" t="str">
            <v>Oficial minero por pulgada</v>
          </cell>
        </row>
        <row r="31">
          <cell r="A31" t="str">
            <v>Oficial Obra Blanca</v>
          </cell>
        </row>
        <row r="32">
          <cell r="A32" t="str">
            <v>Oficial Obra Negra</v>
          </cell>
        </row>
        <row r="33">
          <cell r="A33" t="str">
            <v>Termofusion 1 Pegas de Tapon para red de gas.</v>
          </cell>
        </row>
        <row r="34">
          <cell r="A34" t="str">
            <v>Topografo</v>
          </cell>
        </row>
      </sheetData>
      <sheetData sheetId="4">
        <row r="2">
          <cell r="A2" t="str">
            <v>- Ninguna -</v>
          </cell>
        </row>
      </sheetData>
      <sheetData sheetId="5"/>
      <sheetData sheetId="6">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Programacion software</v>
          </cell>
        </row>
        <row r="13">
          <cell r="A13" t="str">
            <v>Protocalizacion y tramites EPM</v>
          </cell>
        </row>
        <row r="14">
          <cell r="A14" t="str">
            <v>Transporte bloque interno</v>
          </cell>
        </row>
        <row r="15">
          <cell r="A15" t="str">
            <v>Transporte de acero</v>
          </cell>
        </row>
        <row r="16">
          <cell r="A16" t="str">
            <v>Transporte de Arbol h= 3.00 m.</v>
          </cell>
        </row>
        <row r="17">
          <cell r="A17" t="str">
            <v>Transporte interno</v>
          </cell>
        </row>
        <row r="18">
          <cell r="A18" t="str">
            <v>Transporte interno material</v>
          </cell>
        </row>
        <row r="19">
          <cell r="A19" t="str">
            <v>Transporte material electrico</v>
          </cell>
        </row>
        <row r="20">
          <cell r="A20" t="str">
            <v>Transporte material sobrante</v>
          </cell>
        </row>
        <row r="21">
          <cell r="A21" t="str">
            <v>Transporte teja sandwich</v>
          </cell>
        </row>
      </sheetData>
      <sheetData sheetId="7"/>
      <sheetData sheetId="8"/>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 val="Coloc. e Interc. Tapones"/>
      <sheetName val="Cambio de Valv."/>
      <sheetName val="Interc de Hidr."/>
      <sheetName val="Interc.tapones"/>
      <sheetName val="Interc.válv."/>
      <sheetName val="Paral. 1"/>
      <sheetName val="Paral. 2"/>
      <sheetName val="Paral. 3"/>
      <sheetName val="Paral.4"/>
      <sheetName val="Varios."/>
      <sheetName val="SUB_APU6"/>
      <sheetName val="Cantidades_de_Obra6"/>
      <sheetName val="Itemes_Renovación1"/>
      <sheetName val="Sábana"/>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refreshError="1"/>
      <sheetData sheetId="45">
        <row r="1">
          <cell r="A1">
            <v>0</v>
          </cell>
        </row>
      </sheetData>
      <sheetData sheetId="46"/>
      <sheetData sheetId="47"/>
      <sheetData sheetId="48"/>
      <sheetData sheetId="49"/>
      <sheetData sheetId="50"/>
      <sheetData sheetId="51"/>
      <sheetData sheetId="52"/>
      <sheetData sheetId="53"/>
      <sheetData sheetId="54"/>
      <sheetData sheetId="55"/>
      <sheetData sheetId="56"/>
      <sheetData sheetId="57"/>
      <sheetData sheetId="58"/>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CANTIDADES DE OBRA "/>
      <sheetName val="APU"/>
      <sheetName val="MATERIALES"/>
    </sheetNames>
    <sheetDataSet>
      <sheetData sheetId="0"/>
      <sheetData sheetId="1"/>
      <sheetData sheetId="2"/>
      <sheetData sheetId="3">
        <row r="1">
          <cell r="A1" t="str">
            <v>INSUMO</v>
          </cell>
        </row>
        <row r="2">
          <cell r="A2" t="str">
            <v>-</v>
          </cell>
        </row>
        <row r="3">
          <cell r="A3" t="str">
            <v>HERRAJES PARA CAJAS</v>
          </cell>
        </row>
        <row r="4">
          <cell r="A4" t="str">
            <v>-</v>
          </cell>
        </row>
        <row r="5">
          <cell r="A5" t="str">
            <v xml:space="preserve">HERRAJE 30X30 </v>
          </cell>
        </row>
        <row r="6">
          <cell r="A6" t="str">
            <v>HERRAJE 40X40</v>
          </cell>
        </row>
        <row r="7">
          <cell r="A7" t="str">
            <v>HERRAJE 50X50</v>
          </cell>
        </row>
        <row r="8">
          <cell r="A8" t="str">
            <v>HERRAJE 60X60</v>
          </cell>
        </row>
        <row r="9">
          <cell r="A9" t="str">
            <v>HERRAJE 60X80</v>
          </cell>
        </row>
        <row r="10">
          <cell r="A10" t="str">
            <v>HERRAJE 90x115 DOBLE TAPA RS3-002</v>
          </cell>
        </row>
        <row r="12">
          <cell r="A12" t="str">
            <v>ALAMBRES Y CABLES</v>
          </cell>
        </row>
        <row r="13">
          <cell r="A13" t="str">
            <v>-</v>
          </cell>
        </row>
        <row r="14">
          <cell r="A14" t="str">
            <v>ALAMBRE CU THHN/THWN # 16</v>
          </cell>
        </row>
        <row r="15">
          <cell r="A15" t="str">
            <v xml:space="preserve">ALAMBRE CU THHN/THWN # 14 </v>
          </cell>
        </row>
        <row r="16">
          <cell r="A16" t="str">
            <v xml:space="preserve">ALAMBRE CU THHN/THWN # 12 </v>
          </cell>
        </row>
        <row r="17">
          <cell r="A17" t="str">
            <v>ALAMBRE CU THHN/THWN # 10</v>
          </cell>
        </row>
        <row r="18">
          <cell r="A18" t="str">
            <v xml:space="preserve">ALAMBRE CU THHN/THWN # 8 </v>
          </cell>
        </row>
        <row r="19">
          <cell r="A19" t="str">
            <v>ALAMBRE CU # 6 DESNUDO</v>
          </cell>
        </row>
        <row r="20">
          <cell r="A20" t="str">
            <v>ALAMBRE CU # 4 DESNUDO</v>
          </cell>
        </row>
        <row r="21">
          <cell r="A21" t="str">
            <v>CABLE CU THHN/THWN # 14</v>
          </cell>
        </row>
        <row r="22">
          <cell r="A22" t="str">
            <v xml:space="preserve">CABLE CU THHN/THWN # 12 </v>
          </cell>
        </row>
        <row r="23">
          <cell r="A23" t="str">
            <v xml:space="preserve">CABLE CU THHN/THWN # 10 </v>
          </cell>
        </row>
        <row r="24">
          <cell r="A24" t="str">
            <v xml:space="preserve">CABLE CU THHN/THWN # 8 </v>
          </cell>
        </row>
        <row r="25">
          <cell r="A25" t="str">
            <v xml:space="preserve">CABLE CU THHN/THWN # 6 </v>
          </cell>
        </row>
        <row r="26">
          <cell r="A26" t="str">
            <v>CABLE CU THHN/THWN # 4</v>
          </cell>
        </row>
        <row r="27">
          <cell r="A27" t="str">
            <v>CABLE CU THHN/THWN # 2</v>
          </cell>
        </row>
        <row r="28">
          <cell r="A28" t="str">
            <v>CABLE CU THHN/THWN # 1/0</v>
          </cell>
        </row>
        <row r="29">
          <cell r="A29" t="str">
            <v>CABLE CU THHN/THWN # 2/0</v>
          </cell>
        </row>
        <row r="30">
          <cell r="A30" t="str">
            <v>CABLE CU THHN/THWN # 3/0</v>
          </cell>
        </row>
        <row r="31">
          <cell r="A31" t="str">
            <v>CABLE CU THHN/THWN # 4/0</v>
          </cell>
        </row>
        <row r="32">
          <cell r="A32" t="str">
            <v>CABLE CU THHN/THWN # 250</v>
          </cell>
        </row>
        <row r="33">
          <cell r="A33" t="str">
            <v>CABLE CU THHN/THWN # 300</v>
          </cell>
        </row>
        <row r="34">
          <cell r="A34" t="str">
            <v>CABLE CU THHN/THWN # 350</v>
          </cell>
        </row>
        <row r="35">
          <cell r="A35" t="str">
            <v>CABLE CU THHN/THWN # 400</v>
          </cell>
        </row>
        <row r="36">
          <cell r="A36" t="str">
            <v>CABLE CU THHN/THWN # 500</v>
          </cell>
        </row>
        <row r="37">
          <cell r="A37" t="str">
            <v>CABLE CU XLPE Nº1/0 133%</v>
          </cell>
        </row>
        <row r="38">
          <cell r="A38" t="str">
            <v xml:space="preserve">CABLE CU # 8 DESNUDO </v>
          </cell>
        </row>
        <row r="39">
          <cell r="A39" t="str">
            <v xml:space="preserve">CABLE CU # 6 DESNUDO </v>
          </cell>
        </row>
        <row r="40">
          <cell r="A40" t="str">
            <v xml:space="preserve">CABLE CU # 2 DESNUDO </v>
          </cell>
        </row>
        <row r="41">
          <cell r="A41" t="str">
            <v xml:space="preserve">CABLE Cu # 1/0 DESNUDO </v>
          </cell>
        </row>
        <row r="42">
          <cell r="A42" t="str">
            <v>CABLE Cu # 2/0 DESNUDO</v>
          </cell>
        </row>
        <row r="43">
          <cell r="A43" t="str">
            <v>CABLE Cu # 4/0 DESNUDO</v>
          </cell>
        </row>
        <row r="44">
          <cell r="A44" t="str">
            <v>CABLE ENCAUCHETADO 3x16</v>
          </cell>
        </row>
        <row r="45">
          <cell r="A45" t="str">
            <v>CABLE ENCAUCHETADO 3x14</v>
          </cell>
        </row>
        <row r="46">
          <cell r="A46" t="str">
            <v>CABLE ENCAUCHETADO 3x12</v>
          </cell>
        </row>
        <row r="47">
          <cell r="A47" t="str">
            <v>CABLE ENCAUCHETADO 4x8</v>
          </cell>
        </row>
        <row r="48">
          <cell r="A48" t="str">
            <v>CABLE ENCAUCHETADO 5x6</v>
          </cell>
        </row>
        <row r="49">
          <cell r="A49" t="str">
            <v>CABLE AL # 6 THHW AA 8000 600V 90G PRO</v>
          </cell>
        </row>
        <row r="50">
          <cell r="A50" t="str">
            <v xml:space="preserve">CABLE AL # 1/0 THHW </v>
          </cell>
        </row>
        <row r="51">
          <cell r="A51" t="str">
            <v>CABLE AL # 1/0 ACSR DESNUDO</v>
          </cell>
        </row>
        <row r="52">
          <cell r="A52" t="str">
            <v>CABLE TFF # 16</v>
          </cell>
        </row>
        <row r="53">
          <cell r="A53" t="str">
            <v>CABLE TFF # 18</v>
          </cell>
        </row>
        <row r="54">
          <cell r="A54" t="str">
            <v>CABLE COAXIAL RG59</v>
          </cell>
        </row>
        <row r="55">
          <cell r="A55" t="str">
            <v>CABLE INSTRUMENTACION 3X18+20</v>
          </cell>
        </row>
        <row r="56">
          <cell r="A56" t="str">
            <v>CABLE CU ANTIFRAUDE 2#4+1#4 AWG 600V</v>
          </cell>
        </row>
        <row r="57">
          <cell r="A57" t="str">
            <v xml:space="preserve">CABLE UTP 4PR CT6 AMP </v>
          </cell>
        </row>
        <row r="58">
          <cell r="A58" t="str">
            <v xml:space="preserve">CABLE UTP 4PR CT7A AMP </v>
          </cell>
        </row>
        <row r="59">
          <cell r="A59" t="str">
            <v>CABLE TEL. USO INT. 2 PARES</v>
          </cell>
        </row>
        <row r="60">
          <cell r="A60" t="str">
            <v>CABLE TEL. USO INT. 25 PARES</v>
          </cell>
        </row>
        <row r="61">
          <cell r="A61" t="str">
            <v>CABLE TEL. USO EXT. 30 PARES</v>
          </cell>
        </row>
        <row r="63">
          <cell r="A63" t="str">
            <v>BORNAS TERMINALES Y CONECTORES</v>
          </cell>
        </row>
        <row r="65">
          <cell r="A65" t="str">
            <v xml:space="preserve">BORNA TERMINAL # 8 (35A) </v>
          </cell>
        </row>
        <row r="66">
          <cell r="A66" t="str">
            <v xml:space="preserve">BORNA TERMINAL # 6 (50A) </v>
          </cell>
        </row>
        <row r="67">
          <cell r="A67" t="str">
            <v xml:space="preserve">BORNA TERMINAL # 4 (100A) </v>
          </cell>
        </row>
        <row r="68">
          <cell r="A68" t="str">
            <v xml:space="preserve">BORNA TERMINAL # 2 (115A) </v>
          </cell>
        </row>
        <row r="69">
          <cell r="A69" t="str">
            <v xml:space="preserve">BORNA TERMINAL # 1/0 (125A) </v>
          </cell>
        </row>
        <row r="70">
          <cell r="A70" t="str">
            <v xml:space="preserve">BORNA TERMINAL # 2/0 (150A) </v>
          </cell>
        </row>
        <row r="71">
          <cell r="A71" t="str">
            <v xml:space="preserve">BORNA TERMINAL # 4/0 (225A) </v>
          </cell>
        </row>
        <row r="72">
          <cell r="A72" t="str">
            <v xml:space="preserve">BORNA TERMINAL # 400 (450A) </v>
          </cell>
        </row>
        <row r="73">
          <cell r="A73" t="str">
            <v>CONECTOR RESORTE R/Y 3M</v>
          </cell>
        </row>
        <row r="74">
          <cell r="A74" t="str">
            <v xml:space="preserve">CONECTOR RESORTE GB AMARILLO G10084 </v>
          </cell>
        </row>
        <row r="75">
          <cell r="A75" t="str">
            <v xml:space="preserve">CONECTOR RESORTE GB ROJO G10086 </v>
          </cell>
        </row>
        <row r="76">
          <cell r="A76" t="str">
            <v xml:space="preserve">CONECTOR T. PARTIDO # 2/0 KS-26 </v>
          </cell>
        </row>
        <row r="77">
          <cell r="A77" t="str">
            <v xml:space="preserve">CONECTOR TUBULAR # 2/0 REF.10006 </v>
          </cell>
        </row>
        <row r="78">
          <cell r="A78" t="str">
            <v xml:space="preserve">CONECTOR TUBULAR # 500 REF.10014 </v>
          </cell>
        </row>
        <row r="79">
          <cell r="A79" t="str">
            <v>CONECTOR CU EN C 1/0-1/0 AWG</v>
          </cell>
        </row>
        <row r="80">
          <cell r="A80" t="str">
            <v>CONECTOR CU EN C 4/0-4/0 AWG</v>
          </cell>
        </row>
        <row r="81">
          <cell r="A81" t="str">
            <v>CONECTOR OB10-10 BIMETALICO</v>
          </cell>
        </row>
        <row r="82">
          <cell r="A82" t="str">
            <v>CONECTOR PARA CABLE No 4 AWG MINIPRAGMA</v>
          </cell>
        </row>
        <row r="83">
          <cell r="A83" t="str">
            <v xml:space="preserve">TERMOENCOGIBLE No 1/0 DE 15MM NEGRO </v>
          </cell>
        </row>
        <row r="84">
          <cell r="A84" t="str">
            <v xml:space="preserve">TERMOENCOGIBLE No 6 DE 8MM NEGRO </v>
          </cell>
        </row>
        <row r="85">
          <cell r="A85" t="str">
            <v xml:space="preserve">TERMOENCOGIBLE No 8 DE 6MM NEGRO </v>
          </cell>
        </row>
        <row r="87">
          <cell r="A87" t="str">
            <v>TUBERIAS Y ACCESORIOS</v>
          </cell>
        </row>
        <row r="89">
          <cell r="A89" t="str">
            <v xml:space="preserve">TUBO EMT 1/2"x3 MTS. </v>
          </cell>
        </row>
        <row r="90">
          <cell r="A90" t="str">
            <v xml:space="preserve">TUBO EMT 3/4"x3 MTS. </v>
          </cell>
        </row>
        <row r="91">
          <cell r="A91" t="str">
            <v xml:space="preserve">TUBO EMT 1"x3 MTS. </v>
          </cell>
        </row>
        <row r="92">
          <cell r="A92" t="str">
            <v xml:space="preserve">TUBO EMT 1-1/4"x3 MTS. </v>
          </cell>
        </row>
        <row r="93">
          <cell r="A93" t="str">
            <v xml:space="preserve">TUBO EMT 1-1/2"x3 MTS. </v>
          </cell>
        </row>
        <row r="94">
          <cell r="A94" t="str">
            <v xml:space="preserve">TUBO EMT 2"x3 MTS. </v>
          </cell>
        </row>
        <row r="95">
          <cell r="A95" t="str">
            <v xml:space="preserve">TUBO EMT 3"x3 MTS. </v>
          </cell>
        </row>
        <row r="96">
          <cell r="A96" t="str">
            <v xml:space="preserve">TUBO EMT 4"x3 MTS. </v>
          </cell>
        </row>
        <row r="97">
          <cell r="A97" t="str">
            <v xml:space="preserve">TUBO IMC 1/2"x3 MTS. </v>
          </cell>
        </row>
        <row r="98">
          <cell r="A98" t="str">
            <v xml:space="preserve">TUBO IMC 3/4"x3 MTS. </v>
          </cell>
        </row>
        <row r="99">
          <cell r="A99" t="str">
            <v xml:space="preserve">TUBO IMC 1"x3 MTS. </v>
          </cell>
        </row>
        <row r="100">
          <cell r="A100" t="str">
            <v xml:space="preserve">TUBO IMC 2"x3 MTS. </v>
          </cell>
        </row>
        <row r="101">
          <cell r="A101" t="str">
            <v xml:space="preserve">TUBO IMC 3"x3 MTS. </v>
          </cell>
        </row>
        <row r="102">
          <cell r="A102" t="str">
            <v xml:space="preserve">TUBO IMC 4"x3 MTS. </v>
          </cell>
        </row>
        <row r="103">
          <cell r="A103" t="str">
            <v xml:space="preserve">TUBO PVC DE 1/2"x3 MTS. </v>
          </cell>
        </row>
        <row r="104">
          <cell r="A104" t="str">
            <v xml:space="preserve">TUBO PVC DE 3/4"x3 MTS. </v>
          </cell>
        </row>
        <row r="105">
          <cell r="A105" t="str">
            <v xml:space="preserve">TUBO PVC DE 1"x3 MTS. </v>
          </cell>
        </row>
        <row r="106">
          <cell r="A106" t="str">
            <v xml:space="preserve">TUBO PVC DE 1 1/4"x3 MTS. </v>
          </cell>
        </row>
        <row r="107">
          <cell r="A107" t="str">
            <v xml:space="preserve">TUBO PVC DE 1 1/2"x3 MTS. </v>
          </cell>
        </row>
        <row r="108">
          <cell r="A108" t="str">
            <v xml:space="preserve">DUCTO PVC TIPO DB DE 2" </v>
          </cell>
        </row>
        <row r="109">
          <cell r="A109" t="str">
            <v xml:space="preserve">DUCTO PVC TIPO DB DE 3" </v>
          </cell>
        </row>
        <row r="110">
          <cell r="A110" t="str">
            <v xml:space="preserve">DUCTO PVC TIPO DB DE 4" </v>
          </cell>
        </row>
        <row r="111">
          <cell r="A111" t="str">
            <v xml:space="preserve">TUBERIA LIQUID TIGHT (ANAC)1/2" </v>
          </cell>
        </row>
        <row r="112">
          <cell r="A112" t="str">
            <v xml:space="preserve">TUBERIA LIQUID TIGHT (ANAC)3/4" </v>
          </cell>
        </row>
        <row r="113">
          <cell r="A113" t="str">
            <v xml:space="preserve">TUBERIA LIQUID TIGHT (ANAC)1" </v>
          </cell>
        </row>
        <row r="114">
          <cell r="A114" t="str">
            <v xml:space="preserve">TUBERIA LIQUID TIGHT (ANAC)1-1/2" </v>
          </cell>
        </row>
        <row r="115">
          <cell r="A115" t="str">
            <v xml:space="preserve">TUBERIA LIQUID TIGHT (ANAC)2" </v>
          </cell>
        </row>
        <row r="116">
          <cell r="A116" t="str">
            <v xml:space="preserve">CONECTOR RECTO ANAC. DE 1/2" </v>
          </cell>
        </row>
        <row r="117">
          <cell r="A117" t="str">
            <v xml:space="preserve">CONECTOR RECTO ANAC. DE 3/4" </v>
          </cell>
        </row>
        <row r="118">
          <cell r="A118" t="str">
            <v xml:space="preserve">CONECTOR RECTO ANAC. DE 1" </v>
          </cell>
        </row>
        <row r="119">
          <cell r="A119" t="str">
            <v xml:space="preserve">CONECTOR RECTO ANAC. DE 1-1/2" </v>
          </cell>
        </row>
        <row r="120">
          <cell r="A120" t="str">
            <v xml:space="preserve">CONECTOR RECTO ANAC. DE 2" </v>
          </cell>
        </row>
        <row r="121">
          <cell r="A121" t="str">
            <v xml:space="preserve">CONECTOR CURVO ANAC. DE 1/2" </v>
          </cell>
        </row>
        <row r="122">
          <cell r="A122" t="str">
            <v xml:space="preserve">CONECTOR CURVO ANAC. DE 3/4" </v>
          </cell>
        </row>
        <row r="123">
          <cell r="A123" t="str">
            <v xml:space="preserve">CONECTOR CURVO ANAC. DE 1" </v>
          </cell>
        </row>
        <row r="124">
          <cell r="A124" t="str">
            <v xml:space="preserve">CONECTOR CURVO ANAC. DE 1 1/2" </v>
          </cell>
        </row>
        <row r="125">
          <cell r="A125" t="str">
            <v xml:space="preserve">CONECTOR CURVO ANAC. DE 2" </v>
          </cell>
        </row>
        <row r="126">
          <cell r="A126" t="str">
            <v xml:space="preserve">ADAPTADOR CAJA PVC DE 1/2" </v>
          </cell>
        </row>
        <row r="127">
          <cell r="A127" t="str">
            <v xml:space="preserve">ADAPTADOR CAJA PVC DE 3/4" </v>
          </cell>
        </row>
        <row r="128">
          <cell r="A128" t="str">
            <v xml:space="preserve">ADAPTADOR TNAL PVC DE 1" </v>
          </cell>
        </row>
        <row r="129">
          <cell r="A129" t="str">
            <v xml:space="preserve">ADAPTADOR TNAL PVC DE 1-1/4" </v>
          </cell>
        </row>
        <row r="130">
          <cell r="A130" t="str">
            <v xml:space="preserve">ADAPTADOR TNAL PVC DE 1-1/2" </v>
          </cell>
        </row>
        <row r="131">
          <cell r="A131" t="str">
            <v xml:space="preserve">ADAPTADOR TNAL PVC DE 2" </v>
          </cell>
        </row>
        <row r="132">
          <cell r="A132" t="str">
            <v xml:space="preserve">ADAPTADOR TNAL CAMP. PVC DE 2" </v>
          </cell>
        </row>
        <row r="133">
          <cell r="A133" t="str">
            <v xml:space="preserve">ADAPTADOR TNAL CAMP. PVC DE 3" </v>
          </cell>
        </row>
        <row r="134">
          <cell r="A134" t="str">
            <v xml:space="preserve">ADAPTADOR TNAL CAMP. PVC DE 4" </v>
          </cell>
        </row>
        <row r="135">
          <cell r="A135" t="str">
            <v xml:space="preserve">ENTRADA CAJA EMT DE 1/2" </v>
          </cell>
        </row>
        <row r="136">
          <cell r="A136" t="str">
            <v xml:space="preserve">ENTRADA CAJA EMT DE 3/4" </v>
          </cell>
        </row>
        <row r="137">
          <cell r="A137" t="str">
            <v xml:space="preserve">ENTRADA CAJA EMT DE 1" </v>
          </cell>
        </row>
        <row r="138">
          <cell r="A138" t="str">
            <v xml:space="preserve">ENTRADA CAJA EMT DE 1 1/4" </v>
          </cell>
        </row>
        <row r="139">
          <cell r="A139" t="str">
            <v xml:space="preserve">ENTRADA CAJA EMT DE 1 1/2" </v>
          </cell>
        </row>
        <row r="140">
          <cell r="A140" t="str">
            <v xml:space="preserve">ENTRADA CAJA EMT DE 2" </v>
          </cell>
        </row>
        <row r="141">
          <cell r="A141" t="str">
            <v xml:space="preserve">ENTRADA CAJA EMT DE 3" </v>
          </cell>
        </row>
        <row r="142">
          <cell r="A142" t="str">
            <v xml:space="preserve">UNION EMT DE 1/2" </v>
          </cell>
        </row>
        <row r="143">
          <cell r="A143" t="str">
            <v xml:space="preserve">UNION EMT DE 3/4" </v>
          </cell>
        </row>
        <row r="144">
          <cell r="A144" t="str">
            <v xml:space="preserve">UNION EMT DE 1" </v>
          </cell>
        </row>
        <row r="145">
          <cell r="A145" t="str">
            <v xml:space="preserve">UNION EMT DE 1-1/2" </v>
          </cell>
        </row>
        <row r="146">
          <cell r="A146" t="str">
            <v xml:space="preserve">UNION EMT DE 2" </v>
          </cell>
        </row>
        <row r="147">
          <cell r="A147" t="str">
            <v xml:space="preserve">UNION EMT DE 3" </v>
          </cell>
        </row>
        <row r="148">
          <cell r="A148" t="str">
            <v xml:space="preserve">UNION CONDUIT GALV. DE 3/4" </v>
          </cell>
        </row>
        <row r="149">
          <cell r="A149" t="str">
            <v xml:space="preserve">UNION CONDUIT GALV. DE 1" </v>
          </cell>
        </row>
        <row r="150">
          <cell r="A150" t="str">
            <v xml:space="preserve">UNION CONDUIT GALV. DE 2" </v>
          </cell>
        </row>
        <row r="151">
          <cell r="A151" t="str">
            <v xml:space="preserve">UNION CONDUIT GALV. DE 3" </v>
          </cell>
        </row>
        <row r="152">
          <cell r="A152" t="str">
            <v xml:space="preserve">UNION CONDUIT GALV. DE 4" </v>
          </cell>
        </row>
        <row r="153">
          <cell r="A153" t="str">
            <v xml:space="preserve">CURVA EMT DE 1/2" </v>
          </cell>
        </row>
        <row r="154">
          <cell r="A154" t="str">
            <v xml:space="preserve">CURVA EMT DE 3/4" </v>
          </cell>
        </row>
        <row r="155">
          <cell r="A155" t="str">
            <v xml:space="preserve">CURVA EMT DE 1" </v>
          </cell>
        </row>
        <row r="156">
          <cell r="A156" t="str">
            <v xml:space="preserve">CURVA EMT DE 1 1/4" </v>
          </cell>
        </row>
        <row r="157">
          <cell r="A157" t="str">
            <v xml:space="preserve">CURVA EMT DE 1 1/2" </v>
          </cell>
        </row>
        <row r="158">
          <cell r="A158" t="str">
            <v xml:space="preserve">CURVA EMT DE 2" </v>
          </cell>
        </row>
        <row r="159">
          <cell r="A159" t="str">
            <v xml:space="preserve">CURVA PVC DE 1/2" </v>
          </cell>
        </row>
        <row r="160">
          <cell r="A160" t="str">
            <v xml:space="preserve">CURVA PVC DE 3/4" </v>
          </cell>
        </row>
        <row r="161">
          <cell r="A161" t="str">
            <v xml:space="preserve">CURVA PVC DE 1" </v>
          </cell>
        </row>
        <row r="162">
          <cell r="A162" t="str">
            <v xml:space="preserve">CURVA PVC DE 1-1/2" </v>
          </cell>
        </row>
        <row r="163">
          <cell r="A163" t="str">
            <v xml:space="preserve">CURVA PVC DE 2" </v>
          </cell>
        </row>
        <row r="164">
          <cell r="A164" t="str">
            <v xml:space="preserve">CURVA PVC DE 3" </v>
          </cell>
        </row>
        <row r="165">
          <cell r="A165" t="str">
            <v xml:space="preserve">CURVA PVC DE 4" </v>
          </cell>
        </row>
        <row r="166">
          <cell r="A166" t="str">
            <v xml:space="preserve">CURVA CONDUIT GALV. DE 3" </v>
          </cell>
        </row>
        <row r="167">
          <cell r="A167" t="str">
            <v xml:space="preserve">CURVA CONDUIT GALV. DE 4" </v>
          </cell>
        </row>
        <row r="168">
          <cell r="A168" t="str">
            <v>CONDULETE LB DE 1/2"</v>
          </cell>
        </row>
        <row r="169">
          <cell r="A169" t="str">
            <v>CONDULETE T DE 1/2"</v>
          </cell>
        </row>
        <row r="170">
          <cell r="A170" t="str">
            <v>CONDULETE LB DE 3/4"</v>
          </cell>
        </row>
        <row r="171">
          <cell r="A171" t="str">
            <v>CONDULETE T DE 3/4"</v>
          </cell>
        </row>
        <row r="172">
          <cell r="A172" t="str">
            <v>CONDULETE LB DE 1"</v>
          </cell>
        </row>
        <row r="173">
          <cell r="A173" t="str">
            <v>CONDULETE T DE 1"</v>
          </cell>
        </row>
        <row r="174">
          <cell r="A174" t="str">
            <v>CONDULETE LB DE 1-1/2"</v>
          </cell>
        </row>
        <row r="175">
          <cell r="A175" t="str">
            <v>CONDULETE T DE 1-1/2"</v>
          </cell>
        </row>
        <row r="176">
          <cell r="A176" t="str">
            <v>CONDULETE LB DE 2"</v>
          </cell>
        </row>
        <row r="177">
          <cell r="A177" t="str">
            <v>CONDULETE T DE 2"</v>
          </cell>
        </row>
        <row r="178">
          <cell r="A178" t="str">
            <v>CONDULETE LB DE 3"</v>
          </cell>
        </row>
        <row r="179">
          <cell r="A179" t="str">
            <v>CONDULETE T DE 3"</v>
          </cell>
        </row>
        <row r="180">
          <cell r="A180" t="str">
            <v xml:space="preserve">GRAPA GALV. DOBLE ALA DE 3/8" </v>
          </cell>
        </row>
        <row r="181">
          <cell r="A181" t="str">
            <v xml:space="preserve">GRAPA GALV. DOBLE ALA DE 1/2" C-20 </v>
          </cell>
        </row>
        <row r="182">
          <cell r="A182" t="str">
            <v xml:space="preserve">GRAPA GALVANIZADA DE 1/2" </v>
          </cell>
        </row>
        <row r="183">
          <cell r="A183" t="str">
            <v xml:space="preserve">GRAPA GALV. DOBLE ALA DE 3/4" C-20 </v>
          </cell>
        </row>
        <row r="184">
          <cell r="A184" t="str">
            <v xml:space="preserve">GRAPA GALV. DOBLE ALA DE 1" </v>
          </cell>
        </row>
        <row r="185">
          <cell r="A185" t="str">
            <v xml:space="preserve">GRAPA GALV. DOBLE ALA DE 1-1/2" C-20 </v>
          </cell>
        </row>
        <row r="186">
          <cell r="A186" t="str">
            <v xml:space="preserve">GRAPA GALV. DOBLE ALA DE 2" </v>
          </cell>
        </row>
        <row r="187">
          <cell r="A187" t="str">
            <v xml:space="preserve">GRAPA GALV. DOBLE ALA DE 3" </v>
          </cell>
        </row>
        <row r="188">
          <cell r="A188" t="str">
            <v xml:space="preserve">ROSCA PARA IMC DE 1" </v>
          </cell>
        </row>
        <row r="189">
          <cell r="A189" t="str">
            <v xml:space="preserve">ROSCA PARA IMC 3/4" </v>
          </cell>
        </row>
        <row r="190">
          <cell r="A190" t="str">
            <v>Chazo Golpe C/tornillo 1/4*1 1/4"</v>
          </cell>
        </row>
        <row r="191">
          <cell r="A191" t="str">
            <v>-</v>
          </cell>
        </row>
        <row r="192">
          <cell r="A192" t="str">
            <v>BREAKER INDUSTRIALES</v>
          </cell>
        </row>
        <row r="193">
          <cell r="A193" t="str">
            <v>-</v>
          </cell>
        </row>
        <row r="194">
          <cell r="A194" t="str">
            <v>BREAKER IND EASY PACK MERLIN GERIN 3X30A</v>
          </cell>
        </row>
        <row r="195">
          <cell r="A195" t="str">
            <v>BREAKER IND EASY PACK MERLIN GERIN 3X40A</v>
          </cell>
        </row>
        <row r="196">
          <cell r="A196" t="str">
            <v>BREAKER IND EASY PACK MERLIN GERIN 3X50A</v>
          </cell>
        </row>
        <row r="197">
          <cell r="A197" t="str">
            <v>BREAKER IND EASY PACK MERLIN GERIN 3X60A</v>
          </cell>
        </row>
        <row r="198">
          <cell r="A198" t="str">
            <v>BREAKER IND EASY PACK MERLIN GERIN 3X80A</v>
          </cell>
        </row>
        <row r="199">
          <cell r="A199" t="str">
            <v>BREAKER IND EASY PACK MERLIN GERIN 3X100A</v>
          </cell>
        </row>
        <row r="200">
          <cell r="A200" t="str">
            <v>BREAKER IND EASY PACK MERLIN GERIN 3X160A</v>
          </cell>
        </row>
        <row r="201">
          <cell r="A201" t="str">
            <v>BREAKER INDUST. 3x400A</v>
          </cell>
        </row>
        <row r="202">
          <cell r="A202" t="str">
            <v xml:space="preserve">BREAKER INDUST. REG. 3x160-400A </v>
          </cell>
        </row>
        <row r="203">
          <cell r="A203" t="str">
            <v xml:space="preserve">BREAKER INDUST. REG. 3x18-25A </v>
          </cell>
        </row>
        <row r="204">
          <cell r="A204" t="str">
            <v xml:space="preserve">BREAKER INDUST. REG. 3x25-32A </v>
          </cell>
        </row>
        <row r="205">
          <cell r="A205" t="str">
            <v xml:space="preserve">BREAKER INDUST. REG. 3x32-40A </v>
          </cell>
        </row>
        <row r="206">
          <cell r="A206" t="str">
            <v xml:space="preserve">BREAKER INDUST. REG. 3x35-50A </v>
          </cell>
        </row>
        <row r="207">
          <cell r="A207" t="str">
            <v xml:space="preserve">BREAKER INDUST. REG. 3x50-63A </v>
          </cell>
        </row>
        <row r="208">
          <cell r="A208" t="str">
            <v>-</v>
          </cell>
        </row>
        <row r="209">
          <cell r="A209" t="str">
            <v xml:space="preserve">CANALETAS </v>
          </cell>
        </row>
        <row r="210">
          <cell r="A210" t="str">
            <v>-</v>
          </cell>
        </row>
        <row r="211">
          <cell r="A211" t="str">
            <v>Canaleta 11* 5 tipo mecano , calibre # 18, con división</v>
          </cell>
        </row>
        <row r="212">
          <cell r="A212" t="str">
            <v xml:space="preserve">CANALETA METALICA S.D. 10x4x2.40 MT </v>
          </cell>
        </row>
        <row r="213">
          <cell r="A213" t="str">
            <v xml:space="preserve">TROQUEL CIEGO C. MET. 10x4 </v>
          </cell>
        </row>
        <row r="214">
          <cell r="A214" t="str">
            <v xml:space="preserve">TROQUEL DOBLE C. MET. 10x4 </v>
          </cell>
        </row>
        <row r="215">
          <cell r="A215" t="str">
            <v xml:space="preserve">TROQUEL LEVINTON C. MET. 10x4 </v>
          </cell>
        </row>
        <row r="216">
          <cell r="A216" t="str">
            <v xml:space="preserve">TROQUEL LUMINEX C. MET. 10x4 </v>
          </cell>
        </row>
        <row r="217">
          <cell r="A217" t="str">
            <v>-</v>
          </cell>
        </row>
        <row r="218">
          <cell r="A218" t="str">
            <v>-</v>
          </cell>
        </row>
        <row r="219">
          <cell r="A219" t="str">
            <v>BANDEJAS PORTACABLES</v>
          </cell>
        </row>
        <row r="220">
          <cell r="A220" t="str">
            <v>-</v>
          </cell>
        </row>
        <row r="221">
          <cell r="A221" t="str">
            <v>BANDEJA PORTACABLE TIPO MALLA 10x5,4 CM GALV.</v>
          </cell>
        </row>
        <row r="222">
          <cell r="A222" t="str">
            <v>BANDEJA PORTACABLE TIPO MALLA 20x5,4 CM GALV.</v>
          </cell>
        </row>
        <row r="223">
          <cell r="A223" t="str">
            <v>Bandeja portacable tipo malla mecano de 30*5,4</v>
          </cell>
        </row>
        <row r="224">
          <cell r="A224" t="str">
            <v>Bandeja portacable tipo malla mecano de 40*5</v>
          </cell>
        </row>
        <row r="225">
          <cell r="A225" t="str">
            <v>Bandeja portacable tipo malla mecano de 50*5</v>
          </cell>
        </row>
        <row r="226">
          <cell r="A226" t="str">
            <v>Bandeja portacable tipo malla mecano de 60*5</v>
          </cell>
        </row>
        <row r="227">
          <cell r="A227" t="str">
            <v>Platina de union para bandeja tipo malla</v>
          </cell>
        </row>
        <row r="228">
          <cell r="A228" t="str">
            <v xml:space="preserve">BANDEJA GALVANIZADA 10x5 </v>
          </cell>
        </row>
        <row r="229">
          <cell r="A229" t="str">
            <v xml:space="preserve">BANDEJA GALVANIZADA 10x8 </v>
          </cell>
        </row>
        <row r="230">
          <cell r="A230" t="str">
            <v xml:space="preserve">BANDEJA GALVANIZADA 20x8 </v>
          </cell>
        </row>
        <row r="231">
          <cell r="A231" t="str">
            <v xml:space="preserve">BANDEJA GALVANIZADA 30x8 </v>
          </cell>
        </row>
        <row r="232">
          <cell r="A232" t="str">
            <v xml:space="preserve">BANDEJA GALVANIZADA 40x8 </v>
          </cell>
        </row>
        <row r="233">
          <cell r="A233" t="str">
            <v xml:space="preserve">BANDEJA GALVANIZADA 50x8 </v>
          </cell>
        </row>
        <row r="234">
          <cell r="A234" t="str">
            <v xml:space="preserve">UNION RECTA </v>
          </cell>
        </row>
        <row r="235">
          <cell r="A235" t="str">
            <v xml:space="preserve">Union Rapida </v>
          </cell>
        </row>
        <row r="236">
          <cell r="A236" t="str">
            <v xml:space="preserve">Chapeta puesta a tierra </v>
          </cell>
        </row>
        <row r="237">
          <cell r="A237" t="str">
            <v xml:space="preserve">PERFIL SENC. LISO C-14x3 MT 7/8" </v>
          </cell>
        </row>
        <row r="238">
          <cell r="A238" t="str">
            <v xml:space="preserve">PERFIL SENC. RAN. C-14x3 MT 7/8" </v>
          </cell>
        </row>
        <row r="239">
          <cell r="A239" t="str">
            <v xml:space="preserve">PLATINA DE UNION GALV. BANDEJA </v>
          </cell>
        </row>
        <row r="240">
          <cell r="A240" t="str">
            <v>ESPARRAGO GALV. DE 1/4x3 MT</v>
          </cell>
        </row>
        <row r="241">
          <cell r="A241" t="str">
            <v>ESPARRAGO GALV. DE 1/4x1 MT</v>
          </cell>
        </row>
        <row r="242">
          <cell r="A242" t="str">
            <v>ESPARRAGO GALV. DE 3/8x3 MT</v>
          </cell>
        </row>
        <row r="243">
          <cell r="A243" t="str">
            <v>ESPARRAGO GALV. DE 3/8x1 MT</v>
          </cell>
        </row>
        <row r="244">
          <cell r="A244" t="str">
            <v xml:space="preserve">Cuelga Universal para bandeja tipo malla </v>
          </cell>
        </row>
        <row r="245">
          <cell r="A245" t="str">
            <v>soporte tubo 4"</v>
          </cell>
        </row>
        <row r="246">
          <cell r="A246" t="str">
            <v>soporte peldaño de 10 (20cm) galvanizado</v>
          </cell>
        </row>
        <row r="247">
          <cell r="A247" t="str">
            <v>soporte peldaño de 20 (30cm) galvanizado</v>
          </cell>
        </row>
        <row r="248">
          <cell r="A248" t="str">
            <v>soporte peldaño de 30 (40cm) galvanizado</v>
          </cell>
        </row>
        <row r="249">
          <cell r="A249" t="str">
            <v>soporte peldaño de 40 (50cm) galvanizado</v>
          </cell>
        </row>
        <row r="250">
          <cell r="A250" t="str">
            <v>soporte peldaño de 50 (60cm) galvanizado</v>
          </cell>
        </row>
        <row r="251">
          <cell r="A251" t="str">
            <v>soporte peldaño de 60 (70cm) galvanizado</v>
          </cell>
        </row>
        <row r="252">
          <cell r="A252" t="str">
            <v xml:space="preserve">ANCLA MULTIUSO DE 3/8" RL </v>
          </cell>
        </row>
        <row r="253">
          <cell r="A253" t="str">
            <v xml:space="preserve">ANCLA MULTIUSO DE 1/4" RL </v>
          </cell>
        </row>
        <row r="254">
          <cell r="A254" t="str">
            <v>ARANDELA PLANA GALV. DE 1/4"</v>
          </cell>
        </row>
        <row r="255">
          <cell r="A255" t="str">
            <v>ARANDELA PLANA GALV. DE 3/16"</v>
          </cell>
        </row>
        <row r="256">
          <cell r="A256" t="str">
            <v>ARANDELA PLANA GALV. DE 3/8"</v>
          </cell>
        </row>
        <row r="257">
          <cell r="A257" t="str">
            <v xml:space="preserve">TUERCA GALVANIZADA DE 1/4" </v>
          </cell>
        </row>
        <row r="258">
          <cell r="A258" t="str">
            <v xml:space="preserve">TUERCA GALVANIZADA DE 3/8" </v>
          </cell>
        </row>
        <row r="259">
          <cell r="A259" t="str">
            <v xml:space="preserve">TUERCA GALVANIZADA DE 5/32" </v>
          </cell>
        </row>
        <row r="260">
          <cell r="A260" t="str">
            <v xml:space="preserve">TUERCA MORDAZA RECT. RESORTE 1/4" </v>
          </cell>
        </row>
        <row r="261">
          <cell r="A261" t="str">
            <v>SOPORTE TUBO DOBLE Y CAJA DE EMPALME BE, GALV</v>
          </cell>
        </row>
        <row r="262">
          <cell r="A262" t="str">
            <v>ABRAZADERA AJUSTABLE DE 1/2" GALV</v>
          </cell>
        </row>
        <row r="263">
          <cell r="A263" t="str">
            <v>ABRAZADERA AJUSTABLE DE 3/4" GALV</v>
          </cell>
        </row>
        <row r="264">
          <cell r="A264" t="str">
            <v>ABRAZADERA AJUSTABLE DE 1" GALV</v>
          </cell>
        </row>
        <row r="265">
          <cell r="A265" t="str">
            <v>ABRAZADERA AJUSTABLE DE 1-1/4" GALV</v>
          </cell>
        </row>
        <row r="266">
          <cell r="A266" t="str">
            <v>ABRAZADERA AJUSTABLE DE 1-1/2" GALV</v>
          </cell>
        </row>
        <row r="267">
          <cell r="A267" t="str">
            <v>ABRAZADERA AJUSTABLE DE 2" GALV</v>
          </cell>
        </row>
        <row r="268">
          <cell r="A268" t="str">
            <v>ABRAZADERA AJUSTABLE DE 3" GALV</v>
          </cell>
        </row>
        <row r="269">
          <cell r="A269" t="str">
            <v>ABRAZADERA AJUSTABLE DE 4" GALV</v>
          </cell>
        </row>
        <row r="270">
          <cell r="A270" t="str">
            <v>-</v>
          </cell>
        </row>
        <row r="271">
          <cell r="A271" t="str">
            <v xml:space="preserve">CAJAS </v>
          </cell>
        </row>
        <row r="272">
          <cell r="A272" t="str">
            <v>-</v>
          </cell>
        </row>
        <row r="273">
          <cell r="A273" t="str">
            <v xml:space="preserve">CAJA DE EMP. 240X310x12 REF-GR17242 </v>
          </cell>
        </row>
        <row r="274">
          <cell r="A274" t="str">
            <v>CAJA DE DERIVACION IP 65 1/4 DE VUELTA. 180X180x10</v>
          </cell>
        </row>
        <row r="275">
          <cell r="A275" t="str">
            <v>CAJA 12x12x5 TROQUEL LEVITON</v>
          </cell>
        </row>
        <row r="276">
          <cell r="A276" t="str">
            <v xml:space="preserve">CAJA DE EMPALME 13x13x8 </v>
          </cell>
        </row>
        <row r="277">
          <cell r="A277" t="str">
            <v xml:space="preserve">CAJA DE EMPALME 15x15x10 </v>
          </cell>
        </row>
        <row r="278">
          <cell r="A278" t="str">
            <v xml:space="preserve">CAJA DE EMPALME 20x20x15 </v>
          </cell>
        </row>
        <row r="279">
          <cell r="A279" t="str">
            <v xml:space="preserve">CAJA DE EMPALME 25x25x10 </v>
          </cell>
        </row>
        <row r="280">
          <cell r="A280" t="str">
            <v>CAJA DE EMPALME 30x30x15</v>
          </cell>
        </row>
        <row r="281">
          <cell r="A281" t="str">
            <v>CAJA ARRANCADOR 30x20x16 TERCOL</v>
          </cell>
        </row>
        <row r="282">
          <cell r="A282" t="str">
            <v>CAJA ARRANCADOR 35x24x15 TERCOL</v>
          </cell>
        </row>
        <row r="283">
          <cell r="A283" t="str">
            <v>CAJA ARRANCADOR 40x30x20 TERCOL</v>
          </cell>
        </row>
        <row r="284">
          <cell r="A284" t="str">
            <v>CAJA ARRANCADOR 40x60x20 TERCOL</v>
          </cell>
        </row>
        <row r="285">
          <cell r="A285" t="str">
            <v>CAJA DE PASO 40x20x15 TERCOL</v>
          </cell>
        </row>
        <row r="286">
          <cell r="A286" t="str">
            <v>CAJA DE EMPALME 40x40x20 TERCOL</v>
          </cell>
        </row>
        <row r="287">
          <cell r="A287" t="str">
            <v xml:space="preserve">CAJA DEXON 180x140x80 3CJDGR18148 </v>
          </cell>
        </row>
        <row r="288">
          <cell r="A288" t="str">
            <v xml:space="preserve">CAJA TELEFONICA 40x40x2O Fondo de Madera </v>
          </cell>
        </row>
        <row r="289">
          <cell r="A289" t="str">
            <v>CAJA RAWELT 2X4"</v>
          </cell>
        </row>
        <row r="290">
          <cell r="A290" t="str">
            <v>TAPA HERMETICA PARA CAJA RAWELT 2X4"</v>
          </cell>
        </row>
        <row r="291">
          <cell r="A291" t="str">
            <v xml:space="preserve">CAJA OCTOGONAL PVC </v>
          </cell>
        </row>
        <row r="292">
          <cell r="A292" t="str">
            <v>CAJA 2X4 PVC</v>
          </cell>
        </row>
        <row r="293">
          <cell r="A293" t="str">
            <v>CAJA 4X4 PVC</v>
          </cell>
        </row>
        <row r="294">
          <cell r="A294" t="str">
            <v xml:space="preserve">TAPA FLUSH PVC </v>
          </cell>
        </row>
        <row r="295">
          <cell r="A295" t="str">
            <v xml:space="preserve">TAPA LISA REDONDA PVC </v>
          </cell>
        </row>
        <row r="296">
          <cell r="A296" t="str">
            <v>TAPA LISA 2X4" PVC</v>
          </cell>
        </row>
        <row r="297">
          <cell r="A297" t="str">
            <v xml:space="preserve">CAJA GALVANIZADA 2x4 C-20 </v>
          </cell>
        </row>
        <row r="298">
          <cell r="A298" t="str">
            <v xml:space="preserve">CAJA GALVANIZADA 4x4 C-20 </v>
          </cell>
        </row>
        <row r="299">
          <cell r="A299" t="str">
            <v xml:space="preserve">CAJA GALVANIZADA OCOTGONAL C-20 </v>
          </cell>
        </row>
        <row r="300">
          <cell r="A300" t="str">
            <v xml:space="preserve">CAJA GRIS 12x12x5 S/TAPA </v>
          </cell>
        </row>
        <row r="301">
          <cell r="A301" t="str">
            <v>-</v>
          </cell>
        </row>
        <row r="302">
          <cell r="A302" t="str">
            <v>CABLEADO ESTRUCTURADO</v>
          </cell>
        </row>
        <row r="303">
          <cell r="A303" t="str">
            <v>-</v>
          </cell>
        </row>
        <row r="304">
          <cell r="A304" t="str">
            <v xml:space="preserve">FACE PLATE DOBLE BLANCO AMP </v>
          </cell>
        </row>
        <row r="305">
          <cell r="A305" t="str">
            <v xml:space="preserve">FACE PLATE SENCILLO BLANCO AMP </v>
          </cell>
        </row>
        <row r="306">
          <cell r="A306" t="str">
            <v xml:space="preserve">FACE PLATE P. TOMA LEV. BCO AUTOEXT. </v>
          </cell>
        </row>
        <row r="307">
          <cell r="A307" t="str">
            <v xml:space="preserve">FACE PLATE P. TOMA LEV. NJA AUTOEXT. </v>
          </cell>
        </row>
        <row r="308">
          <cell r="A308" t="str">
            <v xml:space="preserve">TAPA CIEGA PARA FACE PLATE AMP </v>
          </cell>
        </row>
        <row r="309">
          <cell r="A309" t="str">
            <v xml:space="preserve">TOMA RJ-45 CT7A BLINDADO AMP </v>
          </cell>
        </row>
        <row r="310">
          <cell r="A310" t="str">
            <v xml:space="preserve">TOMA RJ-45 CT7 BLINDADO AMP </v>
          </cell>
        </row>
        <row r="311">
          <cell r="A311" t="str">
            <v xml:space="preserve">TOMA RJ-45 CT6A BLINDADO AMP </v>
          </cell>
        </row>
        <row r="312">
          <cell r="A312" t="str">
            <v xml:space="preserve">TOMA RJ-45 CT6 AMP </v>
          </cell>
        </row>
        <row r="313">
          <cell r="A313" t="str">
            <v xml:space="preserve">TOMA RJ-45 CT5E AMP </v>
          </cell>
        </row>
        <row r="314">
          <cell r="A314" t="str">
            <v xml:space="preserve">CABLE UTP 4PR CT5E AMP </v>
          </cell>
        </row>
        <row r="315">
          <cell r="A315" t="str">
            <v xml:space="preserve">CABLE UTP 4PR CT6 AMP </v>
          </cell>
        </row>
        <row r="316">
          <cell r="A316" t="str">
            <v>CABLE UTP CAT 6A AMP</v>
          </cell>
        </row>
        <row r="317">
          <cell r="A317" t="str">
            <v xml:space="preserve">CABLE UTP 4PR CT7A AMP </v>
          </cell>
        </row>
        <row r="318">
          <cell r="A318" t="str">
            <v>PATCH CORD CAT-6A 1.5MTS BLANCO PANDUIT UTP6A5 PANDUIT</v>
          </cell>
        </row>
        <row r="319">
          <cell r="A319" t="str">
            <v>PATCH CORD CAT-6A 3.0MTS BLANCO PANDUIT UTP6A10 PANDUIT</v>
          </cell>
        </row>
        <row r="320">
          <cell r="A320" t="str">
            <v xml:space="preserve">PATCH CORD DE 2 MT CT7A 4P/45 AMP </v>
          </cell>
        </row>
        <row r="321">
          <cell r="A321" t="str">
            <v xml:space="preserve">PATCH CORD DE 2 MT CT5E AMP </v>
          </cell>
        </row>
        <row r="322">
          <cell r="A322" t="str">
            <v xml:space="preserve">PATCH CORD DE 3 FT CT6 AMP </v>
          </cell>
        </row>
        <row r="323">
          <cell r="A323" t="str">
            <v xml:space="preserve">PATCH CORD DE 2 MT CT6 AMP </v>
          </cell>
        </row>
        <row r="324">
          <cell r="A324" t="str">
            <v xml:space="preserve">PATCH CORD DE 2 MT CT7A 4P/45 AMP </v>
          </cell>
        </row>
        <row r="325">
          <cell r="A325" t="str">
            <v xml:space="preserve">PATCH CORD DE 3FT CT 6A 4P/RJ45 AMP </v>
          </cell>
        </row>
        <row r="326">
          <cell r="A326" t="str">
            <v xml:space="preserve">PATCH CORD DE 2MT CT 6A 4P/RJ45 AMP </v>
          </cell>
        </row>
        <row r="327">
          <cell r="A327" t="str">
            <v xml:space="preserve">PATCH CORD DE 3MT CT 6 4P/RJ45 AMP </v>
          </cell>
        </row>
        <row r="328">
          <cell r="A328" t="str">
            <v xml:space="preserve">PATCH CORD DE 3MT CT 6A 4P/RJ45 AMP </v>
          </cell>
        </row>
        <row r="329">
          <cell r="A329" t="str">
            <v xml:space="preserve">PATCH PANEL DE 24 P. CT7A AMP </v>
          </cell>
        </row>
        <row r="330">
          <cell r="A330" t="str">
            <v xml:space="preserve">PATCH PANEL DE 24 P. CT5A AMP </v>
          </cell>
        </row>
        <row r="331">
          <cell r="A331" t="str">
            <v xml:space="preserve">PATCH PANEL DE 24 P. CT6 AMP </v>
          </cell>
        </row>
        <row r="332">
          <cell r="A332" t="str">
            <v>PATCH PANEL DE 24 P. CT6A AMP (SIN JACK)</v>
          </cell>
        </row>
        <row r="333">
          <cell r="A333" t="str">
            <v xml:space="preserve">PATCH PANEL DE 48 P. CT6 AMP </v>
          </cell>
        </row>
        <row r="334">
          <cell r="A334" t="str">
            <v xml:space="preserve">PATCH PANEL DE 24 P. CT7A AMP </v>
          </cell>
        </row>
        <row r="335">
          <cell r="A335" t="str">
            <v>SWITCH 24 PUERTOS 10/100/1000, con puertos de fibra optica</v>
          </cell>
        </row>
        <row r="336">
          <cell r="A336" t="str">
            <v>DVR 16 CANALES HDMI FULL HD 1080</v>
          </cell>
        </row>
        <row r="337">
          <cell r="A337" t="str">
            <v>AMPLIFICADO SONIDO CON PUERTO USB/SD MAXLIN 400W</v>
          </cell>
        </row>
        <row r="338">
          <cell r="A338" t="str">
            <v xml:space="preserve">RACK ABIERTO 210 CM </v>
          </cell>
        </row>
        <row r="339">
          <cell r="A339" t="str">
            <v>RACK CERRADO PIBOTANTE 70 CM CON VIDRIO DE SOBREPONER EN PARED</v>
          </cell>
        </row>
        <row r="340">
          <cell r="A340" t="str">
            <v xml:space="preserve">RACK CERRADO 220x48x120 CM </v>
          </cell>
        </row>
        <row r="341">
          <cell r="A341" t="str">
            <v>RACK CERRADO 210X60X70 CM</v>
          </cell>
        </row>
        <row r="342">
          <cell r="A342" t="str">
            <v>BANDEJA PORTA EQUIPOS</v>
          </cell>
        </row>
        <row r="343">
          <cell r="A343" t="str">
            <v>BANDEJA PORTA EQUIPO RACKEABLE DE 1 U.R</v>
          </cell>
        </row>
        <row r="344">
          <cell r="A344" t="str">
            <v xml:space="preserve">ORGANIZADOR TIPO TRASERO </v>
          </cell>
        </row>
        <row r="345">
          <cell r="A345" t="str">
            <v xml:space="preserve">ORGANIZADOR VERT. 210x152 MM. </v>
          </cell>
        </row>
        <row r="346">
          <cell r="A346" t="str">
            <v>PATCH CORD FIBRA LC-LC MULTIMODO 2MTS 50-125UM 10GB DUPLEX FXE10-10M2Y PANDUIT</v>
          </cell>
        </row>
        <row r="347">
          <cell r="A347" t="str">
            <v xml:space="preserve">BANDEJA FIBRA 1 UNIDAD RACK DESLIZABLE CON ACCESO FRONTAL FCE1U PANDUIT </v>
          </cell>
        </row>
        <row r="348">
          <cell r="A348" t="str">
            <v xml:space="preserve">ACOPLE FIBRA LC MULTIMODO OM3/OM4 PLACA CON 6 DUPLEX FAP6WAQDLCZ PANDUIT </v>
          </cell>
        </row>
        <row r="349">
          <cell r="A349" t="str">
            <v>ACOPLE FIBRA LC MULTIMODO PLACA 12U DUPLEX 10GB PANDUIT FAP12WAQDLC PANDUIT</v>
          </cell>
        </row>
        <row r="350">
          <cell r="A350" t="str">
            <v xml:space="preserve">FICHO DE PUENTEO </v>
          </cell>
        </row>
        <row r="351">
          <cell r="A351" t="str">
            <v>KIT DE TIERRA PG 50</v>
          </cell>
        </row>
        <row r="352">
          <cell r="A352" t="str">
            <v>REGLETA SIEMONS 50 P</v>
          </cell>
        </row>
        <row r="353">
          <cell r="A353" t="str">
            <v>MULTITOMA PARA RACK X 6 TOMAS DOBLES TIPO HG</v>
          </cell>
        </row>
        <row r="354">
          <cell r="A354" t="str">
            <v>MULTITOMA PARA RACK X 3 TOMAS DOBLES TIPO HG SIN PROTECCIÓN</v>
          </cell>
        </row>
        <row r="355">
          <cell r="A355" t="str">
            <v>VENTILADOR (COOLER) PARA RACK CERRADO DE 6W CON ADAPTADOR</v>
          </cell>
        </row>
        <row r="356">
          <cell r="A356" t="str">
            <v xml:space="preserve">MARC. T. CLIP 10-8/UTP REF-CL132 </v>
          </cell>
        </row>
        <row r="357">
          <cell r="A357" t="str">
            <v xml:space="preserve">MARC. T. CLIP 10-8/UTP REF-CL132 </v>
          </cell>
        </row>
        <row r="358">
          <cell r="A358" t="str">
            <v xml:space="preserve">MARCADOR NEGRO SHARPIE FINE POINT </v>
          </cell>
        </row>
        <row r="359">
          <cell r="A359" t="str">
            <v>CINTA BELCRON NEGRA DE 1"</v>
          </cell>
        </row>
        <row r="360">
          <cell r="A360" t="str">
            <v>CINTA ROTULADORA ELECTRONICA</v>
          </cell>
        </row>
        <row r="361">
          <cell r="A361" t="str">
            <v>CERTIFICACION PUNTO DE DATOS</v>
          </cell>
        </row>
        <row r="362">
          <cell r="A362" t="str">
            <v>-</v>
          </cell>
        </row>
        <row r="363">
          <cell r="A363" t="str">
            <v>-</v>
          </cell>
        </row>
        <row r="364">
          <cell r="A364" t="str">
            <v>APARATOS ELECTRICOS</v>
          </cell>
        </row>
        <row r="365">
          <cell r="A365" t="str">
            <v>-</v>
          </cell>
        </row>
        <row r="366">
          <cell r="A366" t="str">
            <v>CLAVIJA AEREA 30A, 250V, 2POLOS+TIERRA LEVITON</v>
          </cell>
        </row>
        <row r="367">
          <cell r="A367" t="str">
            <v>CLAVIJA AEREA NEMA 5-15R COLOR AMARILLO</v>
          </cell>
        </row>
        <row r="368">
          <cell r="A368" t="str">
            <v>CLAVIJA BIFILAR CON POLO T. 110V</v>
          </cell>
        </row>
        <row r="369">
          <cell r="A369" t="str">
            <v>INTERRUPTOR 4 VIAS DECORA BLANCO 5604-2W</v>
          </cell>
        </row>
        <row r="370">
          <cell r="A370" t="str">
            <v>INTERRUPTOR DOBLE CONMUTABLE DECORA BLANCO REF-5643W</v>
          </cell>
        </row>
        <row r="371">
          <cell r="A371" t="str">
            <v>INTERRUPTOR DOBLE DECORA BLANCO REF-5634W</v>
          </cell>
        </row>
        <row r="372">
          <cell r="A372" t="str">
            <v>INTERRUPTOR SENCILLO CONMUTABLE DECORA BLANCO REF-5603-W</v>
          </cell>
        </row>
        <row r="373">
          <cell r="A373" t="str">
            <v>INTERRUPTOR SENCILLO. DECORA BLANCO REF-5601-2W</v>
          </cell>
        </row>
        <row r="374">
          <cell r="A374" t="str">
            <v>INTERRUPTOR TRIPLE DECORA BLANCO REF-1755-W</v>
          </cell>
        </row>
        <row r="375">
          <cell r="A375" t="str">
            <v>TAPA UN HUECO DECORA BLANCA REF-80401-W</v>
          </cell>
        </row>
        <row r="376">
          <cell r="A376" t="str">
            <v>INTERRUPTOR DOBLE GALICA</v>
          </cell>
        </row>
        <row r="377">
          <cell r="A377" t="str">
            <v>INTERRUPTOR SENCILLO CONMUTABLE GALICA</v>
          </cell>
        </row>
        <row r="378">
          <cell r="A378" t="str">
            <v>INTERRUPTOR SENCILLO GALICA</v>
          </cell>
        </row>
        <row r="379">
          <cell r="A379" t="str">
            <v>TOMA DOBLE POLO A TIERRA GALICA</v>
          </cell>
        </row>
        <row r="380">
          <cell r="A380" t="str">
            <v>TOMA TELEFONO DOBLE GALICA</v>
          </cell>
        </row>
        <row r="381">
          <cell r="A381" t="str">
            <v>TAPA CIEGA GALICA</v>
          </cell>
        </row>
        <row r="382">
          <cell r="A382" t="str">
            <v>INTERRUPTOR SENCILLO AMBIA REFRESH</v>
          </cell>
        </row>
        <row r="383">
          <cell r="A383" t="str">
            <v>INTERRUPTOR DOBLE AMBIA REFRESH</v>
          </cell>
        </row>
        <row r="384">
          <cell r="A384" t="str">
            <v>INTERRUPTOR TRIPLE AMBIA REFRESH</v>
          </cell>
        </row>
        <row r="385">
          <cell r="A385" t="str">
            <v>INTERRUPTOR SENCILLO CONMUTABLE AMBIA REFRESH</v>
          </cell>
        </row>
        <row r="386">
          <cell r="A386" t="str">
            <v>INTERRUPTOR DOBLE CONMUTABLE AMBIA REFRESH</v>
          </cell>
        </row>
        <row r="387">
          <cell r="A387" t="str">
            <v>INTERRUPTOR SENCILLO CONMUTABLE BTICINA MODUS P</v>
          </cell>
        </row>
        <row r="388">
          <cell r="A388" t="str">
            <v>SENSOR PRESENCIA DUAL 11X11 MTS BOSCH </v>
          </cell>
        </row>
        <row r="389">
          <cell r="A389" t="str">
            <v>TOMA DOBLE P.T. LEVITON BLANCO REF 5320</v>
          </cell>
        </row>
        <row r="390">
          <cell r="A390" t="str">
            <v>TOMA DOBLE P.T. LEVITON NARANJA</v>
          </cell>
        </row>
        <row r="391">
          <cell r="A391" t="str">
            <v>TAPA LEVITON DOBLE TIPO INTEMPERIE</v>
          </cell>
        </row>
        <row r="392">
          <cell r="A392" t="str">
            <v xml:space="preserve">TOMA DOBLE GFCI 15A BLANCO </v>
          </cell>
        </row>
        <row r="393">
          <cell r="A393" t="str">
            <v>PLACA DOBLE LEVITON NARANJA</v>
          </cell>
        </row>
        <row r="394">
          <cell r="A394" t="str">
            <v xml:space="preserve">TOMA DOBLE POLO A TIERRA AMBIA REFRESH </v>
          </cell>
        </row>
        <row r="395">
          <cell r="A395" t="str">
            <v>TOMA DOBLE GFCI 15A AMBIA REFRESH</v>
          </cell>
        </row>
        <row r="396">
          <cell r="A396" t="str">
            <v xml:space="preserve">TOMA DOBLE TIERRA AISLADA 15A LEVITON NARANJA </v>
          </cell>
        </row>
        <row r="397">
          <cell r="A397" t="str">
            <v>TOMA TELEFONICO AMBIA REFRESH</v>
          </cell>
        </row>
        <row r="398">
          <cell r="A398" t="str">
            <v>TOMA AEREA 30A, 250V, 2POLOS+TIERRA LEVITON</v>
          </cell>
        </row>
        <row r="399">
          <cell r="A399" t="str">
            <v>TOMA AEREA NEMA 5-20R COLOR AMARILLO</v>
          </cell>
        </row>
        <row r="400">
          <cell r="A400" t="str">
            <v xml:space="preserve">TOMA AEREO CON POLO T. DE 15A </v>
          </cell>
        </row>
        <row r="401">
          <cell r="A401" t="str">
            <v xml:space="preserve">TOMA DE SEGURIDAD AEREO 3x20A </v>
          </cell>
        </row>
        <row r="402">
          <cell r="A402" t="str">
            <v xml:space="preserve">TOMA DE SEGURIDAD AEREO 5x63A </v>
          </cell>
        </row>
        <row r="403">
          <cell r="A403" t="str">
            <v xml:space="preserve">TOMA DE INCRUSTAR P/T 2x20A </v>
          </cell>
        </row>
        <row r="404">
          <cell r="A404" t="str">
            <v>TOMA DE INCRUSTAR EN PISO TAPA BRONCE SENCILLO 110V</v>
          </cell>
        </row>
        <row r="405">
          <cell r="A405" t="str">
            <v>TOMA DE INCRUSTAR TRIFILAR FFNT 3x30A  NEMA L6-30R</v>
          </cell>
        </row>
        <row r="406">
          <cell r="A406" t="str">
            <v xml:space="preserve">TOMA DE INCRUSTAR TRIFILAR 3x30A </v>
          </cell>
        </row>
        <row r="407">
          <cell r="A407" t="str">
            <v>TOMA DE SEGURIDAD DE SOBREPONER 4X32A VCP</v>
          </cell>
        </row>
        <row r="408">
          <cell r="A408" t="str">
            <v>TOMA DE SEGURIDAD DE SOBREPONER 5X125A VCP</v>
          </cell>
        </row>
        <row r="409">
          <cell r="A409" t="str">
            <v xml:space="preserve">TOMA DE SEGURIDAD SOBREP. 5x63A </v>
          </cell>
        </row>
        <row r="410">
          <cell r="A410" t="str">
            <v xml:space="preserve">TORNILLO ENSAMBLE 8X 1-1/4" </v>
          </cell>
        </row>
        <row r="411">
          <cell r="A411" t="str">
            <v>ESTRACTOR DE OLORES 4" DE DIAMETRO 110VAC</v>
          </cell>
        </row>
        <row r="412">
          <cell r="A412" t="str">
            <v>-</v>
          </cell>
        </row>
        <row r="413">
          <cell r="A413" t="str">
            <v>MATERIALES PARA UPS</v>
          </cell>
        </row>
        <row r="414">
          <cell r="A414" t="str">
            <v>-</v>
          </cell>
        </row>
        <row r="415">
          <cell r="A415" t="str">
            <v>Llave selectora de 20A</v>
          </cell>
        </row>
        <row r="416">
          <cell r="A416" t="str">
            <v>LLAVE SELECTORA 0-1-2 TETRAPOLAR DE 32A</v>
          </cell>
        </row>
        <row r="417">
          <cell r="A417" t="str">
            <v>-</v>
          </cell>
        </row>
        <row r="418">
          <cell r="A418" t="str">
            <v>-</v>
          </cell>
        </row>
        <row r="419">
          <cell r="A419" t="str">
            <v>-</v>
          </cell>
        </row>
        <row r="420">
          <cell r="A420" t="str">
            <v>TABLEROS ELECTRICOS</v>
          </cell>
        </row>
        <row r="421">
          <cell r="A421" t="str">
            <v>-</v>
          </cell>
        </row>
        <row r="422">
          <cell r="A422" t="str">
            <v>TABLERO 2F - 2 CIRCUITOS</v>
          </cell>
        </row>
        <row r="423">
          <cell r="A423" t="str">
            <v>TABLERO 2F - 6 CIRCUITOS</v>
          </cell>
        </row>
        <row r="424">
          <cell r="A424" t="str">
            <v>TABLERO 2F - 8 CIRCUITOS</v>
          </cell>
        </row>
        <row r="425">
          <cell r="A425" t="str">
            <v>TABLERO 2F - 12 CIRCUITOS</v>
          </cell>
        </row>
        <row r="426">
          <cell r="A426" t="str">
            <v>TABLERO 2F - 12 CIRCUITOS CON TOT.</v>
          </cell>
        </row>
        <row r="427">
          <cell r="A427" t="str">
            <v>TABLERO 2F - 18 CIRCUITOS</v>
          </cell>
        </row>
        <row r="428">
          <cell r="A428" t="str">
            <v>TABLERO 2F - 18 CIRCUITOS CON TOT.</v>
          </cell>
        </row>
        <row r="429">
          <cell r="A429" t="str">
            <v xml:space="preserve">TABLERO 3F-12 CTOS CON TOT. </v>
          </cell>
        </row>
        <row r="430">
          <cell r="A430" t="str">
            <v xml:space="preserve">TABLERO 3F-12 CTOS SIN TOT. </v>
          </cell>
        </row>
        <row r="431">
          <cell r="A431" t="str">
            <v xml:space="preserve">TABLERO 3F-18 CTOS CON TOT. </v>
          </cell>
        </row>
        <row r="432">
          <cell r="A432" t="str">
            <v xml:space="preserve">TABLERO 3F-18 CTOS SIN TOT. </v>
          </cell>
        </row>
        <row r="433">
          <cell r="A433" t="str">
            <v xml:space="preserve">TABLERO 3F-24 CTOS CON TOT. </v>
          </cell>
        </row>
        <row r="434">
          <cell r="A434" t="str">
            <v xml:space="preserve">TABLERO 3F-24 CTOS SIN TOT. </v>
          </cell>
        </row>
        <row r="435">
          <cell r="A435" t="str">
            <v xml:space="preserve">TABLERO 3F-30 CTOS CON TOT. </v>
          </cell>
        </row>
        <row r="436">
          <cell r="A436" t="str">
            <v xml:space="preserve">TABLERO 3F-30 CTOS SIN TOT. </v>
          </cell>
        </row>
        <row r="437">
          <cell r="A437" t="str">
            <v xml:space="preserve">TABLERO 3F-36 CTOS CON TOT. </v>
          </cell>
        </row>
        <row r="438">
          <cell r="A438" t="str">
            <v xml:space="preserve">TABLERO 3F-36 CTOS SIN TOT. </v>
          </cell>
        </row>
        <row r="439">
          <cell r="A439" t="str">
            <v xml:space="preserve">TABLERO 3F-42 CTOS CON TOT. </v>
          </cell>
        </row>
        <row r="440">
          <cell r="A440" t="str">
            <v xml:space="preserve">TABLERO 3F-42 CTOS SIN TOT. </v>
          </cell>
        </row>
        <row r="441">
          <cell r="A441" t="str">
            <v>TABLERO TRIFASICO DE 12 CTOS CON ESPACIO PARA TOTALIZADOR SQUARD</v>
          </cell>
        </row>
        <row r="442">
          <cell r="A442" t="str">
            <v>TABLERO TRIFASICO DE 18 CTOS CON ESPACIO PARA TOTALIZADOR SQUARD</v>
          </cell>
        </row>
        <row r="443">
          <cell r="A443" t="str">
            <v>TABLERO BIFASICO DE 18 CTOS CON ESPACIO PARA TOTALIZADOR SQUARD</v>
          </cell>
        </row>
        <row r="444">
          <cell r="A444" t="str">
            <v>TABLERO TRIFASICO DE 24 CTOS CON ESPACIO PARA TOTALIZADOR SQUARD</v>
          </cell>
        </row>
        <row r="445">
          <cell r="A445" t="str">
            <v>TABLERO MINIPRAGMA DE 6 CIRCUITOS BLANCO DE EMPOTRAR</v>
          </cell>
        </row>
        <row r="446">
          <cell r="A446" t="str">
            <v>TABLERO MINIPRAGMA DE 20 CIRCUITOS BLANCO DE SOBREPONER</v>
          </cell>
        </row>
        <row r="447">
          <cell r="A447" t="str">
            <v>TABLERO MINIPRAGMA DE 16 CIRCUITOS BLANCO DE SOBREPONER</v>
          </cell>
        </row>
        <row r="448">
          <cell r="A448" t="str">
            <v>TABLERO MINIPRAGMA DE 6 CIRCUITOS BLANCO DE EMPOTRAR</v>
          </cell>
        </row>
        <row r="449">
          <cell r="A449" t="str">
            <v xml:space="preserve">TABLERO REGULADO ML TELEANTIOQUIA </v>
          </cell>
        </row>
        <row r="450">
          <cell r="A450" t="str">
            <v xml:space="preserve">BREAKER ENCHUF. 3x100A  </v>
          </cell>
        </row>
        <row r="451">
          <cell r="A451" t="str">
            <v xml:space="preserve">BREAKER ENCHUF. 3x125A  </v>
          </cell>
        </row>
        <row r="452">
          <cell r="A452" t="str">
            <v xml:space="preserve">BREAKER ENCHUF. 3x60A  </v>
          </cell>
        </row>
        <row r="453">
          <cell r="A453" t="str">
            <v xml:space="preserve">BREAKER ENCHUF. THQL 2x50A G.E. </v>
          </cell>
        </row>
        <row r="454">
          <cell r="A454" t="str">
            <v xml:space="preserve">BREAKER ENCHUFABLE 1x15A </v>
          </cell>
        </row>
        <row r="455">
          <cell r="A455" t="str">
            <v xml:space="preserve">BREAKER ENCHUFABLE 1x20A </v>
          </cell>
        </row>
        <row r="456">
          <cell r="A456" t="str">
            <v xml:space="preserve">BREAKER ENCHUFABLE 2x20A </v>
          </cell>
        </row>
        <row r="457">
          <cell r="A457" t="str">
            <v xml:space="preserve">BREAKER ENCHUFABLE 2x30A </v>
          </cell>
        </row>
        <row r="458">
          <cell r="A458" t="str">
            <v xml:space="preserve">BREAKER ENCHUFABLE 2x40A </v>
          </cell>
        </row>
        <row r="459">
          <cell r="A459" t="str">
            <v xml:space="preserve">BREAKER ENCHUFABLE 3x20A </v>
          </cell>
        </row>
        <row r="460">
          <cell r="A460" t="str">
            <v xml:space="preserve">BREAKER ENCHUFABLE 3x30A </v>
          </cell>
        </row>
        <row r="461">
          <cell r="A461" t="str">
            <v xml:space="preserve">BREAKER ENCHUFABLE 3x40A </v>
          </cell>
        </row>
        <row r="462">
          <cell r="A462" t="str">
            <v xml:space="preserve">BREAKER ENCHUFABLE 3x50A </v>
          </cell>
        </row>
        <row r="463">
          <cell r="A463" t="str">
            <v xml:space="preserve">BREAKER ENCHUFABLE 3x60A </v>
          </cell>
        </row>
        <row r="464">
          <cell r="A464" t="str">
            <v>MARCACION TIPO CLIP</v>
          </cell>
        </row>
        <row r="465">
          <cell r="A465" t="str">
            <v>MARCACION TIPO CINTA (DATOS)</v>
          </cell>
        </row>
        <row r="466">
          <cell r="A466" t="str">
            <v>MINI BREAKER MERLIN GERIN 1X16A, 20A y 32A</v>
          </cell>
        </row>
        <row r="467">
          <cell r="A467" t="str">
            <v xml:space="preserve">TELERRUPTOR 16A MONO MG 120VAC/45VCC </v>
          </cell>
        </row>
        <row r="468">
          <cell r="A468" t="str">
            <v>MINIBREAKER 2X40A</v>
          </cell>
        </row>
        <row r="469">
          <cell r="A469" t="str">
            <v>PEINE 12 MODULOS UNA FASE PARA TABLERO MINIPRAGMA</v>
          </cell>
        </row>
        <row r="470">
          <cell r="A470" t="str">
            <v>peine de 1 m de largo 3x10 mm2 3 FASES PARA TABLERO MINIPRAGMA</v>
          </cell>
        </row>
        <row r="471">
          <cell r="A471" t="str">
            <v>peine de 12 módulos 3x10 mm2 3 FASES PARA TABLERO MINIPRAGMA</v>
          </cell>
        </row>
        <row r="472">
          <cell r="A472" t="str">
            <v>-</v>
          </cell>
        </row>
        <row r="473">
          <cell r="A473" t="str">
            <v>-</v>
          </cell>
        </row>
        <row r="474">
          <cell r="A474" t="str">
            <v xml:space="preserve">ANCLA DE MARIPOSA 1/4"x3" REF.TR-1430 </v>
          </cell>
        </row>
        <row r="475">
          <cell r="A475" t="str">
            <v xml:space="preserve">ANCLA DE MARIPOSA 1/4"x3" REF.TR-1430 </v>
          </cell>
        </row>
        <row r="476">
          <cell r="A476" t="str">
            <v xml:space="preserve">ANCLA DE NYLON 1/4"x1 1/4" REF.NR-1414 </v>
          </cell>
        </row>
        <row r="477">
          <cell r="A477" t="str">
            <v xml:space="preserve">ANCLA EZP-100 (YESO) </v>
          </cell>
        </row>
        <row r="478">
          <cell r="A478" t="str">
            <v>ARANDELA PLANA GALV. DE 5/32"</v>
          </cell>
        </row>
        <row r="479">
          <cell r="A479" t="str">
            <v xml:space="preserve">BARRAJE DE Cu DE 100A. </v>
          </cell>
        </row>
        <row r="480">
          <cell r="A480" t="str">
            <v xml:space="preserve">BARRAJE DE Cu DE 200A. </v>
          </cell>
        </row>
        <row r="481">
          <cell r="A481" t="str">
            <v xml:space="preserve">BARRAJE DE Cu DE 400A. </v>
          </cell>
        </row>
        <row r="482">
          <cell r="A482" t="str">
            <v xml:space="preserve">BREAKER ENCHUF. THQL 2x50A G.E. </v>
          </cell>
        </row>
        <row r="483">
          <cell r="A483" t="str">
            <v xml:space="preserve">BREAKER ENCHUF. THQL 3x30A G.E. </v>
          </cell>
        </row>
        <row r="484">
          <cell r="A484" t="str">
            <v xml:space="preserve">BREAKER ENCHUFABLE 1x20A </v>
          </cell>
        </row>
        <row r="485">
          <cell r="A485" t="str">
            <v xml:space="preserve">BREAKER ENCHUFABLE 2x20A </v>
          </cell>
        </row>
        <row r="486">
          <cell r="A486" t="str">
            <v xml:space="preserve">BREAKER ENCHUFABLE 2x30A </v>
          </cell>
        </row>
        <row r="487">
          <cell r="A487" t="str">
            <v xml:space="preserve">BREAKER ENCHUFABLE 3x40A </v>
          </cell>
        </row>
        <row r="488">
          <cell r="A488" t="str">
            <v xml:space="preserve">BREAKER ENCHUFABLE 3x50A </v>
          </cell>
        </row>
        <row r="489">
          <cell r="A489" t="str">
            <v xml:space="preserve">BREAKER ENCHUFABLE 3x60A </v>
          </cell>
        </row>
        <row r="490">
          <cell r="A490" t="str">
            <v xml:space="preserve">CANCAMO # 10 </v>
          </cell>
        </row>
        <row r="491">
          <cell r="A491" t="str">
            <v xml:space="preserve">CANCAMO # 8 </v>
          </cell>
        </row>
        <row r="492">
          <cell r="A492" t="str">
            <v xml:space="preserve">CHAZO PLASTICO 1/4" </v>
          </cell>
        </row>
        <row r="493">
          <cell r="A493" t="str">
            <v xml:space="preserve">CIERRE BANDEJA 40X8 GALV. </v>
          </cell>
        </row>
        <row r="494">
          <cell r="A494" t="str">
            <v>CINTA AISLANTE AMARILLA</v>
          </cell>
        </row>
        <row r="495">
          <cell r="A495" t="str">
            <v>CINTA AISLANTE AZUL</v>
          </cell>
        </row>
        <row r="496">
          <cell r="A496" t="str">
            <v>CINTA AISLANTE ROJA</v>
          </cell>
        </row>
        <row r="497">
          <cell r="A497" t="str">
            <v>CINTA AISLANTE BLANCA</v>
          </cell>
        </row>
        <row r="498">
          <cell r="A498" t="str">
            <v>CINTA AISLANTE VERDE</v>
          </cell>
        </row>
        <row r="499">
          <cell r="A499" t="str">
            <v>CINTA AISLANTE NEGRA</v>
          </cell>
        </row>
        <row r="500">
          <cell r="A500" t="str">
            <v>CINTA DE ENMASCARAR 1"x40 MTS.</v>
          </cell>
        </row>
        <row r="501">
          <cell r="A501" t="str">
            <v>CINTA PLYMOUTH BISHOP REF-W-963</v>
          </cell>
        </row>
        <row r="502">
          <cell r="A502" t="str">
            <v>CINTA STRECH 15CMSx457MTS.</v>
          </cell>
        </row>
        <row r="503">
          <cell r="A503" t="str">
            <v xml:space="preserve">CODO ESQUINERO INT. 10x4A79º </v>
          </cell>
        </row>
        <row r="504">
          <cell r="A504" t="str">
            <v xml:space="preserve">CODO ESQUINERO INT. 10x4A90º </v>
          </cell>
        </row>
        <row r="505">
          <cell r="A505" t="str">
            <v xml:space="preserve">CONTACT COLOR AZUL BANDERA </v>
          </cell>
        </row>
        <row r="506">
          <cell r="A506" t="str">
            <v xml:space="preserve">CONTACT COLOR NARANJA </v>
          </cell>
        </row>
        <row r="507">
          <cell r="A507" t="str">
            <v xml:space="preserve">CONTACT COLOR TRANSPARENTE </v>
          </cell>
        </row>
        <row r="508">
          <cell r="A508" t="str">
            <v>CORREA PLASTICA 20 CM BLANCA</v>
          </cell>
        </row>
        <row r="509">
          <cell r="A509" t="str">
            <v>CORREA PLASTICA 20 CM NEGRA</v>
          </cell>
        </row>
        <row r="510">
          <cell r="A510" t="str">
            <v>CORREA PLASTICA 25 CM BLANCA</v>
          </cell>
        </row>
        <row r="511">
          <cell r="A511" t="str">
            <v>CORREA PLASTICA 30 CM BLANCA</v>
          </cell>
        </row>
        <row r="512">
          <cell r="A512" t="str">
            <v>CORREA PLASTICA 30 CM NEGRA</v>
          </cell>
        </row>
        <row r="513">
          <cell r="A513" t="str">
            <v>CORREA PLASTICA 35 CM BLANCA</v>
          </cell>
        </row>
        <row r="514">
          <cell r="A514" t="str">
            <v xml:space="preserve">CUADERNO DE 100 HOJAS </v>
          </cell>
        </row>
        <row r="515">
          <cell r="A515" t="str">
            <v xml:space="preserve">CURVA HR. DUCTO C.D. 30x8A90° </v>
          </cell>
        </row>
        <row r="516">
          <cell r="A516" t="str">
            <v xml:space="preserve">CURVA HR. GALV. BAND. DE 10x8A90° </v>
          </cell>
        </row>
        <row r="517">
          <cell r="A517" t="str">
            <v xml:space="preserve">CURVA HR. GALV. BAND. DE 20x8A90° </v>
          </cell>
        </row>
        <row r="518">
          <cell r="A518" t="str">
            <v xml:space="preserve">CURVA HR. GALV. BAND. DE 40x8A45° </v>
          </cell>
        </row>
        <row r="519">
          <cell r="A519" t="str">
            <v xml:space="preserve">CURVA HR. GALV. BAND. DE 40x8A90° </v>
          </cell>
        </row>
        <row r="520">
          <cell r="A520" t="str">
            <v xml:space="preserve">CURVA HR. GALV. BAND. DE 50x8A45º </v>
          </cell>
        </row>
        <row r="521">
          <cell r="A521" t="str">
            <v xml:space="preserve">CURVA V. EXT. DUCTO S.D. 40x8A90º </v>
          </cell>
        </row>
        <row r="522">
          <cell r="A522" t="str">
            <v xml:space="preserve">CURVA V. INT. DUCTO S.D. 20x8A90° </v>
          </cell>
        </row>
        <row r="523">
          <cell r="A523" t="str">
            <v xml:space="preserve">CURVA VERT. EXT.GALV. BD. 10x8A90° </v>
          </cell>
        </row>
        <row r="524">
          <cell r="A524" t="str">
            <v xml:space="preserve">CURVA VERT. EXT.GALV. BD. 20x8A90° </v>
          </cell>
        </row>
        <row r="525">
          <cell r="A525" t="str">
            <v xml:space="preserve">CURVA VERT. EXT.GALV. BD. 40x8A90° </v>
          </cell>
        </row>
        <row r="526">
          <cell r="A526" t="str">
            <v xml:space="preserve">CURVA VERT. INT. GALV. BD. 20x8A90° </v>
          </cell>
        </row>
        <row r="527">
          <cell r="A527" t="str">
            <v xml:space="preserve">CURVA VERT. INT. GALV. BD. 40x8A90° </v>
          </cell>
        </row>
        <row r="528">
          <cell r="A528" t="str">
            <v>DIMMER DEZL. 600W DCRA BCO REF-633-PLW</v>
          </cell>
        </row>
        <row r="529">
          <cell r="A529" t="str">
            <v xml:space="preserve">DUCTO MET. C.D. 30x8x2.40 </v>
          </cell>
        </row>
        <row r="530">
          <cell r="A530" t="str">
            <v xml:space="preserve">DUCTO MET. S.D. 20x8x2.40 </v>
          </cell>
        </row>
        <row r="531">
          <cell r="A531" t="str">
            <v xml:space="preserve">DUCTO MET. S.D. 40x8x2.40 </v>
          </cell>
        </row>
        <row r="532">
          <cell r="A532" t="str">
            <v xml:space="preserve">EMPAQUE EN U DE 1MM </v>
          </cell>
        </row>
        <row r="533">
          <cell r="A533" t="str">
            <v>ENCHUFE BIFILAR CON POLO T. 110V</v>
          </cell>
        </row>
        <row r="534">
          <cell r="A534" t="str">
            <v xml:space="preserve">ESMALTE GRIS PLATA 84 </v>
          </cell>
        </row>
        <row r="535">
          <cell r="A535" t="str">
            <v xml:space="preserve">GUAYA DE 1/16" </v>
          </cell>
        </row>
        <row r="536">
          <cell r="A536" t="str">
            <v xml:space="preserve">HOJA AHESIVA </v>
          </cell>
        </row>
        <row r="537">
          <cell r="A537" t="str">
            <v xml:space="preserve">HOJA DE SIERRA PARA METAL </v>
          </cell>
        </row>
        <row r="538">
          <cell r="A538" t="str">
            <v xml:space="preserve">LAPICERO </v>
          </cell>
        </row>
        <row r="539">
          <cell r="A539" t="str">
            <v xml:space="preserve">LAPIZ NEGRO </v>
          </cell>
        </row>
        <row r="540">
          <cell r="A540" t="str">
            <v xml:space="preserve">LAPIZ ROJO </v>
          </cell>
        </row>
        <row r="541">
          <cell r="A541" t="str">
            <v xml:space="preserve">PAPEL BOND 75 CARTA </v>
          </cell>
        </row>
        <row r="542">
          <cell r="A542" t="str">
            <v>PRENSA ESTOPA 3PE13.5 (1/2") DXN35035</v>
          </cell>
        </row>
        <row r="543">
          <cell r="A543" t="str">
            <v xml:space="preserve">PRENSA STOPA PLASTICO DE 1-1/4 </v>
          </cell>
        </row>
        <row r="544">
          <cell r="A544" t="str">
            <v xml:space="preserve">REDUCCION DUCTO S.D. 20-18A8 </v>
          </cell>
        </row>
        <row r="545">
          <cell r="A545" t="str">
            <v xml:space="preserve">REDUCCION DUCTO S.D. 40-20A8 </v>
          </cell>
        </row>
        <row r="546">
          <cell r="A546" t="str">
            <v xml:space="preserve">REDUCCION SIM. GALV. 20-10 </v>
          </cell>
        </row>
        <row r="547">
          <cell r="A547" t="str">
            <v xml:space="preserve">REDUCCION SIM. GALV. 40-20 </v>
          </cell>
        </row>
        <row r="548">
          <cell r="A548" t="str">
            <v xml:space="preserve">REDUCCION SIM. GALV. 50-10 </v>
          </cell>
        </row>
        <row r="549">
          <cell r="A549" t="str">
            <v xml:space="preserve">REMACHE POP # 5-4 P. BROCA DE 5/32" </v>
          </cell>
        </row>
        <row r="550">
          <cell r="A550" t="str">
            <v xml:space="preserve">REMACHE POP AC-AL 6-6 3/16x1/2 </v>
          </cell>
        </row>
        <row r="551">
          <cell r="A551" t="str">
            <v xml:space="preserve">REPROCESOS </v>
          </cell>
        </row>
        <row r="552">
          <cell r="A552" t="str">
            <v xml:space="preserve">SOLDADURA PVC POR TARRO DE 1/8 GL </v>
          </cell>
        </row>
        <row r="553">
          <cell r="A553" t="str">
            <v xml:space="preserve">SOPORTE MENSULA SENC. DE 15 CM </v>
          </cell>
        </row>
        <row r="554">
          <cell r="A554" t="str">
            <v xml:space="preserve">SOPORTE MENSULA SENC. DE 20 CM </v>
          </cell>
        </row>
        <row r="555">
          <cell r="A555" t="str">
            <v xml:space="preserve">SOPORTE MENSULA SENC. DE 25 CM </v>
          </cell>
        </row>
        <row r="556">
          <cell r="A556" t="str">
            <v xml:space="preserve">SOPORTE MENSULA SENC. DE 35 CM </v>
          </cell>
        </row>
        <row r="557">
          <cell r="A557" t="str">
            <v xml:space="preserve">SOPORTE PELD. PINT. BAND. DE 40 </v>
          </cell>
        </row>
        <row r="558">
          <cell r="A558" t="str">
            <v xml:space="preserve">SOPORTE PELD. PINT. DE 2400MM </v>
          </cell>
        </row>
        <row r="559">
          <cell r="A559" t="str">
            <v xml:space="preserve">TABLERO 3F-12 CTOS CON TOT. </v>
          </cell>
        </row>
        <row r="560">
          <cell r="A560" t="str">
            <v xml:space="preserve">TABLERO 3F-24 CTOS CON TOT. </v>
          </cell>
        </row>
        <row r="561">
          <cell r="A561" t="str">
            <v xml:space="preserve">TABLERO 3F-30 CTOS CON TOT. </v>
          </cell>
        </row>
        <row r="562">
          <cell r="A562" t="str">
            <v xml:space="preserve">TABLERO BIFASICO 8 CTOS. C.P. </v>
          </cell>
        </row>
        <row r="563">
          <cell r="A563" t="str">
            <v xml:space="preserve">TABLERO REGULADO ML TELEANTIOQUIA </v>
          </cell>
        </row>
        <row r="564">
          <cell r="A564" t="str">
            <v xml:space="preserve">TAPON DE CAUCHO DE 1/2" </v>
          </cell>
        </row>
        <row r="565">
          <cell r="A565" t="str">
            <v xml:space="preserve">TAPON DE CAUCHO DE 3/4" </v>
          </cell>
        </row>
        <row r="566">
          <cell r="A566" t="str">
            <v xml:space="preserve">TE GALV. PARA BANDEJA DE 10 </v>
          </cell>
        </row>
        <row r="567">
          <cell r="A567" t="str">
            <v xml:space="preserve">TE GALV. PARA BANDEJA DE 20 </v>
          </cell>
        </row>
        <row r="568">
          <cell r="A568" t="str">
            <v xml:space="preserve">TE GALV. PARA BANDEJA DE 40 </v>
          </cell>
        </row>
        <row r="569">
          <cell r="A569" t="str">
            <v xml:space="preserve">TE GALV. PARA BANDEJA DE 50 </v>
          </cell>
        </row>
        <row r="570">
          <cell r="A570" t="str">
            <v xml:space="preserve">TE PARA DUCTO S.D. 20x8 </v>
          </cell>
        </row>
        <row r="571">
          <cell r="A571" t="str">
            <v xml:space="preserve">TE PARA DUCTO S.D. 40x8 </v>
          </cell>
        </row>
        <row r="572">
          <cell r="A572" t="str">
            <v xml:space="preserve">TORNILLO 1/4"x1/2"-3/4"-1"-1 1/2"-2"-3" </v>
          </cell>
        </row>
        <row r="573">
          <cell r="A573" t="str">
            <v xml:space="preserve">TORNILLO 3/16"x1/2"-1"-1 1/2"-2"-3" </v>
          </cell>
        </row>
        <row r="574">
          <cell r="A574" t="str">
            <v xml:space="preserve">TORNILLO 3/8"x1/2"-1"-1 1/2"-2"-3" </v>
          </cell>
        </row>
        <row r="575">
          <cell r="A575" t="str">
            <v xml:space="preserve">TORNILLO DRYWALL # 6x1-1/2" </v>
          </cell>
        </row>
        <row r="576">
          <cell r="A576" t="str">
            <v xml:space="preserve">TORNILLO DRYWALL # 8x1" </v>
          </cell>
        </row>
        <row r="577">
          <cell r="A577" t="str">
            <v xml:space="preserve">TORNILLO ESTUFA 5/32"x1/2" </v>
          </cell>
        </row>
        <row r="578">
          <cell r="A578" t="str">
            <v xml:space="preserve">TORNILLO LAMINA # 8x1" </v>
          </cell>
        </row>
        <row r="579">
          <cell r="A579" t="str">
            <v xml:space="preserve">TORNILLO PAN 8x1/2 TEKS 2 </v>
          </cell>
        </row>
        <row r="580">
          <cell r="A580" t="str">
            <v xml:space="preserve">TORNILLO PAN EXT. 8x1/2 DS-ZN </v>
          </cell>
        </row>
        <row r="581">
          <cell r="A581" t="str">
            <v xml:space="preserve">VASELINA </v>
          </cell>
        </row>
        <row r="582">
          <cell r="A582" t="str">
            <v xml:space="preserve">XL PEGANTE </v>
          </cell>
        </row>
        <row r="583">
          <cell r="A583" t="str">
            <v>MEDIDOR ELECTRONICO MULTIFUNCIONAL</v>
          </cell>
        </row>
        <row r="584">
          <cell r="A584" t="str">
            <v>BORNERA CORTOCIRCUITABLE LANDIS</v>
          </cell>
        </row>
        <row r="585">
          <cell r="A585" t="str">
            <v>TRANSFORMADORES DE CORRIENTE 200/5</v>
          </cell>
        </row>
        <row r="586">
          <cell r="A586" t="str">
            <v>PLAFON DE LOSA</v>
          </cell>
        </row>
        <row r="587">
          <cell r="A587" t="str">
            <v>PLAFON PLASTICO</v>
          </cell>
        </row>
        <row r="588">
          <cell r="A588" t="str">
            <v>Punta captadora de 5/8x60cm</v>
          </cell>
        </row>
        <row r="589">
          <cell r="A589" t="str">
            <v>Base para punta captadora</v>
          </cell>
        </row>
        <row r="590">
          <cell r="A590" t="str">
            <v xml:space="preserve">TUBO IMC 3/4"x3 MTS. </v>
          </cell>
        </row>
        <row r="591">
          <cell r="A591" t="str">
            <v>Medicion Puesta a tierra</v>
          </cell>
        </row>
        <row r="592">
          <cell r="A592" t="str">
            <v>SOLDADURA EXOTERMICA 90 G</v>
          </cell>
        </row>
        <row r="593">
          <cell r="A593" t="str">
            <v>SOLDADURA EXOTERMICA 115 G</v>
          </cell>
        </row>
        <row r="594">
          <cell r="A594" t="str">
            <v>SOLDADURA EXOTERMICA 150 G</v>
          </cell>
        </row>
        <row r="595">
          <cell r="A595" t="str">
            <v>GABINETES Y SUBESTACIONES</v>
          </cell>
        </row>
        <row r="596">
          <cell r="A596" t="str">
            <v>PLANTA EMERGENCIA 1000 KVA 208 V</v>
          </cell>
        </row>
        <row r="597">
          <cell r="A597" t="str">
            <v>PLANTA EMERGENCIA 60 KVA 208 V</v>
          </cell>
        </row>
        <row r="598">
          <cell r="A598" t="str">
            <v>TERMINALES PREMOLDEADAS TIPO INTERIOR 15KV</v>
          </cell>
        </row>
        <row r="599">
          <cell r="A599" t="str">
            <v>CELDA PARA TRAFO DE 1000 KVA</v>
          </cell>
        </row>
        <row r="600">
          <cell r="A600" t="str">
            <v>CELDA PARA SECCIONADOR 60A INCLUYE FUSIBLES TIPO HH 60A</v>
          </cell>
        </row>
        <row r="601">
          <cell r="A601" t="str">
            <v>TRANSFORMADOR SECO 1000 KVA</v>
          </cell>
        </row>
        <row r="602">
          <cell r="A602" t="str">
            <v>GABINETE GENERAL 208V, SEGÚN DIAGRAMA UNIFILAR</v>
          </cell>
        </row>
        <row r="603">
          <cell r="A603" t="str">
            <v xml:space="preserve">GABINETE MEDIDA Y PROTECCION 36 MEDIDORES TIPO PARILLA </v>
          </cell>
        </row>
        <row r="604">
          <cell r="A604" t="str">
            <v>GABINETE ZONAS COMUNES, SEGÚN DIAGRAMA UNIFILAR</v>
          </cell>
        </row>
        <row r="605">
          <cell r="A605" t="str">
            <v>TABLERO AUTOSOPORTADO, FABRICADO EN LÁMINA COLD ROLLED. PINTURA EN POLVO DE APLICACIÓN ELECTROSTÁTICA, COLOR RAL 7032. PROTECCION IP 20.</v>
          </cell>
        </row>
        <row r="606">
          <cell r="A606" t="str">
            <v xml:space="preserve">TC TIPO VENTANA 400/5A CALIBRADO </v>
          </cell>
        </row>
        <row r="607">
          <cell r="A607" t="str">
            <v xml:space="preserve">MEDIDOR ELECTRONICO MONOFASICO TRIFILAR 240V 5(60)A </v>
          </cell>
        </row>
        <row r="608">
          <cell r="A608" t="str">
            <v xml:space="preserve">MEDIDOR ELECTRONICO TRIFASICO 240V 5(100)A </v>
          </cell>
        </row>
        <row r="609">
          <cell r="A609" t="str">
            <v>BRK 3X(350-500)A 40KA/220V SCH CVS TMD500, LV563305</v>
          </cell>
        </row>
        <row r="610">
          <cell r="A610" t="str">
            <v xml:space="preserve">BORNERA DE INTERCONEXION CONTADORES </v>
          </cell>
        </row>
        <row r="611">
          <cell r="A611" t="str">
            <v>TABLERO PARA USO INTERIOR (IP 20), EN LÁMINA COLD ROLLED CALIBRE 18, CON BARRAJE EN COBRE ELECTROLÍTICO DE 520 A. TIPO ML DE 10 CIRCUITOS, BARRAS DE NEUTRO Y TIERRA AISLADAS Y
COMPLETAMENTE CABLEADO</v>
          </cell>
        </row>
        <row r="612">
          <cell r="A612" t="str">
            <v>BRK 3X30A 25KA/240V, 12.5KA/440V, SCH, EZC100N3030</v>
          </cell>
        </row>
        <row r="613">
          <cell r="A613" t="str">
            <v>BRK 3X50A 25KA/240V, 12.5KA/440V, SCH, EZC100N3050</v>
          </cell>
        </row>
        <row r="614">
          <cell r="A614" t="str">
            <v>BRK 3X80A 25KA/240V, 12.5KA/440V, SCH, EZC100N3080</v>
          </cell>
        </row>
        <row r="615">
          <cell r="A615" t="str">
            <v>BRK 3X125A 50KA/240V, 25KA/440V, SCH, EZC250N3125</v>
          </cell>
        </row>
        <row r="616">
          <cell r="A616" t="str">
            <v>CONTADOR ELECTRONICO 3F 20(100)A CALIBRADO</v>
          </cell>
        </row>
        <row r="617">
          <cell r="A617" t="str">
            <v>CONTADOR CICLOM. PARRILLA 20(100)A CALIBRADO</v>
          </cell>
        </row>
        <row r="618">
          <cell r="A618" t="str">
            <v>DPS OBO V25-B+C/3+NPE-FS 150</v>
          </cell>
        </row>
        <row r="619">
          <cell r="A619" t="str">
            <v xml:space="preserve">TABLERO PARA USO INTERIOR (IP 20) EN LÁMINA COLD ROLLED CALIBRE 18 CON BARRAJE EN COBRE ELECTROLÍTICO DE 250 A. </v>
          </cell>
        </row>
        <row r="620">
          <cell r="A620" t="str">
            <v>BRK 3X150A 50KA/240V, 25KA/440V, SCH, EZC250N3150</v>
          </cell>
        </row>
        <row r="621">
          <cell r="A621" t="str">
            <v>BRK 3X250A 50KA/240V, 25KA/440V, SCH, EZC250N3250</v>
          </cell>
        </row>
        <row r="622">
          <cell r="A622" t="str">
            <v>TABLERO PARA USO INTERIOR (IP 20) EN LÁMINA COLD ROLLED CALIBRE 18 CON BARRAJE EN COBRE ELECTROLÍTICO DE 170 A. TIPO ML DE 2 CIRCUITOS, CABLEADO DE CONTROL Y ACCESORIOS PARA TRANSFERENCIA AUTOMATICA</v>
          </cell>
        </row>
        <row r="623">
          <cell r="A623" t="str">
            <v>CONTACTOR 55A/AC3 220V MITSUBISHI SERIE S , S-N50</v>
          </cell>
        </row>
        <row r="624">
          <cell r="A624" t="str">
            <v>ENCLAV MEC PARA CONTACTOR SUNML21 MIT, UNML-21</v>
          </cell>
        </row>
        <row r="625">
          <cell r="A625" t="str">
            <v>UND DE TRANSFERENCIA AUT. DE CARGA 3F 220V VORKOM</v>
          </cell>
        </row>
        <row r="626">
          <cell r="A626" t="str">
            <v>BREAKER 3X32A MAGNETICO 3VT1703-2DB36</v>
          </cell>
        </row>
        <row r="627">
          <cell r="A627" t="str">
            <v>BREAKER 3X50A MAGNETICO 3VT1705-2DB36</v>
          </cell>
        </row>
        <row r="629">
          <cell r="A629" t="str">
            <v>ESTRUCTURAS LINEAS PRIMARIAS</v>
          </cell>
        </row>
        <row r="631">
          <cell r="A631" t="str">
            <v>PARARRAYOS 15 KV</v>
          </cell>
        </row>
        <row r="632">
          <cell r="A632" t="str">
            <v>CAJA PRIMARIA 15KV</v>
          </cell>
        </row>
        <row r="633">
          <cell r="A633" t="str">
            <v>CRUCETA METALICA 2.4 m</v>
          </cell>
        </row>
        <row r="634">
          <cell r="A634" t="str">
            <v>PIEAMIGO 48"</v>
          </cell>
        </row>
        <row r="635">
          <cell r="A635" t="str">
            <v>TORNILLO 1/2 x 38 mm</v>
          </cell>
        </row>
        <row r="636">
          <cell r="A636" t="str">
            <v xml:space="preserve">VARILLA COPPERWELD 5/8 2.4m </v>
          </cell>
        </row>
        <row r="637">
          <cell r="A637" t="str">
            <v>GRAPA COPPERWELD</v>
          </cell>
        </row>
        <row r="638">
          <cell r="A638" t="str">
            <v>TORNILLO ESPACIADOR 5/8 x 12"</v>
          </cell>
        </row>
        <row r="639">
          <cell r="A639" t="str">
            <v>COLLARIN 2 SALIDAS 8-9/230MM</v>
          </cell>
        </row>
        <row r="640">
          <cell r="A640" t="str">
            <v>CONECTOR TRANSVERSAL 1/0</v>
          </cell>
        </row>
        <row r="641">
          <cell r="A641" t="str">
            <v>FUSIBLE TIPO K</v>
          </cell>
        </row>
        <row r="642">
          <cell r="A642" t="str">
            <v>TERMINALES PREMOLDEADAS USO EXTERIOR</v>
          </cell>
        </row>
        <row r="643">
          <cell r="A643" t="str">
            <v xml:space="preserve">PERNO EN U </v>
          </cell>
        </row>
        <row r="644">
          <cell r="A644" t="str">
            <v>ESPIGO PARA CRUCETA METALICA 38 MM</v>
          </cell>
        </row>
        <row r="645">
          <cell r="A645" t="str">
            <v>AISLADOR PORCELANA TIPO PIN 13,2 KV</v>
          </cell>
        </row>
        <row r="646">
          <cell r="A646" t="str">
            <v>MANO DE OBRA ESTRIBO LINEA VIVA</v>
          </cell>
        </row>
        <row r="647">
          <cell r="A647" t="str">
            <v>CINTA BANDIT 5/8"</v>
          </cell>
        </row>
        <row r="648">
          <cell r="A648" t="str">
            <v>HEBILLA BANDIT 5/8"</v>
          </cell>
        </row>
        <row r="649">
          <cell r="A649" t="str">
            <v xml:space="preserve">CAPACETE 2" </v>
          </cell>
        </row>
        <row r="650">
          <cell r="A650" t="str">
            <v xml:space="preserve">CAPACETE 4" </v>
          </cell>
        </row>
        <row r="651">
          <cell r="A651" t="str">
            <v>PINTURA NARANJA AEROSOL</v>
          </cell>
        </row>
        <row r="654">
          <cell r="A654" t="str">
            <v xml:space="preserve">TUBO PVC DE 1 1/4"x3 MTS. </v>
          </cell>
        </row>
        <row r="655">
          <cell r="A655" t="str">
            <v>CABLE THHN/THWN # 4</v>
          </cell>
        </row>
        <row r="656">
          <cell r="A656" t="str">
            <v>Tablero monofasico de 2 ctos</v>
          </cell>
        </row>
        <row r="657">
          <cell r="A657" t="str">
            <v>Chazo Golpe C/tornillo 1/4*1 1/4"</v>
          </cell>
        </row>
        <row r="658">
          <cell r="A658" t="str">
            <v>CAJA DE EMPALME 20x20x15 Schneider</v>
          </cell>
        </row>
        <row r="659">
          <cell r="A659" t="str">
            <v>CAJA DE EMPALME 40x40x15 Schneider</v>
          </cell>
        </row>
        <row r="660">
          <cell r="A660" t="str">
            <v xml:space="preserve">Strep telefonico 100x120x15 </v>
          </cell>
        </row>
        <row r="661">
          <cell r="A661" t="str">
            <v>Caja telefonica 40x40x15</v>
          </cell>
        </row>
        <row r="662">
          <cell r="A662" t="str">
            <v xml:space="preserve">BREAKER ENCHUFABLE 1x15A </v>
          </cell>
        </row>
        <row r="663">
          <cell r="A663" t="str">
            <v xml:space="preserve">BREAKER ENCHUF. THQL 3x20A G.E. </v>
          </cell>
        </row>
        <row r="664">
          <cell r="A664" t="str">
            <v xml:space="preserve">BREAKER ENCHUF. 3x60A  </v>
          </cell>
        </row>
        <row r="665">
          <cell r="A665" t="str">
            <v xml:space="preserve">BREAKER ENCHUF. 3x100A  </v>
          </cell>
        </row>
        <row r="666">
          <cell r="A666" t="str">
            <v xml:space="preserve">BREAKER ENCHUF. 3x125A  </v>
          </cell>
        </row>
        <row r="667">
          <cell r="A667" t="str">
            <v>Caja para breaker industrial 44x23x24</v>
          </cell>
        </row>
        <row r="668">
          <cell r="A668" t="str">
            <v>Instalacion Luminarias</v>
          </cell>
        </row>
        <row r="669">
          <cell r="A669" t="str">
            <v xml:space="preserve">Cable XLPE Nº2 </v>
          </cell>
        </row>
        <row r="670">
          <cell r="A670" t="str">
            <v>Juego de conos premoldeados uso exterior</v>
          </cell>
        </row>
        <row r="671">
          <cell r="A671" t="str">
            <v>CABLE THHN/THWN # 250</v>
          </cell>
        </row>
        <row r="672">
          <cell r="A672" t="str">
            <v>CABLE THHN/THWN # 350</v>
          </cell>
        </row>
        <row r="673">
          <cell r="A673" t="str">
            <v>CABLE THHN/THWN # 500MCM</v>
          </cell>
        </row>
        <row r="674">
          <cell r="A674" t="str">
            <v>CABLE THHN/THWN # 3/0</v>
          </cell>
        </row>
        <row r="675">
          <cell r="A675" t="str">
            <v>CABLE DESNUDO 1/0</v>
          </cell>
        </row>
        <row r="676">
          <cell r="A676" t="str">
            <v>Soldadura exotermica 90G</v>
          </cell>
        </row>
        <row r="677">
          <cell r="A677" t="str">
            <v>Soporte tipo Snap de 36mm</v>
          </cell>
        </row>
        <row r="678">
          <cell r="A678" t="str">
            <v>Soporte para cables en tejado con altura de 0.066m.</v>
          </cell>
        </row>
        <row r="679">
          <cell r="A679" t="str">
            <v>Vestida primaria, valor global</v>
          </cell>
        </row>
        <row r="680">
          <cell r="A680" t="str">
            <v>Pararrayos 15KV</v>
          </cell>
        </row>
        <row r="681">
          <cell r="A681" t="str">
            <v>Caja primaria 15KV</v>
          </cell>
        </row>
        <row r="682">
          <cell r="A682" t="str">
            <v>Bajante primario en 3"</v>
          </cell>
        </row>
        <row r="683">
          <cell r="A683" t="str">
            <v>POSTE DE CONCERTO DE 12 METROS</v>
          </cell>
        </row>
        <row r="684">
          <cell r="A684" t="str">
            <v>POSTE EN FIBRA DE VIDRIO 12 M X 750 KGF</v>
          </cell>
        </row>
        <row r="685">
          <cell r="A685" t="str">
            <v>POSTE EN FIBRA DE VIDRIO 9 M POR 510 KGF</v>
          </cell>
        </row>
        <row r="686">
          <cell r="A686" t="str">
            <v>TRANSFORMADOR 3F 13.2KV-220/127V 112.5KV</v>
          </cell>
        </row>
        <row r="687">
          <cell r="A687" t="str">
            <v>PROTECTOR DE VIDA SILVESTRE PARA BUJES</v>
          </cell>
        </row>
        <row r="688">
          <cell r="A688" t="str">
            <v>CHEQUEO TRANSFORMADOR TRIFASICO EN POSTE</v>
          </cell>
        </row>
        <row r="689">
          <cell r="A689" t="str">
            <v>Luminaria fluorescente 60x60 4x17</v>
          </cell>
        </row>
      </sheetData>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TARIFAS"/>
      <sheetName val="Personalizar"/>
      <sheetName val="Formulas"/>
      <sheetName val="INDICE"/>
      <sheetName val="DISTANCIA"/>
      <sheetName val="PERSONAL"/>
      <sheetName val="FIBRA ÓPTICA"/>
      <sheetName val="ELECTRICO"/>
      <sheetName val="Vuelta"/>
      <sheetName val="2103mar%20.xls"/>
    </sheetNames>
    <sheetDataSet>
      <sheetData sheetId="0"/>
      <sheetData sheetId="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cavaciones"/>
      <sheetName val="calculos"/>
      <sheetName val="MODIFICATORIA "/>
      <sheetName val="PREACTA"/>
      <sheetName val="ACTA nro 1"/>
      <sheetName val="resumen"/>
      <sheetName val="FOTOS"/>
    </sheetNames>
    <sheetDataSet>
      <sheetData sheetId="0"/>
      <sheetData sheetId="1"/>
      <sheetData sheetId="2"/>
      <sheetData sheetId="3">
        <row r="145">
          <cell r="F145">
            <v>291.5</v>
          </cell>
        </row>
        <row r="152">
          <cell r="F152">
            <v>3</v>
          </cell>
        </row>
        <row r="159">
          <cell r="F159">
            <v>3</v>
          </cell>
        </row>
        <row r="166">
          <cell r="F166">
            <v>13.5</v>
          </cell>
        </row>
        <row r="171">
          <cell r="F171">
            <v>1</v>
          </cell>
        </row>
        <row r="178">
          <cell r="F178">
            <v>17</v>
          </cell>
        </row>
        <row r="199">
          <cell r="F199">
            <v>4.25</v>
          </cell>
        </row>
      </sheetData>
      <sheetData sheetId="4"/>
      <sheetData sheetId="5"/>
      <sheetData sheetId="6"/>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sheetName val="factor"/>
      <sheetName val="presupuesto"/>
      <sheetName val="factor (2)"/>
      <sheetName val="presupuesto (2)"/>
      <sheetName val="1"/>
      <sheetName val="2"/>
      <sheetName val="3"/>
      <sheetName val="Itemes Renovació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ÓN"/>
      <sheetName val="FACTPRES"/>
      <sheetName val="JORNABAS"/>
      <sheetName val="MATERIALES"/>
      <sheetName val="CONCRET"/>
      <sheetName val="MATCAMARAS"/>
      <sheetName val="MAT.ARMARIO"/>
      <sheetName val="CUADRILLA"/>
      <sheetName val="TOTCUADMO"/>
      <sheetName val="LISTEQUI"/>
      <sheetName val="CUADREQOC"/>
      <sheetName val="CUADREQRD"/>
      <sheetName val="TOTCUADEQ"/>
      <sheetName val="TOTCAPIT"/>
      <sheetName val="MAT"/>
      <sheetName val="ITEMS(2)"/>
      <sheetName val="APU"/>
      <sheetName val="ADMINISTRACIÓN"/>
      <sheetName val="CUADRO"/>
      <sheetName val="MATERIALES PROYECTO"/>
      <sheetName val="PRESU 2006"/>
      <sheetName val="BASE"/>
      <sheetName val="PREAC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13">
          <cell r="A13" t="str">
            <v>0.1</v>
          </cell>
          <cell r="B13" t="str">
            <v>Z2011</v>
          </cell>
          <cell r="C13" t="str">
            <v>CAP00</v>
          </cell>
          <cell r="D13" t="str">
            <v>Localización y replanteo del Proyecto</v>
          </cell>
          <cell r="E13" t="str">
            <v>m</v>
          </cell>
          <cell r="F13" t="str">
            <v>NA</v>
          </cell>
          <cell r="G13" t="str">
            <v>NA</v>
          </cell>
          <cell r="H13" t="str">
            <v>NA</v>
          </cell>
          <cell r="I13" t="str">
            <v>NA</v>
          </cell>
          <cell r="J13" t="str">
            <v>NA</v>
          </cell>
          <cell r="K13" t="str">
            <v>NA</v>
          </cell>
          <cell r="L13" t="str">
            <v>NA</v>
          </cell>
          <cell r="M13" t="str">
            <v>NA</v>
          </cell>
          <cell r="N13" t="str">
            <v>NA</v>
          </cell>
          <cell r="O13" t="str">
            <v>NA</v>
          </cell>
          <cell r="P13" t="str">
            <v>NA</v>
          </cell>
          <cell r="Q13" t="str">
            <v>NA</v>
          </cell>
          <cell r="R13" t="str">
            <v>NA</v>
          </cell>
          <cell r="S13" t="str">
            <v>NA</v>
          </cell>
          <cell r="T13" t="str">
            <v>CEC016</v>
          </cell>
          <cell r="U13" t="str">
            <v>NA</v>
          </cell>
          <cell r="V13" t="str">
            <v>NA</v>
          </cell>
          <cell r="W13" t="str">
            <v>NA</v>
          </cell>
          <cell r="X13" t="str">
            <v>NA</v>
          </cell>
          <cell r="Y13" t="str">
            <v>CMC011</v>
          </cell>
          <cell r="Z13" t="str">
            <v>NA</v>
          </cell>
          <cell r="AA13" t="str">
            <v>NA</v>
          </cell>
          <cell r="AB13" t="str">
            <v>NA</v>
          </cell>
          <cell r="AC13" t="str">
            <v>NA</v>
          </cell>
          <cell r="AD13">
            <v>1</v>
          </cell>
          <cell r="AE13" t="str">
            <v>NA</v>
          </cell>
          <cell r="AF13" t="str">
            <v>NA</v>
          </cell>
          <cell r="AG13" t="str">
            <v>NA</v>
          </cell>
          <cell r="AH13" t="str">
            <v>NA</v>
          </cell>
          <cell r="AI13">
            <v>500</v>
          </cell>
          <cell r="AJ13">
            <v>500</v>
          </cell>
          <cell r="AO13">
            <v>352</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50000</v>
          </cell>
          <cell r="BF13">
            <v>0</v>
          </cell>
          <cell r="BG13">
            <v>0</v>
          </cell>
          <cell r="BH13">
            <v>0</v>
          </cell>
          <cell r="BI13">
            <v>0</v>
          </cell>
          <cell r="BJ13">
            <v>100</v>
          </cell>
          <cell r="BK13">
            <v>0</v>
          </cell>
          <cell r="BL13">
            <v>0</v>
          </cell>
          <cell r="BM13">
            <v>0</v>
          </cell>
          <cell r="BN13">
            <v>0</v>
          </cell>
          <cell r="BO13">
            <v>100</v>
          </cell>
          <cell r="BP13">
            <v>125868</v>
          </cell>
          <cell r="BQ13">
            <v>0</v>
          </cell>
          <cell r="BR13">
            <v>0</v>
          </cell>
          <cell r="BS13">
            <v>0</v>
          </cell>
          <cell r="BT13">
            <v>0</v>
          </cell>
          <cell r="BU13">
            <v>252</v>
          </cell>
          <cell r="BV13">
            <v>0</v>
          </cell>
          <cell r="BW13">
            <v>0</v>
          </cell>
          <cell r="BX13">
            <v>0</v>
          </cell>
          <cell r="BY13">
            <v>0</v>
          </cell>
          <cell r="BZ13">
            <v>252</v>
          </cell>
          <cell r="CA13">
            <v>100</v>
          </cell>
          <cell r="CB13">
            <v>352</v>
          </cell>
          <cell r="CC13">
            <v>0</v>
          </cell>
          <cell r="CD13">
            <v>352</v>
          </cell>
        </row>
        <row r="14">
          <cell r="A14" t="str">
            <v>1.1</v>
          </cell>
          <cell r="B14" t="str">
            <v>Z2003</v>
          </cell>
          <cell r="C14" t="str">
            <v>CAP01</v>
          </cell>
          <cell r="D14" t="str">
            <v>En calzada concreto (ancho=0.50 m)</v>
          </cell>
          <cell r="E14" t="str">
            <v>m</v>
          </cell>
          <cell r="F14" t="str">
            <v>NA</v>
          </cell>
          <cell r="G14" t="str">
            <v>NA</v>
          </cell>
          <cell r="H14" t="str">
            <v>NA</v>
          </cell>
          <cell r="I14" t="str">
            <v>NA</v>
          </cell>
          <cell r="J14" t="str">
            <v>NA</v>
          </cell>
          <cell r="K14" t="str">
            <v>NA</v>
          </cell>
          <cell r="L14" t="str">
            <v>NA</v>
          </cell>
          <cell r="M14" t="str">
            <v>NA</v>
          </cell>
          <cell r="N14" t="str">
            <v>NA</v>
          </cell>
          <cell r="O14" t="str">
            <v>NA</v>
          </cell>
          <cell r="P14" t="str">
            <v>NA</v>
          </cell>
          <cell r="Q14" t="str">
            <v>NA</v>
          </cell>
          <cell r="R14" t="str">
            <v>NA</v>
          </cell>
          <cell r="S14" t="str">
            <v>NA</v>
          </cell>
          <cell r="T14" t="str">
            <v>CEC001</v>
          </cell>
          <cell r="U14" t="str">
            <v>CEC008</v>
          </cell>
          <cell r="V14" t="str">
            <v>NA</v>
          </cell>
          <cell r="W14" t="str">
            <v>NA</v>
          </cell>
          <cell r="X14" t="str">
            <v>NA</v>
          </cell>
          <cell r="Y14" t="str">
            <v>CMC001</v>
          </cell>
          <cell r="Z14" t="str">
            <v>CMC007</v>
          </cell>
          <cell r="AA14" t="str">
            <v>NA</v>
          </cell>
          <cell r="AB14" t="str">
            <v>NA</v>
          </cell>
          <cell r="AC14" t="str">
            <v>NA</v>
          </cell>
          <cell r="AD14">
            <v>1</v>
          </cell>
          <cell r="AE14">
            <v>0.5</v>
          </cell>
          <cell r="AF14" t="str">
            <v>NA</v>
          </cell>
          <cell r="AG14" t="str">
            <v>NA</v>
          </cell>
          <cell r="AH14" t="str">
            <v>NA</v>
          </cell>
          <cell r="AI14">
            <v>150</v>
          </cell>
          <cell r="AJ14">
            <v>150</v>
          </cell>
          <cell r="AK14">
            <v>300</v>
          </cell>
          <cell r="AO14">
            <v>6716</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881948</v>
          </cell>
          <cell r="BF14">
            <v>90067</v>
          </cell>
          <cell r="BG14">
            <v>0</v>
          </cell>
          <cell r="BH14">
            <v>0</v>
          </cell>
          <cell r="BI14">
            <v>0</v>
          </cell>
          <cell r="BJ14">
            <v>5880</v>
          </cell>
          <cell r="BK14">
            <v>300</v>
          </cell>
          <cell r="BL14">
            <v>0</v>
          </cell>
          <cell r="BM14">
            <v>0</v>
          </cell>
          <cell r="BN14">
            <v>0</v>
          </cell>
          <cell r="BO14">
            <v>6180</v>
          </cell>
          <cell r="BP14">
            <v>60908</v>
          </cell>
          <cell r="BQ14">
            <v>39108</v>
          </cell>
          <cell r="BR14">
            <v>0</v>
          </cell>
          <cell r="BS14">
            <v>0</v>
          </cell>
          <cell r="BT14">
            <v>0</v>
          </cell>
          <cell r="BU14">
            <v>406</v>
          </cell>
          <cell r="BV14">
            <v>130</v>
          </cell>
          <cell r="BW14">
            <v>0</v>
          </cell>
          <cell r="BX14">
            <v>0</v>
          </cell>
          <cell r="BY14">
            <v>0</v>
          </cell>
          <cell r="BZ14">
            <v>536</v>
          </cell>
          <cell r="CA14">
            <v>6180</v>
          </cell>
          <cell r="CB14">
            <v>6716</v>
          </cell>
          <cell r="CC14">
            <v>0</v>
          </cell>
          <cell r="CD14">
            <v>6716</v>
          </cell>
        </row>
        <row r="15">
          <cell r="A15" t="str">
            <v>1.2</v>
          </cell>
          <cell r="B15" t="str">
            <v>Z1012</v>
          </cell>
          <cell r="C15" t="str">
            <v>CAP01</v>
          </cell>
          <cell r="D15" t="str">
            <v>En andén concreto (ancho=0.50)</v>
          </cell>
          <cell r="E15" t="str">
            <v>m</v>
          </cell>
          <cell r="F15" t="str">
            <v>NA</v>
          </cell>
          <cell r="G15" t="str">
            <v>NA</v>
          </cell>
          <cell r="H15" t="str">
            <v>NA</v>
          </cell>
          <cell r="I15" t="str">
            <v>NA</v>
          </cell>
          <cell r="J15" t="str">
            <v>NA</v>
          </cell>
          <cell r="K15" t="str">
            <v>NA</v>
          </cell>
          <cell r="L15" t="str">
            <v>NA</v>
          </cell>
          <cell r="M15" t="str">
            <v>NA</v>
          </cell>
          <cell r="N15" t="str">
            <v>NA</v>
          </cell>
          <cell r="O15" t="str">
            <v>NA</v>
          </cell>
          <cell r="P15" t="str">
            <v>NA</v>
          </cell>
          <cell r="Q15" t="str">
            <v>NA</v>
          </cell>
          <cell r="R15" t="str">
            <v>NA</v>
          </cell>
          <cell r="S15" t="str">
            <v>NA</v>
          </cell>
          <cell r="T15" t="str">
            <v>CEC001</v>
          </cell>
          <cell r="U15" t="str">
            <v>CEC008</v>
          </cell>
          <cell r="V15" t="str">
            <v>NA</v>
          </cell>
          <cell r="W15" t="str">
            <v>NA</v>
          </cell>
          <cell r="X15" t="str">
            <v>NA</v>
          </cell>
          <cell r="Y15" t="str">
            <v>CMC001</v>
          </cell>
          <cell r="Z15" t="str">
            <v>CMC007</v>
          </cell>
          <cell r="AA15" t="str">
            <v>NA</v>
          </cell>
          <cell r="AB15" t="str">
            <v>NA</v>
          </cell>
          <cell r="AC15" t="str">
            <v>NA</v>
          </cell>
          <cell r="AD15">
            <v>1</v>
          </cell>
          <cell r="AE15">
            <v>0.5</v>
          </cell>
          <cell r="AF15" t="str">
            <v>NA</v>
          </cell>
          <cell r="AG15" t="str">
            <v>NA</v>
          </cell>
          <cell r="AH15" t="str">
            <v>NA</v>
          </cell>
          <cell r="AI15">
            <v>300</v>
          </cell>
          <cell r="AJ15">
            <v>300</v>
          </cell>
          <cell r="AK15">
            <v>600</v>
          </cell>
          <cell r="AO15">
            <v>3358</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881948</v>
          </cell>
          <cell r="BF15">
            <v>90067</v>
          </cell>
          <cell r="BG15">
            <v>0</v>
          </cell>
          <cell r="BH15">
            <v>0</v>
          </cell>
          <cell r="BI15">
            <v>0</v>
          </cell>
          <cell r="BJ15">
            <v>2940</v>
          </cell>
          <cell r="BK15">
            <v>150</v>
          </cell>
          <cell r="BL15">
            <v>0</v>
          </cell>
          <cell r="BM15">
            <v>0</v>
          </cell>
          <cell r="BN15">
            <v>0</v>
          </cell>
          <cell r="BO15">
            <v>3090</v>
          </cell>
          <cell r="BP15">
            <v>60908</v>
          </cell>
          <cell r="BQ15">
            <v>39108</v>
          </cell>
          <cell r="BR15">
            <v>0</v>
          </cell>
          <cell r="BS15">
            <v>0</v>
          </cell>
          <cell r="BT15">
            <v>0</v>
          </cell>
          <cell r="BU15">
            <v>203</v>
          </cell>
          <cell r="BV15">
            <v>65</v>
          </cell>
          <cell r="BW15">
            <v>0</v>
          </cell>
          <cell r="BX15">
            <v>0</v>
          </cell>
          <cell r="BY15">
            <v>0</v>
          </cell>
          <cell r="BZ15">
            <v>268</v>
          </cell>
          <cell r="CA15">
            <v>3090</v>
          </cell>
          <cell r="CB15">
            <v>3358</v>
          </cell>
          <cell r="CC15">
            <v>0</v>
          </cell>
          <cell r="CD15">
            <v>3358</v>
          </cell>
        </row>
        <row r="16">
          <cell r="A16" t="str">
            <v>10.2</v>
          </cell>
          <cell r="B16" t="str">
            <v>Z1019</v>
          </cell>
          <cell r="C16" t="str">
            <v>CAP10</v>
          </cell>
          <cell r="D16" t="str">
            <v>Acometida Principal de Transformador a Tablero</v>
          </cell>
          <cell r="E16" t="str">
            <v>m</v>
          </cell>
          <cell r="F16" t="str">
            <v>MOC191</v>
          </cell>
          <cell r="G16" t="str">
            <v>MOC192</v>
          </cell>
          <cell r="H16" t="str">
            <v>MOC193</v>
          </cell>
          <cell r="I16" t="str">
            <v>MOC194</v>
          </cell>
          <cell r="J16" t="str">
            <v>MOC195</v>
          </cell>
          <cell r="K16" t="str">
            <v>MOC196</v>
          </cell>
          <cell r="L16" t="str">
            <v>MOC199</v>
          </cell>
          <cell r="M16">
            <v>1</v>
          </cell>
          <cell r="N16">
            <v>0.1</v>
          </cell>
          <cell r="O16">
            <v>0.1</v>
          </cell>
          <cell r="P16">
            <v>3</v>
          </cell>
          <cell r="Q16">
            <v>1</v>
          </cell>
          <cell r="R16">
            <v>0.2</v>
          </cell>
          <cell r="S16">
            <v>1</v>
          </cell>
          <cell r="T16" t="str">
            <v>CEC012</v>
          </cell>
          <cell r="U16" t="str">
            <v>NA</v>
          </cell>
          <cell r="V16" t="str">
            <v>NA</v>
          </cell>
          <cell r="W16" t="str">
            <v>NA</v>
          </cell>
          <cell r="X16" t="str">
            <v>NA</v>
          </cell>
          <cell r="Y16" t="str">
            <v>CMC012</v>
          </cell>
          <cell r="Z16" t="str">
            <v>NA</v>
          </cell>
          <cell r="AA16" t="str">
            <v>NA</v>
          </cell>
          <cell r="AB16" t="str">
            <v>NA</v>
          </cell>
          <cell r="AC16" t="str">
            <v>NA</v>
          </cell>
          <cell r="AD16">
            <v>1</v>
          </cell>
          <cell r="AE16" t="str">
            <v>NA</v>
          </cell>
          <cell r="AF16" t="str">
            <v>NA</v>
          </cell>
          <cell r="AG16" t="str">
            <v>NA</v>
          </cell>
          <cell r="AH16" t="str">
            <v>NA</v>
          </cell>
          <cell r="AI16">
            <v>21</v>
          </cell>
          <cell r="AJ16">
            <v>21</v>
          </cell>
          <cell r="AO16">
            <v>215849</v>
          </cell>
          <cell r="AP16">
            <v>46400</v>
          </cell>
          <cell r="AQ16">
            <v>49215</v>
          </cell>
          <cell r="AR16">
            <v>2025</v>
          </cell>
          <cell r="AS16">
            <v>25520</v>
          </cell>
          <cell r="AT16">
            <v>8288</v>
          </cell>
          <cell r="AU16">
            <v>224307</v>
          </cell>
          <cell r="AV16">
            <v>25170</v>
          </cell>
          <cell r="AW16">
            <v>46400</v>
          </cell>
          <cell r="AX16">
            <v>4922</v>
          </cell>
          <cell r="AY16">
            <v>203</v>
          </cell>
          <cell r="AZ16">
            <v>76560</v>
          </cell>
          <cell r="BA16">
            <v>8288</v>
          </cell>
          <cell r="BB16">
            <v>44861</v>
          </cell>
          <cell r="BC16">
            <v>25170</v>
          </cell>
          <cell r="BD16">
            <v>208468</v>
          </cell>
          <cell r="BE16">
            <v>56846</v>
          </cell>
          <cell r="BF16">
            <v>0</v>
          </cell>
          <cell r="BG16">
            <v>0</v>
          </cell>
          <cell r="BH16">
            <v>0</v>
          </cell>
          <cell r="BI16">
            <v>0</v>
          </cell>
          <cell r="BJ16">
            <v>2707</v>
          </cell>
          <cell r="BK16">
            <v>0</v>
          </cell>
          <cell r="BL16">
            <v>0</v>
          </cell>
          <cell r="BM16">
            <v>0</v>
          </cell>
          <cell r="BN16">
            <v>0</v>
          </cell>
          <cell r="BO16">
            <v>2707</v>
          </cell>
          <cell r="BP16">
            <v>98147</v>
          </cell>
          <cell r="BQ16">
            <v>0</v>
          </cell>
          <cell r="BR16">
            <v>0</v>
          </cell>
          <cell r="BS16">
            <v>0</v>
          </cell>
          <cell r="BT16">
            <v>0</v>
          </cell>
          <cell r="BU16">
            <v>4674</v>
          </cell>
          <cell r="BV16">
            <v>0</v>
          </cell>
          <cell r="BW16">
            <v>0</v>
          </cell>
          <cell r="BX16">
            <v>0</v>
          </cell>
          <cell r="BY16">
            <v>0</v>
          </cell>
          <cell r="BZ16">
            <v>4674</v>
          </cell>
          <cell r="CA16">
            <v>2707</v>
          </cell>
          <cell r="CB16">
            <v>7381</v>
          </cell>
          <cell r="CC16">
            <v>0.01</v>
          </cell>
          <cell r="CD16">
            <v>215849</v>
          </cell>
        </row>
        <row r="17">
          <cell r="A17" t="str">
            <v>2.1</v>
          </cell>
          <cell r="B17" t="str">
            <v>Z1010</v>
          </cell>
          <cell r="C17" t="str">
            <v>CAP02</v>
          </cell>
          <cell r="D17" t="str">
            <v>Excavación bajo agua: 0 a 1.00 m</v>
          </cell>
          <cell r="E17" t="str">
            <v>m3</v>
          </cell>
          <cell r="F17" t="str">
            <v>NA</v>
          </cell>
          <cell r="G17" t="str">
            <v>NA</v>
          </cell>
          <cell r="H17" t="str">
            <v>NA</v>
          </cell>
          <cell r="I17" t="str">
            <v>NA</v>
          </cell>
          <cell r="J17" t="str">
            <v>NA</v>
          </cell>
          <cell r="K17" t="str">
            <v>NA</v>
          </cell>
          <cell r="L17" t="str">
            <v>NA</v>
          </cell>
          <cell r="M17" t="str">
            <v>NA</v>
          </cell>
          <cell r="N17" t="str">
            <v>NA</v>
          </cell>
          <cell r="O17" t="str">
            <v>NA</v>
          </cell>
          <cell r="P17" t="str">
            <v>NA</v>
          </cell>
          <cell r="Q17" t="str">
            <v>NA</v>
          </cell>
          <cell r="R17" t="str">
            <v>NA</v>
          </cell>
          <cell r="S17" t="str">
            <v>NA</v>
          </cell>
          <cell r="T17" t="str">
            <v>CEC003</v>
          </cell>
          <cell r="U17" t="str">
            <v>NA</v>
          </cell>
          <cell r="V17" t="str">
            <v>NA</v>
          </cell>
          <cell r="W17" t="str">
            <v>NA</v>
          </cell>
          <cell r="X17" t="str">
            <v>NA</v>
          </cell>
          <cell r="Y17" t="str">
            <v>CMC003</v>
          </cell>
          <cell r="Z17" t="str">
            <v>NA</v>
          </cell>
          <cell r="AA17" t="str">
            <v>NA</v>
          </cell>
          <cell r="AB17" t="str">
            <v>NA</v>
          </cell>
          <cell r="AC17" t="str">
            <v>NA</v>
          </cell>
          <cell r="AD17">
            <v>1</v>
          </cell>
          <cell r="AE17">
            <v>0.33</v>
          </cell>
          <cell r="AF17" t="str">
            <v>NA</v>
          </cell>
          <cell r="AG17" t="str">
            <v>NA</v>
          </cell>
          <cell r="AH17" t="str">
            <v>NA</v>
          </cell>
          <cell r="AI17">
            <v>10</v>
          </cell>
          <cell r="AJ17">
            <v>10</v>
          </cell>
          <cell r="AK17">
            <v>30</v>
          </cell>
          <cell r="AO17">
            <v>6466</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25547</v>
          </cell>
          <cell r="BF17">
            <v>0</v>
          </cell>
          <cell r="BG17">
            <v>0</v>
          </cell>
          <cell r="BH17">
            <v>0</v>
          </cell>
          <cell r="BI17">
            <v>0</v>
          </cell>
          <cell r="BJ17">
            <v>2555</v>
          </cell>
          <cell r="BK17">
            <v>0</v>
          </cell>
          <cell r="BL17">
            <v>0</v>
          </cell>
          <cell r="BM17">
            <v>0</v>
          </cell>
          <cell r="BN17">
            <v>0</v>
          </cell>
          <cell r="BO17">
            <v>2555</v>
          </cell>
          <cell r="BP17">
            <v>39108</v>
          </cell>
          <cell r="BQ17">
            <v>0</v>
          </cell>
          <cell r="BR17">
            <v>0</v>
          </cell>
          <cell r="BS17">
            <v>0</v>
          </cell>
          <cell r="BT17">
            <v>0</v>
          </cell>
          <cell r="BU17">
            <v>3911</v>
          </cell>
          <cell r="BV17">
            <v>0</v>
          </cell>
          <cell r="BW17">
            <v>0</v>
          </cell>
          <cell r="BX17">
            <v>0</v>
          </cell>
          <cell r="BY17">
            <v>0</v>
          </cell>
          <cell r="BZ17">
            <v>3911</v>
          </cell>
          <cell r="CA17">
            <v>2555</v>
          </cell>
          <cell r="CB17">
            <v>6466</v>
          </cell>
          <cell r="CC17">
            <v>0</v>
          </cell>
          <cell r="CD17">
            <v>6466</v>
          </cell>
        </row>
        <row r="18">
          <cell r="A18" t="str">
            <v>2.2</v>
          </cell>
          <cell r="C18" t="str">
            <v>CAP02</v>
          </cell>
          <cell r="D18" t="str">
            <v>Excavación en seco: 0 a 1.00 m</v>
          </cell>
          <cell r="E18" t="str">
            <v>m3</v>
          </cell>
          <cell r="F18" t="str">
            <v>NA</v>
          </cell>
          <cell r="G18" t="str">
            <v>NA</v>
          </cell>
          <cell r="H18" t="str">
            <v>NA</v>
          </cell>
          <cell r="I18" t="str">
            <v>NA</v>
          </cell>
          <cell r="J18" t="str">
            <v>NA</v>
          </cell>
          <cell r="K18" t="str">
            <v>NA</v>
          </cell>
          <cell r="L18" t="str">
            <v>NA</v>
          </cell>
          <cell r="M18" t="str">
            <v>NA</v>
          </cell>
          <cell r="N18" t="str">
            <v>NA</v>
          </cell>
          <cell r="O18" t="str">
            <v>NA</v>
          </cell>
          <cell r="P18" t="str">
            <v>NA</v>
          </cell>
          <cell r="Q18" t="str">
            <v>NA</v>
          </cell>
          <cell r="R18" t="str">
            <v>NA</v>
          </cell>
          <cell r="S18" t="str">
            <v>NA</v>
          </cell>
          <cell r="T18" t="str">
            <v>CEC004</v>
          </cell>
          <cell r="U18" t="str">
            <v>NA</v>
          </cell>
          <cell r="V18" t="str">
            <v>NA</v>
          </cell>
          <cell r="W18" t="str">
            <v>NA</v>
          </cell>
          <cell r="X18" t="str">
            <v>NA</v>
          </cell>
          <cell r="Y18" t="str">
            <v>CMC004</v>
          </cell>
          <cell r="Z18" t="str">
            <v>NA</v>
          </cell>
          <cell r="AA18" t="str">
            <v>NA</v>
          </cell>
          <cell r="AB18" t="str">
            <v>NA</v>
          </cell>
          <cell r="AC18" t="str">
            <v>NA</v>
          </cell>
          <cell r="AD18">
            <v>1</v>
          </cell>
          <cell r="AE18">
            <v>0.33</v>
          </cell>
          <cell r="AF18" t="str">
            <v>NA</v>
          </cell>
          <cell r="AG18" t="str">
            <v>NA</v>
          </cell>
          <cell r="AH18" t="str">
            <v>NA</v>
          </cell>
          <cell r="AI18">
            <v>15</v>
          </cell>
          <cell r="AJ18">
            <v>15</v>
          </cell>
          <cell r="AK18">
            <v>45</v>
          </cell>
          <cell r="AO18">
            <v>8741</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2893</v>
          </cell>
          <cell r="BF18">
            <v>0</v>
          </cell>
          <cell r="BG18">
            <v>0</v>
          </cell>
          <cell r="BH18">
            <v>0</v>
          </cell>
          <cell r="BI18">
            <v>0</v>
          </cell>
          <cell r="BJ18">
            <v>193</v>
          </cell>
          <cell r="BK18">
            <v>0</v>
          </cell>
          <cell r="BL18">
            <v>0</v>
          </cell>
          <cell r="BM18">
            <v>0</v>
          </cell>
          <cell r="BN18">
            <v>0</v>
          </cell>
          <cell r="BO18">
            <v>193</v>
          </cell>
          <cell r="BP18">
            <v>128224</v>
          </cell>
          <cell r="BQ18">
            <v>0</v>
          </cell>
          <cell r="BR18">
            <v>0</v>
          </cell>
          <cell r="BS18">
            <v>0</v>
          </cell>
          <cell r="BT18">
            <v>0</v>
          </cell>
          <cell r="BU18">
            <v>8548</v>
          </cell>
          <cell r="BV18">
            <v>0</v>
          </cell>
          <cell r="BW18">
            <v>0</v>
          </cell>
          <cell r="BX18">
            <v>0</v>
          </cell>
          <cell r="BY18">
            <v>0</v>
          </cell>
          <cell r="BZ18">
            <v>8548</v>
          </cell>
          <cell r="CA18">
            <v>193</v>
          </cell>
          <cell r="CB18">
            <v>8741</v>
          </cell>
          <cell r="CC18">
            <v>0</v>
          </cell>
          <cell r="CD18">
            <v>8741</v>
          </cell>
        </row>
        <row r="19">
          <cell r="A19" t="str">
            <v>3.1</v>
          </cell>
          <cell r="B19" t="str">
            <v>VO007</v>
          </cell>
          <cell r="C19" t="str">
            <v>CAP03</v>
          </cell>
          <cell r="D19" t="str">
            <v>Registro domiciliario de alcantarillado</v>
          </cell>
          <cell r="E19" t="str">
            <v>U</v>
          </cell>
          <cell r="F19" t="str">
            <v>MOC017</v>
          </cell>
          <cell r="G19" t="str">
            <v>MOC087</v>
          </cell>
          <cell r="H19" t="str">
            <v>MOC026</v>
          </cell>
          <cell r="I19" t="str">
            <v>MOC076</v>
          </cell>
          <cell r="J19" t="str">
            <v>MOC007</v>
          </cell>
          <cell r="K19" t="str">
            <v>MOC181</v>
          </cell>
          <cell r="L19" t="str">
            <v>NA</v>
          </cell>
          <cell r="M19">
            <v>20</v>
          </cell>
          <cell r="N19">
            <v>7.5999999999999998E-2</v>
          </cell>
          <cell r="O19">
            <v>0.04</v>
          </cell>
          <cell r="P19">
            <v>3.5</v>
          </cell>
          <cell r="Q19">
            <v>7.0000000000000007E-2</v>
          </cell>
          <cell r="R19">
            <v>0.05</v>
          </cell>
          <cell r="S19" t="str">
            <v>NA</v>
          </cell>
          <cell r="T19" t="str">
            <v>CEC007</v>
          </cell>
          <cell r="U19" t="str">
            <v>CEC003</v>
          </cell>
          <cell r="V19" t="str">
            <v>CEC008</v>
          </cell>
          <cell r="W19" t="str">
            <v>NA</v>
          </cell>
          <cell r="X19" t="str">
            <v>NA</v>
          </cell>
          <cell r="Y19" t="str">
            <v>CMC006</v>
          </cell>
          <cell r="Z19" t="str">
            <v>CMC003</v>
          </cell>
          <cell r="AA19" t="str">
            <v>CMC007</v>
          </cell>
          <cell r="AB19" t="str">
            <v>NA</v>
          </cell>
          <cell r="AC19" t="str">
            <v>NA</v>
          </cell>
          <cell r="AD19">
            <v>1</v>
          </cell>
          <cell r="AE19">
            <v>0.33</v>
          </cell>
          <cell r="AF19">
            <v>0.33</v>
          </cell>
          <cell r="AG19" t="str">
            <v>NA</v>
          </cell>
          <cell r="AH19" t="str">
            <v>NA</v>
          </cell>
          <cell r="AI19">
            <v>6</v>
          </cell>
          <cell r="AJ19">
            <v>6</v>
          </cell>
          <cell r="AK19">
            <v>18</v>
          </cell>
          <cell r="AL19">
            <v>18</v>
          </cell>
          <cell r="AO19">
            <v>77362</v>
          </cell>
          <cell r="AP19">
            <v>643</v>
          </cell>
          <cell r="AQ19">
            <v>197010.45</v>
          </cell>
          <cell r="AR19">
            <v>234000</v>
          </cell>
          <cell r="AS19">
            <v>1600</v>
          </cell>
          <cell r="AT19">
            <v>1445</v>
          </cell>
          <cell r="AU19">
            <v>60000</v>
          </cell>
          <cell r="AV19">
            <v>0</v>
          </cell>
          <cell r="AW19">
            <v>12860</v>
          </cell>
          <cell r="AX19">
            <v>14973</v>
          </cell>
          <cell r="AY19">
            <v>9360</v>
          </cell>
          <cell r="AZ19">
            <v>5600</v>
          </cell>
          <cell r="BA19">
            <v>101</v>
          </cell>
          <cell r="BB19">
            <v>3000</v>
          </cell>
          <cell r="BC19">
            <v>0</v>
          </cell>
          <cell r="BD19">
            <v>47271</v>
          </cell>
          <cell r="BE19">
            <v>17038</v>
          </cell>
          <cell r="BF19">
            <v>25547</v>
          </cell>
          <cell r="BG19">
            <v>90067</v>
          </cell>
          <cell r="BH19">
            <v>0</v>
          </cell>
          <cell r="BI19">
            <v>0</v>
          </cell>
          <cell r="BJ19">
            <v>2840</v>
          </cell>
          <cell r="BK19">
            <v>1405</v>
          </cell>
          <cell r="BL19">
            <v>4954</v>
          </cell>
          <cell r="BM19">
            <v>0</v>
          </cell>
          <cell r="BN19">
            <v>0</v>
          </cell>
          <cell r="BO19">
            <v>9199</v>
          </cell>
          <cell r="BP19">
            <v>99537</v>
          </cell>
          <cell r="BQ19">
            <v>39108</v>
          </cell>
          <cell r="BR19">
            <v>39108</v>
          </cell>
          <cell r="BS19">
            <v>0</v>
          </cell>
          <cell r="BT19">
            <v>0</v>
          </cell>
          <cell r="BU19">
            <v>16590</v>
          </cell>
          <cell r="BV19">
            <v>2151</v>
          </cell>
          <cell r="BW19">
            <v>2151</v>
          </cell>
          <cell r="BX19">
            <v>0</v>
          </cell>
          <cell r="BY19">
            <v>0</v>
          </cell>
          <cell r="BZ19">
            <v>20892</v>
          </cell>
          <cell r="CA19">
            <v>9199</v>
          </cell>
          <cell r="CB19">
            <v>30091</v>
          </cell>
          <cell r="CC19">
            <v>0.03</v>
          </cell>
          <cell r="CD19">
            <v>77362</v>
          </cell>
        </row>
        <row r="20">
          <cell r="A20" t="str">
            <v>3.2</v>
          </cell>
          <cell r="B20" t="str">
            <v>VO007</v>
          </cell>
          <cell r="C20" t="str">
            <v>CAP03</v>
          </cell>
          <cell r="D20" t="str">
            <v>Tanque interceptor</v>
          </cell>
          <cell r="E20" t="str">
            <v>U</v>
          </cell>
          <cell r="F20" t="str">
            <v>MOC017</v>
          </cell>
          <cell r="G20" t="str">
            <v>MOC087</v>
          </cell>
          <cell r="H20" t="str">
            <v>MOC026</v>
          </cell>
          <cell r="I20" t="str">
            <v>MOC076</v>
          </cell>
          <cell r="J20" t="str">
            <v>MOC007</v>
          </cell>
          <cell r="K20" t="str">
            <v>MOC182</v>
          </cell>
          <cell r="L20" t="str">
            <v>MOC175</v>
          </cell>
          <cell r="M20">
            <v>53</v>
          </cell>
          <cell r="N20">
            <v>0.15</v>
          </cell>
          <cell r="O20">
            <v>0.12</v>
          </cell>
          <cell r="P20">
            <v>3.6</v>
          </cell>
          <cell r="Q20">
            <v>7.2000000000000008E-2</v>
          </cell>
          <cell r="R20">
            <v>1</v>
          </cell>
          <cell r="S20">
            <v>0.7</v>
          </cell>
          <cell r="T20" t="str">
            <v>CEC007</v>
          </cell>
          <cell r="U20" t="str">
            <v>CEC003</v>
          </cell>
          <cell r="V20" t="str">
            <v>CEC008</v>
          </cell>
          <cell r="W20" t="str">
            <v>NA</v>
          </cell>
          <cell r="X20" t="str">
            <v>NA</v>
          </cell>
          <cell r="Y20" t="str">
            <v>CMC006</v>
          </cell>
          <cell r="Z20" t="str">
            <v>CMC003</v>
          </cell>
          <cell r="AA20" t="str">
            <v>CMC007</v>
          </cell>
          <cell r="AB20" t="str">
            <v>NA</v>
          </cell>
          <cell r="AC20" t="str">
            <v>NA</v>
          </cell>
          <cell r="AD20">
            <v>1</v>
          </cell>
          <cell r="AE20">
            <v>0.3</v>
          </cell>
          <cell r="AF20">
            <v>0.3</v>
          </cell>
          <cell r="AG20" t="str">
            <v>NA</v>
          </cell>
          <cell r="AH20" t="str">
            <v>NA</v>
          </cell>
          <cell r="AI20">
            <v>3</v>
          </cell>
          <cell r="AJ20">
            <v>3</v>
          </cell>
          <cell r="AK20">
            <v>10</v>
          </cell>
          <cell r="AL20">
            <v>10</v>
          </cell>
          <cell r="AO20">
            <v>179409</v>
          </cell>
          <cell r="AP20">
            <v>643</v>
          </cell>
          <cell r="AQ20">
            <v>197010.45</v>
          </cell>
          <cell r="AR20">
            <v>234000</v>
          </cell>
          <cell r="AS20">
            <v>1600</v>
          </cell>
          <cell r="AT20">
            <v>1445</v>
          </cell>
          <cell r="AU20">
            <v>12000</v>
          </cell>
          <cell r="AV20">
            <v>13165</v>
          </cell>
          <cell r="AW20">
            <v>34079</v>
          </cell>
          <cell r="AX20">
            <v>29552</v>
          </cell>
          <cell r="AY20">
            <v>28080</v>
          </cell>
          <cell r="AZ20">
            <v>5760</v>
          </cell>
          <cell r="BA20">
            <v>104</v>
          </cell>
          <cell r="BB20">
            <v>12000</v>
          </cell>
          <cell r="BC20">
            <v>9216</v>
          </cell>
          <cell r="BD20">
            <v>121167</v>
          </cell>
          <cell r="BE20">
            <v>17038</v>
          </cell>
          <cell r="BF20">
            <v>25547</v>
          </cell>
          <cell r="BG20">
            <v>90067</v>
          </cell>
          <cell r="BH20">
            <v>0</v>
          </cell>
          <cell r="BI20">
            <v>0</v>
          </cell>
          <cell r="BJ20">
            <v>5679</v>
          </cell>
          <cell r="BK20">
            <v>2555</v>
          </cell>
          <cell r="BL20">
            <v>9007</v>
          </cell>
          <cell r="BM20">
            <v>0</v>
          </cell>
          <cell r="BN20">
            <v>0</v>
          </cell>
          <cell r="BO20">
            <v>17241</v>
          </cell>
          <cell r="BP20">
            <v>99537</v>
          </cell>
          <cell r="BQ20">
            <v>39108</v>
          </cell>
          <cell r="BR20">
            <v>39108</v>
          </cell>
          <cell r="BS20">
            <v>0</v>
          </cell>
          <cell r="BT20">
            <v>0</v>
          </cell>
          <cell r="BU20">
            <v>33179</v>
          </cell>
          <cell r="BV20">
            <v>3911</v>
          </cell>
          <cell r="BW20">
            <v>3911</v>
          </cell>
          <cell r="BX20">
            <v>0</v>
          </cell>
          <cell r="BY20">
            <v>0</v>
          </cell>
          <cell r="BZ20">
            <v>41001</v>
          </cell>
          <cell r="CA20">
            <v>17241</v>
          </cell>
          <cell r="CB20">
            <v>58242</v>
          </cell>
          <cell r="CC20">
            <v>0.02</v>
          </cell>
          <cell r="CD20">
            <v>179409</v>
          </cell>
        </row>
        <row r="21">
          <cell r="A21" t="str">
            <v>4.1</v>
          </cell>
          <cell r="B21" t="str">
            <v>DU001</v>
          </cell>
          <cell r="C21" t="str">
            <v>CAP04</v>
          </cell>
          <cell r="D21" t="str">
            <v>Tubería PVC Sanitaria de 2"</v>
          </cell>
          <cell r="E21" t="str">
            <v>m</v>
          </cell>
          <cell r="F21" t="str">
            <v>MOC174</v>
          </cell>
          <cell r="G21" t="str">
            <v>MOC171</v>
          </cell>
          <cell r="H21" t="str">
            <v>MOC202</v>
          </cell>
          <cell r="I21" t="str">
            <v>NA</v>
          </cell>
          <cell r="J21" t="str">
            <v>NA</v>
          </cell>
          <cell r="K21" t="str">
            <v>NA</v>
          </cell>
          <cell r="L21" t="str">
            <v>NA</v>
          </cell>
          <cell r="M21">
            <v>1</v>
          </cell>
          <cell r="N21">
            <v>1E-3</v>
          </cell>
          <cell r="O21">
            <v>0.16666666666666666</v>
          </cell>
          <cell r="P21" t="str">
            <v>NA</v>
          </cell>
          <cell r="Q21" t="str">
            <v>NA</v>
          </cell>
          <cell r="R21" t="str">
            <v>NA</v>
          </cell>
          <cell r="S21" t="str">
            <v>NA</v>
          </cell>
          <cell r="T21" t="str">
            <v>CEC005</v>
          </cell>
          <cell r="U21" t="str">
            <v>NA</v>
          </cell>
          <cell r="V21" t="str">
            <v>NA</v>
          </cell>
          <cell r="W21" t="str">
            <v>NA</v>
          </cell>
          <cell r="X21" t="str">
            <v>NA</v>
          </cell>
          <cell r="Y21" t="str">
            <v>CMC005</v>
          </cell>
          <cell r="Z21" t="str">
            <v>NA</v>
          </cell>
          <cell r="AA21" t="str">
            <v>NA</v>
          </cell>
          <cell r="AB21" t="str">
            <v>NA</v>
          </cell>
          <cell r="AC21" t="str">
            <v>NA</v>
          </cell>
          <cell r="AD21">
            <v>1</v>
          </cell>
          <cell r="AE21" t="str">
            <v>NA</v>
          </cell>
          <cell r="AF21" t="str">
            <v>NA</v>
          </cell>
          <cell r="AG21" t="str">
            <v>NA</v>
          </cell>
          <cell r="AH21" t="str">
            <v>NA</v>
          </cell>
          <cell r="AI21">
            <v>120</v>
          </cell>
          <cell r="AJ21">
            <v>120</v>
          </cell>
          <cell r="AO21">
            <v>10362</v>
          </cell>
          <cell r="AP21">
            <v>8815</v>
          </cell>
          <cell r="AQ21">
            <v>224627</v>
          </cell>
          <cell r="AR21">
            <v>1820</v>
          </cell>
          <cell r="AS21">
            <v>0</v>
          </cell>
          <cell r="AT21">
            <v>0</v>
          </cell>
          <cell r="AU21">
            <v>0</v>
          </cell>
          <cell r="AV21">
            <v>0</v>
          </cell>
          <cell r="AW21">
            <v>8815</v>
          </cell>
          <cell r="AX21">
            <v>225</v>
          </cell>
          <cell r="AY21">
            <v>303</v>
          </cell>
          <cell r="AZ21">
            <v>0</v>
          </cell>
          <cell r="BA21">
            <v>0</v>
          </cell>
          <cell r="BB21">
            <v>0</v>
          </cell>
          <cell r="BC21">
            <v>0</v>
          </cell>
          <cell r="BD21">
            <v>9436</v>
          </cell>
          <cell r="BE21">
            <v>4261</v>
          </cell>
          <cell r="BF21">
            <v>0</v>
          </cell>
          <cell r="BG21">
            <v>0</v>
          </cell>
          <cell r="BH21">
            <v>0</v>
          </cell>
          <cell r="BI21">
            <v>0</v>
          </cell>
          <cell r="BJ21">
            <v>36</v>
          </cell>
          <cell r="BK21">
            <v>0</v>
          </cell>
          <cell r="BL21">
            <v>0</v>
          </cell>
          <cell r="BM21">
            <v>0</v>
          </cell>
          <cell r="BN21">
            <v>0</v>
          </cell>
          <cell r="BO21">
            <v>36</v>
          </cell>
          <cell r="BP21">
            <v>106852</v>
          </cell>
          <cell r="BQ21">
            <v>0</v>
          </cell>
          <cell r="BR21">
            <v>0</v>
          </cell>
          <cell r="BS21">
            <v>0</v>
          </cell>
          <cell r="BT21">
            <v>0</v>
          </cell>
          <cell r="BU21">
            <v>890</v>
          </cell>
          <cell r="BV21">
            <v>0</v>
          </cell>
          <cell r="BW21">
            <v>0</v>
          </cell>
          <cell r="BX21">
            <v>0</v>
          </cell>
          <cell r="BY21">
            <v>0</v>
          </cell>
          <cell r="BZ21">
            <v>890</v>
          </cell>
          <cell r="CA21">
            <v>36</v>
          </cell>
          <cell r="CB21">
            <v>926</v>
          </cell>
          <cell r="CC21">
            <v>0.01</v>
          </cell>
          <cell r="CD21">
            <v>10362</v>
          </cell>
        </row>
        <row r="22">
          <cell r="A22" t="str">
            <v>4.2</v>
          </cell>
          <cell r="C22" t="str">
            <v>CAP04</v>
          </cell>
          <cell r="D22" t="str">
            <v>Tubería PVC Sanitaria de 3"</v>
          </cell>
          <cell r="E22" t="str">
            <v>m</v>
          </cell>
          <cell r="F22" t="str">
            <v>MOC175</v>
          </cell>
          <cell r="G22" t="str">
            <v>MOC171</v>
          </cell>
          <cell r="H22" t="str">
            <v>MOC203</v>
          </cell>
          <cell r="I22" t="str">
            <v>NA</v>
          </cell>
          <cell r="J22" t="str">
            <v>NA</v>
          </cell>
          <cell r="K22" t="str">
            <v>NA</v>
          </cell>
          <cell r="L22" t="str">
            <v>NA</v>
          </cell>
          <cell r="M22">
            <v>1</v>
          </cell>
          <cell r="N22">
            <v>1E-3</v>
          </cell>
          <cell r="O22">
            <v>0.16666666666666666</v>
          </cell>
          <cell r="P22" t="str">
            <v>NA</v>
          </cell>
          <cell r="Q22" t="str">
            <v>NA</v>
          </cell>
          <cell r="R22" t="str">
            <v>NA</v>
          </cell>
          <cell r="S22" t="str">
            <v>NA</v>
          </cell>
          <cell r="T22" t="str">
            <v>CEC005</v>
          </cell>
          <cell r="U22" t="str">
            <v>NA</v>
          </cell>
          <cell r="V22" t="str">
            <v>NA</v>
          </cell>
          <cell r="W22" t="str">
            <v>NA</v>
          </cell>
          <cell r="X22" t="str">
            <v>NA</v>
          </cell>
          <cell r="Y22" t="str">
            <v>CMC005</v>
          </cell>
          <cell r="Z22" t="str">
            <v>NA</v>
          </cell>
          <cell r="AA22" t="str">
            <v>NA</v>
          </cell>
          <cell r="AB22" t="str">
            <v>NA</v>
          </cell>
          <cell r="AC22" t="str">
            <v>NA</v>
          </cell>
          <cell r="AD22">
            <v>1</v>
          </cell>
          <cell r="AE22" t="str">
            <v>NA</v>
          </cell>
          <cell r="AF22" t="str">
            <v>NA</v>
          </cell>
          <cell r="AG22" t="str">
            <v>NA</v>
          </cell>
          <cell r="AH22" t="str">
            <v>NA</v>
          </cell>
          <cell r="AI22">
            <v>120</v>
          </cell>
          <cell r="AJ22">
            <v>120</v>
          </cell>
          <cell r="AO22">
            <v>14904</v>
          </cell>
          <cell r="AP22">
            <v>13165</v>
          </cell>
          <cell r="AQ22">
            <v>224627</v>
          </cell>
          <cell r="AR22">
            <v>2699</v>
          </cell>
          <cell r="AS22">
            <v>0</v>
          </cell>
          <cell r="AT22">
            <v>0</v>
          </cell>
          <cell r="AU22">
            <v>0</v>
          </cell>
          <cell r="AV22">
            <v>0</v>
          </cell>
          <cell r="AW22">
            <v>13165</v>
          </cell>
          <cell r="AX22">
            <v>225</v>
          </cell>
          <cell r="AY22">
            <v>450</v>
          </cell>
          <cell r="AZ22">
            <v>0</v>
          </cell>
          <cell r="BA22">
            <v>0</v>
          </cell>
          <cell r="BB22">
            <v>0</v>
          </cell>
          <cell r="BC22">
            <v>0</v>
          </cell>
          <cell r="BD22">
            <v>13978</v>
          </cell>
          <cell r="BE22">
            <v>4261</v>
          </cell>
          <cell r="BF22">
            <v>0</v>
          </cell>
          <cell r="BG22">
            <v>0</v>
          </cell>
          <cell r="BH22">
            <v>0</v>
          </cell>
          <cell r="BI22">
            <v>0</v>
          </cell>
          <cell r="BJ22">
            <v>36</v>
          </cell>
          <cell r="BK22">
            <v>0</v>
          </cell>
          <cell r="BL22">
            <v>0</v>
          </cell>
          <cell r="BM22">
            <v>0</v>
          </cell>
          <cell r="BN22">
            <v>0</v>
          </cell>
          <cell r="BO22">
            <v>36</v>
          </cell>
          <cell r="BP22">
            <v>106852</v>
          </cell>
          <cell r="BQ22">
            <v>0</v>
          </cell>
          <cell r="BR22">
            <v>0</v>
          </cell>
          <cell r="BS22">
            <v>0</v>
          </cell>
          <cell r="BT22">
            <v>0</v>
          </cell>
          <cell r="BU22">
            <v>890</v>
          </cell>
          <cell r="BV22">
            <v>0</v>
          </cell>
          <cell r="BW22">
            <v>0</v>
          </cell>
          <cell r="BX22">
            <v>0</v>
          </cell>
          <cell r="BY22">
            <v>0</v>
          </cell>
          <cell r="BZ22">
            <v>890</v>
          </cell>
          <cell r="CA22">
            <v>36</v>
          </cell>
          <cell r="CB22">
            <v>926</v>
          </cell>
          <cell r="CC22">
            <v>0.01</v>
          </cell>
          <cell r="CD22">
            <v>14904</v>
          </cell>
        </row>
        <row r="23">
          <cell r="A23" t="str">
            <v>4.3</v>
          </cell>
          <cell r="C23" t="str">
            <v>CAP04</v>
          </cell>
          <cell r="D23" t="str">
            <v>Tubería PVC 110 mm Alcant. NOVAFORT</v>
          </cell>
          <cell r="E23" t="str">
            <v>m</v>
          </cell>
          <cell r="F23" t="str">
            <v>MOC176</v>
          </cell>
          <cell r="G23" t="str">
            <v>MOC201</v>
          </cell>
          <cell r="H23" t="str">
            <v>NA</v>
          </cell>
          <cell r="I23" t="str">
            <v>NA</v>
          </cell>
          <cell r="J23" t="str">
            <v>NA</v>
          </cell>
          <cell r="K23" t="str">
            <v>NA</v>
          </cell>
          <cell r="L23" t="str">
            <v>NA</v>
          </cell>
          <cell r="M23">
            <v>1</v>
          </cell>
          <cell r="N23">
            <v>1.4999999999999999E-2</v>
          </cell>
          <cell r="O23" t="str">
            <v>NA</v>
          </cell>
          <cell r="P23" t="str">
            <v>NA</v>
          </cell>
          <cell r="Q23" t="str">
            <v>NA</v>
          </cell>
          <cell r="R23" t="str">
            <v>NA</v>
          </cell>
          <cell r="S23" t="str">
            <v>NA</v>
          </cell>
          <cell r="T23" t="str">
            <v>CEC005</v>
          </cell>
          <cell r="U23" t="str">
            <v>NA</v>
          </cell>
          <cell r="V23" t="str">
            <v>NA</v>
          </cell>
          <cell r="W23" t="str">
            <v>NA</v>
          </cell>
          <cell r="X23" t="str">
            <v>NA</v>
          </cell>
          <cell r="Y23" t="str">
            <v>CMC005</v>
          </cell>
          <cell r="Z23" t="str">
            <v>NA</v>
          </cell>
          <cell r="AA23" t="str">
            <v>NA</v>
          </cell>
          <cell r="AB23" t="str">
            <v>NA</v>
          </cell>
          <cell r="AC23" t="str">
            <v>NA</v>
          </cell>
          <cell r="AD23">
            <v>1</v>
          </cell>
          <cell r="AE23" t="str">
            <v>NA</v>
          </cell>
          <cell r="AF23" t="str">
            <v>NA</v>
          </cell>
          <cell r="AG23" t="str">
            <v>NA</v>
          </cell>
          <cell r="AH23" t="str">
            <v>NA</v>
          </cell>
          <cell r="AI23">
            <v>90</v>
          </cell>
          <cell r="AJ23">
            <v>90</v>
          </cell>
          <cell r="AO23">
            <v>13527</v>
          </cell>
          <cell r="AP23">
            <v>11837</v>
          </cell>
          <cell r="AQ23">
            <v>22281</v>
          </cell>
          <cell r="AR23">
            <v>0</v>
          </cell>
          <cell r="AS23">
            <v>0</v>
          </cell>
          <cell r="AT23">
            <v>0</v>
          </cell>
          <cell r="AU23">
            <v>0</v>
          </cell>
          <cell r="AV23">
            <v>0</v>
          </cell>
          <cell r="AW23">
            <v>11837</v>
          </cell>
          <cell r="AX23">
            <v>334</v>
          </cell>
          <cell r="AY23">
            <v>0</v>
          </cell>
          <cell r="AZ23">
            <v>0</v>
          </cell>
          <cell r="BA23">
            <v>0</v>
          </cell>
          <cell r="BB23">
            <v>0</v>
          </cell>
          <cell r="BC23">
            <v>0</v>
          </cell>
          <cell r="BD23">
            <v>12293</v>
          </cell>
          <cell r="BE23">
            <v>4261</v>
          </cell>
          <cell r="BF23">
            <v>0</v>
          </cell>
          <cell r="BG23">
            <v>0</v>
          </cell>
          <cell r="BH23">
            <v>0</v>
          </cell>
          <cell r="BI23">
            <v>0</v>
          </cell>
          <cell r="BJ23">
            <v>47</v>
          </cell>
          <cell r="BK23">
            <v>0</v>
          </cell>
          <cell r="BL23">
            <v>0</v>
          </cell>
          <cell r="BM23">
            <v>0</v>
          </cell>
          <cell r="BN23">
            <v>0</v>
          </cell>
          <cell r="BO23">
            <v>47</v>
          </cell>
          <cell r="BP23">
            <v>106852</v>
          </cell>
          <cell r="BQ23">
            <v>0</v>
          </cell>
          <cell r="BR23">
            <v>0</v>
          </cell>
          <cell r="BS23">
            <v>0</v>
          </cell>
          <cell r="BT23">
            <v>0</v>
          </cell>
          <cell r="BU23">
            <v>1187</v>
          </cell>
          <cell r="BV23">
            <v>0</v>
          </cell>
          <cell r="BW23">
            <v>0</v>
          </cell>
          <cell r="BX23">
            <v>0</v>
          </cell>
          <cell r="BY23">
            <v>0</v>
          </cell>
          <cell r="BZ23">
            <v>1187</v>
          </cell>
          <cell r="CA23">
            <v>47</v>
          </cell>
          <cell r="CB23">
            <v>1234</v>
          </cell>
          <cell r="CC23">
            <v>0.01</v>
          </cell>
          <cell r="CD23">
            <v>13527</v>
          </cell>
        </row>
        <row r="24">
          <cell r="A24" t="str">
            <v>4.4</v>
          </cell>
          <cell r="C24" t="str">
            <v>CAP04</v>
          </cell>
          <cell r="D24" t="str">
            <v>Tubería PVC 160 mm Alcant. NOVAFORT</v>
          </cell>
          <cell r="E24" t="str">
            <v>m</v>
          </cell>
          <cell r="F24" t="str">
            <v>MOC177</v>
          </cell>
          <cell r="G24" t="str">
            <v>MOC201</v>
          </cell>
          <cell r="H24" t="str">
            <v>NA</v>
          </cell>
          <cell r="I24" t="str">
            <v>NA</v>
          </cell>
          <cell r="J24" t="str">
            <v>NA</v>
          </cell>
          <cell r="K24" t="str">
            <v>NA</v>
          </cell>
          <cell r="L24" t="str">
            <v>NA</v>
          </cell>
          <cell r="M24">
            <v>1</v>
          </cell>
          <cell r="N24">
            <v>1.95E-2</v>
          </cell>
          <cell r="O24" t="str">
            <v>NA</v>
          </cell>
          <cell r="P24" t="str">
            <v>NA</v>
          </cell>
          <cell r="Q24" t="str">
            <v>NA</v>
          </cell>
          <cell r="R24" t="str">
            <v>NA</v>
          </cell>
          <cell r="S24" t="str">
            <v>NA</v>
          </cell>
          <cell r="T24" t="str">
            <v>CEC005</v>
          </cell>
          <cell r="U24" t="str">
            <v>NA</v>
          </cell>
          <cell r="V24" t="str">
            <v>NA</v>
          </cell>
          <cell r="W24" t="str">
            <v>NA</v>
          </cell>
          <cell r="X24" t="str">
            <v>NA</v>
          </cell>
          <cell r="Y24" t="str">
            <v>CMC005</v>
          </cell>
          <cell r="Z24" t="str">
            <v>NA</v>
          </cell>
          <cell r="AA24" t="str">
            <v>NA</v>
          </cell>
          <cell r="AB24" t="str">
            <v>NA</v>
          </cell>
          <cell r="AC24" t="str">
            <v>NA</v>
          </cell>
          <cell r="AD24">
            <v>1</v>
          </cell>
          <cell r="AE24" t="str">
            <v>NA</v>
          </cell>
          <cell r="AF24" t="str">
            <v>NA</v>
          </cell>
          <cell r="AG24" t="str">
            <v>NA</v>
          </cell>
          <cell r="AH24" t="str">
            <v>NA</v>
          </cell>
          <cell r="AI24">
            <v>90</v>
          </cell>
          <cell r="AJ24">
            <v>90</v>
          </cell>
          <cell r="AO24">
            <v>22988</v>
          </cell>
          <cell r="AP24">
            <v>21105</v>
          </cell>
          <cell r="AQ24">
            <v>22281</v>
          </cell>
          <cell r="AR24">
            <v>0</v>
          </cell>
          <cell r="AS24">
            <v>0</v>
          </cell>
          <cell r="AT24">
            <v>0</v>
          </cell>
          <cell r="AU24">
            <v>0</v>
          </cell>
          <cell r="AV24">
            <v>0</v>
          </cell>
          <cell r="AW24">
            <v>21105</v>
          </cell>
          <cell r="AX24">
            <v>434</v>
          </cell>
          <cell r="AY24">
            <v>0</v>
          </cell>
          <cell r="AZ24">
            <v>0</v>
          </cell>
          <cell r="BA24">
            <v>0</v>
          </cell>
          <cell r="BB24">
            <v>0</v>
          </cell>
          <cell r="BC24">
            <v>0</v>
          </cell>
          <cell r="BD24">
            <v>21754</v>
          </cell>
          <cell r="BE24">
            <v>4261</v>
          </cell>
          <cell r="BF24">
            <v>0</v>
          </cell>
          <cell r="BG24">
            <v>0</v>
          </cell>
          <cell r="BH24">
            <v>0</v>
          </cell>
          <cell r="BI24">
            <v>0</v>
          </cell>
          <cell r="BJ24">
            <v>47</v>
          </cell>
          <cell r="BK24">
            <v>0</v>
          </cell>
          <cell r="BL24">
            <v>0</v>
          </cell>
          <cell r="BM24">
            <v>0</v>
          </cell>
          <cell r="BN24">
            <v>0</v>
          </cell>
          <cell r="BO24">
            <v>47</v>
          </cell>
          <cell r="BP24">
            <v>106852</v>
          </cell>
          <cell r="BQ24">
            <v>0</v>
          </cell>
          <cell r="BR24">
            <v>0</v>
          </cell>
          <cell r="BS24">
            <v>0</v>
          </cell>
          <cell r="BT24">
            <v>0</v>
          </cell>
          <cell r="BU24">
            <v>1187</v>
          </cell>
          <cell r="BV24">
            <v>0</v>
          </cell>
          <cell r="BW24">
            <v>0</v>
          </cell>
          <cell r="BX24">
            <v>0</v>
          </cell>
          <cell r="BY24">
            <v>0</v>
          </cell>
          <cell r="BZ24">
            <v>1187</v>
          </cell>
          <cell r="CA24">
            <v>47</v>
          </cell>
          <cell r="CB24">
            <v>1234</v>
          </cell>
          <cell r="CC24">
            <v>0.01</v>
          </cell>
          <cell r="CD24">
            <v>22988</v>
          </cell>
        </row>
        <row r="25">
          <cell r="A25" t="str">
            <v>4.5</v>
          </cell>
          <cell r="C25" t="str">
            <v>CAP04</v>
          </cell>
          <cell r="D25" t="str">
            <v>Tubería PVC 200 mm Alcant. NOVAFORT</v>
          </cell>
          <cell r="E25" t="str">
            <v>m</v>
          </cell>
          <cell r="F25" t="str">
            <v>MOC178</v>
          </cell>
          <cell r="G25" t="str">
            <v>MOC201</v>
          </cell>
          <cell r="H25" t="str">
            <v>NA</v>
          </cell>
          <cell r="I25" t="str">
            <v>NA</v>
          </cell>
          <cell r="J25" t="str">
            <v>NA</v>
          </cell>
          <cell r="K25" t="str">
            <v>NA</v>
          </cell>
          <cell r="L25" t="str">
            <v>NA</v>
          </cell>
          <cell r="M25">
            <v>1</v>
          </cell>
          <cell r="N25">
            <v>2.5350000000000001E-2</v>
          </cell>
          <cell r="O25" t="str">
            <v>NA</v>
          </cell>
          <cell r="P25" t="str">
            <v>NA</v>
          </cell>
          <cell r="Q25" t="str">
            <v>NA</v>
          </cell>
          <cell r="R25" t="str">
            <v>NA</v>
          </cell>
          <cell r="S25" t="str">
            <v>NA</v>
          </cell>
          <cell r="T25" t="str">
            <v>CEC005</v>
          </cell>
          <cell r="U25" t="str">
            <v>NA</v>
          </cell>
          <cell r="V25" t="str">
            <v>NA</v>
          </cell>
          <cell r="W25" t="str">
            <v>NA</v>
          </cell>
          <cell r="X25" t="str">
            <v>NA</v>
          </cell>
          <cell r="Y25" t="str">
            <v>CMC005</v>
          </cell>
          <cell r="Z25" t="str">
            <v>NA</v>
          </cell>
          <cell r="AA25" t="str">
            <v>NA</v>
          </cell>
          <cell r="AB25" t="str">
            <v>NA</v>
          </cell>
          <cell r="AC25" t="str">
            <v>NA</v>
          </cell>
          <cell r="AD25">
            <v>1</v>
          </cell>
          <cell r="AE25" t="str">
            <v>NA</v>
          </cell>
          <cell r="AF25" t="str">
            <v>NA</v>
          </cell>
          <cell r="AG25" t="str">
            <v>NA</v>
          </cell>
          <cell r="AH25" t="str">
            <v>NA</v>
          </cell>
          <cell r="AI25">
            <v>78</v>
          </cell>
          <cell r="AJ25">
            <v>78</v>
          </cell>
          <cell r="AO25">
            <v>33734</v>
          </cell>
          <cell r="AP25">
            <v>31424</v>
          </cell>
          <cell r="AQ25">
            <v>22281</v>
          </cell>
          <cell r="AR25">
            <v>0</v>
          </cell>
          <cell r="AS25">
            <v>0</v>
          </cell>
          <cell r="AT25">
            <v>0</v>
          </cell>
          <cell r="AU25">
            <v>0</v>
          </cell>
          <cell r="AV25">
            <v>0</v>
          </cell>
          <cell r="AW25">
            <v>31424</v>
          </cell>
          <cell r="AX25">
            <v>565</v>
          </cell>
          <cell r="AY25">
            <v>0</v>
          </cell>
          <cell r="AZ25">
            <v>0</v>
          </cell>
          <cell r="BA25">
            <v>0</v>
          </cell>
          <cell r="BB25">
            <v>0</v>
          </cell>
          <cell r="BC25">
            <v>0</v>
          </cell>
          <cell r="BD25">
            <v>32309</v>
          </cell>
          <cell r="BE25">
            <v>4261</v>
          </cell>
          <cell r="BF25">
            <v>0</v>
          </cell>
          <cell r="BG25">
            <v>0</v>
          </cell>
          <cell r="BH25">
            <v>0</v>
          </cell>
          <cell r="BI25">
            <v>0</v>
          </cell>
          <cell r="BJ25">
            <v>55</v>
          </cell>
          <cell r="BK25">
            <v>0</v>
          </cell>
          <cell r="BL25">
            <v>0</v>
          </cell>
          <cell r="BM25">
            <v>0</v>
          </cell>
          <cell r="BN25">
            <v>0</v>
          </cell>
          <cell r="BO25">
            <v>55</v>
          </cell>
          <cell r="BP25">
            <v>106852</v>
          </cell>
          <cell r="BQ25">
            <v>0</v>
          </cell>
          <cell r="BR25">
            <v>0</v>
          </cell>
          <cell r="BS25">
            <v>0</v>
          </cell>
          <cell r="BT25">
            <v>0</v>
          </cell>
          <cell r="BU25">
            <v>1370</v>
          </cell>
          <cell r="BV25">
            <v>0</v>
          </cell>
          <cell r="BW25">
            <v>0</v>
          </cell>
          <cell r="BX25">
            <v>0</v>
          </cell>
          <cell r="BY25">
            <v>0</v>
          </cell>
          <cell r="BZ25">
            <v>1370</v>
          </cell>
          <cell r="CA25">
            <v>55</v>
          </cell>
          <cell r="CB25">
            <v>1425</v>
          </cell>
          <cell r="CC25">
            <v>0.01</v>
          </cell>
          <cell r="CD25">
            <v>33734</v>
          </cell>
        </row>
        <row r="26">
          <cell r="A26" t="str">
            <v>4.6</v>
          </cell>
          <cell r="C26" t="str">
            <v>CAP04</v>
          </cell>
          <cell r="D26" t="str">
            <v>Tubería PVC 250 mm Alcant. NOVAFORT</v>
          </cell>
          <cell r="E26" t="str">
            <v>m</v>
          </cell>
          <cell r="F26" t="str">
            <v>MOC179</v>
          </cell>
          <cell r="G26" t="str">
            <v>MOC201</v>
          </cell>
          <cell r="H26" t="str">
            <v>NA</v>
          </cell>
          <cell r="I26" t="str">
            <v>NA</v>
          </cell>
          <cell r="J26" t="str">
            <v>NA</v>
          </cell>
          <cell r="K26" t="str">
            <v>NA</v>
          </cell>
          <cell r="L26" t="str">
            <v>NA</v>
          </cell>
          <cell r="M26">
            <v>1</v>
          </cell>
          <cell r="N26">
            <v>3.2955000000000005E-2</v>
          </cell>
          <cell r="O26" t="str">
            <v>NA</v>
          </cell>
          <cell r="P26" t="str">
            <v>NA</v>
          </cell>
          <cell r="Q26" t="str">
            <v>NA</v>
          </cell>
          <cell r="R26" t="str">
            <v>NA</v>
          </cell>
          <cell r="S26" t="str">
            <v>NA</v>
          </cell>
          <cell r="T26" t="str">
            <v>CEC005</v>
          </cell>
          <cell r="U26" t="str">
            <v>NA</v>
          </cell>
          <cell r="V26" t="str">
            <v>NA</v>
          </cell>
          <cell r="W26" t="str">
            <v>NA</v>
          </cell>
          <cell r="X26" t="str">
            <v>NA</v>
          </cell>
          <cell r="Y26" t="str">
            <v>CMC005</v>
          </cell>
          <cell r="Z26" t="str">
            <v>NA</v>
          </cell>
          <cell r="AA26" t="str">
            <v>NA</v>
          </cell>
          <cell r="AB26" t="str">
            <v>NA</v>
          </cell>
          <cell r="AC26" t="str">
            <v>NA</v>
          </cell>
          <cell r="AD26">
            <v>1</v>
          </cell>
          <cell r="AE26" t="str">
            <v>NA</v>
          </cell>
          <cell r="AF26" t="str">
            <v>NA</v>
          </cell>
          <cell r="AG26" t="str">
            <v>NA</v>
          </cell>
          <cell r="AH26" t="str">
            <v>NA</v>
          </cell>
          <cell r="AI26">
            <v>78</v>
          </cell>
          <cell r="AJ26">
            <v>78</v>
          </cell>
          <cell r="AO26">
            <v>48855</v>
          </cell>
          <cell r="AP26">
            <v>46226</v>
          </cell>
          <cell r="AQ26">
            <v>22281</v>
          </cell>
          <cell r="AR26">
            <v>0</v>
          </cell>
          <cell r="AS26">
            <v>0</v>
          </cell>
          <cell r="AT26">
            <v>0</v>
          </cell>
          <cell r="AU26">
            <v>0</v>
          </cell>
          <cell r="AV26">
            <v>0</v>
          </cell>
          <cell r="AW26">
            <v>46226</v>
          </cell>
          <cell r="AX26">
            <v>734</v>
          </cell>
          <cell r="AY26">
            <v>0</v>
          </cell>
          <cell r="AZ26">
            <v>0</v>
          </cell>
          <cell r="BA26">
            <v>0</v>
          </cell>
          <cell r="BB26">
            <v>0</v>
          </cell>
          <cell r="BC26">
            <v>0</v>
          </cell>
          <cell r="BD26">
            <v>47430</v>
          </cell>
          <cell r="BE26">
            <v>4261</v>
          </cell>
          <cell r="BF26">
            <v>0</v>
          </cell>
          <cell r="BG26">
            <v>0</v>
          </cell>
          <cell r="BH26">
            <v>0</v>
          </cell>
          <cell r="BI26">
            <v>0</v>
          </cell>
          <cell r="BJ26">
            <v>55</v>
          </cell>
          <cell r="BK26">
            <v>0</v>
          </cell>
          <cell r="BL26">
            <v>0</v>
          </cell>
          <cell r="BM26">
            <v>0</v>
          </cell>
          <cell r="BN26">
            <v>0</v>
          </cell>
          <cell r="BO26">
            <v>55</v>
          </cell>
          <cell r="BP26">
            <v>106852</v>
          </cell>
          <cell r="BQ26">
            <v>0</v>
          </cell>
          <cell r="BR26">
            <v>0</v>
          </cell>
          <cell r="BS26">
            <v>0</v>
          </cell>
          <cell r="BT26">
            <v>0</v>
          </cell>
          <cell r="BU26">
            <v>1370</v>
          </cell>
          <cell r="BV26">
            <v>0</v>
          </cell>
          <cell r="BW26">
            <v>0</v>
          </cell>
          <cell r="BX26">
            <v>0</v>
          </cell>
          <cell r="BY26">
            <v>0</v>
          </cell>
          <cell r="BZ26">
            <v>1370</v>
          </cell>
          <cell r="CA26">
            <v>55</v>
          </cell>
          <cell r="CB26">
            <v>1425</v>
          </cell>
          <cell r="CC26">
            <v>0.01</v>
          </cell>
          <cell r="CD26">
            <v>48855</v>
          </cell>
        </row>
        <row r="27">
          <cell r="A27" t="str">
            <v>4.7</v>
          </cell>
          <cell r="C27" t="str">
            <v>CAP04</v>
          </cell>
          <cell r="D27" t="str">
            <v>Tubería PVC 315 mm Alcant. NOVAFORT</v>
          </cell>
          <cell r="E27" t="str">
            <v>m</v>
          </cell>
          <cell r="F27" t="str">
            <v>MOC180</v>
          </cell>
          <cell r="G27" t="str">
            <v>MOC201</v>
          </cell>
          <cell r="H27" t="str">
            <v>NA</v>
          </cell>
          <cell r="I27" t="str">
            <v>NA</v>
          </cell>
          <cell r="J27" t="str">
            <v>NA</v>
          </cell>
          <cell r="K27" t="str">
            <v>NA</v>
          </cell>
          <cell r="L27" t="str">
            <v>NA</v>
          </cell>
          <cell r="M27">
            <v>1</v>
          </cell>
          <cell r="N27">
            <v>4.2841500000000012E-2</v>
          </cell>
          <cell r="O27" t="str">
            <v>NA</v>
          </cell>
          <cell r="P27" t="str">
            <v>NA</v>
          </cell>
          <cell r="Q27" t="str">
            <v>NA</v>
          </cell>
          <cell r="R27" t="str">
            <v>NA</v>
          </cell>
          <cell r="S27" t="str">
            <v>NA</v>
          </cell>
          <cell r="T27" t="str">
            <v>CEC005</v>
          </cell>
          <cell r="U27" t="str">
            <v>NA</v>
          </cell>
          <cell r="V27" t="str">
            <v>NA</v>
          </cell>
          <cell r="W27" t="str">
            <v>NA</v>
          </cell>
          <cell r="X27" t="str">
            <v>NA</v>
          </cell>
          <cell r="Y27" t="str">
            <v>CMC005</v>
          </cell>
          <cell r="Z27" t="str">
            <v>NA</v>
          </cell>
          <cell r="AA27" t="str">
            <v>NA</v>
          </cell>
          <cell r="AB27" t="str">
            <v>NA</v>
          </cell>
          <cell r="AC27" t="str">
            <v>NA</v>
          </cell>
          <cell r="AD27">
            <v>1</v>
          </cell>
          <cell r="AE27" t="str">
            <v>NA</v>
          </cell>
          <cell r="AF27" t="str">
            <v>NA</v>
          </cell>
          <cell r="AG27" t="str">
            <v>NA</v>
          </cell>
          <cell r="AH27" t="str">
            <v>NA</v>
          </cell>
          <cell r="AI27">
            <v>60</v>
          </cell>
          <cell r="AJ27">
            <v>60</v>
          </cell>
          <cell r="AO27">
            <v>69015</v>
          </cell>
          <cell r="AP27">
            <v>65543</v>
          </cell>
          <cell r="AQ27">
            <v>22281</v>
          </cell>
          <cell r="AR27">
            <v>0</v>
          </cell>
          <cell r="AS27">
            <v>0</v>
          </cell>
          <cell r="AT27">
            <v>0</v>
          </cell>
          <cell r="AU27">
            <v>0</v>
          </cell>
          <cell r="AV27">
            <v>0</v>
          </cell>
          <cell r="AW27">
            <v>65543</v>
          </cell>
          <cell r="AX27">
            <v>955</v>
          </cell>
          <cell r="AY27">
            <v>0</v>
          </cell>
          <cell r="AZ27">
            <v>0</v>
          </cell>
          <cell r="BA27">
            <v>0</v>
          </cell>
          <cell r="BB27">
            <v>0</v>
          </cell>
          <cell r="BC27">
            <v>0</v>
          </cell>
          <cell r="BD27">
            <v>67163</v>
          </cell>
          <cell r="BE27">
            <v>4261</v>
          </cell>
          <cell r="BF27">
            <v>0</v>
          </cell>
          <cell r="BG27">
            <v>0</v>
          </cell>
          <cell r="BH27">
            <v>0</v>
          </cell>
          <cell r="BI27">
            <v>0</v>
          </cell>
          <cell r="BJ27">
            <v>71</v>
          </cell>
          <cell r="BK27">
            <v>0</v>
          </cell>
          <cell r="BL27">
            <v>0</v>
          </cell>
          <cell r="BM27">
            <v>0</v>
          </cell>
          <cell r="BN27">
            <v>0</v>
          </cell>
          <cell r="BO27">
            <v>71</v>
          </cell>
          <cell r="BP27">
            <v>106852</v>
          </cell>
          <cell r="BQ27">
            <v>0</v>
          </cell>
          <cell r="BR27">
            <v>0</v>
          </cell>
          <cell r="BS27">
            <v>0</v>
          </cell>
          <cell r="BT27">
            <v>0</v>
          </cell>
          <cell r="BU27">
            <v>1781</v>
          </cell>
          <cell r="BV27">
            <v>0</v>
          </cell>
          <cell r="BW27">
            <v>0</v>
          </cell>
          <cell r="BX27">
            <v>0</v>
          </cell>
          <cell r="BY27">
            <v>0</v>
          </cell>
          <cell r="BZ27">
            <v>1781</v>
          </cell>
          <cell r="CA27">
            <v>71</v>
          </cell>
          <cell r="CB27">
            <v>1852</v>
          </cell>
          <cell r="CC27">
            <v>0.01</v>
          </cell>
          <cell r="CD27">
            <v>69015</v>
          </cell>
        </row>
        <row r="28">
          <cell r="A28" t="str">
            <v>5.1</v>
          </cell>
          <cell r="B28" t="str">
            <v>Z1003</v>
          </cell>
          <cell r="C28" t="str">
            <v>CAP05</v>
          </cell>
          <cell r="D28" t="str">
            <v>Relleno con material proveniente de la excavación</v>
          </cell>
          <cell r="E28" t="str">
            <v>m3</v>
          </cell>
          <cell r="F28" t="str">
            <v>NA</v>
          </cell>
          <cell r="G28" t="str">
            <v>NA</v>
          </cell>
          <cell r="H28" t="str">
            <v>NA</v>
          </cell>
          <cell r="I28" t="str">
            <v>NA</v>
          </cell>
          <cell r="J28" t="str">
            <v>NA</v>
          </cell>
          <cell r="K28" t="str">
            <v>NA</v>
          </cell>
          <cell r="L28" t="str">
            <v>NA</v>
          </cell>
          <cell r="M28" t="str">
            <v>NA</v>
          </cell>
          <cell r="N28" t="str">
            <v>NA</v>
          </cell>
          <cell r="O28" t="str">
            <v>NA</v>
          </cell>
          <cell r="P28" t="str">
            <v>NA</v>
          </cell>
          <cell r="Q28" t="str">
            <v>NA</v>
          </cell>
          <cell r="R28" t="str">
            <v>NA</v>
          </cell>
          <cell r="S28" t="str">
            <v>NA</v>
          </cell>
          <cell r="T28" t="str">
            <v>CEC009</v>
          </cell>
          <cell r="U28" t="str">
            <v>NA</v>
          </cell>
          <cell r="V28" t="str">
            <v>NA</v>
          </cell>
          <cell r="W28" t="str">
            <v>NA</v>
          </cell>
          <cell r="X28" t="str">
            <v>NA</v>
          </cell>
          <cell r="Y28" t="str">
            <v>CMC008</v>
          </cell>
          <cell r="Z28" t="str">
            <v>NA</v>
          </cell>
          <cell r="AA28" t="str">
            <v>NA</v>
          </cell>
          <cell r="AB28" t="str">
            <v>NA</v>
          </cell>
          <cell r="AC28" t="str">
            <v>NA</v>
          </cell>
          <cell r="AD28">
            <v>1</v>
          </cell>
          <cell r="AE28" t="str">
            <v>NA</v>
          </cell>
          <cell r="AF28" t="str">
            <v>NA</v>
          </cell>
          <cell r="AG28" t="str">
            <v>NA</v>
          </cell>
          <cell r="AH28" t="str">
            <v>NA</v>
          </cell>
          <cell r="AI28">
            <v>25</v>
          </cell>
          <cell r="AJ28">
            <v>25</v>
          </cell>
          <cell r="AO28">
            <v>9291</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91382</v>
          </cell>
          <cell r="BF28">
            <v>0</v>
          </cell>
          <cell r="BG28">
            <v>0</v>
          </cell>
          <cell r="BH28">
            <v>0</v>
          </cell>
          <cell r="BI28">
            <v>0</v>
          </cell>
          <cell r="BJ28">
            <v>3655</v>
          </cell>
          <cell r="BK28">
            <v>0</v>
          </cell>
          <cell r="BL28">
            <v>0</v>
          </cell>
          <cell r="BM28">
            <v>0</v>
          </cell>
          <cell r="BN28">
            <v>0</v>
          </cell>
          <cell r="BO28">
            <v>3655</v>
          </cell>
          <cell r="BP28">
            <v>140891</v>
          </cell>
          <cell r="BQ28">
            <v>0</v>
          </cell>
          <cell r="BR28">
            <v>0</v>
          </cell>
          <cell r="BS28">
            <v>0</v>
          </cell>
          <cell r="BT28">
            <v>0</v>
          </cell>
          <cell r="BU28">
            <v>5636</v>
          </cell>
          <cell r="BV28">
            <v>0</v>
          </cell>
          <cell r="BW28">
            <v>0</v>
          </cell>
          <cell r="BX28">
            <v>0</v>
          </cell>
          <cell r="BY28">
            <v>0</v>
          </cell>
          <cell r="BZ28">
            <v>5636</v>
          </cell>
          <cell r="CA28">
            <v>3655</v>
          </cell>
          <cell r="CB28">
            <v>9291</v>
          </cell>
          <cell r="CC28">
            <v>0</v>
          </cell>
          <cell r="CD28">
            <v>9291</v>
          </cell>
        </row>
        <row r="29">
          <cell r="A29" t="str">
            <v>5.2</v>
          </cell>
          <cell r="B29" t="str">
            <v>Z1003</v>
          </cell>
          <cell r="C29" t="str">
            <v>CAP05</v>
          </cell>
          <cell r="D29" t="str">
            <v>Relleno con material seleccionado</v>
          </cell>
          <cell r="E29" t="str">
            <v>m3</v>
          </cell>
          <cell r="F29" t="str">
            <v>MOC103</v>
          </cell>
          <cell r="G29" t="str">
            <v>MOC006</v>
          </cell>
          <cell r="H29" t="str">
            <v>NA</v>
          </cell>
          <cell r="I29" t="str">
            <v>NA</v>
          </cell>
          <cell r="J29" t="str">
            <v>NA</v>
          </cell>
          <cell r="K29" t="str">
            <v>NA</v>
          </cell>
          <cell r="L29" t="str">
            <v>NA</v>
          </cell>
          <cell r="M29">
            <v>1.3</v>
          </cell>
          <cell r="N29">
            <v>30</v>
          </cell>
          <cell r="O29" t="str">
            <v>NA</v>
          </cell>
          <cell r="P29" t="str">
            <v>NA</v>
          </cell>
          <cell r="Q29" t="str">
            <v>NA</v>
          </cell>
          <cell r="R29" t="str">
            <v>NA</v>
          </cell>
          <cell r="S29" t="str">
            <v>NA</v>
          </cell>
          <cell r="T29" t="str">
            <v>CEC009</v>
          </cell>
          <cell r="U29" t="str">
            <v>NA</v>
          </cell>
          <cell r="V29" t="str">
            <v>NA</v>
          </cell>
          <cell r="W29" t="str">
            <v>NA</v>
          </cell>
          <cell r="X29" t="str">
            <v>NA</v>
          </cell>
          <cell r="Y29" t="str">
            <v>CMC008</v>
          </cell>
          <cell r="Z29" t="str">
            <v>NA</v>
          </cell>
          <cell r="AA29" t="str">
            <v>NA</v>
          </cell>
          <cell r="AB29" t="str">
            <v>NA</v>
          </cell>
          <cell r="AC29" t="str">
            <v>NA</v>
          </cell>
          <cell r="AD29">
            <v>1</v>
          </cell>
          <cell r="AE29" t="str">
            <v>NA</v>
          </cell>
          <cell r="AF29" t="str">
            <v>NA</v>
          </cell>
          <cell r="AG29" t="str">
            <v>NA</v>
          </cell>
          <cell r="AH29" t="str">
            <v>NA</v>
          </cell>
          <cell r="AI29">
            <v>25</v>
          </cell>
          <cell r="AJ29">
            <v>25</v>
          </cell>
          <cell r="AO29">
            <v>37694</v>
          </cell>
          <cell r="AP29">
            <v>20000</v>
          </cell>
          <cell r="AQ29">
            <v>35</v>
          </cell>
          <cell r="AR29">
            <v>0</v>
          </cell>
          <cell r="AS29">
            <v>0</v>
          </cell>
          <cell r="AT29">
            <v>0</v>
          </cell>
          <cell r="AU29">
            <v>0</v>
          </cell>
          <cell r="AV29">
            <v>0</v>
          </cell>
          <cell r="AW29">
            <v>26000</v>
          </cell>
          <cell r="AX29">
            <v>1050</v>
          </cell>
          <cell r="AY29">
            <v>0</v>
          </cell>
          <cell r="AZ29">
            <v>0</v>
          </cell>
          <cell r="BA29">
            <v>0</v>
          </cell>
          <cell r="BB29">
            <v>0</v>
          </cell>
          <cell r="BC29">
            <v>0</v>
          </cell>
          <cell r="BD29">
            <v>28403</v>
          </cell>
          <cell r="BE29">
            <v>91382</v>
          </cell>
          <cell r="BF29">
            <v>0</v>
          </cell>
          <cell r="BG29">
            <v>0</v>
          </cell>
          <cell r="BH29">
            <v>0</v>
          </cell>
          <cell r="BI29">
            <v>0</v>
          </cell>
          <cell r="BJ29">
            <v>3655</v>
          </cell>
          <cell r="BK29">
            <v>0</v>
          </cell>
          <cell r="BL29">
            <v>0</v>
          </cell>
          <cell r="BM29">
            <v>0</v>
          </cell>
          <cell r="BN29">
            <v>0</v>
          </cell>
          <cell r="BO29">
            <v>3655</v>
          </cell>
          <cell r="BP29">
            <v>140891</v>
          </cell>
          <cell r="BQ29">
            <v>0</v>
          </cell>
          <cell r="BR29">
            <v>0</v>
          </cell>
          <cell r="BS29">
            <v>0</v>
          </cell>
          <cell r="BT29">
            <v>0</v>
          </cell>
          <cell r="BU29">
            <v>5636</v>
          </cell>
          <cell r="BV29">
            <v>0</v>
          </cell>
          <cell r="BW29">
            <v>0</v>
          </cell>
          <cell r="BX29">
            <v>0</v>
          </cell>
          <cell r="BY29">
            <v>0</v>
          </cell>
          <cell r="BZ29">
            <v>5636</v>
          </cell>
          <cell r="CA29">
            <v>3655</v>
          </cell>
          <cell r="CB29">
            <v>9291</v>
          </cell>
          <cell r="CC29">
            <v>0.05</v>
          </cell>
          <cell r="CD29">
            <v>37694</v>
          </cell>
        </row>
        <row r="30">
          <cell r="A30" t="str">
            <v>6.1</v>
          </cell>
          <cell r="B30" t="str">
            <v>Z2014</v>
          </cell>
          <cell r="C30" t="str">
            <v>CAP06</v>
          </cell>
          <cell r="D30" t="str">
            <v>Retiro de sobrantes y disposición de materiales</v>
          </cell>
          <cell r="E30" t="str">
            <v>m3</v>
          </cell>
          <cell r="F30" t="str">
            <v>NA</v>
          </cell>
          <cell r="G30" t="str">
            <v>NA</v>
          </cell>
          <cell r="H30" t="str">
            <v>NA</v>
          </cell>
          <cell r="I30" t="str">
            <v>NA</v>
          </cell>
          <cell r="J30" t="str">
            <v>NA</v>
          </cell>
          <cell r="K30" t="str">
            <v>NA</v>
          </cell>
          <cell r="L30" t="str">
            <v>NA</v>
          </cell>
          <cell r="M30" t="str">
            <v>NA</v>
          </cell>
          <cell r="N30" t="str">
            <v>NA</v>
          </cell>
          <cell r="O30" t="str">
            <v>NA</v>
          </cell>
          <cell r="P30" t="str">
            <v>NA</v>
          </cell>
          <cell r="Q30" t="str">
            <v>NA</v>
          </cell>
          <cell r="R30" t="str">
            <v>NA</v>
          </cell>
          <cell r="S30" t="str">
            <v>NA</v>
          </cell>
          <cell r="T30" t="str">
            <v>CEC008</v>
          </cell>
          <cell r="U30" t="str">
            <v>NA</v>
          </cell>
          <cell r="V30" t="str">
            <v>NA</v>
          </cell>
          <cell r="W30" t="str">
            <v>NA</v>
          </cell>
          <cell r="X30" t="str">
            <v>NA</v>
          </cell>
          <cell r="Y30" t="str">
            <v>CMC007</v>
          </cell>
          <cell r="Z30" t="str">
            <v>NA</v>
          </cell>
          <cell r="AA30" t="str">
            <v>NA</v>
          </cell>
          <cell r="AB30" t="str">
            <v>NA</v>
          </cell>
          <cell r="AC30" t="str">
            <v>NA</v>
          </cell>
          <cell r="AD30">
            <v>1</v>
          </cell>
          <cell r="AE30" t="str">
            <v>NA</v>
          </cell>
          <cell r="AF30" t="str">
            <v>NA</v>
          </cell>
          <cell r="AG30" t="str">
            <v>NA</v>
          </cell>
          <cell r="AH30" t="str">
            <v>NA</v>
          </cell>
          <cell r="AI30">
            <v>30</v>
          </cell>
          <cell r="AJ30">
            <v>30</v>
          </cell>
          <cell r="AO30">
            <v>4306</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90067</v>
          </cell>
          <cell r="BF30">
            <v>0</v>
          </cell>
          <cell r="BG30">
            <v>0</v>
          </cell>
          <cell r="BH30">
            <v>0</v>
          </cell>
          <cell r="BI30">
            <v>0</v>
          </cell>
          <cell r="BJ30">
            <v>3002</v>
          </cell>
          <cell r="BK30">
            <v>0</v>
          </cell>
          <cell r="BL30">
            <v>0</v>
          </cell>
          <cell r="BM30">
            <v>0</v>
          </cell>
          <cell r="BN30">
            <v>0</v>
          </cell>
          <cell r="BO30">
            <v>3002</v>
          </cell>
          <cell r="BP30">
            <v>39108</v>
          </cell>
          <cell r="BQ30">
            <v>0</v>
          </cell>
          <cell r="BR30">
            <v>0</v>
          </cell>
          <cell r="BS30">
            <v>0</v>
          </cell>
          <cell r="BT30">
            <v>0</v>
          </cell>
          <cell r="BU30">
            <v>1304</v>
          </cell>
          <cell r="BV30">
            <v>0</v>
          </cell>
          <cell r="BW30">
            <v>0</v>
          </cell>
          <cell r="BX30">
            <v>0</v>
          </cell>
          <cell r="BY30">
            <v>0</v>
          </cell>
          <cell r="BZ30">
            <v>1304</v>
          </cell>
          <cell r="CA30">
            <v>3002</v>
          </cell>
          <cell r="CB30">
            <v>4306</v>
          </cell>
          <cell r="CC30">
            <v>0</v>
          </cell>
          <cell r="CD30">
            <v>4306</v>
          </cell>
        </row>
        <row r="31">
          <cell r="A31" t="str">
            <v>7.1</v>
          </cell>
          <cell r="B31" t="str">
            <v>R2002</v>
          </cell>
          <cell r="C31" t="str">
            <v>CAP07</v>
          </cell>
          <cell r="D31" t="str">
            <v>En calzada concreto (ancho=0.50 m)</v>
          </cell>
          <cell r="E31" t="str">
            <v>m</v>
          </cell>
          <cell r="F31" t="str">
            <v>MOC014</v>
          </cell>
          <cell r="G31" t="str">
            <v>MOC026</v>
          </cell>
          <cell r="H31" t="str">
            <v>MRD353</v>
          </cell>
          <cell r="I31" t="str">
            <v>NA</v>
          </cell>
          <cell r="J31" t="str">
            <v>NA</v>
          </cell>
          <cell r="K31" t="str">
            <v>NA</v>
          </cell>
          <cell r="L31" t="str">
            <v>NA</v>
          </cell>
          <cell r="M31">
            <v>0.25</v>
          </cell>
          <cell r="N31">
            <v>7.4999999999999997E-2</v>
          </cell>
          <cell r="O31">
            <v>0.5</v>
          </cell>
          <cell r="P31" t="str">
            <v>NA</v>
          </cell>
          <cell r="Q31" t="str">
            <v>NA</v>
          </cell>
          <cell r="R31" t="str">
            <v>NA</v>
          </cell>
          <cell r="S31" t="str">
            <v>NA</v>
          </cell>
          <cell r="T31" t="str">
            <v>CEC013</v>
          </cell>
          <cell r="U31" t="str">
            <v>NA</v>
          </cell>
          <cell r="V31" t="str">
            <v>NA</v>
          </cell>
          <cell r="W31" t="str">
            <v>NA</v>
          </cell>
          <cell r="X31" t="str">
            <v>NA</v>
          </cell>
          <cell r="Y31" t="str">
            <v>CMC009</v>
          </cell>
          <cell r="Z31" t="str">
            <v>NA</v>
          </cell>
          <cell r="AA31" t="str">
            <v>NA</v>
          </cell>
          <cell r="AB31" t="str">
            <v>NA</v>
          </cell>
          <cell r="AC31" t="str">
            <v>NA</v>
          </cell>
          <cell r="AD31">
            <v>1</v>
          </cell>
          <cell r="AE31" t="str">
            <v>NA</v>
          </cell>
          <cell r="AF31" t="str">
            <v>NA</v>
          </cell>
          <cell r="AG31" t="str">
            <v>NA</v>
          </cell>
          <cell r="AH31" t="str">
            <v>NA</v>
          </cell>
          <cell r="AI31">
            <v>100</v>
          </cell>
          <cell r="AJ31">
            <v>100</v>
          </cell>
          <cell r="AO31">
            <v>22623</v>
          </cell>
          <cell r="AP31">
            <v>4800</v>
          </cell>
          <cell r="AQ31">
            <v>234000</v>
          </cell>
          <cell r="AR31">
            <v>2400</v>
          </cell>
          <cell r="AS31">
            <v>0</v>
          </cell>
          <cell r="AT31">
            <v>0</v>
          </cell>
          <cell r="AU31">
            <v>0</v>
          </cell>
          <cell r="AV31">
            <v>0</v>
          </cell>
          <cell r="AW31">
            <v>1200</v>
          </cell>
          <cell r="AX31">
            <v>17550</v>
          </cell>
          <cell r="AY31">
            <v>1200</v>
          </cell>
          <cell r="AZ31">
            <v>0</v>
          </cell>
          <cell r="BA31">
            <v>0</v>
          </cell>
          <cell r="BB31">
            <v>0</v>
          </cell>
          <cell r="BC31">
            <v>0</v>
          </cell>
          <cell r="BD31">
            <v>20549</v>
          </cell>
          <cell r="BE31">
            <v>23278</v>
          </cell>
          <cell r="BF31">
            <v>0</v>
          </cell>
          <cell r="BG31">
            <v>0</v>
          </cell>
          <cell r="BH31">
            <v>0</v>
          </cell>
          <cell r="BI31">
            <v>0</v>
          </cell>
          <cell r="BJ31">
            <v>233</v>
          </cell>
          <cell r="BK31">
            <v>0</v>
          </cell>
          <cell r="BL31">
            <v>0</v>
          </cell>
          <cell r="BM31">
            <v>0</v>
          </cell>
          <cell r="BN31">
            <v>0</v>
          </cell>
          <cell r="BO31">
            <v>233</v>
          </cell>
          <cell r="BP31">
            <v>184062</v>
          </cell>
          <cell r="BQ31">
            <v>0</v>
          </cell>
          <cell r="BR31">
            <v>0</v>
          </cell>
          <cell r="BS31">
            <v>0</v>
          </cell>
          <cell r="BT31">
            <v>0</v>
          </cell>
          <cell r="BU31">
            <v>1841</v>
          </cell>
          <cell r="BV31">
            <v>0</v>
          </cell>
          <cell r="BW31">
            <v>0</v>
          </cell>
          <cell r="BX31">
            <v>0</v>
          </cell>
          <cell r="BY31">
            <v>0</v>
          </cell>
          <cell r="BZ31">
            <v>1841</v>
          </cell>
          <cell r="CA31">
            <v>233</v>
          </cell>
          <cell r="CB31">
            <v>2074</v>
          </cell>
          <cell r="CC31">
            <v>0.03</v>
          </cell>
          <cell r="CD31">
            <v>22623</v>
          </cell>
        </row>
        <row r="32">
          <cell r="A32" t="str">
            <v>7.2</v>
          </cell>
          <cell r="B32" t="str">
            <v>R2009</v>
          </cell>
          <cell r="C32" t="str">
            <v>CAP07</v>
          </cell>
          <cell r="D32" t="str">
            <v>En andén concreto (ancho=0.50)</v>
          </cell>
          <cell r="E32" t="str">
            <v>m</v>
          </cell>
          <cell r="F32" t="str">
            <v>MOC014</v>
          </cell>
          <cell r="G32" t="str">
            <v>MOC026</v>
          </cell>
          <cell r="H32" t="str">
            <v>NA</v>
          </cell>
          <cell r="I32" t="str">
            <v>NA</v>
          </cell>
          <cell r="J32" t="str">
            <v>NA</v>
          </cell>
          <cell r="K32" t="str">
            <v>NA</v>
          </cell>
          <cell r="L32" t="str">
            <v>NA</v>
          </cell>
          <cell r="M32">
            <v>0.13</v>
          </cell>
          <cell r="N32">
            <v>0.05</v>
          </cell>
          <cell r="O32" t="str">
            <v>NA</v>
          </cell>
          <cell r="P32" t="str">
            <v>NA</v>
          </cell>
          <cell r="Q32" t="str">
            <v>NA</v>
          </cell>
          <cell r="R32" t="str">
            <v>NA</v>
          </cell>
          <cell r="S32" t="str">
            <v>NA</v>
          </cell>
          <cell r="T32" t="str">
            <v>CEC013</v>
          </cell>
          <cell r="U32" t="str">
            <v>NA</v>
          </cell>
          <cell r="V32" t="str">
            <v>NA</v>
          </cell>
          <cell r="W32" t="str">
            <v>NA</v>
          </cell>
          <cell r="X32" t="str">
            <v>NA</v>
          </cell>
          <cell r="Y32" t="str">
            <v>CMC009</v>
          </cell>
          <cell r="Z32" t="str">
            <v>NA</v>
          </cell>
          <cell r="AA32" t="str">
            <v>NA</v>
          </cell>
          <cell r="AB32" t="str">
            <v>NA</v>
          </cell>
          <cell r="AC32" t="str">
            <v>NA</v>
          </cell>
          <cell r="AD32">
            <v>1</v>
          </cell>
          <cell r="AE32" t="str">
            <v>NA</v>
          </cell>
          <cell r="AF32" t="str">
            <v>NA</v>
          </cell>
          <cell r="AG32" t="str">
            <v>NA</v>
          </cell>
          <cell r="AH32" t="str">
            <v>NA</v>
          </cell>
          <cell r="AI32">
            <v>100</v>
          </cell>
          <cell r="AJ32">
            <v>100</v>
          </cell>
          <cell r="AO32">
            <v>14768</v>
          </cell>
          <cell r="AP32">
            <v>4800</v>
          </cell>
          <cell r="AQ32">
            <v>234000</v>
          </cell>
          <cell r="AR32">
            <v>0</v>
          </cell>
          <cell r="AS32">
            <v>0</v>
          </cell>
          <cell r="AT32">
            <v>0</v>
          </cell>
          <cell r="AU32">
            <v>0</v>
          </cell>
          <cell r="AV32">
            <v>0</v>
          </cell>
          <cell r="AW32">
            <v>624</v>
          </cell>
          <cell r="AX32">
            <v>11700</v>
          </cell>
          <cell r="AY32">
            <v>0</v>
          </cell>
          <cell r="AZ32">
            <v>0</v>
          </cell>
          <cell r="BA32">
            <v>0</v>
          </cell>
          <cell r="BB32">
            <v>0</v>
          </cell>
          <cell r="BC32">
            <v>0</v>
          </cell>
          <cell r="BD32">
            <v>12694</v>
          </cell>
          <cell r="BE32">
            <v>23278</v>
          </cell>
          <cell r="BF32">
            <v>0</v>
          </cell>
          <cell r="BG32">
            <v>0</v>
          </cell>
          <cell r="BH32">
            <v>0</v>
          </cell>
          <cell r="BI32">
            <v>0</v>
          </cell>
          <cell r="BJ32">
            <v>233</v>
          </cell>
          <cell r="BK32">
            <v>0</v>
          </cell>
          <cell r="BL32">
            <v>0</v>
          </cell>
          <cell r="BM32">
            <v>0</v>
          </cell>
          <cell r="BN32">
            <v>0</v>
          </cell>
          <cell r="BO32">
            <v>233</v>
          </cell>
          <cell r="BP32">
            <v>184062</v>
          </cell>
          <cell r="BQ32">
            <v>0</v>
          </cell>
          <cell r="BR32">
            <v>0</v>
          </cell>
          <cell r="BS32">
            <v>0</v>
          </cell>
          <cell r="BT32">
            <v>0</v>
          </cell>
          <cell r="BU32">
            <v>1841</v>
          </cell>
          <cell r="BV32">
            <v>0</v>
          </cell>
          <cell r="BW32">
            <v>0</v>
          </cell>
          <cell r="BX32">
            <v>0</v>
          </cell>
          <cell r="BY32">
            <v>0</v>
          </cell>
          <cell r="BZ32">
            <v>1841</v>
          </cell>
          <cell r="CA32">
            <v>233</v>
          </cell>
          <cell r="CB32">
            <v>2074</v>
          </cell>
          <cell r="CC32">
            <v>0.03</v>
          </cell>
          <cell r="CD32">
            <v>14768</v>
          </cell>
        </row>
        <row r="33">
          <cell r="A33" t="str">
            <v>8.1</v>
          </cell>
          <cell r="C33" t="str">
            <v>CAP08</v>
          </cell>
          <cell r="D33" t="str">
            <v>Excavación bajo agua: 1.00 a 3.00 m</v>
          </cell>
          <cell r="E33" t="str">
            <v>m3</v>
          </cell>
          <cell r="F33" t="str">
            <v>NA</v>
          </cell>
          <cell r="G33" t="str">
            <v>NA</v>
          </cell>
          <cell r="H33" t="str">
            <v>NA</v>
          </cell>
          <cell r="I33" t="str">
            <v>NA</v>
          </cell>
          <cell r="J33" t="str">
            <v>NA</v>
          </cell>
          <cell r="K33" t="str">
            <v>NA</v>
          </cell>
          <cell r="L33" t="str">
            <v>NA</v>
          </cell>
          <cell r="M33" t="str">
            <v>NA</v>
          </cell>
          <cell r="N33" t="str">
            <v>NA</v>
          </cell>
          <cell r="O33" t="str">
            <v>NA</v>
          </cell>
          <cell r="P33" t="str">
            <v>NA</v>
          </cell>
          <cell r="Q33" t="str">
            <v>NA</v>
          </cell>
          <cell r="R33" t="str">
            <v>NA</v>
          </cell>
          <cell r="S33" t="str">
            <v>NA</v>
          </cell>
          <cell r="T33" t="str">
            <v>CEC003</v>
          </cell>
          <cell r="U33" t="str">
            <v>NA</v>
          </cell>
          <cell r="V33" t="str">
            <v>NA</v>
          </cell>
          <cell r="W33" t="str">
            <v>NA</v>
          </cell>
          <cell r="X33" t="str">
            <v>NA</v>
          </cell>
          <cell r="Y33" t="str">
            <v>CMC003</v>
          </cell>
          <cell r="Z33" t="str">
            <v>NA</v>
          </cell>
          <cell r="AA33" t="str">
            <v>NA</v>
          </cell>
          <cell r="AB33" t="str">
            <v>NA</v>
          </cell>
          <cell r="AC33" t="str">
            <v>NA</v>
          </cell>
          <cell r="AD33">
            <v>1</v>
          </cell>
          <cell r="AE33">
            <v>0.33</v>
          </cell>
          <cell r="AF33" t="str">
            <v>NA</v>
          </cell>
          <cell r="AG33" t="str">
            <v>NA</v>
          </cell>
          <cell r="AH33" t="str">
            <v>NA</v>
          </cell>
          <cell r="AI33">
            <v>5</v>
          </cell>
          <cell r="AJ33">
            <v>5</v>
          </cell>
          <cell r="AK33">
            <v>15</v>
          </cell>
          <cell r="AO33">
            <v>12931</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25547</v>
          </cell>
          <cell r="BF33">
            <v>0</v>
          </cell>
          <cell r="BG33">
            <v>0</v>
          </cell>
          <cell r="BH33">
            <v>0</v>
          </cell>
          <cell r="BI33">
            <v>0</v>
          </cell>
          <cell r="BJ33">
            <v>5109</v>
          </cell>
          <cell r="BK33">
            <v>0</v>
          </cell>
          <cell r="BL33">
            <v>0</v>
          </cell>
          <cell r="BM33">
            <v>0</v>
          </cell>
          <cell r="BN33">
            <v>0</v>
          </cell>
          <cell r="BO33">
            <v>5109</v>
          </cell>
          <cell r="BP33">
            <v>39108</v>
          </cell>
          <cell r="BQ33">
            <v>0</v>
          </cell>
          <cell r="BR33">
            <v>0</v>
          </cell>
          <cell r="BS33">
            <v>0</v>
          </cell>
          <cell r="BT33">
            <v>0</v>
          </cell>
          <cell r="BU33">
            <v>7822</v>
          </cell>
          <cell r="BV33">
            <v>0</v>
          </cell>
          <cell r="BW33">
            <v>0</v>
          </cell>
          <cell r="BX33">
            <v>0</v>
          </cell>
          <cell r="BY33">
            <v>0</v>
          </cell>
          <cell r="BZ33">
            <v>7822</v>
          </cell>
          <cell r="CA33">
            <v>5109</v>
          </cell>
          <cell r="CB33">
            <v>12931</v>
          </cell>
          <cell r="CC33">
            <v>0</v>
          </cell>
          <cell r="CD33">
            <v>12931</v>
          </cell>
        </row>
        <row r="34">
          <cell r="A34" t="str">
            <v>8.10</v>
          </cell>
          <cell r="B34" t="str">
            <v>Z2010</v>
          </cell>
          <cell r="C34" t="str">
            <v>CAP08</v>
          </cell>
          <cell r="D34" t="str">
            <v>Suministro e instalación de tapa caja rejilla</v>
          </cell>
          <cell r="E34" t="str">
            <v>U</v>
          </cell>
          <cell r="F34" t="str">
            <v>MOC187</v>
          </cell>
          <cell r="G34" t="str">
            <v>NA</v>
          </cell>
          <cell r="H34" t="str">
            <v>NA</v>
          </cell>
          <cell r="I34" t="str">
            <v>NA</v>
          </cell>
          <cell r="J34" t="str">
            <v>NA</v>
          </cell>
          <cell r="K34" t="str">
            <v>NA</v>
          </cell>
          <cell r="L34" t="str">
            <v>NA</v>
          </cell>
          <cell r="M34">
            <v>1</v>
          </cell>
          <cell r="N34" t="str">
            <v>NA</v>
          </cell>
          <cell r="O34" t="str">
            <v>NA</v>
          </cell>
          <cell r="P34" t="str">
            <v>NA</v>
          </cell>
          <cell r="Q34" t="str">
            <v>NA</v>
          </cell>
          <cell r="R34" t="str">
            <v>NA</v>
          </cell>
          <cell r="S34" t="str">
            <v>NA</v>
          </cell>
          <cell r="T34" t="str">
            <v>CEC015</v>
          </cell>
          <cell r="U34" t="str">
            <v>NA</v>
          </cell>
          <cell r="V34" t="str">
            <v>NA</v>
          </cell>
          <cell r="W34" t="str">
            <v>NA</v>
          </cell>
          <cell r="X34" t="str">
            <v>NA</v>
          </cell>
          <cell r="Y34" t="str">
            <v>CMC022</v>
          </cell>
          <cell r="Z34" t="str">
            <v>NA</v>
          </cell>
          <cell r="AA34" t="str">
            <v>NA</v>
          </cell>
          <cell r="AB34" t="str">
            <v>NA</v>
          </cell>
          <cell r="AC34" t="str">
            <v>NA</v>
          </cell>
          <cell r="AD34">
            <v>1</v>
          </cell>
          <cell r="AE34" t="str">
            <v>NA</v>
          </cell>
          <cell r="AF34" t="str">
            <v>NA</v>
          </cell>
          <cell r="AG34" t="str">
            <v>NA</v>
          </cell>
          <cell r="AH34" t="str">
            <v>NA</v>
          </cell>
          <cell r="AI34">
            <v>8</v>
          </cell>
          <cell r="AJ34">
            <v>8</v>
          </cell>
          <cell r="AO34">
            <v>549253</v>
          </cell>
          <cell r="AP34">
            <v>525000</v>
          </cell>
          <cell r="AQ34">
            <v>0</v>
          </cell>
          <cell r="AR34">
            <v>0</v>
          </cell>
          <cell r="AS34">
            <v>0</v>
          </cell>
          <cell r="AT34">
            <v>0</v>
          </cell>
          <cell r="AU34">
            <v>0</v>
          </cell>
          <cell r="AV34">
            <v>0</v>
          </cell>
          <cell r="AW34">
            <v>525000</v>
          </cell>
          <cell r="AX34">
            <v>0</v>
          </cell>
          <cell r="AY34">
            <v>0</v>
          </cell>
          <cell r="AZ34">
            <v>0</v>
          </cell>
          <cell r="BA34">
            <v>0</v>
          </cell>
          <cell r="BB34">
            <v>0</v>
          </cell>
          <cell r="BC34">
            <v>0</v>
          </cell>
          <cell r="BD34">
            <v>525000</v>
          </cell>
          <cell r="BE34">
            <v>28837</v>
          </cell>
          <cell r="BF34">
            <v>0</v>
          </cell>
          <cell r="BG34">
            <v>0</v>
          </cell>
          <cell r="BH34">
            <v>0</v>
          </cell>
          <cell r="BI34">
            <v>0</v>
          </cell>
          <cell r="BJ34">
            <v>3605</v>
          </cell>
          <cell r="BK34">
            <v>0</v>
          </cell>
          <cell r="BL34">
            <v>0</v>
          </cell>
          <cell r="BM34">
            <v>0</v>
          </cell>
          <cell r="BN34">
            <v>0</v>
          </cell>
          <cell r="BO34">
            <v>3605</v>
          </cell>
          <cell r="BP34">
            <v>165187</v>
          </cell>
          <cell r="BQ34">
            <v>0</v>
          </cell>
          <cell r="BR34">
            <v>0</v>
          </cell>
          <cell r="BS34">
            <v>0</v>
          </cell>
          <cell r="BT34">
            <v>0</v>
          </cell>
          <cell r="BU34">
            <v>20648</v>
          </cell>
          <cell r="BV34">
            <v>0</v>
          </cell>
          <cell r="BW34">
            <v>0</v>
          </cell>
          <cell r="BX34">
            <v>0</v>
          </cell>
          <cell r="BY34">
            <v>0</v>
          </cell>
          <cell r="BZ34">
            <v>20648</v>
          </cell>
          <cell r="CA34">
            <v>3605</v>
          </cell>
          <cell r="CB34">
            <v>24253</v>
          </cell>
          <cell r="CC34">
            <v>0</v>
          </cell>
          <cell r="CD34">
            <v>549253</v>
          </cell>
        </row>
        <row r="35">
          <cell r="A35" t="str">
            <v>8.11</v>
          </cell>
          <cell r="B35" t="str">
            <v>Z1010</v>
          </cell>
          <cell r="C35" t="str">
            <v>CAP08</v>
          </cell>
          <cell r="D35" t="str">
            <v>Suministro e instalación rejilla</v>
          </cell>
          <cell r="E35" t="str">
            <v>U</v>
          </cell>
          <cell r="F35" t="str">
            <v>MOC188</v>
          </cell>
          <cell r="G35" t="str">
            <v>NA</v>
          </cell>
          <cell r="H35" t="str">
            <v>NA</v>
          </cell>
          <cell r="I35" t="str">
            <v>NA</v>
          </cell>
          <cell r="J35" t="str">
            <v>NA</v>
          </cell>
          <cell r="K35" t="str">
            <v>NA</v>
          </cell>
          <cell r="L35" t="str">
            <v>NA</v>
          </cell>
          <cell r="M35">
            <v>1</v>
          </cell>
          <cell r="N35" t="str">
            <v>NA</v>
          </cell>
          <cell r="O35" t="str">
            <v>NA</v>
          </cell>
          <cell r="P35" t="str">
            <v>NA</v>
          </cell>
          <cell r="Q35" t="str">
            <v>NA</v>
          </cell>
          <cell r="R35" t="str">
            <v>NA</v>
          </cell>
          <cell r="S35" t="str">
            <v>NA</v>
          </cell>
          <cell r="T35" t="str">
            <v>CEC015</v>
          </cell>
          <cell r="U35" t="str">
            <v>NA</v>
          </cell>
          <cell r="V35" t="str">
            <v>NA</v>
          </cell>
          <cell r="W35" t="str">
            <v>NA</v>
          </cell>
          <cell r="X35" t="str">
            <v>NA</v>
          </cell>
          <cell r="Y35" t="str">
            <v>CMC022</v>
          </cell>
          <cell r="Z35" t="str">
            <v>NA</v>
          </cell>
          <cell r="AA35" t="str">
            <v>NA</v>
          </cell>
          <cell r="AB35" t="str">
            <v>NA</v>
          </cell>
          <cell r="AC35" t="str">
            <v>NA</v>
          </cell>
          <cell r="AD35">
            <v>1</v>
          </cell>
          <cell r="AE35" t="str">
            <v>NA</v>
          </cell>
          <cell r="AF35" t="str">
            <v>NA</v>
          </cell>
          <cell r="AG35" t="str">
            <v>NA</v>
          </cell>
          <cell r="AH35" t="str">
            <v>NA</v>
          </cell>
          <cell r="AI35">
            <v>8</v>
          </cell>
          <cell r="AJ35">
            <v>8</v>
          </cell>
          <cell r="AO35">
            <v>1124253</v>
          </cell>
          <cell r="AP35">
            <v>1100000</v>
          </cell>
          <cell r="AQ35">
            <v>0</v>
          </cell>
          <cell r="AR35">
            <v>0</v>
          </cell>
          <cell r="AS35">
            <v>0</v>
          </cell>
          <cell r="AT35">
            <v>0</v>
          </cell>
          <cell r="AU35">
            <v>0</v>
          </cell>
          <cell r="AV35">
            <v>0</v>
          </cell>
          <cell r="AW35">
            <v>1100000</v>
          </cell>
          <cell r="AX35">
            <v>0</v>
          </cell>
          <cell r="AY35">
            <v>0</v>
          </cell>
          <cell r="AZ35">
            <v>0</v>
          </cell>
          <cell r="BA35">
            <v>0</v>
          </cell>
          <cell r="BB35">
            <v>0</v>
          </cell>
          <cell r="BC35">
            <v>0</v>
          </cell>
          <cell r="BD35">
            <v>1100000</v>
          </cell>
          <cell r="BE35">
            <v>28837</v>
          </cell>
          <cell r="BF35">
            <v>0</v>
          </cell>
          <cell r="BG35">
            <v>0</v>
          </cell>
          <cell r="BH35">
            <v>0</v>
          </cell>
          <cell r="BI35">
            <v>0</v>
          </cell>
          <cell r="BJ35">
            <v>3605</v>
          </cell>
          <cell r="BK35">
            <v>0</v>
          </cell>
          <cell r="BL35">
            <v>0</v>
          </cell>
          <cell r="BM35">
            <v>0</v>
          </cell>
          <cell r="BN35">
            <v>0</v>
          </cell>
          <cell r="BO35">
            <v>3605</v>
          </cell>
          <cell r="BP35">
            <v>165187</v>
          </cell>
          <cell r="BQ35">
            <v>0</v>
          </cell>
          <cell r="BR35">
            <v>0</v>
          </cell>
          <cell r="BS35">
            <v>0</v>
          </cell>
          <cell r="BT35">
            <v>0</v>
          </cell>
          <cell r="BU35">
            <v>20648</v>
          </cell>
          <cell r="BV35">
            <v>0</v>
          </cell>
          <cell r="BW35">
            <v>0</v>
          </cell>
          <cell r="BX35">
            <v>0</v>
          </cell>
          <cell r="BY35">
            <v>0</v>
          </cell>
          <cell r="BZ35">
            <v>20648</v>
          </cell>
          <cell r="CA35">
            <v>3605</v>
          </cell>
          <cell r="CB35">
            <v>24253</v>
          </cell>
          <cell r="CC35">
            <v>0</v>
          </cell>
          <cell r="CD35">
            <v>1124253</v>
          </cell>
        </row>
        <row r="36">
          <cell r="A36" t="str">
            <v>8.12</v>
          </cell>
          <cell r="B36" t="str">
            <v>Z1013</v>
          </cell>
          <cell r="C36" t="str">
            <v>CAP08</v>
          </cell>
          <cell r="D36" t="str">
            <v>Caseta de Bombeo</v>
          </cell>
          <cell r="E36" t="str">
            <v>Global</v>
          </cell>
          <cell r="F36" t="str">
            <v>MOC189</v>
          </cell>
          <cell r="G36" t="str">
            <v>NA</v>
          </cell>
          <cell r="H36" t="str">
            <v>NA</v>
          </cell>
          <cell r="I36" t="str">
            <v>NA</v>
          </cell>
          <cell r="J36" t="str">
            <v>NA</v>
          </cell>
          <cell r="K36" t="str">
            <v>NA</v>
          </cell>
          <cell r="L36" t="str">
            <v>NA</v>
          </cell>
          <cell r="M36">
            <v>1</v>
          </cell>
          <cell r="N36" t="str">
            <v>NA</v>
          </cell>
          <cell r="O36" t="str">
            <v>NA</v>
          </cell>
          <cell r="P36" t="str">
            <v>NA</v>
          </cell>
          <cell r="Q36" t="str">
            <v>NA</v>
          </cell>
          <cell r="R36" t="str">
            <v>NA</v>
          </cell>
          <cell r="S36" t="str">
            <v>NA</v>
          </cell>
          <cell r="T36" t="str">
            <v>NA</v>
          </cell>
          <cell r="U36" t="str">
            <v>NA</v>
          </cell>
          <cell r="V36" t="str">
            <v>NA</v>
          </cell>
          <cell r="W36" t="str">
            <v>NA</v>
          </cell>
          <cell r="X36" t="str">
            <v>NA</v>
          </cell>
          <cell r="Y36" t="str">
            <v>NA</v>
          </cell>
          <cell r="Z36" t="str">
            <v>NA</v>
          </cell>
          <cell r="AA36" t="str">
            <v>NA</v>
          </cell>
          <cell r="AB36" t="str">
            <v>NA</v>
          </cell>
          <cell r="AC36" t="str">
            <v>NA</v>
          </cell>
          <cell r="AD36" t="str">
            <v>NA</v>
          </cell>
          <cell r="AE36" t="str">
            <v>NA</v>
          </cell>
          <cell r="AF36" t="str">
            <v>NA</v>
          </cell>
          <cell r="AG36" t="str">
            <v>NA</v>
          </cell>
          <cell r="AH36" t="str">
            <v>NA</v>
          </cell>
          <cell r="AI36">
            <v>0</v>
          </cell>
          <cell r="AO36">
            <v>25000000</v>
          </cell>
          <cell r="AP36">
            <v>25000000</v>
          </cell>
          <cell r="AQ36">
            <v>0</v>
          </cell>
          <cell r="AR36">
            <v>0</v>
          </cell>
          <cell r="AS36">
            <v>0</v>
          </cell>
          <cell r="AT36">
            <v>0</v>
          </cell>
          <cell r="AU36">
            <v>0</v>
          </cell>
          <cell r="AV36">
            <v>0</v>
          </cell>
          <cell r="AW36">
            <v>25000000</v>
          </cell>
          <cell r="AX36">
            <v>0</v>
          </cell>
          <cell r="AY36">
            <v>0</v>
          </cell>
          <cell r="AZ36">
            <v>0</v>
          </cell>
          <cell r="BA36">
            <v>0</v>
          </cell>
          <cell r="BB36">
            <v>0</v>
          </cell>
          <cell r="BC36">
            <v>0</v>
          </cell>
          <cell r="BD36">
            <v>25000000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25000000</v>
          </cell>
        </row>
        <row r="37">
          <cell r="A37" t="str">
            <v>8.13</v>
          </cell>
          <cell r="B37" t="str">
            <v>Z2013</v>
          </cell>
          <cell r="C37" t="str">
            <v>CAP08</v>
          </cell>
          <cell r="D37" t="str">
            <v>Cerramiento Malla Ciclón</v>
          </cell>
          <cell r="E37" t="str">
            <v>m2</v>
          </cell>
          <cell r="F37" t="str">
            <v>MOC190</v>
          </cell>
          <cell r="G37" t="str">
            <v>NA</v>
          </cell>
          <cell r="H37" t="str">
            <v>NA</v>
          </cell>
          <cell r="I37" t="str">
            <v>NA</v>
          </cell>
          <cell r="J37" t="str">
            <v>NA</v>
          </cell>
          <cell r="K37" t="str">
            <v>NA</v>
          </cell>
          <cell r="L37" t="str">
            <v>NA</v>
          </cell>
          <cell r="M37">
            <v>1</v>
          </cell>
          <cell r="N37" t="str">
            <v>NA</v>
          </cell>
          <cell r="O37" t="str">
            <v>NA</v>
          </cell>
          <cell r="P37" t="str">
            <v>NA</v>
          </cell>
          <cell r="Q37" t="str">
            <v>NA</v>
          </cell>
          <cell r="R37" t="str">
            <v>NA</v>
          </cell>
          <cell r="S37" t="str">
            <v>NA</v>
          </cell>
          <cell r="T37" t="str">
            <v>CEC015</v>
          </cell>
          <cell r="U37" t="str">
            <v>NA</v>
          </cell>
          <cell r="V37" t="str">
            <v>NA</v>
          </cell>
          <cell r="W37" t="str">
            <v>NA</v>
          </cell>
          <cell r="X37" t="str">
            <v>NA</v>
          </cell>
          <cell r="Y37" t="str">
            <v>CMC022</v>
          </cell>
          <cell r="Z37" t="str">
            <v>NA</v>
          </cell>
          <cell r="AA37" t="str">
            <v>NA</v>
          </cell>
          <cell r="AB37" t="str">
            <v>NA</v>
          </cell>
          <cell r="AC37" t="str">
            <v>NA</v>
          </cell>
          <cell r="AD37">
            <v>1</v>
          </cell>
          <cell r="AE37" t="str">
            <v>NA</v>
          </cell>
          <cell r="AF37" t="str">
            <v>NA</v>
          </cell>
          <cell r="AG37" t="str">
            <v>NA</v>
          </cell>
          <cell r="AH37" t="str">
            <v>NA</v>
          </cell>
          <cell r="AI37">
            <v>50</v>
          </cell>
          <cell r="AJ37">
            <v>50</v>
          </cell>
          <cell r="AO37">
            <v>63881</v>
          </cell>
          <cell r="AP37">
            <v>60000</v>
          </cell>
          <cell r="AQ37">
            <v>0</v>
          </cell>
          <cell r="AR37">
            <v>0</v>
          </cell>
          <cell r="AS37">
            <v>0</v>
          </cell>
          <cell r="AT37">
            <v>0</v>
          </cell>
          <cell r="AU37">
            <v>0</v>
          </cell>
          <cell r="AV37">
            <v>0</v>
          </cell>
          <cell r="AW37">
            <v>60000</v>
          </cell>
          <cell r="AX37">
            <v>0</v>
          </cell>
          <cell r="AY37">
            <v>0</v>
          </cell>
          <cell r="AZ37">
            <v>0</v>
          </cell>
          <cell r="BA37">
            <v>0</v>
          </cell>
          <cell r="BB37">
            <v>0</v>
          </cell>
          <cell r="BC37">
            <v>0</v>
          </cell>
          <cell r="BD37">
            <v>60000</v>
          </cell>
          <cell r="BE37">
            <v>28837</v>
          </cell>
          <cell r="BF37">
            <v>0</v>
          </cell>
          <cell r="BG37">
            <v>0</v>
          </cell>
          <cell r="BH37">
            <v>0</v>
          </cell>
          <cell r="BI37">
            <v>0</v>
          </cell>
          <cell r="BJ37">
            <v>577</v>
          </cell>
          <cell r="BK37">
            <v>0</v>
          </cell>
          <cell r="BL37">
            <v>0</v>
          </cell>
          <cell r="BM37">
            <v>0</v>
          </cell>
          <cell r="BN37">
            <v>0</v>
          </cell>
          <cell r="BO37">
            <v>577</v>
          </cell>
          <cell r="BP37">
            <v>165187</v>
          </cell>
          <cell r="BQ37">
            <v>0</v>
          </cell>
          <cell r="BR37">
            <v>0</v>
          </cell>
          <cell r="BS37">
            <v>0</v>
          </cell>
          <cell r="BT37">
            <v>0</v>
          </cell>
          <cell r="BU37">
            <v>3304</v>
          </cell>
          <cell r="BV37">
            <v>0</v>
          </cell>
          <cell r="BW37">
            <v>0</v>
          </cell>
          <cell r="BX37">
            <v>0</v>
          </cell>
          <cell r="BY37">
            <v>0</v>
          </cell>
          <cell r="BZ37">
            <v>3304</v>
          </cell>
          <cell r="CA37">
            <v>577</v>
          </cell>
          <cell r="CB37">
            <v>3881</v>
          </cell>
          <cell r="CC37">
            <v>0</v>
          </cell>
          <cell r="CD37">
            <v>63881</v>
          </cell>
        </row>
        <row r="38">
          <cell r="A38" t="str">
            <v>8.14</v>
          </cell>
          <cell r="B38" t="str">
            <v>Z1013</v>
          </cell>
          <cell r="C38" t="str">
            <v>CAP08</v>
          </cell>
          <cell r="D38" t="str">
            <v>Entibado Tipo 2</v>
          </cell>
          <cell r="E38" t="str">
            <v>m2</v>
          </cell>
          <cell r="F38" t="str">
            <v>MOC191</v>
          </cell>
          <cell r="G38" t="str">
            <v>NA</v>
          </cell>
          <cell r="H38" t="str">
            <v>NA</v>
          </cell>
          <cell r="I38" t="str">
            <v>NA</v>
          </cell>
          <cell r="J38" t="str">
            <v>NA</v>
          </cell>
          <cell r="K38" t="str">
            <v>NA</v>
          </cell>
          <cell r="L38" t="str">
            <v>NA</v>
          </cell>
          <cell r="M38">
            <v>1</v>
          </cell>
          <cell r="N38" t="str">
            <v>NA</v>
          </cell>
          <cell r="O38" t="str">
            <v>NA</v>
          </cell>
          <cell r="P38" t="str">
            <v>NA</v>
          </cell>
          <cell r="Q38" t="str">
            <v>NA</v>
          </cell>
          <cell r="R38" t="str">
            <v>NA</v>
          </cell>
          <cell r="S38" t="str">
            <v>NA</v>
          </cell>
          <cell r="T38" t="str">
            <v>CEC015</v>
          </cell>
          <cell r="U38" t="str">
            <v>NA</v>
          </cell>
          <cell r="V38" t="str">
            <v>NA</v>
          </cell>
          <cell r="W38" t="str">
            <v>NA</v>
          </cell>
          <cell r="X38" t="str">
            <v>NA</v>
          </cell>
          <cell r="Y38" t="str">
            <v>CMC022</v>
          </cell>
          <cell r="Z38" t="str">
            <v>NA</v>
          </cell>
          <cell r="AA38" t="str">
            <v>NA</v>
          </cell>
          <cell r="AB38" t="str">
            <v>NA</v>
          </cell>
          <cell r="AC38" t="str">
            <v>NA</v>
          </cell>
          <cell r="AD38">
            <v>1</v>
          </cell>
          <cell r="AE38" t="str">
            <v>NA</v>
          </cell>
          <cell r="AF38" t="str">
            <v>NA</v>
          </cell>
          <cell r="AG38" t="str">
            <v>NA</v>
          </cell>
          <cell r="AH38" t="str">
            <v>NA</v>
          </cell>
          <cell r="AI38">
            <v>25</v>
          </cell>
          <cell r="AJ38">
            <v>25</v>
          </cell>
          <cell r="AO38">
            <v>54160</v>
          </cell>
          <cell r="AP38">
            <v>46400</v>
          </cell>
          <cell r="AQ38">
            <v>0</v>
          </cell>
          <cell r="AR38">
            <v>0</v>
          </cell>
          <cell r="AS38">
            <v>0</v>
          </cell>
          <cell r="AT38">
            <v>0</v>
          </cell>
          <cell r="AU38">
            <v>0</v>
          </cell>
          <cell r="AV38">
            <v>0</v>
          </cell>
          <cell r="AW38">
            <v>46400</v>
          </cell>
          <cell r="AX38">
            <v>0</v>
          </cell>
          <cell r="AY38">
            <v>0</v>
          </cell>
          <cell r="AZ38">
            <v>0</v>
          </cell>
          <cell r="BA38">
            <v>0</v>
          </cell>
          <cell r="BB38">
            <v>0</v>
          </cell>
          <cell r="BC38">
            <v>0</v>
          </cell>
          <cell r="BD38">
            <v>46400</v>
          </cell>
          <cell r="BE38">
            <v>28837</v>
          </cell>
          <cell r="BF38">
            <v>0</v>
          </cell>
          <cell r="BG38">
            <v>0</v>
          </cell>
          <cell r="BH38">
            <v>0</v>
          </cell>
          <cell r="BI38">
            <v>0</v>
          </cell>
          <cell r="BJ38">
            <v>1153</v>
          </cell>
          <cell r="BK38">
            <v>0</v>
          </cell>
          <cell r="BL38">
            <v>0</v>
          </cell>
          <cell r="BM38">
            <v>0</v>
          </cell>
          <cell r="BN38">
            <v>0</v>
          </cell>
          <cell r="BO38">
            <v>1153</v>
          </cell>
          <cell r="BP38">
            <v>165187</v>
          </cell>
          <cell r="BQ38">
            <v>0</v>
          </cell>
          <cell r="BR38">
            <v>0</v>
          </cell>
          <cell r="BS38">
            <v>0</v>
          </cell>
          <cell r="BT38">
            <v>0</v>
          </cell>
          <cell r="BU38">
            <v>6607</v>
          </cell>
          <cell r="BV38">
            <v>0</v>
          </cell>
          <cell r="BW38">
            <v>0</v>
          </cell>
          <cell r="BX38">
            <v>0</v>
          </cell>
          <cell r="BY38">
            <v>0</v>
          </cell>
          <cell r="BZ38">
            <v>6607</v>
          </cell>
          <cell r="CA38">
            <v>1153</v>
          </cell>
          <cell r="CB38">
            <v>7760</v>
          </cell>
          <cell r="CC38">
            <v>0</v>
          </cell>
          <cell r="CD38">
            <v>54160</v>
          </cell>
        </row>
        <row r="39">
          <cell r="A39" t="str">
            <v>8.2</v>
          </cell>
          <cell r="B39" t="str">
            <v>R2007</v>
          </cell>
          <cell r="C39" t="str">
            <v>CAP08</v>
          </cell>
          <cell r="D39" t="str">
            <v>Placa Piso (Concreto 3000 psi imperm.)</v>
          </cell>
          <cell r="E39" t="str">
            <v>m3</v>
          </cell>
          <cell r="F39" t="str">
            <v>MOC026</v>
          </cell>
          <cell r="G39" t="str">
            <v>MOC204</v>
          </cell>
          <cell r="H39" t="str">
            <v>NA</v>
          </cell>
          <cell r="I39" t="str">
            <v>NA</v>
          </cell>
          <cell r="J39" t="str">
            <v>NA</v>
          </cell>
          <cell r="K39" t="str">
            <v>NA</v>
          </cell>
          <cell r="L39" t="str">
            <v>NA</v>
          </cell>
          <cell r="M39">
            <v>1</v>
          </cell>
          <cell r="N39">
            <v>12</v>
          </cell>
          <cell r="O39" t="str">
            <v>NA</v>
          </cell>
          <cell r="P39" t="str">
            <v>NA</v>
          </cell>
          <cell r="Q39" t="str">
            <v>NA</v>
          </cell>
          <cell r="R39" t="str">
            <v>NA</v>
          </cell>
          <cell r="S39" t="str">
            <v>NA</v>
          </cell>
          <cell r="T39" t="str">
            <v>CEC015</v>
          </cell>
          <cell r="U39" t="str">
            <v>NA</v>
          </cell>
          <cell r="V39" t="str">
            <v>NA</v>
          </cell>
          <cell r="W39" t="str">
            <v>NA</v>
          </cell>
          <cell r="X39" t="str">
            <v>NA</v>
          </cell>
          <cell r="Y39" t="str">
            <v>CMC010</v>
          </cell>
          <cell r="Z39" t="str">
            <v>NA</v>
          </cell>
          <cell r="AA39" t="str">
            <v>NA</v>
          </cell>
          <cell r="AB39" t="str">
            <v>NA</v>
          </cell>
          <cell r="AC39" t="str">
            <v>NA</v>
          </cell>
          <cell r="AD39">
            <v>1</v>
          </cell>
          <cell r="AE39" t="str">
            <v>NA</v>
          </cell>
          <cell r="AF39" t="str">
            <v>NA</v>
          </cell>
          <cell r="AG39" t="str">
            <v>NA</v>
          </cell>
          <cell r="AH39" t="str">
            <v>NA</v>
          </cell>
          <cell r="AI39">
            <v>10</v>
          </cell>
          <cell r="AJ39">
            <v>10</v>
          </cell>
          <cell r="AO39">
            <v>290865</v>
          </cell>
          <cell r="AP39">
            <v>234000</v>
          </cell>
          <cell r="AQ39">
            <v>2050</v>
          </cell>
          <cell r="AR39">
            <v>0</v>
          </cell>
          <cell r="AS39">
            <v>0</v>
          </cell>
          <cell r="AT39">
            <v>0</v>
          </cell>
          <cell r="AU39">
            <v>0</v>
          </cell>
          <cell r="AV39">
            <v>0</v>
          </cell>
          <cell r="AW39">
            <v>234000</v>
          </cell>
          <cell r="AX39">
            <v>24600</v>
          </cell>
          <cell r="AY39">
            <v>0</v>
          </cell>
          <cell r="AZ39">
            <v>0</v>
          </cell>
          <cell r="BA39">
            <v>0</v>
          </cell>
          <cell r="BB39">
            <v>0</v>
          </cell>
          <cell r="BC39">
            <v>0</v>
          </cell>
          <cell r="BD39">
            <v>271530</v>
          </cell>
          <cell r="BE39">
            <v>28837</v>
          </cell>
          <cell r="BF39">
            <v>0</v>
          </cell>
          <cell r="BG39">
            <v>0</v>
          </cell>
          <cell r="BH39">
            <v>0</v>
          </cell>
          <cell r="BI39">
            <v>0</v>
          </cell>
          <cell r="BJ39">
            <v>2884</v>
          </cell>
          <cell r="BK39">
            <v>0</v>
          </cell>
          <cell r="BL39">
            <v>0</v>
          </cell>
          <cell r="BM39">
            <v>0</v>
          </cell>
          <cell r="BN39">
            <v>0</v>
          </cell>
          <cell r="BO39">
            <v>2884</v>
          </cell>
          <cell r="BP39">
            <v>164508</v>
          </cell>
          <cell r="BQ39">
            <v>0</v>
          </cell>
          <cell r="BR39">
            <v>0</v>
          </cell>
          <cell r="BS39">
            <v>0</v>
          </cell>
          <cell r="BT39">
            <v>0</v>
          </cell>
          <cell r="BU39">
            <v>16451</v>
          </cell>
          <cell r="BV39">
            <v>0</v>
          </cell>
          <cell r="BW39">
            <v>0</v>
          </cell>
          <cell r="BX39">
            <v>0</v>
          </cell>
          <cell r="BY39">
            <v>0</v>
          </cell>
          <cell r="BZ39">
            <v>16451</v>
          </cell>
          <cell r="CA39">
            <v>2884</v>
          </cell>
          <cell r="CB39">
            <v>19335</v>
          </cell>
          <cell r="CC39">
            <v>0.05</v>
          </cell>
          <cell r="CD39">
            <v>290865</v>
          </cell>
        </row>
        <row r="40">
          <cell r="A40" t="str">
            <v>8.3</v>
          </cell>
          <cell r="B40" t="str">
            <v>R2007</v>
          </cell>
          <cell r="C40" t="str">
            <v>CAP08</v>
          </cell>
          <cell r="D40" t="str">
            <v>Muro (Concreto 3000 psi imperm.)</v>
          </cell>
          <cell r="E40" t="str">
            <v>m3</v>
          </cell>
          <cell r="F40" t="str">
            <v>MOC026</v>
          </cell>
          <cell r="G40" t="str">
            <v>MOC204</v>
          </cell>
          <cell r="H40" t="str">
            <v>NA</v>
          </cell>
          <cell r="I40" t="str">
            <v>NA</v>
          </cell>
          <cell r="J40" t="str">
            <v>NA</v>
          </cell>
          <cell r="K40" t="str">
            <v>NA</v>
          </cell>
          <cell r="L40" t="str">
            <v>NA</v>
          </cell>
          <cell r="M40">
            <v>1</v>
          </cell>
          <cell r="N40">
            <v>12</v>
          </cell>
          <cell r="O40" t="str">
            <v>NA</v>
          </cell>
          <cell r="P40" t="str">
            <v>NA</v>
          </cell>
          <cell r="Q40" t="str">
            <v>NA</v>
          </cell>
          <cell r="R40" t="str">
            <v>NA</v>
          </cell>
          <cell r="S40" t="str">
            <v>NA</v>
          </cell>
          <cell r="T40" t="str">
            <v>CEC006</v>
          </cell>
          <cell r="U40" t="str">
            <v>NA</v>
          </cell>
          <cell r="V40" t="str">
            <v>NA</v>
          </cell>
          <cell r="W40" t="str">
            <v>NA</v>
          </cell>
          <cell r="X40" t="str">
            <v>NA</v>
          </cell>
          <cell r="Y40" t="str">
            <v>CMC010</v>
          </cell>
          <cell r="Z40" t="str">
            <v>NA</v>
          </cell>
          <cell r="AA40" t="str">
            <v>NA</v>
          </cell>
          <cell r="AB40" t="str">
            <v>NA</v>
          </cell>
          <cell r="AC40" t="str">
            <v>NA</v>
          </cell>
          <cell r="AD40">
            <v>1</v>
          </cell>
          <cell r="AE40" t="str">
            <v>NA</v>
          </cell>
          <cell r="AF40" t="str">
            <v>NA</v>
          </cell>
          <cell r="AG40" t="str">
            <v>NA</v>
          </cell>
          <cell r="AH40" t="str">
            <v>NA</v>
          </cell>
          <cell r="AI40">
            <v>3</v>
          </cell>
          <cell r="AJ40">
            <v>3</v>
          </cell>
          <cell r="AO40">
            <v>354599</v>
          </cell>
          <cell r="AP40">
            <v>234000</v>
          </cell>
          <cell r="AQ40">
            <v>2050</v>
          </cell>
          <cell r="AR40">
            <v>0</v>
          </cell>
          <cell r="AS40">
            <v>0</v>
          </cell>
          <cell r="AT40">
            <v>0</v>
          </cell>
          <cell r="AU40">
            <v>0</v>
          </cell>
          <cell r="AV40">
            <v>0</v>
          </cell>
          <cell r="AW40">
            <v>234000</v>
          </cell>
          <cell r="AX40">
            <v>24600</v>
          </cell>
          <cell r="AY40">
            <v>0</v>
          </cell>
          <cell r="AZ40">
            <v>0</v>
          </cell>
          <cell r="BA40">
            <v>0</v>
          </cell>
          <cell r="BB40">
            <v>0</v>
          </cell>
          <cell r="BC40">
            <v>0</v>
          </cell>
          <cell r="BD40">
            <v>271530</v>
          </cell>
          <cell r="BE40">
            <v>84698</v>
          </cell>
          <cell r="BF40">
            <v>0</v>
          </cell>
          <cell r="BG40">
            <v>0</v>
          </cell>
          <cell r="BH40">
            <v>0</v>
          </cell>
          <cell r="BI40">
            <v>0</v>
          </cell>
          <cell r="BJ40">
            <v>28233</v>
          </cell>
          <cell r="BK40">
            <v>0</v>
          </cell>
          <cell r="BL40">
            <v>0</v>
          </cell>
          <cell r="BM40">
            <v>0</v>
          </cell>
          <cell r="BN40">
            <v>0</v>
          </cell>
          <cell r="BO40">
            <v>28233</v>
          </cell>
          <cell r="BP40">
            <v>164508</v>
          </cell>
          <cell r="BQ40">
            <v>0</v>
          </cell>
          <cell r="BR40">
            <v>0</v>
          </cell>
          <cell r="BS40">
            <v>0</v>
          </cell>
          <cell r="BT40">
            <v>0</v>
          </cell>
          <cell r="BU40">
            <v>54836</v>
          </cell>
          <cell r="BV40">
            <v>0</v>
          </cell>
          <cell r="BW40">
            <v>0</v>
          </cell>
          <cell r="BX40">
            <v>0</v>
          </cell>
          <cell r="BY40">
            <v>0</v>
          </cell>
          <cell r="BZ40">
            <v>54836</v>
          </cell>
          <cell r="CA40">
            <v>28233</v>
          </cell>
          <cell r="CB40">
            <v>83069</v>
          </cell>
          <cell r="CC40">
            <v>0.05</v>
          </cell>
          <cell r="CD40">
            <v>354599</v>
          </cell>
        </row>
        <row r="41">
          <cell r="A41" t="str">
            <v>8.4</v>
          </cell>
          <cell r="B41" t="str">
            <v>R2007</v>
          </cell>
          <cell r="C41" t="str">
            <v>CAP08</v>
          </cell>
          <cell r="D41" t="str">
            <v>Placa Tapa (Concreto 3000 psi imperm.)</v>
          </cell>
          <cell r="E41" t="str">
            <v>m3</v>
          </cell>
          <cell r="F41" t="str">
            <v>MOC026</v>
          </cell>
          <cell r="G41" t="str">
            <v>MOC204</v>
          </cell>
          <cell r="H41" t="str">
            <v>NA</v>
          </cell>
          <cell r="I41" t="str">
            <v>NA</v>
          </cell>
          <cell r="J41" t="str">
            <v>NA</v>
          </cell>
          <cell r="K41" t="str">
            <v>NA</v>
          </cell>
          <cell r="L41" t="str">
            <v>NA</v>
          </cell>
          <cell r="M41">
            <v>1</v>
          </cell>
          <cell r="N41">
            <v>12</v>
          </cell>
          <cell r="O41" t="str">
            <v>NA</v>
          </cell>
          <cell r="P41" t="str">
            <v>NA</v>
          </cell>
          <cell r="Q41" t="str">
            <v>NA</v>
          </cell>
          <cell r="R41" t="str">
            <v>NA</v>
          </cell>
          <cell r="S41" t="str">
            <v>NA</v>
          </cell>
          <cell r="T41" t="str">
            <v>CEC006</v>
          </cell>
          <cell r="U41" t="str">
            <v>NA</v>
          </cell>
          <cell r="V41" t="str">
            <v>NA</v>
          </cell>
          <cell r="W41" t="str">
            <v>NA</v>
          </cell>
          <cell r="X41" t="str">
            <v>NA</v>
          </cell>
          <cell r="Y41" t="str">
            <v>CMC010</v>
          </cell>
          <cell r="Z41" t="str">
            <v>NA</v>
          </cell>
          <cell r="AA41" t="str">
            <v>NA</v>
          </cell>
          <cell r="AB41" t="str">
            <v>NA</v>
          </cell>
          <cell r="AC41" t="str">
            <v>NA</v>
          </cell>
          <cell r="AD41">
            <v>1</v>
          </cell>
          <cell r="AE41" t="str">
            <v>NA</v>
          </cell>
          <cell r="AF41" t="str">
            <v>NA</v>
          </cell>
          <cell r="AG41" t="str">
            <v>NA</v>
          </cell>
          <cell r="AH41" t="str">
            <v>NA</v>
          </cell>
          <cell r="AI41">
            <v>4</v>
          </cell>
          <cell r="AJ41">
            <v>4</v>
          </cell>
          <cell r="AO41">
            <v>333832</v>
          </cell>
          <cell r="AP41">
            <v>234000</v>
          </cell>
          <cell r="AQ41">
            <v>2050</v>
          </cell>
          <cell r="AR41">
            <v>0</v>
          </cell>
          <cell r="AS41">
            <v>0</v>
          </cell>
          <cell r="AT41">
            <v>0</v>
          </cell>
          <cell r="AU41">
            <v>0</v>
          </cell>
          <cell r="AV41">
            <v>0</v>
          </cell>
          <cell r="AW41">
            <v>234000</v>
          </cell>
          <cell r="AX41">
            <v>24600</v>
          </cell>
          <cell r="AY41">
            <v>0</v>
          </cell>
          <cell r="AZ41">
            <v>0</v>
          </cell>
          <cell r="BA41">
            <v>0</v>
          </cell>
          <cell r="BB41">
            <v>0</v>
          </cell>
          <cell r="BC41">
            <v>0</v>
          </cell>
          <cell r="BD41">
            <v>271530</v>
          </cell>
          <cell r="BE41">
            <v>84698</v>
          </cell>
          <cell r="BF41">
            <v>0</v>
          </cell>
          <cell r="BG41">
            <v>0</v>
          </cell>
          <cell r="BH41">
            <v>0</v>
          </cell>
          <cell r="BI41">
            <v>0</v>
          </cell>
          <cell r="BJ41">
            <v>21175</v>
          </cell>
          <cell r="BK41">
            <v>0</v>
          </cell>
          <cell r="BL41">
            <v>0</v>
          </cell>
          <cell r="BM41">
            <v>0</v>
          </cell>
          <cell r="BN41">
            <v>0</v>
          </cell>
          <cell r="BO41">
            <v>21175</v>
          </cell>
          <cell r="BP41">
            <v>164508</v>
          </cell>
          <cell r="BQ41">
            <v>0</v>
          </cell>
          <cell r="BR41">
            <v>0</v>
          </cell>
          <cell r="BS41">
            <v>0</v>
          </cell>
          <cell r="BT41">
            <v>0</v>
          </cell>
          <cell r="BU41">
            <v>41127</v>
          </cell>
          <cell r="BV41">
            <v>0</v>
          </cell>
          <cell r="BW41">
            <v>0</v>
          </cell>
          <cell r="BX41">
            <v>0</v>
          </cell>
          <cell r="BY41">
            <v>0</v>
          </cell>
          <cell r="BZ41">
            <v>41127</v>
          </cell>
          <cell r="CA41">
            <v>21175</v>
          </cell>
          <cell r="CB41">
            <v>62302</v>
          </cell>
          <cell r="CC41">
            <v>0.05</v>
          </cell>
          <cell r="CD41">
            <v>333832</v>
          </cell>
        </row>
        <row r="42">
          <cell r="A42" t="str">
            <v>8.5</v>
          </cell>
          <cell r="B42" t="str">
            <v>Z1015</v>
          </cell>
          <cell r="C42" t="str">
            <v>CAP08</v>
          </cell>
          <cell r="D42" t="str">
            <v>Concreto Ciclópeo</v>
          </cell>
          <cell r="E42" t="str">
            <v>m3</v>
          </cell>
          <cell r="F42" t="str">
            <v>MOC026</v>
          </cell>
          <cell r="G42" t="str">
            <v>MOC183</v>
          </cell>
          <cell r="H42" t="str">
            <v>NA</v>
          </cell>
          <cell r="I42" t="str">
            <v>NA</v>
          </cell>
          <cell r="J42" t="str">
            <v>NA</v>
          </cell>
          <cell r="K42" t="str">
            <v>NA</v>
          </cell>
          <cell r="L42" t="str">
            <v>NA</v>
          </cell>
          <cell r="M42">
            <v>0.6</v>
          </cell>
          <cell r="N42">
            <v>0.4</v>
          </cell>
          <cell r="O42" t="str">
            <v>NA</v>
          </cell>
          <cell r="P42" t="str">
            <v>NA</v>
          </cell>
          <cell r="Q42" t="str">
            <v>NA</v>
          </cell>
          <cell r="R42" t="str">
            <v>NA</v>
          </cell>
          <cell r="S42" t="str">
            <v>NA</v>
          </cell>
          <cell r="T42" t="str">
            <v>CEC012</v>
          </cell>
          <cell r="U42" t="str">
            <v>NA</v>
          </cell>
          <cell r="V42" t="str">
            <v>NA</v>
          </cell>
          <cell r="W42" t="str">
            <v>NA</v>
          </cell>
          <cell r="X42" t="str">
            <v>NA</v>
          </cell>
          <cell r="Y42" t="str">
            <v>CMC010</v>
          </cell>
          <cell r="Z42" t="str">
            <v>NA</v>
          </cell>
          <cell r="AA42" t="str">
            <v>NA</v>
          </cell>
          <cell r="AB42" t="str">
            <v>NA</v>
          </cell>
          <cell r="AC42" t="str">
            <v>NA</v>
          </cell>
          <cell r="AD42">
            <v>1</v>
          </cell>
          <cell r="AE42" t="str">
            <v>NA</v>
          </cell>
          <cell r="AF42" t="str">
            <v>NA</v>
          </cell>
          <cell r="AG42" t="str">
            <v>NA</v>
          </cell>
          <cell r="AH42" t="str">
            <v>NA</v>
          </cell>
          <cell r="AI42">
            <v>6</v>
          </cell>
          <cell r="AJ42">
            <v>6</v>
          </cell>
          <cell r="AO42">
            <v>238912</v>
          </cell>
          <cell r="AP42">
            <v>234000</v>
          </cell>
          <cell r="AQ42">
            <v>130000</v>
          </cell>
          <cell r="AR42">
            <v>0</v>
          </cell>
          <cell r="AS42">
            <v>0</v>
          </cell>
          <cell r="AT42">
            <v>0</v>
          </cell>
          <cell r="AU42">
            <v>0</v>
          </cell>
          <cell r="AV42">
            <v>0</v>
          </cell>
          <cell r="AW42">
            <v>140400</v>
          </cell>
          <cell r="AX42">
            <v>52000</v>
          </cell>
          <cell r="AY42">
            <v>0</v>
          </cell>
          <cell r="AZ42">
            <v>0</v>
          </cell>
          <cell r="BA42">
            <v>0</v>
          </cell>
          <cell r="BB42">
            <v>0</v>
          </cell>
          <cell r="BC42">
            <v>0</v>
          </cell>
          <cell r="BD42">
            <v>202020</v>
          </cell>
          <cell r="BE42">
            <v>56846</v>
          </cell>
          <cell r="BF42">
            <v>0</v>
          </cell>
          <cell r="BG42">
            <v>0</v>
          </cell>
          <cell r="BH42">
            <v>0</v>
          </cell>
          <cell r="BI42">
            <v>0</v>
          </cell>
          <cell r="BJ42">
            <v>9474</v>
          </cell>
          <cell r="BK42">
            <v>0</v>
          </cell>
          <cell r="BL42">
            <v>0</v>
          </cell>
          <cell r="BM42">
            <v>0</v>
          </cell>
          <cell r="BN42">
            <v>0</v>
          </cell>
          <cell r="BO42">
            <v>9474</v>
          </cell>
          <cell r="BP42">
            <v>164508</v>
          </cell>
          <cell r="BQ42">
            <v>0</v>
          </cell>
          <cell r="BR42">
            <v>0</v>
          </cell>
          <cell r="BS42">
            <v>0</v>
          </cell>
          <cell r="BT42">
            <v>0</v>
          </cell>
          <cell r="BU42">
            <v>27418</v>
          </cell>
          <cell r="BV42">
            <v>0</v>
          </cell>
          <cell r="BW42">
            <v>0</v>
          </cell>
          <cell r="BX42">
            <v>0</v>
          </cell>
          <cell r="BY42">
            <v>0</v>
          </cell>
          <cell r="BZ42">
            <v>27418</v>
          </cell>
          <cell r="CA42">
            <v>9474</v>
          </cell>
          <cell r="CB42">
            <v>36892</v>
          </cell>
          <cell r="CC42">
            <v>0.05</v>
          </cell>
          <cell r="CD42">
            <v>238912</v>
          </cell>
        </row>
        <row r="43">
          <cell r="A43" t="str">
            <v>8.6</v>
          </cell>
          <cell r="B43" t="str">
            <v>Z1001</v>
          </cell>
          <cell r="C43" t="str">
            <v>CAP08</v>
          </cell>
          <cell r="D43" t="str">
            <v>Acero de Refuerzo</v>
          </cell>
          <cell r="E43" t="str">
            <v>Kg</v>
          </cell>
          <cell r="F43" t="str">
            <v>MOC074</v>
          </cell>
          <cell r="G43" t="str">
            <v>NA</v>
          </cell>
          <cell r="H43" t="str">
            <v>NA</v>
          </cell>
          <cell r="I43" t="str">
            <v>NA</v>
          </cell>
          <cell r="J43" t="str">
            <v>NA</v>
          </cell>
          <cell r="K43" t="str">
            <v>NA</v>
          </cell>
          <cell r="L43" t="str">
            <v>NA</v>
          </cell>
          <cell r="M43">
            <v>1</v>
          </cell>
          <cell r="N43" t="str">
            <v>NA</v>
          </cell>
          <cell r="O43" t="str">
            <v>NA</v>
          </cell>
          <cell r="P43" t="str">
            <v>NA</v>
          </cell>
          <cell r="Q43" t="str">
            <v>NA</v>
          </cell>
          <cell r="R43" t="str">
            <v>NA</v>
          </cell>
          <cell r="S43" t="str">
            <v>NA</v>
          </cell>
          <cell r="T43" t="str">
            <v>CEC015</v>
          </cell>
          <cell r="U43" t="str">
            <v>NA</v>
          </cell>
          <cell r="V43" t="str">
            <v>NA</v>
          </cell>
          <cell r="W43" t="str">
            <v>NA</v>
          </cell>
          <cell r="X43" t="str">
            <v>NA</v>
          </cell>
          <cell r="Y43" t="str">
            <v>CMC022</v>
          </cell>
          <cell r="Z43" t="str">
            <v>NA</v>
          </cell>
          <cell r="AA43" t="str">
            <v>NA</v>
          </cell>
          <cell r="AB43" t="str">
            <v>NA</v>
          </cell>
          <cell r="AC43" t="str">
            <v>NA</v>
          </cell>
          <cell r="AD43">
            <v>1</v>
          </cell>
          <cell r="AE43" t="str">
            <v>NA</v>
          </cell>
          <cell r="AF43" t="str">
            <v>NA</v>
          </cell>
          <cell r="AG43" t="str">
            <v>NA</v>
          </cell>
          <cell r="AH43" t="str">
            <v>NA</v>
          </cell>
          <cell r="AI43">
            <v>300</v>
          </cell>
          <cell r="AJ43">
            <v>300</v>
          </cell>
          <cell r="AO43">
            <v>2537</v>
          </cell>
          <cell r="AP43">
            <v>1800</v>
          </cell>
          <cell r="AQ43">
            <v>0</v>
          </cell>
          <cell r="AR43">
            <v>0</v>
          </cell>
          <cell r="AS43">
            <v>0</v>
          </cell>
          <cell r="AT43">
            <v>0</v>
          </cell>
          <cell r="AU43">
            <v>0</v>
          </cell>
          <cell r="AV43">
            <v>0</v>
          </cell>
          <cell r="AW43">
            <v>1800</v>
          </cell>
          <cell r="AX43">
            <v>0</v>
          </cell>
          <cell r="AY43">
            <v>0</v>
          </cell>
          <cell r="AZ43">
            <v>0</v>
          </cell>
          <cell r="BA43">
            <v>0</v>
          </cell>
          <cell r="BB43">
            <v>0</v>
          </cell>
          <cell r="BC43">
            <v>0</v>
          </cell>
          <cell r="BD43">
            <v>1890</v>
          </cell>
          <cell r="BE43">
            <v>28837</v>
          </cell>
          <cell r="BF43">
            <v>0</v>
          </cell>
          <cell r="BG43">
            <v>0</v>
          </cell>
          <cell r="BH43">
            <v>0</v>
          </cell>
          <cell r="BI43">
            <v>0</v>
          </cell>
          <cell r="BJ43">
            <v>96</v>
          </cell>
          <cell r="BK43">
            <v>0</v>
          </cell>
          <cell r="BL43">
            <v>0</v>
          </cell>
          <cell r="BM43">
            <v>0</v>
          </cell>
          <cell r="BN43">
            <v>0</v>
          </cell>
          <cell r="BO43">
            <v>96</v>
          </cell>
          <cell r="BP43">
            <v>165187</v>
          </cell>
          <cell r="BQ43">
            <v>0</v>
          </cell>
          <cell r="BR43">
            <v>0</v>
          </cell>
          <cell r="BS43">
            <v>0</v>
          </cell>
          <cell r="BT43">
            <v>0</v>
          </cell>
          <cell r="BU43">
            <v>551</v>
          </cell>
          <cell r="BV43">
            <v>0</v>
          </cell>
          <cell r="BW43">
            <v>0</v>
          </cell>
          <cell r="BX43">
            <v>0</v>
          </cell>
          <cell r="BY43">
            <v>0</v>
          </cell>
          <cell r="BZ43">
            <v>551</v>
          </cell>
          <cell r="CA43">
            <v>96</v>
          </cell>
          <cell r="CB43">
            <v>647</v>
          </cell>
          <cell r="CC43">
            <v>0.05</v>
          </cell>
          <cell r="CD43">
            <v>2537</v>
          </cell>
        </row>
        <row r="44">
          <cell r="A44" t="str">
            <v>8.7</v>
          </cell>
          <cell r="B44" t="str">
            <v>Z2012</v>
          </cell>
          <cell r="C44" t="str">
            <v>CAP08</v>
          </cell>
          <cell r="D44" t="str">
            <v>Escalera de gato</v>
          </cell>
          <cell r="E44" t="str">
            <v>U</v>
          </cell>
          <cell r="F44" t="str">
            <v>MOC184</v>
          </cell>
          <cell r="G44" t="str">
            <v>NA</v>
          </cell>
          <cell r="H44" t="str">
            <v>NA</v>
          </cell>
          <cell r="I44" t="str">
            <v>NA</v>
          </cell>
          <cell r="J44" t="str">
            <v>NA</v>
          </cell>
          <cell r="K44" t="str">
            <v>NA</v>
          </cell>
          <cell r="L44" t="str">
            <v>NA</v>
          </cell>
          <cell r="M44">
            <v>1</v>
          </cell>
          <cell r="N44" t="str">
            <v>NA</v>
          </cell>
          <cell r="O44" t="str">
            <v>NA</v>
          </cell>
          <cell r="P44" t="str">
            <v>NA</v>
          </cell>
          <cell r="Q44" t="str">
            <v>NA</v>
          </cell>
          <cell r="R44" t="str">
            <v>NA</v>
          </cell>
          <cell r="S44" t="str">
            <v>NA</v>
          </cell>
          <cell r="T44" t="str">
            <v>CEC015</v>
          </cell>
          <cell r="U44" t="str">
            <v>NA</v>
          </cell>
          <cell r="V44" t="str">
            <v>NA</v>
          </cell>
          <cell r="W44" t="str">
            <v>NA</v>
          </cell>
          <cell r="X44" t="str">
            <v>NA</v>
          </cell>
          <cell r="Y44" t="str">
            <v>CMC022</v>
          </cell>
          <cell r="Z44" t="str">
            <v>NA</v>
          </cell>
          <cell r="AA44" t="str">
            <v>NA</v>
          </cell>
          <cell r="AB44" t="str">
            <v>NA</v>
          </cell>
          <cell r="AC44" t="str">
            <v>NA</v>
          </cell>
          <cell r="AD44">
            <v>1</v>
          </cell>
          <cell r="AE44" t="str">
            <v>NA</v>
          </cell>
          <cell r="AF44" t="str">
            <v>NA</v>
          </cell>
          <cell r="AG44" t="str">
            <v>NA</v>
          </cell>
          <cell r="AH44" t="str">
            <v>NA</v>
          </cell>
          <cell r="AI44">
            <v>10</v>
          </cell>
          <cell r="AJ44">
            <v>10</v>
          </cell>
          <cell r="AO44">
            <v>269403</v>
          </cell>
          <cell r="AP44">
            <v>250000</v>
          </cell>
          <cell r="AQ44">
            <v>0</v>
          </cell>
          <cell r="AR44">
            <v>0</v>
          </cell>
          <cell r="AS44">
            <v>0</v>
          </cell>
          <cell r="AT44">
            <v>0</v>
          </cell>
          <cell r="AU44">
            <v>0</v>
          </cell>
          <cell r="AV44">
            <v>0</v>
          </cell>
          <cell r="AW44">
            <v>250000</v>
          </cell>
          <cell r="AX44">
            <v>0</v>
          </cell>
          <cell r="AY44">
            <v>0</v>
          </cell>
          <cell r="AZ44">
            <v>0</v>
          </cell>
          <cell r="BA44">
            <v>0</v>
          </cell>
          <cell r="BB44">
            <v>0</v>
          </cell>
          <cell r="BC44">
            <v>0</v>
          </cell>
          <cell r="BD44">
            <v>250000</v>
          </cell>
          <cell r="BE44">
            <v>28837</v>
          </cell>
          <cell r="BF44">
            <v>0</v>
          </cell>
          <cell r="BG44">
            <v>0</v>
          </cell>
          <cell r="BH44">
            <v>0</v>
          </cell>
          <cell r="BI44">
            <v>0</v>
          </cell>
          <cell r="BJ44">
            <v>2884</v>
          </cell>
          <cell r="BK44">
            <v>0</v>
          </cell>
          <cell r="BL44">
            <v>0</v>
          </cell>
          <cell r="BM44">
            <v>0</v>
          </cell>
          <cell r="BN44">
            <v>0</v>
          </cell>
          <cell r="BO44">
            <v>2884</v>
          </cell>
          <cell r="BP44">
            <v>165187</v>
          </cell>
          <cell r="BQ44">
            <v>0</v>
          </cell>
          <cell r="BR44">
            <v>0</v>
          </cell>
          <cell r="BS44">
            <v>0</v>
          </cell>
          <cell r="BT44">
            <v>0</v>
          </cell>
          <cell r="BU44">
            <v>16519</v>
          </cell>
          <cell r="BV44">
            <v>0</v>
          </cell>
          <cell r="BW44">
            <v>0</v>
          </cell>
          <cell r="BX44">
            <v>0</v>
          </cell>
          <cell r="BY44">
            <v>0</v>
          </cell>
          <cell r="BZ44">
            <v>16519</v>
          </cell>
          <cell r="CA44">
            <v>2884</v>
          </cell>
          <cell r="CB44">
            <v>19403</v>
          </cell>
          <cell r="CC44">
            <v>0</v>
          </cell>
          <cell r="CD44">
            <v>269403</v>
          </cell>
        </row>
        <row r="45">
          <cell r="A45" t="str">
            <v>8.8</v>
          </cell>
          <cell r="B45" t="str">
            <v>Z1012</v>
          </cell>
          <cell r="C45" t="str">
            <v>CAP08</v>
          </cell>
          <cell r="D45" t="str">
            <v>Suministro e instalación de tapa pozo húmedo</v>
          </cell>
          <cell r="E45" t="str">
            <v>U</v>
          </cell>
          <cell r="F45" t="str">
            <v>MOC185</v>
          </cell>
          <cell r="G45" t="str">
            <v>NA</v>
          </cell>
          <cell r="H45" t="str">
            <v>NA</v>
          </cell>
          <cell r="I45" t="str">
            <v>NA</v>
          </cell>
          <cell r="J45" t="str">
            <v>NA</v>
          </cell>
          <cell r="K45" t="str">
            <v>NA</v>
          </cell>
          <cell r="L45" t="str">
            <v>NA</v>
          </cell>
          <cell r="M45">
            <v>1</v>
          </cell>
          <cell r="N45" t="str">
            <v>NA</v>
          </cell>
          <cell r="O45" t="str">
            <v>NA</v>
          </cell>
          <cell r="P45" t="str">
            <v>NA</v>
          </cell>
          <cell r="Q45" t="str">
            <v>NA</v>
          </cell>
          <cell r="R45" t="str">
            <v>NA</v>
          </cell>
          <cell r="S45" t="str">
            <v>NA</v>
          </cell>
          <cell r="T45" t="str">
            <v>CEC015</v>
          </cell>
          <cell r="U45" t="str">
            <v>NA</v>
          </cell>
          <cell r="V45" t="str">
            <v>NA</v>
          </cell>
          <cell r="W45" t="str">
            <v>NA</v>
          </cell>
          <cell r="X45" t="str">
            <v>NA</v>
          </cell>
          <cell r="Y45" t="str">
            <v>CMC022</v>
          </cell>
          <cell r="Z45" t="str">
            <v>NA</v>
          </cell>
          <cell r="AA45" t="str">
            <v>NA</v>
          </cell>
          <cell r="AB45" t="str">
            <v>NA</v>
          </cell>
          <cell r="AC45" t="str">
            <v>NA</v>
          </cell>
          <cell r="AD45">
            <v>1</v>
          </cell>
          <cell r="AE45" t="str">
            <v>NA</v>
          </cell>
          <cell r="AF45" t="str">
            <v>NA</v>
          </cell>
          <cell r="AG45" t="str">
            <v>NA</v>
          </cell>
          <cell r="AH45" t="str">
            <v>NA</v>
          </cell>
          <cell r="AI45">
            <v>5</v>
          </cell>
          <cell r="AJ45">
            <v>5</v>
          </cell>
          <cell r="AO45">
            <v>563804</v>
          </cell>
          <cell r="AP45">
            <v>525000</v>
          </cell>
          <cell r="AQ45">
            <v>0</v>
          </cell>
          <cell r="AR45">
            <v>0</v>
          </cell>
          <cell r="AS45">
            <v>0</v>
          </cell>
          <cell r="AT45">
            <v>0</v>
          </cell>
          <cell r="AU45">
            <v>0</v>
          </cell>
          <cell r="AV45">
            <v>0</v>
          </cell>
          <cell r="AW45">
            <v>525000</v>
          </cell>
          <cell r="AX45">
            <v>0</v>
          </cell>
          <cell r="AY45">
            <v>0</v>
          </cell>
          <cell r="AZ45">
            <v>0</v>
          </cell>
          <cell r="BA45">
            <v>0</v>
          </cell>
          <cell r="BB45">
            <v>0</v>
          </cell>
          <cell r="BC45">
            <v>0</v>
          </cell>
          <cell r="BD45">
            <v>525000</v>
          </cell>
          <cell r="BE45">
            <v>28837</v>
          </cell>
          <cell r="BF45">
            <v>0</v>
          </cell>
          <cell r="BG45">
            <v>0</v>
          </cell>
          <cell r="BH45">
            <v>0</v>
          </cell>
          <cell r="BI45">
            <v>0</v>
          </cell>
          <cell r="BJ45">
            <v>5767</v>
          </cell>
          <cell r="BK45">
            <v>0</v>
          </cell>
          <cell r="BL45">
            <v>0</v>
          </cell>
          <cell r="BM45">
            <v>0</v>
          </cell>
          <cell r="BN45">
            <v>0</v>
          </cell>
          <cell r="BO45">
            <v>5767</v>
          </cell>
          <cell r="BP45">
            <v>165187</v>
          </cell>
          <cell r="BQ45">
            <v>0</v>
          </cell>
          <cell r="BR45">
            <v>0</v>
          </cell>
          <cell r="BS45">
            <v>0</v>
          </cell>
          <cell r="BT45">
            <v>0</v>
          </cell>
          <cell r="BU45">
            <v>33037</v>
          </cell>
          <cell r="BV45">
            <v>0</v>
          </cell>
          <cell r="BW45">
            <v>0</v>
          </cell>
          <cell r="BX45">
            <v>0</v>
          </cell>
          <cell r="BY45">
            <v>0</v>
          </cell>
          <cell r="BZ45">
            <v>33037</v>
          </cell>
          <cell r="CA45">
            <v>5767</v>
          </cell>
          <cell r="CB45">
            <v>38804</v>
          </cell>
          <cell r="CC45">
            <v>0</v>
          </cell>
          <cell r="CD45">
            <v>563804</v>
          </cell>
        </row>
        <row r="46">
          <cell r="A46" t="str">
            <v>8.9</v>
          </cell>
          <cell r="B46" t="str">
            <v>Z1012</v>
          </cell>
          <cell r="C46" t="str">
            <v>CAP08</v>
          </cell>
          <cell r="D46" t="str">
            <v>Suministro e instalación de tapa caja válvula</v>
          </cell>
          <cell r="E46" t="str">
            <v>U</v>
          </cell>
          <cell r="F46" t="str">
            <v>MOC186</v>
          </cell>
          <cell r="G46" t="str">
            <v>NA</v>
          </cell>
          <cell r="H46" t="str">
            <v>NA</v>
          </cell>
          <cell r="I46" t="str">
            <v>NA</v>
          </cell>
          <cell r="J46" t="str">
            <v>NA</v>
          </cell>
          <cell r="K46" t="str">
            <v>NA</v>
          </cell>
          <cell r="L46" t="str">
            <v>NA</v>
          </cell>
          <cell r="M46">
            <v>1</v>
          </cell>
          <cell r="N46" t="str">
            <v>NA</v>
          </cell>
          <cell r="O46" t="str">
            <v>NA</v>
          </cell>
          <cell r="P46" t="str">
            <v>NA</v>
          </cell>
          <cell r="Q46" t="str">
            <v>NA</v>
          </cell>
          <cell r="R46" t="str">
            <v>NA</v>
          </cell>
          <cell r="S46" t="str">
            <v>NA</v>
          </cell>
          <cell r="T46" t="str">
            <v>CEC015</v>
          </cell>
          <cell r="U46" t="str">
            <v>NA</v>
          </cell>
          <cell r="V46" t="str">
            <v>NA</v>
          </cell>
          <cell r="W46" t="str">
            <v>NA</v>
          </cell>
          <cell r="X46" t="str">
            <v>NA</v>
          </cell>
          <cell r="Y46" t="str">
            <v>CMC022</v>
          </cell>
          <cell r="Z46" t="str">
            <v>NA</v>
          </cell>
          <cell r="AA46" t="str">
            <v>NA</v>
          </cell>
          <cell r="AB46" t="str">
            <v>NA</v>
          </cell>
          <cell r="AC46" t="str">
            <v>NA</v>
          </cell>
          <cell r="AD46">
            <v>1</v>
          </cell>
          <cell r="AE46" t="str">
            <v>NA</v>
          </cell>
          <cell r="AF46" t="str">
            <v>NA</v>
          </cell>
          <cell r="AG46" t="str">
            <v>NA</v>
          </cell>
          <cell r="AH46" t="str">
            <v>NA</v>
          </cell>
          <cell r="AI46">
            <v>4</v>
          </cell>
          <cell r="AJ46">
            <v>4</v>
          </cell>
          <cell r="AO46">
            <v>698506</v>
          </cell>
          <cell r="AP46">
            <v>650000</v>
          </cell>
          <cell r="AQ46">
            <v>0</v>
          </cell>
          <cell r="AR46">
            <v>0</v>
          </cell>
          <cell r="AS46">
            <v>0</v>
          </cell>
          <cell r="AT46">
            <v>0</v>
          </cell>
          <cell r="AU46">
            <v>0</v>
          </cell>
          <cell r="AV46">
            <v>0</v>
          </cell>
          <cell r="AW46">
            <v>650000</v>
          </cell>
          <cell r="AX46">
            <v>0</v>
          </cell>
          <cell r="AY46">
            <v>0</v>
          </cell>
          <cell r="AZ46">
            <v>0</v>
          </cell>
          <cell r="BA46">
            <v>0</v>
          </cell>
          <cell r="BB46">
            <v>0</v>
          </cell>
          <cell r="BC46">
            <v>0</v>
          </cell>
          <cell r="BD46">
            <v>650000</v>
          </cell>
          <cell r="BE46">
            <v>28837</v>
          </cell>
          <cell r="BF46">
            <v>0</v>
          </cell>
          <cell r="BG46">
            <v>0</v>
          </cell>
          <cell r="BH46">
            <v>0</v>
          </cell>
          <cell r="BI46">
            <v>0</v>
          </cell>
          <cell r="BJ46">
            <v>7209</v>
          </cell>
          <cell r="BK46">
            <v>0</v>
          </cell>
          <cell r="BL46">
            <v>0</v>
          </cell>
          <cell r="BM46">
            <v>0</v>
          </cell>
          <cell r="BN46">
            <v>0</v>
          </cell>
          <cell r="BO46">
            <v>7209</v>
          </cell>
          <cell r="BP46">
            <v>165187</v>
          </cell>
          <cell r="BQ46">
            <v>0</v>
          </cell>
          <cell r="BR46">
            <v>0</v>
          </cell>
          <cell r="BS46">
            <v>0</v>
          </cell>
          <cell r="BT46">
            <v>0</v>
          </cell>
          <cell r="BU46">
            <v>41297</v>
          </cell>
          <cell r="BV46">
            <v>0</v>
          </cell>
          <cell r="BW46">
            <v>0</v>
          </cell>
          <cell r="BX46">
            <v>0</v>
          </cell>
          <cell r="BY46">
            <v>0</v>
          </cell>
          <cell r="BZ46">
            <v>41297</v>
          </cell>
          <cell r="CA46">
            <v>7209</v>
          </cell>
          <cell r="CB46">
            <v>48506</v>
          </cell>
          <cell r="CC46">
            <v>0</v>
          </cell>
          <cell r="CD46">
            <v>698506</v>
          </cell>
        </row>
        <row r="47">
          <cell r="B47" t="str">
            <v>Z1018</v>
          </cell>
          <cell r="C47" t="str">
            <v>CAP01</v>
          </cell>
          <cell r="D47" t="str">
            <v>En Andén granito (china lavada)</v>
          </cell>
          <cell r="E47" t="str">
            <v>m</v>
          </cell>
          <cell r="F47" t="str">
            <v>MOC010</v>
          </cell>
          <cell r="G47" t="str">
            <v>MOC062</v>
          </cell>
          <cell r="H47" t="str">
            <v>MOC128</v>
          </cell>
          <cell r="I47" t="str">
            <v>NA</v>
          </cell>
          <cell r="J47" t="str">
            <v>NA</v>
          </cell>
          <cell r="K47" t="str">
            <v>NA</v>
          </cell>
          <cell r="L47" t="str">
            <v>NA</v>
          </cell>
          <cell r="M47">
            <v>0.1</v>
          </cell>
          <cell r="N47">
            <v>0.5</v>
          </cell>
          <cell r="O47">
            <v>0.37</v>
          </cell>
          <cell r="P47" t="str">
            <v>NA</v>
          </cell>
          <cell r="Q47" t="str">
            <v>NA</v>
          </cell>
          <cell r="R47" t="str">
            <v>NA</v>
          </cell>
          <cell r="S47" t="str">
            <v>NA</v>
          </cell>
          <cell r="T47" t="str">
            <v>CEC002</v>
          </cell>
          <cell r="U47" t="str">
            <v>CEC004</v>
          </cell>
          <cell r="V47" t="str">
            <v>CEC008</v>
          </cell>
          <cell r="W47" t="str">
            <v>CEC011</v>
          </cell>
          <cell r="X47" t="str">
            <v>NA</v>
          </cell>
          <cell r="Y47" t="str">
            <v>CMC002</v>
          </cell>
          <cell r="Z47" t="str">
            <v>CMC004</v>
          </cell>
          <cell r="AA47" t="str">
            <v>CMC007</v>
          </cell>
          <cell r="AB47" t="str">
            <v>CMC008</v>
          </cell>
          <cell r="AC47" t="str">
            <v>NA</v>
          </cell>
          <cell r="AD47">
            <v>0.53</v>
          </cell>
          <cell r="AE47">
            <v>0.9</v>
          </cell>
          <cell r="AF47">
            <v>1</v>
          </cell>
          <cell r="AG47">
            <v>0.9</v>
          </cell>
          <cell r="AH47" t="str">
            <v>NA</v>
          </cell>
          <cell r="AI47">
            <v>45</v>
          </cell>
          <cell r="AJ47">
            <v>85</v>
          </cell>
          <cell r="AK47">
            <v>50</v>
          </cell>
          <cell r="AL47">
            <v>45</v>
          </cell>
          <cell r="AM47">
            <v>50</v>
          </cell>
          <cell r="AO47">
            <v>27108</v>
          </cell>
          <cell r="AP47">
            <v>24000</v>
          </cell>
          <cell r="AQ47">
            <v>300</v>
          </cell>
          <cell r="AR47">
            <v>20000</v>
          </cell>
          <cell r="AS47">
            <v>0</v>
          </cell>
          <cell r="AT47">
            <v>0</v>
          </cell>
          <cell r="AU47">
            <v>0</v>
          </cell>
          <cell r="AV47">
            <v>0</v>
          </cell>
          <cell r="AW47">
            <v>2400</v>
          </cell>
          <cell r="AX47">
            <v>150</v>
          </cell>
          <cell r="AY47">
            <v>7400</v>
          </cell>
          <cell r="AZ47">
            <v>0</v>
          </cell>
          <cell r="BA47">
            <v>0</v>
          </cell>
          <cell r="BB47">
            <v>0</v>
          </cell>
          <cell r="BC47">
            <v>0</v>
          </cell>
          <cell r="BD47">
            <v>10448</v>
          </cell>
          <cell r="BE47">
            <v>584715</v>
          </cell>
          <cell r="BF47">
            <v>2893</v>
          </cell>
          <cell r="BG47">
            <v>90067</v>
          </cell>
          <cell r="BH47">
            <v>20668</v>
          </cell>
          <cell r="BI47">
            <v>0</v>
          </cell>
          <cell r="BJ47">
            <v>6887</v>
          </cell>
          <cell r="BK47">
            <v>58</v>
          </cell>
          <cell r="BL47">
            <v>2001</v>
          </cell>
          <cell r="BM47">
            <v>413</v>
          </cell>
          <cell r="BN47">
            <v>0</v>
          </cell>
          <cell r="BO47">
            <v>9359</v>
          </cell>
          <cell r="BP47">
            <v>89116</v>
          </cell>
          <cell r="BQ47">
            <v>128224</v>
          </cell>
          <cell r="BR47">
            <v>39108</v>
          </cell>
          <cell r="BS47">
            <v>140891</v>
          </cell>
          <cell r="BT47">
            <v>0</v>
          </cell>
          <cell r="BU47">
            <v>1050</v>
          </cell>
          <cell r="BV47">
            <v>2564</v>
          </cell>
          <cell r="BW47">
            <v>869</v>
          </cell>
          <cell r="BX47">
            <v>2818</v>
          </cell>
          <cell r="BY47">
            <v>0</v>
          </cell>
          <cell r="BZ47">
            <v>7301</v>
          </cell>
          <cell r="CA47">
            <v>9359</v>
          </cell>
          <cell r="CB47">
            <v>16660</v>
          </cell>
          <cell r="CC47">
            <v>0.05</v>
          </cell>
          <cell r="CD47">
            <v>27108</v>
          </cell>
        </row>
        <row r="48">
          <cell r="B48" t="str">
            <v>Z2018</v>
          </cell>
          <cell r="C48" t="str">
            <v>CAP01</v>
          </cell>
          <cell r="D48" t="str">
            <v>En Andén granito (china lavada)</v>
          </cell>
          <cell r="E48" t="str">
            <v>m</v>
          </cell>
          <cell r="F48" t="str">
            <v>MOC010</v>
          </cell>
          <cell r="G48" t="str">
            <v>MOC062</v>
          </cell>
          <cell r="H48" t="str">
            <v>MOC128</v>
          </cell>
          <cell r="I48" t="str">
            <v>NA</v>
          </cell>
          <cell r="J48" t="str">
            <v>NA</v>
          </cell>
          <cell r="K48" t="str">
            <v>NA</v>
          </cell>
          <cell r="L48" t="str">
            <v>NA</v>
          </cell>
          <cell r="M48">
            <v>0.14000000000000001</v>
          </cell>
          <cell r="N48">
            <v>0.7</v>
          </cell>
          <cell r="O48">
            <v>0.37</v>
          </cell>
          <cell r="P48" t="str">
            <v>NA</v>
          </cell>
          <cell r="Q48" t="str">
            <v>NA</v>
          </cell>
          <cell r="R48" t="str">
            <v>NA</v>
          </cell>
          <cell r="S48" t="str">
            <v>NA</v>
          </cell>
          <cell r="T48" t="str">
            <v>CEC002</v>
          </cell>
          <cell r="U48" t="str">
            <v>CEC004</v>
          </cell>
          <cell r="V48" t="str">
            <v>CEC008</v>
          </cell>
          <cell r="W48" t="str">
            <v>CEC010</v>
          </cell>
          <cell r="X48" t="str">
            <v>NA</v>
          </cell>
          <cell r="Y48" t="str">
            <v>CMC002</v>
          </cell>
          <cell r="Z48" t="str">
            <v>CMC004</v>
          </cell>
          <cell r="AA48" t="str">
            <v>CMC007</v>
          </cell>
          <cell r="AB48" t="str">
            <v>CMC008</v>
          </cell>
          <cell r="AC48" t="str">
            <v>NA</v>
          </cell>
          <cell r="AD48">
            <v>0.52</v>
          </cell>
          <cell r="AE48">
            <v>0.89</v>
          </cell>
          <cell r="AF48">
            <v>1</v>
          </cell>
          <cell r="AG48">
            <v>0.89</v>
          </cell>
          <cell r="AH48" t="str">
            <v>NA</v>
          </cell>
          <cell r="AI48">
            <v>42.5</v>
          </cell>
          <cell r="AJ48">
            <v>82.5</v>
          </cell>
          <cell r="AK48">
            <v>47.5</v>
          </cell>
          <cell r="AL48">
            <v>42.5</v>
          </cell>
          <cell r="AM48">
            <v>47.5</v>
          </cell>
          <cell r="AO48">
            <v>29202</v>
          </cell>
          <cell r="AP48">
            <v>24000</v>
          </cell>
          <cell r="AQ48">
            <v>300</v>
          </cell>
          <cell r="AR48">
            <v>20000</v>
          </cell>
          <cell r="AS48">
            <v>0</v>
          </cell>
          <cell r="AT48">
            <v>0</v>
          </cell>
          <cell r="AU48">
            <v>0</v>
          </cell>
          <cell r="AV48">
            <v>0</v>
          </cell>
          <cell r="AW48">
            <v>3360</v>
          </cell>
          <cell r="AX48">
            <v>210</v>
          </cell>
          <cell r="AY48">
            <v>7400</v>
          </cell>
          <cell r="AZ48">
            <v>0</v>
          </cell>
          <cell r="BA48">
            <v>0</v>
          </cell>
          <cell r="BB48">
            <v>0</v>
          </cell>
          <cell r="BC48">
            <v>0</v>
          </cell>
          <cell r="BD48">
            <v>11519</v>
          </cell>
          <cell r="BE48">
            <v>584715</v>
          </cell>
          <cell r="BF48">
            <v>2893</v>
          </cell>
          <cell r="BG48">
            <v>90067</v>
          </cell>
          <cell r="BH48">
            <v>33634</v>
          </cell>
          <cell r="BI48">
            <v>0</v>
          </cell>
          <cell r="BJ48">
            <v>7154</v>
          </cell>
          <cell r="BK48">
            <v>61</v>
          </cell>
          <cell r="BL48">
            <v>2119</v>
          </cell>
          <cell r="BM48">
            <v>704</v>
          </cell>
          <cell r="BN48">
            <v>0</v>
          </cell>
          <cell r="BO48">
            <v>10038</v>
          </cell>
          <cell r="BP48">
            <v>89116</v>
          </cell>
          <cell r="BQ48">
            <v>128224</v>
          </cell>
          <cell r="BR48">
            <v>39108</v>
          </cell>
          <cell r="BS48">
            <v>140891</v>
          </cell>
          <cell r="BT48">
            <v>0</v>
          </cell>
          <cell r="BU48">
            <v>1090</v>
          </cell>
          <cell r="BV48">
            <v>2685</v>
          </cell>
          <cell r="BW48">
            <v>920</v>
          </cell>
          <cell r="BX48">
            <v>2950</v>
          </cell>
          <cell r="BY48">
            <v>0</v>
          </cell>
          <cell r="BZ48">
            <v>7645</v>
          </cell>
          <cell r="CA48">
            <v>10038</v>
          </cell>
          <cell r="CB48">
            <v>17683</v>
          </cell>
          <cell r="CC48">
            <v>0.05</v>
          </cell>
          <cell r="CD48">
            <v>29202</v>
          </cell>
        </row>
        <row r="49">
          <cell r="B49" t="str">
            <v>Z1019</v>
          </cell>
          <cell r="C49" t="str">
            <v>CAP01</v>
          </cell>
          <cell r="D49" t="str">
            <v>En Andén granito pulido</v>
          </cell>
          <cell r="E49" t="str">
            <v>m</v>
          </cell>
          <cell r="F49" t="str">
            <v>MOC010</v>
          </cell>
          <cell r="G49" t="str">
            <v>MOC062</v>
          </cell>
          <cell r="H49" t="str">
            <v>MOC128</v>
          </cell>
          <cell r="I49" t="str">
            <v>NA</v>
          </cell>
          <cell r="J49" t="str">
            <v>NA</v>
          </cell>
          <cell r="K49" t="str">
            <v>NA</v>
          </cell>
          <cell r="L49" t="str">
            <v>NA</v>
          </cell>
          <cell r="M49">
            <v>0.1</v>
          </cell>
          <cell r="N49">
            <v>0.5</v>
          </cell>
          <cell r="O49">
            <v>0.37</v>
          </cell>
          <cell r="P49" t="str">
            <v>NA</v>
          </cell>
          <cell r="Q49" t="str">
            <v>NA</v>
          </cell>
          <cell r="R49" t="str">
            <v>NA</v>
          </cell>
          <cell r="S49" t="str">
            <v>NA</v>
          </cell>
          <cell r="T49" t="str">
            <v>CEC002</v>
          </cell>
          <cell r="U49" t="str">
            <v>CEC004</v>
          </cell>
          <cell r="V49" t="str">
            <v>CEC008</v>
          </cell>
          <cell r="W49" t="str">
            <v>CEC010</v>
          </cell>
          <cell r="X49" t="str">
            <v>NA</v>
          </cell>
          <cell r="Y49" t="str">
            <v>CMC002</v>
          </cell>
          <cell r="Z49" t="str">
            <v>CMC004</v>
          </cell>
          <cell r="AA49" t="str">
            <v>CMC007</v>
          </cell>
          <cell r="AB49" t="str">
            <v>CMC008</v>
          </cell>
          <cell r="AC49" t="str">
            <v>NA</v>
          </cell>
          <cell r="AD49">
            <v>0.32</v>
          </cell>
          <cell r="AE49">
            <v>1</v>
          </cell>
          <cell r="AF49">
            <v>1</v>
          </cell>
          <cell r="AG49">
            <v>0.6</v>
          </cell>
          <cell r="AH49" t="str">
            <v>NA</v>
          </cell>
          <cell r="AI49">
            <v>45</v>
          </cell>
          <cell r="AJ49">
            <v>140</v>
          </cell>
          <cell r="AK49">
            <v>45</v>
          </cell>
          <cell r="AL49">
            <v>45</v>
          </cell>
          <cell r="AM49">
            <v>75</v>
          </cell>
          <cell r="AO49">
            <v>23350</v>
          </cell>
          <cell r="AP49">
            <v>24000</v>
          </cell>
          <cell r="AQ49">
            <v>300</v>
          </cell>
          <cell r="AR49">
            <v>20000</v>
          </cell>
          <cell r="AS49">
            <v>0</v>
          </cell>
          <cell r="AT49">
            <v>0</v>
          </cell>
          <cell r="AU49">
            <v>0</v>
          </cell>
          <cell r="AV49">
            <v>0</v>
          </cell>
          <cell r="AW49">
            <v>2400</v>
          </cell>
          <cell r="AX49">
            <v>150</v>
          </cell>
          <cell r="AY49">
            <v>7400</v>
          </cell>
          <cell r="AZ49">
            <v>0</v>
          </cell>
          <cell r="BA49">
            <v>0</v>
          </cell>
          <cell r="BB49">
            <v>0</v>
          </cell>
          <cell r="BC49">
            <v>0</v>
          </cell>
          <cell r="BD49">
            <v>10448</v>
          </cell>
          <cell r="BE49">
            <v>584715</v>
          </cell>
          <cell r="BF49">
            <v>2893</v>
          </cell>
          <cell r="BG49">
            <v>90067</v>
          </cell>
          <cell r="BH49">
            <v>33634</v>
          </cell>
          <cell r="BI49">
            <v>0</v>
          </cell>
          <cell r="BJ49">
            <v>4158</v>
          </cell>
          <cell r="BK49">
            <v>64</v>
          </cell>
          <cell r="BL49">
            <v>2001</v>
          </cell>
          <cell r="BM49">
            <v>448</v>
          </cell>
          <cell r="BN49">
            <v>0</v>
          </cell>
          <cell r="BO49">
            <v>6671</v>
          </cell>
          <cell r="BP49">
            <v>89116</v>
          </cell>
          <cell r="BQ49">
            <v>128224</v>
          </cell>
          <cell r="BR49">
            <v>39108</v>
          </cell>
          <cell r="BS49">
            <v>140891</v>
          </cell>
          <cell r="BT49">
            <v>0</v>
          </cell>
          <cell r="BU49">
            <v>634</v>
          </cell>
          <cell r="BV49">
            <v>2849</v>
          </cell>
          <cell r="BW49">
            <v>869</v>
          </cell>
          <cell r="BX49">
            <v>1879</v>
          </cell>
          <cell r="BY49">
            <v>0</v>
          </cell>
          <cell r="BZ49">
            <v>6231</v>
          </cell>
          <cell r="CA49">
            <v>6671</v>
          </cell>
          <cell r="CB49">
            <v>12902</v>
          </cell>
          <cell r="CC49">
            <v>0.05</v>
          </cell>
          <cell r="CD49">
            <v>23350</v>
          </cell>
        </row>
        <row r="50">
          <cell r="B50" t="str">
            <v>Z2019</v>
          </cell>
          <cell r="C50" t="str">
            <v>CAP01</v>
          </cell>
          <cell r="D50" t="str">
            <v>En Andén granito pulido</v>
          </cell>
          <cell r="E50" t="str">
            <v>m</v>
          </cell>
          <cell r="F50" t="str">
            <v>MOC010</v>
          </cell>
          <cell r="G50" t="str">
            <v>MOC062</v>
          </cell>
          <cell r="H50" t="str">
            <v>MOC128</v>
          </cell>
          <cell r="I50" t="str">
            <v>NA</v>
          </cell>
          <cell r="J50" t="str">
            <v>NA</v>
          </cell>
          <cell r="K50" t="str">
            <v>NA</v>
          </cell>
          <cell r="L50" t="str">
            <v>NA</v>
          </cell>
          <cell r="M50">
            <v>0.14000000000000001</v>
          </cell>
          <cell r="N50">
            <v>0.7</v>
          </cell>
          <cell r="O50">
            <v>0.37</v>
          </cell>
          <cell r="P50" t="str">
            <v>NA</v>
          </cell>
          <cell r="Q50" t="str">
            <v>NA</v>
          </cell>
          <cell r="R50" t="str">
            <v>NA</v>
          </cell>
          <cell r="S50" t="str">
            <v>NA</v>
          </cell>
          <cell r="T50" t="str">
            <v>CEC002</v>
          </cell>
          <cell r="U50" t="str">
            <v>CEC004</v>
          </cell>
          <cell r="V50" t="str">
            <v>CEC008</v>
          </cell>
          <cell r="W50" t="str">
            <v>CEC010</v>
          </cell>
          <cell r="X50" t="str">
            <v>NA</v>
          </cell>
          <cell r="Y50" t="str">
            <v>CMC002</v>
          </cell>
          <cell r="Z50" t="str">
            <v>CMC004</v>
          </cell>
          <cell r="AA50" t="str">
            <v>CMC007</v>
          </cell>
          <cell r="AB50" t="str">
            <v>CMC008</v>
          </cell>
          <cell r="AC50" t="str">
            <v>NA</v>
          </cell>
          <cell r="AD50">
            <v>0.31</v>
          </cell>
          <cell r="AE50">
            <v>1</v>
          </cell>
          <cell r="AF50">
            <v>1</v>
          </cell>
          <cell r="AG50">
            <v>0.59</v>
          </cell>
          <cell r="AH50" t="str">
            <v>NA</v>
          </cell>
          <cell r="AI50">
            <v>42.5</v>
          </cell>
          <cell r="AJ50">
            <v>137.5</v>
          </cell>
          <cell r="AK50">
            <v>42.5</v>
          </cell>
          <cell r="AL50">
            <v>42.5</v>
          </cell>
          <cell r="AM50">
            <v>72.5</v>
          </cell>
          <cell r="AO50">
            <v>24981</v>
          </cell>
          <cell r="AP50">
            <v>24000</v>
          </cell>
          <cell r="AQ50">
            <v>300</v>
          </cell>
          <cell r="AR50">
            <v>20000</v>
          </cell>
          <cell r="AS50">
            <v>0</v>
          </cell>
          <cell r="AT50">
            <v>0</v>
          </cell>
          <cell r="AU50">
            <v>0</v>
          </cell>
          <cell r="AV50">
            <v>0</v>
          </cell>
          <cell r="AW50">
            <v>3360</v>
          </cell>
          <cell r="AX50">
            <v>210</v>
          </cell>
          <cell r="AY50">
            <v>7400</v>
          </cell>
          <cell r="AZ50">
            <v>0</v>
          </cell>
          <cell r="BA50">
            <v>0</v>
          </cell>
          <cell r="BB50">
            <v>0</v>
          </cell>
          <cell r="BC50">
            <v>0</v>
          </cell>
          <cell r="BD50">
            <v>11519</v>
          </cell>
          <cell r="BE50">
            <v>584715</v>
          </cell>
          <cell r="BF50">
            <v>2893</v>
          </cell>
          <cell r="BG50">
            <v>90067</v>
          </cell>
          <cell r="BH50">
            <v>33634</v>
          </cell>
          <cell r="BI50">
            <v>0</v>
          </cell>
          <cell r="BJ50">
            <v>4265</v>
          </cell>
          <cell r="BK50">
            <v>68</v>
          </cell>
          <cell r="BL50">
            <v>2119</v>
          </cell>
          <cell r="BM50">
            <v>467</v>
          </cell>
          <cell r="BN50">
            <v>0</v>
          </cell>
          <cell r="BO50">
            <v>6919</v>
          </cell>
          <cell r="BP50">
            <v>89116</v>
          </cell>
          <cell r="BQ50">
            <v>128224</v>
          </cell>
          <cell r="BR50">
            <v>39108</v>
          </cell>
          <cell r="BS50">
            <v>140891</v>
          </cell>
          <cell r="BT50">
            <v>0</v>
          </cell>
          <cell r="BU50">
            <v>650</v>
          </cell>
          <cell r="BV50">
            <v>3017</v>
          </cell>
          <cell r="BW50">
            <v>920</v>
          </cell>
          <cell r="BX50">
            <v>1956</v>
          </cell>
          <cell r="BY50">
            <v>0</v>
          </cell>
          <cell r="BZ50">
            <v>6543</v>
          </cell>
          <cell r="CA50">
            <v>6919</v>
          </cell>
          <cell r="CB50">
            <v>13462</v>
          </cell>
          <cell r="CC50">
            <v>0.05</v>
          </cell>
          <cell r="CD50">
            <v>24981</v>
          </cell>
        </row>
        <row r="51">
          <cell r="B51" t="str">
            <v>Z1018</v>
          </cell>
          <cell r="C51" t="str">
            <v>CAP01</v>
          </cell>
          <cell r="D51" t="str">
            <v>En andén granito-tableta         (AGT)</v>
          </cell>
          <cell r="E51" t="str">
            <v>m</v>
          </cell>
          <cell r="F51" t="str">
            <v>MOC010</v>
          </cell>
          <cell r="G51" t="str">
            <v>MOC062</v>
          </cell>
          <cell r="H51" t="str">
            <v>MOC103</v>
          </cell>
          <cell r="I51" t="str">
            <v>NA</v>
          </cell>
          <cell r="J51" t="str">
            <v>NA</v>
          </cell>
          <cell r="K51" t="str">
            <v>NA</v>
          </cell>
          <cell r="L51" t="str">
            <v>NA</v>
          </cell>
          <cell r="M51">
            <v>0.14000000000000001</v>
          </cell>
          <cell r="N51">
            <v>0.5</v>
          </cell>
          <cell r="O51">
            <v>0.31</v>
          </cell>
          <cell r="P51" t="str">
            <v>NA</v>
          </cell>
          <cell r="Q51" t="str">
            <v>NA</v>
          </cell>
          <cell r="R51" t="str">
            <v>NA</v>
          </cell>
          <cell r="S51" t="str">
            <v>NA</v>
          </cell>
          <cell r="T51" t="str">
            <v>CEC002</v>
          </cell>
          <cell r="U51" t="str">
            <v>CEC004</v>
          </cell>
          <cell r="V51" t="str">
            <v>CEC008</v>
          </cell>
          <cell r="W51" t="str">
            <v>CEC010</v>
          </cell>
          <cell r="X51" t="str">
            <v>NA</v>
          </cell>
          <cell r="Y51" t="str">
            <v>CMC002</v>
          </cell>
          <cell r="Z51" t="str">
            <v>CMC004</v>
          </cell>
          <cell r="AA51" t="str">
            <v>CMC007</v>
          </cell>
          <cell r="AB51" t="str">
            <v>CMC008</v>
          </cell>
          <cell r="AC51" t="str">
            <v>NA</v>
          </cell>
          <cell r="AD51">
            <v>0.37</v>
          </cell>
          <cell r="AE51">
            <v>1</v>
          </cell>
          <cell r="AF51">
            <v>1</v>
          </cell>
          <cell r="AG51">
            <v>0.79</v>
          </cell>
          <cell r="AH51" t="str">
            <v>NA</v>
          </cell>
          <cell r="AI51">
            <v>55</v>
          </cell>
          <cell r="AJ51">
            <v>150</v>
          </cell>
          <cell r="AK51">
            <v>55</v>
          </cell>
          <cell r="AL51">
            <v>55</v>
          </cell>
          <cell r="AM51">
            <v>70</v>
          </cell>
          <cell r="AO51">
            <v>21970</v>
          </cell>
          <cell r="AP51">
            <v>24000</v>
          </cell>
          <cell r="AQ51">
            <v>300</v>
          </cell>
          <cell r="AR51">
            <v>20000</v>
          </cell>
          <cell r="AS51">
            <v>0</v>
          </cell>
          <cell r="AT51">
            <v>0</v>
          </cell>
          <cell r="AU51">
            <v>0</v>
          </cell>
          <cell r="AV51">
            <v>0</v>
          </cell>
          <cell r="AW51">
            <v>3360</v>
          </cell>
          <cell r="AX51">
            <v>150</v>
          </cell>
          <cell r="AY51">
            <v>6200</v>
          </cell>
          <cell r="AZ51">
            <v>0</v>
          </cell>
          <cell r="BA51">
            <v>0</v>
          </cell>
          <cell r="BB51">
            <v>0</v>
          </cell>
          <cell r="BC51">
            <v>0</v>
          </cell>
          <cell r="BD51">
            <v>10196</v>
          </cell>
          <cell r="BE51">
            <v>584715</v>
          </cell>
          <cell r="BF51">
            <v>2893</v>
          </cell>
          <cell r="BG51">
            <v>90067</v>
          </cell>
          <cell r="BH51">
            <v>33634</v>
          </cell>
          <cell r="BI51">
            <v>0</v>
          </cell>
          <cell r="BJ51">
            <v>3934</v>
          </cell>
          <cell r="BK51">
            <v>53</v>
          </cell>
          <cell r="BL51">
            <v>1638</v>
          </cell>
          <cell r="BM51">
            <v>483</v>
          </cell>
          <cell r="BN51">
            <v>0</v>
          </cell>
          <cell r="BO51">
            <v>6108</v>
          </cell>
          <cell r="BP51">
            <v>89116</v>
          </cell>
          <cell r="BQ51">
            <v>128224</v>
          </cell>
          <cell r="BR51">
            <v>39108</v>
          </cell>
          <cell r="BS51">
            <v>140891</v>
          </cell>
          <cell r="BT51">
            <v>0</v>
          </cell>
          <cell r="BU51">
            <v>600</v>
          </cell>
          <cell r="BV51">
            <v>2331</v>
          </cell>
          <cell r="BW51">
            <v>711</v>
          </cell>
          <cell r="BX51">
            <v>2024</v>
          </cell>
          <cell r="BY51">
            <v>0</v>
          </cell>
          <cell r="BZ51">
            <v>5666</v>
          </cell>
          <cell r="CA51">
            <v>6108</v>
          </cell>
          <cell r="CB51">
            <v>11774</v>
          </cell>
          <cell r="CC51">
            <v>0.05</v>
          </cell>
          <cell r="CD51">
            <v>21970</v>
          </cell>
        </row>
        <row r="52">
          <cell r="B52" t="str">
            <v>Z1016</v>
          </cell>
          <cell r="C52" t="str">
            <v>CAP01</v>
          </cell>
          <cell r="D52" t="str">
            <v>En Andén ladrillo</v>
          </cell>
          <cell r="E52" t="str">
            <v>m</v>
          </cell>
          <cell r="F52" t="str">
            <v>MOC010</v>
          </cell>
          <cell r="G52" t="str">
            <v>MOC062</v>
          </cell>
          <cell r="H52" t="str">
            <v>MOC128</v>
          </cell>
          <cell r="I52" t="str">
            <v>NA</v>
          </cell>
          <cell r="J52" t="str">
            <v>NA</v>
          </cell>
          <cell r="K52" t="str">
            <v>NA</v>
          </cell>
          <cell r="L52" t="str">
            <v>NA</v>
          </cell>
          <cell r="M52">
            <v>0.1</v>
          </cell>
          <cell r="N52">
            <v>0.5</v>
          </cell>
          <cell r="O52">
            <v>0.37</v>
          </cell>
          <cell r="P52" t="str">
            <v>NA</v>
          </cell>
          <cell r="Q52" t="str">
            <v>NA</v>
          </cell>
          <cell r="R52" t="str">
            <v>NA</v>
          </cell>
          <cell r="S52" t="str">
            <v>NA</v>
          </cell>
          <cell r="T52" t="str">
            <v>CEC002</v>
          </cell>
          <cell r="U52" t="str">
            <v>CEC004</v>
          </cell>
          <cell r="V52" t="str">
            <v>CEC008</v>
          </cell>
          <cell r="W52" t="str">
            <v>CEC010</v>
          </cell>
          <cell r="X52" t="str">
            <v>NA</v>
          </cell>
          <cell r="Y52" t="str">
            <v>CMC002</v>
          </cell>
          <cell r="Z52" t="str">
            <v>CMC004</v>
          </cell>
          <cell r="AA52" t="str">
            <v>CMC007</v>
          </cell>
          <cell r="AB52" t="str">
            <v>CMC008</v>
          </cell>
          <cell r="AC52" t="str">
            <v>NA</v>
          </cell>
          <cell r="AD52">
            <v>0.31</v>
          </cell>
          <cell r="AE52">
            <v>1</v>
          </cell>
          <cell r="AF52">
            <v>1</v>
          </cell>
          <cell r="AG52">
            <v>0.65</v>
          </cell>
          <cell r="AH52" t="str">
            <v>NA</v>
          </cell>
          <cell r="AI52">
            <v>55</v>
          </cell>
          <cell r="AJ52">
            <v>175</v>
          </cell>
          <cell r="AK52">
            <v>55</v>
          </cell>
          <cell r="AL52">
            <v>55</v>
          </cell>
          <cell r="AM52">
            <v>85</v>
          </cell>
          <cell r="AO52">
            <v>21041</v>
          </cell>
          <cell r="AP52">
            <v>24000</v>
          </cell>
          <cell r="AQ52">
            <v>300</v>
          </cell>
          <cell r="AR52">
            <v>20000</v>
          </cell>
          <cell r="AS52">
            <v>0</v>
          </cell>
          <cell r="AT52">
            <v>0</v>
          </cell>
          <cell r="AU52">
            <v>0</v>
          </cell>
          <cell r="AV52">
            <v>0</v>
          </cell>
          <cell r="AW52">
            <v>2400</v>
          </cell>
          <cell r="AX52">
            <v>150</v>
          </cell>
          <cell r="AY52">
            <v>7400</v>
          </cell>
          <cell r="AZ52">
            <v>0</v>
          </cell>
          <cell r="BA52">
            <v>0</v>
          </cell>
          <cell r="BB52">
            <v>0</v>
          </cell>
          <cell r="BC52">
            <v>0</v>
          </cell>
          <cell r="BD52">
            <v>10448</v>
          </cell>
          <cell r="BE52">
            <v>584715</v>
          </cell>
          <cell r="BF52">
            <v>2893</v>
          </cell>
          <cell r="BG52">
            <v>90067</v>
          </cell>
          <cell r="BH52">
            <v>33634</v>
          </cell>
          <cell r="BI52">
            <v>0</v>
          </cell>
          <cell r="BJ52">
            <v>3296</v>
          </cell>
          <cell r="BK52">
            <v>53</v>
          </cell>
          <cell r="BL52">
            <v>1638</v>
          </cell>
          <cell r="BM52">
            <v>397</v>
          </cell>
          <cell r="BN52">
            <v>0</v>
          </cell>
          <cell r="BO52">
            <v>5384</v>
          </cell>
          <cell r="BP52">
            <v>89116</v>
          </cell>
          <cell r="BQ52">
            <v>128224</v>
          </cell>
          <cell r="BR52">
            <v>39108</v>
          </cell>
          <cell r="BS52">
            <v>140891</v>
          </cell>
          <cell r="BT52">
            <v>0</v>
          </cell>
          <cell r="BU52">
            <v>502</v>
          </cell>
          <cell r="BV52">
            <v>2331</v>
          </cell>
          <cell r="BW52">
            <v>711</v>
          </cell>
          <cell r="BX52">
            <v>1665</v>
          </cell>
          <cell r="BY52">
            <v>0</v>
          </cell>
          <cell r="BZ52">
            <v>5209</v>
          </cell>
          <cell r="CA52">
            <v>5384</v>
          </cell>
          <cell r="CB52">
            <v>10593</v>
          </cell>
          <cell r="CC52">
            <v>0.05</v>
          </cell>
          <cell r="CD52">
            <v>21041</v>
          </cell>
        </row>
        <row r="53">
          <cell r="B53" t="str">
            <v>Z2016</v>
          </cell>
          <cell r="C53" t="str">
            <v>CAP01</v>
          </cell>
          <cell r="D53" t="str">
            <v>En Andén ladrillo</v>
          </cell>
          <cell r="E53" t="str">
            <v>m</v>
          </cell>
          <cell r="F53" t="str">
            <v>MOC010</v>
          </cell>
          <cell r="G53" t="str">
            <v>MOC062</v>
          </cell>
          <cell r="H53" t="str">
            <v>MOC128</v>
          </cell>
          <cell r="I53" t="str">
            <v>NA</v>
          </cell>
          <cell r="J53" t="str">
            <v>NA</v>
          </cell>
          <cell r="K53" t="str">
            <v>NA</v>
          </cell>
          <cell r="L53" t="str">
            <v>NA</v>
          </cell>
          <cell r="M53">
            <v>0.14000000000000001</v>
          </cell>
          <cell r="N53">
            <v>0.7</v>
          </cell>
          <cell r="O53">
            <v>0.37</v>
          </cell>
          <cell r="P53" t="str">
            <v>NA</v>
          </cell>
          <cell r="Q53" t="str">
            <v>NA</v>
          </cell>
          <cell r="R53" t="str">
            <v>NA</v>
          </cell>
          <cell r="S53" t="str">
            <v>NA</v>
          </cell>
          <cell r="T53" t="str">
            <v>CEC002</v>
          </cell>
          <cell r="U53" t="str">
            <v>CEC004</v>
          </cell>
          <cell r="V53" t="str">
            <v>CEC008</v>
          </cell>
          <cell r="W53" t="str">
            <v>CEC010</v>
          </cell>
          <cell r="X53" t="str">
            <v>NA</v>
          </cell>
          <cell r="Y53" t="str">
            <v>CMC002</v>
          </cell>
          <cell r="Z53" t="str">
            <v>CMC004</v>
          </cell>
          <cell r="AA53" t="str">
            <v>CMC007</v>
          </cell>
          <cell r="AB53" t="str">
            <v>CMC008</v>
          </cell>
          <cell r="AC53" t="str">
            <v>NA</v>
          </cell>
          <cell r="AD53">
            <v>0.33</v>
          </cell>
          <cell r="AE53">
            <v>1</v>
          </cell>
          <cell r="AF53">
            <v>1</v>
          </cell>
          <cell r="AG53">
            <v>0.63</v>
          </cell>
          <cell r="AH53" t="str">
            <v>NA</v>
          </cell>
          <cell r="AI53">
            <v>50</v>
          </cell>
          <cell r="AJ53">
            <v>152.5</v>
          </cell>
          <cell r="AK53">
            <v>50</v>
          </cell>
          <cell r="AL53">
            <v>50</v>
          </cell>
          <cell r="AM53">
            <v>80</v>
          </cell>
          <cell r="AO53">
            <v>23370</v>
          </cell>
          <cell r="AP53">
            <v>24000</v>
          </cell>
          <cell r="AQ53">
            <v>300</v>
          </cell>
          <cell r="AR53">
            <v>20000</v>
          </cell>
          <cell r="AS53">
            <v>0</v>
          </cell>
          <cell r="AT53">
            <v>0</v>
          </cell>
          <cell r="AU53">
            <v>0</v>
          </cell>
          <cell r="AV53">
            <v>0</v>
          </cell>
          <cell r="AW53">
            <v>3360</v>
          </cell>
          <cell r="AX53">
            <v>210</v>
          </cell>
          <cell r="AY53">
            <v>7400</v>
          </cell>
          <cell r="AZ53">
            <v>0</v>
          </cell>
          <cell r="BA53">
            <v>0</v>
          </cell>
          <cell r="BB53">
            <v>0</v>
          </cell>
          <cell r="BC53">
            <v>0</v>
          </cell>
          <cell r="BD53">
            <v>11519</v>
          </cell>
          <cell r="BE53">
            <v>584715</v>
          </cell>
          <cell r="BF53">
            <v>2893</v>
          </cell>
          <cell r="BG53">
            <v>90067</v>
          </cell>
          <cell r="BH53">
            <v>33634</v>
          </cell>
          <cell r="BI53">
            <v>0</v>
          </cell>
          <cell r="BJ53">
            <v>3859</v>
          </cell>
          <cell r="BK53">
            <v>58</v>
          </cell>
          <cell r="BL53">
            <v>1801</v>
          </cell>
          <cell r="BM53">
            <v>424</v>
          </cell>
          <cell r="BN53">
            <v>0</v>
          </cell>
          <cell r="BO53">
            <v>6142</v>
          </cell>
          <cell r="BP53">
            <v>89116</v>
          </cell>
          <cell r="BQ53">
            <v>128224</v>
          </cell>
          <cell r="BR53">
            <v>39108</v>
          </cell>
          <cell r="BS53">
            <v>140891</v>
          </cell>
          <cell r="BT53">
            <v>0</v>
          </cell>
          <cell r="BU53">
            <v>588</v>
          </cell>
          <cell r="BV53">
            <v>2564</v>
          </cell>
          <cell r="BW53">
            <v>782</v>
          </cell>
          <cell r="BX53">
            <v>1775</v>
          </cell>
          <cell r="BY53">
            <v>0</v>
          </cell>
          <cell r="BZ53">
            <v>5709</v>
          </cell>
          <cell r="CA53">
            <v>6142</v>
          </cell>
          <cell r="CB53">
            <v>11851</v>
          </cell>
          <cell r="CC53">
            <v>0.05</v>
          </cell>
          <cell r="CD53">
            <v>23370</v>
          </cell>
        </row>
        <row r="54">
          <cell r="B54" t="str">
            <v>Z1016</v>
          </cell>
          <cell r="C54" t="str">
            <v>CAP01</v>
          </cell>
          <cell r="D54" t="str">
            <v>En andén ladrillo                      (AL)</v>
          </cell>
          <cell r="E54" t="str">
            <v>m</v>
          </cell>
          <cell r="F54" t="str">
            <v>MOC010</v>
          </cell>
          <cell r="G54" t="str">
            <v>MOC062</v>
          </cell>
          <cell r="H54" t="str">
            <v>MOC103</v>
          </cell>
          <cell r="I54" t="str">
            <v>NA</v>
          </cell>
          <cell r="J54" t="str">
            <v>NA</v>
          </cell>
          <cell r="K54" t="str">
            <v>NA</v>
          </cell>
          <cell r="L54" t="str">
            <v>NA</v>
          </cell>
          <cell r="M54">
            <v>0.14000000000000001</v>
          </cell>
          <cell r="N54">
            <v>0.5</v>
          </cell>
          <cell r="O54">
            <v>0.31</v>
          </cell>
          <cell r="P54" t="str">
            <v>NA</v>
          </cell>
          <cell r="Q54" t="str">
            <v>NA</v>
          </cell>
          <cell r="R54" t="str">
            <v>NA</v>
          </cell>
          <cell r="S54" t="str">
            <v>NA</v>
          </cell>
          <cell r="T54" t="str">
            <v>CEC002</v>
          </cell>
          <cell r="U54" t="str">
            <v>CEC004</v>
          </cell>
          <cell r="V54" t="str">
            <v>CEC008</v>
          </cell>
          <cell r="W54" t="str">
            <v>CEC010</v>
          </cell>
          <cell r="X54" t="str">
            <v>NA</v>
          </cell>
          <cell r="Y54" t="str">
            <v>CMC002</v>
          </cell>
          <cell r="Z54" t="str">
            <v>CMC004</v>
          </cell>
          <cell r="AA54" t="str">
            <v>CMC007</v>
          </cell>
          <cell r="AB54" t="str">
            <v>CMC008</v>
          </cell>
          <cell r="AC54" t="str">
            <v>NA</v>
          </cell>
          <cell r="AD54">
            <v>0.31</v>
          </cell>
          <cell r="AE54">
            <v>1</v>
          </cell>
          <cell r="AF54">
            <v>1</v>
          </cell>
          <cell r="AG54">
            <v>0.65</v>
          </cell>
          <cell r="AH54" t="str">
            <v>NA</v>
          </cell>
          <cell r="AI54">
            <v>55</v>
          </cell>
          <cell r="AJ54">
            <v>175</v>
          </cell>
          <cell r="AK54">
            <v>55</v>
          </cell>
          <cell r="AL54">
            <v>55</v>
          </cell>
          <cell r="AM54">
            <v>85</v>
          </cell>
          <cell r="AO54">
            <v>20789</v>
          </cell>
          <cell r="AP54">
            <v>24000</v>
          </cell>
          <cell r="AQ54">
            <v>300</v>
          </cell>
          <cell r="AR54">
            <v>20000</v>
          </cell>
          <cell r="AS54">
            <v>0</v>
          </cell>
          <cell r="AT54">
            <v>0</v>
          </cell>
          <cell r="AU54">
            <v>0</v>
          </cell>
          <cell r="AV54">
            <v>0</v>
          </cell>
          <cell r="AW54">
            <v>3360</v>
          </cell>
          <cell r="AX54">
            <v>150</v>
          </cell>
          <cell r="AY54">
            <v>6200</v>
          </cell>
          <cell r="AZ54">
            <v>0</v>
          </cell>
          <cell r="BA54">
            <v>0</v>
          </cell>
          <cell r="BB54">
            <v>0</v>
          </cell>
          <cell r="BC54">
            <v>0</v>
          </cell>
          <cell r="BD54">
            <v>10196</v>
          </cell>
          <cell r="BE54">
            <v>584715</v>
          </cell>
          <cell r="BF54">
            <v>2893</v>
          </cell>
          <cell r="BG54">
            <v>90067</v>
          </cell>
          <cell r="BH54">
            <v>33634</v>
          </cell>
          <cell r="BI54">
            <v>0</v>
          </cell>
          <cell r="BJ54">
            <v>3296</v>
          </cell>
          <cell r="BK54">
            <v>53</v>
          </cell>
          <cell r="BL54">
            <v>1638</v>
          </cell>
          <cell r="BM54">
            <v>397</v>
          </cell>
          <cell r="BN54">
            <v>0</v>
          </cell>
          <cell r="BO54">
            <v>5384</v>
          </cell>
          <cell r="BP54">
            <v>89116</v>
          </cell>
          <cell r="BQ54">
            <v>128224</v>
          </cell>
          <cell r="BR54">
            <v>39108</v>
          </cell>
          <cell r="BS54">
            <v>140891</v>
          </cell>
          <cell r="BT54">
            <v>0</v>
          </cell>
          <cell r="BU54">
            <v>502</v>
          </cell>
          <cell r="BV54">
            <v>2331</v>
          </cell>
          <cell r="BW54">
            <v>711</v>
          </cell>
          <cell r="BX54">
            <v>1665</v>
          </cell>
          <cell r="BY54">
            <v>0</v>
          </cell>
          <cell r="BZ54">
            <v>5209</v>
          </cell>
          <cell r="CA54">
            <v>5384</v>
          </cell>
          <cell r="CB54">
            <v>10593</v>
          </cell>
          <cell r="CC54">
            <v>0.05</v>
          </cell>
          <cell r="CD54">
            <v>20789</v>
          </cell>
        </row>
        <row r="55">
          <cell r="B55" t="str">
            <v>Z2021</v>
          </cell>
          <cell r="C55" t="str">
            <v>CAP01</v>
          </cell>
          <cell r="D55" t="str">
            <v>En Andén parqueadero</v>
          </cell>
          <cell r="E55" t="str">
            <v>m</v>
          </cell>
          <cell r="F55" t="str">
            <v>MOC010</v>
          </cell>
          <cell r="G55" t="str">
            <v>MOC062</v>
          </cell>
          <cell r="H55" t="str">
            <v>MOC128</v>
          </cell>
          <cell r="I55" t="str">
            <v>NA</v>
          </cell>
          <cell r="J55" t="str">
            <v>NA</v>
          </cell>
          <cell r="K55" t="str">
            <v>NA</v>
          </cell>
          <cell r="L55" t="str">
            <v>NA</v>
          </cell>
          <cell r="M55">
            <v>0.14000000000000001</v>
          </cell>
          <cell r="N55">
            <v>0.7</v>
          </cell>
          <cell r="O55">
            <v>0.37</v>
          </cell>
          <cell r="P55" t="str">
            <v>NA</v>
          </cell>
          <cell r="Q55" t="str">
            <v>NA</v>
          </cell>
          <cell r="R55" t="str">
            <v>NA</v>
          </cell>
          <cell r="S55" t="str">
            <v>NA</v>
          </cell>
          <cell r="T55" t="str">
            <v>CEC001</v>
          </cell>
          <cell r="U55" t="str">
            <v>CEC004</v>
          </cell>
          <cell r="V55" t="str">
            <v>CEC008</v>
          </cell>
          <cell r="W55" t="str">
            <v>CEC010</v>
          </cell>
          <cell r="X55" t="str">
            <v>NA</v>
          </cell>
          <cell r="Y55" t="str">
            <v>CMC002</v>
          </cell>
          <cell r="Z55" t="str">
            <v>CMC004</v>
          </cell>
          <cell r="AA55" t="str">
            <v>CMC007</v>
          </cell>
          <cell r="AB55" t="str">
            <v>CMC008</v>
          </cell>
          <cell r="AC55" t="str">
            <v>NA</v>
          </cell>
          <cell r="AD55">
            <v>1</v>
          </cell>
          <cell r="AE55">
            <v>1</v>
          </cell>
          <cell r="AF55">
            <v>1</v>
          </cell>
          <cell r="AG55">
            <v>1</v>
          </cell>
          <cell r="AH55" t="str">
            <v>NA</v>
          </cell>
          <cell r="AI55">
            <v>28</v>
          </cell>
          <cell r="AJ55">
            <v>28</v>
          </cell>
          <cell r="AK55">
            <v>28</v>
          </cell>
          <cell r="AL55">
            <v>28</v>
          </cell>
          <cell r="AM55">
            <v>28</v>
          </cell>
          <cell r="AO55">
            <v>61729</v>
          </cell>
          <cell r="AP55">
            <v>24000</v>
          </cell>
          <cell r="AQ55">
            <v>300</v>
          </cell>
          <cell r="AR55">
            <v>20000</v>
          </cell>
          <cell r="AS55">
            <v>0</v>
          </cell>
          <cell r="AT55">
            <v>0</v>
          </cell>
          <cell r="AU55">
            <v>0</v>
          </cell>
          <cell r="AV55">
            <v>0</v>
          </cell>
          <cell r="AW55">
            <v>3360</v>
          </cell>
          <cell r="AX55">
            <v>210</v>
          </cell>
          <cell r="AY55">
            <v>7400</v>
          </cell>
          <cell r="AZ55">
            <v>0</v>
          </cell>
          <cell r="BA55">
            <v>0</v>
          </cell>
          <cell r="BB55">
            <v>0</v>
          </cell>
          <cell r="BC55">
            <v>0</v>
          </cell>
          <cell r="BD55">
            <v>11519</v>
          </cell>
          <cell r="BE55">
            <v>881948</v>
          </cell>
          <cell r="BF55">
            <v>2893</v>
          </cell>
          <cell r="BG55">
            <v>90067</v>
          </cell>
          <cell r="BH55">
            <v>33634</v>
          </cell>
          <cell r="BI55">
            <v>0</v>
          </cell>
          <cell r="BJ55">
            <v>31498</v>
          </cell>
          <cell r="BK55">
            <v>103</v>
          </cell>
          <cell r="BL55">
            <v>3217</v>
          </cell>
          <cell r="BM55">
            <v>1201</v>
          </cell>
          <cell r="BN55">
            <v>0</v>
          </cell>
          <cell r="BO55">
            <v>36019</v>
          </cell>
          <cell r="BP55">
            <v>89116</v>
          </cell>
          <cell r="BQ55">
            <v>128224</v>
          </cell>
          <cell r="BR55">
            <v>39108</v>
          </cell>
          <cell r="BS55">
            <v>140891</v>
          </cell>
          <cell r="BT55">
            <v>0</v>
          </cell>
          <cell r="BU55">
            <v>3183</v>
          </cell>
          <cell r="BV55">
            <v>4579</v>
          </cell>
          <cell r="BW55">
            <v>1397</v>
          </cell>
          <cell r="BX55">
            <v>5032</v>
          </cell>
          <cell r="BY55">
            <v>0</v>
          </cell>
          <cell r="BZ55">
            <v>14191</v>
          </cell>
          <cell r="CA55">
            <v>36019</v>
          </cell>
          <cell r="CB55">
            <v>50210</v>
          </cell>
          <cell r="CC55">
            <v>0.05</v>
          </cell>
          <cell r="CD55">
            <v>61729</v>
          </cell>
        </row>
        <row r="56">
          <cell r="B56" t="str">
            <v>Z1017</v>
          </cell>
          <cell r="C56" t="str">
            <v>CAP01</v>
          </cell>
          <cell r="D56" t="str">
            <v>En andén tableta                     (AT)</v>
          </cell>
          <cell r="E56" t="str">
            <v>m</v>
          </cell>
          <cell r="F56" t="str">
            <v>MOC010</v>
          </cell>
          <cell r="G56" t="str">
            <v>MOC062</v>
          </cell>
          <cell r="H56" t="str">
            <v>MOC103</v>
          </cell>
          <cell r="I56" t="str">
            <v>NA</v>
          </cell>
          <cell r="J56" t="str">
            <v>NA</v>
          </cell>
          <cell r="K56" t="str">
            <v>NA</v>
          </cell>
          <cell r="L56" t="str">
            <v>NA</v>
          </cell>
          <cell r="M56">
            <v>0.14000000000000001</v>
          </cell>
          <cell r="N56">
            <v>0.5</v>
          </cell>
          <cell r="O56">
            <v>0.31</v>
          </cell>
          <cell r="P56" t="str">
            <v>NA</v>
          </cell>
          <cell r="Q56" t="str">
            <v>NA</v>
          </cell>
          <cell r="R56" t="str">
            <v>NA</v>
          </cell>
          <cell r="S56" t="str">
            <v>NA</v>
          </cell>
          <cell r="T56" t="str">
            <v>CEC002</v>
          </cell>
          <cell r="U56" t="str">
            <v>CEC004</v>
          </cell>
          <cell r="V56" t="str">
            <v>CEC008</v>
          </cell>
          <cell r="W56" t="str">
            <v>CEC010</v>
          </cell>
          <cell r="X56" t="str">
            <v>NA</v>
          </cell>
          <cell r="Y56" t="str">
            <v>CMC002</v>
          </cell>
          <cell r="Z56" t="str">
            <v>CMC004</v>
          </cell>
          <cell r="AA56" t="str">
            <v>CMC007</v>
          </cell>
          <cell r="AB56" t="str">
            <v>CMC008</v>
          </cell>
          <cell r="AC56" t="str">
            <v>NA</v>
          </cell>
          <cell r="AD56">
            <v>0.31</v>
          </cell>
          <cell r="AE56">
            <v>1</v>
          </cell>
          <cell r="AF56">
            <v>1</v>
          </cell>
          <cell r="AG56">
            <v>0.65</v>
          </cell>
          <cell r="AH56" t="str">
            <v>NA</v>
          </cell>
          <cell r="AI56">
            <v>55</v>
          </cell>
          <cell r="AJ56">
            <v>175</v>
          </cell>
          <cell r="AK56">
            <v>55</v>
          </cell>
          <cell r="AL56">
            <v>55</v>
          </cell>
          <cell r="AM56">
            <v>85</v>
          </cell>
          <cell r="AO56">
            <v>20789</v>
          </cell>
          <cell r="AP56">
            <v>24000</v>
          </cell>
          <cell r="AQ56">
            <v>300</v>
          </cell>
          <cell r="AR56">
            <v>20000</v>
          </cell>
          <cell r="AS56">
            <v>0</v>
          </cell>
          <cell r="AT56">
            <v>0</v>
          </cell>
          <cell r="AU56">
            <v>0</v>
          </cell>
          <cell r="AV56">
            <v>0</v>
          </cell>
          <cell r="AW56">
            <v>3360</v>
          </cell>
          <cell r="AX56">
            <v>150</v>
          </cell>
          <cell r="AY56">
            <v>6200</v>
          </cell>
          <cell r="AZ56">
            <v>0</v>
          </cell>
          <cell r="BA56">
            <v>0</v>
          </cell>
          <cell r="BB56">
            <v>0</v>
          </cell>
          <cell r="BC56">
            <v>0</v>
          </cell>
          <cell r="BD56">
            <v>10196</v>
          </cell>
          <cell r="BE56">
            <v>584715</v>
          </cell>
          <cell r="BF56">
            <v>2893</v>
          </cell>
          <cell r="BG56">
            <v>90067</v>
          </cell>
          <cell r="BH56">
            <v>33634</v>
          </cell>
          <cell r="BI56">
            <v>0</v>
          </cell>
          <cell r="BJ56">
            <v>3296</v>
          </cell>
          <cell r="BK56">
            <v>53</v>
          </cell>
          <cell r="BL56">
            <v>1638</v>
          </cell>
          <cell r="BM56">
            <v>397</v>
          </cell>
          <cell r="BN56">
            <v>0</v>
          </cell>
          <cell r="BO56">
            <v>5384</v>
          </cell>
          <cell r="BP56">
            <v>89116</v>
          </cell>
          <cell r="BQ56">
            <v>128224</v>
          </cell>
          <cell r="BR56">
            <v>39108</v>
          </cell>
          <cell r="BS56">
            <v>140891</v>
          </cell>
          <cell r="BT56">
            <v>0</v>
          </cell>
          <cell r="BU56">
            <v>502</v>
          </cell>
          <cell r="BV56">
            <v>2331</v>
          </cell>
          <cell r="BW56">
            <v>711</v>
          </cell>
          <cell r="BX56">
            <v>1665</v>
          </cell>
          <cell r="BY56">
            <v>0</v>
          </cell>
          <cell r="BZ56">
            <v>5209</v>
          </cell>
          <cell r="CA56">
            <v>5384</v>
          </cell>
          <cell r="CB56">
            <v>10593</v>
          </cell>
          <cell r="CC56">
            <v>0.05</v>
          </cell>
          <cell r="CD56">
            <v>20789</v>
          </cell>
        </row>
        <row r="57">
          <cell r="B57" t="str">
            <v>Z1017</v>
          </cell>
          <cell r="C57" t="str">
            <v>CAP01</v>
          </cell>
          <cell r="D57" t="str">
            <v>En Andén tablón</v>
          </cell>
          <cell r="E57" t="str">
            <v>m</v>
          </cell>
          <cell r="F57" t="str">
            <v>MOC010</v>
          </cell>
          <cell r="G57" t="str">
            <v>MOC062</v>
          </cell>
          <cell r="H57" t="str">
            <v>MOC128</v>
          </cell>
          <cell r="I57" t="str">
            <v>NA</v>
          </cell>
          <cell r="J57" t="str">
            <v>NA</v>
          </cell>
          <cell r="K57" t="str">
            <v>NA</v>
          </cell>
          <cell r="L57" t="str">
            <v>NA</v>
          </cell>
          <cell r="M57">
            <v>0.1</v>
          </cell>
          <cell r="N57">
            <v>0.5</v>
          </cell>
          <cell r="O57">
            <v>0.37</v>
          </cell>
          <cell r="P57" t="str">
            <v>NA</v>
          </cell>
          <cell r="Q57" t="str">
            <v>NA</v>
          </cell>
          <cell r="R57" t="str">
            <v>NA</v>
          </cell>
          <cell r="S57" t="str">
            <v>NA</v>
          </cell>
          <cell r="T57" t="str">
            <v>CEC002</v>
          </cell>
          <cell r="U57" t="str">
            <v>CEC004</v>
          </cell>
          <cell r="V57" t="str">
            <v>CEC008</v>
          </cell>
          <cell r="W57" t="str">
            <v>CEC010</v>
          </cell>
          <cell r="X57" t="str">
            <v>NA</v>
          </cell>
          <cell r="Y57" t="str">
            <v>CMC002</v>
          </cell>
          <cell r="Z57" t="str">
            <v>CMC004</v>
          </cell>
          <cell r="AA57" t="str">
            <v>CMC007</v>
          </cell>
          <cell r="AB57" t="str">
            <v>CMC008</v>
          </cell>
          <cell r="AC57" t="str">
            <v>NA</v>
          </cell>
          <cell r="AD57">
            <v>0.33</v>
          </cell>
          <cell r="AE57">
            <v>1</v>
          </cell>
          <cell r="AF57">
            <v>1</v>
          </cell>
          <cell r="AG57">
            <v>0.63</v>
          </cell>
          <cell r="AH57" t="str">
            <v>NA</v>
          </cell>
          <cell r="AI57">
            <v>50</v>
          </cell>
          <cell r="AJ57">
            <v>150</v>
          </cell>
          <cell r="AK57">
            <v>50</v>
          </cell>
          <cell r="AL57">
            <v>50</v>
          </cell>
          <cell r="AM57">
            <v>80</v>
          </cell>
          <cell r="AO57">
            <v>22299</v>
          </cell>
          <cell r="AP57">
            <v>24000</v>
          </cell>
          <cell r="AQ57">
            <v>300</v>
          </cell>
          <cell r="AR57">
            <v>20000</v>
          </cell>
          <cell r="AS57">
            <v>0</v>
          </cell>
          <cell r="AT57">
            <v>0</v>
          </cell>
          <cell r="AU57">
            <v>0</v>
          </cell>
          <cell r="AV57">
            <v>0</v>
          </cell>
          <cell r="AW57">
            <v>2400</v>
          </cell>
          <cell r="AX57">
            <v>150</v>
          </cell>
          <cell r="AY57">
            <v>7400</v>
          </cell>
          <cell r="AZ57">
            <v>0</v>
          </cell>
          <cell r="BA57">
            <v>0</v>
          </cell>
          <cell r="BB57">
            <v>0</v>
          </cell>
          <cell r="BC57">
            <v>0</v>
          </cell>
          <cell r="BD57">
            <v>10448</v>
          </cell>
          <cell r="BE57">
            <v>584715</v>
          </cell>
          <cell r="BF57">
            <v>2893</v>
          </cell>
          <cell r="BG57">
            <v>90067</v>
          </cell>
          <cell r="BH57">
            <v>33634</v>
          </cell>
          <cell r="BI57">
            <v>0</v>
          </cell>
          <cell r="BJ57">
            <v>3859</v>
          </cell>
          <cell r="BK57">
            <v>58</v>
          </cell>
          <cell r="BL57">
            <v>1801</v>
          </cell>
          <cell r="BM57">
            <v>424</v>
          </cell>
          <cell r="BN57">
            <v>0</v>
          </cell>
          <cell r="BO57">
            <v>6142</v>
          </cell>
          <cell r="BP57">
            <v>89116</v>
          </cell>
          <cell r="BQ57">
            <v>128224</v>
          </cell>
          <cell r="BR57">
            <v>39108</v>
          </cell>
          <cell r="BS57">
            <v>140891</v>
          </cell>
          <cell r="BT57">
            <v>0</v>
          </cell>
          <cell r="BU57">
            <v>588</v>
          </cell>
          <cell r="BV57">
            <v>2564</v>
          </cell>
          <cell r="BW57">
            <v>782</v>
          </cell>
          <cell r="BX57">
            <v>1775</v>
          </cell>
          <cell r="BY57">
            <v>0</v>
          </cell>
          <cell r="BZ57">
            <v>5709</v>
          </cell>
          <cell r="CA57">
            <v>6142</v>
          </cell>
          <cell r="CB57">
            <v>11851</v>
          </cell>
          <cell r="CC57">
            <v>0.05</v>
          </cell>
          <cell r="CD57">
            <v>22299</v>
          </cell>
        </row>
        <row r="58">
          <cell r="B58" t="str">
            <v>Z2017</v>
          </cell>
          <cell r="C58" t="str">
            <v>CAP01</v>
          </cell>
          <cell r="D58" t="str">
            <v>En Andén tablón</v>
          </cell>
          <cell r="E58" t="str">
            <v>m</v>
          </cell>
          <cell r="F58" t="str">
            <v>MOC010</v>
          </cell>
          <cell r="G58" t="str">
            <v>MOC062</v>
          </cell>
          <cell r="H58" t="str">
            <v>MOC128</v>
          </cell>
          <cell r="I58" t="str">
            <v>NA</v>
          </cell>
          <cell r="J58" t="str">
            <v>NA</v>
          </cell>
          <cell r="K58" t="str">
            <v>NA</v>
          </cell>
          <cell r="L58" t="str">
            <v>NA</v>
          </cell>
          <cell r="M58">
            <v>0.14000000000000001</v>
          </cell>
          <cell r="N58">
            <v>0.7</v>
          </cell>
          <cell r="O58">
            <v>0.37</v>
          </cell>
          <cell r="P58" t="str">
            <v>NA</v>
          </cell>
          <cell r="Q58" t="str">
            <v>NA</v>
          </cell>
          <cell r="R58" t="str">
            <v>NA</v>
          </cell>
          <cell r="S58" t="str">
            <v>NA</v>
          </cell>
          <cell r="T58" t="str">
            <v>CEC002</v>
          </cell>
          <cell r="U58" t="str">
            <v>CEC004</v>
          </cell>
          <cell r="V58" t="str">
            <v>CEC008</v>
          </cell>
          <cell r="W58" t="str">
            <v>CEC010</v>
          </cell>
          <cell r="X58" t="str">
            <v>NA</v>
          </cell>
          <cell r="Y58" t="str">
            <v>CMC002</v>
          </cell>
          <cell r="Z58" t="str">
            <v>CMC004</v>
          </cell>
          <cell r="AA58" t="str">
            <v>CMC007</v>
          </cell>
          <cell r="AB58" t="str">
            <v>CMC008</v>
          </cell>
          <cell r="AC58" t="str">
            <v>NA</v>
          </cell>
          <cell r="AD58">
            <v>1</v>
          </cell>
          <cell r="AE58">
            <v>1</v>
          </cell>
          <cell r="AF58">
            <v>1</v>
          </cell>
          <cell r="AG58">
            <v>1</v>
          </cell>
          <cell r="AH58" t="str">
            <v>NA</v>
          </cell>
          <cell r="AI58">
            <v>28</v>
          </cell>
          <cell r="AJ58">
            <v>28</v>
          </cell>
          <cell r="AK58">
            <v>28</v>
          </cell>
          <cell r="AL58">
            <v>28</v>
          </cell>
          <cell r="AM58">
            <v>28</v>
          </cell>
          <cell r="AO58">
            <v>51114</v>
          </cell>
          <cell r="AP58">
            <v>24000</v>
          </cell>
          <cell r="AQ58">
            <v>300</v>
          </cell>
          <cell r="AR58">
            <v>20000</v>
          </cell>
          <cell r="AS58">
            <v>0</v>
          </cell>
          <cell r="AT58">
            <v>0</v>
          </cell>
          <cell r="AU58">
            <v>0</v>
          </cell>
          <cell r="AV58">
            <v>0</v>
          </cell>
          <cell r="AW58">
            <v>3360</v>
          </cell>
          <cell r="AX58">
            <v>210</v>
          </cell>
          <cell r="AY58">
            <v>7400</v>
          </cell>
          <cell r="AZ58">
            <v>0</v>
          </cell>
          <cell r="BA58">
            <v>0</v>
          </cell>
          <cell r="BB58">
            <v>0</v>
          </cell>
          <cell r="BC58">
            <v>0</v>
          </cell>
          <cell r="BD58">
            <v>11519</v>
          </cell>
          <cell r="BE58">
            <v>584715</v>
          </cell>
          <cell r="BF58">
            <v>2893</v>
          </cell>
          <cell r="BG58">
            <v>90067</v>
          </cell>
          <cell r="BH58">
            <v>33634</v>
          </cell>
          <cell r="BI58">
            <v>0</v>
          </cell>
          <cell r="BJ58">
            <v>20883</v>
          </cell>
          <cell r="BK58">
            <v>103</v>
          </cell>
          <cell r="BL58">
            <v>3217</v>
          </cell>
          <cell r="BM58">
            <v>1201</v>
          </cell>
          <cell r="BN58">
            <v>0</v>
          </cell>
          <cell r="BO58">
            <v>25404</v>
          </cell>
          <cell r="BP58">
            <v>89116</v>
          </cell>
          <cell r="BQ58">
            <v>128224</v>
          </cell>
          <cell r="BR58">
            <v>39108</v>
          </cell>
          <cell r="BS58">
            <v>140891</v>
          </cell>
          <cell r="BT58">
            <v>0</v>
          </cell>
          <cell r="BU58">
            <v>3183</v>
          </cell>
          <cell r="BV58">
            <v>4579</v>
          </cell>
          <cell r="BW58">
            <v>1397</v>
          </cell>
          <cell r="BX58">
            <v>5032</v>
          </cell>
          <cell r="BY58">
            <v>0</v>
          </cell>
          <cell r="BZ58">
            <v>14191</v>
          </cell>
          <cell r="CA58">
            <v>25404</v>
          </cell>
          <cell r="CB58">
            <v>39595</v>
          </cell>
          <cell r="CC58">
            <v>0.05</v>
          </cell>
          <cell r="CD58">
            <v>51114</v>
          </cell>
        </row>
        <row r="59">
          <cell r="B59" t="str">
            <v>Z1008</v>
          </cell>
          <cell r="C59" t="str">
            <v>CAP01</v>
          </cell>
          <cell r="D59" t="str">
            <v>En berma asfalto</v>
          </cell>
          <cell r="E59" t="str">
            <v>m</v>
          </cell>
          <cell r="F59" t="str">
            <v>MOC010</v>
          </cell>
          <cell r="G59" t="str">
            <v>MOC062</v>
          </cell>
          <cell r="H59" t="str">
            <v>MOC128</v>
          </cell>
          <cell r="I59" t="str">
            <v>NA</v>
          </cell>
          <cell r="J59" t="str">
            <v>NA</v>
          </cell>
          <cell r="K59" t="str">
            <v>NA</v>
          </cell>
          <cell r="L59" t="str">
            <v>NA</v>
          </cell>
          <cell r="M59">
            <v>0.1</v>
          </cell>
          <cell r="N59">
            <v>0.5</v>
          </cell>
          <cell r="O59">
            <v>0.41</v>
          </cell>
          <cell r="P59" t="str">
            <v>NA</v>
          </cell>
          <cell r="Q59" t="str">
            <v>NA</v>
          </cell>
          <cell r="R59" t="str">
            <v>NA</v>
          </cell>
          <cell r="S59" t="str">
            <v>NA</v>
          </cell>
          <cell r="T59" t="str">
            <v>CEC004</v>
          </cell>
          <cell r="U59" t="str">
            <v>CEC008</v>
          </cell>
          <cell r="V59" t="str">
            <v>CEC009</v>
          </cell>
          <cell r="W59" t="str">
            <v>NA</v>
          </cell>
          <cell r="X59" t="str">
            <v>NA</v>
          </cell>
          <cell r="Y59" t="str">
            <v>CMC004</v>
          </cell>
          <cell r="Z59" t="str">
            <v>CMC007</v>
          </cell>
          <cell r="AA59" t="str">
            <v>CMC008</v>
          </cell>
          <cell r="AB59" t="str">
            <v>NA</v>
          </cell>
          <cell r="AC59" t="str">
            <v>NA</v>
          </cell>
          <cell r="AD59">
            <v>1</v>
          </cell>
          <cell r="AE59">
            <v>0.67</v>
          </cell>
          <cell r="AF59">
            <v>1</v>
          </cell>
          <cell r="AG59" t="str">
            <v>NA</v>
          </cell>
          <cell r="AH59" t="str">
            <v>NA</v>
          </cell>
          <cell r="AI59">
            <v>50</v>
          </cell>
          <cell r="AJ59">
            <v>50</v>
          </cell>
          <cell r="AK59">
            <v>75</v>
          </cell>
          <cell r="AL59">
            <v>50</v>
          </cell>
          <cell r="AO59">
            <v>20287</v>
          </cell>
          <cell r="AP59">
            <v>24000</v>
          </cell>
          <cell r="AQ59">
            <v>300</v>
          </cell>
          <cell r="AR59">
            <v>20000</v>
          </cell>
          <cell r="AS59">
            <v>0</v>
          </cell>
          <cell r="AT59">
            <v>0</v>
          </cell>
          <cell r="AU59">
            <v>0</v>
          </cell>
          <cell r="AV59">
            <v>0</v>
          </cell>
          <cell r="AW59">
            <v>2400</v>
          </cell>
          <cell r="AX59">
            <v>150</v>
          </cell>
          <cell r="AY59">
            <v>8200</v>
          </cell>
          <cell r="AZ59">
            <v>0</v>
          </cell>
          <cell r="BA59">
            <v>0</v>
          </cell>
          <cell r="BB59">
            <v>0</v>
          </cell>
          <cell r="BC59">
            <v>0</v>
          </cell>
          <cell r="BD59">
            <v>11288</v>
          </cell>
          <cell r="BE59">
            <v>2893</v>
          </cell>
          <cell r="BF59">
            <v>90067</v>
          </cell>
          <cell r="BG59">
            <v>91382</v>
          </cell>
          <cell r="BH59">
            <v>0</v>
          </cell>
          <cell r="BI59">
            <v>0</v>
          </cell>
          <cell r="BJ59">
            <v>58</v>
          </cell>
          <cell r="BK59">
            <v>1207</v>
          </cell>
          <cell r="BL59">
            <v>1828</v>
          </cell>
          <cell r="BM59">
            <v>0</v>
          </cell>
          <cell r="BN59">
            <v>0</v>
          </cell>
          <cell r="BO59">
            <v>3093</v>
          </cell>
          <cell r="BP59">
            <v>128224</v>
          </cell>
          <cell r="BQ59">
            <v>39108</v>
          </cell>
          <cell r="BR59">
            <v>140891</v>
          </cell>
          <cell r="BS59">
            <v>0</v>
          </cell>
          <cell r="BT59">
            <v>0</v>
          </cell>
          <cell r="BU59">
            <v>2564</v>
          </cell>
          <cell r="BV59">
            <v>524</v>
          </cell>
          <cell r="BW59">
            <v>2818</v>
          </cell>
          <cell r="BX59">
            <v>0</v>
          </cell>
          <cell r="BY59">
            <v>0</v>
          </cell>
          <cell r="BZ59">
            <v>5906</v>
          </cell>
          <cell r="CA59">
            <v>3093</v>
          </cell>
          <cell r="CB59">
            <v>8999</v>
          </cell>
          <cell r="CC59">
            <v>0.05</v>
          </cell>
          <cell r="CD59">
            <v>20287</v>
          </cell>
        </row>
        <row r="60">
          <cell r="B60" t="str">
            <v>Z2008</v>
          </cell>
          <cell r="C60" t="str">
            <v>CAP01</v>
          </cell>
          <cell r="D60" t="str">
            <v>En berma asfalto</v>
          </cell>
          <cell r="E60" t="str">
            <v>m</v>
          </cell>
          <cell r="F60" t="str">
            <v>MOC010</v>
          </cell>
          <cell r="G60" t="str">
            <v>MOC062</v>
          </cell>
          <cell r="H60" t="str">
            <v>MOC128</v>
          </cell>
          <cell r="I60" t="str">
            <v>NA</v>
          </cell>
          <cell r="J60" t="str">
            <v>NA</v>
          </cell>
          <cell r="K60" t="str">
            <v>NA</v>
          </cell>
          <cell r="L60" t="str">
            <v>NA</v>
          </cell>
          <cell r="M60">
            <v>0.14000000000000001</v>
          </cell>
          <cell r="N60">
            <v>0.5</v>
          </cell>
          <cell r="O60">
            <v>0.41</v>
          </cell>
          <cell r="P60" t="str">
            <v>NA</v>
          </cell>
          <cell r="Q60" t="str">
            <v>NA</v>
          </cell>
          <cell r="R60" t="str">
            <v>NA</v>
          </cell>
          <cell r="S60" t="str">
            <v>NA</v>
          </cell>
          <cell r="T60" t="str">
            <v>CEC004</v>
          </cell>
          <cell r="U60" t="str">
            <v>CEC008</v>
          </cell>
          <cell r="V60" t="str">
            <v>CEC009</v>
          </cell>
          <cell r="W60" t="str">
            <v>NA</v>
          </cell>
          <cell r="X60" t="str">
            <v>NA</v>
          </cell>
          <cell r="Y60" t="str">
            <v>CMC004</v>
          </cell>
          <cell r="Z60" t="str">
            <v>CMC007</v>
          </cell>
          <cell r="AA60" t="str">
            <v>CMC008</v>
          </cell>
          <cell r="AB60" t="str">
            <v>NA</v>
          </cell>
          <cell r="AC60" t="str">
            <v>NA</v>
          </cell>
          <cell r="AD60">
            <v>1</v>
          </cell>
          <cell r="AE60">
            <v>0.91</v>
          </cell>
          <cell r="AF60">
            <v>0.91</v>
          </cell>
          <cell r="AG60" t="str">
            <v>NA</v>
          </cell>
          <cell r="AH60" t="str">
            <v>NA</v>
          </cell>
          <cell r="AI60">
            <v>52.5</v>
          </cell>
          <cell r="AJ60">
            <v>52.5</v>
          </cell>
          <cell r="AK60">
            <v>57.5</v>
          </cell>
          <cell r="AL60">
            <v>57.5</v>
          </cell>
          <cell r="AO60">
            <v>21058</v>
          </cell>
          <cell r="AP60">
            <v>24000</v>
          </cell>
          <cell r="AQ60">
            <v>300</v>
          </cell>
          <cell r="AR60">
            <v>20000</v>
          </cell>
          <cell r="AS60">
            <v>0</v>
          </cell>
          <cell r="AT60">
            <v>0</v>
          </cell>
          <cell r="AU60">
            <v>0</v>
          </cell>
          <cell r="AV60">
            <v>0</v>
          </cell>
          <cell r="AW60">
            <v>3360</v>
          </cell>
          <cell r="AX60">
            <v>150</v>
          </cell>
          <cell r="AY60">
            <v>8200</v>
          </cell>
          <cell r="AZ60">
            <v>0</v>
          </cell>
          <cell r="BA60">
            <v>0</v>
          </cell>
          <cell r="BB60">
            <v>0</v>
          </cell>
          <cell r="BC60">
            <v>0</v>
          </cell>
          <cell r="BD60">
            <v>12296</v>
          </cell>
          <cell r="BE60">
            <v>2893</v>
          </cell>
          <cell r="BF60">
            <v>90067</v>
          </cell>
          <cell r="BG60">
            <v>91382</v>
          </cell>
          <cell r="BH60">
            <v>0</v>
          </cell>
          <cell r="BI60">
            <v>0</v>
          </cell>
          <cell r="BJ60">
            <v>55</v>
          </cell>
          <cell r="BK60">
            <v>1561</v>
          </cell>
          <cell r="BL60">
            <v>1584</v>
          </cell>
          <cell r="BM60">
            <v>0</v>
          </cell>
          <cell r="BN60">
            <v>0</v>
          </cell>
          <cell r="BO60">
            <v>3200</v>
          </cell>
          <cell r="BP60">
            <v>128224</v>
          </cell>
          <cell r="BQ60">
            <v>39108</v>
          </cell>
          <cell r="BR60">
            <v>140891</v>
          </cell>
          <cell r="BS60">
            <v>0</v>
          </cell>
          <cell r="BT60">
            <v>0</v>
          </cell>
          <cell r="BU60">
            <v>2442</v>
          </cell>
          <cell r="BV60">
            <v>678</v>
          </cell>
          <cell r="BW60">
            <v>2442</v>
          </cell>
          <cell r="BX60">
            <v>0</v>
          </cell>
          <cell r="BY60">
            <v>0</v>
          </cell>
          <cell r="BZ60">
            <v>5562</v>
          </cell>
          <cell r="CA60">
            <v>3200</v>
          </cell>
          <cell r="CB60">
            <v>8762</v>
          </cell>
          <cell r="CC60">
            <v>0.05</v>
          </cell>
          <cell r="CD60">
            <v>21058</v>
          </cell>
        </row>
        <row r="61">
          <cell r="B61" t="str">
            <v>Z1008</v>
          </cell>
          <cell r="C61" t="str">
            <v>CAP01</v>
          </cell>
          <cell r="D61" t="str">
            <v>En berma asfalto                    (BA)</v>
          </cell>
          <cell r="E61" t="str">
            <v>m</v>
          </cell>
          <cell r="F61" t="str">
            <v>MOC010</v>
          </cell>
          <cell r="G61" t="str">
            <v>MOC062</v>
          </cell>
          <cell r="H61" t="str">
            <v>MOC103</v>
          </cell>
          <cell r="I61" t="str">
            <v>NA</v>
          </cell>
          <cell r="J61" t="str">
            <v>NA</v>
          </cell>
          <cell r="K61" t="str">
            <v>NA</v>
          </cell>
          <cell r="L61" t="str">
            <v>NA</v>
          </cell>
          <cell r="M61">
            <v>0.14000000000000001</v>
          </cell>
          <cell r="N61">
            <v>0.5</v>
          </cell>
          <cell r="O61">
            <v>0.48</v>
          </cell>
          <cell r="P61" t="str">
            <v>NA</v>
          </cell>
          <cell r="Q61" t="str">
            <v>NA</v>
          </cell>
          <cell r="R61" t="str">
            <v>NA</v>
          </cell>
          <cell r="S61" t="str">
            <v>NA</v>
          </cell>
          <cell r="T61" t="str">
            <v>CEC004</v>
          </cell>
          <cell r="U61" t="str">
            <v>CEC008</v>
          </cell>
          <cell r="V61" t="str">
            <v>CEC009</v>
          </cell>
          <cell r="W61" t="str">
            <v>NA</v>
          </cell>
          <cell r="X61" t="str">
            <v>NA</v>
          </cell>
          <cell r="Y61" t="str">
            <v>CMC004</v>
          </cell>
          <cell r="Z61" t="str">
            <v>CMC007</v>
          </cell>
          <cell r="AA61" t="str">
            <v>CMC008</v>
          </cell>
          <cell r="AB61" t="str">
            <v>NA</v>
          </cell>
          <cell r="AC61" t="str">
            <v>NA</v>
          </cell>
          <cell r="AD61">
            <v>1</v>
          </cell>
          <cell r="AE61">
            <v>0.67</v>
          </cell>
          <cell r="AF61">
            <v>1</v>
          </cell>
          <cell r="AG61" t="str">
            <v>NA</v>
          </cell>
          <cell r="AH61" t="str">
            <v>NA</v>
          </cell>
          <cell r="AI61">
            <v>50</v>
          </cell>
          <cell r="AJ61">
            <v>50</v>
          </cell>
          <cell r="AK61">
            <v>75</v>
          </cell>
          <cell r="AL61">
            <v>50</v>
          </cell>
          <cell r="AO61">
            <v>22765</v>
          </cell>
          <cell r="AP61">
            <v>24000</v>
          </cell>
          <cell r="AQ61">
            <v>300</v>
          </cell>
          <cell r="AR61">
            <v>20000</v>
          </cell>
          <cell r="AS61">
            <v>0</v>
          </cell>
          <cell r="AT61">
            <v>0</v>
          </cell>
          <cell r="AU61">
            <v>0</v>
          </cell>
          <cell r="AV61">
            <v>0</v>
          </cell>
          <cell r="AW61">
            <v>3360</v>
          </cell>
          <cell r="AX61">
            <v>150</v>
          </cell>
          <cell r="AY61">
            <v>9600</v>
          </cell>
          <cell r="AZ61">
            <v>0</v>
          </cell>
          <cell r="BA61">
            <v>0</v>
          </cell>
          <cell r="BB61">
            <v>0</v>
          </cell>
          <cell r="BC61">
            <v>0</v>
          </cell>
          <cell r="BD61">
            <v>13766</v>
          </cell>
          <cell r="BE61">
            <v>2893</v>
          </cell>
          <cell r="BF61">
            <v>90067</v>
          </cell>
          <cell r="BG61">
            <v>91382</v>
          </cell>
          <cell r="BH61">
            <v>0</v>
          </cell>
          <cell r="BI61">
            <v>0</v>
          </cell>
          <cell r="BJ61">
            <v>58</v>
          </cell>
          <cell r="BK61">
            <v>1207</v>
          </cell>
          <cell r="BL61">
            <v>1828</v>
          </cell>
          <cell r="BM61">
            <v>0</v>
          </cell>
          <cell r="BN61">
            <v>0</v>
          </cell>
          <cell r="BO61">
            <v>3093</v>
          </cell>
          <cell r="BP61">
            <v>128224</v>
          </cell>
          <cell r="BQ61">
            <v>39108</v>
          </cell>
          <cell r="BR61">
            <v>140891</v>
          </cell>
          <cell r="BS61">
            <v>0</v>
          </cell>
          <cell r="BT61">
            <v>0</v>
          </cell>
          <cell r="BU61">
            <v>2564</v>
          </cell>
          <cell r="BV61">
            <v>524</v>
          </cell>
          <cell r="BW61">
            <v>2818</v>
          </cell>
          <cell r="BX61">
            <v>0</v>
          </cell>
          <cell r="BY61">
            <v>0</v>
          </cell>
          <cell r="BZ61">
            <v>5906</v>
          </cell>
          <cell r="CA61">
            <v>3093</v>
          </cell>
          <cell r="CB61">
            <v>8999</v>
          </cell>
          <cell r="CC61">
            <v>0.05</v>
          </cell>
          <cell r="CD61">
            <v>22765</v>
          </cell>
        </row>
        <row r="62">
          <cell r="B62" t="str">
            <v>Z1009</v>
          </cell>
          <cell r="C62" t="str">
            <v>CAP01</v>
          </cell>
          <cell r="D62" t="str">
            <v>En berma concreto</v>
          </cell>
          <cell r="E62" t="str">
            <v>m</v>
          </cell>
          <cell r="F62" t="str">
            <v>MOC010</v>
          </cell>
          <cell r="G62" t="str">
            <v>MOC062</v>
          </cell>
          <cell r="H62" t="str">
            <v>MOC128</v>
          </cell>
          <cell r="I62" t="str">
            <v>NA</v>
          </cell>
          <cell r="J62" t="str">
            <v>NA</v>
          </cell>
          <cell r="K62" t="str">
            <v>NA</v>
          </cell>
          <cell r="L62" t="str">
            <v>NA</v>
          </cell>
          <cell r="M62">
            <v>0.1</v>
          </cell>
          <cell r="N62">
            <v>0.5</v>
          </cell>
          <cell r="O62">
            <v>0.41</v>
          </cell>
          <cell r="P62" t="str">
            <v>NA</v>
          </cell>
          <cell r="Q62" t="str">
            <v>NA</v>
          </cell>
          <cell r="R62" t="str">
            <v>NA</v>
          </cell>
          <cell r="S62" t="str">
            <v>NA</v>
          </cell>
          <cell r="T62" t="str">
            <v>CEC004</v>
          </cell>
          <cell r="U62" t="str">
            <v>CEC008</v>
          </cell>
          <cell r="V62" t="str">
            <v>CEC009</v>
          </cell>
          <cell r="W62" t="str">
            <v>NA</v>
          </cell>
          <cell r="X62" t="str">
            <v>NA</v>
          </cell>
          <cell r="Y62" t="str">
            <v>CMC004</v>
          </cell>
          <cell r="Z62" t="str">
            <v>CMC007</v>
          </cell>
          <cell r="AA62" t="str">
            <v>CMC008</v>
          </cell>
          <cell r="AB62" t="str">
            <v>NA</v>
          </cell>
          <cell r="AC62" t="str">
            <v>NA</v>
          </cell>
          <cell r="AD62">
            <v>1</v>
          </cell>
          <cell r="AE62">
            <v>0.67</v>
          </cell>
          <cell r="AF62">
            <v>1</v>
          </cell>
          <cell r="AG62" t="str">
            <v>NA</v>
          </cell>
          <cell r="AH62" t="str">
            <v>NA</v>
          </cell>
          <cell r="AI62">
            <v>50</v>
          </cell>
          <cell r="AJ62">
            <v>50</v>
          </cell>
          <cell r="AK62">
            <v>75</v>
          </cell>
          <cell r="AL62">
            <v>50</v>
          </cell>
          <cell r="AO62">
            <v>20287</v>
          </cell>
          <cell r="AP62">
            <v>24000</v>
          </cell>
          <cell r="AQ62">
            <v>300</v>
          </cell>
          <cell r="AR62">
            <v>20000</v>
          </cell>
          <cell r="AS62">
            <v>0</v>
          </cell>
          <cell r="AT62">
            <v>0</v>
          </cell>
          <cell r="AU62">
            <v>0</v>
          </cell>
          <cell r="AV62">
            <v>0</v>
          </cell>
          <cell r="AW62">
            <v>2400</v>
          </cell>
          <cell r="AX62">
            <v>150</v>
          </cell>
          <cell r="AY62">
            <v>8200</v>
          </cell>
          <cell r="AZ62">
            <v>0</v>
          </cell>
          <cell r="BA62">
            <v>0</v>
          </cell>
          <cell r="BB62">
            <v>0</v>
          </cell>
          <cell r="BC62">
            <v>0</v>
          </cell>
          <cell r="BD62">
            <v>11288</v>
          </cell>
          <cell r="BE62">
            <v>2893</v>
          </cell>
          <cell r="BF62">
            <v>90067</v>
          </cell>
          <cell r="BG62">
            <v>91382</v>
          </cell>
          <cell r="BH62">
            <v>0</v>
          </cell>
          <cell r="BI62">
            <v>0</v>
          </cell>
          <cell r="BJ62">
            <v>58</v>
          </cell>
          <cell r="BK62">
            <v>1207</v>
          </cell>
          <cell r="BL62">
            <v>1828</v>
          </cell>
          <cell r="BM62">
            <v>0</v>
          </cell>
          <cell r="BN62">
            <v>0</v>
          </cell>
          <cell r="BO62">
            <v>3093</v>
          </cell>
          <cell r="BP62">
            <v>128224</v>
          </cell>
          <cell r="BQ62">
            <v>39108</v>
          </cell>
          <cell r="BR62">
            <v>140891</v>
          </cell>
          <cell r="BS62">
            <v>0</v>
          </cell>
          <cell r="BT62">
            <v>0</v>
          </cell>
          <cell r="BU62">
            <v>2564</v>
          </cell>
          <cell r="BV62">
            <v>524</v>
          </cell>
          <cell r="BW62">
            <v>2818</v>
          </cell>
          <cell r="BX62">
            <v>0</v>
          </cell>
          <cell r="BY62">
            <v>0</v>
          </cell>
          <cell r="BZ62">
            <v>5906</v>
          </cell>
          <cell r="CA62">
            <v>3093</v>
          </cell>
          <cell r="CB62">
            <v>8999</v>
          </cell>
          <cell r="CC62">
            <v>0.05</v>
          </cell>
          <cell r="CD62">
            <v>20287</v>
          </cell>
        </row>
        <row r="63">
          <cell r="B63" t="str">
            <v>Z2009</v>
          </cell>
          <cell r="C63" t="str">
            <v>CAP01</v>
          </cell>
          <cell r="D63" t="str">
            <v>En berma concreto</v>
          </cell>
          <cell r="E63" t="str">
            <v>m</v>
          </cell>
          <cell r="F63" t="str">
            <v>MOC010</v>
          </cell>
          <cell r="G63" t="str">
            <v>MOC062</v>
          </cell>
          <cell r="H63" t="str">
            <v>MOC128</v>
          </cell>
          <cell r="I63" t="str">
            <v>NA</v>
          </cell>
          <cell r="J63" t="str">
            <v>NA</v>
          </cell>
          <cell r="K63" t="str">
            <v>NA</v>
          </cell>
          <cell r="L63" t="str">
            <v>NA</v>
          </cell>
          <cell r="M63">
            <v>0.14000000000000001</v>
          </cell>
          <cell r="N63">
            <v>0.5</v>
          </cell>
          <cell r="O63">
            <v>0.41</v>
          </cell>
          <cell r="P63" t="str">
            <v>NA</v>
          </cell>
          <cell r="Q63" t="str">
            <v>NA</v>
          </cell>
          <cell r="R63" t="str">
            <v>NA</v>
          </cell>
          <cell r="S63" t="str">
            <v>NA</v>
          </cell>
          <cell r="T63" t="str">
            <v>CEC004</v>
          </cell>
          <cell r="U63" t="str">
            <v>CEC008</v>
          </cell>
          <cell r="V63" t="str">
            <v>CEC009</v>
          </cell>
          <cell r="W63" t="str">
            <v>NA</v>
          </cell>
          <cell r="X63" t="str">
            <v>NA</v>
          </cell>
          <cell r="Y63" t="str">
            <v>CMC004</v>
          </cell>
          <cell r="Z63" t="str">
            <v>CMC007</v>
          </cell>
          <cell r="AA63" t="str">
            <v>CMC008</v>
          </cell>
          <cell r="AB63" t="str">
            <v>NA</v>
          </cell>
          <cell r="AC63" t="str">
            <v>NA</v>
          </cell>
          <cell r="AD63">
            <v>0.92</v>
          </cell>
          <cell r="AE63">
            <v>1</v>
          </cell>
          <cell r="AF63">
            <v>1</v>
          </cell>
          <cell r="AG63" t="str">
            <v>NA</v>
          </cell>
          <cell r="AH63" t="str">
            <v>NA</v>
          </cell>
          <cell r="AI63">
            <v>57.5</v>
          </cell>
          <cell r="AJ63">
            <v>62.5</v>
          </cell>
          <cell r="AK63">
            <v>57.5</v>
          </cell>
          <cell r="AL63">
            <v>57.5</v>
          </cell>
          <cell r="AO63">
            <v>20679</v>
          </cell>
          <cell r="AP63">
            <v>24000</v>
          </cell>
          <cell r="AQ63">
            <v>300</v>
          </cell>
          <cell r="AR63">
            <v>20000</v>
          </cell>
          <cell r="AS63">
            <v>0</v>
          </cell>
          <cell r="AT63">
            <v>0</v>
          </cell>
          <cell r="AU63">
            <v>0</v>
          </cell>
          <cell r="AV63">
            <v>0</v>
          </cell>
          <cell r="AW63">
            <v>3360</v>
          </cell>
          <cell r="AX63">
            <v>150</v>
          </cell>
          <cell r="AY63">
            <v>8200</v>
          </cell>
          <cell r="AZ63">
            <v>0</v>
          </cell>
          <cell r="BA63">
            <v>0</v>
          </cell>
          <cell r="BB63">
            <v>0</v>
          </cell>
          <cell r="BC63">
            <v>0</v>
          </cell>
          <cell r="BD63">
            <v>12296</v>
          </cell>
          <cell r="BE63">
            <v>2893</v>
          </cell>
          <cell r="BF63">
            <v>90067</v>
          </cell>
          <cell r="BG63">
            <v>91382</v>
          </cell>
          <cell r="BH63">
            <v>0</v>
          </cell>
          <cell r="BI63">
            <v>0</v>
          </cell>
          <cell r="BJ63">
            <v>46</v>
          </cell>
          <cell r="BK63">
            <v>1566</v>
          </cell>
          <cell r="BL63">
            <v>1589</v>
          </cell>
          <cell r="BM63">
            <v>0</v>
          </cell>
          <cell r="BN63">
            <v>0</v>
          </cell>
          <cell r="BO63">
            <v>3201</v>
          </cell>
          <cell r="BP63">
            <v>128224</v>
          </cell>
          <cell r="BQ63">
            <v>39108</v>
          </cell>
          <cell r="BR63">
            <v>140891</v>
          </cell>
          <cell r="BS63">
            <v>0</v>
          </cell>
          <cell r="BT63">
            <v>0</v>
          </cell>
          <cell r="BU63">
            <v>2052</v>
          </cell>
          <cell r="BV63">
            <v>680</v>
          </cell>
          <cell r="BW63">
            <v>2450</v>
          </cell>
          <cell r="BX63">
            <v>0</v>
          </cell>
          <cell r="BY63">
            <v>0</v>
          </cell>
          <cell r="BZ63">
            <v>5182</v>
          </cell>
          <cell r="CA63">
            <v>3201</v>
          </cell>
          <cell r="CB63">
            <v>8383</v>
          </cell>
          <cell r="CC63">
            <v>0.05</v>
          </cell>
          <cell r="CD63">
            <v>20679</v>
          </cell>
        </row>
        <row r="64">
          <cell r="B64" t="str">
            <v>Z1009</v>
          </cell>
          <cell r="C64" t="str">
            <v>CAP01</v>
          </cell>
          <cell r="D64" t="str">
            <v>En berma concreto                (BC)</v>
          </cell>
          <cell r="E64" t="str">
            <v>m</v>
          </cell>
          <cell r="F64" t="str">
            <v>MOC010</v>
          </cell>
          <cell r="G64" t="str">
            <v>MOC062</v>
          </cell>
          <cell r="H64" t="str">
            <v>MOC103</v>
          </cell>
          <cell r="I64" t="str">
            <v>NA</v>
          </cell>
          <cell r="J64" t="str">
            <v>NA</v>
          </cell>
          <cell r="K64" t="str">
            <v>NA</v>
          </cell>
          <cell r="L64" t="str">
            <v>NA</v>
          </cell>
          <cell r="M64">
            <v>0.14000000000000001</v>
          </cell>
          <cell r="N64">
            <v>0.5</v>
          </cell>
          <cell r="O64">
            <v>0.41</v>
          </cell>
          <cell r="P64" t="str">
            <v>NA</v>
          </cell>
          <cell r="Q64" t="str">
            <v>NA</v>
          </cell>
          <cell r="R64" t="str">
            <v>NA</v>
          </cell>
          <cell r="S64" t="str">
            <v>NA</v>
          </cell>
          <cell r="T64" t="str">
            <v>CEC004</v>
          </cell>
          <cell r="U64" t="str">
            <v>CEC008</v>
          </cell>
          <cell r="V64" t="str">
            <v>CEC009</v>
          </cell>
          <cell r="W64" t="str">
            <v>NA</v>
          </cell>
          <cell r="X64" t="str">
            <v>NA</v>
          </cell>
          <cell r="Y64" t="str">
            <v>CMC004</v>
          </cell>
          <cell r="Z64" t="str">
            <v>CMC007</v>
          </cell>
          <cell r="AA64" t="str">
            <v>CMC008</v>
          </cell>
          <cell r="AB64" t="str">
            <v>NA</v>
          </cell>
          <cell r="AC64" t="str">
            <v>NA</v>
          </cell>
          <cell r="AD64">
            <v>1</v>
          </cell>
          <cell r="AE64">
            <v>0.67</v>
          </cell>
          <cell r="AF64">
            <v>1</v>
          </cell>
          <cell r="AG64" t="str">
            <v>NA</v>
          </cell>
          <cell r="AH64" t="str">
            <v>NA</v>
          </cell>
          <cell r="AI64">
            <v>50</v>
          </cell>
          <cell r="AJ64">
            <v>50</v>
          </cell>
          <cell r="AK64">
            <v>75</v>
          </cell>
          <cell r="AL64">
            <v>50</v>
          </cell>
          <cell r="AO64">
            <v>21295</v>
          </cell>
          <cell r="AP64">
            <v>24000</v>
          </cell>
          <cell r="AQ64">
            <v>300</v>
          </cell>
          <cell r="AR64">
            <v>20000</v>
          </cell>
          <cell r="AS64">
            <v>0</v>
          </cell>
          <cell r="AT64">
            <v>0</v>
          </cell>
          <cell r="AU64">
            <v>0</v>
          </cell>
          <cell r="AV64">
            <v>0</v>
          </cell>
          <cell r="AW64">
            <v>3360</v>
          </cell>
          <cell r="AX64">
            <v>150</v>
          </cell>
          <cell r="AY64">
            <v>8200</v>
          </cell>
          <cell r="AZ64">
            <v>0</v>
          </cell>
          <cell r="BA64">
            <v>0</v>
          </cell>
          <cell r="BB64">
            <v>0</v>
          </cell>
          <cell r="BC64">
            <v>0</v>
          </cell>
          <cell r="BD64">
            <v>12296</v>
          </cell>
          <cell r="BE64">
            <v>2893</v>
          </cell>
          <cell r="BF64">
            <v>90067</v>
          </cell>
          <cell r="BG64">
            <v>91382</v>
          </cell>
          <cell r="BH64">
            <v>0</v>
          </cell>
          <cell r="BI64">
            <v>0</v>
          </cell>
          <cell r="BJ64">
            <v>58</v>
          </cell>
          <cell r="BK64">
            <v>1207</v>
          </cell>
          <cell r="BL64">
            <v>1828</v>
          </cell>
          <cell r="BM64">
            <v>0</v>
          </cell>
          <cell r="BN64">
            <v>0</v>
          </cell>
          <cell r="BO64">
            <v>3093</v>
          </cell>
          <cell r="BP64">
            <v>128224</v>
          </cell>
          <cell r="BQ64">
            <v>39108</v>
          </cell>
          <cell r="BR64">
            <v>140891</v>
          </cell>
          <cell r="BS64">
            <v>0</v>
          </cell>
          <cell r="BT64">
            <v>0</v>
          </cell>
          <cell r="BU64">
            <v>2564</v>
          </cell>
          <cell r="BV64">
            <v>524</v>
          </cell>
          <cell r="BW64">
            <v>2818</v>
          </cell>
          <cell r="BX64">
            <v>0</v>
          </cell>
          <cell r="BY64">
            <v>0</v>
          </cell>
          <cell r="BZ64">
            <v>5906</v>
          </cell>
          <cell r="CA64">
            <v>3093</v>
          </cell>
          <cell r="CB64">
            <v>8999</v>
          </cell>
          <cell r="CC64">
            <v>0.05</v>
          </cell>
          <cell r="CD64">
            <v>21295</v>
          </cell>
        </row>
        <row r="65">
          <cell r="B65" t="str">
            <v>Z1007</v>
          </cell>
          <cell r="C65" t="str">
            <v>CAP01</v>
          </cell>
          <cell r="D65" t="str">
            <v>En berma destapada</v>
          </cell>
          <cell r="E65" t="str">
            <v>m</v>
          </cell>
          <cell r="F65" t="str">
            <v>MOC010</v>
          </cell>
          <cell r="G65" t="str">
            <v>MOC062</v>
          </cell>
          <cell r="H65" t="str">
            <v>MOC128</v>
          </cell>
          <cell r="I65" t="str">
            <v>NA</v>
          </cell>
          <cell r="J65" t="str">
            <v>NA</v>
          </cell>
          <cell r="K65" t="str">
            <v>NA</v>
          </cell>
          <cell r="L65" t="str">
            <v>NA</v>
          </cell>
          <cell r="M65">
            <v>0.1</v>
          </cell>
          <cell r="N65">
            <v>0.5</v>
          </cell>
          <cell r="O65">
            <v>0.41</v>
          </cell>
          <cell r="P65" t="str">
            <v>NA</v>
          </cell>
          <cell r="Q65" t="str">
            <v>NA</v>
          </cell>
          <cell r="R65" t="str">
            <v>NA</v>
          </cell>
          <cell r="S65" t="str">
            <v>NA</v>
          </cell>
          <cell r="T65" t="str">
            <v>CEC004</v>
          </cell>
          <cell r="U65" t="str">
            <v>CEC008</v>
          </cell>
          <cell r="V65" t="str">
            <v>CEC009</v>
          </cell>
          <cell r="W65" t="str">
            <v>NA</v>
          </cell>
          <cell r="X65" t="str">
            <v>NA</v>
          </cell>
          <cell r="Y65" t="str">
            <v>CMC004</v>
          </cell>
          <cell r="Z65" t="str">
            <v>CMC007</v>
          </cell>
          <cell r="AA65" t="str">
            <v>CMC008</v>
          </cell>
          <cell r="AB65" t="str">
            <v>NA</v>
          </cell>
          <cell r="AC65" t="str">
            <v>NA</v>
          </cell>
          <cell r="AD65">
            <v>1</v>
          </cell>
          <cell r="AE65">
            <v>0.94</v>
          </cell>
          <cell r="AF65">
            <v>0.94</v>
          </cell>
          <cell r="AG65" t="str">
            <v>NA</v>
          </cell>
          <cell r="AH65" t="str">
            <v>NA</v>
          </cell>
          <cell r="AI65">
            <v>77.5</v>
          </cell>
          <cell r="AJ65">
            <v>77.5</v>
          </cell>
          <cell r="AK65">
            <v>82.5</v>
          </cell>
          <cell r="AL65">
            <v>82.5</v>
          </cell>
          <cell r="AO65">
            <v>17363</v>
          </cell>
          <cell r="AP65">
            <v>24000</v>
          </cell>
          <cell r="AQ65">
            <v>300</v>
          </cell>
          <cell r="AR65">
            <v>20000</v>
          </cell>
          <cell r="AS65">
            <v>0</v>
          </cell>
          <cell r="AT65">
            <v>0</v>
          </cell>
          <cell r="AU65">
            <v>0</v>
          </cell>
          <cell r="AV65">
            <v>0</v>
          </cell>
          <cell r="AW65">
            <v>2400</v>
          </cell>
          <cell r="AX65">
            <v>150</v>
          </cell>
          <cell r="AY65">
            <v>8200</v>
          </cell>
          <cell r="AZ65">
            <v>0</v>
          </cell>
          <cell r="BA65">
            <v>0</v>
          </cell>
          <cell r="BB65">
            <v>0</v>
          </cell>
          <cell r="BC65">
            <v>0</v>
          </cell>
          <cell r="BD65">
            <v>11288</v>
          </cell>
          <cell r="BE65">
            <v>2893</v>
          </cell>
          <cell r="BF65">
            <v>90067</v>
          </cell>
          <cell r="BG65">
            <v>91382</v>
          </cell>
          <cell r="BH65">
            <v>0</v>
          </cell>
          <cell r="BI65">
            <v>0</v>
          </cell>
          <cell r="BJ65">
            <v>37</v>
          </cell>
          <cell r="BK65">
            <v>1092</v>
          </cell>
          <cell r="BL65">
            <v>1108</v>
          </cell>
          <cell r="BM65">
            <v>0</v>
          </cell>
          <cell r="BN65">
            <v>0</v>
          </cell>
          <cell r="BO65">
            <v>2237</v>
          </cell>
          <cell r="BP65">
            <v>128224</v>
          </cell>
          <cell r="BQ65">
            <v>39108</v>
          </cell>
          <cell r="BR65">
            <v>140891</v>
          </cell>
          <cell r="BS65">
            <v>0</v>
          </cell>
          <cell r="BT65">
            <v>0</v>
          </cell>
          <cell r="BU65">
            <v>1655</v>
          </cell>
          <cell r="BV65">
            <v>474</v>
          </cell>
          <cell r="BW65">
            <v>1709</v>
          </cell>
          <cell r="BX65">
            <v>0</v>
          </cell>
          <cell r="BY65">
            <v>0</v>
          </cell>
          <cell r="BZ65">
            <v>3838</v>
          </cell>
          <cell r="CA65">
            <v>2237</v>
          </cell>
          <cell r="CB65">
            <v>6075</v>
          </cell>
          <cell r="CC65">
            <v>0.05</v>
          </cell>
          <cell r="CD65">
            <v>17363</v>
          </cell>
        </row>
        <row r="66">
          <cell r="B66" t="str">
            <v>Z2007</v>
          </cell>
          <cell r="C66" t="str">
            <v>CAP01</v>
          </cell>
          <cell r="D66" t="str">
            <v>En berma destapada</v>
          </cell>
          <cell r="E66" t="str">
            <v>m</v>
          </cell>
          <cell r="F66" t="str">
            <v>MOC010</v>
          </cell>
          <cell r="G66" t="str">
            <v>MOC062</v>
          </cell>
          <cell r="H66" t="str">
            <v>MOC128</v>
          </cell>
          <cell r="I66" t="str">
            <v>NA</v>
          </cell>
          <cell r="J66" t="str">
            <v>NA</v>
          </cell>
          <cell r="K66" t="str">
            <v>NA</v>
          </cell>
          <cell r="L66" t="str">
            <v>NA</v>
          </cell>
          <cell r="M66">
            <v>0.14000000000000001</v>
          </cell>
          <cell r="N66">
            <v>0.5</v>
          </cell>
          <cell r="O66">
            <v>0.41</v>
          </cell>
          <cell r="P66" t="str">
            <v>NA</v>
          </cell>
          <cell r="Q66" t="str">
            <v>NA</v>
          </cell>
          <cell r="R66" t="str">
            <v>NA</v>
          </cell>
          <cell r="S66" t="str">
            <v>NA</v>
          </cell>
          <cell r="T66" t="str">
            <v>CEC004</v>
          </cell>
          <cell r="U66" t="str">
            <v>CEC008</v>
          </cell>
          <cell r="V66" t="str">
            <v>CEC009</v>
          </cell>
          <cell r="W66" t="str">
            <v>NA</v>
          </cell>
          <cell r="X66" t="str">
            <v>NA</v>
          </cell>
          <cell r="Y66" t="str">
            <v>CMC004</v>
          </cell>
          <cell r="Z66" t="str">
            <v>CMC007</v>
          </cell>
          <cell r="AA66" t="str">
            <v>CMC008</v>
          </cell>
          <cell r="AB66" t="str">
            <v>NA</v>
          </cell>
          <cell r="AC66" t="str">
            <v>NA</v>
          </cell>
          <cell r="AD66">
            <v>1</v>
          </cell>
          <cell r="AE66">
            <v>0.92</v>
          </cell>
          <cell r="AF66">
            <v>0.92</v>
          </cell>
          <cell r="AG66" t="str">
            <v>NA</v>
          </cell>
          <cell r="AH66" t="str">
            <v>NA</v>
          </cell>
          <cell r="AI66">
            <v>55</v>
          </cell>
          <cell r="AJ66">
            <v>55</v>
          </cell>
          <cell r="AK66">
            <v>60</v>
          </cell>
          <cell r="AL66">
            <v>60</v>
          </cell>
          <cell r="AO66">
            <v>20727</v>
          </cell>
          <cell r="AP66">
            <v>24000</v>
          </cell>
          <cell r="AQ66">
            <v>300</v>
          </cell>
          <cell r="AR66">
            <v>20000</v>
          </cell>
          <cell r="AS66">
            <v>0</v>
          </cell>
          <cell r="AT66">
            <v>0</v>
          </cell>
          <cell r="AU66">
            <v>0</v>
          </cell>
          <cell r="AV66">
            <v>0</v>
          </cell>
          <cell r="AW66">
            <v>3360</v>
          </cell>
          <cell r="AX66">
            <v>150</v>
          </cell>
          <cell r="AY66">
            <v>8200</v>
          </cell>
          <cell r="AZ66">
            <v>0</v>
          </cell>
          <cell r="BA66">
            <v>0</v>
          </cell>
          <cell r="BB66">
            <v>0</v>
          </cell>
          <cell r="BC66">
            <v>0</v>
          </cell>
          <cell r="BD66">
            <v>12296</v>
          </cell>
          <cell r="BE66">
            <v>2893</v>
          </cell>
          <cell r="BF66">
            <v>90067</v>
          </cell>
          <cell r="BG66">
            <v>91382</v>
          </cell>
          <cell r="BH66">
            <v>0</v>
          </cell>
          <cell r="BI66">
            <v>0</v>
          </cell>
          <cell r="BJ66">
            <v>53</v>
          </cell>
          <cell r="BK66">
            <v>1507</v>
          </cell>
          <cell r="BL66">
            <v>1529</v>
          </cell>
          <cell r="BM66">
            <v>0</v>
          </cell>
          <cell r="BN66">
            <v>0</v>
          </cell>
          <cell r="BO66">
            <v>3089</v>
          </cell>
          <cell r="BP66">
            <v>128224</v>
          </cell>
          <cell r="BQ66">
            <v>39108</v>
          </cell>
          <cell r="BR66">
            <v>140891</v>
          </cell>
          <cell r="BS66">
            <v>0</v>
          </cell>
          <cell r="BT66">
            <v>0</v>
          </cell>
          <cell r="BU66">
            <v>2331</v>
          </cell>
          <cell r="BV66">
            <v>654</v>
          </cell>
          <cell r="BW66">
            <v>2357</v>
          </cell>
          <cell r="BX66">
            <v>0</v>
          </cell>
          <cell r="BY66">
            <v>0</v>
          </cell>
          <cell r="BZ66">
            <v>5342</v>
          </cell>
          <cell r="CA66">
            <v>3089</v>
          </cell>
          <cell r="CB66">
            <v>8431</v>
          </cell>
          <cell r="CC66">
            <v>0.05</v>
          </cell>
          <cell r="CD66">
            <v>20727</v>
          </cell>
        </row>
        <row r="67">
          <cell r="B67" t="str">
            <v>Z1007</v>
          </cell>
          <cell r="C67" t="str">
            <v>CAP01</v>
          </cell>
          <cell r="D67" t="str">
            <v xml:space="preserve">En berma destapada              (BD)  </v>
          </cell>
          <cell r="E67" t="str">
            <v>m</v>
          </cell>
          <cell r="F67" t="str">
            <v>MOC010</v>
          </cell>
          <cell r="G67" t="str">
            <v>MOC062</v>
          </cell>
          <cell r="H67" t="str">
            <v>MOC103</v>
          </cell>
          <cell r="I67" t="str">
            <v>NA</v>
          </cell>
          <cell r="J67" t="str">
            <v>NA</v>
          </cell>
          <cell r="K67" t="str">
            <v>NA</v>
          </cell>
          <cell r="L67" t="str">
            <v>NA</v>
          </cell>
          <cell r="M67">
            <v>0.14000000000000001</v>
          </cell>
          <cell r="N67">
            <v>0.5</v>
          </cell>
          <cell r="O67">
            <v>0.41</v>
          </cell>
          <cell r="P67" t="str">
            <v>NA</v>
          </cell>
          <cell r="Q67" t="str">
            <v>NA</v>
          </cell>
          <cell r="R67" t="str">
            <v>NA</v>
          </cell>
          <cell r="S67" t="str">
            <v>NA</v>
          </cell>
          <cell r="T67" t="str">
            <v>CEC004</v>
          </cell>
          <cell r="U67" t="str">
            <v>CEC008</v>
          </cell>
          <cell r="V67" t="str">
            <v>CEC009</v>
          </cell>
          <cell r="W67" t="str">
            <v>NA</v>
          </cell>
          <cell r="X67" t="str">
            <v>NA</v>
          </cell>
          <cell r="Y67" t="str">
            <v>CMC004</v>
          </cell>
          <cell r="Z67" t="str">
            <v>CMC007</v>
          </cell>
          <cell r="AA67" t="str">
            <v>CMC008</v>
          </cell>
          <cell r="AB67" t="str">
            <v>NA</v>
          </cell>
          <cell r="AC67" t="str">
            <v>NA</v>
          </cell>
          <cell r="AD67">
            <v>1</v>
          </cell>
          <cell r="AE67">
            <v>0.94</v>
          </cell>
          <cell r="AF67">
            <v>0.94</v>
          </cell>
          <cell r="AG67" t="str">
            <v>NA</v>
          </cell>
          <cell r="AH67" t="str">
            <v>NA</v>
          </cell>
          <cell r="AI67">
            <v>77.5</v>
          </cell>
          <cell r="AJ67">
            <v>77.5</v>
          </cell>
          <cell r="AK67">
            <v>82.5</v>
          </cell>
          <cell r="AL67">
            <v>82.5</v>
          </cell>
          <cell r="AO67">
            <v>18371</v>
          </cell>
          <cell r="AP67">
            <v>24000</v>
          </cell>
          <cell r="AQ67">
            <v>300</v>
          </cell>
          <cell r="AR67">
            <v>20000</v>
          </cell>
          <cell r="AS67">
            <v>0</v>
          </cell>
          <cell r="AT67">
            <v>0</v>
          </cell>
          <cell r="AU67">
            <v>0</v>
          </cell>
          <cell r="AV67">
            <v>0</v>
          </cell>
          <cell r="AW67">
            <v>3360</v>
          </cell>
          <cell r="AX67">
            <v>150</v>
          </cell>
          <cell r="AY67">
            <v>8200</v>
          </cell>
          <cell r="AZ67">
            <v>0</v>
          </cell>
          <cell r="BA67">
            <v>0</v>
          </cell>
          <cell r="BB67">
            <v>0</v>
          </cell>
          <cell r="BC67">
            <v>0</v>
          </cell>
          <cell r="BD67">
            <v>12296</v>
          </cell>
          <cell r="BE67">
            <v>2893</v>
          </cell>
          <cell r="BF67">
            <v>90067</v>
          </cell>
          <cell r="BG67">
            <v>91382</v>
          </cell>
          <cell r="BH67">
            <v>0</v>
          </cell>
          <cell r="BI67">
            <v>0</v>
          </cell>
          <cell r="BJ67">
            <v>37</v>
          </cell>
          <cell r="BK67">
            <v>1092</v>
          </cell>
          <cell r="BL67">
            <v>1108</v>
          </cell>
          <cell r="BM67">
            <v>0</v>
          </cell>
          <cell r="BN67">
            <v>0</v>
          </cell>
          <cell r="BO67">
            <v>2237</v>
          </cell>
          <cell r="BP67">
            <v>128224</v>
          </cell>
          <cell r="BQ67">
            <v>39108</v>
          </cell>
          <cell r="BR67">
            <v>140891</v>
          </cell>
          <cell r="BS67">
            <v>0</v>
          </cell>
          <cell r="BT67">
            <v>0</v>
          </cell>
          <cell r="BU67">
            <v>1655</v>
          </cell>
          <cell r="BV67">
            <v>474</v>
          </cell>
          <cell r="BW67">
            <v>1709</v>
          </cell>
          <cell r="BX67">
            <v>0</v>
          </cell>
          <cell r="BY67">
            <v>0</v>
          </cell>
          <cell r="BZ67">
            <v>3838</v>
          </cell>
          <cell r="CA67">
            <v>2237</v>
          </cell>
          <cell r="CB67">
            <v>6075</v>
          </cell>
          <cell r="CC67">
            <v>0.05</v>
          </cell>
          <cell r="CD67">
            <v>18371</v>
          </cell>
        </row>
        <row r="68">
          <cell r="B68" t="str">
            <v>Z1006</v>
          </cell>
          <cell r="C68" t="str">
            <v>CAP01</v>
          </cell>
          <cell r="D68" t="str">
            <v>En calzada adoquinada</v>
          </cell>
          <cell r="E68" t="str">
            <v>m</v>
          </cell>
          <cell r="F68" t="str">
            <v>MOC010</v>
          </cell>
          <cell r="G68" t="str">
            <v>MOC062</v>
          </cell>
          <cell r="H68" t="str">
            <v>MOC128</v>
          </cell>
          <cell r="I68" t="str">
            <v>NA</v>
          </cell>
          <cell r="J68" t="str">
            <v>NA</v>
          </cell>
          <cell r="K68" t="str">
            <v>NA</v>
          </cell>
          <cell r="L68" t="str">
            <v>NA</v>
          </cell>
          <cell r="M68">
            <v>0.1</v>
          </cell>
          <cell r="N68">
            <v>0.5</v>
          </cell>
          <cell r="O68">
            <v>0.41</v>
          </cell>
          <cell r="P68" t="str">
            <v>NA</v>
          </cell>
          <cell r="Q68" t="str">
            <v>NA</v>
          </cell>
          <cell r="R68" t="str">
            <v>NA</v>
          </cell>
          <cell r="S68" t="str">
            <v>NA</v>
          </cell>
          <cell r="T68" t="str">
            <v>CEC001</v>
          </cell>
          <cell r="U68" t="str">
            <v>CEC004</v>
          </cell>
          <cell r="V68" t="str">
            <v>CEC008</v>
          </cell>
          <cell r="W68" t="str">
            <v>CEC009</v>
          </cell>
          <cell r="X68" t="str">
            <v>NA</v>
          </cell>
          <cell r="Y68" t="str">
            <v>CMC001</v>
          </cell>
          <cell r="Z68" t="str">
            <v>CMC004</v>
          </cell>
          <cell r="AA68" t="str">
            <v>CMC007</v>
          </cell>
          <cell r="AB68" t="str">
            <v>CMC008</v>
          </cell>
          <cell r="AC68" t="str">
            <v>NA</v>
          </cell>
          <cell r="AD68">
            <v>0.76</v>
          </cell>
          <cell r="AE68">
            <v>0.76</v>
          </cell>
          <cell r="AF68">
            <v>1</v>
          </cell>
          <cell r="AG68">
            <v>0.76</v>
          </cell>
          <cell r="AH68" t="str">
            <v>NA</v>
          </cell>
          <cell r="AI68">
            <v>65</v>
          </cell>
          <cell r="AJ68">
            <v>85</v>
          </cell>
          <cell r="AK68">
            <v>85</v>
          </cell>
          <cell r="AL68">
            <v>65</v>
          </cell>
          <cell r="AM68">
            <v>85</v>
          </cell>
          <cell r="AO68">
            <v>28548</v>
          </cell>
          <cell r="AP68">
            <v>24000</v>
          </cell>
          <cell r="AQ68">
            <v>300</v>
          </cell>
          <cell r="AR68">
            <v>20000</v>
          </cell>
          <cell r="AS68">
            <v>0</v>
          </cell>
          <cell r="AT68">
            <v>0</v>
          </cell>
          <cell r="AU68">
            <v>0</v>
          </cell>
          <cell r="AV68">
            <v>0</v>
          </cell>
          <cell r="AW68">
            <v>2400</v>
          </cell>
          <cell r="AX68">
            <v>150</v>
          </cell>
          <cell r="AY68">
            <v>8200</v>
          </cell>
          <cell r="AZ68">
            <v>0</v>
          </cell>
          <cell r="BA68">
            <v>0</v>
          </cell>
          <cell r="BB68">
            <v>0</v>
          </cell>
          <cell r="BC68">
            <v>0</v>
          </cell>
          <cell r="BD68">
            <v>11288</v>
          </cell>
          <cell r="BE68">
            <v>881948</v>
          </cell>
          <cell r="BF68">
            <v>2893</v>
          </cell>
          <cell r="BG68">
            <v>90067</v>
          </cell>
          <cell r="BH68">
            <v>91382</v>
          </cell>
          <cell r="BI68">
            <v>0</v>
          </cell>
          <cell r="BJ68">
            <v>10312</v>
          </cell>
          <cell r="BK68">
            <v>34</v>
          </cell>
          <cell r="BL68">
            <v>1386</v>
          </cell>
          <cell r="BM68">
            <v>1068</v>
          </cell>
          <cell r="BN68">
            <v>0</v>
          </cell>
          <cell r="BO68">
            <v>12800</v>
          </cell>
          <cell r="BP68">
            <v>60908</v>
          </cell>
          <cell r="BQ68">
            <v>128224</v>
          </cell>
          <cell r="BR68">
            <v>39108</v>
          </cell>
          <cell r="BS68">
            <v>140891</v>
          </cell>
          <cell r="BT68">
            <v>0</v>
          </cell>
          <cell r="BU68">
            <v>712</v>
          </cell>
          <cell r="BV68">
            <v>1499</v>
          </cell>
          <cell r="BW68">
            <v>602</v>
          </cell>
          <cell r="BX68">
            <v>1647</v>
          </cell>
          <cell r="BY68">
            <v>0</v>
          </cell>
          <cell r="BZ68">
            <v>4460</v>
          </cell>
          <cell r="CA68">
            <v>12800</v>
          </cell>
          <cell r="CB68">
            <v>17260</v>
          </cell>
          <cell r="CC68">
            <v>0.05</v>
          </cell>
          <cell r="CD68">
            <v>28548</v>
          </cell>
        </row>
        <row r="69">
          <cell r="B69" t="str">
            <v>Z2006</v>
          </cell>
          <cell r="C69" t="str">
            <v>CAP01</v>
          </cell>
          <cell r="D69" t="str">
            <v>En calzada adoquinada</v>
          </cell>
          <cell r="E69" t="str">
            <v>m</v>
          </cell>
          <cell r="F69" t="str">
            <v>MOC010</v>
          </cell>
          <cell r="G69" t="str">
            <v>MOC062</v>
          </cell>
          <cell r="H69" t="str">
            <v>MOC128</v>
          </cell>
          <cell r="I69" t="str">
            <v>NA</v>
          </cell>
          <cell r="J69" t="str">
            <v>NA</v>
          </cell>
          <cell r="K69" t="str">
            <v>NA</v>
          </cell>
          <cell r="L69" t="str">
            <v>NA</v>
          </cell>
          <cell r="M69">
            <v>0.14000000000000001</v>
          </cell>
          <cell r="N69">
            <v>0.7</v>
          </cell>
          <cell r="O69">
            <v>0.49</v>
          </cell>
          <cell r="P69" t="str">
            <v>NA</v>
          </cell>
          <cell r="Q69" t="str">
            <v>NA</v>
          </cell>
          <cell r="R69" t="str">
            <v>NA</v>
          </cell>
          <cell r="S69" t="str">
            <v>NA</v>
          </cell>
          <cell r="T69" t="str">
            <v>CEC001</v>
          </cell>
          <cell r="U69" t="str">
            <v>CEC004</v>
          </cell>
          <cell r="V69" t="str">
            <v>CEC008</v>
          </cell>
          <cell r="W69" t="str">
            <v>CEC009</v>
          </cell>
          <cell r="X69" t="str">
            <v>NA</v>
          </cell>
          <cell r="Y69" t="str">
            <v>CMC001</v>
          </cell>
          <cell r="Z69" t="str">
            <v>CMC004</v>
          </cell>
          <cell r="AA69" t="str">
            <v>CMC007</v>
          </cell>
          <cell r="AB69" t="str">
            <v>CMC008</v>
          </cell>
          <cell r="AC69" t="str">
            <v>NA</v>
          </cell>
          <cell r="AD69">
            <v>1</v>
          </cell>
          <cell r="AE69">
            <v>0.84</v>
          </cell>
          <cell r="AF69">
            <v>0.84</v>
          </cell>
          <cell r="AG69">
            <v>0.72</v>
          </cell>
          <cell r="AH69" t="str">
            <v>NA</v>
          </cell>
          <cell r="AI69">
            <v>52.5</v>
          </cell>
          <cell r="AJ69">
            <v>52.5</v>
          </cell>
          <cell r="AK69">
            <v>62.5</v>
          </cell>
          <cell r="AL69">
            <v>62.5</v>
          </cell>
          <cell r="AM69">
            <v>72.5</v>
          </cell>
          <cell r="AO69">
            <v>39348</v>
          </cell>
          <cell r="AP69">
            <v>24000</v>
          </cell>
          <cell r="AQ69">
            <v>300</v>
          </cell>
          <cell r="AR69">
            <v>20000</v>
          </cell>
          <cell r="AS69">
            <v>0</v>
          </cell>
          <cell r="AT69">
            <v>0</v>
          </cell>
          <cell r="AU69">
            <v>0</v>
          </cell>
          <cell r="AV69">
            <v>0</v>
          </cell>
          <cell r="AW69">
            <v>3360</v>
          </cell>
          <cell r="AX69">
            <v>210</v>
          </cell>
          <cell r="AY69">
            <v>9800</v>
          </cell>
          <cell r="AZ69">
            <v>0</v>
          </cell>
          <cell r="BA69">
            <v>0</v>
          </cell>
          <cell r="BB69">
            <v>0</v>
          </cell>
          <cell r="BC69">
            <v>0</v>
          </cell>
          <cell r="BD69">
            <v>14039</v>
          </cell>
          <cell r="BE69">
            <v>881948</v>
          </cell>
          <cell r="BF69">
            <v>2893</v>
          </cell>
          <cell r="BG69">
            <v>90067</v>
          </cell>
          <cell r="BH69">
            <v>91382</v>
          </cell>
          <cell r="BI69">
            <v>0</v>
          </cell>
          <cell r="BJ69">
            <v>16799</v>
          </cell>
          <cell r="BK69">
            <v>46</v>
          </cell>
          <cell r="BL69">
            <v>1441</v>
          </cell>
          <cell r="BM69">
            <v>1253</v>
          </cell>
          <cell r="BN69">
            <v>0</v>
          </cell>
          <cell r="BO69">
            <v>19539</v>
          </cell>
          <cell r="BP69">
            <v>60908</v>
          </cell>
          <cell r="BQ69">
            <v>128224</v>
          </cell>
          <cell r="BR69">
            <v>39108</v>
          </cell>
          <cell r="BS69">
            <v>140891</v>
          </cell>
          <cell r="BT69">
            <v>0</v>
          </cell>
          <cell r="BU69">
            <v>1160</v>
          </cell>
          <cell r="BV69">
            <v>2052</v>
          </cell>
          <cell r="BW69">
            <v>626</v>
          </cell>
          <cell r="BX69">
            <v>1932</v>
          </cell>
          <cell r="BY69">
            <v>0</v>
          </cell>
          <cell r="BZ69">
            <v>5770</v>
          </cell>
          <cell r="CA69">
            <v>19539</v>
          </cell>
          <cell r="CB69">
            <v>25309</v>
          </cell>
          <cell r="CC69">
            <v>0.05</v>
          </cell>
          <cell r="CD69">
            <v>39348</v>
          </cell>
        </row>
        <row r="70">
          <cell r="B70" t="str">
            <v>Z1006</v>
          </cell>
          <cell r="C70" t="str">
            <v>CAP01</v>
          </cell>
          <cell r="D70" t="str">
            <v>En calzada adoquinada          (CAd)</v>
          </cell>
          <cell r="E70" t="str">
            <v>m</v>
          </cell>
          <cell r="F70" t="str">
            <v>MOC010</v>
          </cell>
          <cell r="G70" t="str">
            <v>MOC062</v>
          </cell>
          <cell r="H70" t="str">
            <v>MOC103</v>
          </cell>
          <cell r="I70" t="str">
            <v>NA</v>
          </cell>
          <cell r="J70" t="str">
            <v>NA</v>
          </cell>
          <cell r="K70" t="str">
            <v>NA</v>
          </cell>
          <cell r="L70" t="str">
            <v>NA</v>
          </cell>
          <cell r="M70">
            <v>0.14000000000000001</v>
          </cell>
          <cell r="N70">
            <v>0.5</v>
          </cell>
          <cell r="O70">
            <v>0.41</v>
          </cell>
          <cell r="P70" t="str">
            <v>NA</v>
          </cell>
          <cell r="Q70" t="str">
            <v>NA</v>
          </cell>
          <cell r="R70" t="str">
            <v>NA</v>
          </cell>
          <cell r="S70" t="str">
            <v>NA</v>
          </cell>
          <cell r="T70" t="str">
            <v>CEC001</v>
          </cell>
          <cell r="U70" t="str">
            <v>CEC004</v>
          </cell>
          <cell r="V70" t="str">
            <v>CEC008</v>
          </cell>
          <cell r="W70" t="str">
            <v>CEC009</v>
          </cell>
          <cell r="X70" t="str">
            <v>NA</v>
          </cell>
          <cell r="Y70" t="str">
            <v>CMC001</v>
          </cell>
          <cell r="Z70" t="str">
            <v>CMC004</v>
          </cell>
          <cell r="AA70" t="str">
            <v>CMC007</v>
          </cell>
          <cell r="AB70" t="str">
            <v>CMC008</v>
          </cell>
          <cell r="AC70" t="str">
            <v>NA</v>
          </cell>
          <cell r="AD70">
            <v>0.76</v>
          </cell>
          <cell r="AE70">
            <v>0.76</v>
          </cell>
          <cell r="AF70">
            <v>1</v>
          </cell>
          <cell r="AG70">
            <v>0.76</v>
          </cell>
          <cell r="AH70" t="str">
            <v>NA</v>
          </cell>
          <cell r="AI70">
            <v>65</v>
          </cell>
          <cell r="AJ70">
            <v>85</v>
          </cell>
          <cell r="AK70">
            <v>85</v>
          </cell>
          <cell r="AL70">
            <v>65</v>
          </cell>
          <cell r="AM70">
            <v>85</v>
          </cell>
          <cell r="AO70">
            <v>29556</v>
          </cell>
          <cell r="AP70">
            <v>24000</v>
          </cell>
          <cell r="AQ70">
            <v>300</v>
          </cell>
          <cell r="AR70">
            <v>20000</v>
          </cell>
          <cell r="AS70">
            <v>0</v>
          </cell>
          <cell r="AT70">
            <v>0</v>
          </cell>
          <cell r="AU70">
            <v>0</v>
          </cell>
          <cell r="AV70">
            <v>0</v>
          </cell>
          <cell r="AW70">
            <v>3360</v>
          </cell>
          <cell r="AX70">
            <v>150</v>
          </cell>
          <cell r="AY70">
            <v>8200</v>
          </cell>
          <cell r="AZ70">
            <v>0</v>
          </cell>
          <cell r="BA70">
            <v>0</v>
          </cell>
          <cell r="BB70">
            <v>0</v>
          </cell>
          <cell r="BC70">
            <v>0</v>
          </cell>
          <cell r="BD70">
            <v>12296</v>
          </cell>
          <cell r="BE70">
            <v>881948</v>
          </cell>
          <cell r="BF70">
            <v>2893</v>
          </cell>
          <cell r="BG70">
            <v>90067</v>
          </cell>
          <cell r="BH70">
            <v>91382</v>
          </cell>
          <cell r="BI70">
            <v>0</v>
          </cell>
          <cell r="BJ70">
            <v>10312</v>
          </cell>
          <cell r="BK70">
            <v>34</v>
          </cell>
          <cell r="BL70">
            <v>1386</v>
          </cell>
          <cell r="BM70">
            <v>1068</v>
          </cell>
          <cell r="BN70">
            <v>0</v>
          </cell>
          <cell r="BO70">
            <v>12800</v>
          </cell>
          <cell r="BP70">
            <v>60908</v>
          </cell>
          <cell r="BQ70">
            <v>128224</v>
          </cell>
          <cell r="BR70">
            <v>39108</v>
          </cell>
          <cell r="BS70">
            <v>140891</v>
          </cell>
          <cell r="BT70">
            <v>0</v>
          </cell>
          <cell r="BU70">
            <v>712</v>
          </cell>
          <cell r="BV70">
            <v>1499</v>
          </cell>
          <cell r="BW70">
            <v>602</v>
          </cell>
          <cell r="BX70">
            <v>1647</v>
          </cell>
          <cell r="BY70">
            <v>0</v>
          </cell>
          <cell r="BZ70">
            <v>4460</v>
          </cell>
          <cell r="CA70">
            <v>12800</v>
          </cell>
          <cell r="CB70">
            <v>17260</v>
          </cell>
          <cell r="CC70">
            <v>0.05</v>
          </cell>
          <cell r="CD70">
            <v>29556</v>
          </cell>
        </row>
        <row r="71">
          <cell r="B71" t="str">
            <v>Z1002</v>
          </cell>
          <cell r="C71" t="str">
            <v>CAP01</v>
          </cell>
          <cell r="D71" t="str">
            <v>En calzada asfalto</v>
          </cell>
          <cell r="E71" t="str">
            <v>m</v>
          </cell>
          <cell r="F71" t="str">
            <v>MOC010</v>
          </cell>
          <cell r="G71" t="str">
            <v>MOC062</v>
          </cell>
          <cell r="H71" t="str">
            <v>MOC128</v>
          </cell>
          <cell r="I71" t="str">
            <v>NA</v>
          </cell>
          <cell r="J71" t="str">
            <v>NA</v>
          </cell>
          <cell r="K71" t="str">
            <v>NA</v>
          </cell>
          <cell r="L71" t="str">
            <v>NA</v>
          </cell>
          <cell r="M71">
            <v>0.1</v>
          </cell>
          <cell r="N71">
            <v>0.5</v>
          </cell>
          <cell r="O71">
            <v>0.41</v>
          </cell>
          <cell r="P71" t="str">
            <v>NA</v>
          </cell>
          <cell r="Q71" t="str">
            <v>NA</v>
          </cell>
          <cell r="R71" t="str">
            <v>NA</v>
          </cell>
          <cell r="S71" t="str">
            <v>NA</v>
          </cell>
          <cell r="T71" t="str">
            <v>CEC003</v>
          </cell>
          <cell r="U71" t="str">
            <v>CEC004</v>
          </cell>
          <cell r="V71" t="str">
            <v>CEC008</v>
          </cell>
          <cell r="W71" t="str">
            <v>CEC009</v>
          </cell>
          <cell r="X71" t="str">
            <v>NA</v>
          </cell>
          <cell r="Y71" t="str">
            <v>CMC001</v>
          </cell>
          <cell r="Z71" t="str">
            <v>CMC004</v>
          </cell>
          <cell r="AA71" t="str">
            <v>CMC007</v>
          </cell>
          <cell r="AB71" t="str">
            <v>CMC008</v>
          </cell>
          <cell r="AC71" t="str">
            <v>NA</v>
          </cell>
          <cell r="AD71">
            <v>0.89</v>
          </cell>
          <cell r="AE71">
            <v>1</v>
          </cell>
          <cell r="AF71">
            <v>1</v>
          </cell>
          <cell r="AG71">
            <v>1</v>
          </cell>
          <cell r="AH71" t="str">
            <v>NA</v>
          </cell>
          <cell r="AI71">
            <v>77.5</v>
          </cell>
          <cell r="AJ71">
            <v>87.5</v>
          </cell>
          <cell r="AK71">
            <v>77.5</v>
          </cell>
          <cell r="AL71">
            <v>77.5</v>
          </cell>
          <cell r="AM71">
            <v>77.5</v>
          </cell>
          <cell r="AO71">
            <v>18636</v>
          </cell>
          <cell r="AP71">
            <v>24000</v>
          </cell>
          <cell r="AQ71">
            <v>300</v>
          </cell>
          <cell r="AR71">
            <v>20000</v>
          </cell>
          <cell r="AS71">
            <v>0</v>
          </cell>
          <cell r="AT71">
            <v>0</v>
          </cell>
          <cell r="AU71">
            <v>0</v>
          </cell>
          <cell r="AV71">
            <v>0</v>
          </cell>
          <cell r="AW71">
            <v>2400</v>
          </cell>
          <cell r="AX71">
            <v>150</v>
          </cell>
          <cell r="AY71">
            <v>8200</v>
          </cell>
          <cell r="AZ71">
            <v>0</v>
          </cell>
          <cell r="BA71">
            <v>0</v>
          </cell>
          <cell r="BB71">
            <v>0</v>
          </cell>
          <cell r="BC71">
            <v>0</v>
          </cell>
          <cell r="BD71">
            <v>11288</v>
          </cell>
          <cell r="BE71">
            <v>25547</v>
          </cell>
          <cell r="BF71">
            <v>2893</v>
          </cell>
          <cell r="BG71">
            <v>90067</v>
          </cell>
          <cell r="BH71">
            <v>91382</v>
          </cell>
          <cell r="BI71">
            <v>0</v>
          </cell>
          <cell r="BJ71">
            <v>293</v>
          </cell>
          <cell r="BK71">
            <v>37</v>
          </cell>
          <cell r="BL71">
            <v>1162</v>
          </cell>
          <cell r="BM71">
            <v>1179</v>
          </cell>
          <cell r="BN71">
            <v>0</v>
          </cell>
          <cell r="BO71">
            <v>2671</v>
          </cell>
          <cell r="BP71">
            <v>60908</v>
          </cell>
          <cell r="BQ71">
            <v>128224</v>
          </cell>
          <cell r="BR71">
            <v>39108</v>
          </cell>
          <cell r="BS71">
            <v>140891</v>
          </cell>
          <cell r="BT71">
            <v>0</v>
          </cell>
          <cell r="BU71">
            <v>699</v>
          </cell>
          <cell r="BV71">
            <v>1655</v>
          </cell>
          <cell r="BW71">
            <v>505</v>
          </cell>
          <cell r="BX71">
            <v>1818</v>
          </cell>
          <cell r="BY71">
            <v>0</v>
          </cell>
          <cell r="BZ71">
            <v>4677</v>
          </cell>
          <cell r="CA71">
            <v>2671</v>
          </cell>
          <cell r="CB71">
            <v>7348</v>
          </cell>
          <cell r="CC71">
            <v>0.05</v>
          </cell>
          <cell r="CD71">
            <v>18636</v>
          </cell>
        </row>
        <row r="72">
          <cell r="B72" t="str">
            <v>Z2002</v>
          </cell>
          <cell r="C72" t="str">
            <v>CAP01</v>
          </cell>
          <cell r="D72" t="str">
            <v>En calzada asfalto</v>
          </cell>
          <cell r="E72" t="str">
            <v>m</v>
          </cell>
          <cell r="F72" t="str">
            <v>MOC010</v>
          </cell>
          <cell r="G72" t="str">
            <v>MOC062</v>
          </cell>
          <cell r="H72" t="str">
            <v>MOC128</v>
          </cell>
          <cell r="I72" t="str">
            <v>NA</v>
          </cell>
          <cell r="J72" t="str">
            <v>NA</v>
          </cell>
          <cell r="K72" t="str">
            <v>NA</v>
          </cell>
          <cell r="L72" t="str">
            <v>NA</v>
          </cell>
          <cell r="M72">
            <v>0.14000000000000001</v>
          </cell>
          <cell r="N72">
            <v>0.7</v>
          </cell>
          <cell r="O72">
            <v>0.56999999999999995</v>
          </cell>
          <cell r="P72" t="str">
            <v>NA</v>
          </cell>
          <cell r="Q72" t="str">
            <v>NA</v>
          </cell>
          <cell r="R72" t="str">
            <v>NA</v>
          </cell>
          <cell r="S72" t="str">
            <v>NA</v>
          </cell>
          <cell r="T72" t="str">
            <v>CEC001</v>
          </cell>
          <cell r="U72" t="str">
            <v>CEC004</v>
          </cell>
          <cell r="V72" t="str">
            <v>CEC008</v>
          </cell>
          <cell r="W72" t="str">
            <v>CEC009</v>
          </cell>
          <cell r="X72" t="str">
            <v>NA</v>
          </cell>
          <cell r="Y72" t="str">
            <v>CMC001</v>
          </cell>
          <cell r="Z72" t="str">
            <v>CMC004</v>
          </cell>
          <cell r="AA72" t="str">
            <v>CMC007</v>
          </cell>
          <cell r="AB72" t="str">
            <v>CMC008</v>
          </cell>
          <cell r="AC72" t="str">
            <v>NA</v>
          </cell>
          <cell r="AD72">
            <v>1</v>
          </cell>
          <cell r="AE72">
            <v>1</v>
          </cell>
          <cell r="AF72">
            <v>1</v>
          </cell>
          <cell r="AG72">
            <v>1</v>
          </cell>
          <cell r="AH72" t="str">
            <v>NA</v>
          </cell>
          <cell r="AI72">
            <v>20</v>
          </cell>
          <cell r="AJ72">
            <v>20</v>
          </cell>
          <cell r="AK72">
            <v>20</v>
          </cell>
          <cell r="AL72">
            <v>20</v>
          </cell>
          <cell r="AM72">
            <v>20</v>
          </cell>
          <cell r="AO72">
            <v>87489</v>
          </cell>
          <cell r="AP72">
            <v>24000</v>
          </cell>
          <cell r="AQ72">
            <v>300</v>
          </cell>
          <cell r="AR72">
            <v>20000</v>
          </cell>
          <cell r="AS72">
            <v>0</v>
          </cell>
          <cell r="AT72">
            <v>0</v>
          </cell>
          <cell r="AU72">
            <v>0</v>
          </cell>
          <cell r="AV72">
            <v>0</v>
          </cell>
          <cell r="AW72">
            <v>3360</v>
          </cell>
          <cell r="AX72">
            <v>210</v>
          </cell>
          <cell r="AY72">
            <v>11400</v>
          </cell>
          <cell r="AZ72">
            <v>0</v>
          </cell>
          <cell r="BA72">
            <v>0</v>
          </cell>
          <cell r="BB72">
            <v>0</v>
          </cell>
          <cell r="BC72">
            <v>0</v>
          </cell>
          <cell r="BD72">
            <v>15719</v>
          </cell>
          <cell r="BE72">
            <v>881948</v>
          </cell>
          <cell r="BF72">
            <v>2893</v>
          </cell>
          <cell r="BG72">
            <v>90067</v>
          </cell>
          <cell r="BH72">
            <v>91382</v>
          </cell>
          <cell r="BI72">
            <v>0</v>
          </cell>
          <cell r="BJ72">
            <v>44097</v>
          </cell>
          <cell r="BK72">
            <v>145</v>
          </cell>
          <cell r="BL72">
            <v>4503</v>
          </cell>
          <cell r="BM72">
            <v>4569</v>
          </cell>
          <cell r="BN72">
            <v>0</v>
          </cell>
          <cell r="BO72">
            <v>53314</v>
          </cell>
          <cell r="BP72">
            <v>60908</v>
          </cell>
          <cell r="BQ72">
            <v>128224</v>
          </cell>
          <cell r="BR72">
            <v>39108</v>
          </cell>
          <cell r="BS72">
            <v>140891</v>
          </cell>
          <cell r="BT72">
            <v>0</v>
          </cell>
          <cell r="BU72">
            <v>3045</v>
          </cell>
          <cell r="BV72">
            <v>6411</v>
          </cell>
          <cell r="BW72">
            <v>1955</v>
          </cell>
          <cell r="BX72">
            <v>7045</v>
          </cell>
          <cell r="BY72">
            <v>0</v>
          </cell>
          <cell r="BZ72">
            <v>18456</v>
          </cell>
          <cell r="CA72">
            <v>53314</v>
          </cell>
          <cell r="CB72">
            <v>71770</v>
          </cell>
          <cell r="CC72">
            <v>0.05</v>
          </cell>
          <cell r="CD72">
            <v>87489</v>
          </cell>
        </row>
        <row r="73">
          <cell r="B73" t="str">
            <v>Z2002</v>
          </cell>
          <cell r="C73" t="str">
            <v>CAP01</v>
          </cell>
          <cell r="D73" t="str">
            <v>En calzada asfalto</v>
          </cell>
          <cell r="E73" t="str">
            <v>m</v>
          </cell>
          <cell r="F73" t="str">
            <v>MOC010</v>
          </cell>
          <cell r="G73" t="str">
            <v>MOC062</v>
          </cell>
          <cell r="H73" t="str">
            <v>MOC128</v>
          </cell>
          <cell r="I73" t="str">
            <v>NA</v>
          </cell>
          <cell r="J73" t="str">
            <v>NA</v>
          </cell>
          <cell r="K73" t="str">
            <v>NA</v>
          </cell>
          <cell r="L73" t="str">
            <v>NA</v>
          </cell>
          <cell r="M73">
            <v>0.14000000000000001</v>
          </cell>
          <cell r="N73">
            <v>0.7</v>
          </cell>
          <cell r="O73">
            <v>0.56999999999999995</v>
          </cell>
          <cell r="P73" t="str">
            <v>NA</v>
          </cell>
          <cell r="Q73" t="str">
            <v>NA</v>
          </cell>
          <cell r="R73" t="str">
            <v>NA</v>
          </cell>
          <cell r="S73" t="str">
            <v>NA</v>
          </cell>
          <cell r="T73" t="str">
            <v>CEC001</v>
          </cell>
          <cell r="U73" t="str">
            <v>CEC004</v>
          </cell>
          <cell r="V73" t="str">
            <v>CEC008</v>
          </cell>
          <cell r="W73" t="str">
            <v>CEC009</v>
          </cell>
          <cell r="X73" t="str">
            <v>NA</v>
          </cell>
          <cell r="Y73" t="str">
            <v>CMC001</v>
          </cell>
          <cell r="Z73" t="str">
            <v>CMC004</v>
          </cell>
          <cell r="AA73" t="str">
            <v>CMC007</v>
          </cell>
          <cell r="AB73" t="str">
            <v>CMC008</v>
          </cell>
          <cell r="AC73" t="str">
            <v>NA</v>
          </cell>
          <cell r="AD73">
            <v>0.92</v>
          </cell>
          <cell r="AE73">
            <v>1</v>
          </cell>
          <cell r="AF73">
            <v>1</v>
          </cell>
          <cell r="AG73">
            <v>1</v>
          </cell>
          <cell r="AH73" t="str">
            <v>NA</v>
          </cell>
          <cell r="AI73">
            <v>55</v>
          </cell>
          <cell r="AJ73">
            <v>60</v>
          </cell>
          <cell r="AK73">
            <v>55</v>
          </cell>
          <cell r="AL73">
            <v>55</v>
          </cell>
          <cell r="AM73">
            <v>55</v>
          </cell>
          <cell r="AO73">
            <v>40447</v>
          </cell>
          <cell r="AP73">
            <v>24000</v>
          </cell>
          <cell r="AQ73">
            <v>300</v>
          </cell>
          <cell r="AR73">
            <v>20000</v>
          </cell>
          <cell r="AS73">
            <v>0</v>
          </cell>
          <cell r="AT73">
            <v>0</v>
          </cell>
          <cell r="AU73">
            <v>0</v>
          </cell>
          <cell r="AV73">
            <v>0</v>
          </cell>
          <cell r="AW73">
            <v>3360</v>
          </cell>
          <cell r="AX73">
            <v>210</v>
          </cell>
          <cell r="AY73">
            <v>11400</v>
          </cell>
          <cell r="AZ73">
            <v>0</v>
          </cell>
          <cell r="BA73">
            <v>0</v>
          </cell>
          <cell r="BB73">
            <v>0</v>
          </cell>
          <cell r="BC73">
            <v>0</v>
          </cell>
          <cell r="BD73">
            <v>15719</v>
          </cell>
          <cell r="BE73">
            <v>881948</v>
          </cell>
          <cell r="BF73">
            <v>2893</v>
          </cell>
          <cell r="BG73">
            <v>90067</v>
          </cell>
          <cell r="BH73">
            <v>91382</v>
          </cell>
          <cell r="BI73">
            <v>0</v>
          </cell>
          <cell r="BJ73">
            <v>14753</v>
          </cell>
          <cell r="BK73">
            <v>53</v>
          </cell>
          <cell r="BL73">
            <v>1638</v>
          </cell>
          <cell r="BM73">
            <v>1661</v>
          </cell>
          <cell r="BN73">
            <v>0</v>
          </cell>
          <cell r="BO73">
            <v>18105</v>
          </cell>
          <cell r="BP73">
            <v>60908</v>
          </cell>
          <cell r="BQ73">
            <v>128224</v>
          </cell>
          <cell r="BR73">
            <v>39108</v>
          </cell>
          <cell r="BS73">
            <v>140891</v>
          </cell>
          <cell r="BT73">
            <v>0</v>
          </cell>
          <cell r="BU73">
            <v>1019</v>
          </cell>
          <cell r="BV73">
            <v>2331</v>
          </cell>
          <cell r="BW73">
            <v>711</v>
          </cell>
          <cell r="BX73">
            <v>2562</v>
          </cell>
          <cell r="BY73">
            <v>0</v>
          </cell>
          <cell r="BZ73">
            <v>6623</v>
          </cell>
          <cell r="CA73">
            <v>18105</v>
          </cell>
          <cell r="CB73">
            <v>24728</v>
          </cell>
          <cell r="CC73">
            <v>0.05</v>
          </cell>
          <cell r="CD73">
            <v>40447</v>
          </cell>
        </row>
        <row r="74">
          <cell r="B74" t="str">
            <v>Z1002</v>
          </cell>
          <cell r="C74" t="str">
            <v>CAP01</v>
          </cell>
          <cell r="D74" t="str">
            <v>En calzada asfalto                 (CA)</v>
          </cell>
          <cell r="E74" t="str">
            <v>m</v>
          </cell>
          <cell r="F74" t="str">
            <v>MOC010</v>
          </cell>
          <cell r="G74" t="str">
            <v>MOC062</v>
          </cell>
          <cell r="H74" t="str">
            <v>MOC103</v>
          </cell>
          <cell r="I74" t="str">
            <v>NA</v>
          </cell>
          <cell r="J74" t="str">
            <v>NA</v>
          </cell>
          <cell r="K74" t="str">
            <v>NA</v>
          </cell>
          <cell r="L74" t="str">
            <v>NA</v>
          </cell>
          <cell r="M74">
            <v>0.14000000000000001</v>
          </cell>
          <cell r="N74">
            <v>0.5</v>
          </cell>
          <cell r="O74">
            <v>0.41</v>
          </cell>
          <cell r="P74" t="str">
            <v>NA</v>
          </cell>
          <cell r="Q74" t="str">
            <v>NA</v>
          </cell>
          <cell r="R74" t="str">
            <v>NA</v>
          </cell>
          <cell r="S74" t="str">
            <v>NA</v>
          </cell>
          <cell r="T74" t="str">
            <v>CEC003</v>
          </cell>
          <cell r="U74" t="str">
            <v>CEC004</v>
          </cell>
          <cell r="V74" t="str">
            <v>CEC008</v>
          </cell>
          <cell r="W74" t="str">
            <v>CEC009</v>
          </cell>
          <cell r="X74" t="str">
            <v>NA</v>
          </cell>
          <cell r="Y74" t="str">
            <v>CMC001</v>
          </cell>
          <cell r="Z74" t="str">
            <v>CMC004</v>
          </cell>
          <cell r="AA74" t="str">
            <v>CMC007</v>
          </cell>
          <cell r="AB74" t="str">
            <v>CMC008</v>
          </cell>
          <cell r="AC74" t="str">
            <v>NA</v>
          </cell>
          <cell r="AD74">
            <v>0.89</v>
          </cell>
          <cell r="AE74">
            <v>1</v>
          </cell>
          <cell r="AF74">
            <v>1</v>
          </cell>
          <cell r="AG74">
            <v>1</v>
          </cell>
          <cell r="AH74" t="str">
            <v>NA</v>
          </cell>
          <cell r="AI74">
            <v>77.5</v>
          </cell>
          <cell r="AJ74">
            <v>87.5</v>
          </cell>
          <cell r="AK74">
            <v>77.5</v>
          </cell>
          <cell r="AL74">
            <v>77.5</v>
          </cell>
          <cell r="AM74">
            <v>77.5</v>
          </cell>
          <cell r="AO74">
            <v>19644</v>
          </cell>
          <cell r="AP74">
            <v>24000</v>
          </cell>
          <cell r="AQ74">
            <v>300</v>
          </cell>
          <cell r="AR74">
            <v>20000</v>
          </cell>
          <cell r="AS74">
            <v>0</v>
          </cell>
          <cell r="AT74">
            <v>0</v>
          </cell>
          <cell r="AU74">
            <v>0</v>
          </cell>
          <cell r="AV74">
            <v>0</v>
          </cell>
          <cell r="AW74">
            <v>3360</v>
          </cell>
          <cell r="AX74">
            <v>150</v>
          </cell>
          <cell r="AY74">
            <v>8200</v>
          </cell>
          <cell r="AZ74">
            <v>0</v>
          </cell>
          <cell r="BA74">
            <v>0</v>
          </cell>
          <cell r="BB74">
            <v>0</v>
          </cell>
          <cell r="BC74">
            <v>0</v>
          </cell>
          <cell r="BD74">
            <v>12296</v>
          </cell>
          <cell r="BE74">
            <v>25547</v>
          </cell>
          <cell r="BF74">
            <v>2893</v>
          </cell>
          <cell r="BG74">
            <v>90067</v>
          </cell>
          <cell r="BH74">
            <v>91382</v>
          </cell>
          <cell r="BI74">
            <v>0</v>
          </cell>
          <cell r="BJ74">
            <v>293</v>
          </cell>
          <cell r="BK74">
            <v>37</v>
          </cell>
          <cell r="BL74">
            <v>1162</v>
          </cell>
          <cell r="BM74">
            <v>1179</v>
          </cell>
          <cell r="BN74">
            <v>0</v>
          </cell>
          <cell r="BO74">
            <v>2671</v>
          </cell>
          <cell r="BP74">
            <v>60908</v>
          </cell>
          <cell r="BQ74">
            <v>128224</v>
          </cell>
          <cell r="BR74">
            <v>39108</v>
          </cell>
          <cell r="BS74">
            <v>140891</v>
          </cell>
          <cell r="BT74">
            <v>0</v>
          </cell>
          <cell r="BU74">
            <v>699</v>
          </cell>
          <cell r="BV74">
            <v>1655</v>
          </cell>
          <cell r="BW74">
            <v>505</v>
          </cell>
          <cell r="BX74">
            <v>1818</v>
          </cell>
          <cell r="BY74">
            <v>0</v>
          </cell>
          <cell r="BZ74">
            <v>4677</v>
          </cell>
          <cell r="CA74">
            <v>2671</v>
          </cell>
          <cell r="CB74">
            <v>7348</v>
          </cell>
          <cell r="CC74">
            <v>0.05</v>
          </cell>
          <cell r="CD74">
            <v>19644</v>
          </cell>
        </row>
        <row r="75">
          <cell r="B75" t="str">
            <v>Z1004</v>
          </cell>
          <cell r="C75" t="str">
            <v>CAP01</v>
          </cell>
          <cell r="D75" t="str">
            <v>En calzada asfalto-concreto</v>
          </cell>
          <cell r="E75" t="str">
            <v>m</v>
          </cell>
          <cell r="F75" t="str">
            <v>MOC010</v>
          </cell>
          <cell r="G75" t="str">
            <v>MOC062</v>
          </cell>
          <cell r="H75" t="str">
            <v>MOC128</v>
          </cell>
          <cell r="I75" t="str">
            <v>NA</v>
          </cell>
          <cell r="J75" t="str">
            <v>NA</v>
          </cell>
          <cell r="K75" t="str">
            <v>NA</v>
          </cell>
          <cell r="L75" t="str">
            <v>NA</v>
          </cell>
          <cell r="M75">
            <v>0.1</v>
          </cell>
          <cell r="N75">
            <v>0.5</v>
          </cell>
          <cell r="O75">
            <v>0.41</v>
          </cell>
          <cell r="P75" t="str">
            <v>NA</v>
          </cell>
          <cell r="Q75" t="str">
            <v>NA</v>
          </cell>
          <cell r="R75" t="str">
            <v>NA</v>
          </cell>
          <cell r="S75" t="str">
            <v>NA</v>
          </cell>
          <cell r="T75" t="str">
            <v>CEC001</v>
          </cell>
          <cell r="U75" t="str">
            <v>CEC004</v>
          </cell>
          <cell r="V75" t="str">
            <v>CEC008</v>
          </cell>
          <cell r="W75" t="str">
            <v>CEC009</v>
          </cell>
          <cell r="X75" t="str">
            <v>NA</v>
          </cell>
          <cell r="Y75" t="str">
            <v>CMC001</v>
          </cell>
          <cell r="Z75" t="str">
            <v>CMC004</v>
          </cell>
          <cell r="AA75" t="str">
            <v>CMC007</v>
          </cell>
          <cell r="AB75" t="str">
            <v>CMC008</v>
          </cell>
          <cell r="AC75" t="str">
            <v>NA</v>
          </cell>
          <cell r="AD75">
            <v>1</v>
          </cell>
          <cell r="AE75">
            <v>1</v>
          </cell>
          <cell r="AF75">
            <v>1</v>
          </cell>
          <cell r="AG75">
            <v>1</v>
          </cell>
          <cell r="AH75" t="str">
            <v>NA</v>
          </cell>
          <cell r="AI75">
            <v>60</v>
          </cell>
          <cell r="AJ75">
            <v>60</v>
          </cell>
          <cell r="AK75">
            <v>60</v>
          </cell>
          <cell r="AL75">
            <v>60</v>
          </cell>
          <cell r="AM75">
            <v>60</v>
          </cell>
          <cell r="AO75">
            <v>35211</v>
          </cell>
          <cell r="AP75">
            <v>24000</v>
          </cell>
          <cell r="AQ75">
            <v>300</v>
          </cell>
          <cell r="AR75">
            <v>20000</v>
          </cell>
          <cell r="AS75">
            <v>0</v>
          </cell>
          <cell r="AT75">
            <v>0</v>
          </cell>
          <cell r="AU75">
            <v>0</v>
          </cell>
          <cell r="AV75">
            <v>0</v>
          </cell>
          <cell r="AW75">
            <v>2400</v>
          </cell>
          <cell r="AX75">
            <v>150</v>
          </cell>
          <cell r="AY75">
            <v>8200</v>
          </cell>
          <cell r="AZ75">
            <v>0</v>
          </cell>
          <cell r="BA75">
            <v>0</v>
          </cell>
          <cell r="BB75">
            <v>0</v>
          </cell>
          <cell r="BC75">
            <v>0</v>
          </cell>
          <cell r="BD75">
            <v>11288</v>
          </cell>
          <cell r="BE75">
            <v>881948</v>
          </cell>
          <cell r="BF75">
            <v>2893</v>
          </cell>
          <cell r="BG75">
            <v>90067</v>
          </cell>
          <cell r="BH75">
            <v>91382</v>
          </cell>
          <cell r="BI75">
            <v>0</v>
          </cell>
          <cell r="BJ75">
            <v>14699</v>
          </cell>
          <cell r="BK75">
            <v>48</v>
          </cell>
          <cell r="BL75">
            <v>1501</v>
          </cell>
          <cell r="BM75">
            <v>1523</v>
          </cell>
          <cell r="BN75">
            <v>0</v>
          </cell>
          <cell r="BO75">
            <v>17771</v>
          </cell>
          <cell r="BP75">
            <v>60908</v>
          </cell>
          <cell r="BQ75">
            <v>128224</v>
          </cell>
          <cell r="BR75">
            <v>39108</v>
          </cell>
          <cell r="BS75">
            <v>140891</v>
          </cell>
          <cell r="BT75">
            <v>0</v>
          </cell>
          <cell r="BU75">
            <v>1015</v>
          </cell>
          <cell r="BV75">
            <v>2137</v>
          </cell>
          <cell r="BW75">
            <v>652</v>
          </cell>
          <cell r="BX75">
            <v>2348</v>
          </cell>
          <cell r="BY75">
            <v>0</v>
          </cell>
          <cell r="BZ75">
            <v>6152</v>
          </cell>
          <cell r="CA75">
            <v>17771</v>
          </cell>
          <cell r="CB75">
            <v>23923</v>
          </cell>
          <cell r="CC75">
            <v>0.05</v>
          </cell>
          <cell r="CD75">
            <v>35211</v>
          </cell>
        </row>
        <row r="76">
          <cell r="B76" t="str">
            <v>Z2004</v>
          </cell>
          <cell r="C76" t="str">
            <v>CAP01</v>
          </cell>
          <cell r="D76" t="str">
            <v>En calzada asfalto-concreto</v>
          </cell>
          <cell r="E76" t="str">
            <v>m</v>
          </cell>
          <cell r="F76" t="str">
            <v>MOC010</v>
          </cell>
          <cell r="G76" t="str">
            <v>MOC062</v>
          </cell>
          <cell r="H76" t="str">
            <v>MOC128</v>
          </cell>
          <cell r="I76" t="str">
            <v>NA</v>
          </cell>
          <cell r="J76" t="str">
            <v>NA</v>
          </cell>
          <cell r="K76" t="str">
            <v>NA</v>
          </cell>
          <cell r="L76" t="str">
            <v>NA</v>
          </cell>
          <cell r="M76">
            <v>0.14000000000000001</v>
          </cell>
          <cell r="N76">
            <v>0.7</v>
          </cell>
          <cell r="O76">
            <v>0.49</v>
          </cell>
          <cell r="P76" t="str">
            <v>NA</v>
          </cell>
          <cell r="Q76" t="str">
            <v>NA</v>
          </cell>
          <cell r="R76" t="str">
            <v>NA</v>
          </cell>
          <cell r="S76" t="str">
            <v>NA</v>
          </cell>
          <cell r="T76" t="str">
            <v>CEC001</v>
          </cell>
          <cell r="U76" t="str">
            <v>CEC004</v>
          </cell>
          <cell r="V76" t="str">
            <v>CEC008</v>
          </cell>
          <cell r="W76" t="str">
            <v>CEC009</v>
          </cell>
          <cell r="X76" t="str">
            <v>NA</v>
          </cell>
          <cell r="Y76" t="str">
            <v>CMC001</v>
          </cell>
          <cell r="Z76" t="str">
            <v>CMC004</v>
          </cell>
          <cell r="AA76" t="str">
            <v>CMC007</v>
          </cell>
          <cell r="AB76" t="str">
            <v>CMC008</v>
          </cell>
          <cell r="AC76" t="str">
            <v>NA</v>
          </cell>
          <cell r="AD76">
            <v>1</v>
          </cell>
          <cell r="AE76">
            <v>0.83</v>
          </cell>
          <cell r="AF76">
            <v>0.83</v>
          </cell>
          <cell r="AG76">
            <v>0.71</v>
          </cell>
          <cell r="AH76" t="str">
            <v>NA</v>
          </cell>
          <cell r="AI76">
            <v>50</v>
          </cell>
          <cell r="AJ76">
            <v>50</v>
          </cell>
          <cell r="AK76">
            <v>60</v>
          </cell>
          <cell r="AL76">
            <v>60</v>
          </cell>
          <cell r="AM76">
            <v>70</v>
          </cell>
          <cell r="AO76">
            <v>40516</v>
          </cell>
          <cell r="AP76">
            <v>24000</v>
          </cell>
          <cell r="AQ76">
            <v>300</v>
          </cell>
          <cell r="AR76">
            <v>20000</v>
          </cell>
          <cell r="AS76">
            <v>0</v>
          </cell>
          <cell r="AT76">
            <v>0</v>
          </cell>
          <cell r="AU76">
            <v>0</v>
          </cell>
          <cell r="AV76">
            <v>0</v>
          </cell>
          <cell r="AW76">
            <v>3360</v>
          </cell>
          <cell r="AX76">
            <v>210</v>
          </cell>
          <cell r="AY76">
            <v>9800</v>
          </cell>
          <cell r="AZ76">
            <v>0</v>
          </cell>
          <cell r="BA76">
            <v>0</v>
          </cell>
          <cell r="BB76">
            <v>0</v>
          </cell>
          <cell r="BC76">
            <v>0</v>
          </cell>
          <cell r="BD76">
            <v>14039</v>
          </cell>
          <cell r="BE76">
            <v>881948</v>
          </cell>
          <cell r="BF76">
            <v>2893</v>
          </cell>
          <cell r="BG76">
            <v>90067</v>
          </cell>
          <cell r="BH76">
            <v>91382</v>
          </cell>
          <cell r="BI76">
            <v>0</v>
          </cell>
          <cell r="BJ76">
            <v>17639</v>
          </cell>
          <cell r="BK76">
            <v>48</v>
          </cell>
          <cell r="BL76">
            <v>1495</v>
          </cell>
          <cell r="BM76">
            <v>1298</v>
          </cell>
          <cell r="BN76">
            <v>0</v>
          </cell>
          <cell r="BO76">
            <v>20480</v>
          </cell>
          <cell r="BP76">
            <v>60908</v>
          </cell>
          <cell r="BQ76">
            <v>128224</v>
          </cell>
          <cell r="BR76">
            <v>39108</v>
          </cell>
          <cell r="BS76">
            <v>140891</v>
          </cell>
          <cell r="BT76">
            <v>0</v>
          </cell>
          <cell r="BU76">
            <v>1218</v>
          </cell>
          <cell r="BV76">
            <v>2129</v>
          </cell>
          <cell r="BW76">
            <v>649</v>
          </cell>
          <cell r="BX76">
            <v>2001</v>
          </cell>
          <cell r="BY76">
            <v>0</v>
          </cell>
          <cell r="BZ76">
            <v>5997</v>
          </cell>
          <cell r="CA76">
            <v>20480</v>
          </cell>
          <cell r="CB76">
            <v>26477</v>
          </cell>
          <cell r="CC76">
            <v>0.05</v>
          </cell>
          <cell r="CD76">
            <v>40516</v>
          </cell>
        </row>
        <row r="77">
          <cell r="B77" t="str">
            <v>Z1001</v>
          </cell>
          <cell r="C77" t="str">
            <v>CAP01</v>
          </cell>
          <cell r="D77" t="str">
            <v>En calzada concreto</v>
          </cell>
          <cell r="E77" t="str">
            <v>m</v>
          </cell>
          <cell r="F77" t="str">
            <v>MOC010</v>
          </cell>
          <cell r="G77" t="str">
            <v>MOC062</v>
          </cell>
          <cell r="H77" t="str">
            <v>MOC103</v>
          </cell>
          <cell r="I77" t="str">
            <v>NA</v>
          </cell>
          <cell r="J77" t="str">
            <v>NA</v>
          </cell>
          <cell r="K77" t="str">
            <v>NA</v>
          </cell>
          <cell r="L77" t="str">
            <v>NA</v>
          </cell>
          <cell r="M77">
            <v>0.14000000000000001</v>
          </cell>
          <cell r="N77">
            <v>0.5</v>
          </cell>
          <cell r="O77">
            <v>0.41</v>
          </cell>
          <cell r="P77" t="str">
            <v>NA</v>
          </cell>
          <cell r="Q77" t="str">
            <v>NA</v>
          </cell>
          <cell r="R77" t="str">
            <v>NA</v>
          </cell>
          <cell r="S77" t="str">
            <v>NA</v>
          </cell>
          <cell r="T77" t="str">
            <v>CEC001</v>
          </cell>
          <cell r="U77" t="str">
            <v>CEC004</v>
          </cell>
          <cell r="V77" t="str">
            <v>CEC008</v>
          </cell>
          <cell r="W77" t="str">
            <v>CEC009</v>
          </cell>
          <cell r="X77" t="str">
            <v>NA</v>
          </cell>
          <cell r="Y77" t="str">
            <v>CMC001</v>
          </cell>
          <cell r="Z77" t="str">
            <v>CMC004</v>
          </cell>
          <cell r="AA77" t="str">
            <v>CMC007</v>
          </cell>
          <cell r="AB77" t="str">
            <v>CMC008</v>
          </cell>
          <cell r="AC77" t="str">
            <v>NA</v>
          </cell>
          <cell r="AD77">
            <v>1</v>
          </cell>
          <cell r="AE77">
            <v>0.9</v>
          </cell>
          <cell r="AF77">
            <v>0.9</v>
          </cell>
          <cell r="AG77">
            <v>0.9</v>
          </cell>
          <cell r="AH77">
            <v>0.9</v>
          </cell>
          <cell r="AI77">
            <v>50</v>
          </cell>
          <cell r="AJ77">
            <v>50</v>
          </cell>
          <cell r="AK77">
            <v>55.75</v>
          </cell>
          <cell r="AL77">
            <v>55.75</v>
          </cell>
          <cell r="AM77">
            <v>55.75</v>
          </cell>
          <cell r="AN77">
            <v>55.75</v>
          </cell>
          <cell r="AO77">
            <v>40019</v>
          </cell>
          <cell r="AP77">
            <v>24000</v>
          </cell>
          <cell r="AQ77">
            <v>300</v>
          </cell>
          <cell r="AR77">
            <v>20000</v>
          </cell>
          <cell r="AS77">
            <v>0</v>
          </cell>
          <cell r="AT77">
            <v>0</v>
          </cell>
          <cell r="AU77">
            <v>0</v>
          </cell>
          <cell r="AV77">
            <v>0</v>
          </cell>
          <cell r="AW77">
            <v>3360</v>
          </cell>
          <cell r="AX77">
            <v>150</v>
          </cell>
          <cell r="AY77">
            <v>8200</v>
          </cell>
          <cell r="AZ77">
            <v>0</v>
          </cell>
          <cell r="BA77">
            <v>0</v>
          </cell>
          <cell r="BB77">
            <v>0</v>
          </cell>
          <cell r="BC77">
            <v>0</v>
          </cell>
          <cell r="BD77">
            <v>12296</v>
          </cell>
          <cell r="BE77">
            <v>881948</v>
          </cell>
          <cell r="BF77">
            <v>2893</v>
          </cell>
          <cell r="BG77">
            <v>90067</v>
          </cell>
          <cell r="BH77">
            <v>91382</v>
          </cell>
          <cell r="BI77">
            <v>0</v>
          </cell>
          <cell r="BJ77">
            <v>17639</v>
          </cell>
          <cell r="BK77">
            <v>52</v>
          </cell>
          <cell r="BL77">
            <v>1621</v>
          </cell>
          <cell r="BM77">
            <v>1645</v>
          </cell>
          <cell r="BN77">
            <v>0</v>
          </cell>
          <cell r="BO77">
            <v>20957</v>
          </cell>
          <cell r="BP77">
            <v>60908</v>
          </cell>
          <cell r="BQ77">
            <v>128224</v>
          </cell>
          <cell r="BR77">
            <v>39108</v>
          </cell>
          <cell r="BS77">
            <v>140891</v>
          </cell>
          <cell r="BT77">
            <v>0</v>
          </cell>
          <cell r="BU77">
            <v>1218</v>
          </cell>
          <cell r="BV77">
            <v>2308</v>
          </cell>
          <cell r="BW77">
            <v>704</v>
          </cell>
          <cell r="BX77">
            <v>2536</v>
          </cell>
          <cell r="BY77">
            <v>0</v>
          </cell>
          <cell r="BZ77">
            <v>6766</v>
          </cell>
          <cell r="CA77">
            <v>20957</v>
          </cell>
          <cell r="CB77">
            <v>27723</v>
          </cell>
          <cell r="CC77">
            <v>0.05</v>
          </cell>
          <cell r="CD77">
            <v>40019</v>
          </cell>
        </row>
        <row r="78">
          <cell r="B78" t="str">
            <v>Z1003</v>
          </cell>
          <cell r="C78" t="str">
            <v>CAP01</v>
          </cell>
          <cell r="D78" t="str">
            <v>En calzada concreto</v>
          </cell>
          <cell r="E78" t="str">
            <v>m</v>
          </cell>
          <cell r="F78" t="str">
            <v>MOC010</v>
          </cell>
          <cell r="G78" t="str">
            <v>MOC062</v>
          </cell>
          <cell r="H78" t="str">
            <v>MOC128</v>
          </cell>
          <cell r="I78" t="str">
            <v>NA</v>
          </cell>
          <cell r="J78" t="str">
            <v>NA</v>
          </cell>
          <cell r="K78" t="str">
            <v>NA</v>
          </cell>
          <cell r="L78" t="str">
            <v>NA</v>
          </cell>
          <cell r="M78">
            <v>0.1</v>
          </cell>
          <cell r="N78">
            <v>0.5</v>
          </cell>
          <cell r="O78">
            <v>0.41</v>
          </cell>
          <cell r="P78" t="str">
            <v>NA</v>
          </cell>
          <cell r="Q78" t="str">
            <v>NA</v>
          </cell>
          <cell r="R78" t="str">
            <v>NA</v>
          </cell>
          <cell r="S78" t="str">
            <v>NA</v>
          </cell>
          <cell r="T78" t="str">
            <v>CEC001</v>
          </cell>
          <cell r="U78" t="str">
            <v>CEC004</v>
          </cell>
          <cell r="V78" t="str">
            <v>CEC008</v>
          </cell>
          <cell r="W78" t="str">
            <v>CEC009</v>
          </cell>
          <cell r="X78" t="str">
            <v>NA</v>
          </cell>
          <cell r="Y78" t="str">
            <v>CMC001</v>
          </cell>
          <cell r="Z78" t="str">
            <v>CMC004</v>
          </cell>
          <cell r="AA78" t="str">
            <v>CMC007</v>
          </cell>
          <cell r="AB78" t="str">
            <v>CMC008</v>
          </cell>
          <cell r="AC78" t="str">
            <v>NA</v>
          </cell>
          <cell r="AD78">
            <v>0.89</v>
          </cell>
          <cell r="AE78">
            <v>1</v>
          </cell>
          <cell r="AF78">
            <v>1</v>
          </cell>
          <cell r="AG78">
            <v>1</v>
          </cell>
          <cell r="AH78" t="str">
            <v>NA</v>
          </cell>
          <cell r="AI78">
            <v>77.5</v>
          </cell>
          <cell r="AJ78">
            <v>87.5</v>
          </cell>
          <cell r="AK78">
            <v>77.5</v>
          </cell>
          <cell r="AL78">
            <v>77.5</v>
          </cell>
          <cell r="AM78">
            <v>77.5</v>
          </cell>
          <cell r="AO78">
            <v>28471</v>
          </cell>
          <cell r="AP78">
            <v>24000</v>
          </cell>
          <cell r="AQ78">
            <v>300</v>
          </cell>
          <cell r="AR78">
            <v>20000</v>
          </cell>
          <cell r="AS78">
            <v>0</v>
          </cell>
          <cell r="AT78">
            <v>0</v>
          </cell>
          <cell r="AU78">
            <v>0</v>
          </cell>
          <cell r="AV78">
            <v>0</v>
          </cell>
          <cell r="AW78">
            <v>2400</v>
          </cell>
          <cell r="AX78">
            <v>150</v>
          </cell>
          <cell r="AY78">
            <v>8200</v>
          </cell>
          <cell r="AZ78">
            <v>0</v>
          </cell>
          <cell r="BA78">
            <v>0</v>
          </cell>
          <cell r="BB78">
            <v>0</v>
          </cell>
          <cell r="BC78">
            <v>0</v>
          </cell>
          <cell r="BD78">
            <v>11288</v>
          </cell>
          <cell r="BE78">
            <v>881948</v>
          </cell>
          <cell r="BF78">
            <v>2893</v>
          </cell>
          <cell r="BG78">
            <v>90067</v>
          </cell>
          <cell r="BH78">
            <v>91382</v>
          </cell>
          <cell r="BI78">
            <v>0</v>
          </cell>
          <cell r="BJ78">
            <v>10128</v>
          </cell>
          <cell r="BK78">
            <v>37</v>
          </cell>
          <cell r="BL78">
            <v>1162</v>
          </cell>
          <cell r="BM78">
            <v>1179</v>
          </cell>
          <cell r="BN78">
            <v>0</v>
          </cell>
          <cell r="BO78">
            <v>12506</v>
          </cell>
          <cell r="BP78">
            <v>60908</v>
          </cell>
          <cell r="BQ78">
            <v>128224</v>
          </cell>
          <cell r="BR78">
            <v>39108</v>
          </cell>
          <cell r="BS78">
            <v>140891</v>
          </cell>
          <cell r="BT78">
            <v>0</v>
          </cell>
          <cell r="BU78">
            <v>699</v>
          </cell>
          <cell r="BV78">
            <v>1655</v>
          </cell>
          <cell r="BW78">
            <v>505</v>
          </cell>
          <cell r="BX78">
            <v>1818</v>
          </cell>
          <cell r="BY78">
            <v>0</v>
          </cell>
          <cell r="BZ78">
            <v>4677</v>
          </cell>
          <cell r="CA78">
            <v>12506</v>
          </cell>
          <cell r="CB78">
            <v>17183</v>
          </cell>
          <cell r="CC78">
            <v>0.05</v>
          </cell>
          <cell r="CD78">
            <v>28471</v>
          </cell>
        </row>
        <row r="79">
          <cell r="B79" t="str">
            <v>Z1003</v>
          </cell>
          <cell r="C79" t="str">
            <v>CAP01</v>
          </cell>
          <cell r="D79" t="str">
            <v xml:space="preserve">En calzada concreto              (CC)     </v>
          </cell>
          <cell r="E79" t="str">
            <v>m</v>
          </cell>
          <cell r="F79" t="str">
            <v>MOC010</v>
          </cell>
          <cell r="G79" t="str">
            <v>MOC062</v>
          </cell>
          <cell r="H79" t="str">
            <v>MOC103</v>
          </cell>
          <cell r="I79" t="str">
            <v>NA</v>
          </cell>
          <cell r="J79" t="str">
            <v>NA</v>
          </cell>
          <cell r="K79" t="str">
            <v>NA</v>
          </cell>
          <cell r="L79" t="str">
            <v>NA</v>
          </cell>
          <cell r="M79">
            <v>0.14000000000000001</v>
          </cell>
          <cell r="N79">
            <v>0.5</v>
          </cell>
          <cell r="O79">
            <v>0.41</v>
          </cell>
          <cell r="P79" t="str">
            <v>NA</v>
          </cell>
          <cell r="Q79" t="str">
            <v>NA</v>
          </cell>
          <cell r="R79" t="str">
            <v>NA</v>
          </cell>
          <cell r="S79" t="str">
            <v>NA</v>
          </cell>
          <cell r="T79" t="str">
            <v>CEC001</v>
          </cell>
          <cell r="U79" t="str">
            <v>CEC004</v>
          </cell>
          <cell r="V79" t="str">
            <v>CEC008</v>
          </cell>
          <cell r="W79" t="str">
            <v>CEC009</v>
          </cell>
          <cell r="X79" t="str">
            <v>NA</v>
          </cell>
          <cell r="Y79" t="str">
            <v>CMC001</v>
          </cell>
          <cell r="Z79" t="str">
            <v>CMC004</v>
          </cell>
          <cell r="AA79" t="str">
            <v>CMC007</v>
          </cell>
          <cell r="AB79" t="str">
            <v>CMC008</v>
          </cell>
          <cell r="AC79" t="str">
            <v>NA</v>
          </cell>
          <cell r="AD79">
            <v>0.89</v>
          </cell>
          <cell r="AE79">
            <v>1</v>
          </cell>
          <cell r="AF79">
            <v>1</v>
          </cell>
          <cell r="AG79">
            <v>1</v>
          </cell>
          <cell r="AH79" t="str">
            <v>NA</v>
          </cell>
          <cell r="AI79">
            <v>77.5</v>
          </cell>
          <cell r="AJ79">
            <v>87.5</v>
          </cell>
          <cell r="AK79">
            <v>77.5</v>
          </cell>
          <cell r="AL79">
            <v>77.5</v>
          </cell>
          <cell r="AM79">
            <v>77.5</v>
          </cell>
          <cell r="AO79">
            <v>29479</v>
          </cell>
          <cell r="AP79">
            <v>24000</v>
          </cell>
          <cell r="AQ79">
            <v>300</v>
          </cell>
          <cell r="AR79">
            <v>20000</v>
          </cell>
          <cell r="AS79">
            <v>0</v>
          </cell>
          <cell r="AT79">
            <v>0</v>
          </cell>
          <cell r="AU79">
            <v>0</v>
          </cell>
          <cell r="AV79">
            <v>0</v>
          </cell>
          <cell r="AW79">
            <v>3360</v>
          </cell>
          <cell r="AX79">
            <v>150</v>
          </cell>
          <cell r="AY79">
            <v>8200</v>
          </cell>
          <cell r="AZ79">
            <v>0</v>
          </cell>
          <cell r="BA79">
            <v>0</v>
          </cell>
          <cell r="BB79">
            <v>0</v>
          </cell>
          <cell r="BC79">
            <v>0</v>
          </cell>
          <cell r="BD79">
            <v>12296</v>
          </cell>
          <cell r="BE79">
            <v>881948</v>
          </cell>
          <cell r="BF79">
            <v>2893</v>
          </cell>
          <cell r="BG79">
            <v>90067</v>
          </cell>
          <cell r="BH79">
            <v>91382</v>
          </cell>
          <cell r="BI79">
            <v>0</v>
          </cell>
          <cell r="BJ79">
            <v>10128</v>
          </cell>
          <cell r="BK79">
            <v>37</v>
          </cell>
          <cell r="BL79">
            <v>1162</v>
          </cell>
          <cell r="BM79">
            <v>1179</v>
          </cell>
          <cell r="BN79">
            <v>0</v>
          </cell>
          <cell r="BO79">
            <v>12506</v>
          </cell>
          <cell r="BP79">
            <v>60908</v>
          </cell>
          <cell r="BQ79">
            <v>128224</v>
          </cell>
          <cell r="BR79">
            <v>39108</v>
          </cell>
          <cell r="BS79">
            <v>140891</v>
          </cell>
          <cell r="BT79">
            <v>0</v>
          </cell>
          <cell r="BU79">
            <v>699</v>
          </cell>
          <cell r="BV79">
            <v>1655</v>
          </cell>
          <cell r="BW79">
            <v>505</v>
          </cell>
          <cell r="BX79">
            <v>1818</v>
          </cell>
          <cell r="BY79">
            <v>0</v>
          </cell>
          <cell r="BZ79">
            <v>4677</v>
          </cell>
          <cell r="CA79">
            <v>12506</v>
          </cell>
          <cell r="CB79">
            <v>17183</v>
          </cell>
          <cell r="CC79">
            <v>0.05</v>
          </cell>
          <cell r="CD79">
            <v>29479</v>
          </cell>
        </row>
        <row r="80">
          <cell r="B80" t="str">
            <v>Z1001</v>
          </cell>
          <cell r="C80" t="str">
            <v>CAP01</v>
          </cell>
          <cell r="D80" t="str">
            <v>En calzada destapada</v>
          </cell>
          <cell r="E80" t="str">
            <v>m</v>
          </cell>
          <cell r="F80" t="str">
            <v>MOC010</v>
          </cell>
          <cell r="G80" t="str">
            <v>MOC062</v>
          </cell>
          <cell r="H80" t="str">
            <v>MOC128</v>
          </cell>
          <cell r="I80" t="str">
            <v>NA</v>
          </cell>
          <cell r="J80" t="str">
            <v>NA</v>
          </cell>
          <cell r="K80" t="str">
            <v>NA</v>
          </cell>
          <cell r="L80" t="str">
            <v>NA</v>
          </cell>
          <cell r="M80">
            <v>0.13</v>
          </cell>
          <cell r="N80">
            <v>0.5</v>
          </cell>
          <cell r="O80">
            <v>0.34</v>
          </cell>
          <cell r="P80" t="str">
            <v>NA</v>
          </cell>
          <cell r="Q80" t="str">
            <v>NA</v>
          </cell>
          <cell r="R80" t="str">
            <v>NA</v>
          </cell>
          <cell r="S80" t="str">
            <v>NA</v>
          </cell>
          <cell r="T80" t="str">
            <v>CEC004</v>
          </cell>
          <cell r="U80" t="str">
            <v>CEC008</v>
          </cell>
          <cell r="V80" t="str">
            <v>CEC009</v>
          </cell>
          <cell r="W80" t="str">
            <v>NA</v>
          </cell>
          <cell r="X80" t="str">
            <v>NA</v>
          </cell>
          <cell r="Y80" t="str">
            <v>CMC004</v>
          </cell>
          <cell r="Z80" t="str">
            <v>CMC007</v>
          </cell>
          <cell r="AA80" t="str">
            <v>CMC008</v>
          </cell>
          <cell r="AB80" t="str">
            <v>NA</v>
          </cell>
          <cell r="AC80" t="str">
            <v>NA</v>
          </cell>
          <cell r="AD80">
            <v>1</v>
          </cell>
          <cell r="AE80">
            <v>0.96</v>
          </cell>
          <cell r="AF80">
            <v>0.96</v>
          </cell>
          <cell r="AG80" t="str">
            <v>NA</v>
          </cell>
          <cell r="AH80" t="str">
            <v>NA</v>
          </cell>
          <cell r="AI80">
            <v>55</v>
          </cell>
          <cell r="AJ80">
            <v>55</v>
          </cell>
          <cell r="AK80">
            <v>57.5</v>
          </cell>
          <cell r="AL80">
            <v>57</v>
          </cell>
          <cell r="AO80">
            <v>19267</v>
          </cell>
          <cell r="AP80">
            <v>24000</v>
          </cell>
          <cell r="AQ80">
            <v>300</v>
          </cell>
          <cell r="AR80">
            <v>20000</v>
          </cell>
          <cell r="AS80">
            <v>0</v>
          </cell>
          <cell r="AT80">
            <v>0</v>
          </cell>
          <cell r="AU80">
            <v>0</v>
          </cell>
          <cell r="AV80">
            <v>0</v>
          </cell>
          <cell r="AW80">
            <v>3120</v>
          </cell>
          <cell r="AX80">
            <v>150</v>
          </cell>
          <cell r="AY80">
            <v>6800</v>
          </cell>
          <cell r="AZ80">
            <v>0</v>
          </cell>
          <cell r="BA80">
            <v>0</v>
          </cell>
          <cell r="BB80">
            <v>0</v>
          </cell>
          <cell r="BC80">
            <v>0</v>
          </cell>
          <cell r="BD80">
            <v>10574</v>
          </cell>
          <cell r="BE80">
            <v>2893</v>
          </cell>
          <cell r="BF80">
            <v>90067</v>
          </cell>
          <cell r="BG80">
            <v>91382</v>
          </cell>
          <cell r="BH80">
            <v>0</v>
          </cell>
          <cell r="BI80">
            <v>0</v>
          </cell>
          <cell r="BJ80">
            <v>53</v>
          </cell>
          <cell r="BK80">
            <v>1572</v>
          </cell>
          <cell r="BL80">
            <v>1595</v>
          </cell>
          <cell r="BM80">
            <v>0</v>
          </cell>
          <cell r="BN80">
            <v>0</v>
          </cell>
          <cell r="BO80">
            <v>3220</v>
          </cell>
          <cell r="BP80">
            <v>128224</v>
          </cell>
          <cell r="BQ80">
            <v>39108</v>
          </cell>
          <cell r="BR80">
            <v>140891</v>
          </cell>
          <cell r="BS80">
            <v>0</v>
          </cell>
          <cell r="BT80">
            <v>0</v>
          </cell>
          <cell r="BU80">
            <v>2331</v>
          </cell>
          <cell r="BV80">
            <v>683</v>
          </cell>
          <cell r="BW80">
            <v>2459</v>
          </cell>
          <cell r="BX80">
            <v>0</v>
          </cell>
          <cell r="BY80">
            <v>0</v>
          </cell>
          <cell r="BZ80">
            <v>5473</v>
          </cell>
          <cell r="CA80">
            <v>3220</v>
          </cell>
          <cell r="CB80">
            <v>8693</v>
          </cell>
          <cell r="CC80">
            <v>0.05</v>
          </cell>
          <cell r="CD80">
            <v>19267</v>
          </cell>
        </row>
        <row r="81">
          <cell r="B81" t="str">
            <v>Z2001</v>
          </cell>
          <cell r="C81" t="str">
            <v>CAP01</v>
          </cell>
          <cell r="D81" t="str">
            <v>En calzada destapada</v>
          </cell>
          <cell r="E81" t="str">
            <v>m</v>
          </cell>
          <cell r="F81" t="str">
            <v>MOC010</v>
          </cell>
          <cell r="G81" t="str">
            <v>MOC062</v>
          </cell>
          <cell r="H81" t="str">
            <v>MOC128</v>
          </cell>
          <cell r="I81" t="str">
            <v>NA</v>
          </cell>
          <cell r="J81" t="str">
            <v>NA</v>
          </cell>
          <cell r="K81" t="str">
            <v>NA</v>
          </cell>
          <cell r="L81" t="str">
            <v>NA</v>
          </cell>
          <cell r="M81">
            <v>0.14000000000000001</v>
          </cell>
          <cell r="N81">
            <v>0.7</v>
          </cell>
          <cell r="O81">
            <v>0.49</v>
          </cell>
          <cell r="P81" t="str">
            <v>NA</v>
          </cell>
          <cell r="Q81" t="str">
            <v>NA</v>
          </cell>
          <cell r="R81" t="str">
            <v>NA</v>
          </cell>
          <cell r="S81" t="str">
            <v>NA</v>
          </cell>
          <cell r="T81" t="str">
            <v>CEC004</v>
          </cell>
          <cell r="U81" t="str">
            <v>CEC008</v>
          </cell>
          <cell r="V81" t="str">
            <v>CEC009</v>
          </cell>
          <cell r="W81" t="str">
            <v>NA</v>
          </cell>
          <cell r="X81" t="str">
            <v>NA</v>
          </cell>
          <cell r="Y81" t="str">
            <v>CMC004</v>
          </cell>
          <cell r="Z81" t="str">
            <v>CMC007</v>
          </cell>
          <cell r="AA81" t="str">
            <v>CMC008</v>
          </cell>
          <cell r="AB81" t="str">
            <v>NA</v>
          </cell>
          <cell r="AC81" t="str">
            <v>NA</v>
          </cell>
          <cell r="AD81">
            <v>1</v>
          </cell>
          <cell r="AE81">
            <v>0.91</v>
          </cell>
          <cell r="AF81">
            <v>0.91</v>
          </cell>
          <cell r="AG81" t="str">
            <v>NA</v>
          </cell>
          <cell r="AH81" t="str">
            <v>NA</v>
          </cell>
          <cell r="AI81">
            <v>50</v>
          </cell>
          <cell r="AJ81">
            <v>50</v>
          </cell>
          <cell r="AK81">
            <v>55</v>
          </cell>
          <cell r="AL81">
            <v>55</v>
          </cell>
          <cell r="AO81">
            <v>23239</v>
          </cell>
          <cell r="AP81">
            <v>24000</v>
          </cell>
          <cell r="AQ81">
            <v>300</v>
          </cell>
          <cell r="AR81">
            <v>20000</v>
          </cell>
          <cell r="AS81">
            <v>0</v>
          </cell>
          <cell r="AT81">
            <v>0</v>
          </cell>
          <cell r="AU81">
            <v>0</v>
          </cell>
          <cell r="AV81">
            <v>0</v>
          </cell>
          <cell r="AW81">
            <v>3360</v>
          </cell>
          <cell r="AX81">
            <v>210</v>
          </cell>
          <cell r="AY81">
            <v>9800</v>
          </cell>
          <cell r="AZ81">
            <v>0</v>
          </cell>
          <cell r="BA81">
            <v>0</v>
          </cell>
          <cell r="BB81">
            <v>0</v>
          </cell>
          <cell r="BC81">
            <v>0</v>
          </cell>
          <cell r="BD81">
            <v>14039</v>
          </cell>
          <cell r="BE81">
            <v>2893</v>
          </cell>
          <cell r="BF81">
            <v>90067</v>
          </cell>
          <cell r="BG81">
            <v>91382</v>
          </cell>
          <cell r="BH81">
            <v>0</v>
          </cell>
          <cell r="BI81">
            <v>0</v>
          </cell>
          <cell r="BJ81">
            <v>58</v>
          </cell>
          <cell r="BK81">
            <v>1639</v>
          </cell>
          <cell r="BL81">
            <v>1663</v>
          </cell>
          <cell r="BM81">
            <v>0</v>
          </cell>
          <cell r="BN81">
            <v>0</v>
          </cell>
          <cell r="BO81">
            <v>3360</v>
          </cell>
          <cell r="BP81">
            <v>128224</v>
          </cell>
          <cell r="BQ81">
            <v>39108</v>
          </cell>
          <cell r="BR81">
            <v>140891</v>
          </cell>
          <cell r="BS81">
            <v>0</v>
          </cell>
          <cell r="BT81">
            <v>0</v>
          </cell>
          <cell r="BU81">
            <v>2564</v>
          </cell>
          <cell r="BV81">
            <v>712</v>
          </cell>
          <cell r="BW81">
            <v>2564</v>
          </cell>
          <cell r="BX81">
            <v>0</v>
          </cell>
          <cell r="BY81">
            <v>0</v>
          </cell>
          <cell r="BZ81">
            <v>5840</v>
          </cell>
          <cell r="CA81">
            <v>3360</v>
          </cell>
          <cell r="CB81">
            <v>9200</v>
          </cell>
          <cell r="CC81">
            <v>0.05</v>
          </cell>
          <cell r="CD81">
            <v>23239</v>
          </cell>
        </row>
        <row r="82">
          <cell r="B82" t="str">
            <v>Z1001</v>
          </cell>
          <cell r="C82" t="str">
            <v>CAP01</v>
          </cell>
          <cell r="D82" t="str">
            <v>En calzada destapada           (CD)</v>
          </cell>
          <cell r="E82" t="str">
            <v>m</v>
          </cell>
          <cell r="F82" t="str">
            <v>MOC010</v>
          </cell>
          <cell r="G82" t="str">
            <v>MOC062</v>
          </cell>
          <cell r="H82" t="str">
            <v>MOC103</v>
          </cell>
          <cell r="I82" t="str">
            <v>NA</v>
          </cell>
          <cell r="J82" t="str">
            <v>NA</v>
          </cell>
          <cell r="K82" t="str">
            <v>NA</v>
          </cell>
          <cell r="L82" t="str">
            <v>NA</v>
          </cell>
          <cell r="M82">
            <v>0.14000000000000001</v>
          </cell>
          <cell r="N82">
            <v>0.5</v>
          </cell>
          <cell r="O82">
            <v>0.41</v>
          </cell>
          <cell r="P82" t="str">
            <v>NA</v>
          </cell>
          <cell r="Q82" t="str">
            <v>NA</v>
          </cell>
          <cell r="R82" t="str">
            <v>NA</v>
          </cell>
          <cell r="S82" t="str">
            <v>NA</v>
          </cell>
          <cell r="T82" t="str">
            <v>CEC004</v>
          </cell>
          <cell r="U82" t="str">
            <v>CEC008</v>
          </cell>
          <cell r="V82" t="str">
            <v>CEC009</v>
          </cell>
          <cell r="W82" t="str">
            <v>NA</v>
          </cell>
          <cell r="X82" t="str">
            <v>NA</v>
          </cell>
          <cell r="Y82" t="str">
            <v>CMC004</v>
          </cell>
          <cell r="Z82" t="str">
            <v>CMC007</v>
          </cell>
          <cell r="AA82" t="str">
            <v>CMC008</v>
          </cell>
          <cell r="AB82" t="str">
            <v>NA</v>
          </cell>
          <cell r="AC82" t="str">
            <v>NA</v>
          </cell>
          <cell r="AD82">
            <v>1</v>
          </cell>
          <cell r="AE82">
            <v>0.94</v>
          </cell>
          <cell r="AF82">
            <v>0.94</v>
          </cell>
          <cell r="AG82" t="str">
            <v>NA</v>
          </cell>
          <cell r="AH82" t="str">
            <v>NA</v>
          </cell>
          <cell r="AI82">
            <v>77.5</v>
          </cell>
          <cell r="AJ82">
            <v>77.5</v>
          </cell>
          <cell r="AK82">
            <v>82.5</v>
          </cell>
          <cell r="AL82">
            <v>82.5</v>
          </cell>
          <cell r="AO82">
            <v>18371</v>
          </cell>
          <cell r="AP82">
            <v>24000</v>
          </cell>
          <cell r="AQ82">
            <v>300</v>
          </cell>
          <cell r="AR82">
            <v>20000</v>
          </cell>
          <cell r="AS82">
            <v>0</v>
          </cell>
          <cell r="AT82">
            <v>0</v>
          </cell>
          <cell r="AU82">
            <v>0</v>
          </cell>
          <cell r="AV82">
            <v>0</v>
          </cell>
          <cell r="AW82">
            <v>3360</v>
          </cell>
          <cell r="AX82">
            <v>150</v>
          </cell>
          <cell r="AY82">
            <v>8200</v>
          </cell>
          <cell r="AZ82">
            <v>0</v>
          </cell>
          <cell r="BA82">
            <v>0</v>
          </cell>
          <cell r="BB82">
            <v>0</v>
          </cell>
          <cell r="BC82">
            <v>0</v>
          </cell>
          <cell r="BD82">
            <v>12296</v>
          </cell>
          <cell r="BE82">
            <v>2893</v>
          </cell>
          <cell r="BF82">
            <v>90067</v>
          </cell>
          <cell r="BG82">
            <v>91382</v>
          </cell>
          <cell r="BH82">
            <v>0</v>
          </cell>
          <cell r="BI82">
            <v>0</v>
          </cell>
          <cell r="BJ82">
            <v>37</v>
          </cell>
          <cell r="BK82">
            <v>1092</v>
          </cell>
          <cell r="BL82">
            <v>1108</v>
          </cell>
          <cell r="BM82">
            <v>0</v>
          </cell>
          <cell r="BN82">
            <v>0</v>
          </cell>
          <cell r="BO82">
            <v>2237</v>
          </cell>
          <cell r="BP82">
            <v>128224</v>
          </cell>
          <cell r="BQ82">
            <v>39108</v>
          </cell>
          <cell r="BR82">
            <v>140891</v>
          </cell>
          <cell r="BS82">
            <v>0</v>
          </cell>
          <cell r="BT82">
            <v>0</v>
          </cell>
          <cell r="BU82">
            <v>1655</v>
          </cell>
          <cell r="BV82">
            <v>474</v>
          </cell>
          <cell r="BW82">
            <v>1709</v>
          </cell>
          <cell r="BX82">
            <v>0</v>
          </cell>
          <cell r="BY82">
            <v>0</v>
          </cell>
          <cell r="BZ82">
            <v>3838</v>
          </cell>
          <cell r="CA82">
            <v>2237</v>
          </cell>
          <cell r="CB82">
            <v>6075</v>
          </cell>
          <cell r="CC82">
            <v>0.05</v>
          </cell>
          <cell r="CD82">
            <v>18371</v>
          </cell>
        </row>
        <row r="83">
          <cell r="B83" t="str">
            <v>Z1005</v>
          </cell>
          <cell r="C83" t="str">
            <v>CAP01</v>
          </cell>
          <cell r="D83" t="str">
            <v>En calzada empedrada</v>
          </cell>
          <cell r="E83" t="str">
            <v>m</v>
          </cell>
          <cell r="F83" t="str">
            <v>MOC010</v>
          </cell>
          <cell r="G83" t="str">
            <v>MOC062</v>
          </cell>
          <cell r="H83" t="str">
            <v>MOC128</v>
          </cell>
          <cell r="I83" t="str">
            <v>NA</v>
          </cell>
          <cell r="J83" t="str">
            <v>NA</v>
          </cell>
          <cell r="K83" t="str">
            <v>NA</v>
          </cell>
          <cell r="L83" t="str">
            <v>NA</v>
          </cell>
          <cell r="M83">
            <v>0.1</v>
          </cell>
          <cell r="N83">
            <v>0.5</v>
          </cell>
          <cell r="O83">
            <v>0.41</v>
          </cell>
          <cell r="P83" t="str">
            <v>NA</v>
          </cell>
          <cell r="Q83" t="str">
            <v>NA</v>
          </cell>
          <cell r="R83" t="str">
            <v>NA</v>
          </cell>
          <cell r="S83" t="str">
            <v>NA</v>
          </cell>
          <cell r="T83" t="str">
            <v>CEC001</v>
          </cell>
          <cell r="U83" t="str">
            <v>CEC004</v>
          </cell>
          <cell r="V83" t="str">
            <v>CEC008</v>
          </cell>
          <cell r="W83" t="str">
            <v>CEC009</v>
          </cell>
          <cell r="X83" t="str">
            <v>NA</v>
          </cell>
          <cell r="Y83" t="str">
            <v>CMC001</v>
          </cell>
          <cell r="Z83" t="str">
            <v>CMC004</v>
          </cell>
          <cell r="AA83" t="str">
            <v>CMC007</v>
          </cell>
          <cell r="AB83" t="str">
            <v>CMC008</v>
          </cell>
          <cell r="AC83" t="str">
            <v>NA</v>
          </cell>
          <cell r="AD83">
            <v>1</v>
          </cell>
          <cell r="AE83">
            <v>1</v>
          </cell>
          <cell r="AF83">
            <v>1</v>
          </cell>
          <cell r="AG83">
            <v>1</v>
          </cell>
          <cell r="AH83" t="str">
            <v>NA</v>
          </cell>
          <cell r="AI83">
            <v>75</v>
          </cell>
          <cell r="AJ83">
            <v>75</v>
          </cell>
          <cell r="AK83">
            <v>75</v>
          </cell>
          <cell r="AL83">
            <v>75</v>
          </cell>
          <cell r="AM83">
            <v>75</v>
          </cell>
          <cell r="AO83">
            <v>30427</v>
          </cell>
          <cell r="AP83">
            <v>24000</v>
          </cell>
          <cell r="AQ83">
            <v>300</v>
          </cell>
          <cell r="AR83">
            <v>20000</v>
          </cell>
          <cell r="AS83">
            <v>0</v>
          </cell>
          <cell r="AT83">
            <v>0</v>
          </cell>
          <cell r="AU83">
            <v>0</v>
          </cell>
          <cell r="AV83">
            <v>0</v>
          </cell>
          <cell r="AW83">
            <v>2400</v>
          </cell>
          <cell r="AX83">
            <v>150</v>
          </cell>
          <cell r="AY83">
            <v>8200</v>
          </cell>
          <cell r="AZ83">
            <v>0</v>
          </cell>
          <cell r="BA83">
            <v>0</v>
          </cell>
          <cell r="BB83">
            <v>0</v>
          </cell>
          <cell r="BC83">
            <v>0</v>
          </cell>
          <cell r="BD83">
            <v>11288</v>
          </cell>
          <cell r="BE83">
            <v>881948</v>
          </cell>
          <cell r="BF83">
            <v>2893</v>
          </cell>
          <cell r="BG83">
            <v>90067</v>
          </cell>
          <cell r="BH83">
            <v>91382</v>
          </cell>
          <cell r="BI83">
            <v>0</v>
          </cell>
          <cell r="BJ83">
            <v>11759</v>
          </cell>
          <cell r="BK83">
            <v>39</v>
          </cell>
          <cell r="BL83">
            <v>1201</v>
          </cell>
          <cell r="BM83">
            <v>1218</v>
          </cell>
          <cell r="BN83">
            <v>0</v>
          </cell>
          <cell r="BO83">
            <v>14217</v>
          </cell>
          <cell r="BP83">
            <v>60908</v>
          </cell>
          <cell r="BQ83">
            <v>128224</v>
          </cell>
          <cell r="BR83">
            <v>39108</v>
          </cell>
          <cell r="BS83">
            <v>140891</v>
          </cell>
          <cell r="BT83">
            <v>0</v>
          </cell>
          <cell r="BU83">
            <v>812</v>
          </cell>
          <cell r="BV83">
            <v>1710</v>
          </cell>
          <cell r="BW83">
            <v>521</v>
          </cell>
          <cell r="BX83">
            <v>1879</v>
          </cell>
          <cell r="BY83">
            <v>0</v>
          </cell>
          <cell r="BZ83">
            <v>4922</v>
          </cell>
          <cell r="CA83">
            <v>14217</v>
          </cell>
          <cell r="CB83">
            <v>19139</v>
          </cell>
          <cell r="CC83">
            <v>0.05</v>
          </cell>
          <cell r="CD83">
            <v>30427</v>
          </cell>
        </row>
        <row r="84">
          <cell r="B84" t="str">
            <v>Z2005</v>
          </cell>
          <cell r="C84" t="str">
            <v>CAP01</v>
          </cell>
          <cell r="D84" t="str">
            <v>En calzada empedrada</v>
          </cell>
          <cell r="E84" t="str">
            <v>m</v>
          </cell>
          <cell r="F84" t="str">
            <v>MOC010</v>
          </cell>
          <cell r="G84" t="str">
            <v>MOC062</v>
          </cell>
          <cell r="H84" t="str">
            <v>MOC128</v>
          </cell>
          <cell r="I84" t="str">
            <v>NA</v>
          </cell>
          <cell r="J84" t="str">
            <v>NA</v>
          </cell>
          <cell r="K84" t="str">
            <v>NA</v>
          </cell>
          <cell r="L84" t="str">
            <v>NA</v>
          </cell>
          <cell r="M84">
            <v>0.14000000000000001</v>
          </cell>
          <cell r="N84">
            <v>0.7</v>
          </cell>
          <cell r="O84">
            <v>0.49</v>
          </cell>
          <cell r="P84" t="str">
            <v>NA</v>
          </cell>
          <cell r="Q84" t="str">
            <v>NA</v>
          </cell>
          <cell r="R84" t="str">
            <v>NA</v>
          </cell>
          <cell r="S84" t="str">
            <v>NA</v>
          </cell>
          <cell r="T84" t="str">
            <v>CEC001</v>
          </cell>
          <cell r="U84" t="str">
            <v>CEC004</v>
          </cell>
          <cell r="V84" t="str">
            <v>CEC008</v>
          </cell>
          <cell r="W84" t="str">
            <v>CEC009</v>
          </cell>
          <cell r="X84" t="str">
            <v>NA</v>
          </cell>
          <cell r="Y84" t="str">
            <v>CMC001</v>
          </cell>
          <cell r="Z84" t="str">
            <v>CMC004</v>
          </cell>
          <cell r="AA84" t="str">
            <v>CMC007</v>
          </cell>
          <cell r="AB84" t="str">
            <v>CMC008</v>
          </cell>
          <cell r="AC84" t="str">
            <v>NA</v>
          </cell>
          <cell r="AD84">
            <v>1</v>
          </cell>
          <cell r="AE84">
            <v>0.83</v>
          </cell>
          <cell r="AF84">
            <v>0.83</v>
          </cell>
          <cell r="AG84">
            <v>0.71</v>
          </cell>
          <cell r="AH84" t="str">
            <v>NA</v>
          </cell>
          <cell r="AI84">
            <v>50</v>
          </cell>
          <cell r="AJ84">
            <v>50</v>
          </cell>
          <cell r="AK84">
            <v>60</v>
          </cell>
          <cell r="AL84">
            <v>60</v>
          </cell>
          <cell r="AM84">
            <v>70</v>
          </cell>
          <cell r="AO84">
            <v>40516</v>
          </cell>
          <cell r="AP84">
            <v>24000</v>
          </cell>
          <cell r="AQ84">
            <v>300</v>
          </cell>
          <cell r="AR84">
            <v>20000</v>
          </cell>
          <cell r="AS84">
            <v>0</v>
          </cell>
          <cell r="AT84">
            <v>0</v>
          </cell>
          <cell r="AU84">
            <v>0</v>
          </cell>
          <cell r="AV84">
            <v>0</v>
          </cell>
          <cell r="AW84">
            <v>3360</v>
          </cell>
          <cell r="AX84">
            <v>210</v>
          </cell>
          <cell r="AY84">
            <v>9800</v>
          </cell>
          <cell r="AZ84">
            <v>0</v>
          </cell>
          <cell r="BA84">
            <v>0</v>
          </cell>
          <cell r="BB84">
            <v>0</v>
          </cell>
          <cell r="BC84">
            <v>0</v>
          </cell>
          <cell r="BD84">
            <v>14039</v>
          </cell>
          <cell r="BE84">
            <v>881948</v>
          </cell>
          <cell r="BF84">
            <v>2893</v>
          </cell>
          <cell r="BG84">
            <v>90067</v>
          </cell>
          <cell r="BH84">
            <v>91382</v>
          </cell>
          <cell r="BI84">
            <v>0</v>
          </cell>
          <cell r="BJ84">
            <v>17639</v>
          </cell>
          <cell r="BK84">
            <v>48</v>
          </cell>
          <cell r="BL84">
            <v>1495</v>
          </cell>
          <cell r="BM84">
            <v>1298</v>
          </cell>
          <cell r="BN84">
            <v>0</v>
          </cell>
          <cell r="BO84">
            <v>20480</v>
          </cell>
          <cell r="BP84">
            <v>60908</v>
          </cell>
          <cell r="BQ84">
            <v>128224</v>
          </cell>
          <cell r="BR84">
            <v>39108</v>
          </cell>
          <cell r="BS84">
            <v>140891</v>
          </cell>
          <cell r="BT84">
            <v>0</v>
          </cell>
          <cell r="BU84">
            <v>1218</v>
          </cell>
          <cell r="BV84">
            <v>2129</v>
          </cell>
          <cell r="BW84">
            <v>649</v>
          </cell>
          <cell r="BX84">
            <v>2001</v>
          </cell>
          <cell r="BY84">
            <v>0</v>
          </cell>
          <cell r="BZ84">
            <v>5997</v>
          </cell>
          <cell r="CA84">
            <v>20480</v>
          </cell>
          <cell r="CB84">
            <v>26477</v>
          </cell>
          <cell r="CC84">
            <v>0.05</v>
          </cell>
          <cell r="CD84">
            <v>40516</v>
          </cell>
        </row>
        <row r="85">
          <cell r="B85" t="str">
            <v>Z1005</v>
          </cell>
          <cell r="C85" t="str">
            <v>CAP01</v>
          </cell>
          <cell r="D85" t="str">
            <v xml:space="preserve">En calzada empedrada           (CE) </v>
          </cell>
          <cell r="E85" t="str">
            <v>U</v>
          </cell>
          <cell r="F85" t="str">
            <v>MOC010</v>
          </cell>
          <cell r="G85" t="str">
            <v>MOC062</v>
          </cell>
          <cell r="H85" t="str">
            <v>MOC103</v>
          </cell>
          <cell r="I85" t="str">
            <v>NA</v>
          </cell>
          <cell r="J85" t="str">
            <v>NA</v>
          </cell>
          <cell r="K85" t="str">
            <v>NA</v>
          </cell>
          <cell r="L85" t="str">
            <v>NA</v>
          </cell>
          <cell r="M85">
            <v>0.14000000000000001</v>
          </cell>
          <cell r="N85">
            <v>0.5</v>
          </cell>
          <cell r="O85">
            <v>0.41</v>
          </cell>
          <cell r="P85" t="str">
            <v>NA</v>
          </cell>
          <cell r="Q85" t="str">
            <v>NA</v>
          </cell>
          <cell r="R85" t="str">
            <v>NA</v>
          </cell>
          <cell r="S85" t="str">
            <v>NA</v>
          </cell>
          <cell r="T85" t="str">
            <v>CEC001</v>
          </cell>
          <cell r="U85" t="str">
            <v>CEC004</v>
          </cell>
          <cell r="V85" t="str">
            <v>CEC008</v>
          </cell>
          <cell r="W85" t="str">
            <v>CEC009</v>
          </cell>
          <cell r="X85" t="str">
            <v>NA</v>
          </cell>
          <cell r="Y85" t="str">
            <v>CMC001</v>
          </cell>
          <cell r="Z85" t="str">
            <v>CMC004</v>
          </cell>
          <cell r="AA85" t="str">
            <v>CMC007</v>
          </cell>
          <cell r="AB85" t="str">
            <v>CMC008</v>
          </cell>
          <cell r="AC85" t="str">
            <v>NA</v>
          </cell>
          <cell r="AD85">
            <v>1</v>
          </cell>
          <cell r="AE85">
            <v>1</v>
          </cell>
          <cell r="AF85">
            <v>1</v>
          </cell>
          <cell r="AG85">
            <v>1</v>
          </cell>
          <cell r="AH85" t="str">
            <v>NA</v>
          </cell>
          <cell r="AI85">
            <v>75</v>
          </cell>
          <cell r="AJ85">
            <v>75</v>
          </cell>
          <cell r="AK85">
            <v>75</v>
          </cell>
          <cell r="AL85">
            <v>75</v>
          </cell>
          <cell r="AM85">
            <v>75</v>
          </cell>
          <cell r="AO85">
            <v>31435</v>
          </cell>
          <cell r="AP85">
            <v>24000</v>
          </cell>
          <cell r="AQ85">
            <v>300</v>
          </cell>
          <cell r="AR85">
            <v>20000</v>
          </cell>
          <cell r="AS85">
            <v>0</v>
          </cell>
          <cell r="AT85">
            <v>0</v>
          </cell>
          <cell r="AU85">
            <v>0</v>
          </cell>
          <cell r="AV85">
            <v>0</v>
          </cell>
          <cell r="AW85">
            <v>3360</v>
          </cell>
          <cell r="AX85">
            <v>150</v>
          </cell>
          <cell r="AY85">
            <v>8200</v>
          </cell>
          <cell r="AZ85">
            <v>0</v>
          </cell>
          <cell r="BA85">
            <v>0</v>
          </cell>
          <cell r="BB85">
            <v>0</v>
          </cell>
          <cell r="BC85">
            <v>0</v>
          </cell>
          <cell r="BD85">
            <v>12296</v>
          </cell>
          <cell r="BE85">
            <v>881948</v>
          </cell>
          <cell r="BF85">
            <v>2893</v>
          </cell>
          <cell r="BG85">
            <v>90067</v>
          </cell>
          <cell r="BH85">
            <v>91382</v>
          </cell>
          <cell r="BI85">
            <v>0</v>
          </cell>
          <cell r="BJ85">
            <v>11759</v>
          </cell>
          <cell r="BK85">
            <v>39</v>
          </cell>
          <cell r="BL85">
            <v>1201</v>
          </cell>
          <cell r="BM85">
            <v>1218</v>
          </cell>
          <cell r="BN85">
            <v>0</v>
          </cell>
          <cell r="BO85">
            <v>14217</v>
          </cell>
          <cell r="BP85">
            <v>60908</v>
          </cell>
          <cell r="BQ85">
            <v>128224</v>
          </cell>
          <cell r="BR85">
            <v>39108</v>
          </cell>
          <cell r="BS85">
            <v>140891</v>
          </cell>
          <cell r="BT85">
            <v>0</v>
          </cell>
          <cell r="BU85">
            <v>812</v>
          </cell>
          <cell r="BV85">
            <v>1710</v>
          </cell>
          <cell r="BW85">
            <v>521</v>
          </cell>
          <cell r="BX85">
            <v>1879</v>
          </cell>
          <cell r="BY85">
            <v>0</v>
          </cell>
          <cell r="BZ85">
            <v>4922</v>
          </cell>
          <cell r="CA85">
            <v>14217</v>
          </cell>
          <cell r="CB85">
            <v>19139</v>
          </cell>
          <cell r="CC85">
            <v>0.05</v>
          </cell>
          <cell r="CD85">
            <v>31435</v>
          </cell>
        </row>
        <row r="86">
          <cell r="B86" t="str">
            <v>Z1020</v>
          </cell>
          <cell r="C86" t="str">
            <v>CAP01</v>
          </cell>
          <cell r="D86" t="str">
            <v>En zona verde</v>
          </cell>
          <cell r="E86" t="str">
            <v>m</v>
          </cell>
          <cell r="F86" t="str">
            <v>MOC010</v>
          </cell>
          <cell r="G86" t="str">
            <v>MOC062</v>
          </cell>
          <cell r="H86" t="str">
            <v>MOC128</v>
          </cell>
          <cell r="I86" t="str">
            <v>NA</v>
          </cell>
          <cell r="J86" t="str">
            <v>NA</v>
          </cell>
          <cell r="K86" t="str">
            <v>NA</v>
          </cell>
          <cell r="L86" t="str">
            <v>NA</v>
          </cell>
          <cell r="M86">
            <v>0.1</v>
          </cell>
          <cell r="N86">
            <v>0.5</v>
          </cell>
          <cell r="O86">
            <v>0.37</v>
          </cell>
          <cell r="P86" t="str">
            <v>NA</v>
          </cell>
          <cell r="Q86" t="str">
            <v>NA</v>
          </cell>
          <cell r="R86" t="str">
            <v>NA</v>
          </cell>
          <cell r="S86" t="str">
            <v>NA</v>
          </cell>
          <cell r="T86" t="str">
            <v>CEC004</v>
          </cell>
          <cell r="U86" t="str">
            <v>CEC008</v>
          </cell>
          <cell r="V86" t="str">
            <v>CEC010</v>
          </cell>
          <cell r="W86" t="str">
            <v>NA</v>
          </cell>
          <cell r="X86" t="str">
            <v>NA</v>
          </cell>
          <cell r="Y86" t="str">
            <v>CMC004</v>
          </cell>
          <cell r="Z86" t="str">
            <v>CMC007</v>
          </cell>
          <cell r="AA86" t="str">
            <v>CMC008</v>
          </cell>
          <cell r="AB86" t="str">
            <v>NA</v>
          </cell>
          <cell r="AC86" t="str">
            <v>NA</v>
          </cell>
          <cell r="AD86">
            <v>1</v>
          </cell>
          <cell r="AE86">
            <v>0.8</v>
          </cell>
          <cell r="AF86">
            <v>0.89</v>
          </cell>
          <cell r="AG86" t="str">
            <v>NA</v>
          </cell>
          <cell r="AH86" t="str">
            <v>NA</v>
          </cell>
          <cell r="AI86">
            <v>80</v>
          </cell>
          <cell r="AJ86">
            <v>80</v>
          </cell>
          <cell r="AK86">
            <v>100</v>
          </cell>
          <cell r="AL86">
            <v>90</v>
          </cell>
          <cell r="AO86">
            <v>15320</v>
          </cell>
          <cell r="AP86">
            <v>24000</v>
          </cell>
          <cell r="AQ86">
            <v>300</v>
          </cell>
          <cell r="AR86">
            <v>20000</v>
          </cell>
          <cell r="AS86">
            <v>0</v>
          </cell>
          <cell r="AT86">
            <v>0</v>
          </cell>
          <cell r="AU86">
            <v>0</v>
          </cell>
          <cell r="AV86">
            <v>0</v>
          </cell>
          <cell r="AW86">
            <v>2400</v>
          </cell>
          <cell r="AX86">
            <v>150</v>
          </cell>
          <cell r="AY86">
            <v>7400</v>
          </cell>
          <cell r="AZ86">
            <v>0</v>
          </cell>
          <cell r="BA86">
            <v>0</v>
          </cell>
          <cell r="BB86">
            <v>0</v>
          </cell>
          <cell r="BC86">
            <v>0</v>
          </cell>
          <cell r="BD86">
            <v>10448</v>
          </cell>
          <cell r="BE86">
            <v>2893</v>
          </cell>
          <cell r="BF86">
            <v>90067</v>
          </cell>
          <cell r="BG86">
            <v>33634</v>
          </cell>
          <cell r="BH86">
            <v>0</v>
          </cell>
          <cell r="BI86">
            <v>0</v>
          </cell>
          <cell r="BJ86">
            <v>36</v>
          </cell>
          <cell r="BK86">
            <v>901</v>
          </cell>
          <cell r="BL86">
            <v>374</v>
          </cell>
          <cell r="BM86">
            <v>0</v>
          </cell>
          <cell r="BN86">
            <v>0</v>
          </cell>
          <cell r="BO86">
            <v>1311</v>
          </cell>
          <cell r="BP86">
            <v>128224</v>
          </cell>
          <cell r="BQ86">
            <v>39108</v>
          </cell>
          <cell r="BR86">
            <v>140891</v>
          </cell>
          <cell r="BS86">
            <v>0</v>
          </cell>
          <cell r="BT86">
            <v>0</v>
          </cell>
          <cell r="BU86">
            <v>1603</v>
          </cell>
          <cell r="BV86">
            <v>391</v>
          </cell>
          <cell r="BW86">
            <v>1567</v>
          </cell>
          <cell r="BX86">
            <v>0</v>
          </cell>
          <cell r="BY86">
            <v>0</v>
          </cell>
          <cell r="BZ86">
            <v>3561</v>
          </cell>
          <cell r="CA86">
            <v>1311</v>
          </cell>
          <cell r="CB86">
            <v>4872</v>
          </cell>
          <cell r="CC86">
            <v>0.05</v>
          </cell>
          <cell r="CD86">
            <v>15320</v>
          </cell>
        </row>
        <row r="87">
          <cell r="B87" t="str">
            <v>Z2020</v>
          </cell>
          <cell r="C87" t="str">
            <v>CAP01</v>
          </cell>
          <cell r="D87" t="str">
            <v>En zona verde</v>
          </cell>
          <cell r="E87" t="str">
            <v>m</v>
          </cell>
          <cell r="F87" t="str">
            <v>MOC010</v>
          </cell>
          <cell r="G87" t="str">
            <v>MOC062</v>
          </cell>
          <cell r="H87" t="str">
            <v>MOC128</v>
          </cell>
          <cell r="I87" t="str">
            <v>NA</v>
          </cell>
          <cell r="J87" t="str">
            <v>NA</v>
          </cell>
          <cell r="K87" t="str">
            <v>NA</v>
          </cell>
          <cell r="L87" t="str">
            <v>NA</v>
          </cell>
          <cell r="M87">
            <v>0.14000000000000001</v>
          </cell>
          <cell r="N87">
            <v>0.7</v>
          </cell>
          <cell r="O87">
            <v>0.37</v>
          </cell>
          <cell r="P87" t="str">
            <v>NA</v>
          </cell>
          <cell r="Q87" t="str">
            <v>NA</v>
          </cell>
          <cell r="R87" t="str">
            <v>NA</v>
          </cell>
          <cell r="S87" t="str">
            <v>NA</v>
          </cell>
          <cell r="T87" t="str">
            <v>CEC004</v>
          </cell>
          <cell r="U87" t="str">
            <v>CEC008</v>
          </cell>
          <cell r="V87" t="str">
            <v>CEC010</v>
          </cell>
          <cell r="W87" t="str">
            <v>NA</v>
          </cell>
          <cell r="X87" t="str">
            <v>NA</v>
          </cell>
          <cell r="Y87" t="str">
            <v>CMC004</v>
          </cell>
          <cell r="Z87" t="str">
            <v>CMC007</v>
          </cell>
          <cell r="AA87" t="str">
            <v>CMC008</v>
          </cell>
          <cell r="AB87" t="str">
            <v>NA</v>
          </cell>
          <cell r="AC87" t="str">
            <v>NA</v>
          </cell>
          <cell r="AD87">
            <v>1</v>
          </cell>
          <cell r="AE87">
            <v>0.81</v>
          </cell>
          <cell r="AF87">
            <v>0.87</v>
          </cell>
          <cell r="AG87" t="str">
            <v>NA</v>
          </cell>
          <cell r="AH87" t="str">
            <v>NA</v>
          </cell>
          <cell r="AI87">
            <v>65</v>
          </cell>
          <cell r="AJ87">
            <v>65</v>
          </cell>
          <cell r="AK87">
            <v>80</v>
          </cell>
          <cell r="AL87">
            <v>75</v>
          </cell>
          <cell r="AO87">
            <v>17482</v>
          </cell>
          <cell r="AP87">
            <v>24000</v>
          </cell>
          <cell r="AQ87">
            <v>300</v>
          </cell>
          <cell r="AR87">
            <v>20000</v>
          </cell>
          <cell r="AS87">
            <v>0</v>
          </cell>
          <cell r="AT87">
            <v>0</v>
          </cell>
          <cell r="AU87">
            <v>0</v>
          </cell>
          <cell r="AV87">
            <v>0</v>
          </cell>
          <cell r="AW87">
            <v>3360</v>
          </cell>
          <cell r="AX87">
            <v>210</v>
          </cell>
          <cell r="AY87">
            <v>7400</v>
          </cell>
          <cell r="AZ87">
            <v>0</v>
          </cell>
          <cell r="BA87">
            <v>0</v>
          </cell>
          <cell r="BB87">
            <v>0</v>
          </cell>
          <cell r="BC87">
            <v>0</v>
          </cell>
          <cell r="BD87">
            <v>11519</v>
          </cell>
          <cell r="BE87">
            <v>2893</v>
          </cell>
          <cell r="BF87">
            <v>90067</v>
          </cell>
          <cell r="BG87">
            <v>33634</v>
          </cell>
          <cell r="BH87">
            <v>0</v>
          </cell>
          <cell r="BI87">
            <v>0</v>
          </cell>
          <cell r="BJ87">
            <v>45</v>
          </cell>
          <cell r="BK87">
            <v>1122</v>
          </cell>
          <cell r="BL87">
            <v>450</v>
          </cell>
          <cell r="BM87">
            <v>0</v>
          </cell>
          <cell r="BN87">
            <v>0</v>
          </cell>
          <cell r="BO87">
            <v>1617</v>
          </cell>
          <cell r="BP87">
            <v>128224</v>
          </cell>
          <cell r="BQ87">
            <v>39108</v>
          </cell>
          <cell r="BR87">
            <v>140891</v>
          </cell>
          <cell r="BS87">
            <v>0</v>
          </cell>
          <cell r="BT87">
            <v>0</v>
          </cell>
          <cell r="BU87">
            <v>1973</v>
          </cell>
          <cell r="BV87">
            <v>487</v>
          </cell>
          <cell r="BW87">
            <v>1886</v>
          </cell>
          <cell r="BX87">
            <v>0</v>
          </cell>
          <cell r="BY87">
            <v>0</v>
          </cell>
          <cell r="BZ87">
            <v>4346</v>
          </cell>
          <cell r="CA87">
            <v>1617</v>
          </cell>
          <cell r="CB87">
            <v>5963</v>
          </cell>
          <cell r="CC87">
            <v>0.05</v>
          </cell>
          <cell r="CD87">
            <v>17482</v>
          </cell>
        </row>
        <row r="88">
          <cell r="B88" t="str">
            <v>Z1020</v>
          </cell>
          <cell r="C88" t="str">
            <v>CAP01</v>
          </cell>
          <cell r="D88" t="str">
            <v>En zona verde                         (ZV)</v>
          </cell>
          <cell r="E88" t="str">
            <v>m</v>
          </cell>
          <cell r="F88" t="str">
            <v>MOC010</v>
          </cell>
          <cell r="G88" t="str">
            <v>MOC062</v>
          </cell>
          <cell r="H88" t="str">
            <v>MOC103</v>
          </cell>
          <cell r="I88" t="str">
            <v>NA</v>
          </cell>
          <cell r="J88" t="str">
            <v>NA</v>
          </cell>
          <cell r="K88" t="str">
            <v>NA</v>
          </cell>
          <cell r="L88" t="str">
            <v>NA</v>
          </cell>
          <cell r="M88">
            <v>0.14000000000000001</v>
          </cell>
          <cell r="N88">
            <v>0.5</v>
          </cell>
          <cell r="O88">
            <v>0.31</v>
          </cell>
          <cell r="P88" t="str">
            <v>NA</v>
          </cell>
          <cell r="Q88" t="str">
            <v>NA</v>
          </cell>
          <cell r="R88" t="str">
            <v>NA</v>
          </cell>
          <cell r="S88" t="str">
            <v>NA</v>
          </cell>
          <cell r="T88" t="str">
            <v>CEC004</v>
          </cell>
          <cell r="U88" t="str">
            <v>CEC008</v>
          </cell>
          <cell r="V88" t="str">
            <v>CEC010</v>
          </cell>
          <cell r="W88" t="str">
            <v>NA</v>
          </cell>
          <cell r="X88" t="str">
            <v>NA</v>
          </cell>
          <cell r="Y88" t="str">
            <v>CMC004</v>
          </cell>
          <cell r="Z88" t="str">
            <v>CMC007</v>
          </cell>
          <cell r="AA88" t="str">
            <v>CMC008</v>
          </cell>
          <cell r="AB88" t="str">
            <v>NA</v>
          </cell>
          <cell r="AC88" t="str">
            <v>NA</v>
          </cell>
          <cell r="AD88">
            <v>1</v>
          </cell>
          <cell r="AE88">
            <v>0.8</v>
          </cell>
          <cell r="AF88">
            <v>0.89</v>
          </cell>
          <cell r="AG88" t="str">
            <v>NA</v>
          </cell>
          <cell r="AH88" t="str">
            <v>NA</v>
          </cell>
          <cell r="AI88">
            <v>80</v>
          </cell>
          <cell r="AJ88">
            <v>80</v>
          </cell>
          <cell r="AK88">
            <v>100</v>
          </cell>
          <cell r="AL88">
            <v>90</v>
          </cell>
          <cell r="AO88">
            <v>15068</v>
          </cell>
          <cell r="AP88">
            <v>24000</v>
          </cell>
          <cell r="AQ88">
            <v>300</v>
          </cell>
          <cell r="AR88">
            <v>20000</v>
          </cell>
          <cell r="AS88">
            <v>0</v>
          </cell>
          <cell r="AT88">
            <v>0</v>
          </cell>
          <cell r="AU88">
            <v>0</v>
          </cell>
          <cell r="AV88">
            <v>0</v>
          </cell>
          <cell r="AW88">
            <v>3360</v>
          </cell>
          <cell r="AX88">
            <v>150</v>
          </cell>
          <cell r="AY88">
            <v>6200</v>
          </cell>
          <cell r="AZ88">
            <v>0</v>
          </cell>
          <cell r="BA88">
            <v>0</v>
          </cell>
          <cell r="BB88">
            <v>0</v>
          </cell>
          <cell r="BC88">
            <v>0</v>
          </cell>
          <cell r="BD88">
            <v>10196</v>
          </cell>
          <cell r="BE88">
            <v>2893</v>
          </cell>
          <cell r="BF88">
            <v>90067</v>
          </cell>
          <cell r="BG88">
            <v>33634</v>
          </cell>
          <cell r="BH88">
            <v>0</v>
          </cell>
          <cell r="BI88">
            <v>0</v>
          </cell>
          <cell r="BJ88">
            <v>36</v>
          </cell>
          <cell r="BK88">
            <v>901</v>
          </cell>
          <cell r="BL88">
            <v>374</v>
          </cell>
          <cell r="BM88">
            <v>0</v>
          </cell>
          <cell r="BN88">
            <v>0</v>
          </cell>
          <cell r="BO88">
            <v>1311</v>
          </cell>
          <cell r="BP88">
            <v>128224</v>
          </cell>
          <cell r="BQ88">
            <v>39108</v>
          </cell>
          <cell r="BR88">
            <v>140891</v>
          </cell>
          <cell r="BS88">
            <v>0</v>
          </cell>
          <cell r="BT88">
            <v>0</v>
          </cell>
          <cell r="BU88">
            <v>1603</v>
          </cell>
          <cell r="BV88">
            <v>391</v>
          </cell>
          <cell r="BW88">
            <v>1567</v>
          </cell>
          <cell r="BX88">
            <v>0</v>
          </cell>
          <cell r="BY88">
            <v>0</v>
          </cell>
          <cell r="BZ88">
            <v>3561</v>
          </cell>
          <cell r="CA88">
            <v>1311</v>
          </cell>
          <cell r="CB88">
            <v>4872</v>
          </cell>
          <cell r="CC88">
            <v>0.05</v>
          </cell>
          <cell r="CD88">
            <v>15068</v>
          </cell>
        </row>
        <row r="89">
          <cell r="C89" t="str">
            <v>CAP02</v>
          </cell>
          <cell r="D89" t="str">
            <v>En anden adoquin</v>
          </cell>
          <cell r="E89" t="str">
            <v>m</v>
          </cell>
          <cell r="F89" t="str">
            <v>MOC010</v>
          </cell>
          <cell r="G89" t="str">
            <v>MOC062</v>
          </cell>
          <cell r="H89" t="str">
            <v>MOC103</v>
          </cell>
          <cell r="I89" t="str">
            <v>NA</v>
          </cell>
          <cell r="J89" t="str">
            <v>NA</v>
          </cell>
          <cell r="K89" t="str">
            <v>NA</v>
          </cell>
          <cell r="L89" t="str">
            <v>NA</v>
          </cell>
          <cell r="M89">
            <v>0.1</v>
          </cell>
          <cell r="N89">
            <v>1</v>
          </cell>
          <cell r="O89">
            <v>0.31</v>
          </cell>
          <cell r="P89" t="str">
            <v>NA</v>
          </cell>
          <cell r="Q89" t="str">
            <v>NA</v>
          </cell>
          <cell r="R89" t="str">
            <v>NA</v>
          </cell>
          <cell r="S89" t="str">
            <v>NA</v>
          </cell>
          <cell r="T89" t="str">
            <v>CEC004</v>
          </cell>
          <cell r="U89" t="str">
            <v>CEC010</v>
          </cell>
          <cell r="V89" t="str">
            <v>NA</v>
          </cell>
          <cell r="W89" t="str">
            <v>NA</v>
          </cell>
          <cell r="X89" t="str">
            <v>NA</v>
          </cell>
          <cell r="Y89" t="str">
            <v>CMC004</v>
          </cell>
          <cell r="Z89" t="str">
            <v>CMC008</v>
          </cell>
          <cell r="AA89" t="str">
            <v>NA</v>
          </cell>
          <cell r="AB89" t="str">
            <v>NA</v>
          </cell>
          <cell r="AC89" t="str">
            <v>NA</v>
          </cell>
          <cell r="AD89">
            <v>1</v>
          </cell>
          <cell r="AE89">
            <v>1</v>
          </cell>
          <cell r="AF89" t="str">
            <v>NA</v>
          </cell>
          <cell r="AG89" t="str">
            <v>NA</v>
          </cell>
          <cell r="AH89" t="str">
            <v>NA</v>
          </cell>
          <cell r="AI89">
            <v>80</v>
          </cell>
          <cell r="AJ89">
            <v>80</v>
          </cell>
          <cell r="AK89">
            <v>80</v>
          </cell>
          <cell r="AO89">
            <v>13165</v>
          </cell>
          <cell r="AP89">
            <v>24000</v>
          </cell>
          <cell r="AQ89">
            <v>300</v>
          </cell>
          <cell r="AR89">
            <v>20000</v>
          </cell>
          <cell r="AS89">
            <v>0</v>
          </cell>
          <cell r="AT89">
            <v>0</v>
          </cell>
          <cell r="AU89">
            <v>0</v>
          </cell>
          <cell r="AV89">
            <v>0</v>
          </cell>
          <cell r="AW89">
            <v>2400</v>
          </cell>
          <cell r="AX89">
            <v>300</v>
          </cell>
          <cell r="AY89">
            <v>6200</v>
          </cell>
          <cell r="AZ89">
            <v>0</v>
          </cell>
          <cell r="BA89">
            <v>0</v>
          </cell>
          <cell r="BB89">
            <v>0</v>
          </cell>
          <cell r="BC89">
            <v>0</v>
          </cell>
          <cell r="BD89">
            <v>9345</v>
          </cell>
          <cell r="BE89">
            <v>2893</v>
          </cell>
          <cell r="BF89">
            <v>33634</v>
          </cell>
          <cell r="BG89">
            <v>0</v>
          </cell>
          <cell r="BH89">
            <v>0</v>
          </cell>
          <cell r="BI89">
            <v>0</v>
          </cell>
          <cell r="BJ89">
            <v>36</v>
          </cell>
          <cell r="BK89">
            <v>420</v>
          </cell>
          <cell r="BL89">
            <v>0</v>
          </cell>
          <cell r="BM89">
            <v>0</v>
          </cell>
          <cell r="BN89">
            <v>0</v>
          </cell>
          <cell r="BO89">
            <v>456</v>
          </cell>
          <cell r="BP89">
            <v>128224</v>
          </cell>
          <cell r="BQ89">
            <v>140891</v>
          </cell>
          <cell r="BR89">
            <v>0</v>
          </cell>
          <cell r="BS89">
            <v>0</v>
          </cell>
          <cell r="BT89">
            <v>0</v>
          </cell>
          <cell r="BU89">
            <v>1603</v>
          </cell>
          <cell r="BV89">
            <v>1761</v>
          </cell>
          <cell r="BW89">
            <v>0</v>
          </cell>
          <cell r="BX89">
            <v>0</v>
          </cell>
          <cell r="BY89">
            <v>0</v>
          </cell>
          <cell r="BZ89">
            <v>3364</v>
          </cell>
          <cell r="CA89">
            <v>456</v>
          </cell>
          <cell r="CB89">
            <v>3820</v>
          </cell>
          <cell r="CC89">
            <v>0.05</v>
          </cell>
          <cell r="CD89">
            <v>13165</v>
          </cell>
        </row>
        <row r="90">
          <cell r="B90" t="str">
            <v>AC014</v>
          </cell>
          <cell r="C90" t="str">
            <v>CAP02</v>
          </cell>
          <cell r="D90" t="str">
            <v>En Andén adoquinado</v>
          </cell>
          <cell r="E90" t="str">
            <v>m</v>
          </cell>
          <cell r="F90" t="str">
            <v>MOC010</v>
          </cell>
          <cell r="G90" t="str">
            <v>MOC062</v>
          </cell>
          <cell r="H90" t="str">
            <v>MOC128</v>
          </cell>
          <cell r="I90" t="str">
            <v>NA</v>
          </cell>
          <cell r="J90" t="str">
            <v>NA</v>
          </cell>
          <cell r="K90" t="str">
            <v>NA</v>
          </cell>
          <cell r="L90" t="str">
            <v>NA</v>
          </cell>
          <cell r="M90">
            <v>0.05</v>
          </cell>
          <cell r="N90">
            <v>0.3</v>
          </cell>
          <cell r="O90">
            <v>0.24</v>
          </cell>
          <cell r="P90" t="str">
            <v>NA</v>
          </cell>
          <cell r="Q90" t="str">
            <v>NA</v>
          </cell>
          <cell r="R90" t="str">
            <v>NA</v>
          </cell>
          <cell r="S90" t="str">
            <v>NA</v>
          </cell>
          <cell r="T90" t="str">
            <v>CEC002</v>
          </cell>
          <cell r="U90" t="str">
            <v>CEC004</v>
          </cell>
          <cell r="V90" t="str">
            <v>CEC011</v>
          </cell>
          <cell r="W90" t="str">
            <v>CEC008</v>
          </cell>
          <cell r="X90" t="str">
            <v>NA</v>
          </cell>
          <cell r="Y90" t="str">
            <v>CMC002</v>
          </cell>
          <cell r="Z90" t="str">
            <v>CMC004</v>
          </cell>
          <cell r="AA90" t="str">
            <v>CMC008</v>
          </cell>
          <cell r="AB90" t="str">
            <v>CMC007</v>
          </cell>
          <cell r="AC90" t="str">
            <v>NA</v>
          </cell>
          <cell r="AD90">
            <v>1</v>
          </cell>
          <cell r="AE90">
            <v>1</v>
          </cell>
          <cell r="AF90">
            <v>1</v>
          </cell>
          <cell r="AG90">
            <v>1</v>
          </cell>
          <cell r="AH90" t="str">
            <v>NA</v>
          </cell>
          <cell r="AI90">
            <v>110</v>
          </cell>
          <cell r="AJ90">
            <v>110</v>
          </cell>
          <cell r="AK90">
            <v>110</v>
          </cell>
          <cell r="AL90">
            <v>110</v>
          </cell>
          <cell r="AM90">
            <v>110</v>
          </cell>
          <cell r="AO90">
            <v>16357</v>
          </cell>
          <cell r="AP90">
            <v>24000</v>
          </cell>
          <cell r="AQ90">
            <v>300</v>
          </cell>
          <cell r="AR90">
            <v>20000</v>
          </cell>
          <cell r="AS90">
            <v>0</v>
          </cell>
          <cell r="AT90">
            <v>0</v>
          </cell>
          <cell r="AU90">
            <v>0</v>
          </cell>
          <cell r="AV90">
            <v>0</v>
          </cell>
          <cell r="AW90">
            <v>1200</v>
          </cell>
          <cell r="AX90">
            <v>90</v>
          </cell>
          <cell r="AY90">
            <v>4800</v>
          </cell>
          <cell r="AZ90">
            <v>0</v>
          </cell>
          <cell r="BA90">
            <v>0</v>
          </cell>
          <cell r="BB90">
            <v>0</v>
          </cell>
          <cell r="BC90">
            <v>0</v>
          </cell>
          <cell r="BD90">
            <v>6395</v>
          </cell>
          <cell r="BE90">
            <v>584715</v>
          </cell>
          <cell r="BF90">
            <v>2893</v>
          </cell>
          <cell r="BG90">
            <v>20668</v>
          </cell>
          <cell r="BH90">
            <v>90067</v>
          </cell>
          <cell r="BI90">
            <v>0</v>
          </cell>
          <cell r="BJ90">
            <v>5316</v>
          </cell>
          <cell r="BK90">
            <v>26</v>
          </cell>
          <cell r="BL90">
            <v>188</v>
          </cell>
          <cell r="BM90">
            <v>819</v>
          </cell>
          <cell r="BN90">
            <v>0</v>
          </cell>
          <cell r="BO90">
            <v>6349</v>
          </cell>
          <cell r="BP90">
            <v>89116</v>
          </cell>
          <cell r="BQ90">
            <v>128224</v>
          </cell>
          <cell r="BR90">
            <v>140891</v>
          </cell>
          <cell r="BS90">
            <v>39108</v>
          </cell>
          <cell r="BT90">
            <v>0</v>
          </cell>
          <cell r="BU90">
            <v>810</v>
          </cell>
          <cell r="BV90">
            <v>1166</v>
          </cell>
          <cell r="BW90">
            <v>1281</v>
          </cell>
          <cell r="BX90">
            <v>356</v>
          </cell>
          <cell r="BY90">
            <v>0</v>
          </cell>
          <cell r="BZ90">
            <v>3613</v>
          </cell>
          <cell r="CA90">
            <v>6349</v>
          </cell>
          <cell r="CB90">
            <v>9962</v>
          </cell>
          <cell r="CC90">
            <v>0.05</v>
          </cell>
          <cell r="CD90">
            <v>16357</v>
          </cell>
        </row>
        <row r="91">
          <cell r="B91" t="str">
            <v>AC011</v>
          </cell>
          <cell r="C91" t="str">
            <v>CAP02</v>
          </cell>
          <cell r="D91" t="str">
            <v>En Andén asfalto</v>
          </cell>
          <cell r="E91" t="str">
            <v>m</v>
          </cell>
          <cell r="F91" t="str">
            <v>MOC010</v>
          </cell>
          <cell r="G91" t="str">
            <v>MOC062</v>
          </cell>
          <cell r="H91" t="str">
            <v>MOC128</v>
          </cell>
          <cell r="I91" t="str">
            <v>NA</v>
          </cell>
          <cell r="J91" t="str">
            <v>NA</v>
          </cell>
          <cell r="K91" t="str">
            <v>NA</v>
          </cell>
          <cell r="L91" t="str">
            <v>NA</v>
          </cell>
          <cell r="M91">
            <v>0.05</v>
          </cell>
          <cell r="N91">
            <v>0.3</v>
          </cell>
          <cell r="O91">
            <v>0.24</v>
          </cell>
          <cell r="P91" t="str">
            <v>NA</v>
          </cell>
          <cell r="Q91" t="str">
            <v>NA</v>
          </cell>
          <cell r="R91" t="str">
            <v>NA</v>
          </cell>
          <cell r="S91" t="str">
            <v>NA</v>
          </cell>
          <cell r="T91" t="str">
            <v>CEC004</v>
          </cell>
          <cell r="U91" t="str">
            <v>CEC010</v>
          </cell>
          <cell r="V91" t="str">
            <v>CEC008</v>
          </cell>
          <cell r="W91" t="str">
            <v>NA</v>
          </cell>
          <cell r="X91" t="str">
            <v>NA</v>
          </cell>
          <cell r="Y91" t="str">
            <v>CMC004</v>
          </cell>
          <cell r="Z91" t="str">
            <v>CMC008</v>
          </cell>
          <cell r="AA91" t="str">
            <v>CMC007</v>
          </cell>
          <cell r="AB91" t="str">
            <v>NA</v>
          </cell>
          <cell r="AC91" t="str">
            <v>NA</v>
          </cell>
          <cell r="AD91">
            <v>0.7</v>
          </cell>
          <cell r="AE91">
            <v>1</v>
          </cell>
          <cell r="AF91">
            <v>0.94</v>
          </cell>
          <cell r="AG91" t="str">
            <v>NA</v>
          </cell>
          <cell r="AH91" t="str">
            <v>NA</v>
          </cell>
          <cell r="AI91">
            <v>80</v>
          </cell>
          <cell r="AJ91">
            <v>115</v>
          </cell>
          <cell r="AK91">
            <v>80</v>
          </cell>
          <cell r="AL91">
            <v>85</v>
          </cell>
          <cell r="AO91">
            <v>11241</v>
          </cell>
          <cell r="AP91">
            <v>24000</v>
          </cell>
          <cell r="AQ91">
            <v>300</v>
          </cell>
          <cell r="AR91">
            <v>20000</v>
          </cell>
          <cell r="AS91">
            <v>0</v>
          </cell>
          <cell r="AT91">
            <v>0</v>
          </cell>
          <cell r="AU91">
            <v>0</v>
          </cell>
          <cell r="AV91">
            <v>0</v>
          </cell>
          <cell r="AW91">
            <v>1200</v>
          </cell>
          <cell r="AX91">
            <v>90</v>
          </cell>
          <cell r="AY91">
            <v>4800</v>
          </cell>
          <cell r="AZ91">
            <v>0</v>
          </cell>
          <cell r="BA91">
            <v>0</v>
          </cell>
          <cell r="BB91">
            <v>0</v>
          </cell>
          <cell r="BC91">
            <v>0</v>
          </cell>
          <cell r="BD91">
            <v>6395</v>
          </cell>
          <cell r="BE91">
            <v>2893</v>
          </cell>
          <cell r="BF91">
            <v>33634</v>
          </cell>
          <cell r="BG91">
            <v>90067</v>
          </cell>
          <cell r="BH91">
            <v>0</v>
          </cell>
          <cell r="BI91">
            <v>0</v>
          </cell>
          <cell r="BJ91">
            <v>25</v>
          </cell>
          <cell r="BK91">
            <v>420</v>
          </cell>
          <cell r="BL91">
            <v>1058</v>
          </cell>
          <cell r="BM91">
            <v>0</v>
          </cell>
          <cell r="BN91">
            <v>0</v>
          </cell>
          <cell r="BO91">
            <v>1503</v>
          </cell>
          <cell r="BP91">
            <v>128224</v>
          </cell>
          <cell r="BQ91">
            <v>140891</v>
          </cell>
          <cell r="BR91">
            <v>39108</v>
          </cell>
          <cell r="BS91">
            <v>0</v>
          </cell>
          <cell r="BT91">
            <v>0</v>
          </cell>
          <cell r="BU91">
            <v>1122</v>
          </cell>
          <cell r="BV91">
            <v>1761</v>
          </cell>
          <cell r="BW91">
            <v>460</v>
          </cell>
          <cell r="BX91">
            <v>0</v>
          </cell>
          <cell r="BY91">
            <v>0</v>
          </cell>
          <cell r="BZ91">
            <v>3343</v>
          </cell>
          <cell r="CA91">
            <v>1503</v>
          </cell>
          <cell r="CB91">
            <v>4846</v>
          </cell>
          <cell r="CC91">
            <v>0.05</v>
          </cell>
          <cell r="CD91">
            <v>11241</v>
          </cell>
        </row>
        <row r="92">
          <cell r="B92" t="str">
            <v>AC015</v>
          </cell>
          <cell r="C92" t="str">
            <v>CAP02</v>
          </cell>
          <cell r="D92" t="str">
            <v>En Andén baldosa</v>
          </cell>
          <cell r="E92" t="str">
            <v>m</v>
          </cell>
          <cell r="F92" t="str">
            <v>MOC010</v>
          </cell>
          <cell r="G92" t="str">
            <v>MOC062</v>
          </cell>
          <cell r="H92" t="str">
            <v>MOC128</v>
          </cell>
          <cell r="I92" t="str">
            <v>NA</v>
          </cell>
          <cell r="J92" t="str">
            <v>NA</v>
          </cell>
          <cell r="K92" t="str">
            <v>NA</v>
          </cell>
          <cell r="L92" t="str">
            <v>NA</v>
          </cell>
          <cell r="M92">
            <v>0.05</v>
          </cell>
          <cell r="N92">
            <v>0.3</v>
          </cell>
          <cell r="O92">
            <v>0.24</v>
          </cell>
          <cell r="P92" t="str">
            <v>NA</v>
          </cell>
          <cell r="Q92" t="str">
            <v>NA</v>
          </cell>
          <cell r="R92" t="str">
            <v>NA</v>
          </cell>
          <cell r="S92" t="str">
            <v>NA</v>
          </cell>
          <cell r="T92" t="str">
            <v>CEC002</v>
          </cell>
          <cell r="U92" t="str">
            <v>CEC004</v>
          </cell>
          <cell r="V92" t="str">
            <v>CEC010</v>
          </cell>
          <cell r="W92" t="str">
            <v>CEC008</v>
          </cell>
          <cell r="X92" t="str">
            <v>NA</v>
          </cell>
          <cell r="Y92" t="str">
            <v>CMC002</v>
          </cell>
          <cell r="Z92" t="str">
            <v>CMC004</v>
          </cell>
          <cell r="AA92" t="str">
            <v>CMC008</v>
          </cell>
          <cell r="AB92" t="str">
            <v>CMC007</v>
          </cell>
          <cell r="AC92" t="str">
            <v>NA</v>
          </cell>
          <cell r="AD92">
            <v>1</v>
          </cell>
          <cell r="AE92">
            <v>1</v>
          </cell>
          <cell r="AF92">
            <v>1</v>
          </cell>
          <cell r="AG92">
            <v>1</v>
          </cell>
          <cell r="AH92" t="str">
            <v>NA</v>
          </cell>
          <cell r="AI92">
            <v>115</v>
          </cell>
          <cell r="AJ92">
            <v>115</v>
          </cell>
          <cell r="AK92">
            <v>115</v>
          </cell>
          <cell r="AL92">
            <v>115</v>
          </cell>
          <cell r="AM92">
            <v>115</v>
          </cell>
          <cell r="AO92">
            <v>16034</v>
          </cell>
          <cell r="AP92">
            <v>24000</v>
          </cell>
          <cell r="AQ92">
            <v>300</v>
          </cell>
          <cell r="AR92">
            <v>20000</v>
          </cell>
          <cell r="AS92">
            <v>0</v>
          </cell>
          <cell r="AT92">
            <v>0</v>
          </cell>
          <cell r="AU92">
            <v>0</v>
          </cell>
          <cell r="AV92">
            <v>0</v>
          </cell>
          <cell r="AW92">
            <v>1200</v>
          </cell>
          <cell r="AX92">
            <v>90</v>
          </cell>
          <cell r="AY92">
            <v>4800</v>
          </cell>
          <cell r="AZ92">
            <v>0</v>
          </cell>
          <cell r="BA92">
            <v>0</v>
          </cell>
          <cell r="BB92">
            <v>0</v>
          </cell>
          <cell r="BC92">
            <v>0</v>
          </cell>
          <cell r="BD92">
            <v>6395</v>
          </cell>
          <cell r="BE92">
            <v>584715</v>
          </cell>
          <cell r="BF92">
            <v>2893</v>
          </cell>
          <cell r="BG92">
            <v>33634</v>
          </cell>
          <cell r="BH92">
            <v>90067</v>
          </cell>
          <cell r="BI92">
            <v>0</v>
          </cell>
          <cell r="BJ92">
            <v>5084</v>
          </cell>
          <cell r="BK92">
            <v>25</v>
          </cell>
          <cell r="BL92">
            <v>292</v>
          </cell>
          <cell r="BM92">
            <v>783</v>
          </cell>
          <cell r="BN92">
            <v>0</v>
          </cell>
          <cell r="BO92">
            <v>6184</v>
          </cell>
          <cell r="BP92">
            <v>89116</v>
          </cell>
          <cell r="BQ92">
            <v>128224</v>
          </cell>
          <cell r="BR92">
            <v>140891</v>
          </cell>
          <cell r="BS92">
            <v>39108</v>
          </cell>
          <cell r="BT92">
            <v>0</v>
          </cell>
          <cell r="BU92">
            <v>775</v>
          </cell>
          <cell r="BV92">
            <v>1115</v>
          </cell>
          <cell r="BW92">
            <v>1225</v>
          </cell>
          <cell r="BX92">
            <v>340</v>
          </cell>
          <cell r="BY92">
            <v>0</v>
          </cell>
          <cell r="BZ92">
            <v>3455</v>
          </cell>
          <cell r="CA92">
            <v>6184</v>
          </cell>
          <cell r="CB92">
            <v>9639</v>
          </cell>
          <cell r="CC92">
            <v>0.05</v>
          </cell>
          <cell r="CD92">
            <v>16034</v>
          </cell>
        </row>
        <row r="93">
          <cell r="C93" t="str">
            <v>CAP02</v>
          </cell>
          <cell r="D93" t="str">
            <v>En Anden Concreto</v>
          </cell>
          <cell r="E93" t="str">
            <v>m</v>
          </cell>
          <cell r="F93" t="str">
            <v>MOC010</v>
          </cell>
          <cell r="G93" t="str">
            <v>MOC062</v>
          </cell>
          <cell r="H93" t="str">
            <v>MOC103</v>
          </cell>
          <cell r="I93" t="str">
            <v>NA</v>
          </cell>
          <cell r="J93" t="str">
            <v>NA</v>
          </cell>
          <cell r="K93" t="str">
            <v>NA</v>
          </cell>
          <cell r="L93" t="str">
            <v>NA</v>
          </cell>
          <cell r="M93">
            <v>0.1</v>
          </cell>
          <cell r="N93">
            <v>1</v>
          </cell>
          <cell r="O93">
            <v>0.31</v>
          </cell>
          <cell r="P93" t="str">
            <v>NA</v>
          </cell>
          <cell r="Q93" t="str">
            <v>NA</v>
          </cell>
          <cell r="R93" t="str">
            <v>NA</v>
          </cell>
          <cell r="S93" t="str">
            <v>NA</v>
          </cell>
          <cell r="T93" t="str">
            <v>CEC004</v>
          </cell>
          <cell r="U93" t="str">
            <v>CEC010</v>
          </cell>
          <cell r="V93" t="str">
            <v>NA</v>
          </cell>
          <cell r="W93" t="str">
            <v>NA</v>
          </cell>
          <cell r="X93" t="str">
            <v>NA</v>
          </cell>
          <cell r="Y93" t="str">
            <v>CMC004</v>
          </cell>
          <cell r="Z93" t="str">
            <v>CMC008</v>
          </cell>
          <cell r="AA93" t="str">
            <v>NA</v>
          </cell>
          <cell r="AB93" t="str">
            <v>NA</v>
          </cell>
          <cell r="AC93" t="str">
            <v>NA</v>
          </cell>
          <cell r="AD93">
            <v>1</v>
          </cell>
          <cell r="AE93">
            <v>1</v>
          </cell>
          <cell r="AF93" t="str">
            <v>NA</v>
          </cell>
          <cell r="AG93" t="str">
            <v>NA</v>
          </cell>
          <cell r="AH93" t="str">
            <v>NA</v>
          </cell>
          <cell r="AI93">
            <v>60</v>
          </cell>
          <cell r="AJ93">
            <v>60</v>
          </cell>
          <cell r="AK93">
            <v>60</v>
          </cell>
          <cell r="AO93">
            <v>14439</v>
          </cell>
          <cell r="AP93">
            <v>24000</v>
          </cell>
          <cell r="AQ93">
            <v>300</v>
          </cell>
          <cell r="AR93">
            <v>20000</v>
          </cell>
          <cell r="AS93">
            <v>0</v>
          </cell>
          <cell r="AT93">
            <v>0</v>
          </cell>
          <cell r="AU93">
            <v>0</v>
          </cell>
          <cell r="AV93">
            <v>0</v>
          </cell>
          <cell r="AW93">
            <v>2400</v>
          </cell>
          <cell r="AX93">
            <v>300</v>
          </cell>
          <cell r="AY93">
            <v>6200</v>
          </cell>
          <cell r="AZ93">
            <v>0</v>
          </cell>
          <cell r="BA93">
            <v>0</v>
          </cell>
          <cell r="BB93">
            <v>0</v>
          </cell>
          <cell r="BC93">
            <v>0</v>
          </cell>
          <cell r="BD93">
            <v>9345</v>
          </cell>
          <cell r="BE93">
            <v>2893</v>
          </cell>
          <cell r="BF93">
            <v>33634</v>
          </cell>
          <cell r="BG93">
            <v>0</v>
          </cell>
          <cell r="BH93">
            <v>0</v>
          </cell>
          <cell r="BI93">
            <v>0</v>
          </cell>
          <cell r="BJ93">
            <v>48</v>
          </cell>
          <cell r="BK93">
            <v>561</v>
          </cell>
          <cell r="BL93">
            <v>0</v>
          </cell>
          <cell r="BM93">
            <v>0</v>
          </cell>
          <cell r="BN93">
            <v>0</v>
          </cell>
          <cell r="BO93">
            <v>609</v>
          </cell>
          <cell r="BP93">
            <v>128224</v>
          </cell>
          <cell r="BQ93">
            <v>140891</v>
          </cell>
          <cell r="BR93">
            <v>0</v>
          </cell>
          <cell r="BS93">
            <v>0</v>
          </cell>
          <cell r="BT93">
            <v>0</v>
          </cell>
          <cell r="BU93">
            <v>2137</v>
          </cell>
          <cell r="BV93">
            <v>2348</v>
          </cell>
          <cell r="BW93">
            <v>0</v>
          </cell>
          <cell r="BX93">
            <v>0</v>
          </cell>
          <cell r="BY93">
            <v>0</v>
          </cell>
          <cell r="BZ93">
            <v>4485</v>
          </cell>
          <cell r="CA93">
            <v>609</v>
          </cell>
          <cell r="CB93">
            <v>5094</v>
          </cell>
          <cell r="CC93">
            <v>0.05</v>
          </cell>
          <cell r="CD93">
            <v>14439</v>
          </cell>
        </row>
        <row r="94">
          <cell r="B94" t="str">
            <v>AC012</v>
          </cell>
          <cell r="C94" t="str">
            <v>CAP02</v>
          </cell>
          <cell r="D94" t="str">
            <v>En andén concreto                  (AC)</v>
          </cell>
          <cell r="E94" t="str">
            <v>m</v>
          </cell>
          <cell r="F94" t="str">
            <v>MOC010</v>
          </cell>
          <cell r="G94" t="str">
            <v>MOC062</v>
          </cell>
          <cell r="H94" t="str">
            <v>MOC103</v>
          </cell>
          <cell r="I94" t="str">
            <v>NA</v>
          </cell>
          <cell r="J94" t="str">
            <v>NA</v>
          </cell>
          <cell r="K94" t="str">
            <v>NA</v>
          </cell>
          <cell r="L94" t="str">
            <v>NA</v>
          </cell>
          <cell r="M94">
            <v>0.05</v>
          </cell>
          <cell r="N94">
            <v>0.3</v>
          </cell>
          <cell r="O94">
            <v>0.24</v>
          </cell>
          <cell r="P94" t="str">
            <v>NA</v>
          </cell>
          <cell r="Q94" t="str">
            <v>NA</v>
          </cell>
          <cell r="R94" t="str">
            <v>NA</v>
          </cell>
          <cell r="S94" t="str">
            <v>NA</v>
          </cell>
          <cell r="T94" t="str">
            <v>CEC001</v>
          </cell>
          <cell r="U94" t="str">
            <v>CEC004</v>
          </cell>
          <cell r="V94" t="str">
            <v>CEC011</v>
          </cell>
          <cell r="W94" t="str">
            <v>CEC008</v>
          </cell>
          <cell r="X94" t="str">
            <v>NA</v>
          </cell>
          <cell r="Y94" t="str">
            <v>CMC002</v>
          </cell>
          <cell r="Z94" t="str">
            <v>CMC004</v>
          </cell>
          <cell r="AA94" t="str">
            <v>CMC008</v>
          </cell>
          <cell r="AB94" t="str">
            <v>CMC007</v>
          </cell>
          <cell r="AC94" t="str">
            <v>NA</v>
          </cell>
          <cell r="AD94">
            <v>1</v>
          </cell>
          <cell r="AE94">
            <v>1</v>
          </cell>
          <cell r="AF94">
            <v>1</v>
          </cell>
          <cell r="AG94">
            <v>1</v>
          </cell>
          <cell r="AH94" t="str">
            <v>NA</v>
          </cell>
          <cell r="AI94">
            <v>120</v>
          </cell>
          <cell r="AJ94">
            <v>120</v>
          </cell>
          <cell r="AK94">
            <v>120</v>
          </cell>
          <cell r="AL94">
            <v>120</v>
          </cell>
          <cell r="AM94">
            <v>120</v>
          </cell>
          <cell r="AO94">
            <v>18004</v>
          </cell>
          <cell r="AP94">
            <v>24000</v>
          </cell>
          <cell r="AQ94">
            <v>300</v>
          </cell>
          <cell r="AR94">
            <v>20000</v>
          </cell>
          <cell r="AS94">
            <v>0</v>
          </cell>
          <cell r="AT94">
            <v>0</v>
          </cell>
          <cell r="AU94">
            <v>0</v>
          </cell>
          <cell r="AV94">
            <v>0</v>
          </cell>
          <cell r="AW94">
            <v>1200</v>
          </cell>
          <cell r="AX94">
            <v>90</v>
          </cell>
          <cell r="AY94">
            <v>4800</v>
          </cell>
          <cell r="AZ94">
            <v>0</v>
          </cell>
          <cell r="BA94">
            <v>0</v>
          </cell>
          <cell r="BB94">
            <v>0</v>
          </cell>
          <cell r="BC94">
            <v>0</v>
          </cell>
          <cell r="BD94">
            <v>6395</v>
          </cell>
          <cell r="BE94">
            <v>881948</v>
          </cell>
          <cell r="BF94">
            <v>2893</v>
          </cell>
          <cell r="BG94">
            <v>20668</v>
          </cell>
          <cell r="BH94">
            <v>90067</v>
          </cell>
          <cell r="BI94">
            <v>0</v>
          </cell>
          <cell r="BJ94">
            <v>7350</v>
          </cell>
          <cell r="BK94">
            <v>24</v>
          </cell>
          <cell r="BL94">
            <v>172</v>
          </cell>
          <cell r="BM94">
            <v>751</v>
          </cell>
          <cell r="BN94">
            <v>0</v>
          </cell>
          <cell r="BO94">
            <v>8297</v>
          </cell>
          <cell r="BP94">
            <v>89116</v>
          </cell>
          <cell r="BQ94">
            <v>128224</v>
          </cell>
          <cell r="BR94">
            <v>140891</v>
          </cell>
          <cell r="BS94">
            <v>39108</v>
          </cell>
          <cell r="BT94">
            <v>0</v>
          </cell>
          <cell r="BU94">
            <v>743</v>
          </cell>
          <cell r="BV94">
            <v>1069</v>
          </cell>
          <cell r="BW94">
            <v>1174</v>
          </cell>
          <cell r="BX94">
            <v>326</v>
          </cell>
          <cell r="BY94">
            <v>0</v>
          </cell>
          <cell r="BZ94">
            <v>3312</v>
          </cell>
          <cell r="CA94">
            <v>8297</v>
          </cell>
          <cell r="CB94">
            <v>11609</v>
          </cell>
          <cell r="CC94">
            <v>0.05</v>
          </cell>
          <cell r="CD94">
            <v>18004</v>
          </cell>
        </row>
        <row r="95">
          <cell r="B95" t="str">
            <v>AC013</v>
          </cell>
          <cell r="C95" t="str">
            <v>CAP02</v>
          </cell>
          <cell r="D95" t="str">
            <v>En Andén empedrado</v>
          </cell>
          <cell r="E95" t="str">
            <v>m</v>
          </cell>
          <cell r="F95" t="str">
            <v>MOC010</v>
          </cell>
          <cell r="G95" t="str">
            <v>MOC062</v>
          </cell>
          <cell r="H95" t="str">
            <v>MOC128</v>
          </cell>
          <cell r="I95" t="str">
            <v>NA</v>
          </cell>
          <cell r="J95" t="str">
            <v>NA</v>
          </cell>
          <cell r="K95" t="str">
            <v>NA</v>
          </cell>
          <cell r="L95" t="str">
            <v>NA</v>
          </cell>
          <cell r="M95">
            <v>0.05</v>
          </cell>
          <cell r="N95">
            <v>0.3</v>
          </cell>
          <cell r="O95">
            <v>0.24</v>
          </cell>
          <cell r="P95" t="str">
            <v>NA</v>
          </cell>
          <cell r="Q95" t="str">
            <v>NA</v>
          </cell>
          <cell r="R95" t="str">
            <v>NA</v>
          </cell>
          <cell r="S95" t="str">
            <v>NA</v>
          </cell>
          <cell r="T95" t="str">
            <v>CEC002</v>
          </cell>
          <cell r="U95" t="str">
            <v>CEC004</v>
          </cell>
          <cell r="V95" t="str">
            <v>CEC010</v>
          </cell>
          <cell r="W95" t="str">
            <v>CEC008</v>
          </cell>
          <cell r="X95" t="str">
            <v>NA</v>
          </cell>
          <cell r="Y95" t="str">
            <v>CMC002</v>
          </cell>
          <cell r="Z95" t="str">
            <v>CMC004</v>
          </cell>
          <cell r="AA95" t="str">
            <v>CMC008</v>
          </cell>
          <cell r="AB95" t="str">
            <v>CMC007</v>
          </cell>
          <cell r="AC95" t="str">
            <v>NA</v>
          </cell>
          <cell r="AD95">
            <v>1</v>
          </cell>
          <cell r="AE95">
            <v>1</v>
          </cell>
          <cell r="AF95">
            <v>1</v>
          </cell>
          <cell r="AG95">
            <v>1</v>
          </cell>
          <cell r="AH95" t="str">
            <v>NA</v>
          </cell>
          <cell r="AI95">
            <v>110</v>
          </cell>
          <cell r="AJ95">
            <v>110</v>
          </cell>
          <cell r="AK95">
            <v>110</v>
          </cell>
          <cell r="AL95">
            <v>110</v>
          </cell>
          <cell r="AM95">
            <v>110</v>
          </cell>
          <cell r="AO95">
            <v>16475</v>
          </cell>
          <cell r="AP95">
            <v>24000</v>
          </cell>
          <cell r="AQ95">
            <v>300</v>
          </cell>
          <cell r="AR95">
            <v>20000</v>
          </cell>
          <cell r="AS95">
            <v>0</v>
          </cell>
          <cell r="AT95">
            <v>0</v>
          </cell>
          <cell r="AU95">
            <v>0</v>
          </cell>
          <cell r="AV95">
            <v>0</v>
          </cell>
          <cell r="AW95">
            <v>1200</v>
          </cell>
          <cell r="AX95">
            <v>90</v>
          </cell>
          <cell r="AY95">
            <v>4800</v>
          </cell>
          <cell r="AZ95">
            <v>0</v>
          </cell>
          <cell r="BA95">
            <v>0</v>
          </cell>
          <cell r="BB95">
            <v>0</v>
          </cell>
          <cell r="BC95">
            <v>0</v>
          </cell>
          <cell r="BD95">
            <v>6395</v>
          </cell>
          <cell r="BE95">
            <v>584715</v>
          </cell>
          <cell r="BF95">
            <v>2893</v>
          </cell>
          <cell r="BG95">
            <v>33634</v>
          </cell>
          <cell r="BH95">
            <v>90067</v>
          </cell>
          <cell r="BI95">
            <v>0</v>
          </cell>
          <cell r="BJ95">
            <v>5316</v>
          </cell>
          <cell r="BK95">
            <v>26</v>
          </cell>
          <cell r="BL95">
            <v>306</v>
          </cell>
          <cell r="BM95">
            <v>819</v>
          </cell>
          <cell r="BN95">
            <v>0</v>
          </cell>
          <cell r="BO95">
            <v>6467</v>
          </cell>
          <cell r="BP95">
            <v>89116</v>
          </cell>
          <cell r="BQ95">
            <v>128224</v>
          </cell>
          <cell r="BR95">
            <v>140891</v>
          </cell>
          <cell r="BS95">
            <v>39108</v>
          </cell>
          <cell r="BT95">
            <v>0</v>
          </cell>
          <cell r="BU95">
            <v>810</v>
          </cell>
          <cell r="BV95">
            <v>1166</v>
          </cell>
          <cell r="BW95">
            <v>1281</v>
          </cell>
          <cell r="BX95">
            <v>356</v>
          </cell>
          <cell r="BY95">
            <v>0</v>
          </cell>
          <cell r="BZ95">
            <v>3613</v>
          </cell>
          <cell r="CA95">
            <v>6467</v>
          </cell>
          <cell r="CB95">
            <v>10080</v>
          </cell>
          <cell r="CC95">
            <v>0.05</v>
          </cell>
          <cell r="CD95">
            <v>16475</v>
          </cell>
        </row>
        <row r="96">
          <cell r="C96" t="str">
            <v>CAP02</v>
          </cell>
          <cell r="D96" t="str">
            <v>En anden granito</v>
          </cell>
          <cell r="E96" t="str">
            <v>m</v>
          </cell>
          <cell r="F96" t="str">
            <v>MOC010</v>
          </cell>
          <cell r="G96" t="str">
            <v>MOC062</v>
          </cell>
          <cell r="H96" t="str">
            <v>MOC103</v>
          </cell>
          <cell r="I96" t="str">
            <v>NA</v>
          </cell>
          <cell r="J96" t="str">
            <v>NA</v>
          </cell>
          <cell r="K96" t="str">
            <v>NA</v>
          </cell>
          <cell r="L96" t="str">
            <v>NA</v>
          </cell>
          <cell r="M96">
            <v>0.1</v>
          </cell>
          <cell r="N96">
            <v>1</v>
          </cell>
          <cell r="O96">
            <v>0.31</v>
          </cell>
          <cell r="P96" t="str">
            <v>NA</v>
          </cell>
          <cell r="Q96" t="str">
            <v>NA</v>
          </cell>
          <cell r="R96" t="str">
            <v>NA</v>
          </cell>
          <cell r="S96" t="str">
            <v>NA</v>
          </cell>
          <cell r="T96" t="str">
            <v>CEC004</v>
          </cell>
          <cell r="U96" t="str">
            <v>CEC010</v>
          </cell>
          <cell r="V96" t="str">
            <v>NA</v>
          </cell>
          <cell r="W96" t="str">
            <v>NA</v>
          </cell>
          <cell r="X96" t="str">
            <v>NA</v>
          </cell>
          <cell r="Y96" t="str">
            <v>CMC004</v>
          </cell>
          <cell r="Z96" t="str">
            <v>CMC008</v>
          </cell>
          <cell r="AA96" t="str">
            <v>NA</v>
          </cell>
          <cell r="AB96" t="str">
            <v>NA</v>
          </cell>
          <cell r="AC96" t="str">
            <v>NA</v>
          </cell>
          <cell r="AD96">
            <v>1</v>
          </cell>
          <cell r="AE96">
            <v>1</v>
          </cell>
          <cell r="AF96" t="str">
            <v>NA</v>
          </cell>
          <cell r="AG96" t="str">
            <v>NA</v>
          </cell>
          <cell r="AH96" t="str">
            <v>NA</v>
          </cell>
          <cell r="AI96">
            <v>110</v>
          </cell>
          <cell r="AJ96">
            <v>110</v>
          </cell>
          <cell r="AK96">
            <v>110</v>
          </cell>
          <cell r="AO96">
            <v>12124</v>
          </cell>
          <cell r="AP96">
            <v>24000</v>
          </cell>
          <cell r="AQ96">
            <v>300</v>
          </cell>
          <cell r="AR96">
            <v>20000</v>
          </cell>
          <cell r="AS96">
            <v>0</v>
          </cell>
          <cell r="AT96">
            <v>0</v>
          </cell>
          <cell r="AU96">
            <v>0</v>
          </cell>
          <cell r="AV96">
            <v>0</v>
          </cell>
          <cell r="AW96">
            <v>2400</v>
          </cell>
          <cell r="AX96">
            <v>300</v>
          </cell>
          <cell r="AY96">
            <v>6200</v>
          </cell>
          <cell r="AZ96">
            <v>0</v>
          </cell>
          <cell r="BA96">
            <v>0</v>
          </cell>
          <cell r="BB96">
            <v>0</v>
          </cell>
          <cell r="BC96">
            <v>0</v>
          </cell>
          <cell r="BD96">
            <v>9345</v>
          </cell>
          <cell r="BE96">
            <v>2893</v>
          </cell>
          <cell r="BF96">
            <v>33634</v>
          </cell>
          <cell r="BG96">
            <v>0</v>
          </cell>
          <cell r="BH96">
            <v>0</v>
          </cell>
          <cell r="BI96">
            <v>0</v>
          </cell>
          <cell r="BJ96">
            <v>26</v>
          </cell>
          <cell r="BK96">
            <v>306</v>
          </cell>
          <cell r="BL96">
            <v>0</v>
          </cell>
          <cell r="BM96">
            <v>0</v>
          </cell>
          <cell r="BN96">
            <v>0</v>
          </cell>
          <cell r="BO96">
            <v>332</v>
          </cell>
          <cell r="BP96">
            <v>128224</v>
          </cell>
          <cell r="BQ96">
            <v>140891</v>
          </cell>
          <cell r="BR96">
            <v>0</v>
          </cell>
          <cell r="BS96">
            <v>0</v>
          </cell>
          <cell r="BT96">
            <v>0</v>
          </cell>
          <cell r="BU96">
            <v>1166</v>
          </cell>
          <cell r="BV96">
            <v>1281</v>
          </cell>
          <cell r="BW96">
            <v>0</v>
          </cell>
          <cell r="BX96">
            <v>0</v>
          </cell>
          <cell r="BY96">
            <v>0</v>
          </cell>
          <cell r="BZ96">
            <v>2447</v>
          </cell>
          <cell r="CA96">
            <v>332</v>
          </cell>
          <cell r="CB96">
            <v>2779</v>
          </cell>
          <cell r="CC96">
            <v>0.05</v>
          </cell>
          <cell r="CD96">
            <v>12124</v>
          </cell>
        </row>
        <row r="97">
          <cell r="B97" t="str">
            <v>AC018</v>
          </cell>
          <cell r="C97" t="str">
            <v>CAP02</v>
          </cell>
          <cell r="D97" t="str">
            <v>En Andén granito (china lavada)</v>
          </cell>
          <cell r="E97" t="str">
            <v>m</v>
          </cell>
          <cell r="F97" t="str">
            <v>MOC010</v>
          </cell>
          <cell r="G97" t="str">
            <v>MOC062</v>
          </cell>
          <cell r="H97" t="str">
            <v>MOC128</v>
          </cell>
          <cell r="I97" t="str">
            <v>NA</v>
          </cell>
          <cell r="J97" t="str">
            <v>NA</v>
          </cell>
          <cell r="K97" t="str">
            <v>NA</v>
          </cell>
          <cell r="L97" t="str">
            <v>NA</v>
          </cell>
          <cell r="M97">
            <v>0.05</v>
          </cell>
          <cell r="N97">
            <v>0.3</v>
          </cell>
          <cell r="O97">
            <v>0.24</v>
          </cell>
          <cell r="P97" t="str">
            <v>NA</v>
          </cell>
          <cell r="Q97" t="str">
            <v>NA</v>
          </cell>
          <cell r="R97" t="str">
            <v>NA</v>
          </cell>
          <cell r="S97" t="str">
            <v>NA</v>
          </cell>
          <cell r="T97" t="str">
            <v>CEC002</v>
          </cell>
          <cell r="U97" t="str">
            <v>CEC004</v>
          </cell>
          <cell r="V97" t="str">
            <v>CEC010</v>
          </cell>
          <cell r="W97" t="str">
            <v>CEC008</v>
          </cell>
          <cell r="X97" t="str">
            <v>NA</v>
          </cell>
          <cell r="Y97" t="str">
            <v>CMC002</v>
          </cell>
          <cell r="Z97" t="str">
            <v>CMC004</v>
          </cell>
          <cell r="AA97" t="str">
            <v>CMC008</v>
          </cell>
          <cell r="AB97" t="str">
            <v>CMC007</v>
          </cell>
          <cell r="AC97" t="str">
            <v>NA</v>
          </cell>
          <cell r="AD97">
            <v>1</v>
          </cell>
          <cell r="AE97">
            <v>1</v>
          </cell>
          <cell r="AF97">
            <v>1</v>
          </cell>
          <cell r="AG97">
            <v>1</v>
          </cell>
          <cell r="AH97" t="str">
            <v>NA</v>
          </cell>
          <cell r="AI97">
            <v>100</v>
          </cell>
          <cell r="AJ97">
            <v>100</v>
          </cell>
          <cell r="AK97">
            <v>100</v>
          </cell>
          <cell r="AL97">
            <v>100</v>
          </cell>
          <cell r="AM97">
            <v>100</v>
          </cell>
          <cell r="AO97">
            <v>17481</v>
          </cell>
          <cell r="AP97">
            <v>24000</v>
          </cell>
          <cell r="AQ97">
            <v>300</v>
          </cell>
          <cell r="AR97">
            <v>20000</v>
          </cell>
          <cell r="AS97">
            <v>0</v>
          </cell>
          <cell r="AT97">
            <v>0</v>
          </cell>
          <cell r="AU97">
            <v>0</v>
          </cell>
          <cell r="AV97">
            <v>0</v>
          </cell>
          <cell r="AW97">
            <v>1200</v>
          </cell>
          <cell r="AX97">
            <v>90</v>
          </cell>
          <cell r="AY97">
            <v>4800</v>
          </cell>
          <cell r="AZ97">
            <v>0</v>
          </cell>
          <cell r="BA97">
            <v>0</v>
          </cell>
          <cell r="BB97">
            <v>0</v>
          </cell>
          <cell r="BC97">
            <v>0</v>
          </cell>
          <cell r="BD97">
            <v>6395</v>
          </cell>
          <cell r="BE97">
            <v>584715</v>
          </cell>
          <cell r="BF97">
            <v>2893</v>
          </cell>
          <cell r="BG97">
            <v>33634</v>
          </cell>
          <cell r="BH97">
            <v>90067</v>
          </cell>
          <cell r="BI97">
            <v>0</v>
          </cell>
          <cell r="BJ97">
            <v>5847</v>
          </cell>
          <cell r="BK97">
            <v>29</v>
          </cell>
          <cell r="BL97">
            <v>336</v>
          </cell>
          <cell r="BM97">
            <v>901</v>
          </cell>
          <cell r="BN97">
            <v>0</v>
          </cell>
          <cell r="BO97">
            <v>7113</v>
          </cell>
          <cell r="BP97">
            <v>89116</v>
          </cell>
          <cell r="BQ97">
            <v>128224</v>
          </cell>
          <cell r="BR97">
            <v>140891</v>
          </cell>
          <cell r="BS97">
            <v>39108</v>
          </cell>
          <cell r="BT97">
            <v>0</v>
          </cell>
          <cell r="BU97">
            <v>891</v>
          </cell>
          <cell r="BV97">
            <v>1282</v>
          </cell>
          <cell r="BW97">
            <v>1409</v>
          </cell>
          <cell r="BX97">
            <v>391</v>
          </cell>
          <cell r="BY97">
            <v>0</v>
          </cell>
          <cell r="BZ97">
            <v>3973</v>
          </cell>
          <cell r="CA97">
            <v>7113</v>
          </cell>
          <cell r="CB97">
            <v>11086</v>
          </cell>
          <cell r="CC97">
            <v>0.05</v>
          </cell>
          <cell r="CD97">
            <v>17481</v>
          </cell>
        </row>
        <row r="98">
          <cell r="B98" t="str">
            <v>AC019</v>
          </cell>
          <cell r="C98" t="str">
            <v>CAP02</v>
          </cell>
          <cell r="D98" t="str">
            <v>En Andén granito pulido</v>
          </cell>
          <cell r="E98" t="str">
            <v>m</v>
          </cell>
          <cell r="F98" t="str">
            <v>MOC010</v>
          </cell>
          <cell r="G98" t="str">
            <v>MOC062</v>
          </cell>
          <cell r="H98" t="str">
            <v>MOC128</v>
          </cell>
          <cell r="I98" t="str">
            <v>NA</v>
          </cell>
          <cell r="J98" t="str">
            <v>NA</v>
          </cell>
          <cell r="K98" t="str">
            <v>NA</v>
          </cell>
          <cell r="L98" t="str">
            <v>NA</v>
          </cell>
          <cell r="M98">
            <v>0.05</v>
          </cell>
          <cell r="N98">
            <v>0.3</v>
          </cell>
          <cell r="O98">
            <v>0.24</v>
          </cell>
          <cell r="P98" t="str">
            <v>NA</v>
          </cell>
          <cell r="Q98" t="str">
            <v>NA</v>
          </cell>
          <cell r="R98" t="str">
            <v>NA</v>
          </cell>
          <cell r="S98" t="str">
            <v>NA</v>
          </cell>
          <cell r="T98" t="str">
            <v>CEC002</v>
          </cell>
          <cell r="U98" t="str">
            <v>CEC004</v>
          </cell>
          <cell r="V98" t="str">
            <v>CEC010</v>
          </cell>
          <cell r="W98" t="str">
            <v>CEC008</v>
          </cell>
          <cell r="X98" t="str">
            <v>NA</v>
          </cell>
          <cell r="Y98" t="str">
            <v>CMC002</v>
          </cell>
          <cell r="Z98" t="str">
            <v>CMC004</v>
          </cell>
          <cell r="AA98" t="str">
            <v>CMC008</v>
          </cell>
          <cell r="AB98" t="str">
            <v>CMC007</v>
          </cell>
          <cell r="AC98" t="str">
            <v>NA</v>
          </cell>
          <cell r="AD98">
            <v>1</v>
          </cell>
          <cell r="AE98">
            <v>1</v>
          </cell>
          <cell r="AF98">
            <v>1</v>
          </cell>
          <cell r="AG98">
            <v>1</v>
          </cell>
          <cell r="AH98" t="str">
            <v>NA</v>
          </cell>
          <cell r="AI98">
            <v>110</v>
          </cell>
          <cell r="AJ98">
            <v>110</v>
          </cell>
          <cell r="AK98">
            <v>110</v>
          </cell>
          <cell r="AL98">
            <v>110</v>
          </cell>
          <cell r="AM98">
            <v>110</v>
          </cell>
          <cell r="AO98">
            <v>16475</v>
          </cell>
          <cell r="AP98">
            <v>24000</v>
          </cell>
          <cell r="AQ98">
            <v>300</v>
          </cell>
          <cell r="AR98">
            <v>20000</v>
          </cell>
          <cell r="AS98">
            <v>0</v>
          </cell>
          <cell r="AT98">
            <v>0</v>
          </cell>
          <cell r="AU98">
            <v>0</v>
          </cell>
          <cell r="AV98">
            <v>0</v>
          </cell>
          <cell r="AW98">
            <v>1200</v>
          </cell>
          <cell r="AX98">
            <v>90</v>
          </cell>
          <cell r="AY98">
            <v>4800</v>
          </cell>
          <cell r="AZ98">
            <v>0</v>
          </cell>
          <cell r="BA98">
            <v>0</v>
          </cell>
          <cell r="BB98">
            <v>0</v>
          </cell>
          <cell r="BC98">
            <v>0</v>
          </cell>
          <cell r="BD98">
            <v>6395</v>
          </cell>
          <cell r="BE98">
            <v>584715</v>
          </cell>
          <cell r="BF98">
            <v>2893</v>
          </cell>
          <cell r="BG98">
            <v>33634</v>
          </cell>
          <cell r="BH98">
            <v>90067</v>
          </cell>
          <cell r="BI98">
            <v>0</v>
          </cell>
          <cell r="BJ98">
            <v>5316</v>
          </cell>
          <cell r="BK98">
            <v>26</v>
          </cell>
          <cell r="BL98">
            <v>306</v>
          </cell>
          <cell r="BM98">
            <v>819</v>
          </cell>
          <cell r="BN98">
            <v>0</v>
          </cell>
          <cell r="BO98">
            <v>6467</v>
          </cell>
          <cell r="BP98">
            <v>89116</v>
          </cell>
          <cell r="BQ98">
            <v>128224</v>
          </cell>
          <cell r="BR98">
            <v>140891</v>
          </cell>
          <cell r="BS98">
            <v>39108</v>
          </cell>
          <cell r="BT98">
            <v>0</v>
          </cell>
          <cell r="BU98">
            <v>810</v>
          </cell>
          <cell r="BV98">
            <v>1166</v>
          </cell>
          <cell r="BW98">
            <v>1281</v>
          </cell>
          <cell r="BX98">
            <v>356</v>
          </cell>
          <cell r="BY98">
            <v>0</v>
          </cell>
          <cell r="BZ98">
            <v>3613</v>
          </cell>
          <cell r="CA98">
            <v>6467</v>
          </cell>
          <cell r="CB98">
            <v>10080</v>
          </cell>
          <cell r="CC98">
            <v>0.05</v>
          </cell>
          <cell r="CD98">
            <v>16475</v>
          </cell>
        </row>
        <row r="99">
          <cell r="B99" t="str">
            <v>AC016</v>
          </cell>
          <cell r="C99" t="str">
            <v>CAP02</v>
          </cell>
          <cell r="D99" t="str">
            <v>En Andén ladrillo</v>
          </cell>
          <cell r="E99" t="str">
            <v>m</v>
          </cell>
          <cell r="F99" t="str">
            <v>MOC010</v>
          </cell>
          <cell r="G99" t="str">
            <v>MOC062</v>
          </cell>
          <cell r="H99" t="str">
            <v>MOC128</v>
          </cell>
          <cell r="I99" t="str">
            <v>NA</v>
          </cell>
          <cell r="J99" t="str">
            <v>NA</v>
          </cell>
          <cell r="K99" t="str">
            <v>NA</v>
          </cell>
          <cell r="L99" t="str">
            <v>NA</v>
          </cell>
          <cell r="M99">
            <v>0.05</v>
          </cell>
          <cell r="N99">
            <v>0.3</v>
          </cell>
          <cell r="O99">
            <v>0.24</v>
          </cell>
          <cell r="P99" t="str">
            <v>NA</v>
          </cell>
          <cell r="Q99" t="str">
            <v>NA</v>
          </cell>
          <cell r="R99" t="str">
            <v>NA</v>
          </cell>
          <cell r="S99" t="str">
            <v>NA</v>
          </cell>
          <cell r="T99" t="str">
            <v>CEC002</v>
          </cell>
          <cell r="U99" t="str">
            <v>CEC004</v>
          </cell>
          <cell r="V99" t="str">
            <v>CEC010</v>
          </cell>
          <cell r="W99" t="str">
            <v>CEC008</v>
          </cell>
          <cell r="X99" t="str">
            <v>NA</v>
          </cell>
          <cell r="Y99" t="str">
            <v>CMC002</v>
          </cell>
          <cell r="Z99" t="str">
            <v>CMC004</v>
          </cell>
          <cell r="AA99" t="str">
            <v>CMC008</v>
          </cell>
          <cell r="AB99" t="str">
            <v>CMC007</v>
          </cell>
          <cell r="AC99" t="str">
            <v>NA</v>
          </cell>
          <cell r="AD99">
            <v>1</v>
          </cell>
          <cell r="AE99">
            <v>1</v>
          </cell>
          <cell r="AF99">
            <v>1</v>
          </cell>
          <cell r="AG99">
            <v>1</v>
          </cell>
          <cell r="AH99" t="str">
            <v>NA</v>
          </cell>
          <cell r="AI99">
            <v>110</v>
          </cell>
          <cell r="AJ99">
            <v>110</v>
          </cell>
          <cell r="AK99">
            <v>110</v>
          </cell>
          <cell r="AL99">
            <v>110</v>
          </cell>
          <cell r="AM99">
            <v>110</v>
          </cell>
          <cell r="AO99">
            <v>16475</v>
          </cell>
          <cell r="AP99">
            <v>24000</v>
          </cell>
          <cell r="AQ99">
            <v>300</v>
          </cell>
          <cell r="AR99">
            <v>20000</v>
          </cell>
          <cell r="AS99">
            <v>0</v>
          </cell>
          <cell r="AT99">
            <v>0</v>
          </cell>
          <cell r="AU99">
            <v>0</v>
          </cell>
          <cell r="AV99">
            <v>0</v>
          </cell>
          <cell r="AW99">
            <v>1200</v>
          </cell>
          <cell r="AX99">
            <v>90</v>
          </cell>
          <cell r="AY99">
            <v>4800</v>
          </cell>
          <cell r="AZ99">
            <v>0</v>
          </cell>
          <cell r="BA99">
            <v>0</v>
          </cell>
          <cell r="BB99">
            <v>0</v>
          </cell>
          <cell r="BC99">
            <v>0</v>
          </cell>
          <cell r="BD99">
            <v>6395</v>
          </cell>
          <cell r="BE99">
            <v>584715</v>
          </cell>
          <cell r="BF99">
            <v>2893</v>
          </cell>
          <cell r="BG99">
            <v>33634</v>
          </cell>
          <cell r="BH99">
            <v>90067</v>
          </cell>
          <cell r="BI99">
            <v>0</v>
          </cell>
          <cell r="BJ99">
            <v>5316</v>
          </cell>
          <cell r="BK99">
            <v>26</v>
          </cell>
          <cell r="BL99">
            <v>306</v>
          </cell>
          <cell r="BM99">
            <v>819</v>
          </cell>
          <cell r="BN99">
            <v>0</v>
          </cell>
          <cell r="BO99">
            <v>6467</v>
          </cell>
          <cell r="BP99">
            <v>89116</v>
          </cell>
          <cell r="BQ99">
            <v>128224</v>
          </cell>
          <cell r="BR99">
            <v>140891</v>
          </cell>
          <cell r="BS99">
            <v>39108</v>
          </cell>
          <cell r="BT99">
            <v>0</v>
          </cell>
          <cell r="BU99">
            <v>810</v>
          </cell>
          <cell r="BV99">
            <v>1166</v>
          </cell>
          <cell r="BW99">
            <v>1281</v>
          </cell>
          <cell r="BX99">
            <v>356</v>
          </cell>
          <cell r="BY99">
            <v>0</v>
          </cell>
          <cell r="BZ99">
            <v>3613</v>
          </cell>
          <cell r="CA99">
            <v>6467</v>
          </cell>
          <cell r="CB99">
            <v>10080</v>
          </cell>
          <cell r="CC99">
            <v>0.05</v>
          </cell>
          <cell r="CD99">
            <v>16475</v>
          </cell>
        </row>
        <row r="100">
          <cell r="B100" t="str">
            <v>AC021</v>
          </cell>
          <cell r="C100" t="str">
            <v>CAP02</v>
          </cell>
          <cell r="D100" t="str">
            <v>En Andén parqueadero</v>
          </cell>
          <cell r="E100" t="str">
            <v>m</v>
          </cell>
          <cell r="F100" t="str">
            <v>MOC010</v>
          </cell>
          <cell r="G100" t="str">
            <v>MOC062</v>
          </cell>
          <cell r="H100" t="str">
            <v>MOC128</v>
          </cell>
          <cell r="I100" t="str">
            <v>NA</v>
          </cell>
          <cell r="J100" t="str">
            <v>NA</v>
          </cell>
          <cell r="K100" t="str">
            <v>NA</v>
          </cell>
          <cell r="L100" t="str">
            <v>NA</v>
          </cell>
          <cell r="M100">
            <v>0.05</v>
          </cell>
          <cell r="N100">
            <v>0.3</v>
          </cell>
          <cell r="O100">
            <v>0.24</v>
          </cell>
          <cell r="P100" t="str">
            <v>NA</v>
          </cell>
          <cell r="Q100" t="str">
            <v>NA</v>
          </cell>
          <cell r="R100" t="str">
            <v>NA</v>
          </cell>
          <cell r="S100" t="str">
            <v>NA</v>
          </cell>
          <cell r="T100" t="str">
            <v>CEC001</v>
          </cell>
          <cell r="U100" t="str">
            <v>CEC004</v>
          </cell>
          <cell r="V100" t="str">
            <v>CEC010</v>
          </cell>
          <cell r="W100" t="str">
            <v>CEC008</v>
          </cell>
          <cell r="X100" t="str">
            <v>NA</v>
          </cell>
          <cell r="Y100" t="str">
            <v>CMC002</v>
          </cell>
          <cell r="Z100" t="str">
            <v>CMC004</v>
          </cell>
          <cell r="AA100" t="str">
            <v>CMC008</v>
          </cell>
          <cell r="AB100" t="str">
            <v>CMC007</v>
          </cell>
          <cell r="AC100" t="str">
            <v>NA</v>
          </cell>
          <cell r="AD100">
            <v>1</v>
          </cell>
          <cell r="AE100">
            <v>1</v>
          </cell>
          <cell r="AF100">
            <v>1</v>
          </cell>
          <cell r="AG100">
            <v>1</v>
          </cell>
          <cell r="AH100" t="str">
            <v>NA</v>
          </cell>
          <cell r="AI100">
            <v>97.5</v>
          </cell>
          <cell r="AJ100">
            <v>97.5</v>
          </cell>
          <cell r="AK100">
            <v>97.5</v>
          </cell>
          <cell r="AL100">
            <v>97.5</v>
          </cell>
          <cell r="AM100">
            <v>97.5</v>
          </cell>
          <cell r="AO100">
            <v>20815</v>
          </cell>
          <cell r="AP100">
            <v>24000</v>
          </cell>
          <cell r="AQ100">
            <v>300</v>
          </cell>
          <cell r="AR100">
            <v>20000</v>
          </cell>
          <cell r="AS100">
            <v>0</v>
          </cell>
          <cell r="AT100">
            <v>0</v>
          </cell>
          <cell r="AU100">
            <v>0</v>
          </cell>
          <cell r="AV100">
            <v>0</v>
          </cell>
          <cell r="AW100">
            <v>1200</v>
          </cell>
          <cell r="AX100">
            <v>90</v>
          </cell>
          <cell r="AY100">
            <v>4800</v>
          </cell>
          <cell r="AZ100">
            <v>0</v>
          </cell>
          <cell r="BA100">
            <v>0</v>
          </cell>
          <cell r="BB100">
            <v>0</v>
          </cell>
          <cell r="BC100">
            <v>0</v>
          </cell>
          <cell r="BD100">
            <v>6395</v>
          </cell>
          <cell r="BE100">
            <v>881948</v>
          </cell>
          <cell r="BF100">
            <v>2893</v>
          </cell>
          <cell r="BG100">
            <v>33634</v>
          </cell>
          <cell r="BH100">
            <v>90067</v>
          </cell>
          <cell r="BI100">
            <v>0</v>
          </cell>
          <cell r="BJ100">
            <v>9046</v>
          </cell>
          <cell r="BK100">
            <v>30</v>
          </cell>
          <cell r="BL100">
            <v>345</v>
          </cell>
          <cell r="BM100">
            <v>924</v>
          </cell>
          <cell r="BN100">
            <v>0</v>
          </cell>
          <cell r="BO100">
            <v>10345</v>
          </cell>
          <cell r="BP100">
            <v>89116</v>
          </cell>
          <cell r="BQ100">
            <v>128224</v>
          </cell>
          <cell r="BR100">
            <v>140891</v>
          </cell>
          <cell r="BS100">
            <v>39108</v>
          </cell>
          <cell r="BT100">
            <v>0</v>
          </cell>
          <cell r="BU100">
            <v>914</v>
          </cell>
          <cell r="BV100">
            <v>1315</v>
          </cell>
          <cell r="BW100">
            <v>1445</v>
          </cell>
          <cell r="BX100">
            <v>401</v>
          </cell>
          <cell r="BY100">
            <v>0</v>
          </cell>
          <cell r="BZ100">
            <v>4075</v>
          </cell>
          <cell r="CA100">
            <v>10345</v>
          </cell>
          <cell r="CB100">
            <v>14420</v>
          </cell>
          <cell r="CC100">
            <v>0.05</v>
          </cell>
          <cell r="CD100">
            <v>20815</v>
          </cell>
        </row>
        <row r="101">
          <cell r="C101" t="str">
            <v>CAP02</v>
          </cell>
          <cell r="D101" t="str">
            <v>En anden piedra coralina</v>
          </cell>
          <cell r="E101" t="str">
            <v>m</v>
          </cell>
          <cell r="F101" t="str">
            <v>MOC010</v>
          </cell>
          <cell r="G101" t="str">
            <v>MOC062</v>
          </cell>
          <cell r="H101" t="str">
            <v>MOC103</v>
          </cell>
          <cell r="I101" t="str">
            <v>NA</v>
          </cell>
          <cell r="J101" t="str">
            <v>NA</v>
          </cell>
          <cell r="K101" t="str">
            <v>NA</v>
          </cell>
          <cell r="L101" t="str">
            <v>NA</v>
          </cell>
          <cell r="M101">
            <v>0.1</v>
          </cell>
          <cell r="N101">
            <v>1</v>
          </cell>
          <cell r="O101">
            <v>0.31</v>
          </cell>
          <cell r="P101" t="str">
            <v>NA</v>
          </cell>
          <cell r="Q101" t="str">
            <v>NA</v>
          </cell>
          <cell r="R101" t="str">
            <v>NA</v>
          </cell>
          <cell r="S101" t="str">
            <v>NA</v>
          </cell>
          <cell r="T101" t="str">
            <v>CEC004</v>
          </cell>
          <cell r="U101" t="str">
            <v>CEC010</v>
          </cell>
          <cell r="V101" t="str">
            <v>NA</v>
          </cell>
          <cell r="W101" t="str">
            <v>NA</v>
          </cell>
          <cell r="X101" t="str">
            <v>NA</v>
          </cell>
          <cell r="Y101" t="str">
            <v>CMC004</v>
          </cell>
          <cell r="Z101" t="str">
            <v>CMC008</v>
          </cell>
          <cell r="AA101" t="str">
            <v>NA</v>
          </cell>
          <cell r="AB101" t="str">
            <v>NA</v>
          </cell>
          <cell r="AC101" t="str">
            <v>NA</v>
          </cell>
          <cell r="AD101">
            <v>1</v>
          </cell>
          <cell r="AE101">
            <v>1</v>
          </cell>
          <cell r="AF101" t="str">
            <v>NA</v>
          </cell>
          <cell r="AG101" t="str">
            <v>NA</v>
          </cell>
          <cell r="AH101" t="str">
            <v>NA</v>
          </cell>
          <cell r="AI101">
            <v>97.5</v>
          </cell>
          <cell r="AJ101">
            <v>97.5</v>
          </cell>
          <cell r="AK101">
            <v>97.5</v>
          </cell>
          <cell r="AO101">
            <v>12480</v>
          </cell>
          <cell r="AP101">
            <v>24000</v>
          </cell>
          <cell r="AQ101">
            <v>300</v>
          </cell>
          <cell r="AR101">
            <v>20000</v>
          </cell>
          <cell r="AS101">
            <v>0</v>
          </cell>
          <cell r="AT101">
            <v>0</v>
          </cell>
          <cell r="AU101">
            <v>0</v>
          </cell>
          <cell r="AV101">
            <v>0</v>
          </cell>
          <cell r="AW101">
            <v>2400</v>
          </cell>
          <cell r="AX101">
            <v>300</v>
          </cell>
          <cell r="AY101">
            <v>6200</v>
          </cell>
          <cell r="AZ101">
            <v>0</v>
          </cell>
          <cell r="BA101">
            <v>0</v>
          </cell>
          <cell r="BB101">
            <v>0</v>
          </cell>
          <cell r="BC101">
            <v>0</v>
          </cell>
          <cell r="BD101">
            <v>9345</v>
          </cell>
          <cell r="BE101">
            <v>2893</v>
          </cell>
          <cell r="BF101">
            <v>33634</v>
          </cell>
          <cell r="BG101">
            <v>0</v>
          </cell>
          <cell r="BH101">
            <v>0</v>
          </cell>
          <cell r="BI101">
            <v>0</v>
          </cell>
          <cell r="BJ101">
            <v>30</v>
          </cell>
          <cell r="BK101">
            <v>345</v>
          </cell>
          <cell r="BL101">
            <v>0</v>
          </cell>
          <cell r="BM101">
            <v>0</v>
          </cell>
          <cell r="BN101">
            <v>0</v>
          </cell>
          <cell r="BO101">
            <v>375</v>
          </cell>
          <cell r="BP101">
            <v>128224</v>
          </cell>
          <cell r="BQ101">
            <v>140891</v>
          </cell>
          <cell r="BR101">
            <v>0</v>
          </cell>
          <cell r="BS101">
            <v>0</v>
          </cell>
          <cell r="BT101">
            <v>0</v>
          </cell>
          <cell r="BU101">
            <v>1315</v>
          </cell>
          <cell r="BV101">
            <v>1445</v>
          </cell>
          <cell r="BW101">
            <v>0</v>
          </cell>
          <cell r="BX101">
            <v>0</v>
          </cell>
          <cell r="BY101">
            <v>0</v>
          </cell>
          <cell r="BZ101">
            <v>2760</v>
          </cell>
          <cell r="CA101">
            <v>375</v>
          </cell>
          <cell r="CB101">
            <v>3135</v>
          </cell>
          <cell r="CC101">
            <v>0.05</v>
          </cell>
          <cell r="CD101">
            <v>12480</v>
          </cell>
        </row>
        <row r="102">
          <cell r="C102" t="str">
            <v>CAP02</v>
          </cell>
          <cell r="D102" t="str">
            <v>En anden tablon</v>
          </cell>
          <cell r="E102" t="str">
            <v>m</v>
          </cell>
          <cell r="F102" t="str">
            <v>MOC010</v>
          </cell>
          <cell r="G102" t="str">
            <v>MOC062</v>
          </cell>
          <cell r="H102" t="str">
            <v>MOC103</v>
          </cell>
          <cell r="I102" t="str">
            <v>NA</v>
          </cell>
          <cell r="J102" t="str">
            <v>NA</v>
          </cell>
          <cell r="K102" t="str">
            <v>NA</v>
          </cell>
          <cell r="L102" t="str">
            <v>NA</v>
          </cell>
          <cell r="M102">
            <v>0.1</v>
          </cell>
          <cell r="N102">
            <v>1</v>
          </cell>
          <cell r="O102">
            <v>0.31</v>
          </cell>
          <cell r="P102" t="str">
            <v>NA</v>
          </cell>
          <cell r="Q102" t="str">
            <v>NA</v>
          </cell>
          <cell r="R102" t="str">
            <v>NA</v>
          </cell>
          <cell r="S102" t="str">
            <v>NA</v>
          </cell>
          <cell r="T102" t="str">
            <v>CEC004</v>
          </cell>
          <cell r="U102" t="str">
            <v>CEC010</v>
          </cell>
          <cell r="V102" t="str">
            <v>NA</v>
          </cell>
          <cell r="W102" t="str">
            <v>NA</v>
          </cell>
          <cell r="X102" t="str">
            <v>NA</v>
          </cell>
          <cell r="Y102" t="str">
            <v>CMC004</v>
          </cell>
          <cell r="Z102" t="str">
            <v>CMC008</v>
          </cell>
          <cell r="AA102" t="str">
            <v>NA</v>
          </cell>
          <cell r="AB102" t="str">
            <v>NA</v>
          </cell>
          <cell r="AC102" t="str">
            <v>NA</v>
          </cell>
          <cell r="AD102">
            <v>1</v>
          </cell>
          <cell r="AE102">
            <v>1</v>
          </cell>
          <cell r="AF102" t="str">
            <v>NA</v>
          </cell>
          <cell r="AG102" t="str">
            <v>NA</v>
          </cell>
          <cell r="AH102" t="str">
            <v>NA</v>
          </cell>
          <cell r="AI102">
            <v>97.5</v>
          </cell>
          <cell r="AJ102">
            <v>97.5</v>
          </cell>
          <cell r="AK102">
            <v>97.5</v>
          </cell>
          <cell r="AO102">
            <v>12480</v>
          </cell>
          <cell r="AP102">
            <v>24000</v>
          </cell>
          <cell r="AQ102">
            <v>300</v>
          </cell>
          <cell r="AR102">
            <v>20000</v>
          </cell>
          <cell r="AS102">
            <v>0</v>
          </cell>
          <cell r="AT102">
            <v>0</v>
          </cell>
          <cell r="AU102">
            <v>0</v>
          </cell>
          <cell r="AV102">
            <v>0</v>
          </cell>
          <cell r="AW102">
            <v>2400</v>
          </cell>
          <cell r="AX102">
            <v>300</v>
          </cell>
          <cell r="AY102">
            <v>6200</v>
          </cell>
          <cell r="AZ102">
            <v>0</v>
          </cell>
          <cell r="BA102">
            <v>0</v>
          </cell>
          <cell r="BB102">
            <v>0</v>
          </cell>
          <cell r="BC102">
            <v>0</v>
          </cell>
          <cell r="BD102">
            <v>9345</v>
          </cell>
          <cell r="BE102">
            <v>2893</v>
          </cell>
          <cell r="BF102">
            <v>33634</v>
          </cell>
          <cell r="BG102">
            <v>0</v>
          </cell>
          <cell r="BH102">
            <v>0</v>
          </cell>
          <cell r="BI102">
            <v>0</v>
          </cell>
          <cell r="BJ102">
            <v>30</v>
          </cell>
          <cell r="BK102">
            <v>345</v>
          </cell>
          <cell r="BL102">
            <v>0</v>
          </cell>
          <cell r="BM102">
            <v>0</v>
          </cell>
          <cell r="BN102">
            <v>0</v>
          </cell>
          <cell r="BO102">
            <v>375</v>
          </cell>
          <cell r="BP102">
            <v>128224</v>
          </cell>
          <cell r="BQ102">
            <v>140891</v>
          </cell>
          <cell r="BR102">
            <v>0</v>
          </cell>
          <cell r="BS102">
            <v>0</v>
          </cell>
          <cell r="BT102">
            <v>0</v>
          </cell>
          <cell r="BU102">
            <v>1315</v>
          </cell>
          <cell r="BV102">
            <v>1445</v>
          </cell>
          <cell r="BW102">
            <v>0</v>
          </cell>
          <cell r="BX102">
            <v>0</v>
          </cell>
          <cell r="BY102">
            <v>0</v>
          </cell>
          <cell r="BZ102">
            <v>2760</v>
          </cell>
          <cell r="CA102">
            <v>375</v>
          </cell>
          <cell r="CB102">
            <v>3135</v>
          </cell>
          <cell r="CC102">
            <v>0.05</v>
          </cell>
          <cell r="CD102">
            <v>12480</v>
          </cell>
        </row>
        <row r="103">
          <cell r="B103" t="str">
            <v>AC017</v>
          </cell>
          <cell r="C103" t="str">
            <v>CAP02</v>
          </cell>
          <cell r="D103" t="str">
            <v>En Andén tablón</v>
          </cell>
          <cell r="E103" t="str">
            <v>m</v>
          </cell>
          <cell r="F103" t="str">
            <v>MOC010</v>
          </cell>
          <cell r="G103" t="str">
            <v>MOC062</v>
          </cell>
          <cell r="H103" t="str">
            <v>MOC128</v>
          </cell>
          <cell r="I103" t="str">
            <v>NA</v>
          </cell>
          <cell r="J103" t="str">
            <v>NA</v>
          </cell>
          <cell r="K103" t="str">
            <v>NA</v>
          </cell>
          <cell r="L103" t="str">
            <v>NA</v>
          </cell>
          <cell r="M103">
            <v>0.05</v>
          </cell>
          <cell r="N103">
            <v>0.3</v>
          </cell>
          <cell r="O103">
            <v>0.24</v>
          </cell>
          <cell r="P103" t="str">
            <v>NA</v>
          </cell>
          <cell r="Q103" t="str">
            <v>NA</v>
          </cell>
          <cell r="R103" t="str">
            <v>NA</v>
          </cell>
          <cell r="S103" t="str">
            <v>NA</v>
          </cell>
          <cell r="T103" t="str">
            <v>CEC002</v>
          </cell>
          <cell r="U103" t="str">
            <v>CEC004</v>
          </cell>
          <cell r="V103" t="str">
            <v>CEC010</v>
          </cell>
          <cell r="W103" t="str">
            <v>CEC008</v>
          </cell>
          <cell r="X103" t="str">
            <v>NA</v>
          </cell>
          <cell r="Y103" t="str">
            <v>CMC002</v>
          </cell>
          <cell r="Z103" t="str">
            <v>CMC004</v>
          </cell>
          <cell r="AA103" t="str">
            <v>CMC008</v>
          </cell>
          <cell r="AB103" t="str">
            <v>CMC007</v>
          </cell>
          <cell r="AC103" t="str">
            <v>NA</v>
          </cell>
          <cell r="AD103">
            <v>1</v>
          </cell>
          <cell r="AE103">
            <v>1</v>
          </cell>
          <cell r="AF103">
            <v>1</v>
          </cell>
          <cell r="AG103">
            <v>1</v>
          </cell>
          <cell r="AH103" t="str">
            <v>NA</v>
          </cell>
          <cell r="AI103">
            <v>115</v>
          </cell>
          <cell r="AJ103">
            <v>115</v>
          </cell>
          <cell r="AK103">
            <v>115</v>
          </cell>
          <cell r="AL103">
            <v>115</v>
          </cell>
          <cell r="AM103">
            <v>115</v>
          </cell>
          <cell r="AO103">
            <v>16034</v>
          </cell>
          <cell r="AP103">
            <v>24000</v>
          </cell>
          <cell r="AQ103">
            <v>300</v>
          </cell>
          <cell r="AR103">
            <v>20000</v>
          </cell>
          <cell r="AS103">
            <v>0</v>
          </cell>
          <cell r="AT103">
            <v>0</v>
          </cell>
          <cell r="AU103">
            <v>0</v>
          </cell>
          <cell r="AV103">
            <v>0</v>
          </cell>
          <cell r="AW103">
            <v>1200</v>
          </cell>
          <cell r="AX103">
            <v>90</v>
          </cell>
          <cell r="AY103">
            <v>4800</v>
          </cell>
          <cell r="AZ103">
            <v>0</v>
          </cell>
          <cell r="BA103">
            <v>0</v>
          </cell>
          <cell r="BB103">
            <v>0</v>
          </cell>
          <cell r="BC103">
            <v>0</v>
          </cell>
          <cell r="BD103">
            <v>6395</v>
          </cell>
          <cell r="BE103">
            <v>584715</v>
          </cell>
          <cell r="BF103">
            <v>2893</v>
          </cell>
          <cell r="BG103">
            <v>33634</v>
          </cell>
          <cell r="BH103">
            <v>90067</v>
          </cell>
          <cell r="BI103">
            <v>0</v>
          </cell>
          <cell r="BJ103">
            <v>5084</v>
          </cell>
          <cell r="BK103">
            <v>25</v>
          </cell>
          <cell r="BL103">
            <v>292</v>
          </cell>
          <cell r="BM103">
            <v>783</v>
          </cell>
          <cell r="BN103">
            <v>0</v>
          </cell>
          <cell r="BO103">
            <v>6184</v>
          </cell>
          <cell r="BP103">
            <v>89116</v>
          </cell>
          <cell r="BQ103">
            <v>128224</v>
          </cell>
          <cell r="BR103">
            <v>140891</v>
          </cell>
          <cell r="BS103">
            <v>39108</v>
          </cell>
          <cell r="BT103">
            <v>0</v>
          </cell>
          <cell r="BU103">
            <v>775</v>
          </cell>
          <cell r="BV103">
            <v>1115</v>
          </cell>
          <cell r="BW103">
            <v>1225</v>
          </cell>
          <cell r="BX103">
            <v>340</v>
          </cell>
          <cell r="BY103">
            <v>0</v>
          </cell>
          <cell r="BZ103">
            <v>3455</v>
          </cell>
          <cell r="CA103">
            <v>6184</v>
          </cell>
          <cell r="CB103">
            <v>9639</v>
          </cell>
          <cell r="CC103">
            <v>0.05</v>
          </cell>
          <cell r="CD103">
            <v>16034</v>
          </cell>
        </row>
        <row r="104">
          <cell r="B104" t="str">
            <v>AC008</v>
          </cell>
          <cell r="C104" t="str">
            <v>CAP02</v>
          </cell>
          <cell r="D104" t="str">
            <v>En berma asfalto</v>
          </cell>
          <cell r="E104" t="str">
            <v>m</v>
          </cell>
          <cell r="F104" t="str">
            <v>MOC010</v>
          </cell>
          <cell r="G104" t="str">
            <v>MOC062</v>
          </cell>
          <cell r="H104" t="str">
            <v>MOC128</v>
          </cell>
          <cell r="I104" t="str">
            <v>NA</v>
          </cell>
          <cell r="J104" t="str">
            <v>NA</v>
          </cell>
          <cell r="K104" t="str">
            <v>NA</v>
          </cell>
          <cell r="L104" t="str">
            <v>NA</v>
          </cell>
          <cell r="M104">
            <v>0.1</v>
          </cell>
          <cell r="N104">
            <v>0.5</v>
          </cell>
          <cell r="O104">
            <v>0.48</v>
          </cell>
          <cell r="P104" t="str">
            <v>NA</v>
          </cell>
          <cell r="Q104" t="str">
            <v>NA</v>
          </cell>
          <cell r="R104" t="str">
            <v>NA</v>
          </cell>
          <cell r="S104" t="str">
            <v>NA</v>
          </cell>
          <cell r="T104" t="str">
            <v>CEC004</v>
          </cell>
          <cell r="U104" t="str">
            <v>CEC009</v>
          </cell>
          <cell r="V104" t="str">
            <v>CEC008</v>
          </cell>
          <cell r="W104" t="str">
            <v>NA</v>
          </cell>
          <cell r="X104" t="str">
            <v>NA</v>
          </cell>
          <cell r="Y104" t="str">
            <v>CMC004</v>
          </cell>
          <cell r="Z104" t="str">
            <v>CMC008</v>
          </cell>
          <cell r="AA104" t="str">
            <v>CMC007</v>
          </cell>
          <cell r="AB104" t="str">
            <v>NA</v>
          </cell>
          <cell r="AC104" t="str">
            <v>NA</v>
          </cell>
          <cell r="AD104">
            <v>0.96</v>
          </cell>
          <cell r="AE104">
            <v>1</v>
          </cell>
          <cell r="AF104">
            <v>1</v>
          </cell>
          <cell r="AG104" t="str">
            <v>NA</v>
          </cell>
          <cell r="AH104" t="str">
            <v>NA</v>
          </cell>
          <cell r="AI104">
            <v>110</v>
          </cell>
          <cell r="AJ104">
            <v>115</v>
          </cell>
          <cell r="AK104">
            <v>110</v>
          </cell>
          <cell r="AL104">
            <v>110</v>
          </cell>
          <cell r="AO104">
            <v>17189</v>
          </cell>
          <cell r="AP104">
            <v>24000</v>
          </cell>
          <cell r="AQ104">
            <v>300</v>
          </cell>
          <cell r="AR104">
            <v>20000</v>
          </cell>
          <cell r="AS104">
            <v>0</v>
          </cell>
          <cell r="AT104">
            <v>0</v>
          </cell>
          <cell r="AU104">
            <v>0</v>
          </cell>
          <cell r="AV104">
            <v>0</v>
          </cell>
          <cell r="AW104">
            <v>2400</v>
          </cell>
          <cell r="AX104">
            <v>150</v>
          </cell>
          <cell r="AY104">
            <v>9600</v>
          </cell>
          <cell r="AZ104">
            <v>0</v>
          </cell>
          <cell r="BA104">
            <v>0</v>
          </cell>
          <cell r="BB104">
            <v>0</v>
          </cell>
          <cell r="BC104">
            <v>0</v>
          </cell>
          <cell r="BD104">
            <v>12758</v>
          </cell>
          <cell r="BE104">
            <v>2893</v>
          </cell>
          <cell r="BF104">
            <v>91382</v>
          </cell>
          <cell r="BG104">
            <v>90067</v>
          </cell>
          <cell r="BH104">
            <v>0</v>
          </cell>
          <cell r="BI104">
            <v>0</v>
          </cell>
          <cell r="BJ104">
            <v>25</v>
          </cell>
          <cell r="BK104">
            <v>831</v>
          </cell>
          <cell r="BL104">
            <v>819</v>
          </cell>
          <cell r="BM104">
            <v>0</v>
          </cell>
          <cell r="BN104">
            <v>0</v>
          </cell>
          <cell r="BO104">
            <v>1675</v>
          </cell>
          <cell r="BP104">
            <v>128224</v>
          </cell>
          <cell r="BQ104">
            <v>140891</v>
          </cell>
          <cell r="BR104">
            <v>39108</v>
          </cell>
          <cell r="BS104">
            <v>0</v>
          </cell>
          <cell r="BT104">
            <v>0</v>
          </cell>
          <cell r="BU104">
            <v>1119</v>
          </cell>
          <cell r="BV104">
            <v>1281</v>
          </cell>
          <cell r="BW104">
            <v>356</v>
          </cell>
          <cell r="BX104">
            <v>0</v>
          </cell>
          <cell r="BY104">
            <v>0</v>
          </cell>
          <cell r="BZ104">
            <v>2756</v>
          </cell>
          <cell r="CA104">
            <v>1675</v>
          </cell>
          <cell r="CB104">
            <v>4431</v>
          </cell>
          <cell r="CC104">
            <v>0.05</v>
          </cell>
          <cell r="CD104">
            <v>17189</v>
          </cell>
        </row>
        <row r="105">
          <cell r="B105" t="str">
            <v>AC009</v>
          </cell>
          <cell r="C105" t="str">
            <v>CAP02</v>
          </cell>
          <cell r="D105" t="str">
            <v>En berma concreto</v>
          </cell>
          <cell r="E105" t="str">
            <v>m</v>
          </cell>
          <cell r="F105" t="str">
            <v>MOC010</v>
          </cell>
          <cell r="G105" t="str">
            <v>MOC062</v>
          </cell>
          <cell r="H105" t="str">
            <v>MOC128</v>
          </cell>
          <cell r="I105" t="str">
            <v>NA</v>
          </cell>
          <cell r="J105" t="str">
            <v>NA</v>
          </cell>
          <cell r="K105" t="str">
            <v>NA</v>
          </cell>
          <cell r="L105" t="str">
            <v>NA</v>
          </cell>
          <cell r="M105">
            <v>0.1</v>
          </cell>
          <cell r="N105">
            <v>0.5</v>
          </cell>
          <cell r="O105">
            <v>0.41</v>
          </cell>
          <cell r="P105" t="str">
            <v>NA</v>
          </cell>
          <cell r="Q105" t="str">
            <v>NA</v>
          </cell>
          <cell r="R105" t="str">
            <v>NA</v>
          </cell>
          <cell r="S105" t="str">
            <v>NA</v>
          </cell>
          <cell r="T105" t="str">
            <v>CEC004</v>
          </cell>
          <cell r="U105" t="str">
            <v>CEC009</v>
          </cell>
          <cell r="V105" t="str">
            <v>CEC008</v>
          </cell>
          <cell r="W105" t="str">
            <v>NA</v>
          </cell>
          <cell r="X105" t="str">
            <v>NA</v>
          </cell>
          <cell r="Y105" t="str">
            <v>CMC004</v>
          </cell>
          <cell r="Z105" t="str">
            <v>CMC008</v>
          </cell>
          <cell r="AA105" t="str">
            <v>CMC007</v>
          </cell>
          <cell r="AB105" t="str">
            <v>NA</v>
          </cell>
          <cell r="AC105" t="str">
            <v>NA</v>
          </cell>
          <cell r="AD105">
            <v>1</v>
          </cell>
          <cell r="AE105">
            <v>0.84</v>
          </cell>
          <cell r="AF105">
            <v>0.84</v>
          </cell>
          <cell r="AG105" t="str">
            <v>NA</v>
          </cell>
          <cell r="AH105" t="str">
            <v>NA</v>
          </cell>
          <cell r="AI105">
            <v>80</v>
          </cell>
          <cell r="AJ105">
            <v>80</v>
          </cell>
          <cell r="AK105">
            <v>95</v>
          </cell>
          <cell r="AL105">
            <v>95</v>
          </cell>
          <cell r="AO105">
            <v>16723</v>
          </cell>
          <cell r="AP105">
            <v>24000</v>
          </cell>
          <cell r="AQ105">
            <v>300</v>
          </cell>
          <cell r="AR105">
            <v>20000</v>
          </cell>
          <cell r="AS105">
            <v>0</v>
          </cell>
          <cell r="AT105">
            <v>0</v>
          </cell>
          <cell r="AU105">
            <v>0</v>
          </cell>
          <cell r="AV105">
            <v>0</v>
          </cell>
          <cell r="AW105">
            <v>2400</v>
          </cell>
          <cell r="AX105">
            <v>150</v>
          </cell>
          <cell r="AY105">
            <v>8200</v>
          </cell>
          <cell r="AZ105">
            <v>0</v>
          </cell>
          <cell r="BA105">
            <v>0</v>
          </cell>
          <cell r="BB105">
            <v>0</v>
          </cell>
          <cell r="BC105">
            <v>0</v>
          </cell>
          <cell r="BD105">
            <v>11288</v>
          </cell>
          <cell r="BE105">
            <v>2893</v>
          </cell>
          <cell r="BF105">
            <v>91382</v>
          </cell>
          <cell r="BG105">
            <v>90067</v>
          </cell>
          <cell r="BH105">
            <v>0</v>
          </cell>
          <cell r="BI105">
            <v>0</v>
          </cell>
          <cell r="BJ105">
            <v>36</v>
          </cell>
          <cell r="BK105">
            <v>960</v>
          </cell>
          <cell r="BL105">
            <v>946</v>
          </cell>
          <cell r="BM105">
            <v>0</v>
          </cell>
          <cell r="BN105">
            <v>0</v>
          </cell>
          <cell r="BO105">
            <v>1942</v>
          </cell>
          <cell r="BP105">
            <v>128224</v>
          </cell>
          <cell r="BQ105">
            <v>140891</v>
          </cell>
          <cell r="BR105">
            <v>39108</v>
          </cell>
          <cell r="BS105">
            <v>0</v>
          </cell>
          <cell r="BT105">
            <v>0</v>
          </cell>
          <cell r="BU105">
            <v>1603</v>
          </cell>
          <cell r="BV105">
            <v>1479</v>
          </cell>
          <cell r="BW105">
            <v>411</v>
          </cell>
          <cell r="BX105">
            <v>0</v>
          </cell>
          <cell r="BY105">
            <v>0</v>
          </cell>
          <cell r="BZ105">
            <v>3493</v>
          </cell>
          <cell r="CA105">
            <v>1942</v>
          </cell>
          <cell r="CB105">
            <v>5435</v>
          </cell>
          <cell r="CC105">
            <v>0.05</v>
          </cell>
          <cell r="CD105">
            <v>16723</v>
          </cell>
        </row>
        <row r="106">
          <cell r="B106" t="str">
            <v>AC007</v>
          </cell>
          <cell r="C106" t="str">
            <v>CAP02</v>
          </cell>
          <cell r="D106" t="str">
            <v>En berma destapada</v>
          </cell>
          <cell r="E106" t="str">
            <v>m</v>
          </cell>
          <cell r="F106" t="str">
            <v>MOC010</v>
          </cell>
          <cell r="G106" t="str">
            <v>MOC062</v>
          </cell>
          <cell r="H106" t="str">
            <v>MOC128</v>
          </cell>
          <cell r="I106" t="str">
            <v>NA</v>
          </cell>
          <cell r="J106" t="str">
            <v>NA</v>
          </cell>
          <cell r="K106" t="str">
            <v>NA</v>
          </cell>
          <cell r="L106" t="str">
            <v>NA</v>
          </cell>
          <cell r="M106">
            <v>0.1</v>
          </cell>
          <cell r="N106">
            <v>0.5</v>
          </cell>
          <cell r="O106">
            <v>0.41</v>
          </cell>
          <cell r="P106" t="str">
            <v>NA</v>
          </cell>
          <cell r="Q106" t="str">
            <v>NA</v>
          </cell>
          <cell r="R106" t="str">
            <v>NA</v>
          </cell>
          <cell r="S106" t="str">
            <v>NA</v>
          </cell>
          <cell r="T106" t="str">
            <v>CEC004</v>
          </cell>
          <cell r="U106" t="str">
            <v>CEC009</v>
          </cell>
          <cell r="V106" t="str">
            <v>CEC008</v>
          </cell>
          <cell r="W106" t="str">
            <v>NA</v>
          </cell>
          <cell r="X106" t="str">
            <v>NA</v>
          </cell>
          <cell r="Y106" t="str">
            <v>CMC004</v>
          </cell>
          <cell r="Z106" t="str">
            <v>CMC008</v>
          </cell>
          <cell r="AA106" t="str">
            <v>CMC007</v>
          </cell>
          <cell r="AB106" t="str">
            <v>NA</v>
          </cell>
          <cell r="AC106" t="str">
            <v>NA</v>
          </cell>
          <cell r="AD106">
            <v>0.73</v>
          </cell>
          <cell r="AE106">
            <v>1</v>
          </cell>
          <cell r="AF106">
            <v>1</v>
          </cell>
          <cell r="AG106" t="str">
            <v>NA</v>
          </cell>
          <cell r="AH106" t="str">
            <v>NA</v>
          </cell>
          <cell r="AI106">
            <v>80</v>
          </cell>
          <cell r="AJ106">
            <v>110</v>
          </cell>
          <cell r="AK106">
            <v>80</v>
          </cell>
          <cell r="AL106">
            <v>80</v>
          </cell>
          <cell r="AO106">
            <v>17002</v>
          </cell>
          <cell r="AP106">
            <v>24000</v>
          </cell>
          <cell r="AQ106">
            <v>300</v>
          </cell>
          <cell r="AR106">
            <v>20000</v>
          </cell>
          <cell r="AS106">
            <v>0</v>
          </cell>
          <cell r="AT106">
            <v>0</v>
          </cell>
          <cell r="AU106">
            <v>0</v>
          </cell>
          <cell r="AV106">
            <v>0</v>
          </cell>
          <cell r="AW106">
            <v>2400</v>
          </cell>
          <cell r="AX106">
            <v>150</v>
          </cell>
          <cell r="AY106">
            <v>8200</v>
          </cell>
          <cell r="AZ106">
            <v>0</v>
          </cell>
          <cell r="BA106">
            <v>0</v>
          </cell>
          <cell r="BB106">
            <v>0</v>
          </cell>
          <cell r="BC106">
            <v>0</v>
          </cell>
          <cell r="BD106">
            <v>11288</v>
          </cell>
          <cell r="BE106">
            <v>2893</v>
          </cell>
          <cell r="BF106">
            <v>91382</v>
          </cell>
          <cell r="BG106">
            <v>90067</v>
          </cell>
          <cell r="BH106">
            <v>0</v>
          </cell>
          <cell r="BI106">
            <v>0</v>
          </cell>
          <cell r="BJ106">
            <v>26</v>
          </cell>
          <cell r="BK106">
            <v>1142</v>
          </cell>
          <cell r="BL106">
            <v>1126</v>
          </cell>
          <cell r="BM106">
            <v>0</v>
          </cell>
          <cell r="BN106">
            <v>0</v>
          </cell>
          <cell r="BO106">
            <v>2294</v>
          </cell>
          <cell r="BP106">
            <v>128224</v>
          </cell>
          <cell r="BQ106">
            <v>140891</v>
          </cell>
          <cell r="BR106">
            <v>39108</v>
          </cell>
          <cell r="BS106">
            <v>0</v>
          </cell>
          <cell r="BT106">
            <v>0</v>
          </cell>
          <cell r="BU106">
            <v>1170</v>
          </cell>
          <cell r="BV106">
            <v>1761</v>
          </cell>
          <cell r="BW106">
            <v>489</v>
          </cell>
          <cell r="BX106">
            <v>0</v>
          </cell>
          <cell r="BY106">
            <v>0</v>
          </cell>
          <cell r="BZ106">
            <v>3420</v>
          </cell>
          <cell r="CA106">
            <v>2294</v>
          </cell>
          <cell r="CB106">
            <v>5714</v>
          </cell>
          <cell r="CC106">
            <v>0.05</v>
          </cell>
          <cell r="CD106">
            <v>17002</v>
          </cell>
        </row>
        <row r="107">
          <cell r="B107" t="str">
            <v>AC006</v>
          </cell>
          <cell r="C107" t="str">
            <v>CAP02</v>
          </cell>
          <cell r="D107" t="str">
            <v>En calzada adoquinada</v>
          </cell>
          <cell r="E107" t="str">
            <v>m</v>
          </cell>
          <cell r="F107" t="str">
            <v>MOC010</v>
          </cell>
          <cell r="G107" t="str">
            <v>MOC062</v>
          </cell>
          <cell r="H107" t="str">
            <v>MOC128</v>
          </cell>
          <cell r="I107" t="str">
            <v>NA</v>
          </cell>
          <cell r="J107" t="str">
            <v>NA</v>
          </cell>
          <cell r="K107" t="str">
            <v>NA</v>
          </cell>
          <cell r="L107" t="str">
            <v>NA</v>
          </cell>
          <cell r="M107">
            <v>0.05</v>
          </cell>
          <cell r="N107">
            <v>0.3</v>
          </cell>
          <cell r="O107">
            <v>0.16</v>
          </cell>
          <cell r="P107" t="str">
            <v>NA</v>
          </cell>
          <cell r="Q107" t="str">
            <v>NA</v>
          </cell>
          <cell r="R107" t="str">
            <v>NA</v>
          </cell>
          <cell r="S107" t="str">
            <v>NA</v>
          </cell>
          <cell r="T107" t="str">
            <v>CEC001</v>
          </cell>
          <cell r="U107" t="str">
            <v>CEC004</v>
          </cell>
          <cell r="V107" t="str">
            <v>CEC009</v>
          </cell>
          <cell r="W107" t="str">
            <v>CEC008</v>
          </cell>
          <cell r="X107" t="str">
            <v>NA</v>
          </cell>
          <cell r="Y107" t="str">
            <v>CMC001</v>
          </cell>
          <cell r="Z107" t="str">
            <v>CMC004</v>
          </cell>
          <cell r="AA107" t="str">
            <v>CMC008</v>
          </cell>
          <cell r="AB107" t="str">
            <v>CMC007</v>
          </cell>
          <cell r="AC107" t="str">
            <v>NA</v>
          </cell>
          <cell r="AD107">
            <v>1</v>
          </cell>
          <cell r="AE107">
            <v>0.84</v>
          </cell>
          <cell r="AF107">
            <v>0.84</v>
          </cell>
          <cell r="AG107">
            <v>0.84</v>
          </cell>
          <cell r="AH107" t="str">
            <v>NA</v>
          </cell>
          <cell r="AI107">
            <v>80</v>
          </cell>
          <cell r="AJ107">
            <v>80</v>
          </cell>
          <cell r="AK107">
            <v>95</v>
          </cell>
          <cell r="AL107">
            <v>95</v>
          </cell>
          <cell r="AM107">
            <v>95</v>
          </cell>
          <cell r="AO107">
            <v>21672</v>
          </cell>
          <cell r="AP107">
            <v>24000</v>
          </cell>
          <cell r="AQ107">
            <v>300</v>
          </cell>
          <cell r="AR107">
            <v>20000</v>
          </cell>
          <cell r="AS107">
            <v>0</v>
          </cell>
          <cell r="AT107">
            <v>0</v>
          </cell>
          <cell r="AU107">
            <v>0</v>
          </cell>
          <cell r="AV107">
            <v>0</v>
          </cell>
          <cell r="AW107">
            <v>1200</v>
          </cell>
          <cell r="AX107">
            <v>90</v>
          </cell>
          <cell r="AY107">
            <v>3200</v>
          </cell>
          <cell r="AZ107">
            <v>0</v>
          </cell>
          <cell r="BA107">
            <v>0</v>
          </cell>
          <cell r="BB107">
            <v>0</v>
          </cell>
          <cell r="BC107">
            <v>0</v>
          </cell>
          <cell r="BD107">
            <v>4715</v>
          </cell>
          <cell r="BE107">
            <v>881948</v>
          </cell>
          <cell r="BF107">
            <v>2893</v>
          </cell>
          <cell r="BG107">
            <v>91382</v>
          </cell>
          <cell r="BH107">
            <v>90067</v>
          </cell>
          <cell r="BI107">
            <v>0</v>
          </cell>
          <cell r="BJ107">
            <v>11024</v>
          </cell>
          <cell r="BK107">
            <v>30</v>
          </cell>
          <cell r="BL107">
            <v>960</v>
          </cell>
          <cell r="BM107">
            <v>946</v>
          </cell>
          <cell r="BN107">
            <v>0</v>
          </cell>
          <cell r="BO107">
            <v>12960</v>
          </cell>
          <cell r="BP107">
            <v>60908</v>
          </cell>
          <cell r="BQ107">
            <v>128224</v>
          </cell>
          <cell r="BR107">
            <v>140891</v>
          </cell>
          <cell r="BS107">
            <v>39108</v>
          </cell>
          <cell r="BT107">
            <v>0</v>
          </cell>
          <cell r="BU107">
            <v>761</v>
          </cell>
          <cell r="BV107">
            <v>1346</v>
          </cell>
          <cell r="BW107">
            <v>1479</v>
          </cell>
          <cell r="BX107">
            <v>411</v>
          </cell>
          <cell r="BY107">
            <v>0</v>
          </cell>
          <cell r="BZ107">
            <v>3997</v>
          </cell>
          <cell r="CA107">
            <v>12960</v>
          </cell>
          <cell r="CB107">
            <v>16957</v>
          </cell>
          <cell r="CC107">
            <v>0.05</v>
          </cell>
          <cell r="CD107">
            <v>21672</v>
          </cell>
        </row>
        <row r="108">
          <cell r="B108" t="str">
            <v>AC002</v>
          </cell>
          <cell r="C108" t="str">
            <v>CAP02</v>
          </cell>
          <cell r="D108" t="str">
            <v>En calzada asfalto</v>
          </cell>
          <cell r="E108" t="str">
            <v>m</v>
          </cell>
          <cell r="F108" t="str">
            <v>MOC010</v>
          </cell>
          <cell r="G108" t="str">
            <v>MOC062</v>
          </cell>
          <cell r="H108" t="str">
            <v>MOC128</v>
          </cell>
          <cell r="I108" t="str">
            <v>NA</v>
          </cell>
          <cell r="J108" t="str">
            <v>NA</v>
          </cell>
          <cell r="K108" t="str">
            <v>NA</v>
          </cell>
          <cell r="L108" t="str">
            <v>NA</v>
          </cell>
          <cell r="M108">
            <v>0.05</v>
          </cell>
          <cell r="N108">
            <v>0.3</v>
          </cell>
          <cell r="O108">
            <v>0.22</v>
          </cell>
          <cell r="P108" t="str">
            <v>NA</v>
          </cell>
          <cell r="Q108" t="str">
            <v>NA</v>
          </cell>
          <cell r="R108" t="str">
            <v>NA</v>
          </cell>
          <cell r="S108" t="str">
            <v>NA</v>
          </cell>
          <cell r="T108" t="str">
            <v>CEC003</v>
          </cell>
          <cell r="U108" t="str">
            <v>CEC004</v>
          </cell>
          <cell r="V108" t="str">
            <v>CEC009</v>
          </cell>
          <cell r="W108" t="str">
            <v>CEC008</v>
          </cell>
          <cell r="X108" t="str">
            <v>NA</v>
          </cell>
          <cell r="Y108" t="str">
            <v>CMC001</v>
          </cell>
          <cell r="Z108" t="str">
            <v>CMC004</v>
          </cell>
          <cell r="AA108" t="str">
            <v>CMC008</v>
          </cell>
          <cell r="AB108" t="str">
            <v>CMC007</v>
          </cell>
          <cell r="AC108" t="str">
            <v>NA</v>
          </cell>
          <cell r="AD108">
            <v>0.91</v>
          </cell>
          <cell r="AE108">
            <v>1</v>
          </cell>
          <cell r="AF108">
            <v>1</v>
          </cell>
          <cell r="AG108">
            <v>1</v>
          </cell>
          <cell r="AH108" t="str">
            <v>NA</v>
          </cell>
          <cell r="AI108">
            <v>100</v>
          </cell>
          <cell r="AJ108">
            <v>110</v>
          </cell>
          <cell r="AK108">
            <v>100</v>
          </cell>
          <cell r="AL108">
            <v>100</v>
          </cell>
          <cell r="AM108">
            <v>100</v>
          </cell>
          <cell r="AO108">
            <v>11687</v>
          </cell>
          <cell r="AP108">
            <v>24000</v>
          </cell>
          <cell r="AQ108">
            <v>300</v>
          </cell>
          <cell r="AR108">
            <v>20000</v>
          </cell>
          <cell r="AS108">
            <v>0</v>
          </cell>
          <cell r="AT108">
            <v>0</v>
          </cell>
          <cell r="AU108">
            <v>0</v>
          </cell>
          <cell r="AV108">
            <v>0</v>
          </cell>
          <cell r="AW108">
            <v>1200</v>
          </cell>
          <cell r="AX108">
            <v>90</v>
          </cell>
          <cell r="AY108">
            <v>4400</v>
          </cell>
          <cell r="AZ108">
            <v>0</v>
          </cell>
          <cell r="BA108">
            <v>0</v>
          </cell>
          <cell r="BB108">
            <v>0</v>
          </cell>
          <cell r="BC108">
            <v>0</v>
          </cell>
          <cell r="BD108">
            <v>5975</v>
          </cell>
          <cell r="BE108">
            <v>25547</v>
          </cell>
          <cell r="BF108">
            <v>2893</v>
          </cell>
          <cell r="BG108">
            <v>91382</v>
          </cell>
          <cell r="BH108">
            <v>90067</v>
          </cell>
          <cell r="BI108">
            <v>0</v>
          </cell>
          <cell r="BJ108">
            <v>232</v>
          </cell>
          <cell r="BK108">
            <v>29</v>
          </cell>
          <cell r="BL108">
            <v>914</v>
          </cell>
          <cell r="BM108">
            <v>901</v>
          </cell>
          <cell r="BN108">
            <v>0</v>
          </cell>
          <cell r="BO108">
            <v>2076</v>
          </cell>
          <cell r="BP108">
            <v>60908</v>
          </cell>
          <cell r="BQ108">
            <v>128224</v>
          </cell>
          <cell r="BR108">
            <v>140891</v>
          </cell>
          <cell r="BS108">
            <v>39108</v>
          </cell>
          <cell r="BT108">
            <v>0</v>
          </cell>
          <cell r="BU108">
            <v>554</v>
          </cell>
          <cell r="BV108">
            <v>1282</v>
          </cell>
          <cell r="BW108">
            <v>1409</v>
          </cell>
          <cell r="BX108">
            <v>391</v>
          </cell>
          <cell r="BY108">
            <v>0</v>
          </cell>
          <cell r="BZ108">
            <v>3636</v>
          </cell>
          <cell r="CA108">
            <v>2076</v>
          </cell>
          <cell r="CB108">
            <v>5712</v>
          </cell>
          <cell r="CC108">
            <v>0.05</v>
          </cell>
          <cell r="CD108">
            <v>11687</v>
          </cell>
        </row>
        <row r="109">
          <cell r="B109" t="str">
            <v>AC004</v>
          </cell>
          <cell r="C109" t="str">
            <v>CAP02</v>
          </cell>
          <cell r="D109" t="str">
            <v>En calzada asfalto-concreto</v>
          </cell>
          <cell r="E109" t="str">
            <v>m</v>
          </cell>
          <cell r="F109" t="str">
            <v>MOC010</v>
          </cell>
          <cell r="G109" t="str">
            <v>MOC062</v>
          </cell>
          <cell r="H109" t="str">
            <v>MOC128</v>
          </cell>
          <cell r="I109" t="str">
            <v>NA</v>
          </cell>
          <cell r="J109" t="str">
            <v>NA</v>
          </cell>
          <cell r="K109" t="str">
            <v>NA</v>
          </cell>
          <cell r="L109" t="str">
            <v>NA</v>
          </cell>
          <cell r="M109">
            <v>0.05</v>
          </cell>
          <cell r="N109">
            <v>0.3</v>
          </cell>
          <cell r="O109">
            <v>0.16</v>
          </cell>
          <cell r="P109" t="str">
            <v>NA</v>
          </cell>
          <cell r="Q109" t="str">
            <v>NA</v>
          </cell>
          <cell r="R109" t="str">
            <v>NA</v>
          </cell>
          <cell r="S109" t="str">
            <v>NA</v>
          </cell>
          <cell r="T109" t="str">
            <v>CEC001</v>
          </cell>
          <cell r="U109" t="str">
            <v>CEC004</v>
          </cell>
          <cell r="V109" t="str">
            <v>CEC009</v>
          </cell>
          <cell r="W109" t="str">
            <v>CEC008</v>
          </cell>
          <cell r="X109" t="str">
            <v>NA</v>
          </cell>
          <cell r="Y109" t="str">
            <v>CMC001</v>
          </cell>
          <cell r="Z109" t="str">
            <v>CMC004</v>
          </cell>
          <cell r="AA109" t="str">
            <v>CMC008</v>
          </cell>
          <cell r="AB109" t="str">
            <v>CMC007</v>
          </cell>
          <cell r="AC109" t="str">
            <v>NA</v>
          </cell>
          <cell r="AD109">
            <v>1</v>
          </cell>
          <cell r="AE109">
            <v>0.97</v>
          </cell>
          <cell r="AF109">
            <v>0.97</v>
          </cell>
          <cell r="AG109">
            <v>0.97</v>
          </cell>
          <cell r="AH109" t="str">
            <v>NA</v>
          </cell>
          <cell r="AI109">
            <v>92.5</v>
          </cell>
          <cell r="AJ109">
            <v>92.5</v>
          </cell>
          <cell r="AK109">
            <v>95</v>
          </cell>
          <cell r="AL109">
            <v>95</v>
          </cell>
          <cell r="AM109">
            <v>95</v>
          </cell>
          <cell r="AO109">
            <v>20072</v>
          </cell>
          <cell r="AP109">
            <v>24000</v>
          </cell>
          <cell r="AQ109">
            <v>300</v>
          </cell>
          <cell r="AR109">
            <v>20000</v>
          </cell>
          <cell r="AS109">
            <v>0</v>
          </cell>
          <cell r="AT109">
            <v>0</v>
          </cell>
          <cell r="AU109">
            <v>0</v>
          </cell>
          <cell r="AV109">
            <v>0</v>
          </cell>
          <cell r="AW109">
            <v>1200</v>
          </cell>
          <cell r="AX109">
            <v>90</v>
          </cell>
          <cell r="AY109">
            <v>3200</v>
          </cell>
          <cell r="AZ109">
            <v>0</v>
          </cell>
          <cell r="BA109">
            <v>0</v>
          </cell>
          <cell r="BB109">
            <v>0</v>
          </cell>
          <cell r="BC109">
            <v>0</v>
          </cell>
          <cell r="BD109">
            <v>4715</v>
          </cell>
          <cell r="BE109">
            <v>881948</v>
          </cell>
          <cell r="BF109">
            <v>2893</v>
          </cell>
          <cell r="BG109">
            <v>91382</v>
          </cell>
          <cell r="BH109">
            <v>90067</v>
          </cell>
          <cell r="BI109">
            <v>0</v>
          </cell>
          <cell r="BJ109">
            <v>9535</v>
          </cell>
          <cell r="BK109">
            <v>30</v>
          </cell>
          <cell r="BL109">
            <v>958</v>
          </cell>
          <cell r="BM109">
            <v>944</v>
          </cell>
          <cell r="BN109">
            <v>0</v>
          </cell>
          <cell r="BO109">
            <v>11467</v>
          </cell>
          <cell r="BP109">
            <v>60908</v>
          </cell>
          <cell r="BQ109">
            <v>128224</v>
          </cell>
          <cell r="BR109">
            <v>140891</v>
          </cell>
          <cell r="BS109">
            <v>39108</v>
          </cell>
          <cell r="BT109">
            <v>0</v>
          </cell>
          <cell r="BU109">
            <v>658</v>
          </cell>
          <cell r="BV109">
            <v>1345</v>
          </cell>
          <cell r="BW109">
            <v>1477</v>
          </cell>
          <cell r="BX109">
            <v>410</v>
          </cell>
          <cell r="BY109">
            <v>0</v>
          </cell>
          <cell r="BZ109">
            <v>3890</v>
          </cell>
          <cell r="CA109">
            <v>11467</v>
          </cell>
          <cell r="CB109">
            <v>15357</v>
          </cell>
          <cell r="CC109">
            <v>0.05</v>
          </cell>
          <cell r="CD109">
            <v>20072</v>
          </cell>
        </row>
        <row r="110">
          <cell r="B110" t="str">
            <v>AC003</v>
          </cell>
          <cell r="C110" t="str">
            <v>CAP02</v>
          </cell>
          <cell r="D110" t="str">
            <v>En calzada concreto</v>
          </cell>
          <cell r="E110" t="str">
            <v>m</v>
          </cell>
          <cell r="F110" t="str">
            <v>MOC010</v>
          </cell>
          <cell r="G110" t="str">
            <v>MOC062</v>
          </cell>
          <cell r="H110" t="str">
            <v>MOC128</v>
          </cell>
          <cell r="I110" t="str">
            <v>NA</v>
          </cell>
          <cell r="J110" t="str">
            <v>NA</v>
          </cell>
          <cell r="K110" t="str">
            <v>NA</v>
          </cell>
          <cell r="L110" t="str">
            <v>NA</v>
          </cell>
          <cell r="M110">
            <v>0.05</v>
          </cell>
          <cell r="N110">
            <v>0.3</v>
          </cell>
          <cell r="O110">
            <v>0.22</v>
          </cell>
          <cell r="P110" t="str">
            <v>NA</v>
          </cell>
          <cell r="Q110" t="str">
            <v>NA</v>
          </cell>
          <cell r="R110" t="str">
            <v>NA</v>
          </cell>
          <cell r="S110" t="str">
            <v>NA</v>
          </cell>
          <cell r="T110" t="str">
            <v>CEC001</v>
          </cell>
          <cell r="U110" t="str">
            <v>CEC004</v>
          </cell>
          <cell r="V110" t="str">
            <v>CEC009</v>
          </cell>
          <cell r="W110" t="str">
            <v>CEC008</v>
          </cell>
          <cell r="X110" t="str">
            <v>NA</v>
          </cell>
          <cell r="Y110" t="str">
            <v>CMC001</v>
          </cell>
          <cell r="Z110" t="str">
            <v>CMC004</v>
          </cell>
          <cell r="AA110" t="str">
            <v>CMC008</v>
          </cell>
          <cell r="AB110" t="str">
            <v>CMC007</v>
          </cell>
          <cell r="AC110" t="str">
            <v>NA</v>
          </cell>
          <cell r="AD110">
            <v>1</v>
          </cell>
          <cell r="AE110">
            <v>0.83</v>
          </cell>
          <cell r="AF110">
            <v>0.83</v>
          </cell>
          <cell r="AG110">
            <v>0.83</v>
          </cell>
          <cell r="AH110" t="str">
            <v>NA</v>
          </cell>
          <cell r="AI110">
            <v>75</v>
          </cell>
          <cell r="AJ110">
            <v>75</v>
          </cell>
          <cell r="AK110">
            <v>90</v>
          </cell>
          <cell r="AL110">
            <v>90</v>
          </cell>
          <cell r="AM110">
            <v>90</v>
          </cell>
          <cell r="AO110">
            <v>23997</v>
          </cell>
          <cell r="AP110">
            <v>24000</v>
          </cell>
          <cell r="AQ110">
            <v>300</v>
          </cell>
          <cell r="AR110">
            <v>20000</v>
          </cell>
          <cell r="AS110">
            <v>0</v>
          </cell>
          <cell r="AT110">
            <v>0</v>
          </cell>
          <cell r="AU110">
            <v>0</v>
          </cell>
          <cell r="AV110">
            <v>0</v>
          </cell>
          <cell r="AW110">
            <v>1200</v>
          </cell>
          <cell r="AX110">
            <v>90</v>
          </cell>
          <cell r="AY110">
            <v>4400</v>
          </cell>
          <cell r="AZ110">
            <v>0</v>
          </cell>
          <cell r="BA110">
            <v>0</v>
          </cell>
          <cell r="BB110">
            <v>0</v>
          </cell>
          <cell r="BC110">
            <v>0</v>
          </cell>
          <cell r="BD110">
            <v>5975</v>
          </cell>
          <cell r="BE110">
            <v>881948</v>
          </cell>
          <cell r="BF110">
            <v>2893</v>
          </cell>
          <cell r="BG110">
            <v>91382</v>
          </cell>
          <cell r="BH110">
            <v>90067</v>
          </cell>
          <cell r="BI110">
            <v>0</v>
          </cell>
          <cell r="BJ110">
            <v>11759</v>
          </cell>
          <cell r="BK110">
            <v>32</v>
          </cell>
          <cell r="BL110">
            <v>1011</v>
          </cell>
          <cell r="BM110">
            <v>997</v>
          </cell>
          <cell r="BN110">
            <v>0</v>
          </cell>
          <cell r="BO110">
            <v>13799</v>
          </cell>
          <cell r="BP110">
            <v>60908</v>
          </cell>
          <cell r="BQ110">
            <v>128224</v>
          </cell>
          <cell r="BR110">
            <v>140891</v>
          </cell>
          <cell r="BS110">
            <v>39108</v>
          </cell>
          <cell r="BT110">
            <v>0</v>
          </cell>
          <cell r="BU110">
            <v>812</v>
          </cell>
          <cell r="BV110">
            <v>1419</v>
          </cell>
          <cell r="BW110">
            <v>1559</v>
          </cell>
          <cell r="BX110">
            <v>433</v>
          </cell>
          <cell r="BY110">
            <v>0</v>
          </cell>
          <cell r="BZ110">
            <v>4223</v>
          </cell>
          <cell r="CA110">
            <v>13799</v>
          </cell>
          <cell r="CB110">
            <v>18022</v>
          </cell>
          <cell r="CC110">
            <v>0.05</v>
          </cell>
          <cell r="CD110">
            <v>23997</v>
          </cell>
        </row>
        <row r="111">
          <cell r="C111" t="str">
            <v>CAP02</v>
          </cell>
          <cell r="D111" t="str">
            <v>En Calzada Concreto.</v>
          </cell>
          <cell r="E111" t="str">
            <v>m</v>
          </cell>
          <cell r="F111" t="str">
            <v>MOC010</v>
          </cell>
          <cell r="G111" t="str">
            <v>MOC062</v>
          </cell>
          <cell r="H111" t="str">
            <v>MOC103</v>
          </cell>
          <cell r="I111" t="str">
            <v>NA</v>
          </cell>
          <cell r="J111" t="str">
            <v>NA</v>
          </cell>
          <cell r="K111" t="str">
            <v>NA</v>
          </cell>
          <cell r="L111" t="str">
            <v>NA</v>
          </cell>
          <cell r="M111">
            <v>0.1</v>
          </cell>
          <cell r="N111">
            <v>1</v>
          </cell>
          <cell r="O111">
            <v>0.26</v>
          </cell>
          <cell r="P111" t="str">
            <v>NA</v>
          </cell>
          <cell r="Q111" t="str">
            <v>NA</v>
          </cell>
          <cell r="R111" t="str">
            <v>NA</v>
          </cell>
          <cell r="S111" t="str">
            <v>NA</v>
          </cell>
          <cell r="T111" t="str">
            <v>CEC004</v>
          </cell>
          <cell r="U111" t="str">
            <v>CEC009</v>
          </cell>
          <cell r="V111" t="str">
            <v>NA</v>
          </cell>
          <cell r="W111" t="str">
            <v>NA</v>
          </cell>
          <cell r="X111" t="str">
            <v>NA</v>
          </cell>
          <cell r="Y111" t="str">
            <v>CMC004</v>
          </cell>
          <cell r="Z111" t="str">
            <v>CMC008</v>
          </cell>
          <cell r="AA111" t="str">
            <v>NA</v>
          </cell>
          <cell r="AB111" t="str">
            <v>NA</v>
          </cell>
          <cell r="AC111" t="str">
            <v>NA</v>
          </cell>
          <cell r="AD111">
            <v>1</v>
          </cell>
          <cell r="AE111">
            <v>0.67</v>
          </cell>
          <cell r="AF111" t="str">
            <v>NA</v>
          </cell>
          <cell r="AG111" t="str">
            <v>NA</v>
          </cell>
          <cell r="AH111" t="str">
            <v>NA</v>
          </cell>
          <cell r="AI111">
            <v>50</v>
          </cell>
          <cell r="AJ111">
            <v>50</v>
          </cell>
          <cell r="AK111">
            <v>75</v>
          </cell>
          <cell r="AO111">
            <v>14030</v>
          </cell>
          <cell r="AP111">
            <v>24000</v>
          </cell>
          <cell r="AQ111">
            <v>300</v>
          </cell>
          <cell r="AR111">
            <v>20000</v>
          </cell>
          <cell r="AS111">
            <v>0</v>
          </cell>
          <cell r="AT111">
            <v>0</v>
          </cell>
          <cell r="AU111">
            <v>0</v>
          </cell>
          <cell r="AV111">
            <v>0</v>
          </cell>
          <cell r="AW111">
            <v>2400</v>
          </cell>
          <cell r="AX111">
            <v>300</v>
          </cell>
          <cell r="AY111">
            <v>5200</v>
          </cell>
          <cell r="AZ111">
            <v>0</v>
          </cell>
          <cell r="BA111">
            <v>0</v>
          </cell>
          <cell r="BB111">
            <v>0</v>
          </cell>
          <cell r="BC111">
            <v>0</v>
          </cell>
          <cell r="BD111">
            <v>8295</v>
          </cell>
          <cell r="BE111">
            <v>2893</v>
          </cell>
          <cell r="BF111">
            <v>91382</v>
          </cell>
          <cell r="BG111">
            <v>0</v>
          </cell>
          <cell r="BH111">
            <v>0</v>
          </cell>
          <cell r="BI111">
            <v>0</v>
          </cell>
          <cell r="BJ111">
            <v>58</v>
          </cell>
          <cell r="BK111">
            <v>1225</v>
          </cell>
          <cell r="BL111">
            <v>0</v>
          </cell>
          <cell r="BM111">
            <v>0</v>
          </cell>
          <cell r="BN111">
            <v>0</v>
          </cell>
          <cell r="BO111">
            <v>1283</v>
          </cell>
          <cell r="BP111">
            <v>128224</v>
          </cell>
          <cell r="BQ111">
            <v>140891</v>
          </cell>
          <cell r="BR111">
            <v>0</v>
          </cell>
          <cell r="BS111">
            <v>0</v>
          </cell>
          <cell r="BT111">
            <v>0</v>
          </cell>
          <cell r="BU111">
            <v>2564</v>
          </cell>
          <cell r="BV111">
            <v>1888</v>
          </cell>
          <cell r="BW111">
            <v>0</v>
          </cell>
          <cell r="BX111">
            <v>0</v>
          </cell>
          <cell r="BY111">
            <v>0</v>
          </cell>
          <cell r="BZ111">
            <v>4452</v>
          </cell>
          <cell r="CA111">
            <v>1283</v>
          </cell>
          <cell r="CB111">
            <v>5735</v>
          </cell>
          <cell r="CC111">
            <v>0.05</v>
          </cell>
          <cell r="CD111">
            <v>14030</v>
          </cell>
        </row>
        <row r="112">
          <cell r="B112" t="str">
            <v>AC001</v>
          </cell>
          <cell r="C112" t="str">
            <v>CAP02</v>
          </cell>
          <cell r="D112" t="str">
            <v>En calzada destapada</v>
          </cell>
          <cell r="E112" t="str">
            <v>m</v>
          </cell>
          <cell r="F112" t="str">
            <v>MOC010</v>
          </cell>
          <cell r="G112" t="str">
            <v>MOC062</v>
          </cell>
          <cell r="H112" t="str">
            <v>MOC128</v>
          </cell>
          <cell r="I112" t="str">
            <v>NA</v>
          </cell>
          <cell r="J112" t="str">
            <v>NA</v>
          </cell>
          <cell r="K112" t="str">
            <v>NA</v>
          </cell>
          <cell r="L112" t="str">
            <v>NA</v>
          </cell>
          <cell r="M112">
            <v>0.05</v>
          </cell>
          <cell r="N112">
            <v>0.3</v>
          </cell>
          <cell r="O112">
            <v>0.16</v>
          </cell>
          <cell r="P112" t="str">
            <v>NA</v>
          </cell>
          <cell r="Q112" t="str">
            <v>NA</v>
          </cell>
          <cell r="R112" t="str">
            <v>NA</v>
          </cell>
          <cell r="S112" t="str">
            <v>NA</v>
          </cell>
          <cell r="T112" t="str">
            <v>CEC004</v>
          </cell>
          <cell r="U112" t="str">
            <v>CEC009</v>
          </cell>
          <cell r="V112" t="str">
            <v>CEC008</v>
          </cell>
          <cell r="W112" t="str">
            <v>NA</v>
          </cell>
          <cell r="X112" t="str">
            <v>NA</v>
          </cell>
          <cell r="Y112" t="str">
            <v>CMC001</v>
          </cell>
          <cell r="Z112" t="str">
            <v>CMC008</v>
          </cell>
          <cell r="AA112" t="str">
            <v>CMC007</v>
          </cell>
          <cell r="AB112" t="str">
            <v>NA</v>
          </cell>
          <cell r="AC112" t="str">
            <v>NA</v>
          </cell>
          <cell r="AD112">
            <v>0.75</v>
          </cell>
          <cell r="AE112">
            <v>1</v>
          </cell>
          <cell r="AF112">
            <v>1</v>
          </cell>
          <cell r="AG112" t="str">
            <v>NA</v>
          </cell>
          <cell r="AH112" t="str">
            <v>NA</v>
          </cell>
          <cell r="AI112">
            <v>75</v>
          </cell>
          <cell r="AJ112">
            <v>100</v>
          </cell>
          <cell r="AK112">
            <v>75</v>
          </cell>
          <cell r="AL112">
            <v>75</v>
          </cell>
          <cell r="AO112">
            <v>10172</v>
          </cell>
          <cell r="AP112">
            <v>24000</v>
          </cell>
          <cell r="AQ112">
            <v>300</v>
          </cell>
          <cell r="AR112">
            <v>20000</v>
          </cell>
          <cell r="AS112">
            <v>0</v>
          </cell>
          <cell r="AT112">
            <v>0</v>
          </cell>
          <cell r="AU112">
            <v>0</v>
          </cell>
          <cell r="AV112">
            <v>0</v>
          </cell>
          <cell r="AW112">
            <v>1200</v>
          </cell>
          <cell r="AX112">
            <v>90</v>
          </cell>
          <cell r="AY112">
            <v>3200</v>
          </cell>
          <cell r="AZ112">
            <v>0</v>
          </cell>
          <cell r="BA112">
            <v>0</v>
          </cell>
          <cell r="BB112">
            <v>0</v>
          </cell>
          <cell r="BC112">
            <v>0</v>
          </cell>
          <cell r="BD112">
            <v>4715</v>
          </cell>
          <cell r="BE112">
            <v>2893</v>
          </cell>
          <cell r="BF112">
            <v>91382</v>
          </cell>
          <cell r="BG112">
            <v>90067</v>
          </cell>
          <cell r="BH112">
            <v>0</v>
          </cell>
          <cell r="BI112">
            <v>0</v>
          </cell>
          <cell r="BJ112">
            <v>29</v>
          </cell>
          <cell r="BK112">
            <v>1218</v>
          </cell>
          <cell r="BL112">
            <v>1201</v>
          </cell>
          <cell r="BM112">
            <v>0</v>
          </cell>
          <cell r="BN112">
            <v>0</v>
          </cell>
          <cell r="BO112">
            <v>2448</v>
          </cell>
          <cell r="BP112">
            <v>60908</v>
          </cell>
          <cell r="BQ112">
            <v>140891</v>
          </cell>
          <cell r="BR112">
            <v>39108</v>
          </cell>
          <cell r="BS112">
            <v>0</v>
          </cell>
          <cell r="BT112">
            <v>0</v>
          </cell>
          <cell r="BU112">
            <v>609</v>
          </cell>
          <cell r="BV112">
            <v>1879</v>
          </cell>
          <cell r="BW112">
            <v>521</v>
          </cell>
          <cell r="BX112">
            <v>0</v>
          </cell>
          <cell r="BY112">
            <v>0</v>
          </cell>
          <cell r="BZ112">
            <v>3009</v>
          </cell>
          <cell r="CA112">
            <v>2448</v>
          </cell>
          <cell r="CB112">
            <v>5457</v>
          </cell>
          <cell r="CC112">
            <v>0.05</v>
          </cell>
          <cell r="CD112">
            <v>10172</v>
          </cell>
        </row>
        <row r="113">
          <cell r="C113" t="str">
            <v>CAP02</v>
          </cell>
          <cell r="D113" t="str">
            <v>En Calzada Destapada</v>
          </cell>
          <cell r="E113" t="str">
            <v>m</v>
          </cell>
          <cell r="F113" t="str">
            <v>MOC010</v>
          </cell>
          <cell r="G113" t="str">
            <v>MOC062</v>
          </cell>
          <cell r="H113" t="str">
            <v>MOC103</v>
          </cell>
          <cell r="I113" t="str">
            <v>NA</v>
          </cell>
          <cell r="J113" t="str">
            <v>NA</v>
          </cell>
          <cell r="K113" t="str">
            <v>NA</v>
          </cell>
          <cell r="L113" t="str">
            <v>NA</v>
          </cell>
          <cell r="M113">
            <v>0.1</v>
          </cell>
          <cell r="N113">
            <v>1</v>
          </cell>
          <cell r="O113">
            <v>0.36</v>
          </cell>
          <cell r="P113" t="str">
            <v>NA</v>
          </cell>
          <cell r="Q113" t="str">
            <v>NA</v>
          </cell>
          <cell r="R113" t="str">
            <v>NA</v>
          </cell>
          <cell r="S113" t="str">
            <v>NA</v>
          </cell>
          <cell r="T113" t="str">
            <v>CEC004</v>
          </cell>
          <cell r="U113" t="str">
            <v>CEC009</v>
          </cell>
          <cell r="V113" t="str">
            <v>NA</v>
          </cell>
          <cell r="W113" t="str">
            <v>NA</v>
          </cell>
          <cell r="X113" t="str">
            <v>NA</v>
          </cell>
          <cell r="Y113" t="str">
            <v>CMC004</v>
          </cell>
          <cell r="Z113" t="str">
            <v>CMC008</v>
          </cell>
          <cell r="AA113" t="str">
            <v>NA</v>
          </cell>
          <cell r="AB113" t="str">
            <v>NA</v>
          </cell>
          <cell r="AC113" t="str">
            <v>NA</v>
          </cell>
          <cell r="AD113">
            <v>1</v>
          </cell>
          <cell r="AE113">
            <v>1</v>
          </cell>
          <cell r="AF113" t="str">
            <v>NA</v>
          </cell>
          <cell r="AG113" t="str">
            <v>NA</v>
          </cell>
          <cell r="AH113" t="str">
            <v>NA</v>
          </cell>
          <cell r="AI113">
            <v>55</v>
          </cell>
          <cell r="AJ113">
            <v>55</v>
          </cell>
          <cell r="AK113">
            <v>55</v>
          </cell>
          <cell r="AO113">
            <v>17002</v>
          </cell>
          <cell r="AP113">
            <v>24000</v>
          </cell>
          <cell r="AQ113">
            <v>300</v>
          </cell>
          <cell r="AR113">
            <v>20000</v>
          </cell>
          <cell r="AS113">
            <v>0</v>
          </cell>
          <cell r="AT113">
            <v>0</v>
          </cell>
          <cell r="AU113">
            <v>0</v>
          </cell>
          <cell r="AV113">
            <v>0</v>
          </cell>
          <cell r="AW113">
            <v>2400</v>
          </cell>
          <cell r="AX113">
            <v>300</v>
          </cell>
          <cell r="AY113">
            <v>7200</v>
          </cell>
          <cell r="AZ113">
            <v>0</v>
          </cell>
          <cell r="BA113">
            <v>0</v>
          </cell>
          <cell r="BB113">
            <v>0</v>
          </cell>
          <cell r="BC113">
            <v>0</v>
          </cell>
          <cell r="BD113">
            <v>10395</v>
          </cell>
          <cell r="BE113">
            <v>2893</v>
          </cell>
          <cell r="BF113">
            <v>91382</v>
          </cell>
          <cell r="BG113">
            <v>0</v>
          </cell>
          <cell r="BH113">
            <v>0</v>
          </cell>
          <cell r="BI113">
            <v>0</v>
          </cell>
          <cell r="BJ113">
            <v>53</v>
          </cell>
          <cell r="BK113">
            <v>1661</v>
          </cell>
          <cell r="BL113">
            <v>0</v>
          </cell>
          <cell r="BM113">
            <v>0</v>
          </cell>
          <cell r="BN113">
            <v>0</v>
          </cell>
          <cell r="BO113">
            <v>1714</v>
          </cell>
          <cell r="BP113">
            <v>128224</v>
          </cell>
          <cell r="BQ113">
            <v>140891</v>
          </cell>
          <cell r="BR113">
            <v>0</v>
          </cell>
          <cell r="BS113">
            <v>0</v>
          </cell>
          <cell r="BT113">
            <v>0</v>
          </cell>
          <cell r="BU113">
            <v>2331</v>
          </cell>
          <cell r="BV113">
            <v>2562</v>
          </cell>
          <cell r="BW113">
            <v>0</v>
          </cell>
          <cell r="BX113">
            <v>0</v>
          </cell>
          <cell r="BY113">
            <v>0</v>
          </cell>
          <cell r="BZ113">
            <v>4893</v>
          </cell>
          <cell r="CA113">
            <v>1714</v>
          </cell>
          <cell r="CB113">
            <v>6607</v>
          </cell>
          <cell r="CC113">
            <v>0.05</v>
          </cell>
          <cell r="CD113">
            <v>17002</v>
          </cell>
        </row>
        <row r="114">
          <cell r="B114" t="str">
            <v>AC005</v>
          </cell>
          <cell r="C114" t="str">
            <v>CAP02</v>
          </cell>
          <cell r="D114" t="str">
            <v>En calzada empedrada</v>
          </cell>
          <cell r="E114" t="str">
            <v>m</v>
          </cell>
          <cell r="F114" t="str">
            <v>MOC010</v>
          </cell>
          <cell r="G114" t="str">
            <v>MOC062</v>
          </cell>
          <cell r="H114" t="str">
            <v>MOC128</v>
          </cell>
          <cell r="I114" t="str">
            <v>NA</v>
          </cell>
          <cell r="J114" t="str">
            <v>NA</v>
          </cell>
          <cell r="K114" t="str">
            <v>NA</v>
          </cell>
          <cell r="L114" t="str">
            <v>NA</v>
          </cell>
          <cell r="M114">
            <v>0.05</v>
          </cell>
          <cell r="N114">
            <v>0.3</v>
          </cell>
          <cell r="O114">
            <v>0.16</v>
          </cell>
          <cell r="P114" t="str">
            <v>NA</v>
          </cell>
          <cell r="Q114" t="str">
            <v>NA</v>
          </cell>
          <cell r="R114" t="str">
            <v>NA</v>
          </cell>
          <cell r="S114" t="str">
            <v>NA</v>
          </cell>
          <cell r="T114" t="str">
            <v>CEC001</v>
          </cell>
          <cell r="U114" t="str">
            <v>CEC004</v>
          </cell>
          <cell r="V114" t="str">
            <v>CEC009</v>
          </cell>
          <cell r="W114" t="str">
            <v>CEC008</v>
          </cell>
          <cell r="X114" t="str">
            <v>NA</v>
          </cell>
          <cell r="Y114" t="str">
            <v>CMC001</v>
          </cell>
          <cell r="Z114" t="str">
            <v>CMC004</v>
          </cell>
          <cell r="AA114" t="str">
            <v>CMC008</v>
          </cell>
          <cell r="AB114" t="str">
            <v>CMC007</v>
          </cell>
          <cell r="AC114" t="str">
            <v>NA</v>
          </cell>
          <cell r="AD114">
            <v>1</v>
          </cell>
          <cell r="AE114">
            <v>0.84</v>
          </cell>
          <cell r="AF114">
            <v>0.84</v>
          </cell>
          <cell r="AG114">
            <v>0.84</v>
          </cell>
          <cell r="AH114" t="str">
            <v>NA</v>
          </cell>
          <cell r="AI114">
            <v>80</v>
          </cell>
          <cell r="AJ114">
            <v>80</v>
          </cell>
          <cell r="AK114">
            <v>95</v>
          </cell>
          <cell r="AL114">
            <v>95</v>
          </cell>
          <cell r="AM114">
            <v>95</v>
          </cell>
          <cell r="AO114">
            <v>21672</v>
          </cell>
          <cell r="AP114">
            <v>24000</v>
          </cell>
          <cell r="AQ114">
            <v>300</v>
          </cell>
          <cell r="AR114">
            <v>20000</v>
          </cell>
          <cell r="AS114">
            <v>0</v>
          </cell>
          <cell r="AT114">
            <v>0</v>
          </cell>
          <cell r="AU114">
            <v>0</v>
          </cell>
          <cell r="AV114">
            <v>0</v>
          </cell>
          <cell r="AW114">
            <v>1200</v>
          </cell>
          <cell r="AX114">
            <v>90</v>
          </cell>
          <cell r="AY114">
            <v>3200</v>
          </cell>
          <cell r="AZ114">
            <v>0</v>
          </cell>
          <cell r="BA114">
            <v>0</v>
          </cell>
          <cell r="BB114">
            <v>0</v>
          </cell>
          <cell r="BC114">
            <v>0</v>
          </cell>
          <cell r="BD114">
            <v>4715</v>
          </cell>
          <cell r="BE114">
            <v>881948</v>
          </cell>
          <cell r="BF114">
            <v>2893</v>
          </cell>
          <cell r="BG114">
            <v>91382</v>
          </cell>
          <cell r="BH114">
            <v>90067</v>
          </cell>
          <cell r="BI114">
            <v>0</v>
          </cell>
          <cell r="BJ114">
            <v>11024</v>
          </cell>
          <cell r="BK114">
            <v>30</v>
          </cell>
          <cell r="BL114">
            <v>960</v>
          </cell>
          <cell r="BM114">
            <v>946</v>
          </cell>
          <cell r="BN114">
            <v>0</v>
          </cell>
          <cell r="BO114">
            <v>12960</v>
          </cell>
          <cell r="BP114">
            <v>60908</v>
          </cell>
          <cell r="BQ114">
            <v>128224</v>
          </cell>
          <cell r="BR114">
            <v>140891</v>
          </cell>
          <cell r="BS114">
            <v>39108</v>
          </cell>
          <cell r="BT114">
            <v>0</v>
          </cell>
          <cell r="BU114">
            <v>761</v>
          </cell>
          <cell r="BV114">
            <v>1346</v>
          </cell>
          <cell r="BW114">
            <v>1479</v>
          </cell>
          <cell r="BX114">
            <v>411</v>
          </cell>
          <cell r="BY114">
            <v>0</v>
          </cell>
          <cell r="BZ114">
            <v>3997</v>
          </cell>
          <cell r="CA114">
            <v>12960</v>
          </cell>
          <cell r="CB114">
            <v>16957</v>
          </cell>
          <cell r="CC114">
            <v>0.05</v>
          </cell>
          <cell r="CD114">
            <v>21672</v>
          </cell>
        </row>
        <row r="115">
          <cell r="B115" t="str">
            <v>AC020</v>
          </cell>
          <cell r="C115" t="str">
            <v>CAP02</v>
          </cell>
          <cell r="D115" t="str">
            <v>En zona verde</v>
          </cell>
          <cell r="E115" t="str">
            <v>m</v>
          </cell>
          <cell r="F115" t="str">
            <v>MOC010</v>
          </cell>
          <cell r="G115" t="str">
            <v>MOC062</v>
          </cell>
          <cell r="H115" t="str">
            <v>MOC128</v>
          </cell>
          <cell r="I115" t="str">
            <v>NA</v>
          </cell>
          <cell r="J115" t="str">
            <v>NA</v>
          </cell>
          <cell r="K115" t="str">
            <v>NA</v>
          </cell>
          <cell r="L115" t="str">
            <v>NA</v>
          </cell>
          <cell r="M115">
            <v>0.05</v>
          </cell>
          <cell r="N115">
            <v>0.3</v>
          </cell>
          <cell r="O115">
            <v>0.24</v>
          </cell>
          <cell r="P115" t="str">
            <v>NA</v>
          </cell>
          <cell r="Q115" t="str">
            <v>NA</v>
          </cell>
          <cell r="R115" t="str">
            <v>NA</v>
          </cell>
          <cell r="S115" t="str">
            <v>NA</v>
          </cell>
          <cell r="T115" t="str">
            <v>CEC004</v>
          </cell>
          <cell r="U115" t="str">
            <v>CEC010</v>
          </cell>
          <cell r="V115" t="str">
            <v>CEC008</v>
          </cell>
          <cell r="W115" t="str">
            <v>NA</v>
          </cell>
          <cell r="X115" t="str">
            <v>NA</v>
          </cell>
          <cell r="Y115" t="str">
            <v>CMC004</v>
          </cell>
          <cell r="Z115" t="str">
            <v>CMC008</v>
          </cell>
          <cell r="AA115" t="str">
            <v>CMC007</v>
          </cell>
          <cell r="AB115" t="str">
            <v>NA</v>
          </cell>
          <cell r="AC115" t="str">
            <v>NA</v>
          </cell>
          <cell r="AD115">
            <v>0.85</v>
          </cell>
          <cell r="AE115">
            <v>1</v>
          </cell>
          <cell r="AF115">
            <v>1</v>
          </cell>
          <cell r="AG115" t="str">
            <v>NA</v>
          </cell>
          <cell r="AH115" t="str">
            <v>NA</v>
          </cell>
          <cell r="AI115">
            <v>110</v>
          </cell>
          <cell r="AJ115">
            <v>130</v>
          </cell>
          <cell r="AK115">
            <v>110</v>
          </cell>
          <cell r="AL115">
            <v>110</v>
          </cell>
          <cell r="AO115">
            <v>10170</v>
          </cell>
          <cell r="AP115">
            <v>24000</v>
          </cell>
          <cell r="AQ115">
            <v>300</v>
          </cell>
          <cell r="AR115">
            <v>20000</v>
          </cell>
          <cell r="AS115">
            <v>0</v>
          </cell>
          <cell r="AT115">
            <v>0</v>
          </cell>
          <cell r="AU115">
            <v>0</v>
          </cell>
          <cell r="AV115">
            <v>0</v>
          </cell>
          <cell r="AW115">
            <v>1200</v>
          </cell>
          <cell r="AX115">
            <v>90</v>
          </cell>
          <cell r="AY115">
            <v>4800</v>
          </cell>
          <cell r="AZ115">
            <v>0</v>
          </cell>
          <cell r="BA115">
            <v>0</v>
          </cell>
          <cell r="BB115">
            <v>0</v>
          </cell>
          <cell r="BC115">
            <v>0</v>
          </cell>
          <cell r="BD115">
            <v>6395</v>
          </cell>
          <cell r="BE115">
            <v>2893</v>
          </cell>
          <cell r="BF115">
            <v>33634</v>
          </cell>
          <cell r="BG115">
            <v>90067</v>
          </cell>
          <cell r="BH115">
            <v>0</v>
          </cell>
          <cell r="BI115">
            <v>0</v>
          </cell>
          <cell r="BJ115">
            <v>22</v>
          </cell>
          <cell r="BK115">
            <v>306</v>
          </cell>
          <cell r="BL115">
            <v>819</v>
          </cell>
          <cell r="BM115">
            <v>0</v>
          </cell>
          <cell r="BN115">
            <v>0</v>
          </cell>
          <cell r="BO115">
            <v>1147</v>
          </cell>
          <cell r="BP115">
            <v>128224</v>
          </cell>
          <cell r="BQ115">
            <v>140891</v>
          </cell>
          <cell r="BR115">
            <v>39108</v>
          </cell>
          <cell r="BS115">
            <v>0</v>
          </cell>
          <cell r="BT115">
            <v>0</v>
          </cell>
          <cell r="BU115">
            <v>991</v>
          </cell>
          <cell r="BV115">
            <v>1281</v>
          </cell>
          <cell r="BW115">
            <v>356</v>
          </cell>
          <cell r="BX115">
            <v>0</v>
          </cell>
          <cell r="BY115">
            <v>0</v>
          </cell>
          <cell r="BZ115">
            <v>2628</v>
          </cell>
          <cell r="CA115">
            <v>1147</v>
          </cell>
          <cell r="CB115">
            <v>3775</v>
          </cell>
          <cell r="CC115">
            <v>0.05</v>
          </cell>
          <cell r="CD115">
            <v>10170</v>
          </cell>
        </row>
        <row r="116">
          <cell r="C116" t="str">
            <v>CAP02</v>
          </cell>
          <cell r="D116" t="str">
            <v>En zona verde</v>
          </cell>
          <cell r="E116" t="str">
            <v>m</v>
          </cell>
          <cell r="F116" t="str">
            <v>MOC010</v>
          </cell>
          <cell r="G116" t="str">
            <v>MOC062</v>
          </cell>
          <cell r="H116" t="str">
            <v>MOC103</v>
          </cell>
          <cell r="I116" t="str">
            <v>NA</v>
          </cell>
          <cell r="J116" t="str">
            <v>NA</v>
          </cell>
          <cell r="K116" t="str">
            <v>NA</v>
          </cell>
          <cell r="L116" t="str">
            <v>NA</v>
          </cell>
          <cell r="M116">
            <v>0.1</v>
          </cell>
          <cell r="N116">
            <v>1</v>
          </cell>
          <cell r="O116">
            <v>0.31</v>
          </cell>
          <cell r="P116" t="str">
            <v>NA</v>
          </cell>
          <cell r="Q116" t="str">
            <v>NA</v>
          </cell>
          <cell r="R116" t="str">
            <v>NA</v>
          </cell>
          <cell r="S116" t="str">
            <v>NA</v>
          </cell>
          <cell r="T116" t="str">
            <v>CEC004</v>
          </cell>
          <cell r="U116" t="str">
            <v>CEC010</v>
          </cell>
          <cell r="V116" t="str">
            <v>NA</v>
          </cell>
          <cell r="W116" t="str">
            <v>NA</v>
          </cell>
          <cell r="X116" t="str">
            <v>NA</v>
          </cell>
          <cell r="Y116" t="str">
            <v>CMC004</v>
          </cell>
          <cell r="Z116" t="str">
            <v>CMC008</v>
          </cell>
          <cell r="AA116" t="str">
            <v>NA</v>
          </cell>
          <cell r="AB116" t="str">
            <v>NA</v>
          </cell>
          <cell r="AC116" t="str">
            <v>NA</v>
          </cell>
          <cell r="AD116">
            <v>1</v>
          </cell>
          <cell r="AE116">
            <v>1</v>
          </cell>
          <cell r="AF116" t="str">
            <v>NA</v>
          </cell>
          <cell r="AG116" t="str">
            <v>NA</v>
          </cell>
          <cell r="AH116" t="str">
            <v>NA</v>
          </cell>
          <cell r="AI116">
            <v>105</v>
          </cell>
          <cell r="AJ116">
            <v>105</v>
          </cell>
          <cell r="AK116">
            <v>105</v>
          </cell>
          <cell r="AO116">
            <v>12256</v>
          </cell>
          <cell r="AP116">
            <v>24000</v>
          </cell>
          <cell r="AQ116">
            <v>300</v>
          </cell>
          <cell r="AR116">
            <v>20000</v>
          </cell>
          <cell r="AS116">
            <v>0</v>
          </cell>
          <cell r="AT116">
            <v>0</v>
          </cell>
          <cell r="AU116">
            <v>0</v>
          </cell>
          <cell r="AV116">
            <v>0</v>
          </cell>
          <cell r="AW116">
            <v>2400</v>
          </cell>
          <cell r="AX116">
            <v>300</v>
          </cell>
          <cell r="AY116">
            <v>6200</v>
          </cell>
          <cell r="AZ116">
            <v>0</v>
          </cell>
          <cell r="BA116">
            <v>0</v>
          </cell>
          <cell r="BB116">
            <v>0</v>
          </cell>
          <cell r="BC116">
            <v>0</v>
          </cell>
          <cell r="BD116">
            <v>9345</v>
          </cell>
          <cell r="BE116">
            <v>2893</v>
          </cell>
          <cell r="BF116">
            <v>33634</v>
          </cell>
          <cell r="BG116">
            <v>0</v>
          </cell>
          <cell r="BH116">
            <v>0</v>
          </cell>
          <cell r="BI116">
            <v>0</v>
          </cell>
          <cell r="BJ116">
            <v>28</v>
          </cell>
          <cell r="BK116">
            <v>320</v>
          </cell>
          <cell r="BL116">
            <v>0</v>
          </cell>
          <cell r="BM116">
            <v>0</v>
          </cell>
          <cell r="BN116">
            <v>0</v>
          </cell>
          <cell r="BO116">
            <v>348</v>
          </cell>
          <cell r="BP116">
            <v>128224</v>
          </cell>
          <cell r="BQ116">
            <v>140891</v>
          </cell>
          <cell r="BR116">
            <v>0</v>
          </cell>
          <cell r="BS116">
            <v>0</v>
          </cell>
          <cell r="BT116">
            <v>0</v>
          </cell>
          <cell r="BU116">
            <v>1221</v>
          </cell>
          <cell r="BV116">
            <v>1342</v>
          </cell>
          <cell r="BW116">
            <v>0</v>
          </cell>
          <cell r="BX116">
            <v>0</v>
          </cell>
          <cell r="BY116">
            <v>0</v>
          </cell>
          <cell r="BZ116">
            <v>2563</v>
          </cell>
          <cell r="CA116">
            <v>348</v>
          </cell>
          <cell r="CB116">
            <v>2911</v>
          </cell>
          <cell r="CC116">
            <v>0.05</v>
          </cell>
          <cell r="CD116">
            <v>12256</v>
          </cell>
        </row>
        <row r="117">
          <cell r="C117" t="str">
            <v>CAP03</v>
          </cell>
          <cell r="D117" t="str">
            <v>En anden adoquin</v>
          </cell>
          <cell r="E117" t="str">
            <v>m2</v>
          </cell>
          <cell r="F117" t="str">
            <v>MOC005</v>
          </cell>
          <cell r="G117" t="str">
            <v>MOC011</v>
          </cell>
          <cell r="H117" t="str">
            <v>MOC086</v>
          </cell>
          <cell r="I117" t="str">
            <v>NA</v>
          </cell>
          <cell r="J117" t="str">
            <v>NA</v>
          </cell>
          <cell r="K117" t="str">
            <v>NA</v>
          </cell>
          <cell r="L117" t="str">
            <v>NA</v>
          </cell>
          <cell r="M117">
            <v>1</v>
          </cell>
          <cell r="N117">
            <v>0.01</v>
          </cell>
          <cell r="O117">
            <v>3.0000000000000001E-3</v>
          </cell>
          <cell r="P117" t="str">
            <v>NA</v>
          </cell>
          <cell r="Q117" t="str">
            <v>NA</v>
          </cell>
          <cell r="R117" t="str">
            <v>NA</v>
          </cell>
          <cell r="S117" t="str">
            <v>NA</v>
          </cell>
          <cell r="T117" t="str">
            <v>CEC014</v>
          </cell>
          <cell r="U117" t="str">
            <v>NA</v>
          </cell>
          <cell r="V117" t="str">
            <v>NA</v>
          </cell>
          <cell r="W117" t="str">
            <v>NA</v>
          </cell>
          <cell r="X117" t="str">
            <v>NA</v>
          </cell>
          <cell r="Y117" t="str">
            <v>CMC010</v>
          </cell>
          <cell r="Z117" t="str">
            <v>NA</v>
          </cell>
          <cell r="AA117" t="str">
            <v>NA</v>
          </cell>
          <cell r="AB117" t="str">
            <v>NA</v>
          </cell>
          <cell r="AC117" t="str">
            <v>NA</v>
          </cell>
          <cell r="AD117">
            <v>1</v>
          </cell>
          <cell r="AE117" t="str">
            <v>NA</v>
          </cell>
          <cell r="AF117" t="str">
            <v>NA</v>
          </cell>
          <cell r="AG117" t="str">
            <v>NA</v>
          </cell>
          <cell r="AH117" t="str">
            <v>NA</v>
          </cell>
          <cell r="AI117">
            <v>30</v>
          </cell>
          <cell r="AJ117">
            <v>30</v>
          </cell>
          <cell r="AO117">
            <v>31526</v>
          </cell>
          <cell r="AP117">
            <v>23000</v>
          </cell>
          <cell r="AQ117">
            <v>43000</v>
          </cell>
          <cell r="AR117">
            <v>227016.3</v>
          </cell>
          <cell r="AS117">
            <v>0</v>
          </cell>
          <cell r="AT117">
            <v>0</v>
          </cell>
          <cell r="AU117">
            <v>0</v>
          </cell>
          <cell r="AV117">
            <v>0</v>
          </cell>
          <cell r="AW117">
            <v>23000</v>
          </cell>
          <cell r="AX117">
            <v>430</v>
          </cell>
          <cell r="AY117">
            <v>681</v>
          </cell>
          <cell r="AZ117">
            <v>0</v>
          </cell>
          <cell r="BA117">
            <v>0</v>
          </cell>
          <cell r="BB117">
            <v>0</v>
          </cell>
          <cell r="BC117">
            <v>0</v>
          </cell>
          <cell r="BD117">
            <v>25317</v>
          </cell>
          <cell r="BE117">
            <v>21737</v>
          </cell>
          <cell r="BF117">
            <v>0</v>
          </cell>
          <cell r="BG117">
            <v>0</v>
          </cell>
          <cell r="BH117">
            <v>0</v>
          </cell>
          <cell r="BI117">
            <v>0</v>
          </cell>
          <cell r="BJ117">
            <v>725</v>
          </cell>
          <cell r="BK117">
            <v>0</v>
          </cell>
          <cell r="BL117">
            <v>0</v>
          </cell>
          <cell r="BM117">
            <v>0</v>
          </cell>
          <cell r="BN117">
            <v>0</v>
          </cell>
          <cell r="BO117">
            <v>725</v>
          </cell>
          <cell r="BP117">
            <v>164508</v>
          </cell>
          <cell r="BQ117">
            <v>0</v>
          </cell>
          <cell r="BR117">
            <v>0</v>
          </cell>
          <cell r="BS117">
            <v>0</v>
          </cell>
          <cell r="BT117">
            <v>0</v>
          </cell>
          <cell r="BU117">
            <v>5484</v>
          </cell>
          <cell r="BV117">
            <v>0</v>
          </cell>
          <cell r="BW117">
            <v>0</v>
          </cell>
          <cell r="BX117">
            <v>0</v>
          </cell>
          <cell r="BY117">
            <v>0</v>
          </cell>
          <cell r="BZ117">
            <v>5484</v>
          </cell>
          <cell r="CA117">
            <v>725</v>
          </cell>
          <cell r="CB117">
            <v>6209</v>
          </cell>
          <cell r="CC117">
            <v>0.05</v>
          </cell>
          <cell r="CD117">
            <v>31526</v>
          </cell>
        </row>
        <row r="118">
          <cell r="B118" t="str">
            <v>R1011</v>
          </cell>
          <cell r="C118" t="str">
            <v>CAP03</v>
          </cell>
          <cell r="D118" t="str">
            <v>En Andén adoquinado</v>
          </cell>
          <cell r="E118" t="str">
            <v>m</v>
          </cell>
          <cell r="F118" t="str">
            <v>MOC005</v>
          </cell>
          <cell r="G118" t="str">
            <v>MOC011</v>
          </cell>
          <cell r="H118" t="str">
            <v>NA</v>
          </cell>
          <cell r="I118" t="str">
            <v>NA</v>
          </cell>
          <cell r="J118" t="str">
            <v>NA</v>
          </cell>
          <cell r="K118" t="str">
            <v>NA</v>
          </cell>
          <cell r="L118" t="str">
            <v>NA</v>
          </cell>
          <cell r="M118">
            <v>0.6</v>
          </cell>
          <cell r="N118">
            <v>0.15</v>
          </cell>
          <cell r="O118" t="str">
            <v>NA</v>
          </cell>
          <cell r="P118" t="str">
            <v>NA</v>
          </cell>
          <cell r="Q118" t="str">
            <v>NA</v>
          </cell>
          <cell r="R118" t="str">
            <v>NA</v>
          </cell>
          <cell r="S118" t="str">
            <v>NA</v>
          </cell>
          <cell r="T118" t="str">
            <v>CEC014</v>
          </cell>
          <cell r="U118" t="str">
            <v>NA</v>
          </cell>
          <cell r="V118" t="str">
            <v>NA</v>
          </cell>
          <cell r="W118" t="str">
            <v>NA</v>
          </cell>
          <cell r="X118" t="str">
            <v>NA</v>
          </cell>
          <cell r="Y118" t="str">
            <v>CMC010</v>
          </cell>
          <cell r="Z118" t="str">
            <v>NA</v>
          </cell>
          <cell r="AA118" t="str">
            <v>NA</v>
          </cell>
          <cell r="AB118" t="str">
            <v>NA</v>
          </cell>
          <cell r="AC118" t="str">
            <v>NA</v>
          </cell>
          <cell r="AD118">
            <v>1</v>
          </cell>
          <cell r="AE118" t="str">
            <v>NA</v>
          </cell>
          <cell r="AF118" t="str">
            <v>NA</v>
          </cell>
          <cell r="AG118" t="str">
            <v>NA</v>
          </cell>
          <cell r="AH118" t="str">
            <v>NA</v>
          </cell>
          <cell r="AI118">
            <v>35</v>
          </cell>
          <cell r="AJ118">
            <v>35</v>
          </cell>
          <cell r="AO118">
            <v>26584</v>
          </cell>
          <cell r="AP118">
            <v>23000</v>
          </cell>
          <cell r="AQ118">
            <v>43000</v>
          </cell>
          <cell r="AR118">
            <v>0</v>
          </cell>
          <cell r="AS118">
            <v>0</v>
          </cell>
          <cell r="AT118">
            <v>0</v>
          </cell>
          <cell r="AU118">
            <v>0</v>
          </cell>
          <cell r="AV118">
            <v>0</v>
          </cell>
          <cell r="AW118">
            <v>13800</v>
          </cell>
          <cell r="AX118">
            <v>6450</v>
          </cell>
          <cell r="AY118">
            <v>0</v>
          </cell>
          <cell r="AZ118">
            <v>0</v>
          </cell>
          <cell r="BA118">
            <v>0</v>
          </cell>
          <cell r="BB118">
            <v>0</v>
          </cell>
          <cell r="BC118">
            <v>0</v>
          </cell>
          <cell r="BD118">
            <v>21263</v>
          </cell>
          <cell r="BE118">
            <v>21737</v>
          </cell>
          <cell r="BF118">
            <v>0</v>
          </cell>
          <cell r="BG118">
            <v>0</v>
          </cell>
          <cell r="BH118">
            <v>0</v>
          </cell>
          <cell r="BI118">
            <v>0</v>
          </cell>
          <cell r="BJ118">
            <v>621</v>
          </cell>
          <cell r="BK118">
            <v>0</v>
          </cell>
          <cell r="BL118">
            <v>0</v>
          </cell>
          <cell r="BM118">
            <v>0</v>
          </cell>
          <cell r="BN118">
            <v>0</v>
          </cell>
          <cell r="BO118">
            <v>621</v>
          </cell>
          <cell r="BP118">
            <v>164508</v>
          </cell>
          <cell r="BQ118">
            <v>0</v>
          </cell>
          <cell r="BR118">
            <v>0</v>
          </cell>
          <cell r="BS118">
            <v>0</v>
          </cell>
          <cell r="BT118">
            <v>0</v>
          </cell>
          <cell r="BU118">
            <v>4700</v>
          </cell>
          <cell r="BV118">
            <v>0</v>
          </cell>
          <cell r="BW118">
            <v>0</v>
          </cell>
          <cell r="BX118">
            <v>0</v>
          </cell>
          <cell r="BY118">
            <v>0</v>
          </cell>
          <cell r="BZ118">
            <v>4700</v>
          </cell>
          <cell r="CA118">
            <v>621</v>
          </cell>
          <cell r="CB118">
            <v>5321</v>
          </cell>
          <cell r="CC118">
            <v>0.05</v>
          </cell>
          <cell r="CD118">
            <v>26584</v>
          </cell>
        </row>
        <row r="119">
          <cell r="B119" t="str">
            <v>R1011</v>
          </cell>
          <cell r="C119" t="str">
            <v>CAP03</v>
          </cell>
          <cell r="D119" t="str">
            <v>En andén adoquinado              (AAd)</v>
          </cell>
          <cell r="E119" t="str">
            <v>m</v>
          </cell>
          <cell r="F119" t="str">
            <v>MOC005</v>
          </cell>
          <cell r="G119" t="str">
            <v>MOC011</v>
          </cell>
          <cell r="H119" t="str">
            <v>MOC086</v>
          </cell>
          <cell r="I119" t="str">
            <v>NA</v>
          </cell>
          <cell r="J119" t="str">
            <v>NA</v>
          </cell>
          <cell r="K119" t="str">
            <v>NA</v>
          </cell>
          <cell r="L119" t="str">
            <v>NA</v>
          </cell>
          <cell r="M119">
            <v>0.53</v>
          </cell>
          <cell r="N119">
            <v>0.01</v>
          </cell>
          <cell r="O119">
            <v>3.0000000000000001E-3</v>
          </cell>
          <cell r="P119" t="str">
            <v>NA</v>
          </cell>
          <cell r="Q119" t="str">
            <v>NA</v>
          </cell>
          <cell r="R119" t="str">
            <v>NA</v>
          </cell>
          <cell r="S119" t="str">
            <v>NA</v>
          </cell>
          <cell r="T119" t="str">
            <v>CEC014</v>
          </cell>
          <cell r="U119" t="str">
            <v>NA</v>
          </cell>
          <cell r="V119" t="str">
            <v>NA</v>
          </cell>
          <cell r="W119" t="str">
            <v>NA</v>
          </cell>
          <cell r="X119" t="str">
            <v>NA</v>
          </cell>
          <cell r="Y119" t="str">
            <v>CMC010</v>
          </cell>
          <cell r="Z119" t="str">
            <v>NA</v>
          </cell>
          <cell r="AA119" t="str">
            <v>NA</v>
          </cell>
          <cell r="AB119" t="str">
            <v>NA</v>
          </cell>
          <cell r="AC119" t="str">
            <v>NA</v>
          </cell>
          <cell r="AD119">
            <v>1</v>
          </cell>
          <cell r="AE119" t="str">
            <v>NA</v>
          </cell>
          <cell r="AF119" t="str">
            <v>NA</v>
          </cell>
          <cell r="AG119" t="str">
            <v>NA</v>
          </cell>
          <cell r="AH119" t="str">
            <v>NA</v>
          </cell>
          <cell r="AI119">
            <v>60</v>
          </cell>
          <cell r="AJ119">
            <v>60</v>
          </cell>
          <cell r="AO119">
            <v>17070</v>
          </cell>
          <cell r="AP119">
            <v>23000</v>
          </cell>
          <cell r="AQ119">
            <v>43000</v>
          </cell>
          <cell r="AR119">
            <v>227016.3</v>
          </cell>
          <cell r="AS119">
            <v>0</v>
          </cell>
          <cell r="AT119">
            <v>0</v>
          </cell>
          <cell r="AU119">
            <v>0</v>
          </cell>
          <cell r="AV119">
            <v>0</v>
          </cell>
          <cell r="AW119">
            <v>12190</v>
          </cell>
          <cell r="AX119">
            <v>430</v>
          </cell>
          <cell r="AY119">
            <v>681</v>
          </cell>
          <cell r="AZ119">
            <v>0</v>
          </cell>
          <cell r="BA119">
            <v>0</v>
          </cell>
          <cell r="BB119">
            <v>0</v>
          </cell>
          <cell r="BC119">
            <v>0</v>
          </cell>
          <cell r="BD119">
            <v>13966</v>
          </cell>
          <cell r="BE119">
            <v>21737</v>
          </cell>
          <cell r="BF119">
            <v>0</v>
          </cell>
          <cell r="BG119">
            <v>0</v>
          </cell>
          <cell r="BH119">
            <v>0</v>
          </cell>
          <cell r="BI119">
            <v>0</v>
          </cell>
          <cell r="BJ119">
            <v>362</v>
          </cell>
          <cell r="BK119">
            <v>0</v>
          </cell>
          <cell r="BL119">
            <v>0</v>
          </cell>
          <cell r="BM119">
            <v>0</v>
          </cell>
          <cell r="BN119">
            <v>0</v>
          </cell>
          <cell r="BO119">
            <v>362</v>
          </cell>
          <cell r="BP119">
            <v>164508</v>
          </cell>
          <cell r="BQ119">
            <v>0</v>
          </cell>
          <cell r="BR119">
            <v>0</v>
          </cell>
          <cell r="BS119">
            <v>0</v>
          </cell>
          <cell r="BT119">
            <v>0</v>
          </cell>
          <cell r="BU119">
            <v>2742</v>
          </cell>
          <cell r="BV119">
            <v>0</v>
          </cell>
          <cell r="BW119">
            <v>0</v>
          </cell>
          <cell r="BX119">
            <v>0</v>
          </cell>
          <cell r="BY119">
            <v>0</v>
          </cell>
          <cell r="BZ119">
            <v>2742</v>
          </cell>
          <cell r="CA119">
            <v>362</v>
          </cell>
          <cell r="CB119">
            <v>3104</v>
          </cell>
          <cell r="CC119">
            <v>0.05</v>
          </cell>
          <cell r="CD119">
            <v>17070</v>
          </cell>
        </row>
        <row r="120">
          <cell r="B120" t="str">
            <v>R1008</v>
          </cell>
          <cell r="C120" t="str">
            <v>CAP03</v>
          </cell>
          <cell r="D120" t="str">
            <v>En Andén asfalto</v>
          </cell>
          <cell r="E120" t="str">
            <v>m</v>
          </cell>
          <cell r="F120" t="str">
            <v>MOC016</v>
          </cell>
          <cell r="G120" t="str">
            <v>MOC104</v>
          </cell>
          <cell r="H120" t="str">
            <v>NA</v>
          </cell>
          <cell r="I120" t="str">
            <v>NA</v>
          </cell>
          <cell r="J120" t="str">
            <v>NA</v>
          </cell>
          <cell r="K120" t="str">
            <v>NA</v>
          </cell>
          <cell r="L120" t="str">
            <v>NA</v>
          </cell>
          <cell r="M120">
            <v>0.05</v>
          </cell>
          <cell r="N120">
            <v>0.02</v>
          </cell>
          <cell r="O120" t="str">
            <v>NA</v>
          </cell>
          <cell r="P120" t="str">
            <v>NA</v>
          </cell>
          <cell r="Q120" t="str">
            <v>NA</v>
          </cell>
          <cell r="R120" t="str">
            <v>NA</v>
          </cell>
          <cell r="S120" t="str">
            <v>NA</v>
          </cell>
          <cell r="T120" t="str">
            <v>CEC012</v>
          </cell>
          <cell r="U120" t="str">
            <v>NA</v>
          </cell>
          <cell r="V120" t="str">
            <v>NA</v>
          </cell>
          <cell r="W120" t="str">
            <v>NA</v>
          </cell>
          <cell r="X120" t="str">
            <v>NA</v>
          </cell>
          <cell r="Y120" t="str">
            <v>CMC009</v>
          </cell>
          <cell r="Z120" t="str">
            <v>NA</v>
          </cell>
          <cell r="AA120" t="str">
            <v>NA</v>
          </cell>
          <cell r="AB120" t="str">
            <v>NA</v>
          </cell>
          <cell r="AC120" t="str">
            <v>NA</v>
          </cell>
          <cell r="AD120">
            <v>1</v>
          </cell>
          <cell r="AE120" t="str">
            <v>NA</v>
          </cell>
          <cell r="AF120" t="str">
            <v>NA</v>
          </cell>
          <cell r="AG120" t="str">
            <v>NA</v>
          </cell>
          <cell r="AH120" t="str">
            <v>NA</v>
          </cell>
          <cell r="AI120">
            <v>65</v>
          </cell>
          <cell r="AJ120">
            <v>65</v>
          </cell>
          <cell r="AO120">
            <v>19247</v>
          </cell>
          <cell r="AP120">
            <v>230000</v>
          </cell>
          <cell r="AQ120">
            <v>165000</v>
          </cell>
          <cell r="AR120">
            <v>0</v>
          </cell>
          <cell r="AS120">
            <v>0</v>
          </cell>
          <cell r="AT120">
            <v>0</v>
          </cell>
          <cell r="AU120">
            <v>0</v>
          </cell>
          <cell r="AV120">
            <v>0</v>
          </cell>
          <cell r="AW120">
            <v>11500</v>
          </cell>
          <cell r="AX120">
            <v>3300</v>
          </cell>
          <cell r="AY120">
            <v>0</v>
          </cell>
          <cell r="AZ120">
            <v>0</v>
          </cell>
          <cell r="BA120">
            <v>0</v>
          </cell>
          <cell r="BB120">
            <v>0</v>
          </cell>
          <cell r="BC120">
            <v>0</v>
          </cell>
          <cell r="BD120">
            <v>15540</v>
          </cell>
          <cell r="BE120">
            <v>56846</v>
          </cell>
          <cell r="BF120">
            <v>0</v>
          </cell>
          <cell r="BG120">
            <v>0</v>
          </cell>
          <cell r="BH120">
            <v>0</v>
          </cell>
          <cell r="BI120">
            <v>0</v>
          </cell>
          <cell r="BJ120">
            <v>875</v>
          </cell>
          <cell r="BK120">
            <v>0</v>
          </cell>
          <cell r="BL120">
            <v>0</v>
          </cell>
          <cell r="BM120">
            <v>0</v>
          </cell>
          <cell r="BN120">
            <v>0</v>
          </cell>
          <cell r="BO120">
            <v>875</v>
          </cell>
          <cell r="BP120">
            <v>184062</v>
          </cell>
          <cell r="BQ120">
            <v>0</v>
          </cell>
          <cell r="BR120">
            <v>0</v>
          </cell>
          <cell r="BS120">
            <v>0</v>
          </cell>
          <cell r="BT120">
            <v>0</v>
          </cell>
          <cell r="BU120">
            <v>2832</v>
          </cell>
          <cell r="BV120">
            <v>0</v>
          </cell>
          <cell r="BW120">
            <v>0</v>
          </cell>
          <cell r="BX120">
            <v>0</v>
          </cell>
          <cell r="BY120">
            <v>0</v>
          </cell>
          <cell r="BZ120">
            <v>2832</v>
          </cell>
          <cell r="CA120">
            <v>875</v>
          </cell>
          <cell r="CB120">
            <v>3707</v>
          </cell>
          <cell r="CC120">
            <v>0.05</v>
          </cell>
          <cell r="CD120">
            <v>19247</v>
          </cell>
        </row>
        <row r="121">
          <cell r="B121" t="str">
            <v>R2008</v>
          </cell>
          <cell r="C121" t="str">
            <v>CAP03</v>
          </cell>
          <cell r="D121" t="str">
            <v>En Andén asfalto</v>
          </cell>
          <cell r="E121" t="str">
            <v>m</v>
          </cell>
          <cell r="F121" t="str">
            <v>MOC016</v>
          </cell>
          <cell r="G121" t="str">
            <v>MOC104</v>
          </cell>
          <cell r="H121" t="str">
            <v>NA</v>
          </cell>
          <cell r="I121" t="str">
            <v>NA</v>
          </cell>
          <cell r="J121" t="str">
            <v>NA</v>
          </cell>
          <cell r="K121" t="str">
            <v>NA</v>
          </cell>
          <cell r="L121" t="str">
            <v>NA</v>
          </cell>
          <cell r="M121">
            <v>0.03</v>
          </cell>
          <cell r="N121">
            <v>0.02</v>
          </cell>
          <cell r="O121" t="str">
            <v>NA</v>
          </cell>
          <cell r="P121" t="str">
            <v>NA</v>
          </cell>
          <cell r="Q121" t="str">
            <v>NA</v>
          </cell>
          <cell r="R121" t="str">
            <v>NA</v>
          </cell>
          <cell r="S121" t="str">
            <v>NA</v>
          </cell>
          <cell r="T121" t="str">
            <v>CEC012</v>
          </cell>
          <cell r="U121" t="str">
            <v>NA</v>
          </cell>
          <cell r="V121" t="str">
            <v>NA</v>
          </cell>
          <cell r="W121" t="str">
            <v>NA</v>
          </cell>
          <cell r="X121" t="str">
            <v>NA</v>
          </cell>
          <cell r="Y121" t="str">
            <v>CMC009</v>
          </cell>
          <cell r="Z121" t="str">
            <v>NA</v>
          </cell>
          <cell r="AA121" t="str">
            <v>NA</v>
          </cell>
          <cell r="AB121" t="str">
            <v>NA</v>
          </cell>
          <cell r="AC121" t="str">
            <v>NA</v>
          </cell>
          <cell r="AD121">
            <v>1</v>
          </cell>
          <cell r="AE121" t="str">
            <v>NA</v>
          </cell>
          <cell r="AF121" t="str">
            <v>NA</v>
          </cell>
          <cell r="AG121" t="str">
            <v>NA</v>
          </cell>
          <cell r="AH121" t="str">
            <v>NA</v>
          </cell>
          <cell r="AI121">
            <v>62.5</v>
          </cell>
          <cell r="AJ121">
            <v>62.5</v>
          </cell>
          <cell r="AO121">
            <v>14565</v>
          </cell>
          <cell r="AP121">
            <v>230000</v>
          </cell>
          <cell r="AQ121">
            <v>165000</v>
          </cell>
          <cell r="AR121">
            <v>0</v>
          </cell>
          <cell r="AS121">
            <v>0</v>
          </cell>
          <cell r="AT121">
            <v>0</v>
          </cell>
          <cell r="AU121">
            <v>0</v>
          </cell>
          <cell r="AV121">
            <v>0</v>
          </cell>
          <cell r="AW121">
            <v>6900</v>
          </cell>
          <cell r="AX121">
            <v>3300</v>
          </cell>
          <cell r="AY121">
            <v>0</v>
          </cell>
          <cell r="AZ121">
            <v>0</v>
          </cell>
          <cell r="BA121">
            <v>0</v>
          </cell>
          <cell r="BB121">
            <v>0</v>
          </cell>
          <cell r="BC121">
            <v>0</v>
          </cell>
          <cell r="BD121">
            <v>10710</v>
          </cell>
          <cell r="BE121">
            <v>56846</v>
          </cell>
          <cell r="BF121">
            <v>0</v>
          </cell>
          <cell r="BG121">
            <v>0</v>
          </cell>
          <cell r="BH121">
            <v>0</v>
          </cell>
          <cell r="BI121">
            <v>0</v>
          </cell>
          <cell r="BJ121">
            <v>910</v>
          </cell>
          <cell r="BK121">
            <v>0</v>
          </cell>
          <cell r="BL121">
            <v>0</v>
          </cell>
          <cell r="BM121">
            <v>0</v>
          </cell>
          <cell r="BN121">
            <v>0</v>
          </cell>
          <cell r="BO121">
            <v>910</v>
          </cell>
          <cell r="BP121">
            <v>184062</v>
          </cell>
          <cell r="BQ121">
            <v>0</v>
          </cell>
          <cell r="BR121">
            <v>0</v>
          </cell>
          <cell r="BS121">
            <v>0</v>
          </cell>
          <cell r="BT121">
            <v>0</v>
          </cell>
          <cell r="BU121">
            <v>2945</v>
          </cell>
          <cell r="BV121">
            <v>0</v>
          </cell>
          <cell r="BW121">
            <v>0</v>
          </cell>
          <cell r="BX121">
            <v>0</v>
          </cell>
          <cell r="BY121">
            <v>0</v>
          </cell>
          <cell r="BZ121">
            <v>2945</v>
          </cell>
          <cell r="CA121">
            <v>910</v>
          </cell>
          <cell r="CB121">
            <v>3855</v>
          </cell>
          <cell r="CC121">
            <v>0.05</v>
          </cell>
          <cell r="CD121">
            <v>14565</v>
          </cell>
        </row>
        <row r="122">
          <cell r="B122" t="str">
            <v>R1008</v>
          </cell>
          <cell r="C122" t="str">
            <v>CAP03</v>
          </cell>
          <cell r="D122" t="str">
            <v>En andén asfalto                      (AA)</v>
          </cell>
          <cell r="E122" t="str">
            <v>m</v>
          </cell>
          <cell r="F122" t="str">
            <v>MOC016</v>
          </cell>
          <cell r="G122" t="str">
            <v>MOC104</v>
          </cell>
          <cell r="H122" t="str">
            <v>NA</v>
          </cell>
          <cell r="I122" t="str">
            <v>NA</v>
          </cell>
          <cell r="J122" t="str">
            <v>NA</v>
          </cell>
          <cell r="K122" t="str">
            <v>NA</v>
          </cell>
          <cell r="L122" t="str">
            <v>NA</v>
          </cell>
          <cell r="M122">
            <v>0.02</v>
          </cell>
          <cell r="N122">
            <v>0.01</v>
          </cell>
          <cell r="O122" t="str">
            <v>NA</v>
          </cell>
          <cell r="P122" t="str">
            <v>NA</v>
          </cell>
          <cell r="Q122" t="str">
            <v>NA</v>
          </cell>
          <cell r="R122" t="str">
            <v>NA</v>
          </cell>
          <cell r="S122" t="str">
            <v>NA</v>
          </cell>
          <cell r="T122" t="str">
            <v>CEC012</v>
          </cell>
          <cell r="U122" t="str">
            <v>NA</v>
          </cell>
          <cell r="V122" t="str">
            <v>NA</v>
          </cell>
          <cell r="W122" t="str">
            <v>NA</v>
          </cell>
          <cell r="X122" t="str">
            <v>NA</v>
          </cell>
          <cell r="Y122" t="str">
            <v>CMC009</v>
          </cell>
          <cell r="Z122" t="str">
            <v>NA</v>
          </cell>
          <cell r="AA122" t="str">
            <v>NA</v>
          </cell>
          <cell r="AB122" t="str">
            <v>NA</v>
          </cell>
          <cell r="AC122" t="str">
            <v>NA</v>
          </cell>
          <cell r="AD122">
            <v>1</v>
          </cell>
          <cell r="AE122" t="str">
            <v>NA</v>
          </cell>
          <cell r="AF122" t="str">
            <v>NA</v>
          </cell>
          <cell r="AG122" t="str">
            <v>NA</v>
          </cell>
          <cell r="AH122" t="str">
            <v>NA</v>
          </cell>
          <cell r="AI122">
            <v>75</v>
          </cell>
          <cell r="AJ122">
            <v>75</v>
          </cell>
          <cell r="AO122">
            <v>9775</v>
          </cell>
          <cell r="AP122">
            <v>230000</v>
          </cell>
          <cell r="AQ122">
            <v>165000</v>
          </cell>
          <cell r="AR122">
            <v>0</v>
          </cell>
          <cell r="AS122">
            <v>0</v>
          </cell>
          <cell r="AT122">
            <v>0</v>
          </cell>
          <cell r="AU122">
            <v>0</v>
          </cell>
          <cell r="AV122">
            <v>0</v>
          </cell>
          <cell r="AW122">
            <v>4600</v>
          </cell>
          <cell r="AX122">
            <v>1650</v>
          </cell>
          <cell r="AY122">
            <v>0</v>
          </cell>
          <cell r="AZ122">
            <v>0</v>
          </cell>
          <cell r="BA122">
            <v>0</v>
          </cell>
          <cell r="BB122">
            <v>0</v>
          </cell>
          <cell r="BC122">
            <v>0</v>
          </cell>
          <cell r="BD122">
            <v>6563</v>
          </cell>
          <cell r="BE122">
            <v>56846</v>
          </cell>
          <cell r="BF122">
            <v>0</v>
          </cell>
          <cell r="BG122">
            <v>0</v>
          </cell>
          <cell r="BH122">
            <v>0</v>
          </cell>
          <cell r="BI122">
            <v>0</v>
          </cell>
          <cell r="BJ122">
            <v>758</v>
          </cell>
          <cell r="BK122">
            <v>0</v>
          </cell>
          <cell r="BL122">
            <v>0</v>
          </cell>
          <cell r="BM122">
            <v>0</v>
          </cell>
          <cell r="BN122">
            <v>0</v>
          </cell>
          <cell r="BO122">
            <v>758</v>
          </cell>
          <cell r="BP122">
            <v>184062</v>
          </cell>
          <cell r="BQ122">
            <v>0</v>
          </cell>
          <cell r="BR122">
            <v>0</v>
          </cell>
          <cell r="BS122">
            <v>0</v>
          </cell>
          <cell r="BT122">
            <v>0</v>
          </cell>
          <cell r="BU122">
            <v>2454</v>
          </cell>
          <cell r="BV122">
            <v>0</v>
          </cell>
          <cell r="BW122">
            <v>0</v>
          </cell>
          <cell r="BX122">
            <v>0</v>
          </cell>
          <cell r="BY122">
            <v>0</v>
          </cell>
          <cell r="BZ122">
            <v>2454</v>
          </cell>
          <cell r="CA122">
            <v>758</v>
          </cell>
          <cell r="CB122">
            <v>3212</v>
          </cell>
          <cell r="CC122">
            <v>0.05</v>
          </cell>
          <cell r="CD122">
            <v>9775</v>
          </cell>
        </row>
        <row r="123">
          <cell r="C123" t="str">
            <v>CAP03</v>
          </cell>
          <cell r="D123" t="str">
            <v>En Anden Baldosa</v>
          </cell>
          <cell r="E123" t="str">
            <v>m2</v>
          </cell>
          <cell r="F123" t="str">
            <v>MOC026</v>
          </cell>
          <cell r="G123" t="str">
            <v>MOC015</v>
          </cell>
          <cell r="H123" t="str">
            <v>MOC086</v>
          </cell>
          <cell r="I123" t="str">
            <v>NA</v>
          </cell>
          <cell r="J123" t="str">
            <v>NA</v>
          </cell>
          <cell r="K123" t="str">
            <v>NA</v>
          </cell>
          <cell r="L123" t="str">
            <v>NA</v>
          </cell>
          <cell r="M123">
            <v>0.05</v>
          </cell>
          <cell r="N123">
            <v>1</v>
          </cell>
          <cell r="O123">
            <v>2.5000000000000001E-2</v>
          </cell>
          <cell r="P123" t="str">
            <v>NA</v>
          </cell>
          <cell r="Q123" t="str">
            <v>NA</v>
          </cell>
          <cell r="R123" t="str">
            <v>NA</v>
          </cell>
          <cell r="S123" t="str">
            <v>NA</v>
          </cell>
          <cell r="T123" t="str">
            <v>CEC013</v>
          </cell>
          <cell r="U123" t="str">
            <v>CEC014</v>
          </cell>
          <cell r="V123" t="str">
            <v>NA</v>
          </cell>
          <cell r="W123" t="str">
            <v>NA</v>
          </cell>
          <cell r="X123" t="str">
            <v>NA</v>
          </cell>
          <cell r="Y123" t="str">
            <v>CMC009</v>
          </cell>
          <cell r="Z123" t="str">
            <v>CMC010</v>
          </cell>
          <cell r="AA123" t="str">
            <v>NA</v>
          </cell>
          <cell r="AB123" t="str">
            <v>NA</v>
          </cell>
          <cell r="AC123" t="str">
            <v>NA</v>
          </cell>
          <cell r="AD123">
            <v>1</v>
          </cell>
          <cell r="AE123">
            <v>1</v>
          </cell>
          <cell r="AF123" t="str">
            <v>NA</v>
          </cell>
          <cell r="AG123" t="str">
            <v>NA</v>
          </cell>
          <cell r="AH123" t="str">
            <v>NA</v>
          </cell>
          <cell r="AI123">
            <v>35</v>
          </cell>
          <cell r="AJ123">
            <v>35</v>
          </cell>
          <cell r="AK123">
            <v>35</v>
          </cell>
          <cell r="AO123">
            <v>39884</v>
          </cell>
          <cell r="AP123">
            <v>234000</v>
          </cell>
          <cell r="AQ123">
            <v>9900</v>
          </cell>
          <cell r="AR123">
            <v>227016.3</v>
          </cell>
          <cell r="AS123">
            <v>0</v>
          </cell>
          <cell r="AT123">
            <v>0</v>
          </cell>
          <cell r="AU123">
            <v>0</v>
          </cell>
          <cell r="AV123">
            <v>0</v>
          </cell>
          <cell r="AW123">
            <v>11700</v>
          </cell>
          <cell r="AX123">
            <v>9900</v>
          </cell>
          <cell r="AY123">
            <v>5675</v>
          </cell>
          <cell r="AZ123">
            <v>0</v>
          </cell>
          <cell r="BA123">
            <v>0</v>
          </cell>
          <cell r="BB123">
            <v>0</v>
          </cell>
          <cell r="BC123">
            <v>0</v>
          </cell>
          <cell r="BD123">
            <v>28639</v>
          </cell>
          <cell r="BE123">
            <v>23278</v>
          </cell>
          <cell r="BF123">
            <v>21737</v>
          </cell>
          <cell r="BG123">
            <v>0</v>
          </cell>
          <cell r="BH123">
            <v>0</v>
          </cell>
          <cell r="BI123">
            <v>0</v>
          </cell>
          <cell r="BJ123">
            <v>665</v>
          </cell>
          <cell r="BK123">
            <v>621</v>
          </cell>
          <cell r="BL123">
            <v>0</v>
          </cell>
          <cell r="BM123">
            <v>0</v>
          </cell>
          <cell r="BN123">
            <v>0</v>
          </cell>
          <cell r="BO123">
            <v>1286</v>
          </cell>
          <cell r="BP123">
            <v>184062</v>
          </cell>
          <cell r="BQ123">
            <v>164508</v>
          </cell>
          <cell r="BR123">
            <v>0</v>
          </cell>
          <cell r="BS123">
            <v>0</v>
          </cell>
          <cell r="BT123">
            <v>0</v>
          </cell>
          <cell r="BU123">
            <v>5259</v>
          </cell>
          <cell r="BV123">
            <v>4700</v>
          </cell>
          <cell r="BW123">
            <v>0</v>
          </cell>
          <cell r="BX123">
            <v>0</v>
          </cell>
          <cell r="BY123">
            <v>0</v>
          </cell>
          <cell r="BZ123">
            <v>9959</v>
          </cell>
          <cell r="CA123">
            <v>1286</v>
          </cell>
          <cell r="CB123">
            <v>11245</v>
          </cell>
          <cell r="CC123">
            <v>0.05</v>
          </cell>
          <cell r="CD123">
            <v>39884</v>
          </cell>
        </row>
        <row r="124">
          <cell r="B124" t="str">
            <v>R1012</v>
          </cell>
          <cell r="C124" t="str">
            <v>CAP03</v>
          </cell>
          <cell r="D124" t="str">
            <v>En Andén baldosa</v>
          </cell>
          <cell r="E124" t="str">
            <v>m</v>
          </cell>
          <cell r="F124" t="str">
            <v>MOC027</v>
          </cell>
          <cell r="G124" t="str">
            <v>MOC015</v>
          </cell>
          <cell r="H124" t="str">
            <v>MOC086</v>
          </cell>
          <cell r="I124" t="str">
            <v>NA</v>
          </cell>
          <cell r="J124" t="str">
            <v>NA</v>
          </cell>
          <cell r="K124" t="str">
            <v>NA</v>
          </cell>
          <cell r="L124" t="str">
            <v>NA</v>
          </cell>
          <cell r="M124">
            <v>0.03</v>
          </cell>
          <cell r="N124">
            <v>0.6</v>
          </cell>
          <cell r="O124">
            <v>0.02</v>
          </cell>
          <cell r="P124" t="str">
            <v>NA</v>
          </cell>
          <cell r="Q124" t="str">
            <v>NA</v>
          </cell>
          <cell r="R124" t="str">
            <v>NA</v>
          </cell>
          <cell r="S124" t="str">
            <v>NA</v>
          </cell>
          <cell r="T124" t="str">
            <v>CEC013</v>
          </cell>
          <cell r="U124" t="str">
            <v>CEC014</v>
          </cell>
          <cell r="V124" t="str">
            <v>NA</v>
          </cell>
          <cell r="W124" t="str">
            <v>NA</v>
          </cell>
          <cell r="X124" t="str">
            <v>NA</v>
          </cell>
          <cell r="Y124" t="str">
            <v>CMC009</v>
          </cell>
          <cell r="Z124" t="str">
            <v>CMC010</v>
          </cell>
          <cell r="AA124" t="str">
            <v>NA</v>
          </cell>
          <cell r="AB124" t="str">
            <v>NA</v>
          </cell>
          <cell r="AC124" t="str">
            <v>NA</v>
          </cell>
          <cell r="AD124">
            <v>0.2</v>
          </cell>
          <cell r="AE124">
            <v>1</v>
          </cell>
          <cell r="AF124" t="str">
            <v>NA</v>
          </cell>
          <cell r="AG124" t="str">
            <v>NA</v>
          </cell>
          <cell r="AH124" t="str">
            <v>NA</v>
          </cell>
          <cell r="AI124">
            <v>40</v>
          </cell>
          <cell r="AJ124">
            <v>200</v>
          </cell>
          <cell r="AK124">
            <v>40</v>
          </cell>
          <cell r="AO124">
            <v>31218</v>
          </cell>
          <cell r="AP124">
            <v>461000</v>
          </cell>
          <cell r="AQ124">
            <v>9900</v>
          </cell>
          <cell r="AR124">
            <v>227016.3</v>
          </cell>
          <cell r="AS124">
            <v>0</v>
          </cell>
          <cell r="AT124">
            <v>0</v>
          </cell>
          <cell r="AU124">
            <v>0</v>
          </cell>
          <cell r="AV124">
            <v>0</v>
          </cell>
          <cell r="AW124">
            <v>13830</v>
          </cell>
          <cell r="AX124">
            <v>5940</v>
          </cell>
          <cell r="AY124">
            <v>4540</v>
          </cell>
          <cell r="AZ124">
            <v>0</v>
          </cell>
          <cell r="BA124">
            <v>0</v>
          </cell>
          <cell r="BB124">
            <v>0</v>
          </cell>
          <cell r="BC124">
            <v>0</v>
          </cell>
          <cell r="BD124">
            <v>25526</v>
          </cell>
          <cell r="BE124">
            <v>23278</v>
          </cell>
          <cell r="BF124">
            <v>21737</v>
          </cell>
          <cell r="BG124">
            <v>0</v>
          </cell>
          <cell r="BH124">
            <v>0</v>
          </cell>
          <cell r="BI124">
            <v>0</v>
          </cell>
          <cell r="BJ124">
            <v>116</v>
          </cell>
          <cell r="BK124">
            <v>543</v>
          </cell>
          <cell r="BL124">
            <v>0</v>
          </cell>
          <cell r="BM124">
            <v>0</v>
          </cell>
          <cell r="BN124">
            <v>0</v>
          </cell>
          <cell r="BO124">
            <v>659</v>
          </cell>
          <cell r="BP124">
            <v>184062</v>
          </cell>
          <cell r="BQ124">
            <v>164508</v>
          </cell>
          <cell r="BR124">
            <v>0</v>
          </cell>
          <cell r="BS124">
            <v>0</v>
          </cell>
          <cell r="BT124">
            <v>0</v>
          </cell>
          <cell r="BU124">
            <v>920</v>
          </cell>
          <cell r="BV124">
            <v>4113</v>
          </cell>
          <cell r="BW124">
            <v>0</v>
          </cell>
          <cell r="BX124">
            <v>0</v>
          </cell>
          <cell r="BY124">
            <v>0</v>
          </cell>
          <cell r="BZ124">
            <v>5033</v>
          </cell>
          <cell r="CA124">
            <v>659</v>
          </cell>
          <cell r="CB124">
            <v>5692</v>
          </cell>
          <cell r="CC124">
            <v>0.05</v>
          </cell>
          <cell r="CD124">
            <v>31218</v>
          </cell>
        </row>
        <row r="125">
          <cell r="B125" t="str">
            <v>R1012</v>
          </cell>
          <cell r="C125" t="str">
            <v>CAP03</v>
          </cell>
          <cell r="D125" t="str">
            <v>En andén baldosa                   (AB)</v>
          </cell>
          <cell r="E125" t="str">
            <v>m</v>
          </cell>
          <cell r="F125" t="str">
            <v>MOC027</v>
          </cell>
          <cell r="G125" t="str">
            <v>MOC015</v>
          </cell>
          <cell r="H125" t="str">
            <v>MOC086</v>
          </cell>
          <cell r="I125" t="str">
            <v>NA</v>
          </cell>
          <cell r="J125" t="str">
            <v>NA</v>
          </cell>
          <cell r="K125" t="str">
            <v>NA</v>
          </cell>
          <cell r="L125" t="str">
            <v>NA</v>
          </cell>
          <cell r="M125">
            <v>0.03</v>
          </cell>
          <cell r="N125">
            <v>0.5</v>
          </cell>
          <cell r="O125">
            <v>0.01</v>
          </cell>
          <cell r="P125" t="str">
            <v>NA</v>
          </cell>
          <cell r="Q125" t="str">
            <v>NA</v>
          </cell>
          <cell r="R125" t="str">
            <v>NA</v>
          </cell>
          <cell r="S125" t="str">
            <v>NA</v>
          </cell>
          <cell r="T125" t="str">
            <v>CEC013</v>
          </cell>
          <cell r="U125" t="str">
            <v>CEC014</v>
          </cell>
          <cell r="V125" t="str">
            <v>NA</v>
          </cell>
          <cell r="W125" t="str">
            <v>NA</v>
          </cell>
          <cell r="X125" t="str">
            <v>NA</v>
          </cell>
          <cell r="Y125" t="str">
            <v>CMC009</v>
          </cell>
          <cell r="Z125" t="str">
            <v>CMC010</v>
          </cell>
          <cell r="AA125" t="str">
            <v>NA</v>
          </cell>
          <cell r="AB125" t="str">
            <v>NA</v>
          </cell>
          <cell r="AC125" t="str">
            <v>NA</v>
          </cell>
          <cell r="AD125">
            <v>0.3</v>
          </cell>
          <cell r="AE125">
            <v>1</v>
          </cell>
          <cell r="AF125" t="str">
            <v>NA</v>
          </cell>
          <cell r="AG125" t="str">
            <v>NA</v>
          </cell>
          <cell r="AH125" t="str">
            <v>NA</v>
          </cell>
          <cell r="AI125">
            <v>90</v>
          </cell>
          <cell r="AJ125">
            <v>300</v>
          </cell>
          <cell r="AK125">
            <v>90</v>
          </cell>
          <cell r="AO125">
            <v>24865</v>
          </cell>
          <cell r="AP125">
            <v>461000</v>
          </cell>
          <cell r="AQ125">
            <v>9900</v>
          </cell>
          <cell r="AR125">
            <v>227016.3</v>
          </cell>
          <cell r="AS125">
            <v>0</v>
          </cell>
          <cell r="AT125">
            <v>0</v>
          </cell>
          <cell r="AU125">
            <v>0</v>
          </cell>
          <cell r="AV125">
            <v>0</v>
          </cell>
          <cell r="AW125">
            <v>13830</v>
          </cell>
          <cell r="AX125">
            <v>4950</v>
          </cell>
          <cell r="AY125">
            <v>2270</v>
          </cell>
          <cell r="AZ125">
            <v>0</v>
          </cell>
          <cell r="BA125">
            <v>0</v>
          </cell>
          <cell r="BB125">
            <v>0</v>
          </cell>
          <cell r="BC125">
            <v>0</v>
          </cell>
          <cell r="BD125">
            <v>22103</v>
          </cell>
          <cell r="BE125">
            <v>23278</v>
          </cell>
          <cell r="BF125">
            <v>21737</v>
          </cell>
          <cell r="BG125">
            <v>0</v>
          </cell>
          <cell r="BH125">
            <v>0</v>
          </cell>
          <cell r="BI125">
            <v>0</v>
          </cell>
          <cell r="BJ125">
            <v>78</v>
          </cell>
          <cell r="BK125">
            <v>242</v>
          </cell>
          <cell r="BL125">
            <v>0</v>
          </cell>
          <cell r="BM125">
            <v>0</v>
          </cell>
          <cell r="BN125">
            <v>0</v>
          </cell>
          <cell r="BO125">
            <v>320</v>
          </cell>
          <cell r="BP125">
            <v>184062</v>
          </cell>
          <cell r="BQ125">
            <v>164508</v>
          </cell>
          <cell r="BR125">
            <v>0</v>
          </cell>
          <cell r="BS125">
            <v>0</v>
          </cell>
          <cell r="BT125">
            <v>0</v>
          </cell>
          <cell r="BU125">
            <v>614</v>
          </cell>
          <cell r="BV125">
            <v>1828</v>
          </cell>
          <cell r="BW125">
            <v>0</v>
          </cell>
          <cell r="BX125">
            <v>0</v>
          </cell>
          <cell r="BY125">
            <v>0</v>
          </cell>
          <cell r="BZ125">
            <v>2442</v>
          </cell>
          <cell r="CA125">
            <v>320</v>
          </cell>
          <cell r="CB125">
            <v>2762</v>
          </cell>
          <cell r="CC125">
            <v>0.05</v>
          </cell>
          <cell r="CD125">
            <v>24865</v>
          </cell>
        </row>
        <row r="126">
          <cell r="C126" t="str">
            <v>CAP03</v>
          </cell>
          <cell r="D126" t="str">
            <v>En Anden Concreto</v>
          </cell>
          <cell r="E126" t="str">
            <v>m2</v>
          </cell>
          <cell r="F126" t="str">
            <v>MOC026</v>
          </cell>
          <cell r="G126" t="str">
            <v>MRD353</v>
          </cell>
          <cell r="H126" t="str">
            <v>NA</v>
          </cell>
          <cell r="I126" t="str">
            <v>NA</v>
          </cell>
          <cell r="J126" t="str">
            <v>NA</v>
          </cell>
          <cell r="K126" t="str">
            <v>NA</v>
          </cell>
          <cell r="L126" t="str">
            <v>NA</v>
          </cell>
          <cell r="M126">
            <v>0.1</v>
          </cell>
          <cell r="N126">
            <v>0.6</v>
          </cell>
          <cell r="O126" t="str">
            <v>NA</v>
          </cell>
          <cell r="P126" t="str">
            <v>NA</v>
          </cell>
          <cell r="Q126" t="str">
            <v>NA</v>
          </cell>
          <cell r="R126" t="str">
            <v>NA</v>
          </cell>
          <cell r="S126" t="str">
            <v>NA</v>
          </cell>
          <cell r="T126" t="str">
            <v>CEC013</v>
          </cell>
          <cell r="U126" t="str">
            <v>NA</v>
          </cell>
          <cell r="V126" t="str">
            <v>NA</v>
          </cell>
          <cell r="W126" t="str">
            <v>NA</v>
          </cell>
          <cell r="X126" t="str">
            <v>NA</v>
          </cell>
          <cell r="Y126" t="str">
            <v>CMC009</v>
          </cell>
          <cell r="Z126" t="str">
            <v>NA</v>
          </cell>
          <cell r="AA126" t="str">
            <v>NA</v>
          </cell>
          <cell r="AB126" t="str">
            <v>NA</v>
          </cell>
          <cell r="AC126" t="str">
            <v>NA</v>
          </cell>
          <cell r="AD126">
            <v>1</v>
          </cell>
          <cell r="AE126" t="str">
            <v>NA</v>
          </cell>
          <cell r="AF126" t="str">
            <v>NA</v>
          </cell>
          <cell r="AG126" t="str">
            <v>NA</v>
          </cell>
          <cell r="AH126" t="str">
            <v>NA</v>
          </cell>
          <cell r="AI126">
            <v>35</v>
          </cell>
          <cell r="AJ126">
            <v>35</v>
          </cell>
          <cell r="AO126">
            <v>32006</v>
          </cell>
          <cell r="AP126">
            <v>234000</v>
          </cell>
          <cell r="AQ126">
            <v>2400</v>
          </cell>
          <cell r="AR126">
            <v>0</v>
          </cell>
          <cell r="AS126">
            <v>0</v>
          </cell>
          <cell r="AT126">
            <v>0</v>
          </cell>
          <cell r="AU126">
            <v>0</v>
          </cell>
          <cell r="AV126">
            <v>0</v>
          </cell>
          <cell r="AW126">
            <v>23400</v>
          </cell>
          <cell r="AX126">
            <v>1440</v>
          </cell>
          <cell r="AY126">
            <v>0</v>
          </cell>
          <cell r="AZ126">
            <v>0</v>
          </cell>
          <cell r="BA126">
            <v>0</v>
          </cell>
          <cell r="BB126">
            <v>0</v>
          </cell>
          <cell r="BC126">
            <v>0</v>
          </cell>
          <cell r="BD126">
            <v>26082</v>
          </cell>
          <cell r="BE126">
            <v>23278</v>
          </cell>
          <cell r="BF126">
            <v>0</v>
          </cell>
          <cell r="BG126">
            <v>0</v>
          </cell>
          <cell r="BH126">
            <v>0</v>
          </cell>
          <cell r="BI126">
            <v>0</v>
          </cell>
          <cell r="BJ126">
            <v>665</v>
          </cell>
          <cell r="BK126">
            <v>0</v>
          </cell>
          <cell r="BL126">
            <v>0</v>
          </cell>
          <cell r="BM126">
            <v>0</v>
          </cell>
          <cell r="BN126">
            <v>0</v>
          </cell>
          <cell r="BO126">
            <v>665</v>
          </cell>
          <cell r="BP126">
            <v>184062</v>
          </cell>
          <cell r="BQ126">
            <v>0</v>
          </cell>
          <cell r="BR126">
            <v>0</v>
          </cell>
          <cell r="BS126">
            <v>0</v>
          </cell>
          <cell r="BT126">
            <v>0</v>
          </cell>
          <cell r="BU126">
            <v>5259</v>
          </cell>
          <cell r="BV126">
            <v>0</v>
          </cell>
          <cell r="BW126">
            <v>0</v>
          </cell>
          <cell r="BX126">
            <v>0</v>
          </cell>
          <cell r="BY126">
            <v>0</v>
          </cell>
          <cell r="BZ126">
            <v>5259</v>
          </cell>
          <cell r="CA126">
            <v>665</v>
          </cell>
          <cell r="CB126">
            <v>5924</v>
          </cell>
          <cell r="CC126">
            <v>0.05</v>
          </cell>
          <cell r="CD126">
            <v>32006</v>
          </cell>
        </row>
        <row r="127">
          <cell r="B127" t="str">
            <v>R1009</v>
          </cell>
          <cell r="C127" t="str">
            <v>CAP03</v>
          </cell>
          <cell r="D127" t="str">
            <v>En Andén concreto</v>
          </cell>
          <cell r="E127" t="str">
            <v>m</v>
          </cell>
          <cell r="F127" t="str">
            <v>MOC026</v>
          </cell>
          <cell r="G127" t="str">
            <v>MRD353</v>
          </cell>
          <cell r="H127" t="str">
            <v>NA</v>
          </cell>
          <cell r="I127" t="str">
            <v>NA</v>
          </cell>
          <cell r="J127" t="str">
            <v>NA</v>
          </cell>
          <cell r="K127" t="str">
            <v>NA</v>
          </cell>
          <cell r="L127" t="str">
            <v>NA</v>
          </cell>
          <cell r="M127">
            <v>0.06</v>
          </cell>
          <cell r="N127">
            <v>0.6</v>
          </cell>
          <cell r="O127" t="str">
            <v>NA</v>
          </cell>
          <cell r="P127" t="str">
            <v>NA</v>
          </cell>
          <cell r="Q127" t="str">
            <v>NA</v>
          </cell>
          <cell r="R127" t="str">
            <v>NA</v>
          </cell>
          <cell r="S127" t="str">
            <v>NA</v>
          </cell>
          <cell r="T127" t="str">
            <v>CEC013</v>
          </cell>
          <cell r="U127" t="str">
            <v>NA</v>
          </cell>
          <cell r="V127" t="str">
            <v>NA</v>
          </cell>
          <cell r="W127" t="str">
            <v>NA</v>
          </cell>
          <cell r="X127" t="str">
            <v>NA</v>
          </cell>
          <cell r="Y127" t="str">
            <v>CMC009</v>
          </cell>
          <cell r="Z127" t="str">
            <v>NA</v>
          </cell>
          <cell r="AA127" t="str">
            <v>NA</v>
          </cell>
          <cell r="AB127" t="str">
            <v>NA</v>
          </cell>
          <cell r="AC127" t="str">
            <v>NA</v>
          </cell>
          <cell r="AD127">
            <v>1</v>
          </cell>
          <cell r="AE127" t="str">
            <v>NA</v>
          </cell>
          <cell r="AF127" t="str">
            <v>NA</v>
          </cell>
          <cell r="AG127" t="str">
            <v>NA</v>
          </cell>
          <cell r="AH127" t="str">
            <v>NA</v>
          </cell>
          <cell r="AI127">
            <v>111</v>
          </cell>
          <cell r="AJ127">
            <v>111</v>
          </cell>
          <cell r="AO127">
            <v>18122</v>
          </cell>
          <cell r="AP127">
            <v>234000</v>
          </cell>
          <cell r="AQ127">
            <v>2400</v>
          </cell>
          <cell r="AR127">
            <v>0</v>
          </cell>
          <cell r="AS127">
            <v>0</v>
          </cell>
          <cell r="AT127">
            <v>0</v>
          </cell>
          <cell r="AU127">
            <v>0</v>
          </cell>
          <cell r="AV127">
            <v>0</v>
          </cell>
          <cell r="AW127">
            <v>14040</v>
          </cell>
          <cell r="AX127">
            <v>1440</v>
          </cell>
          <cell r="AY127">
            <v>0</v>
          </cell>
          <cell r="AZ127">
            <v>0</v>
          </cell>
          <cell r="BA127">
            <v>0</v>
          </cell>
          <cell r="BB127">
            <v>0</v>
          </cell>
          <cell r="BC127">
            <v>0</v>
          </cell>
          <cell r="BD127">
            <v>16254</v>
          </cell>
          <cell r="BE127">
            <v>23278</v>
          </cell>
          <cell r="BF127">
            <v>0</v>
          </cell>
          <cell r="BG127">
            <v>0</v>
          </cell>
          <cell r="BH127">
            <v>0</v>
          </cell>
          <cell r="BI127">
            <v>0</v>
          </cell>
          <cell r="BJ127">
            <v>210</v>
          </cell>
          <cell r="BK127">
            <v>0</v>
          </cell>
          <cell r="BL127">
            <v>0</v>
          </cell>
          <cell r="BM127">
            <v>0</v>
          </cell>
          <cell r="BN127">
            <v>0</v>
          </cell>
          <cell r="BO127">
            <v>210</v>
          </cell>
          <cell r="BP127">
            <v>184062</v>
          </cell>
          <cell r="BQ127">
            <v>0</v>
          </cell>
          <cell r="BR127">
            <v>0</v>
          </cell>
          <cell r="BS127">
            <v>0</v>
          </cell>
          <cell r="BT127">
            <v>0</v>
          </cell>
          <cell r="BU127">
            <v>1658</v>
          </cell>
          <cell r="BV127">
            <v>0</v>
          </cell>
          <cell r="BW127">
            <v>0</v>
          </cell>
          <cell r="BX127">
            <v>0</v>
          </cell>
          <cell r="BY127">
            <v>0</v>
          </cell>
          <cell r="BZ127">
            <v>1658</v>
          </cell>
          <cell r="CA127">
            <v>210</v>
          </cell>
          <cell r="CB127">
            <v>1868</v>
          </cell>
          <cell r="CC127">
            <v>0.05</v>
          </cell>
          <cell r="CD127">
            <v>18122</v>
          </cell>
        </row>
        <row r="128">
          <cell r="B128" t="str">
            <v>R2009</v>
          </cell>
          <cell r="C128" t="str">
            <v>CAP03</v>
          </cell>
          <cell r="D128" t="str">
            <v>En Andén concreto</v>
          </cell>
          <cell r="E128" t="str">
            <v>m</v>
          </cell>
          <cell r="F128" t="str">
            <v>MOC014</v>
          </cell>
          <cell r="G128" t="str">
            <v>MOC026</v>
          </cell>
          <cell r="H128" t="str">
            <v>MOC108</v>
          </cell>
          <cell r="I128" t="str">
            <v>MOC129</v>
          </cell>
          <cell r="J128" t="str">
            <v>NA</v>
          </cell>
          <cell r="K128" t="str">
            <v>NA</v>
          </cell>
          <cell r="L128" t="str">
            <v>NA</v>
          </cell>
          <cell r="M128">
            <v>0.13</v>
          </cell>
          <cell r="N128">
            <v>0.06</v>
          </cell>
          <cell r="O128">
            <v>0.16</v>
          </cell>
          <cell r="P128">
            <v>0.1</v>
          </cell>
          <cell r="Q128" t="str">
            <v>NA</v>
          </cell>
          <cell r="R128" t="str">
            <v>NA</v>
          </cell>
          <cell r="S128" t="str">
            <v>NA</v>
          </cell>
          <cell r="T128" t="str">
            <v>CEC013</v>
          </cell>
          <cell r="U128" t="str">
            <v>NA</v>
          </cell>
          <cell r="V128" t="str">
            <v>NA</v>
          </cell>
          <cell r="W128" t="str">
            <v>NA</v>
          </cell>
          <cell r="X128" t="str">
            <v>NA</v>
          </cell>
          <cell r="Y128" t="str">
            <v>CMC009</v>
          </cell>
          <cell r="Z128" t="str">
            <v>NA</v>
          </cell>
          <cell r="AA128" t="str">
            <v>NA</v>
          </cell>
          <cell r="AB128" t="str">
            <v>NA</v>
          </cell>
          <cell r="AC128" t="str">
            <v>NA</v>
          </cell>
          <cell r="AD128">
            <v>1</v>
          </cell>
          <cell r="AE128" t="str">
            <v>NA</v>
          </cell>
          <cell r="AF128" t="str">
            <v>NA</v>
          </cell>
          <cell r="AG128" t="str">
            <v>NA</v>
          </cell>
          <cell r="AH128" t="str">
            <v>NA</v>
          </cell>
          <cell r="AI128">
            <v>67.5</v>
          </cell>
          <cell r="AJ128">
            <v>67.5</v>
          </cell>
          <cell r="AO128">
            <v>18888</v>
          </cell>
          <cell r="AP128">
            <v>4800</v>
          </cell>
          <cell r="AQ128">
            <v>234000</v>
          </cell>
          <cell r="AR128">
            <v>560</v>
          </cell>
          <cell r="AS128">
            <v>3090</v>
          </cell>
          <cell r="AT128">
            <v>0</v>
          </cell>
          <cell r="AU128">
            <v>0</v>
          </cell>
          <cell r="AV128">
            <v>0</v>
          </cell>
          <cell r="AW128">
            <v>624</v>
          </cell>
          <cell r="AX128">
            <v>14040</v>
          </cell>
          <cell r="AY128">
            <v>90</v>
          </cell>
          <cell r="AZ128">
            <v>309</v>
          </cell>
          <cell r="BA128">
            <v>0</v>
          </cell>
          <cell r="BB128">
            <v>0</v>
          </cell>
          <cell r="BC128">
            <v>0</v>
          </cell>
          <cell r="BD128">
            <v>15816</v>
          </cell>
          <cell r="BE128">
            <v>23278</v>
          </cell>
          <cell r="BF128">
            <v>0</v>
          </cell>
          <cell r="BG128">
            <v>0</v>
          </cell>
          <cell r="BH128">
            <v>0</v>
          </cell>
          <cell r="BI128">
            <v>0</v>
          </cell>
          <cell r="BJ128">
            <v>345</v>
          </cell>
          <cell r="BK128">
            <v>0</v>
          </cell>
          <cell r="BL128">
            <v>0</v>
          </cell>
          <cell r="BM128">
            <v>0</v>
          </cell>
          <cell r="BN128">
            <v>0</v>
          </cell>
          <cell r="BO128">
            <v>345</v>
          </cell>
          <cell r="BP128">
            <v>184062</v>
          </cell>
          <cell r="BQ128">
            <v>0</v>
          </cell>
          <cell r="BR128">
            <v>0</v>
          </cell>
          <cell r="BS128">
            <v>0</v>
          </cell>
          <cell r="BT128">
            <v>0</v>
          </cell>
          <cell r="BU128">
            <v>2727</v>
          </cell>
          <cell r="BV128">
            <v>0</v>
          </cell>
          <cell r="BW128">
            <v>0</v>
          </cell>
          <cell r="BX128">
            <v>0</v>
          </cell>
          <cell r="BY128">
            <v>0</v>
          </cell>
          <cell r="BZ128">
            <v>2727</v>
          </cell>
          <cell r="CA128">
            <v>345</v>
          </cell>
          <cell r="CB128">
            <v>3072</v>
          </cell>
          <cell r="CC128">
            <v>0.05</v>
          </cell>
          <cell r="CD128">
            <v>18888</v>
          </cell>
        </row>
        <row r="129">
          <cell r="B129" t="str">
            <v>R1009</v>
          </cell>
          <cell r="C129" t="str">
            <v>CAP03</v>
          </cell>
          <cell r="D129" t="str">
            <v>En andén concreto                  (AC)</v>
          </cell>
          <cell r="E129" t="str">
            <v>m</v>
          </cell>
          <cell r="F129" t="str">
            <v>MOC014</v>
          </cell>
          <cell r="G129" t="str">
            <v>MOC027</v>
          </cell>
          <cell r="H129" t="str">
            <v>MOC108</v>
          </cell>
          <cell r="I129" t="str">
            <v>MOC129</v>
          </cell>
          <cell r="J129" t="str">
            <v>MRD353</v>
          </cell>
          <cell r="K129" t="str">
            <v>NA</v>
          </cell>
          <cell r="L129" t="str">
            <v>NA</v>
          </cell>
          <cell r="M129">
            <v>0.01</v>
          </cell>
          <cell r="N129">
            <v>0.05</v>
          </cell>
          <cell r="O129">
            <v>0.10666666666666667</v>
          </cell>
          <cell r="P129">
            <v>6.666666666666668E-2</v>
          </cell>
          <cell r="Q129">
            <v>0.25</v>
          </cell>
          <cell r="R129" t="str">
            <v>NA</v>
          </cell>
          <cell r="S129" t="str">
            <v>NA</v>
          </cell>
          <cell r="T129" t="str">
            <v>CEC013</v>
          </cell>
          <cell r="U129" t="str">
            <v>NA</v>
          </cell>
          <cell r="V129" t="str">
            <v>NA</v>
          </cell>
          <cell r="W129" t="str">
            <v>NA</v>
          </cell>
          <cell r="X129" t="str">
            <v>NA</v>
          </cell>
          <cell r="Y129" t="str">
            <v>CMC009</v>
          </cell>
          <cell r="Z129" t="str">
            <v>NA</v>
          </cell>
          <cell r="AA129" t="str">
            <v>NA</v>
          </cell>
          <cell r="AB129" t="str">
            <v>NA</v>
          </cell>
          <cell r="AC129" t="str">
            <v>NA</v>
          </cell>
          <cell r="AD129">
            <v>1</v>
          </cell>
          <cell r="AE129" t="str">
            <v>NA</v>
          </cell>
          <cell r="AF129" t="str">
            <v>NA</v>
          </cell>
          <cell r="AG129" t="str">
            <v>NA</v>
          </cell>
          <cell r="AH129" t="str">
            <v>NA</v>
          </cell>
          <cell r="AI129">
            <v>135</v>
          </cell>
          <cell r="AJ129">
            <v>135</v>
          </cell>
          <cell r="AO129">
            <v>26697</v>
          </cell>
          <cell r="AP129">
            <v>4800</v>
          </cell>
          <cell r="AQ129">
            <v>461000</v>
          </cell>
          <cell r="AR129">
            <v>560</v>
          </cell>
          <cell r="AS129">
            <v>3090</v>
          </cell>
          <cell r="AT129">
            <v>2400</v>
          </cell>
          <cell r="AU129">
            <v>0</v>
          </cell>
          <cell r="AV129">
            <v>0</v>
          </cell>
          <cell r="AW129">
            <v>48</v>
          </cell>
          <cell r="AX129">
            <v>23050</v>
          </cell>
          <cell r="AY129">
            <v>60</v>
          </cell>
          <cell r="AZ129">
            <v>206</v>
          </cell>
          <cell r="BA129">
            <v>600</v>
          </cell>
          <cell r="BB129">
            <v>0</v>
          </cell>
          <cell r="BC129">
            <v>0</v>
          </cell>
          <cell r="BD129">
            <v>25162</v>
          </cell>
          <cell r="BE129">
            <v>23278</v>
          </cell>
          <cell r="BF129">
            <v>0</v>
          </cell>
          <cell r="BG129">
            <v>0</v>
          </cell>
          <cell r="BH129">
            <v>0</v>
          </cell>
          <cell r="BI129">
            <v>0</v>
          </cell>
          <cell r="BJ129">
            <v>172</v>
          </cell>
          <cell r="BK129">
            <v>0</v>
          </cell>
          <cell r="BL129">
            <v>0</v>
          </cell>
          <cell r="BM129">
            <v>0</v>
          </cell>
          <cell r="BN129">
            <v>0</v>
          </cell>
          <cell r="BO129">
            <v>172</v>
          </cell>
          <cell r="BP129">
            <v>184062</v>
          </cell>
          <cell r="BQ129">
            <v>0</v>
          </cell>
          <cell r="BR129">
            <v>0</v>
          </cell>
          <cell r="BS129">
            <v>0</v>
          </cell>
          <cell r="BT129">
            <v>0</v>
          </cell>
          <cell r="BU129">
            <v>1363</v>
          </cell>
          <cell r="BV129">
            <v>0</v>
          </cell>
          <cell r="BW129">
            <v>0</v>
          </cell>
          <cell r="BX129">
            <v>0</v>
          </cell>
          <cell r="BY129">
            <v>0</v>
          </cell>
          <cell r="BZ129">
            <v>1363</v>
          </cell>
          <cell r="CA129">
            <v>172</v>
          </cell>
          <cell r="CB129">
            <v>1535</v>
          </cell>
          <cell r="CC129">
            <v>0.05</v>
          </cell>
          <cell r="CD129">
            <v>26697</v>
          </cell>
        </row>
        <row r="130">
          <cell r="B130" t="str">
            <v>R1010</v>
          </cell>
          <cell r="C130" t="str">
            <v>CAP03</v>
          </cell>
          <cell r="D130" t="str">
            <v>En Andén empedrado</v>
          </cell>
          <cell r="E130" t="str">
            <v>m</v>
          </cell>
          <cell r="F130" t="str">
            <v>MOC086</v>
          </cell>
          <cell r="G130" t="str">
            <v>NA</v>
          </cell>
          <cell r="H130" t="str">
            <v>NA</v>
          </cell>
          <cell r="I130" t="str">
            <v>NA</v>
          </cell>
          <cell r="J130" t="str">
            <v>NA</v>
          </cell>
          <cell r="K130" t="str">
            <v>NA</v>
          </cell>
          <cell r="L130" t="str">
            <v>NA</v>
          </cell>
          <cell r="M130">
            <v>0.01</v>
          </cell>
          <cell r="N130" t="str">
            <v>NA</v>
          </cell>
          <cell r="O130" t="str">
            <v>NA</v>
          </cell>
          <cell r="P130" t="str">
            <v>NA</v>
          </cell>
          <cell r="Q130" t="str">
            <v>NA</v>
          </cell>
          <cell r="R130" t="str">
            <v>NA</v>
          </cell>
          <cell r="S130" t="str">
            <v>NA</v>
          </cell>
          <cell r="T130" t="str">
            <v>CEC014</v>
          </cell>
          <cell r="U130" t="str">
            <v>NA</v>
          </cell>
          <cell r="V130" t="str">
            <v>NA</v>
          </cell>
          <cell r="W130" t="str">
            <v>NA</v>
          </cell>
          <cell r="X130" t="str">
            <v>NA</v>
          </cell>
          <cell r="Y130" t="str">
            <v>CMC010</v>
          </cell>
          <cell r="Z130" t="str">
            <v>NA</v>
          </cell>
          <cell r="AA130" t="str">
            <v>NA</v>
          </cell>
          <cell r="AB130" t="str">
            <v>NA</v>
          </cell>
          <cell r="AC130" t="str">
            <v>NA</v>
          </cell>
          <cell r="AD130">
            <v>1</v>
          </cell>
          <cell r="AE130" t="str">
            <v>NA</v>
          </cell>
          <cell r="AF130" t="str">
            <v>NA</v>
          </cell>
          <cell r="AG130" t="str">
            <v>NA</v>
          </cell>
          <cell r="AH130" t="str">
            <v>NA</v>
          </cell>
          <cell r="AI130">
            <v>35</v>
          </cell>
          <cell r="AJ130">
            <v>35</v>
          </cell>
          <cell r="AO130">
            <v>7705</v>
          </cell>
          <cell r="AP130">
            <v>227016.3</v>
          </cell>
          <cell r="AQ130">
            <v>0</v>
          </cell>
          <cell r="AR130">
            <v>0</v>
          </cell>
          <cell r="AS130">
            <v>0</v>
          </cell>
          <cell r="AT130">
            <v>0</v>
          </cell>
          <cell r="AU130">
            <v>0</v>
          </cell>
          <cell r="AV130">
            <v>0</v>
          </cell>
          <cell r="AW130">
            <v>2270</v>
          </cell>
          <cell r="AX130">
            <v>0</v>
          </cell>
          <cell r="AY130">
            <v>0</v>
          </cell>
          <cell r="AZ130">
            <v>0</v>
          </cell>
          <cell r="BA130">
            <v>0</v>
          </cell>
          <cell r="BB130">
            <v>0</v>
          </cell>
          <cell r="BC130">
            <v>0</v>
          </cell>
          <cell r="BD130">
            <v>2384</v>
          </cell>
          <cell r="BE130">
            <v>21737</v>
          </cell>
          <cell r="BF130">
            <v>0</v>
          </cell>
          <cell r="BG130">
            <v>0</v>
          </cell>
          <cell r="BH130">
            <v>0</v>
          </cell>
          <cell r="BI130">
            <v>0</v>
          </cell>
          <cell r="BJ130">
            <v>621</v>
          </cell>
          <cell r="BK130">
            <v>0</v>
          </cell>
          <cell r="BL130">
            <v>0</v>
          </cell>
          <cell r="BM130">
            <v>0</v>
          </cell>
          <cell r="BN130">
            <v>0</v>
          </cell>
          <cell r="BO130">
            <v>621</v>
          </cell>
          <cell r="BP130">
            <v>164508</v>
          </cell>
          <cell r="BQ130">
            <v>0</v>
          </cell>
          <cell r="BR130">
            <v>0</v>
          </cell>
          <cell r="BS130">
            <v>0</v>
          </cell>
          <cell r="BT130">
            <v>0</v>
          </cell>
          <cell r="BU130">
            <v>4700</v>
          </cell>
          <cell r="BV130">
            <v>0</v>
          </cell>
          <cell r="BW130">
            <v>0</v>
          </cell>
          <cell r="BX130">
            <v>0</v>
          </cell>
          <cell r="BY130">
            <v>0</v>
          </cell>
          <cell r="BZ130">
            <v>4700</v>
          </cell>
          <cell r="CA130">
            <v>621</v>
          </cell>
          <cell r="CB130">
            <v>5321</v>
          </cell>
          <cell r="CC130">
            <v>0.05</v>
          </cell>
          <cell r="CD130">
            <v>7705</v>
          </cell>
        </row>
        <row r="131">
          <cell r="B131" t="str">
            <v>R1010</v>
          </cell>
          <cell r="C131" t="str">
            <v>CAP03</v>
          </cell>
          <cell r="D131" t="str">
            <v>En andén empedrado               (AE)</v>
          </cell>
          <cell r="E131" t="str">
            <v>m</v>
          </cell>
          <cell r="F131" t="str">
            <v>MOC086</v>
          </cell>
          <cell r="G131" t="str">
            <v>NA</v>
          </cell>
          <cell r="H131" t="str">
            <v>NA</v>
          </cell>
          <cell r="I131" t="str">
            <v>NA</v>
          </cell>
          <cell r="J131" t="str">
            <v>NA</v>
          </cell>
          <cell r="K131" t="str">
            <v>NA</v>
          </cell>
          <cell r="L131" t="str">
            <v>NA</v>
          </cell>
          <cell r="M131">
            <v>0.01</v>
          </cell>
          <cell r="N131" t="str">
            <v>NA</v>
          </cell>
          <cell r="O131" t="str">
            <v>NA</v>
          </cell>
          <cell r="P131" t="str">
            <v>NA</v>
          </cell>
          <cell r="Q131" t="str">
            <v>NA</v>
          </cell>
          <cell r="R131" t="str">
            <v>NA</v>
          </cell>
          <cell r="S131" t="str">
            <v>NA</v>
          </cell>
          <cell r="T131" t="str">
            <v>CEC014</v>
          </cell>
          <cell r="U131" t="str">
            <v>NA</v>
          </cell>
          <cell r="V131" t="str">
            <v>NA</v>
          </cell>
          <cell r="W131" t="str">
            <v>NA</v>
          </cell>
          <cell r="X131" t="str">
            <v>NA</v>
          </cell>
          <cell r="Y131" t="str">
            <v>CMC010</v>
          </cell>
          <cell r="Z131" t="str">
            <v>NA</v>
          </cell>
          <cell r="AA131" t="str">
            <v>NA</v>
          </cell>
          <cell r="AB131" t="str">
            <v>NA</v>
          </cell>
          <cell r="AC131" t="str">
            <v>NA</v>
          </cell>
          <cell r="AD131">
            <v>1</v>
          </cell>
          <cell r="AE131" t="str">
            <v>NA</v>
          </cell>
          <cell r="AF131" t="str">
            <v>NA</v>
          </cell>
          <cell r="AG131" t="str">
            <v>NA</v>
          </cell>
          <cell r="AH131" t="str">
            <v>NA</v>
          </cell>
          <cell r="AI131">
            <v>65</v>
          </cell>
          <cell r="AJ131">
            <v>65</v>
          </cell>
          <cell r="AO131">
            <v>5249</v>
          </cell>
          <cell r="AP131">
            <v>227016.3</v>
          </cell>
          <cell r="AQ131">
            <v>0</v>
          </cell>
          <cell r="AR131">
            <v>0</v>
          </cell>
          <cell r="AS131">
            <v>0</v>
          </cell>
          <cell r="AT131">
            <v>0</v>
          </cell>
          <cell r="AU131">
            <v>0</v>
          </cell>
          <cell r="AV131">
            <v>0</v>
          </cell>
          <cell r="AW131">
            <v>2270</v>
          </cell>
          <cell r="AX131">
            <v>0</v>
          </cell>
          <cell r="AY131">
            <v>0</v>
          </cell>
          <cell r="AZ131">
            <v>0</v>
          </cell>
          <cell r="BA131">
            <v>0</v>
          </cell>
          <cell r="BB131">
            <v>0</v>
          </cell>
          <cell r="BC131">
            <v>0</v>
          </cell>
          <cell r="BD131">
            <v>2384</v>
          </cell>
          <cell r="BE131">
            <v>21737</v>
          </cell>
          <cell r="BF131">
            <v>0</v>
          </cell>
          <cell r="BG131">
            <v>0</v>
          </cell>
          <cell r="BH131">
            <v>0</v>
          </cell>
          <cell r="BI131">
            <v>0</v>
          </cell>
          <cell r="BJ131">
            <v>334</v>
          </cell>
          <cell r="BK131">
            <v>0</v>
          </cell>
          <cell r="BL131">
            <v>0</v>
          </cell>
          <cell r="BM131">
            <v>0</v>
          </cell>
          <cell r="BN131">
            <v>0</v>
          </cell>
          <cell r="BO131">
            <v>334</v>
          </cell>
          <cell r="BP131">
            <v>164508</v>
          </cell>
          <cell r="BQ131">
            <v>0</v>
          </cell>
          <cell r="BR131">
            <v>0</v>
          </cell>
          <cell r="BS131">
            <v>0</v>
          </cell>
          <cell r="BT131">
            <v>0</v>
          </cell>
          <cell r="BU131">
            <v>2531</v>
          </cell>
          <cell r="BV131">
            <v>0</v>
          </cell>
          <cell r="BW131">
            <v>0</v>
          </cell>
          <cell r="BX131">
            <v>0</v>
          </cell>
          <cell r="BY131">
            <v>0</v>
          </cell>
          <cell r="BZ131">
            <v>2531</v>
          </cell>
          <cell r="CA131">
            <v>334</v>
          </cell>
          <cell r="CB131">
            <v>2865</v>
          </cell>
          <cell r="CC131">
            <v>0.05</v>
          </cell>
          <cell r="CD131">
            <v>5249</v>
          </cell>
        </row>
        <row r="132">
          <cell r="C132" t="str">
            <v>CAP03</v>
          </cell>
          <cell r="D132" t="str">
            <v>En anden granito</v>
          </cell>
          <cell r="E132" t="str">
            <v>m2</v>
          </cell>
          <cell r="F132" t="str">
            <v>MOC066</v>
          </cell>
          <cell r="G132" t="str">
            <v>MOC026</v>
          </cell>
          <cell r="H132" t="str">
            <v>MOC022</v>
          </cell>
          <cell r="I132" t="str">
            <v>MOC044</v>
          </cell>
          <cell r="J132" t="str">
            <v>NA</v>
          </cell>
          <cell r="K132" t="str">
            <v>NA</v>
          </cell>
          <cell r="L132" t="str">
            <v>NA</v>
          </cell>
          <cell r="M132">
            <v>1</v>
          </cell>
          <cell r="N132">
            <v>0.05</v>
          </cell>
          <cell r="O132">
            <v>10</v>
          </cell>
          <cell r="P132">
            <v>2</v>
          </cell>
          <cell r="Q132" t="str">
            <v>NA</v>
          </cell>
          <cell r="R132" t="str">
            <v>NA</v>
          </cell>
          <cell r="S132" t="str">
            <v>NA</v>
          </cell>
          <cell r="T132" t="str">
            <v>CEC013</v>
          </cell>
          <cell r="U132" t="str">
            <v>CEC014</v>
          </cell>
          <cell r="V132" t="str">
            <v>CEC010</v>
          </cell>
          <cell r="W132" t="str">
            <v>NA</v>
          </cell>
          <cell r="X132" t="str">
            <v>NA</v>
          </cell>
          <cell r="Y132" t="str">
            <v>CMC009</v>
          </cell>
          <cell r="Z132" t="str">
            <v>CMC010</v>
          </cell>
          <cell r="AA132" t="str">
            <v>NA</v>
          </cell>
          <cell r="AB132" t="str">
            <v>NA</v>
          </cell>
          <cell r="AC132" t="str">
            <v>NA</v>
          </cell>
          <cell r="AD132">
            <v>1</v>
          </cell>
          <cell r="AE132">
            <v>1</v>
          </cell>
          <cell r="AF132">
            <v>0.88</v>
          </cell>
          <cell r="AG132" t="str">
            <v>NA</v>
          </cell>
          <cell r="AH132" t="str">
            <v>NA</v>
          </cell>
          <cell r="AI132">
            <v>35</v>
          </cell>
          <cell r="AJ132">
            <v>35</v>
          </cell>
          <cell r="AK132">
            <v>35</v>
          </cell>
          <cell r="AL132">
            <v>40</v>
          </cell>
          <cell r="AO132">
            <v>51361</v>
          </cell>
          <cell r="AP132">
            <v>10800</v>
          </cell>
          <cell r="AQ132">
            <v>234000</v>
          </cell>
          <cell r="AR132">
            <v>750</v>
          </cell>
          <cell r="AS132">
            <v>3700</v>
          </cell>
          <cell r="AT132">
            <v>0</v>
          </cell>
          <cell r="AU132">
            <v>0</v>
          </cell>
          <cell r="AV132">
            <v>0</v>
          </cell>
          <cell r="AW132">
            <v>10800</v>
          </cell>
          <cell r="AX132">
            <v>11700</v>
          </cell>
          <cell r="AY132">
            <v>7500</v>
          </cell>
          <cell r="AZ132">
            <v>7400</v>
          </cell>
          <cell r="BA132">
            <v>0</v>
          </cell>
          <cell r="BB132">
            <v>0</v>
          </cell>
          <cell r="BC132">
            <v>0</v>
          </cell>
          <cell r="BD132">
            <v>39270</v>
          </cell>
          <cell r="BE132">
            <v>23278</v>
          </cell>
          <cell r="BF132">
            <v>21737</v>
          </cell>
          <cell r="BG132">
            <v>33634</v>
          </cell>
          <cell r="BH132">
            <v>0</v>
          </cell>
          <cell r="BI132">
            <v>0</v>
          </cell>
          <cell r="BJ132">
            <v>665</v>
          </cell>
          <cell r="BK132">
            <v>621</v>
          </cell>
          <cell r="BL132">
            <v>846</v>
          </cell>
          <cell r="BM132">
            <v>0</v>
          </cell>
          <cell r="BN132">
            <v>0</v>
          </cell>
          <cell r="BO132">
            <v>2132</v>
          </cell>
          <cell r="BP132">
            <v>184062</v>
          </cell>
          <cell r="BQ132">
            <v>164508</v>
          </cell>
          <cell r="BR132">
            <v>0</v>
          </cell>
          <cell r="BS132">
            <v>0</v>
          </cell>
          <cell r="BT132">
            <v>0</v>
          </cell>
          <cell r="BU132">
            <v>5259</v>
          </cell>
          <cell r="BV132">
            <v>4700</v>
          </cell>
          <cell r="BW132">
            <v>0</v>
          </cell>
          <cell r="BX132">
            <v>0</v>
          </cell>
          <cell r="BY132">
            <v>0</v>
          </cell>
          <cell r="BZ132">
            <v>9959</v>
          </cell>
          <cell r="CA132">
            <v>2132</v>
          </cell>
          <cell r="CB132">
            <v>12091</v>
          </cell>
          <cell r="CC132">
            <v>0.05</v>
          </cell>
          <cell r="CD132">
            <v>51361</v>
          </cell>
        </row>
        <row r="133">
          <cell r="B133" t="str">
            <v>R1016</v>
          </cell>
          <cell r="C133" t="str">
            <v>CAP03</v>
          </cell>
          <cell r="D133" t="str">
            <v>En andén granito                     (AG)</v>
          </cell>
          <cell r="E133" t="str">
            <v>m</v>
          </cell>
          <cell r="F133" t="str">
            <v>MOC066</v>
          </cell>
          <cell r="G133" t="str">
            <v>MOC027</v>
          </cell>
          <cell r="H133" t="str">
            <v>MOC022</v>
          </cell>
          <cell r="I133" t="str">
            <v>MOC044</v>
          </cell>
          <cell r="J133" t="str">
            <v>NA</v>
          </cell>
          <cell r="K133" t="str">
            <v>NA</v>
          </cell>
          <cell r="L133" t="str">
            <v>NA</v>
          </cell>
          <cell r="M133">
            <v>0.4</v>
          </cell>
          <cell r="N133">
            <v>0.03</v>
          </cell>
          <cell r="O133">
            <v>10.5</v>
          </cell>
          <cell r="P133">
            <v>0.24</v>
          </cell>
          <cell r="Q133" t="str">
            <v>NA</v>
          </cell>
          <cell r="R133" t="str">
            <v>NA</v>
          </cell>
          <cell r="S133" t="str">
            <v>NA</v>
          </cell>
          <cell r="T133" t="str">
            <v>CEC013</v>
          </cell>
          <cell r="U133" t="str">
            <v>CEC014</v>
          </cell>
          <cell r="V133" t="str">
            <v>NA</v>
          </cell>
          <cell r="W133" t="str">
            <v>NA</v>
          </cell>
          <cell r="X133" t="str">
            <v>NA</v>
          </cell>
          <cell r="Y133" t="str">
            <v>CMC009</v>
          </cell>
          <cell r="Z133" t="str">
            <v>CMC010</v>
          </cell>
          <cell r="AA133" t="str">
            <v>NA</v>
          </cell>
          <cell r="AB133" t="str">
            <v>NA</v>
          </cell>
          <cell r="AC133" t="str">
            <v>NA</v>
          </cell>
          <cell r="AD133">
            <v>0.44</v>
          </cell>
          <cell r="AE133">
            <v>1</v>
          </cell>
          <cell r="AF133" t="str">
            <v>NA</v>
          </cell>
          <cell r="AG133" t="str">
            <v>NA</v>
          </cell>
          <cell r="AH133" t="str">
            <v>NA</v>
          </cell>
          <cell r="AI133">
            <v>35</v>
          </cell>
          <cell r="AJ133">
            <v>80</v>
          </cell>
          <cell r="AK133">
            <v>35</v>
          </cell>
          <cell r="AO133">
            <v>36187</v>
          </cell>
          <cell r="AP133">
            <v>10800</v>
          </cell>
          <cell r="AQ133">
            <v>461000</v>
          </cell>
          <cell r="AR133">
            <v>750</v>
          </cell>
          <cell r="AS133">
            <v>3700</v>
          </cell>
          <cell r="AT133">
            <v>0</v>
          </cell>
          <cell r="AU133">
            <v>0</v>
          </cell>
          <cell r="AV133">
            <v>0</v>
          </cell>
          <cell r="AW133">
            <v>4320</v>
          </cell>
          <cell r="AX133">
            <v>13830</v>
          </cell>
          <cell r="AY133">
            <v>7875</v>
          </cell>
          <cell r="AZ133">
            <v>888</v>
          </cell>
          <cell r="BA133">
            <v>0</v>
          </cell>
          <cell r="BB133">
            <v>0</v>
          </cell>
          <cell r="BC133">
            <v>0</v>
          </cell>
          <cell r="BD133">
            <v>28259</v>
          </cell>
          <cell r="BE133">
            <v>23278</v>
          </cell>
          <cell r="BF133">
            <v>21737</v>
          </cell>
          <cell r="BG133">
            <v>0</v>
          </cell>
          <cell r="BH133">
            <v>0</v>
          </cell>
          <cell r="BI133">
            <v>0</v>
          </cell>
          <cell r="BJ133">
            <v>293</v>
          </cell>
          <cell r="BK133">
            <v>621</v>
          </cell>
          <cell r="BL133">
            <v>0</v>
          </cell>
          <cell r="BM133">
            <v>0</v>
          </cell>
          <cell r="BN133">
            <v>0</v>
          </cell>
          <cell r="BO133">
            <v>914</v>
          </cell>
          <cell r="BP133">
            <v>184062</v>
          </cell>
          <cell r="BQ133">
            <v>164508</v>
          </cell>
          <cell r="BR133">
            <v>0</v>
          </cell>
          <cell r="BS133">
            <v>0</v>
          </cell>
          <cell r="BT133">
            <v>0</v>
          </cell>
          <cell r="BU133">
            <v>2314</v>
          </cell>
          <cell r="BV133">
            <v>4700</v>
          </cell>
          <cell r="BW133">
            <v>0</v>
          </cell>
          <cell r="BX133">
            <v>0</v>
          </cell>
          <cell r="BY133">
            <v>0</v>
          </cell>
          <cell r="BZ133">
            <v>7014</v>
          </cell>
          <cell r="CA133">
            <v>914</v>
          </cell>
          <cell r="CB133">
            <v>7928</v>
          </cell>
          <cell r="CC133">
            <v>0.05</v>
          </cell>
          <cell r="CD133">
            <v>36187</v>
          </cell>
        </row>
        <row r="134">
          <cell r="B134" t="str">
            <v>R1015</v>
          </cell>
          <cell r="C134" t="str">
            <v>CAP03</v>
          </cell>
          <cell r="D134" t="str">
            <v>En Andén granito (china lavada)</v>
          </cell>
          <cell r="E134" t="str">
            <v>m</v>
          </cell>
          <cell r="F134" t="str">
            <v>MOC026</v>
          </cell>
          <cell r="G134" t="str">
            <v>MOC066</v>
          </cell>
          <cell r="H134" t="str">
            <v>NA</v>
          </cell>
          <cell r="I134" t="str">
            <v>NA</v>
          </cell>
          <cell r="J134" t="str">
            <v>NA</v>
          </cell>
          <cell r="K134" t="str">
            <v>NA</v>
          </cell>
          <cell r="L134" t="str">
            <v>NA</v>
          </cell>
          <cell r="M134">
            <v>0.03</v>
          </cell>
          <cell r="N134">
            <v>0.6</v>
          </cell>
          <cell r="O134" t="str">
            <v>NA</v>
          </cell>
          <cell r="P134" t="str">
            <v>NA</v>
          </cell>
          <cell r="Q134" t="str">
            <v>NA</v>
          </cell>
          <cell r="R134" t="str">
            <v>NA</v>
          </cell>
          <cell r="S134" t="str">
            <v>NA</v>
          </cell>
          <cell r="T134" t="str">
            <v>CEC013</v>
          </cell>
          <cell r="U134" t="str">
            <v>CEC014</v>
          </cell>
          <cell r="V134" t="str">
            <v>NA</v>
          </cell>
          <cell r="W134" t="str">
            <v>NA</v>
          </cell>
          <cell r="X134" t="str">
            <v>NA</v>
          </cell>
          <cell r="Y134" t="str">
            <v>CMC009</v>
          </cell>
          <cell r="Z134" t="str">
            <v>CMC010</v>
          </cell>
          <cell r="AA134" t="str">
            <v>NA</v>
          </cell>
          <cell r="AB134" t="str">
            <v>NA</v>
          </cell>
          <cell r="AC134" t="str">
            <v>NA</v>
          </cell>
          <cell r="AD134">
            <v>0.45</v>
          </cell>
          <cell r="AE134">
            <v>1</v>
          </cell>
          <cell r="AF134" t="str">
            <v>NA</v>
          </cell>
          <cell r="AG134" t="str">
            <v>NA</v>
          </cell>
          <cell r="AH134" t="str">
            <v>NA</v>
          </cell>
          <cell r="AI134">
            <v>45</v>
          </cell>
          <cell r="AJ134">
            <v>100</v>
          </cell>
          <cell r="AK134">
            <v>45</v>
          </cell>
          <cell r="AO134">
            <v>20388</v>
          </cell>
          <cell r="AP134">
            <v>234000</v>
          </cell>
          <cell r="AQ134">
            <v>10800</v>
          </cell>
          <cell r="AR134">
            <v>0</v>
          </cell>
          <cell r="AS134">
            <v>0</v>
          </cell>
          <cell r="AT134">
            <v>0</v>
          </cell>
          <cell r="AU134">
            <v>0</v>
          </cell>
          <cell r="AV134">
            <v>0</v>
          </cell>
          <cell r="AW134">
            <v>7020</v>
          </cell>
          <cell r="AX134">
            <v>6480</v>
          </cell>
          <cell r="AY134">
            <v>0</v>
          </cell>
          <cell r="AZ134">
            <v>0</v>
          </cell>
          <cell r="BA134">
            <v>0</v>
          </cell>
          <cell r="BB134">
            <v>0</v>
          </cell>
          <cell r="BC134">
            <v>0</v>
          </cell>
          <cell r="BD134">
            <v>14175</v>
          </cell>
          <cell r="BE134">
            <v>23278</v>
          </cell>
          <cell r="BF134">
            <v>21737</v>
          </cell>
          <cell r="BG134">
            <v>0</v>
          </cell>
          <cell r="BH134">
            <v>0</v>
          </cell>
          <cell r="BI134">
            <v>0</v>
          </cell>
          <cell r="BJ134">
            <v>233</v>
          </cell>
          <cell r="BK134">
            <v>483</v>
          </cell>
          <cell r="BL134">
            <v>0</v>
          </cell>
          <cell r="BM134">
            <v>0</v>
          </cell>
          <cell r="BN134">
            <v>0</v>
          </cell>
          <cell r="BO134">
            <v>716</v>
          </cell>
          <cell r="BP134">
            <v>184062</v>
          </cell>
          <cell r="BQ134">
            <v>164508</v>
          </cell>
          <cell r="BR134">
            <v>0</v>
          </cell>
          <cell r="BS134">
            <v>0</v>
          </cell>
          <cell r="BT134">
            <v>0</v>
          </cell>
          <cell r="BU134">
            <v>1841</v>
          </cell>
          <cell r="BV134">
            <v>3656</v>
          </cell>
          <cell r="BW134">
            <v>0</v>
          </cell>
          <cell r="BX134">
            <v>0</v>
          </cell>
          <cell r="BY134">
            <v>0</v>
          </cell>
          <cell r="BZ134">
            <v>5497</v>
          </cell>
          <cell r="CA134">
            <v>716</v>
          </cell>
          <cell r="CB134">
            <v>6213</v>
          </cell>
          <cell r="CC134">
            <v>0.05</v>
          </cell>
          <cell r="CD134">
            <v>20388</v>
          </cell>
        </row>
        <row r="135">
          <cell r="B135" t="str">
            <v>R1016</v>
          </cell>
          <cell r="C135" t="str">
            <v>CAP03</v>
          </cell>
          <cell r="D135" t="str">
            <v>En Andén granito pulido</v>
          </cell>
          <cell r="E135" t="str">
            <v>m</v>
          </cell>
          <cell r="F135" t="str">
            <v>MOC027</v>
          </cell>
          <cell r="G135" t="str">
            <v>MOC066</v>
          </cell>
          <cell r="H135" t="str">
            <v>NA</v>
          </cell>
          <cell r="I135" t="str">
            <v>NA</v>
          </cell>
          <cell r="J135" t="str">
            <v>NA</v>
          </cell>
          <cell r="K135" t="str">
            <v>NA</v>
          </cell>
          <cell r="L135" t="str">
            <v>NA</v>
          </cell>
          <cell r="M135">
            <v>0.04</v>
          </cell>
          <cell r="N135">
            <v>0.6</v>
          </cell>
          <cell r="O135" t="str">
            <v>NA</v>
          </cell>
          <cell r="P135" t="str">
            <v>NA</v>
          </cell>
          <cell r="Q135" t="str">
            <v>NA</v>
          </cell>
          <cell r="R135" t="str">
            <v>NA</v>
          </cell>
          <cell r="S135" t="str">
            <v>NA</v>
          </cell>
          <cell r="T135" t="str">
            <v>CEC013</v>
          </cell>
          <cell r="U135" t="str">
            <v>CEC014</v>
          </cell>
          <cell r="V135" t="str">
            <v>NA</v>
          </cell>
          <cell r="W135" t="str">
            <v>NA</v>
          </cell>
          <cell r="X135" t="str">
            <v>NA</v>
          </cell>
          <cell r="Y135" t="str">
            <v>CMC009</v>
          </cell>
          <cell r="Z135" t="str">
            <v>CMC010</v>
          </cell>
          <cell r="AA135" t="str">
            <v>NA</v>
          </cell>
          <cell r="AB135" t="str">
            <v>NA</v>
          </cell>
          <cell r="AC135" t="str">
            <v>NA</v>
          </cell>
          <cell r="AD135">
            <v>0.5</v>
          </cell>
          <cell r="AE135">
            <v>1</v>
          </cell>
          <cell r="AF135" t="str">
            <v>NA</v>
          </cell>
          <cell r="AG135" t="str">
            <v>NA</v>
          </cell>
          <cell r="AH135" t="str">
            <v>NA</v>
          </cell>
          <cell r="AI135">
            <v>35</v>
          </cell>
          <cell r="AJ135">
            <v>70</v>
          </cell>
          <cell r="AK135">
            <v>35</v>
          </cell>
          <cell r="AO135">
            <v>34449</v>
          </cell>
          <cell r="AP135">
            <v>461000</v>
          </cell>
          <cell r="AQ135">
            <v>10800</v>
          </cell>
          <cell r="AR135">
            <v>0</v>
          </cell>
          <cell r="AS135">
            <v>0</v>
          </cell>
          <cell r="AT135">
            <v>0</v>
          </cell>
          <cell r="AU135">
            <v>0</v>
          </cell>
          <cell r="AV135">
            <v>0</v>
          </cell>
          <cell r="AW135">
            <v>18440</v>
          </cell>
          <cell r="AX135">
            <v>6480</v>
          </cell>
          <cell r="AY135">
            <v>0</v>
          </cell>
          <cell r="AZ135">
            <v>0</v>
          </cell>
          <cell r="BA135">
            <v>0</v>
          </cell>
          <cell r="BB135">
            <v>0</v>
          </cell>
          <cell r="BC135">
            <v>0</v>
          </cell>
          <cell r="BD135">
            <v>26166</v>
          </cell>
          <cell r="BE135">
            <v>23278</v>
          </cell>
          <cell r="BF135">
            <v>21737</v>
          </cell>
          <cell r="BG135">
            <v>0</v>
          </cell>
          <cell r="BH135">
            <v>0</v>
          </cell>
          <cell r="BI135">
            <v>0</v>
          </cell>
          <cell r="BJ135">
            <v>333</v>
          </cell>
          <cell r="BK135">
            <v>621</v>
          </cell>
          <cell r="BL135">
            <v>0</v>
          </cell>
          <cell r="BM135">
            <v>0</v>
          </cell>
          <cell r="BN135">
            <v>0</v>
          </cell>
          <cell r="BO135">
            <v>954</v>
          </cell>
          <cell r="BP135">
            <v>184062</v>
          </cell>
          <cell r="BQ135">
            <v>164508</v>
          </cell>
          <cell r="BR135">
            <v>0</v>
          </cell>
          <cell r="BS135">
            <v>0</v>
          </cell>
          <cell r="BT135">
            <v>0</v>
          </cell>
          <cell r="BU135">
            <v>2629</v>
          </cell>
          <cell r="BV135">
            <v>4700</v>
          </cell>
          <cell r="BW135">
            <v>0</v>
          </cell>
          <cell r="BX135">
            <v>0</v>
          </cell>
          <cell r="BY135">
            <v>0</v>
          </cell>
          <cell r="BZ135">
            <v>7329</v>
          </cell>
          <cell r="CA135">
            <v>954</v>
          </cell>
          <cell r="CB135">
            <v>8283</v>
          </cell>
          <cell r="CC135">
            <v>0.05</v>
          </cell>
          <cell r="CD135">
            <v>34449</v>
          </cell>
        </row>
        <row r="136">
          <cell r="B136" t="str">
            <v>R1015</v>
          </cell>
          <cell r="C136" t="str">
            <v>CAP03</v>
          </cell>
          <cell r="D136" t="str">
            <v>En andén granito-tableta         (AGT)</v>
          </cell>
          <cell r="E136" t="str">
            <v>m</v>
          </cell>
          <cell r="F136" t="str">
            <v>MOC066</v>
          </cell>
          <cell r="G136" t="str">
            <v>MOC027</v>
          </cell>
          <cell r="H136" t="str">
            <v>MOC106</v>
          </cell>
          <cell r="I136" t="str">
            <v>MOC086</v>
          </cell>
          <cell r="J136" t="str">
            <v>NA</v>
          </cell>
          <cell r="K136" t="str">
            <v>NA</v>
          </cell>
          <cell r="L136" t="str">
            <v>NA</v>
          </cell>
          <cell r="M136">
            <v>0.15000000000000002</v>
          </cell>
          <cell r="N136">
            <v>7.4999999999999997E-3</v>
          </cell>
          <cell r="O136">
            <v>0.85</v>
          </cell>
          <cell r="P136">
            <v>1.7000000000000001E-2</v>
          </cell>
          <cell r="Q136" t="str">
            <v>NA</v>
          </cell>
          <cell r="R136" t="str">
            <v>NA</v>
          </cell>
          <cell r="S136" t="str">
            <v>NA</v>
          </cell>
          <cell r="T136" t="str">
            <v>CEC013</v>
          </cell>
          <cell r="U136" t="str">
            <v>CEC014</v>
          </cell>
          <cell r="V136" t="str">
            <v>NA</v>
          </cell>
          <cell r="W136" t="str">
            <v>NA</v>
          </cell>
          <cell r="X136" t="str">
            <v>NA</v>
          </cell>
          <cell r="Y136" t="str">
            <v>CMC009</v>
          </cell>
          <cell r="Z136" t="str">
            <v>CMC010</v>
          </cell>
          <cell r="AA136" t="str">
            <v>NA</v>
          </cell>
          <cell r="AB136" t="str">
            <v>NA</v>
          </cell>
          <cell r="AC136" t="str">
            <v>NA</v>
          </cell>
          <cell r="AD136">
            <v>0.5</v>
          </cell>
          <cell r="AE136">
            <v>1</v>
          </cell>
          <cell r="AF136" t="str">
            <v>NA</v>
          </cell>
          <cell r="AG136" t="str">
            <v>NA</v>
          </cell>
          <cell r="AH136" t="str">
            <v>NA</v>
          </cell>
          <cell r="AI136">
            <v>35</v>
          </cell>
          <cell r="AJ136">
            <v>70</v>
          </cell>
          <cell r="AK136">
            <v>35</v>
          </cell>
          <cell r="AO136">
            <v>26503</v>
          </cell>
          <cell r="AP136">
            <v>10800</v>
          </cell>
          <cell r="AQ136">
            <v>461000</v>
          </cell>
          <cell r="AR136">
            <v>9900</v>
          </cell>
          <cell r="AS136">
            <v>227016.3</v>
          </cell>
          <cell r="AT136">
            <v>0</v>
          </cell>
          <cell r="AU136">
            <v>0</v>
          </cell>
          <cell r="AV136">
            <v>0</v>
          </cell>
          <cell r="AW136">
            <v>1620</v>
          </cell>
          <cell r="AX136">
            <v>3458</v>
          </cell>
          <cell r="AY136">
            <v>8415</v>
          </cell>
          <cell r="AZ136">
            <v>3859</v>
          </cell>
          <cell r="BA136">
            <v>0</v>
          </cell>
          <cell r="BB136">
            <v>0</v>
          </cell>
          <cell r="BC136">
            <v>0</v>
          </cell>
          <cell r="BD136">
            <v>18220</v>
          </cell>
          <cell r="BE136">
            <v>23278</v>
          </cell>
          <cell r="BF136">
            <v>21737</v>
          </cell>
          <cell r="BG136">
            <v>0</v>
          </cell>
          <cell r="BH136">
            <v>0</v>
          </cell>
          <cell r="BI136">
            <v>0</v>
          </cell>
          <cell r="BJ136">
            <v>333</v>
          </cell>
          <cell r="BK136">
            <v>621</v>
          </cell>
          <cell r="BL136">
            <v>0</v>
          </cell>
          <cell r="BM136">
            <v>0</v>
          </cell>
          <cell r="BN136">
            <v>0</v>
          </cell>
          <cell r="BO136">
            <v>954</v>
          </cell>
          <cell r="BP136">
            <v>184062</v>
          </cell>
          <cell r="BQ136">
            <v>164508</v>
          </cell>
          <cell r="BR136">
            <v>0</v>
          </cell>
          <cell r="BS136">
            <v>0</v>
          </cell>
          <cell r="BT136">
            <v>0</v>
          </cell>
          <cell r="BU136">
            <v>2629</v>
          </cell>
          <cell r="BV136">
            <v>4700</v>
          </cell>
          <cell r="BW136">
            <v>0</v>
          </cell>
          <cell r="BX136">
            <v>0</v>
          </cell>
          <cell r="BY136">
            <v>0</v>
          </cell>
          <cell r="BZ136">
            <v>7329</v>
          </cell>
          <cell r="CA136">
            <v>954</v>
          </cell>
          <cell r="CB136">
            <v>8283</v>
          </cell>
          <cell r="CC136">
            <v>0.05</v>
          </cell>
          <cell r="CD136">
            <v>26503</v>
          </cell>
        </row>
        <row r="137">
          <cell r="B137" t="str">
            <v>R1013</v>
          </cell>
          <cell r="C137" t="str">
            <v>CAP03</v>
          </cell>
          <cell r="D137" t="str">
            <v>En Andén ladrillo</v>
          </cell>
          <cell r="E137" t="str">
            <v>m</v>
          </cell>
          <cell r="F137" t="str">
            <v>MOC026</v>
          </cell>
          <cell r="G137" t="str">
            <v>MOC086</v>
          </cell>
          <cell r="H137" t="str">
            <v>MOC078</v>
          </cell>
          <cell r="I137" t="str">
            <v>NA</v>
          </cell>
          <cell r="J137" t="str">
            <v>NA</v>
          </cell>
          <cell r="K137" t="str">
            <v>NA</v>
          </cell>
          <cell r="L137" t="str">
            <v>NA</v>
          </cell>
          <cell r="M137">
            <v>0.03</v>
          </cell>
          <cell r="N137">
            <v>0.01</v>
          </cell>
          <cell r="O137">
            <v>19</v>
          </cell>
          <cell r="P137" t="str">
            <v>NA</v>
          </cell>
          <cell r="Q137" t="str">
            <v>NA</v>
          </cell>
          <cell r="R137" t="str">
            <v>NA</v>
          </cell>
          <cell r="S137" t="str">
            <v>NA</v>
          </cell>
          <cell r="T137" t="str">
            <v>CEC014</v>
          </cell>
          <cell r="U137" t="str">
            <v>NA</v>
          </cell>
          <cell r="V137" t="str">
            <v>NA</v>
          </cell>
          <cell r="W137" t="str">
            <v>NA</v>
          </cell>
          <cell r="X137" t="str">
            <v>NA</v>
          </cell>
          <cell r="Y137" t="str">
            <v>CMC010</v>
          </cell>
          <cell r="Z137" t="str">
            <v>NA</v>
          </cell>
          <cell r="AA137" t="str">
            <v>NA</v>
          </cell>
          <cell r="AB137" t="str">
            <v>NA</v>
          </cell>
          <cell r="AC137" t="str">
            <v>NA</v>
          </cell>
          <cell r="AD137">
            <v>1</v>
          </cell>
          <cell r="AE137" t="str">
            <v>NA</v>
          </cell>
          <cell r="AF137" t="str">
            <v>NA</v>
          </cell>
          <cell r="AG137" t="str">
            <v>NA</v>
          </cell>
          <cell r="AH137" t="str">
            <v>NA</v>
          </cell>
          <cell r="AI137">
            <v>35</v>
          </cell>
          <cell r="AJ137">
            <v>35</v>
          </cell>
          <cell r="AO137">
            <v>21659</v>
          </cell>
          <cell r="AP137">
            <v>234000</v>
          </cell>
          <cell r="AQ137">
            <v>227016.3</v>
          </cell>
          <cell r="AR137">
            <v>330</v>
          </cell>
          <cell r="AS137">
            <v>0</v>
          </cell>
          <cell r="AT137">
            <v>0</v>
          </cell>
          <cell r="AU137">
            <v>0</v>
          </cell>
          <cell r="AV137">
            <v>0</v>
          </cell>
          <cell r="AW137">
            <v>7020</v>
          </cell>
          <cell r="AX137">
            <v>2270</v>
          </cell>
          <cell r="AY137">
            <v>6270</v>
          </cell>
          <cell r="AZ137">
            <v>0</v>
          </cell>
          <cell r="BA137">
            <v>0</v>
          </cell>
          <cell r="BB137">
            <v>0</v>
          </cell>
          <cell r="BC137">
            <v>0</v>
          </cell>
          <cell r="BD137">
            <v>16338</v>
          </cell>
          <cell r="BE137">
            <v>21737</v>
          </cell>
          <cell r="BF137">
            <v>0</v>
          </cell>
          <cell r="BG137">
            <v>0</v>
          </cell>
          <cell r="BH137">
            <v>0</v>
          </cell>
          <cell r="BI137">
            <v>0</v>
          </cell>
          <cell r="BJ137">
            <v>621</v>
          </cell>
          <cell r="BK137">
            <v>0</v>
          </cell>
          <cell r="BL137">
            <v>0</v>
          </cell>
          <cell r="BM137">
            <v>0</v>
          </cell>
          <cell r="BN137">
            <v>0</v>
          </cell>
          <cell r="BO137">
            <v>621</v>
          </cell>
          <cell r="BP137">
            <v>164508</v>
          </cell>
          <cell r="BQ137">
            <v>0</v>
          </cell>
          <cell r="BR137">
            <v>0</v>
          </cell>
          <cell r="BS137">
            <v>0</v>
          </cell>
          <cell r="BT137">
            <v>0</v>
          </cell>
          <cell r="BU137">
            <v>4700</v>
          </cell>
          <cell r="BV137">
            <v>0</v>
          </cell>
          <cell r="BW137">
            <v>0</v>
          </cell>
          <cell r="BX137">
            <v>0</v>
          </cell>
          <cell r="BY137">
            <v>0</v>
          </cell>
          <cell r="BZ137">
            <v>4700</v>
          </cell>
          <cell r="CA137">
            <v>621</v>
          </cell>
          <cell r="CB137">
            <v>5321</v>
          </cell>
          <cell r="CC137">
            <v>0.05</v>
          </cell>
          <cell r="CD137">
            <v>21659</v>
          </cell>
        </row>
        <row r="138">
          <cell r="B138" t="str">
            <v>R1013</v>
          </cell>
          <cell r="C138" t="str">
            <v>CAP03</v>
          </cell>
          <cell r="D138" t="str">
            <v>En andén ladrillo                      (AL)</v>
          </cell>
          <cell r="E138" t="str">
            <v>m</v>
          </cell>
          <cell r="F138" t="str">
            <v>MOC086</v>
          </cell>
          <cell r="G138" t="str">
            <v>MOC078</v>
          </cell>
          <cell r="H138" t="str">
            <v>NA</v>
          </cell>
          <cell r="I138" t="str">
            <v>NA</v>
          </cell>
          <cell r="J138" t="str">
            <v>NA</v>
          </cell>
          <cell r="K138" t="str">
            <v>NA</v>
          </cell>
          <cell r="L138" t="str">
            <v>NA</v>
          </cell>
          <cell r="M138">
            <v>0.01</v>
          </cell>
          <cell r="N138">
            <v>19</v>
          </cell>
          <cell r="O138" t="str">
            <v>NA</v>
          </cell>
          <cell r="P138" t="str">
            <v>NA</v>
          </cell>
          <cell r="Q138" t="str">
            <v>NA</v>
          </cell>
          <cell r="R138" t="str">
            <v>NA</v>
          </cell>
          <cell r="S138" t="str">
            <v>NA</v>
          </cell>
          <cell r="T138" t="str">
            <v>CEC014</v>
          </cell>
          <cell r="U138" t="str">
            <v>NA</v>
          </cell>
          <cell r="V138" t="str">
            <v>NA</v>
          </cell>
          <cell r="W138" t="str">
            <v>NA</v>
          </cell>
          <cell r="X138" t="str">
            <v>NA</v>
          </cell>
          <cell r="Y138" t="str">
            <v>CMC010</v>
          </cell>
          <cell r="Z138" t="str">
            <v>NA</v>
          </cell>
          <cell r="AA138" t="str">
            <v>NA</v>
          </cell>
          <cell r="AB138" t="str">
            <v>NA</v>
          </cell>
          <cell r="AC138" t="str">
            <v>NA</v>
          </cell>
          <cell r="AD138">
            <v>1</v>
          </cell>
          <cell r="AE138" t="str">
            <v>NA</v>
          </cell>
          <cell r="AF138" t="str">
            <v>NA</v>
          </cell>
          <cell r="AG138" t="str">
            <v>NA</v>
          </cell>
          <cell r="AH138" t="str">
            <v>NA</v>
          </cell>
          <cell r="AI138">
            <v>60</v>
          </cell>
          <cell r="AJ138">
            <v>60</v>
          </cell>
          <cell r="AO138">
            <v>12071</v>
          </cell>
          <cell r="AP138">
            <v>227016.3</v>
          </cell>
          <cell r="AQ138">
            <v>330</v>
          </cell>
          <cell r="AR138">
            <v>0</v>
          </cell>
          <cell r="AS138">
            <v>0</v>
          </cell>
          <cell r="AT138">
            <v>0</v>
          </cell>
          <cell r="AU138">
            <v>0</v>
          </cell>
          <cell r="AV138">
            <v>0</v>
          </cell>
          <cell r="AW138">
            <v>2270</v>
          </cell>
          <cell r="AX138">
            <v>6270</v>
          </cell>
          <cell r="AY138">
            <v>0</v>
          </cell>
          <cell r="AZ138">
            <v>0</v>
          </cell>
          <cell r="BA138">
            <v>0</v>
          </cell>
          <cell r="BB138">
            <v>0</v>
          </cell>
          <cell r="BC138">
            <v>0</v>
          </cell>
          <cell r="BD138">
            <v>8967</v>
          </cell>
          <cell r="BE138">
            <v>21737</v>
          </cell>
          <cell r="BF138">
            <v>0</v>
          </cell>
          <cell r="BG138">
            <v>0</v>
          </cell>
          <cell r="BH138">
            <v>0</v>
          </cell>
          <cell r="BI138">
            <v>0</v>
          </cell>
          <cell r="BJ138">
            <v>362</v>
          </cell>
          <cell r="BK138">
            <v>0</v>
          </cell>
          <cell r="BL138">
            <v>0</v>
          </cell>
          <cell r="BM138">
            <v>0</v>
          </cell>
          <cell r="BN138">
            <v>0</v>
          </cell>
          <cell r="BO138">
            <v>362</v>
          </cell>
          <cell r="BP138">
            <v>164508</v>
          </cell>
          <cell r="BQ138">
            <v>0</v>
          </cell>
          <cell r="BR138">
            <v>0</v>
          </cell>
          <cell r="BS138">
            <v>0</v>
          </cell>
          <cell r="BT138">
            <v>0</v>
          </cell>
          <cell r="BU138">
            <v>2742</v>
          </cell>
          <cell r="BV138">
            <v>0</v>
          </cell>
          <cell r="BW138">
            <v>0</v>
          </cell>
          <cell r="BX138">
            <v>0</v>
          </cell>
          <cell r="BY138">
            <v>0</v>
          </cell>
          <cell r="BZ138">
            <v>2742</v>
          </cell>
          <cell r="CA138">
            <v>362</v>
          </cell>
          <cell r="CB138">
            <v>3104</v>
          </cell>
          <cell r="CC138">
            <v>0.05</v>
          </cell>
          <cell r="CD138">
            <v>12071</v>
          </cell>
        </row>
        <row r="139">
          <cell r="B139" t="str">
            <v>Z1021</v>
          </cell>
          <cell r="C139" t="str">
            <v>CAP03</v>
          </cell>
          <cell r="D139" t="str">
            <v>En Andén parqueadero</v>
          </cell>
          <cell r="E139" t="str">
            <v>m</v>
          </cell>
          <cell r="F139" t="str">
            <v>MOC010</v>
          </cell>
          <cell r="G139" t="str">
            <v>MOC062</v>
          </cell>
          <cell r="H139" t="str">
            <v>MOC128</v>
          </cell>
          <cell r="I139" t="str">
            <v>NA</v>
          </cell>
          <cell r="J139" t="str">
            <v>NA</v>
          </cell>
          <cell r="K139" t="str">
            <v>NA</v>
          </cell>
          <cell r="L139" t="str">
            <v>NA</v>
          </cell>
          <cell r="M139">
            <v>0.1</v>
          </cell>
          <cell r="N139">
            <v>0.5</v>
          </cell>
          <cell r="O139">
            <v>0.37</v>
          </cell>
          <cell r="P139" t="str">
            <v>NA</v>
          </cell>
          <cell r="Q139" t="str">
            <v>NA</v>
          </cell>
          <cell r="R139" t="str">
            <v>NA</v>
          </cell>
          <cell r="S139" t="str">
            <v>NA</v>
          </cell>
          <cell r="T139" t="str">
            <v>CEC002</v>
          </cell>
          <cell r="U139" t="str">
            <v>CEC004</v>
          </cell>
          <cell r="V139" t="str">
            <v>CEC008</v>
          </cell>
          <cell r="W139" t="str">
            <v>CEC011</v>
          </cell>
          <cell r="X139" t="str">
            <v>NA</v>
          </cell>
          <cell r="Y139" t="str">
            <v>CMC002</v>
          </cell>
          <cell r="Z139" t="str">
            <v>CMC004</v>
          </cell>
          <cell r="AA139" t="str">
            <v>CMC007</v>
          </cell>
          <cell r="AB139" t="str">
            <v>CMC008</v>
          </cell>
          <cell r="AC139" t="str">
            <v>NA</v>
          </cell>
          <cell r="AD139">
            <v>1</v>
          </cell>
          <cell r="AE139">
            <v>1</v>
          </cell>
          <cell r="AF139">
            <v>1</v>
          </cell>
          <cell r="AG139">
            <v>1</v>
          </cell>
          <cell r="AH139" t="str">
            <v>NA</v>
          </cell>
          <cell r="AI139">
            <v>118</v>
          </cell>
          <cell r="AJ139">
            <v>118</v>
          </cell>
          <cell r="AK139">
            <v>118</v>
          </cell>
          <cell r="AL139">
            <v>118</v>
          </cell>
          <cell r="AM139">
            <v>118</v>
          </cell>
          <cell r="AO139">
            <v>19733</v>
          </cell>
          <cell r="AP139">
            <v>24000</v>
          </cell>
          <cell r="AQ139">
            <v>300</v>
          </cell>
          <cell r="AR139">
            <v>20000</v>
          </cell>
          <cell r="AS139">
            <v>0</v>
          </cell>
          <cell r="AT139">
            <v>0</v>
          </cell>
          <cell r="AU139">
            <v>0</v>
          </cell>
          <cell r="AV139">
            <v>0</v>
          </cell>
          <cell r="AW139">
            <v>2400</v>
          </cell>
          <cell r="AX139">
            <v>150</v>
          </cell>
          <cell r="AY139">
            <v>7400</v>
          </cell>
          <cell r="AZ139">
            <v>0</v>
          </cell>
          <cell r="BA139">
            <v>0</v>
          </cell>
          <cell r="BB139">
            <v>0</v>
          </cell>
          <cell r="BC139">
            <v>0</v>
          </cell>
          <cell r="BD139">
            <v>10448</v>
          </cell>
          <cell r="BE139">
            <v>584715</v>
          </cell>
          <cell r="BF139">
            <v>2893</v>
          </cell>
          <cell r="BG139">
            <v>90067</v>
          </cell>
          <cell r="BH139">
            <v>20668</v>
          </cell>
          <cell r="BI139">
            <v>0</v>
          </cell>
          <cell r="BJ139">
            <v>4955</v>
          </cell>
          <cell r="BK139">
            <v>25</v>
          </cell>
          <cell r="BL139">
            <v>763</v>
          </cell>
          <cell r="BM139">
            <v>175</v>
          </cell>
          <cell r="BN139">
            <v>0</v>
          </cell>
          <cell r="BO139">
            <v>5918</v>
          </cell>
          <cell r="BP139">
            <v>89116</v>
          </cell>
          <cell r="BQ139">
            <v>128224</v>
          </cell>
          <cell r="BR139">
            <v>39108</v>
          </cell>
          <cell r="BS139">
            <v>140891</v>
          </cell>
          <cell r="BT139">
            <v>0</v>
          </cell>
          <cell r="BU139">
            <v>755</v>
          </cell>
          <cell r="BV139">
            <v>1087</v>
          </cell>
          <cell r="BW139">
            <v>331</v>
          </cell>
          <cell r="BX139">
            <v>1194</v>
          </cell>
          <cell r="BY139">
            <v>0</v>
          </cell>
          <cell r="BZ139">
            <v>3367</v>
          </cell>
          <cell r="CA139">
            <v>5918</v>
          </cell>
          <cell r="CB139">
            <v>9285</v>
          </cell>
          <cell r="CC139">
            <v>0.05</v>
          </cell>
          <cell r="CD139">
            <v>19733</v>
          </cell>
        </row>
        <row r="140">
          <cell r="C140" t="str">
            <v>CAP03</v>
          </cell>
          <cell r="D140" t="str">
            <v>En anden piedra coralina</v>
          </cell>
          <cell r="E140" t="str">
            <v>m2</v>
          </cell>
          <cell r="F140" t="str">
            <v>MRD359</v>
          </cell>
          <cell r="G140" t="str">
            <v>MOC086</v>
          </cell>
          <cell r="H140" t="str">
            <v>NA</v>
          </cell>
          <cell r="I140" t="str">
            <v>NA</v>
          </cell>
          <cell r="J140" t="str">
            <v>NA</v>
          </cell>
          <cell r="K140" t="str">
            <v>NA</v>
          </cell>
          <cell r="L140" t="str">
            <v>NA</v>
          </cell>
          <cell r="M140">
            <v>1</v>
          </cell>
          <cell r="N140">
            <v>2.5000000000000001E-2</v>
          </cell>
          <cell r="O140" t="str">
            <v>NA</v>
          </cell>
          <cell r="P140" t="str">
            <v>NA</v>
          </cell>
          <cell r="Q140" t="str">
            <v>NA</v>
          </cell>
          <cell r="R140" t="str">
            <v>NA</v>
          </cell>
          <cell r="S140" t="str">
            <v>NA</v>
          </cell>
          <cell r="T140" t="str">
            <v>CEC014</v>
          </cell>
          <cell r="U140" t="str">
            <v>NA</v>
          </cell>
          <cell r="V140" t="str">
            <v>NA</v>
          </cell>
          <cell r="W140" t="str">
            <v>NA</v>
          </cell>
          <cell r="X140" t="str">
            <v>NA</v>
          </cell>
          <cell r="Y140" t="str">
            <v>CMC010</v>
          </cell>
          <cell r="Z140" t="str">
            <v>NA</v>
          </cell>
          <cell r="AA140" t="str">
            <v>NA</v>
          </cell>
          <cell r="AB140" t="str">
            <v>NA</v>
          </cell>
          <cell r="AC140" t="str">
            <v>NA</v>
          </cell>
          <cell r="AD140">
            <v>1</v>
          </cell>
          <cell r="AE140" t="str">
            <v>NA</v>
          </cell>
          <cell r="AF140" t="str">
            <v>NA</v>
          </cell>
          <cell r="AG140" t="str">
            <v>NA</v>
          </cell>
          <cell r="AH140" t="str">
            <v>NA</v>
          </cell>
          <cell r="AI140">
            <v>30</v>
          </cell>
          <cell r="AJ140">
            <v>30</v>
          </cell>
          <cell r="AO140">
            <v>59418</v>
          </cell>
          <cell r="AP140">
            <v>45000</v>
          </cell>
          <cell r="AQ140">
            <v>227016.3</v>
          </cell>
          <cell r="AR140">
            <v>0</v>
          </cell>
          <cell r="AS140">
            <v>0</v>
          </cell>
          <cell r="AT140">
            <v>0</v>
          </cell>
          <cell r="AU140">
            <v>0</v>
          </cell>
          <cell r="AV140">
            <v>0</v>
          </cell>
          <cell r="AW140">
            <v>45000</v>
          </cell>
          <cell r="AX140">
            <v>5675</v>
          </cell>
          <cell r="AY140">
            <v>0</v>
          </cell>
          <cell r="AZ140">
            <v>0</v>
          </cell>
          <cell r="BA140">
            <v>0</v>
          </cell>
          <cell r="BB140">
            <v>0</v>
          </cell>
          <cell r="BC140">
            <v>0</v>
          </cell>
          <cell r="BD140">
            <v>53209</v>
          </cell>
          <cell r="BE140">
            <v>21737</v>
          </cell>
          <cell r="BF140">
            <v>0</v>
          </cell>
          <cell r="BG140">
            <v>0</v>
          </cell>
          <cell r="BH140">
            <v>0</v>
          </cell>
          <cell r="BI140">
            <v>0</v>
          </cell>
          <cell r="BJ140">
            <v>725</v>
          </cell>
          <cell r="BK140">
            <v>0</v>
          </cell>
          <cell r="BL140">
            <v>0</v>
          </cell>
          <cell r="BM140">
            <v>0</v>
          </cell>
          <cell r="BN140">
            <v>0</v>
          </cell>
          <cell r="BO140">
            <v>725</v>
          </cell>
          <cell r="BP140">
            <v>164508</v>
          </cell>
          <cell r="BQ140">
            <v>0</v>
          </cell>
          <cell r="BR140">
            <v>0</v>
          </cell>
          <cell r="BS140">
            <v>0</v>
          </cell>
          <cell r="BT140">
            <v>0</v>
          </cell>
          <cell r="BU140">
            <v>5484</v>
          </cell>
          <cell r="BV140">
            <v>0</v>
          </cell>
          <cell r="BW140">
            <v>0</v>
          </cell>
          <cell r="BX140">
            <v>0</v>
          </cell>
          <cell r="BY140">
            <v>0</v>
          </cell>
          <cell r="BZ140">
            <v>5484</v>
          </cell>
          <cell r="CA140">
            <v>725</v>
          </cell>
          <cell r="CB140">
            <v>6209</v>
          </cell>
          <cell r="CC140">
            <v>0.05</v>
          </cell>
          <cell r="CD140">
            <v>59418</v>
          </cell>
        </row>
        <row r="141">
          <cell r="B141" t="str">
            <v>R1014</v>
          </cell>
          <cell r="C141" t="str">
            <v>CAP03</v>
          </cell>
          <cell r="D141" t="str">
            <v>En andén tableta                     (AT)</v>
          </cell>
          <cell r="E141" t="str">
            <v>m</v>
          </cell>
          <cell r="F141" t="str">
            <v>MOC027</v>
          </cell>
          <cell r="G141" t="str">
            <v>MOC106</v>
          </cell>
          <cell r="H141" t="str">
            <v>MOC086</v>
          </cell>
          <cell r="I141" t="str">
            <v>NA</v>
          </cell>
          <cell r="J141" t="str">
            <v>NA</v>
          </cell>
          <cell r="K141" t="str">
            <v>NA</v>
          </cell>
          <cell r="L141" t="str">
            <v>NA</v>
          </cell>
          <cell r="M141">
            <v>0.03</v>
          </cell>
          <cell r="N141">
            <v>0.53</v>
          </cell>
          <cell r="O141">
            <v>0.01</v>
          </cell>
          <cell r="P141" t="str">
            <v>NA</v>
          </cell>
          <cell r="Q141" t="str">
            <v>NA</v>
          </cell>
          <cell r="R141" t="str">
            <v>NA</v>
          </cell>
          <cell r="S141" t="str">
            <v>NA</v>
          </cell>
          <cell r="T141" t="str">
            <v>CEC013</v>
          </cell>
          <cell r="U141" t="str">
            <v>CEC014</v>
          </cell>
          <cell r="V141" t="str">
            <v>NA</v>
          </cell>
          <cell r="W141" t="str">
            <v>NA</v>
          </cell>
          <cell r="X141" t="str">
            <v>NA</v>
          </cell>
          <cell r="Y141" t="str">
            <v>CMC009</v>
          </cell>
          <cell r="Z141" t="str">
            <v>CMC010</v>
          </cell>
          <cell r="AA141" t="str">
            <v>NA</v>
          </cell>
          <cell r="AB141" t="str">
            <v>NA</v>
          </cell>
          <cell r="AC141" t="str">
            <v>NA</v>
          </cell>
          <cell r="AD141">
            <v>0.3</v>
          </cell>
          <cell r="AE141">
            <v>1</v>
          </cell>
          <cell r="AF141" t="str">
            <v>NA</v>
          </cell>
          <cell r="AG141" t="str">
            <v>NA</v>
          </cell>
          <cell r="AH141" t="str">
            <v>NA</v>
          </cell>
          <cell r="AI141">
            <v>90</v>
          </cell>
          <cell r="AJ141">
            <v>300</v>
          </cell>
          <cell r="AK141">
            <v>90</v>
          </cell>
          <cell r="AO141">
            <v>25176</v>
          </cell>
          <cell r="AP141">
            <v>461000</v>
          </cell>
          <cell r="AQ141">
            <v>9900</v>
          </cell>
          <cell r="AR141">
            <v>227016.3</v>
          </cell>
          <cell r="AS141">
            <v>0</v>
          </cell>
          <cell r="AT141">
            <v>0</v>
          </cell>
          <cell r="AU141">
            <v>0</v>
          </cell>
          <cell r="AV141">
            <v>0</v>
          </cell>
          <cell r="AW141">
            <v>13830</v>
          </cell>
          <cell r="AX141">
            <v>5247</v>
          </cell>
          <cell r="AY141">
            <v>2270</v>
          </cell>
          <cell r="AZ141">
            <v>0</v>
          </cell>
          <cell r="BA141">
            <v>0</v>
          </cell>
          <cell r="BB141">
            <v>0</v>
          </cell>
          <cell r="BC141">
            <v>0</v>
          </cell>
          <cell r="BD141">
            <v>22414</v>
          </cell>
          <cell r="BE141">
            <v>23278</v>
          </cell>
          <cell r="BF141">
            <v>21737</v>
          </cell>
          <cell r="BG141">
            <v>0</v>
          </cell>
          <cell r="BH141">
            <v>0</v>
          </cell>
          <cell r="BI141">
            <v>0</v>
          </cell>
          <cell r="BJ141">
            <v>78</v>
          </cell>
          <cell r="BK141">
            <v>242</v>
          </cell>
          <cell r="BL141">
            <v>0</v>
          </cell>
          <cell r="BM141">
            <v>0</v>
          </cell>
          <cell r="BN141">
            <v>0</v>
          </cell>
          <cell r="BO141">
            <v>320</v>
          </cell>
          <cell r="BP141">
            <v>184062</v>
          </cell>
          <cell r="BQ141">
            <v>164508</v>
          </cell>
          <cell r="BR141">
            <v>0</v>
          </cell>
          <cell r="BS141">
            <v>0</v>
          </cell>
          <cell r="BT141">
            <v>0</v>
          </cell>
          <cell r="BU141">
            <v>614</v>
          </cell>
          <cell r="BV141">
            <v>1828</v>
          </cell>
          <cell r="BW141">
            <v>0</v>
          </cell>
          <cell r="BX141">
            <v>0</v>
          </cell>
          <cell r="BY141">
            <v>0</v>
          </cell>
          <cell r="BZ141">
            <v>2442</v>
          </cell>
          <cell r="CA141">
            <v>320</v>
          </cell>
          <cell r="CB141">
            <v>2762</v>
          </cell>
          <cell r="CC141">
            <v>0.05</v>
          </cell>
          <cell r="CD141">
            <v>25176</v>
          </cell>
        </row>
        <row r="142">
          <cell r="C142" t="str">
            <v>CAP03</v>
          </cell>
          <cell r="D142" t="str">
            <v>En anden tablon</v>
          </cell>
          <cell r="E142" t="str">
            <v>m2</v>
          </cell>
          <cell r="F142" t="str">
            <v>MOC026</v>
          </cell>
          <cell r="G142" t="str">
            <v>MOC106</v>
          </cell>
          <cell r="H142" t="str">
            <v>MOC086</v>
          </cell>
          <cell r="I142" t="str">
            <v>NA</v>
          </cell>
          <cell r="J142" t="str">
            <v>NA</v>
          </cell>
          <cell r="K142" t="str">
            <v>NA</v>
          </cell>
          <cell r="L142" t="str">
            <v>NA</v>
          </cell>
          <cell r="M142">
            <v>0.05</v>
          </cell>
          <cell r="N142">
            <v>1</v>
          </cell>
          <cell r="O142">
            <v>2.5000000000000001E-2</v>
          </cell>
          <cell r="P142" t="str">
            <v>NA</v>
          </cell>
          <cell r="Q142" t="str">
            <v>NA</v>
          </cell>
          <cell r="R142" t="str">
            <v>NA</v>
          </cell>
          <cell r="S142" t="str">
            <v>NA</v>
          </cell>
          <cell r="T142" t="str">
            <v>CEC013</v>
          </cell>
          <cell r="U142" t="str">
            <v>CEC014</v>
          </cell>
          <cell r="V142" t="str">
            <v>NA</v>
          </cell>
          <cell r="W142" t="str">
            <v>NA</v>
          </cell>
          <cell r="X142" t="str">
            <v>NA</v>
          </cell>
          <cell r="Y142" t="str">
            <v>CMC009</v>
          </cell>
          <cell r="Z142" t="str">
            <v>CMC010</v>
          </cell>
          <cell r="AA142" t="str">
            <v>NA</v>
          </cell>
          <cell r="AB142" t="str">
            <v>NA</v>
          </cell>
          <cell r="AC142" t="str">
            <v>NA</v>
          </cell>
          <cell r="AD142">
            <v>0.3</v>
          </cell>
          <cell r="AE142">
            <v>1</v>
          </cell>
          <cell r="AF142" t="str">
            <v>NA</v>
          </cell>
          <cell r="AG142" t="str">
            <v>NA</v>
          </cell>
          <cell r="AH142" t="str">
            <v>NA</v>
          </cell>
          <cell r="AI142">
            <v>36</v>
          </cell>
          <cell r="AJ142">
            <v>120</v>
          </cell>
          <cell r="AK142">
            <v>36</v>
          </cell>
          <cell r="AO142">
            <v>35541</v>
          </cell>
          <cell r="AP142">
            <v>234000</v>
          </cell>
          <cell r="AQ142">
            <v>9900</v>
          </cell>
          <cell r="AR142">
            <v>227016.3</v>
          </cell>
          <cell r="AS142">
            <v>0</v>
          </cell>
          <cell r="AT142">
            <v>0</v>
          </cell>
          <cell r="AU142">
            <v>0</v>
          </cell>
          <cell r="AV142">
            <v>0</v>
          </cell>
          <cell r="AW142">
            <v>11700</v>
          </cell>
          <cell r="AX142">
            <v>9900</v>
          </cell>
          <cell r="AY142">
            <v>5675</v>
          </cell>
          <cell r="AZ142">
            <v>0</v>
          </cell>
          <cell r="BA142">
            <v>0</v>
          </cell>
          <cell r="BB142">
            <v>0</v>
          </cell>
          <cell r="BC142">
            <v>0</v>
          </cell>
          <cell r="BD142">
            <v>28639</v>
          </cell>
          <cell r="BE142">
            <v>23278</v>
          </cell>
          <cell r="BF142">
            <v>21737</v>
          </cell>
          <cell r="BG142">
            <v>0</v>
          </cell>
          <cell r="BH142">
            <v>0</v>
          </cell>
          <cell r="BI142">
            <v>0</v>
          </cell>
          <cell r="BJ142">
            <v>194</v>
          </cell>
          <cell r="BK142">
            <v>604</v>
          </cell>
          <cell r="BL142">
            <v>0</v>
          </cell>
          <cell r="BM142">
            <v>0</v>
          </cell>
          <cell r="BN142">
            <v>0</v>
          </cell>
          <cell r="BO142">
            <v>798</v>
          </cell>
          <cell r="BP142">
            <v>184062</v>
          </cell>
          <cell r="BQ142">
            <v>164508</v>
          </cell>
          <cell r="BR142">
            <v>0</v>
          </cell>
          <cell r="BS142">
            <v>0</v>
          </cell>
          <cell r="BT142">
            <v>0</v>
          </cell>
          <cell r="BU142">
            <v>1534</v>
          </cell>
          <cell r="BV142">
            <v>4570</v>
          </cell>
          <cell r="BW142">
            <v>0</v>
          </cell>
          <cell r="BX142">
            <v>0</v>
          </cell>
          <cell r="BY142">
            <v>0</v>
          </cell>
          <cell r="BZ142">
            <v>6104</v>
          </cell>
          <cell r="CA142">
            <v>798</v>
          </cell>
          <cell r="CB142">
            <v>6902</v>
          </cell>
          <cell r="CC142">
            <v>0.05</v>
          </cell>
          <cell r="CD142">
            <v>35541</v>
          </cell>
        </row>
        <row r="143">
          <cell r="B143" t="str">
            <v>R1014</v>
          </cell>
          <cell r="C143" t="str">
            <v>CAP03</v>
          </cell>
          <cell r="D143" t="str">
            <v>En Andén tablón</v>
          </cell>
          <cell r="E143" t="str">
            <v>m</v>
          </cell>
          <cell r="F143" t="str">
            <v>MOC026</v>
          </cell>
          <cell r="G143" t="str">
            <v>MOC106</v>
          </cell>
          <cell r="H143" t="str">
            <v>MOC086</v>
          </cell>
          <cell r="I143" t="str">
            <v>NA</v>
          </cell>
          <cell r="J143" t="str">
            <v>NA</v>
          </cell>
          <cell r="K143" t="str">
            <v>NA</v>
          </cell>
          <cell r="L143" t="str">
            <v>NA</v>
          </cell>
          <cell r="M143">
            <v>0.03</v>
          </cell>
          <cell r="N143">
            <v>0.6</v>
          </cell>
          <cell r="O143">
            <v>0.01</v>
          </cell>
          <cell r="P143" t="str">
            <v>NA</v>
          </cell>
          <cell r="Q143" t="str">
            <v>NA</v>
          </cell>
          <cell r="R143" t="str">
            <v>NA</v>
          </cell>
          <cell r="S143" t="str">
            <v>NA</v>
          </cell>
          <cell r="T143" t="str">
            <v>CEC013</v>
          </cell>
          <cell r="U143" t="str">
            <v>CEC014</v>
          </cell>
          <cell r="V143" t="str">
            <v>NA</v>
          </cell>
          <cell r="W143" t="str">
            <v>NA</v>
          </cell>
          <cell r="X143" t="str">
            <v>NA</v>
          </cell>
          <cell r="Y143" t="str">
            <v>CMC009</v>
          </cell>
          <cell r="Z143" t="str">
            <v>CMC010</v>
          </cell>
          <cell r="AA143" t="str">
            <v>NA</v>
          </cell>
          <cell r="AB143" t="str">
            <v>NA</v>
          </cell>
          <cell r="AC143" t="str">
            <v>NA</v>
          </cell>
          <cell r="AD143">
            <v>0.2</v>
          </cell>
          <cell r="AE143">
            <v>1</v>
          </cell>
          <cell r="AF143" t="str">
            <v>NA</v>
          </cell>
          <cell r="AG143" t="str">
            <v>NA</v>
          </cell>
          <cell r="AH143" t="str">
            <v>NA</v>
          </cell>
          <cell r="AI143">
            <v>40</v>
          </cell>
          <cell r="AJ143">
            <v>200</v>
          </cell>
          <cell r="AK143">
            <v>40</v>
          </cell>
          <cell r="AO143">
            <v>21684</v>
          </cell>
          <cell r="AP143">
            <v>234000</v>
          </cell>
          <cell r="AQ143">
            <v>9900</v>
          </cell>
          <cell r="AR143">
            <v>227016.3</v>
          </cell>
          <cell r="AS143">
            <v>0</v>
          </cell>
          <cell r="AT143">
            <v>0</v>
          </cell>
          <cell r="AU143">
            <v>0</v>
          </cell>
          <cell r="AV143">
            <v>0</v>
          </cell>
          <cell r="AW143">
            <v>7020</v>
          </cell>
          <cell r="AX143">
            <v>5940</v>
          </cell>
          <cell r="AY143">
            <v>2270</v>
          </cell>
          <cell r="AZ143">
            <v>0</v>
          </cell>
          <cell r="BA143">
            <v>0</v>
          </cell>
          <cell r="BB143">
            <v>0</v>
          </cell>
          <cell r="BC143">
            <v>0</v>
          </cell>
          <cell r="BD143">
            <v>15992</v>
          </cell>
          <cell r="BE143">
            <v>23278</v>
          </cell>
          <cell r="BF143">
            <v>21737</v>
          </cell>
          <cell r="BG143">
            <v>0</v>
          </cell>
          <cell r="BH143">
            <v>0</v>
          </cell>
          <cell r="BI143">
            <v>0</v>
          </cell>
          <cell r="BJ143">
            <v>116</v>
          </cell>
          <cell r="BK143">
            <v>543</v>
          </cell>
          <cell r="BL143">
            <v>0</v>
          </cell>
          <cell r="BM143">
            <v>0</v>
          </cell>
          <cell r="BN143">
            <v>0</v>
          </cell>
          <cell r="BO143">
            <v>659</v>
          </cell>
          <cell r="BP143">
            <v>184062</v>
          </cell>
          <cell r="BQ143">
            <v>164508</v>
          </cell>
          <cell r="BR143">
            <v>0</v>
          </cell>
          <cell r="BS143">
            <v>0</v>
          </cell>
          <cell r="BT143">
            <v>0</v>
          </cell>
          <cell r="BU143">
            <v>920</v>
          </cell>
          <cell r="BV143">
            <v>4113</v>
          </cell>
          <cell r="BW143">
            <v>0</v>
          </cell>
          <cell r="BX143">
            <v>0</v>
          </cell>
          <cell r="BY143">
            <v>0</v>
          </cell>
          <cell r="BZ143">
            <v>5033</v>
          </cell>
          <cell r="CA143">
            <v>659</v>
          </cell>
          <cell r="CB143">
            <v>5692</v>
          </cell>
          <cell r="CC143">
            <v>0.05</v>
          </cell>
          <cell r="CD143">
            <v>21684</v>
          </cell>
        </row>
        <row r="144">
          <cell r="B144" t="str">
            <v>R1006</v>
          </cell>
          <cell r="C144" t="str">
            <v>CAP03</v>
          </cell>
          <cell r="D144" t="str">
            <v>En berma asfalto</v>
          </cell>
          <cell r="E144" t="str">
            <v>m</v>
          </cell>
          <cell r="F144" t="str">
            <v>MOC016</v>
          </cell>
          <cell r="G144" t="str">
            <v>NA</v>
          </cell>
          <cell r="H144" t="str">
            <v>NA</v>
          </cell>
          <cell r="I144" t="str">
            <v>NA</v>
          </cell>
          <cell r="J144" t="str">
            <v>NA</v>
          </cell>
          <cell r="K144" t="str">
            <v>NA</v>
          </cell>
          <cell r="L144" t="str">
            <v>NA</v>
          </cell>
          <cell r="M144">
            <v>0.05</v>
          </cell>
          <cell r="N144" t="str">
            <v>NA</v>
          </cell>
          <cell r="O144" t="str">
            <v>NA</v>
          </cell>
          <cell r="P144" t="str">
            <v>NA</v>
          </cell>
          <cell r="Q144" t="str">
            <v>NA</v>
          </cell>
          <cell r="R144" t="str">
            <v>NA</v>
          </cell>
          <cell r="S144" t="str">
            <v>NA</v>
          </cell>
          <cell r="T144" t="str">
            <v>CEC012</v>
          </cell>
          <cell r="U144" t="str">
            <v>NA</v>
          </cell>
          <cell r="V144" t="str">
            <v>NA</v>
          </cell>
          <cell r="W144" t="str">
            <v>NA</v>
          </cell>
          <cell r="X144" t="str">
            <v>NA</v>
          </cell>
          <cell r="Y144" t="str">
            <v>CMC009</v>
          </cell>
          <cell r="Z144" t="str">
            <v>NA</v>
          </cell>
          <cell r="AA144" t="str">
            <v>NA</v>
          </cell>
          <cell r="AB144" t="str">
            <v>NA</v>
          </cell>
          <cell r="AC144" t="str">
            <v>NA</v>
          </cell>
          <cell r="AD144">
            <v>1</v>
          </cell>
          <cell r="AE144" t="str">
            <v>NA</v>
          </cell>
          <cell r="AF144" t="str">
            <v>NA</v>
          </cell>
          <cell r="AG144" t="str">
            <v>NA</v>
          </cell>
          <cell r="AH144" t="str">
            <v>NA</v>
          </cell>
          <cell r="AI144">
            <v>55</v>
          </cell>
          <cell r="AJ144">
            <v>55</v>
          </cell>
          <cell r="AO144">
            <v>16456</v>
          </cell>
          <cell r="AP144">
            <v>230000</v>
          </cell>
          <cell r="AQ144">
            <v>0</v>
          </cell>
          <cell r="AR144">
            <v>0</v>
          </cell>
          <cell r="AS144">
            <v>0</v>
          </cell>
          <cell r="AT144">
            <v>0</v>
          </cell>
          <cell r="AU144">
            <v>0</v>
          </cell>
          <cell r="AV144">
            <v>0</v>
          </cell>
          <cell r="AW144">
            <v>11500</v>
          </cell>
          <cell r="AX144">
            <v>0</v>
          </cell>
          <cell r="AY144">
            <v>0</v>
          </cell>
          <cell r="AZ144">
            <v>0</v>
          </cell>
          <cell r="BA144">
            <v>0</v>
          </cell>
          <cell r="BB144">
            <v>0</v>
          </cell>
          <cell r="BC144">
            <v>0</v>
          </cell>
          <cell r="BD144">
            <v>12075</v>
          </cell>
          <cell r="BE144">
            <v>56846</v>
          </cell>
          <cell r="BF144">
            <v>0</v>
          </cell>
          <cell r="BG144">
            <v>0</v>
          </cell>
          <cell r="BH144">
            <v>0</v>
          </cell>
          <cell r="BI144">
            <v>0</v>
          </cell>
          <cell r="BJ144">
            <v>1034</v>
          </cell>
          <cell r="BK144">
            <v>0</v>
          </cell>
          <cell r="BL144">
            <v>0</v>
          </cell>
          <cell r="BM144">
            <v>0</v>
          </cell>
          <cell r="BN144">
            <v>0</v>
          </cell>
          <cell r="BO144">
            <v>1034</v>
          </cell>
          <cell r="BP144">
            <v>184062</v>
          </cell>
          <cell r="BQ144">
            <v>0</v>
          </cell>
          <cell r="BR144">
            <v>0</v>
          </cell>
          <cell r="BS144">
            <v>0</v>
          </cell>
          <cell r="BT144">
            <v>0</v>
          </cell>
          <cell r="BU144">
            <v>3347</v>
          </cell>
          <cell r="BV144">
            <v>0</v>
          </cell>
          <cell r="BW144">
            <v>0</v>
          </cell>
          <cell r="BX144">
            <v>0</v>
          </cell>
          <cell r="BY144">
            <v>0</v>
          </cell>
          <cell r="BZ144">
            <v>3347</v>
          </cell>
          <cell r="CA144">
            <v>1034</v>
          </cell>
          <cell r="CB144">
            <v>4381</v>
          </cell>
          <cell r="CC144">
            <v>0.05</v>
          </cell>
          <cell r="CD144">
            <v>16456</v>
          </cell>
        </row>
        <row r="145">
          <cell r="B145" t="str">
            <v>R2006</v>
          </cell>
          <cell r="C145" t="str">
            <v>CAP03</v>
          </cell>
          <cell r="D145" t="str">
            <v>En berma asfalto</v>
          </cell>
          <cell r="E145" t="str">
            <v>m</v>
          </cell>
          <cell r="F145" t="str">
            <v>MOC016</v>
          </cell>
          <cell r="G145" t="str">
            <v>NA</v>
          </cell>
          <cell r="H145" t="str">
            <v>NA</v>
          </cell>
          <cell r="I145" t="str">
            <v>NA</v>
          </cell>
          <cell r="J145" t="str">
            <v>NA</v>
          </cell>
          <cell r="K145" t="str">
            <v>NA</v>
          </cell>
          <cell r="L145" t="str">
            <v>NA</v>
          </cell>
          <cell r="M145">
            <v>0.06</v>
          </cell>
          <cell r="N145" t="str">
            <v>NA</v>
          </cell>
          <cell r="O145" t="str">
            <v>NA</v>
          </cell>
          <cell r="P145" t="str">
            <v>NA</v>
          </cell>
          <cell r="Q145" t="str">
            <v>NA</v>
          </cell>
          <cell r="R145" t="str">
            <v>NA</v>
          </cell>
          <cell r="S145" t="str">
            <v>NA</v>
          </cell>
          <cell r="T145" t="str">
            <v>CEC012</v>
          </cell>
          <cell r="U145" t="str">
            <v>NA</v>
          </cell>
          <cell r="V145" t="str">
            <v>NA</v>
          </cell>
          <cell r="W145" t="str">
            <v>NA</v>
          </cell>
          <cell r="X145" t="str">
            <v>NA</v>
          </cell>
          <cell r="Y145" t="str">
            <v>CMC009</v>
          </cell>
          <cell r="Z145" t="str">
            <v>NA</v>
          </cell>
          <cell r="AA145" t="str">
            <v>NA</v>
          </cell>
          <cell r="AB145" t="str">
            <v>NA</v>
          </cell>
          <cell r="AC145" t="str">
            <v>NA</v>
          </cell>
          <cell r="AD145">
            <v>1</v>
          </cell>
          <cell r="AE145" t="str">
            <v>NA</v>
          </cell>
          <cell r="AF145" t="str">
            <v>NA</v>
          </cell>
          <cell r="AG145" t="str">
            <v>NA</v>
          </cell>
          <cell r="AH145" t="str">
            <v>NA</v>
          </cell>
          <cell r="AI145">
            <v>52.5</v>
          </cell>
          <cell r="AJ145">
            <v>52.5</v>
          </cell>
          <cell r="AO145">
            <v>19079</v>
          </cell>
          <cell r="AP145">
            <v>230000</v>
          </cell>
          <cell r="AQ145">
            <v>0</v>
          </cell>
          <cell r="AR145">
            <v>0</v>
          </cell>
          <cell r="AS145">
            <v>0</v>
          </cell>
          <cell r="AT145">
            <v>0</v>
          </cell>
          <cell r="AU145">
            <v>0</v>
          </cell>
          <cell r="AV145">
            <v>0</v>
          </cell>
          <cell r="AW145">
            <v>13800</v>
          </cell>
          <cell r="AX145">
            <v>0</v>
          </cell>
          <cell r="AY145">
            <v>0</v>
          </cell>
          <cell r="AZ145">
            <v>0</v>
          </cell>
          <cell r="BA145">
            <v>0</v>
          </cell>
          <cell r="BB145">
            <v>0</v>
          </cell>
          <cell r="BC145">
            <v>0</v>
          </cell>
          <cell r="BD145">
            <v>14490</v>
          </cell>
          <cell r="BE145">
            <v>56846</v>
          </cell>
          <cell r="BF145">
            <v>0</v>
          </cell>
          <cell r="BG145">
            <v>0</v>
          </cell>
          <cell r="BH145">
            <v>0</v>
          </cell>
          <cell r="BI145">
            <v>0</v>
          </cell>
          <cell r="BJ145">
            <v>1083</v>
          </cell>
          <cell r="BK145">
            <v>0</v>
          </cell>
          <cell r="BL145">
            <v>0</v>
          </cell>
          <cell r="BM145">
            <v>0</v>
          </cell>
          <cell r="BN145">
            <v>0</v>
          </cell>
          <cell r="BO145">
            <v>1083</v>
          </cell>
          <cell r="BP145">
            <v>184062</v>
          </cell>
          <cell r="BQ145">
            <v>0</v>
          </cell>
          <cell r="BR145">
            <v>0</v>
          </cell>
          <cell r="BS145">
            <v>0</v>
          </cell>
          <cell r="BT145">
            <v>0</v>
          </cell>
          <cell r="BU145">
            <v>3506</v>
          </cell>
          <cell r="BV145">
            <v>0</v>
          </cell>
          <cell r="BW145">
            <v>0</v>
          </cell>
          <cell r="BX145">
            <v>0</v>
          </cell>
          <cell r="BY145">
            <v>0</v>
          </cell>
          <cell r="BZ145">
            <v>3506</v>
          </cell>
          <cell r="CA145">
            <v>1083</v>
          </cell>
          <cell r="CB145">
            <v>4589</v>
          </cell>
          <cell r="CC145">
            <v>0.05</v>
          </cell>
          <cell r="CD145">
            <v>19079</v>
          </cell>
        </row>
        <row r="146">
          <cell r="B146" t="str">
            <v>R1006</v>
          </cell>
          <cell r="C146" t="str">
            <v>CAP03</v>
          </cell>
          <cell r="D146" t="str">
            <v>En berma asfalto                    (BA)</v>
          </cell>
          <cell r="E146" t="str">
            <v>m</v>
          </cell>
          <cell r="F146" t="str">
            <v>MOC016</v>
          </cell>
          <cell r="G146" t="str">
            <v>NA</v>
          </cell>
          <cell r="H146" t="str">
            <v>NA</v>
          </cell>
          <cell r="I146" t="str">
            <v>NA</v>
          </cell>
          <cell r="J146" t="str">
            <v>NA</v>
          </cell>
          <cell r="K146" t="str">
            <v>NA</v>
          </cell>
          <cell r="L146" t="str">
            <v>NA</v>
          </cell>
          <cell r="M146">
            <v>0.05</v>
          </cell>
          <cell r="N146" t="str">
            <v>NA</v>
          </cell>
          <cell r="O146" t="str">
            <v>NA</v>
          </cell>
          <cell r="P146" t="str">
            <v>NA</v>
          </cell>
          <cell r="Q146" t="str">
            <v>NA</v>
          </cell>
          <cell r="R146" t="str">
            <v>NA</v>
          </cell>
          <cell r="S146" t="str">
            <v>NA</v>
          </cell>
          <cell r="T146" t="str">
            <v>CEC012</v>
          </cell>
          <cell r="U146" t="str">
            <v>NA</v>
          </cell>
          <cell r="V146" t="str">
            <v>NA</v>
          </cell>
          <cell r="W146" t="str">
            <v>NA</v>
          </cell>
          <cell r="X146" t="str">
            <v>NA</v>
          </cell>
          <cell r="Y146" t="str">
            <v>CMC009</v>
          </cell>
          <cell r="Z146" t="str">
            <v>NA</v>
          </cell>
          <cell r="AA146" t="str">
            <v>NA</v>
          </cell>
          <cell r="AB146" t="str">
            <v>NA</v>
          </cell>
          <cell r="AC146" t="str">
            <v>NA</v>
          </cell>
          <cell r="AD146">
            <v>1</v>
          </cell>
          <cell r="AE146" t="str">
            <v>NA</v>
          </cell>
          <cell r="AF146" t="str">
            <v>NA</v>
          </cell>
          <cell r="AG146" t="str">
            <v>NA</v>
          </cell>
          <cell r="AH146" t="str">
            <v>NA</v>
          </cell>
          <cell r="AI146">
            <v>60</v>
          </cell>
          <cell r="AJ146">
            <v>60</v>
          </cell>
          <cell r="AO146">
            <v>16090</v>
          </cell>
          <cell r="AP146">
            <v>230000</v>
          </cell>
          <cell r="AQ146">
            <v>0</v>
          </cell>
          <cell r="AR146">
            <v>0</v>
          </cell>
          <cell r="AS146">
            <v>0</v>
          </cell>
          <cell r="AT146">
            <v>0</v>
          </cell>
          <cell r="AU146">
            <v>0</v>
          </cell>
          <cell r="AV146">
            <v>0</v>
          </cell>
          <cell r="AW146">
            <v>11500</v>
          </cell>
          <cell r="AX146">
            <v>0</v>
          </cell>
          <cell r="AY146">
            <v>0</v>
          </cell>
          <cell r="AZ146">
            <v>0</v>
          </cell>
          <cell r="BA146">
            <v>0</v>
          </cell>
          <cell r="BB146">
            <v>0</v>
          </cell>
          <cell r="BC146">
            <v>0</v>
          </cell>
          <cell r="BD146">
            <v>12075</v>
          </cell>
          <cell r="BE146">
            <v>56846</v>
          </cell>
          <cell r="BF146">
            <v>0</v>
          </cell>
          <cell r="BG146">
            <v>0</v>
          </cell>
          <cell r="BH146">
            <v>0</v>
          </cell>
          <cell r="BI146">
            <v>0</v>
          </cell>
          <cell r="BJ146">
            <v>947</v>
          </cell>
          <cell r="BK146">
            <v>0</v>
          </cell>
          <cell r="BL146">
            <v>0</v>
          </cell>
          <cell r="BM146">
            <v>0</v>
          </cell>
          <cell r="BN146">
            <v>0</v>
          </cell>
          <cell r="BO146">
            <v>947</v>
          </cell>
          <cell r="BP146">
            <v>184062</v>
          </cell>
          <cell r="BQ146">
            <v>0</v>
          </cell>
          <cell r="BR146">
            <v>0</v>
          </cell>
          <cell r="BS146">
            <v>0</v>
          </cell>
          <cell r="BT146">
            <v>0</v>
          </cell>
          <cell r="BU146">
            <v>3068</v>
          </cell>
          <cell r="BV146">
            <v>0</v>
          </cell>
          <cell r="BW146">
            <v>0</v>
          </cell>
          <cell r="BX146">
            <v>0</v>
          </cell>
          <cell r="BY146">
            <v>0</v>
          </cell>
          <cell r="BZ146">
            <v>3068</v>
          </cell>
          <cell r="CA146">
            <v>947</v>
          </cell>
          <cell r="CB146">
            <v>4015</v>
          </cell>
          <cell r="CC146">
            <v>0.05</v>
          </cell>
          <cell r="CD146">
            <v>16090</v>
          </cell>
        </row>
        <row r="147">
          <cell r="B147" t="str">
            <v>R1007</v>
          </cell>
          <cell r="C147" t="str">
            <v>CAP03</v>
          </cell>
          <cell r="D147" t="str">
            <v>En berma concreto</v>
          </cell>
          <cell r="E147" t="str">
            <v>m</v>
          </cell>
          <cell r="F147" t="str">
            <v>MOC026</v>
          </cell>
          <cell r="G147" t="str">
            <v>NA</v>
          </cell>
          <cell r="H147" t="str">
            <v>NA</v>
          </cell>
          <cell r="I147" t="str">
            <v>NA</v>
          </cell>
          <cell r="J147" t="str">
            <v>NA</v>
          </cell>
          <cell r="K147" t="str">
            <v>NA</v>
          </cell>
          <cell r="L147" t="str">
            <v>NA</v>
          </cell>
          <cell r="M147">
            <v>0.11</v>
          </cell>
          <cell r="N147" t="str">
            <v>NA</v>
          </cell>
          <cell r="O147" t="str">
            <v>NA</v>
          </cell>
          <cell r="P147" t="str">
            <v>NA</v>
          </cell>
          <cell r="Q147" t="str">
            <v>NA</v>
          </cell>
          <cell r="R147" t="str">
            <v>NA</v>
          </cell>
          <cell r="S147" t="str">
            <v>NA</v>
          </cell>
          <cell r="T147" t="str">
            <v>CEC013</v>
          </cell>
          <cell r="U147" t="str">
            <v>NA</v>
          </cell>
          <cell r="V147" t="str">
            <v>NA</v>
          </cell>
          <cell r="W147" t="str">
            <v>NA</v>
          </cell>
          <cell r="X147" t="str">
            <v>NA</v>
          </cell>
          <cell r="Y147" t="str">
            <v>CMC009</v>
          </cell>
          <cell r="Z147" t="str">
            <v>NA</v>
          </cell>
          <cell r="AA147" t="str">
            <v>NA</v>
          </cell>
          <cell r="AB147" t="str">
            <v>NA</v>
          </cell>
          <cell r="AC147" t="str">
            <v>NA</v>
          </cell>
          <cell r="AD147">
            <v>1</v>
          </cell>
          <cell r="AE147" t="str">
            <v>NA</v>
          </cell>
          <cell r="AF147" t="str">
            <v>NA</v>
          </cell>
          <cell r="AG147" t="str">
            <v>NA</v>
          </cell>
          <cell r="AH147" t="str">
            <v>NA</v>
          </cell>
          <cell r="AI147">
            <v>70</v>
          </cell>
          <cell r="AJ147">
            <v>70</v>
          </cell>
          <cell r="AO147">
            <v>29989</v>
          </cell>
          <cell r="AP147">
            <v>234000</v>
          </cell>
          <cell r="AQ147">
            <v>0</v>
          </cell>
          <cell r="AR147">
            <v>0</v>
          </cell>
          <cell r="AS147">
            <v>0</v>
          </cell>
          <cell r="AT147">
            <v>0</v>
          </cell>
          <cell r="AU147">
            <v>0</v>
          </cell>
          <cell r="AV147">
            <v>0</v>
          </cell>
          <cell r="AW147">
            <v>25740</v>
          </cell>
          <cell r="AX147">
            <v>0</v>
          </cell>
          <cell r="AY147">
            <v>0</v>
          </cell>
          <cell r="AZ147">
            <v>0</v>
          </cell>
          <cell r="BA147">
            <v>0</v>
          </cell>
          <cell r="BB147">
            <v>0</v>
          </cell>
          <cell r="BC147">
            <v>0</v>
          </cell>
          <cell r="BD147">
            <v>27027</v>
          </cell>
          <cell r="BE147">
            <v>23278</v>
          </cell>
          <cell r="BF147">
            <v>0</v>
          </cell>
          <cell r="BG147">
            <v>0</v>
          </cell>
          <cell r="BH147">
            <v>0</v>
          </cell>
          <cell r="BI147">
            <v>0</v>
          </cell>
          <cell r="BJ147">
            <v>333</v>
          </cell>
          <cell r="BK147">
            <v>0</v>
          </cell>
          <cell r="BL147">
            <v>0</v>
          </cell>
          <cell r="BM147">
            <v>0</v>
          </cell>
          <cell r="BN147">
            <v>0</v>
          </cell>
          <cell r="BO147">
            <v>333</v>
          </cell>
          <cell r="BP147">
            <v>184062</v>
          </cell>
          <cell r="BQ147">
            <v>0</v>
          </cell>
          <cell r="BR147">
            <v>0</v>
          </cell>
          <cell r="BS147">
            <v>0</v>
          </cell>
          <cell r="BT147">
            <v>0</v>
          </cell>
          <cell r="BU147">
            <v>2629</v>
          </cell>
          <cell r="BV147">
            <v>0</v>
          </cell>
          <cell r="BW147">
            <v>0</v>
          </cell>
          <cell r="BX147">
            <v>0</v>
          </cell>
          <cell r="BY147">
            <v>0</v>
          </cell>
          <cell r="BZ147">
            <v>2629</v>
          </cell>
          <cell r="CA147">
            <v>333</v>
          </cell>
          <cell r="CB147">
            <v>2962</v>
          </cell>
          <cell r="CC147">
            <v>0.05</v>
          </cell>
          <cell r="CD147">
            <v>29989</v>
          </cell>
        </row>
        <row r="148">
          <cell r="B148" t="str">
            <v>R2007</v>
          </cell>
          <cell r="C148" t="str">
            <v>CAP03</v>
          </cell>
          <cell r="D148" t="str">
            <v>En berma concreto</v>
          </cell>
          <cell r="E148" t="str">
            <v>m</v>
          </cell>
          <cell r="F148" t="str">
            <v>MOC026</v>
          </cell>
          <cell r="G148" t="str">
            <v>NA</v>
          </cell>
          <cell r="H148" t="str">
            <v>NA</v>
          </cell>
          <cell r="I148" t="str">
            <v>NA</v>
          </cell>
          <cell r="J148" t="str">
            <v>NA</v>
          </cell>
          <cell r="K148" t="str">
            <v>NA</v>
          </cell>
          <cell r="L148" t="str">
            <v>NA</v>
          </cell>
          <cell r="M148">
            <v>0.13</v>
          </cell>
          <cell r="N148" t="str">
            <v>NA</v>
          </cell>
          <cell r="O148" t="str">
            <v>NA</v>
          </cell>
          <cell r="P148" t="str">
            <v>NA</v>
          </cell>
          <cell r="Q148" t="str">
            <v>NA</v>
          </cell>
          <cell r="R148" t="str">
            <v>NA</v>
          </cell>
          <cell r="S148" t="str">
            <v>NA</v>
          </cell>
          <cell r="T148" t="str">
            <v>CEC013</v>
          </cell>
          <cell r="U148" t="str">
            <v>NA</v>
          </cell>
          <cell r="V148" t="str">
            <v>NA</v>
          </cell>
          <cell r="W148" t="str">
            <v>NA</v>
          </cell>
          <cell r="X148" t="str">
            <v>NA</v>
          </cell>
          <cell r="Y148" t="str">
            <v>CMC009</v>
          </cell>
          <cell r="Z148" t="str">
            <v>NA</v>
          </cell>
          <cell r="AA148" t="str">
            <v>NA</v>
          </cell>
          <cell r="AB148" t="str">
            <v>NA</v>
          </cell>
          <cell r="AC148" t="str">
            <v>NA</v>
          </cell>
          <cell r="AD148">
            <v>1</v>
          </cell>
          <cell r="AE148" t="str">
            <v>NA</v>
          </cell>
          <cell r="AF148" t="str">
            <v>NA</v>
          </cell>
          <cell r="AG148" t="str">
            <v>NA</v>
          </cell>
          <cell r="AH148" t="str">
            <v>NA</v>
          </cell>
          <cell r="AI148">
            <v>67.5</v>
          </cell>
          <cell r="AJ148">
            <v>67.5</v>
          </cell>
          <cell r="AO148">
            <v>35013</v>
          </cell>
          <cell r="AP148">
            <v>234000</v>
          </cell>
          <cell r="AQ148">
            <v>0</v>
          </cell>
          <cell r="AR148">
            <v>0</v>
          </cell>
          <cell r="AS148">
            <v>0</v>
          </cell>
          <cell r="AT148">
            <v>0</v>
          </cell>
          <cell r="AU148">
            <v>0</v>
          </cell>
          <cell r="AV148">
            <v>0</v>
          </cell>
          <cell r="AW148">
            <v>30420</v>
          </cell>
          <cell r="AX148">
            <v>0</v>
          </cell>
          <cell r="AY148">
            <v>0</v>
          </cell>
          <cell r="AZ148">
            <v>0</v>
          </cell>
          <cell r="BA148">
            <v>0</v>
          </cell>
          <cell r="BB148">
            <v>0</v>
          </cell>
          <cell r="BC148">
            <v>0</v>
          </cell>
          <cell r="BD148">
            <v>31941</v>
          </cell>
          <cell r="BE148">
            <v>23278</v>
          </cell>
          <cell r="BF148">
            <v>0</v>
          </cell>
          <cell r="BG148">
            <v>0</v>
          </cell>
          <cell r="BH148">
            <v>0</v>
          </cell>
          <cell r="BI148">
            <v>0</v>
          </cell>
          <cell r="BJ148">
            <v>345</v>
          </cell>
          <cell r="BK148">
            <v>0</v>
          </cell>
          <cell r="BL148">
            <v>0</v>
          </cell>
          <cell r="BM148">
            <v>0</v>
          </cell>
          <cell r="BN148">
            <v>0</v>
          </cell>
          <cell r="BO148">
            <v>345</v>
          </cell>
          <cell r="BP148">
            <v>184062</v>
          </cell>
          <cell r="BQ148">
            <v>0</v>
          </cell>
          <cell r="BR148">
            <v>0</v>
          </cell>
          <cell r="BS148">
            <v>0</v>
          </cell>
          <cell r="BT148">
            <v>0</v>
          </cell>
          <cell r="BU148">
            <v>2727</v>
          </cell>
          <cell r="BV148">
            <v>0</v>
          </cell>
          <cell r="BW148">
            <v>0</v>
          </cell>
          <cell r="BX148">
            <v>0</v>
          </cell>
          <cell r="BY148">
            <v>0</v>
          </cell>
          <cell r="BZ148">
            <v>2727</v>
          </cell>
          <cell r="CA148">
            <v>345</v>
          </cell>
          <cell r="CB148">
            <v>3072</v>
          </cell>
          <cell r="CC148">
            <v>0.05</v>
          </cell>
          <cell r="CD148">
            <v>35013</v>
          </cell>
        </row>
        <row r="149">
          <cell r="B149" t="str">
            <v>R1007</v>
          </cell>
          <cell r="C149" t="str">
            <v>CAP03</v>
          </cell>
          <cell r="D149" t="str">
            <v>En berma concreto                  (BC)</v>
          </cell>
          <cell r="E149" t="str">
            <v>m</v>
          </cell>
          <cell r="F149" t="str">
            <v>MOC026</v>
          </cell>
          <cell r="G149" t="str">
            <v>NA</v>
          </cell>
          <cell r="H149" t="str">
            <v>NA</v>
          </cell>
          <cell r="I149" t="str">
            <v>NA</v>
          </cell>
          <cell r="J149" t="str">
            <v>NA</v>
          </cell>
          <cell r="K149" t="str">
            <v>NA</v>
          </cell>
          <cell r="L149" t="str">
            <v>NA</v>
          </cell>
          <cell r="M149">
            <v>0.11</v>
          </cell>
          <cell r="N149" t="str">
            <v>NA</v>
          </cell>
          <cell r="O149" t="str">
            <v>NA</v>
          </cell>
          <cell r="P149" t="str">
            <v>NA</v>
          </cell>
          <cell r="Q149" t="str">
            <v>NA</v>
          </cell>
          <cell r="R149" t="str">
            <v>NA</v>
          </cell>
          <cell r="S149" t="str">
            <v>NA</v>
          </cell>
          <cell r="T149" t="str">
            <v>CEC013</v>
          </cell>
          <cell r="U149" t="str">
            <v>NA</v>
          </cell>
          <cell r="V149" t="str">
            <v>NA</v>
          </cell>
          <cell r="W149" t="str">
            <v>NA</v>
          </cell>
          <cell r="X149" t="str">
            <v>NA</v>
          </cell>
          <cell r="Y149" t="str">
            <v>CMC009</v>
          </cell>
          <cell r="Z149" t="str">
            <v>NA</v>
          </cell>
          <cell r="AA149" t="str">
            <v>NA</v>
          </cell>
          <cell r="AB149" t="str">
            <v>NA</v>
          </cell>
          <cell r="AC149" t="str">
            <v>NA</v>
          </cell>
          <cell r="AD149">
            <v>1</v>
          </cell>
          <cell r="AE149" t="str">
            <v>NA</v>
          </cell>
          <cell r="AF149" t="str">
            <v>NA</v>
          </cell>
          <cell r="AG149" t="str">
            <v>NA</v>
          </cell>
          <cell r="AH149" t="str">
            <v>NA</v>
          </cell>
          <cell r="AI149">
            <v>100</v>
          </cell>
          <cell r="AJ149">
            <v>100</v>
          </cell>
          <cell r="AO149">
            <v>29101</v>
          </cell>
          <cell r="AP149">
            <v>234000</v>
          </cell>
          <cell r="AQ149">
            <v>0</v>
          </cell>
          <cell r="AR149">
            <v>0</v>
          </cell>
          <cell r="AS149">
            <v>0</v>
          </cell>
          <cell r="AT149">
            <v>0</v>
          </cell>
          <cell r="AU149">
            <v>0</v>
          </cell>
          <cell r="AV149">
            <v>0</v>
          </cell>
          <cell r="AW149">
            <v>25740</v>
          </cell>
          <cell r="AX149">
            <v>0</v>
          </cell>
          <cell r="AY149">
            <v>0</v>
          </cell>
          <cell r="AZ149">
            <v>0</v>
          </cell>
          <cell r="BA149">
            <v>0</v>
          </cell>
          <cell r="BB149">
            <v>0</v>
          </cell>
          <cell r="BC149">
            <v>0</v>
          </cell>
          <cell r="BD149">
            <v>27027</v>
          </cell>
          <cell r="BE149">
            <v>23278</v>
          </cell>
          <cell r="BF149">
            <v>0</v>
          </cell>
          <cell r="BG149">
            <v>0</v>
          </cell>
          <cell r="BH149">
            <v>0</v>
          </cell>
          <cell r="BI149">
            <v>0</v>
          </cell>
          <cell r="BJ149">
            <v>233</v>
          </cell>
          <cell r="BK149">
            <v>0</v>
          </cell>
          <cell r="BL149">
            <v>0</v>
          </cell>
          <cell r="BM149">
            <v>0</v>
          </cell>
          <cell r="BN149">
            <v>0</v>
          </cell>
          <cell r="BO149">
            <v>233</v>
          </cell>
          <cell r="BP149">
            <v>184062</v>
          </cell>
          <cell r="BQ149">
            <v>0</v>
          </cell>
          <cell r="BR149">
            <v>0</v>
          </cell>
          <cell r="BS149">
            <v>0</v>
          </cell>
          <cell r="BT149">
            <v>0</v>
          </cell>
          <cell r="BU149">
            <v>1841</v>
          </cell>
          <cell r="BV149">
            <v>0</v>
          </cell>
          <cell r="BW149">
            <v>0</v>
          </cell>
          <cell r="BX149">
            <v>0</v>
          </cell>
          <cell r="BY149">
            <v>0</v>
          </cell>
          <cell r="BZ149">
            <v>1841</v>
          </cell>
          <cell r="CA149">
            <v>233</v>
          </cell>
          <cell r="CB149">
            <v>2074</v>
          </cell>
          <cell r="CC149">
            <v>0.05</v>
          </cell>
          <cell r="CD149">
            <v>29101</v>
          </cell>
        </row>
        <row r="150">
          <cell r="B150" t="str">
            <v>R1005</v>
          </cell>
          <cell r="C150" t="str">
            <v>CAP03</v>
          </cell>
          <cell r="D150" t="str">
            <v>En calzada adoquinada</v>
          </cell>
          <cell r="E150" t="str">
            <v>m</v>
          </cell>
          <cell r="F150" t="str">
            <v>MOC010</v>
          </cell>
          <cell r="G150" t="str">
            <v>MOC005</v>
          </cell>
          <cell r="H150" t="str">
            <v>NA</v>
          </cell>
          <cell r="I150" t="str">
            <v>NA</v>
          </cell>
          <cell r="J150" t="str">
            <v>NA</v>
          </cell>
          <cell r="K150" t="str">
            <v>NA</v>
          </cell>
          <cell r="L150" t="str">
            <v>NA</v>
          </cell>
          <cell r="M150">
            <v>0.52</v>
          </cell>
          <cell r="N150">
            <v>0.4</v>
          </cell>
          <cell r="O150" t="str">
            <v>NA</v>
          </cell>
          <cell r="P150" t="str">
            <v>NA</v>
          </cell>
          <cell r="Q150" t="str">
            <v>NA</v>
          </cell>
          <cell r="R150" t="str">
            <v>NA</v>
          </cell>
          <cell r="S150" t="str">
            <v>NA</v>
          </cell>
          <cell r="T150" t="str">
            <v>CEC010</v>
          </cell>
          <cell r="U150" t="str">
            <v>CEC014</v>
          </cell>
          <cell r="V150" t="str">
            <v>NA</v>
          </cell>
          <cell r="W150" t="str">
            <v>NA</v>
          </cell>
          <cell r="X150" t="str">
            <v>NA</v>
          </cell>
          <cell r="Y150" t="str">
            <v>CMC009</v>
          </cell>
          <cell r="Z150" t="str">
            <v>CMC010</v>
          </cell>
          <cell r="AA150" t="str">
            <v>NA</v>
          </cell>
          <cell r="AB150" t="str">
            <v>NA</v>
          </cell>
          <cell r="AC150" t="str">
            <v>NA</v>
          </cell>
          <cell r="AD150">
            <v>1</v>
          </cell>
          <cell r="AE150">
            <v>1</v>
          </cell>
          <cell r="AF150" t="str">
            <v>NA</v>
          </cell>
          <cell r="AG150" t="str">
            <v>NA</v>
          </cell>
          <cell r="AH150" t="str">
            <v>NA</v>
          </cell>
          <cell r="AI150">
            <v>90</v>
          </cell>
          <cell r="AJ150">
            <v>90</v>
          </cell>
          <cell r="AK150">
            <v>90</v>
          </cell>
          <cell r="AO150">
            <v>27253</v>
          </cell>
          <cell r="AP150">
            <v>24000</v>
          </cell>
          <cell r="AQ150">
            <v>23000</v>
          </cell>
          <cell r="AR150">
            <v>0</v>
          </cell>
          <cell r="AS150">
            <v>0</v>
          </cell>
          <cell r="AT150">
            <v>0</v>
          </cell>
          <cell r="AU150">
            <v>0</v>
          </cell>
          <cell r="AV150">
            <v>0</v>
          </cell>
          <cell r="AW150">
            <v>12480</v>
          </cell>
          <cell r="AX150">
            <v>9200</v>
          </cell>
          <cell r="AY150">
            <v>0</v>
          </cell>
          <cell r="AZ150">
            <v>0</v>
          </cell>
          <cell r="BA150">
            <v>0</v>
          </cell>
          <cell r="BB150">
            <v>0</v>
          </cell>
          <cell r="BC150">
            <v>0</v>
          </cell>
          <cell r="BD150">
            <v>22764</v>
          </cell>
          <cell r="BE150">
            <v>33634</v>
          </cell>
          <cell r="BF150">
            <v>21737</v>
          </cell>
          <cell r="BG150">
            <v>0</v>
          </cell>
          <cell r="BH150">
            <v>0</v>
          </cell>
          <cell r="BI150">
            <v>0</v>
          </cell>
          <cell r="BJ150">
            <v>374</v>
          </cell>
          <cell r="BK150">
            <v>242</v>
          </cell>
          <cell r="BL150">
            <v>0</v>
          </cell>
          <cell r="BM150">
            <v>0</v>
          </cell>
          <cell r="BN150">
            <v>0</v>
          </cell>
          <cell r="BO150">
            <v>616</v>
          </cell>
          <cell r="BP150">
            <v>184062</v>
          </cell>
          <cell r="BQ150">
            <v>164508</v>
          </cell>
          <cell r="BR150">
            <v>0</v>
          </cell>
          <cell r="BS150">
            <v>0</v>
          </cell>
          <cell r="BT150">
            <v>0</v>
          </cell>
          <cell r="BU150">
            <v>2045</v>
          </cell>
          <cell r="BV150">
            <v>1828</v>
          </cell>
          <cell r="BW150">
            <v>0</v>
          </cell>
          <cell r="BX150">
            <v>0</v>
          </cell>
          <cell r="BY150">
            <v>0</v>
          </cell>
          <cell r="BZ150">
            <v>3873</v>
          </cell>
          <cell r="CA150">
            <v>616</v>
          </cell>
          <cell r="CB150">
            <v>4489</v>
          </cell>
          <cell r="CC150">
            <v>0.05</v>
          </cell>
          <cell r="CD150">
            <v>27253</v>
          </cell>
        </row>
        <row r="151">
          <cell r="B151" t="str">
            <v>R2005</v>
          </cell>
          <cell r="C151" t="str">
            <v>CAP03</v>
          </cell>
          <cell r="D151" t="str">
            <v>En calzada adoquinada</v>
          </cell>
          <cell r="E151" t="str">
            <v>m</v>
          </cell>
          <cell r="F151" t="str">
            <v>NA</v>
          </cell>
          <cell r="G151" t="str">
            <v>NA</v>
          </cell>
          <cell r="H151" t="str">
            <v>NA</v>
          </cell>
          <cell r="I151" t="str">
            <v>NA</v>
          </cell>
          <cell r="J151" t="str">
            <v>NA</v>
          </cell>
          <cell r="K151" t="str">
            <v>NA</v>
          </cell>
          <cell r="L151" t="str">
            <v>NA</v>
          </cell>
          <cell r="M151" t="str">
            <v>NA</v>
          </cell>
          <cell r="N151" t="str">
            <v>NA</v>
          </cell>
          <cell r="O151" t="str">
            <v>NA</v>
          </cell>
          <cell r="P151" t="str">
            <v>NA</v>
          </cell>
          <cell r="Q151" t="str">
            <v>NA</v>
          </cell>
          <cell r="R151" t="str">
            <v>NA</v>
          </cell>
          <cell r="S151" t="str">
            <v>NA</v>
          </cell>
          <cell r="T151" t="str">
            <v>NA</v>
          </cell>
          <cell r="U151" t="str">
            <v>NA</v>
          </cell>
          <cell r="V151" t="str">
            <v>NA</v>
          </cell>
          <cell r="W151" t="str">
            <v>NA</v>
          </cell>
          <cell r="X151" t="str">
            <v>NA</v>
          </cell>
          <cell r="Y151" t="str">
            <v>NA</v>
          </cell>
          <cell r="Z151" t="str">
            <v>NA</v>
          </cell>
          <cell r="AA151" t="str">
            <v>NA</v>
          </cell>
          <cell r="AB151" t="str">
            <v>NA</v>
          </cell>
          <cell r="AC151" t="str">
            <v>NA</v>
          </cell>
          <cell r="AD151" t="str">
            <v>NA</v>
          </cell>
          <cell r="AE151" t="str">
            <v>NA</v>
          </cell>
          <cell r="AF151" t="str">
            <v>NA</v>
          </cell>
          <cell r="AG151" t="str">
            <v>NA</v>
          </cell>
          <cell r="AH151" t="str">
            <v>NA</v>
          </cell>
          <cell r="AI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v>
          </cell>
          <cell r="BE151">
            <v>0</v>
          </cell>
          <cell r="BF151">
            <v>0</v>
          </cell>
          <cell r="BG151">
            <v>0</v>
          </cell>
          <cell r="BH151">
            <v>0</v>
          </cell>
          <cell r="BI151">
            <v>0</v>
          </cell>
          <cell r="BJ151">
            <v>0</v>
          </cell>
          <cell r="BK151">
            <v>0</v>
          </cell>
          <cell r="BL151">
            <v>0</v>
          </cell>
          <cell r="BM151">
            <v>0</v>
          </cell>
          <cell r="BN151">
            <v>0</v>
          </cell>
          <cell r="BO151">
            <v>0</v>
          </cell>
          <cell r="BP151">
            <v>0</v>
          </cell>
          <cell r="BQ151">
            <v>0</v>
          </cell>
          <cell r="BR151">
            <v>0</v>
          </cell>
          <cell r="BS151">
            <v>0</v>
          </cell>
          <cell r="BT151">
            <v>0</v>
          </cell>
          <cell r="BU151">
            <v>0</v>
          </cell>
          <cell r="BV151">
            <v>0</v>
          </cell>
          <cell r="BW151">
            <v>0</v>
          </cell>
          <cell r="BX151">
            <v>0</v>
          </cell>
          <cell r="BY151">
            <v>0</v>
          </cell>
          <cell r="BZ151">
            <v>0</v>
          </cell>
          <cell r="CA151">
            <v>0</v>
          </cell>
          <cell r="CB151">
            <v>0</v>
          </cell>
          <cell r="CC151">
            <v>0.05</v>
          </cell>
          <cell r="CD151">
            <v>0</v>
          </cell>
        </row>
        <row r="152">
          <cell r="B152" t="str">
            <v>R1005</v>
          </cell>
          <cell r="C152" t="str">
            <v>CAP03</v>
          </cell>
          <cell r="D152" t="str">
            <v>En calzada adoquinada          (CAd)</v>
          </cell>
          <cell r="E152" t="str">
            <v>m</v>
          </cell>
          <cell r="F152" t="str">
            <v>MOC010</v>
          </cell>
          <cell r="G152" t="str">
            <v>MOC005</v>
          </cell>
          <cell r="H152" t="str">
            <v>MOC086</v>
          </cell>
          <cell r="I152" t="str">
            <v>NA</v>
          </cell>
          <cell r="J152" t="str">
            <v>NA</v>
          </cell>
          <cell r="K152" t="str">
            <v>NA</v>
          </cell>
          <cell r="L152" t="str">
            <v>NA</v>
          </cell>
          <cell r="M152">
            <v>0.01</v>
          </cell>
          <cell r="N152">
            <v>0.5</v>
          </cell>
          <cell r="O152">
            <v>3.0000000000000001E-3</v>
          </cell>
          <cell r="P152" t="str">
            <v>NA</v>
          </cell>
          <cell r="Q152" t="str">
            <v>NA</v>
          </cell>
          <cell r="R152" t="str">
            <v>NA</v>
          </cell>
          <cell r="S152" t="str">
            <v>NA</v>
          </cell>
          <cell r="T152" t="str">
            <v>CEC010</v>
          </cell>
          <cell r="U152" t="str">
            <v>CEC014</v>
          </cell>
          <cell r="V152" t="str">
            <v>NA</v>
          </cell>
          <cell r="W152" t="str">
            <v>NA</v>
          </cell>
          <cell r="X152" t="str">
            <v>NA</v>
          </cell>
          <cell r="Y152" t="str">
            <v>CMC009</v>
          </cell>
          <cell r="Z152" t="str">
            <v>CMC010</v>
          </cell>
          <cell r="AA152" t="str">
            <v>NA</v>
          </cell>
          <cell r="AB152" t="str">
            <v>NA</v>
          </cell>
          <cell r="AC152" t="str">
            <v>NA</v>
          </cell>
          <cell r="AD152">
            <v>1</v>
          </cell>
          <cell r="AE152">
            <v>1</v>
          </cell>
          <cell r="AF152" t="str">
            <v>NA</v>
          </cell>
          <cell r="AG152" t="str">
            <v>NA</v>
          </cell>
          <cell r="AH152" t="str">
            <v>NA</v>
          </cell>
          <cell r="AI152">
            <v>100</v>
          </cell>
          <cell r="AJ152">
            <v>100</v>
          </cell>
          <cell r="AK152">
            <v>100</v>
          </cell>
          <cell r="AO152">
            <v>17081</v>
          </cell>
          <cell r="AP152">
            <v>24000</v>
          </cell>
          <cell r="AQ152">
            <v>23000</v>
          </cell>
          <cell r="AR152">
            <v>227016.3</v>
          </cell>
          <cell r="AS152">
            <v>0</v>
          </cell>
          <cell r="AT152">
            <v>0</v>
          </cell>
          <cell r="AU152">
            <v>0</v>
          </cell>
          <cell r="AV152">
            <v>0</v>
          </cell>
          <cell r="AW152">
            <v>240</v>
          </cell>
          <cell r="AX152">
            <v>11500</v>
          </cell>
          <cell r="AY152">
            <v>681</v>
          </cell>
          <cell r="AZ152">
            <v>0</v>
          </cell>
          <cell r="BA152">
            <v>0</v>
          </cell>
          <cell r="BB152">
            <v>0</v>
          </cell>
          <cell r="BC152">
            <v>0</v>
          </cell>
          <cell r="BD152">
            <v>13042</v>
          </cell>
          <cell r="BE152">
            <v>33634</v>
          </cell>
          <cell r="BF152">
            <v>21737</v>
          </cell>
          <cell r="BG152">
            <v>0</v>
          </cell>
          <cell r="BH152">
            <v>0</v>
          </cell>
          <cell r="BI152">
            <v>0</v>
          </cell>
          <cell r="BJ152">
            <v>336</v>
          </cell>
          <cell r="BK152">
            <v>217</v>
          </cell>
          <cell r="BL152">
            <v>0</v>
          </cell>
          <cell r="BM152">
            <v>0</v>
          </cell>
          <cell r="BN152">
            <v>0</v>
          </cell>
          <cell r="BO152">
            <v>553</v>
          </cell>
          <cell r="BP152">
            <v>184062</v>
          </cell>
          <cell r="BQ152">
            <v>164508</v>
          </cell>
          <cell r="BR152">
            <v>0</v>
          </cell>
          <cell r="BS152">
            <v>0</v>
          </cell>
          <cell r="BT152">
            <v>0</v>
          </cell>
          <cell r="BU152">
            <v>1841</v>
          </cell>
          <cell r="BV152">
            <v>1645</v>
          </cell>
          <cell r="BW152">
            <v>0</v>
          </cell>
          <cell r="BX152">
            <v>0</v>
          </cell>
          <cell r="BY152">
            <v>0</v>
          </cell>
          <cell r="BZ152">
            <v>3486</v>
          </cell>
          <cell r="CA152">
            <v>553</v>
          </cell>
          <cell r="CB152">
            <v>4039</v>
          </cell>
          <cell r="CC152">
            <v>0.05</v>
          </cell>
          <cell r="CD152">
            <v>17081</v>
          </cell>
        </row>
        <row r="153">
          <cell r="B153" t="str">
            <v>R1001</v>
          </cell>
          <cell r="C153" t="str">
            <v>CAP03</v>
          </cell>
          <cell r="D153" t="str">
            <v>En calzada asfalto</v>
          </cell>
          <cell r="E153" t="str">
            <v>m</v>
          </cell>
          <cell r="F153" t="str">
            <v>MOC016</v>
          </cell>
          <cell r="G153" t="str">
            <v>MOC104</v>
          </cell>
          <cell r="H153" t="str">
            <v>NA</v>
          </cell>
          <cell r="I153" t="str">
            <v>NA</v>
          </cell>
          <cell r="J153" t="str">
            <v>NA</v>
          </cell>
          <cell r="K153" t="str">
            <v>NA</v>
          </cell>
          <cell r="L153" t="str">
            <v>NA</v>
          </cell>
          <cell r="M153">
            <v>7.0000000000000007E-2</v>
          </cell>
          <cell r="N153">
            <v>0.03</v>
          </cell>
          <cell r="O153" t="str">
            <v>NA</v>
          </cell>
          <cell r="P153" t="str">
            <v>NA</v>
          </cell>
          <cell r="Q153" t="str">
            <v>NA</v>
          </cell>
          <cell r="R153" t="str">
            <v>NA</v>
          </cell>
          <cell r="S153" t="str">
            <v>NA</v>
          </cell>
          <cell r="T153" t="str">
            <v>CEC012</v>
          </cell>
          <cell r="U153" t="str">
            <v>NA</v>
          </cell>
          <cell r="V153" t="str">
            <v>NA</v>
          </cell>
          <cell r="W153" t="str">
            <v>NA</v>
          </cell>
          <cell r="X153" t="str">
            <v>NA</v>
          </cell>
          <cell r="Y153" t="str">
            <v>CMC009</v>
          </cell>
          <cell r="Z153" t="str">
            <v>NA</v>
          </cell>
          <cell r="AA153" t="str">
            <v>NA</v>
          </cell>
          <cell r="AB153" t="str">
            <v>NA</v>
          </cell>
          <cell r="AC153" t="str">
            <v>NA</v>
          </cell>
          <cell r="AD153">
            <v>1</v>
          </cell>
          <cell r="AE153" t="str">
            <v>NA</v>
          </cell>
          <cell r="AF153" t="str">
            <v>NA</v>
          </cell>
          <cell r="AG153" t="str">
            <v>NA</v>
          </cell>
          <cell r="AH153" t="str">
            <v>NA</v>
          </cell>
          <cell r="AI153">
            <v>65</v>
          </cell>
          <cell r="AJ153">
            <v>65</v>
          </cell>
          <cell r="AO153">
            <v>25810</v>
          </cell>
          <cell r="AP153">
            <v>230000</v>
          </cell>
          <cell r="AQ153">
            <v>165000</v>
          </cell>
          <cell r="AR153">
            <v>0</v>
          </cell>
          <cell r="AS153">
            <v>0</v>
          </cell>
          <cell r="AT153">
            <v>0</v>
          </cell>
          <cell r="AU153">
            <v>0</v>
          </cell>
          <cell r="AV153">
            <v>0</v>
          </cell>
          <cell r="AW153">
            <v>16100</v>
          </cell>
          <cell r="AX153">
            <v>4950</v>
          </cell>
          <cell r="AY153">
            <v>0</v>
          </cell>
          <cell r="AZ153">
            <v>0</v>
          </cell>
          <cell r="BA153">
            <v>0</v>
          </cell>
          <cell r="BB153">
            <v>0</v>
          </cell>
          <cell r="BC153">
            <v>0</v>
          </cell>
          <cell r="BD153">
            <v>22103</v>
          </cell>
          <cell r="BE153">
            <v>56846</v>
          </cell>
          <cell r="BF153">
            <v>0</v>
          </cell>
          <cell r="BG153">
            <v>0</v>
          </cell>
          <cell r="BH153">
            <v>0</v>
          </cell>
          <cell r="BI153">
            <v>0</v>
          </cell>
          <cell r="BJ153">
            <v>875</v>
          </cell>
          <cell r="BK153">
            <v>0</v>
          </cell>
          <cell r="BL153">
            <v>0</v>
          </cell>
          <cell r="BM153">
            <v>0</v>
          </cell>
          <cell r="BN153">
            <v>0</v>
          </cell>
          <cell r="BO153">
            <v>875</v>
          </cell>
          <cell r="BP153">
            <v>184062</v>
          </cell>
          <cell r="BQ153">
            <v>0</v>
          </cell>
          <cell r="BR153">
            <v>0</v>
          </cell>
          <cell r="BS153">
            <v>0</v>
          </cell>
          <cell r="BT153">
            <v>0</v>
          </cell>
          <cell r="BU153">
            <v>2832</v>
          </cell>
          <cell r="BV153">
            <v>0</v>
          </cell>
          <cell r="BW153">
            <v>0</v>
          </cell>
          <cell r="BX153">
            <v>0</v>
          </cell>
          <cell r="BY153">
            <v>0</v>
          </cell>
          <cell r="BZ153">
            <v>2832</v>
          </cell>
          <cell r="CA153">
            <v>875</v>
          </cell>
          <cell r="CB153">
            <v>3707</v>
          </cell>
          <cell r="CC153">
            <v>0.05</v>
          </cell>
          <cell r="CD153">
            <v>25810</v>
          </cell>
        </row>
        <row r="154">
          <cell r="B154" t="str">
            <v>R2001</v>
          </cell>
          <cell r="C154" t="str">
            <v>CAP03</v>
          </cell>
          <cell r="D154" t="str">
            <v>En calzada asfalto</v>
          </cell>
          <cell r="E154" t="str">
            <v>m</v>
          </cell>
          <cell r="F154" t="str">
            <v>MOC016</v>
          </cell>
          <cell r="G154" t="str">
            <v>MOC104</v>
          </cell>
          <cell r="H154" t="str">
            <v>NA</v>
          </cell>
          <cell r="I154" t="str">
            <v>NA</v>
          </cell>
          <cell r="J154" t="str">
            <v>NA</v>
          </cell>
          <cell r="K154" t="str">
            <v>NA</v>
          </cell>
          <cell r="L154" t="str">
            <v>NA</v>
          </cell>
          <cell r="M154">
            <v>0.06</v>
          </cell>
          <cell r="N154">
            <v>0.02</v>
          </cell>
          <cell r="O154" t="str">
            <v>NA</v>
          </cell>
          <cell r="P154" t="str">
            <v>NA</v>
          </cell>
          <cell r="Q154" t="str">
            <v>NA</v>
          </cell>
          <cell r="R154" t="str">
            <v>NA</v>
          </cell>
          <cell r="S154" t="str">
            <v>NA</v>
          </cell>
          <cell r="T154" t="str">
            <v>CEC012</v>
          </cell>
          <cell r="U154" t="str">
            <v>NA</v>
          </cell>
          <cell r="V154" t="str">
            <v>NA</v>
          </cell>
          <cell r="W154" t="str">
            <v>NA</v>
          </cell>
          <cell r="X154" t="str">
            <v>NA</v>
          </cell>
          <cell r="Y154" t="str">
            <v>CMC009</v>
          </cell>
          <cell r="Z154" t="str">
            <v>NA</v>
          </cell>
          <cell r="AA154" t="str">
            <v>NA</v>
          </cell>
          <cell r="AB154" t="str">
            <v>NA</v>
          </cell>
          <cell r="AC154" t="str">
            <v>NA</v>
          </cell>
          <cell r="AD154">
            <v>1</v>
          </cell>
          <cell r="AE154" t="str">
            <v>NA</v>
          </cell>
          <cell r="AF154" t="str">
            <v>NA</v>
          </cell>
          <cell r="AG154" t="str">
            <v>NA</v>
          </cell>
          <cell r="AH154" t="str">
            <v>NA</v>
          </cell>
          <cell r="AI154">
            <v>18</v>
          </cell>
          <cell r="AJ154">
            <v>18</v>
          </cell>
          <cell r="AO154">
            <v>31339</v>
          </cell>
          <cell r="AP154">
            <v>230000</v>
          </cell>
          <cell r="AQ154">
            <v>165000</v>
          </cell>
          <cell r="AR154">
            <v>0</v>
          </cell>
          <cell r="AS154">
            <v>0</v>
          </cell>
          <cell r="AT154">
            <v>0</v>
          </cell>
          <cell r="AU154">
            <v>0</v>
          </cell>
          <cell r="AV154">
            <v>0</v>
          </cell>
          <cell r="AW154">
            <v>13800</v>
          </cell>
          <cell r="AX154">
            <v>3300</v>
          </cell>
          <cell r="AY154">
            <v>0</v>
          </cell>
          <cell r="AZ154">
            <v>0</v>
          </cell>
          <cell r="BA154">
            <v>0</v>
          </cell>
          <cell r="BB154">
            <v>0</v>
          </cell>
          <cell r="BC154">
            <v>0</v>
          </cell>
          <cell r="BD154">
            <v>17955</v>
          </cell>
          <cell r="BE154">
            <v>56846</v>
          </cell>
          <cell r="BF154">
            <v>0</v>
          </cell>
          <cell r="BG154">
            <v>0</v>
          </cell>
          <cell r="BH154">
            <v>0</v>
          </cell>
          <cell r="BI154">
            <v>0</v>
          </cell>
          <cell r="BJ154">
            <v>3158</v>
          </cell>
          <cell r="BK154">
            <v>0</v>
          </cell>
          <cell r="BL154">
            <v>0</v>
          </cell>
          <cell r="BM154">
            <v>0</v>
          </cell>
          <cell r="BN154">
            <v>0</v>
          </cell>
          <cell r="BO154">
            <v>3158</v>
          </cell>
          <cell r="BP154">
            <v>184062</v>
          </cell>
          <cell r="BQ154">
            <v>0</v>
          </cell>
          <cell r="BR154">
            <v>0</v>
          </cell>
          <cell r="BS154">
            <v>0</v>
          </cell>
          <cell r="BT154">
            <v>0</v>
          </cell>
          <cell r="BU154">
            <v>10226</v>
          </cell>
          <cell r="BV154">
            <v>0</v>
          </cell>
          <cell r="BW154">
            <v>0</v>
          </cell>
          <cell r="BX154">
            <v>0</v>
          </cell>
          <cell r="BY154">
            <v>0</v>
          </cell>
          <cell r="BZ154">
            <v>10226</v>
          </cell>
          <cell r="CA154">
            <v>3158</v>
          </cell>
          <cell r="CB154">
            <v>13384</v>
          </cell>
          <cell r="CC154">
            <v>0.05</v>
          </cell>
          <cell r="CD154">
            <v>31339</v>
          </cell>
        </row>
        <row r="155">
          <cell r="B155" t="str">
            <v>R2001</v>
          </cell>
          <cell r="C155" t="str">
            <v>CAP03</v>
          </cell>
          <cell r="D155" t="str">
            <v>En calzada asfalto</v>
          </cell>
          <cell r="E155" t="str">
            <v>m</v>
          </cell>
          <cell r="F155" t="str">
            <v>MOC016</v>
          </cell>
          <cell r="G155" t="str">
            <v>MOC104</v>
          </cell>
          <cell r="H155" t="str">
            <v>NA</v>
          </cell>
          <cell r="I155" t="str">
            <v>NA</v>
          </cell>
          <cell r="J155" t="str">
            <v>NA</v>
          </cell>
          <cell r="K155" t="str">
            <v>NA</v>
          </cell>
          <cell r="L155" t="str">
            <v>NA</v>
          </cell>
          <cell r="M155">
            <v>0.08</v>
          </cell>
          <cell r="N155">
            <v>0.03</v>
          </cell>
          <cell r="O155" t="str">
            <v>NA</v>
          </cell>
          <cell r="P155" t="str">
            <v>NA</v>
          </cell>
          <cell r="Q155" t="str">
            <v>NA</v>
          </cell>
          <cell r="R155" t="str">
            <v>NA</v>
          </cell>
          <cell r="S155" t="str">
            <v>NA</v>
          </cell>
          <cell r="T155" t="str">
            <v>CEC012</v>
          </cell>
          <cell r="U155" t="str">
            <v>NA</v>
          </cell>
          <cell r="V155" t="str">
            <v>NA</v>
          </cell>
          <cell r="W155" t="str">
            <v>NA</v>
          </cell>
          <cell r="X155" t="str">
            <v>NA</v>
          </cell>
          <cell r="Y155" t="str">
            <v>CMC009</v>
          </cell>
          <cell r="Z155" t="str">
            <v>NA</v>
          </cell>
          <cell r="AA155" t="str">
            <v>NA</v>
          </cell>
          <cell r="AB155" t="str">
            <v>NA</v>
          </cell>
          <cell r="AC155" t="str">
            <v>NA</v>
          </cell>
          <cell r="AD155">
            <v>1</v>
          </cell>
          <cell r="AE155" t="str">
            <v>NA</v>
          </cell>
          <cell r="AF155" t="str">
            <v>NA</v>
          </cell>
          <cell r="AG155" t="str">
            <v>NA</v>
          </cell>
          <cell r="AH155" t="str">
            <v>NA</v>
          </cell>
          <cell r="AI155">
            <v>62.5</v>
          </cell>
          <cell r="AJ155">
            <v>62.5</v>
          </cell>
          <cell r="AO155">
            <v>28373</v>
          </cell>
          <cell r="AP155">
            <v>230000</v>
          </cell>
          <cell r="AQ155">
            <v>165000</v>
          </cell>
          <cell r="AR155">
            <v>0</v>
          </cell>
          <cell r="AS155">
            <v>0</v>
          </cell>
          <cell r="AT155">
            <v>0</v>
          </cell>
          <cell r="AU155">
            <v>0</v>
          </cell>
          <cell r="AV155">
            <v>0</v>
          </cell>
          <cell r="AW155">
            <v>18400</v>
          </cell>
          <cell r="AX155">
            <v>4950</v>
          </cell>
          <cell r="AY155">
            <v>0</v>
          </cell>
          <cell r="AZ155">
            <v>0</v>
          </cell>
          <cell r="BA155">
            <v>0</v>
          </cell>
          <cell r="BB155">
            <v>0</v>
          </cell>
          <cell r="BC155">
            <v>0</v>
          </cell>
          <cell r="BD155">
            <v>24518</v>
          </cell>
          <cell r="BE155">
            <v>56846</v>
          </cell>
          <cell r="BF155">
            <v>0</v>
          </cell>
          <cell r="BG155">
            <v>0</v>
          </cell>
          <cell r="BH155">
            <v>0</v>
          </cell>
          <cell r="BI155">
            <v>0</v>
          </cell>
          <cell r="BJ155">
            <v>910</v>
          </cell>
          <cell r="BK155">
            <v>0</v>
          </cell>
          <cell r="BL155">
            <v>0</v>
          </cell>
          <cell r="BM155">
            <v>0</v>
          </cell>
          <cell r="BN155">
            <v>0</v>
          </cell>
          <cell r="BO155">
            <v>910</v>
          </cell>
          <cell r="BP155">
            <v>184062</v>
          </cell>
          <cell r="BQ155">
            <v>0</v>
          </cell>
          <cell r="BR155">
            <v>0</v>
          </cell>
          <cell r="BS155">
            <v>0</v>
          </cell>
          <cell r="BT155">
            <v>0</v>
          </cell>
          <cell r="BU155">
            <v>2945</v>
          </cell>
          <cell r="BV155">
            <v>0</v>
          </cell>
          <cell r="BW155">
            <v>0</v>
          </cell>
          <cell r="BX155">
            <v>0</v>
          </cell>
          <cell r="BY155">
            <v>0</v>
          </cell>
          <cell r="BZ155">
            <v>2945</v>
          </cell>
          <cell r="CA155">
            <v>910</v>
          </cell>
          <cell r="CB155">
            <v>3855</v>
          </cell>
          <cell r="CC155">
            <v>0.05</v>
          </cell>
          <cell r="CD155">
            <v>28373</v>
          </cell>
        </row>
        <row r="156">
          <cell r="C156" t="str">
            <v>CAP03</v>
          </cell>
          <cell r="D156" t="str">
            <v>En Calzada Asfalto</v>
          </cell>
          <cell r="E156" t="str">
            <v>m2</v>
          </cell>
          <cell r="F156" t="str">
            <v>MOC016</v>
          </cell>
          <cell r="G156" t="str">
            <v>MOC104</v>
          </cell>
          <cell r="H156" t="str">
            <v>NA</v>
          </cell>
          <cell r="I156" t="str">
            <v>NA</v>
          </cell>
          <cell r="J156" t="str">
            <v>NA</v>
          </cell>
          <cell r="K156" t="str">
            <v>NA</v>
          </cell>
          <cell r="L156" t="str">
            <v>NA</v>
          </cell>
          <cell r="M156">
            <v>0.05</v>
          </cell>
          <cell r="N156">
            <v>2.5000000000000001E-2</v>
          </cell>
          <cell r="O156" t="str">
            <v>NA</v>
          </cell>
          <cell r="P156" t="str">
            <v>NA</v>
          </cell>
          <cell r="Q156" t="str">
            <v>NA</v>
          </cell>
          <cell r="R156" t="str">
            <v>NA</v>
          </cell>
          <cell r="S156" t="str">
            <v>NA</v>
          </cell>
          <cell r="T156" t="str">
            <v>CEC012</v>
          </cell>
          <cell r="U156" t="str">
            <v>NA</v>
          </cell>
          <cell r="V156" t="str">
            <v>NA</v>
          </cell>
          <cell r="W156" t="str">
            <v>NA</v>
          </cell>
          <cell r="X156" t="str">
            <v>NA</v>
          </cell>
          <cell r="Y156" t="str">
            <v>CMC009</v>
          </cell>
          <cell r="Z156" t="str">
            <v>NA</v>
          </cell>
          <cell r="AA156" t="str">
            <v>NA</v>
          </cell>
          <cell r="AB156" t="str">
            <v>NA</v>
          </cell>
          <cell r="AC156" t="str">
            <v>NA</v>
          </cell>
          <cell r="AD156">
            <v>1</v>
          </cell>
          <cell r="AE156" t="str">
            <v>NA</v>
          </cell>
          <cell r="AF156" t="str">
            <v>NA</v>
          </cell>
          <cell r="AG156" t="str">
            <v>NA</v>
          </cell>
          <cell r="AH156" t="str">
            <v>NA</v>
          </cell>
          <cell r="AI156">
            <v>30</v>
          </cell>
          <cell r="AJ156">
            <v>30</v>
          </cell>
          <cell r="AO156">
            <v>24436</v>
          </cell>
          <cell r="AP156">
            <v>230000</v>
          </cell>
          <cell r="AQ156">
            <v>165000</v>
          </cell>
          <cell r="AR156">
            <v>0</v>
          </cell>
          <cell r="AS156">
            <v>0</v>
          </cell>
          <cell r="AT156">
            <v>0</v>
          </cell>
          <cell r="AU156">
            <v>0</v>
          </cell>
          <cell r="AV156">
            <v>0</v>
          </cell>
          <cell r="AW156">
            <v>11500</v>
          </cell>
          <cell r="AX156">
            <v>4125</v>
          </cell>
          <cell r="AY156">
            <v>0</v>
          </cell>
          <cell r="AZ156">
            <v>0</v>
          </cell>
          <cell r="BA156">
            <v>0</v>
          </cell>
          <cell r="BB156">
            <v>0</v>
          </cell>
          <cell r="BC156">
            <v>0</v>
          </cell>
          <cell r="BD156">
            <v>16406</v>
          </cell>
          <cell r="BE156">
            <v>56846</v>
          </cell>
          <cell r="BF156">
            <v>0</v>
          </cell>
          <cell r="BG156">
            <v>0</v>
          </cell>
          <cell r="BH156">
            <v>0</v>
          </cell>
          <cell r="BI156">
            <v>0</v>
          </cell>
          <cell r="BJ156">
            <v>1895</v>
          </cell>
          <cell r="BK156">
            <v>0</v>
          </cell>
          <cell r="BL156">
            <v>0</v>
          </cell>
          <cell r="BM156">
            <v>0</v>
          </cell>
          <cell r="BN156">
            <v>0</v>
          </cell>
          <cell r="BO156">
            <v>1895</v>
          </cell>
          <cell r="BP156">
            <v>184062</v>
          </cell>
          <cell r="BQ156">
            <v>0</v>
          </cell>
          <cell r="BR156">
            <v>0</v>
          </cell>
          <cell r="BS156">
            <v>0</v>
          </cell>
          <cell r="BT156">
            <v>0</v>
          </cell>
          <cell r="BU156">
            <v>6135</v>
          </cell>
          <cell r="BV156">
            <v>0</v>
          </cell>
          <cell r="BW156">
            <v>0</v>
          </cell>
          <cell r="BX156">
            <v>0</v>
          </cell>
          <cell r="BY156">
            <v>0</v>
          </cell>
          <cell r="BZ156">
            <v>6135</v>
          </cell>
          <cell r="CA156">
            <v>1895</v>
          </cell>
          <cell r="CB156">
            <v>8030</v>
          </cell>
          <cell r="CC156">
            <v>0.05</v>
          </cell>
          <cell r="CD156">
            <v>24436</v>
          </cell>
        </row>
        <row r="157">
          <cell r="B157" t="str">
            <v>R1001</v>
          </cell>
          <cell r="C157" t="str">
            <v>CAP03</v>
          </cell>
          <cell r="D157" t="str">
            <v>En calzada asfalto                 (CA)</v>
          </cell>
          <cell r="E157" t="str">
            <v>m</v>
          </cell>
          <cell r="F157" t="str">
            <v>MOC016</v>
          </cell>
          <cell r="G157" t="str">
            <v>MOC104</v>
          </cell>
          <cell r="H157" t="str">
            <v>NA</v>
          </cell>
          <cell r="I157" t="str">
            <v>NA</v>
          </cell>
          <cell r="J157" t="str">
            <v>NA</v>
          </cell>
          <cell r="K157" t="str">
            <v>NA</v>
          </cell>
          <cell r="L157" t="str">
            <v>NA</v>
          </cell>
          <cell r="M157">
            <v>0.05</v>
          </cell>
          <cell r="N157">
            <v>0.02</v>
          </cell>
          <cell r="O157" t="str">
            <v>NA</v>
          </cell>
          <cell r="P157" t="str">
            <v>NA</v>
          </cell>
          <cell r="Q157" t="str">
            <v>NA</v>
          </cell>
          <cell r="R157" t="str">
            <v>NA</v>
          </cell>
          <cell r="S157" t="str">
            <v>NA</v>
          </cell>
          <cell r="T157" t="str">
            <v>CEC012</v>
          </cell>
          <cell r="U157" t="str">
            <v>NA</v>
          </cell>
          <cell r="V157" t="str">
            <v>NA</v>
          </cell>
          <cell r="W157" t="str">
            <v>NA</v>
          </cell>
          <cell r="X157" t="str">
            <v>NA</v>
          </cell>
          <cell r="Y157" t="str">
            <v>CMC009</v>
          </cell>
          <cell r="Z157" t="str">
            <v>NA</v>
          </cell>
          <cell r="AA157" t="str">
            <v>NA</v>
          </cell>
          <cell r="AB157" t="str">
            <v>NA</v>
          </cell>
          <cell r="AC157" t="str">
            <v>NA</v>
          </cell>
          <cell r="AD157">
            <v>1</v>
          </cell>
          <cell r="AE157" t="str">
            <v>NA</v>
          </cell>
          <cell r="AF157" t="str">
            <v>NA</v>
          </cell>
          <cell r="AG157" t="str">
            <v>NA</v>
          </cell>
          <cell r="AH157" t="str">
            <v>NA</v>
          </cell>
          <cell r="AI157">
            <v>75</v>
          </cell>
          <cell r="AJ157">
            <v>75</v>
          </cell>
          <cell r="AO157">
            <v>18752</v>
          </cell>
          <cell r="AP157">
            <v>230000</v>
          </cell>
          <cell r="AQ157">
            <v>165000</v>
          </cell>
          <cell r="AR157">
            <v>0</v>
          </cell>
          <cell r="AS157">
            <v>0</v>
          </cell>
          <cell r="AT157">
            <v>0</v>
          </cell>
          <cell r="AU157">
            <v>0</v>
          </cell>
          <cell r="AV157">
            <v>0</v>
          </cell>
          <cell r="AW157">
            <v>11500</v>
          </cell>
          <cell r="AX157">
            <v>3300</v>
          </cell>
          <cell r="AY157">
            <v>0</v>
          </cell>
          <cell r="AZ157">
            <v>0</v>
          </cell>
          <cell r="BA157">
            <v>0</v>
          </cell>
          <cell r="BB157">
            <v>0</v>
          </cell>
          <cell r="BC157">
            <v>0</v>
          </cell>
          <cell r="BD157">
            <v>15540</v>
          </cell>
          <cell r="BE157">
            <v>56846</v>
          </cell>
          <cell r="BF157">
            <v>0</v>
          </cell>
          <cell r="BG157">
            <v>0</v>
          </cell>
          <cell r="BH157">
            <v>0</v>
          </cell>
          <cell r="BI157">
            <v>0</v>
          </cell>
          <cell r="BJ157">
            <v>758</v>
          </cell>
          <cell r="BK157">
            <v>0</v>
          </cell>
          <cell r="BL157">
            <v>0</v>
          </cell>
          <cell r="BM157">
            <v>0</v>
          </cell>
          <cell r="BN157">
            <v>0</v>
          </cell>
          <cell r="BO157">
            <v>758</v>
          </cell>
          <cell r="BP157">
            <v>184062</v>
          </cell>
          <cell r="BQ157">
            <v>0</v>
          </cell>
          <cell r="BR157">
            <v>0</v>
          </cell>
          <cell r="BS157">
            <v>0</v>
          </cell>
          <cell r="BT157">
            <v>0</v>
          </cell>
          <cell r="BU157">
            <v>2454</v>
          </cell>
          <cell r="BV157">
            <v>0</v>
          </cell>
          <cell r="BW157">
            <v>0</v>
          </cell>
          <cell r="BX157">
            <v>0</v>
          </cell>
          <cell r="BY157">
            <v>0</v>
          </cell>
          <cell r="BZ157">
            <v>2454</v>
          </cell>
          <cell r="CA157">
            <v>758</v>
          </cell>
          <cell r="CB157">
            <v>3212</v>
          </cell>
          <cell r="CC157">
            <v>0.05</v>
          </cell>
          <cell r="CD157">
            <v>18752</v>
          </cell>
        </row>
        <row r="158">
          <cell r="B158" t="str">
            <v>R1003</v>
          </cell>
          <cell r="C158" t="str">
            <v>CAP03</v>
          </cell>
          <cell r="D158" t="str">
            <v>En calzada asfalto-concreto</v>
          </cell>
          <cell r="E158" t="str">
            <v>m</v>
          </cell>
          <cell r="F158" t="str">
            <v>NA</v>
          </cell>
          <cell r="G158" t="str">
            <v>NA</v>
          </cell>
          <cell r="H158" t="str">
            <v>NA</v>
          </cell>
          <cell r="I158" t="str">
            <v>NA</v>
          </cell>
          <cell r="J158" t="str">
            <v>NA</v>
          </cell>
          <cell r="K158" t="str">
            <v>NA</v>
          </cell>
          <cell r="L158" t="str">
            <v>NA</v>
          </cell>
          <cell r="M158" t="str">
            <v>NA</v>
          </cell>
          <cell r="N158" t="str">
            <v>NA</v>
          </cell>
          <cell r="O158" t="str">
            <v>NA</v>
          </cell>
          <cell r="P158" t="str">
            <v>NA</v>
          </cell>
          <cell r="Q158" t="str">
            <v>NA</v>
          </cell>
          <cell r="R158" t="str">
            <v>NA</v>
          </cell>
          <cell r="S158" t="str">
            <v>NA</v>
          </cell>
          <cell r="T158" t="str">
            <v>NA</v>
          </cell>
          <cell r="U158" t="str">
            <v>NA</v>
          </cell>
          <cell r="V158" t="str">
            <v>NA</v>
          </cell>
          <cell r="W158" t="str">
            <v>NA</v>
          </cell>
          <cell r="X158" t="str">
            <v>NA</v>
          </cell>
          <cell r="Y158" t="str">
            <v>NA</v>
          </cell>
          <cell r="Z158" t="str">
            <v>NA</v>
          </cell>
          <cell r="AA158" t="str">
            <v>NA</v>
          </cell>
          <cell r="AB158" t="str">
            <v>NA</v>
          </cell>
          <cell r="AC158" t="str">
            <v>NA</v>
          </cell>
          <cell r="AD158">
            <v>1</v>
          </cell>
          <cell r="AE158" t="str">
            <v>NA</v>
          </cell>
          <cell r="AF158" t="str">
            <v>NA</v>
          </cell>
          <cell r="AG158" t="str">
            <v>NA</v>
          </cell>
          <cell r="AH158" t="str">
            <v>NA</v>
          </cell>
          <cell r="AI158">
            <v>60</v>
          </cell>
          <cell r="AJ158">
            <v>60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v>
          </cell>
          <cell r="CA158">
            <v>0</v>
          </cell>
          <cell r="CB158">
            <v>0</v>
          </cell>
          <cell r="CC158">
            <v>0.05</v>
          </cell>
          <cell r="CD158">
            <v>0</v>
          </cell>
        </row>
        <row r="159">
          <cell r="B159" t="str">
            <v>R2003</v>
          </cell>
          <cell r="C159" t="str">
            <v>CAP03</v>
          </cell>
          <cell r="D159" t="str">
            <v>En calzada asfalto-concreto</v>
          </cell>
          <cell r="E159" t="str">
            <v>m</v>
          </cell>
          <cell r="F159" t="str">
            <v>NA</v>
          </cell>
          <cell r="G159" t="str">
            <v>NA</v>
          </cell>
          <cell r="H159" t="str">
            <v>NA</v>
          </cell>
          <cell r="I159" t="str">
            <v>NA</v>
          </cell>
          <cell r="J159" t="str">
            <v>NA</v>
          </cell>
          <cell r="K159" t="str">
            <v>NA</v>
          </cell>
          <cell r="L159" t="str">
            <v>NA</v>
          </cell>
          <cell r="M159" t="str">
            <v>NA</v>
          </cell>
          <cell r="N159" t="str">
            <v>NA</v>
          </cell>
          <cell r="O159" t="str">
            <v>NA</v>
          </cell>
          <cell r="P159" t="str">
            <v>NA</v>
          </cell>
          <cell r="Q159" t="str">
            <v>NA</v>
          </cell>
          <cell r="R159" t="str">
            <v>NA</v>
          </cell>
          <cell r="S159" t="str">
            <v>NA</v>
          </cell>
          <cell r="T159" t="str">
            <v>NA</v>
          </cell>
          <cell r="U159" t="str">
            <v>NA</v>
          </cell>
          <cell r="V159" t="str">
            <v>NA</v>
          </cell>
          <cell r="W159" t="str">
            <v>NA</v>
          </cell>
          <cell r="X159" t="str">
            <v>NA</v>
          </cell>
          <cell r="Y159" t="str">
            <v>NA</v>
          </cell>
          <cell r="Z159" t="str">
            <v>NA</v>
          </cell>
          <cell r="AA159" t="str">
            <v>NA</v>
          </cell>
          <cell r="AB159" t="str">
            <v>NA</v>
          </cell>
          <cell r="AC159" t="str">
            <v>NA</v>
          </cell>
          <cell r="AD159" t="str">
            <v>NA</v>
          </cell>
          <cell r="AE159" t="str">
            <v>NA</v>
          </cell>
          <cell r="AF159" t="str">
            <v>NA</v>
          </cell>
          <cell r="AG159" t="str">
            <v>NA</v>
          </cell>
          <cell r="AH159" t="str">
            <v>NA</v>
          </cell>
          <cell r="AI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R159">
            <v>0</v>
          </cell>
          <cell r="BS159">
            <v>0</v>
          </cell>
          <cell r="BT159">
            <v>0</v>
          </cell>
          <cell r="BU159">
            <v>0</v>
          </cell>
          <cell r="BV159">
            <v>0</v>
          </cell>
          <cell r="BW159">
            <v>0</v>
          </cell>
          <cell r="BX159">
            <v>0</v>
          </cell>
          <cell r="BY159">
            <v>0</v>
          </cell>
          <cell r="BZ159">
            <v>0</v>
          </cell>
          <cell r="CA159">
            <v>0</v>
          </cell>
          <cell r="CB159">
            <v>0</v>
          </cell>
          <cell r="CC159">
            <v>0.05</v>
          </cell>
          <cell r="CD159">
            <v>0</v>
          </cell>
        </row>
        <row r="160">
          <cell r="B160" t="str">
            <v>R1002</v>
          </cell>
          <cell r="C160" t="str">
            <v>CAP03</v>
          </cell>
          <cell r="D160" t="str">
            <v>En calzada concreto</v>
          </cell>
          <cell r="E160" t="str">
            <v>m</v>
          </cell>
          <cell r="F160" t="str">
            <v>MOC027</v>
          </cell>
          <cell r="G160" t="str">
            <v>NA</v>
          </cell>
          <cell r="H160" t="str">
            <v>NA</v>
          </cell>
          <cell r="I160" t="str">
            <v>NA</v>
          </cell>
          <cell r="J160" t="str">
            <v>NA</v>
          </cell>
          <cell r="K160" t="str">
            <v>NA</v>
          </cell>
          <cell r="L160" t="str">
            <v>NA</v>
          </cell>
          <cell r="M160">
            <v>0.12</v>
          </cell>
          <cell r="N160" t="str">
            <v>NA</v>
          </cell>
          <cell r="O160" t="str">
            <v>NA</v>
          </cell>
          <cell r="P160" t="str">
            <v>NA</v>
          </cell>
          <cell r="Q160" t="str">
            <v>NA</v>
          </cell>
          <cell r="R160" t="str">
            <v>NA</v>
          </cell>
          <cell r="S160" t="str">
            <v>NA</v>
          </cell>
          <cell r="T160" t="str">
            <v>CEC013</v>
          </cell>
          <cell r="U160" t="str">
            <v>NA</v>
          </cell>
          <cell r="V160" t="str">
            <v>NA</v>
          </cell>
          <cell r="W160" t="str">
            <v>NA</v>
          </cell>
          <cell r="X160" t="str">
            <v>NA</v>
          </cell>
          <cell r="Y160" t="str">
            <v>CMC009</v>
          </cell>
          <cell r="Z160" t="str">
            <v>NA</v>
          </cell>
          <cell r="AA160" t="str">
            <v>NA</v>
          </cell>
          <cell r="AB160" t="str">
            <v>NA</v>
          </cell>
          <cell r="AC160" t="str">
            <v>NA</v>
          </cell>
          <cell r="AD160">
            <v>1</v>
          </cell>
          <cell r="AE160" t="str">
            <v>NA</v>
          </cell>
          <cell r="AF160" t="str">
            <v>NA</v>
          </cell>
          <cell r="AG160" t="str">
            <v>NA</v>
          </cell>
          <cell r="AH160" t="str">
            <v>NA</v>
          </cell>
          <cell r="AI160">
            <v>111</v>
          </cell>
          <cell r="AJ160">
            <v>111</v>
          </cell>
          <cell r="AO160">
            <v>57188</v>
          </cell>
          <cell r="AP160">
            <v>461000</v>
          </cell>
          <cell r="AQ160">
            <v>0</v>
          </cell>
          <cell r="AR160">
            <v>0</v>
          </cell>
          <cell r="AS160">
            <v>0</v>
          </cell>
          <cell r="AT160">
            <v>0</v>
          </cell>
          <cell r="AU160">
            <v>0</v>
          </cell>
          <cell r="AV160">
            <v>0</v>
          </cell>
          <cell r="AW160">
            <v>55320</v>
          </cell>
          <cell r="AX160">
            <v>0</v>
          </cell>
          <cell r="AY160">
            <v>0</v>
          </cell>
          <cell r="AZ160">
            <v>0</v>
          </cell>
          <cell r="BA160">
            <v>0</v>
          </cell>
          <cell r="BB160">
            <v>0</v>
          </cell>
          <cell r="BC160">
            <v>0</v>
          </cell>
          <cell r="BD160">
            <v>55320</v>
          </cell>
          <cell r="BE160">
            <v>23278</v>
          </cell>
          <cell r="BF160">
            <v>0</v>
          </cell>
          <cell r="BG160">
            <v>0</v>
          </cell>
          <cell r="BH160">
            <v>0</v>
          </cell>
          <cell r="BI160">
            <v>0</v>
          </cell>
          <cell r="BJ160">
            <v>210</v>
          </cell>
          <cell r="BK160">
            <v>0</v>
          </cell>
          <cell r="BL160">
            <v>0</v>
          </cell>
          <cell r="BM160">
            <v>0</v>
          </cell>
          <cell r="BN160">
            <v>0</v>
          </cell>
          <cell r="BO160">
            <v>210</v>
          </cell>
          <cell r="BP160">
            <v>184062</v>
          </cell>
          <cell r="BQ160">
            <v>0</v>
          </cell>
          <cell r="BR160">
            <v>0</v>
          </cell>
          <cell r="BS160">
            <v>0</v>
          </cell>
          <cell r="BT160">
            <v>0</v>
          </cell>
          <cell r="BU160">
            <v>1658</v>
          </cell>
          <cell r="BV160">
            <v>0</v>
          </cell>
          <cell r="BW160">
            <v>0</v>
          </cell>
          <cell r="BX160">
            <v>0</v>
          </cell>
          <cell r="BY160">
            <v>0</v>
          </cell>
          <cell r="BZ160">
            <v>1658</v>
          </cell>
          <cell r="CA160">
            <v>210</v>
          </cell>
          <cell r="CB160">
            <v>1868</v>
          </cell>
          <cell r="CD160">
            <v>57188</v>
          </cell>
        </row>
        <row r="161">
          <cell r="B161" t="str">
            <v>R1002</v>
          </cell>
          <cell r="C161" t="str">
            <v>CAP03</v>
          </cell>
          <cell r="D161" t="str">
            <v>En calzada concreto</v>
          </cell>
          <cell r="E161" t="str">
            <v>m</v>
          </cell>
          <cell r="F161" t="str">
            <v>MOC014</v>
          </cell>
          <cell r="G161" t="str">
            <v>MOC026</v>
          </cell>
          <cell r="H161" t="str">
            <v>MOC109</v>
          </cell>
          <cell r="I161" t="str">
            <v>MOC129</v>
          </cell>
          <cell r="J161" t="str">
            <v>MRD353</v>
          </cell>
          <cell r="K161" t="str">
            <v>NA</v>
          </cell>
          <cell r="L161" t="str">
            <v>NA</v>
          </cell>
          <cell r="M161">
            <v>0.4</v>
          </cell>
          <cell r="N161">
            <v>0.11</v>
          </cell>
          <cell r="O161">
            <v>0.16</v>
          </cell>
          <cell r="P161">
            <v>0.1</v>
          </cell>
          <cell r="Q161">
            <v>0.45</v>
          </cell>
          <cell r="R161" t="str">
            <v>NA</v>
          </cell>
          <cell r="S161" t="str">
            <v>NA</v>
          </cell>
          <cell r="T161" t="str">
            <v>CEC013</v>
          </cell>
          <cell r="U161" t="str">
            <v>NA</v>
          </cell>
          <cell r="V161" t="str">
            <v>NA</v>
          </cell>
          <cell r="W161" t="str">
            <v>NA</v>
          </cell>
          <cell r="X161" t="str">
            <v>NA</v>
          </cell>
          <cell r="Y161" t="str">
            <v>CMC009</v>
          </cell>
          <cell r="Z161" t="str">
            <v>NA</v>
          </cell>
          <cell r="AA161" t="str">
            <v>NA</v>
          </cell>
          <cell r="AB161" t="str">
            <v>NA</v>
          </cell>
          <cell r="AC161" t="str">
            <v>NA</v>
          </cell>
          <cell r="AD161">
            <v>1</v>
          </cell>
          <cell r="AE161" t="str">
            <v>NA</v>
          </cell>
          <cell r="AF161" t="str">
            <v>NA</v>
          </cell>
          <cell r="AG161" t="str">
            <v>NA</v>
          </cell>
          <cell r="AH161" t="str">
            <v>NA</v>
          </cell>
          <cell r="AI161">
            <v>70</v>
          </cell>
          <cell r="AJ161">
            <v>70</v>
          </cell>
          <cell r="AO161">
            <v>33649</v>
          </cell>
          <cell r="AP161">
            <v>4800</v>
          </cell>
          <cell r="AQ161">
            <v>234000</v>
          </cell>
          <cell r="AR161">
            <v>1104</v>
          </cell>
          <cell r="AS161">
            <v>3090</v>
          </cell>
          <cell r="AT161">
            <v>2400</v>
          </cell>
          <cell r="AU161">
            <v>0</v>
          </cell>
          <cell r="AV161">
            <v>0</v>
          </cell>
          <cell r="AW161">
            <v>1920</v>
          </cell>
          <cell r="AX161">
            <v>25740</v>
          </cell>
          <cell r="AY161">
            <v>177</v>
          </cell>
          <cell r="AZ161">
            <v>309</v>
          </cell>
          <cell r="BA161">
            <v>1080</v>
          </cell>
          <cell r="BB161">
            <v>0</v>
          </cell>
          <cell r="BC161">
            <v>0</v>
          </cell>
          <cell r="BD161">
            <v>30687</v>
          </cell>
          <cell r="BE161">
            <v>23278</v>
          </cell>
          <cell r="BF161">
            <v>0</v>
          </cell>
          <cell r="BG161">
            <v>0</v>
          </cell>
          <cell r="BH161">
            <v>0</v>
          </cell>
          <cell r="BI161">
            <v>0</v>
          </cell>
          <cell r="BJ161">
            <v>333</v>
          </cell>
          <cell r="BK161">
            <v>0</v>
          </cell>
          <cell r="BL161">
            <v>0</v>
          </cell>
          <cell r="BM161">
            <v>0</v>
          </cell>
          <cell r="BN161">
            <v>0</v>
          </cell>
          <cell r="BO161">
            <v>333</v>
          </cell>
          <cell r="BP161">
            <v>184062</v>
          </cell>
          <cell r="BQ161">
            <v>0</v>
          </cell>
          <cell r="BR161">
            <v>0</v>
          </cell>
          <cell r="BS161">
            <v>0</v>
          </cell>
          <cell r="BT161">
            <v>0</v>
          </cell>
          <cell r="BU161">
            <v>2629</v>
          </cell>
          <cell r="BV161">
            <v>0</v>
          </cell>
          <cell r="BW161">
            <v>0</v>
          </cell>
          <cell r="BX161">
            <v>0</v>
          </cell>
          <cell r="BY161">
            <v>0</v>
          </cell>
          <cell r="BZ161">
            <v>2629</v>
          </cell>
          <cell r="CA161">
            <v>333</v>
          </cell>
          <cell r="CB161">
            <v>2962</v>
          </cell>
          <cell r="CC161">
            <v>0.05</v>
          </cell>
          <cell r="CD161">
            <v>33649</v>
          </cell>
        </row>
        <row r="162">
          <cell r="B162" t="str">
            <v>R1002</v>
          </cell>
          <cell r="C162" t="str">
            <v>CAP03</v>
          </cell>
          <cell r="D162" t="str">
            <v>En calzada concreto</v>
          </cell>
          <cell r="E162" t="str">
            <v>m</v>
          </cell>
          <cell r="F162" t="str">
            <v>MOC014</v>
          </cell>
          <cell r="G162" t="str">
            <v>MOC026</v>
          </cell>
          <cell r="H162" t="str">
            <v>MRD353</v>
          </cell>
          <cell r="I162" t="str">
            <v>NA</v>
          </cell>
          <cell r="J162" t="str">
            <v>NA</v>
          </cell>
          <cell r="K162" t="str">
            <v>NA</v>
          </cell>
          <cell r="L162" t="str">
            <v>NA</v>
          </cell>
          <cell r="M162">
            <v>0.25</v>
          </cell>
          <cell r="N162">
            <v>0.12</v>
          </cell>
          <cell r="O162">
            <v>0.6</v>
          </cell>
          <cell r="P162" t="str">
            <v>NA</v>
          </cell>
          <cell r="Q162" t="str">
            <v>NA</v>
          </cell>
          <cell r="R162" t="str">
            <v>NA</v>
          </cell>
          <cell r="S162" t="str">
            <v>NA</v>
          </cell>
          <cell r="T162" t="str">
            <v>CEC013</v>
          </cell>
          <cell r="U162" t="str">
            <v>NA</v>
          </cell>
          <cell r="V162" t="str">
            <v>NA</v>
          </cell>
          <cell r="W162" t="str">
            <v>NA</v>
          </cell>
          <cell r="X162" t="str">
            <v>NA</v>
          </cell>
          <cell r="Y162" t="str">
            <v>CMC009</v>
          </cell>
          <cell r="Z162" t="str">
            <v>NA</v>
          </cell>
          <cell r="AA162" t="str">
            <v>NA</v>
          </cell>
          <cell r="AB162" t="str">
            <v>NA</v>
          </cell>
          <cell r="AC162" t="str">
            <v>NA</v>
          </cell>
          <cell r="AD162">
            <v>1</v>
          </cell>
          <cell r="AE162" t="str">
            <v>NA</v>
          </cell>
          <cell r="AF162" t="str">
            <v>NA</v>
          </cell>
          <cell r="AG162" t="str">
            <v>NA</v>
          </cell>
          <cell r="AH162" t="str">
            <v>NA</v>
          </cell>
          <cell r="AI162">
            <v>60</v>
          </cell>
          <cell r="AJ162">
            <v>60</v>
          </cell>
          <cell r="AO162">
            <v>35712</v>
          </cell>
          <cell r="AP162">
            <v>4800</v>
          </cell>
          <cell r="AQ162">
            <v>234000</v>
          </cell>
          <cell r="AR162">
            <v>2400</v>
          </cell>
          <cell r="AS162">
            <v>0</v>
          </cell>
          <cell r="AT162">
            <v>0</v>
          </cell>
          <cell r="AU162">
            <v>0</v>
          </cell>
          <cell r="AV162">
            <v>0</v>
          </cell>
          <cell r="AW162">
            <v>1200</v>
          </cell>
          <cell r="AX162">
            <v>28080</v>
          </cell>
          <cell r="AY162">
            <v>1440</v>
          </cell>
          <cell r="AZ162">
            <v>0</v>
          </cell>
          <cell r="BA162">
            <v>0</v>
          </cell>
          <cell r="BB162">
            <v>0</v>
          </cell>
          <cell r="BC162">
            <v>0</v>
          </cell>
          <cell r="BD162">
            <v>32256</v>
          </cell>
          <cell r="BE162">
            <v>23278</v>
          </cell>
          <cell r="BF162">
            <v>0</v>
          </cell>
          <cell r="BG162">
            <v>0</v>
          </cell>
          <cell r="BH162">
            <v>0</v>
          </cell>
          <cell r="BI162">
            <v>0</v>
          </cell>
          <cell r="BJ162">
            <v>388</v>
          </cell>
          <cell r="BK162">
            <v>0</v>
          </cell>
          <cell r="BL162">
            <v>0</v>
          </cell>
          <cell r="BM162">
            <v>0</v>
          </cell>
          <cell r="BN162">
            <v>0</v>
          </cell>
          <cell r="BO162">
            <v>388</v>
          </cell>
          <cell r="BP162">
            <v>184062</v>
          </cell>
          <cell r="BQ162">
            <v>0</v>
          </cell>
          <cell r="BR162">
            <v>0</v>
          </cell>
          <cell r="BS162">
            <v>0</v>
          </cell>
          <cell r="BT162">
            <v>0</v>
          </cell>
          <cell r="BU162">
            <v>3068</v>
          </cell>
          <cell r="BV162">
            <v>0</v>
          </cell>
          <cell r="BW162">
            <v>0</v>
          </cell>
          <cell r="BX162">
            <v>0</v>
          </cell>
          <cell r="BY162">
            <v>0</v>
          </cell>
          <cell r="BZ162">
            <v>3068</v>
          </cell>
          <cell r="CA162">
            <v>388</v>
          </cell>
          <cell r="CB162">
            <v>3456</v>
          </cell>
          <cell r="CC162">
            <v>0.05</v>
          </cell>
          <cell r="CD162">
            <v>35712</v>
          </cell>
        </row>
        <row r="163">
          <cell r="B163" t="str">
            <v>R2002</v>
          </cell>
          <cell r="C163" t="str">
            <v>CAP03</v>
          </cell>
          <cell r="D163" t="str">
            <v>En calzada concreto</v>
          </cell>
          <cell r="E163" t="str">
            <v>m</v>
          </cell>
          <cell r="F163" t="str">
            <v>MOC014</v>
          </cell>
          <cell r="G163" t="str">
            <v>MOC026</v>
          </cell>
          <cell r="H163" t="str">
            <v>MOC109</v>
          </cell>
          <cell r="I163" t="str">
            <v>MOC129</v>
          </cell>
          <cell r="J163" t="str">
            <v>MRD353</v>
          </cell>
          <cell r="K163" t="str">
            <v>NA</v>
          </cell>
          <cell r="L163" t="str">
            <v>NA</v>
          </cell>
          <cell r="M163">
            <v>0.25</v>
          </cell>
          <cell r="N163">
            <v>0.13</v>
          </cell>
          <cell r="O163">
            <v>0.16</v>
          </cell>
          <cell r="P163">
            <v>0.1</v>
          </cell>
          <cell r="Q163">
            <v>0.6</v>
          </cell>
          <cell r="R163" t="str">
            <v>NA</v>
          </cell>
          <cell r="S163" t="str">
            <v>NA</v>
          </cell>
          <cell r="T163" t="str">
            <v>CEC013</v>
          </cell>
          <cell r="U163" t="str">
            <v>NA</v>
          </cell>
          <cell r="V163" t="str">
            <v>NA</v>
          </cell>
          <cell r="W163" t="str">
            <v>NA</v>
          </cell>
          <cell r="X163" t="str">
            <v>NA</v>
          </cell>
          <cell r="Y163" t="str">
            <v>CMC009</v>
          </cell>
          <cell r="Z163" t="str">
            <v>NA</v>
          </cell>
          <cell r="AA163" t="str">
            <v>NA</v>
          </cell>
          <cell r="AB163" t="str">
            <v>NA</v>
          </cell>
          <cell r="AC163" t="str">
            <v>NA</v>
          </cell>
          <cell r="AD163">
            <v>1</v>
          </cell>
          <cell r="AE163" t="str">
            <v>NA</v>
          </cell>
          <cell r="AF163" t="str">
            <v>NA</v>
          </cell>
          <cell r="AG163" t="str">
            <v>NA</v>
          </cell>
          <cell r="AH163" t="str">
            <v>NA</v>
          </cell>
          <cell r="AI163">
            <v>47.5</v>
          </cell>
          <cell r="AJ163">
            <v>47.5</v>
          </cell>
          <cell r="AO163">
            <v>39588</v>
          </cell>
          <cell r="AP163">
            <v>4800</v>
          </cell>
          <cell r="AQ163">
            <v>234000</v>
          </cell>
          <cell r="AR163">
            <v>1104</v>
          </cell>
          <cell r="AS163">
            <v>3090</v>
          </cell>
          <cell r="AT163">
            <v>2400</v>
          </cell>
          <cell r="AU163">
            <v>0</v>
          </cell>
          <cell r="AV163">
            <v>0</v>
          </cell>
          <cell r="AW163">
            <v>1200</v>
          </cell>
          <cell r="AX163">
            <v>30420</v>
          </cell>
          <cell r="AY163">
            <v>177</v>
          </cell>
          <cell r="AZ163">
            <v>309</v>
          </cell>
          <cell r="BA163">
            <v>1440</v>
          </cell>
          <cell r="BB163">
            <v>0</v>
          </cell>
          <cell r="BC163">
            <v>0</v>
          </cell>
          <cell r="BD163">
            <v>35223</v>
          </cell>
          <cell r="BE163">
            <v>23278</v>
          </cell>
          <cell r="BF163">
            <v>0</v>
          </cell>
          <cell r="BG163">
            <v>0</v>
          </cell>
          <cell r="BH163">
            <v>0</v>
          </cell>
          <cell r="BI163">
            <v>0</v>
          </cell>
          <cell r="BJ163">
            <v>490</v>
          </cell>
          <cell r="BK163">
            <v>0</v>
          </cell>
          <cell r="BL163">
            <v>0</v>
          </cell>
          <cell r="BM163">
            <v>0</v>
          </cell>
          <cell r="BN163">
            <v>0</v>
          </cell>
          <cell r="BO163">
            <v>490</v>
          </cell>
          <cell r="BP163">
            <v>184062</v>
          </cell>
          <cell r="BQ163">
            <v>0</v>
          </cell>
          <cell r="BR163">
            <v>0</v>
          </cell>
          <cell r="BS163">
            <v>0</v>
          </cell>
          <cell r="BT163">
            <v>0</v>
          </cell>
          <cell r="BU163">
            <v>3875</v>
          </cell>
          <cell r="BV163">
            <v>0</v>
          </cell>
          <cell r="BW163">
            <v>0</v>
          </cell>
          <cell r="BX163">
            <v>0</v>
          </cell>
          <cell r="BY163">
            <v>0</v>
          </cell>
          <cell r="BZ163">
            <v>3875</v>
          </cell>
          <cell r="CA163">
            <v>490</v>
          </cell>
          <cell r="CB163">
            <v>4365</v>
          </cell>
          <cell r="CC163">
            <v>0.05</v>
          </cell>
          <cell r="CD163">
            <v>39588</v>
          </cell>
        </row>
        <row r="164">
          <cell r="C164" t="str">
            <v>CAP03</v>
          </cell>
          <cell r="D164" t="str">
            <v>En Calzada Concreto (Fastrack a 24 Horas)</v>
          </cell>
          <cell r="E164" t="str">
            <v>m2</v>
          </cell>
          <cell r="F164" t="str">
            <v>MOC027</v>
          </cell>
          <cell r="G164" t="str">
            <v>MRD353</v>
          </cell>
          <cell r="H164" t="str">
            <v>NA</v>
          </cell>
          <cell r="I164" t="str">
            <v>NA</v>
          </cell>
          <cell r="J164" t="str">
            <v>NA</v>
          </cell>
          <cell r="K164" t="str">
            <v>NA</v>
          </cell>
          <cell r="L164" t="str">
            <v>NA</v>
          </cell>
          <cell r="M164">
            <v>0.2</v>
          </cell>
          <cell r="N164">
            <v>0.6</v>
          </cell>
          <cell r="O164" t="str">
            <v>NA</v>
          </cell>
          <cell r="P164" t="str">
            <v>NA</v>
          </cell>
          <cell r="Q164" t="str">
            <v>NA</v>
          </cell>
          <cell r="R164" t="str">
            <v>NA</v>
          </cell>
          <cell r="S164" t="str">
            <v>NA</v>
          </cell>
          <cell r="T164" t="str">
            <v>CEC013</v>
          </cell>
          <cell r="U164" t="str">
            <v>NA</v>
          </cell>
          <cell r="V164" t="str">
            <v>NA</v>
          </cell>
          <cell r="W164" t="str">
            <v>NA</v>
          </cell>
          <cell r="X164" t="str">
            <v>NA</v>
          </cell>
          <cell r="Y164" t="str">
            <v>CMC009</v>
          </cell>
          <cell r="Z164" t="str">
            <v>NA</v>
          </cell>
          <cell r="AA164" t="str">
            <v>NA</v>
          </cell>
          <cell r="AB164" t="str">
            <v>NA</v>
          </cell>
          <cell r="AC164" t="str">
            <v>NA</v>
          </cell>
          <cell r="AD164">
            <v>1</v>
          </cell>
          <cell r="AE164" t="str">
            <v>NA</v>
          </cell>
          <cell r="AF164" t="str">
            <v>NA</v>
          </cell>
          <cell r="AG164" t="str">
            <v>NA</v>
          </cell>
          <cell r="AH164" t="str">
            <v>NA</v>
          </cell>
          <cell r="AI164">
            <v>32</v>
          </cell>
          <cell r="AJ164">
            <v>32</v>
          </cell>
          <cell r="AO164">
            <v>104801</v>
          </cell>
          <cell r="AP164">
            <v>461000</v>
          </cell>
          <cell r="AQ164">
            <v>2400</v>
          </cell>
          <cell r="AR164">
            <v>0</v>
          </cell>
          <cell r="AS164">
            <v>0</v>
          </cell>
          <cell r="AT164">
            <v>0</v>
          </cell>
          <cell r="AU164">
            <v>0</v>
          </cell>
          <cell r="AV164">
            <v>0</v>
          </cell>
          <cell r="AW164">
            <v>92200</v>
          </cell>
          <cell r="AX164">
            <v>1440</v>
          </cell>
          <cell r="AY164">
            <v>0</v>
          </cell>
          <cell r="AZ164">
            <v>0</v>
          </cell>
          <cell r="BA164">
            <v>0</v>
          </cell>
          <cell r="BB164">
            <v>0</v>
          </cell>
          <cell r="BC164">
            <v>0</v>
          </cell>
          <cell r="BD164">
            <v>98322</v>
          </cell>
          <cell r="BE164">
            <v>23278</v>
          </cell>
          <cell r="BF164">
            <v>0</v>
          </cell>
          <cell r="BG164">
            <v>0</v>
          </cell>
          <cell r="BH164">
            <v>0</v>
          </cell>
          <cell r="BI164">
            <v>0</v>
          </cell>
          <cell r="BJ164">
            <v>727</v>
          </cell>
          <cell r="BK164">
            <v>0</v>
          </cell>
          <cell r="BL164">
            <v>0</v>
          </cell>
          <cell r="BM164">
            <v>0</v>
          </cell>
          <cell r="BN164">
            <v>0</v>
          </cell>
          <cell r="BO164">
            <v>727</v>
          </cell>
          <cell r="BP164">
            <v>184062</v>
          </cell>
          <cell r="BQ164">
            <v>0</v>
          </cell>
          <cell r="BR164">
            <v>0</v>
          </cell>
          <cell r="BS164">
            <v>0</v>
          </cell>
          <cell r="BT164">
            <v>0</v>
          </cell>
          <cell r="BU164">
            <v>5752</v>
          </cell>
          <cell r="BV164">
            <v>0</v>
          </cell>
          <cell r="BW164">
            <v>0</v>
          </cell>
          <cell r="BX164">
            <v>0</v>
          </cell>
          <cell r="BY164">
            <v>0</v>
          </cell>
          <cell r="BZ164">
            <v>5752</v>
          </cell>
          <cell r="CA164">
            <v>727</v>
          </cell>
          <cell r="CB164">
            <v>6479</v>
          </cell>
          <cell r="CC164">
            <v>0.05</v>
          </cell>
          <cell r="CD164">
            <v>104801</v>
          </cell>
        </row>
        <row r="165">
          <cell r="B165" t="str">
            <v>R1004</v>
          </cell>
          <cell r="C165" t="str">
            <v>CAP03</v>
          </cell>
          <cell r="D165" t="str">
            <v>En calzada empedrada</v>
          </cell>
          <cell r="E165" t="str">
            <v>m</v>
          </cell>
          <cell r="F165" t="str">
            <v>NA</v>
          </cell>
          <cell r="G165" t="str">
            <v>NA</v>
          </cell>
          <cell r="H165" t="str">
            <v>NA</v>
          </cell>
          <cell r="I165" t="str">
            <v>NA</v>
          </cell>
          <cell r="J165" t="str">
            <v>NA</v>
          </cell>
          <cell r="K165" t="str">
            <v>NA</v>
          </cell>
          <cell r="L165" t="str">
            <v>NA</v>
          </cell>
          <cell r="M165" t="str">
            <v>NA</v>
          </cell>
          <cell r="N165" t="str">
            <v>NA</v>
          </cell>
          <cell r="O165" t="str">
            <v>NA</v>
          </cell>
          <cell r="P165" t="str">
            <v>NA</v>
          </cell>
          <cell r="Q165" t="str">
            <v>NA</v>
          </cell>
          <cell r="R165" t="str">
            <v>NA</v>
          </cell>
          <cell r="S165" t="str">
            <v>NA</v>
          </cell>
          <cell r="T165" t="str">
            <v>NA</v>
          </cell>
          <cell r="U165" t="str">
            <v>NA</v>
          </cell>
          <cell r="V165" t="str">
            <v>NA</v>
          </cell>
          <cell r="W165" t="str">
            <v>NA</v>
          </cell>
          <cell r="X165" t="str">
            <v>NA</v>
          </cell>
          <cell r="Y165" t="str">
            <v>NA</v>
          </cell>
          <cell r="Z165" t="str">
            <v>NA</v>
          </cell>
          <cell r="AA165" t="str">
            <v>NA</v>
          </cell>
          <cell r="AB165" t="str">
            <v>NA</v>
          </cell>
          <cell r="AC165" t="str">
            <v>NA</v>
          </cell>
          <cell r="AD165" t="str">
            <v>NA</v>
          </cell>
          <cell r="AE165" t="str">
            <v>NA</v>
          </cell>
          <cell r="AF165" t="str">
            <v>NA</v>
          </cell>
          <cell r="AG165" t="str">
            <v>NA</v>
          </cell>
          <cell r="AH165" t="str">
            <v>NA</v>
          </cell>
          <cell r="AI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v>
          </cell>
          <cell r="BH165">
            <v>0</v>
          </cell>
          <cell r="BI165">
            <v>0</v>
          </cell>
          <cell r="BJ165">
            <v>0</v>
          </cell>
          <cell r="BK165">
            <v>0</v>
          </cell>
          <cell r="BL165">
            <v>0</v>
          </cell>
          <cell r="BM165">
            <v>0</v>
          </cell>
          <cell r="BN165">
            <v>0</v>
          </cell>
          <cell r="BO165">
            <v>0</v>
          </cell>
          <cell r="BP165">
            <v>0</v>
          </cell>
          <cell r="BQ165">
            <v>0</v>
          </cell>
          <cell r="BR165">
            <v>0</v>
          </cell>
          <cell r="BS165">
            <v>0</v>
          </cell>
          <cell r="BT165">
            <v>0</v>
          </cell>
          <cell r="BU165">
            <v>0</v>
          </cell>
          <cell r="BV165">
            <v>0</v>
          </cell>
          <cell r="BW165">
            <v>0</v>
          </cell>
          <cell r="BX165">
            <v>0</v>
          </cell>
          <cell r="BY165">
            <v>0</v>
          </cell>
          <cell r="BZ165">
            <v>0</v>
          </cell>
          <cell r="CA165">
            <v>0</v>
          </cell>
          <cell r="CB165">
            <v>0</v>
          </cell>
          <cell r="CC165">
            <v>0.05</v>
          </cell>
          <cell r="CD165">
            <v>0</v>
          </cell>
        </row>
        <row r="166">
          <cell r="B166" t="str">
            <v>R2004</v>
          </cell>
          <cell r="C166" t="str">
            <v>CAP03</v>
          </cell>
          <cell r="D166" t="str">
            <v>En calzada empedrada</v>
          </cell>
          <cell r="E166" t="str">
            <v>m</v>
          </cell>
          <cell r="F166" t="str">
            <v>NA</v>
          </cell>
          <cell r="G166" t="str">
            <v>NA</v>
          </cell>
          <cell r="H166" t="str">
            <v>NA</v>
          </cell>
          <cell r="I166" t="str">
            <v>NA</v>
          </cell>
          <cell r="J166" t="str">
            <v>NA</v>
          </cell>
          <cell r="K166" t="str">
            <v>NA</v>
          </cell>
          <cell r="L166" t="str">
            <v>NA</v>
          </cell>
          <cell r="M166" t="str">
            <v>NA</v>
          </cell>
          <cell r="N166" t="str">
            <v>NA</v>
          </cell>
          <cell r="O166" t="str">
            <v>NA</v>
          </cell>
          <cell r="P166" t="str">
            <v>NA</v>
          </cell>
          <cell r="Q166" t="str">
            <v>NA</v>
          </cell>
          <cell r="R166" t="str">
            <v>NA</v>
          </cell>
          <cell r="S166" t="str">
            <v>NA</v>
          </cell>
          <cell r="T166" t="str">
            <v>NA</v>
          </cell>
          <cell r="U166" t="str">
            <v>NA</v>
          </cell>
          <cell r="V166" t="str">
            <v>NA</v>
          </cell>
          <cell r="W166" t="str">
            <v>NA</v>
          </cell>
          <cell r="X166" t="str">
            <v>NA</v>
          </cell>
          <cell r="Y166" t="str">
            <v>NA</v>
          </cell>
          <cell r="Z166" t="str">
            <v>NA</v>
          </cell>
          <cell r="AA166" t="str">
            <v>NA</v>
          </cell>
          <cell r="AB166" t="str">
            <v>NA</v>
          </cell>
          <cell r="AC166" t="str">
            <v>NA</v>
          </cell>
          <cell r="AD166" t="str">
            <v>NA</v>
          </cell>
          <cell r="AE166" t="str">
            <v>NA</v>
          </cell>
          <cell r="AF166" t="str">
            <v>NA</v>
          </cell>
          <cell r="AG166" t="str">
            <v>NA</v>
          </cell>
          <cell r="AH166" t="str">
            <v>NA</v>
          </cell>
          <cell r="AI166">
            <v>0</v>
          </cell>
          <cell r="AO166">
            <v>0</v>
          </cell>
          <cell r="AP166">
            <v>0</v>
          </cell>
          <cell r="AQ166">
            <v>0</v>
          </cell>
          <cell r="AR166">
            <v>0</v>
          </cell>
          <cell r="AS166">
            <v>0</v>
          </cell>
          <cell r="AT166">
            <v>0</v>
          </cell>
          <cell r="AU166">
            <v>0</v>
          </cell>
          <cell r="AV166">
            <v>0</v>
          </cell>
          <cell r="AW166">
            <v>0</v>
          </cell>
          <cell r="AX166">
            <v>0</v>
          </cell>
          <cell r="AY166">
            <v>0</v>
          </cell>
          <cell r="AZ166">
            <v>0</v>
          </cell>
          <cell r="BA166">
            <v>0</v>
          </cell>
          <cell r="BB166">
            <v>0</v>
          </cell>
          <cell r="BC166">
            <v>0</v>
          </cell>
          <cell r="BD166">
            <v>0</v>
          </cell>
          <cell r="BE166">
            <v>0</v>
          </cell>
          <cell r="BF166">
            <v>0</v>
          </cell>
          <cell r="BG166">
            <v>0</v>
          </cell>
          <cell r="BH166">
            <v>0</v>
          </cell>
          <cell r="BI166">
            <v>0</v>
          </cell>
          <cell r="BJ166">
            <v>0</v>
          </cell>
          <cell r="BK166">
            <v>0</v>
          </cell>
          <cell r="BL166">
            <v>0</v>
          </cell>
          <cell r="BM166">
            <v>0</v>
          </cell>
          <cell r="BN166">
            <v>0</v>
          </cell>
          <cell r="BO166">
            <v>0</v>
          </cell>
          <cell r="BP166">
            <v>0</v>
          </cell>
          <cell r="BQ166">
            <v>0</v>
          </cell>
          <cell r="BR166">
            <v>0</v>
          </cell>
          <cell r="BS166">
            <v>0</v>
          </cell>
          <cell r="BT166">
            <v>0</v>
          </cell>
          <cell r="BU166">
            <v>0</v>
          </cell>
          <cell r="BV166">
            <v>0</v>
          </cell>
          <cell r="BW166">
            <v>0</v>
          </cell>
          <cell r="BX166">
            <v>0</v>
          </cell>
          <cell r="BY166">
            <v>0</v>
          </cell>
          <cell r="BZ166">
            <v>0</v>
          </cell>
          <cell r="CA166">
            <v>0</v>
          </cell>
          <cell r="CB166">
            <v>0</v>
          </cell>
          <cell r="CC166">
            <v>0.05</v>
          </cell>
          <cell r="CD166">
            <v>0</v>
          </cell>
        </row>
        <row r="167">
          <cell r="B167" t="str">
            <v>R1004</v>
          </cell>
          <cell r="C167" t="str">
            <v>CAP03</v>
          </cell>
          <cell r="D167" t="str">
            <v xml:space="preserve">En calzada empedrada           (CE) </v>
          </cell>
          <cell r="E167" t="str">
            <v>U</v>
          </cell>
          <cell r="F167" t="str">
            <v>MOC086</v>
          </cell>
          <cell r="G167" t="str">
            <v>NA</v>
          </cell>
          <cell r="H167" t="str">
            <v>NA</v>
          </cell>
          <cell r="I167" t="str">
            <v>NA</v>
          </cell>
          <cell r="J167" t="str">
            <v>NA</v>
          </cell>
          <cell r="K167" t="str">
            <v>NA</v>
          </cell>
          <cell r="L167" t="str">
            <v>NA</v>
          </cell>
          <cell r="M167">
            <v>0.01</v>
          </cell>
          <cell r="N167" t="str">
            <v>NA</v>
          </cell>
          <cell r="O167" t="str">
            <v>NA</v>
          </cell>
          <cell r="P167" t="str">
            <v>NA</v>
          </cell>
          <cell r="Q167" t="str">
            <v>NA</v>
          </cell>
          <cell r="R167" t="str">
            <v>NA</v>
          </cell>
          <cell r="S167" t="str">
            <v>NA</v>
          </cell>
          <cell r="T167" t="str">
            <v>CEC014</v>
          </cell>
          <cell r="U167" t="str">
            <v>NA</v>
          </cell>
          <cell r="V167" t="str">
            <v>NA</v>
          </cell>
          <cell r="W167" t="str">
            <v>NA</v>
          </cell>
          <cell r="X167" t="str">
            <v>NA</v>
          </cell>
          <cell r="Y167" t="str">
            <v>CMC010</v>
          </cell>
          <cell r="Z167" t="str">
            <v>NA</v>
          </cell>
          <cell r="AA167" t="str">
            <v>NA</v>
          </cell>
          <cell r="AB167" t="str">
            <v>NA</v>
          </cell>
          <cell r="AC167" t="str">
            <v>NA</v>
          </cell>
          <cell r="AD167">
            <v>1</v>
          </cell>
          <cell r="AE167" t="str">
            <v>NA</v>
          </cell>
          <cell r="AF167" t="str">
            <v>NA</v>
          </cell>
          <cell r="AG167" t="str">
            <v>NA</v>
          </cell>
          <cell r="AH167" t="str">
            <v>NA</v>
          </cell>
          <cell r="AI167">
            <v>33</v>
          </cell>
          <cell r="AJ167">
            <v>33</v>
          </cell>
          <cell r="AO167">
            <v>8028</v>
          </cell>
          <cell r="AP167">
            <v>227016.3</v>
          </cell>
          <cell r="AQ167">
            <v>0</v>
          </cell>
          <cell r="AR167">
            <v>0</v>
          </cell>
          <cell r="AS167">
            <v>0</v>
          </cell>
          <cell r="AT167">
            <v>0</v>
          </cell>
          <cell r="AU167">
            <v>0</v>
          </cell>
          <cell r="AV167">
            <v>0</v>
          </cell>
          <cell r="AW167">
            <v>2270</v>
          </cell>
          <cell r="AX167">
            <v>0</v>
          </cell>
          <cell r="AY167">
            <v>0</v>
          </cell>
          <cell r="AZ167">
            <v>0</v>
          </cell>
          <cell r="BA167">
            <v>0</v>
          </cell>
          <cell r="BB167">
            <v>0</v>
          </cell>
          <cell r="BC167">
            <v>0</v>
          </cell>
          <cell r="BD167">
            <v>2384</v>
          </cell>
          <cell r="BE167">
            <v>21737</v>
          </cell>
          <cell r="BF167">
            <v>0</v>
          </cell>
          <cell r="BG167">
            <v>0</v>
          </cell>
          <cell r="BH167">
            <v>0</v>
          </cell>
          <cell r="BI167">
            <v>0</v>
          </cell>
          <cell r="BJ167">
            <v>659</v>
          </cell>
          <cell r="BK167">
            <v>0</v>
          </cell>
          <cell r="BL167">
            <v>0</v>
          </cell>
          <cell r="BM167">
            <v>0</v>
          </cell>
          <cell r="BN167">
            <v>0</v>
          </cell>
          <cell r="BO167">
            <v>659</v>
          </cell>
          <cell r="BP167">
            <v>164508</v>
          </cell>
          <cell r="BQ167">
            <v>0</v>
          </cell>
          <cell r="BR167">
            <v>0</v>
          </cell>
          <cell r="BS167">
            <v>0</v>
          </cell>
          <cell r="BT167">
            <v>0</v>
          </cell>
          <cell r="BU167">
            <v>4985</v>
          </cell>
          <cell r="BV167">
            <v>0</v>
          </cell>
          <cell r="BW167">
            <v>0</v>
          </cell>
          <cell r="BX167">
            <v>0</v>
          </cell>
          <cell r="BY167">
            <v>0</v>
          </cell>
          <cell r="BZ167">
            <v>4985</v>
          </cell>
          <cell r="CA167">
            <v>659</v>
          </cell>
          <cell r="CB167">
            <v>5644</v>
          </cell>
          <cell r="CC167">
            <v>0.05</v>
          </cell>
          <cell r="CD167">
            <v>8028</v>
          </cell>
        </row>
        <row r="168">
          <cell r="B168" t="str">
            <v>R2009</v>
          </cell>
          <cell r="C168" t="str">
            <v>CAP03</v>
          </cell>
          <cell r="D168" t="str">
            <v>REPAV. En Andén concreto</v>
          </cell>
          <cell r="E168" t="str">
            <v>m</v>
          </cell>
          <cell r="F168" t="str">
            <v>MOC014</v>
          </cell>
          <cell r="G168" t="str">
            <v>MOC026</v>
          </cell>
          <cell r="H168" t="str">
            <v>MOC108</v>
          </cell>
          <cell r="I168" t="str">
            <v>MOC129</v>
          </cell>
          <cell r="J168" t="str">
            <v>NA</v>
          </cell>
          <cell r="K168" t="str">
            <v>NA</v>
          </cell>
          <cell r="L168" t="str">
            <v>NA</v>
          </cell>
          <cell r="M168">
            <v>0.13</v>
          </cell>
          <cell r="N168">
            <v>0.06</v>
          </cell>
          <cell r="O168">
            <v>0.16</v>
          </cell>
          <cell r="P168">
            <v>0.1</v>
          </cell>
          <cell r="Q168" t="str">
            <v>NA</v>
          </cell>
          <cell r="R168" t="str">
            <v>NA</v>
          </cell>
          <cell r="S168" t="str">
            <v>NA</v>
          </cell>
          <cell r="T168" t="str">
            <v>CEC013</v>
          </cell>
          <cell r="U168" t="str">
            <v>NA</v>
          </cell>
          <cell r="V168" t="str">
            <v>NA</v>
          </cell>
          <cell r="W168" t="str">
            <v>NA</v>
          </cell>
          <cell r="X168" t="str">
            <v>NA</v>
          </cell>
          <cell r="Y168" t="str">
            <v>CMC009</v>
          </cell>
          <cell r="Z168" t="str">
            <v>NA</v>
          </cell>
          <cell r="AA168" t="str">
            <v>NA</v>
          </cell>
          <cell r="AB168" t="str">
            <v>NA</v>
          </cell>
          <cell r="AC168" t="str">
            <v>NA</v>
          </cell>
          <cell r="AD168">
            <v>1</v>
          </cell>
          <cell r="AE168" t="str">
            <v>NA</v>
          </cell>
          <cell r="AF168" t="str">
            <v>NA</v>
          </cell>
          <cell r="AG168" t="str">
            <v>NA</v>
          </cell>
          <cell r="AH168" t="str">
            <v>NA</v>
          </cell>
          <cell r="AI168">
            <v>111</v>
          </cell>
          <cell r="AJ168">
            <v>111</v>
          </cell>
          <cell r="AO168">
            <v>17684</v>
          </cell>
          <cell r="AP168">
            <v>4800</v>
          </cell>
          <cell r="AQ168">
            <v>234000</v>
          </cell>
          <cell r="AR168">
            <v>560</v>
          </cell>
          <cell r="AS168">
            <v>3090</v>
          </cell>
          <cell r="AT168">
            <v>0</v>
          </cell>
          <cell r="AU168">
            <v>0</v>
          </cell>
          <cell r="AV168">
            <v>0</v>
          </cell>
          <cell r="AW168">
            <v>624</v>
          </cell>
          <cell r="AX168">
            <v>14040</v>
          </cell>
          <cell r="AY168">
            <v>90</v>
          </cell>
          <cell r="AZ168">
            <v>309</v>
          </cell>
          <cell r="BA168">
            <v>0</v>
          </cell>
          <cell r="BB168">
            <v>0</v>
          </cell>
          <cell r="BC168">
            <v>0</v>
          </cell>
          <cell r="BD168">
            <v>15816</v>
          </cell>
          <cell r="BE168">
            <v>23278</v>
          </cell>
          <cell r="BF168">
            <v>0</v>
          </cell>
          <cell r="BG168">
            <v>0</v>
          </cell>
          <cell r="BH168">
            <v>0</v>
          </cell>
          <cell r="BI168">
            <v>0</v>
          </cell>
          <cell r="BJ168">
            <v>210</v>
          </cell>
          <cell r="BK168">
            <v>0</v>
          </cell>
          <cell r="BL168">
            <v>0</v>
          </cell>
          <cell r="BM168">
            <v>0</v>
          </cell>
          <cell r="BN168">
            <v>0</v>
          </cell>
          <cell r="BO168">
            <v>210</v>
          </cell>
          <cell r="BP168">
            <v>184062</v>
          </cell>
          <cell r="BQ168">
            <v>0</v>
          </cell>
          <cell r="BR168">
            <v>0</v>
          </cell>
          <cell r="BS168">
            <v>0</v>
          </cell>
          <cell r="BT168">
            <v>0</v>
          </cell>
          <cell r="BU168">
            <v>1658</v>
          </cell>
          <cell r="BV168">
            <v>0</v>
          </cell>
          <cell r="BW168">
            <v>0</v>
          </cell>
          <cell r="BX168">
            <v>0</v>
          </cell>
          <cell r="BY168">
            <v>0</v>
          </cell>
          <cell r="BZ168">
            <v>1658</v>
          </cell>
          <cell r="CA168">
            <v>210</v>
          </cell>
          <cell r="CB168">
            <v>1868</v>
          </cell>
          <cell r="CC168">
            <v>0.05</v>
          </cell>
          <cell r="CD168">
            <v>17684</v>
          </cell>
        </row>
        <row r="169">
          <cell r="B169" t="str">
            <v>R1017</v>
          </cell>
          <cell r="C169" t="str">
            <v>CAP03</v>
          </cell>
          <cell r="D169" t="str">
            <v>REPAV. En Andén parqueadero</v>
          </cell>
          <cell r="E169" t="str">
            <v>m</v>
          </cell>
          <cell r="F169" t="str">
            <v>MOC014</v>
          </cell>
          <cell r="G169" t="str">
            <v>MOC026</v>
          </cell>
          <cell r="H169" t="str">
            <v>MOC108</v>
          </cell>
          <cell r="I169" t="str">
            <v>MOC129</v>
          </cell>
          <cell r="J169" t="str">
            <v>NA</v>
          </cell>
          <cell r="K169" t="str">
            <v>NA</v>
          </cell>
          <cell r="L169" t="str">
            <v>NA</v>
          </cell>
          <cell r="M169">
            <v>0.1</v>
          </cell>
          <cell r="N169">
            <v>0.05</v>
          </cell>
          <cell r="O169">
            <v>0.13</v>
          </cell>
          <cell r="P169">
            <v>0.1</v>
          </cell>
          <cell r="Q169" t="str">
            <v>NA</v>
          </cell>
          <cell r="R169" t="str">
            <v>NA</v>
          </cell>
          <cell r="S169" t="str">
            <v>NA</v>
          </cell>
          <cell r="T169" t="str">
            <v>CEC013</v>
          </cell>
          <cell r="U169" t="str">
            <v>NA</v>
          </cell>
          <cell r="V169" t="str">
            <v>NA</v>
          </cell>
          <cell r="W169" t="str">
            <v>NA</v>
          </cell>
          <cell r="X169" t="str">
            <v>NA</v>
          </cell>
          <cell r="Y169" t="str">
            <v>CMC009</v>
          </cell>
          <cell r="Z169" t="str">
            <v>NA</v>
          </cell>
          <cell r="AA169" t="str">
            <v>NA</v>
          </cell>
          <cell r="AB169" t="str">
            <v>NA</v>
          </cell>
          <cell r="AC169" t="str">
            <v>NA</v>
          </cell>
          <cell r="AD169">
            <v>1</v>
          </cell>
          <cell r="AE169" t="str">
            <v>NA</v>
          </cell>
          <cell r="AF169" t="str">
            <v>NA</v>
          </cell>
          <cell r="AG169" t="str">
            <v>NA</v>
          </cell>
          <cell r="AH169" t="str">
            <v>NA</v>
          </cell>
          <cell r="AI169">
            <v>23.5</v>
          </cell>
          <cell r="AJ169">
            <v>23.5</v>
          </cell>
          <cell r="AO169">
            <v>22013</v>
          </cell>
          <cell r="AP169">
            <v>4800</v>
          </cell>
          <cell r="AQ169">
            <v>234000</v>
          </cell>
          <cell r="AR169">
            <v>560</v>
          </cell>
          <cell r="AS169">
            <v>3090</v>
          </cell>
          <cell r="AT169">
            <v>0</v>
          </cell>
          <cell r="AU169">
            <v>0</v>
          </cell>
          <cell r="AV169">
            <v>0</v>
          </cell>
          <cell r="AW169">
            <v>480</v>
          </cell>
          <cell r="AX169">
            <v>11700</v>
          </cell>
          <cell r="AY169">
            <v>73</v>
          </cell>
          <cell r="AZ169">
            <v>309</v>
          </cell>
          <cell r="BA169">
            <v>0</v>
          </cell>
          <cell r="BB169">
            <v>0</v>
          </cell>
          <cell r="BC169">
            <v>0</v>
          </cell>
          <cell r="BD169">
            <v>13190</v>
          </cell>
          <cell r="BE169">
            <v>23278</v>
          </cell>
          <cell r="BF169">
            <v>0</v>
          </cell>
          <cell r="BG169">
            <v>0</v>
          </cell>
          <cell r="BH169">
            <v>0</v>
          </cell>
          <cell r="BI169">
            <v>0</v>
          </cell>
          <cell r="BJ169">
            <v>991</v>
          </cell>
          <cell r="BK169">
            <v>0</v>
          </cell>
          <cell r="BL169">
            <v>0</v>
          </cell>
          <cell r="BM169">
            <v>0</v>
          </cell>
          <cell r="BN169">
            <v>0</v>
          </cell>
          <cell r="BO169">
            <v>991</v>
          </cell>
          <cell r="BP169">
            <v>184062</v>
          </cell>
          <cell r="BQ169">
            <v>0</v>
          </cell>
          <cell r="BR169">
            <v>0</v>
          </cell>
          <cell r="BS169">
            <v>0</v>
          </cell>
          <cell r="BT169">
            <v>0</v>
          </cell>
          <cell r="BU169">
            <v>7832</v>
          </cell>
          <cell r="BV169">
            <v>0</v>
          </cell>
          <cell r="BW169">
            <v>0</v>
          </cell>
          <cell r="BX169">
            <v>0</v>
          </cell>
          <cell r="BY169">
            <v>0</v>
          </cell>
          <cell r="BZ169">
            <v>7832</v>
          </cell>
          <cell r="CA169">
            <v>991</v>
          </cell>
          <cell r="CB169">
            <v>8823</v>
          </cell>
          <cell r="CC169">
            <v>0.05</v>
          </cell>
          <cell r="CD169">
            <v>22013</v>
          </cell>
        </row>
        <row r="170">
          <cell r="C170" t="str">
            <v>CAP04</v>
          </cell>
          <cell r="D170" t="str">
            <v>De 1-1/2" para ducto de 4"</v>
          </cell>
          <cell r="E170" t="str">
            <v>m</v>
          </cell>
          <cell r="F170" t="str">
            <v>MRD379</v>
          </cell>
          <cell r="G170" t="str">
            <v>MRD385</v>
          </cell>
          <cell r="H170" t="str">
            <v>NA</v>
          </cell>
          <cell r="I170" t="str">
            <v>NA</v>
          </cell>
          <cell r="J170" t="str">
            <v>NA</v>
          </cell>
          <cell r="K170" t="str">
            <v>NA</v>
          </cell>
          <cell r="L170" t="str">
            <v>NA</v>
          </cell>
          <cell r="M170">
            <v>1</v>
          </cell>
          <cell r="N170">
            <v>2.9000000000000001E-2</v>
          </cell>
          <cell r="O170" t="str">
            <v>NA</v>
          </cell>
          <cell r="P170" t="str">
            <v>NA</v>
          </cell>
          <cell r="Q170" t="str">
            <v>NA</v>
          </cell>
          <cell r="R170" t="str">
            <v>NA</v>
          </cell>
          <cell r="S170" t="str">
            <v>NA</v>
          </cell>
          <cell r="T170" t="str">
            <v>CEC005</v>
          </cell>
          <cell r="U170" t="str">
            <v>NA</v>
          </cell>
          <cell r="V170" t="str">
            <v>NA</v>
          </cell>
          <cell r="W170" t="str">
            <v>NA</v>
          </cell>
          <cell r="X170" t="str">
            <v>NA</v>
          </cell>
          <cell r="Y170" t="str">
            <v>CMC005</v>
          </cell>
          <cell r="Z170" t="str">
            <v>NA</v>
          </cell>
          <cell r="AA170" t="str">
            <v>NA</v>
          </cell>
          <cell r="AB170" t="str">
            <v>NA</v>
          </cell>
          <cell r="AC170" t="str">
            <v>NA</v>
          </cell>
          <cell r="AD170">
            <v>1</v>
          </cell>
          <cell r="AE170" t="str">
            <v>NA</v>
          </cell>
          <cell r="AF170" t="str">
            <v>NA</v>
          </cell>
          <cell r="AG170" t="str">
            <v>NA</v>
          </cell>
          <cell r="AH170" t="str">
            <v>NA</v>
          </cell>
          <cell r="AI170">
            <v>170</v>
          </cell>
          <cell r="AJ170">
            <v>170</v>
          </cell>
          <cell r="AO170">
            <v>5810</v>
          </cell>
          <cell r="AP170">
            <v>4500</v>
          </cell>
          <cell r="AQ170">
            <v>14147</v>
          </cell>
          <cell r="AR170">
            <v>0</v>
          </cell>
          <cell r="AS170">
            <v>0</v>
          </cell>
          <cell r="AT170">
            <v>0</v>
          </cell>
          <cell r="AU170">
            <v>0</v>
          </cell>
          <cell r="AV170">
            <v>0</v>
          </cell>
          <cell r="AW170">
            <v>4500</v>
          </cell>
          <cell r="AX170">
            <v>410</v>
          </cell>
          <cell r="AY170">
            <v>0</v>
          </cell>
          <cell r="AZ170">
            <v>0</v>
          </cell>
          <cell r="BA170">
            <v>0</v>
          </cell>
          <cell r="BB170">
            <v>0</v>
          </cell>
          <cell r="BC170">
            <v>0</v>
          </cell>
          <cell r="BD170">
            <v>5156</v>
          </cell>
          <cell r="BE170">
            <v>4261</v>
          </cell>
          <cell r="BF170">
            <v>0</v>
          </cell>
          <cell r="BG170">
            <v>0</v>
          </cell>
          <cell r="BH170">
            <v>0</v>
          </cell>
          <cell r="BI170">
            <v>0</v>
          </cell>
          <cell r="BJ170">
            <v>25</v>
          </cell>
          <cell r="BK170">
            <v>0</v>
          </cell>
          <cell r="BL170">
            <v>0</v>
          </cell>
          <cell r="BM170">
            <v>0</v>
          </cell>
          <cell r="BN170">
            <v>0</v>
          </cell>
          <cell r="BO170">
            <v>25</v>
          </cell>
          <cell r="BP170">
            <v>106852</v>
          </cell>
          <cell r="BQ170">
            <v>0</v>
          </cell>
          <cell r="BR170">
            <v>0</v>
          </cell>
          <cell r="BS170">
            <v>0</v>
          </cell>
          <cell r="BT170">
            <v>0</v>
          </cell>
          <cell r="BU170">
            <v>629</v>
          </cell>
          <cell r="BV170">
            <v>0</v>
          </cell>
          <cell r="BW170">
            <v>0</v>
          </cell>
          <cell r="BX170">
            <v>0</v>
          </cell>
          <cell r="BY170">
            <v>0</v>
          </cell>
          <cell r="BZ170">
            <v>629</v>
          </cell>
          <cell r="CA170">
            <v>25</v>
          </cell>
          <cell r="CB170">
            <v>654</v>
          </cell>
          <cell r="CC170">
            <v>0.05</v>
          </cell>
          <cell r="CD170">
            <v>5810</v>
          </cell>
        </row>
        <row r="171">
          <cell r="B171" t="str">
            <v>DU017</v>
          </cell>
          <cell r="C171" t="str">
            <v>CAP04</v>
          </cell>
          <cell r="D171" t="str">
            <v>De cuatro (IV) Vías 3" PVC</v>
          </cell>
          <cell r="E171" t="str">
            <v>m</v>
          </cell>
          <cell r="F171" t="str">
            <v>MOC055</v>
          </cell>
          <cell r="G171" t="str">
            <v>NA</v>
          </cell>
          <cell r="H171" t="str">
            <v>NA</v>
          </cell>
          <cell r="I171" t="str">
            <v>NA</v>
          </cell>
          <cell r="J171" t="str">
            <v>NA</v>
          </cell>
          <cell r="K171" t="str">
            <v>NA</v>
          </cell>
          <cell r="L171" t="str">
            <v>NA</v>
          </cell>
          <cell r="M171">
            <v>4</v>
          </cell>
          <cell r="N171" t="str">
            <v>NA</v>
          </cell>
          <cell r="O171" t="str">
            <v>NA</v>
          </cell>
          <cell r="P171" t="str">
            <v>NA</v>
          </cell>
          <cell r="Q171" t="str">
            <v>NA</v>
          </cell>
          <cell r="R171" t="str">
            <v>NA</v>
          </cell>
          <cell r="S171" t="str">
            <v>NA</v>
          </cell>
          <cell r="T171" t="str">
            <v>CEC006</v>
          </cell>
          <cell r="U171" t="str">
            <v>NA</v>
          </cell>
          <cell r="V171" t="str">
            <v>NA</v>
          </cell>
          <cell r="W171" t="str">
            <v>NA</v>
          </cell>
          <cell r="X171" t="str">
            <v>NA</v>
          </cell>
          <cell r="Y171" t="str">
            <v>CMC005</v>
          </cell>
          <cell r="Z171" t="str">
            <v>NA</v>
          </cell>
          <cell r="AA171" t="str">
            <v>NA</v>
          </cell>
          <cell r="AB171" t="str">
            <v>NA</v>
          </cell>
          <cell r="AC171" t="str">
            <v>NA</v>
          </cell>
          <cell r="AD171">
            <v>1</v>
          </cell>
          <cell r="AE171" t="str">
            <v>NA</v>
          </cell>
          <cell r="AF171" t="str">
            <v>NA</v>
          </cell>
          <cell r="AG171" t="str">
            <v>NA</v>
          </cell>
          <cell r="AH171" t="str">
            <v>NA</v>
          </cell>
          <cell r="AI171">
            <v>150</v>
          </cell>
          <cell r="AJ171">
            <v>150</v>
          </cell>
          <cell r="AO171">
            <v>50728</v>
          </cell>
          <cell r="AP171">
            <v>11774</v>
          </cell>
          <cell r="AQ171">
            <v>0</v>
          </cell>
          <cell r="AR171">
            <v>0</v>
          </cell>
          <cell r="AS171">
            <v>0</v>
          </cell>
          <cell r="AT171">
            <v>0</v>
          </cell>
          <cell r="AU171">
            <v>0</v>
          </cell>
          <cell r="AV171">
            <v>0</v>
          </cell>
          <cell r="AW171">
            <v>47096</v>
          </cell>
          <cell r="AX171">
            <v>0</v>
          </cell>
          <cell r="AY171">
            <v>0</v>
          </cell>
          <cell r="AZ171">
            <v>0</v>
          </cell>
          <cell r="BA171">
            <v>0</v>
          </cell>
          <cell r="BB171">
            <v>0</v>
          </cell>
          <cell r="BC171">
            <v>0</v>
          </cell>
          <cell r="BD171">
            <v>49451</v>
          </cell>
          <cell r="BE171">
            <v>84698</v>
          </cell>
          <cell r="BF171">
            <v>0</v>
          </cell>
          <cell r="BG171">
            <v>0</v>
          </cell>
          <cell r="BH171">
            <v>0</v>
          </cell>
          <cell r="BI171">
            <v>0</v>
          </cell>
          <cell r="BJ171">
            <v>565</v>
          </cell>
          <cell r="BK171">
            <v>0</v>
          </cell>
          <cell r="BL171">
            <v>0</v>
          </cell>
          <cell r="BM171">
            <v>0</v>
          </cell>
          <cell r="BN171">
            <v>0</v>
          </cell>
          <cell r="BO171">
            <v>565</v>
          </cell>
          <cell r="BP171">
            <v>106852</v>
          </cell>
          <cell r="BQ171">
            <v>0</v>
          </cell>
          <cell r="BR171">
            <v>0</v>
          </cell>
          <cell r="BS171">
            <v>0</v>
          </cell>
          <cell r="BT171">
            <v>0</v>
          </cell>
          <cell r="BU171">
            <v>712</v>
          </cell>
          <cell r="BV171">
            <v>0</v>
          </cell>
          <cell r="BW171">
            <v>0</v>
          </cell>
          <cell r="BX171">
            <v>0</v>
          </cell>
          <cell r="BY171">
            <v>0</v>
          </cell>
          <cell r="BZ171">
            <v>712</v>
          </cell>
          <cell r="CA171">
            <v>565</v>
          </cell>
          <cell r="CB171">
            <v>1277</v>
          </cell>
          <cell r="CC171">
            <v>0.05</v>
          </cell>
          <cell r="CD171">
            <v>50728</v>
          </cell>
        </row>
        <row r="172">
          <cell r="B172" t="str">
            <v>DU004</v>
          </cell>
          <cell r="C172" t="str">
            <v>CAP04</v>
          </cell>
          <cell r="D172" t="str">
            <v>De cuatro (IV) vías 4" PVC</v>
          </cell>
          <cell r="E172" t="str">
            <v>m</v>
          </cell>
          <cell r="F172" t="str">
            <v>MOC056</v>
          </cell>
          <cell r="G172" t="str">
            <v>NA</v>
          </cell>
          <cell r="H172" t="str">
            <v>NA</v>
          </cell>
          <cell r="I172" t="str">
            <v>NA</v>
          </cell>
          <cell r="J172" t="str">
            <v>NA</v>
          </cell>
          <cell r="K172" t="str">
            <v>NA</v>
          </cell>
          <cell r="L172" t="str">
            <v>NA</v>
          </cell>
          <cell r="M172">
            <v>4</v>
          </cell>
          <cell r="N172" t="str">
            <v>NA</v>
          </cell>
          <cell r="O172" t="str">
            <v>NA</v>
          </cell>
          <cell r="P172" t="str">
            <v>NA</v>
          </cell>
          <cell r="Q172" t="str">
            <v>NA</v>
          </cell>
          <cell r="R172" t="str">
            <v>NA</v>
          </cell>
          <cell r="S172" t="str">
            <v>NA</v>
          </cell>
          <cell r="T172" t="str">
            <v>CEC005</v>
          </cell>
          <cell r="U172" t="str">
            <v>NA</v>
          </cell>
          <cell r="V172" t="str">
            <v>NA</v>
          </cell>
          <cell r="W172" t="str">
            <v>NA</v>
          </cell>
          <cell r="X172" t="str">
            <v>NA</v>
          </cell>
          <cell r="Y172" t="str">
            <v>CMC005</v>
          </cell>
          <cell r="Z172" t="str">
            <v>NA</v>
          </cell>
          <cell r="AA172" t="str">
            <v>NA</v>
          </cell>
          <cell r="AB172" t="str">
            <v>NA</v>
          </cell>
          <cell r="AC172" t="str">
            <v>NA</v>
          </cell>
          <cell r="AD172">
            <v>1</v>
          </cell>
          <cell r="AE172" t="str">
            <v>NA</v>
          </cell>
          <cell r="AF172" t="str">
            <v>NA</v>
          </cell>
          <cell r="AG172" t="str">
            <v>NA</v>
          </cell>
          <cell r="AH172" t="str">
            <v>NA</v>
          </cell>
          <cell r="AI172">
            <v>125</v>
          </cell>
          <cell r="AJ172">
            <v>125</v>
          </cell>
          <cell r="AO172">
            <v>45829</v>
          </cell>
          <cell r="AP172">
            <v>10700</v>
          </cell>
          <cell r="AQ172">
            <v>0</v>
          </cell>
          <cell r="AR172">
            <v>0</v>
          </cell>
          <cell r="AS172">
            <v>0</v>
          </cell>
          <cell r="AT172">
            <v>0</v>
          </cell>
          <cell r="AU172">
            <v>0</v>
          </cell>
          <cell r="AV172">
            <v>0</v>
          </cell>
          <cell r="AW172">
            <v>42800</v>
          </cell>
          <cell r="AX172">
            <v>0</v>
          </cell>
          <cell r="AY172">
            <v>0</v>
          </cell>
          <cell r="AZ172">
            <v>0</v>
          </cell>
          <cell r="BA172">
            <v>0</v>
          </cell>
          <cell r="BB172">
            <v>0</v>
          </cell>
          <cell r="BC172">
            <v>0</v>
          </cell>
          <cell r="BD172">
            <v>44940</v>
          </cell>
          <cell r="BE172">
            <v>4261</v>
          </cell>
          <cell r="BF172">
            <v>0</v>
          </cell>
          <cell r="BG172">
            <v>0</v>
          </cell>
          <cell r="BH172">
            <v>0</v>
          </cell>
          <cell r="BI172">
            <v>0</v>
          </cell>
          <cell r="BJ172">
            <v>34</v>
          </cell>
          <cell r="BK172">
            <v>0</v>
          </cell>
          <cell r="BL172">
            <v>0</v>
          </cell>
          <cell r="BM172">
            <v>0</v>
          </cell>
          <cell r="BN172">
            <v>0</v>
          </cell>
          <cell r="BO172">
            <v>34</v>
          </cell>
          <cell r="BP172">
            <v>106852</v>
          </cell>
          <cell r="BQ172">
            <v>0</v>
          </cell>
          <cell r="BR172">
            <v>0</v>
          </cell>
          <cell r="BS172">
            <v>0</v>
          </cell>
          <cell r="BT172">
            <v>0</v>
          </cell>
          <cell r="BU172">
            <v>855</v>
          </cell>
          <cell r="BV172">
            <v>0</v>
          </cell>
          <cell r="BW172">
            <v>0</v>
          </cell>
          <cell r="BX172">
            <v>0</v>
          </cell>
          <cell r="BY172">
            <v>0</v>
          </cell>
          <cell r="BZ172">
            <v>855</v>
          </cell>
          <cell r="CA172">
            <v>34</v>
          </cell>
          <cell r="CB172">
            <v>889</v>
          </cell>
          <cell r="CC172">
            <v>0.05</v>
          </cell>
          <cell r="CD172">
            <v>45829</v>
          </cell>
        </row>
        <row r="173">
          <cell r="B173" t="str">
            <v>DU009</v>
          </cell>
          <cell r="C173" t="str">
            <v>CAP04</v>
          </cell>
          <cell r="D173" t="str">
            <v>De dieciséis (XVI) Vías 4" PVC</v>
          </cell>
          <cell r="E173" t="str">
            <v>m</v>
          </cell>
          <cell r="F173" t="str">
            <v>MOC056</v>
          </cell>
          <cell r="G173" t="str">
            <v>NA</v>
          </cell>
          <cell r="H173" t="str">
            <v>NA</v>
          </cell>
          <cell r="I173" t="str">
            <v>NA</v>
          </cell>
          <cell r="J173" t="str">
            <v>NA</v>
          </cell>
          <cell r="K173" t="str">
            <v>NA</v>
          </cell>
          <cell r="L173" t="str">
            <v>NA</v>
          </cell>
          <cell r="M173">
            <v>16</v>
          </cell>
          <cell r="N173" t="str">
            <v>NA</v>
          </cell>
          <cell r="O173" t="str">
            <v>NA</v>
          </cell>
          <cell r="P173" t="str">
            <v>NA</v>
          </cell>
          <cell r="Q173" t="str">
            <v>NA</v>
          </cell>
          <cell r="R173" t="str">
            <v>NA</v>
          </cell>
          <cell r="S173" t="str">
            <v>NA</v>
          </cell>
          <cell r="T173" t="str">
            <v>CEC005</v>
          </cell>
          <cell r="U173" t="str">
            <v>NA</v>
          </cell>
          <cell r="V173" t="str">
            <v>NA</v>
          </cell>
          <cell r="W173" t="str">
            <v>NA</v>
          </cell>
          <cell r="X173" t="str">
            <v>NA</v>
          </cell>
          <cell r="Y173" t="str">
            <v>CMC005</v>
          </cell>
          <cell r="Z173" t="str">
            <v>NA</v>
          </cell>
          <cell r="AA173" t="str">
            <v>NA</v>
          </cell>
          <cell r="AB173" t="str">
            <v>NA</v>
          </cell>
          <cell r="AC173" t="str">
            <v>NA</v>
          </cell>
          <cell r="AD173">
            <v>1</v>
          </cell>
          <cell r="AE173" t="str">
            <v>NA</v>
          </cell>
          <cell r="AF173" t="str">
            <v>NA</v>
          </cell>
          <cell r="AG173" t="str">
            <v>NA</v>
          </cell>
          <cell r="AH173" t="str">
            <v>NA</v>
          </cell>
          <cell r="AI173">
            <v>37.5</v>
          </cell>
          <cell r="AJ173">
            <v>37.5</v>
          </cell>
          <cell r="AO173">
            <v>182723</v>
          </cell>
          <cell r="AP173">
            <v>10700</v>
          </cell>
          <cell r="AQ173">
            <v>0</v>
          </cell>
          <cell r="AR173">
            <v>0</v>
          </cell>
          <cell r="AS173">
            <v>0</v>
          </cell>
          <cell r="AT173">
            <v>0</v>
          </cell>
          <cell r="AU173">
            <v>0</v>
          </cell>
          <cell r="AV173">
            <v>0</v>
          </cell>
          <cell r="AW173">
            <v>171200</v>
          </cell>
          <cell r="AX173">
            <v>0</v>
          </cell>
          <cell r="AY173">
            <v>0</v>
          </cell>
          <cell r="AZ173">
            <v>0</v>
          </cell>
          <cell r="BA173">
            <v>0</v>
          </cell>
          <cell r="BB173">
            <v>0</v>
          </cell>
          <cell r="BC173">
            <v>0</v>
          </cell>
          <cell r="BD173">
            <v>179760</v>
          </cell>
          <cell r="BE173">
            <v>4261</v>
          </cell>
          <cell r="BF173">
            <v>0</v>
          </cell>
          <cell r="BG173">
            <v>0</v>
          </cell>
          <cell r="BH173">
            <v>0</v>
          </cell>
          <cell r="BI173">
            <v>0</v>
          </cell>
          <cell r="BJ173">
            <v>114</v>
          </cell>
          <cell r="BK173">
            <v>0</v>
          </cell>
          <cell r="BL173">
            <v>0</v>
          </cell>
          <cell r="BM173">
            <v>0</v>
          </cell>
          <cell r="BN173">
            <v>0</v>
          </cell>
          <cell r="BO173">
            <v>114</v>
          </cell>
          <cell r="BP173">
            <v>106852</v>
          </cell>
          <cell r="BQ173">
            <v>0</v>
          </cell>
          <cell r="BR173">
            <v>0</v>
          </cell>
          <cell r="BS173">
            <v>0</v>
          </cell>
          <cell r="BT173">
            <v>0</v>
          </cell>
          <cell r="BU173">
            <v>2849</v>
          </cell>
          <cell r="BV173">
            <v>0</v>
          </cell>
          <cell r="BW173">
            <v>0</v>
          </cell>
          <cell r="BX173">
            <v>0</v>
          </cell>
          <cell r="BY173">
            <v>0</v>
          </cell>
          <cell r="BZ173">
            <v>2849</v>
          </cell>
          <cell r="CA173">
            <v>114</v>
          </cell>
          <cell r="CB173">
            <v>2963</v>
          </cell>
          <cell r="CC173">
            <v>0.05</v>
          </cell>
          <cell r="CD173">
            <v>182723</v>
          </cell>
        </row>
        <row r="174">
          <cell r="B174" t="str">
            <v>DU008</v>
          </cell>
          <cell r="C174" t="str">
            <v>CAP04</v>
          </cell>
          <cell r="D174" t="str">
            <v>De doce (XII) Vías 4" PVC</v>
          </cell>
          <cell r="E174" t="str">
            <v>m</v>
          </cell>
          <cell r="F174" t="str">
            <v>MOC056</v>
          </cell>
          <cell r="G174" t="str">
            <v>NA</v>
          </cell>
          <cell r="H174" t="str">
            <v>NA</v>
          </cell>
          <cell r="I174" t="str">
            <v>NA</v>
          </cell>
          <cell r="J174" t="str">
            <v>NA</v>
          </cell>
          <cell r="K174" t="str">
            <v>NA</v>
          </cell>
          <cell r="L174" t="str">
            <v>NA</v>
          </cell>
          <cell r="M174">
            <v>12</v>
          </cell>
          <cell r="N174" t="str">
            <v>NA</v>
          </cell>
          <cell r="O174" t="str">
            <v>NA</v>
          </cell>
          <cell r="P174" t="str">
            <v>NA</v>
          </cell>
          <cell r="Q174" t="str">
            <v>NA</v>
          </cell>
          <cell r="R174" t="str">
            <v>NA</v>
          </cell>
          <cell r="S174" t="str">
            <v>NA</v>
          </cell>
          <cell r="T174" t="str">
            <v>CEC005</v>
          </cell>
          <cell r="U174" t="str">
            <v>NA</v>
          </cell>
          <cell r="V174" t="str">
            <v>NA</v>
          </cell>
          <cell r="W174" t="str">
            <v>NA</v>
          </cell>
          <cell r="X174" t="str">
            <v>NA</v>
          </cell>
          <cell r="Y174" t="str">
            <v>CMC005</v>
          </cell>
          <cell r="Z174" t="str">
            <v>NA</v>
          </cell>
          <cell r="AA174" t="str">
            <v>NA</v>
          </cell>
          <cell r="AB174" t="str">
            <v>NA</v>
          </cell>
          <cell r="AC174" t="str">
            <v>NA</v>
          </cell>
          <cell r="AD174">
            <v>1</v>
          </cell>
          <cell r="AE174" t="str">
            <v>NA</v>
          </cell>
          <cell r="AF174" t="str">
            <v>NA</v>
          </cell>
          <cell r="AG174" t="str">
            <v>NA</v>
          </cell>
          <cell r="AH174" t="str">
            <v>NA</v>
          </cell>
          <cell r="AI174">
            <v>50</v>
          </cell>
          <cell r="AJ174">
            <v>50</v>
          </cell>
          <cell r="AO174">
            <v>137042</v>
          </cell>
          <cell r="AP174">
            <v>10700</v>
          </cell>
          <cell r="AQ174">
            <v>0</v>
          </cell>
          <cell r="AR174">
            <v>0</v>
          </cell>
          <cell r="AS174">
            <v>0</v>
          </cell>
          <cell r="AT174">
            <v>0</v>
          </cell>
          <cell r="AU174">
            <v>0</v>
          </cell>
          <cell r="AV174">
            <v>0</v>
          </cell>
          <cell r="AW174">
            <v>128400</v>
          </cell>
          <cell r="AX174">
            <v>0</v>
          </cell>
          <cell r="AY174">
            <v>0</v>
          </cell>
          <cell r="AZ174">
            <v>0</v>
          </cell>
          <cell r="BA174">
            <v>0</v>
          </cell>
          <cell r="BB174">
            <v>0</v>
          </cell>
          <cell r="BC174">
            <v>0</v>
          </cell>
          <cell r="BD174">
            <v>134820</v>
          </cell>
          <cell r="BE174">
            <v>4261</v>
          </cell>
          <cell r="BF174">
            <v>0</v>
          </cell>
          <cell r="BG174">
            <v>0</v>
          </cell>
          <cell r="BH174">
            <v>0</v>
          </cell>
          <cell r="BI174">
            <v>0</v>
          </cell>
          <cell r="BJ174">
            <v>85</v>
          </cell>
          <cell r="BK174">
            <v>0</v>
          </cell>
          <cell r="BL174">
            <v>0</v>
          </cell>
          <cell r="BM174">
            <v>0</v>
          </cell>
          <cell r="BN174">
            <v>0</v>
          </cell>
          <cell r="BO174">
            <v>85</v>
          </cell>
          <cell r="BP174">
            <v>106852</v>
          </cell>
          <cell r="BQ174">
            <v>0</v>
          </cell>
          <cell r="BR174">
            <v>0</v>
          </cell>
          <cell r="BS174">
            <v>0</v>
          </cell>
          <cell r="BT174">
            <v>0</v>
          </cell>
          <cell r="BU174">
            <v>2137</v>
          </cell>
          <cell r="BV174">
            <v>0</v>
          </cell>
          <cell r="BW174">
            <v>0</v>
          </cell>
          <cell r="BX174">
            <v>0</v>
          </cell>
          <cell r="BY174">
            <v>0</v>
          </cell>
          <cell r="BZ174">
            <v>2137</v>
          </cell>
          <cell r="CA174">
            <v>85</v>
          </cell>
          <cell r="CB174">
            <v>2222</v>
          </cell>
          <cell r="CC174">
            <v>0.05</v>
          </cell>
          <cell r="CD174">
            <v>137042</v>
          </cell>
        </row>
        <row r="175">
          <cell r="B175" t="str">
            <v>DU015</v>
          </cell>
          <cell r="C175" t="str">
            <v>CAP04</v>
          </cell>
          <cell r="D175" t="str">
            <v>De dos (II) Vías 3" PVC</v>
          </cell>
          <cell r="E175" t="str">
            <v>m</v>
          </cell>
          <cell r="F175" t="str">
            <v>MOC055</v>
          </cell>
          <cell r="G175" t="str">
            <v>NA</v>
          </cell>
          <cell r="H175" t="str">
            <v>NA</v>
          </cell>
          <cell r="I175" t="str">
            <v>NA</v>
          </cell>
          <cell r="J175" t="str">
            <v>NA</v>
          </cell>
          <cell r="K175" t="str">
            <v>NA</v>
          </cell>
          <cell r="L175" t="str">
            <v>NA</v>
          </cell>
          <cell r="M175">
            <v>2</v>
          </cell>
          <cell r="N175" t="str">
            <v>NA</v>
          </cell>
          <cell r="O175" t="str">
            <v>NA</v>
          </cell>
          <cell r="P175" t="str">
            <v>NA</v>
          </cell>
          <cell r="Q175" t="str">
            <v>NA</v>
          </cell>
          <cell r="R175" t="str">
            <v>NA</v>
          </cell>
          <cell r="S175" t="str">
            <v>NA</v>
          </cell>
          <cell r="T175" t="str">
            <v>CEC005</v>
          </cell>
          <cell r="U175" t="str">
            <v>NA</v>
          </cell>
          <cell r="V175" t="str">
            <v>NA</v>
          </cell>
          <cell r="W175" t="str">
            <v>NA</v>
          </cell>
          <cell r="X175" t="str">
            <v>NA</v>
          </cell>
          <cell r="Y175" t="str">
            <v>CMC005</v>
          </cell>
          <cell r="Z175" t="str">
            <v>NA</v>
          </cell>
          <cell r="AA175" t="str">
            <v>NA</v>
          </cell>
          <cell r="AB175" t="str">
            <v>NA</v>
          </cell>
          <cell r="AC175" t="str">
            <v>NA</v>
          </cell>
          <cell r="AD175">
            <v>1</v>
          </cell>
          <cell r="AE175" t="str">
            <v>NA</v>
          </cell>
          <cell r="AF175" t="str">
            <v>NA</v>
          </cell>
          <cell r="AG175" t="str">
            <v>NA</v>
          </cell>
          <cell r="AH175" t="str">
            <v>NA</v>
          </cell>
          <cell r="AI175">
            <v>300</v>
          </cell>
          <cell r="AJ175">
            <v>300</v>
          </cell>
          <cell r="AO175">
            <v>25095</v>
          </cell>
          <cell r="AP175">
            <v>11774</v>
          </cell>
          <cell r="AQ175">
            <v>0</v>
          </cell>
          <cell r="AR175">
            <v>0</v>
          </cell>
          <cell r="AS175">
            <v>0</v>
          </cell>
          <cell r="AT175">
            <v>0</v>
          </cell>
          <cell r="AU175">
            <v>0</v>
          </cell>
          <cell r="AV175">
            <v>0</v>
          </cell>
          <cell r="AW175">
            <v>23548</v>
          </cell>
          <cell r="AX175">
            <v>0</v>
          </cell>
          <cell r="AY175">
            <v>0</v>
          </cell>
          <cell r="AZ175">
            <v>0</v>
          </cell>
          <cell r="BA175">
            <v>0</v>
          </cell>
          <cell r="BB175">
            <v>0</v>
          </cell>
          <cell r="BC175">
            <v>0</v>
          </cell>
          <cell r="BD175">
            <v>24725</v>
          </cell>
          <cell r="BE175">
            <v>4261</v>
          </cell>
          <cell r="BF175">
            <v>0</v>
          </cell>
          <cell r="BG175">
            <v>0</v>
          </cell>
          <cell r="BH175">
            <v>0</v>
          </cell>
          <cell r="BI175">
            <v>0</v>
          </cell>
          <cell r="BJ175">
            <v>14</v>
          </cell>
          <cell r="BK175">
            <v>0</v>
          </cell>
          <cell r="BL175">
            <v>0</v>
          </cell>
          <cell r="BM175">
            <v>0</v>
          </cell>
          <cell r="BN175">
            <v>0</v>
          </cell>
          <cell r="BO175">
            <v>14</v>
          </cell>
          <cell r="BP175">
            <v>106852</v>
          </cell>
          <cell r="BQ175">
            <v>0</v>
          </cell>
          <cell r="BR175">
            <v>0</v>
          </cell>
          <cell r="BS175">
            <v>0</v>
          </cell>
          <cell r="BT175">
            <v>0</v>
          </cell>
          <cell r="BU175">
            <v>356</v>
          </cell>
          <cell r="BV175">
            <v>0</v>
          </cell>
          <cell r="BW175">
            <v>0</v>
          </cell>
          <cell r="BX175">
            <v>0</v>
          </cell>
          <cell r="BY175">
            <v>0</v>
          </cell>
          <cell r="BZ175">
            <v>356</v>
          </cell>
          <cell r="CA175">
            <v>14</v>
          </cell>
          <cell r="CB175">
            <v>370</v>
          </cell>
          <cell r="CC175">
            <v>0.05</v>
          </cell>
          <cell r="CD175">
            <v>25095</v>
          </cell>
        </row>
        <row r="176">
          <cell r="B176" t="str">
            <v>DU002</v>
          </cell>
          <cell r="C176" t="str">
            <v>CAP04</v>
          </cell>
          <cell r="D176" t="str">
            <v>De dos (II) Vías 4" PVC</v>
          </cell>
          <cell r="E176" t="str">
            <v>m</v>
          </cell>
          <cell r="F176" t="str">
            <v>MOC056</v>
          </cell>
          <cell r="G176" t="str">
            <v>NA</v>
          </cell>
          <cell r="H176" t="str">
            <v>NA</v>
          </cell>
          <cell r="I176" t="str">
            <v>NA</v>
          </cell>
          <cell r="J176" t="str">
            <v>NA</v>
          </cell>
          <cell r="K176" t="str">
            <v>NA</v>
          </cell>
          <cell r="L176" t="str">
            <v>NA</v>
          </cell>
          <cell r="M176">
            <v>2</v>
          </cell>
          <cell r="N176" t="str">
            <v>NA</v>
          </cell>
          <cell r="O176" t="str">
            <v>NA</v>
          </cell>
          <cell r="P176" t="str">
            <v>NA</v>
          </cell>
          <cell r="Q176" t="str">
            <v>NA</v>
          </cell>
          <cell r="R176" t="str">
            <v>NA</v>
          </cell>
          <cell r="S176" t="str">
            <v>NA</v>
          </cell>
          <cell r="T176" t="str">
            <v>CEC005</v>
          </cell>
          <cell r="U176" t="str">
            <v>NA</v>
          </cell>
          <cell r="V176" t="str">
            <v>NA</v>
          </cell>
          <cell r="W176" t="str">
            <v>NA</v>
          </cell>
          <cell r="X176" t="str">
            <v>NA</v>
          </cell>
          <cell r="Y176" t="str">
            <v>CMC005</v>
          </cell>
          <cell r="Z176" t="str">
            <v>NA</v>
          </cell>
          <cell r="AA176" t="str">
            <v>NA</v>
          </cell>
          <cell r="AB176" t="str">
            <v>NA</v>
          </cell>
          <cell r="AC176" t="str">
            <v>NA</v>
          </cell>
          <cell r="AD176">
            <v>1</v>
          </cell>
          <cell r="AE176" t="str">
            <v>NA</v>
          </cell>
          <cell r="AF176" t="str">
            <v>NA</v>
          </cell>
          <cell r="AG176" t="str">
            <v>NA</v>
          </cell>
          <cell r="AH176" t="str">
            <v>NA</v>
          </cell>
          <cell r="AI176">
            <v>150</v>
          </cell>
          <cell r="AJ176">
            <v>150</v>
          </cell>
          <cell r="AO176">
            <v>23210</v>
          </cell>
          <cell r="AP176">
            <v>10700</v>
          </cell>
          <cell r="AQ176">
            <v>0</v>
          </cell>
          <cell r="AR176">
            <v>0</v>
          </cell>
          <cell r="AS176">
            <v>0</v>
          </cell>
          <cell r="AT176">
            <v>0</v>
          </cell>
          <cell r="AU176">
            <v>0</v>
          </cell>
          <cell r="AV176">
            <v>0</v>
          </cell>
          <cell r="AW176">
            <v>21400</v>
          </cell>
          <cell r="AX176">
            <v>0</v>
          </cell>
          <cell r="AY176">
            <v>0</v>
          </cell>
          <cell r="AZ176">
            <v>0</v>
          </cell>
          <cell r="BA176">
            <v>0</v>
          </cell>
          <cell r="BB176">
            <v>0</v>
          </cell>
          <cell r="BC176">
            <v>0</v>
          </cell>
          <cell r="BD176">
            <v>22470</v>
          </cell>
          <cell r="BE176">
            <v>4261</v>
          </cell>
          <cell r="BF176">
            <v>0</v>
          </cell>
          <cell r="BG176">
            <v>0</v>
          </cell>
          <cell r="BH176">
            <v>0</v>
          </cell>
          <cell r="BI176">
            <v>0</v>
          </cell>
          <cell r="BJ176">
            <v>28</v>
          </cell>
          <cell r="BK176">
            <v>0</v>
          </cell>
          <cell r="BL176">
            <v>0</v>
          </cell>
          <cell r="BM176">
            <v>0</v>
          </cell>
          <cell r="BN176">
            <v>0</v>
          </cell>
          <cell r="BO176">
            <v>28</v>
          </cell>
          <cell r="BP176">
            <v>106852</v>
          </cell>
          <cell r="BQ176">
            <v>0</v>
          </cell>
          <cell r="BR176">
            <v>0</v>
          </cell>
          <cell r="BS176">
            <v>0</v>
          </cell>
          <cell r="BT176">
            <v>0</v>
          </cell>
          <cell r="BU176">
            <v>712</v>
          </cell>
          <cell r="BV176">
            <v>0</v>
          </cell>
          <cell r="BW176">
            <v>0</v>
          </cell>
          <cell r="BX176">
            <v>0</v>
          </cell>
          <cell r="BY176">
            <v>0</v>
          </cell>
          <cell r="BZ176">
            <v>712</v>
          </cell>
          <cell r="CA176">
            <v>28</v>
          </cell>
          <cell r="CB176">
            <v>740</v>
          </cell>
          <cell r="CC176">
            <v>0.05</v>
          </cell>
          <cell r="CD176">
            <v>23210</v>
          </cell>
        </row>
        <row r="177">
          <cell r="B177" t="str">
            <v>DU003</v>
          </cell>
          <cell r="C177" t="str">
            <v>CAP04</v>
          </cell>
          <cell r="D177" t="str">
            <v>De dos (II) Vías 4" PVC</v>
          </cell>
          <cell r="E177" t="str">
            <v>m</v>
          </cell>
          <cell r="F177" t="str">
            <v>MOC056</v>
          </cell>
          <cell r="G177" t="str">
            <v>NA</v>
          </cell>
          <cell r="H177" t="str">
            <v>NA</v>
          </cell>
          <cell r="I177" t="str">
            <v>NA</v>
          </cell>
          <cell r="J177" t="str">
            <v>NA</v>
          </cell>
          <cell r="K177" t="str">
            <v>NA</v>
          </cell>
          <cell r="L177" t="str">
            <v>NA</v>
          </cell>
          <cell r="M177">
            <v>2</v>
          </cell>
          <cell r="N177" t="str">
            <v>NA</v>
          </cell>
          <cell r="O177" t="str">
            <v>NA</v>
          </cell>
          <cell r="P177" t="str">
            <v>NA</v>
          </cell>
          <cell r="Q177" t="str">
            <v>NA</v>
          </cell>
          <cell r="R177" t="str">
            <v>NA</v>
          </cell>
          <cell r="S177" t="str">
            <v>NA</v>
          </cell>
          <cell r="T177" t="str">
            <v>CEC005</v>
          </cell>
          <cell r="U177" t="str">
            <v>NA</v>
          </cell>
          <cell r="V177" t="str">
            <v>NA</v>
          </cell>
          <cell r="W177" t="str">
            <v>NA</v>
          </cell>
          <cell r="X177" t="str">
            <v>NA</v>
          </cell>
          <cell r="Y177" t="str">
            <v>CMC005</v>
          </cell>
          <cell r="Z177" t="str">
            <v>NA</v>
          </cell>
          <cell r="AA177" t="str">
            <v>NA</v>
          </cell>
          <cell r="AB177" t="str">
            <v>NA</v>
          </cell>
          <cell r="AC177" t="str">
            <v>NA</v>
          </cell>
          <cell r="AD177">
            <v>1</v>
          </cell>
          <cell r="AE177" t="str">
            <v>NA</v>
          </cell>
          <cell r="AF177" t="str">
            <v>NA</v>
          </cell>
          <cell r="AG177" t="str">
            <v>NA</v>
          </cell>
          <cell r="AH177" t="str">
            <v>NA</v>
          </cell>
          <cell r="AI177">
            <v>307</v>
          </cell>
          <cell r="AJ177">
            <v>307</v>
          </cell>
          <cell r="AO177">
            <v>21762</v>
          </cell>
          <cell r="AP177">
            <v>10700</v>
          </cell>
          <cell r="AQ177">
            <v>0</v>
          </cell>
          <cell r="AR177">
            <v>0</v>
          </cell>
          <cell r="AS177">
            <v>0</v>
          </cell>
          <cell r="AT177">
            <v>0</v>
          </cell>
          <cell r="AU177">
            <v>0</v>
          </cell>
          <cell r="AV177">
            <v>0</v>
          </cell>
          <cell r="AW177">
            <v>21400</v>
          </cell>
          <cell r="AX177">
            <v>0</v>
          </cell>
          <cell r="AY177">
            <v>0</v>
          </cell>
          <cell r="AZ177">
            <v>0</v>
          </cell>
          <cell r="BA177">
            <v>0</v>
          </cell>
          <cell r="BB177">
            <v>0</v>
          </cell>
          <cell r="BC177">
            <v>0</v>
          </cell>
          <cell r="BD177">
            <v>21400</v>
          </cell>
          <cell r="BE177">
            <v>4261</v>
          </cell>
          <cell r="BF177">
            <v>0</v>
          </cell>
          <cell r="BG177">
            <v>0</v>
          </cell>
          <cell r="BH177">
            <v>0</v>
          </cell>
          <cell r="BI177">
            <v>0</v>
          </cell>
          <cell r="BJ177">
            <v>14</v>
          </cell>
          <cell r="BK177">
            <v>0</v>
          </cell>
          <cell r="BL177">
            <v>0</v>
          </cell>
          <cell r="BM177">
            <v>0</v>
          </cell>
          <cell r="BN177">
            <v>0</v>
          </cell>
          <cell r="BO177">
            <v>14</v>
          </cell>
          <cell r="BP177">
            <v>106852</v>
          </cell>
          <cell r="BQ177">
            <v>0</v>
          </cell>
          <cell r="BR177">
            <v>0</v>
          </cell>
          <cell r="BS177">
            <v>0</v>
          </cell>
          <cell r="BT177">
            <v>0</v>
          </cell>
          <cell r="BU177">
            <v>348</v>
          </cell>
          <cell r="BV177">
            <v>0</v>
          </cell>
          <cell r="BW177">
            <v>0</v>
          </cell>
          <cell r="BX177">
            <v>0</v>
          </cell>
          <cell r="BY177">
            <v>0</v>
          </cell>
          <cell r="BZ177">
            <v>348</v>
          </cell>
          <cell r="CA177">
            <v>14</v>
          </cell>
          <cell r="CB177">
            <v>362</v>
          </cell>
          <cell r="CD177">
            <v>21762</v>
          </cell>
        </row>
        <row r="178">
          <cell r="C178" t="str">
            <v>CAP04</v>
          </cell>
          <cell r="D178" t="str">
            <v>De Dos (II) Vías de 4" PVC</v>
          </cell>
          <cell r="E178" t="str">
            <v>m</v>
          </cell>
          <cell r="F178" t="str">
            <v>MOC056</v>
          </cell>
          <cell r="G178" t="str">
            <v>NA</v>
          </cell>
          <cell r="H178" t="str">
            <v>NA</v>
          </cell>
          <cell r="I178" t="str">
            <v>NA</v>
          </cell>
          <cell r="J178" t="str">
            <v>NA</v>
          </cell>
          <cell r="K178" t="str">
            <v>NA</v>
          </cell>
          <cell r="L178" t="str">
            <v>NA</v>
          </cell>
          <cell r="M178">
            <v>2</v>
          </cell>
          <cell r="N178" t="str">
            <v>NA</v>
          </cell>
          <cell r="O178" t="str">
            <v>NA</v>
          </cell>
          <cell r="P178" t="str">
            <v>NA</v>
          </cell>
          <cell r="Q178" t="str">
            <v>NA</v>
          </cell>
          <cell r="R178" t="str">
            <v>NA</v>
          </cell>
          <cell r="S178" t="str">
            <v>NA</v>
          </cell>
          <cell r="T178" t="str">
            <v>CEC005</v>
          </cell>
          <cell r="U178" t="str">
            <v>NA</v>
          </cell>
          <cell r="V178" t="str">
            <v>NA</v>
          </cell>
          <cell r="W178" t="str">
            <v>NA</v>
          </cell>
          <cell r="X178" t="str">
            <v>NA</v>
          </cell>
          <cell r="Y178" t="str">
            <v>CMC005</v>
          </cell>
          <cell r="Z178" t="str">
            <v>NA</v>
          </cell>
          <cell r="AA178" t="str">
            <v>NA</v>
          </cell>
          <cell r="AB178" t="str">
            <v>NA</v>
          </cell>
          <cell r="AC178" t="str">
            <v>NA</v>
          </cell>
          <cell r="AD178">
            <v>1</v>
          </cell>
          <cell r="AE178" t="str">
            <v>NA</v>
          </cell>
          <cell r="AF178" t="str">
            <v>NA</v>
          </cell>
          <cell r="AG178" t="str">
            <v>NA</v>
          </cell>
          <cell r="AH178" t="str">
            <v>NA</v>
          </cell>
          <cell r="AI178">
            <v>315</v>
          </cell>
          <cell r="AJ178">
            <v>315</v>
          </cell>
          <cell r="AO178">
            <v>21967</v>
          </cell>
          <cell r="AP178">
            <v>10700</v>
          </cell>
          <cell r="AQ178">
            <v>0</v>
          </cell>
          <cell r="AR178">
            <v>0</v>
          </cell>
          <cell r="AS178">
            <v>0</v>
          </cell>
          <cell r="AT178">
            <v>0</v>
          </cell>
          <cell r="AU178">
            <v>0</v>
          </cell>
          <cell r="AV178">
            <v>0</v>
          </cell>
          <cell r="AW178">
            <v>21400</v>
          </cell>
          <cell r="AX178">
            <v>0</v>
          </cell>
          <cell r="AY178">
            <v>0</v>
          </cell>
          <cell r="AZ178">
            <v>0</v>
          </cell>
          <cell r="BA178">
            <v>0</v>
          </cell>
          <cell r="BB178">
            <v>0</v>
          </cell>
          <cell r="BC178">
            <v>0</v>
          </cell>
          <cell r="BD178">
            <v>21614</v>
          </cell>
          <cell r="BE178">
            <v>4261</v>
          </cell>
          <cell r="BF178">
            <v>0</v>
          </cell>
          <cell r="BG178">
            <v>0</v>
          </cell>
          <cell r="BH178">
            <v>0</v>
          </cell>
          <cell r="BI178">
            <v>0</v>
          </cell>
          <cell r="BJ178">
            <v>14</v>
          </cell>
          <cell r="BK178">
            <v>0</v>
          </cell>
          <cell r="BL178">
            <v>0</v>
          </cell>
          <cell r="BM178">
            <v>0</v>
          </cell>
          <cell r="BN178">
            <v>0</v>
          </cell>
          <cell r="BO178">
            <v>14</v>
          </cell>
          <cell r="BP178">
            <v>106852</v>
          </cell>
          <cell r="BQ178">
            <v>0</v>
          </cell>
          <cell r="BR178">
            <v>0</v>
          </cell>
          <cell r="BS178">
            <v>0</v>
          </cell>
          <cell r="BT178">
            <v>0</v>
          </cell>
          <cell r="BU178">
            <v>339</v>
          </cell>
          <cell r="BV178">
            <v>0</v>
          </cell>
          <cell r="BW178">
            <v>0</v>
          </cell>
          <cell r="BX178">
            <v>0</v>
          </cell>
          <cell r="BY178">
            <v>0</v>
          </cell>
          <cell r="BZ178">
            <v>339</v>
          </cell>
          <cell r="CA178">
            <v>14</v>
          </cell>
          <cell r="CB178">
            <v>353</v>
          </cell>
          <cell r="CC178">
            <v>0.01</v>
          </cell>
          <cell r="CD178">
            <v>21967</v>
          </cell>
        </row>
        <row r="179">
          <cell r="C179" t="str">
            <v>CAP04</v>
          </cell>
          <cell r="D179" t="str">
            <v>De Dos (II) Víasde 2" PVC</v>
          </cell>
          <cell r="E179" t="str">
            <v>m</v>
          </cell>
          <cell r="F179" t="str">
            <v>MOC052</v>
          </cell>
          <cell r="G179" t="str">
            <v>NA</v>
          </cell>
          <cell r="H179" t="str">
            <v>NA</v>
          </cell>
          <cell r="I179" t="str">
            <v>NA</v>
          </cell>
          <cell r="J179" t="str">
            <v>NA</v>
          </cell>
          <cell r="K179" t="str">
            <v>NA</v>
          </cell>
          <cell r="L179" t="str">
            <v>NA</v>
          </cell>
          <cell r="M179">
            <v>2</v>
          </cell>
          <cell r="N179" t="str">
            <v>NA</v>
          </cell>
          <cell r="O179" t="str">
            <v>NA</v>
          </cell>
          <cell r="P179" t="str">
            <v>NA</v>
          </cell>
          <cell r="Q179" t="str">
            <v>NA</v>
          </cell>
          <cell r="R179" t="str">
            <v>NA</v>
          </cell>
          <cell r="S179" t="str">
            <v>NA</v>
          </cell>
          <cell r="T179" t="str">
            <v>CEC006</v>
          </cell>
          <cell r="U179" t="str">
            <v>NA</v>
          </cell>
          <cell r="V179" t="str">
            <v>NA</v>
          </cell>
          <cell r="W179" t="str">
            <v>NA</v>
          </cell>
          <cell r="X179" t="str">
            <v>NA</v>
          </cell>
          <cell r="Y179" t="str">
            <v>CMC005</v>
          </cell>
          <cell r="Z179" t="str">
            <v>NA</v>
          </cell>
          <cell r="AA179" t="str">
            <v>NA</v>
          </cell>
          <cell r="AB179" t="str">
            <v>NA</v>
          </cell>
          <cell r="AC179" t="str">
            <v>NA</v>
          </cell>
          <cell r="AD179">
            <v>1</v>
          </cell>
          <cell r="AE179" t="str">
            <v>NA</v>
          </cell>
          <cell r="AF179" t="str">
            <v>NA</v>
          </cell>
          <cell r="AG179" t="str">
            <v>NA</v>
          </cell>
          <cell r="AH179" t="str">
            <v>NA</v>
          </cell>
          <cell r="AI179">
            <v>300</v>
          </cell>
          <cell r="AJ179">
            <v>300</v>
          </cell>
          <cell r="AO179">
            <v>8112</v>
          </cell>
          <cell r="AP179">
            <v>3700</v>
          </cell>
          <cell r="AQ179">
            <v>0</v>
          </cell>
          <cell r="AR179">
            <v>0</v>
          </cell>
          <cell r="AS179">
            <v>0</v>
          </cell>
          <cell r="AT179">
            <v>0</v>
          </cell>
          <cell r="AU179">
            <v>0</v>
          </cell>
          <cell r="AV179">
            <v>0</v>
          </cell>
          <cell r="AW179">
            <v>7400</v>
          </cell>
          <cell r="AX179">
            <v>0</v>
          </cell>
          <cell r="AY179">
            <v>0</v>
          </cell>
          <cell r="AZ179">
            <v>0</v>
          </cell>
          <cell r="BA179">
            <v>0</v>
          </cell>
          <cell r="BB179">
            <v>0</v>
          </cell>
          <cell r="BC179">
            <v>0</v>
          </cell>
          <cell r="BD179">
            <v>7474</v>
          </cell>
          <cell r="BE179">
            <v>84698</v>
          </cell>
          <cell r="BF179">
            <v>0</v>
          </cell>
          <cell r="BG179">
            <v>0</v>
          </cell>
          <cell r="BH179">
            <v>0</v>
          </cell>
          <cell r="BI179">
            <v>0</v>
          </cell>
          <cell r="BJ179">
            <v>282</v>
          </cell>
          <cell r="BK179">
            <v>0</v>
          </cell>
          <cell r="BL179">
            <v>0</v>
          </cell>
          <cell r="BM179">
            <v>0</v>
          </cell>
          <cell r="BN179">
            <v>0</v>
          </cell>
          <cell r="BO179">
            <v>282</v>
          </cell>
          <cell r="BP179">
            <v>106852</v>
          </cell>
          <cell r="BQ179">
            <v>0</v>
          </cell>
          <cell r="BR179">
            <v>0</v>
          </cell>
          <cell r="BS179">
            <v>0</v>
          </cell>
          <cell r="BT179">
            <v>0</v>
          </cell>
          <cell r="BU179">
            <v>356</v>
          </cell>
          <cell r="BV179">
            <v>0</v>
          </cell>
          <cell r="BW179">
            <v>0</v>
          </cell>
          <cell r="BX179">
            <v>0</v>
          </cell>
          <cell r="BY179">
            <v>0</v>
          </cell>
          <cell r="BZ179">
            <v>356</v>
          </cell>
          <cell r="CA179">
            <v>282</v>
          </cell>
          <cell r="CB179">
            <v>638</v>
          </cell>
          <cell r="CC179">
            <v>0.01</v>
          </cell>
          <cell r="CD179">
            <v>8112</v>
          </cell>
        </row>
        <row r="180">
          <cell r="B180" t="str">
            <v>DU007</v>
          </cell>
          <cell r="C180" t="str">
            <v>CAP04</v>
          </cell>
          <cell r="D180" t="str">
            <v>De nueve (IX) Vías 4" PVC</v>
          </cell>
          <cell r="E180" t="str">
            <v>m</v>
          </cell>
          <cell r="F180" t="str">
            <v>MOC056</v>
          </cell>
          <cell r="G180" t="str">
            <v>NA</v>
          </cell>
          <cell r="H180" t="str">
            <v>NA</v>
          </cell>
          <cell r="I180" t="str">
            <v>NA</v>
          </cell>
          <cell r="J180" t="str">
            <v>NA</v>
          </cell>
          <cell r="K180" t="str">
            <v>NA</v>
          </cell>
          <cell r="L180" t="str">
            <v>NA</v>
          </cell>
          <cell r="M180">
            <v>9</v>
          </cell>
          <cell r="N180" t="str">
            <v>NA</v>
          </cell>
          <cell r="O180" t="str">
            <v>NA</v>
          </cell>
          <cell r="P180" t="str">
            <v>NA</v>
          </cell>
          <cell r="Q180" t="str">
            <v>NA</v>
          </cell>
          <cell r="R180" t="str">
            <v>NA</v>
          </cell>
          <cell r="S180" t="str">
            <v>NA</v>
          </cell>
          <cell r="T180" t="str">
            <v>CEC005</v>
          </cell>
          <cell r="U180" t="str">
            <v>NA</v>
          </cell>
          <cell r="V180" t="str">
            <v>NA</v>
          </cell>
          <cell r="W180" t="str">
            <v>NA</v>
          </cell>
          <cell r="X180" t="str">
            <v>NA</v>
          </cell>
          <cell r="Y180" t="str">
            <v>CMC005</v>
          </cell>
          <cell r="Z180" t="str">
            <v>NA</v>
          </cell>
          <cell r="AA180" t="str">
            <v>NA</v>
          </cell>
          <cell r="AB180" t="str">
            <v>NA</v>
          </cell>
          <cell r="AC180" t="str">
            <v>NA</v>
          </cell>
          <cell r="AD180">
            <v>1</v>
          </cell>
          <cell r="AE180" t="str">
            <v>NA</v>
          </cell>
          <cell r="AF180" t="str">
            <v>NA</v>
          </cell>
          <cell r="AG180" t="str">
            <v>NA</v>
          </cell>
          <cell r="AH180" t="str">
            <v>NA</v>
          </cell>
          <cell r="AI180">
            <v>66.67</v>
          </cell>
          <cell r="AJ180">
            <v>66.67</v>
          </cell>
          <cell r="AO180">
            <v>102782</v>
          </cell>
          <cell r="AP180">
            <v>10700</v>
          </cell>
          <cell r="AQ180">
            <v>0</v>
          </cell>
          <cell r="AR180">
            <v>0</v>
          </cell>
          <cell r="AS180">
            <v>0</v>
          </cell>
          <cell r="AT180">
            <v>0</v>
          </cell>
          <cell r="AU180">
            <v>0</v>
          </cell>
          <cell r="AV180">
            <v>0</v>
          </cell>
          <cell r="AW180">
            <v>96300</v>
          </cell>
          <cell r="AX180">
            <v>0</v>
          </cell>
          <cell r="AY180">
            <v>0</v>
          </cell>
          <cell r="AZ180">
            <v>0</v>
          </cell>
          <cell r="BA180">
            <v>0</v>
          </cell>
          <cell r="BB180">
            <v>0</v>
          </cell>
          <cell r="BC180">
            <v>0</v>
          </cell>
          <cell r="BD180">
            <v>101115</v>
          </cell>
          <cell r="BE180">
            <v>4261</v>
          </cell>
          <cell r="BF180">
            <v>0</v>
          </cell>
          <cell r="BG180">
            <v>0</v>
          </cell>
          <cell r="BH180">
            <v>0</v>
          </cell>
          <cell r="BI180">
            <v>0</v>
          </cell>
          <cell r="BJ180">
            <v>64</v>
          </cell>
          <cell r="BK180">
            <v>0</v>
          </cell>
          <cell r="BL180">
            <v>0</v>
          </cell>
          <cell r="BM180">
            <v>0</v>
          </cell>
          <cell r="BN180">
            <v>0</v>
          </cell>
          <cell r="BO180">
            <v>64</v>
          </cell>
          <cell r="BP180">
            <v>106852</v>
          </cell>
          <cell r="BQ180">
            <v>0</v>
          </cell>
          <cell r="BR180">
            <v>0</v>
          </cell>
          <cell r="BS180">
            <v>0</v>
          </cell>
          <cell r="BT180">
            <v>0</v>
          </cell>
          <cell r="BU180">
            <v>1603</v>
          </cell>
          <cell r="BV180">
            <v>0</v>
          </cell>
          <cell r="BW180">
            <v>0</v>
          </cell>
          <cell r="BX180">
            <v>0</v>
          </cell>
          <cell r="BY180">
            <v>0</v>
          </cell>
          <cell r="BZ180">
            <v>1603</v>
          </cell>
          <cell r="CA180">
            <v>64</v>
          </cell>
          <cell r="CB180">
            <v>1667</v>
          </cell>
          <cell r="CC180">
            <v>0.05</v>
          </cell>
          <cell r="CD180">
            <v>102782</v>
          </cell>
        </row>
        <row r="181">
          <cell r="B181" t="str">
            <v>DU006</v>
          </cell>
          <cell r="C181" t="str">
            <v>CAP04</v>
          </cell>
          <cell r="D181" t="str">
            <v>De ocho (VIII) Vías 4" PVC</v>
          </cell>
          <cell r="E181" t="str">
            <v>m</v>
          </cell>
          <cell r="F181" t="str">
            <v>MOC056</v>
          </cell>
          <cell r="G181" t="str">
            <v>NA</v>
          </cell>
          <cell r="H181" t="str">
            <v>NA</v>
          </cell>
          <cell r="I181" t="str">
            <v>NA</v>
          </cell>
          <cell r="J181" t="str">
            <v>NA</v>
          </cell>
          <cell r="K181" t="str">
            <v>NA</v>
          </cell>
          <cell r="L181" t="str">
            <v>NA</v>
          </cell>
          <cell r="M181">
            <v>8</v>
          </cell>
          <cell r="N181" t="str">
            <v>NA</v>
          </cell>
          <cell r="O181" t="str">
            <v>NA</v>
          </cell>
          <cell r="P181" t="str">
            <v>NA</v>
          </cell>
          <cell r="Q181" t="str">
            <v>NA</v>
          </cell>
          <cell r="R181" t="str">
            <v>NA</v>
          </cell>
          <cell r="S181" t="str">
            <v>NA</v>
          </cell>
          <cell r="T181" t="str">
            <v>CEC005</v>
          </cell>
          <cell r="U181" t="str">
            <v>NA</v>
          </cell>
          <cell r="V181" t="str">
            <v>NA</v>
          </cell>
          <cell r="W181" t="str">
            <v>NA</v>
          </cell>
          <cell r="X181" t="str">
            <v>NA</v>
          </cell>
          <cell r="Y181" t="str">
            <v>CMC005</v>
          </cell>
          <cell r="Z181" t="str">
            <v>NA</v>
          </cell>
          <cell r="AA181" t="str">
            <v>NA</v>
          </cell>
          <cell r="AB181" t="str">
            <v>NA</v>
          </cell>
          <cell r="AC181" t="str">
            <v>NA</v>
          </cell>
          <cell r="AD181">
            <v>1</v>
          </cell>
          <cell r="AE181" t="str">
            <v>NA</v>
          </cell>
          <cell r="AF181" t="str">
            <v>NA</v>
          </cell>
          <cell r="AG181" t="str">
            <v>NA</v>
          </cell>
          <cell r="AH181" t="str">
            <v>NA</v>
          </cell>
          <cell r="AI181">
            <v>75</v>
          </cell>
          <cell r="AJ181">
            <v>75</v>
          </cell>
          <cell r="AO181">
            <v>91362</v>
          </cell>
          <cell r="AP181">
            <v>10700</v>
          </cell>
          <cell r="AQ181">
            <v>0</v>
          </cell>
          <cell r="AR181">
            <v>0</v>
          </cell>
          <cell r="AS181">
            <v>0</v>
          </cell>
          <cell r="AT181">
            <v>0</v>
          </cell>
          <cell r="AU181">
            <v>0</v>
          </cell>
          <cell r="AV181">
            <v>0</v>
          </cell>
          <cell r="AW181">
            <v>85600</v>
          </cell>
          <cell r="AX181">
            <v>0</v>
          </cell>
          <cell r="AY181">
            <v>0</v>
          </cell>
          <cell r="AZ181">
            <v>0</v>
          </cell>
          <cell r="BA181">
            <v>0</v>
          </cell>
          <cell r="BB181">
            <v>0</v>
          </cell>
          <cell r="BC181">
            <v>0</v>
          </cell>
          <cell r="BD181">
            <v>89880</v>
          </cell>
          <cell r="BE181">
            <v>4261</v>
          </cell>
          <cell r="BF181">
            <v>0</v>
          </cell>
          <cell r="BG181">
            <v>0</v>
          </cell>
          <cell r="BH181">
            <v>0</v>
          </cell>
          <cell r="BI181">
            <v>0</v>
          </cell>
          <cell r="BJ181">
            <v>57</v>
          </cell>
          <cell r="BK181">
            <v>0</v>
          </cell>
          <cell r="BL181">
            <v>0</v>
          </cell>
          <cell r="BM181">
            <v>0</v>
          </cell>
          <cell r="BN181">
            <v>0</v>
          </cell>
          <cell r="BO181">
            <v>57</v>
          </cell>
          <cell r="BP181">
            <v>106852</v>
          </cell>
          <cell r="BQ181">
            <v>0</v>
          </cell>
          <cell r="BR181">
            <v>0</v>
          </cell>
          <cell r="BS181">
            <v>0</v>
          </cell>
          <cell r="BT181">
            <v>0</v>
          </cell>
          <cell r="BU181">
            <v>1425</v>
          </cell>
          <cell r="BV181">
            <v>0</v>
          </cell>
          <cell r="BW181">
            <v>0</v>
          </cell>
          <cell r="BX181">
            <v>0</v>
          </cell>
          <cell r="BY181">
            <v>0</v>
          </cell>
          <cell r="BZ181">
            <v>1425</v>
          </cell>
          <cell r="CA181">
            <v>57</v>
          </cell>
          <cell r="CB181">
            <v>1482</v>
          </cell>
          <cell r="CC181">
            <v>0.05</v>
          </cell>
          <cell r="CD181">
            <v>91362</v>
          </cell>
        </row>
        <row r="182">
          <cell r="B182" t="str">
            <v>DU005</v>
          </cell>
          <cell r="C182" t="str">
            <v>CAP04</v>
          </cell>
          <cell r="D182" t="str">
            <v>De seis (VI) Vías 4" PVC</v>
          </cell>
          <cell r="E182" t="str">
            <v>m</v>
          </cell>
          <cell r="F182" t="str">
            <v>MOC056</v>
          </cell>
          <cell r="G182" t="str">
            <v>NA</v>
          </cell>
          <cell r="H182" t="str">
            <v>NA</v>
          </cell>
          <cell r="I182" t="str">
            <v>NA</v>
          </cell>
          <cell r="J182" t="str">
            <v>NA</v>
          </cell>
          <cell r="K182" t="str">
            <v>NA</v>
          </cell>
          <cell r="L182" t="str">
            <v>NA</v>
          </cell>
          <cell r="M182">
            <v>6</v>
          </cell>
          <cell r="N182" t="str">
            <v>NA</v>
          </cell>
          <cell r="O182" t="str">
            <v>NA</v>
          </cell>
          <cell r="P182" t="str">
            <v>NA</v>
          </cell>
          <cell r="Q182" t="str">
            <v>NA</v>
          </cell>
          <cell r="R182" t="str">
            <v>NA</v>
          </cell>
          <cell r="S182" t="str">
            <v>NA</v>
          </cell>
          <cell r="T182" t="str">
            <v>CEC005</v>
          </cell>
          <cell r="U182" t="str">
            <v>NA</v>
          </cell>
          <cell r="V182" t="str">
            <v>NA</v>
          </cell>
          <cell r="W182" t="str">
            <v>NA</v>
          </cell>
          <cell r="X182" t="str">
            <v>NA</v>
          </cell>
          <cell r="Y182" t="str">
            <v>CMC005</v>
          </cell>
          <cell r="Z182" t="str">
            <v>NA</v>
          </cell>
          <cell r="AA182" t="str">
            <v>NA</v>
          </cell>
          <cell r="AB182" t="str">
            <v>NA</v>
          </cell>
          <cell r="AC182" t="str">
            <v>NA</v>
          </cell>
          <cell r="AD182">
            <v>1</v>
          </cell>
          <cell r="AE182" t="str">
            <v>NA</v>
          </cell>
          <cell r="AF182" t="str">
            <v>NA</v>
          </cell>
          <cell r="AG182" t="str">
            <v>NA</v>
          </cell>
          <cell r="AH182" t="str">
            <v>NA</v>
          </cell>
          <cell r="AI182">
            <v>90</v>
          </cell>
          <cell r="AJ182">
            <v>90</v>
          </cell>
          <cell r="AO182">
            <v>68644</v>
          </cell>
          <cell r="AP182">
            <v>10700</v>
          </cell>
          <cell r="AQ182">
            <v>0</v>
          </cell>
          <cell r="AR182">
            <v>0</v>
          </cell>
          <cell r="AS182">
            <v>0</v>
          </cell>
          <cell r="AT182">
            <v>0</v>
          </cell>
          <cell r="AU182">
            <v>0</v>
          </cell>
          <cell r="AV182">
            <v>0</v>
          </cell>
          <cell r="AW182">
            <v>64200</v>
          </cell>
          <cell r="AX182">
            <v>0</v>
          </cell>
          <cell r="AY182">
            <v>0</v>
          </cell>
          <cell r="AZ182">
            <v>0</v>
          </cell>
          <cell r="BA182">
            <v>0</v>
          </cell>
          <cell r="BB182">
            <v>0</v>
          </cell>
          <cell r="BC182">
            <v>0</v>
          </cell>
          <cell r="BD182">
            <v>67410</v>
          </cell>
          <cell r="BE182">
            <v>4261</v>
          </cell>
          <cell r="BF182">
            <v>0</v>
          </cell>
          <cell r="BG182">
            <v>0</v>
          </cell>
          <cell r="BH182">
            <v>0</v>
          </cell>
          <cell r="BI182">
            <v>0</v>
          </cell>
          <cell r="BJ182">
            <v>47</v>
          </cell>
          <cell r="BK182">
            <v>0</v>
          </cell>
          <cell r="BL182">
            <v>0</v>
          </cell>
          <cell r="BM182">
            <v>0</v>
          </cell>
          <cell r="BN182">
            <v>0</v>
          </cell>
          <cell r="BO182">
            <v>47</v>
          </cell>
          <cell r="BP182">
            <v>106852</v>
          </cell>
          <cell r="BQ182">
            <v>0</v>
          </cell>
          <cell r="BR182">
            <v>0</v>
          </cell>
          <cell r="BS182">
            <v>0</v>
          </cell>
          <cell r="BT182">
            <v>0</v>
          </cell>
          <cell r="BU182">
            <v>1187</v>
          </cell>
          <cell r="BV182">
            <v>0</v>
          </cell>
          <cell r="BW182">
            <v>0</v>
          </cell>
          <cell r="BX182">
            <v>0</v>
          </cell>
          <cell r="BY182">
            <v>0</v>
          </cell>
          <cell r="BZ182">
            <v>1187</v>
          </cell>
          <cell r="CA182">
            <v>47</v>
          </cell>
          <cell r="CB182">
            <v>1234</v>
          </cell>
          <cell r="CC182">
            <v>0.05</v>
          </cell>
          <cell r="CD182">
            <v>68644</v>
          </cell>
        </row>
        <row r="183">
          <cell r="B183" t="str">
            <v>DU005</v>
          </cell>
          <cell r="C183" t="str">
            <v>CAP04</v>
          </cell>
          <cell r="D183" t="str">
            <v>De seis (VI) Vías 4" PVC</v>
          </cell>
          <cell r="E183" t="str">
            <v>m</v>
          </cell>
          <cell r="F183" t="str">
            <v>MOC056</v>
          </cell>
          <cell r="G183" t="str">
            <v>NA</v>
          </cell>
          <cell r="H183" t="str">
            <v>NA</v>
          </cell>
          <cell r="I183" t="str">
            <v>NA</v>
          </cell>
          <cell r="J183" t="str">
            <v>NA</v>
          </cell>
          <cell r="K183" t="str">
            <v>NA</v>
          </cell>
          <cell r="L183" t="str">
            <v>NA</v>
          </cell>
          <cell r="M183">
            <v>6</v>
          </cell>
          <cell r="N183" t="str">
            <v>NA</v>
          </cell>
          <cell r="O183" t="str">
            <v>NA</v>
          </cell>
          <cell r="P183" t="str">
            <v>NA</v>
          </cell>
          <cell r="Q183" t="str">
            <v>NA</v>
          </cell>
          <cell r="R183" t="str">
            <v>NA</v>
          </cell>
          <cell r="S183" t="str">
            <v>NA</v>
          </cell>
          <cell r="T183" t="str">
            <v>CEC005</v>
          </cell>
          <cell r="U183" t="str">
            <v>NA</v>
          </cell>
          <cell r="V183" t="str">
            <v>NA</v>
          </cell>
          <cell r="W183" t="str">
            <v>NA</v>
          </cell>
          <cell r="X183" t="str">
            <v>NA</v>
          </cell>
          <cell r="Y183" t="str">
            <v>CMC005</v>
          </cell>
          <cell r="Z183" t="str">
            <v>NA</v>
          </cell>
          <cell r="AA183" t="str">
            <v>NA</v>
          </cell>
          <cell r="AB183" t="str">
            <v>NA</v>
          </cell>
          <cell r="AC183" t="str">
            <v>NA</v>
          </cell>
          <cell r="AD183">
            <v>1</v>
          </cell>
          <cell r="AE183" t="str">
            <v>NA</v>
          </cell>
          <cell r="AF183" t="str">
            <v>NA</v>
          </cell>
          <cell r="AG183" t="str">
            <v>NA</v>
          </cell>
          <cell r="AH183" t="str">
            <v>NA</v>
          </cell>
          <cell r="AI183">
            <v>90</v>
          </cell>
          <cell r="AJ183">
            <v>90</v>
          </cell>
          <cell r="AO183">
            <v>68644</v>
          </cell>
          <cell r="AP183">
            <v>10700</v>
          </cell>
          <cell r="AQ183">
            <v>0</v>
          </cell>
          <cell r="AR183">
            <v>0</v>
          </cell>
          <cell r="AS183">
            <v>0</v>
          </cell>
          <cell r="AT183">
            <v>0</v>
          </cell>
          <cell r="AU183">
            <v>0</v>
          </cell>
          <cell r="AV183">
            <v>0</v>
          </cell>
          <cell r="AW183">
            <v>64200</v>
          </cell>
          <cell r="AX183">
            <v>0</v>
          </cell>
          <cell r="AY183">
            <v>0</v>
          </cell>
          <cell r="AZ183">
            <v>0</v>
          </cell>
          <cell r="BA183">
            <v>0</v>
          </cell>
          <cell r="BB183">
            <v>0</v>
          </cell>
          <cell r="BC183">
            <v>0</v>
          </cell>
          <cell r="BD183">
            <v>67410</v>
          </cell>
          <cell r="BE183">
            <v>4261</v>
          </cell>
          <cell r="BF183">
            <v>0</v>
          </cell>
          <cell r="BG183">
            <v>0</v>
          </cell>
          <cell r="BH183">
            <v>0</v>
          </cell>
          <cell r="BI183">
            <v>0</v>
          </cell>
          <cell r="BJ183">
            <v>47</v>
          </cell>
          <cell r="BK183">
            <v>0</v>
          </cell>
          <cell r="BL183">
            <v>0</v>
          </cell>
          <cell r="BM183">
            <v>0</v>
          </cell>
          <cell r="BN183">
            <v>0</v>
          </cell>
          <cell r="BO183">
            <v>47</v>
          </cell>
          <cell r="BP183">
            <v>106852</v>
          </cell>
          <cell r="BQ183">
            <v>0</v>
          </cell>
          <cell r="BR183">
            <v>0</v>
          </cell>
          <cell r="BS183">
            <v>0</v>
          </cell>
          <cell r="BT183">
            <v>0</v>
          </cell>
          <cell r="BU183">
            <v>1187</v>
          </cell>
          <cell r="BV183">
            <v>0</v>
          </cell>
          <cell r="BW183">
            <v>0</v>
          </cell>
          <cell r="BX183">
            <v>0</v>
          </cell>
          <cell r="BY183">
            <v>0</v>
          </cell>
          <cell r="BZ183">
            <v>1187</v>
          </cell>
          <cell r="CA183">
            <v>47</v>
          </cell>
          <cell r="CB183">
            <v>1234</v>
          </cell>
          <cell r="CC183">
            <v>0.05</v>
          </cell>
          <cell r="CD183">
            <v>68644</v>
          </cell>
        </row>
        <row r="184">
          <cell r="B184" t="str">
            <v>DU012</v>
          </cell>
          <cell r="C184" t="str">
            <v>CAP04</v>
          </cell>
          <cell r="D184" t="str">
            <v>De treinta (XXX) Vías 4" PVC</v>
          </cell>
          <cell r="E184" t="str">
            <v>m</v>
          </cell>
          <cell r="F184" t="str">
            <v>MOC056</v>
          </cell>
          <cell r="G184" t="str">
            <v>NA</v>
          </cell>
          <cell r="H184" t="str">
            <v>NA</v>
          </cell>
          <cell r="I184" t="str">
            <v>NA</v>
          </cell>
          <cell r="J184" t="str">
            <v>NA</v>
          </cell>
          <cell r="K184" t="str">
            <v>NA</v>
          </cell>
          <cell r="L184" t="str">
            <v>NA</v>
          </cell>
          <cell r="M184">
            <v>30</v>
          </cell>
          <cell r="N184" t="str">
            <v>NA</v>
          </cell>
          <cell r="O184" t="str">
            <v>NA</v>
          </cell>
          <cell r="P184" t="str">
            <v>NA</v>
          </cell>
          <cell r="Q184" t="str">
            <v>NA</v>
          </cell>
          <cell r="R184" t="str">
            <v>NA</v>
          </cell>
          <cell r="S184" t="str">
            <v>NA</v>
          </cell>
          <cell r="T184" t="str">
            <v>CEC005</v>
          </cell>
          <cell r="U184" t="str">
            <v>NA</v>
          </cell>
          <cell r="V184" t="str">
            <v>NA</v>
          </cell>
          <cell r="W184" t="str">
            <v>NA</v>
          </cell>
          <cell r="X184" t="str">
            <v>NA</v>
          </cell>
          <cell r="Y184" t="str">
            <v>CMC005</v>
          </cell>
          <cell r="Z184" t="str">
            <v>NA</v>
          </cell>
          <cell r="AA184" t="str">
            <v>NA</v>
          </cell>
          <cell r="AB184" t="str">
            <v>NA</v>
          </cell>
          <cell r="AC184" t="str">
            <v>NA</v>
          </cell>
          <cell r="AD184">
            <v>1</v>
          </cell>
          <cell r="AE184" t="str">
            <v>NA</v>
          </cell>
          <cell r="AF184" t="str">
            <v>NA</v>
          </cell>
          <cell r="AG184" t="str">
            <v>NA</v>
          </cell>
          <cell r="AH184" t="str">
            <v>NA</v>
          </cell>
          <cell r="AI184">
            <v>20</v>
          </cell>
          <cell r="AJ184">
            <v>20</v>
          </cell>
          <cell r="AO184">
            <v>342606</v>
          </cell>
          <cell r="AP184">
            <v>10700</v>
          </cell>
          <cell r="AQ184">
            <v>0</v>
          </cell>
          <cell r="AR184">
            <v>0</v>
          </cell>
          <cell r="AS184">
            <v>0</v>
          </cell>
          <cell r="AT184">
            <v>0</v>
          </cell>
          <cell r="AU184">
            <v>0</v>
          </cell>
          <cell r="AV184">
            <v>0</v>
          </cell>
          <cell r="AW184">
            <v>321000</v>
          </cell>
          <cell r="AX184">
            <v>0</v>
          </cell>
          <cell r="AY184">
            <v>0</v>
          </cell>
          <cell r="AZ184">
            <v>0</v>
          </cell>
          <cell r="BA184">
            <v>0</v>
          </cell>
          <cell r="BB184">
            <v>0</v>
          </cell>
          <cell r="BC184">
            <v>0</v>
          </cell>
          <cell r="BD184">
            <v>337050</v>
          </cell>
          <cell r="BE184">
            <v>4261</v>
          </cell>
          <cell r="BF184">
            <v>0</v>
          </cell>
          <cell r="BG184">
            <v>0</v>
          </cell>
          <cell r="BH184">
            <v>0</v>
          </cell>
          <cell r="BI184">
            <v>0</v>
          </cell>
          <cell r="BJ184">
            <v>213</v>
          </cell>
          <cell r="BK184">
            <v>0</v>
          </cell>
          <cell r="BL184">
            <v>0</v>
          </cell>
          <cell r="BM184">
            <v>0</v>
          </cell>
          <cell r="BN184">
            <v>0</v>
          </cell>
          <cell r="BO184">
            <v>213</v>
          </cell>
          <cell r="BP184">
            <v>106852</v>
          </cell>
          <cell r="BQ184">
            <v>0</v>
          </cell>
          <cell r="BR184">
            <v>0</v>
          </cell>
          <cell r="BS184">
            <v>0</v>
          </cell>
          <cell r="BT184">
            <v>0</v>
          </cell>
          <cell r="BU184">
            <v>5343</v>
          </cell>
          <cell r="BV184">
            <v>0</v>
          </cell>
          <cell r="BW184">
            <v>0</v>
          </cell>
          <cell r="BX184">
            <v>0</v>
          </cell>
          <cell r="BY184">
            <v>0</v>
          </cell>
          <cell r="BZ184">
            <v>5343</v>
          </cell>
          <cell r="CA184">
            <v>213</v>
          </cell>
          <cell r="CB184">
            <v>5556</v>
          </cell>
          <cell r="CC184">
            <v>0.05</v>
          </cell>
          <cell r="CD184">
            <v>342606</v>
          </cell>
        </row>
        <row r="185">
          <cell r="B185" t="str">
            <v>DU013</v>
          </cell>
          <cell r="C185" t="str">
            <v>CAP04</v>
          </cell>
          <cell r="D185" t="str">
            <v>De treintiséis (XXXVI) Vías 4" PVC</v>
          </cell>
          <cell r="E185" t="str">
            <v>m</v>
          </cell>
          <cell r="F185" t="str">
            <v>MOC056</v>
          </cell>
          <cell r="G185" t="str">
            <v>NA</v>
          </cell>
          <cell r="H185" t="str">
            <v>NA</v>
          </cell>
          <cell r="I185" t="str">
            <v>NA</v>
          </cell>
          <cell r="J185" t="str">
            <v>NA</v>
          </cell>
          <cell r="K185" t="str">
            <v>NA</v>
          </cell>
          <cell r="L185" t="str">
            <v>NA</v>
          </cell>
          <cell r="M185">
            <v>36</v>
          </cell>
          <cell r="N185" t="str">
            <v>NA</v>
          </cell>
          <cell r="O185" t="str">
            <v>NA</v>
          </cell>
          <cell r="P185" t="str">
            <v>NA</v>
          </cell>
          <cell r="Q185" t="str">
            <v>NA</v>
          </cell>
          <cell r="R185" t="str">
            <v>NA</v>
          </cell>
          <cell r="S185" t="str">
            <v>NA</v>
          </cell>
          <cell r="T185" t="str">
            <v>CEC005</v>
          </cell>
          <cell r="U185" t="str">
            <v>NA</v>
          </cell>
          <cell r="V185" t="str">
            <v>NA</v>
          </cell>
          <cell r="W185" t="str">
            <v>NA</v>
          </cell>
          <cell r="X185" t="str">
            <v>NA</v>
          </cell>
          <cell r="Y185" t="str">
            <v>CMC005</v>
          </cell>
          <cell r="Z185" t="str">
            <v>NA</v>
          </cell>
          <cell r="AA185" t="str">
            <v>NA</v>
          </cell>
          <cell r="AB185" t="str">
            <v>NA</v>
          </cell>
          <cell r="AC185" t="str">
            <v>NA</v>
          </cell>
          <cell r="AD185">
            <v>1</v>
          </cell>
          <cell r="AE185" t="str">
            <v>NA</v>
          </cell>
          <cell r="AF185" t="str">
            <v>NA</v>
          </cell>
          <cell r="AG185" t="str">
            <v>NA</v>
          </cell>
          <cell r="AH185" t="str">
            <v>NA</v>
          </cell>
          <cell r="AI185">
            <v>15</v>
          </cell>
          <cell r="AJ185">
            <v>15</v>
          </cell>
          <cell r="AO185">
            <v>411867</v>
          </cell>
          <cell r="AP185">
            <v>10700</v>
          </cell>
          <cell r="AQ185">
            <v>0</v>
          </cell>
          <cell r="AR185">
            <v>0</v>
          </cell>
          <cell r="AS185">
            <v>0</v>
          </cell>
          <cell r="AT185">
            <v>0</v>
          </cell>
          <cell r="AU185">
            <v>0</v>
          </cell>
          <cell r="AV185">
            <v>0</v>
          </cell>
          <cell r="AW185">
            <v>385200</v>
          </cell>
          <cell r="AX185">
            <v>0</v>
          </cell>
          <cell r="AY185">
            <v>0</v>
          </cell>
          <cell r="AZ185">
            <v>0</v>
          </cell>
          <cell r="BA185">
            <v>0</v>
          </cell>
          <cell r="BB185">
            <v>0</v>
          </cell>
          <cell r="BC185">
            <v>0</v>
          </cell>
          <cell r="BD185">
            <v>404460</v>
          </cell>
          <cell r="BE185">
            <v>4261</v>
          </cell>
          <cell r="BF185">
            <v>0</v>
          </cell>
          <cell r="BG185">
            <v>0</v>
          </cell>
          <cell r="BH185">
            <v>0</v>
          </cell>
          <cell r="BI185">
            <v>0</v>
          </cell>
          <cell r="BJ185">
            <v>284</v>
          </cell>
          <cell r="BK185">
            <v>0</v>
          </cell>
          <cell r="BL185">
            <v>0</v>
          </cell>
          <cell r="BM185">
            <v>0</v>
          </cell>
          <cell r="BN185">
            <v>0</v>
          </cell>
          <cell r="BO185">
            <v>284</v>
          </cell>
          <cell r="BP185">
            <v>106852</v>
          </cell>
          <cell r="BQ185">
            <v>0</v>
          </cell>
          <cell r="BR185">
            <v>0</v>
          </cell>
          <cell r="BS185">
            <v>0</v>
          </cell>
          <cell r="BT185">
            <v>0</v>
          </cell>
          <cell r="BU185">
            <v>7123</v>
          </cell>
          <cell r="BV185">
            <v>0</v>
          </cell>
          <cell r="BW185">
            <v>0</v>
          </cell>
          <cell r="BX185">
            <v>0</v>
          </cell>
          <cell r="BY185">
            <v>0</v>
          </cell>
          <cell r="BZ185">
            <v>7123</v>
          </cell>
          <cell r="CA185">
            <v>284</v>
          </cell>
          <cell r="CB185">
            <v>7407</v>
          </cell>
          <cell r="CC185">
            <v>0.05</v>
          </cell>
          <cell r="CD185">
            <v>411867</v>
          </cell>
        </row>
        <row r="186">
          <cell r="B186" t="str">
            <v>DU016</v>
          </cell>
          <cell r="C186" t="str">
            <v>CAP04</v>
          </cell>
          <cell r="D186" t="str">
            <v>De tres (III) Vías 3" PVC</v>
          </cell>
          <cell r="E186" t="str">
            <v>m</v>
          </cell>
          <cell r="F186" t="str">
            <v>MOC055</v>
          </cell>
          <cell r="G186" t="str">
            <v>NA</v>
          </cell>
          <cell r="H186" t="str">
            <v>NA</v>
          </cell>
          <cell r="I186" t="str">
            <v>NA</v>
          </cell>
          <cell r="J186" t="str">
            <v>NA</v>
          </cell>
          <cell r="K186" t="str">
            <v>NA</v>
          </cell>
          <cell r="L186" t="str">
            <v>NA</v>
          </cell>
          <cell r="M186">
            <v>3</v>
          </cell>
          <cell r="N186" t="str">
            <v>NA</v>
          </cell>
          <cell r="O186" t="str">
            <v>NA</v>
          </cell>
          <cell r="P186" t="str">
            <v>NA</v>
          </cell>
          <cell r="Q186" t="str">
            <v>NA</v>
          </cell>
          <cell r="R186" t="str">
            <v>NA</v>
          </cell>
          <cell r="S186" t="str">
            <v>NA</v>
          </cell>
          <cell r="T186" t="str">
            <v>CEC006</v>
          </cell>
          <cell r="U186" t="str">
            <v>NA</v>
          </cell>
          <cell r="V186" t="str">
            <v>NA</v>
          </cell>
          <cell r="W186" t="str">
            <v>NA</v>
          </cell>
          <cell r="X186" t="str">
            <v>NA</v>
          </cell>
          <cell r="Y186" t="str">
            <v>CMC005</v>
          </cell>
          <cell r="Z186" t="str">
            <v>NA</v>
          </cell>
          <cell r="AA186" t="str">
            <v>NA</v>
          </cell>
          <cell r="AB186" t="str">
            <v>NA</v>
          </cell>
          <cell r="AC186" t="str">
            <v>NA</v>
          </cell>
          <cell r="AD186">
            <v>1</v>
          </cell>
          <cell r="AE186" t="str">
            <v>NA</v>
          </cell>
          <cell r="AF186" t="str">
            <v>NA</v>
          </cell>
          <cell r="AG186" t="str">
            <v>NA</v>
          </cell>
          <cell r="AH186" t="str">
            <v>NA</v>
          </cell>
          <cell r="AI186">
            <v>200</v>
          </cell>
          <cell r="AJ186">
            <v>200</v>
          </cell>
          <cell r="AO186">
            <v>38045</v>
          </cell>
          <cell r="AP186">
            <v>11774</v>
          </cell>
          <cell r="AQ186">
            <v>0</v>
          </cell>
          <cell r="AR186">
            <v>0</v>
          </cell>
          <cell r="AS186">
            <v>0</v>
          </cell>
          <cell r="AT186">
            <v>0</v>
          </cell>
          <cell r="AU186">
            <v>0</v>
          </cell>
          <cell r="AV186">
            <v>0</v>
          </cell>
          <cell r="AW186">
            <v>35322</v>
          </cell>
          <cell r="AX186">
            <v>0</v>
          </cell>
          <cell r="AY186">
            <v>0</v>
          </cell>
          <cell r="AZ186">
            <v>0</v>
          </cell>
          <cell r="BA186">
            <v>0</v>
          </cell>
          <cell r="BB186">
            <v>0</v>
          </cell>
          <cell r="BC186">
            <v>0</v>
          </cell>
          <cell r="BD186">
            <v>37088</v>
          </cell>
          <cell r="BE186">
            <v>84698</v>
          </cell>
          <cell r="BF186">
            <v>0</v>
          </cell>
          <cell r="BG186">
            <v>0</v>
          </cell>
          <cell r="BH186">
            <v>0</v>
          </cell>
          <cell r="BI186">
            <v>0</v>
          </cell>
          <cell r="BJ186">
            <v>423</v>
          </cell>
          <cell r="BK186">
            <v>0</v>
          </cell>
          <cell r="BL186">
            <v>0</v>
          </cell>
          <cell r="BM186">
            <v>0</v>
          </cell>
          <cell r="BN186">
            <v>0</v>
          </cell>
          <cell r="BO186">
            <v>423</v>
          </cell>
          <cell r="BP186">
            <v>106852</v>
          </cell>
          <cell r="BQ186">
            <v>0</v>
          </cell>
          <cell r="BR186">
            <v>0</v>
          </cell>
          <cell r="BS186">
            <v>0</v>
          </cell>
          <cell r="BT186">
            <v>0</v>
          </cell>
          <cell r="BU186">
            <v>534</v>
          </cell>
          <cell r="BV186">
            <v>0</v>
          </cell>
          <cell r="BW186">
            <v>0</v>
          </cell>
          <cell r="BX186">
            <v>0</v>
          </cell>
          <cell r="BY186">
            <v>0</v>
          </cell>
          <cell r="BZ186">
            <v>534</v>
          </cell>
          <cell r="CA186">
            <v>423</v>
          </cell>
          <cell r="CB186">
            <v>957</v>
          </cell>
          <cell r="CC186">
            <v>0.05</v>
          </cell>
          <cell r="CD186">
            <v>38045</v>
          </cell>
        </row>
        <row r="187">
          <cell r="B187" t="str">
            <v>DU014</v>
          </cell>
          <cell r="C187" t="str">
            <v>CAP04</v>
          </cell>
          <cell r="D187" t="str">
            <v>De una (I) vía 3" PVC</v>
          </cell>
          <cell r="E187" t="str">
            <v>m</v>
          </cell>
          <cell r="F187" t="str">
            <v>MOC055</v>
          </cell>
          <cell r="G187" t="str">
            <v>NA</v>
          </cell>
          <cell r="H187" t="str">
            <v>NA</v>
          </cell>
          <cell r="I187" t="str">
            <v>NA</v>
          </cell>
          <cell r="J187" t="str">
            <v>NA</v>
          </cell>
          <cell r="K187" t="str">
            <v>NA</v>
          </cell>
          <cell r="L187" t="str">
            <v>NA</v>
          </cell>
          <cell r="M187">
            <v>1</v>
          </cell>
          <cell r="N187" t="str">
            <v>NA</v>
          </cell>
          <cell r="O187" t="str">
            <v>NA</v>
          </cell>
          <cell r="P187" t="str">
            <v>NA</v>
          </cell>
          <cell r="Q187" t="str">
            <v>NA</v>
          </cell>
          <cell r="R187" t="str">
            <v>NA</v>
          </cell>
          <cell r="S187" t="str">
            <v>NA</v>
          </cell>
          <cell r="T187" t="str">
            <v>CEC005</v>
          </cell>
          <cell r="U187" t="str">
            <v>NA</v>
          </cell>
          <cell r="V187" t="str">
            <v>NA</v>
          </cell>
          <cell r="W187" t="str">
            <v>NA</v>
          </cell>
          <cell r="X187" t="str">
            <v>NA</v>
          </cell>
          <cell r="Y187" t="str">
            <v>CMC005</v>
          </cell>
          <cell r="Z187" t="str">
            <v>NA</v>
          </cell>
          <cell r="AA187" t="str">
            <v>NA</v>
          </cell>
          <cell r="AB187" t="str">
            <v>NA</v>
          </cell>
          <cell r="AC187" t="str">
            <v>NA</v>
          </cell>
          <cell r="AD187">
            <v>1</v>
          </cell>
          <cell r="AE187" t="str">
            <v>NA</v>
          </cell>
          <cell r="AF187" t="str">
            <v>NA</v>
          </cell>
          <cell r="AG187" t="str">
            <v>NA</v>
          </cell>
          <cell r="AH187" t="str">
            <v>NA</v>
          </cell>
          <cell r="AI187">
            <v>550</v>
          </cell>
          <cell r="AJ187">
            <v>550</v>
          </cell>
          <cell r="AO187">
            <v>12565</v>
          </cell>
          <cell r="AP187">
            <v>11774</v>
          </cell>
          <cell r="AQ187">
            <v>0</v>
          </cell>
          <cell r="AR187">
            <v>0</v>
          </cell>
          <cell r="AS187">
            <v>0</v>
          </cell>
          <cell r="AT187">
            <v>0</v>
          </cell>
          <cell r="AU187">
            <v>0</v>
          </cell>
          <cell r="AV187">
            <v>0</v>
          </cell>
          <cell r="AW187">
            <v>11774</v>
          </cell>
          <cell r="AX187">
            <v>0</v>
          </cell>
          <cell r="AY187">
            <v>0</v>
          </cell>
          <cell r="AZ187">
            <v>0</v>
          </cell>
          <cell r="BA187">
            <v>0</v>
          </cell>
          <cell r="BB187">
            <v>0</v>
          </cell>
          <cell r="BC187">
            <v>0</v>
          </cell>
          <cell r="BD187">
            <v>12363</v>
          </cell>
          <cell r="BE187">
            <v>4261</v>
          </cell>
          <cell r="BF187">
            <v>0</v>
          </cell>
          <cell r="BG187">
            <v>0</v>
          </cell>
          <cell r="BH187">
            <v>0</v>
          </cell>
          <cell r="BI187">
            <v>0</v>
          </cell>
          <cell r="BJ187">
            <v>8</v>
          </cell>
          <cell r="BK187">
            <v>0</v>
          </cell>
          <cell r="BL187">
            <v>0</v>
          </cell>
          <cell r="BM187">
            <v>0</v>
          </cell>
          <cell r="BN187">
            <v>0</v>
          </cell>
          <cell r="BO187">
            <v>8</v>
          </cell>
          <cell r="BP187">
            <v>106852</v>
          </cell>
          <cell r="BQ187">
            <v>0</v>
          </cell>
          <cell r="BR187">
            <v>0</v>
          </cell>
          <cell r="BS187">
            <v>0</v>
          </cell>
          <cell r="BT187">
            <v>0</v>
          </cell>
          <cell r="BU187">
            <v>194</v>
          </cell>
          <cell r="BV187">
            <v>0</v>
          </cell>
          <cell r="BW187">
            <v>0</v>
          </cell>
          <cell r="BX187">
            <v>0</v>
          </cell>
          <cell r="BY187">
            <v>0</v>
          </cell>
          <cell r="BZ187">
            <v>194</v>
          </cell>
          <cell r="CA187">
            <v>8</v>
          </cell>
          <cell r="CB187">
            <v>202</v>
          </cell>
          <cell r="CC187">
            <v>0.05</v>
          </cell>
          <cell r="CD187">
            <v>12565</v>
          </cell>
        </row>
        <row r="188">
          <cell r="A188" t="str">
            <v>3.1</v>
          </cell>
          <cell r="B188" t="str">
            <v>DU001</v>
          </cell>
          <cell r="C188" t="str">
            <v>CAP04</v>
          </cell>
          <cell r="D188" t="str">
            <v>De una (I) Vía 4" PVC</v>
          </cell>
          <cell r="E188" t="str">
            <v>m</v>
          </cell>
          <cell r="F188" t="str">
            <v>MOC056</v>
          </cell>
          <cell r="G188" t="str">
            <v>NA</v>
          </cell>
          <cell r="H188" t="str">
            <v>NA</v>
          </cell>
          <cell r="I188" t="str">
            <v>NA</v>
          </cell>
          <cell r="J188" t="str">
            <v>NA</v>
          </cell>
          <cell r="K188" t="str">
            <v>NA</v>
          </cell>
          <cell r="L188" t="str">
            <v>NA</v>
          </cell>
          <cell r="M188">
            <v>1</v>
          </cell>
          <cell r="N188" t="str">
            <v>NA</v>
          </cell>
          <cell r="O188" t="str">
            <v>NA</v>
          </cell>
          <cell r="P188" t="str">
            <v>NA</v>
          </cell>
          <cell r="Q188" t="str">
            <v>NA</v>
          </cell>
          <cell r="R188" t="str">
            <v>NA</v>
          </cell>
          <cell r="S188" t="str">
            <v>NA</v>
          </cell>
          <cell r="T188" t="str">
            <v>CEC005</v>
          </cell>
          <cell r="U188" t="str">
            <v>NA</v>
          </cell>
          <cell r="V188" t="str">
            <v>NA</v>
          </cell>
          <cell r="W188" t="str">
            <v>NA</v>
          </cell>
          <cell r="X188" t="str">
            <v>NA</v>
          </cell>
          <cell r="Y188" t="str">
            <v>CMC005</v>
          </cell>
          <cell r="Z188" t="str">
            <v>NA</v>
          </cell>
          <cell r="AA188" t="str">
            <v>NA</v>
          </cell>
          <cell r="AB188" t="str">
            <v>NA</v>
          </cell>
          <cell r="AC188" t="str">
            <v>NA</v>
          </cell>
          <cell r="AD188">
            <v>1</v>
          </cell>
          <cell r="AE188" t="str">
            <v>NA</v>
          </cell>
          <cell r="AF188" t="str">
            <v>NA</v>
          </cell>
          <cell r="AG188" t="str">
            <v>NA</v>
          </cell>
          <cell r="AH188" t="str">
            <v>NA</v>
          </cell>
          <cell r="AI188">
            <v>500</v>
          </cell>
          <cell r="AJ188">
            <v>500</v>
          </cell>
          <cell r="AO188">
            <v>11458</v>
          </cell>
          <cell r="AP188">
            <v>10700</v>
          </cell>
          <cell r="AQ188">
            <v>0</v>
          </cell>
          <cell r="AR188">
            <v>0</v>
          </cell>
          <cell r="AS188">
            <v>0</v>
          </cell>
          <cell r="AT188">
            <v>0</v>
          </cell>
          <cell r="AU188">
            <v>0</v>
          </cell>
          <cell r="AV188">
            <v>0</v>
          </cell>
          <cell r="AW188">
            <v>10700</v>
          </cell>
          <cell r="AX188">
            <v>0</v>
          </cell>
          <cell r="AY188">
            <v>0</v>
          </cell>
          <cell r="AZ188">
            <v>0</v>
          </cell>
          <cell r="BA188">
            <v>0</v>
          </cell>
          <cell r="BB188">
            <v>0</v>
          </cell>
          <cell r="BC188">
            <v>0</v>
          </cell>
          <cell r="BD188">
            <v>11235</v>
          </cell>
          <cell r="BE188">
            <v>4261</v>
          </cell>
          <cell r="BF188">
            <v>0</v>
          </cell>
          <cell r="BG188">
            <v>0</v>
          </cell>
          <cell r="BH188">
            <v>0</v>
          </cell>
          <cell r="BI188">
            <v>0</v>
          </cell>
          <cell r="BJ188">
            <v>9</v>
          </cell>
          <cell r="BK188">
            <v>0</v>
          </cell>
          <cell r="BL188">
            <v>0</v>
          </cell>
          <cell r="BM188">
            <v>0</v>
          </cell>
          <cell r="BN188">
            <v>0</v>
          </cell>
          <cell r="BO188">
            <v>9</v>
          </cell>
          <cell r="BP188">
            <v>106852</v>
          </cell>
          <cell r="BQ188">
            <v>0</v>
          </cell>
          <cell r="BR188">
            <v>0</v>
          </cell>
          <cell r="BS188">
            <v>0</v>
          </cell>
          <cell r="BT188">
            <v>0</v>
          </cell>
          <cell r="BU188">
            <v>214</v>
          </cell>
          <cell r="BV188">
            <v>0</v>
          </cell>
          <cell r="BW188">
            <v>0</v>
          </cell>
          <cell r="BX188">
            <v>0</v>
          </cell>
          <cell r="BY188">
            <v>0</v>
          </cell>
          <cell r="BZ188">
            <v>214</v>
          </cell>
          <cell r="CA188">
            <v>9</v>
          </cell>
          <cell r="CB188">
            <v>223</v>
          </cell>
          <cell r="CC188">
            <v>0.05</v>
          </cell>
          <cell r="CD188">
            <v>11458</v>
          </cell>
        </row>
        <row r="189">
          <cell r="C189" t="str">
            <v>CAP04</v>
          </cell>
          <cell r="D189" t="str">
            <v>De Una (I) Vía de 1" PVC</v>
          </cell>
          <cell r="E189" t="str">
            <v>m</v>
          </cell>
          <cell r="F189" t="str">
            <v>MOC059</v>
          </cell>
          <cell r="G189" t="str">
            <v>NA</v>
          </cell>
          <cell r="H189" t="str">
            <v>NA</v>
          </cell>
          <cell r="I189" t="str">
            <v>NA</v>
          </cell>
          <cell r="J189" t="str">
            <v>NA</v>
          </cell>
          <cell r="K189" t="str">
            <v>NA</v>
          </cell>
          <cell r="L189" t="str">
            <v>NA</v>
          </cell>
          <cell r="M189">
            <v>1</v>
          </cell>
          <cell r="N189" t="str">
            <v>NA</v>
          </cell>
          <cell r="O189" t="str">
            <v>NA</v>
          </cell>
          <cell r="P189" t="str">
            <v>NA</v>
          </cell>
          <cell r="Q189" t="str">
            <v>NA</v>
          </cell>
          <cell r="R189" t="str">
            <v>NA</v>
          </cell>
          <cell r="S189" t="str">
            <v>NA</v>
          </cell>
          <cell r="T189" t="str">
            <v>CEC006</v>
          </cell>
          <cell r="U189" t="str">
            <v>NA</v>
          </cell>
          <cell r="V189" t="str">
            <v>NA</v>
          </cell>
          <cell r="W189" t="str">
            <v>NA</v>
          </cell>
          <cell r="X189" t="str">
            <v>NA</v>
          </cell>
          <cell r="Y189" t="str">
            <v>CMC005</v>
          </cell>
          <cell r="Z189" t="str">
            <v>NA</v>
          </cell>
          <cell r="AA189" t="str">
            <v>NA</v>
          </cell>
          <cell r="AB189" t="str">
            <v>NA</v>
          </cell>
          <cell r="AC189" t="str">
            <v>NA</v>
          </cell>
          <cell r="AD189">
            <v>1</v>
          </cell>
          <cell r="AE189" t="str">
            <v>NA</v>
          </cell>
          <cell r="AF189" t="str">
            <v>NA</v>
          </cell>
          <cell r="AG189" t="str">
            <v>NA</v>
          </cell>
          <cell r="AH189" t="str">
            <v>NA</v>
          </cell>
          <cell r="AI189">
            <v>600</v>
          </cell>
          <cell r="AJ189">
            <v>600</v>
          </cell>
          <cell r="AO189">
            <v>2844</v>
          </cell>
          <cell r="AP189">
            <v>2500</v>
          </cell>
          <cell r="AQ189">
            <v>0</v>
          </cell>
          <cell r="AR189">
            <v>0</v>
          </cell>
          <cell r="AS189">
            <v>0</v>
          </cell>
          <cell r="AT189">
            <v>0</v>
          </cell>
          <cell r="AU189">
            <v>0</v>
          </cell>
          <cell r="AV189">
            <v>0</v>
          </cell>
          <cell r="AW189">
            <v>2500</v>
          </cell>
          <cell r="AX189">
            <v>0</v>
          </cell>
          <cell r="AY189">
            <v>0</v>
          </cell>
          <cell r="AZ189">
            <v>0</v>
          </cell>
          <cell r="BA189">
            <v>0</v>
          </cell>
          <cell r="BB189">
            <v>0</v>
          </cell>
          <cell r="BC189">
            <v>0</v>
          </cell>
          <cell r="BD189">
            <v>2525</v>
          </cell>
          <cell r="BE189">
            <v>84698</v>
          </cell>
          <cell r="BF189">
            <v>0</v>
          </cell>
          <cell r="BG189">
            <v>0</v>
          </cell>
          <cell r="BH189">
            <v>0</v>
          </cell>
          <cell r="BI189">
            <v>0</v>
          </cell>
          <cell r="BJ189">
            <v>141</v>
          </cell>
          <cell r="BK189">
            <v>0</v>
          </cell>
          <cell r="BL189">
            <v>0</v>
          </cell>
          <cell r="BM189">
            <v>0</v>
          </cell>
          <cell r="BN189">
            <v>0</v>
          </cell>
          <cell r="BO189">
            <v>141</v>
          </cell>
          <cell r="BP189">
            <v>106852</v>
          </cell>
          <cell r="BQ189">
            <v>0</v>
          </cell>
          <cell r="BR189">
            <v>0</v>
          </cell>
          <cell r="BS189">
            <v>0</v>
          </cell>
          <cell r="BT189">
            <v>0</v>
          </cell>
          <cell r="BU189">
            <v>178</v>
          </cell>
          <cell r="BV189">
            <v>0</v>
          </cell>
          <cell r="BW189">
            <v>0</v>
          </cell>
          <cell r="BX189">
            <v>0</v>
          </cell>
          <cell r="BY189">
            <v>0</v>
          </cell>
          <cell r="BZ189">
            <v>178</v>
          </cell>
          <cell r="CA189">
            <v>141</v>
          </cell>
          <cell r="CB189">
            <v>319</v>
          </cell>
          <cell r="CC189">
            <v>0.01</v>
          </cell>
          <cell r="CD189">
            <v>2844</v>
          </cell>
        </row>
        <row r="190">
          <cell r="C190" t="str">
            <v>CAP04</v>
          </cell>
          <cell r="D190" t="str">
            <v>De Una (I) Vía de 2" PVC</v>
          </cell>
          <cell r="E190" t="str">
            <v>m</v>
          </cell>
          <cell r="F190" t="str">
            <v>MOC052</v>
          </cell>
          <cell r="G190" t="str">
            <v>NA</v>
          </cell>
          <cell r="H190" t="str">
            <v>NA</v>
          </cell>
          <cell r="I190" t="str">
            <v>NA</v>
          </cell>
          <cell r="J190" t="str">
            <v>NA</v>
          </cell>
          <cell r="K190" t="str">
            <v>NA</v>
          </cell>
          <cell r="L190" t="str">
            <v>NA</v>
          </cell>
          <cell r="M190">
            <v>1</v>
          </cell>
          <cell r="N190" t="str">
            <v>NA</v>
          </cell>
          <cell r="O190" t="str">
            <v>NA</v>
          </cell>
          <cell r="P190" t="str">
            <v>NA</v>
          </cell>
          <cell r="Q190" t="str">
            <v>NA</v>
          </cell>
          <cell r="R190" t="str">
            <v>NA</v>
          </cell>
          <cell r="S190" t="str">
            <v>NA</v>
          </cell>
          <cell r="T190" t="str">
            <v>CEC006</v>
          </cell>
          <cell r="U190" t="str">
            <v>NA</v>
          </cell>
          <cell r="V190" t="str">
            <v>NA</v>
          </cell>
          <cell r="W190" t="str">
            <v>NA</v>
          </cell>
          <cell r="X190" t="str">
            <v>NA</v>
          </cell>
          <cell r="Y190" t="str">
            <v>CMC005</v>
          </cell>
          <cell r="Z190" t="str">
            <v>NA</v>
          </cell>
          <cell r="AA190" t="str">
            <v>NA</v>
          </cell>
          <cell r="AB190" t="str">
            <v>NA</v>
          </cell>
          <cell r="AC190" t="str">
            <v>NA</v>
          </cell>
          <cell r="AD190">
            <v>1</v>
          </cell>
          <cell r="AE190" t="str">
            <v>NA</v>
          </cell>
          <cell r="AF190" t="str">
            <v>NA</v>
          </cell>
          <cell r="AG190" t="str">
            <v>NA</v>
          </cell>
          <cell r="AH190" t="str">
            <v>NA</v>
          </cell>
          <cell r="AI190">
            <v>500</v>
          </cell>
          <cell r="AJ190">
            <v>500</v>
          </cell>
          <cell r="AO190">
            <v>4120</v>
          </cell>
          <cell r="AP190">
            <v>3700</v>
          </cell>
          <cell r="AQ190">
            <v>0</v>
          </cell>
          <cell r="AR190">
            <v>0</v>
          </cell>
          <cell r="AS190">
            <v>0</v>
          </cell>
          <cell r="AT190">
            <v>0</v>
          </cell>
          <cell r="AU190">
            <v>0</v>
          </cell>
          <cell r="AV190">
            <v>0</v>
          </cell>
          <cell r="AW190">
            <v>3700</v>
          </cell>
          <cell r="AX190">
            <v>0</v>
          </cell>
          <cell r="AY190">
            <v>0</v>
          </cell>
          <cell r="AZ190">
            <v>0</v>
          </cell>
          <cell r="BA190">
            <v>0</v>
          </cell>
          <cell r="BB190">
            <v>0</v>
          </cell>
          <cell r="BC190">
            <v>0</v>
          </cell>
          <cell r="BD190">
            <v>3737</v>
          </cell>
          <cell r="BE190">
            <v>84698</v>
          </cell>
          <cell r="BF190">
            <v>0</v>
          </cell>
          <cell r="BG190">
            <v>0</v>
          </cell>
          <cell r="BH190">
            <v>0</v>
          </cell>
          <cell r="BI190">
            <v>0</v>
          </cell>
          <cell r="BJ190">
            <v>169</v>
          </cell>
          <cell r="BK190">
            <v>0</v>
          </cell>
          <cell r="BL190">
            <v>0</v>
          </cell>
          <cell r="BM190">
            <v>0</v>
          </cell>
          <cell r="BN190">
            <v>0</v>
          </cell>
          <cell r="BO190">
            <v>169</v>
          </cell>
          <cell r="BP190">
            <v>106852</v>
          </cell>
          <cell r="BQ190">
            <v>0</v>
          </cell>
          <cell r="BR190">
            <v>0</v>
          </cell>
          <cell r="BS190">
            <v>0</v>
          </cell>
          <cell r="BT190">
            <v>0</v>
          </cell>
          <cell r="BU190">
            <v>214</v>
          </cell>
          <cell r="BV190">
            <v>0</v>
          </cell>
          <cell r="BW190">
            <v>0</v>
          </cell>
          <cell r="BX190">
            <v>0</v>
          </cell>
          <cell r="BY190">
            <v>0</v>
          </cell>
          <cell r="BZ190">
            <v>214</v>
          </cell>
          <cell r="CA190">
            <v>169</v>
          </cell>
          <cell r="CB190">
            <v>383</v>
          </cell>
          <cell r="CC190">
            <v>0.01</v>
          </cell>
          <cell r="CD190">
            <v>4120</v>
          </cell>
        </row>
        <row r="191">
          <cell r="C191" t="str">
            <v>CAP04</v>
          </cell>
          <cell r="D191" t="str">
            <v>De Una (I) Vía de 4" HG</v>
          </cell>
          <cell r="E191" t="str">
            <v>m</v>
          </cell>
          <cell r="F191" t="str">
            <v>MOC122</v>
          </cell>
          <cell r="G191" t="str">
            <v>MOC125</v>
          </cell>
          <cell r="H191" t="str">
            <v>NA</v>
          </cell>
          <cell r="I191" t="str">
            <v>NA</v>
          </cell>
          <cell r="J191" t="str">
            <v>NA</v>
          </cell>
          <cell r="K191" t="str">
            <v>NA</v>
          </cell>
          <cell r="L191" t="str">
            <v>NA</v>
          </cell>
          <cell r="M191">
            <v>1</v>
          </cell>
          <cell r="N191">
            <v>0.17</v>
          </cell>
          <cell r="O191" t="str">
            <v>NA</v>
          </cell>
          <cell r="P191" t="str">
            <v>NA</v>
          </cell>
          <cell r="Q191" t="str">
            <v>NA</v>
          </cell>
          <cell r="R191" t="str">
            <v>NA</v>
          </cell>
          <cell r="S191" t="str">
            <v>NA</v>
          </cell>
          <cell r="T191" t="str">
            <v>CEC006</v>
          </cell>
          <cell r="U191" t="str">
            <v>NA</v>
          </cell>
          <cell r="V191" t="str">
            <v>NA</v>
          </cell>
          <cell r="W191" t="str">
            <v>NA</v>
          </cell>
          <cell r="X191" t="str">
            <v>NA</v>
          </cell>
          <cell r="Y191" t="str">
            <v>CMC005</v>
          </cell>
          <cell r="Z191" t="str">
            <v>NA</v>
          </cell>
          <cell r="AA191" t="str">
            <v>NA</v>
          </cell>
          <cell r="AB191" t="str">
            <v>NA</v>
          </cell>
          <cell r="AC191" t="str">
            <v>NA</v>
          </cell>
          <cell r="AD191">
            <v>1</v>
          </cell>
          <cell r="AE191" t="str">
            <v>NA</v>
          </cell>
          <cell r="AF191" t="str">
            <v>NA</v>
          </cell>
          <cell r="AG191" t="str">
            <v>NA</v>
          </cell>
          <cell r="AH191" t="str">
            <v>NA</v>
          </cell>
          <cell r="AI191">
            <v>60</v>
          </cell>
          <cell r="AJ191">
            <v>60</v>
          </cell>
          <cell r="AO191">
            <v>94194</v>
          </cell>
          <cell r="AP191">
            <v>85000</v>
          </cell>
          <cell r="AQ191">
            <v>30000</v>
          </cell>
          <cell r="AR191">
            <v>0</v>
          </cell>
          <cell r="AS191">
            <v>0</v>
          </cell>
          <cell r="AT191">
            <v>0</v>
          </cell>
          <cell r="AU191">
            <v>0</v>
          </cell>
          <cell r="AV191">
            <v>0</v>
          </cell>
          <cell r="AW191">
            <v>85000</v>
          </cell>
          <cell r="AX191">
            <v>5100</v>
          </cell>
          <cell r="AY191">
            <v>0</v>
          </cell>
          <cell r="AZ191">
            <v>0</v>
          </cell>
          <cell r="BA191">
            <v>0</v>
          </cell>
          <cell r="BB191">
            <v>0</v>
          </cell>
          <cell r="BC191">
            <v>0</v>
          </cell>
          <cell r="BD191">
            <v>91001</v>
          </cell>
          <cell r="BE191">
            <v>84698</v>
          </cell>
          <cell r="BF191">
            <v>0</v>
          </cell>
          <cell r="BG191">
            <v>0</v>
          </cell>
          <cell r="BH191">
            <v>0</v>
          </cell>
          <cell r="BI191">
            <v>0</v>
          </cell>
          <cell r="BJ191">
            <v>1412</v>
          </cell>
          <cell r="BK191">
            <v>0</v>
          </cell>
          <cell r="BL191">
            <v>0</v>
          </cell>
          <cell r="BM191">
            <v>0</v>
          </cell>
          <cell r="BN191">
            <v>0</v>
          </cell>
          <cell r="BO191">
            <v>1412</v>
          </cell>
          <cell r="BP191">
            <v>106852</v>
          </cell>
          <cell r="BQ191">
            <v>0</v>
          </cell>
          <cell r="BR191">
            <v>0</v>
          </cell>
          <cell r="BS191">
            <v>0</v>
          </cell>
          <cell r="BT191">
            <v>0</v>
          </cell>
          <cell r="BU191">
            <v>1781</v>
          </cell>
          <cell r="BV191">
            <v>0</v>
          </cell>
          <cell r="BW191">
            <v>0</v>
          </cell>
          <cell r="BX191">
            <v>0</v>
          </cell>
          <cell r="BY191">
            <v>0</v>
          </cell>
          <cell r="BZ191">
            <v>1781</v>
          </cell>
          <cell r="CA191">
            <v>1412</v>
          </cell>
          <cell r="CB191">
            <v>3193</v>
          </cell>
          <cell r="CC191">
            <v>0.01</v>
          </cell>
          <cell r="CD191">
            <v>94194</v>
          </cell>
        </row>
        <row r="192">
          <cell r="C192" t="str">
            <v>CAP04</v>
          </cell>
          <cell r="D192" t="str">
            <v>De Una (I) Vía de 4" PVC</v>
          </cell>
          <cell r="E192" t="str">
            <v>m</v>
          </cell>
          <cell r="F192" t="str">
            <v>MOC056</v>
          </cell>
          <cell r="G192" t="str">
            <v>NA</v>
          </cell>
          <cell r="H192" t="str">
            <v>NA</v>
          </cell>
          <cell r="I192" t="str">
            <v>NA</v>
          </cell>
          <cell r="J192" t="str">
            <v>NA</v>
          </cell>
          <cell r="K192" t="str">
            <v>NA</v>
          </cell>
          <cell r="L192" t="str">
            <v>NA</v>
          </cell>
          <cell r="M192">
            <v>1</v>
          </cell>
          <cell r="N192" t="str">
            <v>NA</v>
          </cell>
          <cell r="O192" t="str">
            <v>NA</v>
          </cell>
          <cell r="P192" t="str">
            <v>NA</v>
          </cell>
          <cell r="Q192" t="str">
            <v>NA</v>
          </cell>
          <cell r="R192" t="str">
            <v>NA</v>
          </cell>
          <cell r="S192" t="str">
            <v>NA</v>
          </cell>
          <cell r="T192" t="str">
            <v>CEC005</v>
          </cell>
          <cell r="U192" t="str">
            <v>NA</v>
          </cell>
          <cell r="V192" t="str">
            <v>NA</v>
          </cell>
          <cell r="W192" t="str">
            <v>NA</v>
          </cell>
          <cell r="X192" t="str">
            <v>NA</v>
          </cell>
          <cell r="Y192" t="str">
            <v>CMC005</v>
          </cell>
          <cell r="Z192" t="str">
            <v>NA</v>
          </cell>
          <cell r="AA192" t="str">
            <v>NA</v>
          </cell>
          <cell r="AB192" t="str">
            <v>NA</v>
          </cell>
          <cell r="AC192" t="str">
            <v>NA</v>
          </cell>
          <cell r="AD192">
            <v>1</v>
          </cell>
          <cell r="AE192" t="str">
            <v>NA</v>
          </cell>
          <cell r="AF192" t="str">
            <v>NA</v>
          </cell>
          <cell r="AG192" t="str">
            <v>NA</v>
          </cell>
          <cell r="AH192" t="str">
            <v>NA</v>
          </cell>
          <cell r="AI192">
            <v>625</v>
          </cell>
          <cell r="AJ192">
            <v>625</v>
          </cell>
          <cell r="AO192">
            <v>10985</v>
          </cell>
          <cell r="AP192">
            <v>10700</v>
          </cell>
          <cell r="AQ192">
            <v>0</v>
          </cell>
          <cell r="AR192">
            <v>0</v>
          </cell>
          <cell r="AS192">
            <v>0</v>
          </cell>
          <cell r="AT192">
            <v>0</v>
          </cell>
          <cell r="AU192">
            <v>0</v>
          </cell>
          <cell r="AV192">
            <v>0</v>
          </cell>
          <cell r="AW192">
            <v>10700</v>
          </cell>
          <cell r="AX192">
            <v>0</v>
          </cell>
          <cell r="AY192">
            <v>0</v>
          </cell>
          <cell r="AZ192">
            <v>0</v>
          </cell>
          <cell r="BA192">
            <v>0</v>
          </cell>
          <cell r="BB192">
            <v>0</v>
          </cell>
          <cell r="BC192">
            <v>0</v>
          </cell>
          <cell r="BD192">
            <v>10807</v>
          </cell>
          <cell r="BE192">
            <v>4261</v>
          </cell>
          <cell r="BF192">
            <v>0</v>
          </cell>
          <cell r="BG192">
            <v>0</v>
          </cell>
          <cell r="BH192">
            <v>0</v>
          </cell>
          <cell r="BI192">
            <v>0</v>
          </cell>
          <cell r="BJ192">
            <v>7</v>
          </cell>
          <cell r="BK192">
            <v>0</v>
          </cell>
          <cell r="BL192">
            <v>0</v>
          </cell>
          <cell r="BM192">
            <v>0</v>
          </cell>
          <cell r="BN192">
            <v>0</v>
          </cell>
          <cell r="BO192">
            <v>7</v>
          </cell>
          <cell r="BP192">
            <v>106852</v>
          </cell>
          <cell r="BQ192">
            <v>0</v>
          </cell>
          <cell r="BR192">
            <v>0</v>
          </cell>
          <cell r="BS192">
            <v>0</v>
          </cell>
          <cell r="BT192">
            <v>0</v>
          </cell>
          <cell r="BU192">
            <v>171</v>
          </cell>
          <cell r="BV192">
            <v>0</v>
          </cell>
          <cell r="BW192">
            <v>0</v>
          </cell>
          <cell r="BX192">
            <v>0</v>
          </cell>
          <cell r="BY192">
            <v>0</v>
          </cell>
          <cell r="BZ192">
            <v>171</v>
          </cell>
          <cell r="CA192">
            <v>7</v>
          </cell>
          <cell r="CB192">
            <v>178</v>
          </cell>
          <cell r="CC192">
            <v>0.01</v>
          </cell>
          <cell r="CD192">
            <v>10985</v>
          </cell>
        </row>
        <row r="193">
          <cell r="B193" t="str">
            <v>DU010</v>
          </cell>
          <cell r="C193" t="str">
            <v>CAP04</v>
          </cell>
          <cell r="D193" t="str">
            <v>De veinte (XX) Vías 4" PVC</v>
          </cell>
          <cell r="E193" t="str">
            <v>m</v>
          </cell>
          <cell r="F193" t="str">
            <v>MOC056</v>
          </cell>
          <cell r="G193" t="str">
            <v>NA</v>
          </cell>
          <cell r="H193" t="str">
            <v>NA</v>
          </cell>
          <cell r="I193" t="str">
            <v>NA</v>
          </cell>
          <cell r="J193" t="str">
            <v>NA</v>
          </cell>
          <cell r="K193" t="str">
            <v>NA</v>
          </cell>
          <cell r="L193" t="str">
            <v>NA</v>
          </cell>
          <cell r="M193">
            <v>20</v>
          </cell>
          <cell r="N193" t="str">
            <v>NA</v>
          </cell>
          <cell r="O193" t="str">
            <v>NA</v>
          </cell>
          <cell r="P193" t="str">
            <v>NA</v>
          </cell>
          <cell r="Q193" t="str">
            <v>NA</v>
          </cell>
          <cell r="R193" t="str">
            <v>NA</v>
          </cell>
          <cell r="S193" t="str">
            <v>NA</v>
          </cell>
          <cell r="T193" t="str">
            <v>CEC005</v>
          </cell>
          <cell r="U193" t="str">
            <v>NA</v>
          </cell>
          <cell r="V193" t="str">
            <v>NA</v>
          </cell>
          <cell r="W193" t="str">
            <v>NA</v>
          </cell>
          <cell r="X193" t="str">
            <v>NA</v>
          </cell>
          <cell r="Y193" t="str">
            <v>CMC005</v>
          </cell>
          <cell r="Z193" t="str">
            <v>NA</v>
          </cell>
          <cell r="AA193" t="str">
            <v>NA</v>
          </cell>
          <cell r="AB193" t="str">
            <v>NA</v>
          </cell>
          <cell r="AC193" t="str">
            <v>NA</v>
          </cell>
          <cell r="AD193">
            <v>1</v>
          </cell>
          <cell r="AE193" t="str">
            <v>NA</v>
          </cell>
          <cell r="AF193" t="str">
            <v>NA</v>
          </cell>
          <cell r="AG193" t="str">
            <v>NA</v>
          </cell>
          <cell r="AH193" t="str">
            <v>NA</v>
          </cell>
          <cell r="AI193">
            <v>30</v>
          </cell>
          <cell r="AJ193">
            <v>30</v>
          </cell>
          <cell r="AO193">
            <v>228404</v>
          </cell>
          <cell r="AP193">
            <v>10700</v>
          </cell>
          <cell r="AQ193">
            <v>0</v>
          </cell>
          <cell r="AR193">
            <v>0</v>
          </cell>
          <cell r="AS193">
            <v>0</v>
          </cell>
          <cell r="AT193">
            <v>0</v>
          </cell>
          <cell r="AU193">
            <v>0</v>
          </cell>
          <cell r="AV193">
            <v>0</v>
          </cell>
          <cell r="AW193">
            <v>214000</v>
          </cell>
          <cell r="AX193">
            <v>0</v>
          </cell>
          <cell r="AY193">
            <v>0</v>
          </cell>
          <cell r="AZ193">
            <v>0</v>
          </cell>
          <cell r="BA193">
            <v>0</v>
          </cell>
          <cell r="BB193">
            <v>0</v>
          </cell>
          <cell r="BC193">
            <v>0</v>
          </cell>
          <cell r="BD193">
            <v>224700</v>
          </cell>
          <cell r="BE193">
            <v>4261</v>
          </cell>
          <cell r="BF193">
            <v>0</v>
          </cell>
          <cell r="BG193">
            <v>0</v>
          </cell>
          <cell r="BH193">
            <v>0</v>
          </cell>
          <cell r="BI193">
            <v>0</v>
          </cell>
          <cell r="BJ193">
            <v>142</v>
          </cell>
          <cell r="BK193">
            <v>0</v>
          </cell>
          <cell r="BL193">
            <v>0</v>
          </cell>
          <cell r="BM193">
            <v>0</v>
          </cell>
          <cell r="BN193">
            <v>0</v>
          </cell>
          <cell r="BO193">
            <v>142</v>
          </cell>
          <cell r="BP193">
            <v>106852</v>
          </cell>
          <cell r="BQ193">
            <v>0</v>
          </cell>
          <cell r="BR193">
            <v>0</v>
          </cell>
          <cell r="BS193">
            <v>0</v>
          </cell>
          <cell r="BT193">
            <v>0</v>
          </cell>
          <cell r="BU193">
            <v>3562</v>
          </cell>
          <cell r="BV193">
            <v>0</v>
          </cell>
          <cell r="BW193">
            <v>0</v>
          </cell>
          <cell r="BX193">
            <v>0</v>
          </cell>
          <cell r="BY193">
            <v>0</v>
          </cell>
          <cell r="BZ193">
            <v>3562</v>
          </cell>
          <cell r="CA193">
            <v>142</v>
          </cell>
          <cell r="CB193">
            <v>3704</v>
          </cell>
          <cell r="CC193">
            <v>0.05</v>
          </cell>
          <cell r="CD193">
            <v>228404</v>
          </cell>
        </row>
        <row r="194">
          <cell r="B194" t="str">
            <v>DU011</v>
          </cell>
          <cell r="C194" t="str">
            <v>CAP04</v>
          </cell>
          <cell r="D194" t="str">
            <v>De veinticuatro (XXIV) Vías 4" PVC</v>
          </cell>
          <cell r="E194" t="str">
            <v>m</v>
          </cell>
          <cell r="F194" t="str">
            <v>MOC056</v>
          </cell>
          <cell r="G194" t="str">
            <v>NA</v>
          </cell>
          <cell r="H194" t="str">
            <v>NA</v>
          </cell>
          <cell r="I194" t="str">
            <v>NA</v>
          </cell>
          <cell r="J194" t="str">
            <v>NA</v>
          </cell>
          <cell r="K194" t="str">
            <v>NA</v>
          </cell>
          <cell r="L194" t="str">
            <v>NA</v>
          </cell>
          <cell r="M194">
            <v>24</v>
          </cell>
          <cell r="N194" t="str">
            <v>NA</v>
          </cell>
          <cell r="O194" t="str">
            <v>NA</v>
          </cell>
          <cell r="P194" t="str">
            <v>NA</v>
          </cell>
          <cell r="Q194" t="str">
            <v>NA</v>
          </cell>
          <cell r="R194" t="str">
            <v>NA</v>
          </cell>
          <cell r="S194" t="str">
            <v>NA</v>
          </cell>
          <cell r="T194" t="str">
            <v>CEC005</v>
          </cell>
          <cell r="U194" t="str">
            <v>NA</v>
          </cell>
          <cell r="V194" t="str">
            <v>NA</v>
          </cell>
          <cell r="W194" t="str">
            <v>NA</v>
          </cell>
          <cell r="X194" t="str">
            <v>NA</v>
          </cell>
          <cell r="Y194" t="str">
            <v>CMC005</v>
          </cell>
          <cell r="Z194" t="str">
            <v>NA</v>
          </cell>
          <cell r="AA194" t="str">
            <v>NA</v>
          </cell>
          <cell r="AB194" t="str">
            <v>NA</v>
          </cell>
          <cell r="AC194" t="str">
            <v>NA</v>
          </cell>
          <cell r="AD194">
            <v>1</v>
          </cell>
          <cell r="AE194" t="str">
            <v>NA</v>
          </cell>
          <cell r="AF194" t="str">
            <v>NA</v>
          </cell>
          <cell r="AG194" t="str">
            <v>NA</v>
          </cell>
          <cell r="AH194" t="str">
            <v>NA</v>
          </cell>
          <cell r="AI194">
            <v>25</v>
          </cell>
          <cell r="AJ194">
            <v>25</v>
          </cell>
          <cell r="AO194">
            <v>274084</v>
          </cell>
          <cell r="AP194">
            <v>10700</v>
          </cell>
          <cell r="AQ194">
            <v>0</v>
          </cell>
          <cell r="AR194">
            <v>0</v>
          </cell>
          <cell r="AS194">
            <v>0</v>
          </cell>
          <cell r="AT194">
            <v>0</v>
          </cell>
          <cell r="AU194">
            <v>0</v>
          </cell>
          <cell r="AV194">
            <v>0</v>
          </cell>
          <cell r="AW194">
            <v>256800</v>
          </cell>
          <cell r="AX194">
            <v>0</v>
          </cell>
          <cell r="AY194">
            <v>0</v>
          </cell>
          <cell r="AZ194">
            <v>0</v>
          </cell>
          <cell r="BA194">
            <v>0</v>
          </cell>
          <cell r="BB194">
            <v>0</v>
          </cell>
          <cell r="BC194">
            <v>0</v>
          </cell>
          <cell r="BD194">
            <v>269640</v>
          </cell>
          <cell r="BE194">
            <v>4261</v>
          </cell>
          <cell r="BF194">
            <v>0</v>
          </cell>
          <cell r="BG194">
            <v>0</v>
          </cell>
          <cell r="BH194">
            <v>0</v>
          </cell>
          <cell r="BI194">
            <v>0</v>
          </cell>
          <cell r="BJ194">
            <v>170</v>
          </cell>
          <cell r="BK194">
            <v>0</v>
          </cell>
          <cell r="BL194">
            <v>0</v>
          </cell>
          <cell r="BM194">
            <v>0</v>
          </cell>
          <cell r="BN194">
            <v>0</v>
          </cell>
          <cell r="BO194">
            <v>170</v>
          </cell>
          <cell r="BP194">
            <v>106852</v>
          </cell>
          <cell r="BQ194">
            <v>0</v>
          </cell>
          <cell r="BR194">
            <v>0</v>
          </cell>
          <cell r="BS194">
            <v>0</v>
          </cell>
          <cell r="BT194">
            <v>0</v>
          </cell>
          <cell r="BU194">
            <v>4274</v>
          </cell>
          <cell r="BV194">
            <v>0</v>
          </cell>
          <cell r="BW194">
            <v>0</v>
          </cell>
          <cell r="BX194">
            <v>0</v>
          </cell>
          <cell r="BY194">
            <v>0</v>
          </cell>
          <cell r="BZ194">
            <v>4274</v>
          </cell>
          <cell r="CA194">
            <v>170</v>
          </cell>
          <cell r="CB194">
            <v>4444</v>
          </cell>
          <cell r="CC194">
            <v>0.05</v>
          </cell>
          <cell r="CD194">
            <v>274084</v>
          </cell>
        </row>
        <row r="195">
          <cell r="B195" t="str">
            <v>DU018</v>
          </cell>
          <cell r="C195" t="str">
            <v>CAP04</v>
          </cell>
          <cell r="D195" t="str">
            <v>DUCTERÍA de una (I) vía 2" PVC</v>
          </cell>
          <cell r="E195" t="str">
            <v>m</v>
          </cell>
          <cell r="F195" t="str">
            <v>MOC052</v>
          </cell>
          <cell r="G195" t="str">
            <v>NA</v>
          </cell>
          <cell r="H195" t="str">
            <v>NA</v>
          </cell>
          <cell r="I195" t="str">
            <v>NA</v>
          </cell>
          <cell r="J195" t="str">
            <v>NA</v>
          </cell>
          <cell r="K195" t="str">
            <v>NA</v>
          </cell>
          <cell r="L195" t="str">
            <v>NA</v>
          </cell>
          <cell r="M195">
            <v>1</v>
          </cell>
          <cell r="N195" t="str">
            <v>NA</v>
          </cell>
          <cell r="O195" t="str">
            <v>NA</v>
          </cell>
          <cell r="P195" t="str">
            <v>NA</v>
          </cell>
          <cell r="Q195" t="str">
            <v>NA</v>
          </cell>
          <cell r="R195" t="str">
            <v>NA</v>
          </cell>
          <cell r="S195" t="str">
            <v>NA</v>
          </cell>
          <cell r="T195" t="str">
            <v>CEC006</v>
          </cell>
          <cell r="U195" t="str">
            <v>NA</v>
          </cell>
          <cell r="V195" t="str">
            <v>NA</v>
          </cell>
          <cell r="W195" t="str">
            <v>NA</v>
          </cell>
          <cell r="X195" t="str">
            <v>NA</v>
          </cell>
          <cell r="Y195" t="str">
            <v>CMC005</v>
          </cell>
          <cell r="Z195" t="str">
            <v>NA</v>
          </cell>
          <cell r="AA195" t="str">
            <v>NA</v>
          </cell>
          <cell r="AB195" t="str">
            <v>NA</v>
          </cell>
          <cell r="AC195" t="str">
            <v>NA</v>
          </cell>
          <cell r="AD195">
            <v>1</v>
          </cell>
          <cell r="AE195" t="str">
            <v>NA</v>
          </cell>
          <cell r="AF195" t="str">
            <v>NA</v>
          </cell>
          <cell r="AG195" t="str">
            <v>NA</v>
          </cell>
          <cell r="AH195" t="str">
            <v>NA</v>
          </cell>
          <cell r="AI195">
            <v>180</v>
          </cell>
          <cell r="AJ195">
            <v>180</v>
          </cell>
          <cell r="AO195">
            <v>4765</v>
          </cell>
          <cell r="AP195">
            <v>3700</v>
          </cell>
          <cell r="AQ195">
            <v>0</v>
          </cell>
          <cell r="AR195">
            <v>0</v>
          </cell>
          <cell r="AS195">
            <v>0</v>
          </cell>
          <cell r="AT195">
            <v>0</v>
          </cell>
          <cell r="AU195">
            <v>0</v>
          </cell>
          <cell r="AV195">
            <v>0</v>
          </cell>
          <cell r="AW195">
            <v>3700</v>
          </cell>
          <cell r="AX195">
            <v>0</v>
          </cell>
          <cell r="AY195">
            <v>0</v>
          </cell>
          <cell r="AZ195">
            <v>0</v>
          </cell>
          <cell r="BA195">
            <v>0</v>
          </cell>
          <cell r="BB195">
            <v>0</v>
          </cell>
          <cell r="BC195">
            <v>0</v>
          </cell>
          <cell r="BD195">
            <v>3700</v>
          </cell>
          <cell r="BE195">
            <v>84698</v>
          </cell>
          <cell r="BF195">
            <v>0</v>
          </cell>
          <cell r="BG195">
            <v>0</v>
          </cell>
          <cell r="BH195">
            <v>0</v>
          </cell>
          <cell r="BI195">
            <v>0</v>
          </cell>
          <cell r="BJ195">
            <v>471</v>
          </cell>
          <cell r="BK195">
            <v>0</v>
          </cell>
          <cell r="BL195">
            <v>0</v>
          </cell>
          <cell r="BM195">
            <v>0</v>
          </cell>
          <cell r="BN195">
            <v>0</v>
          </cell>
          <cell r="BO195">
            <v>471</v>
          </cell>
          <cell r="BP195">
            <v>106852</v>
          </cell>
          <cell r="BQ195">
            <v>0</v>
          </cell>
          <cell r="BR195">
            <v>0</v>
          </cell>
          <cell r="BS195">
            <v>0</v>
          </cell>
          <cell r="BT195">
            <v>0</v>
          </cell>
          <cell r="BU195">
            <v>594</v>
          </cell>
          <cell r="BV195">
            <v>0</v>
          </cell>
          <cell r="BW195">
            <v>0</v>
          </cell>
          <cell r="BX195">
            <v>0</v>
          </cell>
          <cell r="BY195">
            <v>0</v>
          </cell>
          <cell r="BZ195">
            <v>594</v>
          </cell>
          <cell r="CA195">
            <v>471</v>
          </cell>
          <cell r="CB195">
            <v>1065</v>
          </cell>
          <cell r="CD195">
            <v>4765</v>
          </cell>
        </row>
        <row r="196">
          <cell r="C196" t="str">
            <v>CAP04</v>
          </cell>
          <cell r="D196" t="str">
            <v>DUCTERIA Incluye suministro e instalacion</v>
          </cell>
          <cell r="CD196">
            <v>0</v>
          </cell>
        </row>
        <row r="197">
          <cell r="B197" t="str">
            <v>AC012</v>
          </cell>
          <cell r="C197" t="str">
            <v>CAP04</v>
          </cell>
          <cell r="D197" t="str">
            <v>En Andén concreto</v>
          </cell>
          <cell r="E197" t="str">
            <v>m</v>
          </cell>
          <cell r="F197" t="str">
            <v>MOC010</v>
          </cell>
          <cell r="G197" t="str">
            <v>MOC062</v>
          </cell>
          <cell r="H197" t="str">
            <v>MOC128</v>
          </cell>
          <cell r="I197" t="str">
            <v>NA</v>
          </cell>
          <cell r="J197" t="str">
            <v>NA</v>
          </cell>
          <cell r="K197" t="str">
            <v>NA</v>
          </cell>
          <cell r="L197" t="str">
            <v>NA</v>
          </cell>
          <cell r="M197">
            <v>0.05</v>
          </cell>
          <cell r="N197">
            <v>0.3</v>
          </cell>
          <cell r="O197">
            <v>0.24</v>
          </cell>
          <cell r="P197" t="str">
            <v>NA</v>
          </cell>
          <cell r="Q197" t="str">
            <v>NA</v>
          </cell>
          <cell r="R197" t="str">
            <v>NA</v>
          </cell>
          <cell r="S197" t="str">
            <v>NA</v>
          </cell>
          <cell r="T197" t="str">
            <v>CEC002</v>
          </cell>
          <cell r="U197" t="str">
            <v>CEC004</v>
          </cell>
          <cell r="V197" t="str">
            <v>CEC011</v>
          </cell>
          <cell r="W197" t="str">
            <v>CEC008</v>
          </cell>
          <cell r="X197" t="str">
            <v>NA</v>
          </cell>
          <cell r="Y197" t="str">
            <v>CMC002</v>
          </cell>
          <cell r="Z197" t="str">
            <v>CMC004</v>
          </cell>
          <cell r="AA197" t="str">
            <v>CMC008</v>
          </cell>
          <cell r="AB197" t="str">
            <v>CMC007</v>
          </cell>
          <cell r="AC197" t="str">
            <v>NA</v>
          </cell>
          <cell r="AD197">
            <v>1</v>
          </cell>
          <cell r="AE197">
            <v>1</v>
          </cell>
          <cell r="AF197">
            <v>1</v>
          </cell>
          <cell r="AG197">
            <v>1</v>
          </cell>
          <cell r="AH197" t="str">
            <v>NA</v>
          </cell>
          <cell r="AI197">
            <v>134</v>
          </cell>
          <cell r="AJ197">
            <v>134</v>
          </cell>
          <cell r="AK197">
            <v>134</v>
          </cell>
          <cell r="AL197">
            <v>134</v>
          </cell>
          <cell r="AM197">
            <v>134</v>
          </cell>
          <cell r="AO197">
            <v>14572</v>
          </cell>
          <cell r="AP197">
            <v>24000</v>
          </cell>
          <cell r="AQ197">
            <v>300</v>
          </cell>
          <cell r="AR197">
            <v>20000</v>
          </cell>
          <cell r="AS197">
            <v>0</v>
          </cell>
          <cell r="AT197">
            <v>0</v>
          </cell>
          <cell r="AU197">
            <v>0</v>
          </cell>
          <cell r="AV197">
            <v>0</v>
          </cell>
          <cell r="AW197">
            <v>1200</v>
          </cell>
          <cell r="AX197">
            <v>90</v>
          </cell>
          <cell r="AY197">
            <v>4800</v>
          </cell>
          <cell r="AZ197">
            <v>0</v>
          </cell>
          <cell r="BA197">
            <v>0</v>
          </cell>
          <cell r="BB197">
            <v>0</v>
          </cell>
          <cell r="BC197">
            <v>0</v>
          </cell>
          <cell r="BD197">
            <v>6395</v>
          </cell>
          <cell r="BE197">
            <v>584715</v>
          </cell>
          <cell r="BF197">
            <v>2893</v>
          </cell>
          <cell r="BG197">
            <v>20668</v>
          </cell>
          <cell r="BH197">
            <v>90067</v>
          </cell>
          <cell r="BI197">
            <v>0</v>
          </cell>
          <cell r="BJ197">
            <v>4364</v>
          </cell>
          <cell r="BK197">
            <v>22</v>
          </cell>
          <cell r="BL197">
            <v>154</v>
          </cell>
          <cell r="BM197">
            <v>672</v>
          </cell>
          <cell r="BN197">
            <v>0</v>
          </cell>
          <cell r="BO197">
            <v>5212</v>
          </cell>
          <cell r="BP197">
            <v>89116</v>
          </cell>
          <cell r="BQ197">
            <v>128224</v>
          </cell>
          <cell r="BR197">
            <v>140891</v>
          </cell>
          <cell r="BS197">
            <v>39108</v>
          </cell>
          <cell r="BT197">
            <v>0</v>
          </cell>
          <cell r="BU197">
            <v>665</v>
          </cell>
          <cell r="BV197">
            <v>957</v>
          </cell>
          <cell r="BW197">
            <v>1051</v>
          </cell>
          <cell r="BX197">
            <v>292</v>
          </cell>
          <cell r="BY197">
            <v>0</v>
          </cell>
          <cell r="BZ197">
            <v>2965</v>
          </cell>
          <cell r="CA197">
            <v>5212</v>
          </cell>
          <cell r="CB197">
            <v>8177</v>
          </cell>
          <cell r="CC197">
            <v>0.05</v>
          </cell>
          <cell r="CD197">
            <v>14572</v>
          </cell>
        </row>
        <row r="198">
          <cell r="B198" t="str">
            <v>AC010</v>
          </cell>
          <cell r="C198" t="str">
            <v>CAP04</v>
          </cell>
          <cell r="D198" t="str">
            <v>En Andén destapado</v>
          </cell>
          <cell r="E198" t="str">
            <v>m</v>
          </cell>
          <cell r="F198" t="str">
            <v>MOC010</v>
          </cell>
          <cell r="G198" t="str">
            <v>MOC062</v>
          </cell>
          <cell r="H198" t="str">
            <v>MOC128</v>
          </cell>
          <cell r="I198" t="str">
            <v>NA</v>
          </cell>
          <cell r="J198" t="str">
            <v>NA</v>
          </cell>
          <cell r="K198" t="str">
            <v>NA</v>
          </cell>
          <cell r="L198" t="str">
            <v>NA</v>
          </cell>
          <cell r="M198">
            <v>0.05</v>
          </cell>
          <cell r="N198">
            <v>0.3</v>
          </cell>
          <cell r="O198">
            <v>0.24</v>
          </cell>
          <cell r="P198" t="str">
            <v>NA</v>
          </cell>
          <cell r="Q198" t="str">
            <v>NA</v>
          </cell>
          <cell r="R198" t="str">
            <v>NA</v>
          </cell>
          <cell r="S198" t="str">
            <v>NA</v>
          </cell>
          <cell r="T198" t="str">
            <v>CEC004</v>
          </cell>
          <cell r="U198" t="str">
            <v>CEC010</v>
          </cell>
          <cell r="V198" t="str">
            <v>CEC008</v>
          </cell>
          <cell r="W198" t="str">
            <v>NA</v>
          </cell>
          <cell r="X198" t="str">
            <v>NA</v>
          </cell>
          <cell r="Y198" t="str">
            <v>CMC004</v>
          </cell>
          <cell r="Z198" t="str">
            <v>CMC008</v>
          </cell>
          <cell r="AA198" t="str">
            <v>CMC007</v>
          </cell>
          <cell r="AB198" t="str">
            <v>NA</v>
          </cell>
          <cell r="AC198" t="str">
            <v>NA</v>
          </cell>
          <cell r="AD198">
            <v>1</v>
          </cell>
          <cell r="AE198">
            <v>1</v>
          </cell>
          <cell r="AF198">
            <v>1</v>
          </cell>
          <cell r="AG198" t="str">
            <v>NA</v>
          </cell>
          <cell r="AH198" t="str">
            <v>NA</v>
          </cell>
          <cell r="AI198">
            <v>260</v>
          </cell>
          <cell r="AJ198">
            <v>260</v>
          </cell>
          <cell r="AK198">
            <v>260</v>
          </cell>
          <cell r="AL198">
            <v>260</v>
          </cell>
          <cell r="AO198">
            <v>8066</v>
          </cell>
          <cell r="AP198">
            <v>24000</v>
          </cell>
          <cell r="AQ198">
            <v>300</v>
          </cell>
          <cell r="AR198">
            <v>20000</v>
          </cell>
          <cell r="AS198">
            <v>0</v>
          </cell>
          <cell r="AT198">
            <v>0</v>
          </cell>
          <cell r="AU198">
            <v>0</v>
          </cell>
          <cell r="AV198">
            <v>0</v>
          </cell>
          <cell r="AW198">
            <v>1200</v>
          </cell>
          <cell r="AX198">
            <v>90</v>
          </cell>
          <cell r="AY198">
            <v>4800</v>
          </cell>
          <cell r="AZ198">
            <v>0</v>
          </cell>
          <cell r="BA198">
            <v>0</v>
          </cell>
          <cell r="BB198">
            <v>0</v>
          </cell>
          <cell r="BC198">
            <v>0</v>
          </cell>
          <cell r="BD198">
            <v>6395</v>
          </cell>
          <cell r="BE198">
            <v>2893</v>
          </cell>
          <cell r="BF198">
            <v>33634</v>
          </cell>
          <cell r="BG198">
            <v>90067</v>
          </cell>
          <cell r="BH198">
            <v>0</v>
          </cell>
          <cell r="BI198">
            <v>0</v>
          </cell>
          <cell r="BJ198">
            <v>11</v>
          </cell>
          <cell r="BK198">
            <v>129</v>
          </cell>
          <cell r="BL198">
            <v>346</v>
          </cell>
          <cell r="BM198">
            <v>0</v>
          </cell>
          <cell r="BN198">
            <v>0</v>
          </cell>
          <cell r="BO198">
            <v>486</v>
          </cell>
          <cell r="BP198">
            <v>128224</v>
          </cell>
          <cell r="BQ198">
            <v>140891</v>
          </cell>
          <cell r="BR198">
            <v>39108</v>
          </cell>
          <cell r="BS198">
            <v>0</v>
          </cell>
          <cell r="BT198">
            <v>0</v>
          </cell>
          <cell r="BU198">
            <v>493</v>
          </cell>
          <cell r="BV198">
            <v>542</v>
          </cell>
          <cell r="BW198">
            <v>150</v>
          </cell>
          <cell r="BX198">
            <v>0</v>
          </cell>
          <cell r="BY198">
            <v>0</v>
          </cell>
          <cell r="BZ198">
            <v>1185</v>
          </cell>
          <cell r="CA198">
            <v>486</v>
          </cell>
          <cell r="CB198">
            <v>1671</v>
          </cell>
          <cell r="CC198">
            <v>0.05</v>
          </cell>
          <cell r="CD198">
            <v>8066</v>
          </cell>
        </row>
        <row r="199">
          <cell r="C199" t="str">
            <v>CAP04</v>
          </cell>
          <cell r="D199" t="str">
            <v>Monotubo de  1-1/4" para subductar</v>
          </cell>
          <cell r="E199" t="str">
            <v>m</v>
          </cell>
          <cell r="F199" t="str">
            <v>MRD362</v>
          </cell>
          <cell r="G199" t="str">
            <v>MRD361</v>
          </cell>
          <cell r="H199" t="str">
            <v>NA</v>
          </cell>
          <cell r="I199" t="str">
            <v>NA</v>
          </cell>
          <cell r="J199" t="str">
            <v>NA</v>
          </cell>
          <cell r="K199" t="str">
            <v>NA</v>
          </cell>
          <cell r="L199" t="str">
            <v>NA</v>
          </cell>
          <cell r="M199">
            <v>1</v>
          </cell>
          <cell r="N199">
            <v>2.9000000000000001E-2</v>
          </cell>
          <cell r="O199" t="str">
            <v>NA</v>
          </cell>
          <cell r="P199" t="str">
            <v>NA</v>
          </cell>
          <cell r="Q199" t="str">
            <v>NA</v>
          </cell>
          <cell r="R199" t="str">
            <v>NA</v>
          </cell>
          <cell r="S199" t="str">
            <v>NA</v>
          </cell>
          <cell r="T199" t="str">
            <v>CEC005</v>
          </cell>
          <cell r="U199" t="str">
            <v>NA</v>
          </cell>
          <cell r="V199" t="str">
            <v>NA</v>
          </cell>
          <cell r="W199" t="str">
            <v>NA</v>
          </cell>
          <cell r="X199" t="str">
            <v>NA</v>
          </cell>
          <cell r="Y199" t="str">
            <v>CMC005</v>
          </cell>
          <cell r="Z199" t="str">
            <v>NA</v>
          </cell>
          <cell r="AA199" t="str">
            <v>NA</v>
          </cell>
          <cell r="AB199" t="str">
            <v>NA</v>
          </cell>
          <cell r="AC199" t="str">
            <v>NA</v>
          </cell>
          <cell r="AD199">
            <v>1</v>
          </cell>
          <cell r="AE199" t="str">
            <v>NA</v>
          </cell>
          <cell r="AF199" t="str">
            <v>NA</v>
          </cell>
          <cell r="AG199" t="str">
            <v>NA</v>
          </cell>
          <cell r="AH199" t="str">
            <v>NA</v>
          </cell>
          <cell r="AI199">
            <v>250</v>
          </cell>
          <cell r="AJ199">
            <v>250</v>
          </cell>
          <cell r="AO199">
            <v>2729</v>
          </cell>
          <cell r="AP199">
            <v>2000</v>
          </cell>
          <cell r="AQ199">
            <v>6080</v>
          </cell>
          <cell r="AR199">
            <v>0</v>
          </cell>
          <cell r="AS199">
            <v>0</v>
          </cell>
          <cell r="AT199">
            <v>0</v>
          </cell>
          <cell r="AU199">
            <v>0</v>
          </cell>
          <cell r="AV199">
            <v>0</v>
          </cell>
          <cell r="AW199">
            <v>2000</v>
          </cell>
          <cell r="AX199">
            <v>176</v>
          </cell>
          <cell r="AY199">
            <v>0</v>
          </cell>
          <cell r="AZ199">
            <v>0</v>
          </cell>
          <cell r="BA199">
            <v>0</v>
          </cell>
          <cell r="BB199">
            <v>0</v>
          </cell>
          <cell r="BC199">
            <v>0</v>
          </cell>
          <cell r="BD199">
            <v>2285</v>
          </cell>
          <cell r="BE199">
            <v>4261</v>
          </cell>
          <cell r="BF199">
            <v>0</v>
          </cell>
          <cell r="BG199">
            <v>0</v>
          </cell>
          <cell r="BH199">
            <v>0</v>
          </cell>
          <cell r="BI199">
            <v>0</v>
          </cell>
          <cell r="BJ199">
            <v>17</v>
          </cell>
          <cell r="BK199">
            <v>0</v>
          </cell>
          <cell r="BL199">
            <v>0</v>
          </cell>
          <cell r="BM199">
            <v>0</v>
          </cell>
          <cell r="BN199">
            <v>0</v>
          </cell>
          <cell r="BO199">
            <v>17</v>
          </cell>
          <cell r="BP199">
            <v>106852</v>
          </cell>
          <cell r="BQ199">
            <v>0</v>
          </cell>
          <cell r="BR199">
            <v>0</v>
          </cell>
          <cell r="BS199">
            <v>0</v>
          </cell>
          <cell r="BT199">
            <v>0</v>
          </cell>
          <cell r="BU199">
            <v>427</v>
          </cell>
          <cell r="BV199">
            <v>0</v>
          </cell>
          <cell r="BW199">
            <v>0</v>
          </cell>
          <cell r="BX199">
            <v>0</v>
          </cell>
          <cell r="BY199">
            <v>0</v>
          </cell>
          <cell r="BZ199">
            <v>427</v>
          </cell>
          <cell r="CA199">
            <v>17</v>
          </cell>
          <cell r="CB199">
            <v>444</v>
          </cell>
          <cell r="CC199">
            <v>0.05</v>
          </cell>
          <cell r="CD199">
            <v>2729</v>
          </cell>
        </row>
        <row r="200">
          <cell r="B200" t="str">
            <v>RA009</v>
          </cell>
          <cell r="C200" t="str">
            <v>CAP04</v>
          </cell>
          <cell r="D200" t="str">
            <v>REPAV. En andén concreto</v>
          </cell>
          <cell r="E200" t="str">
            <v>m</v>
          </cell>
          <cell r="F200" t="str">
            <v>MOC014</v>
          </cell>
          <cell r="G200" t="str">
            <v>MOC026</v>
          </cell>
          <cell r="H200" t="str">
            <v>MOC108</v>
          </cell>
          <cell r="I200" t="str">
            <v>NA</v>
          </cell>
          <cell r="J200" t="str">
            <v>NA</v>
          </cell>
          <cell r="K200" t="str">
            <v>NA</v>
          </cell>
          <cell r="L200" t="str">
            <v>NA</v>
          </cell>
          <cell r="M200">
            <v>0.17</v>
          </cell>
          <cell r="N200">
            <v>0.04</v>
          </cell>
          <cell r="O200">
            <v>0.11</v>
          </cell>
          <cell r="P200" t="str">
            <v>NA</v>
          </cell>
          <cell r="Q200" t="str">
            <v>NA</v>
          </cell>
          <cell r="R200" t="str">
            <v>NA</v>
          </cell>
          <cell r="S200" t="str">
            <v>NA</v>
          </cell>
          <cell r="T200" t="str">
            <v>CEC013</v>
          </cell>
          <cell r="U200" t="str">
            <v>NA</v>
          </cell>
          <cell r="V200" t="str">
            <v>NA</v>
          </cell>
          <cell r="W200" t="str">
            <v>NA</v>
          </cell>
          <cell r="X200" t="str">
            <v>NA</v>
          </cell>
          <cell r="Y200" t="str">
            <v>CMC009</v>
          </cell>
          <cell r="Z200" t="str">
            <v>NA</v>
          </cell>
          <cell r="AA200" t="str">
            <v>NA</v>
          </cell>
          <cell r="AB200" t="str">
            <v>NA</v>
          </cell>
          <cell r="AC200" t="str">
            <v>NA</v>
          </cell>
          <cell r="AD200">
            <v>1</v>
          </cell>
          <cell r="AE200" t="str">
            <v>NA</v>
          </cell>
          <cell r="AF200" t="str">
            <v>NA</v>
          </cell>
          <cell r="AG200" t="str">
            <v>NA</v>
          </cell>
          <cell r="AH200" t="str">
            <v>NA</v>
          </cell>
          <cell r="AI200">
            <v>150</v>
          </cell>
          <cell r="AJ200">
            <v>150</v>
          </cell>
          <cell r="AO200">
            <v>12132</v>
          </cell>
          <cell r="AP200">
            <v>4800</v>
          </cell>
          <cell r="AQ200">
            <v>234000</v>
          </cell>
          <cell r="AR200">
            <v>560</v>
          </cell>
          <cell r="AS200">
            <v>0</v>
          </cell>
          <cell r="AT200">
            <v>0</v>
          </cell>
          <cell r="AU200">
            <v>0</v>
          </cell>
          <cell r="AV200">
            <v>0</v>
          </cell>
          <cell r="AW200">
            <v>816</v>
          </cell>
          <cell r="AX200">
            <v>9360</v>
          </cell>
          <cell r="AY200">
            <v>62</v>
          </cell>
          <cell r="AZ200">
            <v>0</v>
          </cell>
          <cell r="BA200">
            <v>0</v>
          </cell>
          <cell r="BB200">
            <v>0</v>
          </cell>
          <cell r="BC200">
            <v>0</v>
          </cell>
          <cell r="BD200">
            <v>10750</v>
          </cell>
          <cell r="BE200">
            <v>23278</v>
          </cell>
          <cell r="BF200">
            <v>0</v>
          </cell>
          <cell r="BG200">
            <v>0</v>
          </cell>
          <cell r="BH200">
            <v>0</v>
          </cell>
          <cell r="BI200">
            <v>0</v>
          </cell>
          <cell r="BJ200">
            <v>155</v>
          </cell>
          <cell r="BK200">
            <v>0</v>
          </cell>
          <cell r="BL200">
            <v>0</v>
          </cell>
          <cell r="BM200">
            <v>0</v>
          </cell>
          <cell r="BN200">
            <v>0</v>
          </cell>
          <cell r="BO200">
            <v>155</v>
          </cell>
          <cell r="BP200">
            <v>184062</v>
          </cell>
          <cell r="BQ200">
            <v>0</v>
          </cell>
          <cell r="BR200">
            <v>0</v>
          </cell>
          <cell r="BS200">
            <v>0</v>
          </cell>
          <cell r="BT200">
            <v>0</v>
          </cell>
          <cell r="BU200">
            <v>1227</v>
          </cell>
          <cell r="BV200">
            <v>0</v>
          </cell>
          <cell r="BW200">
            <v>0</v>
          </cell>
          <cell r="BX200">
            <v>0</v>
          </cell>
          <cell r="BY200">
            <v>0</v>
          </cell>
          <cell r="BZ200">
            <v>1227</v>
          </cell>
          <cell r="CA200">
            <v>155</v>
          </cell>
          <cell r="CB200">
            <v>1382</v>
          </cell>
          <cell r="CC200">
            <v>0.05</v>
          </cell>
          <cell r="CD200">
            <v>12132</v>
          </cell>
        </row>
        <row r="201">
          <cell r="B201" t="str">
            <v>RA017</v>
          </cell>
          <cell r="C201" t="str">
            <v>CAP04</v>
          </cell>
          <cell r="D201" t="str">
            <v>REPAV. En Andén parqueadero</v>
          </cell>
          <cell r="E201" t="str">
            <v>m</v>
          </cell>
          <cell r="F201" t="str">
            <v>MOC014</v>
          </cell>
          <cell r="G201" t="str">
            <v>MOC026</v>
          </cell>
          <cell r="H201" t="str">
            <v>MOC108</v>
          </cell>
          <cell r="I201" t="str">
            <v>MOC129</v>
          </cell>
          <cell r="J201" t="str">
            <v>NA</v>
          </cell>
          <cell r="K201" t="str">
            <v>NA</v>
          </cell>
          <cell r="L201" t="str">
            <v>NA</v>
          </cell>
          <cell r="M201">
            <v>0.08</v>
          </cell>
          <cell r="N201">
            <v>0.04</v>
          </cell>
          <cell r="O201">
            <v>0.11</v>
          </cell>
          <cell r="P201">
            <v>0.1</v>
          </cell>
          <cell r="Q201" t="str">
            <v>NA</v>
          </cell>
          <cell r="R201" t="str">
            <v>NA</v>
          </cell>
          <cell r="S201" t="str">
            <v>NA</v>
          </cell>
          <cell r="T201" t="str">
            <v>CEC013</v>
          </cell>
          <cell r="U201" t="str">
            <v>NA</v>
          </cell>
          <cell r="V201" t="str">
            <v>NA</v>
          </cell>
          <cell r="W201" t="str">
            <v>NA</v>
          </cell>
          <cell r="X201" t="str">
            <v>NA</v>
          </cell>
          <cell r="Y201" t="str">
            <v>CMC009</v>
          </cell>
          <cell r="Z201" t="str">
            <v>NA</v>
          </cell>
          <cell r="AA201" t="str">
            <v>NA</v>
          </cell>
          <cell r="AB201" t="str">
            <v>NA</v>
          </cell>
          <cell r="AC201" t="str">
            <v>NA</v>
          </cell>
          <cell r="AD201">
            <v>1</v>
          </cell>
          <cell r="AE201" t="str">
            <v>NA</v>
          </cell>
          <cell r="AF201" t="str">
            <v>NA</v>
          </cell>
          <cell r="AG201" t="str">
            <v>NA</v>
          </cell>
          <cell r="AH201" t="str">
            <v>NA</v>
          </cell>
          <cell r="AI201">
            <v>33</v>
          </cell>
          <cell r="AJ201">
            <v>33</v>
          </cell>
          <cell r="AO201">
            <v>16904</v>
          </cell>
          <cell r="AP201">
            <v>4800</v>
          </cell>
          <cell r="AQ201">
            <v>234000</v>
          </cell>
          <cell r="AR201">
            <v>560</v>
          </cell>
          <cell r="AS201">
            <v>3090</v>
          </cell>
          <cell r="AT201">
            <v>0</v>
          </cell>
          <cell r="AU201">
            <v>0</v>
          </cell>
          <cell r="AV201">
            <v>0</v>
          </cell>
          <cell r="AW201">
            <v>384</v>
          </cell>
          <cell r="AX201">
            <v>9360</v>
          </cell>
          <cell r="AY201">
            <v>62</v>
          </cell>
          <cell r="AZ201">
            <v>309</v>
          </cell>
          <cell r="BA201">
            <v>0</v>
          </cell>
          <cell r="BB201">
            <v>0</v>
          </cell>
          <cell r="BC201">
            <v>0</v>
          </cell>
          <cell r="BD201">
            <v>10621</v>
          </cell>
          <cell r="BE201">
            <v>23278</v>
          </cell>
          <cell r="BF201">
            <v>0</v>
          </cell>
          <cell r="BG201">
            <v>0</v>
          </cell>
          <cell r="BH201">
            <v>0</v>
          </cell>
          <cell r="BI201">
            <v>0</v>
          </cell>
          <cell r="BJ201">
            <v>705</v>
          </cell>
          <cell r="BK201">
            <v>0</v>
          </cell>
          <cell r="BL201">
            <v>0</v>
          </cell>
          <cell r="BM201">
            <v>0</v>
          </cell>
          <cell r="BN201">
            <v>0</v>
          </cell>
          <cell r="BO201">
            <v>705</v>
          </cell>
          <cell r="BP201">
            <v>184062</v>
          </cell>
          <cell r="BQ201">
            <v>0</v>
          </cell>
          <cell r="BR201">
            <v>0</v>
          </cell>
          <cell r="BS201">
            <v>0</v>
          </cell>
          <cell r="BT201">
            <v>0</v>
          </cell>
          <cell r="BU201">
            <v>5578</v>
          </cell>
          <cell r="BV201">
            <v>0</v>
          </cell>
          <cell r="BW201">
            <v>0</v>
          </cell>
          <cell r="BX201">
            <v>0</v>
          </cell>
          <cell r="BY201">
            <v>0</v>
          </cell>
          <cell r="BZ201">
            <v>5578</v>
          </cell>
          <cell r="CA201">
            <v>705</v>
          </cell>
          <cell r="CB201">
            <v>6283</v>
          </cell>
          <cell r="CC201">
            <v>0.05</v>
          </cell>
          <cell r="CD201">
            <v>16904</v>
          </cell>
        </row>
        <row r="202">
          <cell r="C202" t="str">
            <v>CAP04</v>
          </cell>
          <cell r="D202" t="str">
            <v>Sistema de sujeción ducto en cámara</v>
          </cell>
          <cell r="E202" t="str">
            <v>U</v>
          </cell>
          <cell r="F202" t="str">
            <v>MRD386</v>
          </cell>
          <cell r="G202" t="str">
            <v>NA</v>
          </cell>
          <cell r="H202" t="str">
            <v>NA</v>
          </cell>
          <cell r="I202" t="str">
            <v>NA</v>
          </cell>
          <cell r="J202" t="str">
            <v>NA</v>
          </cell>
          <cell r="K202" t="str">
            <v>NA</v>
          </cell>
          <cell r="L202" t="str">
            <v>NA</v>
          </cell>
          <cell r="M202">
            <v>1</v>
          </cell>
          <cell r="N202" t="str">
            <v>NA</v>
          </cell>
          <cell r="O202" t="str">
            <v>NA</v>
          </cell>
          <cell r="P202" t="str">
            <v>NA</v>
          </cell>
          <cell r="Q202" t="str">
            <v>NA</v>
          </cell>
          <cell r="R202" t="str">
            <v>NA</v>
          </cell>
          <cell r="S202" t="str">
            <v>NA</v>
          </cell>
          <cell r="T202" t="str">
            <v>CEC005</v>
          </cell>
          <cell r="U202" t="str">
            <v>NA</v>
          </cell>
          <cell r="V202" t="str">
            <v>NA</v>
          </cell>
          <cell r="W202" t="str">
            <v>NA</v>
          </cell>
          <cell r="X202" t="str">
            <v>NA</v>
          </cell>
          <cell r="Y202" t="str">
            <v>CMC005</v>
          </cell>
          <cell r="Z202" t="str">
            <v>NA</v>
          </cell>
          <cell r="AA202" t="str">
            <v>NA</v>
          </cell>
          <cell r="AB202" t="str">
            <v>NA</v>
          </cell>
          <cell r="AC202" t="str">
            <v>NA</v>
          </cell>
          <cell r="AD202">
            <v>1</v>
          </cell>
          <cell r="AE202" t="str">
            <v>NA</v>
          </cell>
          <cell r="AF202" t="str">
            <v>NA</v>
          </cell>
          <cell r="AG202" t="str">
            <v>NA</v>
          </cell>
          <cell r="AH202" t="str">
            <v>NA</v>
          </cell>
          <cell r="AI202">
            <v>170</v>
          </cell>
          <cell r="AJ202">
            <v>170</v>
          </cell>
          <cell r="AO202">
            <v>12524</v>
          </cell>
          <cell r="AP202">
            <v>11305</v>
          </cell>
          <cell r="AQ202">
            <v>0</v>
          </cell>
          <cell r="AR202">
            <v>0</v>
          </cell>
          <cell r="AS202">
            <v>0</v>
          </cell>
          <cell r="AT202">
            <v>0</v>
          </cell>
          <cell r="AU202">
            <v>0</v>
          </cell>
          <cell r="AV202">
            <v>0</v>
          </cell>
          <cell r="AW202">
            <v>11305</v>
          </cell>
          <cell r="AX202">
            <v>0</v>
          </cell>
          <cell r="AY202">
            <v>0</v>
          </cell>
          <cell r="AZ202">
            <v>0</v>
          </cell>
          <cell r="BA202">
            <v>0</v>
          </cell>
          <cell r="BB202">
            <v>0</v>
          </cell>
          <cell r="BC202">
            <v>0</v>
          </cell>
          <cell r="BD202">
            <v>11870</v>
          </cell>
          <cell r="BE202">
            <v>4261</v>
          </cell>
          <cell r="BF202">
            <v>0</v>
          </cell>
          <cell r="BG202">
            <v>0</v>
          </cell>
          <cell r="BH202">
            <v>0</v>
          </cell>
          <cell r="BI202">
            <v>0</v>
          </cell>
          <cell r="BJ202">
            <v>25</v>
          </cell>
          <cell r="BK202">
            <v>0</v>
          </cell>
          <cell r="BL202">
            <v>0</v>
          </cell>
          <cell r="BM202">
            <v>0</v>
          </cell>
          <cell r="BN202">
            <v>0</v>
          </cell>
          <cell r="BO202">
            <v>25</v>
          </cell>
          <cell r="BP202">
            <v>106852</v>
          </cell>
          <cell r="BQ202">
            <v>0</v>
          </cell>
          <cell r="BR202">
            <v>0</v>
          </cell>
          <cell r="BS202">
            <v>0</v>
          </cell>
          <cell r="BT202">
            <v>0</v>
          </cell>
          <cell r="BU202">
            <v>629</v>
          </cell>
          <cell r="BV202">
            <v>0</v>
          </cell>
          <cell r="BW202">
            <v>0</v>
          </cell>
          <cell r="BX202">
            <v>0</v>
          </cell>
          <cell r="BY202">
            <v>0</v>
          </cell>
          <cell r="BZ202">
            <v>629</v>
          </cell>
          <cell r="CA202">
            <v>25</v>
          </cell>
          <cell r="CB202">
            <v>654</v>
          </cell>
          <cell r="CC202">
            <v>0.05</v>
          </cell>
          <cell r="CD202">
            <v>12524</v>
          </cell>
        </row>
        <row r="203">
          <cell r="B203" t="str">
            <v>DU001</v>
          </cell>
          <cell r="C203" t="str">
            <v>CAP04</v>
          </cell>
          <cell r="D203" t="str">
            <v>Tubería de una (1) vía</v>
          </cell>
          <cell r="E203" t="str">
            <v>m</v>
          </cell>
          <cell r="F203" t="str">
            <v>MOC056</v>
          </cell>
          <cell r="G203" t="str">
            <v>NA</v>
          </cell>
          <cell r="H203" t="str">
            <v>NA</v>
          </cell>
          <cell r="I203" t="str">
            <v>NA</v>
          </cell>
          <cell r="J203" t="str">
            <v>NA</v>
          </cell>
          <cell r="K203" t="str">
            <v>NA</v>
          </cell>
          <cell r="L203" t="str">
            <v>NA</v>
          </cell>
          <cell r="M203">
            <v>1</v>
          </cell>
          <cell r="N203" t="str">
            <v>NA</v>
          </cell>
          <cell r="O203" t="str">
            <v>NA</v>
          </cell>
          <cell r="P203" t="str">
            <v>NA</v>
          </cell>
          <cell r="Q203" t="str">
            <v>NA</v>
          </cell>
          <cell r="R203" t="str">
            <v>NA</v>
          </cell>
          <cell r="S203" t="str">
            <v>NA</v>
          </cell>
          <cell r="T203" t="str">
            <v>CEC005</v>
          </cell>
          <cell r="U203" t="str">
            <v>NA</v>
          </cell>
          <cell r="V203" t="str">
            <v>NA</v>
          </cell>
          <cell r="W203" t="str">
            <v>NA</v>
          </cell>
          <cell r="X203" t="str">
            <v>NA</v>
          </cell>
          <cell r="Y203" t="str">
            <v>CMC005</v>
          </cell>
          <cell r="Z203" t="str">
            <v>NA</v>
          </cell>
          <cell r="AA203" t="str">
            <v>NA</v>
          </cell>
          <cell r="AB203" t="str">
            <v>NA</v>
          </cell>
          <cell r="AC203" t="str">
            <v>NA</v>
          </cell>
          <cell r="AD203">
            <v>1</v>
          </cell>
          <cell r="AE203" t="str">
            <v>NA</v>
          </cell>
          <cell r="AF203" t="str">
            <v>NA</v>
          </cell>
          <cell r="AG203" t="str">
            <v>NA</v>
          </cell>
          <cell r="AH203" t="str">
            <v>NA</v>
          </cell>
          <cell r="AI203">
            <v>500</v>
          </cell>
          <cell r="AJ203">
            <v>500</v>
          </cell>
          <cell r="AO203">
            <v>11458</v>
          </cell>
          <cell r="AP203">
            <v>10700</v>
          </cell>
          <cell r="AQ203">
            <v>0</v>
          </cell>
          <cell r="AR203">
            <v>0</v>
          </cell>
          <cell r="AS203">
            <v>0</v>
          </cell>
          <cell r="AT203">
            <v>0</v>
          </cell>
          <cell r="AU203">
            <v>0</v>
          </cell>
          <cell r="AV203">
            <v>0</v>
          </cell>
          <cell r="AW203">
            <v>10700</v>
          </cell>
          <cell r="AX203">
            <v>0</v>
          </cell>
          <cell r="AY203">
            <v>0</v>
          </cell>
          <cell r="AZ203">
            <v>0</v>
          </cell>
          <cell r="BA203">
            <v>0</v>
          </cell>
          <cell r="BB203">
            <v>0</v>
          </cell>
          <cell r="BC203">
            <v>0</v>
          </cell>
          <cell r="BD203">
            <v>11235</v>
          </cell>
          <cell r="BE203">
            <v>4261</v>
          </cell>
          <cell r="BF203">
            <v>0</v>
          </cell>
          <cell r="BG203">
            <v>0</v>
          </cell>
          <cell r="BH203">
            <v>0</v>
          </cell>
          <cell r="BI203">
            <v>0</v>
          </cell>
          <cell r="BJ203">
            <v>9</v>
          </cell>
          <cell r="BK203">
            <v>0</v>
          </cell>
          <cell r="BL203">
            <v>0</v>
          </cell>
          <cell r="BM203">
            <v>0</v>
          </cell>
          <cell r="BN203">
            <v>0</v>
          </cell>
          <cell r="BO203">
            <v>9</v>
          </cell>
          <cell r="BP203">
            <v>106852</v>
          </cell>
          <cell r="BQ203">
            <v>0</v>
          </cell>
          <cell r="BR203">
            <v>0</v>
          </cell>
          <cell r="BS203">
            <v>0</v>
          </cell>
          <cell r="BT203">
            <v>0</v>
          </cell>
          <cell r="BU203">
            <v>214</v>
          </cell>
          <cell r="BV203">
            <v>0</v>
          </cell>
          <cell r="BW203">
            <v>0</v>
          </cell>
          <cell r="BX203">
            <v>0</v>
          </cell>
          <cell r="BY203">
            <v>0</v>
          </cell>
          <cell r="BZ203">
            <v>214</v>
          </cell>
          <cell r="CA203">
            <v>9</v>
          </cell>
          <cell r="CB203">
            <v>223</v>
          </cell>
          <cell r="CC203">
            <v>0.05</v>
          </cell>
          <cell r="CD203">
            <v>11458</v>
          </cell>
        </row>
        <row r="204">
          <cell r="C204" t="str">
            <v>CAP04</v>
          </cell>
          <cell r="D204" t="str">
            <v>Tubería de una (1) vía (2")</v>
          </cell>
          <cell r="E204" t="str">
            <v>m</v>
          </cell>
          <cell r="F204" t="str">
            <v>MOC121</v>
          </cell>
          <cell r="G204" t="str">
            <v>MOC124</v>
          </cell>
          <cell r="H204" t="str">
            <v>MOC067</v>
          </cell>
          <cell r="I204" t="str">
            <v>NA</v>
          </cell>
          <cell r="J204" t="str">
            <v>NA</v>
          </cell>
          <cell r="K204" t="str">
            <v>NA</v>
          </cell>
          <cell r="L204" t="str">
            <v>NA</v>
          </cell>
          <cell r="M204">
            <v>1</v>
          </cell>
          <cell r="N204">
            <v>0.17</v>
          </cell>
          <cell r="O204">
            <v>0.3</v>
          </cell>
          <cell r="P204" t="str">
            <v>NA</v>
          </cell>
          <cell r="Q204" t="str">
            <v>NA</v>
          </cell>
          <cell r="R204" t="str">
            <v>NA</v>
          </cell>
          <cell r="S204" t="str">
            <v>NA</v>
          </cell>
          <cell r="T204" t="str">
            <v>CEC006</v>
          </cell>
          <cell r="U204" t="str">
            <v>NA</v>
          </cell>
          <cell r="V204" t="str">
            <v>NA</v>
          </cell>
          <cell r="W204" t="str">
            <v>NA</v>
          </cell>
          <cell r="X204" t="str">
            <v>NA</v>
          </cell>
          <cell r="Y204" t="str">
            <v>CMC005</v>
          </cell>
          <cell r="Z204" t="str">
            <v>NA</v>
          </cell>
          <cell r="AA204" t="str">
            <v>NA</v>
          </cell>
          <cell r="AB204" t="str">
            <v>NA</v>
          </cell>
          <cell r="AC204" t="str">
            <v>NA</v>
          </cell>
          <cell r="AD204">
            <v>1</v>
          </cell>
          <cell r="AE204" t="str">
            <v>NA</v>
          </cell>
          <cell r="AF204" t="str">
            <v>NA</v>
          </cell>
          <cell r="AG204" t="str">
            <v>NA</v>
          </cell>
          <cell r="AH204" t="str">
            <v>NA</v>
          </cell>
          <cell r="AI204">
            <v>30</v>
          </cell>
          <cell r="AJ204">
            <v>30</v>
          </cell>
          <cell r="AO204">
            <v>27094</v>
          </cell>
          <cell r="AP204">
            <v>10300</v>
          </cell>
          <cell r="AQ204">
            <v>18729</v>
          </cell>
          <cell r="AR204">
            <v>20798</v>
          </cell>
          <cell r="AS204">
            <v>0</v>
          </cell>
          <cell r="AT204">
            <v>0</v>
          </cell>
          <cell r="AU204">
            <v>0</v>
          </cell>
          <cell r="AV204">
            <v>0</v>
          </cell>
          <cell r="AW204">
            <v>10300</v>
          </cell>
          <cell r="AX204">
            <v>3184</v>
          </cell>
          <cell r="AY204">
            <v>6239</v>
          </cell>
          <cell r="AZ204">
            <v>0</v>
          </cell>
          <cell r="BA204">
            <v>0</v>
          </cell>
          <cell r="BB204">
            <v>0</v>
          </cell>
          <cell r="BC204">
            <v>0</v>
          </cell>
          <cell r="BD204">
            <v>20709</v>
          </cell>
          <cell r="BE204">
            <v>84698</v>
          </cell>
          <cell r="BF204">
            <v>0</v>
          </cell>
          <cell r="BG204">
            <v>0</v>
          </cell>
          <cell r="BH204">
            <v>0</v>
          </cell>
          <cell r="BI204">
            <v>0</v>
          </cell>
          <cell r="BJ204">
            <v>2823</v>
          </cell>
          <cell r="BK204">
            <v>0</v>
          </cell>
          <cell r="BL204">
            <v>0</v>
          </cell>
          <cell r="BM204">
            <v>0</v>
          </cell>
          <cell r="BN204">
            <v>0</v>
          </cell>
          <cell r="BO204">
            <v>2823</v>
          </cell>
          <cell r="BP204">
            <v>106852</v>
          </cell>
          <cell r="BQ204">
            <v>0</v>
          </cell>
          <cell r="BR204">
            <v>0</v>
          </cell>
          <cell r="BS204">
            <v>0</v>
          </cell>
          <cell r="BT204">
            <v>0</v>
          </cell>
          <cell r="BU204">
            <v>3562</v>
          </cell>
          <cell r="BV204">
            <v>0</v>
          </cell>
          <cell r="BW204">
            <v>0</v>
          </cell>
          <cell r="BX204">
            <v>0</v>
          </cell>
          <cell r="BY204">
            <v>0</v>
          </cell>
          <cell r="BZ204">
            <v>3562</v>
          </cell>
          <cell r="CA204">
            <v>2823</v>
          </cell>
          <cell r="CB204">
            <v>6385</v>
          </cell>
          <cell r="CC204">
            <v>0.05</v>
          </cell>
          <cell r="CD204">
            <v>27094</v>
          </cell>
        </row>
        <row r="205">
          <cell r="C205" t="str">
            <v>CAP05</v>
          </cell>
          <cell r="D205" t="str">
            <v>Apoyado sobre aletas del pontón y recub. con concreto los puntos de apoyo</v>
          </cell>
          <cell r="E205" t="str">
            <v>m</v>
          </cell>
          <cell r="F205" t="str">
            <v>MOC027</v>
          </cell>
          <cell r="G205" t="str">
            <v>MOC073</v>
          </cell>
          <cell r="H205" t="str">
            <v>MOC007</v>
          </cell>
          <cell r="I205" t="str">
            <v>MOC063</v>
          </cell>
          <cell r="J205" t="str">
            <v>NA</v>
          </cell>
          <cell r="K205" t="str">
            <v>NA</v>
          </cell>
          <cell r="L205" t="str">
            <v>NA</v>
          </cell>
          <cell r="M205">
            <v>0.15</v>
          </cell>
          <cell r="N205">
            <v>2</v>
          </cell>
          <cell r="O205">
            <v>0.25</v>
          </cell>
          <cell r="P205">
            <v>1.1000000000000001</v>
          </cell>
          <cell r="Q205" t="str">
            <v>NA</v>
          </cell>
          <cell r="R205" t="str">
            <v>NA</v>
          </cell>
          <cell r="S205" t="str">
            <v>NA</v>
          </cell>
          <cell r="T205" t="str">
            <v>CEC006</v>
          </cell>
          <cell r="U205" t="str">
            <v>NA</v>
          </cell>
          <cell r="V205" t="str">
            <v>NA</v>
          </cell>
          <cell r="W205" t="str">
            <v>NA</v>
          </cell>
          <cell r="X205" t="str">
            <v>NA</v>
          </cell>
          <cell r="Y205" t="str">
            <v>CMC005</v>
          </cell>
          <cell r="Z205" t="str">
            <v>NA</v>
          </cell>
          <cell r="AA205" t="str">
            <v>NA</v>
          </cell>
          <cell r="AB205" t="str">
            <v>NA</v>
          </cell>
          <cell r="AC205" t="str">
            <v>NA</v>
          </cell>
          <cell r="AD205">
            <v>1</v>
          </cell>
          <cell r="AE205" t="str">
            <v>NA</v>
          </cell>
          <cell r="AF205" t="str">
            <v>NA</v>
          </cell>
          <cell r="AG205" t="str">
            <v>NA</v>
          </cell>
          <cell r="AH205" t="str">
            <v>NA</v>
          </cell>
          <cell r="AI205">
            <v>18</v>
          </cell>
          <cell r="AJ205">
            <v>18</v>
          </cell>
          <cell r="AO205">
            <v>103137</v>
          </cell>
          <cell r="AP205">
            <v>461000</v>
          </cell>
          <cell r="AQ205">
            <v>1700</v>
          </cell>
          <cell r="AR205">
            <v>1445</v>
          </cell>
          <cell r="AS205">
            <v>13800</v>
          </cell>
          <cell r="AT205">
            <v>0</v>
          </cell>
          <cell r="AU205">
            <v>0</v>
          </cell>
          <cell r="AV205">
            <v>0</v>
          </cell>
          <cell r="AW205">
            <v>69150</v>
          </cell>
          <cell r="AX205">
            <v>3400</v>
          </cell>
          <cell r="AY205">
            <v>361</v>
          </cell>
          <cell r="AZ205">
            <v>15180</v>
          </cell>
          <cell r="BA205">
            <v>0</v>
          </cell>
          <cell r="BB205">
            <v>0</v>
          </cell>
          <cell r="BC205">
            <v>0</v>
          </cell>
          <cell r="BD205">
            <v>92496</v>
          </cell>
          <cell r="BE205">
            <v>84698</v>
          </cell>
          <cell r="BF205">
            <v>0</v>
          </cell>
          <cell r="BG205">
            <v>0</v>
          </cell>
          <cell r="BH205">
            <v>0</v>
          </cell>
          <cell r="BI205">
            <v>0</v>
          </cell>
          <cell r="BJ205">
            <v>4705</v>
          </cell>
          <cell r="BK205">
            <v>0</v>
          </cell>
          <cell r="BL205">
            <v>0</v>
          </cell>
          <cell r="BM205">
            <v>0</v>
          </cell>
          <cell r="BN205">
            <v>0</v>
          </cell>
          <cell r="BO205">
            <v>4705</v>
          </cell>
          <cell r="BP205">
            <v>106852</v>
          </cell>
          <cell r="BQ205">
            <v>0</v>
          </cell>
          <cell r="BR205">
            <v>0</v>
          </cell>
          <cell r="BS205">
            <v>0</v>
          </cell>
          <cell r="BT205">
            <v>0</v>
          </cell>
          <cell r="BU205">
            <v>5936</v>
          </cell>
          <cell r="BV205">
            <v>0</v>
          </cell>
          <cell r="BW205">
            <v>0</v>
          </cell>
          <cell r="BX205">
            <v>0</v>
          </cell>
          <cell r="BY205">
            <v>0</v>
          </cell>
          <cell r="BZ205">
            <v>5936</v>
          </cell>
          <cell r="CA205">
            <v>4705</v>
          </cell>
          <cell r="CB205">
            <v>10641</v>
          </cell>
          <cell r="CC205">
            <v>0.05</v>
          </cell>
          <cell r="CD205">
            <v>103137</v>
          </cell>
        </row>
        <row r="206">
          <cell r="B206" t="str">
            <v>CM022</v>
          </cell>
          <cell r="C206" t="str">
            <v>CAP05</v>
          </cell>
          <cell r="D206" t="str">
            <v>Cámara Tipo D</v>
          </cell>
          <cell r="E206" t="str">
            <v>U</v>
          </cell>
          <cell r="F206" t="str">
            <v>MOC137</v>
          </cell>
          <cell r="G206" t="str">
            <v>NA</v>
          </cell>
          <cell r="H206" t="str">
            <v>NA</v>
          </cell>
          <cell r="I206" t="str">
            <v>NA</v>
          </cell>
          <cell r="J206" t="str">
            <v>NA</v>
          </cell>
          <cell r="K206" t="str">
            <v>NA</v>
          </cell>
          <cell r="L206" t="str">
            <v>NA</v>
          </cell>
          <cell r="M206">
            <v>1</v>
          </cell>
          <cell r="N206" t="str">
            <v>NA</v>
          </cell>
          <cell r="O206" t="str">
            <v>NA</v>
          </cell>
          <cell r="P206" t="str">
            <v>NA</v>
          </cell>
          <cell r="Q206" t="str">
            <v>NA</v>
          </cell>
          <cell r="R206" t="str">
            <v>NA</v>
          </cell>
          <cell r="S206" t="str">
            <v>NA</v>
          </cell>
          <cell r="T206" t="str">
            <v>CEC004</v>
          </cell>
          <cell r="U206" t="str">
            <v>CEC007</v>
          </cell>
          <cell r="V206" t="str">
            <v>CEC011</v>
          </cell>
          <cell r="W206" t="str">
            <v>CEC008</v>
          </cell>
          <cell r="X206" t="str">
            <v>NA</v>
          </cell>
          <cell r="Y206" t="str">
            <v>CMC004</v>
          </cell>
          <cell r="Z206" t="str">
            <v>CMC006</v>
          </cell>
          <cell r="AA206" t="str">
            <v>CMC008</v>
          </cell>
          <cell r="AB206" t="str">
            <v>CMC007</v>
          </cell>
          <cell r="AC206" t="str">
            <v>NA</v>
          </cell>
          <cell r="AD206">
            <v>1</v>
          </cell>
          <cell r="AE206">
            <v>1</v>
          </cell>
          <cell r="AF206">
            <v>0.04</v>
          </cell>
          <cell r="AG206">
            <v>0.04</v>
          </cell>
          <cell r="AH206" t="str">
            <v>NA</v>
          </cell>
          <cell r="AI206">
            <v>3.75</v>
          </cell>
          <cell r="AJ206">
            <v>3.75</v>
          </cell>
          <cell r="AK206">
            <v>3.75</v>
          </cell>
          <cell r="AL206">
            <v>100</v>
          </cell>
          <cell r="AM206">
            <v>100</v>
          </cell>
          <cell r="AO206">
            <v>1570205</v>
          </cell>
          <cell r="AP206">
            <v>1501054</v>
          </cell>
          <cell r="AQ206">
            <v>0</v>
          </cell>
          <cell r="AR206">
            <v>0</v>
          </cell>
          <cell r="AS206">
            <v>0</v>
          </cell>
          <cell r="AT206">
            <v>0</v>
          </cell>
          <cell r="AU206">
            <v>0</v>
          </cell>
          <cell r="AV206">
            <v>0</v>
          </cell>
          <cell r="AW206">
            <v>1501054</v>
          </cell>
          <cell r="AX206">
            <v>0</v>
          </cell>
          <cell r="AY206">
            <v>0</v>
          </cell>
          <cell r="AZ206">
            <v>0</v>
          </cell>
          <cell r="BA206">
            <v>0</v>
          </cell>
          <cell r="BB206">
            <v>0</v>
          </cell>
          <cell r="BC206">
            <v>0</v>
          </cell>
          <cell r="BD206">
            <v>1501054</v>
          </cell>
          <cell r="BE206">
            <v>2893</v>
          </cell>
          <cell r="BF206">
            <v>17038</v>
          </cell>
          <cell r="BG206">
            <v>20668</v>
          </cell>
          <cell r="BH206">
            <v>90067</v>
          </cell>
          <cell r="BI206">
            <v>0</v>
          </cell>
          <cell r="BJ206">
            <v>771</v>
          </cell>
          <cell r="BK206">
            <v>4543</v>
          </cell>
          <cell r="BL206">
            <v>220</v>
          </cell>
          <cell r="BM206">
            <v>961</v>
          </cell>
          <cell r="BN206">
            <v>0</v>
          </cell>
          <cell r="BO206">
            <v>6495</v>
          </cell>
          <cell r="BP206">
            <v>128224</v>
          </cell>
          <cell r="BQ206">
            <v>99537</v>
          </cell>
          <cell r="BR206">
            <v>140891</v>
          </cell>
          <cell r="BS206">
            <v>39108</v>
          </cell>
          <cell r="BT206">
            <v>0</v>
          </cell>
          <cell r="BU206">
            <v>34193</v>
          </cell>
          <cell r="BV206">
            <v>26543</v>
          </cell>
          <cell r="BW206">
            <v>1503</v>
          </cell>
          <cell r="BX206">
            <v>417</v>
          </cell>
          <cell r="BY206">
            <v>0</v>
          </cell>
          <cell r="BZ206">
            <v>62656</v>
          </cell>
          <cell r="CA206">
            <v>6495</v>
          </cell>
          <cell r="CB206">
            <v>69151</v>
          </cell>
          <cell r="CD206">
            <v>1570205</v>
          </cell>
        </row>
        <row r="207">
          <cell r="C207" t="str">
            <v>CAP05</v>
          </cell>
          <cell r="D207" t="str">
            <v>EMBOQUILLADOS</v>
          </cell>
          <cell r="CB207">
            <v>0</v>
          </cell>
          <cell r="CD207">
            <v>0</v>
          </cell>
        </row>
        <row r="208">
          <cell r="C208" t="str">
            <v>CAP05</v>
          </cell>
          <cell r="D208" t="str">
            <v>Emboquillados de I, II, III, IV vias para cámaras existentes</v>
          </cell>
          <cell r="E208" t="str">
            <v>U</v>
          </cell>
          <cell r="F208" t="str">
            <v>MOC087</v>
          </cell>
          <cell r="G208" t="str">
            <v>NA</v>
          </cell>
          <cell r="H208" t="str">
            <v>NA</v>
          </cell>
          <cell r="I208" t="str">
            <v>NA</v>
          </cell>
          <cell r="J208" t="str">
            <v>NA</v>
          </cell>
          <cell r="K208" t="str">
            <v>NA</v>
          </cell>
          <cell r="L208" t="str">
            <v>NA</v>
          </cell>
          <cell r="M208">
            <v>7.0000000000000007E-2</v>
          </cell>
          <cell r="N208" t="str">
            <v>NA</v>
          </cell>
          <cell r="O208" t="str">
            <v>NA</v>
          </cell>
          <cell r="P208" t="str">
            <v>NA</v>
          </cell>
          <cell r="Q208" t="str">
            <v>NA</v>
          </cell>
          <cell r="R208" t="str">
            <v>NA</v>
          </cell>
          <cell r="S208" t="str">
            <v>NA</v>
          </cell>
          <cell r="T208" t="str">
            <v>CEC015</v>
          </cell>
          <cell r="U208" t="str">
            <v>NA</v>
          </cell>
          <cell r="V208" t="str">
            <v>NA</v>
          </cell>
          <cell r="W208" t="str">
            <v>NA</v>
          </cell>
          <cell r="X208" t="str">
            <v>NA</v>
          </cell>
          <cell r="Y208" t="str">
            <v>CMC022</v>
          </cell>
          <cell r="Z208" t="str">
            <v>NA</v>
          </cell>
          <cell r="AA208" t="str">
            <v>NA</v>
          </cell>
          <cell r="AB208" t="str">
            <v>NA</v>
          </cell>
          <cell r="AC208" t="str">
            <v>NA</v>
          </cell>
          <cell r="AD208">
            <v>1</v>
          </cell>
          <cell r="AE208" t="str">
            <v>NA</v>
          </cell>
          <cell r="AF208" t="str">
            <v>NA</v>
          </cell>
          <cell r="AG208" t="str">
            <v>NA</v>
          </cell>
          <cell r="AH208" t="str">
            <v>NA</v>
          </cell>
          <cell r="AI208">
            <v>35</v>
          </cell>
          <cell r="AJ208">
            <v>35</v>
          </cell>
          <cell r="AO208">
            <v>20025</v>
          </cell>
          <cell r="AP208">
            <v>197010.45</v>
          </cell>
          <cell r="AQ208">
            <v>0</v>
          </cell>
          <cell r="AR208">
            <v>0</v>
          </cell>
          <cell r="AS208">
            <v>0</v>
          </cell>
          <cell r="AT208">
            <v>0</v>
          </cell>
          <cell r="AU208">
            <v>0</v>
          </cell>
          <cell r="AV208">
            <v>0</v>
          </cell>
          <cell r="AW208">
            <v>13791</v>
          </cell>
          <cell r="AX208">
            <v>0</v>
          </cell>
          <cell r="AY208">
            <v>0</v>
          </cell>
          <cell r="AZ208">
            <v>0</v>
          </cell>
          <cell r="BA208">
            <v>0</v>
          </cell>
          <cell r="BB208">
            <v>0</v>
          </cell>
          <cell r="BC208">
            <v>0</v>
          </cell>
          <cell r="BD208">
            <v>14481</v>
          </cell>
          <cell r="BE208">
            <v>28837</v>
          </cell>
          <cell r="BF208">
            <v>0</v>
          </cell>
          <cell r="BG208">
            <v>0</v>
          </cell>
          <cell r="BH208">
            <v>0</v>
          </cell>
          <cell r="BI208">
            <v>0</v>
          </cell>
          <cell r="BJ208">
            <v>824</v>
          </cell>
          <cell r="BK208">
            <v>0</v>
          </cell>
          <cell r="BL208">
            <v>0</v>
          </cell>
          <cell r="BM208">
            <v>0</v>
          </cell>
          <cell r="BN208">
            <v>0</v>
          </cell>
          <cell r="BO208">
            <v>824</v>
          </cell>
          <cell r="BP208">
            <v>165187</v>
          </cell>
          <cell r="BQ208">
            <v>0</v>
          </cell>
          <cell r="BR208">
            <v>0</v>
          </cell>
          <cell r="BS208">
            <v>0</v>
          </cell>
          <cell r="BT208">
            <v>0</v>
          </cell>
          <cell r="BU208">
            <v>4720</v>
          </cell>
          <cell r="BV208">
            <v>0</v>
          </cell>
          <cell r="BW208">
            <v>0</v>
          </cell>
          <cell r="BX208">
            <v>0</v>
          </cell>
          <cell r="BY208">
            <v>0</v>
          </cell>
          <cell r="BZ208">
            <v>4720</v>
          </cell>
          <cell r="CA208">
            <v>824</v>
          </cell>
          <cell r="CB208">
            <v>5544</v>
          </cell>
          <cell r="CC208">
            <v>0.05</v>
          </cell>
          <cell r="CD208">
            <v>20025</v>
          </cell>
        </row>
        <row r="209">
          <cell r="C209" t="str">
            <v>CAP05</v>
          </cell>
          <cell r="D209" t="str">
            <v>Por medio de una cercha entre los puntos de apoyo</v>
          </cell>
          <cell r="E209" t="str">
            <v>m</v>
          </cell>
          <cell r="F209" t="str">
            <v>MOC170</v>
          </cell>
          <cell r="G209" t="str">
            <v>MOC130</v>
          </cell>
          <cell r="H209" t="str">
            <v>NA</v>
          </cell>
          <cell r="I209" t="str">
            <v>NA</v>
          </cell>
          <cell r="J209" t="str">
            <v>NA</v>
          </cell>
          <cell r="K209" t="str">
            <v>NA</v>
          </cell>
          <cell r="L209" t="str">
            <v>NA</v>
          </cell>
          <cell r="M209">
            <v>1</v>
          </cell>
          <cell r="N209">
            <v>0.3</v>
          </cell>
          <cell r="O209" t="str">
            <v>NA</v>
          </cell>
          <cell r="P209" t="str">
            <v>NA</v>
          </cell>
          <cell r="Q209" t="str">
            <v>NA</v>
          </cell>
          <cell r="R209" t="str">
            <v>NA</v>
          </cell>
          <cell r="S209" t="str">
            <v>NA</v>
          </cell>
          <cell r="T209" t="str">
            <v>CEC006</v>
          </cell>
          <cell r="U209" t="str">
            <v>NA</v>
          </cell>
          <cell r="V209" t="str">
            <v>NA</v>
          </cell>
          <cell r="W209" t="str">
            <v>NA</v>
          </cell>
          <cell r="X209" t="str">
            <v>NA</v>
          </cell>
          <cell r="Y209" t="str">
            <v>CMC005</v>
          </cell>
          <cell r="Z209" t="str">
            <v>NA</v>
          </cell>
          <cell r="AA209" t="str">
            <v>NA</v>
          </cell>
          <cell r="AB209" t="str">
            <v>NA</v>
          </cell>
          <cell r="AC209" t="str">
            <v>NA</v>
          </cell>
          <cell r="AD209">
            <v>1</v>
          </cell>
          <cell r="AE209" t="str">
            <v>NA</v>
          </cell>
          <cell r="AF209" t="str">
            <v>NA</v>
          </cell>
          <cell r="AG209" t="str">
            <v>NA</v>
          </cell>
          <cell r="AH209" t="str">
            <v>NA</v>
          </cell>
          <cell r="AI209">
            <v>36</v>
          </cell>
          <cell r="AJ209">
            <v>36</v>
          </cell>
          <cell r="AO209">
            <v>31641</v>
          </cell>
          <cell r="AP209">
            <v>13600</v>
          </cell>
          <cell r="AQ209">
            <v>38222</v>
          </cell>
          <cell r="AR209">
            <v>0</v>
          </cell>
          <cell r="AS209">
            <v>0</v>
          </cell>
          <cell r="AT209">
            <v>0</v>
          </cell>
          <cell r="AU209">
            <v>0</v>
          </cell>
          <cell r="AV209">
            <v>0</v>
          </cell>
          <cell r="AW209">
            <v>13600</v>
          </cell>
          <cell r="AX209">
            <v>11467</v>
          </cell>
          <cell r="AY209">
            <v>0</v>
          </cell>
          <cell r="AZ209">
            <v>0</v>
          </cell>
          <cell r="BA209">
            <v>0</v>
          </cell>
          <cell r="BB209">
            <v>0</v>
          </cell>
          <cell r="BC209">
            <v>0</v>
          </cell>
          <cell r="BD209">
            <v>26320</v>
          </cell>
          <cell r="BE209">
            <v>84698</v>
          </cell>
          <cell r="BF209">
            <v>0</v>
          </cell>
          <cell r="BG209">
            <v>0</v>
          </cell>
          <cell r="BH209">
            <v>0</v>
          </cell>
          <cell r="BI209">
            <v>0</v>
          </cell>
          <cell r="BJ209">
            <v>2353</v>
          </cell>
          <cell r="BK209">
            <v>0</v>
          </cell>
          <cell r="BL209">
            <v>0</v>
          </cell>
          <cell r="BM209">
            <v>0</v>
          </cell>
          <cell r="BN209">
            <v>0</v>
          </cell>
          <cell r="BO209">
            <v>2353</v>
          </cell>
          <cell r="BP209">
            <v>106852</v>
          </cell>
          <cell r="BQ209">
            <v>0</v>
          </cell>
          <cell r="BR209">
            <v>0</v>
          </cell>
          <cell r="BS209">
            <v>0</v>
          </cell>
          <cell r="BT209">
            <v>0</v>
          </cell>
          <cell r="BU209">
            <v>2968</v>
          </cell>
          <cell r="BV209">
            <v>0</v>
          </cell>
          <cell r="BW209">
            <v>0</v>
          </cell>
          <cell r="BX209">
            <v>0</v>
          </cell>
          <cell r="BY209">
            <v>0</v>
          </cell>
          <cell r="BZ209">
            <v>2968</v>
          </cell>
          <cell r="CA209">
            <v>2353</v>
          </cell>
          <cell r="CB209">
            <v>5321</v>
          </cell>
          <cell r="CC209">
            <v>0.05</v>
          </cell>
          <cell r="CD209">
            <v>31641</v>
          </cell>
        </row>
        <row r="210">
          <cell r="B210" t="str">
            <v>CM028</v>
          </cell>
          <cell r="C210" t="str">
            <v>CAP05</v>
          </cell>
          <cell r="D210" t="str">
            <v>Tipo 2F</v>
          </cell>
          <cell r="E210" t="str">
            <v>U</v>
          </cell>
          <cell r="F210" t="str">
            <v>MOC140</v>
          </cell>
          <cell r="G210" t="str">
            <v>NA</v>
          </cell>
          <cell r="H210" t="str">
            <v>NA</v>
          </cell>
          <cell r="I210" t="str">
            <v>NA</v>
          </cell>
          <cell r="J210" t="str">
            <v>NA</v>
          </cell>
          <cell r="K210" t="str">
            <v>NA</v>
          </cell>
          <cell r="L210" t="str">
            <v>NA</v>
          </cell>
          <cell r="M210">
            <v>1</v>
          </cell>
          <cell r="N210" t="str">
            <v>NA</v>
          </cell>
          <cell r="O210" t="str">
            <v>NA</v>
          </cell>
          <cell r="P210" t="str">
            <v>NA</v>
          </cell>
          <cell r="Q210" t="str">
            <v>NA</v>
          </cell>
          <cell r="R210" t="str">
            <v>NA</v>
          </cell>
          <cell r="S210" t="str">
            <v>NA</v>
          </cell>
          <cell r="T210" t="str">
            <v>CEC002</v>
          </cell>
          <cell r="U210" t="str">
            <v>CEC004</v>
          </cell>
          <cell r="V210" t="str">
            <v>CEC007</v>
          </cell>
          <cell r="W210" t="str">
            <v>CEC011</v>
          </cell>
          <cell r="X210" t="str">
            <v>CEC008</v>
          </cell>
          <cell r="Y210" t="str">
            <v>CMC002</v>
          </cell>
          <cell r="Z210" t="str">
            <v>CMC004</v>
          </cell>
          <cell r="AA210" t="str">
            <v>CMC006</v>
          </cell>
          <cell r="AB210" t="str">
            <v>CMC008</v>
          </cell>
          <cell r="AC210" t="str">
            <v>CMC007</v>
          </cell>
          <cell r="AD210">
            <v>0.03</v>
          </cell>
          <cell r="AE210">
            <v>0.03</v>
          </cell>
          <cell r="AF210">
            <v>1</v>
          </cell>
          <cell r="AG210">
            <v>0.02</v>
          </cell>
          <cell r="AH210">
            <v>0.03</v>
          </cell>
          <cell r="AI210">
            <v>2</v>
          </cell>
          <cell r="AJ210">
            <v>63</v>
          </cell>
          <cell r="AK210">
            <v>63</v>
          </cell>
          <cell r="AL210">
            <v>2</v>
          </cell>
          <cell r="AM210">
            <v>126</v>
          </cell>
          <cell r="AN210">
            <v>63</v>
          </cell>
          <cell r="AO210">
            <v>368957</v>
          </cell>
          <cell r="AP210">
            <v>280991</v>
          </cell>
          <cell r="AQ210">
            <v>0</v>
          </cell>
          <cell r="AR210">
            <v>0</v>
          </cell>
          <cell r="AS210">
            <v>0</v>
          </cell>
          <cell r="AT210">
            <v>0</v>
          </cell>
          <cell r="AU210">
            <v>0</v>
          </cell>
          <cell r="AV210">
            <v>0</v>
          </cell>
          <cell r="AW210">
            <v>280991</v>
          </cell>
          <cell r="AX210">
            <v>0</v>
          </cell>
          <cell r="AY210">
            <v>0</v>
          </cell>
          <cell r="AZ210">
            <v>0</v>
          </cell>
          <cell r="BA210">
            <v>0</v>
          </cell>
          <cell r="BB210">
            <v>0</v>
          </cell>
          <cell r="BC210">
            <v>0</v>
          </cell>
          <cell r="BD210">
            <v>295041</v>
          </cell>
          <cell r="BE210">
            <v>584715</v>
          </cell>
          <cell r="BF210">
            <v>2893</v>
          </cell>
          <cell r="BG210">
            <v>17038</v>
          </cell>
          <cell r="BH210">
            <v>20668</v>
          </cell>
          <cell r="BI210">
            <v>90067</v>
          </cell>
          <cell r="BJ210">
            <v>8771</v>
          </cell>
          <cell r="BK210">
            <v>43</v>
          </cell>
          <cell r="BL210">
            <v>8519</v>
          </cell>
          <cell r="BM210">
            <v>207</v>
          </cell>
          <cell r="BN210">
            <v>1351</v>
          </cell>
          <cell r="BO210">
            <v>18891</v>
          </cell>
          <cell r="BP210">
            <v>89116</v>
          </cell>
          <cell r="BQ210">
            <v>128224</v>
          </cell>
          <cell r="BR210">
            <v>99537</v>
          </cell>
          <cell r="BS210">
            <v>140891</v>
          </cell>
          <cell r="BT210">
            <v>39108</v>
          </cell>
          <cell r="BU210">
            <v>1337</v>
          </cell>
          <cell r="BV210">
            <v>1923</v>
          </cell>
          <cell r="BW210">
            <v>49769</v>
          </cell>
          <cell r="BX210">
            <v>1409</v>
          </cell>
          <cell r="BY210">
            <v>587</v>
          </cell>
          <cell r="BZ210">
            <v>55025</v>
          </cell>
          <cell r="CA210">
            <v>18891</v>
          </cell>
          <cell r="CB210">
            <v>73916</v>
          </cell>
          <cell r="CC210">
            <v>0.05</v>
          </cell>
          <cell r="CD210">
            <v>368957</v>
          </cell>
        </row>
        <row r="211">
          <cell r="C211" t="str">
            <v>CAP06</v>
          </cell>
          <cell r="D211" t="str">
            <v>Cámara Tipo 2F Incluye Emboquillados</v>
          </cell>
          <cell r="E211" t="str">
            <v>U</v>
          </cell>
          <cell r="F211" t="str">
            <v>MOC140</v>
          </cell>
          <cell r="G211" t="str">
            <v>NA</v>
          </cell>
          <cell r="H211" t="str">
            <v>NA</v>
          </cell>
          <cell r="I211" t="str">
            <v>NA</v>
          </cell>
          <cell r="J211" t="str">
            <v>NA</v>
          </cell>
          <cell r="K211" t="str">
            <v>NA</v>
          </cell>
          <cell r="L211" t="str">
            <v>NA</v>
          </cell>
          <cell r="M211">
            <v>1</v>
          </cell>
          <cell r="N211" t="str">
            <v>NA</v>
          </cell>
          <cell r="O211" t="str">
            <v>NA</v>
          </cell>
          <cell r="P211" t="str">
            <v>NA</v>
          </cell>
          <cell r="Q211" t="str">
            <v>NA</v>
          </cell>
          <cell r="R211" t="str">
            <v>NA</v>
          </cell>
          <cell r="S211" t="str">
            <v>NA</v>
          </cell>
          <cell r="T211" t="str">
            <v>CEC004</v>
          </cell>
          <cell r="U211" t="str">
            <v>CEC007</v>
          </cell>
          <cell r="V211" t="str">
            <v>CEC011</v>
          </cell>
          <cell r="W211" t="str">
            <v>NA</v>
          </cell>
          <cell r="X211" t="str">
            <v>NA</v>
          </cell>
          <cell r="Y211" t="str">
            <v>CMC004</v>
          </cell>
          <cell r="Z211" t="str">
            <v>CMC006</v>
          </cell>
          <cell r="AA211" t="str">
            <v>CMC008</v>
          </cell>
          <cell r="AB211" t="str">
            <v>NA</v>
          </cell>
          <cell r="AC211" t="str">
            <v>NA</v>
          </cell>
          <cell r="AD211">
            <v>0.5</v>
          </cell>
          <cell r="AE211">
            <v>1</v>
          </cell>
          <cell r="AF211">
            <v>0.2</v>
          </cell>
          <cell r="AG211" t="str">
            <v>NA</v>
          </cell>
          <cell r="AH211" t="str">
            <v>NA</v>
          </cell>
          <cell r="AI211">
            <v>3</v>
          </cell>
          <cell r="AJ211">
            <v>6</v>
          </cell>
          <cell r="AK211">
            <v>3</v>
          </cell>
          <cell r="AL211">
            <v>15</v>
          </cell>
          <cell r="AO211">
            <v>366523</v>
          </cell>
          <cell r="AP211">
            <v>280991</v>
          </cell>
          <cell r="AQ211">
            <v>0</v>
          </cell>
          <cell r="AR211">
            <v>0</v>
          </cell>
          <cell r="AS211">
            <v>0</v>
          </cell>
          <cell r="AT211">
            <v>0</v>
          </cell>
          <cell r="AU211">
            <v>0</v>
          </cell>
          <cell r="AV211">
            <v>0</v>
          </cell>
          <cell r="AW211">
            <v>280991</v>
          </cell>
          <cell r="AX211">
            <v>0</v>
          </cell>
          <cell r="AY211">
            <v>0</v>
          </cell>
          <cell r="AZ211">
            <v>0</v>
          </cell>
          <cell r="BA211">
            <v>0</v>
          </cell>
          <cell r="BB211">
            <v>0</v>
          </cell>
          <cell r="BC211">
            <v>0</v>
          </cell>
          <cell r="BD211">
            <v>295041</v>
          </cell>
          <cell r="BE211">
            <v>2893</v>
          </cell>
          <cell r="BF211">
            <v>17038</v>
          </cell>
          <cell r="BG211">
            <v>20668</v>
          </cell>
          <cell r="BH211">
            <v>0</v>
          </cell>
          <cell r="BI211">
            <v>0</v>
          </cell>
          <cell r="BJ211">
            <v>482</v>
          </cell>
          <cell r="BK211">
            <v>5679</v>
          </cell>
          <cell r="BL211">
            <v>1378</v>
          </cell>
          <cell r="BM211">
            <v>0</v>
          </cell>
          <cell r="BN211">
            <v>0</v>
          </cell>
          <cell r="BO211">
            <v>7539</v>
          </cell>
          <cell r="BP211">
            <v>128224</v>
          </cell>
          <cell r="BQ211">
            <v>99537</v>
          </cell>
          <cell r="BR211">
            <v>140891</v>
          </cell>
          <cell r="BS211">
            <v>0</v>
          </cell>
          <cell r="BT211">
            <v>0</v>
          </cell>
          <cell r="BU211">
            <v>21371</v>
          </cell>
          <cell r="BV211">
            <v>33179</v>
          </cell>
          <cell r="BW211">
            <v>9393</v>
          </cell>
          <cell r="BX211">
            <v>0</v>
          </cell>
          <cell r="BY211">
            <v>0</v>
          </cell>
          <cell r="BZ211">
            <v>63943</v>
          </cell>
          <cell r="CA211">
            <v>7539</v>
          </cell>
          <cell r="CB211">
            <v>71482</v>
          </cell>
          <cell r="CC211">
            <v>0.05</v>
          </cell>
          <cell r="CD211">
            <v>366523</v>
          </cell>
        </row>
        <row r="212">
          <cell r="C212" t="str">
            <v>CAP06</v>
          </cell>
          <cell r="D212" t="str">
            <v>Cámara Tipo F Incluye Emboquillados</v>
          </cell>
          <cell r="E212" t="str">
            <v>U</v>
          </cell>
          <cell r="F212" t="str">
            <v>MOC139</v>
          </cell>
          <cell r="G212" t="str">
            <v>NA</v>
          </cell>
          <cell r="H212" t="str">
            <v>NA</v>
          </cell>
          <cell r="I212" t="str">
            <v>NA</v>
          </cell>
          <cell r="J212" t="str">
            <v>NA</v>
          </cell>
          <cell r="K212" t="str">
            <v>NA</v>
          </cell>
          <cell r="L212" t="str">
            <v>NA</v>
          </cell>
          <cell r="M212">
            <v>1</v>
          </cell>
          <cell r="N212" t="str">
            <v>NA</v>
          </cell>
          <cell r="O212" t="str">
            <v>NA</v>
          </cell>
          <cell r="P212" t="str">
            <v>NA</v>
          </cell>
          <cell r="Q212" t="str">
            <v>NA</v>
          </cell>
          <cell r="R212" t="str">
            <v>NA</v>
          </cell>
          <cell r="S212" t="str">
            <v>NA</v>
          </cell>
          <cell r="T212" t="str">
            <v>CEC004</v>
          </cell>
          <cell r="U212" t="str">
            <v>CEC007</v>
          </cell>
          <cell r="V212" t="str">
            <v>CEC011</v>
          </cell>
          <cell r="W212" t="str">
            <v>NA</v>
          </cell>
          <cell r="X212" t="str">
            <v>NA</v>
          </cell>
          <cell r="Y212" t="str">
            <v>CMC004</v>
          </cell>
          <cell r="Z212" t="str">
            <v>CMC006</v>
          </cell>
          <cell r="AA212" t="str">
            <v>CMC008</v>
          </cell>
          <cell r="AB212" t="str">
            <v>NA</v>
          </cell>
          <cell r="AC212" t="str">
            <v>NA</v>
          </cell>
          <cell r="AD212">
            <v>0.25</v>
          </cell>
          <cell r="AE212">
            <v>1</v>
          </cell>
          <cell r="AF212">
            <v>0.25</v>
          </cell>
          <cell r="AG212" t="str">
            <v>NA</v>
          </cell>
          <cell r="AH212" t="str">
            <v>NA</v>
          </cell>
          <cell r="AI212">
            <v>5</v>
          </cell>
          <cell r="AJ212">
            <v>20</v>
          </cell>
          <cell r="AK212">
            <v>5</v>
          </cell>
          <cell r="AL212">
            <v>20</v>
          </cell>
          <cell r="AO212">
            <v>240313</v>
          </cell>
          <cell r="AP212">
            <v>192728</v>
          </cell>
          <cell r="AQ212">
            <v>0</v>
          </cell>
          <cell r="AR212">
            <v>0</v>
          </cell>
          <cell r="AS212">
            <v>0</v>
          </cell>
          <cell r="AT212">
            <v>0</v>
          </cell>
          <cell r="AU212">
            <v>0</v>
          </cell>
          <cell r="AV212">
            <v>0</v>
          </cell>
          <cell r="AW212">
            <v>192728</v>
          </cell>
          <cell r="AX212">
            <v>0</v>
          </cell>
          <cell r="AY212">
            <v>0</v>
          </cell>
          <cell r="AZ212">
            <v>0</v>
          </cell>
          <cell r="BA212">
            <v>0</v>
          </cell>
          <cell r="BB212">
            <v>0</v>
          </cell>
          <cell r="BC212">
            <v>0</v>
          </cell>
          <cell r="BD212">
            <v>202364</v>
          </cell>
          <cell r="BE212">
            <v>2893</v>
          </cell>
          <cell r="BF212">
            <v>17038</v>
          </cell>
          <cell r="BG212">
            <v>20668</v>
          </cell>
          <cell r="BH212">
            <v>0</v>
          </cell>
          <cell r="BI212">
            <v>0</v>
          </cell>
          <cell r="BJ212">
            <v>145</v>
          </cell>
          <cell r="BK212">
            <v>3408</v>
          </cell>
          <cell r="BL212">
            <v>1033</v>
          </cell>
          <cell r="BM212">
            <v>0</v>
          </cell>
          <cell r="BN212">
            <v>0</v>
          </cell>
          <cell r="BO212">
            <v>4586</v>
          </cell>
          <cell r="BP212">
            <v>128224</v>
          </cell>
          <cell r="BQ212">
            <v>99537</v>
          </cell>
          <cell r="BR212">
            <v>140891</v>
          </cell>
          <cell r="BS212">
            <v>0</v>
          </cell>
          <cell r="BT212">
            <v>0</v>
          </cell>
          <cell r="BU212">
            <v>6411</v>
          </cell>
          <cell r="BV212">
            <v>19907</v>
          </cell>
          <cell r="BW212">
            <v>7045</v>
          </cell>
          <cell r="BX212">
            <v>0</v>
          </cell>
          <cell r="BY212">
            <v>0</v>
          </cell>
          <cell r="BZ212">
            <v>33363</v>
          </cell>
          <cell r="CA212">
            <v>4586</v>
          </cell>
          <cell r="CB212">
            <v>37949</v>
          </cell>
          <cell r="CC212">
            <v>0.05</v>
          </cell>
          <cell r="CD212">
            <v>240313</v>
          </cell>
        </row>
        <row r="213">
          <cell r="B213" t="str">
            <v>Cámara Tipo F2 Incluye Emboquillados</v>
          </cell>
          <cell r="C213" t="str">
            <v>CAP06</v>
          </cell>
          <cell r="D213" t="str">
            <v>Cámara Tipo F2 Incluye Emboquillados</v>
          </cell>
          <cell r="E213" t="str">
            <v>U</v>
          </cell>
          <cell r="F213" t="str">
            <v>MOC138</v>
          </cell>
          <cell r="G213" t="str">
            <v>NA</v>
          </cell>
          <cell r="H213" t="str">
            <v>NA</v>
          </cell>
          <cell r="I213" t="str">
            <v>NA</v>
          </cell>
          <cell r="J213" t="str">
            <v>NA</v>
          </cell>
          <cell r="K213" t="str">
            <v>NA</v>
          </cell>
          <cell r="L213" t="str">
            <v>NA</v>
          </cell>
          <cell r="M213">
            <v>1</v>
          </cell>
          <cell r="N213" t="str">
            <v>NA</v>
          </cell>
          <cell r="O213" t="str">
            <v>NA</v>
          </cell>
          <cell r="P213" t="str">
            <v>NA</v>
          </cell>
          <cell r="Q213" t="str">
            <v>NA</v>
          </cell>
          <cell r="R213" t="str">
            <v>NA</v>
          </cell>
          <cell r="S213" t="str">
            <v>NA</v>
          </cell>
          <cell r="T213" t="str">
            <v>CEC004</v>
          </cell>
          <cell r="U213" t="str">
            <v>CEC007</v>
          </cell>
          <cell r="V213" t="str">
            <v>CEC011</v>
          </cell>
          <cell r="W213" t="str">
            <v>NA</v>
          </cell>
          <cell r="X213" t="str">
            <v>NA</v>
          </cell>
          <cell r="Y213" t="str">
            <v>CMC004</v>
          </cell>
          <cell r="Z213" t="str">
            <v>CMC006</v>
          </cell>
          <cell r="AA213" t="str">
            <v>CMC008</v>
          </cell>
          <cell r="AB213" t="str">
            <v>NA</v>
          </cell>
          <cell r="AC213" t="str">
            <v>NA</v>
          </cell>
          <cell r="AD213">
            <v>0.5</v>
          </cell>
          <cell r="AE213">
            <v>1</v>
          </cell>
          <cell r="AF213">
            <v>0.21</v>
          </cell>
          <cell r="AG213" t="str">
            <v>NA</v>
          </cell>
          <cell r="AH213" t="str">
            <v>NA</v>
          </cell>
          <cell r="AI213">
            <v>7.5</v>
          </cell>
          <cell r="AJ213">
            <v>15</v>
          </cell>
          <cell r="AK213">
            <v>7.5</v>
          </cell>
          <cell r="AL213">
            <v>35</v>
          </cell>
          <cell r="AO213">
            <v>128975</v>
          </cell>
          <cell r="AP213">
            <v>95396</v>
          </cell>
          <cell r="AQ213">
            <v>0</v>
          </cell>
          <cell r="AR213">
            <v>0</v>
          </cell>
          <cell r="AS213">
            <v>0</v>
          </cell>
          <cell r="AT213">
            <v>0</v>
          </cell>
          <cell r="AU213">
            <v>0</v>
          </cell>
          <cell r="AV213">
            <v>0</v>
          </cell>
          <cell r="AW213">
            <v>95396</v>
          </cell>
          <cell r="AX213">
            <v>0</v>
          </cell>
          <cell r="AY213">
            <v>0</v>
          </cell>
          <cell r="AZ213">
            <v>0</v>
          </cell>
          <cell r="BA213">
            <v>0</v>
          </cell>
          <cell r="BB213">
            <v>0</v>
          </cell>
          <cell r="BC213">
            <v>0</v>
          </cell>
          <cell r="BD213">
            <v>100166</v>
          </cell>
          <cell r="BE213">
            <v>2893</v>
          </cell>
          <cell r="BF213">
            <v>17038</v>
          </cell>
          <cell r="BG213">
            <v>20668</v>
          </cell>
          <cell r="BH213">
            <v>0</v>
          </cell>
          <cell r="BI213">
            <v>0</v>
          </cell>
          <cell r="BJ213">
            <v>193</v>
          </cell>
          <cell r="BK213">
            <v>2272</v>
          </cell>
          <cell r="BL213">
            <v>579</v>
          </cell>
          <cell r="BM213">
            <v>0</v>
          </cell>
          <cell r="BN213">
            <v>0</v>
          </cell>
          <cell r="BO213">
            <v>3044</v>
          </cell>
          <cell r="BP213">
            <v>128224</v>
          </cell>
          <cell r="BQ213">
            <v>99537</v>
          </cell>
          <cell r="BR213">
            <v>140891</v>
          </cell>
          <cell r="BS213">
            <v>0</v>
          </cell>
          <cell r="BT213">
            <v>0</v>
          </cell>
          <cell r="BU213">
            <v>8548</v>
          </cell>
          <cell r="BV213">
            <v>13272</v>
          </cell>
          <cell r="BW213">
            <v>3945</v>
          </cell>
          <cell r="BX213">
            <v>0</v>
          </cell>
          <cell r="BY213">
            <v>0</v>
          </cell>
          <cell r="BZ213">
            <v>25765</v>
          </cell>
          <cell r="CA213">
            <v>3044</v>
          </cell>
          <cell r="CB213">
            <v>28809</v>
          </cell>
          <cell r="CC213">
            <v>0.05</v>
          </cell>
          <cell r="CD213">
            <v>128975</v>
          </cell>
        </row>
        <row r="214">
          <cell r="C214" t="str">
            <v>CAP06</v>
          </cell>
          <cell r="D214" t="str">
            <v>CAMARAS</v>
          </cell>
          <cell r="CB214">
            <v>0</v>
          </cell>
          <cell r="CD214">
            <v>0</v>
          </cell>
        </row>
        <row r="215">
          <cell r="B215" t="str">
            <v>CU001</v>
          </cell>
          <cell r="C215" t="str">
            <v>CAP06</v>
          </cell>
          <cell r="D215" t="str">
            <v>De 90° -2" en ducto norma Icontec 3363</v>
          </cell>
          <cell r="E215" t="str">
            <v>U</v>
          </cell>
          <cell r="F215" t="str">
            <v>MOC042</v>
          </cell>
          <cell r="G215" t="str">
            <v>MOC079</v>
          </cell>
          <cell r="H215" t="str">
            <v>MOC089</v>
          </cell>
          <cell r="I215" t="str">
            <v>NA</v>
          </cell>
          <cell r="J215" t="str">
            <v>NA</v>
          </cell>
          <cell r="K215" t="str">
            <v>NA</v>
          </cell>
          <cell r="L215" t="str">
            <v>NA</v>
          </cell>
          <cell r="M215">
            <v>1</v>
          </cell>
          <cell r="N215">
            <v>5.9999999999999995E-4</v>
          </cell>
          <cell r="O215">
            <v>1.1999999999999999E-3</v>
          </cell>
          <cell r="P215" t="str">
            <v>NA</v>
          </cell>
          <cell r="Q215" t="str">
            <v>NA</v>
          </cell>
          <cell r="R215" t="str">
            <v>NA</v>
          </cell>
          <cell r="S215" t="str">
            <v>NA</v>
          </cell>
          <cell r="T215" t="str">
            <v>CEC005</v>
          </cell>
          <cell r="U215" t="str">
            <v>NA</v>
          </cell>
          <cell r="V215" t="str">
            <v>NA</v>
          </cell>
          <cell r="W215" t="str">
            <v>NA</v>
          </cell>
          <cell r="X215" t="str">
            <v>NA</v>
          </cell>
          <cell r="Y215" t="str">
            <v>CMC005</v>
          </cell>
          <cell r="Z215" t="str">
            <v>NA</v>
          </cell>
          <cell r="AA215" t="str">
            <v>NA</v>
          </cell>
          <cell r="AB215" t="str">
            <v>NA</v>
          </cell>
          <cell r="AC215" t="str">
            <v>NA</v>
          </cell>
          <cell r="AD215">
            <v>1</v>
          </cell>
          <cell r="AE215" t="str">
            <v>NA</v>
          </cell>
          <cell r="AF215" t="str">
            <v>NA</v>
          </cell>
          <cell r="AG215" t="str">
            <v>NA</v>
          </cell>
          <cell r="AH215" t="str">
            <v>NA</v>
          </cell>
          <cell r="AI215">
            <v>250</v>
          </cell>
          <cell r="AJ215">
            <v>250</v>
          </cell>
          <cell r="AO215">
            <v>10630</v>
          </cell>
          <cell r="AP215">
            <v>9600</v>
          </cell>
          <cell r="AQ215">
            <v>16388</v>
          </cell>
          <cell r="AR215">
            <v>75558</v>
          </cell>
          <cell r="AS215">
            <v>0</v>
          </cell>
          <cell r="AT215">
            <v>0</v>
          </cell>
          <cell r="AU215">
            <v>0</v>
          </cell>
          <cell r="AV215">
            <v>0</v>
          </cell>
          <cell r="AW215">
            <v>9600</v>
          </cell>
          <cell r="AX215">
            <v>10</v>
          </cell>
          <cell r="AY215">
            <v>91</v>
          </cell>
          <cell r="AZ215">
            <v>0</v>
          </cell>
          <cell r="BA215">
            <v>0</v>
          </cell>
          <cell r="BB215">
            <v>0</v>
          </cell>
          <cell r="BC215">
            <v>0</v>
          </cell>
          <cell r="BD215">
            <v>10186</v>
          </cell>
          <cell r="BE215">
            <v>4261</v>
          </cell>
          <cell r="BF215">
            <v>0</v>
          </cell>
          <cell r="BG215">
            <v>0</v>
          </cell>
          <cell r="BH215">
            <v>0</v>
          </cell>
          <cell r="BI215">
            <v>0</v>
          </cell>
          <cell r="BJ215">
            <v>17</v>
          </cell>
          <cell r="BK215">
            <v>0</v>
          </cell>
          <cell r="BL215">
            <v>0</v>
          </cell>
          <cell r="BM215">
            <v>0</v>
          </cell>
          <cell r="BN215">
            <v>0</v>
          </cell>
          <cell r="BO215">
            <v>17</v>
          </cell>
          <cell r="BP215">
            <v>106852</v>
          </cell>
          <cell r="BQ215">
            <v>0</v>
          </cell>
          <cell r="BR215">
            <v>0</v>
          </cell>
          <cell r="BS215">
            <v>0</v>
          </cell>
          <cell r="BT215">
            <v>0</v>
          </cell>
          <cell r="BU215">
            <v>427</v>
          </cell>
          <cell r="BV215">
            <v>0</v>
          </cell>
          <cell r="BW215">
            <v>0</v>
          </cell>
          <cell r="BX215">
            <v>0</v>
          </cell>
          <cell r="BY215">
            <v>0</v>
          </cell>
          <cell r="BZ215">
            <v>427</v>
          </cell>
          <cell r="CA215">
            <v>17</v>
          </cell>
          <cell r="CB215">
            <v>444</v>
          </cell>
          <cell r="CC215">
            <v>0.05</v>
          </cell>
          <cell r="CD215">
            <v>10630</v>
          </cell>
        </row>
        <row r="216">
          <cell r="B216" t="str">
            <v>CU001</v>
          </cell>
          <cell r="C216" t="str">
            <v>CAP06</v>
          </cell>
          <cell r="D216" t="str">
            <v>DE 90º  de  2"</v>
          </cell>
          <cell r="E216" t="str">
            <v>U</v>
          </cell>
          <cell r="F216" t="str">
            <v>MOC042</v>
          </cell>
          <cell r="G216" t="str">
            <v>MOC079</v>
          </cell>
          <cell r="H216" t="str">
            <v>MOC089</v>
          </cell>
          <cell r="I216" t="str">
            <v>NA</v>
          </cell>
          <cell r="J216" t="str">
            <v>NA</v>
          </cell>
          <cell r="K216" t="str">
            <v>NA</v>
          </cell>
          <cell r="L216" t="str">
            <v>NA</v>
          </cell>
          <cell r="M216">
            <v>1</v>
          </cell>
          <cell r="N216">
            <v>5.9999999999999995E-4</v>
          </cell>
          <cell r="O216">
            <v>1.1999999999999999E-3</v>
          </cell>
          <cell r="P216" t="str">
            <v>NA</v>
          </cell>
          <cell r="Q216" t="str">
            <v>NA</v>
          </cell>
          <cell r="R216" t="str">
            <v>NA</v>
          </cell>
          <cell r="S216" t="str">
            <v>NA</v>
          </cell>
          <cell r="T216" t="str">
            <v>CEC005</v>
          </cell>
          <cell r="U216" t="str">
            <v>NA</v>
          </cell>
          <cell r="V216" t="str">
            <v>NA</v>
          </cell>
          <cell r="W216" t="str">
            <v>NA</v>
          </cell>
          <cell r="X216" t="str">
            <v>NA</v>
          </cell>
          <cell r="Y216" t="str">
            <v>CMC005</v>
          </cell>
          <cell r="Z216" t="str">
            <v>NA</v>
          </cell>
          <cell r="AA216" t="str">
            <v>NA</v>
          </cell>
          <cell r="AB216" t="str">
            <v>NA</v>
          </cell>
          <cell r="AC216" t="str">
            <v>NA</v>
          </cell>
          <cell r="AD216">
            <v>1</v>
          </cell>
          <cell r="AE216" t="str">
            <v>NA</v>
          </cell>
          <cell r="AF216" t="str">
            <v>NA</v>
          </cell>
          <cell r="AG216" t="str">
            <v>NA</v>
          </cell>
          <cell r="AH216" t="str">
            <v>NA</v>
          </cell>
          <cell r="AI216">
            <v>150</v>
          </cell>
          <cell r="AJ216">
            <v>150</v>
          </cell>
          <cell r="AO216">
            <v>10926</v>
          </cell>
          <cell r="AP216">
            <v>9600</v>
          </cell>
          <cell r="AQ216">
            <v>16388</v>
          </cell>
          <cell r="AR216">
            <v>75558</v>
          </cell>
          <cell r="AS216">
            <v>0</v>
          </cell>
          <cell r="AT216">
            <v>0</v>
          </cell>
          <cell r="AU216">
            <v>0</v>
          </cell>
          <cell r="AV216">
            <v>0</v>
          </cell>
          <cell r="AW216">
            <v>9600</v>
          </cell>
          <cell r="AX216">
            <v>10</v>
          </cell>
          <cell r="AY216">
            <v>91</v>
          </cell>
          <cell r="AZ216">
            <v>0</v>
          </cell>
          <cell r="BA216">
            <v>0</v>
          </cell>
          <cell r="BB216">
            <v>0</v>
          </cell>
          <cell r="BC216">
            <v>0</v>
          </cell>
          <cell r="BD216">
            <v>10186</v>
          </cell>
          <cell r="BE216">
            <v>4261</v>
          </cell>
          <cell r="BF216">
            <v>0</v>
          </cell>
          <cell r="BG216">
            <v>0</v>
          </cell>
          <cell r="BH216">
            <v>0</v>
          </cell>
          <cell r="BI216">
            <v>0</v>
          </cell>
          <cell r="BJ216">
            <v>28</v>
          </cell>
          <cell r="BK216">
            <v>0</v>
          </cell>
          <cell r="BL216">
            <v>0</v>
          </cell>
          <cell r="BM216">
            <v>0</v>
          </cell>
          <cell r="BN216">
            <v>0</v>
          </cell>
          <cell r="BO216">
            <v>28</v>
          </cell>
          <cell r="BP216">
            <v>106852</v>
          </cell>
          <cell r="BQ216">
            <v>0</v>
          </cell>
          <cell r="BR216">
            <v>0</v>
          </cell>
          <cell r="BS216">
            <v>0</v>
          </cell>
          <cell r="BT216">
            <v>0</v>
          </cell>
          <cell r="BU216">
            <v>712</v>
          </cell>
          <cell r="BV216">
            <v>0</v>
          </cell>
          <cell r="BW216">
            <v>0</v>
          </cell>
          <cell r="BX216">
            <v>0</v>
          </cell>
          <cell r="BY216">
            <v>0</v>
          </cell>
          <cell r="BZ216">
            <v>712</v>
          </cell>
          <cell r="CA216">
            <v>28</v>
          </cell>
          <cell r="CB216">
            <v>740</v>
          </cell>
          <cell r="CC216">
            <v>0.05</v>
          </cell>
          <cell r="CD216">
            <v>10926</v>
          </cell>
        </row>
        <row r="217">
          <cell r="B217" t="str">
            <v>CU002</v>
          </cell>
          <cell r="C217" t="str">
            <v>CAP06</v>
          </cell>
          <cell r="D217" t="str">
            <v>DE 90º  de  3"</v>
          </cell>
          <cell r="E217" t="str">
            <v>U</v>
          </cell>
          <cell r="F217" t="str">
            <v>MOC040</v>
          </cell>
          <cell r="G217" t="str">
            <v>MOC079</v>
          </cell>
          <cell r="H217" t="str">
            <v>MOC089</v>
          </cell>
          <cell r="I217" t="str">
            <v>NA</v>
          </cell>
          <cell r="J217" t="str">
            <v>NA</v>
          </cell>
          <cell r="K217" t="str">
            <v>NA</v>
          </cell>
          <cell r="L217" t="str">
            <v>NA</v>
          </cell>
          <cell r="M217">
            <v>1</v>
          </cell>
          <cell r="N217">
            <v>8.9999999999999998E-4</v>
          </cell>
          <cell r="O217">
            <v>1.5E-3</v>
          </cell>
          <cell r="P217" t="str">
            <v>NA</v>
          </cell>
          <cell r="Q217" t="str">
            <v>NA</v>
          </cell>
          <cell r="R217" t="str">
            <v>NA</v>
          </cell>
          <cell r="S217" t="str">
            <v>NA</v>
          </cell>
          <cell r="T217" t="str">
            <v>CEC005</v>
          </cell>
          <cell r="U217" t="str">
            <v>NA</v>
          </cell>
          <cell r="V217" t="str">
            <v>NA</v>
          </cell>
          <cell r="W217" t="str">
            <v>NA</v>
          </cell>
          <cell r="X217" t="str">
            <v>NA</v>
          </cell>
          <cell r="Y217" t="str">
            <v>CMC005</v>
          </cell>
          <cell r="Z217" t="str">
            <v>NA</v>
          </cell>
          <cell r="AA217" t="str">
            <v>NA</v>
          </cell>
          <cell r="AB217" t="str">
            <v>NA</v>
          </cell>
          <cell r="AC217" t="str">
            <v>NA</v>
          </cell>
          <cell r="AD217">
            <v>1</v>
          </cell>
          <cell r="AE217" t="str">
            <v>NA</v>
          </cell>
          <cell r="AF217" t="str">
            <v>NA</v>
          </cell>
          <cell r="AG217" t="str">
            <v>NA</v>
          </cell>
          <cell r="AH217" t="str">
            <v>NA</v>
          </cell>
          <cell r="AI217">
            <v>150</v>
          </cell>
          <cell r="AJ217">
            <v>150</v>
          </cell>
          <cell r="AO217">
            <v>12844</v>
          </cell>
          <cell r="AP217">
            <v>11400</v>
          </cell>
          <cell r="AQ217">
            <v>16388</v>
          </cell>
          <cell r="AR217">
            <v>75558</v>
          </cell>
          <cell r="AS217">
            <v>0</v>
          </cell>
          <cell r="AT217">
            <v>0</v>
          </cell>
          <cell r="AU217">
            <v>0</v>
          </cell>
          <cell r="AV217">
            <v>0</v>
          </cell>
          <cell r="AW217">
            <v>11400</v>
          </cell>
          <cell r="AX217">
            <v>15</v>
          </cell>
          <cell r="AY217">
            <v>113</v>
          </cell>
          <cell r="AZ217">
            <v>0</v>
          </cell>
          <cell r="BA217">
            <v>0</v>
          </cell>
          <cell r="BB217">
            <v>0</v>
          </cell>
          <cell r="BC217">
            <v>0</v>
          </cell>
          <cell r="BD217">
            <v>12104</v>
          </cell>
          <cell r="BE217">
            <v>4261</v>
          </cell>
          <cell r="BF217">
            <v>0</v>
          </cell>
          <cell r="BG217">
            <v>0</v>
          </cell>
          <cell r="BH217">
            <v>0</v>
          </cell>
          <cell r="BI217">
            <v>0</v>
          </cell>
          <cell r="BJ217">
            <v>28</v>
          </cell>
          <cell r="BK217">
            <v>0</v>
          </cell>
          <cell r="BL217">
            <v>0</v>
          </cell>
          <cell r="BM217">
            <v>0</v>
          </cell>
          <cell r="BN217">
            <v>0</v>
          </cell>
          <cell r="BO217">
            <v>28</v>
          </cell>
          <cell r="BP217">
            <v>106852</v>
          </cell>
          <cell r="BQ217">
            <v>0</v>
          </cell>
          <cell r="BR217">
            <v>0</v>
          </cell>
          <cell r="BS217">
            <v>0</v>
          </cell>
          <cell r="BT217">
            <v>0</v>
          </cell>
          <cell r="BU217">
            <v>712</v>
          </cell>
          <cell r="BV217">
            <v>0</v>
          </cell>
          <cell r="BW217">
            <v>0</v>
          </cell>
          <cell r="BX217">
            <v>0</v>
          </cell>
          <cell r="BY217">
            <v>0</v>
          </cell>
          <cell r="BZ217">
            <v>712</v>
          </cell>
          <cell r="CA217">
            <v>28</v>
          </cell>
          <cell r="CB217">
            <v>740</v>
          </cell>
          <cell r="CC217">
            <v>0.05</v>
          </cell>
          <cell r="CD217">
            <v>12844</v>
          </cell>
        </row>
        <row r="218">
          <cell r="B218" t="str">
            <v>CU003</v>
          </cell>
          <cell r="C218" t="str">
            <v>CAP06</v>
          </cell>
          <cell r="D218" t="str">
            <v>DE 90º  de  4"</v>
          </cell>
          <cell r="E218" t="str">
            <v>U</v>
          </cell>
          <cell r="F218" t="str">
            <v>MOC041</v>
          </cell>
          <cell r="G218" t="str">
            <v>MOC079</v>
          </cell>
          <cell r="H218" t="str">
            <v>MOC089</v>
          </cell>
          <cell r="I218" t="str">
            <v>NA</v>
          </cell>
          <cell r="J218" t="str">
            <v>NA</v>
          </cell>
          <cell r="K218" t="str">
            <v>NA</v>
          </cell>
          <cell r="L218" t="str">
            <v>NA</v>
          </cell>
          <cell r="M218">
            <v>1</v>
          </cell>
          <cell r="N218">
            <v>1.1999999999999999E-3</v>
          </cell>
          <cell r="O218">
            <v>2.3999999999999998E-3</v>
          </cell>
          <cell r="P218" t="str">
            <v>NA</v>
          </cell>
          <cell r="Q218" t="str">
            <v>NA</v>
          </cell>
          <cell r="R218" t="str">
            <v>NA</v>
          </cell>
          <cell r="S218" t="str">
            <v>NA</v>
          </cell>
          <cell r="T218" t="str">
            <v>CEC005</v>
          </cell>
          <cell r="U218" t="str">
            <v>NA</v>
          </cell>
          <cell r="V218" t="str">
            <v>NA</v>
          </cell>
          <cell r="W218" t="str">
            <v>NA</v>
          </cell>
          <cell r="X218" t="str">
            <v>NA</v>
          </cell>
          <cell r="Y218" t="str">
            <v>CMC005</v>
          </cell>
          <cell r="Z218" t="str">
            <v>NA</v>
          </cell>
          <cell r="AA218" t="str">
            <v>NA</v>
          </cell>
          <cell r="AB218" t="str">
            <v>NA</v>
          </cell>
          <cell r="AC218" t="str">
            <v>NA</v>
          </cell>
          <cell r="AD218">
            <v>1</v>
          </cell>
          <cell r="AE218" t="str">
            <v>NA</v>
          </cell>
          <cell r="AF218" t="str">
            <v>NA</v>
          </cell>
          <cell r="AG218" t="str">
            <v>NA</v>
          </cell>
          <cell r="AH218" t="str">
            <v>NA</v>
          </cell>
          <cell r="AI218">
            <v>150</v>
          </cell>
          <cell r="AJ218">
            <v>150</v>
          </cell>
          <cell r="AO218">
            <v>60801</v>
          </cell>
          <cell r="AP218">
            <v>57000</v>
          </cell>
          <cell r="AQ218">
            <v>16388</v>
          </cell>
          <cell r="AR218">
            <v>75558</v>
          </cell>
          <cell r="AS218">
            <v>0</v>
          </cell>
          <cell r="AT218">
            <v>0</v>
          </cell>
          <cell r="AU218">
            <v>0</v>
          </cell>
          <cell r="AV218">
            <v>0</v>
          </cell>
          <cell r="AW218">
            <v>57000</v>
          </cell>
          <cell r="AX218">
            <v>20</v>
          </cell>
          <cell r="AY218">
            <v>181</v>
          </cell>
          <cell r="AZ218">
            <v>0</v>
          </cell>
          <cell r="BA218">
            <v>0</v>
          </cell>
          <cell r="BB218">
            <v>0</v>
          </cell>
          <cell r="BC218">
            <v>0</v>
          </cell>
          <cell r="BD218">
            <v>60061</v>
          </cell>
          <cell r="BE218">
            <v>4261</v>
          </cell>
          <cell r="BF218">
            <v>0</v>
          </cell>
          <cell r="BG218">
            <v>0</v>
          </cell>
          <cell r="BH218">
            <v>0</v>
          </cell>
          <cell r="BI218">
            <v>0</v>
          </cell>
          <cell r="BJ218">
            <v>28</v>
          </cell>
          <cell r="BK218">
            <v>0</v>
          </cell>
          <cell r="BL218">
            <v>0</v>
          </cell>
          <cell r="BM218">
            <v>0</v>
          </cell>
          <cell r="BN218">
            <v>0</v>
          </cell>
          <cell r="BO218">
            <v>28</v>
          </cell>
          <cell r="BP218">
            <v>106852</v>
          </cell>
          <cell r="BQ218">
            <v>0</v>
          </cell>
          <cell r="BR218">
            <v>0</v>
          </cell>
          <cell r="BS218">
            <v>0</v>
          </cell>
          <cell r="BT218">
            <v>0</v>
          </cell>
          <cell r="BU218">
            <v>712</v>
          </cell>
          <cell r="BV218">
            <v>0</v>
          </cell>
          <cell r="BW218">
            <v>0</v>
          </cell>
          <cell r="BX218">
            <v>0</v>
          </cell>
          <cell r="BY218">
            <v>0</v>
          </cell>
          <cell r="BZ218">
            <v>712</v>
          </cell>
          <cell r="CA218">
            <v>28</v>
          </cell>
          <cell r="CB218">
            <v>740</v>
          </cell>
          <cell r="CC218">
            <v>0.05</v>
          </cell>
          <cell r="CD218">
            <v>60801</v>
          </cell>
        </row>
        <row r="219">
          <cell r="B219" t="str">
            <v>VO010</v>
          </cell>
          <cell r="C219" t="str">
            <v>CAP06</v>
          </cell>
          <cell r="D219" t="str">
            <v>Demol. de reg. domic. de alcant.</v>
          </cell>
          <cell r="E219" t="str">
            <v>U</v>
          </cell>
          <cell r="F219" t="str">
            <v>NA</v>
          </cell>
          <cell r="G219" t="str">
            <v>NA</v>
          </cell>
          <cell r="H219" t="str">
            <v>NA</v>
          </cell>
          <cell r="I219" t="str">
            <v>NA</v>
          </cell>
          <cell r="J219" t="str">
            <v>NA</v>
          </cell>
          <cell r="K219" t="str">
            <v>NA</v>
          </cell>
          <cell r="L219" t="str">
            <v>NA</v>
          </cell>
          <cell r="M219" t="str">
            <v>NA</v>
          </cell>
          <cell r="N219" t="str">
            <v>NA</v>
          </cell>
          <cell r="O219" t="str">
            <v>NA</v>
          </cell>
          <cell r="P219" t="str">
            <v>NA</v>
          </cell>
          <cell r="Q219" t="str">
            <v>NA</v>
          </cell>
          <cell r="R219" t="str">
            <v>NA</v>
          </cell>
          <cell r="S219" t="str">
            <v>NA</v>
          </cell>
          <cell r="T219" t="str">
            <v>CEC015</v>
          </cell>
          <cell r="U219" t="str">
            <v>NA</v>
          </cell>
          <cell r="V219" t="str">
            <v>NA</v>
          </cell>
          <cell r="W219" t="str">
            <v>NA</v>
          </cell>
          <cell r="X219" t="str">
            <v>NA</v>
          </cell>
          <cell r="Y219" t="str">
            <v>CMC022</v>
          </cell>
          <cell r="Z219" t="str">
            <v>NA</v>
          </cell>
          <cell r="AA219" t="str">
            <v>NA</v>
          </cell>
          <cell r="AB219" t="str">
            <v>NA</v>
          </cell>
          <cell r="AC219" t="str">
            <v>NA</v>
          </cell>
          <cell r="AD219">
            <v>1</v>
          </cell>
          <cell r="AE219" t="str">
            <v>NA</v>
          </cell>
          <cell r="AF219" t="str">
            <v>NA</v>
          </cell>
          <cell r="AG219" t="str">
            <v>NA</v>
          </cell>
          <cell r="AH219" t="str">
            <v>NA</v>
          </cell>
          <cell r="AI219">
            <v>7.89</v>
          </cell>
          <cell r="AJ219">
            <v>7.89</v>
          </cell>
          <cell r="AO219">
            <v>24591</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28837</v>
          </cell>
          <cell r="BF219">
            <v>0</v>
          </cell>
          <cell r="BG219">
            <v>0</v>
          </cell>
          <cell r="BH219">
            <v>0</v>
          </cell>
          <cell r="BI219">
            <v>0</v>
          </cell>
          <cell r="BJ219">
            <v>3655</v>
          </cell>
          <cell r="BK219">
            <v>0</v>
          </cell>
          <cell r="BL219">
            <v>0</v>
          </cell>
          <cell r="BM219">
            <v>0</v>
          </cell>
          <cell r="BN219">
            <v>0</v>
          </cell>
          <cell r="BO219">
            <v>3655</v>
          </cell>
          <cell r="BP219">
            <v>165187</v>
          </cell>
          <cell r="BQ219">
            <v>0</v>
          </cell>
          <cell r="BR219">
            <v>0</v>
          </cell>
          <cell r="BS219">
            <v>0</v>
          </cell>
          <cell r="BT219">
            <v>0</v>
          </cell>
          <cell r="BU219">
            <v>20936</v>
          </cell>
          <cell r="BV219">
            <v>0</v>
          </cell>
          <cell r="BW219">
            <v>0</v>
          </cell>
          <cell r="BX219">
            <v>0</v>
          </cell>
          <cell r="BY219">
            <v>0</v>
          </cell>
          <cell r="BZ219">
            <v>20936</v>
          </cell>
          <cell r="CA219">
            <v>3655</v>
          </cell>
          <cell r="CB219">
            <v>24591</v>
          </cell>
          <cell r="CD219">
            <v>24591</v>
          </cell>
        </row>
        <row r="220">
          <cell r="B220" t="str">
            <v>PO001</v>
          </cell>
          <cell r="C220" t="str">
            <v>CAP06</v>
          </cell>
          <cell r="D220" t="str">
            <v>Reubicación de poste</v>
          </cell>
          <cell r="E220" t="str">
            <v>U</v>
          </cell>
          <cell r="F220" t="str">
            <v>NA</v>
          </cell>
          <cell r="G220" t="str">
            <v>NA</v>
          </cell>
          <cell r="H220" t="str">
            <v>NA</v>
          </cell>
          <cell r="I220" t="str">
            <v>NA</v>
          </cell>
          <cell r="J220" t="str">
            <v>NA</v>
          </cell>
          <cell r="K220" t="str">
            <v>NA</v>
          </cell>
          <cell r="L220" t="str">
            <v>NA</v>
          </cell>
          <cell r="M220">
            <v>1</v>
          </cell>
          <cell r="N220">
            <v>0.12</v>
          </cell>
          <cell r="O220" t="str">
            <v>NA</v>
          </cell>
          <cell r="P220" t="str">
            <v>NA</v>
          </cell>
          <cell r="Q220" t="str">
            <v>NA</v>
          </cell>
          <cell r="R220" t="str">
            <v>NA</v>
          </cell>
          <cell r="S220" t="str">
            <v>NA</v>
          </cell>
          <cell r="T220" t="str">
            <v>CER012</v>
          </cell>
          <cell r="U220" t="str">
            <v>NA</v>
          </cell>
          <cell r="V220" t="str">
            <v>NA</v>
          </cell>
          <cell r="W220" t="str">
            <v>NA</v>
          </cell>
          <cell r="X220" t="str">
            <v>NA</v>
          </cell>
          <cell r="Y220" t="str">
            <v>CMC016</v>
          </cell>
          <cell r="Z220" t="str">
            <v>NA</v>
          </cell>
          <cell r="AA220" t="str">
            <v>NA</v>
          </cell>
          <cell r="AB220" t="str">
            <v>NA</v>
          </cell>
          <cell r="AC220" t="str">
            <v>NA</v>
          </cell>
          <cell r="AD220">
            <v>1</v>
          </cell>
          <cell r="AE220" t="str">
            <v>NA</v>
          </cell>
          <cell r="AF220" t="str">
            <v>NA</v>
          </cell>
          <cell r="AG220" t="str">
            <v>NA</v>
          </cell>
          <cell r="AH220" t="str">
            <v>NA</v>
          </cell>
          <cell r="AI220">
            <v>4.5</v>
          </cell>
          <cell r="AJ220">
            <v>4.5</v>
          </cell>
          <cell r="AO220">
            <v>75774</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107695</v>
          </cell>
          <cell r="BF220">
            <v>0</v>
          </cell>
          <cell r="BG220">
            <v>0</v>
          </cell>
          <cell r="BH220">
            <v>0</v>
          </cell>
          <cell r="BI220">
            <v>0</v>
          </cell>
          <cell r="BJ220">
            <v>23932</v>
          </cell>
          <cell r="BK220">
            <v>0</v>
          </cell>
          <cell r="BL220">
            <v>0</v>
          </cell>
          <cell r="BM220">
            <v>0</v>
          </cell>
          <cell r="BN220">
            <v>0</v>
          </cell>
          <cell r="BO220">
            <v>23932</v>
          </cell>
          <cell r="BP220">
            <v>233291</v>
          </cell>
          <cell r="BQ220">
            <v>0</v>
          </cell>
          <cell r="BR220">
            <v>0</v>
          </cell>
          <cell r="BS220">
            <v>0</v>
          </cell>
          <cell r="BT220">
            <v>0</v>
          </cell>
          <cell r="BU220">
            <v>51842</v>
          </cell>
          <cell r="BV220">
            <v>0</v>
          </cell>
          <cell r="BW220">
            <v>0</v>
          </cell>
          <cell r="BX220">
            <v>0</v>
          </cell>
          <cell r="BY220">
            <v>0</v>
          </cell>
          <cell r="BZ220">
            <v>51842</v>
          </cell>
          <cell r="CA220">
            <v>23932</v>
          </cell>
          <cell r="CB220">
            <v>75774</v>
          </cell>
          <cell r="CD220">
            <v>75774</v>
          </cell>
        </row>
        <row r="221">
          <cell r="C221" t="str">
            <v>CAP07</v>
          </cell>
          <cell r="D221" t="str">
            <v>ACOMETIDA Incluye excavacion, arena, relleno en recebo y compactacion zanja</v>
          </cell>
          <cell r="CB221">
            <v>0</v>
          </cell>
          <cell r="CD221">
            <v>0</v>
          </cell>
        </row>
        <row r="222">
          <cell r="C222" t="str">
            <v>CAP07</v>
          </cell>
          <cell r="D222" t="str">
            <v>En anden  baldosa</v>
          </cell>
          <cell r="E222" t="str">
            <v>m</v>
          </cell>
          <cell r="F222" t="str">
            <v>MOC010</v>
          </cell>
          <cell r="G222" t="str">
            <v>MOC062</v>
          </cell>
          <cell r="H222" t="str">
            <v>MOC128</v>
          </cell>
          <cell r="I222" t="str">
            <v>NA</v>
          </cell>
          <cell r="J222" t="str">
            <v>NA</v>
          </cell>
          <cell r="K222" t="str">
            <v>NA</v>
          </cell>
          <cell r="L222" t="str">
            <v>NA</v>
          </cell>
          <cell r="M222">
            <v>0.1</v>
          </cell>
          <cell r="N222">
            <v>1</v>
          </cell>
          <cell r="O222">
            <v>0.18</v>
          </cell>
          <cell r="P222" t="str">
            <v>NA</v>
          </cell>
          <cell r="Q222" t="str">
            <v>NA</v>
          </cell>
          <cell r="R222" t="str">
            <v>NA</v>
          </cell>
          <cell r="S222" t="str">
            <v>NA</v>
          </cell>
          <cell r="T222" t="str">
            <v>CEC004</v>
          </cell>
          <cell r="U222" t="str">
            <v>CEC010</v>
          </cell>
          <cell r="V222" t="str">
            <v>NA</v>
          </cell>
          <cell r="W222" t="str">
            <v>NA</v>
          </cell>
          <cell r="X222" t="str">
            <v>NA</v>
          </cell>
          <cell r="Y222" t="str">
            <v>CMC004</v>
          </cell>
          <cell r="Z222" t="str">
            <v>CMC008</v>
          </cell>
          <cell r="AA222" t="str">
            <v>NA</v>
          </cell>
          <cell r="AB222" t="str">
            <v>NA</v>
          </cell>
          <cell r="AC222" t="str">
            <v>NA</v>
          </cell>
          <cell r="AD222">
            <v>1</v>
          </cell>
          <cell r="AE222">
            <v>1</v>
          </cell>
          <cell r="AF222" t="str">
            <v>NA</v>
          </cell>
          <cell r="AG222" t="str">
            <v>NA</v>
          </cell>
          <cell r="AH222" t="str">
            <v>NA</v>
          </cell>
          <cell r="AI222">
            <v>53</v>
          </cell>
          <cell r="AJ222">
            <v>53</v>
          </cell>
          <cell r="AK222">
            <v>53</v>
          </cell>
          <cell r="AO222">
            <v>12382</v>
          </cell>
          <cell r="AP222">
            <v>24000</v>
          </cell>
          <cell r="AQ222">
            <v>300</v>
          </cell>
          <cell r="AR222">
            <v>20000</v>
          </cell>
          <cell r="AS222">
            <v>0</v>
          </cell>
          <cell r="AT222">
            <v>0</v>
          </cell>
          <cell r="AU222">
            <v>0</v>
          </cell>
          <cell r="AV222">
            <v>0</v>
          </cell>
          <cell r="AW222">
            <v>2400</v>
          </cell>
          <cell r="AX222">
            <v>300</v>
          </cell>
          <cell r="AY222">
            <v>3600</v>
          </cell>
          <cell r="AZ222">
            <v>0</v>
          </cell>
          <cell r="BA222">
            <v>0</v>
          </cell>
          <cell r="BB222">
            <v>0</v>
          </cell>
          <cell r="BC222">
            <v>0</v>
          </cell>
          <cell r="BD222">
            <v>6615</v>
          </cell>
          <cell r="BE222">
            <v>2893</v>
          </cell>
          <cell r="BF222">
            <v>33634</v>
          </cell>
          <cell r="BG222">
            <v>0</v>
          </cell>
          <cell r="BH222">
            <v>0</v>
          </cell>
          <cell r="BI222">
            <v>0</v>
          </cell>
          <cell r="BJ222">
            <v>55</v>
          </cell>
          <cell r="BK222">
            <v>635</v>
          </cell>
          <cell r="BL222">
            <v>0</v>
          </cell>
          <cell r="BM222">
            <v>0</v>
          </cell>
          <cell r="BN222">
            <v>0</v>
          </cell>
          <cell r="BO222">
            <v>690</v>
          </cell>
          <cell r="BP222">
            <v>128224</v>
          </cell>
          <cell r="BQ222">
            <v>140891</v>
          </cell>
          <cell r="BR222">
            <v>0</v>
          </cell>
          <cell r="BS222">
            <v>0</v>
          </cell>
          <cell r="BT222">
            <v>0</v>
          </cell>
          <cell r="BU222">
            <v>2419</v>
          </cell>
          <cell r="BV222">
            <v>2658</v>
          </cell>
          <cell r="BW222">
            <v>0</v>
          </cell>
          <cell r="BX222">
            <v>0</v>
          </cell>
          <cell r="BY222">
            <v>0</v>
          </cell>
          <cell r="BZ222">
            <v>5077</v>
          </cell>
          <cell r="CA222">
            <v>690</v>
          </cell>
          <cell r="CB222">
            <v>5767</v>
          </cell>
          <cell r="CC222">
            <v>0.05</v>
          </cell>
          <cell r="CD222">
            <v>12382</v>
          </cell>
        </row>
        <row r="223">
          <cell r="C223" t="str">
            <v>CAP07</v>
          </cell>
          <cell r="D223" t="str">
            <v>En anden adoquin</v>
          </cell>
          <cell r="E223" t="str">
            <v>m</v>
          </cell>
          <cell r="F223" t="str">
            <v>MOC010</v>
          </cell>
          <cell r="G223" t="str">
            <v>MOC062</v>
          </cell>
          <cell r="H223" t="str">
            <v>MOC128</v>
          </cell>
          <cell r="I223" t="str">
            <v>NA</v>
          </cell>
          <cell r="J223" t="str">
            <v>NA</v>
          </cell>
          <cell r="K223" t="str">
            <v>NA</v>
          </cell>
          <cell r="L223" t="str">
            <v>NA</v>
          </cell>
          <cell r="M223">
            <v>0.1</v>
          </cell>
          <cell r="N223">
            <v>1</v>
          </cell>
          <cell r="O223">
            <v>0.18</v>
          </cell>
          <cell r="P223" t="str">
            <v>NA</v>
          </cell>
          <cell r="Q223" t="str">
            <v>NA</v>
          </cell>
          <cell r="R223" t="str">
            <v>NA</v>
          </cell>
          <cell r="S223" t="str">
            <v>NA</v>
          </cell>
          <cell r="T223" t="str">
            <v>CEC004</v>
          </cell>
          <cell r="U223" t="str">
            <v>CEC010</v>
          </cell>
          <cell r="V223" t="str">
            <v>NA</v>
          </cell>
          <cell r="W223" t="str">
            <v>NA</v>
          </cell>
          <cell r="X223" t="str">
            <v>NA</v>
          </cell>
          <cell r="Y223" t="str">
            <v>CMC004</v>
          </cell>
          <cell r="Z223" t="str">
            <v>CMC008</v>
          </cell>
          <cell r="AA223" t="str">
            <v>NA</v>
          </cell>
          <cell r="AB223" t="str">
            <v>NA</v>
          </cell>
          <cell r="AC223" t="str">
            <v>NA</v>
          </cell>
          <cell r="AD223">
            <v>1</v>
          </cell>
          <cell r="AE223">
            <v>1</v>
          </cell>
          <cell r="AF223" t="str">
            <v>NA</v>
          </cell>
          <cell r="AG223" t="str">
            <v>NA</v>
          </cell>
          <cell r="AH223" t="str">
            <v>NA</v>
          </cell>
          <cell r="AI223">
            <v>53</v>
          </cell>
          <cell r="AJ223">
            <v>53</v>
          </cell>
          <cell r="AK223">
            <v>53</v>
          </cell>
          <cell r="AO223">
            <v>12382</v>
          </cell>
          <cell r="AP223">
            <v>24000</v>
          </cell>
          <cell r="AQ223">
            <v>300</v>
          </cell>
          <cell r="AR223">
            <v>20000</v>
          </cell>
          <cell r="AS223">
            <v>0</v>
          </cell>
          <cell r="AT223">
            <v>0</v>
          </cell>
          <cell r="AU223">
            <v>0</v>
          </cell>
          <cell r="AV223">
            <v>0</v>
          </cell>
          <cell r="AW223">
            <v>2400</v>
          </cell>
          <cell r="AX223">
            <v>300</v>
          </cell>
          <cell r="AY223">
            <v>3600</v>
          </cell>
          <cell r="AZ223">
            <v>0</v>
          </cell>
          <cell r="BA223">
            <v>0</v>
          </cell>
          <cell r="BB223">
            <v>0</v>
          </cell>
          <cell r="BC223">
            <v>0</v>
          </cell>
          <cell r="BD223">
            <v>6615</v>
          </cell>
          <cell r="BE223">
            <v>2893</v>
          </cell>
          <cell r="BF223">
            <v>33634</v>
          </cell>
          <cell r="BG223">
            <v>0</v>
          </cell>
          <cell r="BH223">
            <v>0</v>
          </cell>
          <cell r="BI223">
            <v>0</v>
          </cell>
          <cell r="BJ223">
            <v>55</v>
          </cell>
          <cell r="BK223">
            <v>635</v>
          </cell>
          <cell r="BL223">
            <v>0</v>
          </cell>
          <cell r="BM223">
            <v>0</v>
          </cell>
          <cell r="BN223">
            <v>0</v>
          </cell>
          <cell r="BO223">
            <v>690</v>
          </cell>
          <cell r="BP223">
            <v>128224</v>
          </cell>
          <cell r="BQ223">
            <v>140891</v>
          </cell>
          <cell r="BR223">
            <v>0</v>
          </cell>
          <cell r="BS223">
            <v>0</v>
          </cell>
          <cell r="BT223">
            <v>0</v>
          </cell>
          <cell r="BU223">
            <v>2419</v>
          </cell>
          <cell r="BV223">
            <v>2658</v>
          </cell>
          <cell r="BW223">
            <v>0</v>
          </cell>
          <cell r="BX223">
            <v>0</v>
          </cell>
          <cell r="BY223">
            <v>0</v>
          </cell>
          <cell r="BZ223">
            <v>5077</v>
          </cell>
          <cell r="CA223">
            <v>690</v>
          </cell>
          <cell r="CB223">
            <v>5767</v>
          </cell>
          <cell r="CC223">
            <v>0.05</v>
          </cell>
          <cell r="CD223">
            <v>12382</v>
          </cell>
        </row>
        <row r="224">
          <cell r="B224" t="str">
            <v>R2011</v>
          </cell>
          <cell r="C224" t="str">
            <v>CAP07</v>
          </cell>
          <cell r="D224" t="str">
            <v>En Andén adoquinado</v>
          </cell>
          <cell r="E224" t="str">
            <v>m</v>
          </cell>
          <cell r="F224" t="str">
            <v>MOC005</v>
          </cell>
          <cell r="G224" t="str">
            <v>NA</v>
          </cell>
          <cell r="H224" t="str">
            <v>NA</v>
          </cell>
          <cell r="I224" t="str">
            <v>NA</v>
          </cell>
          <cell r="J224" t="str">
            <v>NA</v>
          </cell>
          <cell r="K224" t="str">
            <v>NA</v>
          </cell>
          <cell r="L224" t="str">
            <v>NA</v>
          </cell>
          <cell r="M224">
            <v>0.63</v>
          </cell>
          <cell r="N224" t="str">
            <v>NA</v>
          </cell>
          <cell r="O224" t="str">
            <v>NA</v>
          </cell>
          <cell r="P224" t="str">
            <v>NA</v>
          </cell>
          <cell r="Q224" t="str">
            <v>NA</v>
          </cell>
          <cell r="R224" t="str">
            <v>NA</v>
          </cell>
          <cell r="S224" t="str">
            <v>NA</v>
          </cell>
          <cell r="T224" t="str">
            <v>CEC014</v>
          </cell>
          <cell r="U224" t="str">
            <v>NA</v>
          </cell>
          <cell r="V224" t="str">
            <v>NA</v>
          </cell>
          <cell r="W224" t="str">
            <v>NA</v>
          </cell>
          <cell r="X224" t="str">
            <v>NA</v>
          </cell>
          <cell r="Y224" t="str">
            <v>CMC010</v>
          </cell>
          <cell r="Z224" t="str">
            <v>NA</v>
          </cell>
          <cell r="AA224" t="str">
            <v>NA</v>
          </cell>
          <cell r="AB224" t="str">
            <v>NA</v>
          </cell>
          <cell r="AC224" t="str">
            <v>NA</v>
          </cell>
          <cell r="AD224">
            <v>1</v>
          </cell>
          <cell r="AE224" t="str">
            <v>NA</v>
          </cell>
          <cell r="AF224" t="str">
            <v>NA</v>
          </cell>
          <cell r="AG224" t="str">
            <v>NA</v>
          </cell>
          <cell r="AH224" t="str">
            <v>NA</v>
          </cell>
          <cell r="AI224">
            <v>32.5</v>
          </cell>
          <cell r="AJ224">
            <v>32.5</v>
          </cell>
          <cell r="AO224">
            <v>20946</v>
          </cell>
          <cell r="AP224">
            <v>23000</v>
          </cell>
          <cell r="AQ224">
            <v>0</v>
          </cell>
          <cell r="AR224">
            <v>0</v>
          </cell>
          <cell r="AS224">
            <v>0</v>
          </cell>
          <cell r="AT224">
            <v>0</v>
          </cell>
          <cell r="AU224">
            <v>0</v>
          </cell>
          <cell r="AV224">
            <v>0</v>
          </cell>
          <cell r="AW224">
            <v>14490</v>
          </cell>
          <cell r="AX224">
            <v>0</v>
          </cell>
          <cell r="AY224">
            <v>0</v>
          </cell>
          <cell r="AZ224">
            <v>0</v>
          </cell>
          <cell r="BA224">
            <v>0</v>
          </cell>
          <cell r="BB224">
            <v>0</v>
          </cell>
          <cell r="BC224">
            <v>0</v>
          </cell>
          <cell r="BD224">
            <v>15215</v>
          </cell>
          <cell r="BE224">
            <v>21737</v>
          </cell>
          <cell r="BF224">
            <v>0</v>
          </cell>
          <cell r="BG224">
            <v>0</v>
          </cell>
          <cell r="BH224">
            <v>0</v>
          </cell>
          <cell r="BI224">
            <v>0</v>
          </cell>
          <cell r="BJ224">
            <v>669</v>
          </cell>
          <cell r="BK224">
            <v>0</v>
          </cell>
          <cell r="BL224">
            <v>0</v>
          </cell>
          <cell r="BM224">
            <v>0</v>
          </cell>
          <cell r="BN224">
            <v>0</v>
          </cell>
          <cell r="BO224">
            <v>669</v>
          </cell>
          <cell r="BP224">
            <v>164508</v>
          </cell>
          <cell r="BQ224">
            <v>0</v>
          </cell>
          <cell r="BR224">
            <v>0</v>
          </cell>
          <cell r="BS224">
            <v>0</v>
          </cell>
          <cell r="BT224">
            <v>0</v>
          </cell>
          <cell r="BU224">
            <v>5062</v>
          </cell>
          <cell r="BV224">
            <v>0</v>
          </cell>
          <cell r="BW224">
            <v>0</v>
          </cell>
          <cell r="BX224">
            <v>0</v>
          </cell>
          <cell r="BY224">
            <v>0</v>
          </cell>
          <cell r="BZ224">
            <v>5062</v>
          </cell>
          <cell r="CA224">
            <v>669</v>
          </cell>
          <cell r="CB224">
            <v>5731</v>
          </cell>
          <cell r="CC224">
            <v>0.05</v>
          </cell>
          <cell r="CD224">
            <v>20946</v>
          </cell>
        </row>
        <row r="225">
          <cell r="B225" t="str">
            <v>RA011</v>
          </cell>
          <cell r="C225" t="str">
            <v>CAP07</v>
          </cell>
          <cell r="D225" t="str">
            <v>En Andén adoquinado</v>
          </cell>
          <cell r="E225" t="str">
            <v>m</v>
          </cell>
          <cell r="F225" t="str">
            <v>MOC005</v>
          </cell>
          <cell r="G225" t="str">
            <v>MOC011</v>
          </cell>
          <cell r="H225" t="str">
            <v>NA</v>
          </cell>
          <cell r="I225" t="str">
            <v>NA</v>
          </cell>
          <cell r="J225" t="str">
            <v>NA</v>
          </cell>
          <cell r="K225" t="str">
            <v>NA</v>
          </cell>
          <cell r="L225" t="str">
            <v>NA</v>
          </cell>
          <cell r="M225">
            <v>0.42</v>
          </cell>
          <cell r="N225">
            <v>0.15</v>
          </cell>
          <cell r="O225" t="str">
            <v>NA</v>
          </cell>
          <cell r="P225" t="str">
            <v>NA</v>
          </cell>
          <cell r="Q225" t="str">
            <v>NA</v>
          </cell>
          <cell r="R225" t="str">
            <v>NA</v>
          </cell>
          <cell r="S225" t="str">
            <v>NA</v>
          </cell>
          <cell r="T225" t="str">
            <v>CEC014</v>
          </cell>
          <cell r="U225" t="str">
            <v>NA</v>
          </cell>
          <cell r="V225" t="str">
            <v>NA</v>
          </cell>
          <cell r="W225" t="str">
            <v>NA</v>
          </cell>
          <cell r="X225" t="str">
            <v>NA</v>
          </cell>
          <cell r="Y225" t="str">
            <v>CMC010</v>
          </cell>
          <cell r="Z225" t="str">
            <v>NA</v>
          </cell>
          <cell r="AA225" t="str">
            <v>NA</v>
          </cell>
          <cell r="AB225" t="str">
            <v>NA</v>
          </cell>
          <cell r="AC225" t="str">
            <v>NA</v>
          </cell>
          <cell r="AD225">
            <v>1</v>
          </cell>
          <cell r="AE225" t="str">
            <v>NA</v>
          </cell>
          <cell r="AF225" t="str">
            <v>NA</v>
          </cell>
          <cell r="AG225" t="str">
            <v>NA</v>
          </cell>
          <cell r="AH225" t="str">
            <v>NA</v>
          </cell>
          <cell r="AI225">
            <v>75</v>
          </cell>
          <cell r="AJ225">
            <v>75</v>
          </cell>
          <cell r="AO225">
            <v>19399</v>
          </cell>
          <cell r="AP225">
            <v>23000</v>
          </cell>
          <cell r="AQ225">
            <v>43000</v>
          </cell>
          <cell r="AR225">
            <v>0</v>
          </cell>
          <cell r="AS225">
            <v>0</v>
          </cell>
          <cell r="AT225">
            <v>0</v>
          </cell>
          <cell r="AU225">
            <v>0</v>
          </cell>
          <cell r="AV225">
            <v>0</v>
          </cell>
          <cell r="AW225">
            <v>9660</v>
          </cell>
          <cell r="AX225">
            <v>6450</v>
          </cell>
          <cell r="AY225">
            <v>0</v>
          </cell>
          <cell r="AZ225">
            <v>0</v>
          </cell>
          <cell r="BA225">
            <v>0</v>
          </cell>
          <cell r="BB225">
            <v>0</v>
          </cell>
          <cell r="BC225">
            <v>0</v>
          </cell>
          <cell r="BD225">
            <v>16916</v>
          </cell>
          <cell r="BE225">
            <v>21737</v>
          </cell>
          <cell r="BF225">
            <v>0</v>
          </cell>
          <cell r="BG225">
            <v>0</v>
          </cell>
          <cell r="BH225">
            <v>0</v>
          </cell>
          <cell r="BI225">
            <v>0</v>
          </cell>
          <cell r="BJ225">
            <v>290</v>
          </cell>
          <cell r="BK225">
            <v>0</v>
          </cell>
          <cell r="BL225">
            <v>0</v>
          </cell>
          <cell r="BM225">
            <v>0</v>
          </cell>
          <cell r="BN225">
            <v>0</v>
          </cell>
          <cell r="BO225">
            <v>290</v>
          </cell>
          <cell r="BP225">
            <v>164508</v>
          </cell>
          <cell r="BQ225">
            <v>0</v>
          </cell>
          <cell r="BR225">
            <v>0</v>
          </cell>
          <cell r="BS225">
            <v>0</v>
          </cell>
          <cell r="BT225">
            <v>0</v>
          </cell>
          <cell r="BU225">
            <v>2193</v>
          </cell>
          <cell r="BV225">
            <v>0</v>
          </cell>
          <cell r="BW225">
            <v>0</v>
          </cell>
          <cell r="BX225">
            <v>0</v>
          </cell>
          <cell r="BY225">
            <v>0</v>
          </cell>
          <cell r="BZ225">
            <v>2193</v>
          </cell>
          <cell r="CA225">
            <v>290</v>
          </cell>
          <cell r="CB225">
            <v>2483</v>
          </cell>
          <cell r="CC225">
            <v>0.05</v>
          </cell>
          <cell r="CD225">
            <v>19399</v>
          </cell>
        </row>
        <row r="226">
          <cell r="B226" t="str">
            <v>RA008</v>
          </cell>
          <cell r="C226" t="str">
            <v>CAP07</v>
          </cell>
          <cell r="D226" t="str">
            <v>En Andén asfalto</v>
          </cell>
          <cell r="E226" t="str">
            <v>m</v>
          </cell>
          <cell r="F226" t="str">
            <v>MOC016</v>
          </cell>
          <cell r="G226" t="str">
            <v>MOC104</v>
          </cell>
          <cell r="H226" t="str">
            <v>NA</v>
          </cell>
          <cell r="I226" t="str">
            <v>NA</v>
          </cell>
          <cell r="J226" t="str">
            <v>NA</v>
          </cell>
          <cell r="K226" t="str">
            <v>NA</v>
          </cell>
          <cell r="L226" t="str">
            <v>NA</v>
          </cell>
          <cell r="M226">
            <v>0.03</v>
          </cell>
          <cell r="N226">
            <v>0.02</v>
          </cell>
          <cell r="O226" t="str">
            <v>NA</v>
          </cell>
          <cell r="P226" t="str">
            <v>NA</v>
          </cell>
          <cell r="Q226" t="str">
            <v>NA</v>
          </cell>
          <cell r="R226" t="str">
            <v>NA</v>
          </cell>
          <cell r="S226" t="str">
            <v>NA</v>
          </cell>
          <cell r="T226" t="str">
            <v>CEC012</v>
          </cell>
          <cell r="U226" t="str">
            <v>NA</v>
          </cell>
          <cell r="V226" t="str">
            <v>NA</v>
          </cell>
          <cell r="W226" t="str">
            <v>NA</v>
          </cell>
          <cell r="X226" t="str">
            <v>NA</v>
          </cell>
          <cell r="Y226" t="str">
            <v>CMC009</v>
          </cell>
          <cell r="Z226" t="str">
            <v>NA</v>
          </cell>
          <cell r="AA226" t="str">
            <v>NA</v>
          </cell>
          <cell r="AB226" t="str">
            <v>NA</v>
          </cell>
          <cell r="AC226" t="str">
            <v>NA</v>
          </cell>
          <cell r="AD226">
            <v>1</v>
          </cell>
          <cell r="AE226" t="str">
            <v>NA</v>
          </cell>
          <cell r="AF226" t="str">
            <v>NA</v>
          </cell>
          <cell r="AG226" t="str">
            <v>NA</v>
          </cell>
          <cell r="AH226" t="str">
            <v>NA</v>
          </cell>
          <cell r="AI226">
            <v>95</v>
          </cell>
          <cell r="AJ226">
            <v>95</v>
          </cell>
          <cell r="AO226">
            <v>13245</v>
          </cell>
          <cell r="AP226">
            <v>230000</v>
          </cell>
          <cell r="AQ226">
            <v>165000</v>
          </cell>
          <cell r="AR226">
            <v>0</v>
          </cell>
          <cell r="AS226">
            <v>0</v>
          </cell>
          <cell r="AT226">
            <v>0</v>
          </cell>
          <cell r="AU226">
            <v>0</v>
          </cell>
          <cell r="AV226">
            <v>0</v>
          </cell>
          <cell r="AW226">
            <v>6900</v>
          </cell>
          <cell r="AX226">
            <v>3300</v>
          </cell>
          <cell r="AY226">
            <v>0</v>
          </cell>
          <cell r="AZ226">
            <v>0</v>
          </cell>
          <cell r="BA226">
            <v>0</v>
          </cell>
          <cell r="BB226">
            <v>0</v>
          </cell>
          <cell r="BC226">
            <v>0</v>
          </cell>
          <cell r="BD226">
            <v>10710</v>
          </cell>
          <cell r="BE226">
            <v>56846</v>
          </cell>
          <cell r="BF226">
            <v>0</v>
          </cell>
          <cell r="BG226">
            <v>0</v>
          </cell>
          <cell r="BH226">
            <v>0</v>
          </cell>
          <cell r="BI226">
            <v>0</v>
          </cell>
          <cell r="BJ226">
            <v>598</v>
          </cell>
          <cell r="BK226">
            <v>0</v>
          </cell>
          <cell r="BL226">
            <v>0</v>
          </cell>
          <cell r="BM226">
            <v>0</v>
          </cell>
          <cell r="BN226">
            <v>0</v>
          </cell>
          <cell r="BO226">
            <v>598</v>
          </cell>
          <cell r="BP226">
            <v>184062</v>
          </cell>
          <cell r="BQ226">
            <v>0</v>
          </cell>
          <cell r="BR226">
            <v>0</v>
          </cell>
          <cell r="BS226">
            <v>0</v>
          </cell>
          <cell r="BT226">
            <v>0</v>
          </cell>
          <cell r="BU226">
            <v>1937</v>
          </cell>
          <cell r="BV226">
            <v>0</v>
          </cell>
          <cell r="BW226">
            <v>0</v>
          </cell>
          <cell r="BX226">
            <v>0</v>
          </cell>
          <cell r="BY226">
            <v>0</v>
          </cell>
          <cell r="BZ226">
            <v>1937</v>
          </cell>
          <cell r="CA226">
            <v>598</v>
          </cell>
          <cell r="CB226">
            <v>2535</v>
          </cell>
          <cell r="CC226">
            <v>0.05</v>
          </cell>
          <cell r="CD226">
            <v>13245</v>
          </cell>
        </row>
        <row r="227">
          <cell r="B227" t="str">
            <v>R2012</v>
          </cell>
          <cell r="C227" t="str">
            <v>CAP07</v>
          </cell>
          <cell r="D227" t="str">
            <v>En Andén baldosa</v>
          </cell>
          <cell r="E227" t="str">
            <v>m</v>
          </cell>
          <cell r="F227" t="str">
            <v>MOC026</v>
          </cell>
          <cell r="G227" t="str">
            <v>MOC015</v>
          </cell>
          <cell r="H227" t="str">
            <v>MOC086</v>
          </cell>
          <cell r="I227" t="str">
            <v>NA</v>
          </cell>
          <cell r="J227" t="str">
            <v>NA</v>
          </cell>
          <cell r="K227" t="str">
            <v>NA</v>
          </cell>
          <cell r="L227" t="str">
            <v>NA</v>
          </cell>
          <cell r="M227">
            <v>0.04</v>
          </cell>
          <cell r="N227">
            <v>0.63</v>
          </cell>
          <cell r="O227">
            <v>0.01</v>
          </cell>
          <cell r="P227" t="str">
            <v>NA</v>
          </cell>
          <cell r="Q227" t="str">
            <v>NA</v>
          </cell>
          <cell r="R227" t="str">
            <v>NA</v>
          </cell>
          <cell r="S227" t="str">
            <v>NA</v>
          </cell>
          <cell r="T227" t="str">
            <v>CEC013</v>
          </cell>
          <cell r="U227" t="str">
            <v>CEC014</v>
          </cell>
          <cell r="V227" t="str">
            <v>NA</v>
          </cell>
          <cell r="W227" t="str">
            <v>NA</v>
          </cell>
          <cell r="X227" t="str">
            <v>NA</v>
          </cell>
          <cell r="Y227" t="str">
            <v>CMC009</v>
          </cell>
          <cell r="Z227" t="str">
            <v>CMC010</v>
          </cell>
          <cell r="AA227" t="str">
            <v>NA</v>
          </cell>
          <cell r="AB227" t="str">
            <v>NA</v>
          </cell>
          <cell r="AC227" t="str">
            <v>NA</v>
          </cell>
          <cell r="AD227">
            <v>0.19</v>
          </cell>
          <cell r="AE227">
            <v>1</v>
          </cell>
          <cell r="AF227" t="str">
            <v>NA</v>
          </cell>
          <cell r="AG227" t="str">
            <v>NA</v>
          </cell>
          <cell r="AH227" t="str">
            <v>NA</v>
          </cell>
          <cell r="AI227">
            <v>37.5</v>
          </cell>
          <cell r="AJ227">
            <v>195</v>
          </cell>
          <cell r="AK227">
            <v>37.5</v>
          </cell>
          <cell r="AO227">
            <v>24778</v>
          </cell>
          <cell r="AP227">
            <v>234000</v>
          </cell>
          <cell r="AQ227">
            <v>9900</v>
          </cell>
          <cell r="AR227">
            <v>227016.3</v>
          </cell>
          <cell r="AS227">
            <v>0</v>
          </cell>
          <cell r="AT227">
            <v>0</v>
          </cell>
          <cell r="AU227">
            <v>0</v>
          </cell>
          <cell r="AV227">
            <v>0</v>
          </cell>
          <cell r="AW227">
            <v>9360</v>
          </cell>
          <cell r="AX227">
            <v>6237</v>
          </cell>
          <cell r="AY227">
            <v>2270</v>
          </cell>
          <cell r="AZ227">
            <v>0</v>
          </cell>
          <cell r="BA227">
            <v>0</v>
          </cell>
          <cell r="BB227">
            <v>0</v>
          </cell>
          <cell r="BC227">
            <v>0</v>
          </cell>
          <cell r="BD227">
            <v>18760</v>
          </cell>
          <cell r="BE227">
            <v>23278</v>
          </cell>
          <cell r="BF227">
            <v>21737</v>
          </cell>
          <cell r="BG227">
            <v>0</v>
          </cell>
          <cell r="BH227">
            <v>0</v>
          </cell>
          <cell r="BI227">
            <v>0</v>
          </cell>
          <cell r="BJ227">
            <v>118</v>
          </cell>
          <cell r="BK227">
            <v>580</v>
          </cell>
          <cell r="BL227">
            <v>0</v>
          </cell>
          <cell r="BM227">
            <v>0</v>
          </cell>
          <cell r="BN227">
            <v>0</v>
          </cell>
          <cell r="BO227">
            <v>698</v>
          </cell>
          <cell r="BP227">
            <v>184062</v>
          </cell>
          <cell r="BQ227">
            <v>164508</v>
          </cell>
          <cell r="BR227">
            <v>0</v>
          </cell>
          <cell r="BS227">
            <v>0</v>
          </cell>
          <cell r="BT227">
            <v>0</v>
          </cell>
          <cell r="BU227">
            <v>933</v>
          </cell>
          <cell r="BV227">
            <v>4387</v>
          </cell>
          <cell r="BW227">
            <v>0</v>
          </cell>
          <cell r="BX227">
            <v>0</v>
          </cell>
          <cell r="BY227">
            <v>0</v>
          </cell>
          <cell r="BZ227">
            <v>5320</v>
          </cell>
          <cell r="CA227">
            <v>698</v>
          </cell>
          <cell r="CB227">
            <v>6018</v>
          </cell>
          <cell r="CC227">
            <v>0.05</v>
          </cell>
          <cell r="CD227">
            <v>24778</v>
          </cell>
        </row>
        <row r="228">
          <cell r="B228" t="str">
            <v>RA012</v>
          </cell>
          <cell r="C228" t="str">
            <v>CAP07</v>
          </cell>
          <cell r="D228" t="str">
            <v>En Andén baldosa</v>
          </cell>
          <cell r="E228" t="str">
            <v>m</v>
          </cell>
          <cell r="F228" t="str">
            <v>MOC027</v>
          </cell>
          <cell r="G228" t="str">
            <v>MOC015</v>
          </cell>
          <cell r="H228" t="str">
            <v>MOC086</v>
          </cell>
          <cell r="I228" t="str">
            <v>NA</v>
          </cell>
          <cell r="J228" t="str">
            <v>NA</v>
          </cell>
          <cell r="K228" t="str">
            <v>NA</v>
          </cell>
          <cell r="L228" t="str">
            <v>NA</v>
          </cell>
          <cell r="M228">
            <v>3.5000000000000003E-2</v>
          </cell>
          <cell r="N228">
            <v>0.43</v>
          </cell>
          <cell r="O228">
            <v>1.4999999999999999E-2</v>
          </cell>
          <cell r="P228" t="str">
            <v>NA</v>
          </cell>
          <cell r="Q228" t="str">
            <v>NA</v>
          </cell>
          <cell r="R228" t="str">
            <v>NA</v>
          </cell>
          <cell r="S228" t="str">
            <v>NA</v>
          </cell>
          <cell r="T228" t="str">
            <v>CEC013</v>
          </cell>
          <cell r="U228" t="str">
            <v>CEC014</v>
          </cell>
          <cell r="V228" t="str">
            <v>NA</v>
          </cell>
          <cell r="W228" t="str">
            <v>NA</v>
          </cell>
          <cell r="X228" t="str">
            <v>NA</v>
          </cell>
          <cell r="Y228" t="str">
            <v>CMC009</v>
          </cell>
          <cell r="Z228" t="str">
            <v>CMC010</v>
          </cell>
          <cell r="AA228" t="str">
            <v>NA</v>
          </cell>
          <cell r="AB228" t="str">
            <v>NA</v>
          </cell>
          <cell r="AC228" t="str">
            <v>NA</v>
          </cell>
          <cell r="AD228">
            <v>0.57999999999999996</v>
          </cell>
          <cell r="AE228">
            <v>1</v>
          </cell>
          <cell r="AF228" t="str">
            <v>NA</v>
          </cell>
          <cell r="AG228" t="str">
            <v>NA</v>
          </cell>
          <cell r="AH228" t="str">
            <v>NA</v>
          </cell>
          <cell r="AI228">
            <v>70</v>
          </cell>
          <cell r="AJ228">
            <v>120</v>
          </cell>
          <cell r="AK228">
            <v>70</v>
          </cell>
          <cell r="AO228">
            <v>29366</v>
          </cell>
          <cell r="AP228">
            <v>461000</v>
          </cell>
          <cell r="AQ228">
            <v>9900</v>
          </cell>
          <cell r="AR228">
            <v>227016.3</v>
          </cell>
          <cell r="AS228">
            <v>0</v>
          </cell>
          <cell r="AT228">
            <v>0</v>
          </cell>
          <cell r="AU228">
            <v>0</v>
          </cell>
          <cell r="AV228">
            <v>0</v>
          </cell>
          <cell r="AW228">
            <v>16135</v>
          </cell>
          <cell r="AX228">
            <v>4257</v>
          </cell>
          <cell r="AY228">
            <v>3405</v>
          </cell>
          <cell r="AZ228">
            <v>0</v>
          </cell>
          <cell r="BA228">
            <v>0</v>
          </cell>
          <cell r="BB228">
            <v>0</v>
          </cell>
          <cell r="BC228">
            <v>0</v>
          </cell>
          <cell r="BD228">
            <v>24987</v>
          </cell>
          <cell r="BE228">
            <v>23278</v>
          </cell>
          <cell r="BF228">
            <v>21737</v>
          </cell>
          <cell r="BG228">
            <v>0</v>
          </cell>
          <cell r="BH228">
            <v>0</v>
          </cell>
          <cell r="BI228">
            <v>0</v>
          </cell>
          <cell r="BJ228">
            <v>193</v>
          </cell>
          <cell r="BK228">
            <v>311</v>
          </cell>
          <cell r="BL228">
            <v>0</v>
          </cell>
          <cell r="BM228">
            <v>0</v>
          </cell>
          <cell r="BN228">
            <v>0</v>
          </cell>
          <cell r="BO228">
            <v>504</v>
          </cell>
          <cell r="BP228">
            <v>184062</v>
          </cell>
          <cell r="BQ228">
            <v>164508</v>
          </cell>
          <cell r="BR228">
            <v>0</v>
          </cell>
          <cell r="BS228">
            <v>0</v>
          </cell>
          <cell r="BT228">
            <v>0</v>
          </cell>
          <cell r="BU228">
            <v>1525</v>
          </cell>
          <cell r="BV228">
            <v>2350</v>
          </cell>
          <cell r="BW228">
            <v>0</v>
          </cell>
          <cell r="BX228">
            <v>0</v>
          </cell>
          <cell r="BY228">
            <v>0</v>
          </cell>
          <cell r="BZ228">
            <v>3875</v>
          </cell>
          <cell r="CA228">
            <v>504</v>
          </cell>
          <cell r="CB228">
            <v>4379</v>
          </cell>
          <cell r="CC228">
            <v>0.05</v>
          </cell>
          <cell r="CD228">
            <v>29366</v>
          </cell>
        </row>
        <row r="229">
          <cell r="C229" t="str">
            <v>CAP07</v>
          </cell>
          <cell r="D229" t="str">
            <v>En Anden Concreto</v>
          </cell>
          <cell r="E229" t="str">
            <v>m</v>
          </cell>
          <cell r="F229" t="str">
            <v>MOC010</v>
          </cell>
          <cell r="G229" t="str">
            <v>MOC062</v>
          </cell>
          <cell r="H229" t="str">
            <v>MOC128</v>
          </cell>
          <cell r="I229" t="str">
            <v>NA</v>
          </cell>
          <cell r="J229" t="str">
            <v>NA</v>
          </cell>
          <cell r="K229" t="str">
            <v>NA</v>
          </cell>
          <cell r="L229" t="str">
            <v>NA</v>
          </cell>
          <cell r="M229">
            <v>0.1</v>
          </cell>
          <cell r="N229">
            <v>1</v>
          </cell>
          <cell r="O229">
            <v>0.18</v>
          </cell>
          <cell r="P229" t="str">
            <v>NA</v>
          </cell>
          <cell r="Q229" t="str">
            <v>NA</v>
          </cell>
          <cell r="R229" t="str">
            <v>NA</v>
          </cell>
          <cell r="S229" t="str">
            <v>NA</v>
          </cell>
          <cell r="T229" t="str">
            <v>CEC004</v>
          </cell>
          <cell r="U229" t="str">
            <v>CEC010</v>
          </cell>
          <cell r="V229" t="str">
            <v>NA</v>
          </cell>
          <cell r="W229" t="str">
            <v>NA</v>
          </cell>
          <cell r="X229" t="str">
            <v>NA</v>
          </cell>
          <cell r="Y229" t="str">
            <v>CMC004</v>
          </cell>
          <cell r="Z229" t="str">
            <v>CMC008</v>
          </cell>
          <cell r="AA229" t="str">
            <v>NA</v>
          </cell>
          <cell r="AB229" t="str">
            <v>NA</v>
          </cell>
          <cell r="AC229" t="str">
            <v>NA</v>
          </cell>
          <cell r="AD229">
            <v>1</v>
          </cell>
          <cell r="AE229">
            <v>1</v>
          </cell>
          <cell r="AF229" t="str">
            <v>NA</v>
          </cell>
          <cell r="AG229" t="str">
            <v>NA</v>
          </cell>
          <cell r="AH229" t="str">
            <v>NA</v>
          </cell>
          <cell r="AI229">
            <v>67</v>
          </cell>
          <cell r="AJ229">
            <v>67</v>
          </cell>
          <cell r="AK229">
            <v>67</v>
          </cell>
          <cell r="AO229">
            <v>11177</v>
          </cell>
          <cell r="AP229">
            <v>24000</v>
          </cell>
          <cell r="AQ229">
            <v>300</v>
          </cell>
          <cell r="AR229">
            <v>20000</v>
          </cell>
          <cell r="AS229">
            <v>0</v>
          </cell>
          <cell r="AT229">
            <v>0</v>
          </cell>
          <cell r="AU229">
            <v>0</v>
          </cell>
          <cell r="AV229">
            <v>0</v>
          </cell>
          <cell r="AW229">
            <v>2400</v>
          </cell>
          <cell r="AX229">
            <v>300</v>
          </cell>
          <cell r="AY229">
            <v>3600</v>
          </cell>
          <cell r="AZ229">
            <v>0</v>
          </cell>
          <cell r="BA229">
            <v>0</v>
          </cell>
          <cell r="BB229">
            <v>0</v>
          </cell>
          <cell r="BC229">
            <v>0</v>
          </cell>
          <cell r="BD229">
            <v>6615</v>
          </cell>
          <cell r="BE229">
            <v>2893</v>
          </cell>
          <cell r="BF229">
            <v>33634</v>
          </cell>
          <cell r="BG229">
            <v>0</v>
          </cell>
          <cell r="BH229">
            <v>0</v>
          </cell>
          <cell r="BI229">
            <v>0</v>
          </cell>
          <cell r="BJ229">
            <v>43</v>
          </cell>
          <cell r="BK229">
            <v>502</v>
          </cell>
          <cell r="BL229">
            <v>0</v>
          </cell>
          <cell r="BM229">
            <v>0</v>
          </cell>
          <cell r="BN229">
            <v>0</v>
          </cell>
          <cell r="BO229">
            <v>545</v>
          </cell>
          <cell r="BP229">
            <v>128224</v>
          </cell>
          <cell r="BQ229">
            <v>140891</v>
          </cell>
          <cell r="BR229">
            <v>0</v>
          </cell>
          <cell r="BS229">
            <v>0</v>
          </cell>
          <cell r="BT229">
            <v>0</v>
          </cell>
          <cell r="BU229">
            <v>1914</v>
          </cell>
          <cell r="BV229">
            <v>2103</v>
          </cell>
          <cell r="BW229">
            <v>0</v>
          </cell>
          <cell r="BX229">
            <v>0</v>
          </cell>
          <cell r="BY229">
            <v>0</v>
          </cell>
          <cell r="BZ229">
            <v>4017</v>
          </cell>
          <cell r="CA229">
            <v>545</v>
          </cell>
          <cell r="CB229">
            <v>4562</v>
          </cell>
          <cell r="CC229">
            <v>0.05</v>
          </cell>
          <cell r="CD229">
            <v>11177</v>
          </cell>
        </row>
        <row r="230">
          <cell r="B230" t="str">
            <v>RA009</v>
          </cell>
          <cell r="C230" t="str">
            <v>CAP07</v>
          </cell>
          <cell r="D230" t="str">
            <v>En Andén concreto</v>
          </cell>
          <cell r="E230" t="str">
            <v>m</v>
          </cell>
          <cell r="F230" t="str">
            <v>MOC026</v>
          </cell>
          <cell r="G230" t="str">
            <v>MRD353</v>
          </cell>
          <cell r="H230" t="str">
            <v>NA</v>
          </cell>
          <cell r="I230" t="str">
            <v>NA</v>
          </cell>
          <cell r="J230" t="str">
            <v>NA</v>
          </cell>
          <cell r="K230" t="str">
            <v>NA</v>
          </cell>
          <cell r="L230" t="str">
            <v>NA</v>
          </cell>
          <cell r="M230">
            <v>0.05</v>
          </cell>
          <cell r="N230">
            <v>0.5</v>
          </cell>
          <cell r="O230" t="str">
            <v>NA</v>
          </cell>
          <cell r="P230" t="str">
            <v>NA</v>
          </cell>
          <cell r="Q230" t="str">
            <v>NA</v>
          </cell>
          <cell r="R230" t="str">
            <v>NA</v>
          </cell>
          <cell r="S230" t="str">
            <v>NA</v>
          </cell>
          <cell r="T230" t="str">
            <v>CEC013</v>
          </cell>
          <cell r="U230" t="str">
            <v>NA</v>
          </cell>
          <cell r="V230" t="str">
            <v>NA</v>
          </cell>
          <cell r="W230" t="str">
            <v>NA</v>
          </cell>
          <cell r="X230" t="str">
            <v>NA</v>
          </cell>
          <cell r="Y230" t="str">
            <v>CMC009</v>
          </cell>
          <cell r="Z230" t="str">
            <v>NA</v>
          </cell>
          <cell r="AA230" t="str">
            <v>NA</v>
          </cell>
          <cell r="AB230" t="str">
            <v>NA</v>
          </cell>
          <cell r="AC230" t="str">
            <v>NA</v>
          </cell>
          <cell r="AD230">
            <v>1</v>
          </cell>
          <cell r="AE230" t="str">
            <v>NA</v>
          </cell>
          <cell r="AF230" t="str">
            <v>NA</v>
          </cell>
          <cell r="AG230" t="str">
            <v>NA</v>
          </cell>
          <cell r="AH230" t="str">
            <v>NA</v>
          </cell>
          <cell r="AI230">
            <v>70</v>
          </cell>
          <cell r="AJ230">
            <v>70</v>
          </cell>
          <cell r="AO230">
            <v>16507</v>
          </cell>
          <cell r="AP230">
            <v>234000</v>
          </cell>
          <cell r="AQ230">
            <v>2400</v>
          </cell>
          <cell r="AR230">
            <v>0</v>
          </cell>
          <cell r="AS230">
            <v>0</v>
          </cell>
          <cell r="AT230">
            <v>0</v>
          </cell>
          <cell r="AU230">
            <v>0</v>
          </cell>
          <cell r="AV230">
            <v>0</v>
          </cell>
          <cell r="AW230">
            <v>11700</v>
          </cell>
          <cell r="AX230">
            <v>1200</v>
          </cell>
          <cell r="AY230">
            <v>0</v>
          </cell>
          <cell r="AZ230">
            <v>0</v>
          </cell>
          <cell r="BA230">
            <v>0</v>
          </cell>
          <cell r="BB230">
            <v>0</v>
          </cell>
          <cell r="BC230">
            <v>0</v>
          </cell>
          <cell r="BD230">
            <v>13545</v>
          </cell>
          <cell r="BE230">
            <v>23278</v>
          </cell>
          <cell r="BF230">
            <v>0</v>
          </cell>
          <cell r="BG230">
            <v>0</v>
          </cell>
          <cell r="BH230">
            <v>0</v>
          </cell>
          <cell r="BI230">
            <v>0</v>
          </cell>
          <cell r="BJ230">
            <v>333</v>
          </cell>
          <cell r="BK230">
            <v>0</v>
          </cell>
          <cell r="BL230">
            <v>0</v>
          </cell>
          <cell r="BM230">
            <v>0</v>
          </cell>
          <cell r="BN230">
            <v>0</v>
          </cell>
          <cell r="BO230">
            <v>333</v>
          </cell>
          <cell r="BP230">
            <v>184062</v>
          </cell>
          <cell r="BQ230">
            <v>0</v>
          </cell>
          <cell r="BR230">
            <v>0</v>
          </cell>
          <cell r="BS230">
            <v>0</v>
          </cell>
          <cell r="BT230">
            <v>0</v>
          </cell>
          <cell r="BU230">
            <v>2629</v>
          </cell>
          <cell r="BV230">
            <v>0</v>
          </cell>
          <cell r="BW230">
            <v>0</v>
          </cell>
          <cell r="BX230">
            <v>0</v>
          </cell>
          <cell r="BY230">
            <v>0</v>
          </cell>
          <cell r="BZ230">
            <v>2629</v>
          </cell>
          <cell r="CA230">
            <v>333</v>
          </cell>
          <cell r="CB230">
            <v>2962</v>
          </cell>
          <cell r="CC230">
            <v>0.05</v>
          </cell>
          <cell r="CD230">
            <v>16507</v>
          </cell>
        </row>
        <row r="231">
          <cell r="C231" t="str">
            <v>CAP07</v>
          </cell>
          <cell r="D231" t="str">
            <v>En Anden Destapado</v>
          </cell>
          <cell r="E231" t="str">
            <v>m</v>
          </cell>
          <cell r="F231" t="str">
            <v>MOC010</v>
          </cell>
          <cell r="G231" t="str">
            <v>MOC062</v>
          </cell>
          <cell r="H231" t="str">
            <v>MOC128</v>
          </cell>
          <cell r="I231" t="str">
            <v>NA</v>
          </cell>
          <cell r="J231" t="str">
            <v>NA</v>
          </cell>
          <cell r="K231" t="str">
            <v>NA</v>
          </cell>
          <cell r="L231" t="str">
            <v>NA</v>
          </cell>
          <cell r="M231">
            <v>0.1</v>
          </cell>
          <cell r="N231">
            <v>1</v>
          </cell>
          <cell r="O231">
            <v>0.18</v>
          </cell>
          <cell r="P231" t="str">
            <v>NA</v>
          </cell>
          <cell r="Q231" t="str">
            <v>NA</v>
          </cell>
          <cell r="R231" t="str">
            <v>NA</v>
          </cell>
          <cell r="S231" t="str">
            <v>NA</v>
          </cell>
          <cell r="T231" t="str">
            <v>CEC004</v>
          </cell>
          <cell r="U231" t="str">
            <v>CEC010</v>
          </cell>
          <cell r="V231" t="str">
            <v>NA</v>
          </cell>
          <cell r="W231" t="str">
            <v>NA</v>
          </cell>
          <cell r="X231" t="str">
            <v>NA</v>
          </cell>
          <cell r="Y231" t="str">
            <v>CMC004</v>
          </cell>
          <cell r="Z231" t="str">
            <v>CMC008</v>
          </cell>
          <cell r="AA231" t="str">
            <v>NA</v>
          </cell>
          <cell r="AB231" t="str">
            <v>NA</v>
          </cell>
          <cell r="AC231" t="str">
            <v>NA</v>
          </cell>
          <cell r="AD231">
            <v>1</v>
          </cell>
          <cell r="AE231">
            <v>1</v>
          </cell>
          <cell r="AF231" t="str">
            <v>NA</v>
          </cell>
          <cell r="AG231" t="str">
            <v>NA</v>
          </cell>
          <cell r="AH231" t="str">
            <v>NA</v>
          </cell>
          <cell r="AI231">
            <v>147</v>
          </cell>
          <cell r="AJ231">
            <v>147</v>
          </cell>
          <cell r="AK231">
            <v>147</v>
          </cell>
          <cell r="AO231">
            <v>8694</v>
          </cell>
          <cell r="AP231">
            <v>24000</v>
          </cell>
          <cell r="AQ231">
            <v>300</v>
          </cell>
          <cell r="AR231">
            <v>20000</v>
          </cell>
          <cell r="AS231">
            <v>0</v>
          </cell>
          <cell r="AT231">
            <v>0</v>
          </cell>
          <cell r="AU231">
            <v>0</v>
          </cell>
          <cell r="AV231">
            <v>0</v>
          </cell>
          <cell r="AW231">
            <v>2400</v>
          </cell>
          <cell r="AX231">
            <v>300</v>
          </cell>
          <cell r="AY231">
            <v>3600</v>
          </cell>
          <cell r="AZ231">
            <v>0</v>
          </cell>
          <cell r="BA231">
            <v>0</v>
          </cell>
          <cell r="BB231">
            <v>0</v>
          </cell>
          <cell r="BC231">
            <v>0</v>
          </cell>
          <cell r="BD231">
            <v>6615</v>
          </cell>
          <cell r="BE231">
            <v>2893</v>
          </cell>
          <cell r="BF231">
            <v>33634</v>
          </cell>
          <cell r="BG231">
            <v>0</v>
          </cell>
          <cell r="BH231">
            <v>0</v>
          </cell>
          <cell r="BI231">
            <v>0</v>
          </cell>
          <cell r="BJ231">
            <v>20</v>
          </cell>
          <cell r="BK231">
            <v>229</v>
          </cell>
          <cell r="BL231">
            <v>0</v>
          </cell>
          <cell r="BM231">
            <v>0</v>
          </cell>
          <cell r="BN231">
            <v>0</v>
          </cell>
          <cell r="BO231">
            <v>249</v>
          </cell>
          <cell r="BP231">
            <v>128224</v>
          </cell>
          <cell r="BQ231">
            <v>140891</v>
          </cell>
          <cell r="BR231">
            <v>0</v>
          </cell>
          <cell r="BS231">
            <v>0</v>
          </cell>
          <cell r="BT231">
            <v>0</v>
          </cell>
          <cell r="BU231">
            <v>872</v>
          </cell>
          <cell r="BV231">
            <v>958</v>
          </cell>
          <cell r="BW231">
            <v>0</v>
          </cell>
          <cell r="BX231">
            <v>0</v>
          </cell>
          <cell r="BY231">
            <v>0</v>
          </cell>
          <cell r="BZ231">
            <v>1830</v>
          </cell>
          <cell r="CA231">
            <v>249</v>
          </cell>
          <cell r="CB231">
            <v>2079</v>
          </cell>
          <cell r="CC231">
            <v>0.05</v>
          </cell>
          <cell r="CD231">
            <v>8694</v>
          </cell>
        </row>
        <row r="232">
          <cell r="B232" t="str">
            <v>R2010</v>
          </cell>
          <cell r="C232" t="str">
            <v>CAP07</v>
          </cell>
          <cell r="D232" t="str">
            <v>En Andén empedrado</v>
          </cell>
          <cell r="E232" t="str">
            <v>m</v>
          </cell>
          <cell r="F232" t="str">
            <v>MOC086</v>
          </cell>
          <cell r="G232" t="str">
            <v>NA</v>
          </cell>
          <cell r="H232" t="str">
            <v>NA</v>
          </cell>
          <cell r="I232" t="str">
            <v>NA</v>
          </cell>
          <cell r="J232" t="str">
            <v>NA</v>
          </cell>
          <cell r="K232" t="str">
            <v>NA</v>
          </cell>
          <cell r="L232" t="str">
            <v>NA</v>
          </cell>
          <cell r="M232">
            <v>0.01</v>
          </cell>
          <cell r="N232" t="str">
            <v>NA</v>
          </cell>
          <cell r="O232" t="str">
            <v>NA</v>
          </cell>
          <cell r="P232" t="str">
            <v>NA</v>
          </cell>
          <cell r="Q232" t="str">
            <v>NA</v>
          </cell>
          <cell r="R232" t="str">
            <v>NA</v>
          </cell>
          <cell r="S232" t="str">
            <v>NA</v>
          </cell>
          <cell r="T232" t="str">
            <v>CEC014</v>
          </cell>
          <cell r="U232" t="str">
            <v>NA</v>
          </cell>
          <cell r="V232" t="str">
            <v>NA</v>
          </cell>
          <cell r="W232" t="str">
            <v>NA</v>
          </cell>
          <cell r="X232" t="str">
            <v>NA</v>
          </cell>
          <cell r="Y232" t="str">
            <v>CMC010</v>
          </cell>
          <cell r="Z232" t="str">
            <v>NA</v>
          </cell>
          <cell r="AA232" t="str">
            <v>NA</v>
          </cell>
          <cell r="AB232" t="str">
            <v>NA</v>
          </cell>
          <cell r="AC232" t="str">
            <v>NA</v>
          </cell>
          <cell r="AD232">
            <v>1</v>
          </cell>
          <cell r="AE232" t="str">
            <v>NA</v>
          </cell>
          <cell r="AF232" t="str">
            <v>NA</v>
          </cell>
          <cell r="AG232" t="str">
            <v>NA</v>
          </cell>
          <cell r="AH232" t="str">
            <v>NA</v>
          </cell>
          <cell r="AI232">
            <v>32.5</v>
          </cell>
          <cell r="AJ232">
            <v>32.5</v>
          </cell>
          <cell r="AO232">
            <v>8115</v>
          </cell>
          <cell r="AP232">
            <v>227016.3</v>
          </cell>
          <cell r="AQ232">
            <v>0</v>
          </cell>
          <cell r="AR232">
            <v>0</v>
          </cell>
          <cell r="AS232">
            <v>0</v>
          </cell>
          <cell r="AT232">
            <v>0</v>
          </cell>
          <cell r="AU232">
            <v>0</v>
          </cell>
          <cell r="AV232">
            <v>0</v>
          </cell>
          <cell r="AW232">
            <v>2270</v>
          </cell>
          <cell r="AX232">
            <v>0</v>
          </cell>
          <cell r="AY232">
            <v>0</v>
          </cell>
          <cell r="AZ232">
            <v>0</v>
          </cell>
          <cell r="BA232">
            <v>0</v>
          </cell>
          <cell r="BB232">
            <v>0</v>
          </cell>
          <cell r="BC232">
            <v>0</v>
          </cell>
          <cell r="BD232">
            <v>2384</v>
          </cell>
          <cell r="BE232">
            <v>21737</v>
          </cell>
          <cell r="BF232">
            <v>0</v>
          </cell>
          <cell r="BG232">
            <v>0</v>
          </cell>
          <cell r="BH232">
            <v>0</v>
          </cell>
          <cell r="BI232">
            <v>0</v>
          </cell>
          <cell r="BJ232">
            <v>669</v>
          </cell>
          <cell r="BK232">
            <v>0</v>
          </cell>
          <cell r="BL232">
            <v>0</v>
          </cell>
          <cell r="BM232">
            <v>0</v>
          </cell>
          <cell r="BN232">
            <v>0</v>
          </cell>
          <cell r="BO232">
            <v>669</v>
          </cell>
          <cell r="BP232">
            <v>164508</v>
          </cell>
          <cell r="BQ232">
            <v>0</v>
          </cell>
          <cell r="BR232">
            <v>0</v>
          </cell>
          <cell r="BS232">
            <v>0</v>
          </cell>
          <cell r="BT232">
            <v>0</v>
          </cell>
          <cell r="BU232">
            <v>5062</v>
          </cell>
          <cell r="BV232">
            <v>0</v>
          </cell>
          <cell r="BW232">
            <v>0</v>
          </cell>
          <cell r="BX232">
            <v>0</v>
          </cell>
          <cell r="BY232">
            <v>0</v>
          </cell>
          <cell r="BZ232">
            <v>5062</v>
          </cell>
          <cell r="CA232">
            <v>669</v>
          </cell>
          <cell r="CB232">
            <v>5731</v>
          </cell>
          <cell r="CC232">
            <v>0.05</v>
          </cell>
          <cell r="CD232">
            <v>8115</v>
          </cell>
        </row>
        <row r="233">
          <cell r="B233" t="str">
            <v>RA010</v>
          </cell>
          <cell r="C233" t="str">
            <v>CAP07</v>
          </cell>
          <cell r="D233" t="str">
            <v>En Andén empedrado</v>
          </cell>
          <cell r="E233" t="str">
            <v>m</v>
          </cell>
          <cell r="F233" t="str">
            <v>MOC086</v>
          </cell>
          <cell r="G233" t="str">
            <v>NA</v>
          </cell>
          <cell r="H233" t="str">
            <v>NA</v>
          </cell>
          <cell r="I233" t="str">
            <v>NA</v>
          </cell>
          <cell r="J233" t="str">
            <v>NA</v>
          </cell>
          <cell r="K233" t="str">
            <v>NA</v>
          </cell>
          <cell r="L233" t="str">
            <v>NA</v>
          </cell>
          <cell r="M233">
            <v>0.01</v>
          </cell>
          <cell r="N233" t="str">
            <v>NA</v>
          </cell>
          <cell r="O233" t="str">
            <v>NA</v>
          </cell>
          <cell r="P233" t="str">
            <v>NA</v>
          </cell>
          <cell r="Q233" t="str">
            <v>NA</v>
          </cell>
          <cell r="R233" t="str">
            <v>NA</v>
          </cell>
          <cell r="S233" t="str">
            <v>NA</v>
          </cell>
          <cell r="T233" t="str">
            <v>CEC014</v>
          </cell>
          <cell r="U233" t="str">
            <v>NA</v>
          </cell>
          <cell r="V233" t="str">
            <v>NA</v>
          </cell>
          <cell r="W233" t="str">
            <v>NA</v>
          </cell>
          <cell r="X233" t="str">
            <v>NA</v>
          </cell>
          <cell r="Y233" t="str">
            <v>CMC010</v>
          </cell>
          <cell r="Z233" t="str">
            <v>NA</v>
          </cell>
          <cell r="AA233" t="str">
            <v>NA</v>
          </cell>
          <cell r="AB233" t="str">
            <v>NA</v>
          </cell>
          <cell r="AC233" t="str">
            <v>NA</v>
          </cell>
          <cell r="AD233">
            <v>1</v>
          </cell>
          <cell r="AE233" t="str">
            <v>NA</v>
          </cell>
          <cell r="AF233" t="str">
            <v>NA</v>
          </cell>
          <cell r="AG233" t="str">
            <v>NA</v>
          </cell>
          <cell r="AH233" t="str">
            <v>NA</v>
          </cell>
          <cell r="AI233">
            <v>75</v>
          </cell>
          <cell r="AJ233">
            <v>75</v>
          </cell>
          <cell r="AO233">
            <v>4867</v>
          </cell>
          <cell r="AP233">
            <v>227016.3</v>
          </cell>
          <cell r="AQ233">
            <v>0</v>
          </cell>
          <cell r="AR233">
            <v>0</v>
          </cell>
          <cell r="AS233">
            <v>0</v>
          </cell>
          <cell r="AT233">
            <v>0</v>
          </cell>
          <cell r="AU233">
            <v>0</v>
          </cell>
          <cell r="AV233">
            <v>0</v>
          </cell>
          <cell r="AW233">
            <v>2270</v>
          </cell>
          <cell r="AX233">
            <v>0</v>
          </cell>
          <cell r="AY233">
            <v>0</v>
          </cell>
          <cell r="AZ233">
            <v>0</v>
          </cell>
          <cell r="BA233">
            <v>0</v>
          </cell>
          <cell r="BB233">
            <v>0</v>
          </cell>
          <cell r="BC233">
            <v>0</v>
          </cell>
          <cell r="BD233">
            <v>2384</v>
          </cell>
          <cell r="BE233">
            <v>21737</v>
          </cell>
          <cell r="BF233">
            <v>0</v>
          </cell>
          <cell r="BG233">
            <v>0</v>
          </cell>
          <cell r="BH233">
            <v>0</v>
          </cell>
          <cell r="BI233">
            <v>0</v>
          </cell>
          <cell r="BJ233">
            <v>290</v>
          </cell>
          <cell r="BK233">
            <v>0</v>
          </cell>
          <cell r="BL233">
            <v>0</v>
          </cell>
          <cell r="BM233">
            <v>0</v>
          </cell>
          <cell r="BN233">
            <v>0</v>
          </cell>
          <cell r="BO233">
            <v>290</v>
          </cell>
          <cell r="BP233">
            <v>164508</v>
          </cell>
          <cell r="BQ233">
            <v>0</v>
          </cell>
          <cell r="BR233">
            <v>0</v>
          </cell>
          <cell r="BS233">
            <v>0</v>
          </cell>
          <cell r="BT233">
            <v>0</v>
          </cell>
          <cell r="BU233">
            <v>2193</v>
          </cell>
          <cell r="BV233">
            <v>0</v>
          </cell>
          <cell r="BW233">
            <v>0</v>
          </cell>
          <cell r="BX233">
            <v>0</v>
          </cell>
          <cell r="BY233">
            <v>0</v>
          </cell>
          <cell r="BZ233">
            <v>2193</v>
          </cell>
          <cell r="CA233">
            <v>290</v>
          </cell>
          <cell r="CB233">
            <v>2483</v>
          </cell>
          <cell r="CC233">
            <v>0.05</v>
          </cell>
          <cell r="CD233">
            <v>4867</v>
          </cell>
        </row>
        <row r="234">
          <cell r="C234" t="str">
            <v>CAP07</v>
          </cell>
          <cell r="D234" t="str">
            <v>En anden granito</v>
          </cell>
          <cell r="E234" t="str">
            <v>m</v>
          </cell>
          <cell r="F234" t="str">
            <v>MOC010</v>
          </cell>
          <cell r="G234" t="str">
            <v>MOC062</v>
          </cell>
          <cell r="H234" t="str">
            <v>MOC128</v>
          </cell>
          <cell r="I234" t="str">
            <v>NA</v>
          </cell>
          <cell r="J234" t="str">
            <v>NA</v>
          </cell>
          <cell r="K234" t="str">
            <v>NA</v>
          </cell>
          <cell r="L234" t="str">
            <v>NA</v>
          </cell>
          <cell r="M234">
            <v>0.1</v>
          </cell>
          <cell r="N234">
            <v>1</v>
          </cell>
          <cell r="O234">
            <v>0.18</v>
          </cell>
          <cell r="P234" t="str">
            <v>NA</v>
          </cell>
          <cell r="Q234" t="str">
            <v>NA</v>
          </cell>
          <cell r="R234" t="str">
            <v>NA</v>
          </cell>
          <cell r="S234" t="str">
            <v>NA</v>
          </cell>
          <cell r="T234" t="str">
            <v>CEC004</v>
          </cell>
          <cell r="U234" t="str">
            <v>CEC010</v>
          </cell>
          <cell r="V234" t="str">
            <v>NA</v>
          </cell>
          <cell r="W234" t="str">
            <v>NA</v>
          </cell>
          <cell r="X234" t="str">
            <v>NA</v>
          </cell>
          <cell r="Y234" t="str">
            <v>CMC004</v>
          </cell>
          <cell r="Z234" t="str">
            <v>CMC008</v>
          </cell>
          <cell r="AA234" t="str">
            <v>NA</v>
          </cell>
          <cell r="AB234" t="str">
            <v>NA</v>
          </cell>
          <cell r="AC234" t="str">
            <v>NA</v>
          </cell>
          <cell r="AD234">
            <v>1</v>
          </cell>
          <cell r="AE234">
            <v>1</v>
          </cell>
          <cell r="AF234" t="str">
            <v>NA</v>
          </cell>
          <cell r="AG234" t="str">
            <v>NA</v>
          </cell>
          <cell r="AH234" t="str">
            <v>NA</v>
          </cell>
          <cell r="AI234">
            <v>75</v>
          </cell>
          <cell r="AJ234">
            <v>75</v>
          </cell>
          <cell r="AK234">
            <v>75</v>
          </cell>
          <cell r="AO234">
            <v>10691</v>
          </cell>
          <cell r="AP234">
            <v>24000</v>
          </cell>
          <cell r="AQ234">
            <v>300</v>
          </cell>
          <cell r="AR234">
            <v>20000</v>
          </cell>
          <cell r="AS234">
            <v>0</v>
          </cell>
          <cell r="AT234">
            <v>0</v>
          </cell>
          <cell r="AU234">
            <v>0</v>
          </cell>
          <cell r="AV234">
            <v>0</v>
          </cell>
          <cell r="AW234">
            <v>2400</v>
          </cell>
          <cell r="AX234">
            <v>300</v>
          </cell>
          <cell r="AY234">
            <v>3600</v>
          </cell>
          <cell r="AZ234">
            <v>0</v>
          </cell>
          <cell r="BA234">
            <v>0</v>
          </cell>
          <cell r="BB234">
            <v>0</v>
          </cell>
          <cell r="BC234">
            <v>0</v>
          </cell>
          <cell r="BD234">
            <v>6615</v>
          </cell>
          <cell r="BE234">
            <v>2893</v>
          </cell>
          <cell r="BF234">
            <v>33634</v>
          </cell>
          <cell r="BG234">
            <v>0</v>
          </cell>
          <cell r="BH234">
            <v>0</v>
          </cell>
          <cell r="BI234">
            <v>0</v>
          </cell>
          <cell r="BJ234">
            <v>39</v>
          </cell>
          <cell r="BK234">
            <v>448</v>
          </cell>
          <cell r="BL234">
            <v>0</v>
          </cell>
          <cell r="BM234">
            <v>0</v>
          </cell>
          <cell r="BN234">
            <v>0</v>
          </cell>
          <cell r="BO234">
            <v>487</v>
          </cell>
          <cell r="BP234">
            <v>128224</v>
          </cell>
          <cell r="BQ234">
            <v>140891</v>
          </cell>
          <cell r="BR234">
            <v>0</v>
          </cell>
          <cell r="BS234">
            <v>0</v>
          </cell>
          <cell r="BT234">
            <v>0</v>
          </cell>
          <cell r="BU234">
            <v>1710</v>
          </cell>
          <cell r="BV234">
            <v>1879</v>
          </cell>
          <cell r="BW234">
            <v>0</v>
          </cell>
          <cell r="BX234">
            <v>0</v>
          </cell>
          <cell r="BY234">
            <v>0</v>
          </cell>
          <cell r="BZ234">
            <v>3589</v>
          </cell>
          <cell r="CA234">
            <v>487</v>
          </cell>
          <cell r="CB234">
            <v>4076</v>
          </cell>
          <cell r="CC234">
            <v>0.05</v>
          </cell>
          <cell r="CD234">
            <v>10691</v>
          </cell>
        </row>
        <row r="235">
          <cell r="B235" t="str">
            <v>R2015</v>
          </cell>
          <cell r="C235" t="str">
            <v>CAP07</v>
          </cell>
          <cell r="D235" t="str">
            <v>En Andén granito (china lavada)</v>
          </cell>
          <cell r="E235" t="str">
            <v>m</v>
          </cell>
          <cell r="F235" t="str">
            <v>MOC026</v>
          </cell>
          <cell r="G235" t="str">
            <v>MOC066</v>
          </cell>
          <cell r="H235" t="str">
            <v>NA</v>
          </cell>
          <cell r="I235" t="str">
            <v>NA</v>
          </cell>
          <cell r="J235" t="str">
            <v>NA</v>
          </cell>
          <cell r="K235" t="str">
            <v>NA</v>
          </cell>
          <cell r="L235" t="str">
            <v>NA</v>
          </cell>
          <cell r="M235">
            <v>0.04</v>
          </cell>
          <cell r="N235">
            <v>0.63</v>
          </cell>
          <cell r="O235" t="str">
            <v>NA</v>
          </cell>
          <cell r="P235" t="str">
            <v>NA</v>
          </cell>
          <cell r="Q235" t="str">
            <v>NA</v>
          </cell>
          <cell r="R235" t="str">
            <v>NA</v>
          </cell>
          <cell r="S235" t="str">
            <v>NA</v>
          </cell>
          <cell r="T235" t="str">
            <v>CEC013</v>
          </cell>
          <cell r="U235" t="str">
            <v>CEC014</v>
          </cell>
          <cell r="V235" t="str">
            <v>NA</v>
          </cell>
          <cell r="W235" t="str">
            <v>NA</v>
          </cell>
          <cell r="X235" t="str">
            <v>NA</v>
          </cell>
          <cell r="Y235" t="str">
            <v>CMC009</v>
          </cell>
          <cell r="Z235" t="str">
            <v>CMC010</v>
          </cell>
          <cell r="AA235" t="str">
            <v>NA</v>
          </cell>
          <cell r="AB235" t="str">
            <v>NA</v>
          </cell>
          <cell r="AC235" t="str">
            <v>NA</v>
          </cell>
          <cell r="AD235">
            <v>0.44</v>
          </cell>
          <cell r="AE235">
            <v>1</v>
          </cell>
          <cell r="AF235" t="str">
            <v>NA</v>
          </cell>
          <cell r="AG235" t="str">
            <v>NA</v>
          </cell>
          <cell r="AH235" t="str">
            <v>NA</v>
          </cell>
          <cell r="AI235">
            <v>42.5</v>
          </cell>
          <cell r="AJ235">
            <v>97.5</v>
          </cell>
          <cell r="AK235">
            <v>42.5</v>
          </cell>
          <cell r="AO235">
            <v>23501</v>
          </cell>
          <cell r="AP235">
            <v>234000</v>
          </cell>
          <cell r="AQ235">
            <v>10800</v>
          </cell>
          <cell r="AR235">
            <v>0</v>
          </cell>
          <cell r="AS235">
            <v>0</v>
          </cell>
          <cell r="AT235">
            <v>0</v>
          </cell>
          <cell r="AU235">
            <v>0</v>
          </cell>
          <cell r="AV235">
            <v>0</v>
          </cell>
          <cell r="AW235">
            <v>9360</v>
          </cell>
          <cell r="AX235">
            <v>6804</v>
          </cell>
          <cell r="AY235">
            <v>0</v>
          </cell>
          <cell r="AZ235">
            <v>0</v>
          </cell>
          <cell r="BA235">
            <v>0</v>
          </cell>
          <cell r="BB235">
            <v>0</v>
          </cell>
          <cell r="BC235">
            <v>0</v>
          </cell>
          <cell r="BD235">
            <v>16972</v>
          </cell>
          <cell r="BE235">
            <v>23278</v>
          </cell>
          <cell r="BF235">
            <v>21737</v>
          </cell>
          <cell r="BG235">
            <v>0</v>
          </cell>
          <cell r="BH235">
            <v>0</v>
          </cell>
          <cell r="BI235">
            <v>0</v>
          </cell>
          <cell r="BJ235">
            <v>241</v>
          </cell>
          <cell r="BK235">
            <v>511</v>
          </cell>
          <cell r="BL235">
            <v>0</v>
          </cell>
          <cell r="BM235">
            <v>0</v>
          </cell>
          <cell r="BN235">
            <v>0</v>
          </cell>
          <cell r="BO235">
            <v>752</v>
          </cell>
          <cell r="BP235">
            <v>184062</v>
          </cell>
          <cell r="BQ235">
            <v>164508</v>
          </cell>
          <cell r="BR235">
            <v>0</v>
          </cell>
          <cell r="BS235">
            <v>0</v>
          </cell>
          <cell r="BT235">
            <v>0</v>
          </cell>
          <cell r="BU235">
            <v>1906</v>
          </cell>
          <cell r="BV235">
            <v>3871</v>
          </cell>
          <cell r="BW235">
            <v>0</v>
          </cell>
          <cell r="BX235">
            <v>0</v>
          </cell>
          <cell r="BY235">
            <v>0</v>
          </cell>
          <cell r="BZ235">
            <v>5777</v>
          </cell>
          <cell r="CA235">
            <v>752</v>
          </cell>
          <cell r="CB235">
            <v>6529</v>
          </cell>
          <cell r="CC235">
            <v>0.05</v>
          </cell>
          <cell r="CD235">
            <v>23501</v>
          </cell>
        </row>
        <row r="236">
          <cell r="B236" t="str">
            <v>RA015</v>
          </cell>
          <cell r="C236" t="str">
            <v>CAP07</v>
          </cell>
          <cell r="D236" t="str">
            <v>En Andén granito (china lavada)</v>
          </cell>
          <cell r="E236" t="str">
            <v>m</v>
          </cell>
          <cell r="F236" t="str">
            <v>MOC026</v>
          </cell>
          <cell r="G236" t="str">
            <v>MOC066</v>
          </cell>
          <cell r="H236" t="str">
            <v>NA</v>
          </cell>
          <cell r="I236" t="str">
            <v>NA</v>
          </cell>
          <cell r="J236" t="str">
            <v>NA</v>
          </cell>
          <cell r="K236" t="str">
            <v>NA</v>
          </cell>
          <cell r="L236" t="str">
            <v>NA</v>
          </cell>
          <cell r="M236">
            <v>3.1E-2</v>
          </cell>
          <cell r="N236">
            <v>0.43</v>
          </cell>
          <cell r="O236" t="str">
            <v>NA</v>
          </cell>
          <cell r="P236" t="str">
            <v>NA</v>
          </cell>
          <cell r="Q236" t="str">
            <v>NA</v>
          </cell>
          <cell r="R236" t="str">
            <v>NA</v>
          </cell>
          <cell r="S236" t="str">
            <v>NA</v>
          </cell>
          <cell r="T236" t="str">
            <v>CEC013</v>
          </cell>
          <cell r="U236" t="str">
            <v>CEC014</v>
          </cell>
          <cell r="V236" t="str">
            <v>NA</v>
          </cell>
          <cell r="W236" t="str">
            <v>NA</v>
          </cell>
          <cell r="X236" t="str">
            <v>NA</v>
          </cell>
          <cell r="Y236" t="str">
            <v>CMC009</v>
          </cell>
          <cell r="Z236" t="str">
            <v>CMC010</v>
          </cell>
          <cell r="AA236" t="str">
            <v>NA</v>
          </cell>
          <cell r="AB236" t="str">
            <v>NA</v>
          </cell>
          <cell r="AC236" t="str">
            <v>NA</v>
          </cell>
          <cell r="AD236">
            <v>0.32</v>
          </cell>
          <cell r="AE236">
            <v>1</v>
          </cell>
          <cell r="AF236" t="str">
            <v>NA</v>
          </cell>
          <cell r="AG236" t="str">
            <v>NA</v>
          </cell>
          <cell r="AH236" t="str">
            <v>NA</v>
          </cell>
          <cell r="AI236">
            <v>40</v>
          </cell>
          <cell r="AJ236">
            <v>125</v>
          </cell>
          <cell r="AK236">
            <v>40</v>
          </cell>
          <cell r="AO236">
            <v>18807</v>
          </cell>
          <cell r="AP236">
            <v>234000</v>
          </cell>
          <cell r="AQ236">
            <v>10800</v>
          </cell>
          <cell r="AR236">
            <v>0</v>
          </cell>
          <cell r="AS236">
            <v>0</v>
          </cell>
          <cell r="AT236">
            <v>0</v>
          </cell>
          <cell r="AU236">
            <v>0</v>
          </cell>
          <cell r="AV236">
            <v>0</v>
          </cell>
          <cell r="AW236">
            <v>7254</v>
          </cell>
          <cell r="AX236">
            <v>4644</v>
          </cell>
          <cell r="AY236">
            <v>0</v>
          </cell>
          <cell r="AZ236">
            <v>0</v>
          </cell>
          <cell r="BA236">
            <v>0</v>
          </cell>
          <cell r="BB236">
            <v>0</v>
          </cell>
          <cell r="BC236">
            <v>0</v>
          </cell>
          <cell r="BD236">
            <v>12493</v>
          </cell>
          <cell r="BE236">
            <v>23278</v>
          </cell>
          <cell r="BF236">
            <v>21737</v>
          </cell>
          <cell r="BG236">
            <v>0</v>
          </cell>
          <cell r="BH236">
            <v>0</v>
          </cell>
          <cell r="BI236">
            <v>0</v>
          </cell>
          <cell r="BJ236">
            <v>186</v>
          </cell>
          <cell r="BK236">
            <v>543</v>
          </cell>
          <cell r="BL236">
            <v>0</v>
          </cell>
          <cell r="BM236">
            <v>0</v>
          </cell>
          <cell r="BN236">
            <v>0</v>
          </cell>
          <cell r="BO236">
            <v>729</v>
          </cell>
          <cell r="BP236">
            <v>184062</v>
          </cell>
          <cell r="BQ236">
            <v>164508</v>
          </cell>
          <cell r="BR236">
            <v>0</v>
          </cell>
          <cell r="BS236">
            <v>0</v>
          </cell>
          <cell r="BT236">
            <v>0</v>
          </cell>
          <cell r="BU236">
            <v>1472</v>
          </cell>
          <cell r="BV236">
            <v>4113</v>
          </cell>
          <cell r="BW236">
            <v>0</v>
          </cell>
          <cell r="BX236">
            <v>0</v>
          </cell>
          <cell r="BY236">
            <v>0</v>
          </cell>
          <cell r="BZ236">
            <v>5585</v>
          </cell>
          <cell r="CA236">
            <v>729</v>
          </cell>
          <cell r="CB236">
            <v>6314</v>
          </cell>
          <cell r="CC236">
            <v>0.05</v>
          </cell>
          <cell r="CD236">
            <v>18807</v>
          </cell>
        </row>
        <row r="237">
          <cell r="B237" t="str">
            <v>R2016</v>
          </cell>
          <cell r="C237" t="str">
            <v>CAP07</v>
          </cell>
          <cell r="D237" t="str">
            <v>En Andén granito pulido</v>
          </cell>
          <cell r="E237" t="str">
            <v>m</v>
          </cell>
          <cell r="F237" t="str">
            <v>NA</v>
          </cell>
          <cell r="G237" t="str">
            <v>NA</v>
          </cell>
          <cell r="H237" t="str">
            <v>NA</v>
          </cell>
          <cell r="I237" t="str">
            <v>NA</v>
          </cell>
          <cell r="J237" t="str">
            <v>NA</v>
          </cell>
          <cell r="K237" t="str">
            <v>NA</v>
          </cell>
          <cell r="L237" t="str">
            <v>NA</v>
          </cell>
          <cell r="M237" t="str">
            <v>NA</v>
          </cell>
          <cell r="N237" t="str">
            <v>NA</v>
          </cell>
          <cell r="O237" t="str">
            <v>NA</v>
          </cell>
          <cell r="P237" t="str">
            <v>NA</v>
          </cell>
          <cell r="Q237" t="str">
            <v>NA</v>
          </cell>
          <cell r="R237" t="str">
            <v>NA</v>
          </cell>
          <cell r="S237" t="str">
            <v>NA</v>
          </cell>
          <cell r="T237" t="str">
            <v>NA</v>
          </cell>
          <cell r="U237" t="str">
            <v>NA</v>
          </cell>
          <cell r="V237" t="str">
            <v>NA</v>
          </cell>
          <cell r="W237" t="str">
            <v>NA</v>
          </cell>
          <cell r="X237" t="str">
            <v>NA</v>
          </cell>
          <cell r="Y237" t="str">
            <v>NA</v>
          </cell>
          <cell r="Z237" t="str">
            <v>NA</v>
          </cell>
          <cell r="AA237" t="str">
            <v>NA</v>
          </cell>
          <cell r="AB237" t="str">
            <v>NA</v>
          </cell>
          <cell r="AC237" t="str">
            <v>NA</v>
          </cell>
          <cell r="AD237" t="str">
            <v>NA</v>
          </cell>
          <cell r="AE237" t="str">
            <v>NA</v>
          </cell>
          <cell r="AF237" t="str">
            <v>NA</v>
          </cell>
          <cell r="AG237" t="str">
            <v>NA</v>
          </cell>
          <cell r="AH237" t="str">
            <v>NA</v>
          </cell>
          <cell r="AI237">
            <v>0</v>
          </cell>
          <cell r="AO237">
            <v>0</v>
          </cell>
          <cell r="AP237">
            <v>0</v>
          </cell>
          <cell r="AQ237">
            <v>0</v>
          </cell>
          <cell r="AR237">
            <v>0</v>
          </cell>
          <cell r="AS237">
            <v>0</v>
          </cell>
          <cell r="AT237">
            <v>0</v>
          </cell>
          <cell r="AU237">
            <v>0</v>
          </cell>
          <cell r="AV237">
            <v>0</v>
          </cell>
          <cell r="AW237">
            <v>0</v>
          </cell>
          <cell r="AX237">
            <v>0</v>
          </cell>
          <cell r="AY237">
            <v>0</v>
          </cell>
          <cell r="AZ237">
            <v>0</v>
          </cell>
          <cell r="BA237">
            <v>0</v>
          </cell>
          <cell r="BB237">
            <v>0</v>
          </cell>
          <cell r="BC237">
            <v>0</v>
          </cell>
          <cell r="BD237">
            <v>0</v>
          </cell>
          <cell r="BE237">
            <v>0</v>
          </cell>
          <cell r="BF237">
            <v>0</v>
          </cell>
          <cell r="BG237">
            <v>0</v>
          </cell>
          <cell r="BH237">
            <v>0</v>
          </cell>
          <cell r="BI237">
            <v>0</v>
          </cell>
          <cell r="BJ237">
            <v>0</v>
          </cell>
          <cell r="BK237">
            <v>0</v>
          </cell>
          <cell r="BL237">
            <v>0</v>
          </cell>
          <cell r="BM237">
            <v>0</v>
          </cell>
          <cell r="BN237">
            <v>0</v>
          </cell>
          <cell r="BO237">
            <v>0</v>
          </cell>
          <cell r="BP237">
            <v>0</v>
          </cell>
          <cell r="BQ237">
            <v>0</v>
          </cell>
          <cell r="BR237">
            <v>0</v>
          </cell>
          <cell r="BS237">
            <v>0</v>
          </cell>
          <cell r="BT237">
            <v>0</v>
          </cell>
          <cell r="BU237">
            <v>0</v>
          </cell>
          <cell r="BV237">
            <v>0</v>
          </cell>
          <cell r="BW237">
            <v>0</v>
          </cell>
          <cell r="BX237">
            <v>0</v>
          </cell>
          <cell r="BY237">
            <v>0</v>
          </cell>
          <cell r="BZ237">
            <v>0</v>
          </cell>
          <cell r="CA237">
            <v>0</v>
          </cell>
          <cell r="CB237">
            <v>0</v>
          </cell>
          <cell r="CC237">
            <v>0.05</v>
          </cell>
          <cell r="CD237">
            <v>0</v>
          </cell>
        </row>
        <row r="238">
          <cell r="B238" t="str">
            <v>RA016</v>
          </cell>
          <cell r="C238" t="str">
            <v>CAP07</v>
          </cell>
          <cell r="D238" t="str">
            <v>En Andén granito pulido</v>
          </cell>
          <cell r="E238" t="str">
            <v>m</v>
          </cell>
          <cell r="F238" t="str">
            <v>MOC027</v>
          </cell>
          <cell r="G238" t="str">
            <v>MOC066</v>
          </cell>
          <cell r="H238" t="str">
            <v>NA</v>
          </cell>
          <cell r="I238" t="str">
            <v>NA</v>
          </cell>
          <cell r="J238" t="str">
            <v>NA</v>
          </cell>
          <cell r="K238" t="str">
            <v>NA</v>
          </cell>
          <cell r="L238" t="str">
            <v>NA</v>
          </cell>
          <cell r="M238">
            <v>3.5999999999999997E-2</v>
          </cell>
          <cell r="N238">
            <v>0.41</v>
          </cell>
          <cell r="O238" t="str">
            <v>NA</v>
          </cell>
          <cell r="P238" t="str">
            <v>NA</v>
          </cell>
          <cell r="Q238" t="str">
            <v>NA</v>
          </cell>
          <cell r="R238" t="str">
            <v>NA</v>
          </cell>
          <cell r="S238" t="str">
            <v>NA</v>
          </cell>
          <cell r="T238" t="str">
            <v>CEC013</v>
          </cell>
          <cell r="U238" t="str">
            <v>CEC014</v>
          </cell>
          <cell r="V238" t="str">
            <v>NA</v>
          </cell>
          <cell r="W238" t="str">
            <v>NA</v>
          </cell>
          <cell r="X238" t="str">
            <v>NA</v>
          </cell>
          <cell r="Y238" t="str">
            <v>CMC009</v>
          </cell>
          <cell r="Z238" t="str">
            <v>CMC010</v>
          </cell>
          <cell r="AA238" t="str">
            <v>NA</v>
          </cell>
          <cell r="AB238" t="str">
            <v>NA</v>
          </cell>
          <cell r="AC238" t="str">
            <v>NA</v>
          </cell>
          <cell r="AD238">
            <v>0.34</v>
          </cell>
          <cell r="AE238">
            <v>1</v>
          </cell>
          <cell r="AF238" t="str">
            <v>NA</v>
          </cell>
          <cell r="AG238" t="str">
            <v>NA</v>
          </cell>
          <cell r="AH238" t="str">
            <v>NA</v>
          </cell>
          <cell r="AI238">
            <v>40</v>
          </cell>
          <cell r="AJ238">
            <v>117</v>
          </cell>
          <cell r="AK238">
            <v>40</v>
          </cell>
          <cell r="AO238">
            <v>28494</v>
          </cell>
          <cell r="AP238">
            <v>461000</v>
          </cell>
          <cell r="AQ238">
            <v>10800</v>
          </cell>
          <cell r="AR238">
            <v>0</v>
          </cell>
          <cell r="AS238">
            <v>0</v>
          </cell>
          <cell r="AT238">
            <v>0</v>
          </cell>
          <cell r="AU238">
            <v>0</v>
          </cell>
          <cell r="AV238">
            <v>0</v>
          </cell>
          <cell r="AW238">
            <v>16596</v>
          </cell>
          <cell r="AX238">
            <v>4428</v>
          </cell>
          <cell r="AY238">
            <v>0</v>
          </cell>
          <cell r="AZ238">
            <v>0</v>
          </cell>
          <cell r="BA238">
            <v>0</v>
          </cell>
          <cell r="BB238">
            <v>0</v>
          </cell>
          <cell r="BC238">
            <v>0</v>
          </cell>
          <cell r="BD238">
            <v>22075</v>
          </cell>
          <cell r="BE238">
            <v>23278</v>
          </cell>
          <cell r="BF238">
            <v>21737</v>
          </cell>
          <cell r="BG238">
            <v>0</v>
          </cell>
          <cell r="BH238">
            <v>0</v>
          </cell>
          <cell r="BI238">
            <v>0</v>
          </cell>
          <cell r="BJ238">
            <v>198</v>
          </cell>
          <cell r="BK238">
            <v>543</v>
          </cell>
          <cell r="BL238">
            <v>0</v>
          </cell>
          <cell r="BM238">
            <v>0</v>
          </cell>
          <cell r="BN238">
            <v>0</v>
          </cell>
          <cell r="BO238">
            <v>741</v>
          </cell>
          <cell r="BP238">
            <v>184062</v>
          </cell>
          <cell r="BQ238">
            <v>164508</v>
          </cell>
          <cell r="BR238">
            <v>0</v>
          </cell>
          <cell r="BS238">
            <v>0</v>
          </cell>
          <cell r="BT238">
            <v>0</v>
          </cell>
          <cell r="BU238">
            <v>1565</v>
          </cell>
          <cell r="BV238">
            <v>4113</v>
          </cell>
          <cell r="BW238">
            <v>0</v>
          </cell>
          <cell r="BX238">
            <v>0</v>
          </cell>
          <cell r="BY238">
            <v>0</v>
          </cell>
          <cell r="BZ238">
            <v>5678</v>
          </cell>
          <cell r="CA238">
            <v>741</v>
          </cell>
          <cell r="CB238">
            <v>6419</v>
          </cell>
          <cell r="CC238">
            <v>0.05</v>
          </cell>
          <cell r="CD238">
            <v>28494</v>
          </cell>
        </row>
        <row r="239">
          <cell r="B239" t="str">
            <v>R2013</v>
          </cell>
          <cell r="C239" t="str">
            <v>CAP07</v>
          </cell>
          <cell r="D239" t="str">
            <v>En Andén ladrillo</v>
          </cell>
          <cell r="E239" t="str">
            <v>m</v>
          </cell>
          <cell r="F239" t="str">
            <v>MOC026</v>
          </cell>
          <cell r="G239" t="str">
            <v>MOC086</v>
          </cell>
          <cell r="H239" t="str">
            <v>MOC078</v>
          </cell>
          <cell r="I239" t="str">
            <v>NA</v>
          </cell>
          <cell r="J239" t="str">
            <v>NA</v>
          </cell>
          <cell r="K239" t="str">
            <v>NA</v>
          </cell>
          <cell r="L239" t="str">
            <v>NA</v>
          </cell>
          <cell r="M239">
            <v>0.04</v>
          </cell>
          <cell r="N239">
            <v>0.01</v>
          </cell>
          <cell r="O239">
            <v>22</v>
          </cell>
          <cell r="P239" t="str">
            <v>NA</v>
          </cell>
          <cell r="Q239" t="str">
            <v>NA</v>
          </cell>
          <cell r="R239" t="str">
            <v>NA</v>
          </cell>
          <cell r="S239" t="str">
            <v>NA</v>
          </cell>
          <cell r="T239" t="str">
            <v>CEC014</v>
          </cell>
          <cell r="U239" t="str">
            <v>NA</v>
          </cell>
          <cell r="V239" t="str">
            <v>NA</v>
          </cell>
          <cell r="W239" t="str">
            <v>NA</v>
          </cell>
          <cell r="X239" t="str">
            <v>NA</v>
          </cell>
          <cell r="Y239" t="str">
            <v>CMC010</v>
          </cell>
          <cell r="Z239" t="str">
            <v>NA</v>
          </cell>
          <cell r="AA239" t="str">
            <v>NA</v>
          </cell>
          <cell r="AB239" t="str">
            <v>NA</v>
          </cell>
          <cell r="AC239" t="str">
            <v>NA</v>
          </cell>
          <cell r="AD239">
            <v>1</v>
          </cell>
          <cell r="AE239" t="str">
            <v>NA</v>
          </cell>
          <cell r="AF239" t="str">
            <v>NA</v>
          </cell>
          <cell r="AG239" t="str">
            <v>NA</v>
          </cell>
          <cell r="AH239" t="str">
            <v>NA</v>
          </cell>
          <cell r="AI239">
            <v>32.5</v>
          </cell>
          <cell r="AJ239">
            <v>32.5</v>
          </cell>
          <cell r="AO239">
            <v>25566</v>
          </cell>
          <cell r="AP239">
            <v>234000</v>
          </cell>
          <cell r="AQ239">
            <v>227016.3</v>
          </cell>
          <cell r="AR239">
            <v>330</v>
          </cell>
          <cell r="AS239">
            <v>0</v>
          </cell>
          <cell r="AT239">
            <v>0</v>
          </cell>
          <cell r="AU239">
            <v>0</v>
          </cell>
          <cell r="AV239">
            <v>0</v>
          </cell>
          <cell r="AW239">
            <v>9360</v>
          </cell>
          <cell r="AX239">
            <v>2270</v>
          </cell>
          <cell r="AY239">
            <v>7260</v>
          </cell>
          <cell r="AZ239">
            <v>0</v>
          </cell>
          <cell r="BA239">
            <v>0</v>
          </cell>
          <cell r="BB239">
            <v>0</v>
          </cell>
          <cell r="BC239">
            <v>0</v>
          </cell>
          <cell r="BD239">
            <v>19835</v>
          </cell>
          <cell r="BE239">
            <v>21737</v>
          </cell>
          <cell r="BF239">
            <v>0</v>
          </cell>
          <cell r="BG239">
            <v>0</v>
          </cell>
          <cell r="BH239">
            <v>0</v>
          </cell>
          <cell r="BI239">
            <v>0</v>
          </cell>
          <cell r="BJ239">
            <v>669</v>
          </cell>
          <cell r="BK239">
            <v>0</v>
          </cell>
          <cell r="BL239">
            <v>0</v>
          </cell>
          <cell r="BM239">
            <v>0</v>
          </cell>
          <cell r="BN239">
            <v>0</v>
          </cell>
          <cell r="BO239">
            <v>669</v>
          </cell>
          <cell r="BP239">
            <v>164508</v>
          </cell>
          <cell r="BQ239">
            <v>0</v>
          </cell>
          <cell r="BR239">
            <v>0</v>
          </cell>
          <cell r="BS239">
            <v>0</v>
          </cell>
          <cell r="BT239">
            <v>0</v>
          </cell>
          <cell r="BU239">
            <v>5062</v>
          </cell>
          <cell r="BV239">
            <v>0</v>
          </cell>
          <cell r="BW239">
            <v>0</v>
          </cell>
          <cell r="BX239">
            <v>0</v>
          </cell>
          <cell r="BY239">
            <v>0</v>
          </cell>
          <cell r="BZ239">
            <v>5062</v>
          </cell>
          <cell r="CA239">
            <v>669</v>
          </cell>
          <cell r="CB239">
            <v>5731</v>
          </cell>
          <cell r="CC239">
            <v>0.05</v>
          </cell>
          <cell r="CD239">
            <v>25566</v>
          </cell>
        </row>
        <row r="240">
          <cell r="B240" t="str">
            <v>RA013</v>
          </cell>
          <cell r="C240" t="str">
            <v>CAP07</v>
          </cell>
          <cell r="D240" t="str">
            <v>En Andén ladrillo</v>
          </cell>
          <cell r="E240" t="str">
            <v>m</v>
          </cell>
          <cell r="F240" t="str">
            <v>MOC026</v>
          </cell>
          <cell r="G240" t="str">
            <v>MOC086</v>
          </cell>
          <cell r="H240" t="str">
            <v>MOC078</v>
          </cell>
          <cell r="I240" t="str">
            <v>NA</v>
          </cell>
          <cell r="J240" t="str">
            <v>NA</v>
          </cell>
          <cell r="K240" t="str">
            <v>NA</v>
          </cell>
          <cell r="L240" t="str">
            <v>NA</v>
          </cell>
          <cell r="M240">
            <v>2.4E-2</v>
          </cell>
          <cell r="N240">
            <v>8.0000000000000002E-3</v>
          </cell>
          <cell r="O240">
            <v>16</v>
          </cell>
          <cell r="P240" t="str">
            <v>NA</v>
          </cell>
          <cell r="Q240" t="str">
            <v>NA</v>
          </cell>
          <cell r="R240" t="str">
            <v>NA</v>
          </cell>
          <cell r="S240" t="str">
            <v>NA</v>
          </cell>
          <cell r="T240" t="str">
            <v>CEC014</v>
          </cell>
          <cell r="U240" t="str">
            <v>NA</v>
          </cell>
          <cell r="V240" t="str">
            <v>NA</v>
          </cell>
          <cell r="W240" t="str">
            <v>NA</v>
          </cell>
          <cell r="X240" t="str">
            <v>NA</v>
          </cell>
          <cell r="Y240" t="str">
            <v>CMC010</v>
          </cell>
          <cell r="Z240" t="str">
            <v>NA</v>
          </cell>
          <cell r="AA240" t="str">
            <v>NA</v>
          </cell>
          <cell r="AB240" t="str">
            <v>NA</v>
          </cell>
          <cell r="AC240" t="str">
            <v>NA</v>
          </cell>
          <cell r="AD240">
            <v>1</v>
          </cell>
          <cell r="AE240" t="str">
            <v>NA</v>
          </cell>
          <cell r="AF240" t="str">
            <v>NA</v>
          </cell>
          <cell r="AG240" t="str">
            <v>NA</v>
          </cell>
          <cell r="AH240" t="str">
            <v>NA</v>
          </cell>
          <cell r="AI240">
            <v>35</v>
          </cell>
          <cell r="AJ240">
            <v>35</v>
          </cell>
          <cell r="AO240">
            <v>18669</v>
          </cell>
          <cell r="AP240">
            <v>234000</v>
          </cell>
          <cell r="AQ240">
            <v>227016.3</v>
          </cell>
          <cell r="AR240">
            <v>330</v>
          </cell>
          <cell r="AS240">
            <v>0</v>
          </cell>
          <cell r="AT240">
            <v>0</v>
          </cell>
          <cell r="AU240">
            <v>0</v>
          </cell>
          <cell r="AV240">
            <v>0</v>
          </cell>
          <cell r="AW240">
            <v>5616</v>
          </cell>
          <cell r="AX240">
            <v>1816</v>
          </cell>
          <cell r="AY240">
            <v>5280</v>
          </cell>
          <cell r="AZ240">
            <v>0</v>
          </cell>
          <cell r="BA240">
            <v>0</v>
          </cell>
          <cell r="BB240">
            <v>0</v>
          </cell>
          <cell r="BC240">
            <v>0</v>
          </cell>
          <cell r="BD240">
            <v>13348</v>
          </cell>
          <cell r="BE240">
            <v>21737</v>
          </cell>
          <cell r="BF240">
            <v>0</v>
          </cell>
          <cell r="BG240">
            <v>0</v>
          </cell>
          <cell r="BH240">
            <v>0</v>
          </cell>
          <cell r="BI240">
            <v>0</v>
          </cell>
          <cell r="BJ240">
            <v>621</v>
          </cell>
          <cell r="BK240">
            <v>0</v>
          </cell>
          <cell r="BL240">
            <v>0</v>
          </cell>
          <cell r="BM240">
            <v>0</v>
          </cell>
          <cell r="BN240">
            <v>0</v>
          </cell>
          <cell r="BO240">
            <v>621</v>
          </cell>
          <cell r="BP240">
            <v>164508</v>
          </cell>
          <cell r="BQ240">
            <v>0</v>
          </cell>
          <cell r="BR240">
            <v>0</v>
          </cell>
          <cell r="BS240">
            <v>0</v>
          </cell>
          <cell r="BT240">
            <v>0</v>
          </cell>
          <cell r="BU240">
            <v>4700</v>
          </cell>
          <cell r="BV240">
            <v>0</v>
          </cell>
          <cell r="BW240">
            <v>0</v>
          </cell>
          <cell r="BX240">
            <v>0</v>
          </cell>
          <cell r="BY240">
            <v>0</v>
          </cell>
          <cell r="BZ240">
            <v>4700</v>
          </cell>
          <cell r="CA240">
            <v>621</v>
          </cell>
          <cell r="CB240">
            <v>5321</v>
          </cell>
          <cell r="CC240">
            <v>0.05</v>
          </cell>
          <cell r="CD240">
            <v>18669</v>
          </cell>
        </row>
        <row r="241">
          <cell r="B241" t="str">
            <v>R2017</v>
          </cell>
          <cell r="C241" t="str">
            <v>CAP07</v>
          </cell>
          <cell r="D241" t="str">
            <v>En Andén parqueadero</v>
          </cell>
          <cell r="E241" t="str">
            <v>m</v>
          </cell>
          <cell r="F241" t="str">
            <v>MOC014</v>
          </cell>
          <cell r="G241" t="str">
            <v>MOC026</v>
          </cell>
          <cell r="H241" t="str">
            <v>MOC108</v>
          </cell>
          <cell r="I241" t="str">
            <v>MOC129</v>
          </cell>
          <cell r="J241" t="str">
            <v>NA</v>
          </cell>
          <cell r="K241" t="str">
            <v>NA</v>
          </cell>
          <cell r="L241" t="str">
            <v>NA</v>
          </cell>
          <cell r="M241">
            <v>0.13</v>
          </cell>
          <cell r="N241">
            <v>0.06</v>
          </cell>
          <cell r="O241">
            <v>0.16</v>
          </cell>
          <cell r="P241">
            <v>0.1</v>
          </cell>
          <cell r="Q241" t="str">
            <v>NA</v>
          </cell>
          <cell r="R241" t="str">
            <v>NA</v>
          </cell>
          <cell r="S241" t="str">
            <v>NA</v>
          </cell>
          <cell r="T241" t="str">
            <v>CEC013</v>
          </cell>
          <cell r="U241" t="str">
            <v>NA</v>
          </cell>
          <cell r="V241" t="str">
            <v>NA</v>
          </cell>
          <cell r="W241" t="str">
            <v>NA</v>
          </cell>
          <cell r="X241" t="str">
            <v>NA</v>
          </cell>
          <cell r="Y241" t="str">
            <v>CMC009</v>
          </cell>
          <cell r="Z241" t="str">
            <v>NA</v>
          </cell>
          <cell r="AA241" t="str">
            <v>NA</v>
          </cell>
          <cell r="AB241" t="str">
            <v>NA</v>
          </cell>
          <cell r="AC241" t="str">
            <v>NA</v>
          </cell>
          <cell r="AD241">
            <v>1</v>
          </cell>
          <cell r="AE241" t="str">
            <v>NA</v>
          </cell>
          <cell r="AF241" t="str">
            <v>NA</v>
          </cell>
          <cell r="AG241" t="str">
            <v>NA</v>
          </cell>
          <cell r="AH241" t="str">
            <v>NA</v>
          </cell>
          <cell r="AI241">
            <v>45</v>
          </cell>
          <cell r="AJ241">
            <v>45</v>
          </cell>
          <cell r="AO241">
            <v>20423</v>
          </cell>
          <cell r="AP241">
            <v>4800</v>
          </cell>
          <cell r="AQ241">
            <v>234000</v>
          </cell>
          <cell r="AR241">
            <v>560</v>
          </cell>
          <cell r="AS241">
            <v>3090</v>
          </cell>
          <cell r="AT241">
            <v>0</v>
          </cell>
          <cell r="AU241">
            <v>0</v>
          </cell>
          <cell r="AV241">
            <v>0</v>
          </cell>
          <cell r="AW241">
            <v>624</v>
          </cell>
          <cell r="AX241">
            <v>14040</v>
          </cell>
          <cell r="AY241">
            <v>90</v>
          </cell>
          <cell r="AZ241">
            <v>309</v>
          </cell>
          <cell r="BA241">
            <v>0</v>
          </cell>
          <cell r="BB241">
            <v>0</v>
          </cell>
          <cell r="BC241">
            <v>0</v>
          </cell>
          <cell r="BD241">
            <v>15816</v>
          </cell>
          <cell r="BE241">
            <v>23278</v>
          </cell>
          <cell r="BF241">
            <v>0</v>
          </cell>
          <cell r="BG241">
            <v>0</v>
          </cell>
          <cell r="BH241">
            <v>0</v>
          </cell>
          <cell r="BI241">
            <v>0</v>
          </cell>
          <cell r="BJ241">
            <v>517</v>
          </cell>
          <cell r="BK241">
            <v>0</v>
          </cell>
          <cell r="BL241">
            <v>0</v>
          </cell>
          <cell r="BM241">
            <v>0</v>
          </cell>
          <cell r="BN241">
            <v>0</v>
          </cell>
          <cell r="BO241">
            <v>517</v>
          </cell>
          <cell r="BP241">
            <v>184062</v>
          </cell>
          <cell r="BQ241">
            <v>0</v>
          </cell>
          <cell r="BR241">
            <v>0</v>
          </cell>
          <cell r="BS241">
            <v>0</v>
          </cell>
          <cell r="BT241">
            <v>0</v>
          </cell>
          <cell r="BU241">
            <v>4090</v>
          </cell>
          <cell r="BV241">
            <v>0</v>
          </cell>
          <cell r="BW241">
            <v>0</v>
          </cell>
          <cell r="BX241">
            <v>0</v>
          </cell>
          <cell r="BY241">
            <v>0</v>
          </cell>
          <cell r="BZ241">
            <v>4090</v>
          </cell>
          <cell r="CA241">
            <v>517</v>
          </cell>
          <cell r="CB241">
            <v>4607</v>
          </cell>
          <cell r="CC241">
            <v>0.05</v>
          </cell>
          <cell r="CD241">
            <v>20423</v>
          </cell>
        </row>
        <row r="242">
          <cell r="C242" t="str">
            <v>CAP07</v>
          </cell>
          <cell r="D242" t="str">
            <v>En anden piedra coralina</v>
          </cell>
          <cell r="E242" t="str">
            <v>m</v>
          </cell>
          <cell r="F242" t="str">
            <v>MOC010</v>
          </cell>
          <cell r="G242" t="str">
            <v>MOC062</v>
          </cell>
          <cell r="H242" t="str">
            <v>MOC128</v>
          </cell>
          <cell r="I242" t="str">
            <v>NA</v>
          </cell>
          <cell r="J242" t="str">
            <v>NA</v>
          </cell>
          <cell r="K242" t="str">
            <v>NA</v>
          </cell>
          <cell r="L242" t="str">
            <v>NA</v>
          </cell>
          <cell r="M242">
            <v>0.1</v>
          </cell>
          <cell r="N242">
            <v>1</v>
          </cell>
          <cell r="O242">
            <v>0.18</v>
          </cell>
          <cell r="P242" t="str">
            <v>NA</v>
          </cell>
          <cell r="Q242" t="str">
            <v>NA</v>
          </cell>
          <cell r="R242" t="str">
            <v>NA</v>
          </cell>
          <cell r="S242" t="str">
            <v>NA</v>
          </cell>
          <cell r="T242" t="str">
            <v>CEC004</v>
          </cell>
          <cell r="U242" t="str">
            <v>CEC010</v>
          </cell>
          <cell r="V242" t="str">
            <v>NA</v>
          </cell>
          <cell r="W242" t="str">
            <v>NA</v>
          </cell>
          <cell r="X242" t="str">
            <v>NA</v>
          </cell>
          <cell r="Y242" t="str">
            <v>CMC004</v>
          </cell>
          <cell r="Z242" t="str">
            <v>CMC008</v>
          </cell>
          <cell r="AA242" t="str">
            <v>NA</v>
          </cell>
          <cell r="AB242" t="str">
            <v>NA</v>
          </cell>
          <cell r="AC242" t="str">
            <v>NA</v>
          </cell>
          <cell r="AD242">
            <v>1</v>
          </cell>
          <cell r="AE242">
            <v>1</v>
          </cell>
          <cell r="AF242" t="str">
            <v>NA</v>
          </cell>
          <cell r="AG242" t="str">
            <v>NA</v>
          </cell>
          <cell r="AH242" t="str">
            <v>NA</v>
          </cell>
          <cell r="AI242">
            <v>45</v>
          </cell>
          <cell r="AJ242">
            <v>45</v>
          </cell>
          <cell r="AK242">
            <v>45</v>
          </cell>
          <cell r="AO242">
            <v>13406</v>
          </cell>
          <cell r="AP242">
            <v>24000</v>
          </cell>
          <cell r="AQ242">
            <v>300</v>
          </cell>
          <cell r="AR242">
            <v>20000</v>
          </cell>
          <cell r="AS242">
            <v>0</v>
          </cell>
          <cell r="AT242">
            <v>0</v>
          </cell>
          <cell r="AU242">
            <v>0</v>
          </cell>
          <cell r="AV242">
            <v>0</v>
          </cell>
          <cell r="AW242">
            <v>2400</v>
          </cell>
          <cell r="AX242">
            <v>300</v>
          </cell>
          <cell r="AY242">
            <v>3600</v>
          </cell>
          <cell r="AZ242">
            <v>0</v>
          </cell>
          <cell r="BA242">
            <v>0</v>
          </cell>
          <cell r="BB242">
            <v>0</v>
          </cell>
          <cell r="BC242">
            <v>0</v>
          </cell>
          <cell r="BD242">
            <v>6615</v>
          </cell>
          <cell r="BE242">
            <v>2893</v>
          </cell>
          <cell r="BF242">
            <v>33634</v>
          </cell>
          <cell r="BG242">
            <v>0</v>
          </cell>
          <cell r="BH242">
            <v>0</v>
          </cell>
          <cell r="BI242">
            <v>0</v>
          </cell>
          <cell r="BJ242">
            <v>64</v>
          </cell>
          <cell r="BK242">
            <v>747</v>
          </cell>
          <cell r="BL242">
            <v>0</v>
          </cell>
          <cell r="BM242">
            <v>0</v>
          </cell>
          <cell r="BN242">
            <v>0</v>
          </cell>
          <cell r="BO242">
            <v>811</v>
          </cell>
          <cell r="BP242">
            <v>128224</v>
          </cell>
          <cell r="BQ242">
            <v>140891</v>
          </cell>
          <cell r="BR242">
            <v>0</v>
          </cell>
          <cell r="BS242">
            <v>0</v>
          </cell>
          <cell r="BT242">
            <v>0</v>
          </cell>
          <cell r="BU242">
            <v>2849</v>
          </cell>
          <cell r="BV242">
            <v>3131</v>
          </cell>
          <cell r="BW242">
            <v>0</v>
          </cell>
          <cell r="BX242">
            <v>0</v>
          </cell>
          <cell r="BY242">
            <v>0</v>
          </cell>
          <cell r="BZ242">
            <v>5980</v>
          </cell>
          <cell r="CA242">
            <v>811</v>
          </cell>
          <cell r="CB242">
            <v>6791</v>
          </cell>
          <cell r="CC242">
            <v>0.05</v>
          </cell>
          <cell r="CD242">
            <v>13406</v>
          </cell>
        </row>
        <row r="243">
          <cell r="C243" t="str">
            <v>CAP07</v>
          </cell>
          <cell r="D243" t="str">
            <v>En anden tablon</v>
          </cell>
          <cell r="E243" t="str">
            <v>m</v>
          </cell>
          <cell r="F243" t="str">
            <v>MOC010</v>
          </cell>
          <cell r="G243" t="str">
            <v>MOC062</v>
          </cell>
          <cell r="H243" t="str">
            <v>MOC128</v>
          </cell>
          <cell r="I243" t="str">
            <v>NA</v>
          </cell>
          <cell r="J243" t="str">
            <v>NA</v>
          </cell>
          <cell r="K243" t="str">
            <v>NA</v>
          </cell>
          <cell r="L243" t="str">
            <v>NA</v>
          </cell>
          <cell r="M243">
            <v>0.1</v>
          </cell>
          <cell r="N243">
            <v>1</v>
          </cell>
          <cell r="O243">
            <v>0.18</v>
          </cell>
          <cell r="P243" t="str">
            <v>NA</v>
          </cell>
          <cell r="Q243" t="str">
            <v>NA</v>
          </cell>
          <cell r="R243" t="str">
            <v>NA</v>
          </cell>
          <cell r="S243" t="str">
            <v>NA</v>
          </cell>
          <cell r="T243" t="str">
            <v>CEC004</v>
          </cell>
          <cell r="U243" t="str">
            <v>CEC010</v>
          </cell>
          <cell r="V243" t="str">
            <v>NA</v>
          </cell>
          <cell r="W243" t="str">
            <v>NA</v>
          </cell>
          <cell r="X243" t="str">
            <v>NA</v>
          </cell>
          <cell r="Y243" t="str">
            <v>CMC004</v>
          </cell>
          <cell r="Z243" t="str">
            <v>CMC008</v>
          </cell>
          <cell r="AA243" t="str">
            <v>NA</v>
          </cell>
          <cell r="AB243" t="str">
            <v>NA</v>
          </cell>
          <cell r="AC243" t="str">
            <v>NA</v>
          </cell>
          <cell r="AD243">
            <v>1</v>
          </cell>
          <cell r="AE243">
            <v>1</v>
          </cell>
          <cell r="AF243" t="str">
            <v>NA</v>
          </cell>
          <cell r="AG243" t="str">
            <v>NA</v>
          </cell>
          <cell r="AH243" t="str">
            <v>NA</v>
          </cell>
          <cell r="AI243">
            <v>45</v>
          </cell>
          <cell r="AJ243">
            <v>45</v>
          </cell>
          <cell r="AK243">
            <v>45</v>
          </cell>
          <cell r="AO243">
            <v>13406</v>
          </cell>
          <cell r="AP243">
            <v>24000</v>
          </cell>
          <cell r="AQ243">
            <v>300</v>
          </cell>
          <cell r="AR243">
            <v>20000</v>
          </cell>
          <cell r="AS243">
            <v>0</v>
          </cell>
          <cell r="AT243">
            <v>0</v>
          </cell>
          <cell r="AU243">
            <v>0</v>
          </cell>
          <cell r="AV243">
            <v>0</v>
          </cell>
          <cell r="AW243">
            <v>2400</v>
          </cell>
          <cell r="AX243">
            <v>300</v>
          </cell>
          <cell r="AY243">
            <v>3600</v>
          </cell>
          <cell r="AZ243">
            <v>0</v>
          </cell>
          <cell r="BA243">
            <v>0</v>
          </cell>
          <cell r="BB243">
            <v>0</v>
          </cell>
          <cell r="BC243">
            <v>0</v>
          </cell>
          <cell r="BD243">
            <v>6615</v>
          </cell>
          <cell r="BE243">
            <v>2893</v>
          </cell>
          <cell r="BF243">
            <v>33634</v>
          </cell>
          <cell r="BG243">
            <v>0</v>
          </cell>
          <cell r="BH243">
            <v>0</v>
          </cell>
          <cell r="BI243">
            <v>0</v>
          </cell>
          <cell r="BJ243">
            <v>64</v>
          </cell>
          <cell r="BK243">
            <v>747</v>
          </cell>
          <cell r="BL243">
            <v>0</v>
          </cell>
          <cell r="BM243">
            <v>0</v>
          </cell>
          <cell r="BN243">
            <v>0</v>
          </cell>
          <cell r="BO243">
            <v>811</v>
          </cell>
          <cell r="BP243">
            <v>128224</v>
          </cell>
          <cell r="BQ243">
            <v>140891</v>
          </cell>
          <cell r="BR243">
            <v>0</v>
          </cell>
          <cell r="BS243">
            <v>0</v>
          </cell>
          <cell r="BT243">
            <v>0</v>
          </cell>
          <cell r="BU243">
            <v>2849</v>
          </cell>
          <cell r="BV243">
            <v>3131</v>
          </cell>
          <cell r="BW243">
            <v>0</v>
          </cell>
          <cell r="BX243">
            <v>0</v>
          </cell>
          <cell r="BY243">
            <v>0</v>
          </cell>
          <cell r="BZ243">
            <v>5980</v>
          </cell>
          <cell r="CA243">
            <v>811</v>
          </cell>
          <cell r="CB243">
            <v>6791</v>
          </cell>
          <cell r="CC243">
            <v>0.05</v>
          </cell>
          <cell r="CD243">
            <v>13406</v>
          </cell>
        </row>
        <row r="244">
          <cell r="B244" t="str">
            <v>R2014</v>
          </cell>
          <cell r="C244" t="str">
            <v>CAP07</v>
          </cell>
          <cell r="D244" t="str">
            <v>En Andén tablón</v>
          </cell>
          <cell r="E244" t="str">
            <v>m</v>
          </cell>
          <cell r="F244" t="str">
            <v>MOC026</v>
          </cell>
          <cell r="G244" t="str">
            <v>MOC106</v>
          </cell>
          <cell r="H244" t="str">
            <v>MOC086</v>
          </cell>
          <cell r="I244" t="str">
            <v>NA</v>
          </cell>
          <cell r="J244" t="str">
            <v>NA</v>
          </cell>
          <cell r="K244" t="str">
            <v>NA</v>
          </cell>
          <cell r="L244" t="str">
            <v>NA</v>
          </cell>
          <cell r="M244">
            <v>0.04</v>
          </cell>
          <cell r="N244">
            <v>0.63</v>
          </cell>
          <cell r="O244">
            <v>0.01</v>
          </cell>
          <cell r="P244" t="str">
            <v>NA</v>
          </cell>
          <cell r="Q244" t="str">
            <v>NA</v>
          </cell>
          <cell r="R244" t="str">
            <v>NA</v>
          </cell>
          <cell r="S244" t="str">
            <v>NA</v>
          </cell>
          <cell r="T244" t="str">
            <v>CEC013</v>
          </cell>
          <cell r="U244" t="str">
            <v>CEC014</v>
          </cell>
          <cell r="V244" t="str">
            <v>NA</v>
          </cell>
          <cell r="W244" t="str">
            <v>NA</v>
          </cell>
          <cell r="X244" t="str">
            <v>NA</v>
          </cell>
          <cell r="Y244" t="str">
            <v>CMC009</v>
          </cell>
          <cell r="Z244" t="str">
            <v>CMC010</v>
          </cell>
          <cell r="AA244" t="str">
            <v>NA</v>
          </cell>
          <cell r="AB244" t="str">
            <v>NA</v>
          </cell>
          <cell r="AC244" t="str">
            <v>NA</v>
          </cell>
          <cell r="AD244">
            <v>1</v>
          </cell>
          <cell r="AE244">
            <v>1</v>
          </cell>
          <cell r="AF244" t="str">
            <v>NA</v>
          </cell>
          <cell r="AG244" t="str">
            <v>NA</v>
          </cell>
          <cell r="AH244" t="str">
            <v>NA</v>
          </cell>
          <cell r="AI244">
            <v>40</v>
          </cell>
          <cell r="AJ244">
            <v>40</v>
          </cell>
          <cell r="AK244">
            <v>40</v>
          </cell>
          <cell r="AO244">
            <v>28600</v>
          </cell>
          <cell r="AP244">
            <v>234000</v>
          </cell>
          <cell r="AQ244">
            <v>9900</v>
          </cell>
          <cell r="AR244">
            <v>227016.3</v>
          </cell>
          <cell r="AS244">
            <v>0</v>
          </cell>
          <cell r="AT244">
            <v>0</v>
          </cell>
          <cell r="AU244">
            <v>0</v>
          </cell>
          <cell r="AV244">
            <v>0</v>
          </cell>
          <cell r="AW244">
            <v>9360</v>
          </cell>
          <cell r="AX244">
            <v>6237</v>
          </cell>
          <cell r="AY244">
            <v>2270</v>
          </cell>
          <cell r="AZ244">
            <v>0</v>
          </cell>
          <cell r="BA244">
            <v>0</v>
          </cell>
          <cell r="BB244">
            <v>0</v>
          </cell>
          <cell r="BC244">
            <v>0</v>
          </cell>
          <cell r="BD244">
            <v>18760</v>
          </cell>
          <cell r="BE244">
            <v>23278</v>
          </cell>
          <cell r="BF244">
            <v>21737</v>
          </cell>
          <cell r="BG244">
            <v>0</v>
          </cell>
          <cell r="BH244">
            <v>0</v>
          </cell>
          <cell r="BI244">
            <v>0</v>
          </cell>
          <cell r="BJ244">
            <v>582</v>
          </cell>
          <cell r="BK244">
            <v>543</v>
          </cell>
          <cell r="BL244">
            <v>0</v>
          </cell>
          <cell r="BM244">
            <v>0</v>
          </cell>
          <cell r="BN244">
            <v>0</v>
          </cell>
          <cell r="BO244">
            <v>1125</v>
          </cell>
          <cell r="BP244">
            <v>184062</v>
          </cell>
          <cell r="BQ244">
            <v>164508</v>
          </cell>
          <cell r="BR244">
            <v>0</v>
          </cell>
          <cell r="BS244">
            <v>0</v>
          </cell>
          <cell r="BT244">
            <v>0</v>
          </cell>
          <cell r="BU244">
            <v>4602</v>
          </cell>
          <cell r="BV244">
            <v>4113</v>
          </cell>
          <cell r="BW244">
            <v>0</v>
          </cell>
          <cell r="BX244">
            <v>0</v>
          </cell>
          <cell r="BY244">
            <v>0</v>
          </cell>
          <cell r="BZ244">
            <v>8715</v>
          </cell>
          <cell r="CA244">
            <v>1125</v>
          </cell>
          <cell r="CB244">
            <v>9840</v>
          </cell>
          <cell r="CC244">
            <v>0.05</v>
          </cell>
          <cell r="CD244">
            <v>28600</v>
          </cell>
        </row>
        <row r="245">
          <cell r="B245" t="str">
            <v>RA014</v>
          </cell>
          <cell r="C245" t="str">
            <v>CAP07</v>
          </cell>
          <cell r="D245" t="str">
            <v>En Andén tablón</v>
          </cell>
          <cell r="E245" t="str">
            <v>m</v>
          </cell>
          <cell r="F245" t="str">
            <v>MOC026</v>
          </cell>
          <cell r="G245" t="str">
            <v>MOC106</v>
          </cell>
          <cell r="H245" t="str">
            <v>MOC086</v>
          </cell>
          <cell r="I245" t="str">
            <v>NA</v>
          </cell>
          <cell r="J245" t="str">
            <v>NA</v>
          </cell>
          <cell r="K245" t="str">
            <v>NA</v>
          </cell>
          <cell r="L245" t="str">
            <v>NA</v>
          </cell>
          <cell r="M245">
            <v>2.5000000000000001E-2</v>
          </cell>
          <cell r="N245">
            <v>0.43</v>
          </cell>
          <cell r="O245">
            <v>8.0000000000000002E-3</v>
          </cell>
          <cell r="P245" t="str">
            <v>NA</v>
          </cell>
          <cell r="Q245" t="str">
            <v>NA</v>
          </cell>
          <cell r="R245" t="str">
            <v>NA</v>
          </cell>
          <cell r="S245" t="str">
            <v>NA</v>
          </cell>
          <cell r="T245" t="str">
            <v>CEC013</v>
          </cell>
          <cell r="U245" t="str">
            <v>CEC014</v>
          </cell>
          <cell r="V245" t="str">
            <v>NA</v>
          </cell>
          <cell r="W245" t="str">
            <v>NA</v>
          </cell>
          <cell r="X245" t="str">
            <v>NA</v>
          </cell>
          <cell r="Y245" t="str">
            <v>CMC009</v>
          </cell>
          <cell r="Z245" t="str">
            <v>CMC010</v>
          </cell>
          <cell r="AA245" t="str">
            <v>NA</v>
          </cell>
          <cell r="AB245" t="str">
            <v>NA</v>
          </cell>
          <cell r="AC245" t="str">
            <v>NA</v>
          </cell>
          <cell r="AD245">
            <v>0.57999999999999996</v>
          </cell>
          <cell r="AE245">
            <v>1</v>
          </cell>
          <cell r="AF245" t="str">
            <v>NA</v>
          </cell>
          <cell r="AG245" t="str">
            <v>NA</v>
          </cell>
          <cell r="AH245" t="str">
            <v>NA</v>
          </cell>
          <cell r="AI245">
            <v>70</v>
          </cell>
          <cell r="AJ245">
            <v>120</v>
          </cell>
          <cell r="AK245">
            <v>70</v>
          </cell>
          <cell r="AO245">
            <v>16898</v>
          </cell>
          <cell r="AP245">
            <v>234000</v>
          </cell>
          <cell r="AQ245">
            <v>9900</v>
          </cell>
          <cell r="AR245">
            <v>227016.3</v>
          </cell>
          <cell r="AS245">
            <v>0</v>
          </cell>
          <cell r="AT245">
            <v>0</v>
          </cell>
          <cell r="AU245">
            <v>0</v>
          </cell>
          <cell r="AV245">
            <v>0</v>
          </cell>
          <cell r="AW245">
            <v>5850</v>
          </cell>
          <cell r="AX245">
            <v>4257</v>
          </cell>
          <cell r="AY245">
            <v>1816</v>
          </cell>
          <cell r="AZ245">
            <v>0</v>
          </cell>
          <cell r="BA245">
            <v>0</v>
          </cell>
          <cell r="BB245">
            <v>0</v>
          </cell>
          <cell r="BC245">
            <v>0</v>
          </cell>
          <cell r="BD245">
            <v>12519</v>
          </cell>
          <cell r="BE245">
            <v>23278</v>
          </cell>
          <cell r="BF245">
            <v>21737</v>
          </cell>
          <cell r="BG245">
            <v>0</v>
          </cell>
          <cell r="BH245">
            <v>0</v>
          </cell>
          <cell r="BI245">
            <v>0</v>
          </cell>
          <cell r="BJ245">
            <v>193</v>
          </cell>
          <cell r="BK245">
            <v>311</v>
          </cell>
          <cell r="BL245">
            <v>0</v>
          </cell>
          <cell r="BM245">
            <v>0</v>
          </cell>
          <cell r="BN245">
            <v>0</v>
          </cell>
          <cell r="BO245">
            <v>504</v>
          </cell>
          <cell r="BP245">
            <v>184062</v>
          </cell>
          <cell r="BQ245">
            <v>164508</v>
          </cell>
          <cell r="BR245">
            <v>0</v>
          </cell>
          <cell r="BS245">
            <v>0</v>
          </cell>
          <cell r="BT245">
            <v>0</v>
          </cell>
          <cell r="BU245">
            <v>1525</v>
          </cell>
          <cell r="BV245">
            <v>2350</v>
          </cell>
          <cell r="BW245">
            <v>0</v>
          </cell>
          <cell r="BX245">
            <v>0</v>
          </cell>
          <cell r="BY245">
            <v>0</v>
          </cell>
          <cell r="BZ245">
            <v>3875</v>
          </cell>
          <cell r="CA245">
            <v>504</v>
          </cell>
          <cell r="CB245">
            <v>4379</v>
          </cell>
          <cell r="CC245">
            <v>0.05</v>
          </cell>
          <cell r="CD245">
            <v>16898</v>
          </cell>
        </row>
        <row r="246">
          <cell r="B246" t="str">
            <v>RA006</v>
          </cell>
          <cell r="C246" t="str">
            <v>CAP07</v>
          </cell>
          <cell r="D246" t="str">
            <v>En berma asfalto</v>
          </cell>
          <cell r="E246" t="str">
            <v>m</v>
          </cell>
          <cell r="F246" t="str">
            <v>MOC016</v>
          </cell>
          <cell r="G246" t="str">
            <v>NA</v>
          </cell>
          <cell r="H246" t="str">
            <v>NA</v>
          </cell>
          <cell r="I246" t="str">
            <v>NA</v>
          </cell>
          <cell r="J246" t="str">
            <v>NA</v>
          </cell>
          <cell r="K246" t="str">
            <v>NA</v>
          </cell>
          <cell r="L246" t="str">
            <v>NA</v>
          </cell>
          <cell r="M246">
            <v>0.04</v>
          </cell>
          <cell r="N246" t="str">
            <v>NA</v>
          </cell>
          <cell r="O246" t="str">
            <v>NA</v>
          </cell>
          <cell r="P246" t="str">
            <v>NA</v>
          </cell>
          <cell r="Q246" t="str">
            <v>NA</v>
          </cell>
          <cell r="R246" t="str">
            <v>NA</v>
          </cell>
          <cell r="S246" t="str">
            <v>NA</v>
          </cell>
          <cell r="T246" t="str">
            <v>CEC012</v>
          </cell>
          <cell r="U246" t="str">
            <v>NA</v>
          </cell>
          <cell r="V246" t="str">
            <v>NA</v>
          </cell>
          <cell r="W246" t="str">
            <v>NA</v>
          </cell>
          <cell r="X246" t="str">
            <v>NA</v>
          </cell>
          <cell r="Y246" t="str">
            <v>CMC009</v>
          </cell>
          <cell r="Z246" t="str">
            <v>NA</v>
          </cell>
          <cell r="AA246" t="str">
            <v>NA</v>
          </cell>
          <cell r="AB246" t="str">
            <v>NA</v>
          </cell>
          <cell r="AC246" t="str">
            <v>NA</v>
          </cell>
          <cell r="AD246">
            <v>1</v>
          </cell>
          <cell r="AE246" t="str">
            <v>NA</v>
          </cell>
          <cell r="AF246" t="str">
            <v>NA</v>
          </cell>
          <cell r="AG246" t="str">
            <v>NA</v>
          </cell>
          <cell r="AH246" t="str">
            <v>NA</v>
          </cell>
          <cell r="AI246">
            <v>95</v>
          </cell>
          <cell r="AJ246">
            <v>95</v>
          </cell>
          <cell r="AO246">
            <v>12195</v>
          </cell>
          <cell r="AP246">
            <v>230000</v>
          </cell>
          <cell r="AQ246">
            <v>0</v>
          </cell>
          <cell r="AR246">
            <v>0</v>
          </cell>
          <cell r="AS246">
            <v>0</v>
          </cell>
          <cell r="AT246">
            <v>0</v>
          </cell>
          <cell r="AU246">
            <v>0</v>
          </cell>
          <cell r="AV246">
            <v>0</v>
          </cell>
          <cell r="AW246">
            <v>9200</v>
          </cell>
          <cell r="AX246">
            <v>0</v>
          </cell>
          <cell r="AY246">
            <v>0</v>
          </cell>
          <cell r="AZ246">
            <v>0</v>
          </cell>
          <cell r="BA246">
            <v>0</v>
          </cell>
          <cell r="BB246">
            <v>0</v>
          </cell>
          <cell r="BC246">
            <v>0</v>
          </cell>
          <cell r="BD246">
            <v>9660</v>
          </cell>
          <cell r="BE246">
            <v>56846</v>
          </cell>
          <cell r="BF246">
            <v>0</v>
          </cell>
          <cell r="BG246">
            <v>0</v>
          </cell>
          <cell r="BH246">
            <v>0</v>
          </cell>
          <cell r="BI246">
            <v>0</v>
          </cell>
          <cell r="BJ246">
            <v>598</v>
          </cell>
          <cell r="BK246">
            <v>0</v>
          </cell>
          <cell r="BL246">
            <v>0</v>
          </cell>
          <cell r="BM246">
            <v>0</v>
          </cell>
          <cell r="BN246">
            <v>0</v>
          </cell>
          <cell r="BO246">
            <v>598</v>
          </cell>
          <cell r="BP246">
            <v>184062</v>
          </cell>
          <cell r="BQ246">
            <v>0</v>
          </cell>
          <cell r="BR246">
            <v>0</v>
          </cell>
          <cell r="BS246">
            <v>0</v>
          </cell>
          <cell r="BT246">
            <v>0</v>
          </cell>
          <cell r="BU246">
            <v>1937</v>
          </cell>
          <cell r="BV246">
            <v>0</v>
          </cell>
          <cell r="BW246">
            <v>0</v>
          </cell>
          <cell r="BX246">
            <v>0</v>
          </cell>
          <cell r="BY246">
            <v>0</v>
          </cell>
          <cell r="BZ246">
            <v>1937</v>
          </cell>
          <cell r="CA246">
            <v>598</v>
          </cell>
          <cell r="CB246">
            <v>2535</v>
          </cell>
          <cell r="CC246">
            <v>0.05</v>
          </cell>
          <cell r="CD246">
            <v>12195</v>
          </cell>
        </row>
        <row r="247">
          <cell r="B247" t="str">
            <v>RA007</v>
          </cell>
          <cell r="C247" t="str">
            <v>CAP07</v>
          </cell>
          <cell r="D247" t="str">
            <v>En berma concreto</v>
          </cell>
          <cell r="E247" t="str">
            <v>m</v>
          </cell>
          <cell r="F247" t="str">
            <v>MOC026</v>
          </cell>
          <cell r="G247" t="str">
            <v>NA</v>
          </cell>
          <cell r="H247" t="str">
            <v>NA</v>
          </cell>
          <cell r="I247" t="str">
            <v>NA</v>
          </cell>
          <cell r="J247" t="str">
            <v>NA</v>
          </cell>
          <cell r="K247" t="str">
            <v>NA</v>
          </cell>
          <cell r="L247" t="str">
            <v>NA</v>
          </cell>
          <cell r="M247">
            <v>0.17</v>
          </cell>
          <cell r="N247" t="str">
            <v>NA</v>
          </cell>
          <cell r="O247" t="str">
            <v>NA</v>
          </cell>
          <cell r="P247" t="str">
            <v>NA</v>
          </cell>
          <cell r="Q247" t="str">
            <v>NA</v>
          </cell>
          <cell r="R247" t="str">
            <v>NA</v>
          </cell>
          <cell r="S247" t="str">
            <v>NA</v>
          </cell>
          <cell r="T247" t="str">
            <v>CEC013</v>
          </cell>
          <cell r="U247" t="str">
            <v>NA</v>
          </cell>
          <cell r="V247" t="str">
            <v>NA</v>
          </cell>
          <cell r="W247" t="str">
            <v>NA</v>
          </cell>
          <cell r="X247" t="str">
            <v>NA</v>
          </cell>
          <cell r="Y247" t="str">
            <v>CMC009</v>
          </cell>
          <cell r="Z247" t="str">
            <v>NA</v>
          </cell>
          <cell r="AA247" t="str">
            <v>NA</v>
          </cell>
          <cell r="AB247" t="str">
            <v>NA</v>
          </cell>
          <cell r="AC247" t="str">
            <v>NA</v>
          </cell>
          <cell r="AD247">
            <v>1</v>
          </cell>
          <cell r="AE247" t="str">
            <v>NA</v>
          </cell>
          <cell r="AF247" t="str">
            <v>NA</v>
          </cell>
          <cell r="AG247" t="str">
            <v>NA</v>
          </cell>
          <cell r="AH247" t="str">
            <v>NA</v>
          </cell>
          <cell r="AI247">
            <v>65</v>
          </cell>
          <cell r="AJ247">
            <v>65</v>
          </cell>
          <cell r="AO247">
            <v>44959</v>
          </cell>
          <cell r="AP247">
            <v>234000</v>
          </cell>
          <cell r="AQ247">
            <v>0</v>
          </cell>
          <cell r="AR247">
            <v>0</v>
          </cell>
          <cell r="AS247">
            <v>0</v>
          </cell>
          <cell r="AT247">
            <v>0</v>
          </cell>
          <cell r="AU247">
            <v>0</v>
          </cell>
          <cell r="AV247">
            <v>0</v>
          </cell>
          <cell r="AW247">
            <v>39780</v>
          </cell>
          <cell r="AX247">
            <v>0</v>
          </cell>
          <cell r="AY247">
            <v>0</v>
          </cell>
          <cell r="AZ247">
            <v>0</v>
          </cell>
          <cell r="BA247">
            <v>0</v>
          </cell>
          <cell r="BB247">
            <v>0</v>
          </cell>
          <cell r="BC247">
            <v>0</v>
          </cell>
          <cell r="BD247">
            <v>41769</v>
          </cell>
          <cell r="BE247">
            <v>23278</v>
          </cell>
          <cell r="BF247">
            <v>0</v>
          </cell>
          <cell r="BG247">
            <v>0</v>
          </cell>
          <cell r="BH247">
            <v>0</v>
          </cell>
          <cell r="BI247">
            <v>0</v>
          </cell>
          <cell r="BJ247">
            <v>358</v>
          </cell>
          <cell r="BK247">
            <v>0</v>
          </cell>
          <cell r="BL247">
            <v>0</v>
          </cell>
          <cell r="BM247">
            <v>0</v>
          </cell>
          <cell r="BN247">
            <v>0</v>
          </cell>
          <cell r="BO247">
            <v>358</v>
          </cell>
          <cell r="BP247">
            <v>184062</v>
          </cell>
          <cell r="BQ247">
            <v>0</v>
          </cell>
          <cell r="BR247">
            <v>0</v>
          </cell>
          <cell r="BS247">
            <v>0</v>
          </cell>
          <cell r="BT247">
            <v>0</v>
          </cell>
          <cell r="BU247">
            <v>2832</v>
          </cell>
          <cell r="BV247">
            <v>0</v>
          </cell>
          <cell r="BW247">
            <v>0</v>
          </cell>
          <cell r="BX247">
            <v>0</v>
          </cell>
          <cell r="BY247">
            <v>0</v>
          </cell>
          <cell r="BZ247">
            <v>2832</v>
          </cell>
          <cell r="CA247">
            <v>358</v>
          </cell>
          <cell r="CB247">
            <v>3190</v>
          </cell>
          <cell r="CC247">
            <v>0.05</v>
          </cell>
          <cell r="CD247">
            <v>44959</v>
          </cell>
        </row>
        <row r="248">
          <cell r="B248" t="str">
            <v>RA005</v>
          </cell>
          <cell r="C248" t="str">
            <v>CAP07</v>
          </cell>
          <cell r="D248" t="str">
            <v>En calzada adoquinada</v>
          </cell>
          <cell r="E248" t="str">
            <v>m</v>
          </cell>
          <cell r="F248" t="str">
            <v>NA</v>
          </cell>
          <cell r="G248" t="str">
            <v>NA</v>
          </cell>
          <cell r="H248" t="str">
            <v>NA</v>
          </cell>
          <cell r="I248" t="str">
            <v>NA</v>
          </cell>
          <cell r="J248" t="str">
            <v>NA</v>
          </cell>
          <cell r="K248" t="str">
            <v>NA</v>
          </cell>
          <cell r="L248" t="str">
            <v>NA</v>
          </cell>
          <cell r="M248" t="str">
            <v>NA</v>
          </cell>
          <cell r="N248" t="str">
            <v>NA</v>
          </cell>
          <cell r="O248" t="str">
            <v>NA</v>
          </cell>
          <cell r="P248" t="str">
            <v>NA</v>
          </cell>
          <cell r="Q248" t="str">
            <v>NA</v>
          </cell>
          <cell r="R248" t="str">
            <v>NA</v>
          </cell>
          <cell r="S248" t="str">
            <v>NA</v>
          </cell>
          <cell r="T248" t="str">
            <v>NA</v>
          </cell>
          <cell r="U248" t="str">
            <v>NA</v>
          </cell>
          <cell r="V248" t="str">
            <v>NA</v>
          </cell>
          <cell r="W248" t="str">
            <v>NA</v>
          </cell>
          <cell r="X248" t="str">
            <v>NA</v>
          </cell>
          <cell r="Y248" t="str">
            <v>NA</v>
          </cell>
          <cell r="Z248" t="str">
            <v>NA</v>
          </cell>
          <cell r="AA248" t="str">
            <v>NA</v>
          </cell>
          <cell r="AB248" t="str">
            <v>NA</v>
          </cell>
          <cell r="AC248" t="str">
            <v>NA</v>
          </cell>
          <cell r="AD248">
            <v>1</v>
          </cell>
          <cell r="AE248" t="str">
            <v>NA</v>
          </cell>
          <cell r="AF248" t="str">
            <v>NA</v>
          </cell>
          <cell r="AG248" t="str">
            <v>NA</v>
          </cell>
          <cell r="AH248" t="str">
            <v>NA</v>
          </cell>
          <cell r="AI248">
            <v>30</v>
          </cell>
          <cell r="AJ248">
            <v>30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v>
          </cell>
          <cell r="BD248">
            <v>0</v>
          </cell>
          <cell r="BE248">
            <v>0</v>
          </cell>
          <cell r="BF248">
            <v>0</v>
          </cell>
          <cell r="BG248">
            <v>0</v>
          </cell>
          <cell r="BH248">
            <v>0</v>
          </cell>
          <cell r="BI248">
            <v>0</v>
          </cell>
          <cell r="BJ248">
            <v>0</v>
          </cell>
          <cell r="BK248">
            <v>0</v>
          </cell>
          <cell r="BL248">
            <v>0</v>
          </cell>
          <cell r="BM248">
            <v>0</v>
          </cell>
          <cell r="BN248">
            <v>0</v>
          </cell>
          <cell r="BO248">
            <v>0</v>
          </cell>
          <cell r="BP248">
            <v>0</v>
          </cell>
          <cell r="BQ248">
            <v>0</v>
          </cell>
          <cell r="BR248">
            <v>0</v>
          </cell>
          <cell r="BS248">
            <v>0</v>
          </cell>
          <cell r="BT248">
            <v>0</v>
          </cell>
          <cell r="BU248">
            <v>0</v>
          </cell>
          <cell r="BV248">
            <v>0</v>
          </cell>
          <cell r="BW248">
            <v>0</v>
          </cell>
          <cell r="BX248">
            <v>0</v>
          </cell>
          <cell r="BY248">
            <v>0</v>
          </cell>
          <cell r="BZ248">
            <v>0</v>
          </cell>
          <cell r="CA248">
            <v>0</v>
          </cell>
          <cell r="CB248">
            <v>0</v>
          </cell>
          <cell r="CC248">
            <v>0.05</v>
          </cell>
          <cell r="CD248">
            <v>0</v>
          </cell>
        </row>
        <row r="249">
          <cell r="B249" t="str">
            <v>RA001</v>
          </cell>
          <cell r="C249" t="str">
            <v>CAP07</v>
          </cell>
          <cell r="D249" t="str">
            <v>En calzada asfalto</v>
          </cell>
          <cell r="E249" t="str">
            <v>m</v>
          </cell>
          <cell r="F249" t="str">
            <v>MOC016</v>
          </cell>
          <cell r="G249" t="str">
            <v>MOC104</v>
          </cell>
          <cell r="H249" t="str">
            <v>NA</v>
          </cell>
          <cell r="I249" t="str">
            <v>NA</v>
          </cell>
          <cell r="J249" t="str">
            <v>NA</v>
          </cell>
          <cell r="K249" t="str">
            <v>NA</v>
          </cell>
          <cell r="L249" t="str">
            <v>NA</v>
          </cell>
          <cell r="M249">
            <v>0.04</v>
          </cell>
          <cell r="N249">
            <v>0.04</v>
          </cell>
          <cell r="O249" t="str">
            <v>NA</v>
          </cell>
          <cell r="P249" t="str">
            <v>NA</v>
          </cell>
          <cell r="Q249" t="str">
            <v>NA</v>
          </cell>
          <cell r="R249" t="str">
            <v>NA</v>
          </cell>
          <cell r="S249" t="str">
            <v>NA</v>
          </cell>
          <cell r="T249" t="str">
            <v>CEC012</v>
          </cell>
          <cell r="U249" t="str">
            <v>NA</v>
          </cell>
          <cell r="V249" t="str">
            <v>NA</v>
          </cell>
          <cell r="W249" t="str">
            <v>NA</v>
          </cell>
          <cell r="X249" t="str">
            <v>NA</v>
          </cell>
          <cell r="Y249" t="str">
            <v>CMC009</v>
          </cell>
          <cell r="Z249" t="str">
            <v>NA</v>
          </cell>
          <cell r="AA249" t="str">
            <v>NA</v>
          </cell>
          <cell r="AB249" t="str">
            <v>NA</v>
          </cell>
          <cell r="AC249" t="str">
            <v>NA</v>
          </cell>
          <cell r="AD249">
            <v>1</v>
          </cell>
          <cell r="AE249" t="str">
            <v>NA</v>
          </cell>
          <cell r="AF249" t="str">
            <v>NA</v>
          </cell>
          <cell r="AG249" t="str">
            <v>NA</v>
          </cell>
          <cell r="AH249" t="str">
            <v>NA</v>
          </cell>
          <cell r="AI249">
            <v>90</v>
          </cell>
          <cell r="AJ249">
            <v>90</v>
          </cell>
          <cell r="AO249">
            <v>19267</v>
          </cell>
          <cell r="AP249">
            <v>230000</v>
          </cell>
          <cell r="AQ249">
            <v>165000</v>
          </cell>
          <cell r="AR249">
            <v>0</v>
          </cell>
          <cell r="AS249">
            <v>0</v>
          </cell>
          <cell r="AT249">
            <v>0</v>
          </cell>
          <cell r="AU249">
            <v>0</v>
          </cell>
          <cell r="AV249">
            <v>0</v>
          </cell>
          <cell r="AW249">
            <v>9200</v>
          </cell>
          <cell r="AX249">
            <v>6600</v>
          </cell>
          <cell r="AY249">
            <v>0</v>
          </cell>
          <cell r="AZ249">
            <v>0</v>
          </cell>
          <cell r="BA249">
            <v>0</v>
          </cell>
          <cell r="BB249">
            <v>0</v>
          </cell>
          <cell r="BC249">
            <v>0</v>
          </cell>
          <cell r="BD249">
            <v>16590</v>
          </cell>
          <cell r="BE249">
            <v>56846</v>
          </cell>
          <cell r="BF249">
            <v>0</v>
          </cell>
          <cell r="BG249">
            <v>0</v>
          </cell>
          <cell r="BH249">
            <v>0</v>
          </cell>
          <cell r="BI249">
            <v>0</v>
          </cell>
          <cell r="BJ249">
            <v>632</v>
          </cell>
          <cell r="BK249">
            <v>0</v>
          </cell>
          <cell r="BL249">
            <v>0</v>
          </cell>
          <cell r="BM249">
            <v>0</v>
          </cell>
          <cell r="BN249">
            <v>0</v>
          </cell>
          <cell r="BO249">
            <v>632</v>
          </cell>
          <cell r="BP249">
            <v>184062</v>
          </cell>
          <cell r="BQ249">
            <v>0</v>
          </cell>
          <cell r="BR249">
            <v>0</v>
          </cell>
          <cell r="BS249">
            <v>0</v>
          </cell>
          <cell r="BT249">
            <v>0</v>
          </cell>
          <cell r="BU249">
            <v>2045</v>
          </cell>
          <cell r="BV249">
            <v>0</v>
          </cell>
          <cell r="BW249">
            <v>0</v>
          </cell>
          <cell r="BX249">
            <v>0</v>
          </cell>
          <cell r="BY249">
            <v>0</v>
          </cell>
          <cell r="BZ249">
            <v>2045</v>
          </cell>
          <cell r="CA249">
            <v>632</v>
          </cell>
          <cell r="CB249">
            <v>2677</v>
          </cell>
          <cell r="CC249">
            <v>0.05</v>
          </cell>
          <cell r="CD249">
            <v>19267</v>
          </cell>
        </row>
        <row r="250">
          <cell r="C250" t="str">
            <v>CAP07</v>
          </cell>
          <cell r="D250" t="str">
            <v>En Calzada Asfalto</v>
          </cell>
          <cell r="E250" t="str">
            <v>m</v>
          </cell>
          <cell r="F250" t="str">
            <v>MOC010</v>
          </cell>
          <cell r="G250" t="str">
            <v>MOC062</v>
          </cell>
          <cell r="H250" t="str">
            <v>MOC128</v>
          </cell>
          <cell r="I250" t="str">
            <v>NA</v>
          </cell>
          <cell r="J250" t="str">
            <v>NA</v>
          </cell>
          <cell r="K250" t="str">
            <v>NA</v>
          </cell>
          <cell r="L250" t="str">
            <v>NA</v>
          </cell>
          <cell r="M250">
            <v>0.1</v>
          </cell>
          <cell r="N250">
            <v>1</v>
          </cell>
          <cell r="O250">
            <v>0.2</v>
          </cell>
          <cell r="P250" t="str">
            <v>NA</v>
          </cell>
          <cell r="Q250" t="str">
            <v>NA</v>
          </cell>
          <cell r="R250" t="str">
            <v>NA</v>
          </cell>
          <cell r="S250" t="str">
            <v>NA</v>
          </cell>
          <cell r="T250" t="str">
            <v>CEC004</v>
          </cell>
          <cell r="U250" t="str">
            <v>CEC009</v>
          </cell>
          <cell r="V250" t="str">
            <v>NA</v>
          </cell>
          <cell r="W250" t="str">
            <v>NA</v>
          </cell>
          <cell r="X250" t="str">
            <v>NA</v>
          </cell>
          <cell r="Y250" t="str">
            <v>CMC004</v>
          </cell>
          <cell r="Z250" t="str">
            <v>CMC008</v>
          </cell>
          <cell r="AA250" t="str">
            <v>NA</v>
          </cell>
          <cell r="AB250" t="str">
            <v>NA</v>
          </cell>
          <cell r="AC250" t="str">
            <v>NA</v>
          </cell>
          <cell r="AD250">
            <v>1</v>
          </cell>
          <cell r="AE250">
            <v>1</v>
          </cell>
          <cell r="AF250" t="str">
            <v>NA</v>
          </cell>
          <cell r="AG250" t="str">
            <v>NA</v>
          </cell>
          <cell r="AH250" t="str">
            <v>NA</v>
          </cell>
          <cell r="AI250">
            <v>56</v>
          </cell>
          <cell r="AJ250">
            <v>56</v>
          </cell>
          <cell r="AK250">
            <v>56</v>
          </cell>
          <cell r="AO250">
            <v>13525</v>
          </cell>
          <cell r="AP250">
            <v>24000</v>
          </cell>
          <cell r="AQ250">
            <v>300</v>
          </cell>
          <cell r="AR250">
            <v>20000</v>
          </cell>
          <cell r="AS250">
            <v>0</v>
          </cell>
          <cell r="AT250">
            <v>0</v>
          </cell>
          <cell r="AU250">
            <v>0</v>
          </cell>
          <cell r="AV250">
            <v>0</v>
          </cell>
          <cell r="AW250">
            <v>2400</v>
          </cell>
          <cell r="AX250">
            <v>300</v>
          </cell>
          <cell r="AY250">
            <v>4000</v>
          </cell>
          <cell r="AZ250">
            <v>0</v>
          </cell>
          <cell r="BA250">
            <v>0</v>
          </cell>
          <cell r="BB250">
            <v>0</v>
          </cell>
          <cell r="BC250">
            <v>0</v>
          </cell>
          <cell r="BD250">
            <v>7035</v>
          </cell>
          <cell r="BE250">
            <v>2893</v>
          </cell>
          <cell r="BF250">
            <v>91382</v>
          </cell>
          <cell r="BG250">
            <v>0</v>
          </cell>
          <cell r="BH250">
            <v>0</v>
          </cell>
          <cell r="BI250">
            <v>0</v>
          </cell>
          <cell r="BJ250">
            <v>52</v>
          </cell>
          <cell r="BK250">
            <v>1632</v>
          </cell>
          <cell r="BL250">
            <v>0</v>
          </cell>
          <cell r="BM250">
            <v>0</v>
          </cell>
          <cell r="BN250">
            <v>0</v>
          </cell>
          <cell r="BO250">
            <v>1684</v>
          </cell>
          <cell r="BP250">
            <v>128224</v>
          </cell>
          <cell r="BQ250">
            <v>140891</v>
          </cell>
          <cell r="BR250">
            <v>0</v>
          </cell>
          <cell r="BS250">
            <v>0</v>
          </cell>
          <cell r="BT250">
            <v>0</v>
          </cell>
          <cell r="BU250">
            <v>2290</v>
          </cell>
          <cell r="BV250">
            <v>2516</v>
          </cell>
          <cell r="BW250">
            <v>0</v>
          </cell>
          <cell r="BX250">
            <v>0</v>
          </cell>
          <cell r="BY250">
            <v>0</v>
          </cell>
          <cell r="BZ250">
            <v>4806</v>
          </cell>
          <cell r="CA250">
            <v>1684</v>
          </cell>
          <cell r="CB250">
            <v>6490</v>
          </cell>
          <cell r="CC250">
            <v>0.05</v>
          </cell>
          <cell r="CD250">
            <v>13525</v>
          </cell>
        </row>
        <row r="251">
          <cell r="B251" t="str">
            <v>RA003</v>
          </cell>
          <cell r="C251" t="str">
            <v>CAP07</v>
          </cell>
          <cell r="D251" t="str">
            <v>En calzada asfalto-concreto</v>
          </cell>
          <cell r="E251" t="str">
            <v>m</v>
          </cell>
          <cell r="F251" t="str">
            <v>NA</v>
          </cell>
          <cell r="G251" t="str">
            <v>NA</v>
          </cell>
          <cell r="H251" t="str">
            <v>NA</v>
          </cell>
          <cell r="I251" t="str">
            <v>NA</v>
          </cell>
          <cell r="J251" t="str">
            <v>NA</v>
          </cell>
          <cell r="K251" t="str">
            <v>NA</v>
          </cell>
          <cell r="L251" t="str">
            <v>NA</v>
          </cell>
          <cell r="M251" t="str">
            <v>NA</v>
          </cell>
          <cell r="N251" t="str">
            <v>NA</v>
          </cell>
          <cell r="O251" t="str">
            <v>NA</v>
          </cell>
          <cell r="P251" t="str">
            <v>NA</v>
          </cell>
          <cell r="Q251" t="str">
            <v>NA</v>
          </cell>
          <cell r="R251" t="str">
            <v>NA</v>
          </cell>
          <cell r="S251" t="str">
            <v>NA</v>
          </cell>
          <cell r="T251" t="str">
            <v>NA</v>
          </cell>
          <cell r="U251" t="str">
            <v>NA</v>
          </cell>
          <cell r="V251" t="str">
            <v>NA</v>
          </cell>
          <cell r="W251" t="str">
            <v>NA</v>
          </cell>
          <cell r="X251" t="str">
            <v>NA</v>
          </cell>
          <cell r="Y251" t="str">
            <v>NA</v>
          </cell>
          <cell r="Z251" t="str">
            <v>NA</v>
          </cell>
          <cell r="AA251" t="str">
            <v>NA</v>
          </cell>
          <cell r="AB251" t="str">
            <v>NA</v>
          </cell>
          <cell r="AC251" t="str">
            <v>NA</v>
          </cell>
          <cell r="AD251" t="str">
            <v>NA</v>
          </cell>
          <cell r="AE251" t="str">
            <v>NA</v>
          </cell>
          <cell r="AF251" t="str">
            <v>NA</v>
          </cell>
          <cell r="AG251" t="str">
            <v>NA</v>
          </cell>
          <cell r="AH251" t="str">
            <v>NA</v>
          </cell>
          <cell r="AI251">
            <v>0</v>
          </cell>
          <cell r="AO251">
            <v>0</v>
          </cell>
          <cell r="AP251">
            <v>0</v>
          </cell>
          <cell r="AQ251">
            <v>0</v>
          </cell>
          <cell r="AR251">
            <v>0</v>
          </cell>
          <cell r="AS251">
            <v>0</v>
          </cell>
          <cell r="AT251">
            <v>0</v>
          </cell>
          <cell r="AU251">
            <v>0</v>
          </cell>
          <cell r="AV251">
            <v>0</v>
          </cell>
          <cell r="AW251">
            <v>0</v>
          </cell>
          <cell r="AX251">
            <v>0</v>
          </cell>
          <cell r="AY251">
            <v>0</v>
          </cell>
          <cell r="AZ251">
            <v>0</v>
          </cell>
          <cell r="BA251">
            <v>0</v>
          </cell>
          <cell r="BB251">
            <v>0</v>
          </cell>
          <cell r="BC251">
            <v>0</v>
          </cell>
          <cell r="BD251">
            <v>0</v>
          </cell>
          <cell r="BE251">
            <v>0</v>
          </cell>
          <cell r="BF251">
            <v>0</v>
          </cell>
          <cell r="BG251">
            <v>0</v>
          </cell>
          <cell r="BH251">
            <v>0</v>
          </cell>
          <cell r="BI251">
            <v>0</v>
          </cell>
          <cell r="BJ251">
            <v>0</v>
          </cell>
          <cell r="BK251">
            <v>0</v>
          </cell>
          <cell r="BL251">
            <v>0</v>
          </cell>
          <cell r="BM251">
            <v>0</v>
          </cell>
          <cell r="BN251">
            <v>0</v>
          </cell>
          <cell r="BO251">
            <v>0</v>
          </cell>
          <cell r="BP251">
            <v>0</v>
          </cell>
          <cell r="BQ251">
            <v>0</v>
          </cell>
          <cell r="BR251">
            <v>0</v>
          </cell>
          <cell r="BS251">
            <v>0</v>
          </cell>
          <cell r="BT251">
            <v>0</v>
          </cell>
          <cell r="BU251">
            <v>0</v>
          </cell>
          <cell r="BV251">
            <v>0</v>
          </cell>
          <cell r="BW251">
            <v>0</v>
          </cell>
          <cell r="BX251">
            <v>0</v>
          </cell>
          <cell r="BY251">
            <v>0</v>
          </cell>
          <cell r="BZ251">
            <v>0</v>
          </cell>
          <cell r="CA251">
            <v>0</v>
          </cell>
          <cell r="CB251">
            <v>0</v>
          </cell>
          <cell r="CC251">
            <v>0.05</v>
          </cell>
          <cell r="CD251">
            <v>0</v>
          </cell>
        </row>
        <row r="252">
          <cell r="B252" t="str">
            <v>RA002</v>
          </cell>
          <cell r="C252" t="str">
            <v>CAP07</v>
          </cell>
          <cell r="D252" t="str">
            <v>En calzada concreto</v>
          </cell>
          <cell r="E252" t="str">
            <v>m</v>
          </cell>
          <cell r="F252" t="str">
            <v>MOC014</v>
          </cell>
          <cell r="G252" t="str">
            <v>MOC026</v>
          </cell>
          <cell r="H252" t="str">
            <v>NA</v>
          </cell>
          <cell r="I252" t="str">
            <v>NA</v>
          </cell>
          <cell r="J252" t="str">
            <v>NA</v>
          </cell>
          <cell r="K252" t="str">
            <v>NA</v>
          </cell>
          <cell r="L252" t="str">
            <v>NA</v>
          </cell>
          <cell r="M252">
            <v>0.17</v>
          </cell>
          <cell r="N252">
            <v>0.08</v>
          </cell>
          <cell r="O252" t="str">
            <v>NA</v>
          </cell>
          <cell r="P252" t="str">
            <v>NA</v>
          </cell>
          <cell r="Q252" t="str">
            <v>NA</v>
          </cell>
          <cell r="R252" t="str">
            <v>NA</v>
          </cell>
          <cell r="S252" t="str">
            <v>NA</v>
          </cell>
          <cell r="T252" t="str">
            <v>CEC013</v>
          </cell>
          <cell r="U252" t="str">
            <v>NA</v>
          </cell>
          <cell r="V252" t="str">
            <v>NA</v>
          </cell>
          <cell r="W252" t="str">
            <v>NA</v>
          </cell>
          <cell r="X252" t="str">
            <v>NA</v>
          </cell>
          <cell r="Y252" t="str">
            <v>CMC009</v>
          </cell>
          <cell r="Z252" t="str">
            <v>NA</v>
          </cell>
          <cell r="AA252" t="str">
            <v>NA</v>
          </cell>
          <cell r="AB252" t="str">
            <v>NA</v>
          </cell>
          <cell r="AC252" t="str">
            <v>NA</v>
          </cell>
          <cell r="AD252">
            <v>1</v>
          </cell>
          <cell r="AE252" t="str">
            <v>NA</v>
          </cell>
          <cell r="AF252" t="str">
            <v>NA</v>
          </cell>
          <cell r="AG252" t="str">
            <v>NA</v>
          </cell>
          <cell r="AH252" t="str">
            <v>NA</v>
          </cell>
          <cell r="AI252">
            <v>60</v>
          </cell>
          <cell r="AJ252">
            <v>60</v>
          </cell>
          <cell r="AO252">
            <v>23969</v>
          </cell>
          <cell r="AP252">
            <v>4800</v>
          </cell>
          <cell r="AQ252">
            <v>234000</v>
          </cell>
          <cell r="AR252">
            <v>0</v>
          </cell>
          <cell r="AS252">
            <v>0</v>
          </cell>
          <cell r="AT252">
            <v>0</v>
          </cell>
          <cell r="AU252">
            <v>0</v>
          </cell>
          <cell r="AV252">
            <v>0</v>
          </cell>
          <cell r="AW252">
            <v>816</v>
          </cell>
          <cell r="AX252">
            <v>18720</v>
          </cell>
          <cell r="AY252">
            <v>0</v>
          </cell>
          <cell r="AZ252">
            <v>0</v>
          </cell>
          <cell r="BA252">
            <v>0</v>
          </cell>
          <cell r="BB252">
            <v>0</v>
          </cell>
          <cell r="BC252">
            <v>0</v>
          </cell>
          <cell r="BD252">
            <v>20513</v>
          </cell>
          <cell r="BE252">
            <v>23278</v>
          </cell>
          <cell r="BF252">
            <v>0</v>
          </cell>
          <cell r="BG252">
            <v>0</v>
          </cell>
          <cell r="BH252">
            <v>0</v>
          </cell>
          <cell r="BI252">
            <v>0</v>
          </cell>
          <cell r="BJ252">
            <v>388</v>
          </cell>
          <cell r="BK252">
            <v>0</v>
          </cell>
          <cell r="BL252">
            <v>0</v>
          </cell>
          <cell r="BM252">
            <v>0</v>
          </cell>
          <cell r="BN252">
            <v>0</v>
          </cell>
          <cell r="BO252">
            <v>388</v>
          </cell>
          <cell r="BP252">
            <v>184062</v>
          </cell>
          <cell r="BQ252">
            <v>0</v>
          </cell>
          <cell r="BR252">
            <v>0</v>
          </cell>
          <cell r="BS252">
            <v>0</v>
          </cell>
          <cell r="BT252">
            <v>0</v>
          </cell>
          <cell r="BU252">
            <v>3068</v>
          </cell>
          <cell r="BV252">
            <v>0</v>
          </cell>
          <cell r="BW252">
            <v>0</v>
          </cell>
          <cell r="BX252">
            <v>0</v>
          </cell>
          <cell r="BY252">
            <v>0</v>
          </cell>
          <cell r="BZ252">
            <v>3068</v>
          </cell>
          <cell r="CA252">
            <v>388</v>
          </cell>
          <cell r="CB252">
            <v>3456</v>
          </cell>
          <cell r="CC252">
            <v>0.05</v>
          </cell>
          <cell r="CD252">
            <v>23969</v>
          </cell>
        </row>
        <row r="253">
          <cell r="C253" t="str">
            <v>CAP07</v>
          </cell>
          <cell r="D253" t="str">
            <v>En Calzada Concreto</v>
          </cell>
          <cell r="E253" t="str">
            <v>m</v>
          </cell>
          <cell r="F253" t="str">
            <v>MOC010</v>
          </cell>
          <cell r="G253" t="str">
            <v>MOC062</v>
          </cell>
          <cell r="H253" t="str">
            <v>MOC128</v>
          </cell>
          <cell r="I253" t="str">
            <v>NA</v>
          </cell>
          <cell r="J253" t="str">
            <v>NA</v>
          </cell>
          <cell r="K253" t="str">
            <v>NA</v>
          </cell>
          <cell r="L253" t="str">
            <v>NA</v>
          </cell>
          <cell r="M253">
            <v>0.1</v>
          </cell>
          <cell r="N253">
            <v>1</v>
          </cell>
          <cell r="O253">
            <v>0.13</v>
          </cell>
          <cell r="P253" t="str">
            <v>NA</v>
          </cell>
          <cell r="Q253" t="str">
            <v>NA</v>
          </cell>
          <cell r="R253" t="str">
            <v>NA</v>
          </cell>
          <cell r="S253" t="str">
            <v>NA</v>
          </cell>
          <cell r="T253" t="str">
            <v>CEC004</v>
          </cell>
          <cell r="U253" t="str">
            <v>CEC009</v>
          </cell>
          <cell r="V253" t="str">
            <v>NA</v>
          </cell>
          <cell r="W253" t="str">
            <v>NA</v>
          </cell>
          <cell r="X253" t="str">
            <v>NA</v>
          </cell>
          <cell r="Y253" t="str">
            <v>CMC004</v>
          </cell>
          <cell r="Z253" t="str">
            <v>CMC008</v>
          </cell>
          <cell r="AA253" t="str">
            <v>NA</v>
          </cell>
          <cell r="AB253" t="str">
            <v>NA</v>
          </cell>
          <cell r="AC253" t="str">
            <v>NA</v>
          </cell>
          <cell r="AD253">
            <v>1</v>
          </cell>
          <cell r="AE253">
            <v>1</v>
          </cell>
          <cell r="AF253" t="str">
            <v>NA</v>
          </cell>
          <cell r="AG253" t="str">
            <v>NA</v>
          </cell>
          <cell r="AH253" t="str">
            <v>NA</v>
          </cell>
          <cell r="AI253">
            <v>48</v>
          </cell>
          <cell r="AJ253">
            <v>48</v>
          </cell>
          <cell r="AK253">
            <v>48</v>
          </cell>
          <cell r="AO253">
            <v>13135</v>
          </cell>
          <cell r="AP253">
            <v>24000</v>
          </cell>
          <cell r="AQ253">
            <v>300</v>
          </cell>
          <cell r="AR253">
            <v>20000</v>
          </cell>
          <cell r="AS253">
            <v>0</v>
          </cell>
          <cell r="AT253">
            <v>0</v>
          </cell>
          <cell r="AU253">
            <v>0</v>
          </cell>
          <cell r="AV253">
            <v>0</v>
          </cell>
          <cell r="AW253">
            <v>2400</v>
          </cell>
          <cell r="AX253">
            <v>300</v>
          </cell>
          <cell r="AY253">
            <v>2600</v>
          </cell>
          <cell r="AZ253">
            <v>0</v>
          </cell>
          <cell r="BA253">
            <v>0</v>
          </cell>
          <cell r="BB253">
            <v>0</v>
          </cell>
          <cell r="BC253">
            <v>0</v>
          </cell>
          <cell r="BD253">
            <v>5565</v>
          </cell>
          <cell r="BE253">
            <v>2893</v>
          </cell>
          <cell r="BF253">
            <v>91382</v>
          </cell>
          <cell r="BG253">
            <v>0</v>
          </cell>
          <cell r="BH253">
            <v>0</v>
          </cell>
          <cell r="BI253">
            <v>0</v>
          </cell>
          <cell r="BJ253">
            <v>60</v>
          </cell>
          <cell r="BK253">
            <v>1904</v>
          </cell>
          <cell r="BL253">
            <v>0</v>
          </cell>
          <cell r="BM253">
            <v>0</v>
          </cell>
          <cell r="BN253">
            <v>0</v>
          </cell>
          <cell r="BO253">
            <v>1964</v>
          </cell>
          <cell r="BP253">
            <v>128224</v>
          </cell>
          <cell r="BQ253">
            <v>140891</v>
          </cell>
          <cell r="BR253">
            <v>0</v>
          </cell>
          <cell r="BS253">
            <v>0</v>
          </cell>
          <cell r="BT253">
            <v>0</v>
          </cell>
          <cell r="BU253">
            <v>2671</v>
          </cell>
          <cell r="BV253">
            <v>2935</v>
          </cell>
          <cell r="BW253">
            <v>0</v>
          </cell>
          <cell r="BX253">
            <v>0</v>
          </cell>
          <cell r="BY253">
            <v>0</v>
          </cell>
          <cell r="BZ253">
            <v>5606</v>
          </cell>
          <cell r="CA253">
            <v>1964</v>
          </cell>
          <cell r="CB253">
            <v>7570</v>
          </cell>
          <cell r="CC253">
            <v>0.05</v>
          </cell>
          <cell r="CD253">
            <v>13135</v>
          </cell>
        </row>
        <row r="254">
          <cell r="C254" t="str">
            <v>CAP07</v>
          </cell>
          <cell r="D254" t="str">
            <v>En Calzada Destapada</v>
          </cell>
          <cell r="E254" t="str">
            <v>m</v>
          </cell>
          <cell r="F254" t="str">
            <v>MOC010</v>
          </cell>
          <cell r="G254" t="str">
            <v>MOC062</v>
          </cell>
          <cell r="H254" t="str">
            <v>MOC128</v>
          </cell>
          <cell r="I254" t="str">
            <v>NA</v>
          </cell>
          <cell r="J254" t="str">
            <v>NA</v>
          </cell>
          <cell r="K254" t="str">
            <v>NA</v>
          </cell>
          <cell r="L254" t="str">
            <v>NA</v>
          </cell>
          <cell r="M254">
            <v>0.1</v>
          </cell>
          <cell r="N254">
            <v>1</v>
          </cell>
          <cell r="O254">
            <v>0.23</v>
          </cell>
          <cell r="P254" t="str">
            <v>NA</v>
          </cell>
          <cell r="Q254" t="str">
            <v>NA</v>
          </cell>
          <cell r="R254" t="str">
            <v>NA</v>
          </cell>
          <cell r="S254" t="str">
            <v>NA</v>
          </cell>
          <cell r="T254" t="str">
            <v>CEC004</v>
          </cell>
          <cell r="U254" t="str">
            <v>CEC009</v>
          </cell>
          <cell r="V254" t="str">
            <v>NA</v>
          </cell>
          <cell r="W254" t="str">
            <v>NA</v>
          </cell>
          <cell r="X254" t="str">
            <v>NA</v>
          </cell>
          <cell r="Y254" t="str">
            <v>CMC004</v>
          </cell>
          <cell r="Z254" t="str">
            <v>CMC008</v>
          </cell>
          <cell r="AA254" t="str">
            <v>NA</v>
          </cell>
          <cell r="AB254" t="str">
            <v>NA</v>
          </cell>
          <cell r="AC254" t="str">
            <v>NA</v>
          </cell>
          <cell r="AD254">
            <v>1</v>
          </cell>
          <cell r="AE254">
            <v>1</v>
          </cell>
          <cell r="AF254" t="str">
            <v>NA</v>
          </cell>
          <cell r="AG254" t="str">
            <v>NA</v>
          </cell>
          <cell r="AH254" t="str">
            <v>NA</v>
          </cell>
          <cell r="AI254">
            <v>94</v>
          </cell>
          <cell r="AJ254">
            <v>94</v>
          </cell>
          <cell r="AK254">
            <v>94</v>
          </cell>
          <cell r="AO254">
            <v>11531</v>
          </cell>
          <cell r="AP254">
            <v>24000</v>
          </cell>
          <cell r="AQ254">
            <v>300</v>
          </cell>
          <cell r="AR254">
            <v>20000</v>
          </cell>
          <cell r="AS254">
            <v>0</v>
          </cell>
          <cell r="AT254">
            <v>0</v>
          </cell>
          <cell r="AU254">
            <v>0</v>
          </cell>
          <cell r="AV254">
            <v>0</v>
          </cell>
          <cell r="AW254">
            <v>2400</v>
          </cell>
          <cell r="AX254">
            <v>300</v>
          </cell>
          <cell r="AY254">
            <v>4600</v>
          </cell>
          <cell r="AZ254">
            <v>0</v>
          </cell>
          <cell r="BA254">
            <v>0</v>
          </cell>
          <cell r="BB254">
            <v>0</v>
          </cell>
          <cell r="BC254">
            <v>0</v>
          </cell>
          <cell r="BD254">
            <v>7665</v>
          </cell>
          <cell r="BE254">
            <v>2893</v>
          </cell>
          <cell r="BF254">
            <v>91382</v>
          </cell>
          <cell r="BG254">
            <v>0</v>
          </cell>
          <cell r="BH254">
            <v>0</v>
          </cell>
          <cell r="BI254">
            <v>0</v>
          </cell>
          <cell r="BJ254">
            <v>31</v>
          </cell>
          <cell r="BK254">
            <v>972</v>
          </cell>
          <cell r="BL254">
            <v>0</v>
          </cell>
          <cell r="BM254">
            <v>0</v>
          </cell>
          <cell r="BN254">
            <v>0</v>
          </cell>
          <cell r="BO254">
            <v>1003</v>
          </cell>
          <cell r="BP254">
            <v>128224</v>
          </cell>
          <cell r="BQ254">
            <v>140891</v>
          </cell>
          <cell r="BR254">
            <v>0</v>
          </cell>
          <cell r="BS254">
            <v>0</v>
          </cell>
          <cell r="BT254">
            <v>0</v>
          </cell>
          <cell r="BU254">
            <v>1364</v>
          </cell>
          <cell r="BV254">
            <v>1499</v>
          </cell>
          <cell r="BW254">
            <v>0</v>
          </cell>
          <cell r="BX254">
            <v>0</v>
          </cell>
          <cell r="BY254">
            <v>0</v>
          </cell>
          <cell r="BZ254">
            <v>2863</v>
          </cell>
          <cell r="CA254">
            <v>1003</v>
          </cell>
          <cell r="CB254">
            <v>3866</v>
          </cell>
          <cell r="CC254">
            <v>0.05</v>
          </cell>
          <cell r="CD254">
            <v>11531</v>
          </cell>
        </row>
        <row r="255">
          <cell r="B255" t="str">
            <v>RA004</v>
          </cell>
          <cell r="C255" t="str">
            <v>CAP07</v>
          </cell>
          <cell r="D255" t="str">
            <v>En calzada empedrada</v>
          </cell>
          <cell r="E255" t="str">
            <v>m</v>
          </cell>
          <cell r="F255" t="str">
            <v>NA</v>
          </cell>
          <cell r="G255" t="str">
            <v>NA</v>
          </cell>
          <cell r="H255" t="str">
            <v>NA</v>
          </cell>
          <cell r="I255" t="str">
            <v>NA</v>
          </cell>
          <cell r="J255" t="str">
            <v>NA</v>
          </cell>
          <cell r="K255" t="str">
            <v>NA</v>
          </cell>
          <cell r="L255" t="str">
            <v>NA</v>
          </cell>
          <cell r="M255" t="str">
            <v>NA</v>
          </cell>
          <cell r="N255" t="str">
            <v>NA</v>
          </cell>
          <cell r="O255" t="str">
            <v>NA</v>
          </cell>
          <cell r="P255" t="str">
            <v>NA</v>
          </cell>
          <cell r="Q255" t="str">
            <v>NA</v>
          </cell>
          <cell r="R255" t="str">
            <v>NA</v>
          </cell>
          <cell r="S255" t="str">
            <v>NA</v>
          </cell>
          <cell r="T255" t="str">
            <v>NA</v>
          </cell>
          <cell r="U255" t="str">
            <v>NA</v>
          </cell>
          <cell r="V255" t="str">
            <v>NA</v>
          </cell>
          <cell r="W255" t="str">
            <v>NA</v>
          </cell>
          <cell r="X255" t="str">
            <v>NA</v>
          </cell>
          <cell r="Y255" t="str">
            <v>NA</v>
          </cell>
          <cell r="Z255" t="str">
            <v>NA</v>
          </cell>
          <cell r="AA255" t="str">
            <v>NA</v>
          </cell>
          <cell r="AB255" t="str">
            <v>NA</v>
          </cell>
          <cell r="AC255" t="str">
            <v>NA</v>
          </cell>
          <cell r="AD255" t="str">
            <v>NA</v>
          </cell>
          <cell r="AE255" t="str">
            <v>NA</v>
          </cell>
          <cell r="AF255" t="str">
            <v>NA</v>
          </cell>
          <cell r="AG255" t="str">
            <v>NA</v>
          </cell>
          <cell r="AH255" t="str">
            <v>NA</v>
          </cell>
          <cell r="AI255">
            <v>0</v>
          </cell>
          <cell r="AO255">
            <v>0</v>
          </cell>
          <cell r="AP255">
            <v>0</v>
          </cell>
          <cell r="AQ255">
            <v>0</v>
          </cell>
          <cell r="AR255">
            <v>0</v>
          </cell>
          <cell r="AS255">
            <v>0</v>
          </cell>
          <cell r="AT255">
            <v>0</v>
          </cell>
          <cell r="AU255">
            <v>0</v>
          </cell>
          <cell r="AV255">
            <v>0</v>
          </cell>
          <cell r="AW255">
            <v>0</v>
          </cell>
          <cell r="AX255">
            <v>0</v>
          </cell>
          <cell r="AY255">
            <v>0</v>
          </cell>
          <cell r="AZ255">
            <v>0</v>
          </cell>
          <cell r="BA255">
            <v>0</v>
          </cell>
          <cell r="BB255">
            <v>0</v>
          </cell>
          <cell r="BC255">
            <v>0</v>
          </cell>
          <cell r="BD255">
            <v>0</v>
          </cell>
          <cell r="BE255">
            <v>0</v>
          </cell>
          <cell r="BF255">
            <v>0</v>
          </cell>
          <cell r="BG255">
            <v>0</v>
          </cell>
          <cell r="BH255">
            <v>0</v>
          </cell>
          <cell r="BI255">
            <v>0</v>
          </cell>
          <cell r="BJ255">
            <v>0</v>
          </cell>
          <cell r="BK255">
            <v>0</v>
          </cell>
          <cell r="BL255">
            <v>0</v>
          </cell>
          <cell r="BM255">
            <v>0</v>
          </cell>
          <cell r="BN255">
            <v>0</v>
          </cell>
          <cell r="BO255">
            <v>0</v>
          </cell>
          <cell r="BP255">
            <v>0</v>
          </cell>
          <cell r="BQ255">
            <v>0</v>
          </cell>
          <cell r="BR255">
            <v>0</v>
          </cell>
          <cell r="BS255">
            <v>0</v>
          </cell>
          <cell r="BT255">
            <v>0</v>
          </cell>
          <cell r="BU255">
            <v>0</v>
          </cell>
          <cell r="BV255">
            <v>0</v>
          </cell>
          <cell r="BW255">
            <v>0</v>
          </cell>
          <cell r="BX255">
            <v>0</v>
          </cell>
          <cell r="BY255">
            <v>0</v>
          </cell>
          <cell r="BZ255">
            <v>0</v>
          </cell>
          <cell r="CA255">
            <v>0</v>
          </cell>
          <cell r="CB255">
            <v>0</v>
          </cell>
          <cell r="CC255">
            <v>0.05</v>
          </cell>
          <cell r="CD255">
            <v>0</v>
          </cell>
        </row>
        <row r="256">
          <cell r="C256" t="str">
            <v>CAP07</v>
          </cell>
          <cell r="D256" t="str">
            <v>En zona verde</v>
          </cell>
          <cell r="E256" t="str">
            <v>m</v>
          </cell>
          <cell r="F256" t="str">
            <v>MOC010</v>
          </cell>
          <cell r="G256" t="str">
            <v>MOC062</v>
          </cell>
          <cell r="H256" t="str">
            <v>MOC128</v>
          </cell>
          <cell r="I256" t="str">
            <v>NA</v>
          </cell>
          <cell r="J256" t="str">
            <v>NA</v>
          </cell>
          <cell r="K256" t="str">
            <v>NA</v>
          </cell>
          <cell r="L256" t="str">
            <v>NA</v>
          </cell>
          <cell r="M256">
            <v>0.1</v>
          </cell>
          <cell r="N256">
            <v>1</v>
          </cell>
          <cell r="O256">
            <v>0.18</v>
          </cell>
          <cell r="P256" t="str">
            <v>NA</v>
          </cell>
          <cell r="Q256" t="str">
            <v>NA</v>
          </cell>
          <cell r="R256" t="str">
            <v>NA</v>
          </cell>
          <cell r="S256" t="str">
            <v>NA</v>
          </cell>
          <cell r="T256" t="str">
            <v>CEC004</v>
          </cell>
          <cell r="U256" t="str">
            <v>CEC010</v>
          </cell>
          <cell r="V256" t="str">
            <v>NA</v>
          </cell>
          <cell r="W256" t="str">
            <v>NA</v>
          </cell>
          <cell r="X256" t="str">
            <v>NA</v>
          </cell>
          <cell r="Y256" t="str">
            <v>CMC004</v>
          </cell>
          <cell r="Z256" t="str">
            <v>CMC008</v>
          </cell>
          <cell r="AA256" t="str">
            <v>NA</v>
          </cell>
          <cell r="AB256" t="str">
            <v>NA</v>
          </cell>
          <cell r="AC256" t="str">
            <v>NA</v>
          </cell>
          <cell r="AD256" t="str">
            <v>NA</v>
          </cell>
          <cell r="AE256" t="str">
            <v>NA</v>
          </cell>
          <cell r="AF256" t="str">
            <v>NA</v>
          </cell>
          <cell r="AG256" t="str">
            <v>NA</v>
          </cell>
          <cell r="AH256" t="str">
            <v>NA</v>
          </cell>
          <cell r="AI256">
            <v>0</v>
          </cell>
          <cell r="AJ256">
            <v>0</v>
          </cell>
          <cell r="AK256">
            <v>0</v>
          </cell>
          <cell r="AO256" t="e">
            <v>#DIV/0!</v>
          </cell>
          <cell r="AP256">
            <v>24000</v>
          </cell>
          <cell r="AQ256">
            <v>300</v>
          </cell>
          <cell r="AR256">
            <v>20000</v>
          </cell>
          <cell r="AS256">
            <v>0</v>
          </cell>
          <cell r="AT256">
            <v>0</v>
          </cell>
          <cell r="AU256">
            <v>0</v>
          </cell>
          <cell r="AV256">
            <v>0</v>
          </cell>
          <cell r="AW256">
            <v>2400</v>
          </cell>
          <cell r="AX256">
            <v>300</v>
          </cell>
          <cell r="AY256">
            <v>3600</v>
          </cell>
          <cell r="AZ256">
            <v>0</v>
          </cell>
          <cell r="BA256">
            <v>0</v>
          </cell>
          <cell r="BB256">
            <v>0</v>
          </cell>
          <cell r="BC256">
            <v>0</v>
          </cell>
          <cell r="BD256">
            <v>6615</v>
          </cell>
          <cell r="BE256">
            <v>2893</v>
          </cell>
          <cell r="BF256">
            <v>33634</v>
          </cell>
          <cell r="BG256">
            <v>0</v>
          </cell>
          <cell r="BH256">
            <v>0</v>
          </cell>
          <cell r="BI256">
            <v>0</v>
          </cell>
          <cell r="BJ256" t="e">
            <v>#DIV/0!</v>
          </cell>
          <cell r="BK256" t="e">
            <v>#DIV/0!</v>
          </cell>
          <cell r="BL256">
            <v>0</v>
          </cell>
          <cell r="BM256">
            <v>0</v>
          </cell>
          <cell r="BN256">
            <v>0</v>
          </cell>
          <cell r="BO256" t="e">
            <v>#DIV/0!</v>
          </cell>
          <cell r="BP256">
            <v>128224</v>
          </cell>
          <cell r="BQ256">
            <v>140891</v>
          </cell>
          <cell r="BR256">
            <v>0</v>
          </cell>
          <cell r="BS256">
            <v>0</v>
          </cell>
          <cell r="BT256">
            <v>0</v>
          </cell>
          <cell r="BU256" t="e">
            <v>#DIV/0!</v>
          </cell>
          <cell r="BV256" t="e">
            <v>#DIV/0!</v>
          </cell>
          <cell r="BW256">
            <v>0</v>
          </cell>
          <cell r="BX256">
            <v>0</v>
          </cell>
          <cell r="BY256">
            <v>0</v>
          </cell>
          <cell r="BZ256" t="e">
            <v>#DIV/0!</v>
          </cell>
          <cell r="CA256" t="e">
            <v>#DIV/0!</v>
          </cell>
          <cell r="CB256" t="e">
            <v>#DIV/0!</v>
          </cell>
          <cell r="CC256">
            <v>0.05</v>
          </cell>
          <cell r="CD256" t="e">
            <v>#DIV/0!</v>
          </cell>
        </row>
        <row r="257">
          <cell r="B257" t="str">
            <v>MDF03</v>
          </cell>
          <cell r="C257" t="str">
            <v>CAP08</v>
          </cell>
          <cell r="D257" t="str">
            <v>Acces. p/fijar muflas al bastidor</v>
          </cell>
          <cell r="E257" t="str">
            <v>U</v>
          </cell>
          <cell r="F257" t="str">
            <v>MRD109</v>
          </cell>
          <cell r="G257" t="str">
            <v>MRD013</v>
          </cell>
          <cell r="H257" t="str">
            <v>MRD006</v>
          </cell>
          <cell r="I257" t="str">
            <v>MRD012</v>
          </cell>
          <cell r="J257" t="str">
            <v>NA</v>
          </cell>
          <cell r="K257" t="str">
            <v>NA</v>
          </cell>
          <cell r="L257" t="str">
            <v>NA</v>
          </cell>
          <cell r="M257">
            <v>1</v>
          </cell>
          <cell r="N257">
            <v>1</v>
          </cell>
          <cell r="O257">
            <v>1</v>
          </cell>
          <cell r="P257">
            <v>1</v>
          </cell>
          <cell r="Q257" t="str">
            <v>NA</v>
          </cell>
          <cell r="R257" t="str">
            <v>NA</v>
          </cell>
          <cell r="S257" t="str">
            <v>NA</v>
          </cell>
          <cell r="T257" t="str">
            <v>CER007</v>
          </cell>
          <cell r="U257" t="str">
            <v>NA</v>
          </cell>
          <cell r="V257" t="str">
            <v>NA</v>
          </cell>
          <cell r="W257" t="str">
            <v>NA</v>
          </cell>
          <cell r="X257" t="str">
            <v>NA</v>
          </cell>
          <cell r="Y257" t="str">
            <v>CMC017</v>
          </cell>
          <cell r="Z257" t="str">
            <v>NA</v>
          </cell>
          <cell r="AA257" t="str">
            <v>NA</v>
          </cell>
          <cell r="AB257" t="str">
            <v>NA</v>
          </cell>
          <cell r="AC257" t="str">
            <v>NA</v>
          </cell>
          <cell r="AD257">
            <v>1</v>
          </cell>
          <cell r="AE257" t="str">
            <v>NA</v>
          </cell>
          <cell r="AF257" t="str">
            <v>NA</v>
          </cell>
          <cell r="AG257" t="str">
            <v>NA</v>
          </cell>
          <cell r="AH257" t="str">
            <v>NA</v>
          </cell>
          <cell r="AI257">
            <v>8</v>
          </cell>
          <cell r="AJ257">
            <v>8</v>
          </cell>
          <cell r="AO257">
            <v>59941</v>
          </cell>
          <cell r="AP257">
            <v>3192</v>
          </cell>
          <cell r="AQ257">
            <v>13542</v>
          </cell>
          <cell r="AR257">
            <v>9936</v>
          </cell>
          <cell r="AS257">
            <v>10782</v>
          </cell>
          <cell r="AT257">
            <v>0</v>
          </cell>
          <cell r="AU257">
            <v>0</v>
          </cell>
          <cell r="AV257">
            <v>0</v>
          </cell>
          <cell r="AW257">
            <v>3192</v>
          </cell>
          <cell r="AX257">
            <v>13542</v>
          </cell>
          <cell r="AY257">
            <v>9936</v>
          </cell>
          <cell r="AZ257">
            <v>10782</v>
          </cell>
          <cell r="BA257">
            <v>0</v>
          </cell>
          <cell r="BB257">
            <v>0</v>
          </cell>
          <cell r="BC257">
            <v>0</v>
          </cell>
          <cell r="BD257">
            <v>39325</v>
          </cell>
          <cell r="BE257">
            <v>20418</v>
          </cell>
          <cell r="BF257">
            <v>0</v>
          </cell>
          <cell r="BG257">
            <v>0</v>
          </cell>
          <cell r="BH257">
            <v>0</v>
          </cell>
          <cell r="BI257">
            <v>0</v>
          </cell>
          <cell r="BJ257">
            <v>2552</v>
          </cell>
          <cell r="BK257">
            <v>0</v>
          </cell>
          <cell r="BL257">
            <v>0</v>
          </cell>
          <cell r="BM257">
            <v>0</v>
          </cell>
          <cell r="BN257">
            <v>0</v>
          </cell>
          <cell r="BO257">
            <v>2552</v>
          </cell>
          <cell r="BP257">
            <v>144513</v>
          </cell>
          <cell r="BQ257">
            <v>0</v>
          </cell>
          <cell r="BR257">
            <v>0</v>
          </cell>
          <cell r="BS257">
            <v>0</v>
          </cell>
          <cell r="BT257">
            <v>0</v>
          </cell>
          <cell r="BU257">
            <v>18064</v>
          </cell>
          <cell r="BV257">
            <v>0</v>
          </cell>
          <cell r="BW257">
            <v>0</v>
          </cell>
          <cell r="BX257">
            <v>0</v>
          </cell>
          <cell r="BY257">
            <v>0</v>
          </cell>
          <cell r="BZ257">
            <v>18064</v>
          </cell>
          <cell r="CA257">
            <v>2552</v>
          </cell>
          <cell r="CB257">
            <v>20616</v>
          </cell>
          <cell r="CC257">
            <v>0.05</v>
          </cell>
          <cell r="CD257">
            <v>59941</v>
          </cell>
        </row>
        <row r="258">
          <cell r="C258" t="str">
            <v>CAP08</v>
          </cell>
          <cell r="D258" t="str">
            <v>Ampliacion de camaras existente</v>
          </cell>
          <cell r="E258" t="str">
            <v>m2</v>
          </cell>
          <cell r="F258" t="str">
            <v>MOC142</v>
          </cell>
          <cell r="G258" t="str">
            <v>NA</v>
          </cell>
          <cell r="H258" t="str">
            <v>NA</v>
          </cell>
          <cell r="I258" t="str">
            <v>NA</v>
          </cell>
          <cell r="J258" t="str">
            <v>NA</v>
          </cell>
          <cell r="K258" t="str">
            <v>NA</v>
          </cell>
          <cell r="L258" t="str">
            <v>NA</v>
          </cell>
          <cell r="M258">
            <v>1</v>
          </cell>
          <cell r="N258" t="str">
            <v>NA</v>
          </cell>
          <cell r="O258" t="str">
            <v>NA</v>
          </cell>
          <cell r="P258" t="str">
            <v>NA</v>
          </cell>
          <cell r="Q258" t="str">
            <v>NA</v>
          </cell>
          <cell r="R258" t="str">
            <v>NA</v>
          </cell>
          <cell r="S258" t="str">
            <v>NA</v>
          </cell>
          <cell r="T258" t="str">
            <v>CEC004</v>
          </cell>
          <cell r="U258" t="str">
            <v>CEC007</v>
          </cell>
          <cell r="V258" t="str">
            <v>CEC011</v>
          </cell>
          <cell r="W258" t="str">
            <v>NA</v>
          </cell>
          <cell r="X258" t="str">
            <v>NA</v>
          </cell>
          <cell r="Y258" t="str">
            <v>CMC004</v>
          </cell>
          <cell r="Z258" t="str">
            <v>CMC006</v>
          </cell>
          <cell r="AA258" t="str">
            <v>CMC008</v>
          </cell>
          <cell r="AB258" t="str">
            <v>NA</v>
          </cell>
          <cell r="AC258" t="str">
            <v>NA</v>
          </cell>
          <cell r="AD258">
            <v>0.14000000000000001</v>
          </cell>
          <cell r="AE258">
            <v>1</v>
          </cell>
          <cell r="AF258">
            <v>0.01</v>
          </cell>
          <cell r="AG258" t="str">
            <v>NA</v>
          </cell>
          <cell r="AH258" t="str">
            <v>NA</v>
          </cell>
          <cell r="AI258">
            <v>0.7</v>
          </cell>
          <cell r="AJ258">
            <v>5</v>
          </cell>
          <cell r="AK258">
            <v>0.7</v>
          </cell>
          <cell r="AL258">
            <v>50</v>
          </cell>
          <cell r="AO258">
            <v>1797764</v>
          </cell>
          <cell r="AP258">
            <v>1526377</v>
          </cell>
          <cell r="AQ258">
            <v>0</v>
          </cell>
          <cell r="AR258">
            <v>0</v>
          </cell>
          <cell r="AS258">
            <v>0</v>
          </cell>
          <cell r="AT258">
            <v>0</v>
          </cell>
          <cell r="AU258">
            <v>0</v>
          </cell>
          <cell r="AV258">
            <v>0</v>
          </cell>
          <cell r="AW258">
            <v>1526377</v>
          </cell>
          <cell r="AX258">
            <v>0</v>
          </cell>
          <cell r="AY258">
            <v>0</v>
          </cell>
          <cell r="AZ258">
            <v>0</v>
          </cell>
          <cell r="BA258">
            <v>0</v>
          </cell>
          <cell r="BB258">
            <v>0</v>
          </cell>
          <cell r="BC258">
            <v>0</v>
          </cell>
          <cell r="BD258">
            <v>1602696</v>
          </cell>
          <cell r="BE258">
            <v>2893</v>
          </cell>
          <cell r="BF258">
            <v>17038</v>
          </cell>
          <cell r="BG258">
            <v>20668</v>
          </cell>
          <cell r="BH258">
            <v>0</v>
          </cell>
          <cell r="BI258">
            <v>0</v>
          </cell>
          <cell r="BJ258">
            <v>579</v>
          </cell>
          <cell r="BK258">
            <v>24340</v>
          </cell>
          <cell r="BL258">
            <v>295</v>
          </cell>
          <cell r="BM258">
            <v>0</v>
          </cell>
          <cell r="BN258">
            <v>0</v>
          </cell>
          <cell r="BO258">
            <v>25214</v>
          </cell>
          <cell r="BP258">
            <v>128224</v>
          </cell>
          <cell r="BQ258">
            <v>99537</v>
          </cell>
          <cell r="BR258">
            <v>140891</v>
          </cell>
          <cell r="BS258">
            <v>0</v>
          </cell>
          <cell r="BT258">
            <v>0</v>
          </cell>
          <cell r="BU258">
            <v>25645</v>
          </cell>
          <cell r="BV258">
            <v>142196</v>
          </cell>
          <cell r="BW258">
            <v>2013</v>
          </cell>
          <cell r="BX258">
            <v>0</v>
          </cell>
          <cell r="BY258">
            <v>0</v>
          </cell>
          <cell r="BZ258">
            <v>169854</v>
          </cell>
          <cell r="CA258">
            <v>25214</v>
          </cell>
          <cell r="CB258">
            <v>195068</v>
          </cell>
          <cell r="CC258">
            <v>0.05</v>
          </cell>
          <cell r="CD258">
            <v>1797764</v>
          </cell>
        </row>
        <row r="259">
          <cell r="B259" t="str">
            <v>MDF01</v>
          </cell>
          <cell r="C259" t="str">
            <v>CAP08</v>
          </cell>
          <cell r="D259" t="str">
            <v>Bastidor tipo pared de 1 módulo</v>
          </cell>
          <cell r="E259" t="str">
            <v>U</v>
          </cell>
          <cell r="F259" t="str">
            <v>MOC147</v>
          </cell>
          <cell r="G259" t="str">
            <v>NA</v>
          </cell>
          <cell r="H259" t="str">
            <v>NA</v>
          </cell>
          <cell r="I259" t="str">
            <v>NA</v>
          </cell>
          <cell r="J259" t="str">
            <v>NA</v>
          </cell>
          <cell r="K259" t="str">
            <v>NA</v>
          </cell>
          <cell r="L259" t="str">
            <v>NA</v>
          </cell>
          <cell r="M259">
            <v>1</v>
          </cell>
          <cell r="N259" t="str">
            <v>NA</v>
          </cell>
          <cell r="O259" t="str">
            <v>NA</v>
          </cell>
          <cell r="P259" t="str">
            <v>NA</v>
          </cell>
          <cell r="Q259" t="str">
            <v>NA</v>
          </cell>
          <cell r="R259" t="str">
            <v>NA</v>
          </cell>
          <cell r="S259" t="str">
            <v>NA</v>
          </cell>
          <cell r="T259" t="str">
            <v>CER007</v>
          </cell>
          <cell r="U259" t="str">
            <v>NA</v>
          </cell>
          <cell r="V259" t="str">
            <v>NA</v>
          </cell>
          <cell r="W259" t="str">
            <v>NA</v>
          </cell>
          <cell r="X259" t="str">
            <v>NA</v>
          </cell>
          <cell r="Y259" t="str">
            <v>CMC021</v>
          </cell>
          <cell r="Z259" t="str">
            <v>NA</v>
          </cell>
          <cell r="AA259" t="str">
            <v>NA</v>
          </cell>
          <cell r="AB259" t="str">
            <v>NA</v>
          </cell>
          <cell r="AC259" t="str">
            <v>NA</v>
          </cell>
          <cell r="AD259">
            <v>1</v>
          </cell>
          <cell r="AE259" t="str">
            <v>NA</v>
          </cell>
          <cell r="AF259" t="str">
            <v>NA</v>
          </cell>
          <cell r="AG259" t="str">
            <v>NA</v>
          </cell>
          <cell r="AH259" t="str">
            <v>NA</v>
          </cell>
          <cell r="AI259">
            <v>1</v>
          </cell>
          <cell r="AJ259">
            <v>1</v>
          </cell>
          <cell r="AO259">
            <v>1820308</v>
          </cell>
          <cell r="AP259">
            <v>1566834</v>
          </cell>
          <cell r="AQ259">
            <v>0</v>
          </cell>
          <cell r="AR259">
            <v>0</v>
          </cell>
          <cell r="AS259">
            <v>0</v>
          </cell>
          <cell r="AT259">
            <v>0</v>
          </cell>
          <cell r="AU259">
            <v>0</v>
          </cell>
          <cell r="AV259">
            <v>0</v>
          </cell>
          <cell r="AW259">
            <v>1566834</v>
          </cell>
          <cell r="AX259">
            <v>0</v>
          </cell>
          <cell r="AY259">
            <v>0</v>
          </cell>
          <cell r="AZ259">
            <v>0</v>
          </cell>
          <cell r="BA259">
            <v>0</v>
          </cell>
          <cell r="BB259">
            <v>0</v>
          </cell>
          <cell r="BC259">
            <v>0</v>
          </cell>
          <cell r="BD259">
            <v>1645176</v>
          </cell>
          <cell r="BE259">
            <v>20418</v>
          </cell>
          <cell r="BF259">
            <v>0</v>
          </cell>
          <cell r="BG259">
            <v>0</v>
          </cell>
          <cell r="BH259">
            <v>0</v>
          </cell>
          <cell r="BI259">
            <v>0</v>
          </cell>
          <cell r="BJ259">
            <v>20418</v>
          </cell>
          <cell r="BK259">
            <v>0</v>
          </cell>
          <cell r="BL259">
            <v>0</v>
          </cell>
          <cell r="BM259">
            <v>0</v>
          </cell>
          <cell r="BN259">
            <v>0</v>
          </cell>
          <cell r="BO259">
            <v>20418</v>
          </cell>
          <cell r="BP259">
            <v>154714</v>
          </cell>
          <cell r="BQ259">
            <v>0</v>
          </cell>
          <cell r="BR259">
            <v>0</v>
          </cell>
          <cell r="BS259">
            <v>0</v>
          </cell>
          <cell r="BT259">
            <v>0</v>
          </cell>
          <cell r="BU259">
            <v>154714</v>
          </cell>
          <cell r="BV259">
            <v>0</v>
          </cell>
          <cell r="BW259">
            <v>0</v>
          </cell>
          <cell r="BX259">
            <v>0</v>
          </cell>
          <cell r="BY259">
            <v>0</v>
          </cell>
          <cell r="BZ259">
            <v>154714</v>
          </cell>
          <cell r="CA259">
            <v>20418</v>
          </cell>
          <cell r="CB259">
            <v>175132</v>
          </cell>
          <cell r="CC259">
            <v>0.05</v>
          </cell>
          <cell r="CD259">
            <v>1820308</v>
          </cell>
        </row>
        <row r="260">
          <cell r="B260" t="str">
            <v>MDF02</v>
          </cell>
          <cell r="C260" t="str">
            <v>CAP08</v>
          </cell>
          <cell r="D260" t="str">
            <v>Cable AWG No. 4-AA</v>
          </cell>
          <cell r="E260" t="str">
            <v>m</v>
          </cell>
          <cell r="F260" t="str">
            <v>NA</v>
          </cell>
          <cell r="G260" t="str">
            <v>NA</v>
          </cell>
          <cell r="H260" t="str">
            <v>NA</v>
          </cell>
          <cell r="I260" t="str">
            <v>NA</v>
          </cell>
          <cell r="J260" t="str">
            <v>NA</v>
          </cell>
          <cell r="K260" t="str">
            <v>NA</v>
          </cell>
          <cell r="L260" t="str">
            <v>NA</v>
          </cell>
          <cell r="M260" t="str">
            <v>NA</v>
          </cell>
          <cell r="N260" t="str">
            <v>NA</v>
          </cell>
          <cell r="O260" t="str">
            <v>NA</v>
          </cell>
          <cell r="P260" t="str">
            <v>NA</v>
          </cell>
          <cell r="Q260" t="str">
            <v>NA</v>
          </cell>
          <cell r="R260" t="str">
            <v>NA</v>
          </cell>
          <cell r="S260" t="str">
            <v>NA</v>
          </cell>
          <cell r="T260" t="str">
            <v>NA</v>
          </cell>
          <cell r="U260" t="str">
            <v>NA</v>
          </cell>
          <cell r="V260" t="str">
            <v>NA</v>
          </cell>
          <cell r="W260" t="str">
            <v>NA</v>
          </cell>
          <cell r="X260" t="str">
            <v>NA</v>
          </cell>
          <cell r="Y260" t="str">
            <v>NA</v>
          </cell>
          <cell r="Z260" t="str">
            <v>NA</v>
          </cell>
          <cell r="AA260" t="str">
            <v>NA</v>
          </cell>
          <cell r="AB260" t="str">
            <v>NA</v>
          </cell>
          <cell r="AC260" t="str">
            <v>NA</v>
          </cell>
          <cell r="AD260" t="str">
            <v>NA</v>
          </cell>
          <cell r="AE260" t="str">
            <v>NA</v>
          </cell>
          <cell r="AF260" t="str">
            <v>NA</v>
          </cell>
          <cell r="AG260" t="str">
            <v>NA</v>
          </cell>
          <cell r="AH260" t="str">
            <v>NA</v>
          </cell>
          <cell r="AI260">
            <v>0</v>
          </cell>
          <cell r="AO260">
            <v>0</v>
          </cell>
          <cell r="AP260">
            <v>0</v>
          </cell>
          <cell r="AQ260">
            <v>0</v>
          </cell>
          <cell r="AR260">
            <v>0</v>
          </cell>
          <cell r="AS260">
            <v>0</v>
          </cell>
          <cell r="AT260">
            <v>0</v>
          </cell>
          <cell r="AU260">
            <v>0</v>
          </cell>
          <cell r="AV260">
            <v>0</v>
          </cell>
          <cell r="AW260">
            <v>0</v>
          </cell>
          <cell r="AX260">
            <v>0</v>
          </cell>
          <cell r="AY260">
            <v>0</v>
          </cell>
          <cell r="AZ260">
            <v>0</v>
          </cell>
          <cell r="BA260">
            <v>0</v>
          </cell>
          <cell r="BB260">
            <v>0</v>
          </cell>
          <cell r="BC260">
            <v>0</v>
          </cell>
          <cell r="BD260">
            <v>0</v>
          </cell>
          <cell r="BE260">
            <v>0</v>
          </cell>
          <cell r="BF260">
            <v>0</v>
          </cell>
          <cell r="BG260">
            <v>0</v>
          </cell>
          <cell r="BH260">
            <v>0</v>
          </cell>
          <cell r="BI260">
            <v>0</v>
          </cell>
          <cell r="BJ260">
            <v>0</v>
          </cell>
          <cell r="BK260">
            <v>0</v>
          </cell>
          <cell r="BL260">
            <v>0</v>
          </cell>
          <cell r="BM260">
            <v>0</v>
          </cell>
          <cell r="BN260">
            <v>0</v>
          </cell>
          <cell r="BO260">
            <v>0</v>
          </cell>
          <cell r="BP260">
            <v>0</v>
          </cell>
          <cell r="BQ260">
            <v>0</v>
          </cell>
          <cell r="BR260">
            <v>0</v>
          </cell>
          <cell r="BS260">
            <v>0</v>
          </cell>
          <cell r="BT260">
            <v>0</v>
          </cell>
          <cell r="BU260">
            <v>0</v>
          </cell>
          <cell r="BV260">
            <v>0</v>
          </cell>
          <cell r="BW260">
            <v>0</v>
          </cell>
          <cell r="BX260">
            <v>0</v>
          </cell>
          <cell r="BY260">
            <v>0</v>
          </cell>
          <cell r="BZ260">
            <v>0</v>
          </cell>
          <cell r="CA260">
            <v>0</v>
          </cell>
          <cell r="CB260">
            <v>0</v>
          </cell>
          <cell r="CC260">
            <v>0.05</v>
          </cell>
          <cell r="CD260">
            <v>0</v>
          </cell>
        </row>
        <row r="261">
          <cell r="B261" t="str">
            <v>MA002</v>
          </cell>
          <cell r="C261" t="str">
            <v>CAP08</v>
          </cell>
          <cell r="D261" t="str">
            <v>Cable mensajero (Incluye perros y herrajes necesarios)</v>
          </cell>
          <cell r="E261" t="str">
            <v>m</v>
          </cell>
          <cell r="F261" t="str">
            <v>MRD037</v>
          </cell>
          <cell r="G261" t="str">
            <v>NA</v>
          </cell>
          <cell r="H261" t="str">
            <v>NA</v>
          </cell>
          <cell r="I261" t="str">
            <v>NA</v>
          </cell>
          <cell r="J261" t="str">
            <v>NA</v>
          </cell>
          <cell r="K261" t="str">
            <v>NA</v>
          </cell>
          <cell r="L261" t="str">
            <v>NA</v>
          </cell>
          <cell r="M261">
            <v>1</v>
          </cell>
          <cell r="N261" t="str">
            <v>NA</v>
          </cell>
          <cell r="O261" t="str">
            <v>NA</v>
          </cell>
          <cell r="P261" t="str">
            <v>NA</v>
          </cell>
          <cell r="Q261" t="str">
            <v>NA</v>
          </cell>
          <cell r="R261" t="str">
            <v>NA</v>
          </cell>
          <cell r="S261" t="str">
            <v>NA</v>
          </cell>
          <cell r="T261" t="str">
            <v>CER006</v>
          </cell>
          <cell r="U261" t="str">
            <v>NA</v>
          </cell>
          <cell r="V261" t="str">
            <v>NA</v>
          </cell>
          <cell r="W261" t="str">
            <v>NA</v>
          </cell>
          <cell r="X261" t="str">
            <v>NA</v>
          </cell>
          <cell r="Y261" t="str">
            <v>CMC017</v>
          </cell>
          <cell r="Z261" t="str">
            <v>NA</v>
          </cell>
          <cell r="AA261" t="str">
            <v>NA</v>
          </cell>
          <cell r="AB261" t="str">
            <v>NA</v>
          </cell>
          <cell r="AC261" t="str">
            <v>NA</v>
          </cell>
          <cell r="AD261">
            <v>1</v>
          </cell>
          <cell r="AE261" t="str">
            <v>NA</v>
          </cell>
          <cell r="AF261" t="str">
            <v>NA</v>
          </cell>
          <cell r="AG261" t="str">
            <v>NA</v>
          </cell>
          <cell r="AH261" t="str">
            <v>NA</v>
          </cell>
          <cell r="AI261">
            <v>525</v>
          </cell>
          <cell r="AJ261">
            <v>525</v>
          </cell>
          <cell r="AO261">
            <v>1584</v>
          </cell>
          <cell r="AP261">
            <v>1160</v>
          </cell>
          <cell r="AQ261">
            <v>0</v>
          </cell>
          <cell r="AR261">
            <v>0</v>
          </cell>
          <cell r="AS261">
            <v>0</v>
          </cell>
          <cell r="AT261">
            <v>0</v>
          </cell>
          <cell r="AU261">
            <v>0</v>
          </cell>
          <cell r="AV261">
            <v>0</v>
          </cell>
          <cell r="AW261">
            <v>1160</v>
          </cell>
          <cell r="AX261">
            <v>0</v>
          </cell>
          <cell r="AY261">
            <v>0</v>
          </cell>
          <cell r="AZ261">
            <v>0</v>
          </cell>
          <cell r="BA261">
            <v>0</v>
          </cell>
          <cell r="BB261">
            <v>0</v>
          </cell>
          <cell r="BC261">
            <v>0</v>
          </cell>
          <cell r="BD261">
            <v>1218</v>
          </cell>
          <cell r="BE261">
            <v>47972</v>
          </cell>
          <cell r="BF261">
            <v>0</v>
          </cell>
          <cell r="BG261">
            <v>0</v>
          </cell>
          <cell r="BH261">
            <v>0</v>
          </cell>
          <cell r="BI261">
            <v>0</v>
          </cell>
          <cell r="BJ261">
            <v>91</v>
          </cell>
          <cell r="BK261">
            <v>0</v>
          </cell>
          <cell r="BL261">
            <v>0</v>
          </cell>
          <cell r="BM261">
            <v>0</v>
          </cell>
          <cell r="BN261">
            <v>0</v>
          </cell>
          <cell r="BO261">
            <v>91</v>
          </cell>
          <cell r="BP261">
            <v>144513</v>
          </cell>
          <cell r="BQ261">
            <v>0</v>
          </cell>
          <cell r="BR261">
            <v>0</v>
          </cell>
          <cell r="BS261">
            <v>0</v>
          </cell>
          <cell r="BT261">
            <v>0</v>
          </cell>
          <cell r="BU261">
            <v>275</v>
          </cell>
          <cell r="BV261">
            <v>0</v>
          </cell>
          <cell r="BW261">
            <v>0</v>
          </cell>
          <cell r="BX261">
            <v>0</v>
          </cell>
          <cell r="BY261">
            <v>0</v>
          </cell>
          <cell r="BZ261">
            <v>275</v>
          </cell>
          <cell r="CA261">
            <v>91</v>
          </cell>
          <cell r="CB261">
            <v>366</v>
          </cell>
          <cell r="CC261">
            <v>0.05</v>
          </cell>
          <cell r="CD261">
            <v>1584</v>
          </cell>
        </row>
        <row r="262">
          <cell r="C262" t="str">
            <v>CAP08</v>
          </cell>
          <cell r="D262" t="str">
            <v>Carcamo de recubrimiento</v>
          </cell>
          <cell r="E262" t="str">
            <v>m</v>
          </cell>
          <cell r="F262" t="str">
            <v>MOC026</v>
          </cell>
          <cell r="G262" t="str">
            <v>MRD353</v>
          </cell>
          <cell r="H262" t="str">
            <v>MOC076</v>
          </cell>
          <cell r="I262" t="str">
            <v>NA</v>
          </cell>
          <cell r="J262" t="str">
            <v>NA</v>
          </cell>
          <cell r="K262" t="str">
            <v>NA</v>
          </cell>
          <cell r="L262" t="str">
            <v>NA</v>
          </cell>
          <cell r="M262">
            <v>9.9999999999999992E-2</v>
          </cell>
          <cell r="N262">
            <v>0.6</v>
          </cell>
          <cell r="O262">
            <v>5</v>
          </cell>
          <cell r="P262" t="str">
            <v>NA</v>
          </cell>
          <cell r="Q262" t="str">
            <v>NA</v>
          </cell>
          <cell r="R262" t="str">
            <v>NA</v>
          </cell>
          <cell r="S262" t="str">
            <v>NA</v>
          </cell>
          <cell r="T262" t="str">
            <v>CEC013</v>
          </cell>
          <cell r="U262" t="str">
            <v>NA</v>
          </cell>
          <cell r="V262" t="str">
            <v>NA</v>
          </cell>
          <cell r="W262" t="str">
            <v>NA</v>
          </cell>
          <cell r="X262" t="str">
            <v>NA</v>
          </cell>
          <cell r="Y262" t="str">
            <v>CMC009</v>
          </cell>
          <cell r="Z262" t="str">
            <v>NA</v>
          </cell>
          <cell r="AA262" t="str">
            <v>NA</v>
          </cell>
          <cell r="AB262" t="str">
            <v>NA</v>
          </cell>
          <cell r="AC262" t="str">
            <v>NA</v>
          </cell>
          <cell r="AD262">
            <v>1</v>
          </cell>
          <cell r="AE262" t="str">
            <v>NA</v>
          </cell>
          <cell r="AF262" t="str">
            <v>NA</v>
          </cell>
          <cell r="AG262" t="str">
            <v>NA</v>
          </cell>
          <cell r="AH262" t="str">
            <v>NA</v>
          </cell>
          <cell r="AI262">
            <v>15</v>
          </cell>
          <cell r="AJ262">
            <v>15</v>
          </cell>
          <cell r="AO262">
            <v>48305</v>
          </cell>
          <cell r="AP262">
            <v>234000</v>
          </cell>
          <cell r="AQ262">
            <v>2400</v>
          </cell>
          <cell r="AR262">
            <v>1600</v>
          </cell>
          <cell r="AS262">
            <v>0</v>
          </cell>
          <cell r="AT262">
            <v>0</v>
          </cell>
          <cell r="AU262">
            <v>0</v>
          </cell>
          <cell r="AV262">
            <v>0</v>
          </cell>
          <cell r="AW262">
            <v>23400</v>
          </cell>
          <cell r="AX262">
            <v>1440</v>
          </cell>
          <cell r="AY262">
            <v>8000</v>
          </cell>
          <cell r="AZ262">
            <v>0</v>
          </cell>
          <cell r="BA262">
            <v>0</v>
          </cell>
          <cell r="BB262">
            <v>0</v>
          </cell>
          <cell r="BC262">
            <v>0</v>
          </cell>
          <cell r="BD262">
            <v>34482</v>
          </cell>
          <cell r="BE262">
            <v>23278</v>
          </cell>
          <cell r="BF262">
            <v>0</v>
          </cell>
          <cell r="BG262">
            <v>0</v>
          </cell>
          <cell r="BH262">
            <v>0</v>
          </cell>
          <cell r="BI262">
            <v>0</v>
          </cell>
          <cell r="BJ262">
            <v>1552</v>
          </cell>
          <cell r="BK262">
            <v>0</v>
          </cell>
          <cell r="BL262">
            <v>0</v>
          </cell>
          <cell r="BM262">
            <v>0</v>
          </cell>
          <cell r="BN262">
            <v>0</v>
          </cell>
          <cell r="BO262">
            <v>1552</v>
          </cell>
          <cell r="BP262">
            <v>184062</v>
          </cell>
          <cell r="BQ262">
            <v>0</v>
          </cell>
          <cell r="BR262">
            <v>0</v>
          </cell>
          <cell r="BS262">
            <v>0</v>
          </cell>
          <cell r="BT262">
            <v>0</v>
          </cell>
          <cell r="BU262">
            <v>12271</v>
          </cell>
          <cell r="BV262">
            <v>0</v>
          </cell>
          <cell r="BW262">
            <v>0</v>
          </cell>
          <cell r="BX262">
            <v>0</v>
          </cell>
          <cell r="BY262">
            <v>0</v>
          </cell>
          <cell r="BZ262">
            <v>12271</v>
          </cell>
          <cell r="CA262">
            <v>1552</v>
          </cell>
          <cell r="CB262">
            <v>13823</v>
          </cell>
          <cell r="CC262">
            <v>0.05</v>
          </cell>
          <cell r="CD262">
            <v>48305</v>
          </cell>
        </row>
        <row r="263">
          <cell r="B263" t="str">
            <v>MDF08</v>
          </cell>
          <cell r="C263" t="str">
            <v>CAP08</v>
          </cell>
          <cell r="D263" t="str">
            <v>Conexión a regletas MDF-PCM</v>
          </cell>
          <cell r="E263" t="str">
            <v>U</v>
          </cell>
          <cell r="F263" t="str">
            <v>NA</v>
          </cell>
          <cell r="G263" t="str">
            <v>NA</v>
          </cell>
          <cell r="H263" t="str">
            <v>NA</v>
          </cell>
          <cell r="I263" t="str">
            <v>NA</v>
          </cell>
          <cell r="J263" t="str">
            <v>NA</v>
          </cell>
          <cell r="K263" t="str">
            <v>NA</v>
          </cell>
          <cell r="L263" t="str">
            <v>NA</v>
          </cell>
          <cell r="M263" t="str">
            <v>NA</v>
          </cell>
          <cell r="N263" t="str">
            <v>NA</v>
          </cell>
          <cell r="O263" t="str">
            <v>NA</v>
          </cell>
          <cell r="P263" t="str">
            <v>NA</v>
          </cell>
          <cell r="Q263" t="str">
            <v>NA</v>
          </cell>
          <cell r="R263" t="str">
            <v>NA</v>
          </cell>
          <cell r="S263" t="str">
            <v>NA</v>
          </cell>
          <cell r="T263" t="str">
            <v>NA</v>
          </cell>
          <cell r="U263" t="str">
            <v>NA</v>
          </cell>
          <cell r="V263" t="str">
            <v>NA</v>
          </cell>
          <cell r="W263" t="str">
            <v>NA</v>
          </cell>
          <cell r="X263" t="str">
            <v>NA</v>
          </cell>
          <cell r="Y263" t="str">
            <v>NA</v>
          </cell>
          <cell r="Z263" t="str">
            <v>NA</v>
          </cell>
          <cell r="AA263" t="str">
            <v>NA</v>
          </cell>
          <cell r="AB263" t="str">
            <v>NA</v>
          </cell>
          <cell r="AC263" t="str">
            <v>NA</v>
          </cell>
          <cell r="AD263" t="str">
            <v>NA</v>
          </cell>
          <cell r="AE263" t="str">
            <v>NA</v>
          </cell>
          <cell r="AF263" t="str">
            <v>NA</v>
          </cell>
          <cell r="AG263" t="str">
            <v>NA</v>
          </cell>
          <cell r="AH263" t="str">
            <v>NA</v>
          </cell>
          <cell r="AI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v>
          </cell>
          <cell r="BN263">
            <v>0</v>
          </cell>
          <cell r="BO263">
            <v>0</v>
          </cell>
          <cell r="BP263">
            <v>0</v>
          </cell>
          <cell r="BQ263">
            <v>0</v>
          </cell>
          <cell r="BR263">
            <v>0</v>
          </cell>
          <cell r="BS263">
            <v>0</v>
          </cell>
          <cell r="BT263">
            <v>0</v>
          </cell>
          <cell r="BU263">
            <v>0</v>
          </cell>
          <cell r="BV263">
            <v>0</v>
          </cell>
          <cell r="BW263">
            <v>0</v>
          </cell>
          <cell r="BX263">
            <v>0</v>
          </cell>
          <cell r="BY263">
            <v>0</v>
          </cell>
          <cell r="BZ263">
            <v>0</v>
          </cell>
          <cell r="CA263">
            <v>0</v>
          </cell>
          <cell r="CB263">
            <v>0</v>
          </cell>
          <cell r="CC263">
            <v>0.05</v>
          </cell>
          <cell r="CD263">
            <v>0</v>
          </cell>
        </row>
        <row r="264">
          <cell r="C264" t="str">
            <v>CAP08</v>
          </cell>
          <cell r="D264" t="str">
            <v>Construccion de bordillos</v>
          </cell>
          <cell r="E264" t="str">
            <v>m</v>
          </cell>
          <cell r="F264" t="str">
            <v>MOC026</v>
          </cell>
          <cell r="G264" t="str">
            <v>MOC076</v>
          </cell>
          <cell r="H264" t="str">
            <v>MOC063</v>
          </cell>
          <cell r="I264" t="str">
            <v>NA</v>
          </cell>
          <cell r="J264" t="str">
            <v>NA</v>
          </cell>
          <cell r="K264" t="str">
            <v>NA</v>
          </cell>
          <cell r="L264" t="str">
            <v>NA</v>
          </cell>
          <cell r="M264">
            <v>5.2499999999999998E-2</v>
          </cell>
          <cell r="N264">
            <v>1</v>
          </cell>
          <cell r="O264">
            <v>0.35</v>
          </cell>
          <cell r="P264" t="str">
            <v>NA</v>
          </cell>
          <cell r="Q264" t="str">
            <v>NA</v>
          </cell>
          <cell r="R264" t="str">
            <v>NA</v>
          </cell>
          <cell r="S264" t="str">
            <v>NA</v>
          </cell>
          <cell r="T264" t="str">
            <v>CEC013</v>
          </cell>
          <cell r="U264" t="str">
            <v>NA</v>
          </cell>
          <cell r="V264" t="str">
            <v>NA</v>
          </cell>
          <cell r="W264" t="str">
            <v>NA</v>
          </cell>
          <cell r="X264" t="str">
            <v>NA</v>
          </cell>
          <cell r="Y264" t="str">
            <v>CMC009</v>
          </cell>
          <cell r="Z264" t="str">
            <v>NA</v>
          </cell>
          <cell r="AA264" t="str">
            <v>NA</v>
          </cell>
          <cell r="AB264" t="str">
            <v>NA</v>
          </cell>
          <cell r="AC264" t="str">
            <v>NA</v>
          </cell>
          <cell r="AD264">
            <v>1</v>
          </cell>
          <cell r="AE264" t="str">
            <v>NA</v>
          </cell>
          <cell r="AF264" t="str">
            <v>NA</v>
          </cell>
          <cell r="AG264" t="str">
            <v>NA</v>
          </cell>
          <cell r="AH264" t="str">
            <v>NA</v>
          </cell>
          <cell r="AI264">
            <v>40</v>
          </cell>
          <cell r="AJ264">
            <v>40</v>
          </cell>
          <cell r="AO264">
            <v>24835</v>
          </cell>
          <cell r="AP264">
            <v>234000</v>
          </cell>
          <cell r="AQ264">
            <v>1600</v>
          </cell>
          <cell r="AR264">
            <v>13800</v>
          </cell>
          <cell r="AS264">
            <v>0</v>
          </cell>
          <cell r="AT264">
            <v>0</v>
          </cell>
          <cell r="AU264">
            <v>0</v>
          </cell>
          <cell r="AV264">
            <v>0</v>
          </cell>
          <cell r="AW264">
            <v>12285</v>
          </cell>
          <cell r="AX264">
            <v>1600</v>
          </cell>
          <cell r="AY264">
            <v>4830</v>
          </cell>
          <cell r="AZ264">
            <v>0</v>
          </cell>
          <cell r="BA264">
            <v>0</v>
          </cell>
          <cell r="BB264">
            <v>0</v>
          </cell>
          <cell r="BC264">
            <v>0</v>
          </cell>
          <cell r="BD264">
            <v>19651</v>
          </cell>
          <cell r="BE264">
            <v>23278</v>
          </cell>
          <cell r="BF264">
            <v>0</v>
          </cell>
          <cell r="BG264">
            <v>0</v>
          </cell>
          <cell r="BH264">
            <v>0</v>
          </cell>
          <cell r="BI264">
            <v>0</v>
          </cell>
          <cell r="BJ264">
            <v>582</v>
          </cell>
          <cell r="BK264">
            <v>0</v>
          </cell>
          <cell r="BL264">
            <v>0</v>
          </cell>
          <cell r="BM264">
            <v>0</v>
          </cell>
          <cell r="BN264">
            <v>0</v>
          </cell>
          <cell r="BO264">
            <v>582</v>
          </cell>
          <cell r="BP264">
            <v>184062</v>
          </cell>
          <cell r="BQ264">
            <v>0</v>
          </cell>
          <cell r="BR264">
            <v>0</v>
          </cell>
          <cell r="BS264">
            <v>0</v>
          </cell>
          <cell r="BT264">
            <v>0</v>
          </cell>
          <cell r="BU264">
            <v>4602</v>
          </cell>
          <cell r="BV264">
            <v>0</v>
          </cell>
          <cell r="BW264">
            <v>0</v>
          </cell>
          <cell r="BX264">
            <v>0</v>
          </cell>
          <cell r="BY264">
            <v>0</v>
          </cell>
          <cell r="BZ264">
            <v>4602</v>
          </cell>
          <cell r="CA264">
            <v>582</v>
          </cell>
          <cell r="CB264">
            <v>5184</v>
          </cell>
          <cell r="CC264">
            <v>0.05</v>
          </cell>
          <cell r="CD264">
            <v>24835</v>
          </cell>
        </row>
        <row r="265">
          <cell r="C265" t="str">
            <v>CAP08</v>
          </cell>
          <cell r="D265" t="str">
            <v>Corte y  Rotura calzada asfalto</v>
          </cell>
          <cell r="E265" t="str">
            <v>m</v>
          </cell>
          <cell r="F265" t="str">
            <v>NA</v>
          </cell>
          <cell r="G265" t="str">
            <v>NA</v>
          </cell>
          <cell r="H265" t="str">
            <v>NA</v>
          </cell>
          <cell r="I265" t="str">
            <v>NA</v>
          </cell>
          <cell r="J265" t="str">
            <v>NA</v>
          </cell>
          <cell r="K265" t="str">
            <v>NA</v>
          </cell>
          <cell r="L265" t="str">
            <v>NA</v>
          </cell>
          <cell r="M265" t="str">
            <v>NA</v>
          </cell>
          <cell r="N265" t="str">
            <v>NA</v>
          </cell>
          <cell r="O265" t="str">
            <v>NA</v>
          </cell>
          <cell r="P265" t="str">
            <v>NA</v>
          </cell>
          <cell r="Q265" t="str">
            <v>NA</v>
          </cell>
          <cell r="R265" t="str">
            <v>NA</v>
          </cell>
          <cell r="S265" t="str">
            <v>NA</v>
          </cell>
          <cell r="T265" t="str">
            <v>CEC001</v>
          </cell>
          <cell r="U265" t="str">
            <v>NA</v>
          </cell>
          <cell r="V265" t="str">
            <v>NA</v>
          </cell>
          <cell r="W265" t="str">
            <v>NA</v>
          </cell>
          <cell r="X265" t="str">
            <v>NA</v>
          </cell>
          <cell r="Y265" t="str">
            <v>CMC001</v>
          </cell>
          <cell r="Z265" t="str">
            <v>NA</v>
          </cell>
          <cell r="AA265" t="str">
            <v>NA</v>
          </cell>
          <cell r="AB265" t="str">
            <v>NA</v>
          </cell>
          <cell r="AC265" t="str">
            <v>NA</v>
          </cell>
          <cell r="AD265">
            <v>1</v>
          </cell>
          <cell r="AE265" t="str">
            <v>NA</v>
          </cell>
          <cell r="AF265" t="str">
            <v>NA</v>
          </cell>
          <cell r="AG265" t="str">
            <v>NA</v>
          </cell>
          <cell r="AH265" t="str">
            <v>NA</v>
          </cell>
          <cell r="AI265">
            <v>175</v>
          </cell>
          <cell r="AJ265">
            <v>175</v>
          </cell>
          <cell r="AO265">
            <v>5388</v>
          </cell>
          <cell r="AP265">
            <v>0</v>
          </cell>
          <cell r="AQ265">
            <v>0</v>
          </cell>
          <cell r="AR265">
            <v>0</v>
          </cell>
          <cell r="AS265">
            <v>0</v>
          </cell>
          <cell r="AT265">
            <v>0</v>
          </cell>
          <cell r="AU265">
            <v>0</v>
          </cell>
          <cell r="AV265">
            <v>0</v>
          </cell>
          <cell r="AW265">
            <v>0</v>
          </cell>
          <cell r="AX265">
            <v>0</v>
          </cell>
          <cell r="AY265">
            <v>0</v>
          </cell>
          <cell r="AZ265">
            <v>0</v>
          </cell>
          <cell r="BA265">
            <v>0</v>
          </cell>
          <cell r="BB265">
            <v>0</v>
          </cell>
          <cell r="BC265">
            <v>0</v>
          </cell>
          <cell r="BD265">
            <v>0</v>
          </cell>
          <cell r="BE265">
            <v>881948</v>
          </cell>
          <cell r="BF265">
            <v>0</v>
          </cell>
          <cell r="BG265">
            <v>0</v>
          </cell>
          <cell r="BH265">
            <v>0</v>
          </cell>
          <cell r="BI265">
            <v>0</v>
          </cell>
          <cell r="BJ265">
            <v>5040</v>
          </cell>
          <cell r="BK265">
            <v>0</v>
          </cell>
          <cell r="BL265">
            <v>0</v>
          </cell>
          <cell r="BM265">
            <v>0</v>
          </cell>
          <cell r="BN265">
            <v>0</v>
          </cell>
          <cell r="BO265">
            <v>5040</v>
          </cell>
          <cell r="BP265">
            <v>60908</v>
          </cell>
          <cell r="BQ265">
            <v>0</v>
          </cell>
          <cell r="BR265">
            <v>0</v>
          </cell>
          <cell r="BS265">
            <v>0</v>
          </cell>
          <cell r="BT265">
            <v>0</v>
          </cell>
          <cell r="BU265">
            <v>348</v>
          </cell>
          <cell r="BV265">
            <v>0</v>
          </cell>
          <cell r="BW265">
            <v>0</v>
          </cell>
          <cell r="BX265">
            <v>0</v>
          </cell>
          <cell r="BY265">
            <v>0</v>
          </cell>
          <cell r="BZ265">
            <v>348</v>
          </cell>
          <cell r="CA265">
            <v>5040</v>
          </cell>
          <cell r="CB265">
            <v>5388</v>
          </cell>
          <cell r="CD265">
            <v>5388</v>
          </cell>
        </row>
        <row r="266">
          <cell r="C266" t="str">
            <v>CAP08</v>
          </cell>
          <cell r="D266" t="str">
            <v>Corte y  Rotura en anden granito</v>
          </cell>
          <cell r="E266" t="str">
            <v>m</v>
          </cell>
          <cell r="F266" t="str">
            <v>NA</v>
          </cell>
          <cell r="G266" t="str">
            <v>NA</v>
          </cell>
          <cell r="H266" t="str">
            <v>NA</v>
          </cell>
          <cell r="I266" t="str">
            <v>NA</v>
          </cell>
          <cell r="J266" t="str">
            <v>NA</v>
          </cell>
          <cell r="K266" t="str">
            <v>NA</v>
          </cell>
          <cell r="L266" t="str">
            <v>NA</v>
          </cell>
          <cell r="M266" t="str">
            <v>NA</v>
          </cell>
          <cell r="N266" t="str">
            <v>NA</v>
          </cell>
          <cell r="O266" t="str">
            <v>NA</v>
          </cell>
          <cell r="P266" t="str">
            <v>NA</v>
          </cell>
          <cell r="Q266" t="str">
            <v>NA</v>
          </cell>
          <cell r="R266" t="str">
            <v>NA</v>
          </cell>
          <cell r="S266" t="str">
            <v>NA</v>
          </cell>
          <cell r="T266" t="str">
            <v>CEC002</v>
          </cell>
          <cell r="U266" t="str">
            <v>NA</v>
          </cell>
          <cell r="V266" t="str">
            <v>NA</v>
          </cell>
          <cell r="W266" t="str">
            <v>NA</v>
          </cell>
          <cell r="X266" t="str">
            <v>NA</v>
          </cell>
          <cell r="Y266" t="str">
            <v>CMC002</v>
          </cell>
          <cell r="Z266" t="str">
            <v>NA</v>
          </cell>
          <cell r="AA266" t="str">
            <v>NA</v>
          </cell>
          <cell r="AB266" t="str">
            <v>NA</v>
          </cell>
          <cell r="AC266" t="str">
            <v>NA</v>
          </cell>
          <cell r="AD266">
            <v>1</v>
          </cell>
          <cell r="AE266" t="str">
            <v>NA</v>
          </cell>
          <cell r="AF266" t="str">
            <v>NA</v>
          </cell>
          <cell r="AG266" t="str">
            <v>NA</v>
          </cell>
          <cell r="AH266" t="str">
            <v>NA</v>
          </cell>
          <cell r="AI266">
            <v>175</v>
          </cell>
          <cell r="AJ266">
            <v>175</v>
          </cell>
          <cell r="AO266">
            <v>3850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584715</v>
          </cell>
          <cell r="BF266">
            <v>0</v>
          </cell>
          <cell r="BG266">
            <v>0</v>
          </cell>
          <cell r="BH266">
            <v>0</v>
          </cell>
          <cell r="BI266">
            <v>0</v>
          </cell>
          <cell r="BJ266">
            <v>3341</v>
          </cell>
          <cell r="BK266">
            <v>0</v>
          </cell>
          <cell r="BL266">
            <v>0</v>
          </cell>
          <cell r="BM266">
            <v>0</v>
          </cell>
          <cell r="BN266">
            <v>0</v>
          </cell>
          <cell r="BO266">
            <v>3341</v>
          </cell>
          <cell r="BP266">
            <v>89116</v>
          </cell>
          <cell r="BQ266">
            <v>0</v>
          </cell>
          <cell r="BR266">
            <v>0</v>
          </cell>
          <cell r="BS266">
            <v>0</v>
          </cell>
          <cell r="BT266">
            <v>0</v>
          </cell>
          <cell r="BU266">
            <v>509</v>
          </cell>
          <cell r="BV266">
            <v>0</v>
          </cell>
          <cell r="BW266">
            <v>0</v>
          </cell>
          <cell r="BX266">
            <v>0</v>
          </cell>
          <cell r="BY266">
            <v>0</v>
          </cell>
          <cell r="BZ266">
            <v>509</v>
          </cell>
          <cell r="CA266">
            <v>3341</v>
          </cell>
          <cell r="CB266">
            <v>3850</v>
          </cell>
          <cell r="CD266">
            <v>3850</v>
          </cell>
        </row>
        <row r="267">
          <cell r="C267" t="str">
            <v>CAP08</v>
          </cell>
          <cell r="D267" t="str">
            <v>Corte y  Rotura en anden tablon</v>
          </cell>
          <cell r="E267" t="str">
            <v>m</v>
          </cell>
          <cell r="F267" t="str">
            <v>NA</v>
          </cell>
          <cell r="G267" t="str">
            <v>NA</v>
          </cell>
          <cell r="H267" t="str">
            <v>NA</v>
          </cell>
          <cell r="I267" t="str">
            <v>NA</v>
          </cell>
          <cell r="J267" t="str">
            <v>NA</v>
          </cell>
          <cell r="K267" t="str">
            <v>NA</v>
          </cell>
          <cell r="L267" t="str">
            <v>NA</v>
          </cell>
          <cell r="M267" t="str">
            <v>NA</v>
          </cell>
          <cell r="N267" t="str">
            <v>NA</v>
          </cell>
          <cell r="O267" t="str">
            <v>NA</v>
          </cell>
          <cell r="P267" t="str">
            <v>NA</v>
          </cell>
          <cell r="Q267" t="str">
            <v>NA</v>
          </cell>
          <cell r="R267" t="str">
            <v>NA</v>
          </cell>
          <cell r="S267" t="str">
            <v>NA</v>
          </cell>
          <cell r="T267" t="str">
            <v>CEC002</v>
          </cell>
          <cell r="U267" t="str">
            <v>NA</v>
          </cell>
          <cell r="V267" t="str">
            <v>NA</v>
          </cell>
          <cell r="W267" t="str">
            <v>NA</v>
          </cell>
          <cell r="X267" t="str">
            <v>NA</v>
          </cell>
          <cell r="Y267" t="str">
            <v>CMC002</v>
          </cell>
          <cell r="Z267" t="str">
            <v>NA</v>
          </cell>
          <cell r="AA267" t="str">
            <v>NA</v>
          </cell>
          <cell r="AB267" t="str">
            <v>NA</v>
          </cell>
          <cell r="AC267" t="str">
            <v>NA</v>
          </cell>
          <cell r="AD267">
            <v>1</v>
          </cell>
          <cell r="AE267" t="str">
            <v>NA</v>
          </cell>
          <cell r="AF267" t="str">
            <v>NA</v>
          </cell>
          <cell r="AG267" t="str">
            <v>NA</v>
          </cell>
          <cell r="AH267" t="str">
            <v>NA</v>
          </cell>
          <cell r="AI267">
            <v>175</v>
          </cell>
          <cell r="AJ267">
            <v>175</v>
          </cell>
          <cell r="AO267">
            <v>3850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584715</v>
          </cell>
          <cell r="BF267">
            <v>0</v>
          </cell>
          <cell r="BG267">
            <v>0</v>
          </cell>
          <cell r="BH267">
            <v>0</v>
          </cell>
          <cell r="BI267">
            <v>0</v>
          </cell>
          <cell r="BJ267">
            <v>3341</v>
          </cell>
          <cell r="BK267">
            <v>0</v>
          </cell>
          <cell r="BL267">
            <v>0</v>
          </cell>
          <cell r="BM267">
            <v>0</v>
          </cell>
          <cell r="BN267">
            <v>0</v>
          </cell>
          <cell r="BO267">
            <v>3341</v>
          </cell>
          <cell r="BP267">
            <v>89116</v>
          </cell>
          <cell r="BQ267">
            <v>0</v>
          </cell>
          <cell r="BR267">
            <v>0</v>
          </cell>
          <cell r="BS267">
            <v>0</v>
          </cell>
          <cell r="BT267">
            <v>0</v>
          </cell>
          <cell r="BU267">
            <v>509</v>
          </cell>
          <cell r="BV267">
            <v>0</v>
          </cell>
          <cell r="BW267">
            <v>0</v>
          </cell>
          <cell r="BX267">
            <v>0</v>
          </cell>
          <cell r="BY267">
            <v>0</v>
          </cell>
          <cell r="BZ267">
            <v>509</v>
          </cell>
          <cell r="CA267">
            <v>3341</v>
          </cell>
          <cell r="CB267">
            <v>3850</v>
          </cell>
          <cell r="CD267">
            <v>3850</v>
          </cell>
        </row>
        <row r="268">
          <cell r="C268" t="str">
            <v>CAP08</v>
          </cell>
          <cell r="D268" t="str">
            <v>Corte y Rotura anden  baldosa</v>
          </cell>
          <cell r="E268" t="str">
            <v>m</v>
          </cell>
          <cell r="F268" t="str">
            <v>NA</v>
          </cell>
          <cell r="G268" t="str">
            <v>NA</v>
          </cell>
          <cell r="H268" t="str">
            <v>NA</v>
          </cell>
          <cell r="I268" t="str">
            <v>NA</v>
          </cell>
          <cell r="J268" t="str">
            <v>NA</v>
          </cell>
          <cell r="K268" t="str">
            <v>NA</v>
          </cell>
          <cell r="L268" t="str">
            <v>NA</v>
          </cell>
          <cell r="M268" t="str">
            <v>NA</v>
          </cell>
          <cell r="N268" t="str">
            <v>NA</v>
          </cell>
          <cell r="O268" t="str">
            <v>NA</v>
          </cell>
          <cell r="P268" t="str">
            <v>NA</v>
          </cell>
          <cell r="Q268" t="str">
            <v>NA</v>
          </cell>
          <cell r="R268" t="str">
            <v>NA</v>
          </cell>
          <cell r="S268" t="str">
            <v>NA</v>
          </cell>
          <cell r="T268" t="str">
            <v>CEC002</v>
          </cell>
          <cell r="U268" t="str">
            <v>NA</v>
          </cell>
          <cell r="V268" t="str">
            <v>NA</v>
          </cell>
          <cell r="W268" t="str">
            <v>NA</v>
          </cell>
          <cell r="X268" t="str">
            <v>NA</v>
          </cell>
          <cell r="Y268" t="str">
            <v>CMC002</v>
          </cell>
          <cell r="Z268" t="str">
            <v>NA</v>
          </cell>
          <cell r="AA268" t="str">
            <v>NA</v>
          </cell>
          <cell r="AB268" t="str">
            <v>NA</v>
          </cell>
          <cell r="AC268" t="str">
            <v>NA</v>
          </cell>
          <cell r="AD268">
            <v>1</v>
          </cell>
          <cell r="AE268" t="str">
            <v>NA</v>
          </cell>
          <cell r="AF268" t="str">
            <v>NA</v>
          </cell>
          <cell r="AG268" t="str">
            <v>NA</v>
          </cell>
          <cell r="AH268" t="str">
            <v>NA</v>
          </cell>
          <cell r="AI268">
            <v>248</v>
          </cell>
          <cell r="AJ268">
            <v>248</v>
          </cell>
          <cell r="AO268">
            <v>2717</v>
          </cell>
          <cell r="AP268">
            <v>0</v>
          </cell>
          <cell r="AQ268">
            <v>0</v>
          </cell>
          <cell r="AR268">
            <v>0</v>
          </cell>
          <cell r="AS268">
            <v>0</v>
          </cell>
          <cell r="AT268">
            <v>0</v>
          </cell>
          <cell r="AU268">
            <v>0</v>
          </cell>
          <cell r="AV268">
            <v>0</v>
          </cell>
          <cell r="AW268">
            <v>0</v>
          </cell>
          <cell r="AX268">
            <v>0</v>
          </cell>
          <cell r="AY268">
            <v>0</v>
          </cell>
          <cell r="AZ268">
            <v>0</v>
          </cell>
          <cell r="BA268">
            <v>0</v>
          </cell>
          <cell r="BB268">
            <v>0</v>
          </cell>
          <cell r="BC268">
            <v>0</v>
          </cell>
          <cell r="BD268">
            <v>0</v>
          </cell>
          <cell r="BE268">
            <v>584715</v>
          </cell>
          <cell r="BF268">
            <v>0</v>
          </cell>
          <cell r="BG268">
            <v>0</v>
          </cell>
          <cell r="BH268">
            <v>0</v>
          </cell>
          <cell r="BI268">
            <v>0</v>
          </cell>
          <cell r="BJ268">
            <v>2358</v>
          </cell>
          <cell r="BK268">
            <v>0</v>
          </cell>
          <cell r="BL268">
            <v>0</v>
          </cell>
          <cell r="BM268">
            <v>0</v>
          </cell>
          <cell r="BN268">
            <v>0</v>
          </cell>
          <cell r="BO268">
            <v>2358</v>
          </cell>
          <cell r="BP268">
            <v>89116</v>
          </cell>
          <cell r="BQ268">
            <v>0</v>
          </cell>
          <cell r="BR268">
            <v>0</v>
          </cell>
          <cell r="BS268">
            <v>0</v>
          </cell>
          <cell r="BT268">
            <v>0</v>
          </cell>
          <cell r="BU268">
            <v>359</v>
          </cell>
          <cell r="BV268">
            <v>0</v>
          </cell>
          <cell r="BW268">
            <v>0</v>
          </cell>
          <cell r="BX268">
            <v>0</v>
          </cell>
          <cell r="BY268">
            <v>0</v>
          </cell>
          <cell r="BZ268">
            <v>359</v>
          </cell>
          <cell r="CA268">
            <v>2358</v>
          </cell>
          <cell r="CB268">
            <v>2717</v>
          </cell>
          <cell r="CD268">
            <v>2717</v>
          </cell>
        </row>
        <row r="269">
          <cell r="C269" t="str">
            <v>CAP08</v>
          </cell>
          <cell r="D269" t="str">
            <v xml:space="preserve">Corte y Rotura anden  concreto </v>
          </cell>
          <cell r="E269" t="str">
            <v>m</v>
          </cell>
          <cell r="F269" t="str">
            <v>NA</v>
          </cell>
          <cell r="G269" t="str">
            <v>NA</v>
          </cell>
          <cell r="H269" t="str">
            <v>NA</v>
          </cell>
          <cell r="I269" t="str">
            <v>NA</v>
          </cell>
          <cell r="J269" t="str">
            <v>NA</v>
          </cell>
          <cell r="K269" t="str">
            <v>NA</v>
          </cell>
          <cell r="L269" t="str">
            <v>NA</v>
          </cell>
          <cell r="M269" t="str">
            <v>NA</v>
          </cell>
          <cell r="N269" t="str">
            <v>NA</v>
          </cell>
          <cell r="O269" t="str">
            <v>NA</v>
          </cell>
          <cell r="P269" t="str">
            <v>NA</v>
          </cell>
          <cell r="Q269" t="str">
            <v>NA</v>
          </cell>
          <cell r="R269" t="str">
            <v>NA</v>
          </cell>
          <cell r="S269" t="str">
            <v>NA</v>
          </cell>
          <cell r="T269" t="str">
            <v>CEC002</v>
          </cell>
          <cell r="U269" t="str">
            <v>NA</v>
          </cell>
          <cell r="V269" t="str">
            <v>NA</v>
          </cell>
          <cell r="W269" t="str">
            <v>NA</v>
          </cell>
          <cell r="X269" t="str">
            <v>NA</v>
          </cell>
          <cell r="Y269" t="str">
            <v>CMC002</v>
          </cell>
          <cell r="Z269" t="str">
            <v>NA</v>
          </cell>
          <cell r="AA269" t="str">
            <v>NA</v>
          </cell>
          <cell r="AB269" t="str">
            <v>NA</v>
          </cell>
          <cell r="AC269" t="str">
            <v>NA</v>
          </cell>
          <cell r="AD269">
            <v>1</v>
          </cell>
          <cell r="AE269" t="str">
            <v>NA</v>
          </cell>
          <cell r="AF269" t="str">
            <v>NA</v>
          </cell>
          <cell r="AG269" t="str">
            <v>NA</v>
          </cell>
          <cell r="AH269" t="str">
            <v>NA</v>
          </cell>
          <cell r="AI269">
            <v>170</v>
          </cell>
          <cell r="AJ269">
            <v>170</v>
          </cell>
          <cell r="AO269">
            <v>3964</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584715</v>
          </cell>
          <cell r="BF269">
            <v>0</v>
          </cell>
          <cell r="BG269">
            <v>0</v>
          </cell>
          <cell r="BH269">
            <v>0</v>
          </cell>
          <cell r="BI269">
            <v>0</v>
          </cell>
          <cell r="BJ269">
            <v>3440</v>
          </cell>
          <cell r="BK269">
            <v>0</v>
          </cell>
          <cell r="BL269">
            <v>0</v>
          </cell>
          <cell r="BM269">
            <v>0</v>
          </cell>
          <cell r="BN269">
            <v>0</v>
          </cell>
          <cell r="BO269">
            <v>3440</v>
          </cell>
          <cell r="BP269">
            <v>89116</v>
          </cell>
          <cell r="BQ269">
            <v>0</v>
          </cell>
          <cell r="BR269">
            <v>0</v>
          </cell>
          <cell r="BS269">
            <v>0</v>
          </cell>
          <cell r="BT269">
            <v>0</v>
          </cell>
          <cell r="BU269">
            <v>524</v>
          </cell>
          <cell r="BV269">
            <v>0</v>
          </cell>
          <cell r="BW269">
            <v>0</v>
          </cell>
          <cell r="BX269">
            <v>0</v>
          </cell>
          <cell r="BY269">
            <v>0</v>
          </cell>
          <cell r="BZ269">
            <v>524</v>
          </cell>
          <cell r="CA269">
            <v>3440</v>
          </cell>
          <cell r="CB269">
            <v>3964</v>
          </cell>
          <cell r="CD269">
            <v>3964</v>
          </cell>
        </row>
        <row r="270">
          <cell r="C270" t="str">
            <v>CAP08</v>
          </cell>
          <cell r="D270" t="str">
            <v>Corte y Rotura calzada concreto</v>
          </cell>
          <cell r="E270" t="str">
            <v>m</v>
          </cell>
          <cell r="F270" t="str">
            <v>NA</v>
          </cell>
          <cell r="G270" t="str">
            <v>NA</v>
          </cell>
          <cell r="H270" t="str">
            <v>NA</v>
          </cell>
          <cell r="I270" t="str">
            <v>NA</v>
          </cell>
          <cell r="J270" t="str">
            <v>NA</v>
          </cell>
          <cell r="K270" t="str">
            <v>NA</v>
          </cell>
          <cell r="L270" t="str">
            <v>NA</v>
          </cell>
          <cell r="M270" t="str">
            <v>NA</v>
          </cell>
          <cell r="N270" t="str">
            <v>NA</v>
          </cell>
          <cell r="O270" t="str">
            <v>NA</v>
          </cell>
          <cell r="P270" t="str">
            <v>NA</v>
          </cell>
          <cell r="Q270" t="str">
            <v>NA</v>
          </cell>
          <cell r="R270" t="str">
            <v>NA</v>
          </cell>
          <cell r="S270" t="str">
            <v>NA</v>
          </cell>
          <cell r="T270" t="str">
            <v>CEC001</v>
          </cell>
          <cell r="U270" t="str">
            <v>NA</v>
          </cell>
          <cell r="V270" t="str">
            <v>NA</v>
          </cell>
          <cell r="W270" t="str">
            <v>NA</v>
          </cell>
          <cell r="X270" t="str">
            <v>NA</v>
          </cell>
          <cell r="Y270" t="str">
            <v>CMC001</v>
          </cell>
          <cell r="Z270" t="str">
            <v>NA</v>
          </cell>
          <cell r="AA270" t="str">
            <v>NA</v>
          </cell>
          <cell r="AB270" t="str">
            <v>NA</v>
          </cell>
          <cell r="AC270" t="str">
            <v>NA</v>
          </cell>
          <cell r="AD270">
            <v>1</v>
          </cell>
          <cell r="AE270" t="str">
            <v>NA</v>
          </cell>
          <cell r="AF270" t="str">
            <v>NA</v>
          </cell>
          <cell r="AG270" t="str">
            <v>NA</v>
          </cell>
          <cell r="AH270" t="str">
            <v>NA</v>
          </cell>
          <cell r="AI270">
            <v>140</v>
          </cell>
          <cell r="AJ270">
            <v>140</v>
          </cell>
          <cell r="AO270">
            <v>6735</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881948</v>
          </cell>
          <cell r="BF270">
            <v>0</v>
          </cell>
          <cell r="BG270">
            <v>0</v>
          </cell>
          <cell r="BH270">
            <v>0</v>
          </cell>
          <cell r="BI270">
            <v>0</v>
          </cell>
          <cell r="BJ270">
            <v>6300</v>
          </cell>
          <cell r="BK270">
            <v>0</v>
          </cell>
          <cell r="BL270">
            <v>0</v>
          </cell>
          <cell r="BM270">
            <v>0</v>
          </cell>
          <cell r="BN270">
            <v>0</v>
          </cell>
          <cell r="BO270">
            <v>6300</v>
          </cell>
          <cell r="BP270">
            <v>60908</v>
          </cell>
          <cell r="BQ270">
            <v>0</v>
          </cell>
          <cell r="BR270">
            <v>0</v>
          </cell>
          <cell r="BS270">
            <v>0</v>
          </cell>
          <cell r="BT270">
            <v>0</v>
          </cell>
          <cell r="BU270">
            <v>435</v>
          </cell>
          <cell r="BV270">
            <v>0</v>
          </cell>
          <cell r="BW270">
            <v>0</v>
          </cell>
          <cell r="BX270">
            <v>0</v>
          </cell>
          <cell r="BY270">
            <v>0</v>
          </cell>
          <cell r="BZ270">
            <v>435</v>
          </cell>
          <cell r="CA270">
            <v>6300</v>
          </cell>
          <cell r="CB270">
            <v>6735</v>
          </cell>
          <cell r="CD270">
            <v>6735</v>
          </cell>
        </row>
        <row r="271">
          <cell r="C271" t="str">
            <v>CAP08</v>
          </cell>
          <cell r="D271" t="str">
            <v>Corte y Rotura en anden adoquin</v>
          </cell>
          <cell r="E271" t="str">
            <v>m</v>
          </cell>
          <cell r="F271" t="str">
            <v>NA</v>
          </cell>
          <cell r="G271" t="str">
            <v>NA</v>
          </cell>
          <cell r="H271" t="str">
            <v>NA</v>
          </cell>
          <cell r="I271" t="str">
            <v>NA</v>
          </cell>
          <cell r="J271" t="str">
            <v>NA</v>
          </cell>
          <cell r="K271" t="str">
            <v>NA</v>
          </cell>
          <cell r="L271" t="str">
            <v>NA</v>
          </cell>
          <cell r="M271" t="str">
            <v>NA</v>
          </cell>
          <cell r="N271" t="str">
            <v>NA</v>
          </cell>
          <cell r="O271" t="str">
            <v>NA</v>
          </cell>
          <cell r="P271" t="str">
            <v>NA</v>
          </cell>
          <cell r="Q271" t="str">
            <v>NA</v>
          </cell>
          <cell r="R271" t="str">
            <v>NA</v>
          </cell>
          <cell r="S271" t="str">
            <v>NA</v>
          </cell>
          <cell r="T271" t="str">
            <v>CEC002</v>
          </cell>
          <cell r="U271" t="str">
            <v>NA</v>
          </cell>
          <cell r="V271" t="str">
            <v>NA</v>
          </cell>
          <cell r="W271" t="str">
            <v>NA</v>
          </cell>
          <cell r="X271" t="str">
            <v>NA</v>
          </cell>
          <cell r="Y271" t="str">
            <v>CMC002</v>
          </cell>
          <cell r="Z271" t="str">
            <v>NA</v>
          </cell>
          <cell r="AA271" t="str">
            <v>NA</v>
          </cell>
          <cell r="AB271" t="str">
            <v>NA</v>
          </cell>
          <cell r="AC271" t="str">
            <v>NA</v>
          </cell>
          <cell r="AD271">
            <v>1</v>
          </cell>
          <cell r="AE271" t="str">
            <v>NA</v>
          </cell>
          <cell r="AF271" t="str">
            <v>NA</v>
          </cell>
          <cell r="AG271" t="str">
            <v>NA</v>
          </cell>
          <cell r="AH271" t="str">
            <v>NA</v>
          </cell>
          <cell r="AI271">
            <v>140</v>
          </cell>
          <cell r="AJ271">
            <v>140</v>
          </cell>
          <cell r="AO271">
            <v>4814</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v>
          </cell>
          <cell r="BD271">
            <v>0</v>
          </cell>
          <cell r="BE271">
            <v>584715</v>
          </cell>
          <cell r="BF271">
            <v>0</v>
          </cell>
          <cell r="BG271">
            <v>0</v>
          </cell>
          <cell r="BH271">
            <v>0</v>
          </cell>
          <cell r="BI271">
            <v>0</v>
          </cell>
          <cell r="BJ271">
            <v>4177</v>
          </cell>
          <cell r="BK271">
            <v>0</v>
          </cell>
          <cell r="BL271">
            <v>0</v>
          </cell>
          <cell r="BM271">
            <v>0</v>
          </cell>
          <cell r="BN271">
            <v>0</v>
          </cell>
          <cell r="BO271">
            <v>4177</v>
          </cell>
          <cell r="BP271">
            <v>89116</v>
          </cell>
          <cell r="BQ271">
            <v>0</v>
          </cell>
          <cell r="BR271">
            <v>0</v>
          </cell>
          <cell r="BS271">
            <v>0</v>
          </cell>
          <cell r="BT271">
            <v>0</v>
          </cell>
          <cell r="BU271">
            <v>637</v>
          </cell>
          <cell r="BV271">
            <v>0</v>
          </cell>
          <cell r="BW271">
            <v>0</v>
          </cell>
          <cell r="BX271">
            <v>0</v>
          </cell>
          <cell r="BY271">
            <v>0</v>
          </cell>
          <cell r="BZ271">
            <v>637</v>
          </cell>
          <cell r="CA271">
            <v>4177</v>
          </cell>
          <cell r="CB271">
            <v>4814</v>
          </cell>
          <cell r="CD271">
            <v>4814</v>
          </cell>
        </row>
        <row r="272">
          <cell r="C272" t="str">
            <v>CAP08</v>
          </cell>
          <cell r="D272" t="str">
            <v>Corte y Rotura en anden piedra coralina</v>
          </cell>
          <cell r="E272" t="str">
            <v>m</v>
          </cell>
          <cell r="F272" t="str">
            <v>NA</v>
          </cell>
          <cell r="G272" t="str">
            <v>NA</v>
          </cell>
          <cell r="H272" t="str">
            <v>NA</v>
          </cell>
          <cell r="I272" t="str">
            <v>NA</v>
          </cell>
          <cell r="J272" t="str">
            <v>NA</v>
          </cell>
          <cell r="K272" t="str">
            <v>NA</v>
          </cell>
          <cell r="L272" t="str">
            <v>NA</v>
          </cell>
          <cell r="M272" t="str">
            <v>NA</v>
          </cell>
          <cell r="N272" t="str">
            <v>NA</v>
          </cell>
          <cell r="O272" t="str">
            <v>NA</v>
          </cell>
          <cell r="P272" t="str">
            <v>NA</v>
          </cell>
          <cell r="Q272" t="str">
            <v>NA</v>
          </cell>
          <cell r="R272" t="str">
            <v>NA</v>
          </cell>
          <cell r="S272" t="str">
            <v>NA</v>
          </cell>
          <cell r="T272" t="str">
            <v>CEC002</v>
          </cell>
          <cell r="U272" t="str">
            <v>NA</v>
          </cell>
          <cell r="V272" t="str">
            <v>NA</v>
          </cell>
          <cell r="W272" t="str">
            <v>NA</v>
          </cell>
          <cell r="X272" t="str">
            <v>NA</v>
          </cell>
          <cell r="Y272" t="str">
            <v>CMC002</v>
          </cell>
          <cell r="Z272" t="str">
            <v>NA</v>
          </cell>
          <cell r="AA272" t="str">
            <v>NA</v>
          </cell>
          <cell r="AB272" t="str">
            <v>NA</v>
          </cell>
          <cell r="AC272" t="str">
            <v>NA</v>
          </cell>
          <cell r="AD272">
            <v>1</v>
          </cell>
          <cell r="AE272" t="str">
            <v>NA</v>
          </cell>
          <cell r="AF272" t="str">
            <v>NA</v>
          </cell>
          <cell r="AG272" t="str">
            <v>NA</v>
          </cell>
          <cell r="AH272" t="str">
            <v>NA</v>
          </cell>
          <cell r="AI272">
            <v>140</v>
          </cell>
          <cell r="AJ272">
            <v>140</v>
          </cell>
          <cell r="AO272">
            <v>4814</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584715</v>
          </cell>
          <cell r="BF272">
            <v>0</v>
          </cell>
          <cell r="BG272">
            <v>0</v>
          </cell>
          <cell r="BH272">
            <v>0</v>
          </cell>
          <cell r="BI272">
            <v>0</v>
          </cell>
          <cell r="BJ272">
            <v>4177</v>
          </cell>
          <cell r="BK272">
            <v>0</v>
          </cell>
          <cell r="BL272">
            <v>0</v>
          </cell>
          <cell r="BM272">
            <v>0</v>
          </cell>
          <cell r="BN272">
            <v>0</v>
          </cell>
          <cell r="BO272">
            <v>4177</v>
          </cell>
          <cell r="BP272">
            <v>89116</v>
          </cell>
          <cell r="BQ272">
            <v>0</v>
          </cell>
          <cell r="BR272">
            <v>0</v>
          </cell>
          <cell r="BS272">
            <v>0</v>
          </cell>
          <cell r="BT272">
            <v>0</v>
          </cell>
          <cell r="BU272">
            <v>637</v>
          </cell>
          <cell r="BV272">
            <v>0</v>
          </cell>
          <cell r="BW272">
            <v>0</v>
          </cell>
          <cell r="BX272">
            <v>0</v>
          </cell>
          <cell r="BY272">
            <v>0</v>
          </cell>
          <cell r="BZ272">
            <v>637</v>
          </cell>
          <cell r="CA272">
            <v>4177</v>
          </cell>
          <cell r="CB272">
            <v>4814</v>
          </cell>
          <cell r="CD272">
            <v>4814</v>
          </cell>
        </row>
        <row r="273">
          <cell r="C273" t="str">
            <v>CAP08</v>
          </cell>
          <cell r="D273" t="str">
            <v>Cruce de vias con camisa de acero de 6" con topo Incluye subductada de la tuberia y camisa</v>
          </cell>
          <cell r="E273" t="str">
            <v>m</v>
          </cell>
          <cell r="F273" t="str">
            <v>MOC120</v>
          </cell>
          <cell r="G273" t="str">
            <v>MOC010</v>
          </cell>
          <cell r="H273" t="str">
            <v>MRD351</v>
          </cell>
          <cell r="I273" t="str">
            <v>MRD352</v>
          </cell>
          <cell r="J273" t="str">
            <v>NA</v>
          </cell>
          <cell r="K273" t="str">
            <v>NA</v>
          </cell>
          <cell r="L273" t="str">
            <v>NA</v>
          </cell>
          <cell r="M273">
            <v>1</v>
          </cell>
          <cell r="N273">
            <v>0.3</v>
          </cell>
          <cell r="O273">
            <v>1</v>
          </cell>
          <cell r="P273">
            <v>0.04</v>
          </cell>
          <cell r="Q273" t="str">
            <v>NA</v>
          </cell>
          <cell r="R273" t="str">
            <v>NA</v>
          </cell>
          <cell r="S273" t="str">
            <v>NA</v>
          </cell>
          <cell r="T273" t="str">
            <v>CEC004</v>
          </cell>
          <cell r="U273" t="str">
            <v>CEC016</v>
          </cell>
          <cell r="V273" t="str">
            <v>CEC010</v>
          </cell>
          <cell r="W273" t="str">
            <v>NA</v>
          </cell>
          <cell r="X273" t="str">
            <v>NA</v>
          </cell>
          <cell r="Y273" t="str">
            <v>CMC004</v>
          </cell>
          <cell r="Z273" t="str">
            <v>CMC005</v>
          </cell>
          <cell r="AA273" t="str">
            <v>CMC008</v>
          </cell>
          <cell r="AB273" t="str">
            <v>NA</v>
          </cell>
          <cell r="AC273" t="str">
            <v>NA</v>
          </cell>
          <cell r="AD273">
            <v>1</v>
          </cell>
          <cell r="AE273">
            <v>1</v>
          </cell>
          <cell r="AF273">
            <v>1</v>
          </cell>
          <cell r="AG273" t="str">
            <v>NA</v>
          </cell>
          <cell r="AH273" t="str">
            <v>NA</v>
          </cell>
          <cell r="AI273">
            <v>8</v>
          </cell>
          <cell r="AJ273">
            <v>8</v>
          </cell>
          <cell r="AK273">
            <v>8</v>
          </cell>
          <cell r="AL273">
            <v>8</v>
          </cell>
          <cell r="AO273">
            <v>128629</v>
          </cell>
          <cell r="AP273">
            <v>50000</v>
          </cell>
          <cell r="AQ273">
            <v>24000</v>
          </cell>
          <cell r="AR273">
            <v>10212</v>
          </cell>
          <cell r="AS273">
            <v>828</v>
          </cell>
          <cell r="AT273">
            <v>0</v>
          </cell>
          <cell r="AU273">
            <v>0</v>
          </cell>
          <cell r="AV273">
            <v>0</v>
          </cell>
          <cell r="AW273">
            <v>50000</v>
          </cell>
          <cell r="AX273">
            <v>7200</v>
          </cell>
          <cell r="AY273">
            <v>10212</v>
          </cell>
          <cell r="AZ273">
            <v>33</v>
          </cell>
          <cell r="BA273">
            <v>0</v>
          </cell>
          <cell r="BB273">
            <v>0</v>
          </cell>
          <cell r="BC273">
            <v>0</v>
          </cell>
          <cell r="BD273">
            <v>70817</v>
          </cell>
          <cell r="BE273">
            <v>2893</v>
          </cell>
          <cell r="BF273">
            <v>50000</v>
          </cell>
          <cell r="BG273">
            <v>33634</v>
          </cell>
          <cell r="BH273">
            <v>0</v>
          </cell>
          <cell r="BI273">
            <v>0</v>
          </cell>
          <cell r="BJ273">
            <v>362</v>
          </cell>
          <cell r="BK273">
            <v>6250</v>
          </cell>
          <cell r="BL273">
            <v>4204</v>
          </cell>
          <cell r="BM273">
            <v>0</v>
          </cell>
          <cell r="BN273">
            <v>0</v>
          </cell>
          <cell r="BO273">
            <v>10816</v>
          </cell>
          <cell r="BP273">
            <v>128224</v>
          </cell>
          <cell r="BQ273">
            <v>106852</v>
          </cell>
          <cell r="BR273">
            <v>140891</v>
          </cell>
          <cell r="BS273">
            <v>0</v>
          </cell>
          <cell r="BT273">
            <v>0</v>
          </cell>
          <cell r="BU273">
            <v>16028</v>
          </cell>
          <cell r="BV273">
            <v>13357</v>
          </cell>
          <cell r="BW273">
            <v>17611</v>
          </cell>
          <cell r="BX273">
            <v>0</v>
          </cell>
          <cell r="BY273">
            <v>0</v>
          </cell>
          <cell r="BZ273">
            <v>46996</v>
          </cell>
          <cell r="CA273">
            <v>10816</v>
          </cell>
          <cell r="CB273">
            <v>57812</v>
          </cell>
          <cell r="CC273">
            <v>0.05</v>
          </cell>
          <cell r="CD273">
            <v>128629</v>
          </cell>
        </row>
        <row r="274">
          <cell r="C274" t="str">
            <v>CAP08</v>
          </cell>
          <cell r="D274" t="str">
            <v>Cruce de vias con topo para tuberia de 4" Incluye el ducto</v>
          </cell>
          <cell r="E274" t="str">
            <v>m</v>
          </cell>
          <cell r="F274" t="str">
            <v>MOC056</v>
          </cell>
          <cell r="G274" t="str">
            <v>MOC010</v>
          </cell>
          <cell r="H274" t="str">
            <v>NA</v>
          </cell>
          <cell r="I274" t="str">
            <v>NA</v>
          </cell>
          <cell r="J274" t="str">
            <v>NA</v>
          </cell>
          <cell r="K274" t="str">
            <v>NA</v>
          </cell>
          <cell r="L274" t="str">
            <v>NA</v>
          </cell>
          <cell r="M274">
            <v>1</v>
          </cell>
          <cell r="N274">
            <v>0.3</v>
          </cell>
          <cell r="O274" t="str">
            <v>NA</v>
          </cell>
          <cell r="P274" t="str">
            <v>NA</v>
          </cell>
          <cell r="Q274" t="str">
            <v>NA</v>
          </cell>
          <cell r="R274" t="str">
            <v>NA</v>
          </cell>
          <cell r="S274" t="str">
            <v>NA</v>
          </cell>
          <cell r="T274" t="str">
            <v>CEC004</v>
          </cell>
          <cell r="U274" t="str">
            <v>CEC006</v>
          </cell>
          <cell r="V274" t="str">
            <v>CEC010</v>
          </cell>
          <cell r="W274" t="str">
            <v>NA</v>
          </cell>
          <cell r="X274" t="str">
            <v>NA</v>
          </cell>
          <cell r="Y274" t="str">
            <v>CMC004</v>
          </cell>
          <cell r="Z274" t="str">
            <v>CMC005</v>
          </cell>
          <cell r="AA274" t="str">
            <v>CMC008</v>
          </cell>
          <cell r="AB274" t="str">
            <v>NA</v>
          </cell>
          <cell r="AC274" t="str">
            <v>NA</v>
          </cell>
          <cell r="AD274">
            <v>1</v>
          </cell>
          <cell r="AE274">
            <v>1</v>
          </cell>
          <cell r="AF274">
            <v>1</v>
          </cell>
          <cell r="AG274" t="str">
            <v>NA</v>
          </cell>
          <cell r="AH274" t="str">
            <v>NA</v>
          </cell>
          <cell r="AI274">
            <v>7</v>
          </cell>
          <cell r="AJ274">
            <v>7</v>
          </cell>
          <cell r="AK274">
            <v>7</v>
          </cell>
          <cell r="AL274">
            <v>7</v>
          </cell>
          <cell r="AO274">
            <v>89823</v>
          </cell>
          <cell r="AP274">
            <v>10700</v>
          </cell>
          <cell r="AQ274">
            <v>24000</v>
          </cell>
          <cell r="AR274">
            <v>0</v>
          </cell>
          <cell r="AS274">
            <v>0</v>
          </cell>
          <cell r="AT274">
            <v>0</v>
          </cell>
          <cell r="AU274">
            <v>0</v>
          </cell>
          <cell r="AV274">
            <v>0</v>
          </cell>
          <cell r="AW274">
            <v>10700</v>
          </cell>
          <cell r="AX274">
            <v>7200</v>
          </cell>
          <cell r="AY274">
            <v>0</v>
          </cell>
          <cell r="AZ274">
            <v>0</v>
          </cell>
          <cell r="BA274">
            <v>0</v>
          </cell>
          <cell r="BB274">
            <v>0</v>
          </cell>
          <cell r="BC274">
            <v>0</v>
          </cell>
          <cell r="BD274">
            <v>18795</v>
          </cell>
          <cell r="BE274">
            <v>2893</v>
          </cell>
          <cell r="BF274">
            <v>84698</v>
          </cell>
          <cell r="BG274">
            <v>33634</v>
          </cell>
          <cell r="BH274">
            <v>0</v>
          </cell>
          <cell r="BI274">
            <v>0</v>
          </cell>
          <cell r="BJ274">
            <v>413</v>
          </cell>
          <cell r="BK274">
            <v>12100</v>
          </cell>
          <cell r="BL274">
            <v>4805</v>
          </cell>
          <cell r="BM274">
            <v>0</v>
          </cell>
          <cell r="BN274">
            <v>0</v>
          </cell>
          <cell r="BO274">
            <v>17318</v>
          </cell>
          <cell r="BP274">
            <v>128224</v>
          </cell>
          <cell r="BQ274">
            <v>106852</v>
          </cell>
          <cell r="BR274">
            <v>140891</v>
          </cell>
          <cell r="BS274">
            <v>0</v>
          </cell>
          <cell r="BT274">
            <v>0</v>
          </cell>
          <cell r="BU274">
            <v>18318</v>
          </cell>
          <cell r="BV274">
            <v>15265</v>
          </cell>
          <cell r="BW274">
            <v>20127</v>
          </cell>
          <cell r="BX274">
            <v>0</v>
          </cell>
          <cell r="BY274">
            <v>0</v>
          </cell>
          <cell r="BZ274">
            <v>53710</v>
          </cell>
          <cell r="CA274">
            <v>17318</v>
          </cell>
          <cell r="CB274">
            <v>71028</v>
          </cell>
          <cell r="CC274">
            <v>0.05</v>
          </cell>
          <cell r="CD274">
            <v>89823</v>
          </cell>
        </row>
        <row r="275">
          <cell r="B275" t="str">
            <v>PLM01</v>
          </cell>
          <cell r="C275" t="str">
            <v>CAP08</v>
          </cell>
          <cell r="D275" t="str">
            <v>De    10  pares</v>
          </cell>
          <cell r="E275" t="str">
            <v>m</v>
          </cell>
          <cell r="F275" t="str">
            <v>NA</v>
          </cell>
          <cell r="G275" t="str">
            <v>NA</v>
          </cell>
          <cell r="H275" t="str">
            <v>NA</v>
          </cell>
          <cell r="I275" t="str">
            <v>NA</v>
          </cell>
          <cell r="J275" t="str">
            <v>NA</v>
          </cell>
          <cell r="K275" t="str">
            <v>NA</v>
          </cell>
          <cell r="L275" t="str">
            <v>NA</v>
          </cell>
          <cell r="M275" t="str">
            <v>NA</v>
          </cell>
          <cell r="N275" t="str">
            <v>NA</v>
          </cell>
          <cell r="O275" t="str">
            <v>NA</v>
          </cell>
          <cell r="P275" t="str">
            <v>NA</v>
          </cell>
          <cell r="Q275" t="str">
            <v>NA</v>
          </cell>
          <cell r="R275" t="str">
            <v>NA</v>
          </cell>
          <cell r="S275" t="str">
            <v>NA</v>
          </cell>
          <cell r="T275" t="str">
            <v>CER002</v>
          </cell>
          <cell r="U275" t="str">
            <v>NA</v>
          </cell>
          <cell r="V275" t="str">
            <v>NA</v>
          </cell>
          <cell r="W275" t="str">
            <v>NA</v>
          </cell>
          <cell r="X275" t="str">
            <v>NA</v>
          </cell>
          <cell r="Y275" t="str">
            <v>CMC012</v>
          </cell>
          <cell r="Z275" t="str">
            <v>NA</v>
          </cell>
          <cell r="AA275" t="str">
            <v>NA</v>
          </cell>
          <cell r="AB275" t="str">
            <v>NA</v>
          </cell>
          <cell r="AC275" t="str">
            <v>NA</v>
          </cell>
          <cell r="AD275">
            <v>1</v>
          </cell>
          <cell r="AE275" t="str">
            <v>NA</v>
          </cell>
          <cell r="AF275" t="str">
            <v>NA</v>
          </cell>
          <cell r="AG275" t="str">
            <v>NA</v>
          </cell>
          <cell r="AH275" t="str">
            <v>NA</v>
          </cell>
          <cell r="AI275">
            <v>400</v>
          </cell>
          <cell r="AJ275">
            <v>400</v>
          </cell>
          <cell r="AO275">
            <v>366</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48564</v>
          </cell>
          <cell r="BF275">
            <v>0</v>
          </cell>
          <cell r="BG275">
            <v>0</v>
          </cell>
          <cell r="BH275">
            <v>0</v>
          </cell>
          <cell r="BI275">
            <v>0</v>
          </cell>
          <cell r="BJ275">
            <v>121</v>
          </cell>
          <cell r="BK275">
            <v>0</v>
          </cell>
          <cell r="BL275">
            <v>0</v>
          </cell>
          <cell r="BM275">
            <v>0</v>
          </cell>
          <cell r="BN275">
            <v>0</v>
          </cell>
          <cell r="BO275">
            <v>121</v>
          </cell>
          <cell r="BP275">
            <v>98147</v>
          </cell>
          <cell r="BQ275">
            <v>0</v>
          </cell>
          <cell r="BR275">
            <v>0</v>
          </cell>
          <cell r="BS275">
            <v>0</v>
          </cell>
          <cell r="BT275">
            <v>0</v>
          </cell>
          <cell r="BU275">
            <v>245</v>
          </cell>
          <cell r="BV275">
            <v>0</v>
          </cell>
          <cell r="BW275">
            <v>0</v>
          </cell>
          <cell r="BX275">
            <v>0</v>
          </cell>
          <cell r="BY275">
            <v>0</v>
          </cell>
          <cell r="BZ275">
            <v>245</v>
          </cell>
          <cell r="CA275">
            <v>121</v>
          </cell>
          <cell r="CB275">
            <v>366</v>
          </cell>
          <cell r="CC275">
            <v>0.05</v>
          </cell>
          <cell r="CD275">
            <v>366</v>
          </cell>
        </row>
        <row r="276">
          <cell r="B276" t="str">
            <v>ELM01</v>
          </cell>
          <cell r="C276" t="str">
            <v>CAP08</v>
          </cell>
          <cell r="D276" t="str">
            <v>De    10  pares</v>
          </cell>
          <cell r="E276" t="str">
            <v>U</v>
          </cell>
          <cell r="F276" t="str">
            <v>MRD141</v>
          </cell>
          <cell r="G276" t="str">
            <v>MRD076</v>
          </cell>
          <cell r="H276" t="str">
            <v>NA</v>
          </cell>
          <cell r="I276" t="str">
            <v>NA</v>
          </cell>
          <cell r="J276" t="str">
            <v>NA</v>
          </cell>
          <cell r="K276" t="str">
            <v>NA</v>
          </cell>
          <cell r="L276" t="str">
            <v>NA</v>
          </cell>
          <cell r="M276">
            <v>1</v>
          </cell>
          <cell r="N276">
            <v>20</v>
          </cell>
          <cell r="O276" t="str">
            <v>NA</v>
          </cell>
          <cell r="P276" t="str">
            <v>NA</v>
          </cell>
          <cell r="Q276" t="str">
            <v>NA</v>
          </cell>
          <cell r="R276" t="str">
            <v>NA</v>
          </cell>
          <cell r="S276" t="str">
            <v>NA</v>
          </cell>
          <cell r="T276" t="str">
            <v>CER004</v>
          </cell>
          <cell r="U276" t="str">
            <v>NA</v>
          </cell>
          <cell r="V276" t="str">
            <v>NA</v>
          </cell>
          <cell r="W276" t="str">
            <v>NA</v>
          </cell>
          <cell r="X276" t="str">
            <v>NA</v>
          </cell>
          <cell r="Y276" t="str">
            <v>CMC013</v>
          </cell>
          <cell r="Z276" t="str">
            <v>NA</v>
          </cell>
          <cell r="AA276" t="str">
            <v>NA</v>
          </cell>
          <cell r="AB276" t="str">
            <v>NA</v>
          </cell>
          <cell r="AC276" t="str">
            <v>NA</v>
          </cell>
          <cell r="AD276">
            <v>1</v>
          </cell>
          <cell r="AE276" t="str">
            <v>NA</v>
          </cell>
          <cell r="AF276" t="str">
            <v>NA</v>
          </cell>
          <cell r="AG276" t="str">
            <v>NA</v>
          </cell>
          <cell r="AH276" t="str">
            <v>NA</v>
          </cell>
          <cell r="AI276">
            <v>54</v>
          </cell>
          <cell r="AJ276">
            <v>54</v>
          </cell>
          <cell r="AO276">
            <v>41045</v>
          </cell>
          <cell r="AP276">
            <v>33500</v>
          </cell>
          <cell r="AQ276">
            <v>85</v>
          </cell>
          <cell r="AR276">
            <v>0</v>
          </cell>
          <cell r="AS276">
            <v>0</v>
          </cell>
          <cell r="AT276">
            <v>0</v>
          </cell>
          <cell r="AU276">
            <v>0</v>
          </cell>
          <cell r="AV276">
            <v>0</v>
          </cell>
          <cell r="AW276">
            <v>33500</v>
          </cell>
          <cell r="AX276">
            <v>1700</v>
          </cell>
          <cell r="AY276">
            <v>0</v>
          </cell>
          <cell r="AZ276">
            <v>0</v>
          </cell>
          <cell r="BA276">
            <v>0</v>
          </cell>
          <cell r="BB276">
            <v>0</v>
          </cell>
          <cell r="BC276">
            <v>0</v>
          </cell>
          <cell r="BD276">
            <v>36960</v>
          </cell>
          <cell r="BE276">
            <v>114090</v>
          </cell>
          <cell r="BF276">
            <v>0</v>
          </cell>
          <cell r="BG276">
            <v>0</v>
          </cell>
          <cell r="BH276">
            <v>0</v>
          </cell>
          <cell r="BI276">
            <v>0</v>
          </cell>
          <cell r="BJ276">
            <v>2113</v>
          </cell>
          <cell r="BK276">
            <v>0</v>
          </cell>
          <cell r="BL276">
            <v>0</v>
          </cell>
          <cell r="BM276">
            <v>0</v>
          </cell>
          <cell r="BN276">
            <v>0</v>
          </cell>
          <cell r="BO276">
            <v>2113</v>
          </cell>
          <cell r="BP276">
            <v>106495</v>
          </cell>
          <cell r="BQ276">
            <v>0</v>
          </cell>
          <cell r="BR276">
            <v>0</v>
          </cell>
          <cell r="BS276">
            <v>0</v>
          </cell>
          <cell r="BT276">
            <v>0</v>
          </cell>
          <cell r="BU276">
            <v>1972</v>
          </cell>
          <cell r="BV276">
            <v>0</v>
          </cell>
          <cell r="BW276">
            <v>0</v>
          </cell>
          <cell r="BX276">
            <v>0</v>
          </cell>
          <cell r="BY276">
            <v>0</v>
          </cell>
          <cell r="BZ276">
            <v>1972</v>
          </cell>
          <cell r="CA276">
            <v>2113</v>
          </cell>
          <cell r="CB276">
            <v>4085</v>
          </cell>
          <cell r="CC276">
            <v>0.05</v>
          </cell>
          <cell r="CD276">
            <v>41045</v>
          </cell>
        </row>
        <row r="277">
          <cell r="B277" t="str">
            <v>EPA01</v>
          </cell>
          <cell r="C277" t="str">
            <v>CAP08</v>
          </cell>
          <cell r="D277" t="str">
            <v>De    10  pares</v>
          </cell>
          <cell r="E277" t="str">
            <v>U</v>
          </cell>
          <cell r="F277" t="str">
            <v>MRD244</v>
          </cell>
          <cell r="G277" t="str">
            <v>MRD215</v>
          </cell>
          <cell r="H277" t="str">
            <v>MRD252</v>
          </cell>
          <cell r="I277" t="str">
            <v>MRD046</v>
          </cell>
          <cell r="J277" t="str">
            <v>NA</v>
          </cell>
          <cell r="K277" t="str">
            <v>NA</v>
          </cell>
          <cell r="L277" t="str">
            <v>NA</v>
          </cell>
          <cell r="M277">
            <v>1</v>
          </cell>
          <cell r="N277">
            <v>0.1</v>
          </cell>
          <cell r="O277">
            <v>0.03</v>
          </cell>
          <cell r="P277">
            <v>20</v>
          </cell>
          <cell r="Q277" t="str">
            <v>NA</v>
          </cell>
          <cell r="R277" t="str">
            <v>NA</v>
          </cell>
          <cell r="S277" t="str">
            <v>NA</v>
          </cell>
          <cell r="T277" t="str">
            <v>CER004</v>
          </cell>
          <cell r="U277" t="str">
            <v>NA</v>
          </cell>
          <cell r="V277" t="str">
            <v>NA</v>
          </cell>
          <cell r="W277" t="str">
            <v>NA</v>
          </cell>
          <cell r="X277" t="str">
            <v>NA</v>
          </cell>
          <cell r="Y277" t="str">
            <v>CMC014</v>
          </cell>
          <cell r="Z277" t="str">
            <v>NA</v>
          </cell>
          <cell r="AA277" t="str">
            <v>NA</v>
          </cell>
          <cell r="AB277" t="str">
            <v>NA</v>
          </cell>
          <cell r="AC277" t="str">
            <v>NA</v>
          </cell>
          <cell r="AD277">
            <v>1</v>
          </cell>
          <cell r="AE277" t="str">
            <v>NA</v>
          </cell>
          <cell r="AF277" t="str">
            <v>NA</v>
          </cell>
          <cell r="AG277" t="str">
            <v>NA</v>
          </cell>
          <cell r="AH277" t="str">
            <v>NA</v>
          </cell>
          <cell r="AI277">
            <v>14.4</v>
          </cell>
          <cell r="AJ277">
            <v>14.4</v>
          </cell>
          <cell r="AO277">
            <v>35045</v>
          </cell>
          <cell r="AP277">
            <v>13542</v>
          </cell>
          <cell r="AQ277">
            <v>14663</v>
          </cell>
          <cell r="AR277">
            <v>25875</v>
          </cell>
          <cell r="AS277">
            <v>43</v>
          </cell>
          <cell r="AT277">
            <v>0</v>
          </cell>
          <cell r="AU277">
            <v>0</v>
          </cell>
          <cell r="AV277">
            <v>0</v>
          </cell>
          <cell r="AW277">
            <v>13542</v>
          </cell>
          <cell r="AX277">
            <v>1466</v>
          </cell>
          <cell r="AY277">
            <v>776</v>
          </cell>
          <cell r="AZ277">
            <v>860</v>
          </cell>
          <cell r="BA277">
            <v>0</v>
          </cell>
          <cell r="BB277">
            <v>0</v>
          </cell>
          <cell r="BC277">
            <v>0</v>
          </cell>
          <cell r="BD277">
            <v>17476</v>
          </cell>
          <cell r="BE277">
            <v>114090</v>
          </cell>
          <cell r="BF277">
            <v>0</v>
          </cell>
          <cell r="BG277">
            <v>0</v>
          </cell>
          <cell r="BH277">
            <v>0</v>
          </cell>
          <cell r="BI277">
            <v>0</v>
          </cell>
          <cell r="BJ277">
            <v>7923</v>
          </cell>
          <cell r="BK277">
            <v>0</v>
          </cell>
          <cell r="BL277">
            <v>0</v>
          </cell>
          <cell r="BM277">
            <v>0</v>
          </cell>
          <cell r="BN277">
            <v>0</v>
          </cell>
          <cell r="BO277">
            <v>7923</v>
          </cell>
          <cell r="BP277">
            <v>138896</v>
          </cell>
          <cell r="BQ277">
            <v>0</v>
          </cell>
          <cell r="BR277">
            <v>0</v>
          </cell>
          <cell r="BS277">
            <v>0</v>
          </cell>
          <cell r="BT277">
            <v>0</v>
          </cell>
          <cell r="BU277">
            <v>9646</v>
          </cell>
          <cell r="BV277">
            <v>0</v>
          </cell>
          <cell r="BW277">
            <v>0</v>
          </cell>
          <cell r="BX277">
            <v>0</v>
          </cell>
          <cell r="BY277">
            <v>0</v>
          </cell>
          <cell r="BZ277">
            <v>9646</v>
          </cell>
          <cell r="CA277">
            <v>7923</v>
          </cell>
          <cell r="CB277">
            <v>17569</v>
          </cell>
          <cell r="CC277">
            <v>0.05</v>
          </cell>
          <cell r="CD277">
            <v>35045</v>
          </cell>
        </row>
        <row r="278">
          <cell r="B278" t="str">
            <v>EPC01</v>
          </cell>
          <cell r="C278" t="str">
            <v>CAP08</v>
          </cell>
          <cell r="D278" t="str">
            <v>De    10  pares</v>
          </cell>
          <cell r="E278" t="str">
            <v>U</v>
          </cell>
          <cell r="F278" t="str">
            <v>MRD244</v>
          </cell>
          <cell r="G278" t="str">
            <v>MRD215</v>
          </cell>
          <cell r="H278" t="str">
            <v>MRD252</v>
          </cell>
          <cell r="I278" t="str">
            <v>MRD046</v>
          </cell>
          <cell r="J278" t="str">
            <v>NA</v>
          </cell>
          <cell r="K278" t="str">
            <v>NA</v>
          </cell>
          <cell r="L278" t="str">
            <v>NA</v>
          </cell>
          <cell r="M278">
            <v>1</v>
          </cell>
          <cell r="N278">
            <v>0.1</v>
          </cell>
          <cell r="O278">
            <v>0.03</v>
          </cell>
          <cell r="P278">
            <v>20</v>
          </cell>
          <cell r="Q278" t="str">
            <v>NA</v>
          </cell>
          <cell r="R278" t="str">
            <v>NA</v>
          </cell>
          <cell r="S278" t="str">
            <v>NA</v>
          </cell>
          <cell r="T278" t="str">
            <v>CER003</v>
          </cell>
          <cell r="U278" t="str">
            <v>NA</v>
          </cell>
          <cell r="V278" t="str">
            <v>NA</v>
          </cell>
          <cell r="W278" t="str">
            <v>NA</v>
          </cell>
          <cell r="X278" t="str">
            <v>NA</v>
          </cell>
          <cell r="Y278" t="str">
            <v>CMC013</v>
          </cell>
          <cell r="Z278" t="str">
            <v>NA</v>
          </cell>
          <cell r="AA278" t="str">
            <v>NA</v>
          </cell>
          <cell r="AB278" t="str">
            <v>NA</v>
          </cell>
          <cell r="AC278" t="str">
            <v>NA</v>
          </cell>
          <cell r="AD278">
            <v>1</v>
          </cell>
          <cell r="AE278" t="str">
            <v>NA</v>
          </cell>
          <cell r="AF278" t="str">
            <v>NA</v>
          </cell>
          <cell r="AG278" t="str">
            <v>NA</v>
          </cell>
          <cell r="AH278" t="str">
            <v>NA</v>
          </cell>
          <cell r="AI278">
            <v>16</v>
          </cell>
          <cell r="AJ278">
            <v>16</v>
          </cell>
          <cell r="AO278">
            <v>29326</v>
          </cell>
          <cell r="AP278">
            <v>13542</v>
          </cell>
          <cell r="AQ278">
            <v>14663</v>
          </cell>
          <cell r="AR278">
            <v>25875</v>
          </cell>
          <cell r="AS278">
            <v>43</v>
          </cell>
          <cell r="AT278">
            <v>0</v>
          </cell>
          <cell r="AU278">
            <v>0</v>
          </cell>
          <cell r="AV278">
            <v>0</v>
          </cell>
          <cell r="AW278">
            <v>13542</v>
          </cell>
          <cell r="AX278">
            <v>1466</v>
          </cell>
          <cell r="AY278">
            <v>776</v>
          </cell>
          <cell r="AZ278">
            <v>860</v>
          </cell>
          <cell r="BA278">
            <v>0</v>
          </cell>
          <cell r="BB278">
            <v>0</v>
          </cell>
          <cell r="BC278">
            <v>0</v>
          </cell>
          <cell r="BD278">
            <v>17476</v>
          </cell>
          <cell r="BE278">
            <v>83103</v>
          </cell>
          <cell r="BF278">
            <v>0</v>
          </cell>
          <cell r="BG278">
            <v>0</v>
          </cell>
          <cell r="BH278">
            <v>0</v>
          </cell>
          <cell r="BI278">
            <v>0</v>
          </cell>
          <cell r="BJ278">
            <v>5194</v>
          </cell>
          <cell r="BK278">
            <v>0</v>
          </cell>
          <cell r="BL278">
            <v>0</v>
          </cell>
          <cell r="BM278">
            <v>0</v>
          </cell>
          <cell r="BN278">
            <v>0</v>
          </cell>
          <cell r="BO278">
            <v>5194</v>
          </cell>
          <cell r="BP278">
            <v>106495</v>
          </cell>
          <cell r="BQ278">
            <v>0</v>
          </cell>
          <cell r="BR278">
            <v>0</v>
          </cell>
          <cell r="BS278">
            <v>0</v>
          </cell>
          <cell r="BT278">
            <v>0</v>
          </cell>
          <cell r="BU278">
            <v>6656</v>
          </cell>
          <cell r="BV278">
            <v>0</v>
          </cell>
          <cell r="BW278">
            <v>0</v>
          </cell>
          <cell r="BX278">
            <v>0</v>
          </cell>
          <cell r="BY278">
            <v>0</v>
          </cell>
          <cell r="BZ278">
            <v>6656</v>
          </cell>
          <cell r="CA278">
            <v>5194</v>
          </cell>
          <cell r="CB278">
            <v>11850</v>
          </cell>
          <cell r="CC278">
            <v>0.05</v>
          </cell>
          <cell r="CD278">
            <v>29326</v>
          </cell>
        </row>
        <row r="279">
          <cell r="B279" t="str">
            <v>EPM01</v>
          </cell>
          <cell r="C279" t="str">
            <v>CAP08</v>
          </cell>
          <cell r="D279" t="str">
            <v>De    10  pares</v>
          </cell>
          <cell r="E279" t="str">
            <v>U</v>
          </cell>
          <cell r="F279" t="str">
            <v>MRD244</v>
          </cell>
          <cell r="G279" t="str">
            <v>MRD215</v>
          </cell>
          <cell r="H279" t="str">
            <v>MRD252</v>
          </cell>
          <cell r="I279" t="str">
            <v>MRD046</v>
          </cell>
          <cell r="J279" t="str">
            <v>NA</v>
          </cell>
          <cell r="K279" t="str">
            <v>NA</v>
          </cell>
          <cell r="L279" t="str">
            <v>NA</v>
          </cell>
          <cell r="M279">
            <v>1</v>
          </cell>
          <cell r="N279">
            <v>0.1</v>
          </cell>
          <cell r="O279">
            <v>0.03</v>
          </cell>
          <cell r="P279">
            <v>20</v>
          </cell>
          <cell r="Q279" t="str">
            <v>NA</v>
          </cell>
          <cell r="R279" t="str">
            <v>NA</v>
          </cell>
          <cell r="S279" t="str">
            <v>NA</v>
          </cell>
          <cell r="T279" t="str">
            <v>CER004</v>
          </cell>
          <cell r="U279" t="str">
            <v>NA</v>
          </cell>
          <cell r="V279" t="str">
            <v>NA</v>
          </cell>
          <cell r="W279" t="str">
            <v>NA</v>
          </cell>
          <cell r="X279" t="str">
            <v>NA</v>
          </cell>
          <cell r="Y279" t="str">
            <v>CMC014</v>
          </cell>
          <cell r="Z279" t="str">
            <v>NA</v>
          </cell>
          <cell r="AA279" t="str">
            <v>NA</v>
          </cell>
          <cell r="AB279" t="str">
            <v>NA</v>
          </cell>
          <cell r="AC279" t="str">
            <v>NA</v>
          </cell>
          <cell r="AD279">
            <v>1</v>
          </cell>
          <cell r="AE279" t="str">
            <v>NA</v>
          </cell>
          <cell r="AF279" t="str">
            <v>NA</v>
          </cell>
          <cell r="AG279" t="str">
            <v>NA</v>
          </cell>
          <cell r="AH279" t="str">
            <v>NA</v>
          </cell>
          <cell r="AI279">
            <v>14.4</v>
          </cell>
          <cell r="AJ279">
            <v>14.4</v>
          </cell>
          <cell r="AO279">
            <v>35045</v>
          </cell>
          <cell r="AP279">
            <v>13542</v>
          </cell>
          <cell r="AQ279">
            <v>14663</v>
          </cell>
          <cell r="AR279">
            <v>25875</v>
          </cell>
          <cell r="AS279">
            <v>43</v>
          </cell>
          <cell r="AT279">
            <v>0</v>
          </cell>
          <cell r="AU279">
            <v>0</v>
          </cell>
          <cell r="AV279">
            <v>0</v>
          </cell>
          <cell r="AW279">
            <v>13542</v>
          </cell>
          <cell r="AX279">
            <v>1466</v>
          </cell>
          <cell r="AY279">
            <v>776</v>
          </cell>
          <cell r="AZ279">
            <v>860</v>
          </cell>
          <cell r="BA279">
            <v>0</v>
          </cell>
          <cell r="BB279">
            <v>0</v>
          </cell>
          <cell r="BC279">
            <v>0</v>
          </cell>
          <cell r="BD279">
            <v>17476</v>
          </cell>
          <cell r="BE279">
            <v>114090</v>
          </cell>
          <cell r="BF279">
            <v>0</v>
          </cell>
          <cell r="BG279">
            <v>0</v>
          </cell>
          <cell r="BH279">
            <v>0</v>
          </cell>
          <cell r="BI279">
            <v>0</v>
          </cell>
          <cell r="BJ279">
            <v>7923</v>
          </cell>
          <cell r="BK279">
            <v>0</v>
          </cell>
          <cell r="BL279">
            <v>0</v>
          </cell>
          <cell r="BM279">
            <v>0</v>
          </cell>
          <cell r="BN279">
            <v>0</v>
          </cell>
          <cell r="BO279">
            <v>7923</v>
          </cell>
          <cell r="BP279">
            <v>138896</v>
          </cell>
          <cell r="BQ279">
            <v>0</v>
          </cell>
          <cell r="BR279">
            <v>0</v>
          </cell>
          <cell r="BS279">
            <v>0</v>
          </cell>
          <cell r="BT279">
            <v>0</v>
          </cell>
          <cell r="BU279">
            <v>9646</v>
          </cell>
          <cell r="BV279">
            <v>0</v>
          </cell>
          <cell r="BW279">
            <v>0</v>
          </cell>
          <cell r="BX279">
            <v>0</v>
          </cell>
          <cell r="BY279">
            <v>0</v>
          </cell>
          <cell r="BZ279">
            <v>9646</v>
          </cell>
          <cell r="CA279">
            <v>7923</v>
          </cell>
          <cell r="CB279">
            <v>17569</v>
          </cell>
          <cell r="CC279">
            <v>0.05</v>
          </cell>
          <cell r="CD279">
            <v>35045</v>
          </cell>
        </row>
        <row r="280">
          <cell r="B280" t="str">
            <v>ML001</v>
          </cell>
          <cell r="C280" t="str">
            <v>CAP08</v>
          </cell>
          <cell r="D280" t="str">
            <v>De    10  pares</v>
          </cell>
          <cell r="E280" t="str">
            <v>U</v>
          </cell>
          <cell r="F280" t="str">
            <v>MRD125</v>
          </cell>
          <cell r="G280" t="str">
            <v>MRD076</v>
          </cell>
          <cell r="H280" t="str">
            <v>NA</v>
          </cell>
          <cell r="I280" t="str">
            <v>NA</v>
          </cell>
          <cell r="J280" t="str">
            <v>NA</v>
          </cell>
          <cell r="K280" t="str">
            <v>NA</v>
          </cell>
          <cell r="L280" t="str">
            <v>NA</v>
          </cell>
          <cell r="M280">
            <v>1</v>
          </cell>
          <cell r="N280">
            <v>20</v>
          </cell>
          <cell r="O280" t="str">
            <v>NA</v>
          </cell>
          <cell r="P280" t="str">
            <v>NA</v>
          </cell>
          <cell r="Q280" t="str">
            <v>NA</v>
          </cell>
          <cell r="R280" t="str">
            <v>NA</v>
          </cell>
          <cell r="S280" t="str">
            <v>NA</v>
          </cell>
          <cell r="T280" t="str">
            <v>CER003</v>
          </cell>
          <cell r="U280" t="str">
            <v>NA</v>
          </cell>
          <cell r="V280" t="str">
            <v>NA</v>
          </cell>
          <cell r="W280" t="str">
            <v>NA</v>
          </cell>
          <cell r="X280" t="str">
            <v>NA</v>
          </cell>
          <cell r="Y280" t="str">
            <v>CMC013</v>
          </cell>
          <cell r="Z280" t="str">
            <v>NA</v>
          </cell>
          <cell r="AA280" t="str">
            <v>NA</v>
          </cell>
          <cell r="AB280" t="str">
            <v>NA</v>
          </cell>
          <cell r="AC280" t="str">
            <v>NA</v>
          </cell>
          <cell r="AD280">
            <v>1</v>
          </cell>
          <cell r="AE280" t="str">
            <v>NA</v>
          </cell>
          <cell r="AF280" t="str">
            <v>NA</v>
          </cell>
          <cell r="AG280" t="str">
            <v>NA</v>
          </cell>
          <cell r="AH280" t="str">
            <v>NA</v>
          </cell>
          <cell r="AI280">
            <v>14</v>
          </cell>
          <cell r="AJ280">
            <v>14</v>
          </cell>
          <cell r="AO280">
            <v>62578</v>
          </cell>
          <cell r="AP280">
            <v>45000</v>
          </cell>
          <cell r="AQ280">
            <v>85</v>
          </cell>
          <cell r="AR280">
            <v>0</v>
          </cell>
          <cell r="AS280">
            <v>0</v>
          </cell>
          <cell r="AT280">
            <v>0</v>
          </cell>
          <cell r="AU280">
            <v>0</v>
          </cell>
          <cell r="AV280">
            <v>0</v>
          </cell>
          <cell r="AW280">
            <v>45000</v>
          </cell>
          <cell r="AX280">
            <v>1700</v>
          </cell>
          <cell r="AY280">
            <v>0</v>
          </cell>
          <cell r="AZ280">
            <v>0</v>
          </cell>
          <cell r="BA280">
            <v>0</v>
          </cell>
          <cell r="BB280">
            <v>0</v>
          </cell>
          <cell r="BC280">
            <v>0</v>
          </cell>
          <cell r="BD280">
            <v>49035</v>
          </cell>
          <cell r="BE280">
            <v>83103</v>
          </cell>
          <cell r="BF280">
            <v>0</v>
          </cell>
          <cell r="BG280">
            <v>0</v>
          </cell>
          <cell r="BH280">
            <v>0</v>
          </cell>
          <cell r="BI280">
            <v>0</v>
          </cell>
          <cell r="BJ280">
            <v>5936</v>
          </cell>
          <cell r="BK280">
            <v>0</v>
          </cell>
          <cell r="BL280">
            <v>0</v>
          </cell>
          <cell r="BM280">
            <v>0</v>
          </cell>
          <cell r="BN280">
            <v>0</v>
          </cell>
          <cell r="BO280">
            <v>5936</v>
          </cell>
          <cell r="BP280">
            <v>106495</v>
          </cell>
          <cell r="BQ280">
            <v>0</v>
          </cell>
          <cell r="BR280">
            <v>0</v>
          </cell>
          <cell r="BS280">
            <v>0</v>
          </cell>
          <cell r="BT280">
            <v>0</v>
          </cell>
          <cell r="BU280">
            <v>7607</v>
          </cell>
          <cell r="BV280">
            <v>0</v>
          </cell>
          <cell r="BW280">
            <v>0</v>
          </cell>
          <cell r="BX280">
            <v>0</v>
          </cell>
          <cell r="BY280">
            <v>0</v>
          </cell>
          <cell r="BZ280">
            <v>7607</v>
          </cell>
          <cell r="CA280">
            <v>5936</v>
          </cell>
          <cell r="CB280">
            <v>13543</v>
          </cell>
          <cell r="CC280">
            <v>0.05</v>
          </cell>
          <cell r="CD280">
            <v>62578</v>
          </cell>
        </row>
        <row r="281">
          <cell r="B281" t="str">
            <v>MP001</v>
          </cell>
          <cell r="C281" t="str">
            <v>CAP08</v>
          </cell>
          <cell r="D281" t="str">
            <v>De    10  pares</v>
          </cell>
          <cell r="E281" t="str">
            <v>U</v>
          </cell>
          <cell r="F281" t="str">
            <v>MRD244</v>
          </cell>
          <cell r="G281" t="str">
            <v>MRD215</v>
          </cell>
          <cell r="H281" t="str">
            <v>MRD252</v>
          </cell>
          <cell r="I281" t="str">
            <v>MRD046</v>
          </cell>
          <cell r="J281" t="str">
            <v>NA</v>
          </cell>
          <cell r="K281" t="str">
            <v>NA</v>
          </cell>
          <cell r="L281" t="str">
            <v>NA</v>
          </cell>
          <cell r="M281">
            <v>1</v>
          </cell>
          <cell r="N281">
            <v>0.1</v>
          </cell>
          <cell r="O281">
            <v>0.03</v>
          </cell>
          <cell r="P281">
            <v>20</v>
          </cell>
          <cell r="Q281" t="str">
            <v>NA</v>
          </cell>
          <cell r="R281" t="str">
            <v>NA</v>
          </cell>
          <cell r="S281" t="str">
            <v>NA</v>
          </cell>
          <cell r="T281" t="str">
            <v>CER003</v>
          </cell>
          <cell r="U281" t="str">
            <v>NA</v>
          </cell>
          <cell r="V281" t="str">
            <v>NA</v>
          </cell>
          <cell r="W281" t="str">
            <v>NA</v>
          </cell>
          <cell r="X281" t="str">
            <v>NA</v>
          </cell>
          <cell r="Y281" t="str">
            <v>CMC013</v>
          </cell>
          <cell r="Z281" t="str">
            <v>NA</v>
          </cell>
          <cell r="AA281" t="str">
            <v>NA</v>
          </cell>
          <cell r="AB281" t="str">
            <v>NA</v>
          </cell>
          <cell r="AC281" t="str">
            <v>NA</v>
          </cell>
          <cell r="AD281">
            <v>1</v>
          </cell>
          <cell r="AE281" t="str">
            <v>NA</v>
          </cell>
          <cell r="AF281" t="str">
            <v>NA</v>
          </cell>
          <cell r="AG281" t="str">
            <v>NA</v>
          </cell>
          <cell r="AH281" t="str">
            <v>NA</v>
          </cell>
          <cell r="AI281">
            <v>16</v>
          </cell>
          <cell r="AJ281">
            <v>16</v>
          </cell>
          <cell r="AO281">
            <v>29326</v>
          </cell>
          <cell r="AP281">
            <v>13542</v>
          </cell>
          <cell r="AQ281">
            <v>14663</v>
          </cell>
          <cell r="AR281">
            <v>25875</v>
          </cell>
          <cell r="AS281">
            <v>43</v>
          </cell>
          <cell r="AT281">
            <v>0</v>
          </cell>
          <cell r="AU281">
            <v>0</v>
          </cell>
          <cell r="AV281">
            <v>0</v>
          </cell>
          <cell r="AW281">
            <v>13542</v>
          </cell>
          <cell r="AX281">
            <v>1466</v>
          </cell>
          <cell r="AY281">
            <v>776</v>
          </cell>
          <cell r="AZ281">
            <v>860</v>
          </cell>
          <cell r="BA281">
            <v>0</v>
          </cell>
          <cell r="BB281">
            <v>0</v>
          </cell>
          <cell r="BC281">
            <v>0</v>
          </cell>
          <cell r="BD281">
            <v>17476</v>
          </cell>
          <cell r="BE281">
            <v>83103</v>
          </cell>
          <cell r="BF281">
            <v>0</v>
          </cell>
          <cell r="BG281">
            <v>0</v>
          </cell>
          <cell r="BH281">
            <v>0</v>
          </cell>
          <cell r="BI281">
            <v>0</v>
          </cell>
          <cell r="BJ281">
            <v>5194</v>
          </cell>
          <cell r="BK281">
            <v>0</v>
          </cell>
          <cell r="BL281">
            <v>0</v>
          </cell>
          <cell r="BM281">
            <v>0</v>
          </cell>
          <cell r="BN281">
            <v>0</v>
          </cell>
          <cell r="BO281">
            <v>5194</v>
          </cell>
          <cell r="BP281">
            <v>106495</v>
          </cell>
          <cell r="BQ281">
            <v>0</v>
          </cell>
          <cell r="BR281">
            <v>0</v>
          </cell>
          <cell r="BS281">
            <v>0</v>
          </cell>
          <cell r="BT281">
            <v>0</v>
          </cell>
          <cell r="BU281">
            <v>6656</v>
          </cell>
          <cell r="BV281">
            <v>0</v>
          </cell>
          <cell r="BW281">
            <v>0</v>
          </cell>
          <cell r="BX281">
            <v>0</v>
          </cell>
          <cell r="BY281">
            <v>0</v>
          </cell>
          <cell r="BZ281">
            <v>6656</v>
          </cell>
          <cell r="CA281">
            <v>5194</v>
          </cell>
          <cell r="CB281">
            <v>11850</v>
          </cell>
          <cell r="CC281">
            <v>0.05</v>
          </cell>
          <cell r="CD281">
            <v>29326</v>
          </cell>
        </row>
        <row r="282">
          <cell r="B282" t="str">
            <v>PBA01</v>
          </cell>
          <cell r="C282" t="str">
            <v>CAP08</v>
          </cell>
          <cell r="D282" t="str">
            <v>De    10  pares</v>
          </cell>
          <cell r="E282" t="str">
            <v>U</v>
          </cell>
          <cell r="F282" t="str">
            <v>NA</v>
          </cell>
          <cell r="G282" t="str">
            <v>NA</v>
          </cell>
          <cell r="H282" t="str">
            <v>NA</v>
          </cell>
          <cell r="I282" t="str">
            <v>NA</v>
          </cell>
          <cell r="J282" t="str">
            <v>NA</v>
          </cell>
          <cell r="K282" t="str">
            <v>NA</v>
          </cell>
          <cell r="L282" t="str">
            <v>NA</v>
          </cell>
          <cell r="M282" t="str">
            <v>NA</v>
          </cell>
          <cell r="N282" t="str">
            <v>NA</v>
          </cell>
          <cell r="O282" t="str">
            <v>NA</v>
          </cell>
          <cell r="P282" t="str">
            <v>NA</v>
          </cell>
          <cell r="Q282" t="str">
            <v>NA</v>
          </cell>
          <cell r="R282" t="str">
            <v>NA</v>
          </cell>
          <cell r="S282" t="str">
            <v>NA</v>
          </cell>
          <cell r="T282" t="str">
            <v>CER002</v>
          </cell>
          <cell r="U282" t="str">
            <v>NA</v>
          </cell>
          <cell r="V282" t="str">
            <v>NA</v>
          </cell>
          <cell r="W282" t="str">
            <v>NA</v>
          </cell>
          <cell r="X282" t="str">
            <v>NA</v>
          </cell>
          <cell r="Y282" t="str">
            <v>CMC012</v>
          </cell>
          <cell r="Z282" t="str">
            <v>NA</v>
          </cell>
          <cell r="AA282" t="str">
            <v>NA</v>
          </cell>
          <cell r="AB282" t="str">
            <v>NA</v>
          </cell>
          <cell r="AC282" t="str">
            <v>NA</v>
          </cell>
          <cell r="AD282">
            <v>1</v>
          </cell>
          <cell r="AE282" t="str">
            <v>NA</v>
          </cell>
          <cell r="AF282" t="str">
            <v>NA</v>
          </cell>
          <cell r="AG282" t="str">
            <v>NA</v>
          </cell>
          <cell r="AH282" t="str">
            <v>NA</v>
          </cell>
          <cell r="AI282">
            <v>350</v>
          </cell>
          <cell r="AJ282">
            <v>350</v>
          </cell>
          <cell r="AO282">
            <v>419</v>
          </cell>
          <cell r="AP282">
            <v>0</v>
          </cell>
          <cell r="AQ282">
            <v>0</v>
          </cell>
          <cell r="AR282">
            <v>0</v>
          </cell>
          <cell r="AS282">
            <v>0</v>
          </cell>
          <cell r="AT282">
            <v>0</v>
          </cell>
          <cell r="AU282">
            <v>0</v>
          </cell>
          <cell r="AV282">
            <v>0</v>
          </cell>
          <cell r="AW282">
            <v>0</v>
          </cell>
          <cell r="AX282">
            <v>0</v>
          </cell>
          <cell r="AY282">
            <v>0</v>
          </cell>
          <cell r="AZ282">
            <v>0</v>
          </cell>
          <cell r="BA282">
            <v>0</v>
          </cell>
          <cell r="BB282">
            <v>0</v>
          </cell>
          <cell r="BC282">
            <v>0</v>
          </cell>
          <cell r="BD282">
            <v>0</v>
          </cell>
          <cell r="BE282">
            <v>48564</v>
          </cell>
          <cell r="BF282">
            <v>0</v>
          </cell>
          <cell r="BG282">
            <v>0</v>
          </cell>
          <cell r="BH282">
            <v>0</v>
          </cell>
          <cell r="BI282">
            <v>0</v>
          </cell>
          <cell r="BJ282">
            <v>139</v>
          </cell>
          <cell r="BK282">
            <v>0</v>
          </cell>
          <cell r="BL282">
            <v>0</v>
          </cell>
          <cell r="BM282">
            <v>0</v>
          </cell>
          <cell r="BN282">
            <v>0</v>
          </cell>
          <cell r="BO282">
            <v>139</v>
          </cell>
          <cell r="BP282">
            <v>98147</v>
          </cell>
          <cell r="BQ282">
            <v>0</v>
          </cell>
          <cell r="BR282">
            <v>0</v>
          </cell>
          <cell r="BS282">
            <v>0</v>
          </cell>
          <cell r="BT282">
            <v>0</v>
          </cell>
          <cell r="BU282">
            <v>280</v>
          </cell>
          <cell r="BV282">
            <v>0</v>
          </cell>
          <cell r="BW282">
            <v>0</v>
          </cell>
          <cell r="BX282">
            <v>0</v>
          </cell>
          <cell r="BY282">
            <v>0</v>
          </cell>
          <cell r="BZ282">
            <v>280</v>
          </cell>
          <cell r="CA282">
            <v>139</v>
          </cell>
          <cell r="CB282">
            <v>419</v>
          </cell>
          <cell r="CC282">
            <v>0.05</v>
          </cell>
          <cell r="CD282">
            <v>419</v>
          </cell>
        </row>
        <row r="283">
          <cell r="B283" t="str">
            <v>PBC01</v>
          </cell>
          <cell r="C283" t="str">
            <v>CAP08</v>
          </cell>
          <cell r="D283" t="str">
            <v>De    10  pares</v>
          </cell>
          <cell r="E283" t="str">
            <v>U</v>
          </cell>
          <cell r="F283" t="str">
            <v>NA</v>
          </cell>
          <cell r="G283" t="str">
            <v>NA</v>
          </cell>
          <cell r="H283" t="str">
            <v>NA</v>
          </cell>
          <cell r="I283" t="str">
            <v>NA</v>
          </cell>
          <cell r="J283" t="str">
            <v>NA</v>
          </cell>
          <cell r="K283" t="str">
            <v>NA</v>
          </cell>
          <cell r="L283" t="str">
            <v>NA</v>
          </cell>
          <cell r="M283" t="str">
            <v>NA</v>
          </cell>
          <cell r="N283" t="str">
            <v>NA</v>
          </cell>
          <cell r="O283" t="str">
            <v>NA</v>
          </cell>
          <cell r="P283" t="str">
            <v>NA</v>
          </cell>
          <cell r="Q283" t="str">
            <v>NA</v>
          </cell>
          <cell r="R283" t="str">
            <v>NA</v>
          </cell>
          <cell r="S283" t="str">
            <v>NA</v>
          </cell>
          <cell r="T283" t="str">
            <v>CER001</v>
          </cell>
          <cell r="U283" t="str">
            <v>NA</v>
          </cell>
          <cell r="V283" t="str">
            <v>NA</v>
          </cell>
          <cell r="W283" t="str">
            <v>NA</v>
          </cell>
          <cell r="X283" t="str">
            <v>NA</v>
          </cell>
          <cell r="Y283" t="str">
            <v>CMC011</v>
          </cell>
          <cell r="Z283" t="str">
            <v>NA</v>
          </cell>
          <cell r="AA283" t="str">
            <v>NA</v>
          </cell>
          <cell r="AB283" t="str">
            <v>NA</v>
          </cell>
          <cell r="AC283" t="str">
            <v>NA</v>
          </cell>
          <cell r="AD283">
            <v>1</v>
          </cell>
          <cell r="AE283" t="str">
            <v>NA</v>
          </cell>
          <cell r="AF283" t="str">
            <v>NA</v>
          </cell>
          <cell r="AG283" t="str">
            <v>NA</v>
          </cell>
          <cell r="AH283" t="str">
            <v>NA</v>
          </cell>
          <cell r="AI283">
            <v>475</v>
          </cell>
          <cell r="AJ283">
            <v>475</v>
          </cell>
          <cell r="AO283">
            <v>793</v>
          </cell>
          <cell r="AP283">
            <v>0</v>
          </cell>
          <cell r="AQ283">
            <v>0</v>
          </cell>
          <cell r="AR283">
            <v>0</v>
          </cell>
          <cell r="AS283">
            <v>0</v>
          </cell>
          <cell r="AT283">
            <v>0</v>
          </cell>
          <cell r="AU283">
            <v>0</v>
          </cell>
          <cell r="AV283">
            <v>0</v>
          </cell>
          <cell r="AW283">
            <v>0</v>
          </cell>
          <cell r="AX283">
            <v>0</v>
          </cell>
          <cell r="AY283">
            <v>0</v>
          </cell>
          <cell r="AZ283">
            <v>0</v>
          </cell>
          <cell r="BA283">
            <v>0</v>
          </cell>
          <cell r="BB283">
            <v>0</v>
          </cell>
          <cell r="BC283">
            <v>0</v>
          </cell>
          <cell r="BD283">
            <v>0</v>
          </cell>
          <cell r="BE283">
            <v>250716</v>
          </cell>
          <cell r="BF283">
            <v>0</v>
          </cell>
          <cell r="BG283">
            <v>0</v>
          </cell>
          <cell r="BH283">
            <v>0</v>
          </cell>
          <cell r="BI283">
            <v>0</v>
          </cell>
          <cell r="BJ283">
            <v>528</v>
          </cell>
          <cell r="BK283">
            <v>0</v>
          </cell>
          <cell r="BL283">
            <v>0</v>
          </cell>
          <cell r="BM283">
            <v>0</v>
          </cell>
          <cell r="BN283">
            <v>0</v>
          </cell>
          <cell r="BO283">
            <v>528</v>
          </cell>
          <cell r="BP283">
            <v>125868</v>
          </cell>
          <cell r="BQ283">
            <v>0</v>
          </cell>
          <cell r="BR283">
            <v>0</v>
          </cell>
          <cell r="BS283">
            <v>0</v>
          </cell>
          <cell r="BT283">
            <v>0</v>
          </cell>
          <cell r="BU283">
            <v>265</v>
          </cell>
          <cell r="BV283">
            <v>0</v>
          </cell>
          <cell r="BW283">
            <v>0</v>
          </cell>
          <cell r="BX283">
            <v>0</v>
          </cell>
          <cell r="BY283">
            <v>0</v>
          </cell>
          <cell r="BZ283">
            <v>265</v>
          </cell>
          <cell r="CA283">
            <v>528</v>
          </cell>
          <cell r="CB283">
            <v>793</v>
          </cell>
          <cell r="CC283">
            <v>0.05</v>
          </cell>
          <cell r="CD283">
            <v>793</v>
          </cell>
        </row>
        <row r="284">
          <cell r="B284" t="str">
            <v>PBM01</v>
          </cell>
          <cell r="C284" t="str">
            <v>CAP08</v>
          </cell>
          <cell r="D284" t="str">
            <v>De    10  pares</v>
          </cell>
          <cell r="E284" t="str">
            <v>U</v>
          </cell>
          <cell r="F284" t="str">
            <v>NA</v>
          </cell>
          <cell r="G284" t="str">
            <v>NA</v>
          </cell>
          <cell r="H284" t="str">
            <v>NA</v>
          </cell>
          <cell r="I284" t="str">
            <v>NA</v>
          </cell>
          <cell r="J284" t="str">
            <v>NA</v>
          </cell>
          <cell r="K284" t="str">
            <v>NA</v>
          </cell>
          <cell r="L284" t="str">
            <v>NA</v>
          </cell>
          <cell r="M284" t="str">
            <v>NA</v>
          </cell>
          <cell r="N284" t="str">
            <v>NA</v>
          </cell>
          <cell r="O284" t="str">
            <v>NA</v>
          </cell>
          <cell r="P284" t="str">
            <v>NA</v>
          </cell>
          <cell r="Q284" t="str">
            <v>NA</v>
          </cell>
          <cell r="R284" t="str">
            <v>NA</v>
          </cell>
          <cell r="S284" t="str">
            <v>NA</v>
          </cell>
          <cell r="T284" t="str">
            <v>CER002</v>
          </cell>
          <cell r="U284" t="str">
            <v>NA</v>
          </cell>
          <cell r="V284" t="str">
            <v>NA</v>
          </cell>
          <cell r="W284" t="str">
            <v>NA</v>
          </cell>
          <cell r="X284" t="str">
            <v>NA</v>
          </cell>
          <cell r="Y284" t="str">
            <v>CMC012</v>
          </cell>
          <cell r="Z284" t="str">
            <v>NA</v>
          </cell>
          <cell r="AA284" t="str">
            <v>NA</v>
          </cell>
          <cell r="AB284" t="str">
            <v>NA</v>
          </cell>
          <cell r="AC284" t="str">
            <v>NA</v>
          </cell>
          <cell r="AD284">
            <v>1</v>
          </cell>
          <cell r="AE284" t="str">
            <v>NA</v>
          </cell>
          <cell r="AF284" t="str">
            <v>NA</v>
          </cell>
          <cell r="AG284" t="str">
            <v>NA</v>
          </cell>
          <cell r="AH284" t="str">
            <v>NA</v>
          </cell>
          <cell r="AI284">
            <v>350</v>
          </cell>
          <cell r="AJ284">
            <v>350</v>
          </cell>
          <cell r="AO284">
            <v>419</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v>
          </cell>
          <cell r="BD284">
            <v>0</v>
          </cell>
          <cell r="BE284">
            <v>48564</v>
          </cell>
          <cell r="BF284">
            <v>0</v>
          </cell>
          <cell r="BG284">
            <v>0</v>
          </cell>
          <cell r="BH284">
            <v>0</v>
          </cell>
          <cell r="BI284">
            <v>0</v>
          </cell>
          <cell r="BJ284">
            <v>139</v>
          </cell>
          <cell r="BK284">
            <v>0</v>
          </cell>
          <cell r="BL284">
            <v>0</v>
          </cell>
          <cell r="BM284">
            <v>0</v>
          </cell>
          <cell r="BN284">
            <v>0</v>
          </cell>
          <cell r="BO284">
            <v>139</v>
          </cell>
          <cell r="BP284">
            <v>98147</v>
          </cell>
          <cell r="BQ284">
            <v>0</v>
          </cell>
          <cell r="BR284">
            <v>0</v>
          </cell>
          <cell r="BS284">
            <v>0</v>
          </cell>
          <cell r="BT284">
            <v>0</v>
          </cell>
          <cell r="BU284">
            <v>280</v>
          </cell>
          <cell r="BV284">
            <v>0</v>
          </cell>
          <cell r="BW284">
            <v>0</v>
          </cell>
          <cell r="BX284">
            <v>0</v>
          </cell>
          <cell r="BY284">
            <v>0</v>
          </cell>
          <cell r="BZ284">
            <v>280</v>
          </cell>
          <cell r="CA284">
            <v>139</v>
          </cell>
          <cell r="CB284">
            <v>419</v>
          </cell>
          <cell r="CC284">
            <v>0.05</v>
          </cell>
          <cell r="CD284">
            <v>419</v>
          </cell>
        </row>
        <row r="285">
          <cell r="B285" t="str">
            <v>PLM02</v>
          </cell>
          <cell r="C285" t="str">
            <v>CAP08</v>
          </cell>
          <cell r="D285" t="str">
            <v>De    20  pares</v>
          </cell>
          <cell r="E285" t="str">
            <v>m</v>
          </cell>
          <cell r="F285" t="str">
            <v>NA</v>
          </cell>
          <cell r="G285" t="str">
            <v>NA</v>
          </cell>
          <cell r="H285" t="str">
            <v>NA</v>
          </cell>
          <cell r="I285" t="str">
            <v>NA</v>
          </cell>
          <cell r="J285" t="str">
            <v>NA</v>
          </cell>
          <cell r="K285" t="str">
            <v>NA</v>
          </cell>
          <cell r="L285" t="str">
            <v>NA</v>
          </cell>
          <cell r="M285" t="str">
            <v>NA</v>
          </cell>
          <cell r="N285" t="str">
            <v>NA</v>
          </cell>
          <cell r="O285" t="str">
            <v>NA</v>
          </cell>
          <cell r="P285" t="str">
            <v>NA</v>
          </cell>
          <cell r="Q285" t="str">
            <v>NA</v>
          </cell>
          <cell r="R285" t="str">
            <v>NA</v>
          </cell>
          <cell r="S285" t="str">
            <v>NA</v>
          </cell>
          <cell r="T285" t="str">
            <v>CER002</v>
          </cell>
          <cell r="U285" t="str">
            <v>NA</v>
          </cell>
          <cell r="V285" t="str">
            <v>NA</v>
          </cell>
          <cell r="W285" t="str">
            <v>NA</v>
          </cell>
          <cell r="X285" t="str">
            <v>NA</v>
          </cell>
          <cell r="Y285" t="str">
            <v>CMC012</v>
          </cell>
          <cell r="Z285" t="str">
            <v>NA</v>
          </cell>
          <cell r="AA285" t="str">
            <v>NA</v>
          </cell>
          <cell r="AB285" t="str">
            <v>NA</v>
          </cell>
          <cell r="AC285" t="str">
            <v>NA</v>
          </cell>
          <cell r="AD285">
            <v>1</v>
          </cell>
          <cell r="AE285" t="str">
            <v>NA</v>
          </cell>
          <cell r="AF285" t="str">
            <v>NA</v>
          </cell>
          <cell r="AG285" t="str">
            <v>NA</v>
          </cell>
          <cell r="AH285" t="str">
            <v>NA</v>
          </cell>
          <cell r="AI285">
            <v>400</v>
          </cell>
          <cell r="AJ285">
            <v>400</v>
          </cell>
          <cell r="AO285">
            <v>366</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48564</v>
          </cell>
          <cell r="BF285">
            <v>0</v>
          </cell>
          <cell r="BG285">
            <v>0</v>
          </cell>
          <cell r="BH285">
            <v>0</v>
          </cell>
          <cell r="BI285">
            <v>0</v>
          </cell>
          <cell r="BJ285">
            <v>121</v>
          </cell>
          <cell r="BK285">
            <v>0</v>
          </cell>
          <cell r="BL285">
            <v>0</v>
          </cell>
          <cell r="BM285">
            <v>0</v>
          </cell>
          <cell r="BN285">
            <v>0</v>
          </cell>
          <cell r="BO285">
            <v>121</v>
          </cell>
          <cell r="BP285">
            <v>98147</v>
          </cell>
          <cell r="BQ285">
            <v>0</v>
          </cell>
          <cell r="BR285">
            <v>0</v>
          </cell>
          <cell r="BS285">
            <v>0</v>
          </cell>
          <cell r="BT285">
            <v>0</v>
          </cell>
          <cell r="BU285">
            <v>245</v>
          </cell>
          <cell r="BV285">
            <v>0</v>
          </cell>
          <cell r="BW285">
            <v>0</v>
          </cell>
          <cell r="BX285">
            <v>0</v>
          </cell>
          <cell r="BY285">
            <v>0</v>
          </cell>
          <cell r="BZ285">
            <v>245</v>
          </cell>
          <cell r="CA285">
            <v>121</v>
          </cell>
          <cell r="CB285">
            <v>366</v>
          </cell>
          <cell r="CC285">
            <v>0.05</v>
          </cell>
          <cell r="CD285">
            <v>366</v>
          </cell>
        </row>
        <row r="286">
          <cell r="B286" t="str">
            <v>ELM02</v>
          </cell>
          <cell r="C286" t="str">
            <v>CAP08</v>
          </cell>
          <cell r="D286" t="str">
            <v>De    20  pares</v>
          </cell>
          <cell r="E286" t="str">
            <v>U</v>
          </cell>
          <cell r="F286" t="str">
            <v>MRD142</v>
          </cell>
          <cell r="G286" t="str">
            <v>MRD076</v>
          </cell>
          <cell r="H286" t="str">
            <v>NA</v>
          </cell>
          <cell r="I286" t="str">
            <v>NA</v>
          </cell>
          <cell r="J286" t="str">
            <v>NA</v>
          </cell>
          <cell r="K286" t="str">
            <v>NA</v>
          </cell>
          <cell r="L286" t="str">
            <v>NA</v>
          </cell>
          <cell r="M286">
            <v>1</v>
          </cell>
          <cell r="N286">
            <v>40</v>
          </cell>
          <cell r="O286" t="str">
            <v>NA</v>
          </cell>
          <cell r="P286" t="str">
            <v>NA</v>
          </cell>
          <cell r="Q286" t="str">
            <v>NA</v>
          </cell>
          <cell r="R286" t="str">
            <v>NA</v>
          </cell>
          <cell r="S286" t="str">
            <v>NA</v>
          </cell>
          <cell r="T286" t="str">
            <v>CER004</v>
          </cell>
          <cell r="U286" t="str">
            <v>NA</v>
          </cell>
          <cell r="V286" t="str">
            <v>NA</v>
          </cell>
          <cell r="W286" t="str">
            <v>NA</v>
          </cell>
          <cell r="X286" t="str">
            <v>NA</v>
          </cell>
          <cell r="Y286" t="str">
            <v>CMC013</v>
          </cell>
          <cell r="Z286" t="str">
            <v>NA</v>
          </cell>
          <cell r="AA286" t="str">
            <v>NA</v>
          </cell>
          <cell r="AB286" t="str">
            <v>NA</v>
          </cell>
          <cell r="AC286" t="str">
            <v>NA</v>
          </cell>
          <cell r="AD286">
            <v>1</v>
          </cell>
          <cell r="AE286" t="str">
            <v>NA</v>
          </cell>
          <cell r="AF286" t="str">
            <v>NA</v>
          </cell>
          <cell r="AG286" t="str">
            <v>NA</v>
          </cell>
          <cell r="AH286" t="str">
            <v>NA</v>
          </cell>
          <cell r="AI286">
            <v>48</v>
          </cell>
          <cell r="AJ286">
            <v>48</v>
          </cell>
          <cell r="AO286">
            <v>43341</v>
          </cell>
          <cell r="AP286">
            <v>33500</v>
          </cell>
          <cell r="AQ286">
            <v>85</v>
          </cell>
          <cell r="AR286">
            <v>0</v>
          </cell>
          <cell r="AS286">
            <v>0</v>
          </cell>
          <cell r="AT286">
            <v>0</v>
          </cell>
          <cell r="AU286">
            <v>0</v>
          </cell>
          <cell r="AV286">
            <v>0</v>
          </cell>
          <cell r="AW286">
            <v>33500</v>
          </cell>
          <cell r="AX286">
            <v>3400</v>
          </cell>
          <cell r="AY286">
            <v>0</v>
          </cell>
          <cell r="AZ286">
            <v>0</v>
          </cell>
          <cell r="BA286">
            <v>0</v>
          </cell>
          <cell r="BB286">
            <v>0</v>
          </cell>
          <cell r="BC286">
            <v>0</v>
          </cell>
          <cell r="BD286">
            <v>38745</v>
          </cell>
          <cell r="BE286">
            <v>114090</v>
          </cell>
          <cell r="BF286">
            <v>0</v>
          </cell>
          <cell r="BG286">
            <v>0</v>
          </cell>
          <cell r="BH286">
            <v>0</v>
          </cell>
          <cell r="BI286">
            <v>0</v>
          </cell>
          <cell r="BJ286">
            <v>2377</v>
          </cell>
          <cell r="BK286">
            <v>0</v>
          </cell>
          <cell r="BL286">
            <v>0</v>
          </cell>
          <cell r="BM286">
            <v>0</v>
          </cell>
          <cell r="BN286">
            <v>0</v>
          </cell>
          <cell r="BO286">
            <v>2377</v>
          </cell>
          <cell r="BP286">
            <v>106495</v>
          </cell>
          <cell r="BQ286">
            <v>0</v>
          </cell>
          <cell r="BR286">
            <v>0</v>
          </cell>
          <cell r="BS286">
            <v>0</v>
          </cell>
          <cell r="BT286">
            <v>0</v>
          </cell>
          <cell r="BU286">
            <v>2219</v>
          </cell>
          <cell r="BV286">
            <v>0</v>
          </cell>
          <cell r="BW286">
            <v>0</v>
          </cell>
          <cell r="BX286">
            <v>0</v>
          </cell>
          <cell r="BY286">
            <v>0</v>
          </cell>
          <cell r="BZ286">
            <v>2219</v>
          </cell>
          <cell r="CA286">
            <v>2377</v>
          </cell>
          <cell r="CB286">
            <v>4596</v>
          </cell>
          <cell r="CC286">
            <v>0.05</v>
          </cell>
          <cell r="CD286">
            <v>43341</v>
          </cell>
        </row>
        <row r="287">
          <cell r="B287" t="str">
            <v>EPA02</v>
          </cell>
          <cell r="C287" t="str">
            <v>CAP08</v>
          </cell>
          <cell r="D287" t="str">
            <v>De    20  pares</v>
          </cell>
          <cell r="E287" t="str">
            <v>U</v>
          </cell>
          <cell r="F287" t="str">
            <v>MRD244</v>
          </cell>
          <cell r="G287" t="str">
            <v>MRD215</v>
          </cell>
          <cell r="H287" t="str">
            <v>MRD252</v>
          </cell>
          <cell r="I287" t="str">
            <v>MRD046</v>
          </cell>
          <cell r="J287" t="str">
            <v>NA</v>
          </cell>
          <cell r="K287" t="str">
            <v>NA</v>
          </cell>
          <cell r="L287" t="str">
            <v>NA</v>
          </cell>
          <cell r="M287">
            <v>1</v>
          </cell>
          <cell r="N287">
            <v>0.1</v>
          </cell>
          <cell r="O287">
            <v>0.03</v>
          </cell>
          <cell r="P287">
            <v>40</v>
          </cell>
          <cell r="Q287" t="str">
            <v>NA</v>
          </cell>
          <cell r="R287" t="str">
            <v>NA</v>
          </cell>
          <cell r="S287" t="str">
            <v>NA</v>
          </cell>
          <cell r="T287" t="str">
            <v>CER004</v>
          </cell>
          <cell r="U287" t="str">
            <v>NA</v>
          </cell>
          <cell r="V287" t="str">
            <v>NA</v>
          </cell>
          <cell r="W287" t="str">
            <v>NA</v>
          </cell>
          <cell r="X287" t="str">
            <v>NA</v>
          </cell>
          <cell r="Y287" t="str">
            <v>CMC014</v>
          </cell>
          <cell r="Z287" t="str">
            <v>NA</v>
          </cell>
          <cell r="AA287" t="str">
            <v>NA</v>
          </cell>
          <cell r="AB287" t="str">
            <v>NA</v>
          </cell>
          <cell r="AC287" t="str">
            <v>NA</v>
          </cell>
          <cell r="AD287">
            <v>1</v>
          </cell>
          <cell r="AE287" t="str">
            <v>NA</v>
          </cell>
          <cell r="AF287" t="str">
            <v>NA</v>
          </cell>
          <cell r="AG287" t="str">
            <v>NA</v>
          </cell>
          <cell r="AH287" t="str">
            <v>NA</v>
          </cell>
          <cell r="AI287">
            <v>12.8</v>
          </cell>
          <cell r="AJ287">
            <v>12.8</v>
          </cell>
          <cell r="AO287">
            <v>38143</v>
          </cell>
          <cell r="AP287">
            <v>13542</v>
          </cell>
          <cell r="AQ287">
            <v>14663</v>
          </cell>
          <cell r="AR287">
            <v>25875</v>
          </cell>
          <cell r="AS287">
            <v>43</v>
          </cell>
          <cell r="AT287">
            <v>0</v>
          </cell>
          <cell r="AU287">
            <v>0</v>
          </cell>
          <cell r="AV287">
            <v>0</v>
          </cell>
          <cell r="AW287">
            <v>13542</v>
          </cell>
          <cell r="AX287">
            <v>1466</v>
          </cell>
          <cell r="AY287">
            <v>776</v>
          </cell>
          <cell r="AZ287">
            <v>1720</v>
          </cell>
          <cell r="BA287">
            <v>0</v>
          </cell>
          <cell r="BB287">
            <v>0</v>
          </cell>
          <cell r="BC287">
            <v>0</v>
          </cell>
          <cell r="BD287">
            <v>18379</v>
          </cell>
          <cell r="BE287">
            <v>114090</v>
          </cell>
          <cell r="BF287">
            <v>0</v>
          </cell>
          <cell r="BG287">
            <v>0</v>
          </cell>
          <cell r="BH287">
            <v>0</v>
          </cell>
          <cell r="BI287">
            <v>0</v>
          </cell>
          <cell r="BJ287">
            <v>8913</v>
          </cell>
          <cell r="BK287">
            <v>0</v>
          </cell>
          <cell r="BL287">
            <v>0</v>
          </cell>
          <cell r="BM287">
            <v>0</v>
          </cell>
          <cell r="BN287">
            <v>0</v>
          </cell>
          <cell r="BO287">
            <v>8913</v>
          </cell>
          <cell r="BP287">
            <v>138896</v>
          </cell>
          <cell r="BQ287">
            <v>0</v>
          </cell>
          <cell r="BR287">
            <v>0</v>
          </cell>
          <cell r="BS287">
            <v>0</v>
          </cell>
          <cell r="BT287">
            <v>0</v>
          </cell>
          <cell r="BU287">
            <v>10851</v>
          </cell>
          <cell r="BV287">
            <v>0</v>
          </cell>
          <cell r="BW287">
            <v>0</v>
          </cell>
          <cell r="BX287">
            <v>0</v>
          </cell>
          <cell r="BY287">
            <v>0</v>
          </cell>
          <cell r="BZ287">
            <v>10851</v>
          </cell>
          <cell r="CA287">
            <v>8913</v>
          </cell>
          <cell r="CB287">
            <v>19764</v>
          </cell>
          <cell r="CC287">
            <v>0.05</v>
          </cell>
          <cell r="CD287">
            <v>38143</v>
          </cell>
        </row>
        <row r="288">
          <cell r="B288" t="str">
            <v>EPC02</v>
          </cell>
          <cell r="C288" t="str">
            <v>CAP08</v>
          </cell>
          <cell r="D288" t="str">
            <v>De    20  pares</v>
          </cell>
          <cell r="E288" t="str">
            <v>U</v>
          </cell>
          <cell r="F288" t="str">
            <v>MRD244</v>
          </cell>
          <cell r="G288" t="str">
            <v>MRD215</v>
          </cell>
          <cell r="H288" t="str">
            <v>MRD252</v>
          </cell>
          <cell r="I288" t="str">
            <v>MRD046</v>
          </cell>
          <cell r="J288" t="str">
            <v>NA</v>
          </cell>
          <cell r="K288" t="str">
            <v>NA</v>
          </cell>
          <cell r="L288" t="str">
            <v>NA</v>
          </cell>
          <cell r="M288">
            <v>1</v>
          </cell>
          <cell r="N288">
            <v>0.1</v>
          </cell>
          <cell r="O288">
            <v>0.03</v>
          </cell>
          <cell r="P288">
            <v>40</v>
          </cell>
          <cell r="Q288" t="str">
            <v>NA</v>
          </cell>
          <cell r="R288" t="str">
            <v>NA</v>
          </cell>
          <cell r="S288" t="str">
            <v>NA</v>
          </cell>
          <cell r="T288" t="str">
            <v>CER003</v>
          </cell>
          <cell r="U288" t="str">
            <v>NA</v>
          </cell>
          <cell r="V288" t="str">
            <v>NA</v>
          </cell>
          <cell r="W288" t="str">
            <v>NA</v>
          </cell>
          <cell r="X288" t="str">
            <v>NA</v>
          </cell>
          <cell r="Y288" t="str">
            <v>CMC013</v>
          </cell>
          <cell r="Z288" t="str">
            <v>NA</v>
          </cell>
          <cell r="AA288" t="str">
            <v>NA</v>
          </cell>
          <cell r="AB288" t="str">
            <v>NA</v>
          </cell>
          <cell r="AC288" t="str">
            <v>NA</v>
          </cell>
          <cell r="AD288">
            <v>1</v>
          </cell>
          <cell r="AE288" t="str">
            <v>NA</v>
          </cell>
          <cell r="AF288" t="str">
            <v>NA</v>
          </cell>
          <cell r="AG288" t="str">
            <v>NA</v>
          </cell>
          <cell r="AH288" t="str">
            <v>NA</v>
          </cell>
          <cell r="AI288">
            <v>14.4</v>
          </cell>
          <cell r="AJ288">
            <v>14.4</v>
          </cell>
          <cell r="AO288">
            <v>31545</v>
          </cell>
          <cell r="AP288">
            <v>13542</v>
          </cell>
          <cell r="AQ288">
            <v>14663</v>
          </cell>
          <cell r="AR288">
            <v>25875</v>
          </cell>
          <cell r="AS288">
            <v>43</v>
          </cell>
          <cell r="AT288">
            <v>0</v>
          </cell>
          <cell r="AU288">
            <v>0</v>
          </cell>
          <cell r="AV288">
            <v>0</v>
          </cell>
          <cell r="AW288">
            <v>13542</v>
          </cell>
          <cell r="AX288">
            <v>1466</v>
          </cell>
          <cell r="AY288">
            <v>776</v>
          </cell>
          <cell r="AZ288">
            <v>1720</v>
          </cell>
          <cell r="BA288">
            <v>0</v>
          </cell>
          <cell r="BB288">
            <v>0</v>
          </cell>
          <cell r="BC288">
            <v>0</v>
          </cell>
          <cell r="BD288">
            <v>18379</v>
          </cell>
          <cell r="BE288">
            <v>83103</v>
          </cell>
          <cell r="BF288">
            <v>0</v>
          </cell>
          <cell r="BG288">
            <v>0</v>
          </cell>
          <cell r="BH288">
            <v>0</v>
          </cell>
          <cell r="BI288">
            <v>0</v>
          </cell>
          <cell r="BJ288">
            <v>5771</v>
          </cell>
          <cell r="BK288">
            <v>0</v>
          </cell>
          <cell r="BL288">
            <v>0</v>
          </cell>
          <cell r="BM288">
            <v>0</v>
          </cell>
          <cell r="BN288">
            <v>0</v>
          </cell>
          <cell r="BO288">
            <v>5771</v>
          </cell>
          <cell r="BP288">
            <v>106495</v>
          </cell>
          <cell r="BQ288">
            <v>0</v>
          </cell>
          <cell r="BR288">
            <v>0</v>
          </cell>
          <cell r="BS288">
            <v>0</v>
          </cell>
          <cell r="BT288">
            <v>0</v>
          </cell>
          <cell r="BU288">
            <v>7395</v>
          </cell>
          <cell r="BV288">
            <v>0</v>
          </cell>
          <cell r="BW288">
            <v>0</v>
          </cell>
          <cell r="BX288">
            <v>0</v>
          </cell>
          <cell r="BY288">
            <v>0</v>
          </cell>
          <cell r="BZ288">
            <v>7395</v>
          </cell>
          <cell r="CA288">
            <v>5771</v>
          </cell>
          <cell r="CB288">
            <v>13166</v>
          </cell>
          <cell r="CC288">
            <v>0.05</v>
          </cell>
          <cell r="CD288">
            <v>31545</v>
          </cell>
        </row>
        <row r="289">
          <cell r="B289" t="str">
            <v>EPM02</v>
          </cell>
          <cell r="C289" t="str">
            <v>CAP08</v>
          </cell>
          <cell r="D289" t="str">
            <v>De    20  pares</v>
          </cell>
          <cell r="E289" t="str">
            <v>U</v>
          </cell>
          <cell r="F289" t="str">
            <v>MRD244</v>
          </cell>
          <cell r="G289" t="str">
            <v>MRD215</v>
          </cell>
          <cell r="H289" t="str">
            <v>MRD252</v>
          </cell>
          <cell r="I289" t="str">
            <v>MRD046</v>
          </cell>
          <cell r="J289" t="str">
            <v>NA</v>
          </cell>
          <cell r="K289" t="str">
            <v>NA</v>
          </cell>
          <cell r="L289" t="str">
            <v>NA</v>
          </cell>
          <cell r="M289">
            <v>1</v>
          </cell>
          <cell r="N289">
            <v>0.1</v>
          </cell>
          <cell r="O289">
            <v>0.03</v>
          </cell>
          <cell r="P289">
            <v>40</v>
          </cell>
          <cell r="Q289" t="str">
            <v>NA</v>
          </cell>
          <cell r="R289" t="str">
            <v>NA</v>
          </cell>
          <cell r="S289" t="str">
            <v>NA</v>
          </cell>
          <cell r="T289" t="str">
            <v>CER004</v>
          </cell>
          <cell r="U289" t="str">
            <v>NA</v>
          </cell>
          <cell r="V289" t="str">
            <v>NA</v>
          </cell>
          <cell r="W289" t="str">
            <v>NA</v>
          </cell>
          <cell r="X289" t="str">
            <v>NA</v>
          </cell>
          <cell r="Y289" t="str">
            <v>CMC014</v>
          </cell>
          <cell r="Z289" t="str">
            <v>NA</v>
          </cell>
          <cell r="AA289" t="str">
            <v>NA</v>
          </cell>
          <cell r="AB289" t="str">
            <v>NA</v>
          </cell>
          <cell r="AC289" t="str">
            <v>NA</v>
          </cell>
          <cell r="AD289">
            <v>1</v>
          </cell>
          <cell r="AE289" t="str">
            <v>NA</v>
          </cell>
          <cell r="AF289" t="str">
            <v>NA</v>
          </cell>
          <cell r="AG289" t="str">
            <v>NA</v>
          </cell>
          <cell r="AH289" t="str">
            <v>NA</v>
          </cell>
          <cell r="AI289">
            <v>12.8</v>
          </cell>
          <cell r="AJ289">
            <v>12.8</v>
          </cell>
          <cell r="AO289">
            <v>38143</v>
          </cell>
          <cell r="AP289">
            <v>13542</v>
          </cell>
          <cell r="AQ289">
            <v>14663</v>
          </cell>
          <cell r="AR289">
            <v>25875</v>
          </cell>
          <cell r="AS289">
            <v>43</v>
          </cell>
          <cell r="AT289">
            <v>0</v>
          </cell>
          <cell r="AU289">
            <v>0</v>
          </cell>
          <cell r="AV289">
            <v>0</v>
          </cell>
          <cell r="AW289">
            <v>13542</v>
          </cell>
          <cell r="AX289">
            <v>1466</v>
          </cell>
          <cell r="AY289">
            <v>776</v>
          </cell>
          <cell r="AZ289">
            <v>1720</v>
          </cell>
          <cell r="BA289">
            <v>0</v>
          </cell>
          <cell r="BB289">
            <v>0</v>
          </cell>
          <cell r="BC289">
            <v>0</v>
          </cell>
          <cell r="BD289">
            <v>18379</v>
          </cell>
          <cell r="BE289">
            <v>114090</v>
          </cell>
          <cell r="BF289">
            <v>0</v>
          </cell>
          <cell r="BG289">
            <v>0</v>
          </cell>
          <cell r="BH289">
            <v>0</v>
          </cell>
          <cell r="BI289">
            <v>0</v>
          </cell>
          <cell r="BJ289">
            <v>8913</v>
          </cell>
          <cell r="BK289">
            <v>0</v>
          </cell>
          <cell r="BL289">
            <v>0</v>
          </cell>
          <cell r="BM289">
            <v>0</v>
          </cell>
          <cell r="BN289">
            <v>0</v>
          </cell>
          <cell r="BO289">
            <v>8913</v>
          </cell>
          <cell r="BP289">
            <v>138896</v>
          </cell>
          <cell r="BQ289">
            <v>0</v>
          </cell>
          <cell r="BR289">
            <v>0</v>
          </cell>
          <cell r="BS289">
            <v>0</v>
          </cell>
          <cell r="BT289">
            <v>0</v>
          </cell>
          <cell r="BU289">
            <v>10851</v>
          </cell>
          <cell r="BV289">
            <v>0</v>
          </cell>
          <cell r="BW289">
            <v>0</v>
          </cell>
          <cell r="BX289">
            <v>0</v>
          </cell>
          <cell r="BY289">
            <v>0</v>
          </cell>
          <cell r="BZ289">
            <v>10851</v>
          </cell>
          <cell r="CA289">
            <v>8913</v>
          </cell>
          <cell r="CB289">
            <v>19764</v>
          </cell>
          <cell r="CC289">
            <v>0.05</v>
          </cell>
          <cell r="CD289">
            <v>38143</v>
          </cell>
        </row>
        <row r="290">
          <cell r="B290" t="str">
            <v>ML002</v>
          </cell>
          <cell r="C290" t="str">
            <v>CAP08</v>
          </cell>
          <cell r="D290" t="str">
            <v>De    20  pares</v>
          </cell>
          <cell r="E290" t="str">
            <v>U</v>
          </cell>
          <cell r="F290" t="str">
            <v>MRD126</v>
          </cell>
          <cell r="G290" t="str">
            <v>MRD076</v>
          </cell>
          <cell r="H290" t="str">
            <v>NA</v>
          </cell>
          <cell r="I290" t="str">
            <v>NA</v>
          </cell>
          <cell r="J290" t="str">
            <v>NA</v>
          </cell>
          <cell r="K290" t="str">
            <v>NA</v>
          </cell>
          <cell r="L290" t="str">
            <v>NA</v>
          </cell>
          <cell r="M290">
            <v>1</v>
          </cell>
          <cell r="N290">
            <v>40</v>
          </cell>
          <cell r="O290" t="str">
            <v>NA</v>
          </cell>
          <cell r="P290" t="str">
            <v>NA</v>
          </cell>
          <cell r="Q290" t="str">
            <v>NA</v>
          </cell>
          <cell r="R290" t="str">
            <v>NA</v>
          </cell>
          <cell r="S290" t="str">
            <v>NA</v>
          </cell>
          <cell r="T290" t="str">
            <v>CER003</v>
          </cell>
          <cell r="U290" t="str">
            <v>NA</v>
          </cell>
          <cell r="V290" t="str">
            <v>NA</v>
          </cell>
          <cell r="W290" t="str">
            <v>NA</v>
          </cell>
          <cell r="X290" t="str">
            <v>NA</v>
          </cell>
          <cell r="Y290" t="str">
            <v>CMC013</v>
          </cell>
          <cell r="Z290" t="str">
            <v>NA</v>
          </cell>
          <cell r="AA290" t="str">
            <v>NA</v>
          </cell>
          <cell r="AB290" t="str">
            <v>NA</v>
          </cell>
          <cell r="AC290" t="str">
            <v>NA</v>
          </cell>
          <cell r="AD290">
            <v>1</v>
          </cell>
          <cell r="AE290" t="str">
            <v>NA</v>
          </cell>
          <cell r="AF290" t="str">
            <v>NA</v>
          </cell>
          <cell r="AG290" t="str">
            <v>NA</v>
          </cell>
          <cell r="AH290" t="str">
            <v>NA</v>
          </cell>
          <cell r="AI290">
            <v>18</v>
          </cell>
          <cell r="AJ290">
            <v>18</v>
          </cell>
          <cell r="AO290">
            <v>61353</v>
          </cell>
          <cell r="AP290">
            <v>45000</v>
          </cell>
          <cell r="AQ290">
            <v>85</v>
          </cell>
          <cell r="AR290">
            <v>0</v>
          </cell>
          <cell r="AS290">
            <v>0</v>
          </cell>
          <cell r="AT290">
            <v>0</v>
          </cell>
          <cell r="AU290">
            <v>0</v>
          </cell>
          <cell r="AV290">
            <v>0</v>
          </cell>
          <cell r="AW290">
            <v>45000</v>
          </cell>
          <cell r="AX290">
            <v>3400</v>
          </cell>
          <cell r="AY290">
            <v>0</v>
          </cell>
          <cell r="AZ290">
            <v>0</v>
          </cell>
          <cell r="BA290">
            <v>0</v>
          </cell>
          <cell r="BB290">
            <v>0</v>
          </cell>
          <cell r="BC290">
            <v>0</v>
          </cell>
          <cell r="BD290">
            <v>50820</v>
          </cell>
          <cell r="BE290">
            <v>83103</v>
          </cell>
          <cell r="BF290">
            <v>0</v>
          </cell>
          <cell r="BG290">
            <v>0</v>
          </cell>
          <cell r="BH290">
            <v>0</v>
          </cell>
          <cell r="BI290">
            <v>0</v>
          </cell>
          <cell r="BJ290">
            <v>4617</v>
          </cell>
          <cell r="BK290">
            <v>0</v>
          </cell>
          <cell r="BL290">
            <v>0</v>
          </cell>
          <cell r="BM290">
            <v>0</v>
          </cell>
          <cell r="BN290">
            <v>0</v>
          </cell>
          <cell r="BO290">
            <v>4617</v>
          </cell>
          <cell r="BP290">
            <v>106495</v>
          </cell>
          <cell r="BQ290">
            <v>0</v>
          </cell>
          <cell r="BR290">
            <v>0</v>
          </cell>
          <cell r="BS290">
            <v>0</v>
          </cell>
          <cell r="BT290">
            <v>0</v>
          </cell>
          <cell r="BU290">
            <v>5916</v>
          </cell>
          <cell r="BV290">
            <v>0</v>
          </cell>
          <cell r="BW290">
            <v>0</v>
          </cell>
          <cell r="BX290">
            <v>0</v>
          </cell>
          <cell r="BY290">
            <v>0</v>
          </cell>
          <cell r="BZ290">
            <v>5916</v>
          </cell>
          <cell r="CA290">
            <v>4617</v>
          </cell>
          <cell r="CB290">
            <v>10533</v>
          </cell>
          <cell r="CC290">
            <v>0.05</v>
          </cell>
          <cell r="CD290">
            <v>61353</v>
          </cell>
        </row>
        <row r="291">
          <cell r="B291" t="str">
            <v>MP002</v>
          </cell>
          <cell r="C291" t="str">
            <v>CAP08</v>
          </cell>
          <cell r="D291" t="str">
            <v>De    20  pares</v>
          </cell>
          <cell r="E291" t="str">
            <v>U</v>
          </cell>
          <cell r="F291" t="str">
            <v>MRD244</v>
          </cell>
          <cell r="G291" t="str">
            <v>MRD215</v>
          </cell>
          <cell r="H291" t="str">
            <v>MRD252</v>
          </cell>
          <cell r="I291" t="str">
            <v>MRD046</v>
          </cell>
          <cell r="J291" t="str">
            <v>NA</v>
          </cell>
          <cell r="K291" t="str">
            <v>NA</v>
          </cell>
          <cell r="L291" t="str">
            <v>NA</v>
          </cell>
          <cell r="M291">
            <v>1</v>
          </cell>
          <cell r="N291">
            <v>0.1</v>
          </cell>
          <cell r="O291">
            <v>0.03</v>
          </cell>
          <cell r="P291">
            <v>40</v>
          </cell>
          <cell r="Q291" t="str">
            <v>NA</v>
          </cell>
          <cell r="R291" t="str">
            <v>NA</v>
          </cell>
          <cell r="S291" t="str">
            <v>NA</v>
          </cell>
          <cell r="T291" t="str">
            <v>CER003</v>
          </cell>
          <cell r="U291" t="str">
            <v>NA</v>
          </cell>
          <cell r="V291" t="str">
            <v>NA</v>
          </cell>
          <cell r="W291" t="str">
            <v>NA</v>
          </cell>
          <cell r="X291" t="str">
            <v>NA</v>
          </cell>
          <cell r="Y291" t="str">
            <v>CMC013</v>
          </cell>
          <cell r="Z291" t="str">
            <v>NA</v>
          </cell>
          <cell r="AA291" t="str">
            <v>NA</v>
          </cell>
          <cell r="AB291" t="str">
            <v>NA</v>
          </cell>
          <cell r="AC291" t="str">
            <v>NA</v>
          </cell>
          <cell r="AD291">
            <v>1</v>
          </cell>
          <cell r="AE291" t="str">
            <v>NA</v>
          </cell>
          <cell r="AF291" t="str">
            <v>NA</v>
          </cell>
          <cell r="AG291" t="str">
            <v>NA</v>
          </cell>
          <cell r="AH291" t="str">
            <v>NA</v>
          </cell>
          <cell r="AI291">
            <v>14.4</v>
          </cell>
          <cell r="AJ291">
            <v>14.4</v>
          </cell>
          <cell r="AO291">
            <v>31545</v>
          </cell>
          <cell r="AP291">
            <v>13542</v>
          </cell>
          <cell r="AQ291">
            <v>14663</v>
          </cell>
          <cell r="AR291">
            <v>25875</v>
          </cell>
          <cell r="AS291">
            <v>43</v>
          </cell>
          <cell r="AT291">
            <v>0</v>
          </cell>
          <cell r="AU291">
            <v>0</v>
          </cell>
          <cell r="AV291">
            <v>0</v>
          </cell>
          <cell r="AW291">
            <v>13542</v>
          </cell>
          <cell r="AX291">
            <v>1466</v>
          </cell>
          <cell r="AY291">
            <v>776</v>
          </cell>
          <cell r="AZ291">
            <v>1720</v>
          </cell>
          <cell r="BA291">
            <v>0</v>
          </cell>
          <cell r="BB291">
            <v>0</v>
          </cell>
          <cell r="BC291">
            <v>0</v>
          </cell>
          <cell r="BD291">
            <v>18379</v>
          </cell>
          <cell r="BE291">
            <v>83103</v>
          </cell>
          <cell r="BF291">
            <v>0</v>
          </cell>
          <cell r="BG291">
            <v>0</v>
          </cell>
          <cell r="BH291">
            <v>0</v>
          </cell>
          <cell r="BI291">
            <v>0</v>
          </cell>
          <cell r="BJ291">
            <v>5771</v>
          </cell>
          <cell r="BK291">
            <v>0</v>
          </cell>
          <cell r="BL291">
            <v>0</v>
          </cell>
          <cell r="BM291">
            <v>0</v>
          </cell>
          <cell r="BN291">
            <v>0</v>
          </cell>
          <cell r="BO291">
            <v>5771</v>
          </cell>
          <cell r="BP291">
            <v>106495</v>
          </cell>
          <cell r="BQ291">
            <v>0</v>
          </cell>
          <cell r="BR291">
            <v>0</v>
          </cell>
          <cell r="BS291">
            <v>0</v>
          </cell>
          <cell r="BT291">
            <v>0</v>
          </cell>
          <cell r="BU291">
            <v>7395</v>
          </cell>
          <cell r="BV291">
            <v>0</v>
          </cell>
          <cell r="BW291">
            <v>0</v>
          </cell>
          <cell r="BX291">
            <v>0</v>
          </cell>
          <cell r="BY291">
            <v>0</v>
          </cell>
          <cell r="BZ291">
            <v>7395</v>
          </cell>
          <cell r="CA291">
            <v>5771</v>
          </cell>
          <cell r="CB291">
            <v>13166</v>
          </cell>
          <cell r="CC291">
            <v>0.05</v>
          </cell>
          <cell r="CD291">
            <v>31545</v>
          </cell>
        </row>
        <row r="292">
          <cell r="B292" t="str">
            <v>PBA02</v>
          </cell>
          <cell r="C292" t="str">
            <v>CAP08</v>
          </cell>
          <cell r="D292" t="str">
            <v>De    20  pares</v>
          </cell>
          <cell r="E292" t="str">
            <v>U</v>
          </cell>
          <cell r="F292" t="str">
            <v>NA</v>
          </cell>
          <cell r="G292" t="str">
            <v>NA</v>
          </cell>
          <cell r="H292" t="str">
            <v>NA</v>
          </cell>
          <cell r="I292" t="str">
            <v>NA</v>
          </cell>
          <cell r="J292" t="str">
            <v>NA</v>
          </cell>
          <cell r="K292" t="str">
            <v>NA</v>
          </cell>
          <cell r="L292" t="str">
            <v>NA</v>
          </cell>
          <cell r="M292" t="str">
            <v>NA</v>
          </cell>
          <cell r="N292" t="str">
            <v>NA</v>
          </cell>
          <cell r="O292" t="str">
            <v>NA</v>
          </cell>
          <cell r="P292" t="str">
            <v>NA</v>
          </cell>
          <cell r="Q292" t="str">
            <v>NA</v>
          </cell>
          <cell r="R292" t="str">
            <v>NA</v>
          </cell>
          <cell r="S292" t="str">
            <v>NA</v>
          </cell>
          <cell r="T292" t="str">
            <v>CER002</v>
          </cell>
          <cell r="U292" t="str">
            <v>NA</v>
          </cell>
          <cell r="V292" t="str">
            <v>NA</v>
          </cell>
          <cell r="W292" t="str">
            <v>NA</v>
          </cell>
          <cell r="X292" t="str">
            <v>NA</v>
          </cell>
          <cell r="Y292" t="str">
            <v>CMC012</v>
          </cell>
          <cell r="Z292" t="str">
            <v>NA</v>
          </cell>
          <cell r="AA292" t="str">
            <v>NA</v>
          </cell>
          <cell r="AB292" t="str">
            <v>NA</v>
          </cell>
          <cell r="AC292" t="str">
            <v>NA</v>
          </cell>
          <cell r="AD292">
            <v>1</v>
          </cell>
          <cell r="AE292" t="str">
            <v>NA</v>
          </cell>
          <cell r="AF292" t="str">
            <v>NA</v>
          </cell>
          <cell r="AG292" t="str">
            <v>NA</v>
          </cell>
          <cell r="AH292" t="str">
            <v>NA</v>
          </cell>
          <cell r="AI292">
            <v>350</v>
          </cell>
          <cell r="AJ292">
            <v>350</v>
          </cell>
          <cell r="AO292">
            <v>419</v>
          </cell>
          <cell r="AP292">
            <v>0</v>
          </cell>
          <cell r="AQ292">
            <v>0</v>
          </cell>
          <cell r="AR292">
            <v>0</v>
          </cell>
          <cell r="AS292">
            <v>0</v>
          </cell>
          <cell r="AT292">
            <v>0</v>
          </cell>
          <cell r="AU292">
            <v>0</v>
          </cell>
          <cell r="AV292">
            <v>0</v>
          </cell>
          <cell r="AW292">
            <v>0</v>
          </cell>
          <cell r="AX292">
            <v>0</v>
          </cell>
          <cell r="AY292">
            <v>0</v>
          </cell>
          <cell r="AZ292">
            <v>0</v>
          </cell>
          <cell r="BA292">
            <v>0</v>
          </cell>
          <cell r="BB292">
            <v>0</v>
          </cell>
          <cell r="BC292">
            <v>0</v>
          </cell>
          <cell r="BD292">
            <v>0</v>
          </cell>
          <cell r="BE292">
            <v>48564</v>
          </cell>
          <cell r="BF292">
            <v>0</v>
          </cell>
          <cell r="BG292">
            <v>0</v>
          </cell>
          <cell r="BH292">
            <v>0</v>
          </cell>
          <cell r="BI292">
            <v>0</v>
          </cell>
          <cell r="BJ292">
            <v>139</v>
          </cell>
          <cell r="BK292">
            <v>0</v>
          </cell>
          <cell r="BL292">
            <v>0</v>
          </cell>
          <cell r="BM292">
            <v>0</v>
          </cell>
          <cell r="BN292">
            <v>0</v>
          </cell>
          <cell r="BO292">
            <v>139</v>
          </cell>
          <cell r="BP292">
            <v>98147</v>
          </cell>
          <cell r="BQ292">
            <v>0</v>
          </cell>
          <cell r="BR292">
            <v>0</v>
          </cell>
          <cell r="BS292">
            <v>0</v>
          </cell>
          <cell r="BT292">
            <v>0</v>
          </cell>
          <cell r="BU292">
            <v>280</v>
          </cell>
          <cell r="BV292">
            <v>0</v>
          </cell>
          <cell r="BW292">
            <v>0</v>
          </cell>
          <cell r="BX292">
            <v>0</v>
          </cell>
          <cell r="BY292">
            <v>0</v>
          </cell>
          <cell r="BZ292">
            <v>280</v>
          </cell>
          <cell r="CA292">
            <v>139</v>
          </cell>
          <cell r="CB292">
            <v>419</v>
          </cell>
          <cell r="CC292">
            <v>0.05</v>
          </cell>
          <cell r="CD292">
            <v>419</v>
          </cell>
        </row>
        <row r="293">
          <cell r="B293" t="str">
            <v>PBC02</v>
          </cell>
          <cell r="C293" t="str">
            <v>CAP08</v>
          </cell>
          <cell r="D293" t="str">
            <v>De    20  pares</v>
          </cell>
          <cell r="E293" t="str">
            <v>U</v>
          </cell>
          <cell r="F293" t="str">
            <v>NA</v>
          </cell>
          <cell r="G293" t="str">
            <v>NA</v>
          </cell>
          <cell r="H293" t="str">
            <v>NA</v>
          </cell>
          <cell r="I293" t="str">
            <v>NA</v>
          </cell>
          <cell r="J293" t="str">
            <v>NA</v>
          </cell>
          <cell r="K293" t="str">
            <v>NA</v>
          </cell>
          <cell r="L293" t="str">
            <v>NA</v>
          </cell>
          <cell r="M293" t="str">
            <v>NA</v>
          </cell>
          <cell r="N293" t="str">
            <v>NA</v>
          </cell>
          <cell r="O293" t="str">
            <v>NA</v>
          </cell>
          <cell r="P293" t="str">
            <v>NA</v>
          </cell>
          <cell r="Q293" t="str">
            <v>NA</v>
          </cell>
          <cell r="R293" t="str">
            <v>NA</v>
          </cell>
          <cell r="S293" t="str">
            <v>NA</v>
          </cell>
          <cell r="T293" t="str">
            <v>CER001</v>
          </cell>
          <cell r="U293" t="str">
            <v>NA</v>
          </cell>
          <cell r="V293" t="str">
            <v>NA</v>
          </cell>
          <cell r="W293" t="str">
            <v>NA</v>
          </cell>
          <cell r="X293" t="str">
            <v>NA</v>
          </cell>
          <cell r="Y293" t="str">
            <v>CMC011</v>
          </cell>
          <cell r="Z293" t="str">
            <v>NA</v>
          </cell>
          <cell r="AA293" t="str">
            <v>NA</v>
          </cell>
          <cell r="AB293" t="str">
            <v>NA</v>
          </cell>
          <cell r="AC293" t="str">
            <v>NA</v>
          </cell>
          <cell r="AD293">
            <v>1</v>
          </cell>
          <cell r="AE293" t="str">
            <v>NA</v>
          </cell>
          <cell r="AF293" t="str">
            <v>NA</v>
          </cell>
          <cell r="AG293" t="str">
            <v>NA</v>
          </cell>
          <cell r="AH293" t="str">
            <v>NA</v>
          </cell>
          <cell r="AI293">
            <v>475</v>
          </cell>
          <cell r="AJ293">
            <v>475</v>
          </cell>
          <cell r="AO293">
            <v>793</v>
          </cell>
          <cell r="AP293">
            <v>0</v>
          </cell>
          <cell r="AQ293">
            <v>0</v>
          </cell>
          <cell r="AR293">
            <v>0</v>
          </cell>
          <cell r="AS293">
            <v>0</v>
          </cell>
          <cell r="AT293">
            <v>0</v>
          </cell>
          <cell r="AU293">
            <v>0</v>
          </cell>
          <cell r="AV293">
            <v>0</v>
          </cell>
          <cell r="AW293">
            <v>0</v>
          </cell>
          <cell r="AX293">
            <v>0</v>
          </cell>
          <cell r="AY293">
            <v>0</v>
          </cell>
          <cell r="AZ293">
            <v>0</v>
          </cell>
          <cell r="BA293">
            <v>0</v>
          </cell>
          <cell r="BB293">
            <v>0</v>
          </cell>
          <cell r="BC293">
            <v>0</v>
          </cell>
          <cell r="BD293">
            <v>0</v>
          </cell>
          <cell r="BE293">
            <v>250716</v>
          </cell>
          <cell r="BF293">
            <v>0</v>
          </cell>
          <cell r="BG293">
            <v>0</v>
          </cell>
          <cell r="BH293">
            <v>0</v>
          </cell>
          <cell r="BI293">
            <v>0</v>
          </cell>
          <cell r="BJ293">
            <v>528</v>
          </cell>
          <cell r="BK293">
            <v>0</v>
          </cell>
          <cell r="BL293">
            <v>0</v>
          </cell>
          <cell r="BM293">
            <v>0</v>
          </cell>
          <cell r="BN293">
            <v>0</v>
          </cell>
          <cell r="BO293">
            <v>528</v>
          </cell>
          <cell r="BP293">
            <v>125868</v>
          </cell>
          <cell r="BQ293">
            <v>0</v>
          </cell>
          <cell r="BR293">
            <v>0</v>
          </cell>
          <cell r="BS293">
            <v>0</v>
          </cell>
          <cell r="BT293">
            <v>0</v>
          </cell>
          <cell r="BU293">
            <v>265</v>
          </cell>
          <cell r="BV293">
            <v>0</v>
          </cell>
          <cell r="BW293">
            <v>0</v>
          </cell>
          <cell r="BX293">
            <v>0</v>
          </cell>
          <cell r="BY293">
            <v>0</v>
          </cell>
          <cell r="BZ293">
            <v>265</v>
          </cell>
          <cell r="CA293">
            <v>528</v>
          </cell>
          <cell r="CB293">
            <v>793</v>
          </cell>
          <cell r="CC293">
            <v>0.05</v>
          </cell>
          <cell r="CD293">
            <v>793</v>
          </cell>
        </row>
        <row r="294">
          <cell r="B294" t="str">
            <v>PBM02</v>
          </cell>
          <cell r="C294" t="str">
            <v>CAP08</v>
          </cell>
          <cell r="D294" t="str">
            <v>De    20  pares</v>
          </cell>
          <cell r="E294" t="str">
            <v>U</v>
          </cell>
          <cell r="F294" t="str">
            <v>NA</v>
          </cell>
          <cell r="G294" t="str">
            <v>NA</v>
          </cell>
          <cell r="H294" t="str">
            <v>NA</v>
          </cell>
          <cell r="I294" t="str">
            <v>NA</v>
          </cell>
          <cell r="J294" t="str">
            <v>NA</v>
          </cell>
          <cell r="K294" t="str">
            <v>NA</v>
          </cell>
          <cell r="L294" t="str">
            <v>NA</v>
          </cell>
          <cell r="M294" t="str">
            <v>NA</v>
          </cell>
          <cell r="N294" t="str">
            <v>NA</v>
          </cell>
          <cell r="O294" t="str">
            <v>NA</v>
          </cell>
          <cell r="P294" t="str">
            <v>NA</v>
          </cell>
          <cell r="Q294" t="str">
            <v>NA</v>
          </cell>
          <cell r="R294" t="str">
            <v>NA</v>
          </cell>
          <cell r="S294" t="str">
            <v>NA</v>
          </cell>
          <cell r="T294" t="str">
            <v>CER002</v>
          </cell>
          <cell r="U294" t="str">
            <v>NA</v>
          </cell>
          <cell r="V294" t="str">
            <v>NA</v>
          </cell>
          <cell r="W294" t="str">
            <v>NA</v>
          </cell>
          <cell r="X294" t="str">
            <v>NA</v>
          </cell>
          <cell r="Y294" t="str">
            <v>CMC012</v>
          </cell>
          <cell r="Z294" t="str">
            <v>NA</v>
          </cell>
          <cell r="AA294" t="str">
            <v>NA</v>
          </cell>
          <cell r="AB294" t="str">
            <v>NA</v>
          </cell>
          <cell r="AC294" t="str">
            <v>NA</v>
          </cell>
          <cell r="AD294">
            <v>1</v>
          </cell>
          <cell r="AE294" t="str">
            <v>NA</v>
          </cell>
          <cell r="AF294" t="str">
            <v>NA</v>
          </cell>
          <cell r="AG294" t="str">
            <v>NA</v>
          </cell>
          <cell r="AH294" t="str">
            <v>NA</v>
          </cell>
          <cell r="AI294">
            <v>350</v>
          </cell>
          <cell r="AJ294">
            <v>350</v>
          </cell>
          <cell r="AO294">
            <v>419</v>
          </cell>
          <cell r="AP294">
            <v>0</v>
          </cell>
          <cell r="AQ294">
            <v>0</v>
          </cell>
          <cell r="AR294">
            <v>0</v>
          </cell>
          <cell r="AS294">
            <v>0</v>
          </cell>
          <cell r="AT294">
            <v>0</v>
          </cell>
          <cell r="AU294">
            <v>0</v>
          </cell>
          <cell r="AV294">
            <v>0</v>
          </cell>
          <cell r="AW294">
            <v>0</v>
          </cell>
          <cell r="AX294">
            <v>0</v>
          </cell>
          <cell r="AY294">
            <v>0</v>
          </cell>
          <cell r="AZ294">
            <v>0</v>
          </cell>
          <cell r="BA294">
            <v>0</v>
          </cell>
          <cell r="BB294">
            <v>0</v>
          </cell>
          <cell r="BC294">
            <v>0</v>
          </cell>
          <cell r="BD294">
            <v>0</v>
          </cell>
          <cell r="BE294">
            <v>48564</v>
          </cell>
          <cell r="BF294">
            <v>0</v>
          </cell>
          <cell r="BG294">
            <v>0</v>
          </cell>
          <cell r="BH294">
            <v>0</v>
          </cell>
          <cell r="BI294">
            <v>0</v>
          </cell>
          <cell r="BJ294">
            <v>139</v>
          </cell>
          <cell r="BK294">
            <v>0</v>
          </cell>
          <cell r="BL294">
            <v>0</v>
          </cell>
          <cell r="BM294">
            <v>0</v>
          </cell>
          <cell r="BN294">
            <v>0</v>
          </cell>
          <cell r="BO294">
            <v>139</v>
          </cell>
          <cell r="BP294">
            <v>98147</v>
          </cell>
          <cell r="BQ294">
            <v>0</v>
          </cell>
          <cell r="BR294">
            <v>0</v>
          </cell>
          <cell r="BS294">
            <v>0</v>
          </cell>
          <cell r="BT294">
            <v>0</v>
          </cell>
          <cell r="BU294">
            <v>280</v>
          </cell>
          <cell r="BV294">
            <v>0</v>
          </cell>
          <cell r="BW294">
            <v>0</v>
          </cell>
          <cell r="BX294">
            <v>0</v>
          </cell>
          <cell r="BY294">
            <v>0</v>
          </cell>
          <cell r="BZ294">
            <v>280</v>
          </cell>
          <cell r="CA294">
            <v>139</v>
          </cell>
          <cell r="CB294">
            <v>419</v>
          </cell>
          <cell r="CC294">
            <v>0.05</v>
          </cell>
          <cell r="CD294">
            <v>419</v>
          </cell>
        </row>
        <row r="295">
          <cell r="B295" t="str">
            <v>PLM03</v>
          </cell>
          <cell r="C295" t="str">
            <v>CAP08</v>
          </cell>
          <cell r="D295" t="str">
            <v>De    30  pares</v>
          </cell>
          <cell r="E295" t="str">
            <v>m</v>
          </cell>
          <cell r="F295" t="str">
            <v>NA</v>
          </cell>
          <cell r="G295" t="str">
            <v>NA</v>
          </cell>
          <cell r="H295" t="str">
            <v>NA</v>
          </cell>
          <cell r="I295" t="str">
            <v>NA</v>
          </cell>
          <cell r="J295" t="str">
            <v>NA</v>
          </cell>
          <cell r="K295" t="str">
            <v>NA</v>
          </cell>
          <cell r="L295" t="str">
            <v>NA</v>
          </cell>
          <cell r="M295" t="str">
            <v>NA</v>
          </cell>
          <cell r="N295" t="str">
            <v>NA</v>
          </cell>
          <cell r="O295" t="str">
            <v>NA</v>
          </cell>
          <cell r="P295" t="str">
            <v>NA</v>
          </cell>
          <cell r="Q295" t="str">
            <v>NA</v>
          </cell>
          <cell r="R295" t="str">
            <v>NA</v>
          </cell>
          <cell r="S295" t="str">
            <v>NA</v>
          </cell>
          <cell r="T295" t="str">
            <v>CER002</v>
          </cell>
          <cell r="U295" t="str">
            <v>NA</v>
          </cell>
          <cell r="V295" t="str">
            <v>NA</v>
          </cell>
          <cell r="W295" t="str">
            <v>NA</v>
          </cell>
          <cell r="X295" t="str">
            <v>NA</v>
          </cell>
          <cell r="Y295" t="str">
            <v>CMC012</v>
          </cell>
          <cell r="Z295" t="str">
            <v>NA</v>
          </cell>
          <cell r="AA295" t="str">
            <v>NA</v>
          </cell>
          <cell r="AB295" t="str">
            <v>NA</v>
          </cell>
          <cell r="AC295" t="str">
            <v>NA</v>
          </cell>
          <cell r="AD295">
            <v>1</v>
          </cell>
          <cell r="AE295" t="str">
            <v>NA</v>
          </cell>
          <cell r="AF295" t="str">
            <v>NA</v>
          </cell>
          <cell r="AG295" t="str">
            <v>NA</v>
          </cell>
          <cell r="AH295" t="str">
            <v>NA</v>
          </cell>
          <cell r="AI295">
            <v>400</v>
          </cell>
          <cell r="AJ295">
            <v>400</v>
          </cell>
          <cell r="AO295">
            <v>366</v>
          </cell>
          <cell r="AP295">
            <v>0</v>
          </cell>
          <cell r="AQ295">
            <v>0</v>
          </cell>
          <cell r="AR295">
            <v>0</v>
          </cell>
          <cell r="AS295">
            <v>0</v>
          </cell>
          <cell r="AT295">
            <v>0</v>
          </cell>
          <cell r="AU295">
            <v>0</v>
          </cell>
          <cell r="AV295">
            <v>0</v>
          </cell>
          <cell r="AW295">
            <v>0</v>
          </cell>
          <cell r="AX295">
            <v>0</v>
          </cell>
          <cell r="AY295">
            <v>0</v>
          </cell>
          <cell r="AZ295">
            <v>0</v>
          </cell>
          <cell r="BA295">
            <v>0</v>
          </cell>
          <cell r="BB295">
            <v>0</v>
          </cell>
          <cell r="BC295">
            <v>0</v>
          </cell>
          <cell r="BD295">
            <v>0</v>
          </cell>
          <cell r="BE295">
            <v>48564</v>
          </cell>
          <cell r="BF295">
            <v>0</v>
          </cell>
          <cell r="BG295">
            <v>0</v>
          </cell>
          <cell r="BH295">
            <v>0</v>
          </cell>
          <cell r="BI295">
            <v>0</v>
          </cell>
          <cell r="BJ295">
            <v>121</v>
          </cell>
          <cell r="BK295">
            <v>0</v>
          </cell>
          <cell r="BL295">
            <v>0</v>
          </cell>
          <cell r="BM295">
            <v>0</v>
          </cell>
          <cell r="BN295">
            <v>0</v>
          </cell>
          <cell r="BO295">
            <v>121</v>
          </cell>
          <cell r="BP295">
            <v>98147</v>
          </cell>
          <cell r="BQ295">
            <v>0</v>
          </cell>
          <cell r="BR295">
            <v>0</v>
          </cell>
          <cell r="BS295">
            <v>0</v>
          </cell>
          <cell r="BT295">
            <v>0</v>
          </cell>
          <cell r="BU295">
            <v>245</v>
          </cell>
          <cell r="BV295">
            <v>0</v>
          </cell>
          <cell r="BW295">
            <v>0</v>
          </cell>
          <cell r="BX295">
            <v>0</v>
          </cell>
          <cell r="BY295">
            <v>0</v>
          </cell>
          <cell r="BZ295">
            <v>245</v>
          </cell>
          <cell r="CA295">
            <v>121</v>
          </cell>
          <cell r="CB295">
            <v>366</v>
          </cell>
          <cell r="CC295">
            <v>0.05</v>
          </cell>
          <cell r="CD295">
            <v>366</v>
          </cell>
        </row>
        <row r="296">
          <cell r="B296" t="str">
            <v>ELM03</v>
          </cell>
          <cell r="C296" t="str">
            <v>CAP08</v>
          </cell>
          <cell r="D296" t="str">
            <v>De    30  pares</v>
          </cell>
          <cell r="E296" t="str">
            <v>U</v>
          </cell>
          <cell r="F296" t="str">
            <v>MRD143</v>
          </cell>
          <cell r="G296" t="str">
            <v>MRD076</v>
          </cell>
          <cell r="H296" t="str">
            <v>NA</v>
          </cell>
          <cell r="I296" t="str">
            <v>NA</v>
          </cell>
          <cell r="J296" t="str">
            <v>NA</v>
          </cell>
          <cell r="K296" t="str">
            <v>NA</v>
          </cell>
          <cell r="L296" t="str">
            <v>NA</v>
          </cell>
          <cell r="M296">
            <v>1</v>
          </cell>
          <cell r="N296">
            <v>60</v>
          </cell>
          <cell r="O296" t="str">
            <v>NA</v>
          </cell>
          <cell r="P296" t="str">
            <v>NA</v>
          </cell>
          <cell r="Q296" t="str">
            <v>NA</v>
          </cell>
          <cell r="R296" t="str">
            <v>NA</v>
          </cell>
          <cell r="S296" t="str">
            <v>NA</v>
          </cell>
          <cell r="T296" t="str">
            <v>CER004</v>
          </cell>
          <cell r="U296" t="str">
            <v>NA</v>
          </cell>
          <cell r="V296" t="str">
            <v>NA</v>
          </cell>
          <cell r="W296" t="str">
            <v>NA</v>
          </cell>
          <cell r="X296" t="str">
            <v>NA</v>
          </cell>
          <cell r="Y296" t="str">
            <v>CMC013</v>
          </cell>
          <cell r="Z296" t="str">
            <v>NA</v>
          </cell>
          <cell r="AA296" t="str">
            <v>NA</v>
          </cell>
          <cell r="AB296" t="str">
            <v>NA</v>
          </cell>
          <cell r="AC296" t="str">
            <v>NA</v>
          </cell>
          <cell r="AD296">
            <v>1</v>
          </cell>
          <cell r="AE296" t="str">
            <v>NA</v>
          </cell>
          <cell r="AF296" t="str">
            <v>NA</v>
          </cell>
          <cell r="AG296" t="str">
            <v>NA</v>
          </cell>
          <cell r="AH296" t="str">
            <v>NA</v>
          </cell>
          <cell r="AI296">
            <v>42</v>
          </cell>
          <cell r="AJ296">
            <v>42</v>
          </cell>
          <cell r="AO296">
            <v>45782</v>
          </cell>
          <cell r="AP296">
            <v>33500</v>
          </cell>
          <cell r="AQ296">
            <v>85</v>
          </cell>
          <cell r="AR296">
            <v>0</v>
          </cell>
          <cell r="AS296">
            <v>0</v>
          </cell>
          <cell r="AT296">
            <v>0</v>
          </cell>
          <cell r="AU296">
            <v>0</v>
          </cell>
          <cell r="AV296">
            <v>0</v>
          </cell>
          <cell r="AW296">
            <v>33500</v>
          </cell>
          <cell r="AX296">
            <v>5100</v>
          </cell>
          <cell r="AY296">
            <v>0</v>
          </cell>
          <cell r="AZ296">
            <v>0</v>
          </cell>
          <cell r="BA296">
            <v>0</v>
          </cell>
          <cell r="BB296">
            <v>0</v>
          </cell>
          <cell r="BC296">
            <v>0</v>
          </cell>
          <cell r="BD296">
            <v>40530</v>
          </cell>
          <cell r="BE296">
            <v>114090</v>
          </cell>
          <cell r="BF296">
            <v>0</v>
          </cell>
          <cell r="BG296">
            <v>0</v>
          </cell>
          <cell r="BH296">
            <v>0</v>
          </cell>
          <cell r="BI296">
            <v>0</v>
          </cell>
          <cell r="BJ296">
            <v>2716</v>
          </cell>
          <cell r="BK296">
            <v>0</v>
          </cell>
          <cell r="BL296">
            <v>0</v>
          </cell>
          <cell r="BM296">
            <v>0</v>
          </cell>
          <cell r="BN296">
            <v>0</v>
          </cell>
          <cell r="BO296">
            <v>2716</v>
          </cell>
          <cell r="BP296">
            <v>106495</v>
          </cell>
          <cell r="BQ296">
            <v>0</v>
          </cell>
          <cell r="BR296">
            <v>0</v>
          </cell>
          <cell r="BS296">
            <v>0</v>
          </cell>
          <cell r="BT296">
            <v>0</v>
          </cell>
          <cell r="BU296">
            <v>2536</v>
          </cell>
          <cell r="BV296">
            <v>0</v>
          </cell>
          <cell r="BW296">
            <v>0</v>
          </cell>
          <cell r="BX296">
            <v>0</v>
          </cell>
          <cell r="BY296">
            <v>0</v>
          </cell>
          <cell r="BZ296">
            <v>2536</v>
          </cell>
          <cell r="CA296">
            <v>2716</v>
          </cell>
          <cell r="CB296">
            <v>5252</v>
          </cell>
          <cell r="CC296">
            <v>0.05</v>
          </cell>
          <cell r="CD296">
            <v>45782</v>
          </cell>
        </row>
        <row r="297">
          <cell r="B297" t="str">
            <v>EPA03</v>
          </cell>
          <cell r="C297" t="str">
            <v>CAP08</v>
          </cell>
          <cell r="D297" t="str">
            <v>De    30  pares</v>
          </cell>
          <cell r="E297" t="str">
            <v>U</v>
          </cell>
          <cell r="F297" t="str">
            <v>MRD244</v>
          </cell>
          <cell r="G297" t="str">
            <v>MRD215</v>
          </cell>
          <cell r="H297" t="str">
            <v>MRD252</v>
          </cell>
          <cell r="I297" t="str">
            <v>MRD046</v>
          </cell>
          <cell r="J297" t="str">
            <v>NA</v>
          </cell>
          <cell r="K297" t="str">
            <v>NA</v>
          </cell>
          <cell r="L297" t="str">
            <v>NA</v>
          </cell>
          <cell r="M297">
            <v>1</v>
          </cell>
          <cell r="N297">
            <v>0.1</v>
          </cell>
          <cell r="O297">
            <v>0.03</v>
          </cell>
          <cell r="P297">
            <v>60</v>
          </cell>
          <cell r="Q297" t="str">
            <v>NA</v>
          </cell>
          <cell r="R297" t="str">
            <v>NA</v>
          </cell>
          <cell r="S297" t="str">
            <v>NA</v>
          </cell>
          <cell r="T297" t="str">
            <v>CER004</v>
          </cell>
          <cell r="U297" t="str">
            <v>NA</v>
          </cell>
          <cell r="V297" t="str">
            <v>NA</v>
          </cell>
          <cell r="W297" t="str">
            <v>NA</v>
          </cell>
          <cell r="X297" t="str">
            <v>NA</v>
          </cell>
          <cell r="Y297" t="str">
            <v>CMC014</v>
          </cell>
          <cell r="Z297" t="str">
            <v>NA</v>
          </cell>
          <cell r="AA297" t="str">
            <v>NA</v>
          </cell>
          <cell r="AB297" t="str">
            <v>NA</v>
          </cell>
          <cell r="AC297" t="str">
            <v>NA</v>
          </cell>
          <cell r="AD297">
            <v>1</v>
          </cell>
          <cell r="AE297" t="str">
            <v>NA</v>
          </cell>
          <cell r="AF297" t="str">
            <v>NA</v>
          </cell>
          <cell r="AG297" t="str">
            <v>NA</v>
          </cell>
          <cell r="AH297" t="str">
            <v>NA</v>
          </cell>
          <cell r="AI297">
            <v>11.2</v>
          </cell>
          <cell r="AJ297">
            <v>11.2</v>
          </cell>
          <cell r="AO297">
            <v>41870</v>
          </cell>
          <cell r="AP297">
            <v>13542</v>
          </cell>
          <cell r="AQ297">
            <v>14663</v>
          </cell>
          <cell r="AR297">
            <v>25875</v>
          </cell>
          <cell r="AS297">
            <v>43</v>
          </cell>
          <cell r="AT297">
            <v>0</v>
          </cell>
          <cell r="AU297">
            <v>0</v>
          </cell>
          <cell r="AV297">
            <v>0</v>
          </cell>
          <cell r="AW297">
            <v>13542</v>
          </cell>
          <cell r="AX297">
            <v>1466</v>
          </cell>
          <cell r="AY297">
            <v>776</v>
          </cell>
          <cell r="AZ297">
            <v>2580</v>
          </cell>
          <cell r="BA297">
            <v>0</v>
          </cell>
          <cell r="BB297">
            <v>0</v>
          </cell>
          <cell r="BC297">
            <v>0</v>
          </cell>
          <cell r="BD297">
            <v>19282</v>
          </cell>
          <cell r="BE297">
            <v>114090</v>
          </cell>
          <cell r="BF297">
            <v>0</v>
          </cell>
          <cell r="BG297">
            <v>0</v>
          </cell>
          <cell r="BH297">
            <v>0</v>
          </cell>
          <cell r="BI297">
            <v>0</v>
          </cell>
          <cell r="BJ297">
            <v>10187</v>
          </cell>
          <cell r="BK297">
            <v>0</v>
          </cell>
          <cell r="BL297">
            <v>0</v>
          </cell>
          <cell r="BM297">
            <v>0</v>
          </cell>
          <cell r="BN297">
            <v>0</v>
          </cell>
          <cell r="BO297">
            <v>10187</v>
          </cell>
          <cell r="BP297">
            <v>138896</v>
          </cell>
          <cell r="BQ297">
            <v>0</v>
          </cell>
          <cell r="BR297">
            <v>0</v>
          </cell>
          <cell r="BS297">
            <v>0</v>
          </cell>
          <cell r="BT297">
            <v>0</v>
          </cell>
          <cell r="BU297">
            <v>12401</v>
          </cell>
          <cell r="BV297">
            <v>0</v>
          </cell>
          <cell r="BW297">
            <v>0</v>
          </cell>
          <cell r="BX297">
            <v>0</v>
          </cell>
          <cell r="BY297">
            <v>0</v>
          </cell>
          <cell r="BZ297">
            <v>12401</v>
          </cell>
          <cell r="CA297">
            <v>10187</v>
          </cell>
          <cell r="CB297">
            <v>22588</v>
          </cell>
          <cell r="CC297">
            <v>0.05</v>
          </cell>
          <cell r="CD297">
            <v>41870</v>
          </cell>
        </row>
        <row r="298">
          <cell r="B298" t="str">
            <v>EPC03</v>
          </cell>
          <cell r="C298" t="str">
            <v>CAP08</v>
          </cell>
          <cell r="D298" t="str">
            <v>De    30  pares</v>
          </cell>
          <cell r="E298" t="str">
            <v>U</v>
          </cell>
          <cell r="F298" t="str">
            <v>MRD244</v>
          </cell>
          <cell r="G298" t="str">
            <v>MRD215</v>
          </cell>
          <cell r="H298" t="str">
            <v>MRD252</v>
          </cell>
          <cell r="I298" t="str">
            <v>MRD046</v>
          </cell>
          <cell r="J298" t="str">
            <v>NA</v>
          </cell>
          <cell r="K298" t="str">
            <v>NA</v>
          </cell>
          <cell r="L298" t="str">
            <v>NA</v>
          </cell>
          <cell r="M298">
            <v>1</v>
          </cell>
          <cell r="N298">
            <v>0.1</v>
          </cell>
          <cell r="O298">
            <v>0.03</v>
          </cell>
          <cell r="P298">
            <v>60</v>
          </cell>
          <cell r="Q298" t="str">
            <v>NA</v>
          </cell>
          <cell r="R298" t="str">
            <v>NA</v>
          </cell>
          <cell r="S298" t="str">
            <v>NA</v>
          </cell>
          <cell r="T298" t="str">
            <v>CER003</v>
          </cell>
          <cell r="U298" t="str">
            <v>NA</v>
          </cell>
          <cell r="V298" t="str">
            <v>NA</v>
          </cell>
          <cell r="W298" t="str">
            <v>NA</v>
          </cell>
          <cell r="X298" t="str">
            <v>NA</v>
          </cell>
          <cell r="Y298" t="str">
            <v>CMC013</v>
          </cell>
          <cell r="Z298" t="str">
            <v>NA</v>
          </cell>
          <cell r="AA298" t="str">
            <v>NA</v>
          </cell>
          <cell r="AB298" t="str">
            <v>NA</v>
          </cell>
          <cell r="AC298" t="str">
            <v>NA</v>
          </cell>
          <cell r="AD298">
            <v>1</v>
          </cell>
          <cell r="AE298" t="str">
            <v>NA</v>
          </cell>
          <cell r="AF298" t="str">
            <v>NA</v>
          </cell>
          <cell r="AG298" t="str">
            <v>NA</v>
          </cell>
          <cell r="AH298" t="str">
            <v>NA</v>
          </cell>
          <cell r="AI298">
            <v>12.8</v>
          </cell>
          <cell r="AJ298">
            <v>12.8</v>
          </cell>
          <cell r="AO298">
            <v>34094</v>
          </cell>
          <cell r="AP298">
            <v>13542</v>
          </cell>
          <cell r="AQ298">
            <v>14663</v>
          </cell>
          <cell r="AR298">
            <v>25875</v>
          </cell>
          <cell r="AS298">
            <v>43</v>
          </cell>
          <cell r="AT298">
            <v>0</v>
          </cell>
          <cell r="AU298">
            <v>0</v>
          </cell>
          <cell r="AV298">
            <v>0</v>
          </cell>
          <cell r="AW298">
            <v>13542</v>
          </cell>
          <cell r="AX298">
            <v>1466</v>
          </cell>
          <cell r="AY298">
            <v>776</v>
          </cell>
          <cell r="AZ298">
            <v>2580</v>
          </cell>
          <cell r="BA298">
            <v>0</v>
          </cell>
          <cell r="BB298">
            <v>0</v>
          </cell>
          <cell r="BC298">
            <v>0</v>
          </cell>
          <cell r="BD298">
            <v>19282</v>
          </cell>
          <cell r="BE298">
            <v>83103</v>
          </cell>
          <cell r="BF298">
            <v>0</v>
          </cell>
          <cell r="BG298">
            <v>0</v>
          </cell>
          <cell r="BH298">
            <v>0</v>
          </cell>
          <cell r="BI298">
            <v>0</v>
          </cell>
          <cell r="BJ298">
            <v>6492</v>
          </cell>
          <cell r="BK298">
            <v>0</v>
          </cell>
          <cell r="BL298">
            <v>0</v>
          </cell>
          <cell r="BM298">
            <v>0</v>
          </cell>
          <cell r="BN298">
            <v>0</v>
          </cell>
          <cell r="BO298">
            <v>6492</v>
          </cell>
          <cell r="BP298">
            <v>106495</v>
          </cell>
          <cell r="BQ298">
            <v>0</v>
          </cell>
          <cell r="BR298">
            <v>0</v>
          </cell>
          <cell r="BS298">
            <v>0</v>
          </cell>
          <cell r="BT298">
            <v>0</v>
          </cell>
          <cell r="BU298">
            <v>8320</v>
          </cell>
          <cell r="BV298">
            <v>0</v>
          </cell>
          <cell r="BW298">
            <v>0</v>
          </cell>
          <cell r="BX298">
            <v>0</v>
          </cell>
          <cell r="BY298">
            <v>0</v>
          </cell>
          <cell r="BZ298">
            <v>8320</v>
          </cell>
          <cell r="CA298">
            <v>6492</v>
          </cell>
          <cell r="CB298">
            <v>14812</v>
          </cell>
          <cell r="CC298">
            <v>0.05</v>
          </cell>
          <cell r="CD298">
            <v>34094</v>
          </cell>
        </row>
        <row r="299">
          <cell r="B299" t="str">
            <v>EPM03</v>
          </cell>
          <cell r="C299" t="str">
            <v>CAP08</v>
          </cell>
          <cell r="D299" t="str">
            <v>De    30  pares</v>
          </cell>
          <cell r="E299" t="str">
            <v>U</v>
          </cell>
          <cell r="F299" t="str">
            <v>MRD244</v>
          </cell>
          <cell r="G299" t="str">
            <v>MRD215</v>
          </cell>
          <cell r="H299" t="str">
            <v>MRD252</v>
          </cell>
          <cell r="I299" t="str">
            <v>MRD046</v>
          </cell>
          <cell r="J299" t="str">
            <v>NA</v>
          </cell>
          <cell r="K299" t="str">
            <v>NA</v>
          </cell>
          <cell r="L299" t="str">
            <v>NA</v>
          </cell>
          <cell r="M299">
            <v>1</v>
          </cell>
          <cell r="N299">
            <v>0.1</v>
          </cell>
          <cell r="O299">
            <v>0.03</v>
          </cell>
          <cell r="P299">
            <v>60</v>
          </cell>
          <cell r="Q299" t="str">
            <v>NA</v>
          </cell>
          <cell r="R299" t="str">
            <v>NA</v>
          </cell>
          <cell r="S299" t="str">
            <v>NA</v>
          </cell>
          <cell r="T299" t="str">
            <v>CER004</v>
          </cell>
          <cell r="U299" t="str">
            <v>NA</v>
          </cell>
          <cell r="V299" t="str">
            <v>NA</v>
          </cell>
          <cell r="W299" t="str">
            <v>NA</v>
          </cell>
          <cell r="X299" t="str">
            <v>NA</v>
          </cell>
          <cell r="Y299" t="str">
            <v>CMC014</v>
          </cell>
          <cell r="Z299" t="str">
            <v>NA</v>
          </cell>
          <cell r="AA299" t="str">
            <v>NA</v>
          </cell>
          <cell r="AB299" t="str">
            <v>NA</v>
          </cell>
          <cell r="AC299" t="str">
            <v>NA</v>
          </cell>
          <cell r="AD299">
            <v>1</v>
          </cell>
          <cell r="AE299" t="str">
            <v>NA</v>
          </cell>
          <cell r="AF299" t="str">
            <v>NA</v>
          </cell>
          <cell r="AG299" t="str">
            <v>NA</v>
          </cell>
          <cell r="AH299" t="str">
            <v>NA</v>
          </cell>
          <cell r="AI299">
            <v>11.2</v>
          </cell>
          <cell r="AJ299">
            <v>11.2</v>
          </cell>
          <cell r="AO299">
            <v>41870</v>
          </cell>
          <cell r="AP299">
            <v>13542</v>
          </cell>
          <cell r="AQ299">
            <v>14663</v>
          </cell>
          <cell r="AR299">
            <v>25875</v>
          </cell>
          <cell r="AS299">
            <v>43</v>
          </cell>
          <cell r="AT299">
            <v>0</v>
          </cell>
          <cell r="AU299">
            <v>0</v>
          </cell>
          <cell r="AV299">
            <v>0</v>
          </cell>
          <cell r="AW299">
            <v>13542</v>
          </cell>
          <cell r="AX299">
            <v>1466</v>
          </cell>
          <cell r="AY299">
            <v>776</v>
          </cell>
          <cell r="AZ299">
            <v>2580</v>
          </cell>
          <cell r="BA299">
            <v>0</v>
          </cell>
          <cell r="BB299">
            <v>0</v>
          </cell>
          <cell r="BC299">
            <v>0</v>
          </cell>
          <cell r="BD299">
            <v>19282</v>
          </cell>
          <cell r="BE299">
            <v>114090</v>
          </cell>
          <cell r="BF299">
            <v>0</v>
          </cell>
          <cell r="BG299">
            <v>0</v>
          </cell>
          <cell r="BH299">
            <v>0</v>
          </cell>
          <cell r="BI299">
            <v>0</v>
          </cell>
          <cell r="BJ299">
            <v>10187</v>
          </cell>
          <cell r="BK299">
            <v>0</v>
          </cell>
          <cell r="BL299">
            <v>0</v>
          </cell>
          <cell r="BM299">
            <v>0</v>
          </cell>
          <cell r="BN299">
            <v>0</v>
          </cell>
          <cell r="BO299">
            <v>10187</v>
          </cell>
          <cell r="BP299">
            <v>138896</v>
          </cell>
          <cell r="BQ299">
            <v>0</v>
          </cell>
          <cell r="BR299">
            <v>0</v>
          </cell>
          <cell r="BS299">
            <v>0</v>
          </cell>
          <cell r="BT299">
            <v>0</v>
          </cell>
          <cell r="BU299">
            <v>12401</v>
          </cell>
          <cell r="BV299">
            <v>0</v>
          </cell>
          <cell r="BW299">
            <v>0</v>
          </cell>
          <cell r="BX299">
            <v>0</v>
          </cell>
          <cell r="BY299">
            <v>0</v>
          </cell>
          <cell r="BZ299">
            <v>12401</v>
          </cell>
          <cell r="CA299">
            <v>10187</v>
          </cell>
          <cell r="CB299">
            <v>22588</v>
          </cell>
          <cell r="CC299">
            <v>0.05</v>
          </cell>
          <cell r="CD299">
            <v>41870</v>
          </cell>
        </row>
        <row r="300">
          <cell r="B300" t="str">
            <v>ML003</v>
          </cell>
          <cell r="C300" t="str">
            <v>CAP08</v>
          </cell>
          <cell r="D300" t="str">
            <v>De    30  pares</v>
          </cell>
          <cell r="E300" t="str">
            <v>U</v>
          </cell>
          <cell r="F300" t="str">
            <v>MRD127</v>
          </cell>
          <cell r="G300" t="str">
            <v>MRD076</v>
          </cell>
          <cell r="H300" t="str">
            <v>NA</v>
          </cell>
          <cell r="I300" t="str">
            <v>NA</v>
          </cell>
          <cell r="J300" t="str">
            <v>NA</v>
          </cell>
          <cell r="K300" t="str">
            <v>NA</v>
          </cell>
          <cell r="L300" t="str">
            <v>NA</v>
          </cell>
          <cell r="M300">
            <v>1</v>
          </cell>
          <cell r="N300">
            <v>60</v>
          </cell>
          <cell r="O300" t="str">
            <v>NA</v>
          </cell>
          <cell r="P300" t="str">
            <v>NA</v>
          </cell>
          <cell r="Q300" t="str">
            <v>NA</v>
          </cell>
          <cell r="R300" t="str">
            <v>NA</v>
          </cell>
          <cell r="S300" t="str">
            <v>NA</v>
          </cell>
          <cell r="T300" t="str">
            <v>CER003</v>
          </cell>
          <cell r="U300" t="str">
            <v>NA</v>
          </cell>
          <cell r="V300" t="str">
            <v>NA</v>
          </cell>
          <cell r="W300" t="str">
            <v>NA</v>
          </cell>
          <cell r="X300" t="str">
            <v>NA</v>
          </cell>
          <cell r="Y300" t="str">
            <v>CMC013</v>
          </cell>
          <cell r="Z300" t="str">
            <v>NA</v>
          </cell>
          <cell r="AA300" t="str">
            <v>NA</v>
          </cell>
          <cell r="AB300" t="str">
            <v>NA</v>
          </cell>
          <cell r="AC300" t="str">
            <v>NA</v>
          </cell>
          <cell r="AD300">
            <v>1</v>
          </cell>
          <cell r="AE300" t="str">
            <v>NA</v>
          </cell>
          <cell r="AF300" t="str">
            <v>NA</v>
          </cell>
          <cell r="AG300" t="str">
            <v>NA</v>
          </cell>
          <cell r="AH300" t="str">
            <v>NA</v>
          </cell>
          <cell r="AI300">
            <v>18</v>
          </cell>
          <cell r="AJ300">
            <v>18</v>
          </cell>
          <cell r="AO300">
            <v>63138</v>
          </cell>
          <cell r="AP300">
            <v>45000</v>
          </cell>
          <cell r="AQ300">
            <v>85</v>
          </cell>
          <cell r="AR300">
            <v>0</v>
          </cell>
          <cell r="AS300">
            <v>0</v>
          </cell>
          <cell r="AT300">
            <v>0</v>
          </cell>
          <cell r="AU300">
            <v>0</v>
          </cell>
          <cell r="AV300">
            <v>0</v>
          </cell>
          <cell r="AW300">
            <v>45000</v>
          </cell>
          <cell r="AX300">
            <v>5100</v>
          </cell>
          <cell r="AY300">
            <v>0</v>
          </cell>
          <cell r="AZ300">
            <v>0</v>
          </cell>
          <cell r="BA300">
            <v>0</v>
          </cell>
          <cell r="BB300">
            <v>0</v>
          </cell>
          <cell r="BC300">
            <v>0</v>
          </cell>
          <cell r="BD300">
            <v>52605</v>
          </cell>
          <cell r="BE300">
            <v>83103</v>
          </cell>
          <cell r="BF300">
            <v>0</v>
          </cell>
          <cell r="BG300">
            <v>0</v>
          </cell>
          <cell r="BH300">
            <v>0</v>
          </cell>
          <cell r="BI300">
            <v>0</v>
          </cell>
          <cell r="BJ300">
            <v>4617</v>
          </cell>
          <cell r="BK300">
            <v>0</v>
          </cell>
          <cell r="BL300">
            <v>0</v>
          </cell>
          <cell r="BM300">
            <v>0</v>
          </cell>
          <cell r="BN300">
            <v>0</v>
          </cell>
          <cell r="BO300">
            <v>4617</v>
          </cell>
          <cell r="BP300">
            <v>106495</v>
          </cell>
          <cell r="BQ300">
            <v>0</v>
          </cell>
          <cell r="BR300">
            <v>0</v>
          </cell>
          <cell r="BS300">
            <v>0</v>
          </cell>
          <cell r="BT300">
            <v>0</v>
          </cell>
          <cell r="BU300">
            <v>5916</v>
          </cell>
          <cell r="BV300">
            <v>0</v>
          </cell>
          <cell r="BW300">
            <v>0</v>
          </cell>
          <cell r="BX300">
            <v>0</v>
          </cell>
          <cell r="BY300">
            <v>0</v>
          </cell>
          <cell r="BZ300">
            <v>5916</v>
          </cell>
          <cell r="CA300">
            <v>4617</v>
          </cell>
          <cell r="CB300">
            <v>10533</v>
          </cell>
          <cell r="CC300">
            <v>0.05</v>
          </cell>
          <cell r="CD300">
            <v>63138</v>
          </cell>
        </row>
        <row r="301">
          <cell r="B301" t="str">
            <v>MP003</v>
          </cell>
          <cell r="C301" t="str">
            <v>CAP08</v>
          </cell>
          <cell r="D301" t="str">
            <v>De    30  pares</v>
          </cell>
          <cell r="E301" t="str">
            <v>U</v>
          </cell>
          <cell r="F301" t="str">
            <v>MRD244</v>
          </cell>
          <cell r="G301" t="str">
            <v>MRD215</v>
          </cell>
          <cell r="H301" t="str">
            <v>MRD252</v>
          </cell>
          <cell r="I301" t="str">
            <v>MRD046</v>
          </cell>
          <cell r="J301" t="str">
            <v>NA</v>
          </cell>
          <cell r="K301" t="str">
            <v>NA</v>
          </cell>
          <cell r="L301" t="str">
            <v>NA</v>
          </cell>
          <cell r="M301">
            <v>1</v>
          </cell>
          <cell r="N301">
            <v>0.1</v>
          </cell>
          <cell r="O301">
            <v>0.03</v>
          </cell>
          <cell r="P301">
            <v>60</v>
          </cell>
          <cell r="Q301" t="str">
            <v>NA</v>
          </cell>
          <cell r="R301" t="str">
            <v>NA</v>
          </cell>
          <cell r="S301" t="str">
            <v>NA</v>
          </cell>
          <cell r="T301" t="str">
            <v>CER003</v>
          </cell>
          <cell r="U301" t="str">
            <v>NA</v>
          </cell>
          <cell r="V301" t="str">
            <v>NA</v>
          </cell>
          <cell r="W301" t="str">
            <v>NA</v>
          </cell>
          <cell r="X301" t="str">
            <v>NA</v>
          </cell>
          <cell r="Y301" t="str">
            <v>CMC013</v>
          </cell>
          <cell r="Z301" t="str">
            <v>NA</v>
          </cell>
          <cell r="AA301" t="str">
            <v>NA</v>
          </cell>
          <cell r="AB301" t="str">
            <v>NA</v>
          </cell>
          <cell r="AC301" t="str">
            <v>NA</v>
          </cell>
          <cell r="AD301">
            <v>1</v>
          </cell>
          <cell r="AE301" t="str">
            <v>NA</v>
          </cell>
          <cell r="AF301" t="str">
            <v>NA</v>
          </cell>
          <cell r="AG301" t="str">
            <v>NA</v>
          </cell>
          <cell r="AH301" t="str">
            <v>NA</v>
          </cell>
          <cell r="AI301">
            <v>12.8</v>
          </cell>
          <cell r="AJ301">
            <v>12.8</v>
          </cell>
          <cell r="AO301">
            <v>34094</v>
          </cell>
          <cell r="AP301">
            <v>13542</v>
          </cell>
          <cell r="AQ301">
            <v>14663</v>
          </cell>
          <cell r="AR301">
            <v>25875</v>
          </cell>
          <cell r="AS301">
            <v>43</v>
          </cell>
          <cell r="AT301">
            <v>0</v>
          </cell>
          <cell r="AU301">
            <v>0</v>
          </cell>
          <cell r="AV301">
            <v>0</v>
          </cell>
          <cell r="AW301">
            <v>13542</v>
          </cell>
          <cell r="AX301">
            <v>1466</v>
          </cell>
          <cell r="AY301">
            <v>776</v>
          </cell>
          <cell r="AZ301">
            <v>2580</v>
          </cell>
          <cell r="BA301">
            <v>0</v>
          </cell>
          <cell r="BB301">
            <v>0</v>
          </cell>
          <cell r="BC301">
            <v>0</v>
          </cell>
          <cell r="BD301">
            <v>19282</v>
          </cell>
          <cell r="BE301">
            <v>83103</v>
          </cell>
          <cell r="BF301">
            <v>0</v>
          </cell>
          <cell r="BG301">
            <v>0</v>
          </cell>
          <cell r="BH301">
            <v>0</v>
          </cell>
          <cell r="BI301">
            <v>0</v>
          </cell>
          <cell r="BJ301">
            <v>6492</v>
          </cell>
          <cell r="BK301">
            <v>0</v>
          </cell>
          <cell r="BL301">
            <v>0</v>
          </cell>
          <cell r="BM301">
            <v>0</v>
          </cell>
          <cell r="BN301">
            <v>0</v>
          </cell>
          <cell r="BO301">
            <v>6492</v>
          </cell>
          <cell r="BP301">
            <v>106495</v>
          </cell>
          <cell r="BQ301">
            <v>0</v>
          </cell>
          <cell r="BR301">
            <v>0</v>
          </cell>
          <cell r="BS301">
            <v>0</v>
          </cell>
          <cell r="BT301">
            <v>0</v>
          </cell>
          <cell r="BU301">
            <v>8320</v>
          </cell>
          <cell r="BV301">
            <v>0</v>
          </cell>
          <cell r="BW301">
            <v>0</v>
          </cell>
          <cell r="BX301">
            <v>0</v>
          </cell>
          <cell r="BY301">
            <v>0</v>
          </cell>
          <cell r="BZ301">
            <v>8320</v>
          </cell>
          <cell r="CA301">
            <v>6492</v>
          </cell>
          <cell r="CB301">
            <v>14812</v>
          </cell>
          <cell r="CC301">
            <v>0.05</v>
          </cell>
          <cell r="CD301">
            <v>34094</v>
          </cell>
        </row>
        <row r="302">
          <cell r="B302" t="str">
            <v>PBA03</v>
          </cell>
          <cell r="C302" t="str">
            <v>CAP08</v>
          </cell>
          <cell r="D302" t="str">
            <v>De    30  pares</v>
          </cell>
          <cell r="E302" t="str">
            <v>U</v>
          </cell>
          <cell r="F302" t="str">
            <v>NA</v>
          </cell>
          <cell r="G302" t="str">
            <v>NA</v>
          </cell>
          <cell r="H302" t="str">
            <v>NA</v>
          </cell>
          <cell r="I302" t="str">
            <v>NA</v>
          </cell>
          <cell r="J302" t="str">
            <v>NA</v>
          </cell>
          <cell r="K302" t="str">
            <v>NA</v>
          </cell>
          <cell r="L302" t="str">
            <v>NA</v>
          </cell>
          <cell r="M302" t="str">
            <v>NA</v>
          </cell>
          <cell r="N302" t="str">
            <v>NA</v>
          </cell>
          <cell r="O302" t="str">
            <v>NA</v>
          </cell>
          <cell r="P302" t="str">
            <v>NA</v>
          </cell>
          <cell r="Q302" t="str">
            <v>NA</v>
          </cell>
          <cell r="R302" t="str">
            <v>NA</v>
          </cell>
          <cell r="S302" t="str">
            <v>NA</v>
          </cell>
          <cell r="T302" t="str">
            <v>CER002</v>
          </cell>
          <cell r="U302" t="str">
            <v>NA</v>
          </cell>
          <cell r="V302" t="str">
            <v>NA</v>
          </cell>
          <cell r="W302" t="str">
            <v>NA</v>
          </cell>
          <cell r="X302" t="str">
            <v>NA</v>
          </cell>
          <cell r="Y302" t="str">
            <v>CMC012</v>
          </cell>
          <cell r="Z302" t="str">
            <v>NA</v>
          </cell>
          <cell r="AA302" t="str">
            <v>NA</v>
          </cell>
          <cell r="AB302" t="str">
            <v>NA</v>
          </cell>
          <cell r="AC302" t="str">
            <v>NA</v>
          </cell>
          <cell r="AD302">
            <v>1</v>
          </cell>
          <cell r="AE302" t="str">
            <v>NA</v>
          </cell>
          <cell r="AF302" t="str">
            <v>NA</v>
          </cell>
          <cell r="AG302" t="str">
            <v>NA</v>
          </cell>
          <cell r="AH302" t="str">
            <v>NA</v>
          </cell>
          <cell r="AI302">
            <v>350</v>
          </cell>
          <cell r="AJ302">
            <v>350</v>
          </cell>
          <cell r="AO302">
            <v>419</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48564</v>
          </cell>
          <cell r="BF302">
            <v>0</v>
          </cell>
          <cell r="BG302">
            <v>0</v>
          </cell>
          <cell r="BH302">
            <v>0</v>
          </cell>
          <cell r="BI302">
            <v>0</v>
          </cell>
          <cell r="BJ302">
            <v>139</v>
          </cell>
          <cell r="BK302">
            <v>0</v>
          </cell>
          <cell r="BL302">
            <v>0</v>
          </cell>
          <cell r="BM302">
            <v>0</v>
          </cell>
          <cell r="BN302">
            <v>0</v>
          </cell>
          <cell r="BO302">
            <v>139</v>
          </cell>
          <cell r="BP302">
            <v>98147</v>
          </cell>
          <cell r="BQ302">
            <v>0</v>
          </cell>
          <cell r="BR302">
            <v>0</v>
          </cell>
          <cell r="BS302">
            <v>0</v>
          </cell>
          <cell r="BT302">
            <v>0</v>
          </cell>
          <cell r="BU302">
            <v>280</v>
          </cell>
          <cell r="BV302">
            <v>0</v>
          </cell>
          <cell r="BW302">
            <v>0</v>
          </cell>
          <cell r="BX302">
            <v>0</v>
          </cell>
          <cell r="BY302">
            <v>0</v>
          </cell>
          <cell r="BZ302">
            <v>280</v>
          </cell>
          <cell r="CA302">
            <v>139</v>
          </cell>
          <cell r="CB302">
            <v>419</v>
          </cell>
          <cell r="CC302">
            <v>0.05</v>
          </cell>
          <cell r="CD302">
            <v>419</v>
          </cell>
        </row>
        <row r="303">
          <cell r="B303" t="str">
            <v>PBC03</v>
          </cell>
          <cell r="C303" t="str">
            <v>CAP08</v>
          </cell>
          <cell r="D303" t="str">
            <v>De    30  pares</v>
          </cell>
          <cell r="E303" t="str">
            <v>U</v>
          </cell>
          <cell r="F303" t="str">
            <v>NA</v>
          </cell>
          <cell r="G303" t="str">
            <v>NA</v>
          </cell>
          <cell r="H303" t="str">
            <v>NA</v>
          </cell>
          <cell r="I303" t="str">
            <v>NA</v>
          </cell>
          <cell r="J303" t="str">
            <v>NA</v>
          </cell>
          <cell r="K303" t="str">
            <v>NA</v>
          </cell>
          <cell r="L303" t="str">
            <v>NA</v>
          </cell>
          <cell r="M303" t="str">
            <v>NA</v>
          </cell>
          <cell r="N303" t="str">
            <v>NA</v>
          </cell>
          <cell r="O303" t="str">
            <v>NA</v>
          </cell>
          <cell r="P303" t="str">
            <v>NA</v>
          </cell>
          <cell r="Q303" t="str">
            <v>NA</v>
          </cell>
          <cell r="R303" t="str">
            <v>NA</v>
          </cell>
          <cell r="S303" t="str">
            <v>NA</v>
          </cell>
          <cell r="T303" t="str">
            <v>CER001</v>
          </cell>
          <cell r="U303" t="str">
            <v>NA</v>
          </cell>
          <cell r="V303" t="str">
            <v>NA</v>
          </cell>
          <cell r="W303" t="str">
            <v>NA</v>
          </cell>
          <cell r="X303" t="str">
            <v>NA</v>
          </cell>
          <cell r="Y303" t="str">
            <v>CMC011</v>
          </cell>
          <cell r="Z303" t="str">
            <v>NA</v>
          </cell>
          <cell r="AA303" t="str">
            <v>NA</v>
          </cell>
          <cell r="AB303" t="str">
            <v>NA</v>
          </cell>
          <cell r="AC303" t="str">
            <v>NA</v>
          </cell>
          <cell r="AD303">
            <v>1</v>
          </cell>
          <cell r="AE303" t="str">
            <v>NA</v>
          </cell>
          <cell r="AF303" t="str">
            <v>NA</v>
          </cell>
          <cell r="AG303" t="str">
            <v>NA</v>
          </cell>
          <cell r="AH303" t="str">
            <v>NA</v>
          </cell>
          <cell r="AI303">
            <v>475</v>
          </cell>
          <cell r="AJ303">
            <v>475</v>
          </cell>
          <cell r="AO303">
            <v>793</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250716</v>
          </cell>
          <cell r="BF303">
            <v>0</v>
          </cell>
          <cell r="BG303">
            <v>0</v>
          </cell>
          <cell r="BH303">
            <v>0</v>
          </cell>
          <cell r="BI303">
            <v>0</v>
          </cell>
          <cell r="BJ303">
            <v>528</v>
          </cell>
          <cell r="BK303">
            <v>0</v>
          </cell>
          <cell r="BL303">
            <v>0</v>
          </cell>
          <cell r="BM303">
            <v>0</v>
          </cell>
          <cell r="BN303">
            <v>0</v>
          </cell>
          <cell r="BO303">
            <v>528</v>
          </cell>
          <cell r="BP303">
            <v>125868</v>
          </cell>
          <cell r="BQ303">
            <v>0</v>
          </cell>
          <cell r="BR303">
            <v>0</v>
          </cell>
          <cell r="BS303">
            <v>0</v>
          </cell>
          <cell r="BT303">
            <v>0</v>
          </cell>
          <cell r="BU303">
            <v>265</v>
          </cell>
          <cell r="BV303">
            <v>0</v>
          </cell>
          <cell r="BW303">
            <v>0</v>
          </cell>
          <cell r="BX303">
            <v>0</v>
          </cell>
          <cell r="BY303">
            <v>0</v>
          </cell>
          <cell r="BZ303">
            <v>265</v>
          </cell>
          <cell r="CA303">
            <v>528</v>
          </cell>
          <cell r="CB303">
            <v>793</v>
          </cell>
          <cell r="CC303">
            <v>0.05</v>
          </cell>
          <cell r="CD303">
            <v>793</v>
          </cell>
        </row>
        <row r="304">
          <cell r="B304" t="str">
            <v>PBM03</v>
          </cell>
          <cell r="C304" t="str">
            <v>CAP08</v>
          </cell>
          <cell r="D304" t="str">
            <v>De    30  pares</v>
          </cell>
          <cell r="E304" t="str">
            <v>U</v>
          </cell>
          <cell r="F304" t="str">
            <v>NA</v>
          </cell>
          <cell r="G304" t="str">
            <v>NA</v>
          </cell>
          <cell r="H304" t="str">
            <v>NA</v>
          </cell>
          <cell r="I304" t="str">
            <v>NA</v>
          </cell>
          <cell r="J304" t="str">
            <v>NA</v>
          </cell>
          <cell r="K304" t="str">
            <v>NA</v>
          </cell>
          <cell r="L304" t="str">
            <v>NA</v>
          </cell>
          <cell r="M304" t="str">
            <v>NA</v>
          </cell>
          <cell r="N304" t="str">
            <v>NA</v>
          </cell>
          <cell r="O304" t="str">
            <v>NA</v>
          </cell>
          <cell r="P304" t="str">
            <v>NA</v>
          </cell>
          <cell r="Q304" t="str">
            <v>NA</v>
          </cell>
          <cell r="R304" t="str">
            <v>NA</v>
          </cell>
          <cell r="S304" t="str">
            <v>NA</v>
          </cell>
          <cell r="T304" t="str">
            <v>CER002</v>
          </cell>
          <cell r="U304" t="str">
            <v>NA</v>
          </cell>
          <cell r="V304" t="str">
            <v>NA</v>
          </cell>
          <cell r="W304" t="str">
            <v>NA</v>
          </cell>
          <cell r="X304" t="str">
            <v>NA</v>
          </cell>
          <cell r="Y304" t="str">
            <v>CMC012</v>
          </cell>
          <cell r="Z304" t="str">
            <v>NA</v>
          </cell>
          <cell r="AA304" t="str">
            <v>NA</v>
          </cell>
          <cell r="AB304" t="str">
            <v>NA</v>
          </cell>
          <cell r="AC304" t="str">
            <v>NA</v>
          </cell>
          <cell r="AD304">
            <v>1</v>
          </cell>
          <cell r="AE304" t="str">
            <v>NA</v>
          </cell>
          <cell r="AF304" t="str">
            <v>NA</v>
          </cell>
          <cell r="AG304" t="str">
            <v>NA</v>
          </cell>
          <cell r="AH304" t="str">
            <v>NA</v>
          </cell>
          <cell r="AI304">
            <v>350</v>
          </cell>
          <cell r="AJ304">
            <v>350</v>
          </cell>
          <cell r="AO304">
            <v>419</v>
          </cell>
          <cell r="AP304">
            <v>0</v>
          </cell>
          <cell r="AQ304">
            <v>0</v>
          </cell>
          <cell r="AR304">
            <v>0</v>
          </cell>
          <cell r="AS304">
            <v>0</v>
          </cell>
          <cell r="AT304">
            <v>0</v>
          </cell>
          <cell r="AU304">
            <v>0</v>
          </cell>
          <cell r="AV304">
            <v>0</v>
          </cell>
          <cell r="AW304">
            <v>0</v>
          </cell>
          <cell r="AX304">
            <v>0</v>
          </cell>
          <cell r="AY304">
            <v>0</v>
          </cell>
          <cell r="AZ304">
            <v>0</v>
          </cell>
          <cell r="BA304">
            <v>0</v>
          </cell>
          <cell r="BB304">
            <v>0</v>
          </cell>
          <cell r="BC304">
            <v>0</v>
          </cell>
          <cell r="BD304">
            <v>0</v>
          </cell>
          <cell r="BE304">
            <v>48564</v>
          </cell>
          <cell r="BF304">
            <v>0</v>
          </cell>
          <cell r="BG304">
            <v>0</v>
          </cell>
          <cell r="BH304">
            <v>0</v>
          </cell>
          <cell r="BI304">
            <v>0</v>
          </cell>
          <cell r="BJ304">
            <v>139</v>
          </cell>
          <cell r="BK304">
            <v>0</v>
          </cell>
          <cell r="BL304">
            <v>0</v>
          </cell>
          <cell r="BM304">
            <v>0</v>
          </cell>
          <cell r="BN304">
            <v>0</v>
          </cell>
          <cell r="BO304">
            <v>139</v>
          </cell>
          <cell r="BP304">
            <v>98147</v>
          </cell>
          <cell r="BQ304">
            <v>0</v>
          </cell>
          <cell r="BR304">
            <v>0</v>
          </cell>
          <cell r="BS304">
            <v>0</v>
          </cell>
          <cell r="BT304">
            <v>0</v>
          </cell>
          <cell r="BU304">
            <v>280</v>
          </cell>
          <cell r="BV304">
            <v>0</v>
          </cell>
          <cell r="BW304">
            <v>0</v>
          </cell>
          <cell r="BX304">
            <v>0</v>
          </cell>
          <cell r="BY304">
            <v>0</v>
          </cell>
          <cell r="BZ304">
            <v>280</v>
          </cell>
          <cell r="CA304">
            <v>139</v>
          </cell>
          <cell r="CB304">
            <v>419</v>
          </cell>
          <cell r="CC304">
            <v>0.05</v>
          </cell>
          <cell r="CD304">
            <v>419</v>
          </cell>
        </row>
        <row r="305">
          <cell r="B305" t="str">
            <v>PLM04</v>
          </cell>
          <cell r="C305" t="str">
            <v>CAP08</v>
          </cell>
          <cell r="D305" t="str">
            <v>De    40  pares</v>
          </cell>
          <cell r="E305" t="str">
            <v>m</v>
          </cell>
          <cell r="F305" t="str">
            <v>NA</v>
          </cell>
          <cell r="G305" t="str">
            <v>NA</v>
          </cell>
          <cell r="H305" t="str">
            <v>NA</v>
          </cell>
          <cell r="I305" t="str">
            <v>NA</v>
          </cell>
          <cell r="J305" t="str">
            <v>NA</v>
          </cell>
          <cell r="K305" t="str">
            <v>NA</v>
          </cell>
          <cell r="L305" t="str">
            <v>NA</v>
          </cell>
          <cell r="M305" t="str">
            <v>NA</v>
          </cell>
          <cell r="N305" t="str">
            <v>NA</v>
          </cell>
          <cell r="O305" t="str">
            <v>NA</v>
          </cell>
          <cell r="P305" t="str">
            <v>NA</v>
          </cell>
          <cell r="Q305" t="str">
            <v>NA</v>
          </cell>
          <cell r="R305" t="str">
            <v>NA</v>
          </cell>
          <cell r="S305" t="str">
            <v>NA</v>
          </cell>
          <cell r="T305" t="str">
            <v>CER002</v>
          </cell>
          <cell r="U305" t="str">
            <v>NA</v>
          </cell>
          <cell r="V305" t="str">
            <v>NA</v>
          </cell>
          <cell r="W305" t="str">
            <v>NA</v>
          </cell>
          <cell r="X305" t="str">
            <v>NA</v>
          </cell>
          <cell r="Y305" t="str">
            <v>CMC012</v>
          </cell>
          <cell r="Z305" t="str">
            <v>NA</v>
          </cell>
          <cell r="AA305" t="str">
            <v>NA</v>
          </cell>
          <cell r="AB305" t="str">
            <v>NA</v>
          </cell>
          <cell r="AC305" t="str">
            <v>NA</v>
          </cell>
          <cell r="AD305">
            <v>1</v>
          </cell>
          <cell r="AE305" t="str">
            <v>NA</v>
          </cell>
          <cell r="AF305" t="str">
            <v>NA</v>
          </cell>
          <cell r="AG305" t="str">
            <v>NA</v>
          </cell>
          <cell r="AH305" t="str">
            <v>NA</v>
          </cell>
          <cell r="AI305">
            <v>375</v>
          </cell>
          <cell r="AJ305">
            <v>375</v>
          </cell>
          <cell r="AO305">
            <v>392</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48564</v>
          </cell>
          <cell r="BF305">
            <v>0</v>
          </cell>
          <cell r="BG305">
            <v>0</v>
          </cell>
          <cell r="BH305">
            <v>0</v>
          </cell>
          <cell r="BI305">
            <v>0</v>
          </cell>
          <cell r="BJ305">
            <v>130</v>
          </cell>
          <cell r="BK305">
            <v>0</v>
          </cell>
          <cell r="BL305">
            <v>0</v>
          </cell>
          <cell r="BM305">
            <v>0</v>
          </cell>
          <cell r="BN305">
            <v>0</v>
          </cell>
          <cell r="BO305">
            <v>130</v>
          </cell>
          <cell r="BP305">
            <v>98147</v>
          </cell>
          <cell r="BQ305">
            <v>0</v>
          </cell>
          <cell r="BR305">
            <v>0</v>
          </cell>
          <cell r="BS305">
            <v>0</v>
          </cell>
          <cell r="BT305">
            <v>0</v>
          </cell>
          <cell r="BU305">
            <v>262</v>
          </cell>
          <cell r="BV305">
            <v>0</v>
          </cell>
          <cell r="BW305">
            <v>0</v>
          </cell>
          <cell r="BX305">
            <v>0</v>
          </cell>
          <cell r="BY305">
            <v>0</v>
          </cell>
          <cell r="BZ305">
            <v>262</v>
          </cell>
          <cell r="CA305">
            <v>130</v>
          </cell>
          <cell r="CB305">
            <v>392</v>
          </cell>
          <cell r="CC305">
            <v>0.05</v>
          </cell>
          <cell r="CD305">
            <v>392</v>
          </cell>
        </row>
        <row r="306">
          <cell r="B306" t="str">
            <v>ELM04</v>
          </cell>
          <cell r="C306" t="str">
            <v>CAP08</v>
          </cell>
          <cell r="D306" t="str">
            <v>De    40  pares</v>
          </cell>
          <cell r="E306" t="str">
            <v>U</v>
          </cell>
          <cell r="F306" t="str">
            <v>MRD144</v>
          </cell>
          <cell r="G306" t="str">
            <v>MRD076</v>
          </cell>
          <cell r="H306" t="str">
            <v>NA</v>
          </cell>
          <cell r="I306" t="str">
            <v>NA</v>
          </cell>
          <cell r="J306" t="str">
            <v>NA</v>
          </cell>
          <cell r="K306" t="str">
            <v>NA</v>
          </cell>
          <cell r="L306" t="str">
            <v>NA</v>
          </cell>
          <cell r="M306">
            <v>1</v>
          </cell>
          <cell r="N306">
            <v>80</v>
          </cell>
          <cell r="O306" t="str">
            <v>NA</v>
          </cell>
          <cell r="P306" t="str">
            <v>NA</v>
          </cell>
          <cell r="Q306" t="str">
            <v>NA</v>
          </cell>
          <cell r="R306" t="str">
            <v>NA</v>
          </cell>
          <cell r="S306" t="str">
            <v>NA</v>
          </cell>
          <cell r="T306" t="str">
            <v>CER004</v>
          </cell>
          <cell r="U306" t="str">
            <v>NA</v>
          </cell>
          <cell r="V306" t="str">
            <v>NA</v>
          </cell>
          <cell r="W306" t="str">
            <v>NA</v>
          </cell>
          <cell r="X306" t="str">
            <v>NA</v>
          </cell>
          <cell r="Y306" t="str">
            <v>CMC013</v>
          </cell>
          <cell r="Z306" t="str">
            <v>NA</v>
          </cell>
          <cell r="AA306" t="str">
            <v>NA</v>
          </cell>
          <cell r="AB306" t="str">
            <v>NA</v>
          </cell>
          <cell r="AC306" t="str">
            <v>NA</v>
          </cell>
          <cell r="AD306">
            <v>1</v>
          </cell>
          <cell r="AE306" t="str">
            <v>NA</v>
          </cell>
          <cell r="AF306" t="str">
            <v>NA</v>
          </cell>
          <cell r="AG306" t="str">
            <v>NA</v>
          </cell>
          <cell r="AH306" t="str">
            <v>NA</v>
          </cell>
          <cell r="AI306">
            <v>36</v>
          </cell>
          <cell r="AJ306">
            <v>36</v>
          </cell>
          <cell r="AO306">
            <v>48442</v>
          </cell>
          <cell r="AP306">
            <v>33500</v>
          </cell>
          <cell r="AQ306">
            <v>85</v>
          </cell>
          <cell r="AR306">
            <v>0</v>
          </cell>
          <cell r="AS306">
            <v>0</v>
          </cell>
          <cell r="AT306">
            <v>0</v>
          </cell>
          <cell r="AU306">
            <v>0</v>
          </cell>
          <cell r="AV306">
            <v>0</v>
          </cell>
          <cell r="AW306">
            <v>33500</v>
          </cell>
          <cell r="AX306">
            <v>6800</v>
          </cell>
          <cell r="AY306">
            <v>0</v>
          </cell>
          <cell r="AZ306">
            <v>0</v>
          </cell>
          <cell r="BA306">
            <v>0</v>
          </cell>
          <cell r="BB306">
            <v>0</v>
          </cell>
          <cell r="BC306">
            <v>0</v>
          </cell>
          <cell r="BD306">
            <v>42315</v>
          </cell>
          <cell r="BE306">
            <v>114090</v>
          </cell>
          <cell r="BF306">
            <v>0</v>
          </cell>
          <cell r="BG306">
            <v>0</v>
          </cell>
          <cell r="BH306">
            <v>0</v>
          </cell>
          <cell r="BI306">
            <v>0</v>
          </cell>
          <cell r="BJ306">
            <v>3169</v>
          </cell>
          <cell r="BK306">
            <v>0</v>
          </cell>
          <cell r="BL306">
            <v>0</v>
          </cell>
          <cell r="BM306">
            <v>0</v>
          </cell>
          <cell r="BN306">
            <v>0</v>
          </cell>
          <cell r="BO306">
            <v>3169</v>
          </cell>
          <cell r="BP306">
            <v>106495</v>
          </cell>
          <cell r="BQ306">
            <v>0</v>
          </cell>
          <cell r="BR306">
            <v>0</v>
          </cell>
          <cell r="BS306">
            <v>0</v>
          </cell>
          <cell r="BT306">
            <v>0</v>
          </cell>
          <cell r="BU306">
            <v>2958</v>
          </cell>
          <cell r="BV306">
            <v>0</v>
          </cell>
          <cell r="BW306">
            <v>0</v>
          </cell>
          <cell r="BX306">
            <v>0</v>
          </cell>
          <cell r="BY306">
            <v>0</v>
          </cell>
          <cell r="BZ306">
            <v>2958</v>
          </cell>
          <cell r="CA306">
            <v>3169</v>
          </cell>
          <cell r="CB306">
            <v>6127</v>
          </cell>
          <cell r="CC306">
            <v>0.05</v>
          </cell>
          <cell r="CD306">
            <v>48442</v>
          </cell>
        </row>
        <row r="307">
          <cell r="B307" t="str">
            <v>EPA04</v>
          </cell>
          <cell r="C307" t="str">
            <v>CAP08</v>
          </cell>
          <cell r="D307" t="str">
            <v>De    40  pares</v>
          </cell>
          <cell r="E307" t="str">
            <v>U</v>
          </cell>
          <cell r="F307" t="str">
            <v>MRD245</v>
          </cell>
          <cell r="G307" t="str">
            <v>MRD215</v>
          </cell>
          <cell r="H307" t="str">
            <v>MRD252</v>
          </cell>
          <cell r="I307" t="str">
            <v>MRD046</v>
          </cell>
          <cell r="J307" t="str">
            <v>NA</v>
          </cell>
          <cell r="K307" t="str">
            <v>NA</v>
          </cell>
          <cell r="L307" t="str">
            <v>NA</v>
          </cell>
          <cell r="M307">
            <v>1</v>
          </cell>
          <cell r="N307">
            <v>0.15</v>
          </cell>
          <cell r="O307">
            <v>0.03</v>
          </cell>
          <cell r="P307">
            <v>80</v>
          </cell>
          <cell r="Q307" t="str">
            <v>NA</v>
          </cell>
          <cell r="R307" t="str">
            <v>NA</v>
          </cell>
          <cell r="S307" t="str">
            <v>NA</v>
          </cell>
          <cell r="T307" t="str">
            <v>CER004</v>
          </cell>
          <cell r="U307" t="str">
            <v>NA</v>
          </cell>
          <cell r="V307" t="str">
            <v>NA</v>
          </cell>
          <cell r="W307" t="str">
            <v>NA</v>
          </cell>
          <cell r="X307" t="str">
            <v>NA</v>
          </cell>
          <cell r="Y307" t="str">
            <v>CMC014</v>
          </cell>
          <cell r="Z307" t="str">
            <v>NA</v>
          </cell>
          <cell r="AA307" t="str">
            <v>NA</v>
          </cell>
          <cell r="AB307" t="str">
            <v>NA</v>
          </cell>
          <cell r="AC307" t="str">
            <v>NA</v>
          </cell>
          <cell r="AD307">
            <v>1</v>
          </cell>
          <cell r="AE307" t="str">
            <v>NA</v>
          </cell>
          <cell r="AF307" t="str">
            <v>NA</v>
          </cell>
          <cell r="AG307" t="str">
            <v>NA</v>
          </cell>
          <cell r="AH307" t="str">
            <v>NA</v>
          </cell>
          <cell r="AI307">
            <v>9.6</v>
          </cell>
          <cell r="AJ307">
            <v>9.6</v>
          </cell>
          <cell r="AO307">
            <v>50350</v>
          </cell>
          <cell r="AP307">
            <v>16440</v>
          </cell>
          <cell r="AQ307">
            <v>14663</v>
          </cell>
          <cell r="AR307">
            <v>25875</v>
          </cell>
          <cell r="AS307">
            <v>43</v>
          </cell>
          <cell r="AT307">
            <v>0</v>
          </cell>
          <cell r="AU307">
            <v>0</v>
          </cell>
          <cell r="AV307">
            <v>0</v>
          </cell>
          <cell r="AW307">
            <v>16440</v>
          </cell>
          <cell r="AX307">
            <v>2199</v>
          </cell>
          <cell r="AY307">
            <v>776</v>
          </cell>
          <cell r="AZ307">
            <v>3440</v>
          </cell>
          <cell r="BA307">
            <v>0</v>
          </cell>
          <cell r="BB307">
            <v>0</v>
          </cell>
          <cell r="BC307">
            <v>0</v>
          </cell>
          <cell r="BD307">
            <v>23998</v>
          </cell>
          <cell r="BE307">
            <v>114090</v>
          </cell>
          <cell r="BF307">
            <v>0</v>
          </cell>
          <cell r="BG307">
            <v>0</v>
          </cell>
          <cell r="BH307">
            <v>0</v>
          </cell>
          <cell r="BI307">
            <v>0</v>
          </cell>
          <cell r="BJ307">
            <v>11884</v>
          </cell>
          <cell r="BK307">
            <v>0</v>
          </cell>
          <cell r="BL307">
            <v>0</v>
          </cell>
          <cell r="BM307">
            <v>0</v>
          </cell>
          <cell r="BN307">
            <v>0</v>
          </cell>
          <cell r="BO307">
            <v>11884</v>
          </cell>
          <cell r="BP307">
            <v>138896</v>
          </cell>
          <cell r="BQ307">
            <v>0</v>
          </cell>
          <cell r="BR307">
            <v>0</v>
          </cell>
          <cell r="BS307">
            <v>0</v>
          </cell>
          <cell r="BT307">
            <v>0</v>
          </cell>
          <cell r="BU307">
            <v>14468</v>
          </cell>
          <cell r="BV307">
            <v>0</v>
          </cell>
          <cell r="BW307">
            <v>0</v>
          </cell>
          <cell r="BX307">
            <v>0</v>
          </cell>
          <cell r="BY307">
            <v>0</v>
          </cell>
          <cell r="BZ307">
            <v>14468</v>
          </cell>
          <cell r="CA307">
            <v>11884</v>
          </cell>
          <cell r="CB307">
            <v>26352</v>
          </cell>
          <cell r="CC307">
            <v>0.05</v>
          </cell>
          <cell r="CD307">
            <v>50350</v>
          </cell>
        </row>
        <row r="308">
          <cell r="B308" t="str">
            <v>EPC04</v>
          </cell>
          <cell r="C308" t="str">
            <v>CAP08</v>
          </cell>
          <cell r="D308" t="str">
            <v>De    40  pares</v>
          </cell>
          <cell r="E308" t="str">
            <v>U</v>
          </cell>
          <cell r="F308" t="str">
            <v>MRD245</v>
          </cell>
          <cell r="G308" t="str">
            <v>MRD215</v>
          </cell>
          <cell r="H308" t="str">
            <v>MRD252</v>
          </cell>
          <cell r="I308" t="str">
            <v>MRD046</v>
          </cell>
          <cell r="J308" t="str">
            <v>NA</v>
          </cell>
          <cell r="K308" t="str">
            <v>NA</v>
          </cell>
          <cell r="L308" t="str">
            <v>NA</v>
          </cell>
          <cell r="M308">
            <v>1</v>
          </cell>
          <cell r="N308">
            <v>0.15</v>
          </cell>
          <cell r="O308">
            <v>0.03</v>
          </cell>
          <cell r="P308">
            <v>80</v>
          </cell>
          <cell r="Q308" t="str">
            <v>NA</v>
          </cell>
          <cell r="R308" t="str">
            <v>NA</v>
          </cell>
          <cell r="S308" t="str">
            <v>NA</v>
          </cell>
          <cell r="T308" t="str">
            <v>CER003</v>
          </cell>
          <cell r="U308" t="str">
            <v>NA</v>
          </cell>
          <cell r="V308" t="str">
            <v>NA</v>
          </cell>
          <cell r="W308" t="str">
            <v>NA</v>
          </cell>
          <cell r="X308" t="str">
            <v>NA</v>
          </cell>
          <cell r="Y308" t="str">
            <v>CMC013</v>
          </cell>
          <cell r="Z308" t="str">
            <v>NA</v>
          </cell>
          <cell r="AA308" t="str">
            <v>NA</v>
          </cell>
          <cell r="AB308" t="str">
            <v>NA</v>
          </cell>
          <cell r="AC308" t="str">
            <v>NA</v>
          </cell>
          <cell r="AD308">
            <v>1</v>
          </cell>
          <cell r="AE308" t="str">
            <v>NA</v>
          </cell>
          <cell r="AF308" t="str">
            <v>NA</v>
          </cell>
          <cell r="AG308" t="str">
            <v>NA</v>
          </cell>
          <cell r="AH308" t="str">
            <v>NA</v>
          </cell>
          <cell r="AI308">
            <v>11.2</v>
          </cell>
          <cell r="AJ308">
            <v>11.2</v>
          </cell>
          <cell r="AO308">
            <v>40926</v>
          </cell>
          <cell r="AP308">
            <v>16440</v>
          </cell>
          <cell r="AQ308">
            <v>14663</v>
          </cell>
          <cell r="AR308">
            <v>25875</v>
          </cell>
          <cell r="AS308">
            <v>43</v>
          </cell>
          <cell r="AT308">
            <v>0</v>
          </cell>
          <cell r="AU308">
            <v>0</v>
          </cell>
          <cell r="AV308">
            <v>0</v>
          </cell>
          <cell r="AW308">
            <v>16440</v>
          </cell>
          <cell r="AX308">
            <v>2199</v>
          </cell>
          <cell r="AY308">
            <v>776</v>
          </cell>
          <cell r="AZ308">
            <v>3440</v>
          </cell>
          <cell r="BA308">
            <v>0</v>
          </cell>
          <cell r="BB308">
            <v>0</v>
          </cell>
          <cell r="BC308">
            <v>0</v>
          </cell>
          <cell r="BD308">
            <v>23998</v>
          </cell>
          <cell r="BE308">
            <v>83103</v>
          </cell>
          <cell r="BF308">
            <v>0</v>
          </cell>
          <cell r="BG308">
            <v>0</v>
          </cell>
          <cell r="BH308">
            <v>0</v>
          </cell>
          <cell r="BI308">
            <v>0</v>
          </cell>
          <cell r="BJ308">
            <v>7420</v>
          </cell>
          <cell r="BK308">
            <v>0</v>
          </cell>
          <cell r="BL308">
            <v>0</v>
          </cell>
          <cell r="BM308">
            <v>0</v>
          </cell>
          <cell r="BN308">
            <v>0</v>
          </cell>
          <cell r="BO308">
            <v>7420</v>
          </cell>
          <cell r="BP308">
            <v>106495</v>
          </cell>
          <cell r="BQ308">
            <v>0</v>
          </cell>
          <cell r="BR308">
            <v>0</v>
          </cell>
          <cell r="BS308">
            <v>0</v>
          </cell>
          <cell r="BT308">
            <v>0</v>
          </cell>
          <cell r="BU308">
            <v>9508</v>
          </cell>
          <cell r="BV308">
            <v>0</v>
          </cell>
          <cell r="BW308">
            <v>0</v>
          </cell>
          <cell r="BX308">
            <v>0</v>
          </cell>
          <cell r="BY308">
            <v>0</v>
          </cell>
          <cell r="BZ308">
            <v>9508</v>
          </cell>
          <cell r="CA308">
            <v>7420</v>
          </cell>
          <cell r="CB308">
            <v>16928</v>
          </cell>
          <cell r="CC308">
            <v>0.05</v>
          </cell>
          <cell r="CD308">
            <v>40926</v>
          </cell>
        </row>
        <row r="309">
          <cell r="B309" t="str">
            <v>EPM04</v>
          </cell>
          <cell r="C309" t="str">
            <v>CAP08</v>
          </cell>
          <cell r="D309" t="str">
            <v>De    40  pares</v>
          </cell>
          <cell r="E309" t="str">
            <v>U</v>
          </cell>
          <cell r="F309" t="str">
            <v>MRD245</v>
          </cell>
          <cell r="G309" t="str">
            <v>MRD215</v>
          </cell>
          <cell r="H309" t="str">
            <v>MRD252</v>
          </cell>
          <cell r="I309" t="str">
            <v>MRD046</v>
          </cell>
          <cell r="J309" t="str">
            <v>NA</v>
          </cell>
          <cell r="K309" t="str">
            <v>NA</v>
          </cell>
          <cell r="L309" t="str">
            <v>NA</v>
          </cell>
          <cell r="M309">
            <v>1</v>
          </cell>
          <cell r="N309">
            <v>0.15</v>
          </cell>
          <cell r="O309">
            <v>0.03</v>
          </cell>
          <cell r="P309">
            <v>80</v>
          </cell>
          <cell r="Q309" t="str">
            <v>NA</v>
          </cell>
          <cell r="R309" t="str">
            <v>NA</v>
          </cell>
          <cell r="S309" t="str">
            <v>NA</v>
          </cell>
          <cell r="T309" t="str">
            <v>CER004</v>
          </cell>
          <cell r="U309" t="str">
            <v>NA</v>
          </cell>
          <cell r="V309" t="str">
            <v>NA</v>
          </cell>
          <cell r="W309" t="str">
            <v>NA</v>
          </cell>
          <cell r="X309" t="str">
            <v>NA</v>
          </cell>
          <cell r="Y309" t="str">
            <v>CMC014</v>
          </cell>
          <cell r="Z309" t="str">
            <v>NA</v>
          </cell>
          <cell r="AA309" t="str">
            <v>NA</v>
          </cell>
          <cell r="AB309" t="str">
            <v>NA</v>
          </cell>
          <cell r="AC309" t="str">
            <v>NA</v>
          </cell>
          <cell r="AD309">
            <v>1</v>
          </cell>
          <cell r="AE309" t="str">
            <v>NA</v>
          </cell>
          <cell r="AF309" t="str">
            <v>NA</v>
          </cell>
          <cell r="AG309" t="str">
            <v>NA</v>
          </cell>
          <cell r="AH309" t="str">
            <v>NA</v>
          </cell>
          <cell r="AI309">
            <v>9.6</v>
          </cell>
          <cell r="AJ309">
            <v>9.6</v>
          </cell>
          <cell r="AO309">
            <v>50350</v>
          </cell>
          <cell r="AP309">
            <v>16440</v>
          </cell>
          <cell r="AQ309">
            <v>14663</v>
          </cell>
          <cell r="AR309">
            <v>25875</v>
          </cell>
          <cell r="AS309">
            <v>43</v>
          </cell>
          <cell r="AT309">
            <v>0</v>
          </cell>
          <cell r="AU309">
            <v>0</v>
          </cell>
          <cell r="AV309">
            <v>0</v>
          </cell>
          <cell r="AW309">
            <v>16440</v>
          </cell>
          <cell r="AX309">
            <v>2199</v>
          </cell>
          <cell r="AY309">
            <v>776</v>
          </cell>
          <cell r="AZ309">
            <v>3440</v>
          </cell>
          <cell r="BA309">
            <v>0</v>
          </cell>
          <cell r="BB309">
            <v>0</v>
          </cell>
          <cell r="BC309">
            <v>0</v>
          </cell>
          <cell r="BD309">
            <v>23998</v>
          </cell>
          <cell r="BE309">
            <v>114090</v>
          </cell>
          <cell r="BF309">
            <v>0</v>
          </cell>
          <cell r="BG309">
            <v>0</v>
          </cell>
          <cell r="BH309">
            <v>0</v>
          </cell>
          <cell r="BI309">
            <v>0</v>
          </cell>
          <cell r="BJ309">
            <v>11884</v>
          </cell>
          <cell r="BK309">
            <v>0</v>
          </cell>
          <cell r="BL309">
            <v>0</v>
          </cell>
          <cell r="BM309">
            <v>0</v>
          </cell>
          <cell r="BN309">
            <v>0</v>
          </cell>
          <cell r="BO309">
            <v>11884</v>
          </cell>
          <cell r="BP309">
            <v>138896</v>
          </cell>
          <cell r="BQ309">
            <v>0</v>
          </cell>
          <cell r="BR309">
            <v>0</v>
          </cell>
          <cell r="BS309">
            <v>0</v>
          </cell>
          <cell r="BT309">
            <v>0</v>
          </cell>
          <cell r="BU309">
            <v>14468</v>
          </cell>
          <cell r="BV309">
            <v>0</v>
          </cell>
          <cell r="BW309">
            <v>0</v>
          </cell>
          <cell r="BX309">
            <v>0</v>
          </cell>
          <cell r="BY309">
            <v>0</v>
          </cell>
          <cell r="BZ309">
            <v>14468</v>
          </cell>
          <cell r="CA309">
            <v>11884</v>
          </cell>
          <cell r="CB309">
            <v>26352</v>
          </cell>
          <cell r="CC309">
            <v>0.05</v>
          </cell>
          <cell r="CD309">
            <v>50350</v>
          </cell>
        </row>
        <row r="310">
          <cell r="B310" t="str">
            <v>ML004</v>
          </cell>
          <cell r="C310" t="str">
            <v>CAP08</v>
          </cell>
          <cell r="D310" t="str">
            <v>De    40  pares</v>
          </cell>
          <cell r="E310" t="str">
            <v>U</v>
          </cell>
          <cell r="F310" t="str">
            <v>MRD128</v>
          </cell>
          <cell r="G310" t="str">
            <v>MRD076</v>
          </cell>
          <cell r="H310" t="str">
            <v>NA</v>
          </cell>
          <cell r="I310" t="str">
            <v>NA</v>
          </cell>
          <cell r="J310" t="str">
            <v>NA</v>
          </cell>
          <cell r="K310" t="str">
            <v>NA</v>
          </cell>
          <cell r="L310" t="str">
            <v>NA</v>
          </cell>
          <cell r="M310">
            <v>1</v>
          </cell>
          <cell r="N310">
            <v>80</v>
          </cell>
          <cell r="O310" t="str">
            <v>NA</v>
          </cell>
          <cell r="P310" t="str">
            <v>NA</v>
          </cell>
          <cell r="Q310" t="str">
            <v>NA</v>
          </cell>
          <cell r="R310" t="str">
            <v>NA</v>
          </cell>
          <cell r="S310" t="str">
            <v>NA</v>
          </cell>
          <cell r="T310" t="str">
            <v>CER003</v>
          </cell>
          <cell r="U310" t="str">
            <v>NA</v>
          </cell>
          <cell r="V310" t="str">
            <v>NA</v>
          </cell>
          <cell r="W310" t="str">
            <v>NA</v>
          </cell>
          <cell r="X310" t="str">
            <v>NA</v>
          </cell>
          <cell r="Y310" t="str">
            <v>CMC013</v>
          </cell>
          <cell r="Z310" t="str">
            <v>NA</v>
          </cell>
          <cell r="AA310" t="str">
            <v>NA</v>
          </cell>
          <cell r="AB310" t="str">
            <v>NA</v>
          </cell>
          <cell r="AC310" t="str">
            <v>NA</v>
          </cell>
          <cell r="AD310">
            <v>1</v>
          </cell>
          <cell r="AE310" t="str">
            <v>NA</v>
          </cell>
          <cell r="AF310" t="str">
            <v>NA</v>
          </cell>
          <cell r="AG310" t="str">
            <v>NA</v>
          </cell>
          <cell r="AH310" t="str">
            <v>NA</v>
          </cell>
          <cell r="AI310">
            <v>14</v>
          </cell>
          <cell r="AJ310">
            <v>14</v>
          </cell>
          <cell r="AO310">
            <v>67933</v>
          </cell>
          <cell r="AP310">
            <v>45000</v>
          </cell>
          <cell r="AQ310">
            <v>85</v>
          </cell>
          <cell r="AR310">
            <v>0</v>
          </cell>
          <cell r="AS310">
            <v>0</v>
          </cell>
          <cell r="AT310">
            <v>0</v>
          </cell>
          <cell r="AU310">
            <v>0</v>
          </cell>
          <cell r="AV310">
            <v>0</v>
          </cell>
          <cell r="AW310">
            <v>45000</v>
          </cell>
          <cell r="AX310">
            <v>6800</v>
          </cell>
          <cell r="AY310">
            <v>0</v>
          </cell>
          <cell r="AZ310">
            <v>0</v>
          </cell>
          <cell r="BA310">
            <v>0</v>
          </cell>
          <cell r="BB310">
            <v>0</v>
          </cell>
          <cell r="BC310">
            <v>0</v>
          </cell>
          <cell r="BD310">
            <v>54390</v>
          </cell>
          <cell r="BE310">
            <v>83103</v>
          </cell>
          <cell r="BF310">
            <v>0</v>
          </cell>
          <cell r="BG310">
            <v>0</v>
          </cell>
          <cell r="BH310">
            <v>0</v>
          </cell>
          <cell r="BI310">
            <v>0</v>
          </cell>
          <cell r="BJ310">
            <v>5936</v>
          </cell>
          <cell r="BK310">
            <v>0</v>
          </cell>
          <cell r="BL310">
            <v>0</v>
          </cell>
          <cell r="BM310">
            <v>0</v>
          </cell>
          <cell r="BN310">
            <v>0</v>
          </cell>
          <cell r="BO310">
            <v>5936</v>
          </cell>
          <cell r="BP310">
            <v>106495</v>
          </cell>
          <cell r="BQ310">
            <v>0</v>
          </cell>
          <cell r="BR310">
            <v>0</v>
          </cell>
          <cell r="BS310">
            <v>0</v>
          </cell>
          <cell r="BT310">
            <v>0</v>
          </cell>
          <cell r="BU310">
            <v>7607</v>
          </cell>
          <cell r="BV310">
            <v>0</v>
          </cell>
          <cell r="BW310">
            <v>0</v>
          </cell>
          <cell r="BX310">
            <v>0</v>
          </cell>
          <cell r="BY310">
            <v>0</v>
          </cell>
          <cell r="BZ310">
            <v>7607</v>
          </cell>
          <cell r="CA310">
            <v>5936</v>
          </cell>
          <cell r="CB310">
            <v>13543</v>
          </cell>
          <cell r="CC310">
            <v>0.05</v>
          </cell>
          <cell r="CD310">
            <v>67933</v>
          </cell>
        </row>
        <row r="311">
          <cell r="B311" t="str">
            <v>MP004</v>
          </cell>
          <cell r="C311" t="str">
            <v>CAP08</v>
          </cell>
          <cell r="D311" t="str">
            <v>De    40  pares</v>
          </cell>
          <cell r="E311" t="str">
            <v>U</v>
          </cell>
          <cell r="F311" t="str">
            <v>MRD245</v>
          </cell>
          <cell r="G311" t="str">
            <v>MRD215</v>
          </cell>
          <cell r="H311" t="str">
            <v>MRD252</v>
          </cell>
          <cell r="I311" t="str">
            <v>MRD046</v>
          </cell>
          <cell r="J311" t="str">
            <v>NA</v>
          </cell>
          <cell r="K311" t="str">
            <v>NA</v>
          </cell>
          <cell r="L311" t="str">
            <v>NA</v>
          </cell>
          <cell r="M311">
            <v>1</v>
          </cell>
          <cell r="N311">
            <v>0.15</v>
          </cell>
          <cell r="O311">
            <v>0.03</v>
          </cell>
          <cell r="P311">
            <v>80</v>
          </cell>
          <cell r="Q311" t="str">
            <v>NA</v>
          </cell>
          <cell r="R311" t="str">
            <v>NA</v>
          </cell>
          <cell r="S311" t="str">
            <v>NA</v>
          </cell>
          <cell r="T311" t="str">
            <v>CER003</v>
          </cell>
          <cell r="U311" t="str">
            <v>NA</v>
          </cell>
          <cell r="V311" t="str">
            <v>NA</v>
          </cell>
          <cell r="W311" t="str">
            <v>NA</v>
          </cell>
          <cell r="X311" t="str">
            <v>NA</v>
          </cell>
          <cell r="Y311" t="str">
            <v>CMC013</v>
          </cell>
          <cell r="Z311" t="str">
            <v>NA</v>
          </cell>
          <cell r="AA311" t="str">
            <v>NA</v>
          </cell>
          <cell r="AB311" t="str">
            <v>NA</v>
          </cell>
          <cell r="AC311" t="str">
            <v>NA</v>
          </cell>
          <cell r="AD311">
            <v>1</v>
          </cell>
          <cell r="AE311" t="str">
            <v>NA</v>
          </cell>
          <cell r="AF311" t="str">
            <v>NA</v>
          </cell>
          <cell r="AG311" t="str">
            <v>NA</v>
          </cell>
          <cell r="AH311" t="str">
            <v>NA</v>
          </cell>
          <cell r="AI311">
            <v>11.2</v>
          </cell>
          <cell r="AJ311">
            <v>11.2</v>
          </cell>
          <cell r="AO311">
            <v>40926</v>
          </cell>
          <cell r="AP311">
            <v>16440</v>
          </cell>
          <cell r="AQ311">
            <v>14663</v>
          </cell>
          <cell r="AR311">
            <v>25875</v>
          </cell>
          <cell r="AS311">
            <v>43</v>
          </cell>
          <cell r="AT311">
            <v>0</v>
          </cell>
          <cell r="AU311">
            <v>0</v>
          </cell>
          <cell r="AV311">
            <v>0</v>
          </cell>
          <cell r="AW311">
            <v>16440</v>
          </cell>
          <cell r="AX311">
            <v>2199</v>
          </cell>
          <cell r="AY311">
            <v>776</v>
          </cell>
          <cell r="AZ311">
            <v>3440</v>
          </cell>
          <cell r="BA311">
            <v>0</v>
          </cell>
          <cell r="BB311">
            <v>0</v>
          </cell>
          <cell r="BC311">
            <v>0</v>
          </cell>
          <cell r="BD311">
            <v>23998</v>
          </cell>
          <cell r="BE311">
            <v>83103</v>
          </cell>
          <cell r="BF311">
            <v>0</v>
          </cell>
          <cell r="BG311">
            <v>0</v>
          </cell>
          <cell r="BH311">
            <v>0</v>
          </cell>
          <cell r="BI311">
            <v>0</v>
          </cell>
          <cell r="BJ311">
            <v>7420</v>
          </cell>
          <cell r="BK311">
            <v>0</v>
          </cell>
          <cell r="BL311">
            <v>0</v>
          </cell>
          <cell r="BM311">
            <v>0</v>
          </cell>
          <cell r="BN311">
            <v>0</v>
          </cell>
          <cell r="BO311">
            <v>7420</v>
          </cell>
          <cell r="BP311">
            <v>106495</v>
          </cell>
          <cell r="BQ311">
            <v>0</v>
          </cell>
          <cell r="BR311">
            <v>0</v>
          </cell>
          <cell r="BS311">
            <v>0</v>
          </cell>
          <cell r="BT311">
            <v>0</v>
          </cell>
          <cell r="BU311">
            <v>9508</v>
          </cell>
          <cell r="BV311">
            <v>0</v>
          </cell>
          <cell r="BW311">
            <v>0</v>
          </cell>
          <cell r="BX311">
            <v>0</v>
          </cell>
          <cell r="BY311">
            <v>0</v>
          </cell>
          <cell r="BZ311">
            <v>9508</v>
          </cell>
          <cell r="CA311">
            <v>7420</v>
          </cell>
          <cell r="CB311">
            <v>16928</v>
          </cell>
          <cell r="CC311">
            <v>0.05</v>
          </cell>
          <cell r="CD311">
            <v>40926</v>
          </cell>
        </row>
        <row r="312">
          <cell r="B312" t="str">
            <v>PBA04</v>
          </cell>
          <cell r="C312" t="str">
            <v>CAP08</v>
          </cell>
          <cell r="D312" t="str">
            <v>De    40  pares</v>
          </cell>
          <cell r="E312" t="str">
            <v>U</v>
          </cell>
          <cell r="F312" t="str">
            <v>NA</v>
          </cell>
          <cell r="G312" t="str">
            <v>NA</v>
          </cell>
          <cell r="H312" t="str">
            <v>NA</v>
          </cell>
          <cell r="I312" t="str">
            <v>NA</v>
          </cell>
          <cell r="J312" t="str">
            <v>NA</v>
          </cell>
          <cell r="K312" t="str">
            <v>NA</v>
          </cell>
          <cell r="L312" t="str">
            <v>NA</v>
          </cell>
          <cell r="M312" t="str">
            <v>NA</v>
          </cell>
          <cell r="N312" t="str">
            <v>NA</v>
          </cell>
          <cell r="O312" t="str">
            <v>NA</v>
          </cell>
          <cell r="P312" t="str">
            <v>NA</v>
          </cell>
          <cell r="Q312" t="str">
            <v>NA</v>
          </cell>
          <cell r="R312" t="str">
            <v>NA</v>
          </cell>
          <cell r="S312" t="str">
            <v>NA</v>
          </cell>
          <cell r="T312" t="str">
            <v>CER002</v>
          </cell>
          <cell r="U312" t="str">
            <v>NA</v>
          </cell>
          <cell r="V312" t="str">
            <v>NA</v>
          </cell>
          <cell r="W312" t="str">
            <v>NA</v>
          </cell>
          <cell r="X312" t="str">
            <v>NA</v>
          </cell>
          <cell r="Y312" t="str">
            <v>CMC012</v>
          </cell>
          <cell r="Z312" t="str">
            <v>NA</v>
          </cell>
          <cell r="AA312" t="str">
            <v>NA</v>
          </cell>
          <cell r="AB312" t="str">
            <v>NA</v>
          </cell>
          <cell r="AC312" t="str">
            <v>NA</v>
          </cell>
          <cell r="AD312">
            <v>1</v>
          </cell>
          <cell r="AE312" t="str">
            <v>NA</v>
          </cell>
          <cell r="AF312" t="str">
            <v>NA</v>
          </cell>
          <cell r="AG312" t="str">
            <v>NA</v>
          </cell>
          <cell r="AH312" t="str">
            <v>NA</v>
          </cell>
          <cell r="AI312">
            <v>300</v>
          </cell>
          <cell r="AJ312">
            <v>300</v>
          </cell>
          <cell r="AO312">
            <v>489</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48564</v>
          </cell>
          <cell r="BF312">
            <v>0</v>
          </cell>
          <cell r="BG312">
            <v>0</v>
          </cell>
          <cell r="BH312">
            <v>0</v>
          </cell>
          <cell r="BI312">
            <v>0</v>
          </cell>
          <cell r="BJ312">
            <v>162</v>
          </cell>
          <cell r="BK312">
            <v>0</v>
          </cell>
          <cell r="BL312">
            <v>0</v>
          </cell>
          <cell r="BM312">
            <v>0</v>
          </cell>
          <cell r="BN312">
            <v>0</v>
          </cell>
          <cell r="BO312">
            <v>162</v>
          </cell>
          <cell r="BP312">
            <v>98147</v>
          </cell>
          <cell r="BQ312">
            <v>0</v>
          </cell>
          <cell r="BR312">
            <v>0</v>
          </cell>
          <cell r="BS312">
            <v>0</v>
          </cell>
          <cell r="BT312">
            <v>0</v>
          </cell>
          <cell r="BU312">
            <v>327</v>
          </cell>
          <cell r="BV312">
            <v>0</v>
          </cell>
          <cell r="BW312">
            <v>0</v>
          </cell>
          <cell r="BX312">
            <v>0</v>
          </cell>
          <cell r="BY312">
            <v>0</v>
          </cell>
          <cell r="BZ312">
            <v>327</v>
          </cell>
          <cell r="CA312">
            <v>162</v>
          </cell>
          <cell r="CB312">
            <v>489</v>
          </cell>
          <cell r="CC312">
            <v>0.05</v>
          </cell>
          <cell r="CD312">
            <v>489</v>
          </cell>
        </row>
        <row r="313">
          <cell r="B313" t="str">
            <v>PBC04</v>
          </cell>
          <cell r="C313" t="str">
            <v>CAP08</v>
          </cell>
          <cell r="D313" t="str">
            <v>De    40  pares</v>
          </cell>
          <cell r="E313" t="str">
            <v>U</v>
          </cell>
          <cell r="F313" t="str">
            <v>NA</v>
          </cell>
          <cell r="G313" t="str">
            <v>NA</v>
          </cell>
          <cell r="H313" t="str">
            <v>NA</v>
          </cell>
          <cell r="I313" t="str">
            <v>NA</v>
          </cell>
          <cell r="J313" t="str">
            <v>NA</v>
          </cell>
          <cell r="K313" t="str">
            <v>NA</v>
          </cell>
          <cell r="L313" t="str">
            <v>NA</v>
          </cell>
          <cell r="M313" t="str">
            <v>NA</v>
          </cell>
          <cell r="N313" t="str">
            <v>NA</v>
          </cell>
          <cell r="O313" t="str">
            <v>NA</v>
          </cell>
          <cell r="P313" t="str">
            <v>NA</v>
          </cell>
          <cell r="Q313" t="str">
            <v>NA</v>
          </cell>
          <cell r="R313" t="str">
            <v>NA</v>
          </cell>
          <cell r="S313" t="str">
            <v>NA</v>
          </cell>
          <cell r="T313" t="str">
            <v>CER001</v>
          </cell>
          <cell r="U313" t="str">
            <v>NA</v>
          </cell>
          <cell r="V313" t="str">
            <v>NA</v>
          </cell>
          <cell r="W313" t="str">
            <v>NA</v>
          </cell>
          <cell r="X313" t="str">
            <v>NA</v>
          </cell>
          <cell r="Y313" t="str">
            <v>CMC011</v>
          </cell>
          <cell r="Z313" t="str">
            <v>NA</v>
          </cell>
          <cell r="AA313" t="str">
            <v>NA</v>
          </cell>
          <cell r="AB313" t="str">
            <v>NA</v>
          </cell>
          <cell r="AC313" t="str">
            <v>NA</v>
          </cell>
          <cell r="AD313">
            <v>1</v>
          </cell>
          <cell r="AE313" t="str">
            <v>NA</v>
          </cell>
          <cell r="AF313" t="str">
            <v>NA</v>
          </cell>
          <cell r="AG313" t="str">
            <v>NA</v>
          </cell>
          <cell r="AH313" t="str">
            <v>NA</v>
          </cell>
          <cell r="AI313">
            <v>425</v>
          </cell>
          <cell r="AJ313">
            <v>425</v>
          </cell>
          <cell r="AO313">
            <v>886</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v>
          </cell>
          <cell r="BD313">
            <v>0</v>
          </cell>
          <cell r="BE313">
            <v>250716</v>
          </cell>
          <cell r="BF313">
            <v>0</v>
          </cell>
          <cell r="BG313">
            <v>0</v>
          </cell>
          <cell r="BH313">
            <v>0</v>
          </cell>
          <cell r="BI313">
            <v>0</v>
          </cell>
          <cell r="BJ313">
            <v>590</v>
          </cell>
          <cell r="BK313">
            <v>0</v>
          </cell>
          <cell r="BL313">
            <v>0</v>
          </cell>
          <cell r="BM313">
            <v>0</v>
          </cell>
          <cell r="BN313">
            <v>0</v>
          </cell>
          <cell r="BO313">
            <v>590</v>
          </cell>
          <cell r="BP313">
            <v>125868</v>
          </cell>
          <cell r="BQ313">
            <v>0</v>
          </cell>
          <cell r="BR313">
            <v>0</v>
          </cell>
          <cell r="BS313">
            <v>0</v>
          </cell>
          <cell r="BT313">
            <v>0</v>
          </cell>
          <cell r="BU313">
            <v>296</v>
          </cell>
          <cell r="BV313">
            <v>0</v>
          </cell>
          <cell r="BW313">
            <v>0</v>
          </cell>
          <cell r="BX313">
            <v>0</v>
          </cell>
          <cell r="BY313">
            <v>0</v>
          </cell>
          <cell r="BZ313">
            <v>296</v>
          </cell>
          <cell r="CA313">
            <v>590</v>
          </cell>
          <cell r="CB313">
            <v>886</v>
          </cell>
          <cell r="CC313">
            <v>0.05</v>
          </cell>
          <cell r="CD313">
            <v>886</v>
          </cell>
        </row>
        <row r="314">
          <cell r="B314" t="str">
            <v>PBM04</v>
          </cell>
          <cell r="C314" t="str">
            <v>CAP08</v>
          </cell>
          <cell r="D314" t="str">
            <v>De    40  pares</v>
          </cell>
          <cell r="E314" t="str">
            <v>U</v>
          </cell>
          <cell r="F314" t="str">
            <v>NA</v>
          </cell>
          <cell r="G314" t="str">
            <v>NA</v>
          </cell>
          <cell r="H314" t="str">
            <v>NA</v>
          </cell>
          <cell r="I314" t="str">
            <v>NA</v>
          </cell>
          <cell r="J314" t="str">
            <v>NA</v>
          </cell>
          <cell r="K314" t="str">
            <v>NA</v>
          </cell>
          <cell r="L314" t="str">
            <v>NA</v>
          </cell>
          <cell r="M314" t="str">
            <v>NA</v>
          </cell>
          <cell r="N314" t="str">
            <v>NA</v>
          </cell>
          <cell r="O314" t="str">
            <v>NA</v>
          </cell>
          <cell r="P314" t="str">
            <v>NA</v>
          </cell>
          <cell r="Q314" t="str">
            <v>NA</v>
          </cell>
          <cell r="R314" t="str">
            <v>NA</v>
          </cell>
          <cell r="S314" t="str">
            <v>NA</v>
          </cell>
          <cell r="T314" t="str">
            <v>CER002</v>
          </cell>
          <cell r="U314" t="str">
            <v>NA</v>
          </cell>
          <cell r="V314" t="str">
            <v>NA</v>
          </cell>
          <cell r="W314" t="str">
            <v>NA</v>
          </cell>
          <cell r="X314" t="str">
            <v>NA</v>
          </cell>
          <cell r="Y314" t="str">
            <v>CMC012</v>
          </cell>
          <cell r="Z314" t="str">
            <v>NA</v>
          </cell>
          <cell r="AA314" t="str">
            <v>NA</v>
          </cell>
          <cell r="AB314" t="str">
            <v>NA</v>
          </cell>
          <cell r="AC314" t="str">
            <v>NA</v>
          </cell>
          <cell r="AD314">
            <v>1</v>
          </cell>
          <cell r="AE314" t="str">
            <v>NA</v>
          </cell>
          <cell r="AF314" t="str">
            <v>NA</v>
          </cell>
          <cell r="AG314" t="str">
            <v>NA</v>
          </cell>
          <cell r="AH314" t="str">
            <v>NA</v>
          </cell>
          <cell r="AI314">
            <v>300</v>
          </cell>
          <cell r="AJ314">
            <v>300</v>
          </cell>
          <cell r="AO314">
            <v>489</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48564</v>
          </cell>
          <cell r="BF314">
            <v>0</v>
          </cell>
          <cell r="BG314">
            <v>0</v>
          </cell>
          <cell r="BH314">
            <v>0</v>
          </cell>
          <cell r="BI314">
            <v>0</v>
          </cell>
          <cell r="BJ314">
            <v>162</v>
          </cell>
          <cell r="BK314">
            <v>0</v>
          </cell>
          <cell r="BL314">
            <v>0</v>
          </cell>
          <cell r="BM314">
            <v>0</v>
          </cell>
          <cell r="BN314">
            <v>0</v>
          </cell>
          <cell r="BO314">
            <v>162</v>
          </cell>
          <cell r="BP314">
            <v>98147</v>
          </cell>
          <cell r="BQ314">
            <v>0</v>
          </cell>
          <cell r="BR314">
            <v>0</v>
          </cell>
          <cell r="BS314">
            <v>0</v>
          </cell>
          <cell r="BT314">
            <v>0</v>
          </cell>
          <cell r="BU314">
            <v>327</v>
          </cell>
          <cell r="BV314">
            <v>0</v>
          </cell>
          <cell r="BW314">
            <v>0</v>
          </cell>
          <cell r="BX314">
            <v>0</v>
          </cell>
          <cell r="BY314">
            <v>0</v>
          </cell>
          <cell r="BZ314">
            <v>327</v>
          </cell>
          <cell r="CA314">
            <v>162</v>
          </cell>
          <cell r="CB314">
            <v>489</v>
          </cell>
          <cell r="CC314">
            <v>0.05</v>
          </cell>
          <cell r="CD314">
            <v>489</v>
          </cell>
        </row>
        <row r="315">
          <cell r="B315" t="str">
            <v>PLA05</v>
          </cell>
          <cell r="C315" t="str">
            <v>CAP08</v>
          </cell>
          <cell r="D315" t="str">
            <v>De    50  pares</v>
          </cell>
          <cell r="E315" t="str">
            <v>m</v>
          </cell>
          <cell r="F315" t="str">
            <v>NA</v>
          </cell>
          <cell r="G315" t="str">
            <v>NA</v>
          </cell>
          <cell r="H315" t="str">
            <v>NA</v>
          </cell>
          <cell r="I315" t="str">
            <v>NA</v>
          </cell>
          <cell r="J315" t="str">
            <v>NA</v>
          </cell>
          <cell r="K315" t="str">
            <v>NA</v>
          </cell>
          <cell r="L315" t="str">
            <v>NA</v>
          </cell>
          <cell r="M315" t="str">
            <v>NA</v>
          </cell>
          <cell r="N315" t="str">
            <v>NA</v>
          </cell>
          <cell r="O315" t="str">
            <v>NA</v>
          </cell>
          <cell r="P315" t="str">
            <v>NA</v>
          </cell>
          <cell r="Q315" t="str">
            <v>NA</v>
          </cell>
          <cell r="R315" t="str">
            <v>NA</v>
          </cell>
          <cell r="S315" t="str">
            <v>NA</v>
          </cell>
          <cell r="T315" t="str">
            <v>CER002</v>
          </cell>
          <cell r="U315" t="str">
            <v>NA</v>
          </cell>
          <cell r="V315" t="str">
            <v>NA</v>
          </cell>
          <cell r="W315" t="str">
            <v>NA</v>
          </cell>
          <cell r="X315" t="str">
            <v>NA</v>
          </cell>
          <cell r="Y315" t="str">
            <v>CMC012</v>
          </cell>
          <cell r="Z315" t="str">
            <v>NA</v>
          </cell>
          <cell r="AA315" t="str">
            <v>NA</v>
          </cell>
          <cell r="AB315" t="str">
            <v>NA</v>
          </cell>
          <cell r="AC315" t="str">
            <v>NA</v>
          </cell>
          <cell r="AD315">
            <v>1</v>
          </cell>
          <cell r="AE315" t="str">
            <v>NA</v>
          </cell>
          <cell r="AF315" t="str">
            <v>NA</v>
          </cell>
          <cell r="AG315" t="str">
            <v>NA</v>
          </cell>
          <cell r="AH315" t="str">
            <v>NA</v>
          </cell>
          <cell r="AI315">
            <v>289.5</v>
          </cell>
          <cell r="AJ315">
            <v>289.5</v>
          </cell>
          <cell r="AO315">
            <v>507</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48564</v>
          </cell>
          <cell r="BF315">
            <v>0</v>
          </cell>
          <cell r="BG315">
            <v>0</v>
          </cell>
          <cell r="BH315">
            <v>0</v>
          </cell>
          <cell r="BI315">
            <v>0</v>
          </cell>
          <cell r="BJ315">
            <v>168</v>
          </cell>
          <cell r="BK315">
            <v>0</v>
          </cell>
          <cell r="BL315">
            <v>0</v>
          </cell>
          <cell r="BM315">
            <v>0</v>
          </cell>
          <cell r="BN315">
            <v>0</v>
          </cell>
          <cell r="BO315">
            <v>168</v>
          </cell>
          <cell r="BP315">
            <v>98147</v>
          </cell>
          <cell r="BQ315">
            <v>0</v>
          </cell>
          <cell r="BR315">
            <v>0</v>
          </cell>
          <cell r="BS315">
            <v>0</v>
          </cell>
          <cell r="BT315">
            <v>0</v>
          </cell>
          <cell r="BU315">
            <v>339</v>
          </cell>
          <cell r="BV315">
            <v>0</v>
          </cell>
          <cell r="BW315">
            <v>0</v>
          </cell>
          <cell r="BX315">
            <v>0</v>
          </cell>
          <cell r="BY315">
            <v>0</v>
          </cell>
          <cell r="BZ315">
            <v>339</v>
          </cell>
          <cell r="CA315">
            <v>168</v>
          </cell>
          <cell r="CB315">
            <v>507</v>
          </cell>
          <cell r="CC315">
            <v>0.05</v>
          </cell>
          <cell r="CD315">
            <v>507</v>
          </cell>
        </row>
        <row r="316">
          <cell r="B316" t="str">
            <v>PLM05</v>
          </cell>
          <cell r="C316" t="str">
            <v>CAP08</v>
          </cell>
          <cell r="D316" t="str">
            <v>De    50  pares</v>
          </cell>
          <cell r="E316" t="str">
            <v>m</v>
          </cell>
          <cell r="F316" t="str">
            <v>NA</v>
          </cell>
          <cell r="G316" t="str">
            <v>NA</v>
          </cell>
          <cell r="H316" t="str">
            <v>NA</v>
          </cell>
          <cell r="I316" t="str">
            <v>NA</v>
          </cell>
          <cell r="J316" t="str">
            <v>NA</v>
          </cell>
          <cell r="K316" t="str">
            <v>NA</v>
          </cell>
          <cell r="L316" t="str">
            <v>NA</v>
          </cell>
          <cell r="M316" t="str">
            <v>NA</v>
          </cell>
          <cell r="N316" t="str">
            <v>NA</v>
          </cell>
          <cell r="O316" t="str">
            <v>NA</v>
          </cell>
          <cell r="P316" t="str">
            <v>NA</v>
          </cell>
          <cell r="Q316" t="str">
            <v>NA</v>
          </cell>
          <cell r="R316" t="str">
            <v>NA</v>
          </cell>
          <cell r="S316" t="str">
            <v>NA</v>
          </cell>
          <cell r="T316" t="str">
            <v>CER002</v>
          </cell>
          <cell r="U316" t="str">
            <v>NA</v>
          </cell>
          <cell r="V316" t="str">
            <v>NA</v>
          </cell>
          <cell r="W316" t="str">
            <v>NA</v>
          </cell>
          <cell r="X316" t="str">
            <v>NA</v>
          </cell>
          <cell r="Y316" t="str">
            <v>CMC012</v>
          </cell>
          <cell r="Z316" t="str">
            <v>NA</v>
          </cell>
          <cell r="AA316" t="str">
            <v>NA</v>
          </cell>
          <cell r="AB316" t="str">
            <v>NA</v>
          </cell>
          <cell r="AC316" t="str">
            <v>NA</v>
          </cell>
          <cell r="AD316">
            <v>1</v>
          </cell>
          <cell r="AE316" t="str">
            <v>NA</v>
          </cell>
          <cell r="AF316" t="str">
            <v>NA</v>
          </cell>
          <cell r="AG316" t="str">
            <v>NA</v>
          </cell>
          <cell r="AH316" t="str">
            <v>NA</v>
          </cell>
          <cell r="AI316">
            <v>375</v>
          </cell>
          <cell r="AJ316">
            <v>375</v>
          </cell>
          <cell r="AO316">
            <v>392</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v>
          </cell>
          <cell r="BD316">
            <v>0</v>
          </cell>
          <cell r="BE316">
            <v>48564</v>
          </cell>
          <cell r="BF316">
            <v>0</v>
          </cell>
          <cell r="BG316">
            <v>0</v>
          </cell>
          <cell r="BH316">
            <v>0</v>
          </cell>
          <cell r="BI316">
            <v>0</v>
          </cell>
          <cell r="BJ316">
            <v>130</v>
          </cell>
          <cell r="BK316">
            <v>0</v>
          </cell>
          <cell r="BL316">
            <v>0</v>
          </cell>
          <cell r="BM316">
            <v>0</v>
          </cell>
          <cell r="BN316">
            <v>0</v>
          </cell>
          <cell r="BO316">
            <v>130</v>
          </cell>
          <cell r="BP316">
            <v>98147</v>
          </cell>
          <cell r="BQ316">
            <v>0</v>
          </cell>
          <cell r="BR316">
            <v>0</v>
          </cell>
          <cell r="BS316">
            <v>0</v>
          </cell>
          <cell r="BT316">
            <v>0</v>
          </cell>
          <cell r="BU316">
            <v>262</v>
          </cell>
          <cell r="BV316">
            <v>0</v>
          </cell>
          <cell r="BW316">
            <v>0</v>
          </cell>
          <cell r="BX316">
            <v>0</v>
          </cell>
          <cell r="BY316">
            <v>0</v>
          </cell>
          <cell r="BZ316">
            <v>262</v>
          </cell>
          <cell r="CA316">
            <v>130</v>
          </cell>
          <cell r="CB316">
            <v>392</v>
          </cell>
          <cell r="CC316">
            <v>0.05</v>
          </cell>
          <cell r="CD316">
            <v>392</v>
          </cell>
        </row>
        <row r="317">
          <cell r="B317" t="str">
            <v>ELM05</v>
          </cell>
          <cell r="C317" t="str">
            <v>CAP08</v>
          </cell>
          <cell r="D317" t="str">
            <v>De    50  pares</v>
          </cell>
          <cell r="E317" t="str">
            <v>U</v>
          </cell>
          <cell r="F317" t="str">
            <v>MRD145</v>
          </cell>
          <cell r="G317" t="str">
            <v>MRD076</v>
          </cell>
          <cell r="H317" t="str">
            <v>NA</v>
          </cell>
          <cell r="I317" t="str">
            <v>NA</v>
          </cell>
          <cell r="J317" t="str">
            <v>NA</v>
          </cell>
          <cell r="K317" t="str">
            <v>NA</v>
          </cell>
          <cell r="L317" t="str">
            <v>NA</v>
          </cell>
          <cell r="M317">
            <v>1</v>
          </cell>
          <cell r="N317">
            <v>100</v>
          </cell>
          <cell r="O317" t="str">
            <v>NA</v>
          </cell>
          <cell r="P317" t="str">
            <v>NA</v>
          </cell>
          <cell r="Q317" t="str">
            <v>NA</v>
          </cell>
          <cell r="R317" t="str">
            <v>NA</v>
          </cell>
          <cell r="S317" t="str">
            <v>NA</v>
          </cell>
          <cell r="T317" t="str">
            <v>CER004</v>
          </cell>
          <cell r="U317" t="str">
            <v>NA</v>
          </cell>
          <cell r="V317" t="str">
            <v>NA</v>
          </cell>
          <cell r="W317" t="str">
            <v>NA</v>
          </cell>
          <cell r="X317" t="str">
            <v>NA</v>
          </cell>
          <cell r="Y317" t="str">
            <v>CMC013</v>
          </cell>
          <cell r="Z317" t="str">
            <v>NA</v>
          </cell>
          <cell r="AA317" t="str">
            <v>NA</v>
          </cell>
          <cell r="AB317" t="str">
            <v>NA</v>
          </cell>
          <cell r="AC317" t="str">
            <v>NA</v>
          </cell>
          <cell r="AD317">
            <v>1</v>
          </cell>
          <cell r="AE317" t="str">
            <v>NA</v>
          </cell>
          <cell r="AF317" t="str">
            <v>NA</v>
          </cell>
          <cell r="AG317" t="str">
            <v>NA</v>
          </cell>
          <cell r="AH317" t="str">
            <v>NA</v>
          </cell>
          <cell r="AI317">
            <v>10</v>
          </cell>
          <cell r="AJ317">
            <v>10</v>
          </cell>
          <cell r="AO317">
            <v>66159</v>
          </cell>
          <cell r="AP317">
            <v>33500</v>
          </cell>
          <cell r="AQ317">
            <v>85</v>
          </cell>
          <cell r="AR317">
            <v>0</v>
          </cell>
          <cell r="AS317">
            <v>0</v>
          </cell>
          <cell r="AT317">
            <v>0</v>
          </cell>
          <cell r="AU317">
            <v>0</v>
          </cell>
          <cell r="AV317">
            <v>0</v>
          </cell>
          <cell r="AW317">
            <v>33500</v>
          </cell>
          <cell r="AX317">
            <v>8500</v>
          </cell>
          <cell r="AY317">
            <v>0</v>
          </cell>
          <cell r="AZ317">
            <v>0</v>
          </cell>
          <cell r="BA317">
            <v>0</v>
          </cell>
          <cell r="BB317">
            <v>0</v>
          </cell>
          <cell r="BC317">
            <v>0</v>
          </cell>
          <cell r="BD317">
            <v>44100</v>
          </cell>
          <cell r="BE317">
            <v>114090</v>
          </cell>
          <cell r="BF317">
            <v>0</v>
          </cell>
          <cell r="BG317">
            <v>0</v>
          </cell>
          <cell r="BH317">
            <v>0</v>
          </cell>
          <cell r="BI317">
            <v>0</v>
          </cell>
          <cell r="BJ317">
            <v>11409</v>
          </cell>
          <cell r="BK317">
            <v>0</v>
          </cell>
          <cell r="BL317">
            <v>0</v>
          </cell>
          <cell r="BM317">
            <v>0</v>
          </cell>
          <cell r="BN317">
            <v>0</v>
          </cell>
          <cell r="BO317">
            <v>11409</v>
          </cell>
          <cell r="BP317">
            <v>106495</v>
          </cell>
          <cell r="BQ317">
            <v>0</v>
          </cell>
          <cell r="BR317">
            <v>0</v>
          </cell>
          <cell r="BS317">
            <v>0</v>
          </cell>
          <cell r="BT317">
            <v>0</v>
          </cell>
          <cell r="BU317">
            <v>10650</v>
          </cell>
          <cell r="BV317">
            <v>0</v>
          </cell>
          <cell r="BW317">
            <v>0</v>
          </cell>
          <cell r="BX317">
            <v>0</v>
          </cell>
          <cell r="BY317">
            <v>0</v>
          </cell>
          <cell r="BZ317">
            <v>10650</v>
          </cell>
          <cell r="CA317">
            <v>11409</v>
          </cell>
          <cell r="CB317">
            <v>22059</v>
          </cell>
          <cell r="CC317">
            <v>0.05</v>
          </cell>
          <cell r="CD317">
            <v>66159</v>
          </cell>
        </row>
        <row r="318">
          <cell r="B318" t="str">
            <v>EPA05</v>
          </cell>
          <cell r="C318" t="str">
            <v>CAP08</v>
          </cell>
          <cell r="D318" t="str">
            <v>De    50  pares</v>
          </cell>
          <cell r="E318" t="str">
            <v>U</v>
          </cell>
          <cell r="F318" t="str">
            <v>MRD245</v>
          </cell>
          <cell r="G318" t="str">
            <v>MRD215</v>
          </cell>
          <cell r="H318" t="str">
            <v>MRD252</v>
          </cell>
          <cell r="I318" t="str">
            <v>MRD046</v>
          </cell>
          <cell r="J318" t="str">
            <v>NA</v>
          </cell>
          <cell r="K318" t="str">
            <v>NA</v>
          </cell>
          <cell r="L318" t="str">
            <v>NA</v>
          </cell>
          <cell r="M318">
            <v>1</v>
          </cell>
          <cell r="N318">
            <v>0.15</v>
          </cell>
          <cell r="O318">
            <v>0.04</v>
          </cell>
          <cell r="P318">
            <v>100</v>
          </cell>
          <cell r="Q318" t="str">
            <v>NA</v>
          </cell>
          <cell r="R318" t="str">
            <v>NA</v>
          </cell>
          <cell r="S318" t="str">
            <v>NA</v>
          </cell>
          <cell r="T318" t="str">
            <v>CER004</v>
          </cell>
          <cell r="U318" t="str">
            <v>NA</v>
          </cell>
          <cell r="V318" t="str">
            <v>NA</v>
          </cell>
          <cell r="W318" t="str">
            <v>NA</v>
          </cell>
          <cell r="X318" t="str">
            <v>NA</v>
          </cell>
          <cell r="Y318" t="str">
            <v>CMC014</v>
          </cell>
          <cell r="Z318" t="str">
            <v>NA</v>
          </cell>
          <cell r="AA318" t="str">
            <v>NA</v>
          </cell>
          <cell r="AB318" t="str">
            <v>NA</v>
          </cell>
          <cell r="AC318" t="str">
            <v>NA</v>
          </cell>
          <cell r="AD318">
            <v>1</v>
          </cell>
          <cell r="AE318" t="str">
            <v>NA</v>
          </cell>
          <cell r="AF318" t="str">
            <v>NA</v>
          </cell>
          <cell r="AG318" t="str">
            <v>NA</v>
          </cell>
          <cell r="AH318" t="str">
            <v>NA</v>
          </cell>
          <cell r="AI318">
            <v>8</v>
          </cell>
          <cell r="AJ318">
            <v>8</v>
          </cell>
          <cell r="AO318">
            <v>56796</v>
          </cell>
          <cell r="AP318">
            <v>16440</v>
          </cell>
          <cell r="AQ318">
            <v>14663</v>
          </cell>
          <cell r="AR318">
            <v>25875</v>
          </cell>
          <cell r="AS318">
            <v>43</v>
          </cell>
          <cell r="AT318">
            <v>0</v>
          </cell>
          <cell r="AU318">
            <v>0</v>
          </cell>
          <cell r="AV318">
            <v>0</v>
          </cell>
          <cell r="AW318">
            <v>16440</v>
          </cell>
          <cell r="AX318">
            <v>2199</v>
          </cell>
          <cell r="AY318">
            <v>1035</v>
          </cell>
          <cell r="AZ318">
            <v>4300</v>
          </cell>
          <cell r="BA318">
            <v>0</v>
          </cell>
          <cell r="BB318">
            <v>0</v>
          </cell>
          <cell r="BC318">
            <v>0</v>
          </cell>
          <cell r="BD318">
            <v>25173</v>
          </cell>
          <cell r="BE318">
            <v>114090</v>
          </cell>
          <cell r="BF318">
            <v>0</v>
          </cell>
          <cell r="BG318">
            <v>0</v>
          </cell>
          <cell r="BH318">
            <v>0</v>
          </cell>
          <cell r="BI318">
            <v>0</v>
          </cell>
          <cell r="BJ318">
            <v>14261</v>
          </cell>
          <cell r="BK318">
            <v>0</v>
          </cell>
          <cell r="BL318">
            <v>0</v>
          </cell>
          <cell r="BM318">
            <v>0</v>
          </cell>
          <cell r="BN318">
            <v>0</v>
          </cell>
          <cell r="BO318">
            <v>14261</v>
          </cell>
          <cell r="BP318">
            <v>138896</v>
          </cell>
          <cell r="BQ318">
            <v>0</v>
          </cell>
          <cell r="BR318">
            <v>0</v>
          </cell>
          <cell r="BS318">
            <v>0</v>
          </cell>
          <cell r="BT318">
            <v>0</v>
          </cell>
          <cell r="BU318">
            <v>17362</v>
          </cell>
          <cell r="BV318">
            <v>0</v>
          </cell>
          <cell r="BW318">
            <v>0</v>
          </cell>
          <cell r="BX318">
            <v>0</v>
          </cell>
          <cell r="BY318">
            <v>0</v>
          </cell>
          <cell r="BZ318">
            <v>17362</v>
          </cell>
          <cell r="CA318">
            <v>14261</v>
          </cell>
          <cell r="CB318">
            <v>31623</v>
          </cell>
          <cell r="CC318">
            <v>0.05</v>
          </cell>
          <cell r="CD318">
            <v>56796</v>
          </cell>
        </row>
        <row r="319">
          <cell r="B319" t="str">
            <v>EPC05</v>
          </cell>
          <cell r="C319" t="str">
            <v>CAP08</v>
          </cell>
          <cell r="D319" t="str">
            <v>De    50  pares</v>
          </cell>
          <cell r="E319" t="str">
            <v>U</v>
          </cell>
          <cell r="F319" t="str">
            <v>MRD245</v>
          </cell>
          <cell r="G319" t="str">
            <v>MRD215</v>
          </cell>
          <cell r="H319" t="str">
            <v>MRD252</v>
          </cell>
          <cell r="I319" t="str">
            <v>MRD046</v>
          </cell>
          <cell r="J319" t="str">
            <v>NA</v>
          </cell>
          <cell r="K319" t="str">
            <v>NA</v>
          </cell>
          <cell r="L319" t="str">
            <v>NA</v>
          </cell>
          <cell r="M319">
            <v>1</v>
          </cell>
          <cell r="N319">
            <v>0.15</v>
          </cell>
          <cell r="O319">
            <v>0.04</v>
          </cell>
          <cell r="P319">
            <v>100</v>
          </cell>
          <cell r="Q319" t="str">
            <v>NA</v>
          </cell>
          <cell r="R319" t="str">
            <v>NA</v>
          </cell>
          <cell r="S319" t="str">
            <v>NA</v>
          </cell>
          <cell r="T319" t="str">
            <v>CER003</v>
          </cell>
          <cell r="U319" t="str">
            <v>NA</v>
          </cell>
          <cell r="V319" t="str">
            <v>NA</v>
          </cell>
          <cell r="W319" t="str">
            <v>NA</v>
          </cell>
          <cell r="X319" t="str">
            <v>NA</v>
          </cell>
          <cell r="Y319" t="str">
            <v>CMC013</v>
          </cell>
          <cell r="Z319" t="str">
            <v>NA</v>
          </cell>
          <cell r="AA319" t="str">
            <v>NA</v>
          </cell>
          <cell r="AB319" t="str">
            <v>NA</v>
          </cell>
          <cell r="AC319" t="str">
            <v>NA</v>
          </cell>
          <cell r="AD319">
            <v>1</v>
          </cell>
          <cell r="AE319" t="str">
            <v>NA</v>
          </cell>
          <cell r="AF319" t="str">
            <v>NA</v>
          </cell>
          <cell r="AG319" t="str">
            <v>NA</v>
          </cell>
          <cell r="AH319" t="str">
            <v>NA</v>
          </cell>
          <cell r="AI319">
            <v>9.6</v>
          </cell>
          <cell r="AJ319">
            <v>9.6</v>
          </cell>
          <cell r="AO319">
            <v>44923</v>
          </cell>
          <cell r="AP319">
            <v>16440</v>
          </cell>
          <cell r="AQ319">
            <v>14663</v>
          </cell>
          <cell r="AR319">
            <v>25875</v>
          </cell>
          <cell r="AS319">
            <v>43</v>
          </cell>
          <cell r="AT319">
            <v>0</v>
          </cell>
          <cell r="AU319">
            <v>0</v>
          </cell>
          <cell r="AV319">
            <v>0</v>
          </cell>
          <cell r="AW319">
            <v>16440</v>
          </cell>
          <cell r="AX319">
            <v>2199</v>
          </cell>
          <cell r="AY319">
            <v>1035</v>
          </cell>
          <cell r="AZ319">
            <v>4300</v>
          </cell>
          <cell r="BA319">
            <v>0</v>
          </cell>
          <cell r="BB319">
            <v>0</v>
          </cell>
          <cell r="BC319">
            <v>0</v>
          </cell>
          <cell r="BD319">
            <v>25173</v>
          </cell>
          <cell r="BE319">
            <v>83103</v>
          </cell>
          <cell r="BF319">
            <v>0</v>
          </cell>
          <cell r="BG319">
            <v>0</v>
          </cell>
          <cell r="BH319">
            <v>0</v>
          </cell>
          <cell r="BI319">
            <v>0</v>
          </cell>
          <cell r="BJ319">
            <v>8657</v>
          </cell>
          <cell r="BK319">
            <v>0</v>
          </cell>
          <cell r="BL319">
            <v>0</v>
          </cell>
          <cell r="BM319">
            <v>0</v>
          </cell>
          <cell r="BN319">
            <v>0</v>
          </cell>
          <cell r="BO319">
            <v>8657</v>
          </cell>
          <cell r="BP319">
            <v>106495</v>
          </cell>
          <cell r="BQ319">
            <v>0</v>
          </cell>
          <cell r="BR319">
            <v>0</v>
          </cell>
          <cell r="BS319">
            <v>0</v>
          </cell>
          <cell r="BT319">
            <v>0</v>
          </cell>
          <cell r="BU319">
            <v>11093</v>
          </cell>
          <cell r="BV319">
            <v>0</v>
          </cell>
          <cell r="BW319">
            <v>0</v>
          </cell>
          <cell r="BX319">
            <v>0</v>
          </cell>
          <cell r="BY319">
            <v>0</v>
          </cell>
          <cell r="BZ319">
            <v>11093</v>
          </cell>
          <cell r="CA319">
            <v>8657</v>
          </cell>
          <cell r="CB319">
            <v>19750</v>
          </cell>
          <cell r="CC319">
            <v>0.05</v>
          </cell>
          <cell r="CD319">
            <v>44923</v>
          </cell>
        </row>
        <row r="320">
          <cell r="B320" t="str">
            <v>EPM05</v>
          </cell>
          <cell r="C320" t="str">
            <v>CAP08</v>
          </cell>
          <cell r="D320" t="str">
            <v>De    50  pares</v>
          </cell>
          <cell r="E320" t="str">
            <v>U</v>
          </cell>
          <cell r="F320" t="str">
            <v>MRD245</v>
          </cell>
          <cell r="G320" t="str">
            <v>MRD215</v>
          </cell>
          <cell r="H320" t="str">
            <v>MRD252</v>
          </cell>
          <cell r="I320" t="str">
            <v>MRD046</v>
          </cell>
          <cell r="J320" t="str">
            <v>NA</v>
          </cell>
          <cell r="K320" t="str">
            <v>NA</v>
          </cell>
          <cell r="L320" t="str">
            <v>NA</v>
          </cell>
          <cell r="M320">
            <v>1</v>
          </cell>
          <cell r="N320">
            <v>0.15</v>
          </cell>
          <cell r="O320">
            <v>0.04</v>
          </cell>
          <cell r="P320">
            <v>100</v>
          </cell>
          <cell r="Q320" t="str">
            <v>NA</v>
          </cell>
          <cell r="R320" t="str">
            <v>NA</v>
          </cell>
          <cell r="S320" t="str">
            <v>NA</v>
          </cell>
          <cell r="T320" t="str">
            <v>CER004</v>
          </cell>
          <cell r="U320" t="str">
            <v>NA</v>
          </cell>
          <cell r="V320" t="str">
            <v>NA</v>
          </cell>
          <cell r="W320" t="str">
            <v>NA</v>
          </cell>
          <cell r="X320" t="str">
            <v>NA</v>
          </cell>
          <cell r="Y320" t="str">
            <v>CMC014</v>
          </cell>
          <cell r="Z320" t="str">
            <v>NA</v>
          </cell>
          <cell r="AA320" t="str">
            <v>NA</v>
          </cell>
          <cell r="AB320" t="str">
            <v>NA</v>
          </cell>
          <cell r="AC320" t="str">
            <v>NA</v>
          </cell>
          <cell r="AD320">
            <v>1</v>
          </cell>
          <cell r="AE320" t="str">
            <v>NA</v>
          </cell>
          <cell r="AF320" t="str">
            <v>NA</v>
          </cell>
          <cell r="AG320" t="str">
            <v>NA</v>
          </cell>
          <cell r="AH320" t="str">
            <v>NA</v>
          </cell>
          <cell r="AI320">
            <v>8</v>
          </cell>
          <cell r="AJ320">
            <v>8</v>
          </cell>
          <cell r="AO320">
            <v>56796</v>
          </cell>
          <cell r="AP320">
            <v>16440</v>
          </cell>
          <cell r="AQ320">
            <v>14663</v>
          </cell>
          <cell r="AR320">
            <v>25875</v>
          </cell>
          <cell r="AS320">
            <v>43</v>
          </cell>
          <cell r="AT320">
            <v>0</v>
          </cell>
          <cell r="AU320">
            <v>0</v>
          </cell>
          <cell r="AV320">
            <v>0</v>
          </cell>
          <cell r="AW320">
            <v>16440</v>
          </cell>
          <cell r="AX320">
            <v>2199</v>
          </cell>
          <cell r="AY320">
            <v>1035</v>
          </cell>
          <cell r="AZ320">
            <v>4300</v>
          </cell>
          <cell r="BA320">
            <v>0</v>
          </cell>
          <cell r="BB320">
            <v>0</v>
          </cell>
          <cell r="BC320">
            <v>0</v>
          </cell>
          <cell r="BD320">
            <v>25173</v>
          </cell>
          <cell r="BE320">
            <v>114090</v>
          </cell>
          <cell r="BF320">
            <v>0</v>
          </cell>
          <cell r="BG320">
            <v>0</v>
          </cell>
          <cell r="BH320">
            <v>0</v>
          </cell>
          <cell r="BI320">
            <v>0</v>
          </cell>
          <cell r="BJ320">
            <v>14261</v>
          </cell>
          <cell r="BK320">
            <v>0</v>
          </cell>
          <cell r="BL320">
            <v>0</v>
          </cell>
          <cell r="BM320">
            <v>0</v>
          </cell>
          <cell r="BN320">
            <v>0</v>
          </cell>
          <cell r="BO320">
            <v>14261</v>
          </cell>
          <cell r="BP320">
            <v>138896</v>
          </cell>
          <cell r="BQ320">
            <v>0</v>
          </cell>
          <cell r="BR320">
            <v>0</v>
          </cell>
          <cell r="BS320">
            <v>0</v>
          </cell>
          <cell r="BT320">
            <v>0</v>
          </cell>
          <cell r="BU320">
            <v>17362</v>
          </cell>
          <cell r="BV320">
            <v>0</v>
          </cell>
          <cell r="BW320">
            <v>0</v>
          </cell>
          <cell r="BX320">
            <v>0</v>
          </cell>
          <cell r="BY320">
            <v>0</v>
          </cell>
          <cell r="BZ320">
            <v>17362</v>
          </cell>
          <cell r="CA320">
            <v>14261</v>
          </cell>
          <cell r="CB320">
            <v>31623</v>
          </cell>
          <cell r="CC320">
            <v>0.05</v>
          </cell>
          <cell r="CD320">
            <v>56796</v>
          </cell>
        </row>
        <row r="321">
          <cell r="B321" t="str">
            <v>ML005</v>
          </cell>
          <cell r="C321" t="str">
            <v>CAP08</v>
          </cell>
          <cell r="D321" t="str">
            <v>De    50  pares</v>
          </cell>
          <cell r="E321" t="str">
            <v>U</v>
          </cell>
          <cell r="F321" t="str">
            <v>MRD129</v>
          </cell>
          <cell r="G321" t="str">
            <v>MRD076</v>
          </cell>
          <cell r="H321" t="str">
            <v>NA</v>
          </cell>
          <cell r="I321" t="str">
            <v>NA</v>
          </cell>
          <cell r="J321" t="str">
            <v>NA</v>
          </cell>
          <cell r="K321" t="str">
            <v>NA</v>
          </cell>
          <cell r="L321" t="str">
            <v>NA</v>
          </cell>
          <cell r="M321">
            <v>1</v>
          </cell>
          <cell r="N321">
            <v>100</v>
          </cell>
          <cell r="O321" t="str">
            <v>NA</v>
          </cell>
          <cell r="P321" t="str">
            <v>NA</v>
          </cell>
          <cell r="Q321" t="str">
            <v>NA</v>
          </cell>
          <cell r="R321" t="str">
            <v>NA</v>
          </cell>
          <cell r="S321" t="str">
            <v>NA</v>
          </cell>
          <cell r="T321" t="str">
            <v>CER003</v>
          </cell>
          <cell r="U321" t="str">
            <v>NA</v>
          </cell>
          <cell r="V321" t="str">
            <v>NA</v>
          </cell>
          <cell r="W321" t="str">
            <v>NA</v>
          </cell>
          <cell r="X321" t="str">
            <v>NA</v>
          </cell>
          <cell r="Y321" t="str">
            <v>CMC013</v>
          </cell>
          <cell r="Z321" t="str">
            <v>NA</v>
          </cell>
          <cell r="AA321" t="str">
            <v>NA</v>
          </cell>
          <cell r="AB321" t="str">
            <v>NA</v>
          </cell>
          <cell r="AC321" t="str">
            <v>NA</v>
          </cell>
          <cell r="AD321">
            <v>1</v>
          </cell>
          <cell r="AE321" t="str">
            <v>NA</v>
          </cell>
          <cell r="AF321" t="str">
            <v>NA</v>
          </cell>
          <cell r="AG321" t="str">
            <v>NA</v>
          </cell>
          <cell r="AH321" t="str">
            <v>NA</v>
          </cell>
          <cell r="AI321">
            <v>12</v>
          </cell>
          <cell r="AJ321">
            <v>12</v>
          </cell>
          <cell r="AO321">
            <v>71975</v>
          </cell>
          <cell r="AP321">
            <v>45000</v>
          </cell>
          <cell r="AQ321">
            <v>85</v>
          </cell>
          <cell r="AR321">
            <v>0</v>
          </cell>
          <cell r="AS321">
            <v>0</v>
          </cell>
          <cell r="AT321">
            <v>0</v>
          </cell>
          <cell r="AU321">
            <v>0</v>
          </cell>
          <cell r="AV321">
            <v>0</v>
          </cell>
          <cell r="AW321">
            <v>45000</v>
          </cell>
          <cell r="AX321">
            <v>8500</v>
          </cell>
          <cell r="AY321">
            <v>0</v>
          </cell>
          <cell r="AZ321">
            <v>0</v>
          </cell>
          <cell r="BA321">
            <v>0</v>
          </cell>
          <cell r="BB321">
            <v>0</v>
          </cell>
          <cell r="BC321">
            <v>0</v>
          </cell>
          <cell r="BD321">
            <v>56175</v>
          </cell>
          <cell r="BE321">
            <v>83103</v>
          </cell>
          <cell r="BF321">
            <v>0</v>
          </cell>
          <cell r="BG321">
            <v>0</v>
          </cell>
          <cell r="BH321">
            <v>0</v>
          </cell>
          <cell r="BI321">
            <v>0</v>
          </cell>
          <cell r="BJ321">
            <v>6925</v>
          </cell>
          <cell r="BK321">
            <v>0</v>
          </cell>
          <cell r="BL321">
            <v>0</v>
          </cell>
          <cell r="BM321">
            <v>0</v>
          </cell>
          <cell r="BN321">
            <v>0</v>
          </cell>
          <cell r="BO321">
            <v>6925</v>
          </cell>
          <cell r="BP321">
            <v>106495</v>
          </cell>
          <cell r="BQ321">
            <v>0</v>
          </cell>
          <cell r="BR321">
            <v>0</v>
          </cell>
          <cell r="BS321">
            <v>0</v>
          </cell>
          <cell r="BT321">
            <v>0</v>
          </cell>
          <cell r="BU321">
            <v>8875</v>
          </cell>
          <cell r="BV321">
            <v>0</v>
          </cell>
          <cell r="BW321">
            <v>0</v>
          </cell>
          <cell r="BX321">
            <v>0</v>
          </cell>
          <cell r="BY321">
            <v>0</v>
          </cell>
          <cell r="BZ321">
            <v>8875</v>
          </cell>
          <cell r="CA321">
            <v>6925</v>
          </cell>
          <cell r="CB321">
            <v>15800</v>
          </cell>
          <cell r="CC321">
            <v>0.05</v>
          </cell>
          <cell r="CD321">
            <v>71975</v>
          </cell>
        </row>
        <row r="322">
          <cell r="B322" t="str">
            <v>MP005</v>
          </cell>
          <cell r="C322" t="str">
            <v>CAP08</v>
          </cell>
          <cell r="D322" t="str">
            <v>De    50  pares</v>
          </cell>
          <cell r="E322" t="str">
            <v>U</v>
          </cell>
          <cell r="F322" t="str">
            <v>MRD245</v>
          </cell>
          <cell r="G322" t="str">
            <v>MRD215</v>
          </cell>
          <cell r="H322" t="str">
            <v>MRD252</v>
          </cell>
          <cell r="I322" t="str">
            <v>MRD046</v>
          </cell>
          <cell r="J322" t="str">
            <v>NA</v>
          </cell>
          <cell r="K322" t="str">
            <v>NA</v>
          </cell>
          <cell r="L322" t="str">
            <v>NA</v>
          </cell>
          <cell r="M322">
            <v>1</v>
          </cell>
          <cell r="N322">
            <v>0.15</v>
          </cell>
          <cell r="O322">
            <v>0.04</v>
          </cell>
          <cell r="P322">
            <v>100</v>
          </cell>
          <cell r="Q322" t="str">
            <v>NA</v>
          </cell>
          <cell r="R322" t="str">
            <v>NA</v>
          </cell>
          <cell r="S322" t="str">
            <v>NA</v>
          </cell>
          <cell r="T322" t="str">
            <v>CER003</v>
          </cell>
          <cell r="U322" t="str">
            <v>NA</v>
          </cell>
          <cell r="V322" t="str">
            <v>NA</v>
          </cell>
          <cell r="W322" t="str">
            <v>NA</v>
          </cell>
          <cell r="X322" t="str">
            <v>NA</v>
          </cell>
          <cell r="Y322" t="str">
            <v>CMC013</v>
          </cell>
          <cell r="Z322" t="str">
            <v>NA</v>
          </cell>
          <cell r="AA322" t="str">
            <v>NA</v>
          </cell>
          <cell r="AB322" t="str">
            <v>NA</v>
          </cell>
          <cell r="AC322" t="str">
            <v>NA</v>
          </cell>
          <cell r="AD322">
            <v>1</v>
          </cell>
          <cell r="AE322" t="str">
            <v>NA</v>
          </cell>
          <cell r="AF322" t="str">
            <v>NA</v>
          </cell>
          <cell r="AG322" t="str">
            <v>NA</v>
          </cell>
          <cell r="AH322" t="str">
            <v>NA</v>
          </cell>
          <cell r="AI322">
            <v>9.6</v>
          </cell>
          <cell r="AJ322">
            <v>9.6</v>
          </cell>
          <cell r="AO322">
            <v>44923</v>
          </cell>
          <cell r="AP322">
            <v>16440</v>
          </cell>
          <cell r="AQ322">
            <v>14663</v>
          </cell>
          <cell r="AR322">
            <v>25875</v>
          </cell>
          <cell r="AS322">
            <v>43</v>
          </cell>
          <cell r="AT322">
            <v>0</v>
          </cell>
          <cell r="AU322">
            <v>0</v>
          </cell>
          <cell r="AV322">
            <v>0</v>
          </cell>
          <cell r="AW322">
            <v>16440</v>
          </cell>
          <cell r="AX322">
            <v>2199</v>
          </cell>
          <cell r="AY322">
            <v>1035</v>
          </cell>
          <cell r="AZ322">
            <v>4300</v>
          </cell>
          <cell r="BA322">
            <v>0</v>
          </cell>
          <cell r="BB322">
            <v>0</v>
          </cell>
          <cell r="BC322">
            <v>0</v>
          </cell>
          <cell r="BD322">
            <v>25173</v>
          </cell>
          <cell r="BE322">
            <v>83103</v>
          </cell>
          <cell r="BF322">
            <v>0</v>
          </cell>
          <cell r="BG322">
            <v>0</v>
          </cell>
          <cell r="BH322">
            <v>0</v>
          </cell>
          <cell r="BI322">
            <v>0</v>
          </cell>
          <cell r="BJ322">
            <v>8657</v>
          </cell>
          <cell r="BK322">
            <v>0</v>
          </cell>
          <cell r="BL322">
            <v>0</v>
          </cell>
          <cell r="BM322">
            <v>0</v>
          </cell>
          <cell r="BN322">
            <v>0</v>
          </cell>
          <cell r="BO322">
            <v>8657</v>
          </cell>
          <cell r="BP322">
            <v>106495</v>
          </cell>
          <cell r="BQ322">
            <v>0</v>
          </cell>
          <cell r="BR322">
            <v>0</v>
          </cell>
          <cell r="BS322">
            <v>0</v>
          </cell>
          <cell r="BT322">
            <v>0</v>
          </cell>
          <cell r="BU322">
            <v>11093</v>
          </cell>
          <cell r="BV322">
            <v>0</v>
          </cell>
          <cell r="BW322">
            <v>0</v>
          </cell>
          <cell r="BX322">
            <v>0</v>
          </cell>
          <cell r="BY322">
            <v>0</v>
          </cell>
          <cell r="BZ322">
            <v>11093</v>
          </cell>
          <cell r="CA322">
            <v>8657</v>
          </cell>
          <cell r="CB322">
            <v>19750</v>
          </cell>
          <cell r="CC322">
            <v>0.05</v>
          </cell>
          <cell r="CD322">
            <v>44923</v>
          </cell>
        </row>
        <row r="323">
          <cell r="B323" t="str">
            <v>PBA05</v>
          </cell>
          <cell r="C323" t="str">
            <v>CAP08</v>
          </cell>
          <cell r="D323" t="str">
            <v>De    50  pares</v>
          </cell>
          <cell r="E323" t="str">
            <v>U</v>
          </cell>
          <cell r="F323" t="str">
            <v>NA</v>
          </cell>
          <cell r="G323" t="str">
            <v>NA</v>
          </cell>
          <cell r="H323" t="str">
            <v>NA</v>
          </cell>
          <cell r="I323" t="str">
            <v>NA</v>
          </cell>
          <cell r="J323" t="str">
            <v>NA</v>
          </cell>
          <cell r="K323" t="str">
            <v>NA</v>
          </cell>
          <cell r="L323" t="str">
            <v>NA</v>
          </cell>
          <cell r="M323" t="str">
            <v>NA</v>
          </cell>
          <cell r="N323" t="str">
            <v>NA</v>
          </cell>
          <cell r="O323" t="str">
            <v>NA</v>
          </cell>
          <cell r="P323" t="str">
            <v>NA</v>
          </cell>
          <cell r="Q323" t="str">
            <v>NA</v>
          </cell>
          <cell r="R323" t="str">
            <v>NA</v>
          </cell>
          <cell r="S323" t="str">
            <v>NA</v>
          </cell>
          <cell r="T323" t="str">
            <v>CER002</v>
          </cell>
          <cell r="U323" t="str">
            <v>NA</v>
          </cell>
          <cell r="V323" t="str">
            <v>NA</v>
          </cell>
          <cell r="W323" t="str">
            <v>NA</v>
          </cell>
          <cell r="X323" t="str">
            <v>NA</v>
          </cell>
          <cell r="Y323" t="str">
            <v>CMC012</v>
          </cell>
          <cell r="Z323" t="str">
            <v>NA</v>
          </cell>
          <cell r="AA323" t="str">
            <v>NA</v>
          </cell>
          <cell r="AB323" t="str">
            <v>NA</v>
          </cell>
          <cell r="AC323" t="str">
            <v>NA</v>
          </cell>
          <cell r="AD323">
            <v>1</v>
          </cell>
          <cell r="AE323" t="str">
            <v>NA</v>
          </cell>
          <cell r="AF323" t="str">
            <v>NA</v>
          </cell>
          <cell r="AG323" t="str">
            <v>NA</v>
          </cell>
          <cell r="AH323" t="str">
            <v>NA</v>
          </cell>
          <cell r="AI323">
            <v>300</v>
          </cell>
          <cell r="AJ323">
            <v>300</v>
          </cell>
          <cell r="AO323">
            <v>489</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48564</v>
          </cell>
          <cell r="BF323">
            <v>0</v>
          </cell>
          <cell r="BG323">
            <v>0</v>
          </cell>
          <cell r="BH323">
            <v>0</v>
          </cell>
          <cell r="BI323">
            <v>0</v>
          </cell>
          <cell r="BJ323">
            <v>162</v>
          </cell>
          <cell r="BK323">
            <v>0</v>
          </cell>
          <cell r="BL323">
            <v>0</v>
          </cell>
          <cell r="BM323">
            <v>0</v>
          </cell>
          <cell r="BN323">
            <v>0</v>
          </cell>
          <cell r="BO323">
            <v>162</v>
          </cell>
          <cell r="BP323">
            <v>98147</v>
          </cell>
          <cell r="BQ323">
            <v>0</v>
          </cell>
          <cell r="BR323">
            <v>0</v>
          </cell>
          <cell r="BS323">
            <v>0</v>
          </cell>
          <cell r="BT323">
            <v>0</v>
          </cell>
          <cell r="BU323">
            <v>327</v>
          </cell>
          <cell r="BV323">
            <v>0</v>
          </cell>
          <cell r="BW323">
            <v>0</v>
          </cell>
          <cell r="BX323">
            <v>0</v>
          </cell>
          <cell r="BY323">
            <v>0</v>
          </cell>
          <cell r="BZ323">
            <v>327</v>
          </cell>
          <cell r="CA323">
            <v>162</v>
          </cell>
          <cell r="CB323">
            <v>489</v>
          </cell>
          <cell r="CC323">
            <v>0.05</v>
          </cell>
          <cell r="CD323">
            <v>489</v>
          </cell>
        </row>
        <row r="324">
          <cell r="B324" t="str">
            <v>PBC05</v>
          </cell>
          <cell r="C324" t="str">
            <v>CAP08</v>
          </cell>
          <cell r="D324" t="str">
            <v>De    50  pares</v>
          </cell>
          <cell r="E324" t="str">
            <v>U</v>
          </cell>
          <cell r="F324" t="str">
            <v>NA</v>
          </cell>
          <cell r="G324" t="str">
            <v>NA</v>
          </cell>
          <cell r="H324" t="str">
            <v>NA</v>
          </cell>
          <cell r="I324" t="str">
            <v>NA</v>
          </cell>
          <cell r="J324" t="str">
            <v>NA</v>
          </cell>
          <cell r="K324" t="str">
            <v>NA</v>
          </cell>
          <cell r="L324" t="str">
            <v>NA</v>
          </cell>
          <cell r="M324" t="str">
            <v>NA</v>
          </cell>
          <cell r="N324" t="str">
            <v>NA</v>
          </cell>
          <cell r="O324" t="str">
            <v>NA</v>
          </cell>
          <cell r="P324" t="str">
            <v>NA</v>
          </cell>
          <cell r="Q324" t="str">
            <v>NA</v>
          </cell>
          <cell r="R324" t="str">
            <v>NA</v>
          </cell>
          <cell r="S324" t="str">
            <v>NA</v>
          </cell>
          <cell r="T324" t="str">
            <v>CER001</v>
          </cell>
          <cell r="U324" t="str">
            <v>NA</v>
          </cell>
          <cell r="V324" t="str">
            <v>NA</v>
          </cell>
          <cell r="W324" t="str">
            <v>NA</v>
          </cell>
          <cell r="X324" t="str">
            <v>NA</v>
          </cell>
          <cell r="Y324" t="str">
            <v>CMC011</v>
          </cell>
          <cell r="Z324" t="str">
            <v>NA</v>
          </cell>
          <cell r="AA324" t="str">
            <v>NA</v>
          </cell>
          <cell r="AB324" t="str">
            <v>NA</v>
          </cell>
          <cell r="AC324" t="str">
            <v>NA</v>
          </cell>
          <cell r="AD324">
            <v>1</v>
          </cell>
          <cell r="AE324" t="str">
            <v>NA</v>
          </cell>
          <cell r="AF324" t="str">
            <v>NA</v>
          </cell>
          <cell r="AG324" t="str">
            <v>NA</v>
          </cell>
          <cell r="AH324" t="str">
            <v>NA</v>
          </cell>
          <cell r="AI324">
            <v>425</v>
          </cell>
          <cell r="AJ324">
            <v>425</v>
          </cell>
          <cell r="AO324">
            <v>886</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250716</v>
          </cell>
          <cell r="BF324">
            <v>0</v>
          </cell>
          <cell r="BG324">
            <v>0</v>
          </cell>
          <cell r="BH324">
            <v>0</v>
          </cell>
          <cell r="BI324">
            <v>0</v>
          </cell>
          <cell r="BJ324">
            <v>590</v>
          </cell>
          <cell r="BK324">
            <v>0</v>
          </cell>
          <cell r="BL324">
            <v>0</v>
          </cell>
          <cell r="BM324">
            <v>0</v>
          </cell>
          <cell r="BN324">
            <v>0</v>
          </cell>
          <cell r="BO324">
            <v>590</v>
          </cell>
          <cell r="BP324">
            <v>125868</v>
          </cell>
          <cell r="BQ324">
            <v>0</v>
          </cell>
          <cell r="BR324">
            <v>0</v>
          </cell>
          <cell r="BS324">
            <v>0</v>
          </cell>
          <cell r="BT324">
            <v>0</v>
          </cell>
          <cell r="BU324">
            <v>296</v>
          </cell>
          <cell r="BV324">
            <v>0</v>
          </cell>
          <cell r="BW324">
            <v>0</v>
          </cell>
          <cell r="BX324">
            <v>0</v>
          </cell>
          <cell r="BY324">
            <v>0</v>
          </cell>
          <cell r="BZ324">
            <v>296</v>
          </cell>
          <cell r="CA324">
            <v>590</v>
          </cell>
          <cell r="CB324">
            <v>886</v>
          </cell>
          <cell r="CC324">
            <v>0.05</v>
          </cell>
          <cell r="CD324">
            <v>886</v>
          </cell>
        </row>
        <row r="325">
          <cell r="B325" t="str">
            <v>PBM05</v>
          </cell>
          <cell r="C325" t="str">
            <v>CAP08</v>
          </cell>
          <cell r="D325" t="str">
            <v>De    50  pares</v>
          </cell>
          <cell r="E325" t="str">
            <v>U</v>
          </cell>
          <cell r="F325" t="str">
            <v>NA</v>
          </cell>
          <cell r="G325" t="str">
            <v>NA</v>
          </cell>
          <cell r="H325" t="str">
            <v>NA</v>
          </cell>
          <cell r="I325" t="str">
            <v>NA</v>
          </cell>
          <cell r="J325" t="str">
            <v>NA</v>
          </cell>
          <cell r="K325" t="str">
            <v>NA</v>
          </cell>
          <cell r="L325" t="str">
            <v>NA</v>
          </cell>
          <cell r="M325" t="str">
            <v>NA</v>
          </cell>
          <cell r="N325" t="str">
            <v>NA</v>
          </cell>
          <cell r="O325" t="str">
            <v>NA</v>
          </cell>
          <cell r="P325" t="str">
            <v>NA</v>
          </cell>
          <cell r="Q325" t="str">
            <v>NA</v>
          </cell>
          <cell r="R325" t="str">
            <v>NA</v>
          </cell>
          <cell r="S325" t="str">
            <v>NA</v>
          </cell>
          <cell r="T325" t="str">
            <v>CER002</v>
          </cell>
          <cell r="U325" t="str">
            <v>NA</v>
          </cell>
          <cell r="V325" t="str">
            <v>NA</v>
          </cell>
          <cell r="W325" t="str">
            <v>NA</v>
          </cell>
          <cell r="X325" t="str">
            <v>NA</v>
          </cell>
          <cell r="Y325" t="str">
            <v>CMC012</v>
          </cell>
          <cell r="Z325" t="str">
            <v>NA</v>
          </cell>
          <cell r="AA325" t="str">
            <v>NA</v>
          </cell>
          <cell r="AB325" t="str">
            <v>NA</v>
          </cell>
          <cell r="AC325" t="str">
            <v>NA</v>
          </cell>
          <cell r="AD325">
            <v>1</v>
          </cell>
          <cell r="AE325" t="str">
            <v>NA</v>
          </cell>
          <cell r="AF325" t="str">
            <v>NA</v>
          </cell>
          <cell r="AG325" t="str">
            <v>NA</v>
          </cell>
          <cell r="AH325" t="str">
            <v>NA</v>
          </cell>
          <cell r="AI325">
            <v>300</v>
          </cell>
          <cell r="AJ325">
            <v>300</v>
          </cell>
          <cell r="AO325">
            <v>489</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48564</v>
          </cell>
          <cell r="BF325">
            <v>0</v>
          </cell>
          <cell r="BG325">
            <v>0</v>
          </cell>
          <cell r="BH325">
            <v>0</v>
          </cell>
          <cell r="BI325">
            <v>0</v>
          </cell>
          <cell r="BJ325">
            <v>162</v>
          </cell>
          <cell r="BK325">
            <v>0</v>
          </cell>
          <cell r="BL325">
            <v>0</v>
          </cell>
          <cell r="BM325">
            <v>0</v>
          </cell>
          <cell r="BN325">
            <v>0</v>
          </cell>
          <cell r="BO325">
            <v>162</v>
          </cell>
          <cell r="BP325">
            <v>98147</v>
          </cell>
          <cell r="BQ325">
            <v>0</v>
          </cell>
          <cell r="BR325">
            <v>0</v>
          </cell>
          <cell r="BS325">
            <v>0</v>
          </cell>
          <cell r="BT325">
            <v>0</v>
          </cell>
          <cell r="BU325">
            <v>327</v>
          </cell>
          <cell r="BV325">
            <v>0</v>
          </cell>
          <cell r="BW325">
            <v>0</v>
          </cell>
          <cell r="BX325">
            <v>0</v>
          </cell>
          <cell r="BY325">
            <v>0</v>
          </cell>
          <cell r="BZ325">
            <v>327</v>
          </cell>
          <cell r="CA325">
            <v>162</v>
          </cell>
          <cell r="CB325">
            <v>489</v>
          </cell>
          <cell r="CC325">
            <v>0.05</v>
          </cell>
          <cell r="CD325">
            <v>489</v>
          </cell>
        </row>
        <row r="326">
          <cell r="B326" t="str">
            <v>PA010</v>
          </cell>
          <cell r="C326" t="str">
            <v>CAP08</v>
          </cell>
          <cell r="D326" t="str">
            <v>De    70 - 100 pares</v>
          </cell>
          <cell r="E326" t="str">
            <v>U</v>
          </cell>
          <cell r="F326" t="str">
            <v>NA</v>
          </cell>
          <cell r="G326" t="str">
            <v>NA</v>
          </cell>
          <cell r="H326" t="str">
            <v>NA</v>
          </cell>
          <cell r="I326" t="str">
            <v>NA</v>
          </cell>
          <cell r="J326" t="str">
            <v>NA</v>
          </cell>
          <cell r="K326" t="str">
            <v>NA</v>
          </cell>
          <cell r="L326" t="str">
            <v>NA</v>
          </cell>
          <cell r="M326" t="str">
            <v>NA</v>
          </cell>
          <cell r="N326" t="str">
            <v>NA</v>
          </cell>
          <cell r="O326" t="str">
            <v>NA</v>
          </cell>
          <cell r="P326" t="str">
            <v>NA</v>
          </cell>
          <cell r="Q326" t="str">
            <v>NA</v>
          </cell>
          <cell r="R326" t="str">
            <v>NA</v>
          </cell>
          <cell r="S326" t="str">
            <v>NA</v>
          </cell>
          <cell r="T326" t="str">
            <v>CER003</v>
          </cell>
          <cell r="U326" t="str">
            <v>NA</v>
          </cell>
          <cell r="V326" t="str">
            <v>NA</v>
          </cell>
          <cell r="W326" t="str">
            <v>NA</v>
          </cell>
          <cell r="X326" t="str">
            <v>NA</v>
          </cell>
          <cell r="Y326" t="str">
            <v>CMC013</v>
          </cell>
          <cell r="Z326" t="str">
            <v>NA</v>
          </cell>
          <cell r="AA326" t="str">
            <v>NA</v>
          </cell>
          <cell r="AB326" t="str">
            <v>NA</v>
          </cell>
          <cell r="AC326" t="str">
            <v>NA</v>
          </cell>
          <cell r="AD326">
            <v>1</v>
          </cell>
          <cell r="AE326" t="str">
            <v>NA</v>
          </cell>
          <cell r="AF326" t="str">
            <v>NA</v>
          </cell>
          <cell r="AG326" t="str">
            <v>NA</v>
          </cell>
          <cell r="AH326" t="str">
            <v>NA</v>
          </cell>
          <cell r="AI326">
            <v>19.8</v>
          </cell>
          <cell r="AJ326">
            <v>19.8</v>
          </cell>
          <cell r="AO326">
            <v>9576</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83103</v>
          </cell>
          <cell r="BF326">
            <v>0</v>
          </cell>
          <cell r="BG326">
            <v>0</v>
          </cell>
          <cell r="BH326">
            <v>0</v>
          </cell>
          <cell r="BI326">
            <v>0</v>
          </cell>
          <cell r="BJ326">
            <v>4197</v>
          </cell>
          <cell r="BK326">
            <v>0</v>
          </cell>
          <cell r="BL326">
            <v>0</v>
          </cell>
          <cell r="BM326">
            <v>0</v>
          </cell>
          <cell r="BN326">
            <v>0</v>
          </cell>
          <cell r="BO326">
            <v>4197</v>
          </cell>
          <cell r="BP326">
            <v>106495</v>
          </cell>
          <cell r="BQ326">
            <v>0</v>
          </cell>
          <cell r="BR326">
            <v>0</v>
          </cell>
          <cell r="BS326">
            <v>0</v>
          </cell>
          <cell r="BT326">
            <v>0</v>
          </cell>
          <cell r="BU326">
            <v>5379</v>
          </cell>
          <cell r="BV326">
            <v>0</v>
          </cell>
          <cell r="BW326">
            <v>0</v>
          </cell>
          <cell r="BX326">
            <v>0</v>
          </cell>
          <cell r="BY326">
            <v>0</v>
          </cell>
          <cell r="BZ326">
            <v>5379</v>
          </cell>
          <cell r="CA326">
            <v>4197</v>
          </cell>
          <cell r="CB326">
            <v>9576</v>
          </cell>
          <cell r="CC326">
            <v>0.05</v>
          </cell>
          <cell r="CD326">
            <v>9576</v>
          </cell>
        </row>
        <row r="327">
          <cell r="B327" t="str">
            <v>PLM06</v>
          </cell>
          <cell r="C327" t="str">
            <v>CAP08</v>
          </cell>
          <cell r="D327" t="str">
            <v>De    70  pares</v>
          </cell>
          <cell r="E327" t="str">
            <v>m</v>
          </cell>
          <cell r="F327" t="str">
            <v>NA</v>
          </cell>
          <cell r="G327" t="str">
            <v>NA</v>
          </cell>
          <cell r="H327" t="str">
            <v>NA</v>
          </cell>
          <cell r="I327" t="str">
            <v>NA</v>
          </cell>
          <cell r="J327" t="str">
            <v>NA</v>
          </cell>
          <cell r="K327" t="str">
            <v>NA</v>
          </cell>
          <cell r="L327" t="str">
            <v>NA</v>
          </cell>
          <cell r="M327" t="str">
            <v>NA</v>
          </cell>
          <cell r="N327" t="str">
            <v>NA</v>
          </cell>
          <cell r="O327" t="str">
            <v>NA</v>
          </cell>
          <cell r="P327" t="str">
            <v>NA</v>
          </cell>
          <cell r="Q327" t="str">
            <v>NA</v>
          </cell>
          <cell r="R327" t="str">
            <v>NA</v>
          </cell>
          <cell r="S327" t="str">
            <v>NA</v>
          </cell>
          <cell r="T327" t="str">
            <v>CER002</v>
          </cell>
          <cell r="U327" t="str">
            <v>NA</v>
          </cell>
          <cell r="V327" t="str">
            <v>NA</v>
          </cell>
          <cell r="W327" t="str">
            <v>NA</v>
          </cell>
          <cell r="X327" t="str">
            <v>NA</v>
          </cell>
          <cell r="Y327" t="str">
            <v>CMC012</v>
          </cell>
          <cell r="Z327" t="str">
            <v>NA</v>
          </cell>
          <cell r="AA327" t="str">
            <v>NA</v>
          </cell>
          <cell r="AB327" t="str">
            <v>NA</v>
          </cell>
          <cell r="AC327" t="str">
            <v>NA</v>
          </cell>
          <cell r="AD327">
            <v>1</v>
          </cell>
          <cell r="AE327" t="str">
            <v>NA</v>
          </cell>
          <cell r="AF327" t="str">
            <v>NA</v>
          </cell>
          <cell r="AG327" t="str">
            <v>NA</v>
          </cell>
          <cell r="AH327" t="str">
            <v>NA</v>
          </cell>
          <cell r="AI327">
            <v>375</v>
          </cell>
          <cell r="AJ327">
            <v>375</v>
          </cell>
          <cell r="AO327">
            <v>392</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48564</v>
          </cell>
          <cell r="BF327">
            <v>0</v>
          </cell>
          <cell r="BG327">
            <v>0</v>
          </cell>
          <cell r="BH327">
            <v>0</v>
          </cell>
          <cell r="BI327">
            <v>0</v>
          </cell>
          <cell r="BJ327">
            <v>130</v>
          </cell>
          <cell r="BK327">
            <v>0</v>
          </cell>
          <cell r="BL327">
            <v>0</v>
          </cell>
          <cell r="BM327">
            <v>0</v>
          </cell>
          <cell r="BN327">
            <v>0</v>
          </cell>
          <cell r="BO327">
            <v>130</v>
          </cell>
          <cell r="BP327">
            <v>98147</v>
          </cell>
          <cell r="BQ327">
            <v>0</v>
          </cell>
          <cell r="BR327">
            <v>0</v>
          </cell>
          <cell r="BS327">
            <v>0</v>
          </cell>
          <cell r="BT327">
            <v>0</v>
          </cell>
          <cell r="BU327">
            <v>262</v>
          </cell>
          <cell r="BV327">
            <v>0</v>
          </cell>
          <cell r="BW327">
            <v>0</v>
          </cell>
          <cell r="BX327">
            <v>0</v>
          </cell>
          <cell r="BY327">
            <v>0</v>
          </cell>
          <cell r="BZ327">
            <v>262</v>
          </cell>
          <cell r="CA327">
            <v>130</v>
          </cell>
          <cell r="CB327">
            <v>392</v>
          </cell>
          <cell r="CC327">
            <v>0.05</v>
          </cell>
          <cell r="CD327">
            <v>392</v>
          </cell>
        </row>
        <row r="328">
          <cell r="B328" t="str">
            <v>ELM06</v>
          </cell>
          <cell r="C328" t="str">
            <v>CAP08</v>
          </cell>
          <cell r="D328" t="str">
            <v>De    70  pares</v>
          </cell>
          <cell r="E328" t="str">
            <v>U</v>
          </cell>
          <cell r="F328" t="str">
            <v>MRD146</v>
          </cell>
          <cell r="G328" t="str">
            <v>MRD076</v>
          </cell>
          <cell r="H328" t="str">
            <v>NA</v>
          </cell>
          <cell r="I328" t="str">
            <v>NA</v>
          </cell>
          <cell r="J328" t="str">
            <v>NA</v>
          </cell>
          <cell r="K328" t="str">
            <v>NA</v>
          </cell>
          <cell r="L328" t="str">
            <v>NA</v>
          </cell>
          <cell r="M328">
            <v>1</v>
          </cell>
          <cell r="N328">
            <v>140</v>
          </cell>
          <cell r="O328" t="str">
            <v>NA</v>
          </cell>
          <cell r="P328" t="str">
            <v>NA</v>
          </cell>
          <cell r="Q328" t="str">
            <v>NA</v>
          </cell>
          <cell r="R328" t="str">
            <v>NA</v>
          </cell>
          <cell r="S328" t="str">
            <v>NA</v>
          </cell>
          <cell r="T328" t="str">
            <v>CER004</v>
          </cell>
          <cell r="U328" t="str">
            <v>NA</v>
          </cell>
          <cell r="V328" t="str">
            <v>NA</v>
          </cell>
          <cell r="W328" t="str">
            <v>NA</v>
          </cell>
          <cell r="X328" t="str">
            <v>NA</v>
          </cell>
          <cell r="Y328" t="str">
            <v>CMC013</v>
          </cell>
          <cell r="Z328" t="str">
            <v>NA</v>
          </cell>
          <cell r="AA328" t="str">
            <v>NA</v>
          </cell>
          <cell r="AB328" t="str">
            <v>NA</v>
          </cell>
          <cell r="AC328" t="str">
            <v>NA</v>
          </cell>
          <cell r="AD328">
            <v>1</v>
          </cell>
          <cell r="AE328" t="str">
            <v>NA</v>
          </cell>
          <cell r="AF328" t="str">
            <v>NA</v>
          </cell>
          <cell r="AG328" t="str">
            <v>NA</v>
          </cell>
          <cell r="AH328" t="str">
            <v>NA</v>
          </cell>
          <cell r="AI328">
            <v>9</v>
          </cell>
          <cell r="AJ328">
            <v>9</v>
          </cell>
          <cell r="AO328">
            <v>72180</v>
          </cell>
          <cell r="AP328">
            <v>33500</v>
          </cell>
          <cell r="AQ328">
            <v>85</v>
          </cell>
          <cell r="AR328">
            <v>0</v>
          </cell>
          <cell r="AS328">
            <v>0</v>
          </cell>
          <cell r="AT328">
            <v>0</v>
          </cell>
          <cell r="AU328">
            <v>0</v>
          </cell>
          <cell r="AV328">
            <v>0</v>
          </cell>
          <cell r="AW328">
            <v>33500</v>
          </cell>
          <cell r="AX328">
            <v>11900</v>
          </cell>
          <cell r="AY328">
            <v>0</v>
          </cell>
          <cell r="AZ328">
            <v>0</v>
          </cell>
          <cell r="BA328">
            <v>0</v>
          </cell>
          <cell r="BB328">
            <v>0</v>
          </cell>
          <cell r="BC328">
            <v>0</v>
          </cell>
          <cell r="BD328">
            <v>47670</v>
          </cell>
          <cell r="BE328">
            <v>114090</v>
          </cell>
          <cell r="BF328">
            <v>0</v>
          </cell>
          <cell r="BG328">
            <v>0</v>
          </cell>
          <cell r="BH328">
            <v>0</v>
          </cell>
          <cell r="BI328">
            <v>0</v>
          </cell>
          <cell r="BJ328">
            <v>12677</v>
          </cell>
          <cell r="BK328">
            <v>0</v>
          </cell>
          <cell r="BL328">
            <v>0</v>
          </cell>
          <cell r="BM328">
            <v>0</v>
          </cell>
          <cell r="BN328">
            <v>0</v>
          </cell>
          <cell r="BO328">
            <v>12677</v>
          </cell>
          <cell r="BP328">
            <v>106495</v>
          </cell>
          <cell r="BQ328">
            <v>0</v>
          </cell>
          <cell r="BR328">
            <v>0</v>
          </cell>
          <cell r="BS328">
            <v>0</v>
          </cell>
          <cell r="BT328">
            <v>0</v>
          </cell>
          <cell r="BU328">
            <v>11833</v>
          </cell>
          <cell r="BV328">
            <v>0</v>
          </cell>
          <cell r="BW328">
            <v>0</v>
          </cell>
          <cell r="BX328">
            <v>0</v>
          </cell>
          <cell r="BY328">
            <v>0</v>
          </cell>
          <cell r="BZ328">
            <v>11833</v>
          </cell>
          <cell r="CA328">
            <v>12677</v>
          </cell>
          <cell r="CB328">
            <v>24510</v>
          </cell>
          <cell r="CC328">
            <v>0.05</v>
          </cell>
          <cell r="CD328">
            <v>72180</v>
          </cell>
        </row>
        <row r="329">
          <cell r="B329" t="str">
            <v>EPA06</v>
          </cell>
          <cell r="C329" t="str">
            <v>CAP08</v>
          </cell>
          <cell r="D329" t="str">
            <v>De    70  pares</v>
          </cell>
          <cell r="E329" t="str">
            <v>U</v>
          </cell>
          <cell r="F329" t="str">
            <v>MRD245</v>
          </cell>
          <cell r="G329" t="str">
            <v>MRD215</v>
          </cell>
          <cell r="H329" t="str">
            <v>MRD252</v>
          </cell>
          <cell r="I329" t="str">
            <v>MRD046</v>
          </cell>
          <cell r="J329" t="str">
            <v>NA</v>
          </cell>
          <cell r="K329" t="str">
            <v>NA</v>
          </cell>
          <cell r="L329" t="str">
            <v>NA</v>
          </cell>
          <cell r="M329">
            <v>1</v>
          </cell>
          <cell r="N329">
            <v>0.15</v>
          </cell>
          <cell r="O329">
            <v>0.05</v>
          </cell>
          <cell r="P329">
            <v>140</v>
          </cell>
          <cell r="Q329" t="str">
            <v>NA</v>
          </cell>
          <cell r="R329" t="str">
            <v>NA</v>
          </cell>
          <cell r="S329" t="str">
            <v>NA</v>
          </cell>
          <cell r="T329" t="str">
            <v>CER004</v>
          </cell>
          <cell r="U329" t="str">
            <v>NA</v>
          </cell>
          <cell r="V329" t="str">
            <v>NA</v>
          </cell>
          <cell r="W329" t="str">
            <v>NA</v>
          </cell>
          <cell r="X329" t="str">
            <v>NA</v>
          </cell>
          <cell r="Y329" t="str">
            <v>CMC014</v>
          </cell>
          <cell r="Z329" t="str">
            <v>NA</v>
          </cell>
          <cell r="AA329" t="str">
            <v>NA</v>
          </cell>
          <cell r="AB329" t="str">
            <v>NA</v>
          </cell>
          <cell r="AC329" t="str">
            <v>NA</v>
          </cell>
          <cell r="AD329">
            <v>1</v>
          </cell>
          <cell r="AE329" t="str">
            <v>NA</v>
          </cell>
          <cell r="AF329" t="str">
            <v>NA</v>
          </cell>
          <cell r="AG329" t="str">
            <v>NA</v>
          </cell>
          <cell r="AH329" t="str">
            <v>NA</v>
          </cell>
          <cell r="AI329">
            <v>7.2</v>
          </cell>
          <cell r="AJ329">
            <v>7.2</v>
          </cell>
          <cell r="AO329">
            <v>62388</v>
          </cell>
          <cell r="AP329">
            <v>16440</v>
          </cell>
          <cell r="AQ329">
            <v>14663</v>
          </cell>
          <cell r="AR329">
            <v>25875</v>
          </cell>
          <cell r="AS329">
            <v>43</v>
          </cell>
          <cell r="AT329">
            <v>0</v>
          </cell>
          <cell r="AU329">
            <v>0</v>
          </cell>
          <cell r="AV329">
            <v>0</v>
          </cell>
          <cell r="AW329">
            <v>16440</v>
          </cell>
          <cell r="AX329">
            <v>2199</v>
          </cell>
          <cell r="AY329">
            <v>1294</v>
          </cell>
          <cell r="AZ329">
            <v>6020</v>
          </cell>
          <cell r="BA329">
            <v>0</v>
          </cell>
          <cell r="BB329">
            <v>0</v>
          </cell>
          <cell r="BC329">
            <v>0</v>
          </cell>
          <cell r="BD329">
            <v>27251</v>
          </cell>
          <cell r="BE329">
            <v>114090</v>
          </cell>
          <cell r="BF329">
            <v>0</v>
          </cell>
          <cell r="BG329">
            <v>0</v>
          </cell>
          <cell r="BH329">
            <v>0</v>
          </cell>
          <cell r="BI329">
            <v>0</v>
          </cell>
          <cell r="BJ329">
            <v>15846</v>
          </cell>
          <cell r="BK329">
            <v>0</v>
          </cell>
          <cell r="BL329">
            <v>0</v>
          </cell>
          <cell r="BM329">
            <v>0</v>
          </cell>
          <cell r="BN329">
            <v>0</v>
          </cell>
          <cell r="BO329">
            <v>15846</v>
          </cell>
          <cell r="BP329">
            <v>138896</v>
          </cell>
          <cell r="BQ329">
            <v>0</v>
          </cell>
          <cell r="BR329">
            <v>0</v>
          </cell>
          <cell r="BS329">
            <v>0</v>
          </cell>
          <cell r="BT329">
            <v>0</v>
          </cell>
          <cell r="BU329">
            <v>19291</v>
          </cell>
          <cell r="BV329">
            <v>0</v>
          </cell>
          <cell r="BW329">
            <v>0</v>
          </cell>
          <cell r="BX329">
            <v>0</v>
          </cell>
          <cell r="BY329">
            <v>0</v>
          </cell>
          <cell r="BZ329">
            <v>19291</v>
          </cell>
          <cell r="CA329">
            <v>15846</v>
          </cell>
          <cell r="CB329">
            <v>35137</v>
          </cell>
          <cell r="CC329">
            <v>0.05</v>
          </cell>
          <cell r="CD329">
            <v>62388</v>
          </cell>
        </row>
        <row r="330">
          <cell r="B330" t="str">
            <v>EPC06</v>
          </cell>
          <cell r="C330" t="str">
            <v>CAP08</v>
          </cell>
          <cell r="D330" t="str">
            <v>De    70  pares</v>
          </cell>
          <cell r="E330" t="str">
            <v>U</v>
          </cell>
          <cell r="F330" t="str">
            <v>MRD245</v>
          </cell>
          <cell r="G330" t="str">
            <v>MRD215</v>
          </cell>
          <cell r="H330" t="str">
            <v>MRD252</v>
          </cell>
          <cell r="I330" t="str">
            <v>MRD046</v>
          </cell>
          <cell r="J330" t="str">
            <v>NA</v>
          </cell>
          <cell r="K330" t="str">
            <v>NA</v>
          </cell>
          <cell r="L330" t="str">
            <v>NA</v>
          </cell>
          <cell r="M330">
            <v>1</v>
          </cell>
          <cell r="N330">
            <v>0.15</v>
          </cell>
          <cell r="O330">
            <v>0.05</v>
          </cell>
          <cell r="P330">
            <v>140</v>
          </cell>
          <cell r="Q330" t="str">
            <v>NA</v>
          </cell>
          <cell r="R330" t="str">
            <v>NA</v>
          </cell>
          <cell r="S330" t="str">
            <v>NA</v>
          </cell>
          <cell r="T330" t="str">
            <v>CER003</v>
          </cell>
          <cell r="U330" t="str">
            <v>NA</v>
          </cell>
          <cell r="V330" t="str">
            <v>NA</v>
          </cell>
          <cell r="W330" t="str">
            <v>NA</v>
          </cell>
          <cell r="X330" t="str">
            <v>NA</v>
          </cell>
          <cell r="Y330" t="str">
            <v>CMC013</v>
          </cell>
          <cell r="Z330" t="str">
            <v>NA</v>
          </cell>
          <cell r="AA330" t="str">
            <v>NA</v>
          </cell>
          <cell r="AB330" t="str">
            <v>NA</v>
          </cell>
          <cell r="AC330" t="str">
            <v>NA</v>
          </cell>
          <cell r="AD330">
            <v>1</v>
          </cell>
          <cell r="AE330" t="str">
            <v>NA</v>
          </cell>
          <cell r="AF330" t="str">
            <v>NA</v>
          </cell>
          <cell r="AG330" t="str">
            <v>NA</v>
          </cell>
          <cell r="AH330" t="str">
            <v>NA</v>
          </cell>
          <cell r="AI330">
            <v>8</v>
          </cell>
          <cell r="AJ330">
            <v>8</v>
          </cell>
          <cell r="AO330">
            <v>50951</v>
          </cell>
          <cell r="AP330">
            <v>16440</v>
          </cell>
          <cell r="AQ330">
            <v>14663</v>
          </cell>
          <cell r="AR330">
            <v>25875</v>
          </cell>
          <cell r="AS330">
            <v>43</v>
          </cell>
          <cell r="AT330">
            <v>0</v>
          </cell>
          <cell r="AU330">
            <v>0</v>
          </cell>
          <cell r="AV330">
            <v>0</v>
          </cell>
          <cell r="AW330">
            <v>16440</v>
          </cell>
          <cell r="AX330">
            <v>2199</v>
          </cell>
          <cell r="AY330">
            <v>1294</v>
          </cell>
          <cell r="AZ330">
            <v>6020</v>
          </cell>
          <cell r="BA330">
            <v>0</v>
          </cell>
          <cell r="BB330">
            <v>0</v>
          </cell>
          <cell r="BC330">
            <v>0</v>
          </cell>
          <cell r="BD330">
            <v>27251</v>
          </cell>
          <cell r="BE330">
            <v>83103</v>
          </cell>
          <cell r="BF330">
            <v>0</v>
          </cell>
          <cell r="BG330">
            <v>0</v>
          </cell>
          <cell r="BH330">
            <v>0</v>
          </cell>
          <cell r="BI330">
            <v>0</v>
          </cell>
          <cell r="BJ330">
            <v>10388</v>
          </cell>
          <cell r="BK330">
            <v>0</v>
          </cell>
          <cell r="BL330">
            <v>0</v>
          </cell>
          <cell r="BM330">
            <v>0</v>
          </cell>
          <cell r="BN330">
            <v>0</v>
          </cell>
          <cell r="BO330">
            <v>10388</v>
          </cell>
          <cell r="BP330">
            <v>106495</v>
          </cell>
          <cell r="BQ330">
            <v>0</v>
          </cell>
          <cell r="BR330">
            <v>0</v>
          </cell>
          <cell r="BS330">
            <v>0</v>
          </cell>
          <cell r="BT330">
            <v>0</v>
          </cell>
          <cell r="BU330">
            <v>13312</v>
          </cell>
          <cell r="BV330">
            <v>0</v>
          </cell>
          <cell r="BW330">
            <v>0</v>
          </cell>
          <cell r="BX330">
            <v>0</v>
          </cell>
          <cell r="BY330">
            <v>0</v>
          </cell>
          <cell r="BZ330">
            <v>13312</v>
          </cell>
          <cell r="CA330">
            <v>10388</v>
          </cell>
          <cell r="CB330">
            <v>23700</v>
          </cell>
          <cell r="CC330">
            <v>0.05</v>
          </cell>
          <cell r="CD330">
            <v>50951</v>
          </cell>
        </row>
        <row r="331">
          <cell r="B331" t="str">
            <v>EPM06</v>
          </cell>
          <cell r="C331" t="str">
            <v>CAP08</v>
          </cell>
          <cell r="D331" t="str">
            <v>De    70  pares</v>
          </cell>
          <cell r="E331" t="str">
            <v>U</v>
          </cell>
          <cell r="F331" t="str">
            <v>MRD245</v>
          </cell>
          <cell r="G331" t="str">
            <v>MRD215</v>
          </cell>
          <cell r="H331" t="str">
            <v>MRD252</v>
          </cell>
          <cell r="I331" t="str">
            <v>MRD046</v>
          </cell>
          <cell r="J331" t="str">
            <v>NA</v>
          </cell>
          <cell r="K331" t="str">
            <v>NA</v>
          </cell>
          <cell r="L331" t="str">
            <v>NA</v>
          </cell>
          <cell r="M331">
            <v>1</v>
          </cell>
          <cell r="N331">
            <v>0.15</v>
          </cell>
          <cell r="O331">
            <v>0.05</v>
          </cell>
          <cell r="P331">
            <v>140</v>
          </cell>
          <cell r="Q331" t="str">
            <v>NA</v>
          </cell>
          <cell r="R331" t="str">
            <v>NA</v>
          </cell>
          <cell r="S331" t="str">
            <v>NA</v>
          </cell>
          <cell r="T331" t="str">
            <v>CER004</v>
          </cell>
          <cell r="U331" t="str">
            <v>NA</v>
          </cell>
          <cell r="V331" t="str">
            <v>NA</v>
          </cell>
          <cell r="W331" t="str">
            <v>NA</v>
          </cell>
          <cell r="X331" t="str">
            <v>NA</v>
          </cell>
          <cell r="Y331" t="str">
            <v>CMC014</v>
          </cell>
          <cell r="Z331" t="str">
            <v>NA</v>
          </cell>
          <cell r="AA331" t="str">
            <v>NA</v>
          </cell>
          <cell r="AB331" t="str">
            <v>NA</v>
          </cell>
          <cell r="AC331" t="str">
            <v>NA</v>
          </cell>
          <cell r="AD331">
            <v>1</v>
          </cell>
          <cell r="AE331" t="str">
            <v>NA</v>
          </cell>
          <cell r="AF331" t="str">
            <v>NA</v>
          </cell>
          <cell r="AG331" t="str">
            <v>NA</v>
          </cell>
          <cell r="AH331" t="str">
            <v>NA</v>
          </cell>
          <cell r="AI331">
            <v>7.2</v>
          </cell>
          <cell r="AJ331">
            <v>7.2</v>
          </cell>
          <cell r="AO331">
            <v>62388</v>
          </cell>
          <cell r="AP331">
            <v>16440</v>
          </cell>
          <cell r="AQ331">
            <v>14663</v>
          </cell>
          <cell r="AR331">
            <v>25875</v>
          </cell>
          <cell r="AS331">
            <v>43</v>
          </cell>
          <cell r="AT331">
            <v>0</v>
          </cell>
          <cell r="AU331">
            <v>0</v>
          </cell>
          <cell r="AV331">
            <v>0</v>
          </cell>
          <cell r="AW331">
            <v>16440</v>
          </cell>
          <cell r="AX331">
            <v>2199</v>
          </cell>
          <cell r="AY331">
            <v>1294</v>
          </cell>
          <cell r="AZ331">
            <v>6020</v>
          </cell>
          <cell r="BA331">
            <v>0</v>
          </cell>
          <cell r="BB331">
            <v>0</v>
          </cell>
          <cell r="BC331">
            <v>0</v>
          </cell>
          <cell r="BD331">
            <v>27251</v>
          </cell>
          <cell r="BE331">
            <v>114090</v>
          </cell>
          <cell r="BF331">
            <v>0</v>
          </cell>
          <cell r="BG331">
            <v>0</v>
          </cell>
          <cell r="BH331">
            <v>0</v>
          </cell>
          <cell r="BI331">
            <v>0</v>
          </cell>
          <cell r="BJ331">
            <v>15846</v>
          </cell>
          <cell r="BK331">
            <v>0</v>
          </cell>
          <cell r="BL331">
            <v>0</v>
          </cell>
          <cell r="BM331">
            <v>0</v>
          </cell>
          <cell r="BN331">
            <v>0</v>
          </cell>
          <cell r="BO331">
            <v>15846</v>
          </cell>
          <cell r="BP331">
            <v>138896</v>
          </cell>
          <cell r="BQ331">
            <v>0</v>
          </cell>
          <cell r="BR331">
            <v>0</v>
          </cell>
          <cell r="BS331">
            <v>0</v>
          </cell>
          <cell r="BT331">
            <v>0</v>
          </cell>
          <cell r="BU331">
            <v>19291</v>
          </cell>
          <cell r="BV331">
            <v>0</v>
          </cell>
          <cell r="BW331">
            <v>0</v>
          </cell>
          <cell r="BX331">
            <v>0</v>
          </cell>
          <cell r="BY331">
            <v>0</v>
          </cell>
          <cell r="BZ331">
            <v>19291</v>
          </cell>
          <cell r="CA331">
            <v>15846</v>
          </cell>
          <cell r="CB331">
            <v>35137</v>
          </cell>
          <cell r="CC331">
            <v>0.05</v>
          </cell>
          <cell r="CD331">
            <v>62388</v>
          </cell>
        </row>
        <row r="332">
          <cell r="B332" t="str">
            <v>ML006</v>
          </cell>
          <cell r="C332" t="str">
            <v>CAP08</v>
          </cell>
          <cell r="D332" t="str">
            <v>De    70  pares</v>
          </cell>
          <cell r="E332" t="str">
            <v>U</v>
          </cell>
          <cell r="F332" t="str">
            <v>MRD130</v>
          </cell>
          <cell r="G332" t="str">
            <v>MRD076</v>
          </cell>
          <cell r="H332" t="str">
            <v>NA</v>
          </cell>
          <cell r="I332" t="str">
            <v>NA</v>
          </cell>
          <cell r="J332" t="str">
            <v>NA</v>
          </cell>
          <cell r="K332" t="str">
            <v>NA</v>
          </cell>
          <cell r="L332" t="str">
            <v>NA</v>
          </cell>
          <cell r="M332">
            <v>1</v>
          </cell>
          <cell r="N332">
            <v>140</v>
          </cell>
          <cell r="O332" t="str">
            <v>NA</v>
          </cell>
          <cell r="P332" t="str">
            <v>NA</v>
          </cell>
          <cell r="Q332" t="str">
            <v>NA</v>
          </cell>
          <cell r="R332" t="str">
            <v>NA</v>
          </cell>
          <cell r="S332" t="str">
            <v>NA</v>
          </cell>
          <cell r="T332" t="str">
            <v>CER003</v>
          </cell>
          <cell r="U332" t="str">
            <v>NA</v>
          </cell>
          <cell r="V332" t="str">
            <v>NA</v>
          </cell>
          <cell r="W332" t="str">
            <v>NA</v>
          </cell>
          <cell r="X332" t="str">
            <v>NA</v>
          </cell>
          <cell r="Y332" t="str">
            <v>CMC013</v>
          </cell>
          <cell r="Z332" t="str">
            <v>NA</v>
          </cell>
          <cell r="AA332" t="str">
            <v>NA</v>
          </cell>
          <cell r="AB332" t="str">
            <v>NA</v>
          </cell>
          <cell r="AC332" t="str">
            <v>NA</v>
          </cell>
          <cell r="AD332">
            <v>1</v>
          </cell>
          <cell r="AE332" t="str">
            <v>NA</v>
          </cell>
          <cell r="AF332" t="str">
            <v>NA</v>
          </cell>
          <cell r="AG332" t="str">
            <v>NA</v>
          </cell>
          <cell r="AH332" t="str">
            <v>NA</v>
          </cell>
          <cell r="AI332">
            <v>10</v>
          </cell>
          <cell r="AJ332">
            <v>10</v>
          </cell>
          <cell r="AO332">
            <v>78705</v>
          </cell>
          <cell r="AP332">
            <v>45000</v>
          </cell>
          <cell r="AQ332">
            <v>85</v>
          </cell>
          <cell r="AR332">
            <v>0</v>
          </cell>
          <cell r="AS332">
            <v>0</v>
          </cell>
          <cell r="AT332">
            <v>0</v>
          </cell>
          <cell r="AU332">
            <v>0</v>
          </cell>
          <cell r="AV332">
            <v>0</v>
          </cell>
          <cell r="AW332">
            <v>45000</v>
          </cell>
          <cell r="AX332">
            <v>11900</v>
          </cell>
          <cell r="AY332">
            <v>0</v>
          </cell>
          <cell r="AZ332">
            <v>0</v>
          </cell>
          <cell r="BA332">
            <v>0</v>
          </cell>
          <cell r="BB332">
            <v>0</v>
          </cell>
          <cell r="BC332">
            <v>0</v>
          </cell>
          <cell r="BD332">
            <v>59745</v>
          </cell>
          <cell r="BE332">
            <v>83103</v>
          </cell>
          <cell r="BF332">
            <v>0</v>
          </cell>
          <cell r="BG332">
            <v>0</v>
          </cell>
          <cell r="BH332">
            <v>0</v>
          </cell>
          <cell r="BI332">
            <v>0</v>
          </cell>
          <cell r="BJ332">
            <v>8310</v>
          </cell>
          <cell r="BK332">
            <v>0</v>
          </cell>
          <cell r="BL332">
            <v>0</v>
          </cell>
          <cell r="BM332">
            <v>0</v>
          </cell>
          <cell r="BN332">
            <v>0</v>
          </cell>
          <cell r="BO332">
            <v>8310</v>
          </cell>
          <cell r="BP332">
            <v>106495</v>
          </cell>
          <cell r="BQ332">
            <v>0</v>
          </cell>
          <cell r="BR332">
            <v>0</v>
          </cell>
          <cell r="BS332">
            <v>0</v>
          </cell>
          <cell r="BT332">
            <v>0</v>
          </cell>
          <cell r="BU332">
            <v>10650</v>
          </cell>
          <cell r="BV332">
            <v>0</v>
          </cell>
          <cell r="BW332">
            <v>0</v>
          </cell>
          <cell r="BX332">
            <v>0</v>
          </cell>
          <cell r="BY332">
            <v>0</v>
          </cell>
          <cell r="BZ332">
            <v>10650</v>
          </cell>
          <cell r="CA332">
            <v>8310</v>
          </cell>
          <cell r="CB332">
            <v>18960</v>
          </cell>
          <cell r="CC332">
            <v>0.05</v>
          </cell>
          <cell r="CD332">
            <v>78705</v>
          </cell>
        </row>
        <row r="333">
          <cell r="B333" t="str">
            <v>MP006</v>
          </cell>
          <cell r="C333" t="str">
            <v>CAP08</v>
          </cell>
          <cell r="D333" t="str">
            <v>De    70  pares</v>
          </cell>
          <cell r="E333" t="str">
            <v>U</v>
          </cell>
          <cell r="F333" t="str">
            <v>MRD245</v>
          </cell>
          <cell r="G333" t="str">
            <v>MRD215</v>
          </cell>
          <cell r="H333" t="str">
            <v>MRD252</v>
          </cell>
          <cell r="I333" t="str">
            <v>MRD046</v>
          </cell>
          <cell r="J333" t="str">
            <v>NA</v>
          </cell>
          <cell r="K333" t="str">
            <v>NA</v>
          </cell>
          <cell r="L333" t="str">
            <v>NA</v>
          </cell>
          <cell r="M333">
            <v>1</v>
          </cell>
          <cell r="N333">
            <v>0.15</v>
          </cell>
          <cell r="O333">
            <v>0.05</v>
          </cell>
          <cell r="P333">
            <v>140</v>
          </cell>
          <cell r="Q333" t="str">
            <v>NA</v>
          </cell>
          <cell r="R333" t="str">
            <v>NA</v>
          </cell>
          <cell r="S333" t="str">
            <v>NA</v>
          </cell>
          <cell r="T333" t="str">
            <v>CER003</v>
          </cell>
          <cell r="U333" t="str">
            <v>NA</v>
          </cell>
          <cell r="V333" t="str">
            <v>NA</v>
          </cell>
          <cell r="W333" t="str">
            <v>NA</v>
          </cell>
          <cell r="X333" t="str">
            <v>NA</v>
          </cell>
          <cell r="Y333" t="str">
            <v>CMC013</v>
          </cell>
          <cell r="Z333" t="str">
            <v>NA</v>
          </cell>
          <cell r="AA333" t="str">
            <v>NA</v>
          </cell>
          <cell r="AB333" t="str">
            <v>NA</v>
          </cell>
          <cell r="AC333" t="str">
            <v>NA</v>
          </cell>
          <cell r="AD333">
            <v>1</v>
          </cell>
          <cell r="AE333" t="str">
            <v>NA</v>
          </cell>
          <cell r="AF333" t="str">
            <v>NA</v>
          </cell>
          <cell r="AG333" t="str">
            <v>NA</v>
          </cell>
          <cell r="AH333" t="str">
            <v>NA</v>
          </cell>
          <cell r="AI333">
            <v>8</v>
          </cell>
          <cell r="AJ333">
            <v>8</v>
          </cell>
          <cell r="AO333">
            <v>50951</v>
          </cell>
          <cell r="AP333">
            <v>16440</v>
          </cell>
          <cell r="AQ333">
            <v>14663</v>
          </cell>
          <cell r="AR333">
            <v>25875</v>
          </cell>
          <cell r="AS333">
            <v>43</v>
          </cell>
          <cell r="AT333">
            <v>0</v>
          </cell>
          <cell r="AU333">
            <v>0</v>
          </cell>
          <cell r="AV333">
            <v>0</v>
          </cell>
          <cell r="AW333">
            <v>16440</v>
          </cell>
          <cell r="AX333">
            <v>2199</v>
          </cell>
          <cell r="AY333">
            <v>1294</v>
          </cell>
          <cell r="AZ333">
            <v>6020</v>
          </cell>
          <cell r="BA333">
            <v>0</v>
          </cell>
          <cell r="BB333">
            <v>0</v>
          </cell>
          <cell r="BC333">
            <v>0</v>
          </cell>
          <cell r="BD333">
            <v>27251</v>
          </cell>
          <cell r="BE333">
            <v>83103</v>
          </cell>
          <cell r="BF333">
            <v>0</v>
          </cell>
          <cell r="BG333">
            <v>0</v>
          </cell>
          <cell r="BH333">
            <v>0</v>
          </cell>
          <cell r="BI333">
            <v>0</v>
          </cell>
          <cell r="BJ333">
            <v>10388</v>
          </cell>
          <cell r="BK333">
            <v>0</v>
          </cell>
          <cell r="BL333">
            <v>0</v>
          </cell>
          <cell r="BM333">
            <v>0</v>
          </cell>
          <cell r="BN333">
            <v>0</v>
          </cell>
          <cell r="BO333">
            <v>10388</v>
          </cell>
          <cell r="BP333">
            <v>106495</v>
          </cell>
          <cell r="BQ333">
            <v>0</v>
          </cell>
          <cell r="BR333">
            <v>0</v>
          </cell>
          <cell r="BS333">
            <v>0</v>
          </cell>
          <cell r="BT333">
            <v>0</v>
          </cell>
          <cell r="BU333">
            <v>13312</v>
          </cell>
          <cell r="BV333">
            <v>0</v>
          </cell>
          <cell r="BW333">
            <v>0</v>
          </cell>
          <cell r="BX333">
            <v>0</v>
          </cell>
          <cell r="BY333">
            <v>0</v>
          </cell>
          <cell r="BZ333">
            <v>13312</v>
          </cell>
          <cell r="CA333">
            <v>10388</v>
          </cell>
          <cell r="CB333">
            <v>23700</v>
          </cell>
          <cell r="CC333">
            <v>0.05</v>
          </cell>
          <cell r="CD333">
            <v>50951</v>
          </cell>
        </row>
        <row r="334">
          <cell r="B334" t="str">
            <v>PBA06</v>
          </cell>
          <cell r="C334" t="str">
            <v>CAP08</v>
          </cell>
          <cell r="D334" t="str">
            <v>De    70  pares</v>
          </cell>
          <cell r="E334" t="str">
            <v>U</v>
          </cell>
          <cell r="F334" t="str">
            <v>NA</v>
          </cell>
          <cell r="G334" t="str">
            <v>NA</v>
          </cell>
          <cell r="H334" t="str">
            <v>NA</v>
          </cell>
          <cell r="I334" t="str">
            <v>NA</v>
          </cell>
          <cell r="J334" t="str">
            <v>NA</v>
          </cell>
          <cell r="K334" t="str">
            <v>NA</v>
          </cell>
          <cell r="L334" t="str">
            <v>NA</v>
          </cell>
          <cell r="M334" t="str">
            <v>NA</v>
          </cell>
          <cell r="N334" t="str">
            <v>NA</v>
          </cell>
          <cell r="O334" t="str">
            <v>NA</v>
          </cell>
          <cell r="P334" t="str">
            <v>NA</v>
          </cell>
          <cell r="Q334" t="str">
            <v>NA</v>
          </cell>
          <cell r="R334" t="str">
            <v>NA</v>
          </cell>
          <cell r="S334" t="str">
            <v>NA</v>
          </cell>
          <cell r="T334" t="str">
            <v>CER002</v>
          </cell>
          <cell r="U334" t="str">
            <v>NA</v>
          </cell>
          <cell r="V334" t="str">
            <v>NA</v>
          </cell>
          <cell r="W334" t="str">
            <v>NA</v>
          </cell>
          <cell r="X334" t="str">
            <v>NA</v>
          </cell>
          <cell r="Y334" t="str">
            <v>CMC012</v>
          </cell>
          <cell r="Z334" t="str">
            <v>NA</v>
          </cell>
          <cell r="AA334" t="str">
            <v>NA</v>
          </cell>
          <cell r="AB334" t="str">
            <v>NA</v>
          </cell>
          <cell r="AC334" t="str">
            <v>NA</v>
          </cell>
          <cell r="AD334">
            <v>1</v>
          </cell>
          <cell r="AE334" t="str">
            <v>NA</v>
          </cell>
          <cell r="AF334" t="str">
            <v>NA</v>
          </cell>
          <cell r="AG334" t="str">
            <v>NA</v>
          </cell>
          <cell r="AH334" t="str">
            <v>NA</v>
          </cell>
          <cell r="AI334">
            <v>300</v>
          </cell>
          <cell r="AJ334">
            <v>300</v>
          </cell>
          <cell r="AO334">
            <v>489</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48564</v>
          </cell>
          <cell r="BF334">
            <v>0</v>
          </cell>
          <cell r="BG334">
            <v>0</v>
          </cell>
          <cell r="BH334">
            <v>0</v>
          </cell>
          <cell r="BI334">
            <v>0</v>
          </cell>
          <cell r="BJ334">
            <v>162</v>
          </cell>
          <cell r="BK334">
            <v>0</v>
          </cell>
          <cell r="BL334">
            <v>0</v>
          </cell>
          <cell r="BM334">
            <v>0</v>
          </cell>
          <cell r="BN334">
            <v>0</v>
          </cell>
          <cell r="BO334">
            <v>162</v>
          </cell>
          <cell r="BP334">
            <v>98147</v>
          </cell>
          <cell r="BQ334">
            <v>0</v>
          </cell>
          <cell r="BR334">
            <v>0</v>
          </cell>
          <cell r="BS334">
            <v>0</v>
          </cell>
          <cell r="BT334">
            <v>0</v>
          </cell>
          <cell r="BU334">
            <v>327</v>
          </cell>
          <cell r="BV334">
            <v>0</v>
          </cell>
          <cell r="BW334">
            <v>0</v>
          </cell>
          <cell r="BX334">
            <v>0</v>
          </cell>
          <cell r="BY334">
            <v>0</v>
          </cell>
          <cell r="BZ334">
            <v>327</v>
          </cell>
          <cell r="CA334">
            <v>162</v>
          </cell>
          <cell r="CB334">
            <v>489</v>
          </cell>
          <cell r="CC334">
            <v>0.05</v>
          </cell>
          <cell r="CD334">
            <v>489</v>
          </cell>
        </row>
        <row r="335">
          <cell r="B335" t="str">
            <v>PBC06</v>
          </cell>
          <cell r="C335" t="str">
            <v>CAP08</v>
          </cell>
          <cell r="D335" t="str">
            <v>De    70  pares</v>
          </cell>
          <cell r="E335" t="str">
            <v>U</v>
          </cell>
          <cell r="F335" t="str">
            <v>NA</v>
          </cell>
          <cell r="G335" t="str">
            <v>NA</v>
          </cell>
          <cell r="H335" t="str">
            <v>NA</v>
          </cell>
          <cell r="I335" t="str">
            <v>NA</v>
          </cell>
          <cell r="J335" t="str">
            <v>NA</v>
          </cell>
          <cell r="K335" t="str">
            <v>NA</v>
          </cell>
          <cell r="L335" t="str">
            <v>NA</v>
          </cell>
          <cell r="M335" t="str">
            <v>NA</v>
          </cell>
          <cell r="N335" t="str">
            <v>NA</v>
          </cell>
          <cell r="O335" t="str">
            <v>NA</v>
          </cell>
          <cell r="P335" t="str">
            <v>NA</v>
          </cell>
          <cell r="Q335" t="str">
            <v>NA</v>
          </cell>
          <cell r="R335" t="str">
            <v>NA</v>
          </cell>
          <cell r="S335" t="str">
            <v>NA</v>
          </cell>
          <cell r="T335" t="str">
            <v>CER001</v>
          </cell>
          <cell r="U335" t="str">
            <v>NA</v>
          </cell>
          <cell r="V335" t="str">
            <v>NA</v>
          </cell>
          <cell r="W335" t="str">
            <v>NA</v>
          </cell>
          <cell r="X335" t="str">
            <v>NA</v>
          </cell>
          <cell r="Y335" t="str">
            <v>CMC011</v>
          </cell>
          <cell r="Z335" t="str">
            <v>NA</v>
          </cell>
          <cell r="AA335" t="str">
            <v>NA</v>
          </cell>
          <cell r="AB335" t="str">
            <v>NA</v>
          </cell>
          <cell r="AC335" t="str">
            <v>NA</v>
          </cell>
          <cell r="AD335">
            <v>1</v>
          </cell>
          <cell r="AE335" t="str">
            <v>NA</v>
          </cell>
          <cell r="AF335" t="str">
            <v>NA</v>
          </cell>
          <cell r="AG335" t="str">
            <v>NA</v>
          </cell>
          <cell r="AH335" t="str">
            <v>NA</v>
          </cell>
          <cell r="AI335">
            <v>400</v>
          </cell>
          <cell r="AJ335">
            <v>400</v>
          </cell>
          <cell r="AO335">
            <v>942</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250716</v>
          </cell>
          <cell r="BF335">
            <v>0</v>
          </cell>
          <cell r="BG335">
            <v>0</v>
          </cell>
          <cell r="BH335">
            <v>0</v>
          </cell>
          <cell r="BI335">
            <v>0</v>
          </cell>
          <cell r="BJ335">
            <v>627</v>
          </cell>
          <cell r="BK335">
            <v>0</v>
          </cell>
          <cell r="BL335">
            <v>0</v>
          </cell>
          <cell r="BM335">
            <v>0</v>
          </cell>
          <cell r="BN335">
            <v>0</v>
          </cell>
          <cell r="BO335">
            <v>627</v>
          </cell>
          <cell r="BP335">
            <v>125868</v>
          </cell>
          <cell r="BQ335">
            <v>0</v>
          </cell>
          <cell r="BR335">
            <v>0</v>
          </cell>
          <cell r="BS335">
            <v>0</v>
          </cell>
          <cell r="BT335">
            <v>0</v>
          </cell>
          <cell r="BU335">
            <v>315</v>
          </cell>
          <cell r="BV335">
            <v>0</v>
          </cell>
          <cell r="BW335">
            <v>0</v>
          </cell>
          <cell r="BX335">
            <v>0</v>
          </cell>
          <cell r="BY335">
            <v>0</v>
          </cell>
          <cell r="BZ335">
            <v>315</v>
          </cell>
          <cell r="CA335">
            <v>627</v>
          </cell>
          <cell r="CB335">
            <v>942</v>
          </cell>
          <cell r="CC335">
            <v>0.05</v>
          </cell>
          <cell r="CD335">
            <v>942</v>
          </cell>
        </row>
        <row r="336">
          <cell r="B336" t="str">
            <v>PBM06</v>
          </cell>
          <cell r="C336" t="str">
            <v>CAP08</v>
          </cell>
          <cell r="D336" t="str">
            <v>De    70  pares</v>
          </cell>
          <cell r="E336" t="str">
            <v>U</v>
          </cell>
          <cell r="F336" t="str">
            <v>NA</v>
          </cell>
          <cell r="G336" t="str">
            <v>NA</v>
          </cell>
          <cell r="H336" t="str">
            <v>NA</v>
          </cell>
          <cell r="I336" t="str">
            <v>NA</v>
          </cell>
          <cell r="J336" t="str">
            <v>NA</v>
          </cell>
          <cell r="K336" t="str">
            <v>NA</v>
          </cell>
          <cell r="L336" t="str">
            <v>NA</v>
          </cell>
          <cell r="M336" t="str">
            <v>NA</v>
          </cell>
          <cell r="N336" t="str">
            <v>NA</v>
          </cell>
          <cell r="O336" t="str">
            <v>NA</v>
          </cell>
          <cell r="P336" t="str">
            <v>NA</v>
          </cell>
          <cell r="Q336" t="str">
            <v>NA</v>
          </cell>
          <cell r="R336" t="str">
            <v>NA</v>
          </cell>
          <cell r="S336" t="str">
            <v>NA</v>
          </cell>
          <cell r="T336" t="str">
            <v>CER002</v>
          </cell>
          <cell r="U336" t="str">
            <v>NA</v>
          </cell>
          <cell r="V336" t="str">
            <v>NA</v>
          </cell>
          <cell r="W336" t="str">
            <v>NA</v>
          </cell>
          <cell r="X336" t="str">
            <v>NA</v>
          </cell>
          <cell r="Y336" t="str">
            <v>CMC012</v>
          </cell>
          <cell r="Z336" t="str">
            <v>NA</v>
          </cell>
          <cell r="AA336" t="str">
            <v>NA</v>
          </cell>
          <cell r="AB336" t="str">
            <v>NA</v>
          </cell>
          <cell r="AC336" t="str">
            <v>NA</v>
          </cell>
          <cell r="AD336">
            <v>1</v>
          </cell>
          <cell r="AE336" t="str">
            <v>NA</v>
          </cell>
          <cell r="AF336" t="str">
            <v>NA</v>
          </cell>
          <cell r="AG336" t="str">
            <v>NA</v>
          </cell>
          <cell r="AH336" t="str">
            <v>NA</v>
          </cell>
          <cell r="AI336">
            <v>300</v>
          </cell>
          <cell r="AJ336">
            <v>300</v>
          </cell>
          <cell r="AO336">
            <v>489</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48564</v>
          </cell>
          <cell r="BF336">
            <v>0</v>
          </cell>
          <cell r="BG336">
            <v>0</v>
          </cell>
          <cell r="BH336">
            <v>0</v>
          </cell>
          <cell r="BI336">
            <v>0</v>
          </cell>
          <cell r="BJ336">
            <v>162</v>
          </cell>
          <cell r="BK336">
            <v>0</v>
          </cell>
          <cell r="BL336">
            <v>0</v>
          </cell>
          <cell r="BM336">
            <v>0</v>
          </cell>
          <cell r="BN336">
            <v>0</v>
          </cell>
          <cell r="BO336">
            <v>162</v>
          </cell>
          <cell r="BP336">
            <v>98147</v>
          </cell>
          <cell r="BQ336">
            <v>0</v>
          </cell>
          <cell r="BR336">
            <v>0</v>
          </cell>
          <cell r="BS336">
            <v>0</v>
          </cell>
          <cell r="BT336">
            <v>0</v>
          </cell>
          <cell r="BU336">
            <v>327</v>
          </cell>
          <cell r="BV336">
            <v>0</v>
          </cell>
          <cell r="BW336">
            <v>0</v>
          </cell>
          <cell r="BX336">
            <v>0</v>
          </cell>
          <cell r="BY336">
            <v>0</v>
          </cell>
          <cell r="BZ336">
            <v>327</v>
          </cell>
          <cell r="CA336">
            <v>162</v>
          </cell>
          <cell r="CB336">
            <v>489</v>
          </cell>
          <cell r="CC336">
            <v>0.05</v>
          </cell>
          <cell r="CD336">
            <v>489</v>
          </cell>
        </row>
        <row r="337">
          <cell r="B337" t="str">
            <v>PA005</v>
          </cell>
          <cell r="C337" t="str">
            <v>CAP08</v>
          </cell>
          <cell r="D337" t="str">
            <v>De   10 - 50  pares</v>
          </cell>
          <cell r="E337" t="str">
            <v>U</v>
          </cell>
          <cell r="F337" t="str">
            <v>NA</v>
          </cell>
          <cell r="G337" t="str">
            <v>NA</v>
          </cell>
          <cell r="H337" t="str">
            <v>NA</v>
          </cell>
          <cell r="I337" t="str">
            <v>NA</v>
          </cell>
          <cell r="J337" t="str">
            <v>NA</v>
          </cell>
          <cell r="K337" t="str">
            <v>NA</v>
          </cell>
          <cell r="L337" t="str">
            <v>NA</v>
          </cell>
          <cell r="M337" t="str">
            <v>NA</v>
          </cell>
          <cell r="N337" t="str">
            <v>NA</v>
          </cell>
          <cell r="O337" t="str">
            <v>NA</v>
          </cell>
          <cell r="P337" t="str">
            <v>NA</v>
          </cell>
          <cell r="Q337" t="str">
            <v>NA</v>
          </cell>
          <cell r="R337" t="str">
            <v>NA</v>
          </cell>
          <cell r="S337" t="str">
            <v>NA</v>
          </cell>
          <cell r="T337" t="str">
            <v>CER003</v>
          </cell>
          <cell r="U337" t="str">
            <v>NA</v>
          </cell>
          <cell r="V337" t="str">
            <v>NA</v>
          </cell>
          <cell r="W337" t="str">
            <v>NA</v>
          </cell>
          <cell r="X337" t="str">
            <v>NA</v>
          </cell>
          <cell r="Y337" t="str">
            <v>CMC013</v>
          </cell>
          <cell r="Z337" t="str">
            <v>NA</v>
          </cell>
          <cell r="AA337" t="str">
            <v>NA</v>
          </cell>
          <cell r="AB337" t="str">
            <v>NA</v>
          </cell>
          <cell r="AC337" t="str">
            <v>NA</v>
          </cell>
          <cell r="AD337">
            <v>1</v>
          </cell>
          <cell r="AE337" t="str">
            <v>NA</v>
          </cell>
          <cell r="AF337" t="str">
            <v>NA</v>
          </cell>
          <cell r="AG337" t="str">
            <v>NA</v>
          </cell>
          <cell r="AH337" t="str">
            <v>NA</v>
          </cell>
          <cell r="AI337">
            <v>27</v>
          </cell>
          <cell r="AJ337">
            <v>27</v>
          </cell>
          <cell r="AO337">
            <v>7022</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83103</v>
          </cell>
          <cell r="BF337">
            <v>0</v>
          </cell>
          <cell r="BG337">
            <v>0</v>
          </cell>
          <cell r="BH337">
            <v>0</v>
          </cell>
          <cell r="BI337">
            <v>0</v>
          </cell>
          <cell r="BJ337">
            <v>3078</v>
          </cell>
          <cell r="BK337">
            <v>0</v>
          </cell>
          <cell r="BL337">
            <v>0</v>
          </cell>
          <cell r="BM337">
            <v>0</v>
          </cell>
          <cell r="BN337">
            <v>0</v>
          </cell>
          <cell r="BO337">
            <v>3078</v>
          </cell>
          <cell r="BP337">
            <v>106495</v>
          </cell>
          <cell r="BQ337">
            <v>0</v>
          </cell>
          <cell r="BR337">
            <v>0</v>
          </cell>
          <cell r="BS337">
            <v>0</v>
          </cell>
          <cell r="BT337">
            <v>0</v>
          </cell>
          <cell r="BU337">
            <v>3944</v>
          </cell>
          <cell r="BV337">
            <v>0</v>
          </cell>
          <cell r="BW337">
            <v>0</v>
          </cell>
          <cell r="BX337">
            <v>0</v>
          </cell>
          <cell r="BY337">
            <v>0</v>
          </cell>
          <cell r="BZ337">
            <v>3944</v>
          </cell>
          <cell r="CA337">
            <v>3078</v>
          </cell>
          <cell r="CB337">
            <v>7022</v>
          </cell>
          <cell r="CC337">
            <v>0.05</v>
          </cell>
          <cell r="CD337">
            <v>7022</v>
          </cell>
        </row>
        <row r="338">
          <cell r="B338" t="str">
            <v>PLM07</v>
          </cell>
          <cell r="C338" t="str">
            <v>CAP08</v>
          </cell>
          <cell r="D338" t="str">
            <v>De   100  pares</v>
          </cell>
          <cell r="E338" t="str">
            <v>m</v>
          </cell>
          <cell r="F338" t="str">
            <v>NA</v>
          </cell>
          <cell r="G338" t="str">
            <v>NA</v>
          </cell>
          <cell r="H338" t="str">
            <v>NA</v>
          </cell>
          <cell r="I338" t="str">
            <v>NA</v>
          </cell>
          <cell r="J338" t="str">
            <v>NA</v>
          </cell>
          <cell r="K338" t="str">
            <v>NA</v>
          </cell>
          <cell r="L338" t="str">
            <v>NA</v>
          </cell>
          <cell r="M338" t="str">
            <v>NA</v>
          </cell>
          <cell r="N338" t="str">
            <v>NA</v>
          </cell>
          <cell r="O338" t="str">
            <v>NA</v>
          </cell>
          <cell r="P338" t="str">
            <v>NA</v>
          </cell>
          <cell r="Q338" t="str">
            <v>NA</v>
          </cell>
          <cell r="R338" t="str">
            <v>NA</v>
          </cell>
          <cell r="S338" t="str">
            <v>NA</v>
          </cell>
          <cell r="T338" t="str">
            <v>CER002</v>
          </cell>
          <cell r="U338" t="str">
            <v>NA</v>
          </cell>
          <cell r="V338" t="str">
            <v>NA</v>
          </cell>
          <cell r="W338" t="str">
            <v>NA</v>
          </cell>
          <cell r="X338" t="str">
            <v>NA</v>
          </cell>
          <cell r="Y338" t="str">
            <v>CMC012</v>
          </cell>
          <cell r="Z338" t="str">
            <v>NA</v>
          </cell>
          <cell r="AA338" t="str">
            <v>NA</v>
          </cell>
          <cell r="AB338" t="str">
            <v>NA</v>
          </cell>
          <cell r="AC338" t="str">
            <v>NA</v>
          </cell>
          <cell r="AD338">
            <v>1</v>
          </cell>
          <cell r="AE338" t="str">
            <v>NA</v>
          </cell>
          <cell r="AF338" t="str">
            <v>NA</v>
          </cell>
          <cell r="AG338" t="str">
            <v>NA</v>
          </cell>
          <cell r="AH338" t="str">
            <v>NA</v>
          </cell>
          <cell r="AI338">
            <v>325</v>
          </cell>
          <cell r="AJ338">
            <v>325</v>
          </cell>
          <cell r="AO338">
            <v>451</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48564</v>
          </cell>
          <cell r="BF338">
            <v>0</v>
          </cell>
          <cell r="BG338">
            <v>0</v>
          </cell>
          <cell r="BH338">
            <v>0</v>
          </cell>
          <cell r="BI338">
            <v>0</v>
          </cell>
          <cell r="BJ338">
            <v>149</v>
          </cell>
          <cell r="BK338">
            <v>0</v>
          </cell>
          <cell r="BL338">
            <v>0</v>
          </cell>
          <cell r="BM338">
            <v>0</v>
          </cell>
          <cell r="BN338">
            <v>0</v>
          </cell>
          <cell r="BO338">
            <v>149</v>
          </cell>
          <cell r="BP338">
            <v>98147</v>
          </cell>
          <cell r="BQ338">
            <v>0</v>
          </cell>
          <cell r="BR338">
            <v>0</v>
          </cell>
          <cell r="BS338">
            <v>0</v>
          </cell>
          <cell r="BT338">
            <v>0</v>
          </cell>
          <cell r="BU338">
            <v>302</v>
          </cell>
          <cell r="BV338">
            <v>0</v>
          </cell>
          <cell r="BW338">
            <v>0</v>
          </cell>
          <cell r="BX338">
            <v>0</v>
          </cell>
          <cell r="BY338">
            <v>0</v>
          </cell>
          <cell r="BZ338">
            <v>302</v>
          </cell>
          <cell r="CA338">
            <v>149</v>
          </cell>
          <cell r="CB338">
            <v>451</v>
          </cell>
          <cell r="CC338">
            <v>0.05</v>
          </cell>
          <cell r="CD338">
            <v>451</v>
          </cell>
        </row>
        <row r="339">
          <cell r="B339" t="str">
            <v>ELM07</v>
          </cell>
          <cell r="C339" t="str">
            <v>CAP08</v>
          </cell>
          <cell r="D339" t="str">
            <v>De   100  pares</v>
          </cell>
          <cell r="E339" t="str">
            <v>U</v>
          </cell>
          <cell r="F339" t="str">
            <v>MRD147</v>
          </cell>
          <cell r="G339" t="str">
            <v>MRD076</v>
          </cell>
          <cell r="H339" t="str">
            <v>NA</v>
          </cell>
          <cell r="I339" t="str">
            <v>NA</v>
          </cell>
          <cell r="J339" t="str">
            <v>NA</v>
          </cell>
          <cell r="K339" t="str">
            <v>NA</v>
          </cell>
          <cell r="L339" t="str">
            <v>NA</v>
          </cell>
          <cell r="M339">
            <v>1</v>
          </cell>
          <cell r="N339">
            <v>202</v>
          </cell>
          <cell r="O339" t="str">
            <v>NA</v>
          </cell>
          <cell r="P339" t="str">
            <v>NA</v>
          </cell>
          <cell r="Q339" t="str">
            <v>NA</v>
          </cell>
          <cell r="R339" t="str">
            <v>NA</v>
          </cell>
          <cell r="S339" t="str">
            <v>NA</v>
          </cell>
          <cell r="T339" t="str">
            <v>CER004</v>
          </cell>
          <cell r="U339" t="str">
            <v>NA</v>
          </cell>
          <cell r="V339" t="str">
            <v>NA</v>
          </cell>
          <cell r="W339" t="str">
            <v>NA</v>
          </cell>
          <cell r="X339" t="str">
            <v>NA</v>
          </cell>
          <cell r="Y339" t="str">
            <v>CMC013</v>
          </cell>
          <cell r="Z339" t="str">
            <v>NA</v>
          </cell>
          <cell r="AA339" t="str">
            <v>NA</v>
          </cell>
          <cell r="AB339" t="str">
            <v>NA</v>
          </cell>
          <cell r="AC339" t="str">
            <v>NA</v>
          </cell>
          <cell r="AD339">
            <v>1</v>
          </cell>
          <cell r="AE339" t="str">
            <v>NA</v>
          </cell>
          <cell r="AF339" t="str">
            <v>NA</v>
          </cell>
          <cell r="AG339" t="str">
            <v>NA</v>
          </cell>
          <cell r="AH339" t="str">
            <v>NA</v>
          </cell>
          <cell r="AI339">
            <v>8</v>
          </cell>
          <cell r="AJ339">
            <v>8</v>
          </cell>
          <cell r="AO339">
            <v>80777</v>
          </cell>
          <cell r="AP339">
            <v>33500</v>
          </cell>
          <cell r="AQ339">
            <v>85</v>
          </cell>
          <cell r="AR339">
            <v>0</v>
          </cell>
          <cell r="AS339">
            <v>0</v>
          </cell>
          <cell r="AT339">
            <v>0</v>
          </cell>
          <cell r="AU339">
            <v>0</v>
          </cell>
          <cell r="AV339">
            <v>0</v>
          </cell>
          <cell r="AW339">
            <v>33500</v>
          </cell>
          <cell r="AX339">
            <v>17170</v>
          </cell>
          <cell r="AY339">
            <v>0</v>
          </cell>
          <cell r="AZ339">
            <v>0</v>
          </cell>
          <cell r="BA339">
            <v>0</v>
          </cell>
          <cell r="BB339">
            <v>0</v>
          </cell>
          <cell r="BC339">
            <v>0</v>
          </cell>
          <cell r="BD339">
            <v>53204</v>
          </cell>
          <cell r="BE339">
            <v>114090</v>
          </cell>
          <cell r="BF339">
            <v>0</v>
          </cell>
          <cell r="BG339">
            <v>0</v>
          </cell>
          <cell r="BH339">
            <v>0</v>
          </cell>
          <cell r="BI339">
            <v>0</v>
          </cell>
          <cell r="BJ339">
            <v>14261</v>
          </cell>
          <cell r="BK339">
            <v>0</v>
          </cell>
          <cell r="BL339">
            <v>0</v>
          </cell>
          <cell r="BM339">
            <v>0</v>
          </cell>
          <cell r="BN339">
            <v>0</v>
          </cell>
          <cell r="BO339">
            <v>14261</v>
          </cell>
          <cell r="BP339">
            <v>106495</v>
          </cell>
          <cell r="BQ339">
            <v>0</v>
          </cell>
          <cell r="BR339">
            <v>0</v>
          </cell>
          <cell r="BS339">
            <v>0</v>
          </cell>
          <cell r="BT339">
            <v>0</v>
          </cell>
          <cell r="BU339">
            <v>13312</v>
          </cell>
          <cell r="BV339">
            <v>0</v>
          </cell>
          <cell r="BW339">
            <v>0</v>
          </cell>
          <cell r="BX339">
            <v>0</v>
          </cell>
          <cell r="BY339">
            <v>0</v>
          </cell>
          <cell r="BZ339">
            <v>13312</v>
          </cell>
          <cell r="CA339">
            <v>14261</v>
          </cell>
          <cell r="CB339">
            <v>27573</v>
          </cell>
          <cell r="CC339">
            <v>0.05</v>
          </cell>
          <cell r="CD339">
            <v>80777</v>
          </cell>
        </row>
        <row r="340">
          <cell r="B340" t="str">
            <v>EPA07</v>
          </cell>
          <cell r="C340" t="str">
            <v>CAP08</v>
          </cell>
          <cell r="D340" t="str">
            <v>De   100  pares</v>
          </cell>
          <cell r="E340" t="str">
            <v>U</v>
          </cell>
          <cell r="F340" t="str">
            <v>MRD246</v>
          </cell>
          <cell r="G340" t="str">
            <v>MRD215</v>
          </cell>
          <cell r="H340" t="str">
            <v>MRD252</v>
          </cell>
          <cell r="I340" t="str">
            <v>MRD046</v>
          </cell>
          <cell r="J340" t="str">
            <v>NA</v>
          </cell>
          <cell r="K340" t="str">
            <v>NA</v>
          </cell>
          <cell r="L340" t="str">
            <v>NA</v>
          </cell>
          <cell r="M340">
            <v>1</v>
          </cell>
          <cell r="N340">
            <v>0.2</v>
          </cell>
          <cell r="O340">
            <v>0.06</v>
          </cell>
          <cell r="P340">
            <v>202</v>
          </cell>
          <cell r="Q340" t="str">
            <v>NA</v>
          </cell>
          <cell r="R340" t="str">
            <v>NA</v>
          </cell>
          <cell r="S340" t="str">
            <v>NA</v>
          </cell>
          <cell r="T340" t="str">
            <v>CER004</v>
          </cell>
          <cell r="U340" t="str">
            <v>NA</v>
          </cell>
          <cell r="V340" t="str">
            <v>NA</v>
          </cell>
          <cell r="W340" t="str">
            <v>NA</v>
          </cell>
          <cell r="X340" t="str">
            <v>NA</v>
          </cell>
          <cell r="Y340" t="str">
            <v>CMC014</v>
          </cell>
          <cell r="Z340" t="str">
            <v>NA</v>
          </cell>
          <cell r="AA340" t="str">
            <v>NA</v>
          </cell>
          <cell r="AB340" t="str">
            <v>NA</v>
          </cell>
          <cell r="AC340" t="str">
            <v>NA</v>
          </cell>
          <cell r="AD340">
            <v>1</v>
          </cell>
          <cell r="AE340" t="str">
            <v>NA</v>
          </cell>
          <cell r="AF340" t="str">
            <v>NA</v>
          </cell>
          <cell r="AG340" t="str">
            <v>NA</v>
          </cell>
          <cell r="AH340" t="str">
            <v>NA</v>
          </cell>
          <cell r="AI340">
            <v>6.4</v>
          </cell>
          <cell r="AJ340">
            <v>6.4</v>
          </cell>
          <cell r="AO340">
            <v>72162</v>
          </cell>
          <cell r="AP340">
            <v>17906</v>
          </cell>
          <cell r="AQ340">
            <v>14663</v>
          </cell>
          <cell r="AR340">
            <v>25875</v>
          </cell>
          <cell r="AS340">
            <v>43</v>
          </cell>
          <cell r="AT340">
            <v>0</v>
          </cell>
          <cell r="AU340">
            <v>0</v>
          </cell>
          <cell r="AV340">
            <v>0</v>
          </cell>
          <cell r="AW340">
            <v>17906</v>
          </cell>
          <cell r="AX340">
            <v>2933</v>
          </cell>
          <cell r="AY340">
            <v>1553</v>
          </cell>
          <cell r="AZ340">
            <v>8686</v>
          </cell>
          <cell r="BA340">
            <v>0</v>
          </cell>
          <cell r="BB340">
            <v>0</v>
          </cell>
          <cell r="BC340">
            <v>0</v>
          </cell>
          <cell r="BD340">
            <v>32632</v>
          </cell>
          <cell r="BE340">
            <v>114090</v>
          </cell>
          <cell r="BF340">
            <v>0</v>
          </cell>
          <cell r="BG340">
            <v>0</v>
          </cell>
          <cell r="BH340">
            <v>0</v>
          </cell>
          <cell r="BI340">
            <v>0</v>
          </cell>
          <cell r="BJ340">
            <v>17827</v>
          </cell>
          <cell r="BK340">
            <v>0</v>
          </cell>
          <cell r="BL340">
            <v>0</v>
          </cell>
          <cell r="BM340">
            <v>0</v>
          </cell>
          <cell r="BN340">
            <v>0</v>
          </cell>
          <cell r="BO340">
            <v>17827</v>
          </cell>
          <cell r="BP340">
            <v>138896</v>
          </cell>
          <cell r="BQ340">
            <v>0</v>
          </cell>
          <cell r="BR340">
            <v>0</v>
          </cell>
          <cell r="BS340">
            <v>0</v>
          </cell>
          <cell r="BT340">
            <v>0</v>
          </cell>
          <cell r="BU340">
            <v>21703</v>
          </cell>
          <cell r="BV340">
            <v>0</v>
          </cell>
          <cell r="BW340">
            <v>0</v>
          </cell>
          <cell r="BX340">
            <v>0</v>
          </cell>
          <cell r="BY340">
            <v>0</v>
          </cell>
          <cell r="BZ340">
            <v>21703</v>
          </cell>
          <cell r="CA340">
            <v>17827</v>
          </cell>
          <cell r="CB340">
            <v>39530</v>
          </cell>
          <cell r="CC340">
            <v>0.05</v>
          </cell>
          <cell r="CD340">
            <v>72162</v>
          </cell>
        </row>
        <row r="341">
          <cell r="B341" t="str">
            <v>EPC07</v>
          </cell>
          <cell r="C341" t="str">
            <v>CAP08</v>
          </cell>
          <cell r="D341" t="str">
            <v>De   100  pares</v>
          </cell>
          <cell r="E341" t="str">
            <v>U</v>
          </cell>
          <cell r="F341" t="str">
            <v>MRD246</v>
          </cell>
          <cell r="G341" t="str">
            <v>MRD215</v>
          </cell>
          <cell r="H341" t="str">
            <v>MRD252</v>
          </cell>
          <cell r="I341" t="str">
            <v>MRD046</v>
          </cell>
          <cell r="J341" t="str">
            <v>NA</v>
          </cell>
          <cell r="K341" t="str">
            <v>NA</v>
          </cell>
          <cell r="L341" t="str">
            <v>NA</v>
          </cell>
          <cell r="M341">
            <v>1</v>
          </cell>
          <cell r="N341">
            <v>0.2</v>
          </cell>
          <cell r="O341">
            <v>0.06</v>
          </cell>
          <cell r="P341">
            <v>202</v>
          </cell>
          <cell r="Q341" t="str">
            <v>NA</v>
          </cell>
          <cell r="R341" t="str">
            <v>NA</v>
          </cell>
          <cell r="S341" t="str">
            <v>NA</v>
          </cell>
          <cell r="T341" t="str">
            <v>CER003</v>
          </cell>
          <cell r="U341" t="str">
            <v>NA</v>
          </cell>
          <cell r="V341" t="str">
            <v>NA</v>
          </cell>
          <cell r="W341" t="str">
            <v>NA</v>
          </cell>
          <cell r="X341" t="str">
            <v>NA</v>
          </cell>
          <cell r="Y341" t="str">
            <v>CMC013</v>
          </cell>
          <cell r="Z341" t="str">
            <v>NA</v>
          </cell>
          <cell r="AA341" t="str">
            <v>NA</v>
          </cell>
          <cell r="AB341" t="str">
            <v>NA</v>
          </cell>
          <cell r="AC341" t="str">
            <v>NA</v>
          </cell>
          <cell r="AD341">
            <v>1</v>
          </cell>
          <cell r="AE341" t="str">
            <v>NA</v>
          </cell>
          <cell r="AF341" t="str">
            <v>NA</v>
          </cell>
          <cell r="AG341" t="str">
            <v>NA</v>
          </cell>
          <cell r="AH341" t="str">
            <v>NA</v>
          </cell>
          <cell r="AI341">
            <v>6.4</v>
          </cell>
          <cell r="AJ341">
            <v>6.4</v>
          </cell>
          <cell r="AO341">
            <v>62257</v>
          </cell>
          <cell r="AP341">
            <v>17906</v>
          </cell>
          <cell r="AQ341">
            <v>14663</v>
          </cell>
          <cell r="AR341">
            <v>25875</v>
          </cell>
          <cell r="AS341">
            <v>43</v>
          </cell>
          <cell r="AT341">
            <v>0</v>
          </cell>
          <cell r="AU341">
            <v>0</v>
          </cell>
          <cell r="AV341">
            <v>0</v>
          </cell>
          <cell r="AW341">
            <v>17906</v>
          </cell>
          <cell r="AX341">
            <v>2933</v>
          </cell>
          <cell r="AY341">
            <v>1553</v>
          </cell>
          <cell r="AZ341">
            <v>8686</v>
          </cell>
          <cell r="BA341">
            <v>0</v>
          </cell>
          <cell r="BB341">
            <v>0</v>
          </cell>
          <cell r="BC341">
            <v>0</v>
          </cell>
          <cell r="BD341">
            <v>32632</v>
          </cell>
          <cell r="BE341">
            <v>83103</v>
          </cell>
          <cell r="BF341">
            <v>0</v>
          </cell>
          <cell r="BG341">
            <v>0</v>
          </cell>
          <cell r="BH341">
            <v>0</v>
          </cell>
          <cell r="BI341">
            <v>0</v>
          </cell>
          <cell r="BJ341">
            <v>12985</v>
          </cell>
          <cell r="BK341">
            <v>0</v>
          </cell>
          <cell r="BL341">
            <v>0</v>
          </cell>
          <cell r="BM341">
            <v>0</v>
          </cell>
          <cell r="BN341">
            <v>0</v>
          </cell>
          <cell r="BO341">
            <v>12985</v>
          </cell>
          <cell r="BP341">
            <v>106495</v>
          </cell>
          <cell r="BQ341">
            <v>0</v>
          </cell>
          <cell r="BR341">
            <v>0</v>
          </cell>
          <cell r="BS341">
            <v>0</v>
          </cell>
          <cell r="BT341">
            <v>0</v>
          </cell>
          <cell r="BU341">
            <v>16640</v>
          </cell>
          <cell r="BV341">
            <v>0</v>
          </cell>
          <cell r="BW341">
            <v>0</v>
          </cell>
          <cell r="BX341">
            <v>0</v>
          </cell>
          <cell r="BY341">
            <v>0</v>
          </cell>
          <cell r="BZ341">
            <v>16640</v>
          </cell>
          <cell r="CA341">
            <v>12985</v>
          </cell>
          <cell r="CB341">
            <v>29625</v>
          </cell>
          <cell r="CC341">
            <v>0.05</v>
          </cell>
          <cell r="CD341">
            <v>62257</v>
          </cell>
        </row>
        <row r="342">
          <cell r="B342" t="str">
            <v>EPM07</v>
          </cell>
          <cell r="C342" t="str">
            <v>CAP08</v>
          </cell>
          <cell r="D342" t="str">
            <v>De   100  pares</v>
          </cell>
          <cell r="E342" t="str">
            <v>U</v>
          </cell>
          <cell r="F342" t="str">
            <v>MRD246</v>
          </cell>
          <cell r="G342" t="str">
            <v>MRD215</v>
          </cell>
          <cell r="H342" t="str">
            <v>MRD252</v>
          </cell>
          <cell r="I342" t="str">
            <v>MRD046</v>
          </cell>
          <cell r="J342" t="str">
            <v>NA</v>
          </cell>
          <cell r="K342" t="str">
            <v>NA</v>
          </cell>
          <cell r="L342" t="str">
            <v>NA</v>
          </cell>
          <cell r="M342">
            <v>1</v>
          </cell>
          <cell r="N342">
            <v>0.2</v>
          </cell>
          <cell r="O342">
            <v>0.06</v>
          </cell>
          <cell r="P342">
            <v>202</v>
          </cell>
          <cell r="Q342" t="str">
            <v>NA</v>
          </cell>
          <cell r="R342" t="str">
            <v>NA</v>
          </cell>
          <cell r="S342" t="str">
            <v>NA</v>
          </cell>
          <cell r="T342" t="str">
            <v>CER004</v>
          </cell>
          <cell r="U342" t="str">
            <v>NA</v>
          </cell>
          <cell r="V342" t="str">
            <v>NA</v>
          </cell>
          <cell r="W342" t="str">
            <v>NA</v>
          </cell>
          <cell r="X342" t="str">
            <v>NA</v>
          </cell>
          <cell r="Y342" t="str">
            <v>CMC014</v>
          </cell>
          <cell r="Z342" t="str">
            <v>NA</v>
          </cell>
          <cell r="AA342" t="str">
            <v>NA</v>
          </cell>
          <cell r="AB342" t="str">
            <v>NA</v>
          </cell>
          <cell r="AC342" t="str">
            <v>NA</v>
          </cell>
          <cell r="AD342">
            <v>1</v>
          </cell>
          <cell r="AE342" t="str">
            <v>NA</v>
          </cell>
          <cell r="AF342" t="str">
            <v>NA</v>
          </cell>
          <cell r="AG342" t="str">
            <v>NA</v>
          </cell>
          <cell r="AH342" t="str">
            <v>NA</v>
          </cell>
          <cell r="AI342">
            <v>6.4</v>
          </cell>
          <cell r="AJ342">
            <v>6.4</v>
          </cell>
          <cell r="AO342">
            <v>72162</v>
          </cell>
          <cell r="AP342">
            <v>17906</v>
          </cell>
          <cell r="AQ342">
            <v>14663</v>
          </cell>
          <cell r="AR342">
            <v>25875</v>
          </cell>
          <cell r="AS342">
            <v>43</v>
          </cell>
          <cell r="AT342">
            <v>0</v>
          </cell>
          <cell r="AU342">
            <v>0</v>
          </cell>
          <cell r="AV342">
            <v>0</v>
          </cell>
          <cell r="AW342">
            <v>17906</v>
          </cell>
          <cell r="AX342">
            <v>2933</v>
          </cell>
          <cell r="AY342">
            <v>1553</v>
          </cell>
          <cell r="AZ342">
            <v>8686</v>
          </cell>
          <cell r="BA342">
            <v>0</v>
          </cell>
          <cell r="BB342">
            <v>0</v>
          </cell>
          <cell r="BC342">
            <v>0</v>
          </cell>
          <cell r="BD342">
            <v>32632</v>
          </cell>
          <cell r="BE342">
            <v>114090</v>
          </cell>
          <cell r="BF342">
            <v>0</v>
          </cell>
          <cell r="BG342">
            <v>0</v>
          </cell>
          <cell r="BH342">
            <v>0</v>
          </cell>
          <cell r="BI342">
            <v>0</v>
          </cell>
          <cell r="BJ342">
            <v>17827</v>
          </cell>
          <cell r="BK342">
            <v>0</v>
          </cell>
          <cell r="BL342">
            <v>0</v>
          </cell>
          <cell r="BM342">
            <v>0</v>
          </cell>
          <cell r="BN342">
            <v>0</v>
          </cell>
          <cell r="BO342">
            <v>17827</v>
          </cell>
          <cell r="BP342">
            <v>138896</v>
          </cell>
          <cell r="BQ342">
            <v>0</v>
          </cell>
          <cell r="BR342">
            <v>0</v>
          </cell>
          <cell r="BS342">
            <v>0</v>
          </cell>
          <cell r="BT342">
            <v>0</v>
          </cell>
          <cell r="BU342">
            <v>21703</v>
          </cell>
          <cell r="BV342">
            <v>0</v>
          </cell>
          <cell r="BW342">
            <v>0</v>
          </cell>
          <cell r="BX342">
            <v>0</v>
          </cell>
          <cell r="BY342">
            <v>0</v>
          </cell>
          <cell r="BZ342">
            <v>21703</v>
          </cell>
          <cell r="CA342">
            <v>17827</v>
          </cell>
          <cell r="CB342">
            <v>39530</v>
          </cell>
          <cell r="CC342">
            <v>0.05</v>
          </cell>
          <cell r="CD342">
            <v>72162</v>
          </cell>
        </row>
        <row r="343">
          <cell r="B343" t="str">
            <v>ML007</v>
          </cell>
          <cell r="C343" t="str">
            <v>CAP08</v>
          </cell>
          <cell r="D343" t="str">
            <v>De   100  pares</v>
          </cell>
          <cell r="E343" t="str">
            <v>U</v>
          </cell>
          <cell r="F343" t="str">
            <v>MRD131</v>
          </cell>
          <cell r="G343" t="str">
            <v>MRD076</v>
          </cell>
          <cell r="H343" t="str">
            <v>NA</v>
          </cell>
          <cell r="I343" t="str">
            <v>NA</v>
          </cell>
          <cell r="J343" t="str">
            <v>NA</v>
          </cell>
          <cell r="K343" t="str">
            <v>NA</v>
          </cell>
          <cell r="L343" t="str">
            <v>NA</v>
          </cell>
          <cell r="M343">
            <v>1</v>
          </cell>
          <cell r="N343">
            <v>102</v>
          </cell>
          <cell r="O343" t="str">
            <v>NA</v>
          </cell>
          <cell r="P343" t="str">
            <v>NA</v>
          </cell>
          <cell r="Q343" t="str">
            <v>NA</v>
          </cell>
          <cell r="R343" t="str">
            <v>NA</v>
          </cell>
          <cell r="S343" t="str">
            <v>NA</v>
          </cell>
          <cell r="T343" t="str">
            <v>CER003</v>
          </cell>
          <cell r="U343" t="str">
            <v>NA</v>
          </cell>
          <cell r="V343" t="str">
            <v>NA</v>
          </cell>
          <cell r="W343" t="str">
            <v>NA</v>
          </cell>
          <cell r="X343" t="str">
            <v>NA</v>
          </cell>
          <cell r="Y343" t="str">
            <v>CMC013</v>
          </cell>
          <cell r="Z343" t="str">
            <v>NA</v>
          </cell>
          <cell r="AA343" t="str">
            <v>NA</v>
          </cell>
          <cell r="AB343" t="str">
            <v>NA</v>
          </cell>
          <cell r="AC343" t="str">
            <v>NA</v>
          </cell>
          <cell r="AD343">
            <v>1</v>
          </cell>
          <cell r="AE343" t="str">
            <v>NA</v>
          </cell>
          <cell r="AF343" t="str">
            <v>NA</v>
          </cell>
          <cell r="AG343" t="str">
            <v>NA</v>
          </cell>
          <cell r="AH343" t="str">
            <v>NA</v>
          </cell>
          <cell r="AI343">
            <v>8</v>
          </cell>
          <cell r="AJ343">
            <v>8</v>
          </cell>
          <cell r="AO343">
            <v>80054</v>
          </cell>
          <cell r="AP343">
            <v>45000</v>
          </cell>
          <cell r="AQ343">
            <v>85</v>
          </cell>
          <cell r="AR343">
            <v>0</v>
          </cell>
          <cell r="AS343">
            <v>0</v>
          </cell>
          <cell r="AT343">
            <v>0</v>
          </cell>
          <cell r="AU343">
            <v>0</v>
          </cell>
          <cell r="AV343">
            <v>0</v>
          </cell>
          <cell r="AW343">
            <v>45000</v>
          </cell>
          <cell r="AX343">
            <v>8670</v>
          </cell>
          <cell r="AY343">
            <v>0</v>
          </cell>
          <cell r="AZ343">
            <v>0</v>
          </cell>
          <cell r="BA343">
            <v>0</v>
          </cell>
          <cell r="BB343">
            <v>0</v>
          </cell>
          <cell r="BC343">
            <v>0</v>
          </cell>
          <cell r="BD343">
            <v>56354</v>
          </cell>
          <cell r="BE343">
            <v>83103</v>
          </cell>
          <cell r="BF343">
            <v>0</v>
          </cell>
          <cell r="BG343">
            <v>0</v>
          </cell>
          <cell r="BH343">
            <v>0</v>
          </cell>
          <cell r="BI343">
            <v>0</v>
          </cell>
          <cell r="BJ343">
            <v>10388</v>
          </cell>
          <cell r="BK343">
            <v>0</v>
          </cell>
          <cell r="BL343">
            <v>0</v>
          </cell>
          <cell r="BM343">
            <v>0</v>
          </cell>
          <cell r="BN343">
            <v>0</v>
          </cell>
          <cell r="BO343">
            <v>10388</v>
          </cell>
          <cell r="BP343">
            <v>106495</v>
          </cell>
          <cell r="BQ343">
            <v>0</v>
          </cell>
          <cell r="BR343">
            <v>0</v>
          </cell>
          <cell r="BS343">
            <v>0</v>
          </cell>
          <cell r="BT343">
            <v>0</v>
          </cell>
          <cell r="BU343">
            <v>13312</v>
          </cell>
          <cell r="BV343">
            <v>0</v>
          </cell>
          <cell r="BW343">
            <v>0</v>
          </cell>
          <cell r="BX343">
            <v>0</v>
          </cell>
          <cell r="BY343">
            <v>0</v>
          </cell>
          <cell r="BZ343">
            <v>13312</v>
          </cell>
          <cell r="CA343">
            <v>10388</v>
          </cell>
          <cell r="CB343">
            <v>23700</v>
          </cell>
          <cell r="CC343">
            <v>0.05</v>
          </cell>
          <cell r="CD343">
            <v>80054</v>
          </cell>
        </row>
        <row r="344">
          <cell r="B344" t="str">
            <v>MP007</v>
          </cell>
          <cell r="C344" t="str">
            <v>CAP08</v>
          </cell>
          <cell r="D344" t="str">
            <v>De   100  pares</v>
          </cell>
          <cell r="E344" t="str">
            <v>U</v>
          </cell>
          <cell r="F344" t="str">
            <v>MRD246</v>
          </cell>
          <cell r="G344" t="str">
            <v>MRD215</v>
          </cell>
          <cell r="H344" t="str">
            <v>MRD252</v>
          </cell>
          <cell r="I344" t="str">
            <v>MRD046</v>
          </cell>
          <cell r="J344" t="str">
            <v>NA</v>
          </cell>
          <cell r="K344" t="str">
            <v>NA</v>
          </cell>
          <cell r="L344" t="str">
            <v>NA</v>
          </cell>
          <cell r="M344">
            <v>1</v>
          </cell>
          <cell r="N344">
            <v>0.2</v>
          </cell>
          <cell r="O344">
            <v>0.06</v>
          </cell>
          <cell r="P344">
            <v>202</v>
          </cell>
          <cell r="Q344" t="str">
            <v>NA</v>
          </cell>
          <cell r="R344" t="str">
            <v>NA</v>
          </cell>
          <cell r="S344" t="str">
            <v>NA</v>
          </cell>
          <cell r="T344" t="str">
            <v>CER003</v>
          </cell>
          <cell r="U344" t="str">
            <v>NA</v>
          </cell>
          <cell r="V344" t="str">
            <v>NA</v>
          </cell>
          <cell r="W344" t="str">
            <v>NA</v>
          </cell>
          <cell r="X344" t="str">
            <v>NA</v>
          </cell>
          <cell r="Y344" t="str">
            <v>CMC013</v>
          </cell>
          <cell r="Z344" t="str">
            <v>NA</v>
          </cell>
          <cell r="AA344" t="str">
            <v>NA</v>
          </cell>
          <cell r="AB344" t="str">
            <v>NA</v>
          </cell>
          <cell r="AC344" t="str">
            <v>NA</v>
          </cell>
          <cell r="AD344">
            <v>1</v>
          </cell>
          <cell r="AE344" t="str">
            <v>NA</v>
          </cell>
          <cell r="AF344" t="str">
            <v>NA</v>
          </cell>
          <cell r="AG344" t="str">
            <v>NA</v>
          </cell>
          <cell r="AH344" t="str">
            <v>NA</v>
          </cell>
          <cell r="AI344">
            <v>6.4</v>
          </cell>
          <cell r="AJ344">
            <v>6.4</v>
          </cell>
          <cell r="AO344">
            <v>62257</v>
          </cell>
          <cell r="AP344">
            <v>17906</v>
          </cell>
          <cell r="AQ344">
            <v>14663</v>
          </cell>
          <cell r="AR344">
            <v>25875</v>
          </cell>
          <cell r="AS344">
            <v>43</v>
          </cell>
          <cell r="AT344">
            <v>0</v>
          </cell>
          <cell r="AU344">
            <v>0</v>
          </cell>
          <cell r="AV344">
            <v>0</v>
          </cell>
          <cell r="AW344">
            <v>17906</v>
          </cell>
          <cell r="AX344">
            <v>2933</v>
          </cell>
          <cell r="AY344">
            <v>1553</v>
          </cell>
          <cell r="AZ344">
            <v>8686</v>
          </cell>
          <cell r="BA344">
            <v>0</v>
          </cell>
          <cell r="BB344">
            <v>0</v>
          </cell>
          <cell r="BC344">
            <v>0</v>
          </cell>
          <cell r="BD344">
            <v>32632</v>
          </cell>
          <cell r="BE344">
            <v>83103</v>
          </cell>
          <cell r="BF344">
            <v>0</v>
          </cell>
          <cell r="BG344">
            <v>0</v>
          </cell>
          <cell r="BH344">
            <v>0</v>
          </cell>
          <cell r="BI344">
            <v>0</v>
          </cell>
          <cell r="BJ344">
            <v>12985</v>
          </cell>
          <cell r="BK344">
            <v>0</v>
          </cell>
          <cell r="BL344">
            <v>0</v>
          </cell>
          <cell r="BM344">
            <v>0</v>
          </cell>
          <cell r="BN344">
            <v>0</v>
          </cell>
          <cell r="BO344">
            <v>12985</v>
          </cell>
          <cell r="BP344">
            <v>106495</v>
          </cell>
          <cell r="BQ344">
            <v>0</v>
          </cell>
          <cell r="BR344">
            <v>0</v>
          </cell>
          <cell r="BS344">
            <v>0</v>
          </cell>
          <cell r="BT344">
            <v>0</v>
          </cell>
          <cell r="BU344">
            <v>16640</v>
          </cell>
          <cell r="BV344">
            <v>0</v>
          </cell>
          <cell r="BW344">
            <v>0</v>
          </cell>
          <cell r="BX344">
            <v>0</v>
          </cell>
          <cell r="BY344">
            <v>0</v>
          </cell>
          <cell r="BZ344">
            <v>16640</v>
          </cell>
          <cell r="CA344">
            <v>12985</v>
          </cell>
          <cell r="CB344">
            <v>29625</v>
          </cell>
          <cell r="CC344">
            <v>0.05</v>
          </cell>
          <cell r="CD344">
            <v>62257</v>
          </cell>
        </row>
        <row r="345">
          <cell r="B345" t="str">
            <v>PBA07</v>
          </cell>
          <cell r="C345" t="str">
            <v>CAP08</v>
          </cell>
          <cell r="D345" t="str">
            <v>De   100  pares</v>
          </cell>
          <cell r="E345" t="str">
            <v>U</v>
          </cell>
          <cell r="F345" t="str">
            <v>NA</v>
          </cell>
          <cell r="G345" t="str">
            <v>NA</v>
          </cell>
          <cell r="H345" t="str">
            <v>NA</v>
          </cell>
          <cell r="I345" t="str">
            <v>NA</v>
          </cell>
          <cell r="J345" t="str">
            <v>NA</v>
          </cell>
          <cell r="K345" t="str">
            <v>NA</v>
          </cell>
          <cell r="L345" t="str">
            <v>NA</v>
          </cell>
          <cell r="M345" t="str">
            <v>NA</v>
          </cell>
          <cell r="N345" t="str">
            <v>NA</v>
          </cell>
          <cell r="O345" t="str">
            <v>NA</v>
          </cell>
          <cell r="P345" t="str">
            <v>NA</v>
          </cell>
          <cell r="Q345" t="str">
            <v>NA</v>
          </cell>
          <cell r="R345" t="str">
            <v>NA</v>
          </cell>
          <cell r="S345" t="str">
            <v>NA</v>
          </cell>
          <cell r="T345" t="str">
            <v>CER002</v>
          </cell>
          <cell r="U345" t="str">
            <v>NA</v>
          </cell>
          <cell r="V345" t="str">
            <v>NA</v>
          </cell>
          <cell r="W345" t="str">
            <v>NA</v>
          </cell>
          <cell r="X345" t="str">
            <v>NA</v>
          </cell>
          <cell r="Y345" t="str">
            <v>CMC012</v>
          </cell>
          <cell r="Z345" t="str">
            <v>NA</v>
          </cell>
          <cell r="AA345" t="str">
            <v>NA</v>
          </cell>
          <cell r="AB345" t="str">
            <v>NA</v>
          </cell>
          <cell r="AC345" t="str">
            <v>NA</v>
          </cell>
          <cell r="AD345">
            <v>1</v>
          </cell>
          <cell r="AE345" t="str">
            <v>NA</v>
          </cell>
          <cell r="AF345" t="str">
            <v>NA</v>
          </cell>
          <cell r="AG345" t="str">
            <v>NA</v>
          </cell>
          <cell r="AH345" t="str">
            <v>NA</v>
          </cell>
          <cell r="AI345">
            <v>250</v>
          </cell>
          <cell r="AJ345">
            <v>250</v>
          </cell>
          <cell r="AO345">
            <v>587</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48564</v>
          </cell>
          <cell r="BF345">
            <v>0</v>
          </cell>
          <cell r="BG345">
            <v>0</v>
          </cell>
          <cell r="BH345">
            <v>0</v>
          </cell>
          <cell r="BI345">
            <v>0</v>
          </cell>
          <cell r="BJ345">
            <v>194</v>
          </cell>
          <cell r="BK345">
            <v>0</v>
          </cell>
          <cell r="BL345">
            <v>0</v>
          </cell>
          <cell r="BM345">
            <v>0</v>
          </cell>
          <cell r="BN345">
            <v>0</v>
          </cell>
          <cell r="BO345">
            <v>194</v>
          </cell>
          <cell r="BP345">
            <v>98147</v>
          </cell>
          <cell r="BQ345">
            <v>0</v>
          </cell>
          <cell r="BR345">
            <v>0</v>
          </cell>
          <cell r="BS345">
            <v>0</v>
          </cell>
          <cell r="BT345">
            <v>0</v>
          </cell>
          <cell r="BU345">
            <v>393</v>
          </cell>
          <cell r="BV345">
            <v>0</v>
          </cell>
          <cell r="BW345">
            <v>0</v>
          </cell>
          <cell r="BX345">
            <v>0</v>
          </cell>
          <cell r="BY345">
            <v>0</v>
          </cell>
          <cell r="BZ345">
            <v>393</v>
          </cell>
          <cell r="CA345">
            <v>194</v>
          </cell>
          <cell r="CB345">
            <v>587</v>
          </cell>
          <cell r="CC345">
            <v>0.05</v>
          </cell>
          <cell r="CD345">
            <v>587</v>
          </cell>
        </row>
        <row r="346">
          <cell r="B346" t="str">
            <v>PBC07</v>
          </cell>
          <cell r="C346" t="str">
            <v>CAP08</v>
          </cell>
          <cell r="D346" t="str">
            <v>De   100  pares</v>
          </cell>
          <cell r="E346" t="str">
            <v>U</v>
          </cell>
          <cell r="F346" t="str">
            <v>NA</v>
          </cell>
          <cell r="G346" t="str">
            <v>NA</v>
          </cell>
          <cell r="H346" t="str">
            <v>NA</v>
          </cell>
          <cell r="I346" t="str">
            <v>NA</v>
          </cell>
          <cell r="J346" t="str">
            <v>NA</v>
          </cell>
          <cell r="K346" t="str">
            <v>NA</v>
          </cell>
          <cell r="L346" t="str">
            <v>NA</v>
          </cell>
          <cell r="M346" t="str">
            <v>NA</v>
          </cell>
          <cell r="N346" t="str">
            <v>NA</v>
          </cell>
          <cell r="O346" t="str">
            <v>NA</v>
          </cell>
          <cell r="P346" t="str">
            <v>NA</v>
          </cell>
          <cell r="Q346" t="str">
            <v>NA</v>
          </cell>
          <cell r="R346" t="str">
            <v>NA</v>
          </cell>
          <cell r="S346" t="str">
            <v>NA</v>
          </cell>
          <cell r="T346" t="str">
            <v>CER001</v>
          </cell>
          <cell r="U346" t="str">
            <v>NA</v>
          </cell>
          <cell r="V346" t="str">
            <v>NA</v>
          </cell>
          <cell r="W346" t="str">
            <v>NA</v>
          </cell>
          <cell r="X346" t="str">
            <v>NA</v>
          </cell>
          <cell r="Y346" t="str">
            <v>CMC011</v>
          </cell>
          <cell r="Z346" t="str">
            <v>NA</v>
          </cell>
          <cell r="AA346" t="str">
            <v>NA</v>
          </cell>
          <cell r="AB346" t="str">
            <v>NA</v>
          </cell>
          <cell r="AC346" t="str">
            <v>NA</v>
          </cell>
          <cell r="AD346">
            <v>1</v>
          </cell>
          <cell r="AE346" t="str">
            <v>NA</v>
          </cell>
          <cell r="AF346" t="str">
            <v>NA</v>
          </cell>
          <cell r="AG346" t="str">
            <v>NA</v>
          </cell>
          <cell r="AH346" t="str">
            <v>NA</v>
          </cell>
          <cell r="AI346">
            <v>375</v>
          </cell>
          <cell r="AJ346">
            <v>375</v>
          </cell>
          <cell r="AO346">
            <v>1005</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250716</v>
          </cell>
          <cell r="BF346">
            <v>0</v>
          </cell>
          <cell r="BG346">
            <v>0</v>
          </cell>
          <cell r="BH346">
            <v>0</v>
          </cell>
          <cell r="BI346">
            <v>0</v>
          </cell>
          <cell r="BJ346">
            <v>669</v>
          </cell>
          <cell r="BK346">
            <v>0</v>
          </cell>
          <cell r="BL346">
            <v>0</v>
          </cell>
          <cell r="BM346">
            <v>0</v>
          </cell>
          <cell r="BN346">
            <v>0</v>
          </cell>
          <cell r="BO346">
            <v>669</v>
          </cell>
          <cell r="BP346">
            <v>125868</v>
          </cell>
          <cell r="BQ346">
            <v>0</v>
          </cell>
          <cell r="BR346">
            <v>0</v>
          </cell>
          <cell r="BS346">
            <v>0</v>
          </cell>
          <cell r="BT346">
            <v>0</v>
          </cell>
          <cell r="BU346">
            <v>336</v>
          </cell>
          <cell r="BV346">
            <v>0</v>
          </cell>
          <cell r="BW346">
            <v>0</v>
          </cell>
          <cell r="BX346">
            <v>0</v>
          </cell>
          <cell r="BY346">
            <v>0</v>
          </cell>
          <cell r="BZ346">
            <v>336</v>
          </cell>
          <cell r="CA346">
            <v>669</v>
          </cell>
          <cell r="CB346">
            <v>1005</v>
          </cell>
          <cell r="CC346">
            <v>0.05</v>
          </cell>
          <cell r="CD346">
            <v>1005</v>
          </cell>
        </row>
        <row r="347">
          <cell r="B347" t="str">
            <v>PBM07</v>
          </cell>
          <cell r="C347" t="str">
            <v>CAP08</v>
          </cell>
          <cell r="D347" t="str">
            <v>De   100  pares</v>
          </cell>
          <cell r="E347" t="str">
            <v>U</v>
          </cell>
          <cell r="F347" t="str">
            <v>NA</v>
          </cell>
          <cell r="G347" t="str">
            <v>NA</v>
          </cell>
          <cell r="H347" t="str">
            <v>NA</v>
          </cell>
          <cell r="I347" t="str">
            <v>NA</v>
          </cell>
          <cell r="J347" t="str">
            <v>NA</v>
          </cell>
          <cell r="K347" t="str">
            <v>NA</v>
          </cell>
          <cell r="L347" t="str">
            <v>NA</v>
          </cell>
          <cell r="M347" t="str">
            <v>NA</v>
          </cell>
          <cell r="N347" t="str">
            <v>NA</v>
          </cell>
          <cell r="O347" t="str">
            <v>NA</v>
          </cell>
          <cell r="P347" t="str">
            <v>NA</v>
          </cell>
          <cell r="Q347" t="str">
            <v>NA</v>
          </cell>
          <cell r="R347" t="str">
            <v>NA</v>
          </cell>
          <cell r="S347" t="str">
            <v>NA</v>
          </cell>
          <cell r="T347" t="str">
            <v>CER002</v>
          </cell>
          <cell r="U347" t="str">
            <v>NA</v>
          </cell>
          <cell r="V347" t="str">
            <v>NA</v>
          </cell>
          <cell r="W347" t="str">
            <v>NA</v>
          </cell>
          <cell r="X347" t="str">
            <v>NA</v>
          </cell>
          <cell r="Y347" t="str">
            <v>CMC012</v>
          </cell>
          <cell r="Z347" t="str">
            <v>NA</v>
          </cell>
          <cell r="AA347" t="str">
            <v>NA</v>
          </cell>
          <cell r="AB347" t="str">
            <v>NA</v>
          </cell>
          <cell r="AC347" t="str">
            <v>NA</v>
          </cell>
          <cell r="AD347">
            <v>1</v>
          </cell>
          <cell r="AE347" t="str">
            <v>NA</v>
          </cell>
          <cell r="AF347" t="str">
            <v>NA</v>
          </cell>
          <cell r="AG347" t="str">
            <v>NA</v>
          </cell>
          <cell r="AH347" t="str">
            <v>NA</v>
          </cell>
          <cell r="AI347">
            <v>250</v>
          </cell>
          <cell r="AJ347">
            <v>250</v>
          </cell>
          <cell r="AO347">
            <v>587</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48564</v>
          </cell>
          <cell r="BF347">
            <v>0</v>
          </cell>
          <cell r="BG347">
            <v>0</v>
          </cell>
          <cell r="BH347">
            <v>0</v>
          </cell>
          <cell r="BI347">
            <v>0</v>
          </cell>
          <cell r="BJ347">
            <v>194</v>
          </cell>
          <cell r="BK347">
            <v>0</v>
          </cell>
          <cell r="BL347">
            <v>0</v>
          </cell>
          <cell r="BM347">
            <v>0</v>
          </cell>
          <cell r="BN347">
            <v>0</v>
          </cell>
          <cell r="BO347">
            <v>194</v>
          </cell>
          <cell r="BP347">
            <v>98147</v>
          </cell>
          <cell r="BQ347">
            <v>0</v>
          </cell>
          <cell r="BR347">
            <v>0</v>
          </cell>
          <cell r="BS347">
            <v>0</v>
          </cell>
          <cell r="BT347">
            <v>0</v>
          </cell>
          <cell r="BU347">
            <v>393</v>
          </cell>
          <cell r="BV347">
            <v>0</v>
          </cell>
          <cell r="BW347">
            <v>0</v>
          </cell>
          <cell r="BX347">
            <v>0</v>
          </cell>
          <cell r="BY347">
            <v>0</v>
          </cell>
          <cell r="BZ347">
            <v>393</v>
          </cell>
          <cell r="CA347">
            <v>194</v>
          </cell>
          <cell r="CB347">
            <v>587</v>
          </cell>
          <cell r="CC347">
            <v>0.05</v>
          </cell>
          <cell r="CD347">
            <v>587</v>
          </cell>
        </row>
        <row r="348">
          <cell r="B348" t="str">
            <v>PA012</v>
          </cell>
          <cell r="C348" t="str">
            <v>CAP08</v>
          </cell>
          <cell r="D348" t="str">
            <v>De   150 - 200 pares</v>
          </cell>
          <cell r="E348" t="str">
            <v>U</v>
          </cell>
          <cell r="F348" t="str">
            <v>NA</v>
          </cell>
          <cell r="G348" t="str">
            <v>NA</v>
          </cell>
          <cell r="H348" t="str">
            <v>NA</v>
          </cell>
          <cell r="I348" t="str">
            <v>NA</v>
          </cell>
          <cell r="J348" t="str">
            <v>NA</v>
          </cell>
          <cell r="K348" t="str">
            <v>NA</v>
          </cell>
          <cell r="L348" t="str">
            <v>NA</v>
          </cell>
          <cell r="M348" t="str">
            <v>NA</v>
          </cell>
          <cell r="N348" t="str">
            <v>NA</v>
          </cell>
          <cell r="O348" t="str">
            <v>NA</v>
          </cell>
          <cell r="P348" t="str">
            <v>NA</v>
          </cell>
          <cell r="Q348" t="str">
            <v>NA</v>
          </cell>
          <cell r="R348" t="str">
            <v>NA</v>
          </cell>
          <cell r="S348" t="str">
            <v>NA</v>
          </cell>
          <cell r="T348" t="str">
            <v>CER003</v>
          </cell>
          <cell r="U348" t="str">
            <v>NA</v>
          </cell>
          <cell r="V348" t="str">
            <v>NA</v>
          </cell>
          <cell r="W348" t="str">
            <v>NA</v>
          </cell>
          <cell r="X348" t="str">
            <v>NA</v>
          </cell>
          <cell r="Y348" t="str">
            <v>CMC013</v>
          </cell>
          <cell r="Z348" t="str">
            <v>NA</v>
          </cell>
          <cell r="AA348" t="str">
            <v>NA</v>
          </cell>
          <cell r="AB348" t="str">
            <v>NA</v>
          </cell>
          <cell r="AC348" t="str">
            <v>NA</v>
          </cell>
          <cell r="AD348">
            <v>1</v>
          </cell>
          <cell r="AE348" t="str">
            <v>NA</v>
          </cell>
          <cell r="AF348" t="str">
            <v>NA</v>
          </cell>
          <cell r="AG348" t="str">
            <v>NA</v>
          </cell>
          <cell r="AH348" t="str">
            <v>NA</v>
          </cell>
          <cell r="AI348">
            <v>13.5</v>
          </cell>
          <cell r="AJ348">
            <v>13.5</v>
          </cell>
          <cell r="AO348">
            <v>14045</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83103</v>
          </cell>
          <cell r="BF348">
            <v>0</v>
          </cell>
          <cell r="BG348">
            <v>0</v>
          </cell>
          <cell r="BH348">
            <v>0</v>
          </cell>
          <cell r="BI348">
            <v>0</v>
          </cell>
          <cell r="BJ348">
            <v>6156</v>
          </cell>
          <cell r="BK348">
            <v>0</v>
          </cell>
          <cell r="BL348">
            <v>0</v>
          </cell>
          <cell r="BM348">
            <v>0</v>
          </cell>
          <cell r="BN348">
            <v>0</v>
          </cell>
          <cell r="BO348">
            <v>6156</v>
          </cell>
          <cell r="BP348">
            <v>106495</v>
          </cell>
          <cell r="BQ348">
            <v>0</v>
          </cell>
          <cell r="BR348">
            <v>0</v>
          </cell>
          <cell r="BS348">
            <v>0</v>
          </cell>
          <cell r="BT348">
            <v>0</v>
          </cell>
          <cell r="BU348">
            <v>7889</v>
          </cell>
          <cell r="BV348">
            <v>0</v>
          </cell>
          <cell r="BW348">
            <v>0</v>
          </cell>
          <cell r="BX348">
            <v>0</v>
          </cell>
          <cell r="BY348">
            <v>0</v>
          </cell>
          <cell r="BZ348">
            <v>7889</v>
          </cell>
          <cell r="CA348">
            <v>6156</v>
          </cell>
          <cell r="CB348">
            <v>14045</v>
          </cell>
          <cell r="CC348">
            <v>0.05</v>
          </cell>
          <cell r="CD348">
            <v>14045</v>
          </cell>
        </row>
        <row r="349">
          <cell r="B349" t="str">
            <v>PLA08</v>
          </cell>
          <cell r="C349" t="str">
            <v>CAP08</v>
          </cell>
          <cell r="D349" t="str">
            <v>De   150  pares</v>
          </cell>
          <cell r="E349" t="str">
            <v>m</v>
          </cell>
          <cell r="F349" t="str">
            <v>NA</v>
          </cell>
          <cell r="G349" t="str">
            <v>NA</v>
          </cell>
          <cell r="H349" t="str">
            <v>NA</v>
          </cell>
          <cell r="I349" t="str">
            <v>NA</v>
          </cell>
          <cell r="J349" t="str">
            <v>NA</v>
          </cell>
          <cell r="K349" t="str">
            <v>NA</v>
          </cell>
          <cell r="L349" t="str">
            <v>NA</v>
          </cell>
          <cell r="M349" t="str">
            <v>NA</v>
          </cell>
          <cell r="N349" t="str">
            <v>NA</v>
          </cell>
          <cell r="O349" t="str">
            <v>NA</v>
          </cell>
          <cell r="P349" t="str">
            <v>NA</v>
          </cell>
          <cell r="Q349" t="str">
            <v>NA</v>
          </cell>
          <cell r="R349" t="str">
            <v>NA</v>
          </cell>
          <cell r="S349" t="str">
            <v>NA</v>
          </cell>
          <cell r="T349" t="str">
            <v>CER002</v>
          </cell>
          <cell r="U349" t="str">
            <v>NA</v>
          </cell>
          <cell r="V349" t="str">
            <v>NA</v>
          </cell>
          <cell r="W349" t="str">
            <v>NA</v>
          </cell>
          <cell r="X349" t="str">
            <v>NA</v>
          </cell>
          <cell r="Y349" t="str">
            <v>CMC012</v>
          </cell>
          <cell r="Z349" t="str">
            <v>NA</v>
          </cell>
          <cell r="AA349" t="str">
            <v>NA</v>
          </cell>
          <cell r="AB349" t="str">
            <v>NA</v>
          </cell>
          <cell r="AC349" t="str">
            <v>NA</v>
          </cell>
          <cell r="AD349">
            <v>1</v>
          </cell>
          <cell r="AE349" t="str">
            <v>NA</v>
          </cell>
          <cell r="AF349" t="str">
            <v>NA</v>
          </cell>
          <cell r="AG349" t="str">
            <v>NA</v>
          </cell>
          <cell r="AH349" t="str">
            <v>NA</v>
          </cell>
          <cell r="AI349">
            <v>285.2</v>
          </cell>
          <cell r="AJ349">
            <v>285.2</v>
          </cell>
          <cell r="AO349">
            <v>514</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48564</v>
          </cell>
          <cell r="BF349">
            <v>0</v>
          </cell>
          <cell r="BG349">
            <v>0</v>
          </cell>
          <cell r="BH349">
            <v>0</v>
          </cell>
          <cell r="BI349">
            <v>0</v>
          </cell>
          <cell r="BJ349">
            <v>170</v>
          </cell>
          <cell r="BK349">
            <v>0</v>
          </cell>
          <cell r="BL349">
            <v>0</v>
          </cell>
          <cell r="BM349">
            <v>0</v>
          </cell>
          <cell r="BN349">
            <v>0</v>
          </cell>
          <cell r="BO349">
            <v>170</v>
          </cell>
          <cell r="BP349">
            <v>98147</v>
          </cell>
          <cell r="BQ349">
            <v>0</v>
          </cell>
          <cell r="BR349">
            <v>0</v>
          </cell>
          <cell r="BS349">
            <v>0</v>
          </cell>
          <cell r="BT349">
            <v>0</v>
          </cell>
          <cell r="BU349">
            <v>344</v>
          </cell>
          <cell r="BV349">
            <v>0</v>
          </cell>
          <cell r="BW349">
            <v>0</v>
          </cell>
          <cell r="BX349">
            <v>0</v>
          </cell>
          <cell r="BY349">
            <v>0</v>
          </cell>
          <cell r="BZ349">
            <v>344</v>
          </cell>
          <cell r="CA349">
            <v>170</v>
          </cell>
          <cell r="CB349">
            <v>514</v>
          </cell>
          <cell r="CC349">
            <v>0.05</v>
          </cell>
          <cell r="CD349">
            <v>514</v>
          </cell>
        </row>
        <row r="350">
          <cell r="B350" t="str">
            <v>PLM08</v>
          </cell>
          <cell r="C350" t="str">
            <v>CAP08</v>
          </cell>
          <cell r="D350" t="str">
            <v>De   150  pares</v>
          </cell>
          <cell r="E350" t="str">
            <v>m</v>
          </cell>
          <cell r="F350" t="str">
            <v>NA</v>
          </cell>
          <cell r="G350" t="str">
            <v>NA</v>
          </cell>
          <cell r="H350" t="str">
            <v>NA</v>
          </cell>
          <cell r="I350" t="str">
            <v>NA</v>
          </cell>
          <cell r="J350" t="str">
            <v>NA</v>
          </cell>
          <cell r="K350" t="str">
            <v>NA</v>
          </cell>
          <cell r="L350" t="str">
            <v>NA</v>
          </cell>
          <cell r="M350" t="str">
            <v>NA</v>
          </cell>
          <cell r="N350" t="str">
            <v>NA</v>
          </cell>
          <cell r="O350" t="str">
            <v>NA</v>
          </cell>
          <cell r="P350" t="str">
            <v>NA</v>
          </cell>
          <cell r="Q350" t="str">
            <v>NA</v>
          </cell>
          <cell r="R350" t="str">
            <v>NA</v>
          </cell>
          <cell r="S350" t="str">
            <v>NA</v>
          </cell>
          <cell r="T350" t="str">
            <v>CER002</v>
          </cell>
          <cell r="U350" t="str">
            <v>NA</v>
          </cell>
          <cell r="V350" t="str">
            <v>NA</v>
          </cell>
          <cell r="W350" t="str">
            <v>NA</v>
          </cell>
          <cell r="X350" t="str">
            <v>NA</v>
          </cell>
          <cell r="Y350" t="str">
            <v>CMC012</v>
          </cell>
          <cell r="Z350" t="str">
            <v>NA</v>
          </cell>
          <cell r="AA350" t="str">
            <v>NA</v>
          </cell>
          <cell r="AB350" t="str">
            <v>NA</v>
          </cell>
          <cell r="AC350" t="str">
            <v>NA</v>
          </cell>
          <cell r="AD350">
            <v>1</v>
          </cell>
          <cell r="AE350" t="str">
            <v>NA</v>
          </cell>
          <cell r="AF350" t="str">
            <v>NA</v>
          </cell>
          <cell r="AG350" t="str">
            <v>NA</v>
          </cell>
          <cell r="AH350" t="str">
            <v>NA</v>
          </cell>
          <cell r="AI350">
            <v>325</v>
          </cell>
          <cell r="AJ350">
            <v>325</v>
          </cell>
          <cell r="AO350">
            <v>451</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48564</v>
          </cell>
          <cell r="BF350">
            <v>0</v>
          </cell>
          <cell r="BG350">
            <v>0</v>
          </cell>
          <cell r="BH350">
            <v>0</v>
          </cell>
          <cell r="BI350">
            <v>0</v>
          </cell>
          <cell r="BJ350">
            <v>149</v>
          </cell>
          <cell r="BK350">
            <v>0</v>
          </cell>
          <cell r="BL350">
            <v>0</v>
          </cell>
          <cell r="BM350">
            <v>0</v>
          </cell>
          <cell r="BN350">
            <v>0</v>
          </cell>
          <cell r="BO350">
            <v>149</v>
          </cell>
          <cell r="BP350">
            <v>98147</v>
          </cell>
          <cell r="BQ350">
            <v>0</v>
          </cell>
          <cell r="BR350">
            <v>0</v>
          </cell>
          <cell r="BS350">
            <v>0</v>
          </cell>
          <cell r="BT350">
            <v>0</v>
          </cell>
          <cell r="BU350">
            <v>302</v>
          </cell>
          <cell r="BV350">
            <v>0</v>
          </cell>
          <cell r="BW350">
            <v>0</v>
          </cell>
          <cell r="BX350">
            <v>0</v>
          </cell>
          <cell r="BY350">
            <v>0</v>
          </cell>
          <cell r="BZ350">
            <v>302</v>
          </cell>
          <cell r="CA350">
            <v>149</v>
          </cell>
          <cell r="CB350">
            <v>451</v>
          </cell>
          <cell r="CC350">
            <v>0.05</v>
          </cell>
          <cell r="CD350">
            <v>451</v>
          </cell>
        </row>
        <row r="351">
          <cell r="B351" t="str">
            <v>ELM08</v>
          </cell>
          <cell r="C351" t="str">
            <v>CAP08</v>
          </cell>
          <cell r="D351" t="str">
            <v>De   150  pares</v>
          </cell>
          <cell r="E351" t="str">
            <v>U</v>
          </cell>
          <cell r="F351" t="str">
            <v>MRD148</v>
          </cell>
          <cell r="G351" t="str">
            <v>MRD076</v>
          </cell>
          <cell r="H351" t="str">
            <v>NA</v>
          </cell>
          <cell r="I351" t="str">
            <v>NA</v>
          </cell>
          <cell r="J351" t="str">
            <v>NA</v>
          </cell>
          <cell r="K351" t="str">
            <v>NA</v>
          </cell>
          <cell r="L351" t="str">
            <v>NA</v>
          </cell>
          <cell r="M351">
            <v>1</v>
          </cell>
          <cell r="N351">
            <v>302</v>
          </cell>
          <cell r="O351" t="str">
            <v>NA</v>
          </cell>
          <cell r="P351" t="str">
            <v>NA</v>
          </cell>
          <cell r="Q351" t="str">
            <v>NA</v>
          </cell>
          <cell r="R351" t="str">
            <v>NA</v>
          </cell>
          <cell r="S351" t="str">
            <v>NA</v>
          </cell>
          <cell r="T351" t="str">
            <v>CER004</v>
          </cell>
          <cell r="U351" t="str">
            <v>NA</v>
          </cell>
          <cell r="V351" t="str">
            <v>NA</v>
          </cell>
          <cell r="W351" t="str">
            <v>NA</v>
          </cell>
          <cell r="X351" t="str">
            <v>NA</v>
          </cell>
          <cell r="Y351" t="str">
            <v>CMC013</v>
          </cell>
          <cell r="Z351" t="str">
            <v>NA</v>
          </cell>
          <cell r="AA351" t="str">
            <v>NA</v>
          </cell>
          <cell r="AB351" t="str">
            <v>NA</v>
          </cell>
          <cell r="AC351" t="str">
            <v>NA</v>
          </cell>
          <cell r="AD351">
            <v>1</v>
          </cell>
          <cell r="AE351" t="str">
            <v>NA</v>
          </cell>
          <cell r="AF351" t="str">
            <v>NA</v>
          </cell>
          <cell r="AG351" t="str">
            <v>NA</v>
          </cell>
          <cell r="AH351" t="str">
            <v>NA</v>
          </cell>
          <cell r="AI351">
            <v>6</v>
          </cell>
          <cell r="AJ351">
            <v>6</v>
          </cell>
          <cell r="AO351">
            <v>101247</v>
          </cell>
          <cell r="AP351">
            <v>35742</v>
          </cell>
          <cell r="AQ351">
            <v>85</v>
          </cell>
          <cell r="AR351">
            <v>0</v>
          </cell>
          <cell r="AS351">
            <v>0</v>
          </cell>
          <cell r="AT351">
            <v>0</v>
          </cell>
          <cell r="AU351">
            <v>0</v>
          </cell>
          <cell r="AV351">
            <v>0</v>
          </cell>
          <cell r="AW351">
            <v>35742</v>
          </cell>
          <cell r="AX351">
            <v>25670</v>
          </cell>
          <cell r="AY351">
            <v>0</v>
          </cell>
          <cell r="AZ351">
            <v>0</v>
          </cell>
          <cell r="BA351">
            <v>0</v>
          </cell>
          <cell r="BB351">
            <v>0</v>
          </cell>
          <cell r="BC351">
            <v>0</v>
          </cell>
          <cell r="BD351">
            <v>64483</v>
          </cell>
          <cell r="BE351">
            <v>114090</v>
          </cell>
          <cell r="BF351">
            <v>0</v>
          </cell>
          <cell r="BG351">
            <v>0</v>
          </cell>
          <cell r="BH351">
            <v>0</v>
          </cell>
          <cell r="BI351">
            <v>0</v>
          </cell>
          <cell r="BJ351">
            <v>19015</v>
          </cell>
          <cell r="BK351">
            <v>0</v>
          </cell>
          <cell r="BL351">
            <v>0</v>
          </cell>
          <cell r="BM351">
            <v>0</v>
          </cell>
          <cell r="BN351">
            <v>0</v>
          </cell>
          <cell r="BO351">
            <v>19015</v>
          </cell>
          <cell r="BP351">
            <v>106495</v>
          </cell>
          <cell r="BQ351">
            <v>0</v>
          </cell>
          <cell r="BR351">
            <v>0</v>
          </cell>
          <cell r="BS351">
            <v>0</v>
          </cell>
          <cell r="BT351">
            <v>0</v>
          </cell>
          <cell r="BU351">
            <v>17749</v>
          </cell>
          <cell r="BV351">
            <v>0</v>
          </cell>
          <cell r="BW351">
            <v>0</v>
          </cell>
          <cell r="BX351">
            <v>0</v>
          </cell>
          <cell r="BY351">
            <v>0</v>
          </cell>
          <cell r="BZ351">
            <v>17749</v>
          </cell>
          <cell r="CA351">
            <v>19015</v>
          </cell>
          <cell r="CB351">
            <v>36764</v>
          </cell>
          <cell r="CC351">
            <v>0.05</v>
          </cell>
          <cell r="CD351">
            <v>101247</v>
          </cell>
        </row>
        <row r="352">
          <cell r="B352" t="str">
            <v>EPA08</v>
          </cell>
          <cell r="C352" t="str">
            <v>CAP08</v>
          </cell>
          <cell r="D352" t="str">
            <v>De   150  pares</v>
          </cell>
          <cell r="E352" t="str">
            <v>U</v>
          </cell>
          <cell r="F352" t="str">
            <v>MRD246</v>
          </cell>
          <cell r="G352" t="str">
            <v>MRD215</v>
          </cell>
          <cell r="H352" t="str">
            <v>MRD252</v>
          </cell>
          <cell r="I352" t="str">
            <v>MRD046</v>
          </cell>
          <cell r="J352" t="str">
            <v>NA</v>
          </cell>
          <cell r="K352" t="str">
            <v>NA</v>
          </cell>
          <cell r="L352" t="str">
            <v>NA</v>
          </cell>
          <cell r="M352">
            <v>1</v>
          </cell>
          <cell r="N352">
            <v>0.2</v>
          </cell>
          <cell r="O352">
            <v>7.0000000000000007E-2</v>
          </cell>
          <cell r="P352">
            <v>302</v>
          </cell>
          <cell r="Q352" t="str">
            <v>NA</v>
          </cell>
          <cell r="R352" t="str">
            <v>NA</v>
          </cell>
          <cell r="S352" t="str">
            <v>NA</v>
          </cell>
          <cell r="T352" t="str">
            <v>CER004</v>
          </cell>
          <cell r="U352" t="str">
            <v>NA</v>
          </cell>
          <cell r="V352" t="str">
            <v>NA</v>
          </cell>
          <cell r="W352" t="str">
            <v>NA</v>
          </cell>
          <cell r="X352" t="str">
            <v>NA</v>
          </cell>
          <cell r="Y352" t="str">
            <v>CMC014</v>
          </cell>
          <cell r="Z352" t="str">
            <v>NA</v>
          </cell>
          <cell r="AA352" t="str">
            <v>NA</v>
          </cell>
          <cell r="AB352" t="str">
            <v>NA</v>
          </cell>
          <cell r="AC352" t="str">
            <v>NA</v>
          </cell>
          <cell r="AD352">
            <v>1</v>
          </cell>
          <cell r="AE352" t="str">
            <v>NA</v>
          </cell>
          <cell r="AF352" t="str">
            <v>NA</v>
          </cell>
          <cell r="AG352" t="str">
            <v>NA</v>
          </cell>
          <cell r="AH352" t="str">
            <v>NA</v>
          </cell>
          <cell r="AI352">
            <v>4.8</v>
          </cell>
          <cell r="AJ352">
            <v>4.8</v>
          </cell>
          <cell r="AO352">
            <v>90124</v>
          </cell>
          <cell r="AP352">
            <v>17906</v>
          </cell>
          <cell r="AQ352">
            <v>14663</v>
          </cell>
          <cell r="AR352">
            <v>25875</v>
          </cell>
          <cell r="AS352">
            <v>43</v>
          </cell>
          <cell r="AT352">
            <v>0</v>
          </cell>
          <cell r="AU352">
            <v>0</v>
          </cell>
          <cell r="AV352">
            <v>0</v>
          </cell>
          <cell r="AW352">
            <v>17906</v>
          </cell>
          <cell r="AX352">
            <v>2933</v>
          </cell>
          <cell r="AY352">
            <v>1811</v>
          </cell>
          <cell r="AZ352">
            <v>12986</v>
          </cell>
          <cell r="BA352">
            <v>0</v>
          </cell>
          <cell r="BB352">
            <v>0</v>
          </cell>
          <cell r="BC352">
            <v>0</v>
          </cell>
          <cell r="BD352">
            <v>37418</v>
          </cell>
          <cell r="BE352">
            <v>114090</v>
          </cell>
          <cell r="BF352">
            <v>0</v>
          </cell>
          <cell r="BG352">
            <v>0</v>
          </cell>
          <cell r="BH352">
            <v>0</v>
          </cell>
          <cell r="BI352">
            <v>0</v>
          </cell>
          <cell r="BJ352">
            <v>23769</v>
          </cell>
          <cell r="BK352">
            <v>0</v>
          </cell>
          <cell r="BL352">
            <v>0</v>
          </cell>
          <cell r="BM352">
            <v>0</v>
          </cell>
          <cell r="BN352">
            <v>0</v>
          </cell>
          <cell r="BO352">
            <v>23769</v>
          </cell>
          <cell r="BP352">
            <v>138896</v>
          </cell>
          <cell r="BQ352">
            <v>0</v>
          </cell>
          <cell r="BR352">
            <v>0</v>
          </cell>
          <cell r="BS352">
            <v>0</v>
          </cell>
          <cell r="BT352">
            <v>0</v>
          </cell>
          <cell r="BU352">
            <v>28937</v>
          </cell>
          <cell r="BV352">
            <v>0</v>
          </cell>
          <cell r="BW352">
            <v>0</v>
          </cell>
          <cell r="BX352">
            <v>0</v>
          </cell>
          <cell r="BY352">
            <v>0</v>
          </cell>
          <cell r="BZ352">
            <v>28937</v>
          </cell>
          <cell r="CA352">
            <v>23769</v>
          </cell>
          <cell r="CB352">
            <v>52706</v>
          </cell>
          <cell r="CC352">
            <v>0.05</v>
          </cell>
          <cell r="CD352">
            <v>90124</v>
          </cell>
        </row>
        <row r="353">
          <cell r="B353" t="str">
            <v>EPC08</v>
          </cell>
          <cell r="C353" t="str">
            <v>CAP08</v>
          </cell>
          <cell r="D353" t="str">
            <v>De   150  pares</v>
          </cell>
          <cell r="E353" t="str">
            <v>U</v>
          </cell>
          <cell r="F353" t="str">
            <v>MRD246</v>
          </cell>
          <cell r="G353" t="str">
            <v>MRD215</v>
          </cell>
          <cell r="H353" t="str">
            <v>MRD252</v>
          </cell>
          <cell r="I353" t="str">
            <v>MRD046</v>
          </cell>
          <cell r="J353" t="str">
            <v>NA</v>
          </cell>
          <cell r="K353" t="str">
            <v>NA</v>
          </cell>
          <cell r="L353" t="str">
            <v>NA</v>
          </cell>
          <cell r="M353">
            <v>1</v>
          </cell>
          <cell r="N353">
            <v>0.2</v>
          </cell>
          <cell r="O353">
            <v>7.0000000000000007E-2</v>
          </cell>
          <cell r="P353">
            <v>302</v>
          </cell>
          <cell r="Q353" t="str">
            <v>NA</v>
          </cell>
          <cell r="R353" t="str">
            <v>NA</v>
          </cell>
          <cell r="S353" t="str">
            <v>NA</v>
          </cell>
          <cell r="T353" t="str">
            <v>CER003</v>
          </cell>
          <cell r="U353" t="str">
            <v>NA</v>
          </cell>
          <cell r="V353" t="str">
            <v>NA</v>
          </cell>
          <cell r="W353" t="str">
            <v>NA</v>
          </cell>
          <cell r="X353" t="str">
            <v>NA</v>
          </cell>
          <cell r="Y353" t="str">
            <v>CMC013</v>
          </cell>
          <cell r="Z353" t="str">
            <v>NA</v>
          </cell>
          <cell r="AA353" t="str">
            <v>NA</v>
          </cell>
          <cell r="AB353" t="str">
            <v>NA</v>
          </cell>
          <cell r="AC353" t="str">
            <v>NA</v>
          </cell>
          <cell r="AD353">
            <v>1</v>
          </cell>
          <cell r="AE353" t="str">
            <v>NA</v>
          </cell>
          <cell r="AF353" t="str">
            <v>NA</v>
          </cell>
          <cell r="AG353" t="str">
            <v>NA</v>
          </cell>
          <cell r="AH353" t="str">
            <v>NA</v>
          </cell>
          <cell r="AI353">
            <v>4.8</v>
          </cell>
          <cell r="AJ353">
            <v>4.8</v>
          </cell>
          <cell r="AO353">
            <v>76917</v>
          </cell>
          <cell r="AP353">
            <v>17906</v>
          </cell>
          <cell r="AQ353">
            <v>14663</v>
          </cell>
          <cell r="AR353">
            <v>25875</v>
          </cell>
          <cell r="AS353">
            <v>43</v>
          </cell>
          <cell r="AT353">
            <v>0</v>
          </cell>
          <cell r="AU353">
            <v>0</v>
          </cell>
          <cell r="AV353">
            <v>0</v>
          </cell>
          <cell r="AW353">
            <v>17906</v>
          </cell>
          <cell r="AX353">
            <v>2933</v>
          </cell>
          <cell r="AY353">
            <v>1811</v>
          </cell>
          <cell r="AZ353">
            <v>12986</v>
          </cell>
          <cell r="BA353">
            <v>0</v>
          </cell>
          <cell r="BB353">
            <v>0</v>
          </cell>
          <cell r="BC353">
            <v>0</v>
          </cell>
          <cell r="BD353">
            <v>37418</v>
          </cell>
          <cell r="BE353">
            <v>83103</v>
          </cell>
          <cell r="BF353">
            <v>0</v>
          </cell>
          <cell r="BG353">
            <v>0</v>
          </cell>
          <cell r="BH353">
            <v>0</v>
          </cell>
          <cell r="BI353">
            <v>0</v>
          </cell>
          <cell r="BJ353">
            <v>17313</v>
          </cell>
          <cell r="BK353">
            <v>0</v>
          </cell>
          <cell r="BL353">
            <v>0</v>
          </cell>
          <cell r="BM353">
            <v>0</v>
          </cell>
          <cell r="BN353">
            <v>0</v>
          </cell>
          <cell r="BO353">
            <v>17313</v>
          </cell>
          <cell r="BP353">
            <v>106495</v>
          </cell>
          <cell r="BQ353">
            <v>0</v>
          </cell>
          <cell r="BR353">
            <v>0</v>
          </cell>
          <cell r="BS353">
            <v>0</v>
          </cell>
          <cell r="BT353">
            <v>0</v>
          </cell>
          <cell r="BU353">
            <v>22186</v>
          </cell>
          <cell r="BV353">
            <v>0</v>
          </cell>
          <cell r="BW353">
            <v>0</v>
          </cell>
          <cell r="BX353">
            <v>0</v>
          </cell>
          <cell r="BY353">
            <v>0</v>
          </cell>
          <cell r="BZ353">
            <v>22186</v>
          </cell>
          <cell r="CA353">
            <v>17313</v>
          </cell>
          <cell r="CB353">
            <v>39499</v>
          </cell>
          <cell r="CC353">
            <v>0.05</v>
          </cell>
          <cell r="CD353">
            <v>76917</v>
          </cell>
        </row>
        <row r="354">
          <cell r="B354" t="str">
            <v>EPM08</v>
          </cell>
          <cell r="C354" t="str">
            <v>CAP08</v>
          </cell>
          <cell r="D354" t="str">
            <v>De   150  pares</v>
          </cell>
          <cell r="E354" t="str">
            <v>U</v>
          </cell>
          <cell r="F354" t="str">
            <v>MRD246</v>
          </cell>
          <cell r="G354" t="str">
            <v>MRD215</v>
          </cell>
          <cell r="H354" t="str">
            <v>MRD252</v>
          </cell>
          <cell r="I354" t="str">
            <v>MRD046</v>
          </cell>
          <cell r="J354" t="str">
            <v>NA</v>
          </cell>
          <cell r="K354" t="str">
            <v>NA</v>
          </cell>
          <cell r="L354" t="str">
            <v>NA</v>
          </cell>
          <cell r="M354">
            <v>1</v>
          </cell>
          <cell r="N354">
            <v>0.2</v>
          </cell>
          <cell r="O354">
            <v>7.0000000000000007E-2</v>
          </cell>
          <cell r="P354">
            <v>302</v>
          </cell>
          <cell r="Q354" t="str">
            <v>NA</v>
          </cell>
          <cell r="R354" t="str">
            <v>NA</v>
          </cell>
          <cell r="S354" t="str">
            <v>NA</v>
          </cell>
          <cell r="T354" t="str">
            <v>CER004</v>
          </cell>
          <cell r="U354" t="str">
            <v>NA</v>
          </cell>
          <cell r="V354" t="str">
            <v>NA</v>
          </cell>
          <cell r="W354" t="str">
            <v>NA</v>
          </cell>
          <cell r="X354" t="str">
            <v>NA</v>
          </cell>
          <cell r="Y354" t="str">
            <v>CMC014</v>
          </cell>
          <cell r="Z354" t="str">
            <v>NA</v>
          </cell>
          <cell r="AA354" t="str">
            <v>NA</v>
          </cell>
          <cell r="AB354" t="str">
            <v>NA</v>
          </cell>
          <cell r="AC354" t="str">
            <v>NA</v>
          </cell>
          <cell r="AD354">
            <v>1</v>
          </cell>
          <cell r="AE354" t="str">
            <v>NA</v>
          </cell>
          <cell r="AF354" t="str">
            <v>NA</v>
          </cell>
          <cell r="AG354" t="str">
            <v>NA</v>
          </cell>
          <cell r="AH354" t="str">
            <v>NA</v>
          </cell>
          <cell r="AI354">
            <v>4.8</v>
          </cell>
          <cell r="AJ354">
            <v>4.8</v>
          </cell>
          <cell r="AO354">
            <v>90124</v>
          </cell>
          <cell r="AP354">
            <v>17906</v>
          </cell>
          <cell r="AQ354">
            <v>14663</v>
          </cell>
          <cell r="AR354">
            <v>25875</v>
          </cell>
          <cell r="AS354">
            <v>43</v>
          </cell>
          <cell r="AT354">
            <v>0</v>
          </cell>
          <cell r="AU354">
            <v>0</v>
          </cell>
          <cell r="AV354">
            <v>0</v>
          </cell>
          <cell r="AW354">
            <v>17906</v>
          </cell>
          <cell r="AX354">
            <v>2933</v>
          </cell>
          <cell r="AY354">
            <v>1811</v>
          </cell>
          <cell r="AZ354">
            <v>12986</v>
          </cell>
          <cell r="BA354">
            <v>0</v>
          </cell>
          <cell r="BB354">
            <v>0</v>
          </cell>
          <cell r="BC354">
            <v>0</v>
          </cell>
          <cell r="BD354">
            <v>37418</v>
          </cell>
          <cell r="BE354">
            <v>114090</v>
          </cell>
          <cell r="BF354">
            <v>0</v>
          </cell>
          <cell r="BG354">
            <v>0</v>
          </cell>
          <cell r="BH354">
            <v>0</v>
          </cell>
          <cell r="BI354">
            <v>0</v>
          </cell>
          <cell r="BJ354">
            <v>23769</v>
          </cell>
          <cell r="BK354">
            <v>0</v>
          </cell>
          <cell r="BL354">
            <v>0</v>
          </cell>
          <cell r="BM354">
            <v>0</v>
          </cell>
          <cell r="BN354">
            <v>0</v>
          </cell>
          <cell r="BO354">
            <v>23769</v>
          </cell>
          <cell r="BP354">
            <v>138896</v>
          </cell>
          <cell r="BQ354">
            <v>0</v>
          </cell>
          <cell r="BR354">
            <v>0</v>
          </cell>
          <cell r="BS354">
            <v>0</v>
          </cell>
          <cell r="BT354">
            <v>0</v>
          </cell>
          <cell r="BU354">
            <v>28937</v>
          </cell>
          <cell r="BV354">
            <v>0</v>
          </cell>
          <cell r="BW354">
            <v>0</v>
          </cell>
          <cell r="BX354">
            <v>0</v>
          </cell>
          <cell r="BY354">
            <v>0</v>
          </cell>
          <cell r="BZ354">
            <v>28937</v>
          </cell>
          <cell r="CA354">
            <v>23769</v>
          </cell>
          <cell r="CB354">
            <v>52706</v>
          </cell>
          <cell r="CC354">
            <v>0.05</v>
          </cell>
          <cell r="CD354">
            <v>90124</v>
          </cell>
        </row>
        <row r="355">
          <cell r="B355" t="str">
            <v>ML008</v>
          </cell>
          <cell r="C355" t="str">
            <v>CAP08</v>
          </cell>
          <cell r="D355" t="str">
            <v>De   150  pares</v>
          </cell>
          <cell r="E355" t="str">
            <v>U</v>
          </cell>
          <cell r="F355" t="str">
            <v>MRD132</v>
          </cell>
          <cell r="G355" t="str">
            <v>MRD076</v>
          </cell>
          <cell r="H355" t="str">
            <v>NA</v>
          </cell>
          <cell r="I355" t="str">
            <v>NA</v>
          </cell>
          <cell r="J355" t="str">
            <v>NA</v>
          </cell>
          <cell r="K355" t="str">
            <v>NA</v>
          </cell>
          <cell r="L355" t="str">
            <v>NA</v>
          </cell>
          <cell r="M355">
            <v>1</v>
          </cell>
          <cell r="N355">
            <v>302</v>
          </cell>
          <cell r="O355" t="str">
            <v>NA</v>
          </cell>
          <cell r="P355" t="str">
            <v>NA</v>
          </cell>
          <cell r="Q355" t="str">
            <v>NA</v>
          </cell>
          <cell r="R355" t="str">
            <v>NA</v>
          </cell>
          <cell r="S355" t="str">
            <v>NA</v>
          </cell>
          <cell r="T355" t="str">
            <v>CER003</v>
          </cell>
          <cell r="U355" t="str">
            <v>NA</v>
          </cell>
          <cell r="V355" t="str">
            <v>NA</v>
          </cell>
          <cell r="W355" t="str">
            <v>NA</v>
          </cell>
          <cell r="X355" t="str">
            <v>NA</v>
          </cell>
          <cell r="Y355" t="str">
            <v>CMC013</v>
          </cell>
          <cell r="Z355" t="str">
            <v>NA</v>
          </cell>
          <cell r="AA355" t="str">
            <v>NA</v>
          </cell>
          <cell r="AB355" t="str">
            <v>NA</v>
          </cell>
          <cell r="AC355" t="str">
            <v>NA</v>
          </cell>
          <cell r="AD355">
            <v>1</v>
          </cell>
          <cell r="AE355" t="str">
            <v>NA</v>
          </cell>
          <cell r="AF355" t="str">
            <v>NA</v>
          </cell>
          <cell r="AG355" t="str">
            <v>NA</v>
          </cell>
          <cell r="AH355" t="str">
            <v>NA</v>
          </cell>
          <cell r="AI355">
            <v>6</v>
          </cell>
          <cell r="AJ355">
            <v>6</v>
          </cell>
          <cell r="AO355">
            <v>105405</v>
          </cell>
          <cell r="AP355">
            <v>44620</v>
          </cell>
          <cell r="AQ355">
            <v>85</v>
          </cell>
          <cell r="AR355">
            <v>0</v>
          </cell>
          <cell r="AS355">
            <v>0</v>
          </cell>
          <cell r="AT355">
            <v>0</v>
          </cell>
          <cell r="AU355">
            <v>0</v>
          </cell>
          <cell r="AV355">
            <v>0</v>
          </cell>
          <cell r="AW355">
            <v>44620</v>
          </cell>
          <cell r="AX355">
            <v>25670</v>
          </cell>
          <cell r="AY355">
            <v>0</v>
          </cell>
          <cell r="AZ355">
            <v>0</v>
          </cell>
          <cell r="BA355">
            <v>0</v>
          </cell>
          <cell r="BB355">
            <v>0</v>
          </cell>
          <cell r="BC355">
            <v>0</v>
          </cell>
          <cell r="BD355">
            <v>73805</v>
          </cell>
          <cell r="BE355">
            <v>83103</v>
          </cell>
          <cell r="BF355">
            <v>0</v>
          </cell>
          <cell r="BG355">
            <v>0</v>
          </cell>
          <cell r="BH355">
            <v>0</v>
          </cell>
          <cell r="BI355">
            <v>0</v>
          </cell>
          <cell r="BJ355">
            <v>13851</v>
          </cell>
          <cell r="BK355">
            <v>0</v>
          </cell>
          <cell r="BL355">
            <v>0</v>
          </cell>
          <cell r="BM355">
            <v>0</v>
          </cell>
          <cell r="BN355">
            <v>0</v>
          </cell>
          <cell r="BO355">
            <v>13851</v>
          </cell>
          <cell r="BP355">
            <v>106495</v>
          </cell>
          <cell r="BQ355">
            <v>0</v>
          </cell>
          <cell r="BR355">
            <v>0</v>
          </cell>
          <cell r="BS355">
            <v>0</v>
          </cell>
          <cell r="BT355">
            <v>0</v>
          </cell>
          <cell r="BU355">
            <v>17749</v>
          </cell>
          <cell r="BV355">
            <v>0</v>
          </cell>
          <cell r="BW355">
            <v>0</v>
          </cell>
          <cell r="BX355">
            <v>0</v>
          </cell>
          <cell r="BY355">
            <v>0</v>
          </cell>
          <cell r="BZ355">
            <v>17749</v>
          </cell>
          <cell r="CA355">
            <v>13851</v>
          </cell>
          <cell r="CB355">
            <v>31600</v>
          </cell>
          <cell r="CC355">
            <v>0.05</v>
          </cell>
          <cell r="CD355">
            <v>105405</v>
          </cell>
        </row>
        <row r="356">
          <cell r="B356" t="str">
            <v>MP008</v>
          </cell>
          <cell r="C356" t="str">
            <v>CAP08</v>
          </cell>
          <cell r="D356" t="str">
            <v>De   150  pares</v>
          </cell>
          <cell r="E356" t="str">
            <v>U</v>
          </cell>
          <cell r="F356" t="str">
            <v>MRD246</v>
          </cell>
          <cell r="G356" t="str">
            <v>MRD215</v>
          </cell>
          <cell r="H356" t="str">
            <v>MRD252</v>
          </cell>
          <cell r="I356" t="str">
            <v>MRD046</v>
          </cell>
          <cell r="J356" t="str">
            <v>NA</v>
          </cell>
          <cell r="K356" t="str">
            <v>NA</v>
          </cell>
          <cell r="L356" t="str">
            <v>NA</v>
          </cell>
          <cell r="M356">
            <v>1</v>
          </cell>
          <cell r="N356">
            <v>0.2</v>
          </cell>
          <cell r="O356">
            <v>7.0000000000000007E-2</v>
          </cell>
          <cell r="P356">
            <v>302</v>
          </cell>
          <cell r="Q356" t="str">
            <v>NA</v>
          </cell>
          <cell r="R356" t="str">
            <v>NA</v>
          </cell>
          <cell r="S356" t="str">
            <v>NA</v>
          </cell>
          <cell r="T356" t="str">
            <v>CER003</v>
          </cell>
          <cell r="U356" t="str">
            <v>NA</v>
          </cell>
          <cell r="V356" t="str">
            <v>NA</v>
          </cell>
          <cell r="W356" t="str">
            <v>NA</v>
          </cell>
          <cell r="X356" t="str">
            <v>NA</v>
          </cell>
          <cell r="Y356" t="str">
            <v>CMC013</v>
          </cell>
          <cell r="Z356" t="str">
            <v>NA</v>
          </cell>
          <cell r="AA356" t="str">
            <v>NA</v>
          </cell>
          <cell r="AB356" t="str">
            <v>NA</v>
          </cell>
          <cell r="AC356" t="str">
            <v>NA</v>
          </cell>
          <cell r="AD356">
            <v>1</v>
          </cell>
          <cell r="AE356" t="str">
            <v>NA</v>
          </cell>
          <cell r="AF356" t="str">
            <v>NA</v>
          </cell>
          <cell r="AG356" t="str">
            <v>NA</v>
          </cell>
          <cell r="AH356" t="str">
            <v>NA</v>
          </cell>
          <cell r="AI356">
            <v>4.8</v>
          </cell>
          <cell r="AJ356">
            <v>4.8</v>
          </cell>
          <cell r="AO356">
            <v>76917</v>
          </cell>
          <cell r="AP356">
            <v>17906</v>
          </cell>
          <cell r="AQ356">
            <v>14663</v>
          </cell>
          <cell r="AR356">
            <v>25875</v>
          </cell>
          <cell r="AS356">
            <v>43</v>
          </cell>
          <cell r="AT356">
            <v>0</v>
          </cell>
          <cell r="AU356">
            <v>0</v>
          </cell>
          <cell r="AV356">
            <v>0</v>
          </cell>
          <cell r="AW356">
            <v>17906</v>
          </cell>
          <cell r="AX356">
            <v>2933</v>
          </cell>
          <cell r="AY356">
            <v>1811</v>
          </cell>
          <cell r="AZ356">
            <v>12986</v>
          </cell>
          <cell r="BA356">
            <v>0</v>
          </cell>
          <cell r="BB356">
            <v>0</v>
          </cell>
          <cell r="BC356">
            <v>0</v>
          </cell>
          <cell r="BD356">
            <v>37418</v>
          </cell>
          <cell r="BE356">
            <v>83103</v>
          </cell>
          <cell r="BF356">
            <v>0</v>
          </cell>
          <cell r="BG356">
            <v>0</v>
          </cell>
          <cell r="BH356">
            <v>0</v>
          </cell>
          <cell r="BI356">
            <v>0</v>
          </cell>
          <cell r="BJ356">
            <v>17313</v>
          </cell>
          <cell r="BK356">
            <v>0</v>
          </cell>
          <cell r="BL356">
            <v>0</v>
          </cell>
          <cell r="BM356">
            <v>0</v>
          </cell>
          <cell r="BN356">
            <v>0</v>
          </cell>
          <cell r="BO356">
            <v>17313</v>
          </cell>
          <cell r="BP356">
            <v>106495</v>
          </cell>
          <cell r="BQ356">
            <v>0</v>
          </cell>
          <cell r="BR356">
            <v>0</v>
          </cell>
          <cell r="BS356">
            <v>0</v>
          </cell>
          <cell r="BT356">
            <v>0</v>
          </cell>
          <cell r="BU356">
            <v>22186</v>
          </cell>
          <cell r="BV356">
            <v>0</v>
          </cell>
          <cell r="BW356">
            <v>0</v>
          </cell>
          <cell r="BX356">
            <v>0</v>
          </cell>
          <cell r="BY356">
            <v>0</v>
          </cell>
          <cell r="BZ356">
            <v>22186</v>
          </cell>
          <cell r="CA356">
            <v>17313</v>
          </cell>
          <cell r="CB356">
            <v>39499</v>
          </cell>
          <cell r="CC356">
            <v>0.05</v>
          </cell>
          <cell r="CD356">
            <v>76917</v>
          </cell>
        </row>
        <row r="357">
          <cell r="B357" t="str">
            <v>PBA08</v>
          </cell>
          <cell r="C357" t="str">
            <v>CAP08</v>
          </cell>
          <cell r="D357" t="str">
            <v>De   150  pares</v>
          </cell>
          <cell r="E357" t="str">
            <v>U</v>
          </cell>
          <cell r="F357" t="str">
            <v>NA</v>
          </cell>
          <cell r="G357" t="str">
            <v>NA</v>
          </cell>
          <cell r="H357" t="str">
            <v>NA</v>
          </cell>
          <cell r="I357" t="str">
            <v>NA</v>
          </cell>
          <cell r="J357" t="str">
            <v>NA</v>
          </cell>
          <cell r="K357" t="str">
            <v>NA</v>
          </cell>
          <cell r="L357" t="str">
            <v>NA</v>
          </cell>
          <cell r="M357" t="str">
            <v>NA</v>
          </cell>
          <cell r="N357" t="str">
            <v>NA</v>
          </cell>
          <cell r="O357" t="str">
            <v>NA</v>
          </cell>
          <cell r="P357" t="str">
            <v>NA</v>
          </cell>
          <cell r="Q357" t="str">
            <v>NA</v>
          </cell>
          <cell r="R357" t="str">
            <v>NA</v>
          </cell>
          <cell r="S357" t="str">
            <v>NA</v>
          </cell>
          <cell r="T357" t="str">
            <v>CER002</v>
          </cell>
          <cell r="U357" t="str">
            <v>NA</v>
          </cell>
          <cell r="V357" t="str">
            <v>NA</v>
          </cell>
          <cell r="W357" t="str">
            <v>NA</v>
          </cell>
          <cell r="X357" t="str">
            <v>NA</v>
          </cell>
          <cell r="Y357" t="str">
            <v>CMC012</v>
          </cell>
          <cell r="Z357" t="str">
            <v>NA</v>
          </cell>
          <cell r="AA357" t="str">
            <v>NA</v>
          </cell>
          <cell r="AB357" t="str">
            <v>NA</v>
          </cell>
          <cell r="AC357" t="str">
            <v>NA</v>
          </cell>
          <cell r="AD357">
            <v>1</v>
          </cell>
          <cell r="AE357" t="str">
            <v>NA</v>
          </cell>
          <cell r="AF357" t="str">
            <v>NA</v>
          </cell>
          <cell r="AG357" t="str">
            <v>NA</v>
          </cell>
          <cell r="AH357" t="str">
            <v>NA</v>
          </cell>
          <cell r="AI357">
            <v>250</v>
          </cell>
          <cell r="AJ357">
            <v>250</v>
          </cell>
          <cell r="AO357">
            <v>587</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48564</v>
          </cell>
          <cell r="BF357">
            <v>0</v>
          </cell>
          <cell r="BG357">
            <v>0</v>
          </cell>
          <cell r="BH357">
            <v>0</v>
          </cell>
          <cell r="BI357">
            <v>0</v>
          </cell>
          <cell r="BJ357">
            <v>194</v>
          </cell>
          <cell r="BK357">
            <v>0</v>
          </cell>
          <cell r="BL357">
            <v>0</v>
          </cell>
          <cell r="BM357">
            <v>0</v>
          </cell>
          <cell r="BN357">
            <v>0</v>
          </cell>
          <cell r="BO357">
            <v>194</v>
          </cell>
          <cell r="BP357">
            <v>98147</v>
          </cell>
          <cell r="BQ357">
            <v>0</v>
          </cell>
          <cell r="BR357">
            <v>0</v>
          </cell>
          <cell r="BS357">
            <v>0</v>
          </cell>
          <cell r="BT357">
            <v>0</v>
          </cell>
          <cell r="BU357">
            <v>393</v>
          </cell>
          <cell r="BV357">
            <v>0</v>
          </cell>
          <cell r="BW357">
            <v>0</v>
          </cell>
          <cell r="BX357">
            <v>0</v>
          </cell>
          <cell r="BY357">
            <v>0</v>
          </cell>
          <cell r="BZ357">
            <v>393</v>
          </cell>
          <cell r="CA357">
            <v>194</v>
          </cell>
          <cell r="CB357">
            <v>587</v>
          </cell>
          <cell r="CC357">
            <v>0.05</v>
          </cell>
          <cell r="CD357">
            <v>587</v>
          </cell>
        </row>
        <row r="358">
          <cell r="B358" t="str">
            <v>PBC08</v>
          </cell>
          <cell r="C358" t="str">
            <v>CAP08</v>
          </cell>
          <cell r="D358" t="str">
            <v>De   150  pares</v>
          </cell>
          <cell r="E358" t="str">
            <v>U</v>
          </cell>
          <cell r="F358" t="str">
            <v>NA</v>
          </cell>
          <cell r="G358" t="str">
            <v>NA</v>
          </cell>
          <cell r="H358" t="str">
            <v>NA</v>
          </cell>
          <cell r="I358" t="str">
            <v>NA</v>
          </cell>
          <cell r="J358" t="str">
            <v>NA</v>
          </cell>
          <cell r="K358" t="str">
            <v>NA</v>
          </cell>
          <cell r="L358" t="str">
            <v>NA</v>
          </cell>
          <cell r="M358" t="str">
            <v>NA</v>
          </cell>
          <cell r="N358" t="str">
            <v>NA</v>
          </cell>
          <cell r="O358" t="str">
            <v>NA</v>
          </cell>
          <cell r="P358" t="str">
            <v>NA</v>
          </cell>
          <cell r="Q358" t="str">
            <v>NA</v>
          </cell>
          <cell r="R358" t="str">
            <v>NA</v>
          </cell>
          <cell r="S358" t="str">
            <v>NA</v>
          </cell>
          <cell r="T358" t="str">
            <v>CER001</v>
          </cell>
          <cell r="U358" t="str">
            <v>NA</v>
          </cell>
          <cell r="V358" t="str">
            <v>NA</v>
          </cell>
          <cell r="W358" t="str">
            <v>NA</v>
          </cell>
          <cell r="X358" t="str">
            <v>NA</v>
          </cell>
          <cell r="Y358" t="str">
            <v>CMC011</v>
          </cell>
          <cell r="Z358" t="str">
            <v>NA</v>
          </cell>
          <cell r="AA358" t="str">
            <v>NA</v>
          </cell>
          <cell r="AB358" t="str">
            <v>NA</v>
          </cell>
          <cell r="AC358" t="str">
            <v>NA</v>
          </cell>
          <cell r="AD358">
            <v>1</v>
          </cell>
          <cell r="AE358" t="str">
            <v>NA</v>
          </cell>
          <cell r="AF358" t="str">
            <v>NA</v>
          </cell>
          <cell r="AG358" t="str">
            <v>NA</v>
          </cell>
          <cell r="AH358" t="str">
            <v>NA</v>
          </cell>
          <cell r="AI358">
            <v>350</v>
          </cell>
          <cell r="AJ358">
            <v>350</v>
          </cell>
          <cell r="AO358">
            <v>1076</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250716</v>
          </cell>
          <cell r="BF358">
            <v>0</v>
          </cell>
          <cell r="BG358">
            <v>0</v>
          </cell>
          <cell r="BH358">
            <v>0</v>
          </cell>
          <cell r="BI358">
            <v>0</v>
          </cell>
          <cell r="BJ358">
            <v>716</v>
          </cell>
          <cell r="BK358">
            <v>0</v>
          </cell>
          <cell r="BL358">
            <v>0</v>
          </cell>
          <cell r="BM358">
            <v>0</v>
          </cell>
          <cell r="BN358">
            <v>0</v>
          </cell>
          <cell r="BO358">
            <v>716</v>
          </cell>
          <cell r="BP358">
            <v>125868</v>
          </cell>
          <cell r="BQ358">
            <v>0</v>
          </cell>
          <cell r="BR358">
            <v>0</v>
          </cell>
          <cell r="BS358">
            <v>0</v>
          </cell>
          <cell r="BT358">
            <v>0</v>
          </cell>
          <cell r="BU358">
            <v>360</v>
          </cell>
          <cell r="BV358">
            <v>0</v>
          </cell>
          <cell r="BW358">
            <v>0</v>
          </cell>
          <cell r="BX358">
            <v>0</v>
          </cell>
          <cell r="BY358">
            <v>0</v>
          </cell>
          <cell r="BZ358">
            <v>360</v>
          </cell>
          <cell r="CA358">
            <v>716</v>
          </cell>
          <cell r="CB358">
            <v>1076</v>
          </cell>
          <cell r="CC358">
            <v>0.05</v>
          </cell>
          <cell r="CD358">
            <v>1076</v>
          </cell>
        </row>
        <row r="359">
          <cell r="B359" t="str">
            <v>PBM08</v>
          </cell>
          <cell r="C359" t="str">
            <v>CAP08</v>
          </cell>
          <cell r="D359" t="str">
            <v>De   150  pares</v>
          </cell>
          <cell r="E359" t="str">
            <v>U</v>
          </cell>
          <cell r="F359" t="str">
            <v>NA</v>
          </cell>
          <cell r="G359" t="str">
            <v>NA</v>
          </cell>
          <cell r="H359" t="str">
            <v>NA</v>
          </cell>
          <cell r="I359" t="str">
            <v>NA</v>
          </cell>
          <cell r="J359" t="str">
            <v>NA</v>
          </cell>
          <cell r="K359" t="str">
            <v>NA</v>
          </cell>
          <cell r="L359" t="str">
            <v>NA</v>
          </cell>
          <cell r="M359" t="str">
            <v>NA</v>
          </cell>
          <cell r="N359" t="str">
            <v>NA</v>
          </cell>
          <cell r="O359" t="str">
            <v>NA</v>
          </cell>
          <cell r="P359" t="str">
            <v>NA</v>
          </cell>
          <cell r="Q359" t="str">
            <v>NA</v>
          </cell>
          <cell r="R359" t="str">
            <v>NA</v>
          </cell>
          <cell r="S359" t="str">
            <v>NA</v>
          </cell>
          <cell r="T359" t="str">
            <v>CER002</v>
          </cell>
          <cell r="U359" t="str">
            <v>NA</v>
          </cell>
          <cell r="V359" t="str">
            <v>NA</v>
          </cell>
          <cell r="W359" t="str">
            <v>NA</v>
          </cell>
          <cell r="X359" t="str">
            <v>NA</v>
          </cell>
          <cell r="Y359" t="str">
            <v>CMC012</v>
          </cell>
          <cell r="Z359" t="str">
            <v>NA</v>
          </cell>
          <cell r="AA359" t="str">
            <v>NA</v>
          </cell>
          <cell r="AB359" t="str">
            <v>NA</v>
          </cell>
          <cell r="AC359" t="str">
            <v>NA</v>
          </cell>
          <cell r="AD359">
            <v>1</v>
          </cell>
          <cell r="AE359" t="str">
            <v>NA</v>
          </cell>
          <cell r="AF359" t="str">
            <v>NA</v>
          </cell>
          <cell r="AG359" t="str">
            <v>NA</v>
          </cell>
          <cell r="AH359" t="str">
            <v>NA</v>
          </cell>
          <cell r="AI359">
            <v>250</v>
          </cell>
          <cell r="AJ359">
            <v>250</v>
          </cell>
          <cell r="AO359">
            <v>587</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48564</v>
          </cell>
          <cell r="BF359">
            <v>0</v>
          </cell>
          <cell r="BG359">
            <v>0</v>
          </cell>
          <cell r="BH359">
            <v>0</v>
          </cell>
          <cell r="BI359">
            <v>0</v>
          </cell>
          <cell r="BJ359">
            <v>194</v>
          </cell>
          <cell r="BK359">
            <v>0</v>
          </cell>
          <cell r="BL359">
            <v>0</v>
          </cell>
          <cell r="BM359">
            <v>0</v>
          </cell>
          <cell r="BN359">
            <v>0</v>
          </cell>
          <cell r="BO359">
            <v>194</v>
          </cell>
          <cell r="BP359">
            <v>98147</v>
          </cell>
          <cell r="BQ359">
            <v>0</v>
          </cell>
          <cell r="BR359">
            <v>0</v>
          </cell>
          <cell r="BS359">
            <v>0</v>
          </cell>
          <cell r="BT359">
            <v>0</v>
          </cell>
          <cell r="BU359">
            <v>393</v>
          </cell>
          <cell r="BV359">
            <v>0</v>
          </cell>
          <cell r="BW359">
            <v>0</v>
          </cell>
          <cell r="BX359">
            <v>0</v>
          </cell>
          <cell r="BY359">
            <v>0</v>
          </cell>
          <cell r="BZ359">
            <v>393</v>
          </cell>
          <cell r="CA359">
            <v>194</v>
          </cell>
          <cell r="CB359">
            <v>587</v>
          </cell>
          <cell r="CC359">
            <v>0.05</v>
          </cell>
          <cell r="CD359">
            <v>587</v>
          </cell>
        </row>
        <row r="360">
          <cell r="B360" t="str">
            <v>PLA09</v>
          </cell>
          <cell r="C360" t="str">
            <v>CAP08</v>
          </cell>
          <cell r="D360" t="str">
            <v>De   200  pares</v>
          </cell>
          <cell r="E360" t="str">
            <v>m</v>
          </cell>
          <cell r="F360" t="str">
            <v>NA</v>
          </cell>
          <cell r="G360" t="str">
            <v>NA</v>
          </cell>
          <cell r="H360" t="str">
            <v>NA</v>
          </cell>
          <cell r="I360" t="str">
            <v>NA</v>
          </cell>
          <cell r="J360" t="str">
            <v>NA</v>
          </cell>
          <cell r="K360" t="str">
            <v>NA</v>
          </cell>
          <cell r="L360" t="str">
            <v>NA</v>
          </cell>
          <cell r="M360" t="str">
            <v>NA</v>
          </cell>
          <cell r="N360" t="str">
            <v>NA</v>
          </cell>
          <cell r="O360" t="str">
            <v>NA</v>
          </cell>
          <cell r="P360" t="str">
            <v>NA</v>
          </cell>
          <cell r="Q360" t="str">
            <v>NA</v>
          </cell>
          <cell r="R360" t="str">
            <v>NA</v>
          </cell>
          <cell r="S360" t="str">
            <v>NA</v>
          </cell>
          <cell r="T360" t="str">
            <v>CER002</v>
          </cell>
          <cell r="U360" t="str">
            <v>NA</v>
          </cell>
          <cell r="V360" t="str">
            <v>NA</v>
          </cell>
          <cell r="W360" t="str">
            <v>NA</v>
          </cell>
          <cell r="X360" t="str">
            <v>NA</v>
          </cell>
          <cell r="Y360" t="str">
            <v>CMC012</v>
          </cell>
          <cell r="Z360" t="str">
            <v>NA</v>
          </cell>
          <cell r="AA360" t="str">
            <v>NA</v>
          </cell>
          <cell r="AB360" t="str">
            <v>NA</v>
          </cell>
          <cell r="AC360" t="str">
            <v>NA</v>
          </cell>
          <cell r="AD360">
            <v>1</v>
          </cell>
          <cell r="AE360" t="str">
            <v>NA</v>
          </cell>
          <cell r="AF360" t="str">
            <v>NA</v>
          </cell>
          <cell r="AG360" t="str">
            <v>NA</v>
          </cell>
          <cell r="AH360" t="str">
            <v>NA</v>
          </cell>
          <cell r="AI360">
            <v>253</v>
          </cell>
          <cell r="AJ360">
            <v>253</v>
          </cell>
          <cell r="AO360">
            <v>580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48564</v>
          </cell>
          <cell r="BF360">
            <v>0</v>
          </cell>
          <cell r="BG360">
            <v>0</v>
          </cell>
          <cell r="BH360">
            <v>0</v>
          </cell>
          <cell r="BI360">
            <v>0</v>
          </cell>
          <cell r="BJ360">
            <v>192</v>
          </cell>
          <cell r="BK360">
            <v>0</v>
          </cell>
          <cell r="BL360">
            <v>0</v>
          </cell>
          <cell r="BM360">
            <v>0</v>
          </cell>
          <cell r="BN360">
            <v>0</v>
          </cell>
          <cell r="BO360">
            <v>192</v>
          </cell>
          <cell r="BP360">
            <v>98147</v>
          </cell>
          <cell r="BQ360">
            <v>0</v>
          </cell>
          <cell r="BR360">
            <v>0</v>
          </cell>
          <cell r="BS360">
            <v>0</v>
          </cell>
          <cell r="BT360">
            <v>0</v>
          </cell>
          <cell r="BU360">
            <v>388</v>
          </cell>
          <cell r="BV360">
            <v>0</v>
          </cell>
          <cell r="BW360">
            <v>0</v>
          </cell>
          <cell r="BX360">
            <v>0</v>
          </cell>
          <cell r="BY360">
            <v>0</v>
          </cell>
          <cell r="BZ360">
            <v>388</v>
          </cell>
          <cell r="CA360">
            <v>192</v>
          </cell>
          <cell r="CB360">
            <v>580</v>
          </cell>
          <cell r="CC360">
            <v>0.05</v>
          </cell>
          <cell r="CD360">
            <v>580</v>
          </cell>
        </row>
        <row r="361">
          <cell r="B361" t="str">
            <v>PLM09</v>
          </cell>
          <cell r="C361" t="str">
            <v>CAP08</v>
          </cell>
          <cell r="D361" t="str">
            <v>De   200  pares</v>
          </cell>
          <cell r="E361" t="str">
            <v>m</v>
          </cell>
          <cell r="F361" t="str">
            <v>NA</v>
          </cell>
          <cell r="G361" t="str">
            <v>NA</v>
          </cell>
          <cell r="H361" t="str">
            <v>NA</v>
          </cell>
          <cell r="I361" t="str">
            <v>NA</v>
          </cell>
          <cell r="J361" t="str">
            <v>NA</v>
          </cell>
          <cell r="K361" t="str">
            <v>NA</v>
          </cell>
          <cell r="L361" t="str">
            <v>NA</v>
          </cell>
          <cell r="M361" t="str">
            <v>NA</v>
          </cell>
          <cell r="N361" t="str">
            <v>NA</v>
          </cell>
          <cell r="O361" t="str">
            <v>NA</v>
          </cell>
          <cell r="P361" t="str">
            <v>NA</v>
          </cell>
          <cell r="Q361" t="str">
            <v>NA</v>
          </cell>
          <cell r="R361" t="str">
            <v>NA</v>
          </cell>
          <cell r="S361" t="str">
            <v>NA</v>
          </cell>
          <cell r="T361" t="str">
            <v>CER002</v>
          </cell>
          <cell r="U361" t="str">
            <v>NA</v>
          </cell>
          <cell r="V361" t="str">
            <v>NA</v>
          </cell>
          <cell r="W361" t="str">
            <v>NA</v>
          </cell>
          <cell r="X361" t="str">
            <v>NA</v>
          </cell>
          <cell r="Y361" t="str">
            <v>CMC012</v>
          </cell>
          <cell r="Z361" t="str">
            <v>NA</v>
          </cell>
          <cell r="AA361" t="str">
            <v>NA</v>
          </cell>
          <cell r="AB361" t="str">
            <v>NA</v>
          </cell>
          <cell r="AC361" t="str">
            <v>NA</v>
          </cell>
          <cell r="AD361">
            <v>1</v>
          </cell>
          <cell r="AE361" t="str">
            <v>NA</v>
          </cell>
          <cell r="AF361" t="str">
            <v>NA</v>
          </cell>
          <cell r="AG361" t="str">
            <v>NA</v>
          </cell>
          <cell r="AH361" t="str">
            <v>NA</v>
          </cell>
          <cell r="AI361">
            <v>275</v>
          </cell>
          <cell r="AJ361">
            <v>275</v>
          </cell>
          <cell r="AO361">
            <v>534</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48564</v>
          </cell>
          <cell r="BF361">
            <v>0</v>
          </cell>
          <cell r="BG361">
            <v>0</v>
          </cell>
          <cell r="BH361">
            <v>0</v>
          </cell>
          <cell r="BI361">
            <v>0</v>
          </cell>
          <cell r="BJ361">
            <v>177</v>
          </cell>
          <cell r="BK361">
            <v>0</v>
          </cell>
          <cell r="BL361">
            <v>0</v>
          </cell>
          <cell r="BM361">
            <v>0</v>
          </cell>
          <cell r="BN361">
            <v>0</v>
          </cell>
          <cell r="BO361">
            <v>177</v>
          </cell>
          <cell r="BP361">
            <v>98147</v>
          </cell>
          <cell r="BQ361">
            <v>0</v>
          </cell>
          <cell r="BR361">
            <v>0</v>
          </cell>
          <cell r="BS361">
            <v>0</v>
          </cell>
          <cell r="BT361">
            <v>0</v>
          </cell>
          <cell r="BU361">
            <v>357</v>
          </cell>
          <cell r="BV361">
            <v>0</v>
          </cell>
          <cell r="BW361">
            <v>0</v>
          </cell>
          <cell r="BX361">
            <v>0</v>
          </cell>
          <cell r="BY361">
            <v>0</v>
          </cell>
          <cell r="BZ361">
            <v>357</v>
          </cell>
          <cell r="CA361">
            <v>177</v>
          </cell>
          <cell r="CB361">
            <v>534</v>
          </cell>
          <cell r="CC361">
            <v>0.05</v>
          </cell>
          <cell r="CD361">
            <v>534</v>
          </cell>
        </row>
        <row r="362">
          <cell r="B362" t="str">
            <v>ELM09</v>
          </cell>
          <cell r="C362" t="str">
            <v>CAP08</v>
          </cell>
          <cell r="D362" t="str">
            <v>De   200  pares</v>
          </cell>
          <cell r="E362" t="str">
            <v>U</v>
          </cell>
          <cell r="F362" t="str">
            <v>MRD149</v>
          </cell>
          <cell r="G362" t="str">
            <v>MRD076</v>
          </cell>
          <cell r="H362" t="str">
            <v>NA</v>
          </cell>
          <cell r="I362" t="str">
            <v>NA</v>
          </cell>
          <cell r="J362" t="str">
            <v>NA</v>
          </cell>
          <cell r="K362" t="str">
            <v>NA</v>
          </cell>
          <cell r="L362" t="str">
            <v>NA</v>
          </cell>
          <cell r="M362">
            <v>1</v>
          </cell>
          <cell r="N362">
            <v>404</v>
          </cell>
          <cell r="O362" t="str">
            <v>NA</v>
          </cell>
          <cell r="P362" t="str">
            <v>NA</v>
          </cell>
          <cell r="Q362" t="str">
            <v>NA</v>
          </cell>
          <cell r="R362" t="str">
            <v>NA</v>
          </cell>
          <cell r="S362" t="str">
            <v>NA</v>
          </cell>
          <cell r="T362" t="str">
            <v>CER004</v>
          </cell>
          <cell r="U362" t="str">
            <v>NA</v>
          </cell>
          <cell r="V362" t="str">
            <v>NA</v>
          </cell>
          <cell r="W362" t="str">
            <v>NA</v>
          </cell>
          <cell r="X362" t="str">
            <v>NA</v>
          </cell>
          <cell r="Y362" t="str">
            <v>CMC013</v>
          </cell>
          <cell r="Z362" t="str">
            <v>NA</v>
          </cell>
          <cell r="AA362" t="str">
            <v>NA</v>
          </cell>
          <cell r="AB362" t="str">
            <v>NA</v>
          </cell>
          <cell r="AC362" t="str">
            <v>NA</v>
          </cell>
          <cell r="AD362">
            <v>1</v>
          </cell>
          <cell r="AE362" t="str">
            <v>NA</v>
          </cell>
          <cell r="AF362" t="str">
            <v>NA</v>
          </cell>
          <cell r="AG362" t="str">
            <v>NA</v>
          </cell>
          <cell r="AH362" t="str">
            <v>NA</v>
          </cell>
          <cell r="AI362">
            <v>4</v>
          </cell>
          <cell r="AJ362">
            <v>4</v>
          </cell>
          <cell r="AO362">
            <v>128733</v>
          </cell>
          <cell r="AP362">
            <v>35742</v>
          </cell>
          <cell r="AQ362">
            <v>85</v>
          </cell>
          <cell r="AR362">
            <v>0</v>
          </cell>
          <cell r="AS362">
            <v>0</v>
          </cell>
          <cell r="AT362">
            <v>0</v>
          </cell>
          <cell r="AU362">
            <v>0</v>
          </cell>
          <cell r="AV362">
            <v>0</v>
          </cell>
          <cell r="AW362">
            <v>35742</v>
          </cell>
          <cell r="AX362">
            <v>34340</v>
          </cell>
          <cell r="AY362">
            <v>0</v>
          </cell>
          <cell r="AZ362">
            <v>0</v>
          </cell>
          <cell r="BA362">
            <v>0</v>
          </cell>
          <cell r="BB362">
            <v>0</v>
          </cell>
          <cell r="BC362">
            <v>0</v>
          </cell>
          <cell r="BD362">
            <v>73586</v>
          </cell>
          <cell r="BE362">
            <v>114090</v>
          </cell>
          <cell r="BF362">
            <v>0</v>
          </cell>
          <cell r="BG362">
            <v>0</v>
          </cell>
          <cell r="BH362">
            <v>0</v>
          </cell>
          <cell r="BI362">
            <v>0</v>
          </cell>
          <cell r="BJ362">
            <v>28523</v>
          </cell>
          <cell r="BK362">
            <v>0</v>
          </cell>
          <cell r="BL362">
            <v>0</v>
          </cell>
          <cell r="BM362">
            <v>0</v>
          </cell>
          <cell r="BN362">
            <v>0</v>
          </cell>
          <cell r="BO362">
            <v>28523</v>
          </cell>
          <cell r="BP362">
            <v>106495</v>
          </cell>
          <cell r="BQ362">
            <v>0</v>
          </cell>
          <cell r="BR362">
            <v>0</v>
          </cell>
          <cell r="BS362">
            <v>0</v>
          </cell>
          <cell r="BT362">
            <v>0</v>
          </cell>
          <cell r="BU362">
            <v>26624</v>
          </cell>
          <cell r="BV362">
            <v>0</v>
          </cell>
          <cell r="BW362">
            <v>0</v>
          </cell>
          <cell r="BX362">
            <v>0</v>
          </cell>
          <cell r="BY362">
            <v>0</v>
          </cell>
          <cell r="BZ362">
            <v>26624</v>
          </cell>
          <cell r="CA362">
            <v>28523</v>
          </cell>
          <cell r="CB362">
            <v>55147</v>
          </cell>
          <cell r="CC362">
            <v>0.05</v>
          </cell>
          <cell r="CD362">
            <v>128733</v>
          </cell>
        </row>
        <row r="363">
          <cell r="B363" t="str">
            <v>EPC09</v>
          </cell>
          <cell r="C363" t="str">
            <v>CAP08</v>
          </cell>
          <cell r="D363" t="str">
            <v>De   200  pares</v>
          </cell>
          <cell r="E363" t="str">
            <v>U</v>
          </cell>
          <cell r="F363" t="str">
            <v>MRD247</v>
          </cell>
          <cell r="G363" t="str">
            <v>MRD215</v>
          </cell>
          <cell r="H363" t="str">
            <v>MRD252</v>
          </cell>
          <cell r="I363" t="str">
            <v>MRD046</v>
          </cell>
          <cell r="J363" t="str">
            <v>NA</v>
          </cell>
          <cell r="K363" t="str">
            <v>NA</v>
          </cell>
          <cell r="L363" t="str">
            <v>NA</v>
          </cell>
          <cell r="M363">
            <v>1</v>
          </cell>
          <cell r="N363">
            <v>0.3</v>
          </cell>
          <cell r="O363">
            <v>0.08</v>
          </cell>
          <cell r="P363">
            <v>404</v>
          </cell>
          <cell r="Q363" t="str">
            <v>NA</v>
          </cell>
          <cell r="R363" t="str">
            <v>NA</v>
          </cell>
          <cell r="S363" t="str">
            <v>NA</v>
          </cell>
          <cell r="T363" t="str">
            <v>CER003</v>
          </cell>
          <cell r="U363" t="str">
            <v>NA</v>
          </cell>
          <cell r="V363" t="str">
            <v>NA</v>
          </cell>
          <cell r="W363" t="str">
            <v>NA</v>
          </cell>
          <cell r="X363" t="str">
            <v>NA</v>
          </cell>
          <cell r="Y363" t="str">
            <v>CMC013</v>
          </cell>
          <cell r="Z363" t="str">
            <v>NA</v>
          </cell>
          <cell r="AA363" t="str">
            <v>NA</v>
          </cell>
          <cell r="AB363" t="str">
            <v>NA</v>
          </cell>
          <cell r="AC363" t="str">
            <v>NA</v>
          </cell>
          <cell r="AD363">
            <v>1</v>
          </cell>
          <cell r="AE363" t="str">
            <v>NA</v>
          </cell>
          <cell r="AF363" t="str">
            <v>NA</v>
          </cell>
          <cell r="AG363" t="str">
            <v>NA</v>
          </cell>
          <cell r="AH363" t="str">
            <v>NA</v>
          </cell>
          <cell r="AI363">
            <v>4</v>
          </cell>
          <cell r="AJ363">
            <v>4</v>
          </cell>
          <cell r="AO363">
            <v>92840</v>
          </cell>
          <cell r="AP363">
            <v>19435</v>
          </cell>
          <cell r="AQ363">
            <v>14663</v>
          </cell>
          <cell r="AR363">
            <v>25875</v>
          </cell>
          <cell r="AS363">
            <v>43</v>
          </cell>
          <cell r="AT363">
            <v>0</v>
          </cell>
          <cell r="AU363">
            <v>0</v>
          </cell>
          <cell r="AV363">
            <v>0</v>
          </cell>
          <cell r="AW363">
            <v>19435</v>
          </cell>
          <cell r="AX363">
            <v>4399</v>
          </cell>
          <cell r="AY363">
            <v>2070</v>
          </cell>
          <cell r="AZ363">
            <v>17372</v>
          </cell>
          <cell r="BA363">
            <v>0</v>
          </cell>
          <cell r="BB363">
            <v>0</v>
          </cell>
          <cell r="BC363">
            <v>0</v>
          </cell>
          <cell r="BD363">
            <v>45440</v>
          </cell>
          <cell r="BE363">
            <v>83103</v>
          </cell>
          <cell r="BF363">
            <v>0</v>
          </cell>
          <cell r="BG363">
            <v>0</v>
          </cell>
          <cell r="BH363">
            <v>0</v>
          </cell>
          <cell r="BI363">
            <v>0</v>
          </cell>
          <cell r="BJ363">
            <v>20776</v>
          </cell>
          <cell r="BK363">
            <v>0</v>
          </cell>
          <cell r="BL363">
            <v>0</v>
          </cell>
          <cell r="BM363">
            <v>0</v>
          </cell>
          <cell r="BN363">
            <v>0</v>
          </cell>
          <cell r="BO363">
            <v>20776</v>
          </cell>
          <cell r="BP363">
            <v>106495</v>
          </cell>
          <cell r="BQ363">
            <v>0</v>
          </cell>
          <cell r="BR363">
            <v>0</v>
          </cell>
          <cell r="BS363">
            <v>0</v>
          </cell>
          <cell r="BT363">
            <v>0</v>
          </cell>
          <cell r="BU363">
            <v>26624</v>
          </cell>
          <cell r="BV363">
            <v>0</v>
          </cell>
          <cell r="BW363">
            <v>0</v>
          </cell>
          <cell r="BX363">
            <v>0</v>
          </cell>
          <cell r="BY363">
            <v>0</v>
          </cell>
          <cell r="BZ363">
            <v>26624</v>
          </cell>
          <cell r="CA363">
            <v>20776</v>
          </cell>
          <cell r="CB363">
            <v>47400</v>
          </cell>
          <cell r="CC363">
            <v>0.05</v>
          </cell>
          <cell r="CD363">
            <v>92840</v>
          </cell>
        </row>
        <row r="364">
          <cell r="B364" t="str">
            <v>ML009</v>
          </cell>
          <cell r="C364" t="str">
            <v>CAP08</v>
          </cell>
          <cell r="D364" t="str">
            <v>De   200  pares</v>
          </cell>
          <cell r="E364" t="str">
            <v>U</v>
          </cell>
          <cell r="F364" t="str">
            <v>MRD133</v>
          </cell>
          <cell r="G364" t="str">
            <v>MRD354</v>
          </cell>
          <cell r="H364" t="str">
            <v>MRD076</v>
          </cell>
          <cell r="I364" t="str">
            <v>NA</v>
          </cell>
          <cell r="J364" t="str">
            <v>NA</v>
          </cell>
          <cell r="K364" t="str">
            <v>NA</v>
          </cell>
          <cell r="L364" t="str">
            <v>NA</v>
          </cell>
          <cell r="M364">
            <v>1</v>
          </cell>
          <cell r="N364">
            <v>8</v>
          </cell>
          <cell r="O364">
            <v>4</v>
          </cell>
          <cell r="P364" t="str">
            <v>NA</v>
          </cell>
          <cell r="Q364" t="str">
            <v>NA</v>
          </cell>
          <cell r="R364" t="str">
            <v>NA</v>
          </cell>
          <cell r="S364" t="str">
            <v>NA</v>
          </cell>
          <cell r="T364" t="str">
            <v>CER003</v>
          </cell>
          <cell r="U364" t="str">
            <v>NA</v>
          </cell>
          <cell r="V364" t="str">
            <v>NA</v>
          </cell>
          <cell r="W364" t="str">
            <v>NA</v>
          </cell>
          <cell r="X364" t="str">
            <v>NA</v>
          </cell>
          <cell r="Y364" t="str">
            <v>CMC013</v>
          </cell>
          <cell r="Z364" t="str">
            <v>NA</v>
          </cell>
          <cell r="AA364" t="str">
            <v>NA</v>
          </cell>
          <cell r="AB364" t="str">
            <v>NA</v>
          </cell>
          <cell r="AC364" t="str">
            <v>NA</v>
          </cell>
          <cell r="AD364">
            <v>1</v>
          </cell>
          <cell r="AE364" t="str">
            <v>NA</v>
          </cell>
          <cell r="AF364" t="str">
            <v>NA</v>
          </cell>
          <cell r="AG364" t="str">
            <v>NA</v>
          </cell>
          <cell r="AH364" t="str">
            <v>NA</v>
          </cell>
          <cell r="AI364">
            <v>5</v>
          </cell>
          <cell r="AJ364">
            <v>5</v>
          </cell>
          <cell r="AO364">
            <v>112176</v>
          </cell>
          <cell r="AP364">
            <v>44620</v>
          </cell>
          <cell r="AQ364">
            <v>3220</v>
          </cell>
          <cell r="AR364">
            <v>85</v>
          </cell>
          <cell r="AS364">
            <v>0</v>
          </cell>
          <cell r="AT364">
            <v>0</v>
          </cell>
          <cell r="AU364">
            <v>0</v>
          </cell>
          <cell r="AV364">
            <v>0</v>
          </cell>
          <cell r="AW364">
            <v>44620</v>
          </cell>
          <cell r="AX364">
            <v>25760</v>
          </cell>
          <cell r="AY364">
            <v>340</v>
          </cell>
          <cell r="AZ364">
            <v>0</v>
          </cell>
          <cell r="BA364">
            <v>0</v>
          </cell>
          <cell r="BB364">
            <v>0</v>
          </cell>
          <cell r="BC364">
            <v>0</v>
          </cell>
          <cell r="BD364">
            <v>74256</v>
          </cell>
          <cell r="BE364">
            <v>83103</v>
          </cell>
          <cell r="BF364">
            <v>0</v>
          </cell>
          <cell r="BG364">
            <v>0</v>
          </cell>
          <cell r="BH364">
            <v>0</v>
          </cell>
          <cell r="BI364">
            <v>0</v>
          </cell>
          <cell r="BJ364">
            <v>16621</v>
          </cell>
          <cell r="BK364">
            <v>0</v>
          </cell>
          <cell r="BL364">
            <v>0</v>
          </cell>
          <cell r="BM364">
            <v>0</v>
          </cell>
          <cell r="BN364">
            <v>0</v>
          </cell>
          <cell r="BO364">
            <v>16621</v>
          </cell>
          <cell r="BP364">
            <v>106495</v>
          </cell>
          <cell r="BQ364">
            <v>0</v>
          </cell>
          <cell r="BR364">
            <v>0</v>
          </cell>
          <cell r="BS364">
            <v>0</v>
          </cell>
          <cell r="BT364">
            <v>0</v>
          </cell>
          <cell r="BU364">
            <v>21299</v>
          </cell>
          <cell r="BV364">
            <v>0</v>
          </cell>
          <cell r="BW364">
            <v>0</v>
          </cell>
          <cell r="BX364">
            <v>0</v>
          </cell>
          <cell r="BY364">
            <v>0</v>
          </cell>
          <cell r="BZ364">
            <v>21299</v>
          </cell>
          <cell r="CA364">
            <v>16621</v>
          </cell>
          <cell r="CB364">
            <v>37920</v>
          </cell>
          <cell r="CC364">
            <v>0.05</v>
          </cell>
          <cell r="CD364">
            <v>112176</v>
          </cell>
        </row>
        <row r="365">
          <cell r="B365" t="str">
            <v>MP009</v>
          </cell>
          <cell r="C365" t="str">
            <v>CAP08</v>
          </cell>
          <cell r="D365" t="str">
            <v>De   200  pares</v>
          </cell>
          <cell r="E365" t="str">
            <v>U</v>
          </cell>
          <cell r="F365" t="str">
            <v>MRD247</v>
          </cell>
          <cell r="G365" t="str">
            <v>MRD215</v>
          </cell>
          <cell r="H365" t="str">
            <v>MRD252</v>
          </cell>
          <cell r="I365" t="str">
            <v>MRD046</v>
          </cell>
          <cell r="J365" t="str">
            <v>NA</v>
          </cell>
          <cell r="K365" t="str">
            <v>NA</v>
          </cell>
          <cell r="L365" t="str">
            <v>NA</v>
          </cell>
          <cell r="M365">
            <v>1</v>
          </cell>
          <cell r="N365">
            <v>0.3</v>
          </cell>
          <cell r="O365">
            <v>0.08</v>
          </cell>
          <cell r="P365">
            <v>404</v>
          </cell>
          <cell r="Q365" t="str">
            <v>NA</v>
          </cell>
          <cell r="R365" t="str">
            <v>NA</v>
          </cell>
          <cell r="S365" t="str">
            <v>NA</v>
          </cell>
          <cell r="T365" t="str">
            <v>CER003</v>
          </cell>
          <cell r="U365" t="str">
            <v>NA</v>
          </cell>
          <cell r="V365" t="str">
            <v>NA</v>
          </cell>
          <cell r="W365" t="str">
            <v>NA</v>
          </cell>
          <cell r="X365" t="str">
            <v>NA</v>
          </cell>
          <cell r="Y365" t="str">
            <v>CMC013</v>
          </cell>
          <cell r="Z365" t="str">
            <v>NA</v>
          </cell>
          <cell r="AA365" t="str">
            <v>NA</v>
          </cell>
          <cell r="AB365" t="str">
            <v>NA</v>
          </cell>
          <cell r="AC365" t="str">
            <v>NA</v>
          </cell>
          <cell r="AD365">
            <v>1</v>
          </cell>
          <cell r="AE365" t="str">
            <v>NA</v>
          </cell>
          <cell r="AF365" t="str">
            <v>NA</v>
          </cell>
          <cell r="AG365" t="str">
            <v>NA</v>
          </cell>
          <cell r="AH365" t="str">
            <v>NA</v>
          </cell>
          <cell r="AI365">
            <v>4</v>
          </cell>
          <cell r="AJ365">
            <v>4</v>
          </cell>
          <cell r="AO365">
            <v>92840</v>
          </cell>
          <cell r="AP365">
            <v>19435</v>
          </cell>
          <cell r="AQ365">
            <v>14663</v>
          </cell>
          <cell r="AR365">
            <v>25875</v>
          </cell>
          <cell r="AS365">
            <v>43</v>
          </cell>
          <cell r="AT365">
            <v>0</v>
          </cell>
          <cell r="AU365">
            <v>0</v>
          </cell>
          <cell r="AV365">
            <v>0</v>
          </cell>
          <cell r="AW365">
            <v>19435</v>
          </cell>
          <cell r="AX365">
            <v>4399</v>
          </cell>
          <cell r="AY365">
            <v>2070</v>
          </cell>
          <cell r="AZ365">
            <v>17372</v>
          </cell>
          <cell r="BA365">
            <v>0</v>
          </cell>
          <cell r="BB365">
            <v>0</v>
          </cell>
          <cell r="BC365">
            <v>0</v>
          </cell>
          <cell r="BD365">
            <v>45440</v>
          </cell>
          <cell r="BE365">
            <v>83103</v>
          </cell>
          <cell r="BF365">
            <v>0</v>
          </cell>
          <cell r="BG365">
            <v>0</v>
          </cell>
          <cell r="BH365">
            <v>0</v>
          </cell>
          <cell r="BI365">
            <v>0</v>
          </cell>
          <cell r="BJ365">
            <v>20776</v>
          </cell>
          <cell r="BK365">
            <v>0</v>
          </cell>
          <cell r="BL365">
            <v>0</v>
          </cell>
          <cell r="BM365">
            <v>0</v>
          </cell>
          <cell r="BN365">
            <v>0</v>
          </cell>
          <cell r="BO365">
            <v>20776</v>
          </cell>
          <cell r="BP365">
            <v>106495</v>
          </cell>
          <cell r="BQ365">
            <v>0</v>
          </cell>
          <cell r="BR365">
            <v>0</v>
          </cell>
          <cell r="BS365">
            <v>0</v>
          </cell>
          <cell r="BT365">
            <v>0</v>
          </cell>
          <cell r="BU365">
            <v>26624</v>
          </cell>
          <cell r="BV365">
            <v>0</v>
          </cell>
          <cell r="BW365">
            <v>0</v>
          </cell>
          <cell r="BX365">
            <v>0</v>
          </cell>
          <cell r="BY365">
            <v>0</v>
          </cell>
          <cell r="BZ365">
            <v>26624</v>
          </cell>
          <cell r="CA365">
            <v>20776</v>
          </cell>
          <cell r="CB365">
            <v>47400</v>
          </cell>
          <cell r="CC365">
            <v>0.05</v>
          </cell>
          <cell r="CD365">
            <v>92840</v>
          </cell>
        </row>
        <row r="366">
          <cell r="B366" t="str">
            <v>PBC09</v>
          </cell>
          <cell r="C366" t="str">
            <v>CAP08</v>
          </cell>
          <cell r="D366" t="str">
            <v>De   200  pares</v>
          </cell>
          <cell r="E366" t="str">
            <v>U</v>
          </cell>
          <cell r="F366" t="str">
            <v>NA</v>
          </cell>
          <cell r="G366" t="str">
            <v>NA</v>
          </cell>
          <cell r="H366" t="str">
            <v>NA</v>
          </cell>
          <cell r="I366" t="str">
            <v>NA</v>
          </cell>
          <cell r="J366" t="str">
            <v>NA</v>
          </cell>
          <cell r="K366" t="str">
            <v>NA</v>
          </cell>
          <cell r="L366" t="str">
            <v>NA</v>
          </cell>
          <cell r="M366" t="str">
            <v>NA</v>
          </cell>
          <cell r="N366" t="str">
            <v>NA</v>
          </cell>
          <cell r="O366" t="str">
            <v>NA</v>
          </cell>
          <cell r="P366" t="str">
            <v>NA</v>
          </cell>
          <cell r="Q366" t="str">
            <v>NA</v>
          </cell>
          <cell r="R366" t="str">
            <v>NA</v>
          </cell>
          <cell r="S366" t="str">
            <v>NA</v>
          </cell>
          <cell r="T366" t="str">
            <v>CER001</v>
          </cell>
          <cell r="U366" t="str">
            <v>NA</v>
          </cell>
          <cell r="V366" t="str">
            <v>NA</v>
          </cell>
          <cell r="W366" t="str">
            <v>NA</v>
          </cell>
          <cell r="X366" t="str">
            <v>NA</v>
          </cell>
          <cell r="Y366" t="str">
            <v>CMC011</v>
          </cell>
          <cell r="Z366" t="str">
            <v>NA</v>
          </cell>
          <cell r="AA366" t="str">
            <v>NA</v>
          </cell>
          <cell r="AB366" t="str">
            <v>NA</v>
          </cell>
          <cell r="AC366" t="str">
            <v>NA</v>
          </cell>
          <cell r="AD366">
            <v>1</v>
          </cell>
          <cell r="AE366" t="str">
            <v>NA</v>
          </cell>
          <cell r="AF366" t="str">
            <v>NA</v>
          </cell>
          <cell r="AG366" t="str">
            <v>NA</v>
          </cell>
          <cell r="AH366" t="str">
            <v>NA</v>
          </cell>
          <cell r="AI366">
            <v>300</v>
          </cell>
          <cell r="AJ366">
            <v>300</v>
          </cell>
          <cell r="AO366">
            <v>1256</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250716</v>
          </cell>
          <cell r="BF366">
            <v>0</v>
          </cell>
          <cell r="BG366">
            <v>0</v>
          </cell>
          <cell r="BH366">
            <v>0</v>
          </cell>
          <cell r="BI366">
            <v>0</v>
          </cell>
          <cell r="BJ366">
            <v>836</v>
          </cell>
          <cell r="BK366">
            <v>0</v>
          </cell>
          <cell r="BL366">
            <v>0</v>
          </cell>
          <cell r="BM366">
            <v>0</v>
          </cell>
          <cell r="BN366">
            <v>0</v>
          </cell>
          <cell r="BO366">
            <v>836</v>
          </cell>
          <cell r="BP366">
            <v>125868</v>
          </cell>
          <cell r="BQ366">
            <v>0</v>
          </cell>
          <cell r="BR366">
            <v>0</v>
          </cell>
          <cell r="BS366">
            <v>0</v>
          </cell>
          <cell r="BT366">
            <v>0</v>
          </cell>
          <cell r="BU366">
            <v>420</v>
          </cell>
          <cell r="BV366">
            <v>0</v>
          </cell>
          <cell r="BW366">
            <v>0</v>
          </cell>
          <cell r="BX366">
            <v>0</v>
          </cell>
          <cell r="BY366">
            <v>0</v>
          </cell>
          <cell r="BZ366">
            <v>420</v>
          </cell>
          <cell r="CA366">
            <v>836</v>
          </cell>
          <cell r="CB366">
            <v>1256</v>
          </cell>
          <cell r="CC366">
            <v>0.05</v>
          </cell>
          <cell r="CD366">
            <v>1256</v>
          </cell>
        </row>
        <row r="367">
          <cell r="B367" t="str">
            <v>PLA10</v>
          </cell>
          <cell r="C367" t="str">
            <v>CAP08</v>
          </cell>
          <cell r="D367" t="str">
            <v>De   300  pares</v>
          </cell>
          <cell r="E367" t="str">
            <v>m</v>
          </cell>
          <cell r="F367" t="str">
            <v>NA</v>
          </cell>
          <cell r="G367" t="str">
            <v>NA</v>
          </cell>
          <cell r="H367" t="str">
            <v>NA</v>
          </cell>
          <cell r="I367" t="str">
            <v>NA</v>
          </cell>
          <cell r="J367" t="str">
            <v>NA</v>
          </cell>
          <cell r="K367" t="str">
            <v>NA</v>
          </cell>
          <cell r="L367" t="str">
            <v>NA</v>
          </cell>
          <cell r="M367" t="str">
            <v>NA</v>
          </cell>
          <cell r="N367" t="str">
            <v>NA</v>
          </cell>
          <cell r="O367" t="str">
            <v>NA</v>
          </cell>
          <cell r="P367" t="str">
            <v>NA</v>
          </cell>
          <cell r="Q367" t="str">
            <v>NA</v>
          </cell>
          <cell r="R367" t="str">
            <v>NA</v>
          </cell>
          <cell r="S367" t="str">
            <v>NA</v>
          </cell>
          <cell r="T367" t="str">
            <v>CER002</v>
          </cell>
          <cell r="U367" t="str">
            <v>NA</v>
          </cell>
          <cell r="V367" t="str">
            <v>NA</v>
          </cell>
          <cell r="W367" t="str">
            <v>NA</v>
          </cell>
          <cell r="X367" t="str">
            <v>NA</v>
          </cell>
          <cell r="Y367" t="str">
            <v>CMC012</v>
          </cell>
          <cell r="Z367" t="str">
            <v>NA</v>
          </cell>
          <cell r="AA367" t="str">
            <v>NA</v>
          </cell>
          <cell r="AB367" t="str">
            <v>NA</v>
          </cell>
          <cell r="AC367" t="str">
            <v>NA</v>
          </cell>
          <cell r="AD367">
            <v>1</v>
          </cell>
          <cell r="AE367" t="str">
            <v>NA</v>
          </cell>
          <cell r="AF367" t="str">
            <v>NA</v>
          </cell>
          <cell r="AG367" t="str">
            <v>NA</v>
          </cell>
          <cell r="AH367" t="str">
            <v>NA</v>
          </cell>
          <cell r="AI367">
            <v>225</v>
          </cell>
          <cell r="AJ367">
            <v>225</v>
          </cell>
          <cell r="AO367">
            <v>652</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48564</v>
          </cell>
          <cell r="BF367">
            <v>0</v>
          </cell>
          <cell r="BG367">
            <v>0</v>
          </cell>
          <cell r="BH367">
            <v>0</v>
          </cell>
          <cell r="BI367">
            <v>0</v>
          </cell>
          <cell r="BJ367">
            <v>216</v>
          </cell>
          <cell r="BK367">
            <v>0</v>
          </cell>
          <cell r="BL367">
            <v>0</v>
          </cell>
          <cell r="BM367">
            <v>0</v>
          </cell>
          <cell r="BN367">
            <v>0</v>
          </cell>
          <cell r="BO367">
            <v>216</v>
          </cell>
          <cell r="BP367">
            <v>98147</v>
          </cell>
          <cell r="BQ367">
            <v>0</v>
          </cell>
          <cell r="BR367">
            <v>0</v>
          </cell>
          <cell r="BS367">
            <v>0</v>
          </cell>
          <cell r="BT367">
            <v>0</v>
          </cell>
          <cell r="BU367">
            <v>436</v>
          </cell>
          <cell r="BV367">
            <v>0</v>
          </cell>
          <cell r="BW367">
            <v>0</v>
          </cell>
          <cell r="BX367">
            <v>0</v>
          </cell>
          <cell r="BY367">
            <v>0</v>
          </cell>
          <cell r="BZ367">
            <v>436</v>
          </cell>
          <cell r="CA367">
            <v>216</v>
          </cell>
          <cell r="CB367">
            <v>652</v>
          </cell>
          <cell r="CC367">
            <v>0.05</v>
          </cell>
          <cell r="CD367">
            <v>652</v>
          </cell>
        </row>
        <row r="368">
          <cell r="B368" t="str">
            <v>EPC10</v>
          </cell>
          <cell r="C368" t="str">
            <v>CAP08</v>
          </cell>
          <cell r="D368" t="str">
            <v>De   300  pares</v>
          </cell>
          <cell r="E368" t="str">
            <v>U</v>
          </cell>
          <cell r="F368" t="str">
            <v>MRD248</v>
          </cell>
          <cell r="G368" t="str">
            <v>MRD215</v>
          </cell>
          <cell r="H368" t="str">
            <v>MRD252</v>
          </cell>
          <cell r="I368" t="str">
            <v>MRD046</v>
          </cell>
          <cell r="J368" t="str">
            <v>NA</v>
          </cell>
          <cell r="K368" t="str">
            <v>NA</v>
          </cell>
          <cell r="L368" t="str">
            <v>NA</v>
          </cell>
          <cell r="M368">
            <v>1</v>
          </cell>
          <cell r="N368">
            <v>0.35</v>
          </cell>
          <cell r="O368">
            <v>0.09</v>
          </cell>
          <cell r="P368">
            <v>606</v>
          </cell>
          <cell r="Q368" t="str">
            <v>NA</v>
          </cell>
          <cell r="R368" t="str">
            <v>NA</v>
          </cell>
          <cell r="S368" t="str">
            <v>NA</v>
          </cell>
          <cell r="T368" t="str">
            <v>CER003</v>
          </cell>
          <cell r="U368" t="str">
            <v>NA</v>
          </cell>
          <cell r="V368" t="str">
            <v>NA</v>
          </cell>
          <cell r="W368" t="str">
            <v>NA</v>
          </cell>
          <cell r="X368" t="str">
            <v>NA</v>
          </cell>
          <cell r="Y368" t="str">
            <v>CMC013</v>
          </cell>
          <cell r="Z368" t="str">
            <v>NA</v>
          </cell>
          <cell r="AA368" t="str">
            <v>NA</v>
          </cell>
          <cell r="AB368" t="str">
            <v>NA</v>
          </cell>
          <cell r="AC368" t="str">
            <v>NA</v>
          </cell>
          <cell r="AD368">
            <v>1</v>
          </cell>
          <cell r="AE368" t="str">
            <v>NA</v>
          </cell>
          <cell r="AF368" t="str">
            <v>NA</v>
          </cell>
          <cell r="AG368" t="str">
            <v>NA</v>
          </cell>
          <cell r="AH368" t="str">
            <v>NA</v>
          </cell>
          <cell r="AI368">
            <v>3.2</v>
          </cell>
          <cell r="AJ368">
            <v>3.2</v>
          </cell>
          <cell r="AO368">
            <v>119966</v>
          </cell>
          <cell r="AP368">
            <v>24306</v>
          </cell>
          <cell r="AQ368">
            <v>14663</v>
          </cell>
          <cell r="AR368">
            <v>25875</v>
          </cell>
          <cell r="AS368">
            <v>43</v>
          </cell>
          <cell r="AT368">
            <v>0</v>
          </cell>
          <cell r="AU368">
            <v>0</v>
          </cell>
          <cell r="AV368">
            <v>0</v>
          </cell>
          <cell r="AW368">
            <v>24306</v>
          </cell>
          <cell r="AX368">
            <v>5132</v>
          </cell>
          <cell r="AY368">
            <v>2329</v>
          </cell>
          <cell r="AZ368">
            <v>26058</v>
          </cell>
          <cell r="BA368">
            <v>0</v>
          </cell>
          <cell r="BB368">
            <v>0</v>
          </cell>
          <cell r="BC368">
            <v>0</v>
          </cell>
          <cell r="BD368">
            <v>60716</v>
          </cell>
          <cell r="BE368">
            <v>83103</v>
          </cell>
          <cell r="BF368">
            <v>0</v>
          </cell>
          <cell r="BG368">
            <v>0</v>
          </cell>
          <cell r="BH368">
            <v>0</v>
          </cell>
          <cell r="BI368">
            <v>0</v>
          </cell>
          <cell r="BJ368">
            <v>25970</v>
          </cell>
          <cell r="BK368">
            <v>0</v>
          </cell>
          <cell r="BL368">
            <v>0</v>
          </cell>
          <cell r="BM368">
            <v>0</v>
          </cell>
          <cell r="BN368">
            <v>0</v>
          </cell>
          <cell r="BO368">
            <v>25970</v>
          </cell>
          <cell r="BP368">
            <v>106495</v>
          </cell>
          <cell r="BQ368">
            <v>0</v>
          </cell>
          <cell r="BR368">
            <v>0</v>
          </cell>
          <cell r="BS368">
            <v>0</v>
          </cell>
          <cell r="BT368">
            <v>0</v>
          </cell>
          <cell r="BU368">
            <v>33280</v>
          </cell>
          <cell r="BV368">
            <v>0</v>
          </cell>
          <cell r="BW368">
            <v>0</v>
          </cell>
          <cell r="BX368">
            <v>0</v>
          </cell>
          <cell r="BY368">
            <v>0</v>
          </cell>
          <cell r="BZ368">
            <v>33280</v>
          </cell>
          <cell r="CA368">
            <v>25970</v>
          </cell>
          <cell r="CB368">
            <v>59250</v>
          </cell>
          <cell r="CC368">
            <v>0.05</v>
          </cell>
          <cell r="CD368">
            <v>119966</v>
          </cell>
        </row>
        <row r="369">
          <cell r="B369" t="str">
            <v>ETL01</v>
          </cell>
          <cell r="C369" t="str">
            <v>CAP08</v>
          </cell>
          <cell r="D369" t="str">
            <v>De   300  pares</v>
          </cell>
          <cell r="E369" t="str">
            <v>U</v>
          </cell>
          <cell r="F369" t="str">
            <v>MRD152</v>
          </cell>
          <cell r="G369" t="str">
            <v>MRD354</v>
          </cell>
          <cell r="H369" t="str">
            <v>MRD076</v>
          </cell>
          <cell r="I369" t="str">
            <v>NA</v>
          </cell>
          <cell r="J369" t="str">
            <v>NA</v>
          </cell>
          <cell r="K369" t="str">
            <v>NA</v>
          </cell>
          <cell r="L369" t="str">
            <v>NA</v>
          </cell>
          <cell r="M369">
            <v>1</v>
          </cell>
          <cell r="N369">
            <v>12</v>
          </cell>
          <cell r="O369">
            <v>6</v>
          </cell>
          <cell r="P369" t="str">
            <v>NA</v>
          </cell>
          <cell r="Q369" t="str">
            <v>NA</v>
          </cell>
          <cell r="R369" t="str">
            <v>NA</v>
          </cell>
          <cell r="S369" t="str">
            <v>NA</v>
          </cell>
          <cell r="T369" t="str">
            <v>CER003</v>
          </cell>
          <cell r="U369" t="str">
            <v>CER011</v>
          </cell>
          <cell r="V369" t="str">
            <v>NA</v>
          </cell>
          <cell r="W369" t="str">
            <v>NA</v>
          </cell>
          <cell r="X369" t="str">
            <v>NA</v>
          </cell>
          <cell r="Y369" t="str">
            <v>CMC013</v>
          </cell>
          <cell r="Z369" t="str">
            <v>CMC015</v>
          </cell>
          <cell r="AA369" t="str">
            <v>NA</v>
          </cell>
          <cell r="AB369" t="str">
            <v>NA</v>
          </cell>
          <cell r="AC369" t="str">
            <v>NA</v>
          </cell>
          <cell r="AD369">
            <v>0.89</v>
          </cell>
          <cell r="AE369">
            <v>1</v>
          </cell>
          <cell r="AF369" t="str">
            <v>NA</v>
          </cell>
          <cell r="AG369" t="str">
            <v>NA</v>
          </cell>
          <cell r="AH369" t="str">
            <v>NA</v>
          </cell>
          <cell r="AI369">
            <v>7.2</v>
          </cell>
          <cell r="AJ369">
            <v>8.1</v>
          </cell>
          <cell r="AK369">
            <v>7.2</v>
          </cell>
          <cell r="AO369">
            <v>178348</v>
          </cell>
          <cell r="AP369">
            <v>82000</v>
          </cell>
          <cell r="AQ369">
            <v>3220</v>
          </cell>
          <cell r="AR369">
            <v>85</v>
          </cell>
          <cell r="AS369">
            <v>0</v>
          </cell>
          <cell r="AT369">
            <v>0</v>
          </cell>
          <cell r="AU369">
            <v>0</v>
          </cell>
          <cell r="AV369">
            <v>0</v>
          </cell>
          <cell r="AW369">
            <v>82000</v>
          </cell>
          <cell r="AX369">
            <v>38640</v>
          </cell>
          <cell r="AY369">
            <v>510</v>
          </cell>
          <cell r="AZ369">
            <v>0</v>
          </cell>
          <cell r="BA369">
            <v>0</v>
          </cell>
          <cell r="BB369">
            <v>0</v>
          </cell>
          <cell r="BC369">
            <v>0</v>
          </cell>
          <cell r="BD369">
            <v>127208</v>
          </cell>
          <cell r="BE369">
            <v>83103</v>
          </cell>
          <cell r="BF369">
            <v>19028</v>
          </cell>
          <cell r="BG369">
            <v>0</v>
          </cell>
          <cell r="BH369">
            <v>0</v>
          </cell>
          <cell r="BI369">
            <v>0</v>
          </cell>
          <cell r="BJ369">
            <v>10272</v>
          </cell>
          <cell r="BK369">
            <v>2643</v>
          </cell>
          <cell r="BL369">
            <v>0</v>
          </cell>
          <cell r="BM369">
            <v>0</v>
          </cell>
          <cell r="BN369">
            <v>0</v>
          </cell>
          <cell r="BO369">
            <v>12915</v>
          </cell>
          <cell r="BP369">
            <v>106495</v>
          </cell>
          <cell r="BQ369">
            <v>180437</v>
          </cell>
          <cell r="BR369">
            <v>0</v>
          </cell>
          <cell r="BS369">
            <v>0</v>
          </cell>
          <cell r="BT369">
            <v>0</v>
          </cell>
          <cell r="BU369">
            <v>13164</v>
          </cell>
          <cell r="BV369">
            <v>25061</v>
          </cell>
          <cell r="BW369">
            <v>0</v>
          </cell>
          <cell r="BX369">
            <v>0</v>
          </cell>
          <cell r="BY369">
            <v>0</v>
          </cell>
          <cell r="BZ369">
            <v>38225</v>
          </cell>
          <cell r="CA369">
            <v>12915</v>
          </cell>
          <cell r="CB369">
            <v>51140</v>
          </cell>
          <cell r="CC369">
            <v>0.05</v>
          </cell>
          <cell r="CD369">
            <v>178348</v>
          </cell>
        </row>
        <row r="370">
          <cell r="B370" t="str">
            <v>ETP01</v>
          </cell>
          <cell r="C370" t="str">
            <v>CAP08</v>
          </cell>
          <cell r="D370" t="str">
            <v>De   300  pares</v>
          </cell>
          <cell r="E370" t="str">
            <v>U</v>
          </cell>
          <cell r="F370" t="str">
            <v>NA</v>
          </cell>
          <cell r="G370" t="str">
            <v>NA</v>
          </cell>
          <cell r="H370" t="str">
            <v>NA</v>
          </cell>
          <cell r="I370" t="str">
            <v>NA</v>
          </cell>
          <cell r="J370" t="str">
            <v>NA</v>
          </cell>
          <cell r="K370" t="str">
            <v>NA</v>
          </cell>
          <cell r="L370" t="str">
            <v>NA</v>
          </cell>
          <cell r="M370" t="str">
            <v>NA</v>
          </cell>
          <cell r="N370" t="str">
            <v>NA</v>
          </cell>
          <cell r="O370" t="str">
            <v>NA</v>
          </cell>
          <cell r="P370" t="str">
            <v>NA</v>
          </cell>
          <cell r="Q370" t="str">
            <v>NA</v>
          </cell>
          <cell r="R370" t="str">
            <v>NA</v>
          </cell>
          <cell r="S370" t="str">
            <v>NA</v>
          </cell>
          <cell r="T370" t="str">
            <v>NA</v>
          </cell>
          <cell r="U370" t="str">
            <v>NA</v>
          </cell>
          <cell r="V370" t="str">
            <v>NA</v>
          </cell>
          <cell r="W370" t="str">
            <v>NA</v>
          </cell>
          <cell r="X370" t="str">
            <v>NA</v>
          </cell>
          <cell r="Y370" t="str">
            <v>NA</v>
          </cell>
          <cell r="Z370" t="str">
            <v>NA</v>
          </cell>
          <cell r="AA370" t="str">
            <v>NA</v>
          </cell>
          <cell r="AB370" t="str">
            <v>NA</v>
          </cell>
          <cell r="AC370" t="str">
            <v>NA</v>
          </cell>
          <cell r="AD370" t="str">
            <v>NA</v>
          </cell>
          <cell r="AE370" t="str">
            <v>NA</v>
          </cell>
          <cell r="AF370" t="str">
            <v>NA</v>
          </cell>
          <cell r="AG370" t="str">
            <v>NA</v>
          </cell>
          <cell r="AH370" t="str">
            <v>NA</v>
          </cell>
          <cell r="AI370">
            <v>0</v>
          </cell>
          <cell r="AO370">
            <v>0</v>
          </cell>
          <cell r="AP370">
            <v>0</v>
          </cell>
          <cell r="AQ370">
            <v>0</v>
          </cell>
          <cell r="AR370">
            <v>0</v>
          </cell>
          <cell r="AS370">
            <v>0</v>
          </cell>
          <cell r="AT370">
            <v>0</v>
          </cell>
          <cell r="AU370">
            <v>0</v>
          </cell>
          <cell r="AV370">
            <v>0</v>
          </cell>
          <cell r="AW370">
            <v>0</v>
          </cell>
          <cell r="AX370">
            <v>0</v>
          </cell>
          <cell r="AY370">
            <v>0</v>
          </cell>
          <cell r="AZ370">
            <v>0</v>
          </cell>
          <cell r="BA370">
            <v>0</v>
          </cell>
          <cell r="BB370">
            <v>0</v>
          </cell>
          <cell r="BC370">
            <v>0</v>
          </cell>
          <cell r="BD370">
            <v>0</v>
          </cell>
          <cell r="BE370">
            <v>0</v>
          </cell>
          <cell r="BF370">
            <v>0</v>
          </cell>
          <cell r="BG370">
            <v>0</v>
          </cell>
          <cell r="BH370">
            <v>0</v>
          </cell>
          <cell r="BI370">
            <v>0</v>
          </cell>
          <cell r="BJ370">
            <v>0</v>
          </cell>
          <cell r="BK370">
            <v>0</v>
          </cell>
          <cell r="BL370">
            <v>0</v>
          </cell>
          <cell r="BM370">
            <v>0</v>
          </cell>
          <cell r="BN370">
            <v>0</v>
          </cell>
          <cell r="BO370">
            <v>0</v>
          </cell>
          <cell r="BP370">
            <v>0</v>
          </cell>
          <cell r="BQ370">
            <v>0</v>
          </cell>
          <cell r="BR370">
            <v>0</v>
          </cell>
          <cell r="BS370">
            <v>0</v>
          </cell>
          <cell r="BT370">
            <v>0</v>
          </cell>
          <cell r="BU370">
            <v>0</v>
          </cell>
          <cell r="BV370">
            <v>0</v>
          </cell>
          <cell r="BW370">
            <v>0</v>
          </cell>
          <cell r="BX370">
            <v>0</v>
          </cell>
          <cell r="BY370">
            <v>0</v>
          </cell>
          <cell r="BZ370">
            <v>0</v>
          </cell>
          <cell r="CA370">
            <v>0</v>
          </cell>
          <cell r="CB370">
            <v>0</v>
          </cell>
          <cell r="CC370">
            <v>0.05</v>
          </cell>
          <cell r="CD370">
            <v>0</v>
          </cell>
        </row>
        <row r="371">
          <cell r="B371" t="str">
            <v>ML010</v>
          </cell>
          <cell r="C371" t="str">
            <v>CAP08</v>
          </cell>
          <cell r="D371" t="str">
            <v>De   300  pares</v>
          </cell>
          <cell r="E371" t="str">
            <v>U</v>
          </cell>
          <cell r="F371" t="str">
            <v>MRD134</v>
          </cell>
          <cell r="G371" t="str">
            <v>MRD354</v>
          </cell>
          <cell r="H371" t="str">
            <v>MRD076</v>
          </cell>
          <cell r="I371" t="str">
            <v>NA</v>
          </cell>
          <cell r="J371" t="str">
            <v>NA</v>
          </cell>
          <cell r="K371" t="str">
            <v>NA</v>
          </cell>
          <cell r="L371" t="str">
            <v>NA</v>
          </cell>
          <cell r="M371">
            <v>1</v>
          </cell>
          <cell r="N371">
            <v>12</v>
          </cell>
          <cell r="O371">
            <v>6</v>
          </cell>
          <cell r="P371" t="str">
            <v>NA</v>
          </cell>
          <cell r="Q371" t="str">
            <v>NA</v>
          </cell>
          <cell r="R371" t="str">
            <v>NA</v>
          </cell>
          <cell r="S371" t="str">
            <v>NA</v>
          </cell>
          <cell r="T371" t="str">
            <v>CER003</v>
          </cell>
          <cell r="U371" t="str">
            <v>NA</v>
          </cell>
          <cell r="V371" t="str">
            <v>NA</v>
          </cell>
          <cell r="W371" t="str">
            <v>NA</v>
          </cell>
          <cell r="X371" t="str">
            <v>NA</v>
          </cell>
          <cell r="Y371" t="str">
            <v>CMC013</v>
          </cell>
          <cell r="Z371" t="str">
            <v>NA</v>
          </cell>
          <cell r="AA371" t="str">
            <v>NA</v>
          </cell>
          <cell r="AB371" t="str">
            <v>NA</v>
          </cell>
          <cell r="AC371" t="str">
            <v>NA</v>
          </cell>
          <cell r="AD371">
            <v>1</v>
          </cell>
          <cell r="AE371" t="str">
            <v>NA</v>
          </cell>
          <cell r="AF371" t="str">
            <v>NA</v>
          </cell>
          <cell r="AG371" t="str">
            <v>NA</v>
          </cell>
          <cell r="AH371" t="str">
            <v>NA</v>
          </cell>
          <cell r="AI371">
            <v>4</v>
          </cell>
          <cell r="AJ371">
            <v>4</v>
          </cell>
          <cell r="AO371">
            <v>135359</v>
          </cell>
          <cell r="AP371">
            <v>44620</v>
          </cell>
          <cell r="AQ371">
            <v>3220</v>
          </cell>
          <cell r="AR371">
            <v>85</v>
          </cell>
          <cell r="AS371">
            <v>0</v>
          </cell>
          <cell r="AT371">
            <v>0</v>
          </cell>
          <cell r="AU371">
            <v>0</v>
          </cell>
          <cell r="AV371">
            <v>0</v>
          </cell>
          <cell r="AW371">
            <v>44620</v>
          </cell>
          <cell r="AX371">
            <v>38640</v>
          </cell>
          <cell r="AY371">
            <v>510</v>
          </cell>
          <cell r="AZ371">
            <v>0</v>
          </cell>
          <cell r="BA371">
            <v>0</v>
          </cell>
          <cell r="BB371">
            <v>0</v>
          </cell>
          <cell r="BC371">
            <v>0</v>
          </cell>
          <cell r="BD371">
            <v>87959</v>
          </cell>
          <cell r="BE371">
            <v>83103</v>
          </cell>
          <cell r="BF371">
            <v>0</v>
          </cell>
          <cell r="BG371">
            <v>0</v>
          </cell>
          <cell r="BH371">
            <v>0</v>
          </cell>
          <cell r="BI371">
            <v>0</v>
          </cell>
          <cell r="BJ371">
            <v>20776</v>
          </cell>
          <cell r="BK371">
            <v>0</v>
          </cell>
          <cell r="BL371">
            <v>0</v>
          </cell>
          <cell r="BM371">
            <v>0</v>
          </cell>
          <cell r="BN371">
            <v>0</v>
          </cell>
          <cell r="BO371">
            <v>20776</v>
          </cell>
          <cell r="BP371">
            <v>106495</v>
          </cell>
          <cell r="BQ371">
            <v>0</v>
          </cell>
          <cell r="BR371">
            <v>0</v>
          </cell>
          <cell r="BS371">
            <v>0</v>
          </cell>
          <cell r="BT371">
            <v>0</v>
          </cell>
          <cell r="BU371">
            <v>26624</v>
          </cell>
          <cell r="BV371">
            <v>0</v>
          </cell>
          <cell r="BW371">
            <v>0</v>
          </cell>
          <cell r="BX371">
            <v>0</v>
          </cell>
          <cell r="BY371">
            <v>0</v>
          </cell>
          <cell r="BZ371">
            <v>26624</v>
          </cell>
          <cell r="CA371">
            <v>20776</v>
          </cell>
          <cell r="CB371">
            <v>47400</v>
          </cell>
          <cell r="CC371">
            <v>0.05</v>
          </cell>
          <cell r="CD371">
            <v>135359</v>
          </cell>
        </row>
        <row r="372">
          <cell r="B372" t="str">
            <v>MP010</v>
          </cell>
          <cell r="C372" t="str">
            <v>CAP08</v>
          </cell>
          <cell r="D372" t="str">
            <v>De   300  pares</v>
          </cell>
          <cell r="E372" t="str">
            <v>U</v>
          </cell>
          <cell r="F372" t="str">
            <v>MRD248</v>
          </cell>
          <cell r="G372" t="str">
            <v>MRD215</v>
          </cell>
          <cell r="H372" t="str">
            <v>MRD252</v>
          </cell>
          <cell r="I372" t="str">
            <v>MRD046</v>
          </cell>
          <cell r="J372" t="str">
            <v>NA</v>
          </cell>
          <cell r="K372" t="str">
            <v>NA</v>
          </cell>
          <cell r="L372" t="str">
            <v>NA</v>
          </cell>
          <cell r="M372">
            <v>1</v>
          </cell>
          <cell r="N372">
            <v>0.35</v>
          </cell>
          <cell r="O372">
            <v>0.09</v>
          </cell>
          <cell r="P372">
            <v>606</v>
          </cell>
          <cell r="Q372" t="str">
            <v>NA</v>
          </cell>
          <cell r="R372" t="str">
            <v>NA</v>
          </cell>
          <cell r="S372" t="str">
            <v>NA</v>
          </cell>
          <cell r="T372" t="str">
            <v>CER003</v>
          </cell>
          <cell r="U372" t="str">
            <v>NA</v>
          </cell>
          <cell r="V372" t="str">
            <v>NA</v>
          </cell>
          <cell r="W372" t="str">
            <v>NA</v>
          </cell>
          <cell r="X372" t="str">
            <v>NA</v>
          </cell>
          <cell r="Y372" t="str">
            <v>CMC013</v>
          </cell>
          <cell r="Z372" t="str">
            <v>NA</v>
          </cell>
          <cell r="AA372" t="str">
            <v>NA</v>
          </cell>
          <cell r="AB372" t="str">
            <v>NA</v>
          </cell>
          <cell r="AC372" t="str">
            <v>NA</v>
          </cell>
          <cell r="AD372">
            <v>1</v>
          </cell>
          <cell r="AE372" t="str">
            <v>NA</v>
          </cell>
          <cell r="AF372" t="str">
            <v>NA</v>
          </cell>
          <cell r="AG372" t="str">
            <v>NA</v>
          </cell>
          <cell r="AH372" t="str">
            <v>NA</v>
          </cell>
          <cell r="AI372">
            <v>3.2</v>
          </cell>
          <cell r="AJ372">
            <v>3.2</v>
          </cell>
          <cell r="AO372">
            <v>119966</v>
          </cell>
          <cell r="AP372">
            <v>24306</v>
          </cell>
          <cell r="AQ372">
            <v>14663</v>
          </cell>
          <cell r="AR372">
            <v>25875</v>
          </cell>
          <cell r="AS372">
            <v>43</v>
          </cell>
          <cell r="AT372">
            <v>0</v>
          </cell>
          <cell r="AU372">
            <v>0</v>
          </cell>
          <cell r="AV372">
            <v>0</v>
          </cell>
          <cell r="AW372">
            <v>24306</v>
          </cell>
          <cell r="AX372">
            <v>5132</v>
          </cell>
          <cell r="AY372">
            <v>2329</v>
          </cell>
          <cell r="AZ372">
            <v>26058</v>
          </cell>
          <cell r="BA372">
            <v>0</v>
          </cell>
          <cell r="BB372">
            <v>0</v>
          </cell>
          <cell r="BC372">
            <v>0</v>
          </cell>
          <cell r="BD372">
            <v>60716</v>
          </cell>
          <cell r="BE372">
            <v>83103</v>
          </cell>
          <cell r="BF372">
            <v>0</v>
          </cell>
          <cell r="BG372">
            <v>0</v>
          </cell>
          <cell r="BH372">
            <v>0</v>
          </cell>
          <cell r="BI372">
            <v>0</v>
          </cell>
          <cell r="BJ372">
            <v>25970</v>
          </cell>
          <cell r="BK372">
            <v>0</v>
          </cell>
          <cell r="BL372">
            <v>0</v>
          </cell>
          <cell r="BM372">
            <v>0</v>
          </cell>
          <cell r="BN372">
            <v>0</v>
          </cell>
          <cell r="BO372">
            <v>25970</v>
          </cell>
          <cell r="BP372">
            <v>106495</v>
          </cell>
          <cell r="BQ372">
            <v>0</v>
          </cell>
          <cell r="BR372">
            <v>0</v>
          </cell>
          <cell r="BS372">
            <v>0</v>
          </cell>
          <cell r="BT372">
            <v>0</v>
          </cell>
          <cell r="BU372">
            <v>33280</v>
          </cell>
          <cell r="BV372">
            <v>0</v>
          </cell>
          <cell r="BW372">
            <v>0</v>
          </cell>
          <cell r="BX372">
            <v>0</v>
          </cell>
          <cell r="BY372">
            <v>0</v>
          </cell>
          <cell r="BZ372">
            <v>33280</v>
          </cell>
          <cell r="CA372">
            <v>25970</v>
          </cell>
          <cell r="CB372">
            <v>59250</v>
          </cell>
          <cell r="CC372">
            <v>0.05</v>
          </cell>
          <cell r="CD372">
            <v>119966</v>
          </cell>
        </row>
        <row r="373">
          <cell r="B373" t="str">
            <v>PA013</v>
          </cell>
          <cell r="C373" t="str">
            <v>CAP08</v>
          </cell>
          <cell r="D373" t="str">
            <v>De   300  pares</v>
          </cell>
          <cell r="E373" t="str">
            <v>U</v>
          </cell>
          <cell r="F373" t="str">
            <v>NA</v>
          </cell>
          <cell r="G373" t="str">
            <v>NA</v>
          </cell>
          <cell r="H373" t="str">
            <v>NA</v>
          </cell>
          <cell r="I373" t="str">
            <v>NA</v>
          </cell>
          <cell r="J373" t="str">
            <v>NA</v>
          </cell>
          <cell r="K373" t="str">
            <v>NA</v>
          </cell>
          <cell r="L373" t="str">
            <v>NA</v>
          </cell>
          <cell r="M373" t="str">
            <v>NA</v>
          </cell>
          <cell r="N373" t="str">
            <v>NA</v>
          </cell>
          <cell r="O373" t="str">
            <v>NA</v>
          </cell>
          <cell r="P373" t="str">
            <v>NA</v>
          </cell>
          <cell r="Q373" t="str">
            <v>NA</v>
          </cell>
          <cell r="R373" t="str">
            <v>NA</v>
          </cell>
          <cell r="S373" t="str">
            <v>NA</v>
          </cell>
          <cell r="T373" t="str">
            <v>CER003</v>
          </cell>
          <cell r="U373" t="str">
            <v>NA</v>
          </cell>
          <cell r="V373" t="str">
            <v>NA</v>
          </cell>
          <cell r="W373" t="str">
            <v>NA</v>
          </cell>
          <cell r="X373" t="str">
            <v>NA</v>
          </cell>
          <cell r="Y373" t="str">
            <v>CMC013</v>
          </cell>
          <cell r="Z373" t="str">
            <v>NA</v>
          </cell>
          <cell r="AA373" t="str">
            <v>NA</v>
          </cell>
          <cell r="AB373" t="str">
            <v>NA</v>
          </cell>
          <cell r="AC373" t="str">
            <v>NA</v>
          </cell>
          <cell r="AD373">
            <v>1</v>
          </cell>
          <cell r="AE373" t="str">
            <v>NA</v>
          </cell>
          <cell r="AF373" t="str">
            <v>NA</v>
          </cell>
          <cell r="AG373" t="str">
            <v>NA</v>
          </cell>
          <cell r="AH373" t="str">
            <v>NA</v>
          </cell>
          <cell r="AI373">
            <v>10.8</v>
          </cell>
          <cell r="AJ373">
            <v>10.8</v>
          </cell>
          <cell r="AO373">
            <v>17556</v>
          </cell>
          <cell r="AP373">
            <v>0</v>
          </cell>
          <cell r="AQ373">
            <v>0</v>
          </cell>
          <cell r="AR373">
            <v>0</v>
          </cell>
          <cell r="AS373">
            <v>0</v>
          </cell>
          <cell r="AT373">
            <v>0</v>
          </cell>
          <cell r="AU373">
            <v>0</v>
          </cell>
          <cell r="AV373">
            <v>0</v>
          </cell>
          <cell r="AW373">
            <v>0</v>
          </cell>
          <cell r="AX373">
            <v>0</v>
          </cell>
          <cell r="AY373">
            <v>0</v>
          </cell>
          <cell r="AZ373">
            <v>0</v>
          </cell>
          <cell r="BA373">
            <v>0</v>
          </cell>
          <cell r="BB373">
            <v>0</v>
          </cell>
          <cell r="BC373">
            <v>0</v>
          </cell>
          <cell r="BD373">
            <v>0</v>
          </cell>
          <cell r="BE373">
            <v>83103</v>
          </cell>
          <cell r="BF373">
            <v>0</v>
          </cell>
          <cell r="BG373">
            <v>0</v>
          </cell>
          <cell r="BH373">
            <v>0</v>
          </cell>
          <cell r="BI373">
            <v>0</v>
          </cell>
          <cell r="BJ373">
            <v>7695</v>
          </cell>
          <cell r="BK373">
            <v>0</v>
          </cell>
          <cell r="BL373">
            <v>0</v>
          </cell>
          <cell r="BM373">
            <v>0</v>
          </cell>
          <cell r="BN373">
            <v>0</v>
          </cell>
          <cell r="BO373">
            <v>7695</v>
          </cell>
          <cell r="BP373">
            <v>106495</v>
          </cell>
          <cell r="BQ373">
            <v>0</v>
          </cell>
          <cell r="BR373">
            <v>0</v>
          </cell>
          <cell r="BS373">
            <v>0</v>
          </cell>
          <cell r="BT373">
            <v>0</v>
          </cell>
          <cell r="BU373">
            <v>9861</v>
          </cell>
          <cell r="BV373">
            <v>0</v>
          </cell>
          <cell r="BW373">
            <v>0</v>
          </cell>
          <cell r="BX373">
            <v>0</v>
          </cell>
          <cell r="BY373">
            <v>0</v>
          </cell>
          <cell r="BZ373">
            <v>9861</v>
          </cell>
          <cell r="CA373">
            <v>7695</v>
          </cell>
          <cell r="CB373">
            <v>17556</v>
          </cell>
          <cell r="CC373">
            <v>0.05</v>
          </cell>
          <cell r="CD373">
            <v>17556</v>
          </cell>
        </row>
        <row r="374">
          <cell r="B374" t="str">
            <v>PBC10</v>
          </cell>
          <cell r="C374" t="str">
            <v>CAP08</v>
          </cell>
          <cell r="D374" t="str">
            <v>De   300  pares</v>
          </cell>
          <cell r="E374" t="str">
            <v>U</v>
          </cell>
          <cell r="F374" t="str">
            <v>NA</v>
          </cell>
          <cell r="G374" t="str">
            <v>NA</v>
          </cell>
          <cell r="H374" t="str">
            <v>NA</v>
          </cell>
          <cell r="I374" t="str">
            <v>NA</v>
          </cell>
          <cell r="J374" t="str">
            <v>NA</v>
          </cell>
          <cell r="K374" t="str">
            <v>NA</v>
          </cell>
          <cell r="L374" t="str">
            <v>NA</v>
          </cell>
          <cell r="M374" t="str">
            <v>NA</v>
          </cell>
          <cell r="N374" t="str">
            <v>NA</v>
          </cell>
          <cell r="O374" t="str">
            <v>NA</v>
          </cell>
          <cell r="P374" t="str">
            <v>NA</v>
          </cell>
          <cell r="Q374" t="str">
            <v>NA</v>
          </cell>
          <cell r="R374" t="str">
            <v>NA</v>
          </cell>
          <cell r="S374" t="str">
            <v>NA</v>
          </cell>
          <cell r="T374" t="str">
            <v>CER001</v>
          </cell>
          <cell r="U374" t="str">
            <v>NA</v>
          </cell>
          <cell r="V374" t="str">
            <v>NA</v>
          </cell>
          <cell r="W374" t="str">
            <v>NA</v>
          </cell>
          <cell r="X374" t="str">
            <v>NA</v>
          </cell>
          <cell r="Y374" t="str">
            <v>CMC011</v>
          </cell>
          <cell r="Z374" t="str">
            <v>NA</v>
          </cell>
          <cell r="AA374" t="str">
            <v>NA</v>
          </cell>
          <cell r="AB374" t="str">
            <v>NA</v>
          </cell>
          <cell r="AC374" t="str">
            <v>NA</v>
          </cell>
          <cell r="AD374">
            <v>1</v>
          </cell>
          <cell r="AE374" t="str">
            <v>NA</v>
          </cell>
          <cell r="AF374" t="str">
            <v>NA</v>
          </cell>
          <cell r="AG374" t="str">
            <v>NA</v>
          </cell>
          <cell r="AH374" t="str">
            <v>NA</v>
          </cell>
          <cell r="AI374">
            <v>300</v>
          </cell>
          <cell r="AJ374">
            <v>300</v>
          </cell>
          <cell r="AO374">
            <v>1256</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250716</v>
          </cell>
          <cell r="BF374">
            <v>0</v>
          </cell>
          <cell r="BG374">
            <v>0</v>
          </cell>
          <cell r="BH374">
            <v>0</v>
          </cell>
          <cell r="BI374">
            <v>0</v>
          </cell>
          <cell r="BJ374">
            <v>836</v>
          </cell>
          <cell r="BK374">
            <v>0</v>
          </cell>
          <cell r="BL374">
            <v>0</v>
          </cell>
          <cell r="BM374">
            <v>0</v>
          </cell>
          <cell r="BN374">
            <v>0</v>
          </cell>
          <cell r="BO374">
            <v>836</v>
          </cell>
          <cell r="BP374">
            <v>125868</v>
          </cell>
          <cell r="BQ374">
            <v>0</v>
          </cell>
          <cell r="BR374">
            <v>0</v>
          </cell>
          <cell r="BS374">
            <v>0</v>
          </cell>
          <cell r="BT374">
            <v>0</v>
          </cell>
          <cell r="BU374">
            <v>420</v>
          </cell>
          <cell r="BV374">
            <v>0</v>
          </cell>
          <cell r="BW374">
            <v>0</v>
          </cell>
          <cell r="BX374">
            <v>0</v>
          </cell>
          <cell r="BY374">
            <v>0</v>
          </cell>
          <cell r="BZ374">
            <v>420</v>
          </cell>
          <cell r="CA374">
            <v>836</v>
          </cell>
          <cell r="CB374">
            <v>1256</v>
          </cell>
          <cell r="CC374">
            <v>0.05</v>
          </cell>
          <cell r="CD374">
            <v>1256</v>
          </cell>
        </row>
        <row r="375">
          <cell r="B375" t="str">
            <v>EPC11</v>
          </cell>
          <cell r="C375" t="str">
            <v>CAP08</v>
          </cell>
          <cell r="D375" t="str">
            <v>De   400  pares</v>
          </cell>
          <cell r="E375" t="str">
            <v>U</v>
          </cell>
          <cell r="F375" t="str">
            <v>MRD248</v>
          </cell>
          <cell r="G375" t="str">
            <v>MRD215</v>
          </cell>
          <cell r="H375" t="str">
            <v>MRD252</v>
          </cell>
          <cell r="I375" t="str">
            <v>MRD046</v>
          </cell>
          <cell r="J375" t="str">
            <v>NA</v>
          </cell>
          <cell r="K375" t="str">
            <v>NA</v>
          </cell>
          <cell r="L375" t="str">
            <v>NA</v>
          </cell>
          <cell r="M375">
            <v>1</v>
          </cell>
          <cell r="N375">
            <v>0.35</v>
          </cell>
          <cell r="O375">
            <v>0.1</v>
          </cell>
          <cell r="P375">
            <v>808</v>
          </cell>
          <cell r="Q375" t="str">
            <v>NA</v>
          </cell>
          <cell r="R375" t="str">
            <v>NA</v>
          </cell>
          <cell r="S375" t="str">
            <v>NA</v>
          </cell>
          <cell r="T375" t="str">
            <v>CER003</v>
          </cell>
          <cell r="U375" t="str">
            <v>NA</v>
          </cell>
          <cell r="V375" t="str">
            <v>NA</v>
          </cell>
          <cell r="W375" t="str">
            <v>NA</v>
          </cell>
          <cell r="X375" t="str">
            <v>NA</v>
          </cell>
          <cell r="Y375" t="str">
            <v>CMC013</v>
          </cell>
          <cell r="Z375" t="str">
            <v>NA</v>
          </cell>
          <cell r="AA375" t="str">
            <v>NA</v>
          </cell>
          <cell r="AB375" t="str">
            <v>NA</v>
          </cell>
          <cell r="AC375" t="str">
            <v>NA</v>
          </cell>
          <cell r="AD375">
            <v>1</v>
          </cell>
          <cell r="AE375" t="str">
            <v>NA</v>
          </cell>
          <cell r="AF375" t="str">
            <v>NA</v>
          </cell>
          <cell r="AG375" t="str">
            <v>NA</v>
          </cell>
          <cell r="AH375" t="str">
            <v>NA</v>
          </cell>
          <cell r="AI375">
            <v>2.4</v>
          </cell>
          <cell r="AJ375">
            <v>2.4</v>
          </cell>
          <cell r="AO375">
            <v>149108</v>
          </cell>
          <cell r="AP375">
            <v>24306</v>
          </cell>
          <cell r="AQ375">
            <v>14663</v>
          </cell>
          <cell r="AR375">
            <v>25875</v>
          </cell>
          <cell r="AS375">
            <v>43</v>
          </cell>
          <cell r="AT375">
            <v>0</v>
          </cell>
          <cell r="AU375">
            <v>0</v>
          </cell>
          <cell r="AV375">
            <v>0</v>
          </cell>
          <cell r="AW375">
            <v>24306</v>
          </cell>
          <cell r="AX375">
            <v>5132</v>
          </cell>
          <cell r="AY375">
            <v>2588</v>
          </cell>
          <cell r="AZ375">
            <v>34744</v>
          </cell>
          <cell r="BA375">
            <v>0</v>
          </cell>
          <cell r="BB375">
            <v>0</v>
          </cell>
          <cell r="BC375">
            <v>0</v>
          </cell>
          <cell r="BD375">
            <v>70109</v>
          </cell>
          <cell r="BE375">
            <v>83103</v>
          </cell>
          <cell r="BF375">
            <v>0</v>
          </cell>
          <cell r="BG375">
            <v>0</v>
          </cell>
          <cell r="BH375">
            <v>0</v>
          </cell>
          <cell r="BI375">
            <v>0</v>
          </cell>
          <cell r="BJ375">
            <v>34626</v>
          </cell>
          <cell r="BK375">
            <v>0</v>
          </cell>
          <cell r="BL375">
            <v>0</v>
          </cell>
          <cell r="BM375">
            <v>0</v>
          </cell>
          <cell r="BN375">
            <v>0</v>
          </cell>
          <cell r="BO375">
            <v>34626</v>
          </cell>
          <cell r="BP375">
            <v>106495</v>
          </cell>
          <cell r="BQ375">
            <v>0</v>
          </cell>
          <cell r="BR375">
            <v>0</v>
          </cell>
          <cell r="BS375">
            <v>0</v>
          </cell>
          <cell r="BT375">
            <v>0</v>
          </cell>
          <cell r="BU375">
            <v>44373</v>
          </cell>
          <cell r="BV375">
            <v>0</v>
          </cell>
          <cell r="BW375">
            <v>0</v>
          </cell>
          <cell r="BX375">
            <v>0</v>
          </cell>
          <cell r="BY375">
            <v>0</v>
          </cell>
          <cell r="BZ375">
            <v>44373</v>
          </cell>
          <cell r="CA375">
            <v>34626</v>
          </cell>
          <cell r="CB375">
            <v>78999</v>
          </cell>
          <cell r="CC375">
            <v>0.05</v>
          </cell>
          <cell r="CD375">
            <v>149108</v>
          </cell>
        </row>
        <row r="376">
          <cell r="B376" t="str">
            <v>ETL02</v>
          </cell>
          <cell r="C376" t="str">
            <v>CAP08</v>
          </cell>
          <cell r="D376" t="str">
            <v>De   400  pares</v>
          </cell>
          <cell r="E376" t="str">
            <v>U</v>
          </cell>
          <cell r="F376" t="str">
            <v>MRD153</v>
          </cell>
          <cell r="G376" t="str">
            <v>MRD354</v>
          </cell>
          <cell r="H376" t="str">
            <v>MRD076</v>
          </cell>
          <cell r="I376" t="str">
            <v>MRD326</v>
          </cell>
          <cell r="J376" t="str">
            <v>MRD047</v>
          </cell>
          <cell r="K376" t="str">
            <v>NA</v>
          </cell>
          <cell r="L376" t="str">
            <v>NA</v>
          </cell>
          <cell r="M376">
            <v>1</v>
          </cell>
          <cell r="N376">
            <v>16</v>
          </cell>
          <cell r="O376">
            <v>8</v>
          </cell>
          <cell r="P376">
            <v>48</v>
          </cell>
          <cell r="Q376">
            <v>1</v>
          </cell>
          <cell r="R376" t="str">
            <v>NA</v>
          </cell>
          <cell r="S376" t="str">
            <v>NA</v>
          </cell>
          <cell r="T376" t="str">
            <v>CER003</v>
          </cell>
          <cell r="U376" t="str">
            <v>CER011</v>
          </cell>
          <cell r="V376" t="str">
            <v>NA</v>
          </cell>
          <cell r="W376" t="str">
            <v>NA</v>
          </cell>
          <cell r="X376" t="str">
            <v>NA</v>
          </cell>
          <cell r="Y376" t="str">
            <v>CMC013</v>
          </cell>
          <cell r="Z376" t="str">
            <v>CMC015</v>
          </cell>
          <cell r="AA376" t="str">
            <v>NA</v>
          </cell>
          <cell r="AB376" t="str">
            <v>NA</v>
          </cell>
          <cell r="AC376" t="str">
            <v>NA</v>
          </cell>
          <cell r="AD376">
            <v>0.89</v>
          </cell>
          <cell r="AE376">
            <v>1</v>
          </cell>
          <cell r="AF376" t="str">
            <v>NA</v>
          </cell>
          <cell r="AG376" t="str">
            <v>NA</v>
          </cell>
          <cell r="AH376" t="str">
            <v>NA</v>
          </cell>
          <cell r="AI376">
            <v>6.25</v>
          </cell>
          <cell r="AJ376">
            <v>7</v>
          </cell>
          <cell r="AK376">
            <v>6.25</v>
          </cell>
          <cell r="AO376">
            <v>976994</v>
          </cell>
          <cell r="AP376">
            <v>506000</v>
          </cell>
          <cell r="AQ376">
            <v>3220</v>
          </cell>
          <cell r="AR376">
            <v>85</v>
          </cell>
          <cell r="AS376">
            <v>6585</v>
          </cell>
          <cell r="AT376">
            <v>83</v>
          </cell>
          <cell r="AU376">
            <v>0</v>
          </cell>
          <cell r="AV376">
            <v>0</v>
          </cell>
          <cell r="AW376">
            <v>506000</v>
          </cell>
          <cell r="AX376">
            <v>51520</v>
          </cell>
          <cell r="AY376">
            <v>680</v>
          </cell>
          <cell r="AZ376">
            <v>316080</v>
          </cell>
          <cell r="BA376">
            <v>83</v>
          </cell>
          <cell r="BB376">
            <v>0</v>
          </cell>
          <cell r="BC376">
            <v>0</v>
          </cell>
          <cell r="BD376">
            <v>918081</v>
          </cell>
          <cell r="BE376">
            <v>83103</v>
          </cell>
          <cell r="BF376">
            <v>19028</v>
          </cell>
          <cell r="BG376">
            <v>0</v>
          </cell>
          <cell r="BH376">
            <v>0</v>
          </cell>
          <cell r="BI376">
            <v>0</v>
          </cell>
          <cell r="BJ376">
            <v>11834</v>
          </cell>
          <cell r="BK376">
            <v>3044</v>
          </cell>
          <cell r="BL376">
            <v>0</v>
          </cell>
          <cell r="BM376">
            <v>0</v>
          </cell>
          <cell r="BN376">
            <v>0</v>
          </cell>
          <cell r="BO376">
            <v>14878</v>
          </cell>
          <cell r="BP376">
            <v>106495</v>
          </cell>
          <cell r="BQ376">
            <v>180437</v>
          </cell>
          <cell r="BR376">
            <v>0</v>
          </cell>
          <cell r="BS376">
            <v>0</v>
          </cell>
          <cell r="BT376">
            <v>0</v>
          </cell>
          <cell r="BU376">
            <v>15165</v>
          </cell>
          <cell r="BV376">
            <v>28870</v>
          </cell>
          <cell r="BW376">
            <v>0</v>
          </cell>
          <cell r="BX376">
            <v>0</v>
          </cell>
          <cell r="BY376">
            <v>0</v>
          </cell>
          <cell r="BZ376">
            <v>44035</v>
          </cell>
          <cell r="CA376">
            <v>14878</v>
          </cell>
          <cell r="CB376">
            <v>58913</v>
          </cell>
          <cell r="CC376">
            <v>0.05</v>
          </cell>
          <cell r="CD376">
            <v>976994</v>
          </cell>
        </row>
        <row r="377">
          <cell r="B377" t="str">
            <v>ETP02</v>
          </cell>
          <cell r="C377" t="str">
            <v>CAP08</v>
          </cell>
          <cell r="D377" t="str">
            <v>De   400  pares</v>
          </cell>
          <cell r="E377" t="str">
            <v>U</v>
          </cell>
          <cell r="F377" t="str">
            <v>NA</v>
          </cell>
          <cell r="G377" t="str">
            <v>NA</v>
          </cell>
          <cell r="H377" t="str">
            <v>NA</v>
          </cell>
          <cell r="I377" t="str">
            <v>NA</v>
          </cell>
          <cell r="J377" t="str">
            <v>NA</v>
          </cell>
          <cell r="K377" t="str">
            <v>NA</v>
          </cell>
          <cell r="L377" t="str">
            <v>NA</v>
          </cell>
          <cell r="M377" t="str">
            <v>NA</v>
          </cell>
          <cell r="N377" t="str">
            <v>NA</v>
          </cell>
          <cell r="O377" t="str">
            <v>NA</v>
          </cell>
          <cell r="P377" t="str">
            <v>NA</v>
          </cell>
          <cell r="Q377" t="str">
            <v>NA</v>
          </cell>
          <cell r="R377" t="str">
            <v>NA</v>
          </cell>
          <cell r="S377" t="str">
            <v>NA</v>
          </cell>
          <cell r="T377" t="str">
            <v>NA</v>
          </cell>
          <cell r="U377" t="str">
            <v>NA</v>
          </cell>
          <cell r="V377" t="str">
            <v>NA</v>
          </cell>
          <cell r="W377" t="str">
            <v>NA</v>
          </cell>
          <cell r="X377" t="str">
            <v>NA</v>
          </cell>
          <cell r="Y377" t="str">
            <v>NA</v>
          </cell>
          <cell r="Z377" t="str">
            <v>NA</v>
          </cell>
          <cell r="AA377" t="str">
            <v>NA</v>
          </cell>
          <cell r="AB377" t="str">
            <v>NA</v>
          </cell>
          <cell r="AC377" t="str">
            <v>NA</v>
          </cell>
          <cell r="AD377" t="str">
            <v>NA</v>
          </cell>
          <cell r="AE377" t="str">
            <v>NA</v>
          </cell>
          <cell r="AF377" t="str">
            <v>NA</v>
          </cell>
          <cell r="AG377" t="str">
            <v>NA</v>
          </cell>
          <cell r="AH377" t="str">
            <v>NA</v>
          </cell>
          <cell r="AI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v>
          </cell>
          <cell r="BG377">
            <v>0</v>
          </cell>
          <cell r="BH377">
            <v>0</v>
          </cell>
          <cell r="BI377">
            <v>0</v>
          </cell>
          <cell r="BJ377">
            <v>0</v>
          </cell>
          <cell r="BK377">
            <v>0</v>
          </cell>
          <cell r="BL377">
            <v>0</v>
          </cell>
          <cell r="BM377">
            <v>0</v>
          </cell>
          <cell r="BN377">
            <v>0</v>
          </cell>
          <cell r="BO377">
            <v>0</v>
          </cell>
          <cell r="BP377">
            <v>0</v>
          </cell>
          <cell r="BQ377">
            <v>0</v>
          </cell>
          <cell r="BR377">
            <v>0</v>
          </cell>
          <cell r="BS377">
            <v>0</v>
          </cell>
          <cell r="BT377">
            <v>0</v>
          </cell>
          <cell r="BU377">
            <v>0</v>
          </cell>
          <cell r="BV377">
            <v>0</v>
          </cell>
          <cell r="BW377">
            <v>0</v>
          </cell>
          <cell r="BX377">
            <v>0</v>
          </cell>
          <cell r="BY377">
            <v>0</v>
          </cell>
          <cell r="BZ377">
            <v>0</v>
          </cell>
          <cell r="CA377">
            <v>0</v>
          </cell>
          <cell r="CB377">
            <v>0</v>
          </cell>
          <cell r="CC377">
            <v>0.05</v>
          </cell>
          <cell r="CD377">
            <v>0</v>
          </cell>
        </row>
        <row r="378">
          <cell r="B378" t="str">
            <v>ML011</v>
          </cell>
          <cell r="C378" t="str">
            <v>CAP08</v>
          </cell>
          <cell r="D378" t="str">
            <v>De   400  pares</v>
          </cell>
          <cell r="E378" t="str">
            <v>U</v>
          </cell>
          <cell r="F378" t="str">
            <v>MRD135</v>
          </cell>
          <cell r="G378" t="str">
            <v>MRD354</v>
          </cell>
          <cell r="H378" t="str">
            <v>MRD076</v>
          </cell>
          <cell r="I378" t="str">
            <v>NA</v>
          </cell>
          <cell r="J378" t="str">
            <v>NA</v>
          </cell>
          <cell r="K378" t="str">
            <v>NA</v>
          </cell>
          <cell r="L378" t="str">
            <v>NA</v>
          </cell>
          <cell r="M378">
            <v>1</v>
          </cell>
          <cell r="N378">
            <v>16</v>
          </cell>
          <cell r="O378">
            <v>8</v>
          </cell>
          <cell r="P378" t="str">
            <v>NA</v>
          </cell>
          <cell r="Q378" t="str">
            <v>NA</v>
          </cell>
          <cell r="R378" t="str">
            <v>NA</v>
          </cell>
          <cell r="S378" t="str">
            <v>NA</v>
          </cell>
          <cell r="T378" t="str">
            <v>CER003</v>
          </cell>
          <cell r="U378" t="str">
            <v>NA</v>
          </cell>
          <cell r="V378" t="str">
            <v>NA</v>
          </cell>
          <cell r="W378" t="str">
            <v>NA</v>
          </cell>
          <cell r="X378" t="str">
            <v>NA</v>
          </cell>
          <cell r="Y378" t="str">
            <v>CMC013</v>
          </cell>
          <cell r="Z378" t="str">
            <v>NA</v>
          </cell>
          <cell r="AA378" t="str">
            <v>NA</v>
          </cell>
          <cell r="AB378" t="str">
            <v>NA</v>
          </cell>
          <cell r="AC378" t="str">
            <v>NA</v>
          </cell>
          <cell r="AD378">
            <v>1</v>
          </cell>
          <cell r="AE378" t="str">
            <v>NA</v>
          </cell>
          <cell r="AF378" t="str">
            <v>NA</v>
          </cell>
          <cell r="AG378" t="str">
            <v>NA</v>
          </cell>
          <cell r="AH378" t="str">
            <v>NA</v>
          </cell>
          <cell r="AI378">
            <v>3</v>
          </cell>
          <cell r="AJ378">
            <v>3</v>
          </cell>
          <cell r="AO378">
            <v>287059</v>
          </cell>
          <cell r="AP378">
            <v>161000</v>
          </cell>
          <cell r="AQ378">
            <v>3220</v>
          </cell>
          <cell r="AR378">
            <v>85</v>
          </cell>
          <cell r="AS378">
            <v>0</v>
          </cell>
          <cell r="AT378">
            <v>0</v>
          </cell>
          <cell r="AU378">
            <v>0</v>
          </cell>
          <cell r="AV378">
            <v>0</v>
          </cell>
          <cell r="AW378">
            <v>161000</v>
          </cell>
          <cell r="AX378">
            <v>51520</v>
          </cell>
          <cell r="AY378">
            <v>680</v>
          </cell>
          <cell r="AZ378">
            <v>0</v>
          </cell>
          <cell r="BA378">
            <v>0</v>
          </cell>
          <cell r="BB378">
            <v>0</v>
          </cell>
          <cell r="BC378">
            <v>0</v>
          </cell>
          <cell r="BD378">
            <v>223860</v>
          </cell>
          <cell r="BE378">
            <v>83103</v>
          </cell>
          <cell r="BF378">
            <v>0</v>
          </cell>
          <cell r="BG378">
            <v>0</v>
          </cell>
          <cell r="BH378">
            <v>0</v>
          </cell>
          <cell r="BI378">
            <v>0</v>
          </cell>
          <cell r="BJ378">
            <v>27701</v>
          </cell>
          <cell r="BK378">
            <v>0</v>
          </cell>
          <cell r="BL378">
            <v>0</v>
          </cell>
          <cell r="BM378">
            <v>0</v>
          </cell>
          <cell r="BN378">
            <v>0</v>
          </cell>
          <cell r="BO378">
            <v>27701</v>
          </cell>
          <cell r="BP378">
            <v>106495</v>
          </cell>
          <cell r="BQ378">
            <v>0</v>
          </cell>
          <cell r="BR378">
            <v>0</v>
          </cell>
          <cell r="BS378">
            <v>0</v>
          </cell>
          <cell r="BT378">
            <v>0</v>
          </cell>
          <cell r="BU378">
            <v>35498</v>
          </cell>
          <cell r="BV378">
            <v>0</v>
          </cell>
          <cell r="BW378">
            <v>0</v>
          </cell>
          <cell r="BX378">
            <v>0</v>
          </cell>
          <cell r="BY378">
            <v>0</v>
          </cell>
          <cell r="BZ378">
            <v>35498</v>
          </cell>
          <cell r="CA378">
            <v>27701</v>
          </cell>
          <cell r="CB378">
            <v>63199</v>
          </cell>
          <cell r="CC378">
            <v>0.05</v>
          </cell>
          <cell r="CD378">
            <v>287059</v>
          </cell>
        </row>
        <row r="379">
          <cell r="B379" t="str">
            <v>MP011</v>
          </cell>
          <cell r="C379" t="str">
            <v>CAP08</v>
          </cell>
          <cell r="D379" t="str">
            <v>De   400  pares</v>
          </cell>
          <cell r="E379" t="str">
            <v>U</v>
          </cell>
          <cell r="F379" t="str">
            <v>MRD248</v>
          </cell>
          <cell r="G379" t="str">
            <v>MRD215</v>
          </cell>
          <cell r="H379" t="str">
            <v>MRD252</v>
          </cell>
          <cell r="I379" t="str">
            <v>MRD046</v>
          </cell>
          <cell r="J379" t="str">
            <v>NA</v>
          </cell>
          <cell r="K379" t="str">
            <v>NA</v>
          </cell>
          <cell r="L379" t="str">
            <v>NA</v>
          </cell>
          <cell r="M379">
            <v>1</v>
          </cell>
          <cell r="N379">
            <v>0.35</v>
          </cell>
          <cell r="O379">
            <v>0.1</v>
          </cell>
          <cell r="P379">
            <v>808</v>
          </cell>
          <cell r="Q379" t="str">
            <v>NA</v>
          </cell>
          <cell r="R379" t="str">
            <v>NA</v>
          </cell>
          <cell r="S379" t="str">
            <v>NA</v>
          </cell>
          <cell r="T379" t="str">
            <v>CER003</v>
          </cell>
          <cell r="U379" t="str">
            <v>NA</v>
          </cell>
          <cell r="V379" t="str">
            <v>NA</v>
          </cell>
          <cell r="W379" t="str">
            <v>NA</v>
          </cell>
          <cell r="X379" t="str">
            <v>NA</v>
          </cell>
          <cell r="Y379" t="str">
            <v>CMC013</v>
          </cell>
          <cell r="Z379" t="str">
            <v>NA</v>
          </cell>
          <cell r="AA379" t="str">
            <v>NA</v>
          </cell>
          <cell r="AB379" t="str">
            <v>NA</v>
          </cell>
          <cell r="AC379" t="str">
            <v>NA</v>
          </cell>
          <cell r="AD379">
            <v>1</v>
          </cell>
          <cell r="AE379" t="str">
            <v>NA</v>
          </cell>
          <cell r="AF379" t="str">
            <v>NA</v>
          </cell>
          <cell r="AG379" t="str">
            <v>NA</v>
          </cell>
          <cell r="AH379" t="str">
            <v>NA</v>
          </cell>
          <cell r="AI379">
            <v>2.4</v>
          </cell>
          <cell r="AJ379">
            <v>2.4</v>
          </cell>
          <cell r="AO379">
            <v>149108</v>
          </cell>
          <cell r="AP379">
            <v>24306</v>
          </cell>
          <cell r="AQ379">
            <v>14663</v>
          </cell>
          <cell r="AR379">
            <v>25875</v>
          </cell>
          <cell r="AS379">
            <v>43</v>
          </cell>
          <cell r="AT379">
            <v>0</v>
          </cell>
          <cell r="AU379">
            <v>0</v>
          </cell>
          <cell r="AV379">
            <v>0</v>
          </cell>
          <cell r="AW379">
            <v>24306</v>
          </cell>
          <cell r="AX379">
            <v>5132</v>
          </cell>
          <cell r="AY379">
            <v>2588</v>
          </cell>
          <cell r="AZ379">
            <v>34744</v>
          </cell>
          <cell r="BA379">
            <v>0</v>
          </cell>
          <cell r="BB379">
            <v>0</v>
          </cell>
          <cell r="BC379">
            <v>0</v>
          </cell>
          <cell r="BD379">
            <v>70109</v>
          </cell>
          <cell r="BE379">
            <v>83103</v>
          </cell>
          <cell r="BF379">
            <v>0</v>
          </cell>
          <cell r="BG379">
            <v>0</v>
          </cell>
          <cell r="BH379">
            <v>0</v>
          </cell>
          <cell r="BI379">
            <v>0</v>
          </cell>
          <cell r="BJ379">
            <v>34626</v>
          </cell>
          <cell r="BK379">
            <v>0</v>
          </cell>
          <cell r="BL379">
            <v>0</v>
          </cell>
          <cell r="BM379">
            <v>0</v>
          </cell>
          <cell r="BN379">
            <v>0</v>
          </cell>
          <cell r="BO379">
            <v>34626</v>
          </cell>
          <cell r="BP379">
            <v>106495</v>
          </cell>
          <cell r="BQ379">
            <v>0</v>
          </cell>
          <cell r="BR379">
            <v>0</v>
          </cell>
          <cell r="BS379">
            <v>0</v>
          </cell>
          <cell r="BT379">
            <v>0</v>
          </cell>
          <cell r="BU379">
            <v>44373</v>
          </cell>
          <cell r="BV379">
            <v>0</v>
          </cell>
          <cell r="BW379">
            <v>0</v>
          </cell>
          <cell r="BX379">
            <v>0</v>
          </cell>
          <cell r="BY379">
            <v>0</v>
          </cell>
          <cell r="BZ379">
            <v>44373</v>
          </cell>
          <cell r="CA379">
            <v>34626</v>
          </cell>
          <cell r="CB379">
            <v>78999</v>
          </cell>
          <cell r="CC379">
            <v>0.05</v>
          </cell>
          <cell r="CD379">
            <v>149108</v>
          </cell>
        </row>
        <row r="380">
          <cell r="B380" t="str">
            <v>PA014</v>
          </cell>
          <cell r="C380" t="str">
            <v>CAP08</v>
          </cell>
          <cell r="D380" t="str">
            <v>De   400  pares</v>
          </cell>
          <cell r="E380" t="str">
            <v>U</v>
          </cell>
          <cell r="F380" t="str">
            <v>NA</v>
          </cell>
          <cell r="G380" t="str">
            <v>NA</v>
          </cell>
          <cell r="H380" t="str">
            <v>NA</v>
          </cell>
          <cell r="I380" t="str">
            <v>NA</v>
          </cell>
          <cell r="J380" t="str">
            <v>NA</v>
          </cell>
          <cell r="K380" t="str">
            <v>NA</v>
          </cell>
          <cell r="L380" t="str">
            <v>NA</v>
          </cell>
          <cell r="M380" t="str">
            <v>NA</v>
          </cell>
          <cell r="N380" t="str">
            <v>NA</v>
          </cell>
          <cell r="O380" t="str">
            <v>NA</v>
          </cell>
          <cell r="P380" t="str">
            <v>NA</v>
          </cell>
          <cell r="Q380" t="str">
            <v>NA</v>
          </cell>
          <cell r="R380" t="str">
            <v>NA</v>
          </cell>
          <cell r="S380" t="str">
            <v>NA</v>
          </cell>
          <cell r="T380" t="str">
            <v>CER003</v>
          </cell>
          <cell r="U380" t="str">
            <v>NA</v>
          </cell>
          <cell r="V380" t="str">
            <v>NA</v>
          </cell>
          <cell r="W380" t="str">
            <v>NA</v>
          </cell>
          <cell r="X380" t="str">
            <v>NA</v>
          </cell>
          <cell r="Y380" t="str">
            <v>CMC013</v>
          </cell>
          <cell r="Z380" t="str">
            <v>NA</v>
          </cell>
          <cell r="AA380" t="str">
            <v>NA</v>
          </cell>
          <cell r="AB380" t="str">
            <v>NA</v>
          </cell>
          <cell r="AC380" t="str">
            <v>NA</v>
          </cell>
          <cell r="AD380">
            <v>1</v>
          </cell>
          <cell r="AE380" t="str">
            <v>NA</v>
          </cell>
          <cell r="AF380" t="str">
            <v>NA</v>
          </cell>
          <cell r="AG380" t="str">
            <v>NA</v>
          </cell>
          <cell r="AH380" t="str">
            <v>NA</v>
          </cell>
          <cell r="AI380">
            <v>8.1</v>
          </cell>
          <cell r="AJ380">
            <v>8.1</v>
          </cell>
          <cell r="AO380">
            <v>23408</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83103</v>
          </cell>
          <cell r="BF380">
            <v>0</v>
          </cell>
          <cell r="BG380">
            <v>0</v>
          </cell>
          <cell r="BH380">
            <v>0</v>
          </cell>
          <cell r="BI380">
            <v>0</v>
          </cell>
          <cell r="BJ380">
            <v>10260</v>
          </cell>
          <cell r="BK380">
            <v>0</v>
          </cell>
          <cell r="BL380">
            <v>0</v>
          </cell>
          <cell r="BM380">
            <v>0</v>
          </cell>
          <cell r="BN380">
            <v>0</v>
          </cell>
          <cell r="BO380">
            <v>10260</v>
          </cell>
          <cell r="BP380">
            <v>106495</v>
          </cell>
          <cell r="BQ380">
            <v>0</v>
          </cell>
          <cell r="BR380">
            <v>0</v>
          </cell>
          <cell r="BS380">
            <v>0</v>
          </cell>
          <cell r="BT380">
            <v>0</v>
          </cell>
          <cell r="BU380">
            <v>13148</v>
          </cell>
          <cell r="BV380">
            <v>0</v>
          </cell>
          <cell r="BW380">
            <v>0</v>
          </cell>
          <cell r="BX380">
            <v>0</v>
          </cell>
          <cell r="BY380">
            <v>0</v>
          </cell>
          <cell r="BZ380">
            <v>13148</v>
          </cell>
          <cell r="CA380">
            <v>10260</v>
          </cell>
          <cell r="CB380">
            <v>23408</v>
          </cell>
          <cell r="CC380">
            <v>0.05</v>
          </cell>
          <cell r="CD380">
            <v>23408</v>
          </cell>
        </row>
        <row r="381">
          <cell r="B381" t="str">
            <v>PBC11</v>
          </cell>
          <cell r="C381" t="str">
            <v>CAP08</v>
          </cell>
          <cell r="D381" t="str">
            <v>De   400  pares</v>
          </cell>
          <cell r="E381" t="str">
            <v>U</v>
          </cell>
          <cell r="F381" t="str">
            <v>NA</v>
          </cell>
          <cell r="G381" t="str">
            <v>NA</v>
          </cell>
          <cell r="H381" t="str">
            <v>NA</v>
          </cell>
          <cell r="I381" t="str">
            <v>NA</v>
          </cell>
          <cell r="J381" t="str">
            <v>NA</v>
          </cell>
          <cell r="K381" t="str">
            <v>NA</v>
          </cell>
          <cell r="L381" t="str">
            <v>NA</v>
          </cell>
          <cell r="M381" t="str">
            <v>NA</v>
          </cell>
          <cell r="N381" t="str">
            <v>NA</v>
          </cell>
          <cell r="O381" t="str">
            <v>NA</v>
          </cell>
          <cell r="P381" t="str">
            <v>NA</v>
          </cell>
          <cell r="Q381" t="str">
            <v>NA</v>
          </cell>
          <cell r="R381" t="str">
            <v>NA</v>
          </cell>
          <cell r="S381" t="str">
            <v>NA</v>
          </cell>
          <cell r="T381" t="str">
            <v>CER001</v>
          </cell>
          <cell r="U381" t="str">
            <v>NA</v>
          </cell>
          <cell r="V381" t="str">
            <v>NA</v>
          </cell>
          <cell r="W381" t="str">
            <v>NA</v>
          </cell>
          <cell r="X381" t="str">
            <v>NA</v>
          </cell>
          <cell r="Y381" t="str">
            <v>CMC011</v>
          </cell>
          <cell r="Z381" t="str">
            <v>NA</v>
          </cell>
          <cell r="AA381" t="str">
            <v>NA</v>
          </cell>
          <cell r="AB381" t="str">
            <v>NA</v>
          </cell>
          <cell r="AC381" t="str">
            <v>NA</v>
          </cell>
          <cell r="AD381">
            <v>1</v>
          </cell>
          <cell r="AE381" t="str">
            <v>NA</v>
          </cell>
          <cell r="AF381" t="str">
            <v>NA</v>
          </cell>
          <cell r="AG381" t="str">
            <v>NA</v>
          </cell>
          <cell r="AH381" t="str">
            <v>NA</v>
          </cell>
          <cell r="AI381">
            <v>250</v>
          </cell>
          <cell r="AJ381">
            <v>250</v>
          </cell>
          <cell r="AO381">
            <v>1506</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250716</v>
          </cell>
          <cell r="BF381">
            <v>0</v>
          </cell>
          <cell r="BG381">
            <v>0</v>
          </cell>
          <cell r="BH381">
            <v>0</v>
          </cell>
          <cell r="BI381">
            <v>0</v>
          </cell>
          <cell r="BJ381">
            <v>1003</v>
          </cell>
          <cell r="BK381">
            <v>0</v>
          </cell>
          <cell r="BL381">
            <v>0</v>
          </cell>
          <cell r="BM381">
            <v>0</v>
          </cell>
          <cell r="BN381">
            <v>0</v>
          </cell>
          <cell r="BO381">
            <v>1003</v>
          </cell>
          <cell r="BP381">
            <v>125868</v>
          </cell>
          <cell r="BQ381">
            <v>0</v>
          </cell>
          <cell r="BR381">
            <v>0</v>
          </cell>
          <cell r="BS381">
            <v>0</v>
          </cell>
          <cell r="BT381">
            <v>0</v>
          </cell>
          <cell r="BU381">
            <v>503</v>
          </cell>
          <cell r="BV381">
            <v>0</v>
          </cell>
          <cell r="BW381">
            <v>0</v>
          </cell>
          <cell r="BX381">
            <v>0</v>
          </cell>
          <cell r="BY381">
            <v>0</v>
          </cell>
          <cell r="BZ381">
            <v>503</v>
          </cell>
          <cell r="CA381">
            <v>1003</v>
          </cell>
          <cell r="CB381">
            <v>1506</v>
          </cell>
          <cell r="CC381">
            <v>0.05</v>
          </cell>
          <cell r="CD381">
            <v>1506</v>
          </cell>
        </row>
        <row r="382">
          <cell r="B382" t="str">
            <v>EPC12</v>
          </cell>
          <cell r="C382" t="str">
            <v>CAP08</v>
          </cell>
          <cell r="D382" t="str">
            <v>De   500  pares</v>
          </cell>
          <cell r="E382" t="str">
            <v>U</v>
          </cell>
          <cell r="F382" t="str">
            <v>MRD249</v>
          </cell>
          <cell r="G382" t="str">
            <v>MRD215</v>
          </cell>
          <cell r="H382" t="str">
            <v>MRD252</v>
          </cell>
          <cell r="I382" t="str">
            <v>MRD046</v>
          </cell>
          <cell r="J382" t="str">
            <v>NA</v>
          </cell>
          <cell r="K382" t="str">
            <v>NA</v>
          </cell>
          <cell r="L382" t="str">
            <v>NA</v>
          </cell>
          <cell r="M382">
            <v>1</v>
          </cell>
          <cell r="N382">
            <v>0.4</v>
          </cell>
          <cell r="O382">
            <v>0.11</v>
          </cell>
          <cell r="P382">
            <v>1010</v>
          </cell>
          <cell r="Q382" t="str">
            <v>NA</v>
          </cell>
          <cell r="R382" t="str">
            <v>NA</v>
          </cell>
          <cell r="S382" t="str">
            <v>NA</v>
          </cell>
          <cell r="T382" t="str">
            <v>CER003</v>
          </cell>
          <cell r="U382" t="str">
            <v>NA</v>
          </cell>
          <cell r="V382" t="str">
            <v>NA</v>
          </cell>
          <cell r="W382" t="str">
            <v>NA</v>
          </cell>
          <cell r="X382" t="str">
            <v>NA</v>
          </cell>
          <cell r="Y382" t="str">
            <v>CMC013</v>
          </cell>
          <cell r="Z382" t="str">
            <v>NA</v>
          </cell>
          <cell r="AA382" t="str">
            <v>NA</v>
          </cell>
          <cell r="AB382" t="str">
            <v>NA</v>
          </cell>
          <cell r="AC382" t="str">
            <v>NA</v>
          </cell>
          <cell r="AD382">
            <v>1</v>
          </cell>
          <cell r="AE382" t="str">
            <v>NA</v>
          </cell>
          <cell r="AF382" t="str">
            <v>NA</v>
          </cell>
          <cell r="AG382" t="str">
            <v>NA</v>
          </cell>
          <cell r="AH382" t="str">
            <v>NA</v>
          </cell>
          <cell r="AI382">
            <v>1.5</v>
          </cell>
          <cell r="AJ382">
            <v>1.5</v>
          </cell>
          <cell r="AO382">
            <v>213550</v>
          </cell>
          <cell r="AP382">
            <v>30860</v>
          </cell>
          <cell r="AQ382">
            <v>14663</v>
          </cell>
          <cell r="AR382">
            <v>25875</v>
          </cell>
          <cell r="AS382">
            <v>43</v>
          </cell>
          <cell r="AT382">
            <v>0</v>
          </cell>
          <cell r="AU382">
            <v>0</v>
          </cell>
          <cell r="AV382">
            <v>0</v>
          </cell>
          <cell r="AW382">
            <v>30860</v>
          </cell>
          <cell r="AX382">
            <v>5865</v>
          </cell>
          <cell r="AY382">
            <v>2846</v>
          </cell>
          <cell r="AZ382">
            <v>43430</v>
          </cell>
          <cell r="BA382">
            <v>0</v>
          </cell>
          <cell r="BB382">
            <v>0</v>
          </cell>
          <cell r="BC382">
            <v>0</v>
          </cell>
          <cell r="BD382">
            <v>87151</v>
          </cell>
          <cell r="BE382">
            <v>83103</v>
          </cell>
          <cell r="BF382">
            <v>0</v>
          </cell>
          <cell r="BG382">
            <v>0</v>
          </cell>
          <cell r="BH382">
            <v>0</v>
          </cell>
          <cell r="BI382">
            <v>0</v>
          </cell>
          <cell r="BJ382">
            <v>55402</v>
          </cell>
          <cell r="BK382">
            <v>0</v>
          </cell>
          <cell r="BL382">
            <v>0</v>
          </cell>
          <cell r="BM382">
            <v>0</v>
          </cell>
          <cell r="BN382">
            <v>0</v>
          </cell>
          <cell r="BO382">
            <v>55402</v>
          </cell>
          <cell r="BP382">
            <v>106495</v>
          </cell>
          <cell r="BQ382">
            <v>0</v>
          </cell>
          <cell r="BR382">
            <v>0</v>
          </cell>
          <cell r="BS382">
            <v>0</v>
          </cell>
          <cell r="BT382">
            <v>0</v>
          </cell>
          <cell r="BU382">
            <v>70997</v>
          </cell>
          <cell r="BV382">
            <v>0</v>
          </cell>
          <cell r="BW382">
            <v>0</v>
          </cell>
          <cell r="BX382">
            <v>0</v>
          </cell>
          <cell r="BY382">
            <v>0</v>
          </cell>
          <cell r="BZ382">
            <v>70997</v>
          </cell>
          <cell r="CA382">
            <v>55402</v>
          </cell>
          <cell r="CB382">
            <v>126399</v>
          </cell>
          <cell r="CC382">
            <v>0.05</v>
          </cell>
          <cell r="CD382">
            <v>213550</v>
          </cell>
        </row>
        <row r="383">
          <cell r="B383" t="str">
            <v>ETL03</v>
          </cell>
          <cell r="C383" t="str">
            <v>CAP08</v>
          </cell>
          <cell r="D383" t="str">
            <v>De   500  pares</v>
          </cell>
          <cell r="E383" t="str">
            <v>U</v>
          </cell>
          <cell r="F383" t="str">
            <v>MRD154</v>
          </cell>
          <cell r="G383" t="str">
            <v>MRD354</v>
          </cell>
          <cell r="H383" t="str">
            <v>MRD076</v>
          </cell>
          <cell r="I383" t="str">
            <v>NA</v>
          </cell>
          <cell r="J383" t="str">
            <v>NA</v>
          </cell>
          <cell r="K383" t="str">
            <v>NA</v>
          </cell>
          <cell r="L383" t="str">
            <v>NA</v>
          </cell>
          <cell r="M383">
            <v>1</v>
          </cell>
          <cell r="N383">
            <v>20</v>
          </cell>
          <cell r="O383">
            <v>10</v>
          </cell>
          <cell r="P383" t="str">
            <v>NA</v>
          </cell>
          <cell r="Q383" t="str">
            <v>NA</v>
          </cell>
          <cell r="R383" t="str">
            <v>NA</v>
          </cell>
          <cell r="S383" t="str">
            <v>NA</v>
          </cell>
          <cell r="T383" t="str">
            <v>CER003</v>
          </cell>
          <cell r="U383" t="str">
            <v>CER011</v>
          </cell>
          <cell r="V383" t="str">
            <v>NA</v>
          </cell>
          <cell r="W383" t="str">
            <v>NA</v>
          </cell>
          <cell r="X383" t="str">
            <v>NA</v>
          </cell>
          <cell r="Y383" t="str">
            <v>CMC013</v>
          </cell>
          <cell r="Z383" t="str">
            <v>CMC015</v>
          </cell>
          <cell r="AA383" t="str">
            <v>NA</v>
          </cell>
          <cell r="AB383" t="str">
            <v>NA</v>
          </cell>
          <cell r="AC383" t="str">
            <v>NA</v>
          </cell>
          <cell r="AD383">
            <v>0.66</v>
          </cell>
          <cell r="AE383">
            <v>1</v>
          </cell>
          <cell r="AF383" t="str">
            <v>NA</v>
          </cell>
          <cell r="AG383" t="str">
            <v>NA</v>
          </cell>
          <cell r="AH383" t="str">
            <v>NA</v>
          </cell>
          <cell r="AI383">
            <v>4.7300000000000004</v>
          </cell>
          <cell r="AJ383">
            <v>7.2</v>
          </cell>
          <cell r="AK383">
            <v>4.7300000000000004</v>
          </cell>
          <cell r="AO383">
            <v>668439</v>
          </cell>
          <cell r="AP383">
            <v>506000</v>
          </cell>
          <cell r="AQ383">
            <v>3220</v>
          </cell>
          <cell r="AR383">
            <v>85</v>
          </cell>
          <cell r="AS383">
            <v>0</v>
          </cell>
          <cell r="AT383">
            <v>0</v>
          </cell>
          <cell r="AU383">
            <v>0</v>
          </cell>
          <cell r="AV383">
            <v>0</v>
          </cell>
          <cell r="AW383">
            <v>506000</v>
          </cell>
          <cell r="AX383">
            <v>64400</v>
          </cell>
          <cell r="AY383">
            <v>850</v>
          </cell>
          <cell r="AZ383">
            <v>0</v>
          </cell>
          <cell r="BA383">
            <v>0</v>
          </cell>
          <cell r="BB383">
            <v>0</v>
          </cell>
          <cell r="BC383">
            <v>0</v>
          </cell>
          <cell r="BD383">
            <v>599813</v>
          </cell>
          <cell r="BE383">
            <v>83103</v>
          </cell>
          <cell r="BF383">
            <v>19028</v>
          </cell>
          <cell r="BG383">
            <v>0</v>
          </cell>
          <cell r="BH383">
            <v>0</v>
          </cell>
          <cell r="BI383">
            <v>0</v>
          </cell>
          <cell r="BJ383">
            <v>11596</v>
          </cell>
          <cell r="BK383">
            <v>4023</v>
          </cell>
          <cell r="BL383">
            <v>0</v>
          </cell>
          <cell r="BM383">
            <v>0</v>
          </cell>
          <cell r="BN383">
            <v>0</v>
          </cell>
          <cell r="BO383">
            <v>15619</v>
          </cell>
          <cell r="BP383">
            <v>106495</v>
          </cell>
          <cell r="BQ383">
            <v>180437</v>
          </cell>
          <cell r="BR383">
            <v>0</v>
          </cell>
          <cell r="BS383">
            <v>0</v>
          </cell>
          <cell r="BT383">
            <v>0</v>
          </cell>
          <cell r="BU383">
            <v>14860</v>
          </cell>
          <cell r="BV383">
            <v>38147</v>
          </cell>
          <cell r="BW383">
            <v>0</v>
          </cell>
          <cell r="BX383">
            <v>0</v>
          </cell>
          <cell r="BY383">
            <v>0</v>
          </cell>
          <cell r="BZ383">
            <v>53007</v>
          </cell>
          <cell r="CA383">
            <v>15619</v>
          </cell>
          <cell r="CB383">
            <v>68626</v>
          </cell>
          <cell r="CC383">
            <v>0.05</v>
          </cell>
          <cell r="CD383">
            <v>668439</v>
          </cell>
        </row>
        <row r="384">
          <cell r="B384" t="str">
            <v>ETP03</v>
          </cell>
          <cell r="C384" t="str">
            <v>CAP08</v>
          </cell>
          <cell r="D384" t="str">
            <v>De   500  pares</v>
          </cell>
          <cell r="E384" t="str">
            <v>U</v>
          </cell>
          <cell r="F384" t="str">
            <v>NA</v>
          </cell>
          <cell r="G384" t="str">
            <v>NA</v>
          </cell>
          <cell r="H384" t="str">
            <v>NA</v>
          </cell>
          <cell r="I384" t="str">
            <v>NA</v>
          </cell>
          <cell r="J384" t="str">
            <v>NA</v>
          </cell>
          <cell r="K384" t="str">
            <v>NA</v>
          </cell>
          <cell r="L384" t="str">
            <v>NA</v>
          </cell>
          <cell r="M384" t="str">
            <v>NA</v>
          </cell>
          <cell r="N384" t="str">
            <v>NA</v>
          </cell>
          <cell r="O384" t="str">
            <v>NA</v>
          </cell>
          <cell r="P384" t="str">
            <v>NA</v>
          </cell>
          <cell r="Q384" t="str">
            <v>NA</v>
          </cell>
          <cell r="R384" t="str">
            <v>NA</v>
          </cell>
          <cell r="S384" t="str">
            <v>NA</v>
          </cell>
          <cell r="T384" t="str">
            <v>NA</v>
          </cell>
          <cell r="U384" t="str">
            <v>NA</v>
          </cell>
          <cell r="V384" t="str">
            <v>NA</v>
          </cell>
          <cell r="W384" t="str">
            <v>NA</v>
          </cell>
          <cell r="X384" t="str">
            <v>NA</v>
          </cell>
          <cell r="Y384" t="str">
            <v>NA</v>
          </cell>
          <cell r="Z384" t="str">
            <v>NA</v>
          </cell>
          <cell r="AA384" t="str">
            <v>NA</v>
          </cell>
          <cell r="AB384" t="str">
            <v>NA</v>
          </cell>
          <cell r="AC384" t="str">
            <v>NA</v>
          </cell>
          <cell r="AD384" t="str">
            <v>NA</v>
          </cell>
          <cell r="AE384" t="str">
            <v>NA</v>
          </cell>
          <cell r="AF384" t="str">
            <v>NA</v>
          </cell>
          <cell r="AG384" t="str">
            <v>NA</v>
          </cell>
          <cell r="AH384" t="str">
            <v>NA</v>
          </cell>
          <cell r="AI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v>
          </cell>
          <cell r="BJ384">
            <v>0</v>
          </cell>
          <cell r="BK384">
            <v>0</v>
          </cell>
          <cell r="BL384">
            <v>0</v>
          </cell>
          <cell r="BM384">
            <v>0</v>
          </cell>
          <cell r="BN384">
            <v>0</v>
          </cell>
          <cell r="BO384">
            <v>0</v>
          </cell>
          <cell r="BP384">
            <v>0</v>
          </cell>
          <cell r="BQ384">
            <v>0</v>
          </cell>
          <cell r="BR384">
            <v>0</v>
          </cell>
          <cell r="BS384">
            <v>0</v>
          </cell>
          <cell r="BT384">
            <v>0</v>
          </cell>
          <cell r="BU384">
            <v>0</v>
          </cell>
          <cell r="BV384">
            <v>0</v>
          </cell>
          <cell r="BW384">
            <v>0</v>
          </cell>
          <cell r="BX384">
            <v>0</v>
          </cell>
          <cell r="BY384">
            <v>0</v>
          </cell>
          <cell r="BZ384">
            <v>0</v>
          </cell>
          <cell r="CA384">
            <v>0</v>
          </cell>
          <cell r="CB384">
            <v>0</v>
          </cell>
          <cell r="CC384">
            <v>0.05</v>
          </cell>
          <cell r="CD384">
            <v>0</v>
          </cell>
        </row>
        <row r="385">
          <cell r="B385" t="str">
            <v>ML012</v>
          </cell>
          <cell r="C385" t="str">
            <v>CAP08</v>
          </cell>
          <cell r="D385" t="str">
            <v>De   500  pares</v>
          </cell>
          <cell r="E385" t="str">
            <v>U</v>
          </cell>
          <cell r="F385" t="str">
            <v>MRD136</v>
          </cell>
          <cell r="G385" t="str">
            <v>MRD354</v>
          </cell>
          <cell r="H385" t="str">
            <v>MRD076</v>
          </cell>
          <cell r="I385" t="str">
            <v>NA</v>
          </cell>
          <cell r="J385" t="str">
            <v>NA</v>
          </cell>
          <cell r="K385" t="str">
            <v>NA</v>
          </cell>
          <cell r="L385" t="str">
            <v>NA</v>
          </cell>
          <cell r="M385">
            <v>1</v>
          </cell>
          <cell r="N385">
            <v>20</v>
          </cell>
          <cell r="O385">
            <v>10</v>
          </cell>
          <cell r="P385" t="str">
            <v>NA</v>
          </cell>
          <cell r="Q385" t="str">
            <v>NA</v>
          </cell>
          <cell r="R385" t="str">
            <v>NA</v>
          </cell>
          <cell r="S385" t="str">
            <v>NA</v>
          </cell>
          <cell r="T385" t="str">
            <v>CER003</v>
          </cell>
          <cell r="U385" t="str">
            <v>NA</v>
          </cell>
          <cell r="V385" t="str">
            <v>NA</v>
          </cell>
          <cell r="W385" t="str">
            <v>NA</v>
          </cell>
          <cell r="X385" t="str">
            <v>NA</v>
          </cell>
          <cell r="Y385" t="str">
            <v>CMC013</v>
          </cell>
          <cell r="Z385" t="str">
            <v>NA</v>
          </cell>
          <cell r="AA385" t="str">
            <v>NA</v>
          </cell>
          <cell r="AB385" t="str">
            <v>NA</v>
          </cell>
          <cell r="AC385" t="str">
            <v>NA</v>
          </cell>
          <cell r="AD385">
            <v>1</v>
          </cell>
          <cell r="AE385" t="str">
            <v>NA</v>
          </cell>
          <cell r="AF385" t="str">
            <v>NA</v>
          </cell>
          <cell r="AG385" t="str">
            <v>NA</v>
          </cell>
          <cell r="AH385" t="str">
            <v>NA</v>
          </cell>
          <cell r="AI385">
            <v>2.5</v>
          </cell>
          <cell r="AJ385">
            <v>2.5</v>
          </cell>
          <cell r="AO385">
            <v>313402</v>
          </cell>
          <cell r="AP385">
            <v>161000</v>
          </cell>
          <cell r="AQ385">
            <v>3220</v>
          </cell>
          <cell r="AR385">
            <v>85</v>
          </cell>
          <cell r="AS385">
            <v>0</v>
          </cell>
          <cell r="AT385">
            <v>0</v>
          </cell>
          <cell r="AU385">
            <v>0</v>
          </cell>
          <cell r="AV385">
            <v>0</v>
          </cell>
          <cell r="AW385">
            <v>161000</v>
          </cell>
          <cell r="AX385">
            <v>64400</v>
          </cell>
          <cell r="AY385">
            <v>850</v>
          </cell>
          <cell r="AZ385">
            <v>0</v>
          </cell>
          <cell r="BA385">
            <v>0</v>
          </cell>
          <cell r="BB385">
            <v>0</v>
          </cell>
          <cell r="BC385">
            <v>0</v>
          </cell>
          <cell r="BD385">
            <v>237563</v>
          </cell>
          <cell r="BE385">
            <v>83103</v>
          </cell>
          <cell r="BF385">
            <v>0</v>
          </cell>
          <cell r="BG385">
            <v>0</v>
          </cell>
          <cell r="BH385">
            <v>0</v>
          </cell>
          <cell r="BI385">
            <v>0</v>
          </cell>
          <cell r="BJ385">
            <v>33241</v>
          </cell>
          <cell r="BK385">
            <v>0</v>
          </cell>
          <cell r="BL385">
            <v>0</v>
          </cell>
          <cell r="BM385">
            <v>0</v>
          </cell>
          <cell r="BN385">
            <v>0</v>
          </cell>
          <cell r="BO385">
            <v>33241</v>
          </cell>
          <cell r="BP385">
            <v>106495</v>
          </cell>
          <cell r="BQ385">
            <v>0</v>
          </cell>
          <cell r="BR385">
            <v>0</v>
          </cell>
          <cell r="BS385">
            <v>0</v>
          </cell>
          <cell r="BT385">
            <v>0</v>
          </cell>
          <cell r="BU385">
            <v>42598</v>
          </cell>
          <cell r="BV385">
            <v>0</v>
          </cell>
          <cell r="BW385">
            <v>0</v>
          </cell>
          <cell r="BX385">
            <v>0</v>
          </cell>
          <cell r="BY385">
            <v>0</v>
          </cell>
          <cell r="BZ385">
            <v>42598</v>
          </cell>
          <cell r="CA385">
            <v>33241</v>
          </cell>
          <cell r="CB385">
            <v>75839</v>
          </cell>
          <cell r="CC385">
            <v>0.05</v>
          </cell>
          <cell r="CD385">
            <v>313402</v>
          </cell>
        </row>
        <row r="386">
          <cell r="B386" t="str">
            <v>MP012</v>
          </cell>
          <cell r="C386" t="str">
            <v>CAP08</v>
          </cell>
          <cell r="D386" t="str">
            <v>De   500  pares</v>
          </cell>
          <cell r="E386" t="str">
            <v>U</v>
          </cell>
          <cell r="F386" t="str">
            <v>MRD249</v>
          </cell>
          <cell r="G386" t="str">
            <v>MRD215</v>
          </cell>
          <cell r="H386" t="str">
            <v>MRD252</v>
          </cell>
          <cell r="I386" t="str">
            <v>MRD046</v>
          </cell>
          <cell r="J386" t="str">
            <v>NA</v>
          </cell>
          <cell r="K386" t="str">
            <v>NA</v>
          </cell>
          <cell r="L386" t="str">
            <v>NA</v>
          </cell>
          <cell r="M386">
            <v>1</v>
          </cell>
          <cell r="N386">
            <v>0.4</v>
          </cell>
          <cell r="O386">
            <v>0.11</v>
          </cell>
          <cell r="P386">
            <v>1010</v>
          </cell>
          <cell r="Q386" t="str">
            <v>NA</v>
          </cell>
          <cell r="R386" t="str">
            <v>NA</v>
          </cell>
          <cell r="S386" t="str">
            <v>NA</v>
          </cell>
          <cell r="T386" t="str">
            <v>CER003</v>
          </cell>
          <cell r="U386" t="str">
            <v>NA</v>
          </cell>
          <cell r="V386" t="str">
            <v>NA</v>
          </cell>
          <cell r="W386" t="str">
            <v>NA</v>
          </cell>
          <cell r="X386" t="str">
            <v>NA</v>
          </cell>
          <cell r="Y386" t="str">
            <v>CMC013</v>
          </cell>
          <cell r="Z386" t="str">
            <v>NA</v>
          </cell>
          <cell r="AA386" t="str">
            <v>NA</v>
          </cell>
          <cell r="AB386" t="str">
            <v>NA</v>
          </cell>
          <cell r="AC386" t="str">
            <v>NA</v>
          </cell>
          <cell r="AD386">
            <v>1</v>
          </cell>
          <cell r="AE386" t="str">
            <v>NA</v>
          </cell>
          <cell r="AF386" t="str">
            <v>NA</v>
          </cell>
          <cell r="AG386" t="str">
            <v>NA</v>
          </cell>
          <cell r="AH386" t="str">
            <v>NA</v>
          </cell>
          <cell r="AI386">
            <v>1.5</v>
          </cell>
          <cell r="AJ386">
            <v>1.5</v>
          </cell>
          <cell r="AO386">
            <v>213550</v>
          </cell>
          <cell r="AP386">
            <v>30860</v>
          </cell>
          <cell r="AQ386">
            <v>14663</v>
          </cell>
          <cell r="AR386">
            <v>25875</v>
          </cell>
          <cell r="AS386">
            <v>43</v>
          </cell>
          <cell r="AT386">
            <v>0</v>
          </cell>
          <cell r="AU386">
            <v>0</v>
          </cell>
          <cell r="AV386">
            <v>0</v>
          </cell>
          <cell r="AW386">
            <v>30860</v>
          </cell>
          <cell r="AX386">
            <v>5865</v>
          </cell>
          <cell r="AY386">
            <v>2846</v>
          </cell>
          <cell r="AZ386">
            <v>43430</v>
          </cell>
          <cell r="BA386">
            <v>0</v>
          </cell>
          <cell r="BB386">
            <v>0</v>
          </cell>
          <cell r="BC386">
            <v>0</v>
          </cell>
          <cell r="BD386">
            <v>87151</v>
          </cell>
          <cell r="BE386">
            <v>83103</v>
          </cell>
          <cell r="BF386">
            <v>0</v>
          </cell>
          <cell r="BG386">
            <v>0</v>
          </cell>
          <cell r="BH386">
            <v>0</v>
          </cell>
          <cell r="BI386">
            <v>0</v>
          </cell>
          <cell r="BJ386">
            <v>55402</v>
          </cell>
          <cell r="BK386">
            <v>0</v>
          </cell>
          <cell r="BL386">
            <v>0</v>
          </cell>
          <cell r="BM386">
            <v>0</v>
          </cell>
          <cell r="BN386">
            <v>0</v>
          </cell>
          <cell r="BO386">
            <v>55402</v>
          </cell>
          <cell r="BP386">
            <v>106495</v>
          </cell>
          <cell r="BQ386">
            <v>0</v>
          </cell>
          <cell r="BR386">
            <v>0</v>
          </cell>
          <cell r="BS386">
            <v>0</v>
          </cell>
          <cell r="BT386">
            <v>0</v>
          </cell>
          <cell r="BU386">
            <v>70997</v>
          </cell>
          <cell r="BV386">
            <v>0</v>
          </cell>
          <cell r="BW386">
            <v>0</v>
          </cell>
          <cell r="BX386">
            <v>0</v>
          </cell>
          <cell r="BY386">
            <v>0</v>
          </cell>
          <cell r="BZ386">
            <v>70997</v>
          </cell>
          <cell r="CA386">
            <v>55402</v>
          </cell>
          <cell r="CB386">
            <v>126399</v>
          </cell>
          <cell r="CC386">
            <v>0.05</v>
          </cell>
          <cell r="CD386">
            <v>213550</v>
          </cell>
        </row>
        <row r="387">
          <cell r="B387" t="str">
            <v>PBC12</v>
          </cell>
          <cell r="C387" t="str">
            <v>CAP08</v>
          </cell>
          <cell r="D387" t="str">
            <v>De   500  pares</v>
          </cell>
          <cell r="E387" t="str">
            <v>U</v>
          </cell>
          <cell r="F387" t="str">
            <v>NA</v>
          </cell>
          <cell r="G387" t="str">
            <v>NA</v>
          </cell>
          <cell r="H387" t="str">
            <v>NA</v>
          </cell>
          <cell r="I387" t="str">
            <v>NA</v>
          </cell>
          <cell r="J387" t="str">
            <v>NA</v>
          </cell>
          <cell r="K387" t="str">
            <v>NA</v>
          </cell>
          <cell r="L387" t="str">
            <v>NA</v>
          </cell>
          <cell r="M387" t="str">
            <v>NA</v>
          </cell>
          <cell r="N387" t="str">
            <v>NA</v>
          </cell>
          <cell r="O387" t="str">
            <v>NA</v>
          </cell>
          <cell r="P387" t="str">
            <v>NA</v>
          </cell>
          <cell r="Q387" t="str">
            <v>NA</v>
          </cell>
          <cell r="R387" t="str">
            <v>NA</v>
          </cell>
          <cell r="S387" t="str">
            <v>NA</v>
          </cell>
          <cell r="T387" t="str">
            <v>CER001</v>
          </cell>
          <cell r="U387" t="str">
            <v>NA</v>
          </cell>
          <cell r="V387" t="str">
            <v>NA</v>
          </cell>
          <cell r="W387" t="str">
            <v>NA</v>
          </cell>
          <cell r="X387" t="str">
            <v>NA</v>
          </cell>
          <cell r="Y387" t="str">
            <v>CMC011</v>
          </cell>
          <cell r="Z387" t="str">
            <v>NA</v>
          </cell>
          <cell r="AA387" t="str">
            <v>NA</v>
          </cell>
          <cell r="AB387" t="str">
            <v>NA</v>
          </cell>
          <cell r="AC387" t="str">
            <v>NA</v>
          </cell>
          <cell r="AD387">
            <v>1</v>
          </cell>
          <cell r="AE387" t="str">
            <v>NA</v>
          </cell>
          <cell r="AF387" t="str">
            <v>NA</v>
          </cell>
          <cell r="AG387" t="str">
            <v>NA</v>
          </cell>
          <cell r="AH387" t="str">
            <v>NA</v>
          </cell>
          <cell r="AI387">
            <v>250</v>
          </cell>
          <cell r="AJ387">
            <v>250</v>
          </cell>
          <cell r="AO387">
            <v>1506</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250716</v>
          </cell>
          <cell r="BF387">
            <v>0</v>
          </cell>
          <cell r="BG387">
            <v>0</v>
          </cell>
          <cell r="BH387">
            <v>0</v>
          </cell>
          <cell r="BI387">
            <v>0</v>
          </cell>
          <cell r="BJ387">
            <v>1003</v>
          </cell>
          <cell r="BK387">
            <v>0</v>
          </cell>
          <cell r="BL387">
            <v>0</v>
          </cell>
          <cell r="BM387">
            <v>0</v>
          </cell>
          <cell r="BN387">
            <v>0</v>
          </cell>
          <cell r="BO387">
            <v>1003</v>
          </cell>
          <cell r="BP387">
            <v>125868</v>
          </cell>
          <cell r="BQ387">
            <v>0</v>
          </cell>
          <cell r="BR387">
            <v>0</v>
          </cell>
          <cell r="BS387">
            <v>0</v>
          </cell>
          <cell r="BT387">
            <v>0</v>
          </cell>
          <cell r="BU387">
            <v>503</v>
          </cell>
          <cell r="BV387">
            <v>0</v>
          </cell>
          <cell r="BW387">
            <v>0</v>
          </cell>
          <cell r="BX387">
            <v>0</v>
          </cell>
          <cell r="BY387">
            <v>0</v>
          </cell>
          <cell r="BZ387">
            <v>503</v>
          </cell>
          <cell r="CA387">
            <v>1003</v>
          </cell>
          <cell r="CB387">
            <v>1506</v>
          </cell>
          <cell r="CC387">
            <v>0.05</v>
          </cell>
          <cell r="CD387">
            <v>1506</v>
          </cell>
        </row>
        <row r="388">
          <cell r="B388" t="str">
            <v>EPC13</v>
          </cell>
          <cell r="C388" t="str">
            <v>CAP08</v>
          </cell>
          <cell r="D388" t="str">
            <v>De   600  pares</v>
          </cell>
          <cell r="E388" t="str">
            <v>U</v>
          </cell>
          <cell r="F388" t="str">
            <v>MRD249</v>
          </cell>
          <cell r="G388" t="str">
            <v>MRD215</v>
          </cell>
          <cell r="H388" t="str">
            <v>MRD252</v>
          </cell>
          <cell r="I388" t="str">
            <v>MRD046</v>
          </cell>
          <cell r="J388" t="str">
            <v>NA</v>
          </cell>
          <cell r="K388" t="str">
            <v>NA</v>
          </cell>
          <cell r="L388" t="str">
            <v>NA</v>
          </cell>
          <cell r="M388">
            <v>1</v>
          </cell>
          <cell r="N388">
            <v>0.4</v>
          </cell>
          <cell r="O388">
            <v>0.12</v>
          </cell>
          <cell r="P388">
            <v>1212</v>
          </cell>
          <cell r="Q388" t="str">
            <v>NA</v>
          </cell>
          <cell r="R388" t="str">
            <v>NA</v>
          </cell>
          <cell r="S388" t="str">
            <v>NA</v>
          </cell>
          <cell r="T388" t="str">
            <v>CER003</v>
          </cell>
          <cell r="U388" t="str">
            <v>NA</v>
          </cell>
          <cell r="V388" t="str">
            <v>NA</v>
          </cell>
          <cell r="W388" t="str">
            <v>NA</v>
          </cell>
          <cell r="X388" t="str">
            <v>NA</v>
          </cell>
          <cell r="Y388" t="str">
            <v>CMC013</v>
          </cell>
          <cell r="Z388" t="str">
            <v>NA</v>
          </cell>
          <cell r="AA388" t="str">
            <v>NA</v>
          </cell>
          <cell r="AB388" t="str">
            <v>NA</v>
          </cell>
          <cell r="AC388" t="str">
            <v>NA</v>
          </cell>
          <cell r="AD388">
            <v>1</v>
          </cell>
          <cell r="AE388" t="str">
            <v>NA</v>
          </cell>
          <cell r="AF388" t="str">
            <v>NA</v>
          </cell>
          <cell r="AG388" t="str">
            <v>NA</v>
          </cell>
          <cell r="AH388" t="str">
            <v>NA</v>
          </cell>
          <cell r="AI388">
            <v>1.32</v>
          </cell>
          <cell r="AJ388">
            <v>1.32</v>
          </cell>
          <cell r="AO388">
            <v>240178</v>
          </cell>
          <cell r="AP388">
            <v>30860</v>
          </cell>
          <cell r="AQ388">
            <v>14663</v>
          </cell>
          <cell r="AR388">
            <v>25875</v>
          </cell>
          <cell r="AS388">
            <v>43</v>
          </cell>
          <cell r="AT388">
            <v>0</v>
          </cell>
          <cell r="AU388">
            <v>0</v>
          </cell>
          <cell r="AV388">
            <v>0</v>
          </cell>
          <cell r="AW388">
            <v>30860</v>
          </cell>
          <cell r="AX388">
            <v>5865</v>
          </cell>
          <cell r="AY388">
            <v>3105</v>
          </cell>
          <cell r="AZ388">
            <v>52116</v>
          </cell>
          <cell r="BA388">
            <v>0</v>
          </cell>
          <cell r="BB388">
            <v>0</v>
          </cell>
          <cell r="BC388">
            <v>0</v>
          </cell>
          <cell r="BD388">
            <v>96543</v>
          </cell>
          <cell r="BE388">
            <v>83103</v>
          </cell>
          <cell r="BF388">
            <v>0</v>
          </cell>
          <cell r="BG388">
            <v>0</v>
          </cell>
          <cell r="BH388">
            <v>0</v>
          </cell>
          <cell r="BI388">
            <v>0</v>
          </cell>
          <cell r="BJ388">
            <v>62957</v>
          </cell>
          <cell r="BK388">
            <v>0</v>
          </cell>
          <cell r="BL388">
            <v>0</v>
          </cell>
          <cell r="BM388">
            <v>0</v>
          </cell>
          <cell r="BN388">
            <v>0</v>
          </cell>
          <cell r="BO388">
            <v>62957</v>
          </cell>
          <cell r="BP388">
            <v>106495</v>
          </cell>
          <cell r="BQ388">
            <v>0</v>
          </cell>
          <cell r="BR388">
            <v>0</v>
          </cell>
          <cell r="BS388">
            <v>0</v>
          </cell>
          <cell r="BT388">
            <v>0</v>
          </cell>
          <cell r="BU388">
            <v>80678</v>
          </cell>
          <cell r="BV388">
            <v>0</v>
          </cell>
          <cell r="BW388">
            <v>0</v>
          </cell>
          <cell r="BX388">
            <v>0</v>
          </cell>
          <cell r="BY388">
            <v>0</v>
          </cell>
          <cell r="BZ388">
            <v>80678</v>
          </cell>
          <cell r="CA388">
            <v>62957</v>
          </cell>
          <cell r="CB388">
            <v>143635</v>
          </cell>
          <cell r="CC388">
            <v>0.05</v>
          </cell>
          <cell r="CD388">
            <v>240178</v>
          </cell>
        </row>
        <row r="389">
          <cell r="B389" t="str">
            <v>ETL04</v>
          </cell>
          <cell r="C389" t="str">
            <v>CAP08</v>
          </cell>
          <cell r="D389" t="str">
            <v>De   600  pares</v>
          </cell>
          <cell r="E389" t="str">
            <v>U</v>
          </cell>
          <cell r="F389" t="str">
            <v>MRD155</v>
          </cell>
          <cell r="G389" t="str">
            <v>MRD354</v>
          </cell>
          <cell r="H389" t="str">
            <v>MRD076</v>
          </cell>
          <cell r="I389" t="str">
            <v>MRD326</v>
          </cell>
          <cell r="J389" t="str">
            <v>MRD047</v>
          </cell>
          <cell r="K389" t="str">
            <v>NA</v>
          </cell>
          <cell r="L389" t="str">
            <v>NA</v>
          </cell>
          <cell r="M389">
            <v>1</v>
          </cell>
          <cell r="N389">
            <v>24</v>
          </cell>
          <cell r="O389">
            <v>12</v>
          </cell>
          <cell r="P389">
            <v>72</v>
          </cell>
          <cell r="Q389">
            <v>1</v>
          </cell>
          <cell r="R389" t="str">
            <v>NA</v>
          </cell>
          <cell r="S389" t="str">
            <v>NA</v>
          </cell>
          <cell r="T389" t="str">
            <v>CER003</v>
          </cell>
          <cell r="U389" t="str">
            <v>CER011</v>
          </cell>
          <cell r="V389" t="str">
            <v>NA</v>
          </cell>
          <cell r="W389" t="str">
            <v>NA</v>
          </cell>
          <cell r="X389" t="str">
            <v>NA</v>
          </cell>
          <cell r="Y389" t="str">
            <v>CMC013</v>
          </cell>
          <cell r="Z389" t="str">
            <v>CMC015</v>
          </cell>
          <cell r="AA389" t="str">
            <v>NA</v>
          </cell>
          <cell r="AB389" t="str">
            <v>NA</v>
          </cell>
          <cell r="AC389" t="str">
            <v>NA</v>
          </cell>
          <cell r="AD389">
            <v>0.83</v>
          </cell>
          <cell r="AE389">
            <v>1</v>
          </cell>
          <cell r="AF389" t="str">
            <v>NA</v>
          </cell>
          <cell r="AG389" t="str">
            <v>NA</v>
          </cell>
          <cell r="AH389" t="str">
            <v>NA</v>
          </cell>
          <cell r="AI389">
            <v>4.3</v>
          </cell>
          <cell r="AJ389">
            <v>5.2</v>
          </cell>
          <cell r="AK389">
            <v>4.3</v>
          </cell>
          <cell r="AO389">
            <v>1194412</v>
          </cell>
          <cell r="AP389">
            <v>506000</v>
          </cell>
          <cell r="AQ389">
            <v>3220</v>
          </cell>
          <cell r="AR389">
            <v>85</v>
          </cell>
          <cell r="AS389">
            <v>6585</v>
          </cell>
          <cell r="AT389">
            <v>83</v>
          </cell>
          <cell r="AU389">
            <v>0</v>
          </cell>
          <cell r="AV389">
            <v>0</v>
          </cell>
          <cell r="AW389">
            <v>506000</v>
          </cell>
          <cell r="AX389">
            <v>77280</v>
          </cell>
          <cell r="AY389">
            <v>1020</v>
          </cell>
          <cell r="AZ389">
            <v>474120</v>
          </cell>
          <cell r="BA389">
            <v>83</v>
          </cell>
          <cell r="BB389">
            <v>0</v>
          </cell>
          <cell r="BC389">
            <v>0</v>
          </cell>
          <cell r="BD389">
            <v>1111428</v>
          </cell>
          <cell r="BE389">
            <v>83103</v>
          </cell>
          <cell r="BF389">
            <v>19028</v>
          </cell>
          <cell r="BG389">
            <v>0</v>
          </cell>
          <cell r="BH389">
            <v>0</v>
          </cell>
          <cell r="BI389">
            <v>0</v>
          </cell>
          <cell r="BJ389">
            <v>16041</v>
          </cell>
          <cell r="BK389">
            <v>4425</v>
          </cell>
          <cell r="BL389">
            <v>0</v>
          </cell>
          <cell r="BM389">
            <v>0</v>
          </cell>
          <cell r="BN389">
            <v>0</v>
          </cell>
          <cell r="BO389">
            <v>20466</v>
          </cell>
          <cell r="BP389">
            <v>106495</v>
          </cell>
          <cell r="BQ389">
            <v>180437</v>
          </cell>
          <cell r="BR389">
            <v>0</v>
          </cell>
          <cell r="BS389">
            <v>0</v>
          </cell>
          <cell r="BT389">
            <v>0</v>
          </cell>
          <cell r="BU389">
            <v>20556</v>
          </cell>
          <cell r="BV389">
            <v>41962</v>
          </cell>
          <cell r="BW389">
            <v>0</v>
          </cell>
          <cell r="BX389">
            <v>0</v>
          </cell>
          <cell r="BY389">
            <v>0</v>
          </cell>
          <cell r="BZ389">
            <v>62518</v>
          </cell>
          <cell r="CA389">
            <v>20466</v>
          </cell>
          <cell r="CB389">
            <v>82984</v>
          </cell>
          <cell r="CC389">
            <v>0.05</v>
          </cell>
          <cell r="CD389">
            <v>1194412</v>
          </cell>
        </row>
        <row r="390">
          <cell r="B390" t="str">
            <v>ETP04</v>
          </cell>
          <cell r="C390" t="str">
            <v>CAP08</v>
          </cell>
          <cell r="D390" t="str">
            <v>De   600  pares</v>
          </cell>
          <cell r="E390" t="str">
            <v>U</v>
          </cell>
          <cell r="F390" t="str">
            <v>NA</v>
          </cell>
          <cell r="G390" t="str">
            <v>NA</v>
          </cell>
          <cell r="H390" t="str">
            <v>NA</v>
          </cell>
          <cell r="I390" t="str">
            <v>NA</v>
          </cell>
          <cell r="J390" t="str">
            <v>NA</v>
          </cell>
          <cell r="K390" t="str">
            <v>NA</v>
          </cell>
          <cell r="L390" t="str">
            <v>NA</v>
          </cell>
          <cell r="M390" t="str">
            <v>NA</v>
          </cell>
          <cell r="N390" t="str">
            <v>NA</v>
          </cell>
          <cell r="O390" t="str">
            <v>NA</v>
          </cell>
          <cell r="P390" t="str">
            <v>NA</v>
          </cell>
          <cell r="Q390" t="str">
            <v>NA</v>
          </cell>
          <cell r="R390" t="str">
            <v>NA</v>
          </cell>
          <cell r="S390" t="str">
            <v>NA</v>
          </cell>
          <cell r="T390" t="str">
            <v>NA</v>
          </cell>
          <cell r="U390" t="str">
            <v>NA</v>
          </cell>
          <cell r="V390" t="str">
            <v>NA</v>
          </cell>
          <cell r="W390" t="str">
            <v>NA</v>
          </cell>
          <cell r="X390" t="str">
            <v>NA</v>
          </cell>
          <cell r="Y390" t="str">
            <v>NA</v>
          </cell>
          <cell r="Z390" t="str">
            <v>NA</v>
          </cell>
          <cell r="AA390" t="str">
            <v>NA</v>
          </cell>
          <cell r="AB390" t="str">
            <v>NA</v>
          </cell>
          <cell r="AC390" t="str">
            <v>NA</v>
          </cell>
          <cell r="AD390" t="str">
            <v>NA</v>
          </cell>
          <cell r="AE390" t="str">
            <v>NA</v>
          </cell>
          <cell r="AF390" t="str">
            <v>NA</v>
          </cell>
          <cell r="AG390" t="str">
            <v>NA</v>
          </cell>
          <cell r="AH390" t="str">
            <v>NA</v>
          </cell>
          <cell r="AI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v>
          </cell>
          <cell r="BS390">
            <v>0</v>
          </cell>
          <cell r="BT390">
            <v>0</v>
          </cell>
          <cell r="BU390">
            <v>0</v>
          </cell>
          <cell r="BV390">
            <v>0</v>
          </cell>
          <cell r="BW390">
            <v>0</v>
          </cell>
          <cell r="BX390">
            <v>0</v>
          </cell>
          <cell r="BY390">
            <v>0</v>
          </cell>
          <cell r="BZ390">
            <v>0</v>
          </cell>
          <cell r="CA390">
            <v>0</v>
          </cell>
          <cell r="CB390">
            <v>0</v>
          </cell>
          <cell r="CC390">
            <v>0.05</v>
          </cell>
          <cell r="CD390">
            <v>0</v>
          </cell>
        </row>
        <row r="391">
          <cell r="B391" t="str">
            <v>ML013</v>
          </cell>
          <cell r="C391" t="str">
            <v>CAP08</v>
          </cell>
          <cell r="D391" t="str">
            <v>De   600  pares</v>
          </cell>
          <cell r="E391" t="str">
            <v>U</v>
          </cell>
          <cell r="F391" t="str">
            <v>MRD137</v>
          </cell>
          <cell r="G391" t="str">
            <v>MRD354</v>
          </cell>
          <cell r="H391" t="str">
            <v>MRD076</v>
          </cell>
          <cell r="I391" t="str">
            <v>NA</v>
          </cell>
          <cell r="J391" t="str">
            <v>NA</v>
          </cell>
          <cell r="K391" t="str">
            <v>NA</v>
          </cell>
          <cell r="L391" t="str">
            <v>NA</v>
          </cell>
          <cell r="M391">
            <v>1</v>
          </cell>
          <cell r="N391">
            <v>24</v>
          </cell>
          <cell r="O391">
            <v>12</v>
          </cell>
          <cell r="P391" t="str">
            <v>NA</v>
          </cell>
          <cell r="Q391" t="str">
            <v>NA</v>
          </cell>
          <cell r="R391" t="str">
            <v>NA</v>
          </cell>
          <cell r="S391" t="str">
            <v>NA</v>
          </cell>
          <cell r="T391" t="str">
            <v>CER003</v>
          </cell>
          <cell r="U391" t="str">
            <v>NA</v>
          </cell>
          <cell r="V391" t="str">
            <v>NA</v>
          </cell>
          <cell r="W391" t="str">
            <v>NA</v>
          </cell>
          <cell r="X391" t="str">
            <v>NA</v>
          </cell>
          <cell r="Y391" t="str">
            <v>CMC013</v>
          </cell>
          <cell r="Z391" t="str">
            <v>NA</v>
          </cell>
          <cell r="AA391" t="str">
            <v>NA</v>
          </cell>
          <cell r="AB391" t="str">
            <v>NA</v>
          </cell>
          <cell r="AC391" t="str">
            <v>NA</v>
          </cell>
          <cell r="AD391">
            <v>1</v>
          </cell>
          <cell r="AE391" t="str">
            <v>NA</v>
          </cell>
          <cell r="AF391" t="str">
            <v>NA</v>
          </cell>
          <cell r="AG391" t="str">
            <v>NA</v>
          </cell>
          <cell r="AH391" t="str">
            <v>NA</v>
          </cell>
          <cell r="AI391">
            <v>2.2000000000000002</v>
          </cell>
          <cell r="AJ391">
            <v>2.2000000000000002</v>
          </cell>
          <cell r="AO391">
            <v>337446</v>
          </cell>
          <cell r="AP391">
            <v>161000</v>
          </cell>
          <cell r="AQ391">
            <v>3220</v>
          </cell>
          <cell r="AR391">
            <v>85</v>
          </cell>
          <cell r="AS391">
            <v>0</v>
          </cell>
          <cell r="AT391">
            <v>0</v>
          </cell>
          <cell r="AU391">
            <v>0</v>
          </cell>
          <cell r="AV391">
            <v>0</v>
          </cell>
          <cell r="AW391">
            <v>161000</v>
          </cell>
          <cell r="AX391">
            <v>77280</v>
          </cell>
          <cell r="AY391">
            <v>1020</v>
          </cell>
          <cell r="AZ391">
            <v>0</v>
          </cell>
          <cell r="BA391">
            <v>0</v>
          </cell>
          <cell r="BB391">
            <v>0</v>
          </cell>
          <cell r="BC391">
            <v>0</v>
          </cell>
          <cell r="BD391">
            <v>251265</v>
          </cell>
          <cell r="BE391">
            <v>83103</v>
          </cell>
          <cell r="BF391">
            <v>0</v>
          </cell>
          <cell r="BG391">
            <v>0</v>
          </cell>
          <cell r="BH391">
            <v>0</v>
          </cell>
          <cell r="BI391">
            <v>0</v>
          </cell>
          <cell r="BJ391">
            <v>37774</v>
          </cell>
          <cell r="BK391">
            <v>0</v>
          </cell>
          <cell r="BL391">
            <v>0</v>
          </cell>
          <cell r="BM391">
            <v>0</v>
          </cell>
          <cell r="BN391">
            <v>0</v>
          </cell>
          <cell r="BO391">
            <v>37774</v>
          </cell>
          <cell r="BP391">
            <v>106495</v>
          </cell>
          <cell r="BQ391">
            <v>0</v>
          </cell>
          <cell r="BR391">
            <v>0</v>
          </cell>
          <cell r="BS391">
            <v>0</v>
          </cell>
          <cell r="BT391">
            <v>0</v>
          </cell>
          <cell r="BU391">
            <v>48407</v>
          </cell>
          <cell r="BV391">
            <v>0</v>
          </cell>
          <cell r="BW391">
            <v>0</v>
          </cell>
          <cell r="BX391">
            <v>0</v>
          </cell>
          <cell r="BY391">
            <v>0</v>
          </cell>
          <cell r="BZ391">
            <v>48407</v>
          </cell>
          <cell r="CA391">
            <v>37774</v>
          </cell>
          <cell r="CB391">
            <v>86181</v>
          </cell>
          <cell r="CC391">
            <v>0.05</v>
          </cell>
          <cell r="CD391">
            <v>337446</v>
          </cell>
        </row>
        <row r="392">
          <cell r="B392" t="str">
            <v>MP013</v>
          </cell>
          <cell r="C392" t="str">
            <v>CAP08</v>
          </cell>
          <cell r="D392" t="str">
            <v>De   600  pares</v>
          </cell>
          <cell r="E392" t="str">
            <v>U</v>
          </cell>
          <cell r="F392" t="str">
            <v>MRD249</v>
          </cell>
          <cell r="G392" t="str">
            <v>MRD215</v>
          </cell>
          <cell r="H392" t="str">
            <v>MRD252</v>
          </cell>
          <cell r="I392" t="str">
            <v>MRD046</v>
          </cell>
          <cell r="J392" t="str">
            <v>NA</v>
          </cell>
          <cell r="K392" t="str">
            <v>NA</v>
          </cell>
          <cell r="L392" t="str">
            <v>NA</v>
          </cell>
          <cell r="M392">
            <v>1</v>
          </cell>
          <cell r="N392">
            <v>0.4</v>
          </cell>
          <cell r="O392">
            <v>0.12</v>
          </cell>
          <cell r="P392">
            <v>1212</v>
          </cell>
          <cell r="Q392" t="str">
            <v>NA</v>
          </cell>
          <cell r="R392" t="str">
            <v>NA</v>
          </cell>
          <cell r="S392" t="str">
            <v>NA</v>
          </cell>
          <cell r="T392" t="str">
            <v>CER003</v>
          </cell>
          <cell r="U392" t="str">
            <v>NA</v>
          </cell>
          <cell r="V392" t="str">
            <v>NA</v>
          </cell>
          <cell r="W392" t="str">
            <v>NA</v>
          </cell>
          <cell r="X392" t="str">
            <v>NA</v>
          </cell>
          <cell r="Y392" t="str">
            <v>CMC013</v>
          </cell>
          <cell r="Z392" t="str">
            <v>NA</v>
          </cell>
          <cell r="AA392" t="str">
            <v>NA</v>
          </cell>
          <cell r="AB392" t="str">
            <v>NA</v>
          </cell>
          <cell r="AC392" t="str">
            <v>NA</v>
          </cell>
          <cell r="AD392">
            <v>1</v>
          </cell>
          <cell r="AE392" t="str">
            <v>NA</v>
          </cell>
          <cell r="AF392" t="str">
            <v>NA</v>
          </cell>
          <cell r="AG392" t="str">
            <v>NA</v>
          </cell>
          <cell r="AH392" t="str">
            <v>NA</v>
          </cell>
          <cell r="AI392">
            <v>1.32</v>
          </cell>
          <cell r="AJ392">
            <v>1.32</v>
          </cell>
          <cell r="AO392">
            <v>240178</v>
          </cell>
          <cell r="AP392">
            <v>30860</v>
          </cell>
          <cell r="AQ392">
            <v>14663</v>
          </cell>
          <cell r="AR392">
            <v>25875</v>
          </cell>
          <cell r="AS392">
            <v>43</v>
          </cell>
          <cell r="AT392">
            <v>0</v>
          </cell>
          <cell r="AU392">
            <v>0</v>
          </cell>
          <cell r="AV392">
            <v>0</v>
          </cell>
          <cell r="AW392">
            <v>30860</v>
          </cell>
          <cell r="AX392">
            <v>5865</v>
          </cell>
          <cell r="AY392">
            <v>3105</v>
          </cell>
          <cell r="AZ392">
            <v>52116</v>
          </cell>
          <cell r="BA392">
            <v>0</v>
          </cell>
          <cell r="BB392">
            <v>0</v>
          </cell>
          <cell r="BC392">
            <v>0</v>
          </cell>
          <cell r="BD392">
            <v>96543</v>
          </cell>
          <cell r="BE392">
            <v>83103</v>
          </cell>
          <cell r="BF392">
            <v>0</v>
          </cell>
          <cell r="BG392">
            <v>0</v>
          </cell>
          <cell r="BH392">
            <v>0</v>
          </cell>
          <cell r="BI392">
            <v>0</v>
          </cell>
          <cell r="BJ392">
            <v>62957</v>
          </cell>
          <cell r="BK392">
            <v>0</v>
          </cell>
          <cell r="BL392">
            <v>0</v>
          </cell>
          <cell r="BM392">
            <v>0</v>
          </cell>
          <cell r="BN392">
            <v>0</v>
          </cell>
          <cell r="BO392">
            <v>62957</v>
          </cell>
          <cell r="BP392">
            <v>106495</v>
          </cell>
          <cell r="BQ392">
            <v>0</v>
          </cell>
          <cell r="BR392">
            <v>0</v>
          </cell>
          <cell r="BS392">
            <v>0</v>
          </cell>
          <cell r="BT392">
            <v>0</v>
          </cell>
          <cell r="BU392">
            <v>80678</v>
          </cell>
          <cell r="BV392">
            <v>0</v>
          </cell>
          <cell r="BW392">
            <v>0</v>
          </cell>
          <cell r="BX392">
            <v>0</v>
          </cell>
          <cell r="BY392">
            <v>0</v>
          </cell>
          <cell r="BZ392">
            <v>80678</v>
          </cell>
          <cell r="CA392">
            <v>62957</v>
          </cell>
          <cell r="CB392">
            <v>143635</v>
          </cell>
          <cell r="CC392">
            <v>0.05</v>
          </cell>
          <cell r="CD392">
            <v>240178</v>
          </cell>
        </row>
        <row r="393">
          <cell r="B393" t="str">
            <v>PA016</v>
          </cell>
          <cell r="C393" t="str">
            <v>CAP08</v>
          </cell>
          <cell r="D393" t="str">
            <v>De   600  pares</v>
          </cell>
          <cell r="E393" t="str">
            <v>U</v>
          </cell>
          <cell r="F393" t="str">
            <v>NA</v>
          </cell>
          <cell r="G393" t="str">
            <v>NA</v>
          </cell>
          <cell r="H393" t="str">
            <v>NA</v>
          </cell>
          <cell r="I393" t="str">
            <v>NA</v>
          </cell>
          <cell r="J393" t="str">
            <v>NA</v>
          </cell>
          <cell r="K393" t="str">
            <v>NA</v>
          </cell>
          <cell r="L393" t="str">
            <v>NA</v>
          </cell>
          <cell r="M393" t="str">
            <v>NA</v>
          </cell>
          <cell r="N393" t="str">
            <v>NA</v>
          </cell>
          <cell r="O393" t="str">
            <v>NA</v>
          </cell>
          <cell r="P393" t="str">
            <v>NA</v>
          </cell>
          <cell r="Q393" t="str">
            <v>NA</v>
          </cell>
          <cell r="R393" t="str">
            <v>NA</v>
          </cell>
          <cell r="S393" t="str">
            <v>NA</v>
          </cell>
          <cell r="T393" t="str">
            <v>CER003</v>
          </cell>
          <cell r="U393" t="str">
            <v>NA</v>
          </cell>
          <cell r="V393" t="str">
            <v>NA</v>
          </cell>
          <cell r="W393" t="str">
            <v>NA</v>
          </cell>
          <cell r="X393" t="str">
            <v>NA</v>
          </cell>
          <cell r="Y393" t="str">
            <v>CMC013</v>
          </cell>
          <cell r="Z393" t="str">
            <v>NA</v>
          </cell>
          <cell r="AA393" t="str">
            <v>NA</v>
          </cell>
          <cell r="AB393" t="str">
            <v>NA</v>
          </cell>
          <cell r="AC393" t="str">
            <v>NA</v>
          </cell>
          <cell r="AD393">
            <v>1</v>
          </cell>
          <cell r="AE393" t="str">
            <v>NA</v>
          </cell>
          <cell r="AF393" t="str">
            <v>NA</v>
          </cell>
          <cell r="AG393" t="str">
            <v>NA</v>
          </cell>
          <cell r="AH393" t="str">
            <v>NA</v>
          </cell>
          <cell r="AI393">
            <v>6.98</v>
          </cell>
          <cell r="AJ393">
            <v>6.98</v>
          </cell>
          <cell r="AO393">
            <v>27163</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83103</v>
          </cell>
          <cell r="BF393">
            <v>0</v>
          </cell>
          <cell r="BG393">
            <v>0</v>
          </cell>
          <cell r="BH393">
            <v>0</v>
          </cell>
          <cell r="BI393">
            <v>0</v>
          </cell>
          <cell r="BJ393">
            <v>11906</v>
          </cell>
          <cell r="BK393">
            <v>0</v>
          </cell>
          <cell r="BL393">
            <v>0</v>
          </cell>
          <cell r="BM393">
            <v>0</v>
          </cell>
          <cell r="BN393">
            <v>0</v>
          </cell>
          <cell r="BO393">
            <v>11906</v>
          </cell>
          <cell r="BP393">
            <v>106495</v>
          </cell>
          <cell r="BQ393">
            <v>0</v>
          </cell>
          <cell r="BR393">
            <v>0</v>
          </cell>
          <cell r="BS393">
            <v>0</v>
          </cell>
          <cell r="BT393">
            <v>0</v>
          </cell>
          <cell r="BU393">
            <v>15257</v>
          </cell>
          <cell r="BV393">
            <v>0</v>
          </cell>
          <cell r="BW393">
            <v>0</v>
          </cell>
          <cell r="BX393">
            <v>0</v>
          </cell>
          <cell r="BY393">
            <v>0</v>
          </cell>
          <cell r="BZ393">
            <v>15257</v>
          </cell>
          <cell r="CA393">
            <v>11906</v>
          </cell>
          <cell r="CB393">
            <v>27163</v>
          </cell>
          <cell r="CC393">
            <v>0.05</v>
          </cell>
          <cell r="CD393">
            <v>27163</v>
          </cell>
        </row>
        <row r="394">
          <cell r="B394" t="str">
            <v>PBC13</v>
          </cell>
          <cell r="C394" t="str">
            <v>CAP08</v>
          </cell>
          <cell r="D394" t="str">
            <v>De   600  pares</v>
          </cell>
          <cell r="E394" t="str">
            <v>U</v>
          </cell>
          <cell r="F394" t="str">
            <v>NA</v>
          </cell>
          <cell r="G394" t="str">
            <v>NA</v>
          </cell>
          <cell r="H394" t="str">
            <v>NA</v>
          </cell>
          <cell r="I394" t="str">
            <v>NA</v>
          </cell>
          <cell r="J394" t="str">
            <v>NA</v>
          </cell>
          <cell r="K394" t="str">
            <v>NA</v>
          </cell>
          <cell r="L394" t="str">
            <v>NA</v>
          </cell>
          <cell r="M394" t="str">
            <v>NA</v>
          </cell>
          <cell r="N394" t="str">
            <v>NA</v>
          </cell>
          <cell r="O394" t="str">
            <v>NA</v>
          </cell>
          <cell r="P394" t="str">
            <v>NA</v>
          </cell>
          <cell r="Q394" t="str">
            <v>NA</v>
          </cell>
          <cell r="R394" t="str">
            <v>NA</v>
          </cell>
          <cell r="S394" t="str">
            <v>NA</v>
          </cell>
          <cell r="T394" t="str">
            <v>CER001</v>
          </cell>
          <cell r="U394" t="str">
            <v>NA</v>
          </cell>
          <cell r="V394" t="str">
            <v>NA</v>
          </cell>
          <cell r="W394" t="str">
            <v>NA</v>
          </cell>
          <cell r="X394" t="str">
            <v>NA</v>
          </cell>
          <cell r="Y394" t="str">
            <v>CMC011</v>
          </cell>
          <cell r="Z394" t="str">
            <v>NA</v>
          </cell>
          <cell r="AA394" t="str">
            <v>NA</v>
          </cell>
          <cell r="AB394" t="str">
            <v>NA</v>
          </cell>
          <cell r="AC394" t="str">
            <v>NA</v>
          </cell>
          <cell r="AD394">
            <v>1</v>
          </cell>
          <cell r="AE394" t="str">
            <v>NA</v>
          </cell>
          <cell r="AF394" t="str">
            <v>NA</v>
          </cell>
          <cell r="AG394" t="str">
            <v>NA</v>
          </cell>
          <cell r="AH394" t="str">
            <v>NA</v>
          </cell>
          <cell r="AI394">
            <v>250</v>
          </cell>
          <cell r="AJ394">
            <v>250</v>
          </cell>
          <cell r="AO394">
            <v>1506</v>
          </cell>
          <cell r="AP394">
            <v>0</v>
          </cell>
          <cell r="AQ394">
            <v>0</v>
          </cell>
          <cell r="AR394">
            <v>0</v>
          </cell>
          <cell r="AS394">
            <v>0</v>
          </cell>
          <cell r="AT394">
            <v>0</v>
          </cell>
          <cell r="AU394">
            <v>0</v>
          </cell>
          <cell r="AV394">
            <v>0</v>
          </cell>
          <cell r="AW394">
            <v>0</v>
          </cell>
          <cell r="AX394">
            <v>0</v>
          </cell>
          <cell r="AY394">
            <v>0</v>
          </cell>
          <cell r="AZ394">
            <v>0</v>
          </cell>
          <cell r="BA394">
            <v>0</v>
          </cell>
          <cell r="BB394">
            <v>0</v>
          </cell>
          <cell r="BC394">
            <v>0</v>
          </cell>
          <cell r="BD394">
            <v>0</v>
          </cell>
          <cell r="BE394">
            <v>250716</v>
          </cell>
          <cell r="BF394">
            <v>0</v>
          </cell>
          <cell r="BG394">
            <v>0</v>
          </cell>
          <cell r="BH394">
            <v>0</v>
          </cell>
          <cell r="BI394">
            <v>0</v>
          </cell>
          <cell r="BJ394">
            <v>1003</v>
          </cell>
          <cell r="BK394">
            <v>0</v>
          </cell>
          <cell r="BL394">
            <v>0</v>
          </cell>
          <cell r="BM394">
            <v>0</v>
          </cell>
          <cell r="BN394">
            <v>0</v>
          </cell>
          <cell r="BO394">
            <v>1003</v>
          </cell>
          <cell r="BP394">
            <v>125868</v>
          </cell>
          <cell r="BQ394">
            <v>0</v>
          </cell>
          <cell r="BR394">
            <v>0</v>
          </cell>
          <cell r="BS394">
            <v>0</v>
          </cell>
          <cell r="BT394">
            <v>0</v>
          </cell>
          <cell r="BU394">
            <v>503</v>
          </cell>
          <cell r="BV394">
            <v>0</v>
          </cell>
          <cell r="BW394">
            <v>0</v>
          </cell>
          <cell r="BX394">
            <v>0</v>
          </cell>
          <cell r="BY394">
            <v>0</v>
          </cell>
          <cell r="BZ394">
            <v>503</v>
          </cell>
          <cell r="CA394">
            <v>1003</v>
          </cell>
          <cell r="CB394">
            <v>1506</v>
          </cell>
          <cell r="CC394">
            <v>0.05</v>
          </cell>
          <cell r="CD394">
            <v>1506</v>
          </cell>
        </row>
        <row r="395">
          <cell r="B395" t="str">
            <v>ML014</v>
          </cell>
          <cell r="C395" t="str">
            <v>CAP08</v>
          </cell>
          <cell r="D395" t="str">
            <v>De   700  pares</v>
          </cell>
          <cell r="E395" t="str">
            <v>U</v>
          </cell>
          <cell r="F395" t="str">
            <v>MRD138</v>
          </cell>
          <cell r="G395" t="str">
            <v>MRD354</v>
          </cell>
          <cell r="H395" t="str">
            <v>MRD076</v>
          </cell>
          <cell r="I395" t="str">
            <v>NA</v>
          </cell>
          <cell r="J395" t="str">
            <v>NA</v>
          </cell>
          <cell r="K395" t="str">
            <v>NA</v>
          </cell>
          <cell r="L395" t="str">
            <v>NA</v>
          </cell>
          <cell r="M395">
            <v>1</v>
          </cell>
          <cell r="N395">
            <v>28</v>
          </cell>
          <cell r="O395">
            <v>14</v>
          </cell>
          <cell r="P395" t="str">
            <v>NA</v>
          </cell>
          <cell r="Q395" t="str">
            <v>NA</v>
          </cell>
          <cell r="R395" t="str">
            <v>NA</v>
          </cell>
          <cell r="S395" t="str">
            <v>NA</v>
          </cell>
          <cell r="T395" t="str">
            <v>CER003</v>
          </cell>
          <cell r="U395" t="str">
            <v>NA</v>
          </cell>
          <cell r="V395" t="str">
            <v>NA</v>
          </cell>
          <cell r="W395" t="str">
            <v>NA</v>
          </cell>
          <cell r="X395" t="str">
            <v>NA</v>
          </cell>
          <cell r="Y395" t="str">
            <v>CMC013</v>
          </cell>
          <cell r="Z395" t="str">
            <v>NA</v>
          </cell>
          <cell r="AA395" t="str">
            <v>NA</v>
          </cell>
          <cell r="AB395" t="str">
            <v>NA</v>
          </cell>
          <cell r="AC395" t="str">
            <v>NA</v>
          </cell>
          <cell r="AD395">
            <v>1</v>
          </cell>
          <cell r="AE395" t="str">
            <v>NA</v>
          </cell>
          <cell r="AF395" t="str">
            <v>NA</v>
          </cell>
          <cell r="AG395" t="str">
            <v>NA</v>
          </cell>
          <cell r="AH395" t="str">
            <v>NA</v>
          </cell>
          <cell r="AI395">
            <v>2</v>
          </cell>
          <cell r="AJ395">
            <v>2</v>
          </cell>
          <cell r="AO395">
            <v>468443</v>
          </cell>
          <cell r="AP395">
            <v>264500</v>
          </cell>
          <cell r="AQ395">
            <v>3220</v>
          </cell>
          <cell r="AR395">
            <v>85</v>
          </cell>
          <cell r="AS395">
            <v>0</v>
          </cell>
          <cell r="AT395">
            <v>0</v>
          </cell>
          <cell r="AU395">
            <v>0</v>
          </cell>
          <cell r="AV395">
            <v>0</v>
          </cell>
          <cell r="AW395">
            <v>264500</v>
          </cell>
          <cell r="AX395">
            <v>90160</v>
          </cell>
          <cell r="AY395">
            <v>1190</v>
          </cell>
          <cell r="AZ395">
            <v>0</v>
          </cell>
          <cell r="BA395">
            <v>0</v>
          </cell>
          <cell r="BB395">
            <v>0</v>
          </cell>
          <cell r="BC395">
            <v>0</v>
          </cell>
          <cell r="BD395">
            <v>373643</v>
          </cell>
          <cell r="BE395">
            <v>83103</v>
          </cell>
          <cell r="BF395">
            <v>0</v>
          </cell>
          <cell r="BG395">
            <v>0</v>
          </cell>
          <cell r="BH395">
            <v>0</v>
          </cell>
          <cell r="BI395">
            <v>0</v>
          </cell>
          <cell r="BJ395">
            <v>41552</v>
          </cell>
          <cell r="BK395">
            <v>0</v>
          </cell>
          <cell r="BL395">
            <v>0</v>
          </cell>
          <cell r="BM395">
            <v>0</v>
          </cell>
          <cell r="BN395">
            <v>0</v>
          </cell>
          <cell r="BO395">
            <v>41552</v>
          </cell>
          <cell r="BP395">
            <v>106495</v>
          </cell>
          <cell r="BQ395">
            <v>0</v>
          </cell>
          <cell r="BR395">
            <v>0</v>
          </cell>
          <cell r="BS395">
            <v>0</v>
          </cell>
          <cell r="BT395">
            <v>0</v>
          </cell>
          <cell r="BU395">
            <v>53248</v>
          </cell>
          <cell r="BV395">
            <v>0</v>
          </cell>
          <cell r="BW395">
            <v>0</v>
          </cell>
          <cell r="BX395">
            <v>0</v>
          </cell>
          <cell r="BY395">
            <v>0</v>
          </cell>
          <cell r="BZ395">
            <v>53248</v>
          </cell>
          <cell r="CA395">
            <v>41552</v>
          </cell>
          <cell r="CB395">
            <v>94800</v>
          </cell>
          <cell r="CC395">
            <v>0.05</v>
          </cell>
          <cell r="CD395">
            <v>468443</v>
          </cell>
        </row>
        <row r="396">
          <cell r="B396" t="str">
            <v>ML015</v>
          </cell>
          <cell r="C396" t="str">
            <v>CAP08</v>
          </cell>
          <cell r="D396" t="str">
            <v>De   800  pares</v>
          </cell>
          <cell r="E396" t="str">
            <v>U</v>
          </cell>
          <cell r="F396" t="str">
            <v>MRD139</v>
          </cell>
          <cell r="G396" t="str">
            <v>MRD354</v>
          </cell>
          <cell r="H396" t="str">
            <v>MRD076</v>
          </cell>
          <cell r="I396" t="str">
            <v>NA</v>
          </cell>
          <cell r="J396" t="str">
            <v>NA</v>
          </cell>
          <cell r="K396" t="str">
            <v>NA</v>
          </cell>
          <cell r="L396" t="str">
            <v>NA</v>
          </cell>
          <cell r="M396">
            <v>1</v>
          </cell>
          <cell r="N396">
            <v>32</v>
          </cell>
          <cell r="O396">
            <v>16</v>
          </cell>
          <cell r="P396" t="str">
            <v>NA</v>
          </cell>
          <cell r="Q396" t="str">
            <v>NA</v>
          </cell>
          <cell r="R396" t="str">
            <v>NA</v>
          </cell>
          <cell r="S396" t="str">
            <v>NA</v>
          </cell>
          <cell r="T396" t="str">
            <v>CER003</v>
          </cell>
          <cell r="U396" t="str">
            <v>NA</v>
          </cell>
          <cell r="V396" t="str">
            <v>NA</v>
          </cell>
          <cell r="W396" t="str">
            <v>NA</v>
          </cell>
          <cell r="X396" t="str">
            <v>NA</v>
          </cell>
          <cell r="Y396" t="str">
            <v>CMC013</v>
          </cell>
          <cell r="Z396" t="str">
            <v>NA</v>
          </cell>
          <cell r="AA396" t="str">
            <v>NA</v>
          </cell>
          <cell r="AB396" t="str">
            <v>NA</v>
          </cell>
          <cell r="AC396" t="str">
            <v>NA</v>
          </cell>
          <cell r="AD396">
            <v>1</v>
          </cell>
          <cell r="AE396" t="str">
            <v>NA</v>
          </cell>
          <cell r="AF396" t="str">
            <v>NA</v>
          </cell>
          <cell r="AG396" t="str">
            <v>NA</v>
          </cell>
          <cell r="AH396" t="str">
            <v>NA</v>
          </cell>
          <cell r="AI396">
            <v>1.8</v>
          </cell>
          <cell r="AJ396">
            <v>1.8</v>
          </cell>
          <cell r="AO396">
            <v>492677</v>
          </cell>
          <cell r="AP396">
            <v>264500</v>
          </cell>
          <cell r="AQ396">
            <v>3220</v>
          </cell>
          <cell r="AR396">
            <v>85</v>
          </cell>
          <cell r="AS396">
            <v>0</v>
          </cell>
          <cell r="AT396">
            <v>0</v>
          </cell>
          <cell r="AU396">
            <v>0</v>
          </cell>
          <cell r="AV396">
            <v>0</v>
          </cell>
          <cell r="AW396">
            <v>264500</v>
          </cell>
          <cell r="AX396">
            <v>103040</v>
          </cell>
          <cell r="AY396">
            <v>1360</v>
          </cell>
          <cell r="AZ396">
            <v>0</v>
          </cell>
          <cell r="BA396">
            <v>0</v>
          </cell>
          <cell r="BB396">
            <v>0</v>
          </cell>
          <cell r="BC396">
            <v>0</v>
          </cell>
          <cell r="BD396">
            <v>387345</v>
          </cell>
          <cell r="BE396">
            <v>83103</v>
          </cell>
          <cell r="BF396">
            <v>0</v>
          </cell>
          <cell r="BG396">
            <v>0</v>
          </cell>
          <cell r="BH396">
            <v>0</v>
          </cell>
          <cell r="BI396">
            <v>0</v>
          </cell>
          <cell r="BJ396">
            <v>46168</v>
          </cell>
          <cell r="BK396">
            <v>0</v>
          </cell>
          <cell r="BL396">
            <v>0</v>
          </cell>
          <cell r="BM396">
            <v>0</v>
          </cell>
          <cell r="BN396">
            <v>0</v>
          </cell>
          <cell r="BO396">
            <v>46168</v>
          </cell>
          <cell r="BP396">
            <v>106495</v>
          </cell>
          <cell r="BQ396">
            <v>0</v>
          </cell>
          <cell r="BR396">
            <v>0</v>
          </cell>
          <cell r="BS396">
            <v>0</v>
          </cell>
          <cell r="BT396">
            <v>0</v>
          </cell>
          <cell r="BU396">
            <v>59164</v>
          </cell>
          <cell r="BV396">
            <v>0</v>
          </cell>
          <cell r="BW396">
            <v>0</v>
          </cell>
          <cell r="BX396">
            <v>0</v>
          </cell>
          <cell r="BY396">
            <v>0</v>
          </cell>
          <cell r="BZ396">
            <v>59164</v>
          </cell>
          <cell r="CA396">
            <v>46168</v>
          </cell>
          <cell r="CB396">
            <v>105332</v>
          </cell>
          <cell r="CC396">
            <v>0.05</v>
          </cell>
          <cell r="CD396">
            <v>492677</v>
          </cell>
        </row>
        <row r="397">
          <cell r="B397" t="str">
            <v>EPC14</v>
          </cell>
          <cell r="C397" t="str">
            <v>CAP08</v>
          </cell>
          <cell r="D397" t="str">
            <v>De   900  pares</v>
          </cell>
          <cell r="E397" t="str">
            <v>U</v>
          </cell>
          <cell r="F397" t="str">
            <v>MRD250</v>
          </cell>
          <cell r="G397" t="str">
            <v>MRD215</v>
          </cell>
          <cell r="H397" t="str">
            <v>MRD252</v>
          </cell>
          <cell r="I397" t="str">
            <v>MRD046</v>
          </cell>
          <cell r="J397" t="str">
            <v>NA</v>
          </cell>
          <cell r="K397" t="str">
            <v>NA</v>
          </cell>
          <cell r="L397" t="str">
            <v>NA</v>
          </cell>
          <cell r="M397">
            <v>1</v>
          </cell>
          <cell r="N397">
            <v>0.5</v>
          </cell>
          <cell r="O397">
            <v>0.15</v>
          </cell>
          <cell r="P397">
            <v>1818</v>
          </cell>
          <cell r="Q397" t="str">
            <v>NA</v>
          </cell>
          <cell r="R397" t="str">
            <v>NA</v>
          </cell>
          <cell r="S397" t="str">
            <v>NA</v>
          </cell>
          <cell r="T397" t="str">
            <v>CER003</v>
          </cell>
          <cell r="U397" t="str">
            <v>NA</v>
          </cell>
          <cell r="V397" t="str">
            <v>NA</v>
          </cell>
          <cell r="W397" t="str">
            <v>NA</v>
          </cell>
          <cell r="X397" t="str">
            <v>NA</v>
          </cell>
          <cell r="Y397" t="str">
            <v>CMC013</v>
          </cell>
          <cell r="Z397" t="str">
            <v>NA</v>
          </cell>
          <cell r="AA397" t="str">
            <v>NA</v>
          </cell>
          <cell r="AB397" t="str">
            <v>NA</v>
          </cell>
          <cell r="AC397" t="str">
            <v>NA</v>
          </cell>
          <cell r="AD397">
            <v>1</v>
          </cell>
          <cell r="AE397" t="str">
            <v>NA</v>
          </cell>
          <cell r="AF397" t="str">
            <v>NA</v>
          </cell>
          <cell r="AG397" t="str">
            <v>NA</v>
          </cell>
          <cell r="AH397" t="str">
            <v>NA</v>
          </cell>
          <cell r="AI397">
            <v>1</v>
          </cell>
          <cell r="AJ397">
            <v>1</v>
          </cell>
          <cell r="AO397">
            <v>318498</v>
          </cell>
          <cell r="AP397">
            <v>33375</v>
          </cell>
          <cell r="AQ397">
            <v>14663</v>
          </cell>
          <cell r="AR397">
            <v>25875</v>
          </cell>
          <cell r="AS397">
            <v>43</v>
          </cell>
          <cell r="AT397">
            <v>0</v>
          </cell>
          <cell r="AU397">
            <v>0</v>
          </cell>
          <cell r="AV397">
            <v>0</v>
          </cell>
          <cell r="AW397">
            <v>33375</v>
          </cell>
          <cell r="AX397">
            <v>7332</v>
          </cell>
          <cell r="AY397">
            <v>3881</v>
          </cell>
          <cell r="AZ397">
            <v>78174</v>
          </cell>
          <cell r="BA397">
            <v>0</v>
          </cell>
          <cell r="BB397">
            <v>0</v>
          </cell>
          <cell r="BC397">
            <v>0</v>
          </cell>
          <cell r="BD397">
            <v>128900</v>
          </cell>
          <cell r="BE397">
            <v>83103</v>
          </cell>
          <cell r="BF397">
            <v>0</v>
          </cell>
          <cell r="BG397">
            <v>0</v>
          </cell>
          <cell r="BH397">
            <v>0</v>
          </cell>
          <cell r="BI397">
            <v>0</v>
          </cell>
          <cell r="BJ397">
            <v>83103</v>
          </cell>
          <cell r="BK397">
            <v>0</v>
          </cell>
          <cell r="BL397">
            <v>0</v>
          </cell>
          <cell r="BM397">
            <v>0</v>
          </cell>
          <cell r="BN397">
            <v>0</v>
          </cell>
          <cell r="BO397">
            <v>83103</v>
          </cell>
          <cell r="BP397">
            <v>106495</v>
          </cell>
          <cell r="BQ397">
            <v>0</v>
          </cell>
          <cell r="BR397">
            <v>0</v>
          </cell>
          <cell r="BS397">
            <v>0</v>
          </cell>
          <cell r="BT397">
            <v>0</v>
          </cell>
          <cell r="BU397">
            <v>106495</v>
          </cell>
          <cell r="BV397">
            <v>0</v>
          </cell>
          <cell r="BW397">
            <v>0</v>
          </cell>
          <cell r="BX397">
            <v>0</v>
          </cell>
          <cell r="BY397">
            <v>0</v>
          </cell>
          <cell r="BZ397">
            <v>106495</v>
          </cell>
          <cell r="CA397">
            <v>83103</v>
          </cell>
          <cell r="CB397">
            <v>189598</v>
          </cell>
          <cell r="CC397">
            <v>0.05</v>
          </cell>
          <cell r="CD397">
            <v>318498</v>
          </cell>
        </row>
        <row r="398">
          <cell r="B398" t="str">
            <v>ETL05</v>
          </cell>
          <cell r="C398" t="str">
            <v>CAP08</v>
          </cell>
          <cell r="D398" t="str">
            <v>De   900  pares</v>
          </cell>
          <cell r="E398" t="str">
            <v>U</v>
          </cell>
          <cell r="F398" t="str">
            <v>MRD157</v>
          </cell>
          <cell r="G398" t="str">
            <v>MRD354</v>
          </cell>
          <cell r="H398" t="str">
            <v>MRD076</v>
          </cell>
          <cell r="I398" t="str">
            <v>NA</v>
          </cell>
          <cell r="J398" t="str">
            <v>NA</v>
          </cell>
          <cell r="K398" t="str">
            <v>NA</v>
          </cell>
          <cell r="L398" t="str">
            <v>NA</v>
          </cell>
          <cell r="M398">
            <v>1</v>
          </cell>
          <cell r="N398">
            <v>36</v>
          </cell>
          <cell r="O398">
            <v>18</v>
          </cell>
          <cell r="P398" t="str">
            <v>NA</v>
          </cell>
          <cell r="Q398" t="str">
            <v>NA</v>
          </cell>
          <cell r="R398" t="str">
            <v>NA</v>
          </cell>
          <cell r="S398" t="str">
            <v>NA</v>
          </cell>
          <cell r="T398" t="str">
            <v>CER003</v>
          </cell>
          <cell r="U398" t="str">
            <v>CER011</v>
          </cell>
          <cell r="V398" t="str">
            <v>NA</v>
          </cell>
          <cell r="W398" t="str">
            <v>NA</v>
          </cell>
          <cell r="X398" t="str">
            <v>NA</v>
          </cell>
          <cell r="Y398" t="str">
            <v>CMC013</v>
          </cell>
          <cell r="Z398" t="str">
            <v>CMC015</v>
          </cell>
          <cell r="AA398" t="str">
            <v>NA</v>
          </cell>
          <cell r="AB398" t="str">
            <v>NA</v>
          </cell>
          <cell r="AC398" t="str">
            <v>NA</v>
          </cell>
          <cell r="AD398">
            <v>0.94</v>
          </cell>
          <cell r="AE398">
            <v>1</v>
          </cell>
          <cell r="AF398" t="str">
            <v>NA</v>
          </cell>
          <cell r="AG398" t="str">
            <v>NA</v>
          </cell>
          <cell r="AH398" t="str">
            <v>NA</v>
          </cell>
          <cell r="AI398">
            <v>3.38</v>
          </cell>
          <cell r="AJ398">
            <v>3.6</v>
          </cell>
          <cell r="AK398">
            <v>3.38</v>
          </cell>
          <cell r="AO398">
            <v>1184160</v>
          </cell>
          <cell r="AP398">
            <v>903900</v>
          </cell>
          <cell r="AQ398">
            <v>3220</v>
          </cell>
          <cell r="AR398">
            <v>85</v>
          </cell>
          <cell r="AS398">
            <v>0</v>
          </cell>
          <cell r="AT398">
            <v>0</v>
          </cell>
          <cell r="AU398">
            <v>0</v>
          </cell>
          <cell r="AV398">
            <v>0</v>
          </cell>
          <cell r="AW398">
            <v>903900</v>
          </cell>
          <cell r="AX398">
            <v>115920</v>
          </cell>
          <cell r="AY398">
            <v>1530</v>
          </cell>
          <cell r="AZ398">
            <v>0</v>
          </cell>
          <cell r="BA398">
            <v>0</v>
          </cell>
          <cell r="BB398">
            <v>0</v>
          </cell>
          <cell r="BC398">
            <v>0</v>
          </cell>
          <cell r="BD398">
            <v>1072418</v>
          </cell>
          <cell r="BE398">
            <v>83103</v>
          </cell>
          <cell r="BF398">
            <v>19028</v>
          </cell>
          <cell r="BG398">
            <v>0</v>
          </cell>
          <cell r="BH398">
            <v>0</v>
          </cell>
          <cell r="BI398">
            <v>0</v>
          </cell>
          <cell r="BJ398">
            <v>23111</v>
          </cell>
          <cell r="BK398">
            <v>5630</v>
          </cell>
          <cell r="BL398">
            <v>0</v>
          </cell>
          <cell r="BM398">
            <v>0</v>
          </cell>
          <cell r="BN398">
            <v>0</v>
          </cell>
          <cell r="BO398">
            <v>28741</v>
          </cell>
          <cell r="BP398">
            <v>106495</v>
          </cell>
          <cell r="BQ398">
            <v>180437</v>
          </cell>
          <cell r="BR398">
            <v>0</v>
          </cell>
          <cell r="BS398">
            <v>0</v>
          </cell>
          <cell r="BT398">
            <v>0</v>
          </cell>
          <cell r="BU398">
            <v>29617</v>
          </cell>
          <cell r="BV398">
            <v>53384</v>
          </cell>
          <cell r="BW398">
            <v>0</v>
          </cell>
          <cell r="BX398">
            <v>0</v>
          </cell>
          <cell r="BY398">
            <v>0</v>
          </cell>
          <cell r="BZ398">
            <v>83001</v>
          </cell>
          <cell r="CA398">
            <v>28741</v>
          </cell>
          <cell r="CB398">
            <v>111742</v>
          </cell>
          <cell r="CC398">
            <v>0.05</v>
          </cell>
          <cell r="CD398">
            <v>1184160</v>
          </cell>
        </row>
        <row r="399">
          <cell r="B399" t="str">
            <v>ETP05</v>
          </cell>
          <cell r="C399" t="str">
            <v>CAP08</v>
          </cell>
          <cell r="D399" t="str">
            <v>De   900  pares</v>
          </cell>
          <cell r="E399" t="str">
            <v>U</v>
          </cell>
          <cell r="F399" t="str">
            <v>NA</v>
          </cell>
          <cell r="G399" t="str">
            <v>NA</v>
          </cell>
          <cell r="H399" t="str">
            <v>NA</v>
          </cell>
          <cell r="I399" t="str">
            <v>NA</v>
          </cell>
          <cell r="J399" t="str">
            <v>NA</v>
          </cell>
          <cell r="K399" t="str">
            <v>NA</v>
          </cell>
          <cell r="L399" t="str">
            <v>NA</v>
          </cell>
          <cell r="M399" t="str">
            <v>NA</v>
          </cell>
          <cell r="N399" t="str">
            <v>NA</v>
          </cell>
          <cell r="O399" t="str">
            <v>NA</v>
          </cell>
          <cell r="P399" t="str">
            <v>NA</v>
          </cell>
          <cell r="Q399" t="str">
            <v>NA</v>
          </cell>
          <cell r="R399" t="str">
            <v>NA</v>
          </cell>
          <cell r="S399" t="str">
            <v>NA</v>
          </cell>
          <cell r="T399" t="str">
            <v>NA</v>
          </cell>
          <cell r="U399" t="str">
            <v>NA</v>
          </cell>
          <cell r="V399" t="str">
            <v>NA</v>
          </cell>
          <cell r="W399" t="str">
            <v>NA</v>
          </cell>
          <cell r="X399" t="str">
            <v>NA</v>
          </cell>
          <cell r="Y399" t="str">
            <v>NA</v>
          </cell>
          <cell r="Z399" t="str">
            <v>NA</v>
          </cell>
          <cell r="AA399" t="str">
            <v>NA</v>
          </cell>
          <cell r="AB399" t="str">
            <v>NA</v>
          </cell>
          <cell r="AC399" t="str">
            <v>NA</v>
          </cell>
          <cell r="AD399" t="str">
            <v>NA</v>
          </cell>
          <cell r="AE399" t="str">
            <v>NA</v>
          </cell>
          <cell r="AF399" t="str">
            <v>NA</v>
          </cell>
          <cell r="AG399" t="str">
            <v>NA</v>
          </cell>
          <cell r="AH399" t="str">
            <v>NA</v>
          </cell>
          <cell r="AI399">
            <v>0</v>
          </cell>
          <cell r="AO399">
            <v>0</v>
          </cell>
          <cell r="AP399">
            <v>0</v>
          </cell>
          <cell r="AQ399">
            <v>0</v>
          </cell>
          <cell r="AR399">
            <v>0</v>
          </cell>
          <cell r="AS399">
            <v>0</v>
          </cell>
          <cell r="AT399">
            <v>0</v>
          </cell>
          <cell r="AU399">
            <v>0</v>
          </cell>
          <cell r="AV399">
            <v>0</v>
          </cell>
          <cell r="AW399">
            <v>0</v>
          </cell>
          <cell r="AX399">
            <v>0</v>
          </cell>
          <cell r="AY399">
            <v>0</v>
          </cell>
          <cell r="AZ399">
            <v>0</v>
          </cell>
          <cell r="BA399">
            <v>0</v>
          </cell>
          <cell r="BB399">
            <v>0</v>
          </cell>
          <cell r="BC399">
            <v>0</v>
          </cell>
          <cell r="BD399">
            <v>0</v>
          </cell>
          <cell r="BE399">
            <v>0</v>
          </cell>
          <cell r="BF399">
            <v>0</v>
          </cell>
          <cell r="BG399">
            <v>0</v>
          </cell>
          <cell r="BH399">
            <v>0</v>
          </cell>
          <cell r="BI399">
            <v>0</v>
          </cell>
          <cell r="BJ399">
            <v>0</v>
          </cell>
          <cell r="BK399">
            <v>0</v>
          </cell>
          <cell r="BL399">
            <v>0</v>
          </cell>
          <cell r="BM399">
            <v>0</v>
          </cell>
          <cell r="BN399">
            <v>0</v>
          </cell>
          <cell r="BO399">
            <v>0</v>
          </cell>
          <cell r="BP399">
            <v>0</v>
          </cell>
          <cell r="BQ399">
            <v>0</v>
          </cell>
          <cell r="BR399">
            <v>0</v>
          </cell>
          <cell r="BS399">
            <v>0</v>
          </cell>
          <cell r="BT399">
            <v>0</v>
          </cell>
          <cell r="BU399">
            <v>0</v>
          </cell>
          <cell r="BV399">
            <v>0</v>
          </cell>
          <cell r="BW399">
            <v>0</v>
          </cell>
          <cell r="BX399">
            <v>0</v>
          </cell>
          <cell r="BY399">
            <v>0</v>
          </cell>
          <cell r="BZ399">
            <v>0</v>
          </cell>
          <cell r="CA399">
            <v>0</v>
          </cell>
          <cell r="CB399">
            <v>0</v>
          </cell>
          <cell r="CC399">
            <v>0.05</v>
          </cell>
          <cell r="CD399">
            <v>0</v>
          </cell>
        </row>
        <row r="400">
          <cell r="B400" t="str">
            <v>ML016</v>
          </cell>
          <cell r="C400" t="str">
            <v>CAP08</v>
          </cell>
          <cell r="D400" t="str">
            <v>De   900  pares</v>
          </cell>
          <cell r="E400" t="str">
            <v>U</v>
          </cell>
          <cell r="F400" t="str">
            <v>MRD139</v>
          </cell>
          <cell r="G400" t="str">
            <v>MRD354</v>
          </cell>
          <cell r="H400" t="str">
            <v>MRD076</v>
          </cell>
          <cell r="I400" t="str">
            <v>NA</v>
          </cell>
          <cell r="J400" t="str">
            <v>NA</v>
          </cell>
          <cell r="K400" t="str">
            <v>NA</v>
          </cell>
          <cell r="L400" t="str">
            <v>NA</v>
          </cell>
          <cell r="M400">
            <v>1</v>
          </cell>
          <cell r="N400">
            <v>32</v>
          </cell>
          <cell r="O400">
            <v>16</v>
          </cell>
          <cell r="P400" t="str">
            <v>NA</v>
          </cell>
          <cell r="Q400" t="str">
            <v>NA</v>
          </cell>
          <cell r="R400" t="str">
            <v>NA</v>
          </cell>
          <cell r="S400" t="str">
            <v>NA</v>
          </cell>
          <cell r="T400" t="str">
            <v>CER003</v>
          </cell>
          <cell r="U400" t="str">
            <v>NA</v>
          </cell>
          <cell r="V400" t="str">
            <v>NA</v>
          </cell>
          <cell r="W400" t="str">
            <v>NA</v>
          </cell>
          <cell r="X400" t="str">
            <v>NA</v>
          </cell>
          <cell r="Y400" t="str">
            <v>CMC013</v>
          </cell>
          <cell r="Z400" t="str">
            <v>NA</v>
          </cell>
          <cell r="AA400" t="str">
            <v>NA</v>
          </cell>
          <cell r="AB400" t="str">
            <v>NA</v>
          </cell>
          <cell r="AC400" t="str">
            <v>NA</v>
          </cell>
          <cell r="AD400">
            <v>1</v>
          </cell>
          <cell r="AE400" t="str">
            <v>NA</v>
          </cell>
          <cell r="AF400" t="str">
            <v>NA</v>
          </cell>
          <cell r="AG400" t="str">
            <v>NA</v>
          </cell>
          <cell r="AH400" t="str">
            <v>NA</v>
          </cell>
          <cell r="AI400">
            <v>1.6</v>
          </cell>
          <cell r="AJ400">
            <v>1.6</v>
          </cell>
          <cell r="AO400">
            <v>505843</v>
          </cell>
          <cell r="AP400">
            <v>264500</v>
          </cell>
          <cell r="AQ400">
            <v>3220</v>
          </cell>
          <cell r="AR400">
            <v>85</v>
          </cell>
          <cell r="AS400">
            <v>0</v>
          </cell>
          <cell r="AT400">
            <v>0</v>
          </cell>
          <cell r="AU400">
            <v>0</v>
          </cell>
          <cell r="AV400">
            <v>0</v>
          </cell>
          <cell r="AW400">
            <v>264500</v>
          </cell>
          <cell r="AX400">
            <v>103040</v>
          </cell>
          <cell r="AY400">
            <v>1360</v>
          </cell>
          <cell r="AZ400">
            <v>0</v>
          </cell>
          <cell r="BA400">
            <v>0</v>
          </cell>
          <cell r="BB400">
            <v>0</v>
          </cell>
          <cell r="BC400">
            <v>0</v>
          </cell>
          <cell r="BD400">
            <v>387345</v>
          </cell>
          <cell r="BE400">
            <v>83103</v>
          </cell>
          <cell r="BF400">
            <v>0</v>
          </cell>
          <cell r="BG400">
            <v>0</v>
          </cell>
          <cell r="BH400">
            <v>0</v>
          </cell>
          <cell r="BI400">
            <v>0</v>
          </cell>
          <cell r="BJ400">
            <v>51939</v>
          </cell>
          <cell r="BK400">
            <v>0</v>
          </cell>
          <cell r="BL400">
            <v>0</v>
          </cell>
          <cell r="BM400">
            <v>0</v>
          </cell>
          <cell r="BN400">
            <v>0</v>
          </cell>
          <cell r="BO400">
            <v>51939</v>
          </cell>
          <cell r="BP400">
            <v>106495</v>
          </cell>
          <cell r="BQ400">
            <v>0</v>
          </cell>
          <cell r="BR400">
            <v>0</v>
          </cell>
          <cell r="BS400">
            <v>0</v>
          </cell>
          <cell r="BT400">
            <v>0</v>
          </cell>
          <cell r="BU400">
            <v>66559</v>
          </cell>
          <cell r="BV400">
            <v>0</v>
          </cell>
          <cell r="BW400">
            <v>0</v>
          </cell>
          <cell r="BX400">
            <v>0</v>
          </cell>
          <cell r="BY400">
            <v>0</v>
          </cell>
          <cell r="BZ400">
            <v>66559</v>
          </cell>
          <cell r="CA400">
            <v>51939</v>
          </cell>
          <cell r="CB400">
            <v>118498</v>
          </cell>
          <cell r="CC400">
            <v>0.05</v>
          </cell>
          <cell r="CD400">
            <v>505843</v>
          </cell>
        </row>
        <row r="401">
          <cell r="B401" t="str">
            <v>MP014</v>
          </cell>
          <cell r="C401" t="str">
            <v>CAP08</v>
          </cell>
          <cell r="D401" t="str">
            <v>De   900  pares</v>
          </cell>
          <cell r="E401" t="str">
            <v>U</v>
          </cell>
          <cell r="F401" t="str">
            <v>MRD250</v>
          </cell>
          <cell r="G401" t="str">
            <v>MRD215</v>
          </cell>
          <cell r="H401" t="str">
            <v>MRD252</v>
          </cell>
          <cell r="I401" t="str">
            <v>MRD046</v>
          </cell>
          <cell r="J401" t="str">
            <v>NA</v>
          </cell>
          <cell r="K401" t="str">
            <v>NA</v>
          </cell>
          <cell r="L401" t="str">
            <v>NA</v>
          </cell>
          <cell r="M401">
            <v>1</v>
          </cell>
          <cell r="N401">
            <v>0.5</v>
          </cell>
          <cell r="O401">
            <v>0.15</v>
          </cell>
          <cell r="P401">
            <v>1818</v>
          </cell>
          <cell r="Q401" t="str">
            <v>NA</v>
          </cell>
          <cell r="R401" t="str">
            <v>NA</v>
          </cell>
          <cell r="S401" t="str">
            <v>NA</v>
          </cell>
          <cell r="T401" t="str">
            <v>CER003</v>
          </cell>
          <cell r="U401" t="str">
            <v>NA</v>
          </cell>
          <cell r="V401" t="str">
            <v>NA</v>
          </cell>
          <cell r="W401" t="str">
            <v>NA</v>
          </cell>
          <cell r="X401" t="str">
            <v>NA</v>
          </cell>
          <cell r="Y401" t="str">
            <v>CMC013</v>
          </cell>
          <cell r="Z401" t="str">
            <v>NA</v>
          </cell>
          <cell r="AA401" t="str">
            <v>NA</v>
          </cell>
          <cell r="AB401" t="str">
            <v>NA</v>
          </cell>
          <cell r="AC401" t="str">
            <v>NA</v>
          </cell>
          <cell r="AD401">
            <v>1</v>
          </cell>
          <cell r="AE401" t="str">
            <v>NA</v>
          </cell>
          <cell r="AF401" t="str">
            <v>NA</v>
          </cell>
          <cell r="AG401" t="str">
            <v>NA</v>
          </cell>
          <cell r="AH401" t="str">
            <v>NA</v>
          </cell>
          <cell r="AI401">
            <v>1</v>
          </cell>
          <cell r="AJ401">
            <v>1</v>
          </cell>
          <cell r="AO401">
            <v>318498</v>
          </cell>
          <cell r="AP401">
            <v>33375</v>
          </cell>
          <cell r="AQ401">
            <v>14663</v>
          </cell>
          <cell r="AR401">
            <v>25875</v>
          </cell>
          <cell r="AS401">
            <v>43</v>
          </cell>
          <cell r="AT401">
            <v>0</v>
          </cell>
          <cell r="AU401">
            <v>0</v>
          </cell>
          <cell r="AV401">
            <v>0</v>
          </cell>
          <cell r="AW401">
            <v>33375</v>
          </cell>
          <cell r="AX401">
            <v>7332</v>
          </cell>
          <cell r="AY401">
            <v>3881</v>
          </cell>
          <cell r="AZ401">
            <v>78174</v>
          </cell>
          <cell r="BA401">
            <v>0</v>
          </cell>
          <cell r="BB401">
            <v>0</v>
          </cell>
          <cell r="BC401">
            <v>0</v>
          </cell>
          <cell r="BD401">
            <v>128900</v>
          </cell>
          <cell r="BE401">
            <v>83103</v>
          </cell>
          <cell r="BF401">
            <v>0</v>
          </cell>
          <cell r="BG401">
            <v>0</v>
          </cell>
          <cell r="BH401">
            <v>0</v>
          </cell>
          <cell r="BI401">
            <v>0</v>
          </cell>
          <cell r="BJ401">
            <v>83103</v>
          </cell>
          <cell r="BK401">
            <v>0</v>
          </cell>
          <cell r="BL401">
            <v>0</v>
          </cell>
          <cell r="BM401">
            <v>0</v>
          </cell>
          <cell r="BN401">
            <v>0</v>
          </cell>
          <cell r="BO401">
            <v>83103</v>
          </cell>
          <cell r="BP401">
            <v>106495</v>
          </cell>
          <cell r="BQ401">
            <v>0</v>
          </cell>
          <cell r="BR401">
            <v>0</v>
          </cell>
          <cell r="BS401">
            <v>0</v>
          </cell>
          <cell r="BT401">
            <v>0</v>
          </cell>
          <cell r="BU401">
            <v>106495</v>
          </cell>
          <cell r="BV401">
            <v>0</v>
          </cell>
          <cell r="BW401">
            <v>0</v>
          </cell>
          <cell r="BX401">
            <v>0</v>
          </cell>
          <cell r="BY401">
            <v>0</v>
          </cell>
          <cell r="BZ401">
            <v>106495</v>
          </cell>
          <cell r="CA401">
            <v>83103</v>
          </cell>
          <cell r="CB401">
            <v>189598</v>
          </cell>
          <cell r="CC401">
            <v>0.05</v>
          </cell>
          <cell r="CD401">
            <v>318498</v>
          </cell>
        </row>
        <row r="402">
          <cell r="B402" t="str">
            <v>PBC14</v>
          </cell>
          <cell r="C402" t="str">
            <v>CAP08</v>
          </cell>
          <cell r="D402" t="str">
            <v>De   900  pares</v>
          </cell>
          <cell r="E402" t="str">
            <v>U</v>
          </cell>
          <cell r="F402" t="str">
            <v>NA</v>
          </cell>
          <cell r="G402" t="str">
            <v>NA</v>
          </cell>
          <cell r="H402" t="str">
            <v>NA</v>
          </cell>
          <cell r="I402" t="str">
            <v>NA</v>
          </cell>
          <cell r="J402" t="str">
            <v>NA</v>
          </cell>
          <cell r="K402" t="str">
            <v>NA</v>
          </cell>
          <cell r="L402" t="str">
            <v>NA</v>
          </cell>
          <cell r="M402" t="str">
            <v>NA</v>
          </cell>
          <cell r="N402" t="str">
            <v>NA</v>
          </cell>
          <cell r="O402" t="str">
            <v>NA</v>
          </cell>
          <cell r="P402" t="str">
            <v>NA</v>
          </cell>
          <cell r="Q402" t="str">
            <v>NA</v>
          </cell>
          <cell r="R402" t="str">
            <v>NA</v>
          </cell>
          <cell r="S402" t="str">
            <v>NA</v>
          </cell>
          <cell r="T402" t="str">
            <v>CER001</v>
          </cell>
          <cell r="U402" t="str">
            <v>NA</v>
          </cell>
          <cell r="V402" t="str">
            <v>NA</v>
          </cell>
          <cell r="W402" t="str">
            <v>NA</v>
          </cell>
          <cell r="X402" t="str">
            <v>NA</v>
          </cell>
          <cell r="Y402" t="str">
            <v>CMC011</v>
          </cell>
          <cell r="Z402" t="str">
            <v>NA</v>
          </cell>
          <cell r="AA402" t="str">
            <v>NA</v>
          </cell>
          <cell r="AB402" t="str">
            <v>NA</v>
          </cell>
          <cell r="AC402" t="str">
            <v>NA</v>
          </cell>
          <cell r="AD402">
            <v>1</v>
          </cell>
          <cell r="AE402" t="str">
            <v>NA</v>
          </cell>
          <cell r="AF402" t="str">
            <v>NA</v>
          </cell>
          <cell r="AG402" t="str">
            <v>NA</v>
          </cell>
          <cell r="AH402" t="str">
            <v>NA</v>
          </cell>
          <cell r="AI402">
            <v>175</v>
          </cell>
          <cell r="AJ402">
            <v>175</v>
          </cell>
          <cell r="AO402">
            <v>2152</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250716</v>
          </cell>
          <cell r="BF402">
            <v>0</v>
          </cell>
          <cell r="BG402">
            <v>0</v>
          </cell>
          <cell r="BH402">
            <v>0</v>
          </cell>
          <cell r="BI402">
            <v>0</v>
          </cell>
          <cell r="BJ402">
            <v>1433</v>
          </cell>
          <cell r="BK402">
            <v>0</v>
          </cell>
          <cell r="BL402">
            <v>0</v>
          </cell>
          <cell r="BM402">
            <v>0</v>
          </cell>
          <cell r="BN402">
            <v>0</v>
          </cell>
          <cell r="BO402">
            <v>1433</v>
          </cell>
          <cell r="BP402">
            <v>125868</v>
          </cell>
          <cell r="BQ402">
            <v>0</v>
          </cell>
          <cell r="BR402">
            <v>0</v>
          </cell>
          <cell r="BS402">
            <v>0</v>
          </cell>
          <cell r="BT402">
            <v>0</v>
          </cell>
          <cell r="BU402">
            <v>719</v>
          </cell>
          <cell r="BV402">
            <v>0</v>
          </cell>
          <cell r="BW402">
            <v>0</v>
          </cell>
          <cell r="BX402">
            <v>0</v>
          </cell>
          <cell r="BY402">
            <v>0</v>
          </cell>
          <cell r="BZ402">
            <v>719</v>
          </cell>
          <cell r="CA402">
            <v>1433</v>
          </cell>
          <cell r="CB402">
            <v>2152</v>
          </cell>
          <cell r="CC402">
            <v>0.05</v>
          </cell>
          <cell r="CD402">
            <v>2152</v>
          </cell>
        </row>
        <row r="403">
          <cell r="B403" t="str">
            <v>EPC15</v>
          </cell>
          <cell r="C403" t="str">
            <v>CAP08</v>
          </cell>
          <cell r="D403" t="str">
            <v>De  1200  pares</v>
          </cell>
          <cell r="E403" t="str">
            <v>U</v>
          </cell>
          <cell r="F403" t="str">
            <v>MRD250</v>
          </cell>
          <cell r="G403" t="str">
            <v>MRD215</v>
          </cell>
          <cell r="H403" t="str">
            <v>MRD252</v>
          </cell>
          <cell r="I403" t="str">
            <v>MRD046</v>
          </cell>
          <cell r="J403" t="str">
            <v>NA</v>
          </cell>
          <cell r="K403" t="str">
            <v>NA</v>
          </cell>
          <cell r="L403" t="str">
            <v>NA</v>
          </cell>
          <cell r="M403">
            <v>1</v>
          </cell>
          <cell r="N403">
            <v>0.75</v>
          </cell>
          <cell r="O403">
            <v>0.16</v>
          </cell>
          <cell r="P403">
            <v>2424</v>
          </cell>
          <cell r="Q403" t="str">
            <v>NA</v>
          </cell>
          <cell r="R403" t="str">
            <v>NA</v>
          </cell>
          <cell r="S403" t="str">
            <v>NA</v>
          </cell>
          <cell r="T403" t="str">
            <v>CER003</v>
          </cell>
          <cell r="U403" t="str">
            <v>NA</v>
          </cell>
          <cell r="V403" t="str">
            <v>NA</v>
          </cell>
          <cell r="W403" t="str">
            <v>NA</v>
          </cell>
          <cell r="X403" t="str">
            <v>NA</v>
          </cell>
          <cell r="Y403" t="str">
            <v>CMC013</v>
          </cell>
          <cell r="Z403" t="str">
            <v>NA</v>
          </cell>
          <cell r="AA403" t="str">
            <v>NA</v>
          </cell>
          <cell r="AB403" t="str">
            <v>NA</v>
          </cell>
          <cell r="AC403" t="str">
            <v>NA</v>
          </cell>
          <cell r="AD403">
            <v>1</v>
          </cell>
          <cell r="AE403" t="str">
            <v>NA</v>
          </cell>
          <cell r="AF403" t="str">
            <v>NA</v>
          </cell>
          <cell r="AG403" t="str">
            <v>NA</v>
          </cell>
          <cell r="AH403" t="str">
            <v>NA</v>
          </cell>
          <cell r="AI403">
            <v>0.8</v>
          </cell>
          <cell r="AJ403">
            <v>0.8</v>
          </cell>
          <cell r="AO403">
            <v>397379</v>
          </cell>
          <cell r="AP403">
            <v>33375</v>
          </cell>
          <cell r="AQ403">
            <v>14663</v>
          </cell>
          <cell r="AR403">
            <v>25875</v>
          </cell>
          <cell r="AS403">
            <v>43</v>
          </cell>
          <cell r="AT403">
            <v>0</v>
          </cell>
          <cell r="AU403">
            <v>0</v>
          </cell>
          <cell r="AV403">
            <v>0</v>
          </cell>
          <cell r="AW403">
            <v>33375</v>
          </cell>
          <cell r="AX403">
            <v>10997</v>
          </cell>
          <cell r="AY403">
            <v>4140</v>
          </cell>
          <cell r="AZ403">
            <v>104232</v>
          </cell>
          <cell r="BA403">
            <v>0</v>
          </cell>
          <cell r="BB403">
            <v>0</v>
          </cell>
          <cell r="BC403">
            <v>0</v>
          </cell>
          <cell r="BD403">
            <v>160381</v>
          </cell>
          <cell r="BE403">
            <v>83103</v>
          </cell>
          <cell r="BF403">
            <v>0</v>
          </cell>
          <cell r="BG403">
            <v>0</v>
          </cell>
          <cell r="BH403">
            <v>0</v>
          </cell>
          <cell r="BI403">
            <v>0</v>
          </cell>
          <cell r="BJ403">
            <v>103879</v>
          </cell>
          <cell r="BK403">
            <v>0</v>
          </cell>
          <cell r="BL403">
            <v>0</v>
          </cell>
          <cell r="BM403">
            <v>0</v>
          </cell>
          <cell r="BN403">
            <v>0</v>
          </cell>
          <cell r="BO403">
            <v>103879</v>
          </cell>
          <cell r="BP403">
            <v>106495</v>
          </cell>
          <cell r="BQ403">
            <v>0</v>
          </cell>
          <cell r="BR403">
            <v>0</v>
          </cell>
          <cell r="BS403">
            <v>0</v>
          </cell>
          <cell r="BT403">
            <v>0</v>
          </cell>
          <cell r="BU403">
            <v>133119</v>
          </cell>
          <cell r="BV403">
            <v>0</v>
          </cell>
          <cell r="BW403">
            <v>0</v>
          </cell>
          <cell r="BX403">
            <v>0</v>
          </cell>
          <cell r="BY403">
            <v>0</v>
          </cell>
          <cell r="BZ403">
            <v>133119</v>
          </cell>
          <cell r="CA403">
            <v>103879</v>
          </cell>
          <cell r="CB403">
            <v>236998</v>
          </cell>
          <cell r="CC403">
            <v>0.05</v>
          </cell>
          <cell r="CD403">
            <v>397379</v>
          </cell>
        </row>
        <row r="404">
          <cell r="B404" t="str">
            <v>ETL06</v>
          </cell>
          <cell r="C404" t="str">
            <v>CAP08</v>
          </cell>
          <cell r="D404" t="str">
            <v>De  1200  pares</v>
          </cell>
          <cell r="E404" t="str">
            <v>U</v>
          </cell>
          <cell r="F404" t="str">
            <v>MRD158</v>
          </cell>
          <cell r="G404" t="str">
            <v>MRD354</v>
          </cell>
          <cell r="H404" t="str">
            <v>MRD076</v>
          </cell>
          <cell r="I404" t="str">
            <v>NA</v>
          </cell>
          <cell r="J404" t="str">
            <v>NA</v>
          </cell>
          <cell r="K404" t="str">
            <v>NA</v>
          </cell>
          <cell r="L404" t="str">
            <v>NA</v>
          </cell>
          <cell r="M404">
            <v>1</v>
          </cell>
          <cell r="N404">
            <v>48</v>
          </cell>
          <cell r="O404">
            <v>24</v>
          </cell>
          <cell r="P404" t="str">
            <v>NA</v>
          </cell>
          <cell r="Q404" t="str">
            <v>NA</v>
          </cell>
          <cell r="R404" t="str">
            <v>NA</v>
          </cell>
          <cell r="S404" t="str">
            <v>NA</v>
          </cell>
          <cell r="T404" t="str">
            <v>CER003</v>
          </cell>
          <cell r="U404" t="str">
            <v>CER011</v>
          </cell>
          <cell r="V404" t="str">
            <v>NA</v>
          </cell>
          <cell r="W404" t="str">
            <v>NA</v>
          </cell>
          <cell r="X404" t="str">
            <v>NA</v>
          </cell>
          <cell r="Y404" t="str">
            <v>CMC013</v>
          </cell>
          <cell r="Z404" t="str">
            <v>CMC015</v>
          </cell>
          <cell r="AA404" t="str">
            <v>NA</v>
          </cell>
          <cell r="AB404" t="str">
            <v>NA</v>
          </cell>
          <cell r="AC404" t="str">
            <v>NA</v>
          </cell>
          <cell r="AD404">
            <v>1</v>
          </cell>
          <cell r="AE404">
            <v>0.71</v>
          </cell>
          <cell r="AF404" t="str">
            <v>NA</v>
          </cell>
          <cell r="AG404" t="str">
            <v>NA</v>
          </cell>
          <cell r="AH404" t="str">
            <v>NA</v>
          </cell>
          <cell r="AI404">
            <v>2.5</v>
          </cell>
          <cell r="AJ404">
            <v>2.5</v>
          </cell>
          <cell r="AK404">
            <v>3.5</v>
          </cell>
          <cell r="AO404">
            <v>1625167</v>
          </cell>
          <cell r="AP404">
            <v>1265000</v>
          </cell>
          <cell r="AQ404">
            <v>3220</v>
          </cell>
          <cell r="AR404">
            <v>85</v>
          </cell>
          <cell r="AS404">
            <v>0</v>
          </cell>
          <cell r="AT404">
            <v>0</v>
          </cell>
          <cell r="AU404">
            <v>0</v>
          </cell>
          <cell r="AV404">
            <v>0</v>
          </cell>
          <cell r="AW404">
            <v>1265000</v>
          </cell>
          <cell r="AX404">
            <v>154560</v>
          </cell>
          <cell r="AY404">
            <v>2040</v>
          </cell>
          <cell r="AZ404">
            <v>0</v>
          </cell>
          <cell r="BA404">
            <v>0</v>
          </cell>
          <cell r="BB404">
            <v>0</v>
          </cell>
          <cell r="BC404">
            <v>0</v>
          </cell>
          <cell r="BD404">
            <v>1492680</v>
          </cell>
          <cell r="BE404">
            <v>83103</v>
          </cell>
          <cell r="BF404">
            <v>19028</v>
          </cell>
          <cell r="BG404">
            <v>0</v>
          </cell>
          <cell r="BH404">
            <v>0</v>
          </cell>
          <cell r="BI404">
            <v>0</v>
          </cell>
          <cell r="BJ404">
            <v>33241</v>
          </cell>
          <cell r="BK404">
            <v>5404</v>
          </cell>
          <cell r="BL404">
            <v>0</v>
          </cell>
          <cell r="BM404">
            <v>0</v>
          </cell>
          <cell r="BN404">
            <v>0</v>
          </cell>
          <cell r="BO404">
            <v>38645</v>
          </cell>
          <cell r="BP404">
            <v>106495</v>
          </cell>
          <cell r="BQ404">
            <v>180437</v>
          </cell>
          <cell r="BR404">
            <v>0</v>
          </cell>
          <cell r="BS404">
            <v>0</v>
          </cell>
          <cell r="BT404">
            <v>0</v>
          </cell>
          <cell r="BU404">
            <v>42598</v>
          </cell>
          <cell r="BV404">
            <v>51244</v>
          </cell>
          <cell r="BW404">
            <v>0</v>
          </cell>
          <cell r="BX404">
            <v>0</v>
          </cell>
          <cell r="BY404">
            <v>0</v>
          </cell>
          <cell r="BZ404">
            <v>93842</v>
          </cell>
          <cell r="CA404">
            <v>38645</v>
          </cell>
          <cell r="CB404">
            <v>132487</v>
          </cell>
          <cell r="CC404">
            <v>0.05</v>
          </cell>
          <cell r="CD404">
            <v>1625167</v>
          </cell>
        </row>
        <row r="405">
          <cell r="B405" t="str">
            <v>ETP06</v>
          </cell>
          <cell r="C405" t="str">
            <v>CAP08</v>
          </cell>
          <cell r="D405" t="str">
            <v>De  1200  pares</v>
          </cell>
          <cell r="E405" t="str">
            <v>U</v>
          </cell>
          <cell r="F405" t="str">
            <v>NA</v>
          </cell>
          <cell r="G405" t="str">
            <v>NA</v>
          </cell>
          <cell r="H405" t="str">
            <v>NA</v>
          </cell>
          <cell r="I405" t="str">
            <v>NA</v>
          </cell>
          <cell r="J405" t="str">
            <v>NA</v>
          </cell>
          <cell r="K405" t="str">
            <v>NA</v>
          </cell>
          <cell r="L405" t="str">
            <v>NA</v>
          </cell>
          <cell r="M405" t="str">
            <v>NA</v>
          </cell>
          <cell r="N405" t="str">
            <v>NA</v>
          </cell>
          <cell r="O405" t="str">
            <v>NA</v>
          </cell>
          <cell r="P405" t="str">
            <v>NA</v>
          </cell>
          <cell r="Q405" t="str">
            <v>NA</v>
          </cell>
          <cell r="R405" t="str">
            <v>NA</v>
          </cell>
          <cell r="S405" t="str">
            <v>NA</v>
          </cell>
          <cell r="T405" t="str">
            <v>NA</v>
          </cell>
          <cell r="U405" t="str">
            <v>NA</v>
          </cell>
          <cell r="V405" t="str">
            <v>NA</v>
          </cell>
          <cell r="W405" t="str">
            <v>NA</v>
          </cell>
          <cell r="X405" t="str">
            <v>NA</v>
          </cell>
          <cell r="Y405" t="str">
            <v>NA</v>
          </cell>
          <cell r="Z405" t="str">
            <v>NA</v>
          </cell>
          <cell r="AA405" t="str">
            <v>NA</v>
          </cell>
          <cell r="AB405" t="str">
            <v>NA</v>
          </cell>
          <cell r="AC405" t="str">
            <v>NA</v>
          </cell>
          <cell r="AD405" t="str">
            <v>NA</v>
          </cell>
          <cell r="AE405" t="str">
            <v>NA</v>
          </cell>
          <cell r="AF405" t="str">
            <v>NA</v>
          </cell>
          <cell r="AG405" t="str">
            <v>NA</v>
          </cell>
          <cell r="AH405" t="str">
            <v>NA</v>
          </cell>
          <cell r="AI405">
            <v>0</v>
          </cell>
          <cell r="AO405">
            <v>0</v>
          </cell>
          <cell r="AP405">
            <v>0</v>
          </cell>
          <cell r="AQ405">
            <v>0</v>
          </cell>
          <cell r="AR405">
            <v>0</v>
          </cell>
          <cell r="AS405">
            <v>0</v>
          </cell>
          <cell r="AT405">
            <v>0</v>
          </cell>
          <cell r="AU405">
            <v>0</v>
          </cell>
          <cell r="AV405">
            <v>0</v>
          </cell>
          <cell r="AW405">
            <v>0</v>
          </cell>
          <cell r="AX405">
            <v>0</v>
          </cell>
          <cell r="AY405">
            <v>0</v>
          </cell>
          <cell r="AZ405">
            <v>0</v>
          </cell>
          <cell r="BA405">
            <v>0</v>
          </cell>
          <cell r="BB405">
            <v>0</v>
          </cell>
          <cell r="BC405">
            <v>0</v>
          </cell>
          <cell r="BD405">
            <v>0</v>
          </cell>
          <cell r="BE405">
            <v>0</v>
          </cell>
          <cell r="BF405">
            <v>0</v>
          </cell>
          <cell r="BG405">
            <v>0</v>
          </cell>
          <cell r="BH405">
            <v>0</v>
          </cell>
          <cell r="BI405">
            <v>0</v>
          </cell>
          <cell r="BJ405">
            <v>0</v>
          </cell>
          <cell r="BK405">
            <v>0</v>
          </cell>
          <cell r="BL405">
            <v>0</v>
          </cell>
          <cell r="BM405">
            <v>0</v>
          </cell>
          <cell r="BN405">
            <v>0</v>
          </cell>
          <cell r="BO405">
            <v>0</v>
          </cell>
          <cell r="BP405">
            <v>0</v>
          </cell>
          <cell r="BQ405">
            <v>0</v>
          </cell>
          <cell r="BR405">
            <v>0</v>
          </cell>
          <cell r="BS405">
            <v>0</v>
          </cell>
          <cell r="BT405">
            <v>0</v>
          </cell>
          <cell r="BU405">
            <v>0</v>
          </cell>
          <cell r="BV405">
            <v>0</v>
          </cell>
          <cell r="BW405">
            <v>0</v>
          </cell>
          <cell r="BX405">
            <v>0</v>
          </cell>
          <cell r="BY405">
            <v>0</v>
          </cell>
          <cell r="BZ405">
            <v>0</v>
          </cell>
          <cell r="CA405">
            <v>0</v>
          </cell>
          <cell r="CB405">
            <v>0</v>
          </cell>
          <cell r="CC405">
            <v>0.05</v>
          </cell>
          <cell r="CD405">
            <v>0</v>
          </cell>
        </row>
        <row r="406">
          <cell r="B406" t="str">
            <v>ML017</v>
          </cell>
          <cell r="C406" t="str">
            <v>CAP08</v>
          </cell>
          <cell r="D406" t="str">
            <v>De  1200  pares</v>
          </cell>
          <cell r="E406" t="str">
            <v>U</v>
          </cell>
          <cell r="F406" t="str">
            <v>MRD140</v>
          </cell>
          <cell r="G406" t="str">
            <v>MRD354</v>
          </cell>
          <cell r="H406" t="str">
            <v>MRD076</v>
          </cell>
          <cell r="I406" t="str">
            <v>NA</v>
          </cell>
          <cell r="J406" t="str">
            <v>NA</v>
          </cell>
          <cell r="K406" t="str">
            <v>NA</v>
          </cell>
          <cell r="L406" t="str">
            <v>NA</v>
          </cell>
          <cell r="M406">
            <v>1</v>
          </cell>
          <cell r="N406">
            <v>48</v>
          </cell>
          <cell r="O406">
            <v>24</v>
          </cell>
          <cell r="P406" t="str">
            <v>NA</v>
          </cell>
          <cell r="Q406" t="str">
            <v>NA</v>
          </cell>
          <cell r="R406" t="str">
            <v>NA</v>
          </cell>
          <cell r="S406" t="str">
            <v>NA</v>
          </cell>
          <cell r="T406" t="str">
            <v>CER003</v>
          </cell>
          <cell r="U406" t="str">
            <v>NA</v>
          </cell>
          <cell r="V406" t="str">
            <v>NA</v>
          </cell>
          <cell r="W406" t="str">
            <v>NA</v>
          </cell>
          <cell r="X406" t="str">
            <v>NA</v>
          </cell>
          <cell r="Y406" t="str">
            <v>CMC013</v>
          </cell>
          <cell r="Z406" t="str">
            <v>NA</v>
          </cell>
          <cell r="AA406" t="str">
            <v>NA</v>
          </cell>
          <cell r="AB406" t="str">
            <v>NA</v>
          </cell>
          <cell r="AC406" t="str">
            <v>NA</v>
          </cell>
          <cell r="AD406">
            <v>1</v>
          </cell>
          <cell r="AE406" t="str">
            <v>NA</v>
          </cell>
          <cell r="AF406" t="str">
            <v>NA</v>
          </cell>
          <cell r="AG406" t="str">
            <v>NA</v>
          </cell>
          <cell r="AH406" t="str">
            <v>NA</v>
          </cell>
          <cell r="AI406">
            <v>1</v>
          </cell>
          <cell r="AJ406">
            <v>1</v>
          </cell>
          <cell r="AO406">
            <v>631753</v>
          </cell>
          <cell r="AP406">
            <v>264500</v>
          </cell>
          <cell r="AQ406">
            <v>3220</v>
          </cell>
          <cell r="AR406">
            <v>85</v>
          </cell>
          <cell r="AS406">
            <v>0</v>
          </cell>
          <cell r="AT406">
            <v>0</v>
          </cell>
          <cell r="AU406">
            <v>0</v>
          </cell>
          <cell r="AV406">
            <v>0</v>
          </cell>
          <cell r="AW406">
            <v>264500</v>
          </cell>
          <cell r="AX406">
            <v>154560</v>
          </cell>
          <cell r="AY406">
            <v>2040</v>
          </cell>
          <cell r="AZ406">
            <v>0</v>
          </cell>
          <cell r="BA406">
            <v>0</v>
          </cell>
          <cell r="BB406">
            <v>0</v>
          </cell>
          <cell r="BC406">
            <v>0</v>
          </cell>
          <cell r="BD406">
            <v>442155</v>
          </cell>
          <cell r="BE406">
            <v>83103</v>
          </cell>
          <cell r="BF406">
            <v>0</v>
          </cell>
          <cell r="BG406">
            <v>0</v>
          </cell>
          <cell r="BH406">
            <v>0</v>
          </cell>
          <cell r="BI406">
            <v>0</v>
          </cell>
          <cell r="BJ406">
            <v>83103</v>
          </cell>
          <cell r="BK406">
            <v>0</v>
          </cell>
          <cell r="BL406">
            <v>0</v>
          </cell>
          <cell r="BM406">
            <v>0</v>
          </cell>
          <cell r="BN406">
            <v>0</v>
          </cell>
          <cell r="BO406">
            <v>83103</v>
          </cell>
          <cell r="BP406">
            <v>106495</v>
          </cell>
          <cell r="BQ406">
            <v>0</v>
          </cell>
          <cell r="BR406">
            <v>0</v>
          </cell>
          <cell r="BS406">
            <v>0</v>
          </cell>
          <cell r="BT406">
            <v>0</v>
          </cell>
          <cell r="BU406">
            <v>106495</v>
          </cell>
          <cell r="BV406">
            <v>0</v>
          </cell>
          <cell r="BW406">
            <v>0</v>
          </cell>
          <cell r="BX406">
            <v>0</v>
          </cell>
          <cell r="BY406">
            <v>0</v>
          </cell>
          <cell r="BZ406">
            <v>106495</v>
          </cell>
          <cell r="CA406">
            <v>83103</v>
          </cell>
          <cell r="CB406">
            <v>189598</v>
          </cell>
          <cell r="CC406">
            <v>0.05</v>
          </cell>
          <cell r="CD406">
            <v>631753</v>
          </cell>
        </row>
        <row r="407">
          <cell r="B407" t="str">
            <v>MP015</v>
          </cell>
          <cell r="C407" t="str">
            <v>CAP08</v>
          </cell>
          <cell r="D407" t="str">
            <v>De  1200  pares</v>
          </cell>
          <cell r="E407" t="str">
            <v>U</v>
          </cell>
          <cell r="F407" t="str">
            <v>MRD250</v>
          </cell>
          <cell r="G407" t="str">
            <v>MRD215</v>
          </cell>
          <cell r="H407" t="str">
            <v>MRD252</v>
          </cell>
          <cell r="I407" t="str">
            <v>MRD046</v>
          </cell>
          <cell r="J407" t="str">
            <v>NA</v>
          </cell>
          <cell r="K407" t="str">
            <v>NA</v>
          </cell>
          <cell r="L407" t="str">
            <v>NA</v>
          </cell>
          <cell r="M407">
            <v>1</v>
          </cell>
          <cell r="N407">
            <v>0.75</v>
          </cell>
          <cell r="O407">
            <v>0.16</v>
          </cell>
          <cell r="P407">
            <v>2424</v>
          </cell>
          <cell r="Q407" t="str">
            <v>NA</v>
          </cell>
          <cell r="R407" t="str">
            <v>NA</v>
          </cell>
          <cell r="S407" t="str">
            <v>NA</v>
          </cell>
          <cell r="T407" t="str">
            <v>CER003</v>
          </cell>
          <cell r="U407" t="str">
            <v>NA</v>
          </cell>
          <cell r="V407" t="str">
            <v>NA</v>
          </cell>
          <cell r="W407" t="str">
            <v>NA</v>
          </cell>
          <cell r="X407" t="str">
            <v>NA</v>
          </cell>
          <cell r="Y407" t="str">
            <v>CMC013</v>
          </cell>
          <cell r="Z407" t="str">
            <v>NA</v>
          </cell>
          <cell r="AA407" t="str">
            <v>NA</v>
          </cell>
          <cell r="AB407" t="str">
            <v>NA</v>
          </cell>
          <cell r="AC407" t="str">
            <v>NA</v>
          </cell>
          <cell r="AD407">
            <v>1</v>
          </cell>
          <cell r="AE407" t="str">
            <v>NA</v>
          </cell>
          <cell r="AF407" t="str">
            <v>NA</v>
          </cell>
          <cell r="AG407" t="str">
            <v>NA</v>
          </cell>
          <cell r="AH407" t="str">
            <v>NA</v>
          </cell>
          <cell r="AI407">
            <v>0.8</v>
          </cell>
          <cell r="AJ407">
            <v>0.8</v>
          </cell>
          <cell r="AO407">
            <v>397379</v>
          </cell>
          <cell r="AP407">
            <v>33375</v>
          </cell>
          <cell r="AQ407">
            <v>14663</v>
          </cell>
          <cell r="AR407">
            <v>25875</v>
          </cell>
          <cell r="AS407">
            <v>43</v>
          </cell>
          <cell r="AT407">
            <v>0</v>
          </cell>
          <cell r="AU407">
            <v>0</v>
          </cell>
          <cell r="AV407">
            <v>0</v>
          </cell>
          <cell r="AW407">
            <v>33375</v>
          </cell>
          <cell r="AX407">
            <v>10997</v>
          </cell>
          <cell r="AY407">
            <v>4140</v>
          </cell>
          <cell r="AZ407">
            <v>104232</v>
          </cell>
          <cell r="BA407">
            <v>0</v>
          </cell>
          <cell r="BB407">
            <v>0</v>
          </cell>
          <cell r="BC407">
            <v>0</v>
          </cell>
          <cell r="BD407">
            <v>160381</v>
          </cell>
          <cell r="BE407">
            <v>83103</v>
          </cell>
          <cell r="BF407">
            <v>0</v>
          </cell>
          <cell r="BG407">
            <v>0</v>
          </cell>
          <cell r="BH407">
            <v>0</v>
          </cell>
          <cell r="BI407">
            <v>0</v>
          </cell>
          <cell r="BJ407">
            <v>103879</v>
          </cell>
          <cell r="BK407">
            <v>0</v>
          </cell>
          <cell r="BL407">
            <v>0</v>
          </cell>
          <cell r="BM407">
            <v>0</v>
          </cell>
          <cell r="BN407">
            <v>0</v>
          </cell>
          <cell r="BO407">
            <v>103879</v>
          </cell>
          <cell r="BP407">
            <v>106495</v>
          </cell>
          <cell r="BQ407">
            <v>0</v>
          </cell>
          <cell r="BR407">
            <v>0</v>
          </cell>
          <cell r="BS407">
            <v>0</v>
          </cell>
          <cell r="BT407">
            <v>0</v>
          </cell>
          <cell r="BU407">
            <v>133119</v>
          </cell>
          <cell r="BV407">
            <v>0</v>
          </cell>
          <cell r="BW407">
            <v>0</v>
          </cell>
          <cell r="BX407">
            <v>0</v>
          </cell>
          <cell r="BY407">
            <v>0</v>
          </cell>
          <cell r="BZ407">
            <v>133119</v>
          </cell>
          <cell r="CA407">
            <v>103879</v>
          </cell>
          <cell r="CB407">
            <v>236998</v>
          </cell>
          <cell r="CC407">
            <v>0.05</v>
          </cell>
          <cell r="CD407">
            <v>397379</v>
          </cell>
        </row>
        <row r="408">
          <cell r="B408" t="str">
            <v>PBC15</v>
          </cell>
          <cell r="C408" t="str">
            <v>CAP08</v>
          </cell>
          <cell r="D408" t="str">
            <v>De  1200  pares</v>
          </cell>
          <cell r="E408" t="str">
            <v>U</v>
          </cell>
          <cell r="F408" t="str">
            <v>NA</v>
          </cell>
          <cell r="G408" t="str">
            <v>NA</v>
          </cell>
          <cell r="H408" t="str">
            <v>NA</v>
          </cell>
          <cell r="I408" t="str">
            <v>NA</v>
          </cell>
          <cell r="J408" t="str">
            <v>NA</v>
          </cell>
          <cell r="K408" t="str">
            <v>NA</v>
          </cell>
          <cell r="L408" t="str">
            <v>NA</v>
          </cell>
          <cell r="M408" t="str">
            <v>NA</v>
          </cell>
          <cell r="N408" t="str">
            <v>NA</v>
          </cell>
          <cell r="O408" t="str">
            <v>NA</v>
          </cell>
          <cell r="P408" t="str">
            <v>NA</v>
          </cell>
          <cell r="Q408" t="str">
            <v>NA</v>
          </cell>
          <cell r="R408" t="str">
            <v>NA</v>
          </cell>
          <cell r="S408" t="str">
            <v>NA</v>
          </cell>
          <cell r="T408" t="str">
            <v>CER001</v>
          </cell>
          <cell r="U408" t="str">
            <v>NA</v>
          </cell>
          <cell r="V408" t="str">
            <v>NA</v>
          </cell>
          <cell r="W408" t="str">
            <v>NA</v>
          </cell>
          <cell r="X408" t="str">
            <v>NA</v>
          </cell>
          <cell r="Y408" t="str">
            <v>CMC011</v>
          </cell>
          <cell r="Z408" t="str">
            <v>NA</v>
          </cell>
          <cell r="AA408" t="str">
            <v>NA</v>
          </cell>
          <cell r="AB408" t="str">
            <v>NA</v>
          </cell>
          <cell r="AC408" t="str">
            <v>NA</v>
          </cell>
          <cell r="AD408">
            <v>1</v>
          </cell>
          <cell r="AE408" t="str">
            <v>NA</v>
          </cell>
          <cell r="AF408" t="str">
            <v>NA</v>
          </cell>
          <cell r="AG408" t="str">
            <v>NA</v>
          </cell>
          <cell r="AH408" t="str">
            <v>NA</v>
          </cell>
          <cell r="AI408">
            <v>175</v>
          </cell>
          <cell r="AJ408">
            <v>175</v>
          </cell>
          <cell r="AO408">
            <v>2152</v>
          </cell>
          <cell r="AP408">
            <v>0</v>
          </cell>
          <cell r="AQ408">
            <v>0</v>
          </cell>
          <cell r="AR408">
            <v>0</v>
          </cell>
          <cell r="AS408">
            <v>0</v>
          </cell>
          <cell r="AT408">
            <v>0</v>
          </cell>
          <cell r="AU408">
            <v>0</v>
          </cell>
          <cell r="AV408">
            <v>0</v>
          </cell>
          <cell r="AW408">
            <v>0</v>
          </cell>
          <cell r="AX408">
            <v>0</v>
          </cell>
          <cell r="AY408">
            <v>0</v>
          </cell>
          <cell r="AZ408">
            <v>0</v>
          </cell>
          <cell r="BA408">
            <v>0</v>
          </cell>
          <cell r="BB408">
            <v>0</v>
          </cell>
          <cell r="BC408">
            <v>0</v>
          </cell>
          <cell r="BD408">
            <v>0</v>
          </cell>
          <cell r="BE408">
            <v>250716</v>
          </cell>
          <cell r="BF408">
            <v>0</v>
          </cell>
          <cell r="BG408">
            <v>0</v>
          </cell>
          <cell r="BH408">
            <v>0</v>
          </cell>
          <cell r="BI408">
            <v>0</v>
          </cell>
          <cell r="BJ408">
            <v>1433</v>
          </cell>
          <cell r="BK408">
            <v>0</v>
          </cell>
          <cell r="BL408">
            <v>0</v>
          </cell>
          <cell r="BM408">
            <v>0</v>
          </cell>
          <cell r="BN408">
            <v>0</v>
          </cell>
          <cell r="BO408">
            <v>1433</v>
          </cell>
          <cell r="BP408">
            <v>125868</v>
          </cell>
          <cell r="BQ408">
            <v>0</v>
          </cell>
          <cell r="BR408">
            <v>0</v>
          </cell>
          <cell r="BS408">
            <v>0</v>
          </cell>
          <cell r="BT408">
            <v>0</v>
          </cell>
          <cell r="BU408">
            <v>719</v>
          </cell>
          <cell r="BV408">
            <v>0</v>
          </cell>
          <cell r="BW408">
            <v>0</v>
          </cell>
          <cell r="BX408">
            <v>0</v>
          </cell>
          <cell r="BY408">
            <v>0</v>
          </cell>
          <cell r="BZ408">
            <v>719</v>
          </cell>
          <cell r="CA408">
            <v>1433</v>
          </cell>
          <cell r="CB408">
            <v>2152</v>
          </cell>
          <cell r="CC408">
            <v>0.05</v>
          </cell>
          <cell r="CD408">
            <v>2152</v>
          </cell>
        </row>
        <row r="409">
          <cell r="B409" t="str">
            <v>ML018</v>
          </cell>
          <cell r="C409" t="str">
            <v>CAP08</v>
          </cell>
          <cell r="D409" t="str">
            <v>De  1500  pares</v>
          </cell>
          <cell r="E409" t="str">
            <v>U</v>
          </cell>
          <cell r="F409" t="str">
            <v>MRD347</v>
          </cell>
          <cell r="G409" t="str">
            <v>MRD354</v>
          </cell>
          <cell r="H409" t="str">
            <v>MRD076</v>
          </cell>
          <cell r="I409" t="str">
            <v>NA</v>
          </cell>
          <cell r="J409" t="str">
            <v>NA</v>
          </cell>
          <cell r="K409" t="str">
            <v>NA</v>
          </cell>
          <cell r="L409" t="str">
            <v>NA</v>
          </cell>
          <cell r="M409">
            <v>1</v>
          </cell>
          <cell r="N409">
            <v>60</v>
          </cell>
          <cell r="O409">
            <v>30</v>
          </cell>
          <cell r="P409" t="str">
            <v>NA</v>
          </cell>
          <cell r="Q409" t="str">
            <v>NA</v>
          </cell>
          <cell r="R409" t="str">
            <v>NA</v>
          </cell>
          <cell r="S409" t="str">
            <v>NA</v>
          </cell>
          <cell r="T409" t="str">
            <v>CER003</v>
          </cell>
          <cell r="U409" t="str">
            <v>NA</v>
          </cell>
          <cell r="V409" t="str">
            <v>NA</v>
          </cell>
          <cell r="W409" t="str">
            <v>NA</v>
          </cell>
          <cell r="X409" t="str">
            <v>NA</v>
          </cell>
          <cell r="Y409" t="str">
            <v>CMC013</v>
          </cell>
          <cell r="Z409" t="str">
            <v>NA</v>
          </cell>
          <cell r="AA409" t="str">
            <v>NA</v>
          </cell>
          <cell r="AB409" t="str">
            <v>NA</v>
          </cell>
          <cell r="AC409" t="str">
            <v>NA</v>
          </cell>
          <cell r="AD409">
            <v>1</v>
          </cell>
          <cell r="AE409" t="str">
            <v>NA</v>
          </cell>
          <cell r="AF409" t="str">
            <v>NA</v>
          </cell>
          <cell r="AG409" t="str">
            <v>NA</v>
          </cell>
          <cell r="AH409" t="str">
            <v>NA</v>
          </cell>
          <cell r="AI409">
            <v>1.25</v>
          </cell>
          <cell r="AJ409">
            <v>1.25</v>
          </cell>
          <cell r="AO409">
            <v>597456</v>
          </cell>
          <cell r="AP409">
            <v>228800</v>
          </cell>
          <cell r="AQ409">
            <v>3220</v>
          </cell>
          <cell r="AR409">
            <v>85</v>
          </cell>
          <cell r="AS409">
            <v>0</v>
          </cell>
          <cell r="AT409">
            <v>0</v>
          </cell>
          <cell r="AU409">
            <v>0</v>
          </cell>
          <cell r="AV409">
            <v>0</v>
          </cell>
          <cell r="AW409">
            <v>228800</v>
          </cell>
          <cell r="AX409">
            <v>193200</v>
          </cell>
          <cell r="AY409">
            <v>2550</v>
          </cell>
          <cell r="AZ409">
            <v>0</v>
          </cell>
          <cell r="BA409">
            <v>0</v>
          </cell>
          <cell r="BB409">
            <v>0</v>
          </cell>
          <cell r="BC409">
            <v>0</v>
          </cell>
          <cell r="BD409">
            <v>445778</v>
          </cell>
          <cell r="BE409">
            <v>83103</v>
          </cell>
          <cell r="BF409">
            <v>0</v>
          </cell>
          <cell r="BG409">
            <v>0</v>
          </cell>
          <cell r="BH409">
            <v>0</v>
          </cell>
          <cell r="BI409">
            <v>0</v>
          </cell>
          <cell r="BJ409">
            <v>66482</v>
          </cell>
          <cell r="BK409">
            <v>0</v>
          </cell>
          <cell r="BL409">
            <v>0</v>
          </cell>
          <cell r="BM409">
            <v>0</v>
          </cell>
          <cell r="BN409">
            <v>0</v>
          </cell>
          <cell r="BO409">
            <v>66482</v>
          </cell>
          <cell r="BP409">
            <v>106495</v>
          </cell>
          <cell r="BQ409">
            <v>0</v>
          </cell>
          <cell r="BR409">
            <v>0</v>
          </cell>
          <cell r="BS409">
            <v>0</v>
          </cell>
          <cell r="BT409">
            <v>0</v>
          </cell>
          <cell r="BU409">
            <v>85196</v>
          </cell>
          <cell r="BV409">
            <v>0</v>
          </cell>
          <cell r="BW409">
            <v>0</v>
          </cell>
          <cell r="BX409">
            <v>0</v>
          </cell>
          <cell r="BY409">
            <v>0</v>
          </cell>
          <cell r="BZ409">
            <v>85196</v>
          </cell>
          <cell r="CA409">
            <v>66482</v>
          </cell>
          <cell r="CB409">
            <v>151678</v>
          </cell>
          <cell r="CC409">
            <v>0.05</v>
          </cell>
          <cell r="CD409">
            <v>597456</v>
          </cell>
        </row>
        <row r="410">
          <cell r="B410" t="str">
            <v>EPC16</v>
          </cell>
          <cell r="C410" t="str">
            <v>CAP08</v>
          </cell>
          <cell r="D410" t="str">
            <v>De  1800  pares</v>
          </cell>
          <cell r="E410" t="str">
            <v>U</v>
          </cell>
          <cell r="F410" t="str">
            <v>MRD250</v>
          </cell>
          <cell r="G410" t="str">
            <v>MRD215</v>
          </cell>
          <cell r="H410" t="str">
            <v>MRD252</v>
          </cell>
          <cell r="I410" t="str">
            <v>MRD046</v>
          </cell>
          <cell r="J410" t="str">
            <v>NA</v>
          </cell>
          <cell r="K410" t="str">
            <v>NA</v>
          </cell>
          <cell r="L410" t="str">
            <v>NA</v>
          </cell>
          <cell r="M410">
            <v>1</v>
          </cell>
          <cell r="N410">
            <v>0.75</v>
          </cell>
          <cell r="O410">
            <v>0.17</v>
          </cell>
          <cell r="P410">
            <v>3636</v>
          </cell>
          <cell r="Q410" t="str">
            <v>NA</v>
          </cell>
          <cell r="R410" t="str">
            <v>NA</v>
          </cell>
          <cell r="S410" t="str">
            <v>NA</v>
          </cell>
          <cell r="T410" t="str">
            <v>CER003</v>
          </cell>
          <cell r="U410" t="str">
            <v>NA</v>
          </cell>
          <cell r="V410" t="str">
            <v>NA</v>
          </cell>
          <cell r="W410" t="str">
            <v>NA</v>
          </cell>
          <cell r="X410" t="str">
            <v>NA</v>
          </cell>
          <cell r="Y410" t="str">
            <v>CMC013</v>
          </cell>
          <cell r="Z410" t="str">
            <v>NA</v>
          </cell>
          <cell r="AA410" t="str">
            <v>NA</v>
          </cell>
          <cell r="AB410" t="str">
            <v>NA</v>
          </cell>
          <cell r="AC410" t="str">
            <v>NA</v>
          </cell>
          <cell r="AD410">
            <v>1</v>
          </cell>
          <cell r="AE410" t="str">
            <v>NA</v>
          </cell>
          <cell r="AF410" t="str">
            <v>NA</v>
          </cell>
          <cell r="AG410" t="str">
            <v>NA</v>
          </cell>
          <cell r="AH410" t="str">
            <v>NA</v>
          </cell>
          <cell r="AI410">
            <v>0.5</v>
          </cell>
          <cell r="AJ410">
            <v>0.5</v>
          </cell>
          <cell r="AO410">
            <v>594571</v>
          </cell>
          <cell r="AP410">
            <v>33375</v>
          </cell>
          <cell r="AQ410">
            <v>14663</v>
          </cell>
          <cell r="AR410">
            <v>25875</v>
          </cell>
          <cell r="AS410">
            <v>43</v>
          </cell>
          <cell r="AT410">
            <v>0</v>
          </cell>
          <cell r="AU410">
            <v>0</v>
          </cell>
          <cell r="AV410">
            <v>0</v>
          </cell>
          <cell r="AW410">
            <v>33375</v>
          </cell>
          <cell r="AX410">
            <v>10997</v>
          </cell>
          <cell r="AY410">
            <v>4399</v>
          </cell>
          <cell r="AZ410">
            <v>156348</v>
          </cell>
          <cell r="BA410">
            <v>0</v>
          </cell>
          <cell r="BB410">
            <v>0</v>
          </cell>
          <cell r="BC410">
            <v>0</v>
          </cell>
          <cell r="BD410">
            <v>215375</v>
          </cell>
          <cell r="BE410">
            <v>83103</v>
          </cell>
          <cell r="BF410">
            <v>0</v>
          </cell>
          <cell r="BG410">
            <v>0</v>
          </cell>
          <cell r="BH410">
            <v>0</v>
          </cell>
          <cell r="BI410">
            <v>0</v>
          </cell>
          <cell r="BJ410">
            <v>166206</v>
          </cell>
          <cell r="BK410">
            <v>0</v>
          </cell>
          <cell r="BL410">
            <v>0</v>
          </cell>
          <cell r="BM410">
            <v>0</v>
          </cell>
          <cell r="BN410">
            <v>0</v>
          </cell>
          <cell r="BO410">
            <v>166206</v>
          </cell>
          <cell r="BP410">
            <v>106495</v>
          </cell>
          <cell r="BQ410">
            <v>0</v>
          </cell>
          <cell r="BR410">
            <v>0</v>
          </cell>
          <cell r="BS410">
            <v>0</v>
          </cell>
          <cell r="BT410">
            <v>0</v>
          </cell>
          <cell r="BU410">
            <v>212990</v>
          </cell>
          <cell r="BV410">
            <v>0</v>
          </cell>
          <cell r="BW410">
            <v>0</v>
          </cell>
          <cell r="BX410">
            <v>0</v>
          </cell>
          <cell r="BY410">
            <v>0</v>
          </cell>
          <cell r="BZ410">
            <v>212990</v>
          </cell>
          <cell r="CA410">
            <v>166206</v>
          </cell>
          <cell r="CB410">
            <v>379196</v>
          </cell>
          <cell r="CC410">
            <v>0.05</v>
          </cell>
          <cell r="CD410">
            <v>594571</v>
          </cell>
        </row>
        <row r="411">
          <cell r="B411" t="str">
            <v>ETL07</v>
          </cell>
          <cell r="C411" t="str">
            <v>CAP08</v>
          </cell>
          <cell r="D411" t="str">
            <v>De  1800  pares</v>
          </cell>
          <cell r="E411" t="str">
            <v>U</v>
          </cell>
          <cell r="F411" t="str">
            <v>MRD273</v>
          </cell>
          <cell r="G411" t="str">
            <v>MRD354</v>
          </cell>
          <cell r="H411" t="str">
            <v>MRD076</v>
          </cell>
          <cell r="I411" t="str">
            <v>NA</v>
          </cell>
          <cell r="J411" t="str">
            <v>NA</v>
          </cell>
          <cell r="K411" t="str">
            <v>NA</v>
          </cell>
          <cell r="L411" t="str">
            <v>NA</v>
          </cell>
          <cell r="M411">
            <v>1</v>
          </cell>
          <cell r="N411">
            <v>72</v>
          </cell>
          <cell r="O411">
            <v>36</v>
          </cell>
          <cell r="P411" t="str">
            <v>NA</v>
          </cell>
          <cell r="Q411" t="str">
            <v>NA</v>
          </cell>
          <cell r="R411" t="str">
            <v>NA</v>
          </cell>
          <cell r="S411" t="str">
            <v>NA</v>
          </cell>
          <cell r="T411" t="str">
            <v>CER003</v>
          </cell>
          <cell r="U411" t="str">
            <v>CER011</v>
          </cell>
          <cell r="V411" t="str">
            <v>NA</v>
          </cell>
          <cell r="W411" t="str">
            <v>NA</v>
          </cell>
          <cell r="X411" t="str">
            <v>NA</v>
          </cell>
          <cell r="Y411" t="str">
            <v>CMC013</v>
          </cell>
          <cell r="Z411" t="str">
            <v>CMC015</v>
          </cell>
          <cell r="AA411" t="str">
            <v>NA</v>
          </cell>
          <cell r="AB411" t="str">
            <v>NA</v>
          </cell>
          <cell r="AC411" t="str">
            <v>NA</v>
          </cell>
          <cell r="AD411">
            <v>1</v>
          </cell>
          <cell r="AE411">
            <v>0.5</v>
          </cell>
          <cell r="AF411" t="str">
            <v>NA</v>
          </cell>
          <cell r="AG411" t="str">
            <v>NA</v>
          </cell>
          <cell r="AH411" t="str">
            <v>NA</v>
          </cell>
          <cell r="AI411">
            <v>1.5</v>
          </cell>
          <cell r="AJ411">
            <v>1.5</v>
          </cell>
          <cell r="AK411">
            <v>3</v>
          </cell>
          <cell r="AO411">
            <v>868983</v>
          </cell>
          <cell r="AP411">
            <v>409000</v>
          </cell>
          <cell r="AQ411">
            <v>3220</v>
          </cell>
          <cell r="AR411">
            <v>85</v>
          </cell>
          <cell r="AS411">
            <v>0</v>
          </cell>
          <cell r="AT411">
            <v>0</v>
          </cell>
          <cell r="AU411">
            <v>0</v>
          </cell>
          <cell r="AV411">
            <v>0</v>
          </cell>
          <cell r="AW411">
            <v>409000</v>
          </cell>
          <cell r="AX411">
            <v>231840</v>
          </cell>
          <cell r="AY411">
            <v>3060</v>
          </cell>
          <cell r="AZ411">
            <v>0</v>
          </cell>
          <cell r="BA411">
            <v>0</v>
          </cell>
          <cell r="BB411">
            <v>0</v>
          </cell>
          <cell r="BC411">
            <v>0</v>
          </cell>
          <cell r="BD411">
            <v>676095</v>
          </cell>
          <cell r="BE411">
            <v>83103</v>
          </cell>
          <cell r="BF411">
            <v>19028</v>
          </cell>
          <cell r="BG411">
            <v>0</v>
          </cell>
          <cell r="BH411">
            <v>0</v>
          </cell>
          <cell r="BI411">
            <v>0</v>
          </cell>
          <cell r="BJ411">
            <v>55402</v>
          </cell>
          <cell r="BK411">
            <v>6343</v>
          </cell>
          <cell r="BL411">
            <v>0</v>
          </cell>
          <cell r="BM411">
            <v>0</v>
          </cell>
          <cell r="BN411">
            <v>0</v>
          </cell>
          <cell r="BO411">
            <v>61745</v>
          </cell>
          <cell r="BP411">
            <v>106495</v>
          </cell>
          <cell r="BQ411">
            <v>180437</v>
          </cell>
          <cell r="BR411">
            <v>0</v>
          </cell>
          <cell r="BS411">
            <v>0</v>
          </cell>
          <cell r="BT411">
            <v>0</v>
          </cell>
          <cell r="BU411">
            <v>70997</v>
          </cell>
          <cell r="BV411">
            <v>60146</v>
          </cell>
          <cell r="BW411">
            <v>0</v>
          </cell>
          <cell r="BX411">
            <v>0</v>
          </cell>
          <cell r="BY411">
            <v>0</v>
          </cell>
          <cell r="BZ411">
            <v>131143</v>
          </cell>
          <cell r="CA411">
            <v>61745</v>
          </cell>
          <cell r="CB411">
            <v>192888</v>
          </cell>
          <cell r="CC411">
            <v>0.05</v>
          </cell>
          <cell r="CD411">
            <v>868983</v>
          </cell>
        </row>
        <row r="412">
          <cell r="B412" t="str">
            <v>ETP07</v>
          </cell>
          <cell r="C412" t="str">
            <v>CAP08</v>
          </cell>
          <cell r="D412" t="str">
            <v>De  1800  pares</v>
          </cell>
          <cell r="E412" t="str">
            <v>U</v>
          </cell>
          <cell r="F412" t="str">
            <v>NA</v>
          </cell>
          <cell r="G412" t="str">
            <v>NA</v>
          </cell>
          <cell r="H412" t="str">
            <v>NA</v>
          </cell>
          <cell r="I412" t="str">
            <v>NA</v>
          </cell>
          <cell r="J412" t="str">
            <v>NA</v>
          </cell>
          <cell r="K412" t="str">
            <v>NA</v>
          </cell>
          <cell r="L412" t="str">
            <v>NA</v>
          </cell>
          <cell r="M412" t="str">
            <v>NA</v>
          </cell>
          <cell r="N412" t="str">
            <v>NA</v>
          </cell>
          <cell r="O412" t="str">
            <v>NA</v>
          </cell>
          <cell r="P412" t="str">
            <v>NA</v>
          </cell>
          <cell r="Q412" t="str">
            <v>NA</v>
          </cell>
          <cell r="R412" t="str">
            <v>NA</v>
          </cell>
          <cell r="S412" t="str">
            <v>NA</v>
          </cell>
          <cell r="T412" t="str">
            <v>NA</v>
          </cell>
          <cell r="U412" t="str">
            <v>NA</v>
          </cell>
          <cell r="V412" t="str">
            <v>NA</v>
          </cell>
          <cell r="W412" t="str">
            <v>NA</v>
          </cell>
          <cell r="X412" t="str">
            <v>NA</v>
          </cell>
          <cell r="Y412" t="str">
            <v>NA</v>
          </cell>
          <cell r="Z412" t="str">
            <v>NA</v>
          </cell>
          <cell r="AA412" t="str">
            <v>NA</v>
          </cell>
          <cell r="AB412" t="str">
            <v>NA</v>
          </cell>
          <cell r="AC412" t="str">
            <v>NA</v>
          </cell>
          <cell r="AD412" t="str">
            <v>NA</v>
          </cell>
          <cell r="AE412" t="str">
            <v>NA</v>
          </cell>
          <cell r="AF412" t="str">
            <v>NA</v>
          </cell>
          <cell r="AG412" t="str">
            <v>NA</v>
          </cell>
          <cell r="AH412" t="str">
            <v>NA</v>
          </cell>
          <cell r="AI412">
            <v>0</v>
          </cell>
          <cell r="AO412">
            <v>0</v>
          </cell>
          <cell r="AP412">
            <v>0</v>
          </cell>
          <cell r="AQ412">
            <v>0</v>
          </cell>
          <cell r="AR412">
            <v>0</v>
          </cell>
          <cell r="AS412">
            <v>0</v>
          </cell>
          <cell r="AT412">
            <v>0</v>
          </cell>
          <cell r="AU412">
            <v>0</v>
          </cell>
          <cell r="AV412">
            <v>0</v>
          </cell>
          <cell r="AW412">
            <v>0</v>
          </cell>
          <cell r="AX412">
            <v>0</v>
          </cell>
          <cell r="AY412">
            <v>0</v>
          </cell>
          <cell r="AZ412">
            <v>0</v>
          </cell>
          <cell r="BA412">
            <v>0</v>
          </cell>
          <cell r="BB412">
            <v>0</v>
          </cell>
          <cell r="BC412">
            <v>0</v>
          </cell>
          <cell r="BD412">
            <v>0</v>
          </cell>
          <cell r="BE412">
            <v>0</v>
          </cell>
          <cell r="BF412">
            <v>0</v>
          </cell>
          <cell r="BG412">
            <v>0</v>
          </cell>
          <cell r="BH412">
            <v>0</v>
          </cell>
          <cell r="BI412">
            <v>0</v>
          </cell>
          <cell r="BJ412">
            <v>0</v>
          </cell>
          <cell r="BK412">
            <v>0</v>
          </cell>
          <cell r="BL412">
            <v>0</v>
          </cell>
          <cell r="BM412">
            <v>0</v>
          </cell>
          <cell r="BN412">
            <v>0</v>
          </cell>
          <cell r="BO412">
            <v>0</v>
          </cell>
          <cell r="BP412">
            <v>0</v>
          </cell>
          <cell r="BQ412">
            <v>0</v>
          </cell>
          <cell r="BR412">
            <v>0</v>
          </cell>
          <cell r="BS412">
            <v>0</v>
          </cell>
          <cell r="BT412">
            <v>0</v>
          </cell>
          <cell r="BU412">
            <v>0</v>
          </cell>
          <cell r="BV412">
            <v>0</v>
          </cell>
          <cell r="BW412">
            <v>0</v>
          </cell>
          <cell r="BX412">
            <v>0</v>
          </cell>
          <cell r="BY412">
            <v>0</v>
          </cell>
          <cell r="BZ412">
            <v>0</v>
          </cell>
          <cell r="CA412">
            <v>0</v>
          </cell>
          <cell r="CB412">
            <v>0</v>
          </cell>
          <cell r="CC412">
            <v>0.05</v>
          </cell>
          <cell r="CD412">
            <v>0</v>
          </cell>
        </row>
        <row r="413">
          <cell r="B413" t="str">
            <v>ML019</v>
          </cell>
          <cell r="C413" t="str">
            <v>CAP08</v>
          </cell>
          <cell r="D413" t="str">
            <v>De  1800  pares</v>
          </cell>
          <cell r="E413" t="str">
            <v>U</v>
          </cell>
          <cell r="F413" t="str">
            <v>MRD348</v>
          </cell>
          <cell r="G413" t="str">
            <v>MRD354</v>
          </cell>
          <cell r="H413" t="str">
            <v>MRD076</v>
          </cell>
          <cell r="I413" t="str">
            <v>NA</v>
          </cell>
          <cell r="J413" t="str">
            <v>NA</v>
          </cell>
          <cell r="K413" t="str">
            <v>NA</v>
          </cell>
          <cell r="L413" t="str">
            <v>NA</v>
          </cell>
          <cell r="M413">
            <v>1</v>
          </cell>
          <cell r="N413">
            <v>72</v>
          </cell>
          <cell r="O413">
            <v>36</v>
          </cell>
          <cell r="P413" t="str">
            <v>NA</v>
          </cell>
          <cell r="Q413" t="str">
            <v>NA</v>
          </cell>
          <cell r="R413" t="str">
            <v>NA</v>
          </cell>
          <cell r="S413" t="str">
            <v>NA</v>
          </cell>
          <cell r="T413" t="str">
            <v>CER003</v>
          </cell>
          <cell r="U413" t="str">
            <v>NA</v>
          </cell>
          <cell r="V413" t="str">
            <v>NA</v>
          </cell>
          <cell r="W413" t="str">
            <v>NA</v>
          </cell>
          <cell r="X413" t="str">
            <v>NA</v>
          </cell>
          <cell r="Y413" t="str">
            <v>CMC013</v>
          </cell>
          <cell r="Z413" t="str">
            <v>NA</v>
          </cell>
          <cell r="AA413" t="str">
            <v>NA</v>
          </cell>
          <cell r="AB413" t="str">
            <v>NA</v>
          </cell>
          <cell r="AC413" t="str">
            <v>NA</v>
          </cell>
          <cell r="AD413">
            <v>1</v>
          </cell>
          <cell r="AE413" t="str">
            <v>NA</v>
          </cell>
          <cell r="AF413" t="str">
            <v>NA</v>
          </cell>
          <cell r="AG413" t="str">
            <v>NA</v>
          </cell>
          <cell r="AH413" t="str">
            <v>NA</v>
          </cell>
          <cell r="AI413">
            <v>0.7</v>
          </cell>
          <cell r="AJ413">
            <v>0.7</v>
          </cell>
          <cell r="AO413">
            <v>946950</v>
          </cell>
          <cell r="AP413">
            <v>409000</v>
          </cell>
          <cell r="AQ413">
            <v>3220</v>
          </cell>
          <cell r="AR413">
            <v>85</v>
          </cell>
          <cell r="AS413">
            <v>0</v>
          </cell>
          <cell r="AT413">
            <v>0</v>
          </cell>
          <cell r="AU413">
            <v>0</v>
          </cell>
          <cell r="AV413">
            <v>0</v>
          </cell>
          <cell r="AW413">
            <v>409000</v>
          </cell>
          <cell r="AX413">
            <v>231840</v>
          </cell>
          <cell r="AY413">
            <v>3060</v>
          </cell>
          <cell r="AZ413">
            <v>0</v>
          </cell>
          <cell r="BA413">
            <v>0</v>
          </cell>
          <cell r="BB413">
            <v>0</v>
          </cell>
          <cell r="BC413">
            <v>0</v>
          </cell>
          <cell r="BD413">
            <v>676095</v>
          </cell>
          <cell r="BE413">
            <v>83103</v>
          </cell>
          <cell r="BF413">
            <v>0</v>
          </cell>
          <cell r="BG413">
            <v>0</v>
          </cell>
          <cell r="BH413">
            <v>0</v>
          </cell>
          <cell r="BI413">
            <v>0</v>
          </cell>
          <cell r="BJ413">
            <v>118719</v>
          </cell>
          <cell r="BK413">
            <v>0</v>
          </cell>
          <cell r="BL413">
            <v>0</v>
          </cell>
          <cell r="BM413">
            <v>0</v>
          </cell>
          <cell r="BN413">
            <v>0</v>
          </cell>
          <cell r="BO413">
            <v>118719</v>
          </cell>
          <cell r="BP413">
            <v>106495</v>
          </cell>
          <cell r="BQ413">
            <v>0</v>
          </cell>
          <cell r="BR413">
            <v>0</v>
          </cell>
          <cell r="BS413">
            <v>0</v>
          </cell>
          <cell r="BT413">
            <v>0</v>
          </cell>
          <cell r="BU413">
            <v>152136</v>
          </cell>
          <cell r="BV413">
            <v>0</v>
          </cell>
          <cell r="BW413">
            <v>0</v>
          </cell>
          <cell r="BX413">
            <v>0</v>
          </cell>
          <cell r="BY413">
            <v>0</v>
          </cell>
          <cell r="BZ413">
            <v>152136</v>
          </cell>
          <cell r="CA413">
            <v>118719</v>
          </cell>
          <cell r="CB413">
            <v>270855</v>
          </cell>
          <cell r="CC413">
            <v>0.05</v>
          </cell>
          <cell r="CD413">
            <v>946950</v>
          </cell>
        </row>
        <row r="414">
          <cell r="B414" t="str">
            <v>MP016</v>
          </cell>
          <cell r="C414" t="str">
            <v>CAP08</v>
          </cell>
          <cell r="D414" t="str">
            <v>De  1800  pares</v>
          </cell>
          <cell r="E414" t="str">
            <v>U</v>
          </cell>
          <cell r="F414" t="str">
            <v>MRD250</v>
          </cell>
          <cell r="G414" t="str">
            <v>MRD215</v>
          </cell>
          <cell r="H414" t="str">
            <v>MRD252</v>
          </cell>
          <cell r="I414" t="str">
            <v>MRD046</v>
          </cell>
          <cell r="J414" t="str">
            <v>NA</v>
          </cell>
          <cell r="K414" t="str">
            <v>NA</v>
          </cell>
          <cell r="L414" t="str">
            <v>NA</v>
          </cell>
          <cell r="M414">
            <v>1</v>
          </cell>
          <cell r="N414">
            <v>0.75</v>
          </cell>
          <cell r="O414">
            <v>0.17</v>
          </cell>
          <cell r="P414">
            <v>3636</v>
          </cell>
          <cell r="Q414" t="str">
            <v>NA</v>
          </cell>
          <cell r="R414" t="str">
            <v>NA</v>
          </cell>
          <cell r="S414" t="str">
            <v>NA</v>
          </cell>
          <cell r="T414" t="str">
            <v>CER003</v>
          </cell>
          <cell r="U414" t="str">
            <v>NA</v>
          </cell>
          <cell r="V414" t="str">
            <v>NA</v>
          </cell>
          <cell r="W414" t="str">
            <v>NA</v>
          </cell>
          <cell r="X414" t="str">
            <v>NA</v>
          </cell>
          <cell r="Y414" t="str">
            <v>CMC013</v>
          </cell>
          <cell r="Z414" t="str">
            <v>NA</v>
          </cell>
          <cell r="AA414" t="str">
            <v>NA</v>
          </cell>
          <cell r="AB414" t="str">
            <v>NA</v>
          </cell>
          <cell r="AC414" t="str">
            <v>NA</v>
          </cell>
          <cell r="AD414">
            <v>1</v>
          </cell>
          <cell r="AE414" t="str">
            <v>NA</v>
          </cell>
          <cell r="AF414" t="str">
            <v>NA</v>
          </cell>
          <cell r="AG414" t="str">
            <v>NA</v>
          </cell>
          <cell r="AH414" t="str">
            <v>NA</v>
          </cell>
          <cell r="AI414">
            <v>0.5</v>
          </cell>
          <cell r="AJ414">
            <v>0.5</v>
          </cell>
          <cell r="AO414">
            <v>594571</v>
          </cell>
          <cell r="AP414">
            <v>33375</v>
          </cell>
          <cell r="AQ414">
            <v>14663</v>
          </cell>
          <cell r="AR414">
            <v>25875</v>
          </cell>
          <cell r="AS414">
            <v>43</v>
          </cell>
          <cell r="AT414">
            <v>0</v>
          </cell>
          <cell r="AU414">
            <v>0</v>
          </cell>
          <cell r="AV414">
            <v>0</v>
          </cell>
          <cell r="AW414">
            <v>33375</v>
          </cell>
          <cell r="AX414">
            <v>10997</v>
          </cell>
          <cell r="AY414">
            <v>4399</v>
          </cell>
          <cell r="AZ414">
            <v>156348</v>
          </cell>
          <cell r="BA414">
            <v>0</v>
          </cell>
          <cell r="BB414">
            <v>0</v>
          </cell>
          <cell r="BC414">
            <v>0</v>
          </cell>
          <cell r="BD414">
            <v>215375</v>
          </cell>
          <cell r="BE414">
            <v>83103</v>
          </cell>
          <cell r="BF414">
            <v>0</v>
          </cell>
          <cell r="BG414">
            <v>0</v>
          </cell>
          <cell r="BH414">
            <v>0</v>
          </cell>
          <cell r="BI414">
            <v>0</v>
          </cell>
          <cell r="BJ414">
            <v>166206</v>
          </cell>
          <cell r="BK414">
            <v>0</v>
          </cell>
          <cell r="BL414">
            <v>0</v>
          </cell>
          <cell r="BM414">
            <v>0</v>
          </cell>
          <cell r="BN414">
            <v>0</v>
          </cell>
          <cell r="BO414">
            <v>166206</v>
          </cell>
          <cell r="BP414">
            <v>106495</v>
          </cell>
          <cell r="BQ414">
            <v>0</v>
          </cell>
          <cell r="BR414">
            <v>0</v>
          </cell>
          <cell r="BS414">
            <v>0</v>
          </cell>
          <cell r="BT414">
            <v>0</v>
          </cell>
          <cell r="BU414">
            <v>212990</v>
          </cell>
          <cell r="BV414">
            <v>0</v>
          </cell>
          <cell r="BW414">
            <v>0</v>
          </cell>
          <cell r="BX414">
            <v>0</v>
          </cell>
          <cell r="BY414">
            <v>0</v>
          </cell>
          <cell r="BZ414">
            <v>212990</v>
          </cell>
          <cell r="CA414">
            <v>166206</v>
          </cell>
          <cell r="CB414">
            <v>379196</v>
          </cell>
          <cell r="CC414">
            <v>0.05</v>
          </cell>
          <cell r="CD414">
            <v>594571</v>
          </cell>
        </row>
        <row r="415">
          <cell r="B415" t="str">
            <v>PBC16</v>
          </cell>
          <cell r="C415" t="str">
            <v>CAP08</v>
          </cell>
          <cell r="D415" t="str">
            <v>De  1800  pares</v>
          </cell>
          <cell r="E415" t="str">
            <v>U</v>
          </cell>
          <cell r="F415" t="str">
            <v>NA</v>
          </cell>
          <cell r="G415" t="str">
            <v>NA</v>
          </cell>
          <cell r="H415" t="str">
            <v>NA</v>
          </cell>
          <cell r="I415" t="str">
            <v>NA</v>
          </cell>
          <cell r="J415" t="str">
            <v>NA</v>
          </cell>
          <cell r="K415" t="str">
            <v>NA</v>
          </cell>
          <cell r="L415" t="str">
            <v>NA</v>
          </cell>
          <cell r="M415" t="str">
            <v>NA</v>
          </cell>
          <cell r="N415" t="str">
            <v>NA</v>
          </cell>
          <cell r="O415" t="str">
            <v>NA</v>
          </cell>
          <cell r="P415" t="str">
            <v>NA</v>
          </cell>
          <cell r="Q415" t="str">
            <v>NA</v>
          </cell>
          <cell r="R415" t="str">
            <v>NA</v>
          </cell>
          <cell r="S415" t="str">
            <v>NA</v>
          </cell>
          <cell r="T415" t="str">
            <v>CER001</v>
          </cell>
          <cell r="U415" t="str">
            <v>NA</v>
          </cell>
          <cell r="V415" t="str">
            <v>NA</v>
          </cell>
          <cell r="W415" t="str">
            <v>NA</v>
          </cell>
          <cell r="X415" t="str">
            <v>NA</v>
          </cell>
          <cell r="Y415" t="str">
            <v>CMC011</v>
          </cell>
          <cell r="Z415" t="str">
            <v>NA</v>
          </cell>
          <cell r="AA415" t="str">
            <v>NA</v>
          </cell>
          <cell r="AB415" t="str">
            <v>NA</v>
          </cell>
          <cell r="AC415" t="str">
            <v>NA</v>
          </cell>
          <cell r="AD415">
            <v>1</v>
          </cell>
          <cell r="AE415" t="str">
            <v>NA</v>
          </cell>
          <cell r="AF415" t="str">
            <v>NA</v>
          </cell>
          <cell r="AG415" t="str">
            <v>NA</v>
          </cell>
          <cell r="AH415" t="str">
            <v>NA</v>
          </cell>
          <cell r="AI415">
            <v>125</v>
          </cell>
          <cell r="AJ415">
            <v>125</v>
          </cell>
          <cell r="AO415">
            <v>3013</v>
          </cell>
          <cell r="AP415">
            <v>0</v>
          </cell>
          <cell r="AQ415">
            <v>0</v>
          </cell>
          <cell r="AR415">
            <v>0</v>
          </cell>
          <cell r="AS415">
            <v>0</v>
          </cell>
          <cell r="AT415">
            <v>0</v>
          </cell>
          <cell r="AU415">
            <v>0</v>
          </cell>
          <cell r="AV415">
            <v>0</v>
          </cell>
          <cell r="AW415">
            <v>0</v>
          </cell>
          <cell r="AX415">
            <v>0</v>
          </cell>
          <cell r="AY415">
            <v>0</v>
          </cell>
          <cell r="AZ415">
            <v>0</v>
          </cell>
          <cell r="BA415">
            <v>0</v>
          </cell>
          <cell r="BB415">
            <v>0</v>
          </cell>
          <cell r="BC415">
            <v>0</v>
          </cell>
          <cell r="BD415">
            <v>0</v>
          </cell>
          <cell r="BE415">
            <v>250716</v>
          </cell>
          <cell r="BF415">
            <v>0</v>
          </cell>
          <cell r="BG415">
            <v>0</v>
          </cell>
          <cell r="BH415">
            <v>0</v>
          </cell>
          <cell r="BI415">
            <v>0</v>
          </cell>
          <cell r="BJ415">
            <v>2006</v>
          </cell>
          <cell r="BK415">
            <v>0</v>
          </cell>
          <cell r="BL415">
            <v>0</v>
          </cell>
          <cell r="BM415">
            <v>0</v>
          </cell>
          <cell r="BN415">
            <v>0</v>
          </cell>
          <cell r="BO415">
            <v>2006</v>
          </cell>
          <cell r="BP415">
            <v>125868</v>
          </cell>
          <cell r="BQ415">
            <v>0</v>
          </cell>
          <cell r="BR415">
            <v>0</v>
          </cell>
          <cell r="BS415">
            <v>0</v>
          </cell>
          <cell r="BT415">
            <v>0</v>
          </cell>
          <cell r="BU415">
            <v>1007</v>
          </cell>
          <cell r="BV415">
            <v>0</v>
          </cell>
          <cell r="BW415">
            <v>0</v>
          </cell>
          <cell r="BX415">
            <v>0</v>
          </cell>
          <cell r="BY415">
            <v>0</v>
          </cell>
          <cell r="BZ415">
            <v>1007</v>
          </cell>
          <cell r="CA415">
            <v>2006</v>
          </cell>
          <cell r="CB415">
            <v>3013</v>
          </cell>
          <cell r="CC415">
            <v>0.05</v>
          </cell>
          <cell r="CD415">
            <v>3013</v>
          </cell>
        </row>
        <row r="416">
          <cell r="B416" t="str">
            <v>ETL08</v>
          </cell>
          <cell r="C416" t="str">
            <v>CAP08</v>
          </cell>
          <cell r="D416" t="str">
            <v>De  2100  pares</v>
          </cell>
          <cell r="E416" t="str">
            <v>U</v>
          </cell>
          <cell r="F416" t="str">
            <v>NA</v>
          </cell>
          <cell r="G416" t="str">
            <v>NA</v>
          </cell>
          <cell r="H416" t="str">
            <v>NA</v>
          </cell>
          <cell r="I416" t="str">
            <v>NA</v>
          </cell>
          <cell r="J416" t="str">
            <v>NA</v>
          </cell>
          <cell r="K416" t="str">
            <v>NA</v>
          </cell>
          <cell r="L416" t="str">
            <v>NA</v>
          </cell>
          <cell r="M416" t="str">
            <v>NA</v>
          </cell>
          <cell r="N416" t="str">
            <v>NA</v>
          </cell>
          <cell r="O416" t="str">
            <v>NA</v>
          </cell>
          <cell r="P416" t="str">
            <v>NA</v>
          </cell>
          <cell r="Q416" t="str">
            <v>NA</v>
          </cell>
          <cell r="R416" t="str">
            <v>NA</v>
          </cell>
          <cell r="S416" t="str">
            <v>NA</v>
          </cell>
          <cell r="T416" t="str">
            <v>CER003</v>
          </cell>
          <cell r="U416" t="str">
            <v>CER011</v>
          </cell>
          <cell r="V416" t="str">
            <v>NA</v>
          </cell>
          <cell r="W416" t="str">
            <v>NA</v>
          </cell>
          <cell r="X416" t="str">
            <v>NA</v>
          </cell>
          <cell r="Y416" t="str">
            <v>CMC013</v>
          </cell>
          <cell r="Z416" t="str">
            <v>CMC015</v>
          </cell>
          <cell r="AA416" t="str">
            <v>NA</v>
          </cell>
          <cell r="AB416" t="str">
            <v>NA</v>
          </cell>
          <cell r="AC416" t="str">
            <v>NA</v>
          </cell>
          <cell r="AD416">
            <v>1</v>
          </cell>
          <cell r="AE416">
            <v>0.4</v>
          </cell>
          <cell r="AF416" t="str">
            <v>NA</v>
          </cell>
          <cell r="AG416" t="str">
            <v>NA</v>
          </cell>
          <cell r="AH416" t="str">
            <v>NA</v>
          </cell>
          <cell r="AI416">
            <v>1</v>
          </cell>
          <cell r="AJ416">
            <v>1</v>
          </cell>
          <cell r="AK416">
            <v>2.5</v>
          </cell>
          <cell r="AO416">
            <v>269384</v>
          </cell>
          <cell r="AP416">
            <v>0</v>
          </cell>
          <cell r="AQ416">
            <v>0</v>
          </cell>
          <cell r="AR416">
            <v>0</v>
          </cell>
          <cell r="AS416">
            <v>0</v>
          </cell>
          <cell r="AT416">
            <v>0</v>
          </cell>
          <cell r="AU416">
            <v>0</v>
          </cell>
          <cell r="AV416">
            <v>0</v>
          </cell>
          <cell r="AW416">
            <v>0</v>
          </cell>
          <cell r="AX416">
            <v>0</v>
          </cell>
          <cell r="AY416">
            <v>0</v>
          </cell>
          <cell r="AZ416">
            <v>0</v>
          </cell>
          <cell r="BA416">
            <v>0</v>
          </cell>
          <cell r="BB416">
            <v>0</v>
          </cell>
          <cell r="BC416">
            <v>0</v>
          </cell>
          <cell r="BD416">
            <v>0</v>
          </cell>
          <cell r="BE416">
            <v>83103</v>
          </cell>
          <cell r="BF416">
            <v>19028</v>
          </cell>
          <cell r="BG416">
            <v>0</v>
          </cell>
          <cell r="BH416">
            <v>0</v>
          </cell>
          <cell r="BI416">
            <v>0</v>
          </cell>
          <cell r="BJ416">
            <v>83103</v>
          </cell>
          <cell r="BK416">
            <v>7611</v>
          </cell>
          <cell r="BL416">
            <v>0</v>
          </cell>
          <cell r="BM416">
            <v>0</v>
          </cell>
          <cell r="BN416">
            <v>0</v>
          </cell>
          <cell r="BO416">
            <v>90714</v>
          </cell>
          <cell r="BP416">
            <v>106495</v>
          </cell>
          <cell r="BQ416">
            <v>180437</v>
          </cell>
          <cell r="BR416">
            <v>0</v>
          </cell>
          <cell r="BS416">
            <v>0</v>
          </cell>
          <cell r="BT416">
            <v>0</v>
          </cell>
          <cell r="BU416">
            <v>106495</v>
          </cell>
          <cell r="BV416">
            <v>72175</v>
          </cell>
          <cell r="BW416">
            <v>0</v>
          </cell>
          <cell r="BX416">
            <v>0</v>
          </cell>
          <cell r="BY416">
            <v>0</v>
          </cell>
          <cell r="BZ416">
            <v>178670</v>
          </cell>
          <cell r="CA416">
            <v>90714</v>
          </cell>
          <cell r="CB416">
            <v>269384</v>
          </cell>
          <cell r="CC416">
            <v>0.05</v>
          </cell>
          <cell r="CD416">
            <v>269384</v>
          </cell>
        </row>
        <row r="417">
          <cell r="B417" t="str">
            <v>ML020</v>
          </cell>
          <cell r="C417" t="str">
            <v>CAP08</v>
          </cell>
          <cell r="D417" t="str">
            <v>De  2100  pares</v>
          </cell>
          <cell r="E417" t="str">
            <v>U</v>
          </cell>
          <cell r="F417" t="str">
            <v>NA</v>
          </cell>
          <cell r="G417" t="str">
            <v>NA</v>
          </cell>
          <cell r="H417" t="str">
            <v>NA</v>
          </cell>
          <cell r="I417" t="str">
            <v>NA</v>
          </cell>
          <cell r="J417" t="str">
            <v>NA</v>
          </cell>
          <cell r="K417" t="str">
            <v>NA</v>
          </cell>
          <cell r="L417" t="str">
            <v>NA</v>
          </cell>
          <cell r="M417" t="str">
            <v>NA</v>
          </cell>
          <cell r="N417" t="str">
            <v>NA</v>
          </cell>
          <cell r="O417" t="str">
            <v>NA</v>
          </cell>
          <cell r="P417" t="str">
            <v>NA</v>
          </cell>
          <cell r="Q417" t="str">
            <v>NA</v>
          </cell>
          <cell r="R417" t="str">
            <v>NA</v>
          </cell>
          <cell r="S417" t="str">
            <v>NA</v>
          </cell>
          <cell r="T417" t="str">
            <v>NA</v>
          </cell>
          <cell r="U417" t="str">
            <v>NA</v>
          </cell>
          <cell r="V417" t="str">
            <v>NA</v>
          </cell>
          <cell r="W417" t="str">
            <v>NA</v>
          </cell>
          <cell r="X417" t="str">
            <v>NA</v>
          </cell>
          <cell r="Y417" t="str">
            <v>NA</v>
          </cell>
          <cell r="Z417" t="str">
            <v>NA</v>
          </cell>
          <cell r="AA417" t="str">
            <v>NA</v>
          </cell>
          <cell r="AB417" t="str">
            <v>NA</v>
          </cell>
          <cell r="AC417" t="str">
            <v>NA</v>
          </cell>
          <cell r="AD417" t="str">
            <v>NA</v>
          </cell>
          <cell r="AE417" t="str">
            <v>NA</v>
          </cell>
          <cell r="AF417" t="str">
            <v>NA</v>
          </cell>
          <cell r="AG417" t="str">
            <v>NA</v>
          </cell>
          <cell r="AH417" t="str">
            <v>NA</v>
          </cell>
          <cell r="AI417">
            <v>0</v>
          </cell>
          <cell r="AO417">
            <v>0</v>
          </cell>
          <cell r="AP417">
            <v>0</v>
          </cell>
          <cell r="AQ417">
            <v>0</v>
          </cell>
          <cell r="AR417">
            <v>0</v>
          </cell>
          <cell r="AS417">
            <v>0</v>
          </cell>
          <cell r="AT417">
            <v>0</v>
          </cell>
          <cell r="AU417">
            <v>0</v>
          </cell>
          <cell r="AV417">
            <v>0</v>
          </cell>
          <cell r="AW417">
            <v>0</v>
          </cell>
          <cell r="AX417">
            <v>0</v>
          </cell>
          <cell r="AY417">
            <v>0</v>
          </cell>
          <cell r="AZ417">
            <v>0</v>
          </cell>
          <cell r="BA417">
            <v>0</v>
          </cell>
          <cell r="BB417">
            <v>0</v>
          </cell>
          <cell r="BC417">
            <v>0</v>
          </cell>
          <cell r="BD417">
            <v>0</v>
          </cell>
          <cell r="BE417">
            <v>0</v>
          </cell>
          <cell r="BF417">
            <v>0</v>
          </cell>
          <cell r="BG417">
            <v>0</v>
          </cell>
          <cell r="BH417">
            <v>0</v>
          </cell>
          <cell r="BI417">
            <v>0</v>
          </cell>
          <cell r="BJ417">
            <v>0</v>
          </cell>
          <cell r="BK417">
            <v>0</v>
          </cell>
          <cell r="BL417">
            <v>0</v>
          </cell>
          <cell r="BM417">
            <v>0</v>
          </cell>
          <cell r="BN417">
            <v>0</v>
          </cell>
          <cell r="BO417">
            <v>0</v>
          </cell>
          <cell r="BP417">
            <v>0</v>
          </cell>
          <cell r="BQ417">
            <v>0</v>
          </cell>
          <cell r="BR417">
            <v>0</v>
          </cell>
          <cell r="BS417">
            <v>0</v>
          </cell>
          <cell r="BT417">
            <v>0</v>
          </cell>
          <cell r="BU417">
            <v>0</v>
          </cell>
          <cell r="BV417">
            <v>0</v>
          </cell>
          <cell r="BW417">
            <v>0</v>
          </cell>
          <cell r="BX417">
            <v>0</v>
          </cell>
          <cell r="BY417">
            <v>0</v>
          </cell>
          <cell r="BZ417">
            <v>0</v>
          </cell>
          <cell r="CA417">
            <v>0</v>
          </cell>
          <cell r="CB417">
            <v>0</v>
          </cell>
          <cell r="CC417">
            <v>0.05</v>
          </cell>
          <cell r="CD417">
            <v>0</v>
          </cell>
        </row>
        <row r="418">
          <cell r="B418" t="str">
            <v>EPC17</v>
          </cell>
          <cell r="C418" t="str">
            <v>CAP08</v>
          </cell>
          <cell r="D418" t="str">
            <v>De  2400  pares</v>
          </cell>
          <cell r="E418" t="str">
            <v>U</v>
          </cell>
          <cell r="F418" t="str">
            <v>NA</v>
          </cell>
          <cell r="G418" t="str">
            <v>NA</v>
          </cell>
          <cell r="H418" t="str">
            <v>NA</v>
          </cell>
          <cell r="I418" t="str">
            <v>NA</v>
          </cell>
          <cell r="J418" t="str">
            <v>NA</v>
          </cell>
          <cell r="K418" t="str">
            <v>NA</v>
          </cell>
          <cell r="L418" t="str">
            <v>NA</v>
          </cell>
          <cell r="M418" t="str">
            <v>NA</v>
          </cell>
          <cell r="N418" t="str">
            <v>NA</v>
          </cell>
          <cell r="O418" t="str">
            <v>NA</v>
          </cell>
          <cell r="P418" t="str">
            <v>NA</v>
          </cell>
          <cell r="Q418" t="str">
            <v>NA</v>
          </cell>
          <cell r="R418" t="str">
            <v>NA</v>
          </cell>
          <cell r="S418" t="str">
            <v>NA</v>
          </cell>
          <cell r="T418" t="str">
            <v>NA</v>
          </cell>
          <cell r="U418" t="str">
            <v>NA</v>
          </cell>
          <cell r="V418" t="str">
            <v>NA</v>
          </cell>
          <cell r="W418" t="str">
            <v>NA</v>
          </cell>
          <cell r="X418" t="str">
            <v>NA</v>
          </cell>
          <cell r="Y418" t="str">
            <v>NA</v>
          </cell>
          <cell r="Z418" t="str">
            <v>NA</v>
          </cell>
          <cell r="AA418" t="str">
            <v>NA</v>
          </cell>
          <cell r="AB418" t="str">
            <v>NA</v>
          </cell>
          <cell r="AC418" t="str">
            <v>NA</v>
          </cell>
          <cell r="AD418" t="str">
            <v>NA</v>
          </cell>
          <cell r="AE418" t="str">
            <v>NA</v>
          </cell>
          <cell r="AF418" t="str">
            <v>NA</v>
          </cell>
          <cell r="AG418" t="str">
            <v>NA</v>
          </cell>
          <cell r="AH418" t="str">
            <v>NA</v>
          </cell>
          <cell r="AI418">
            <v>0</v>
          </cell>
          <cell r="AO418">
            <v>0</v>
          </cell>
          <cell r="AP418">
            <v>0</v>
          </cell>
          <cell r="AQ418">
            <v>0</v>
          </cell>
          <cell r="AR418">
            <v>0</v>
          </cell>
          <cell r="AS418">
            <v>0</v>
          </cell>
          <cell r="AT418">
            <v>0</v>
          </cell>
          <cell r="AU418">
            <v>0</v>
          </cell>
          <cell r="AV418">
            <v>0</v>
          </cell>
          <cell r="AW418">
            <v>0</v>
          </cell>
          <cell r="AX418">
            <v>0</v>
          </cell>
          <cell r="AY418">
            <v>0</v>
          </cell>
          <cell r="AZ418">
            <v>0</v>
          </cell>
          <cell r="BA418">
            <v>0</v>
          </cell>
          <cell r="BB418">
            <v>0</v>
          </cell>
          <cell r="BC418">
            <v>0</v>
          </cell>
          <cell r="BD418">
            <v>0</v>
          </cell>
          <cell r="BE418">
            <v>0</v>
          </cell>
          <cell r="BF418">
            <v>0</v>
          </cell>
          <cell r="BG418">
            <v>0</v>
          </cell>
          <cell r="BH418">
            <v>0</v>
          </cell>
          <cell r="BI418">
            <v>0</v>
          </cell>
          <cell r="BJ418">
            <v>0</v>
          </cell>
          <cell r="BK418">
            <v>0</v>
          </cell>
          <cell r="BL418">
            <v>0</v>
          </cell>
          <cell r="BM418">
            <v>0</v>
          </cell>
          <cell r="BN418">
            <v>0</v>
          </cell>
          <cell r="BO418">
            <v>0</v>
          </cell>
          <cell r="BP418">
            <v>0</v>
          </cell>
          <cell r="BQ418">
            <v>0</v>
          </cell>
          <cell r="BR418">
            <v>0</v>
          </cell>
          <cell r="BS418">
            <v>0</v>
          </cell>
          <cell r="BT418">
            <v>0</v>
          </cell>
          <cell r="BU418">
            <v>0</v>
          </cell>
          <cell r="BV418">
            <v>0</v>
          </cell>
          <cell r="BW418">
            <v>0</v>
          </cell>
          <cell r="BX418">
            <v>0</v>
          </cell>
          <cell r="BY418">
            <v>0</v>
          </cell>
          <cell r="BZ418">
            <v>0</v>
          </cell>
          <cell r="CA418">
            <v>0</v>
          </cell>
          <cell r="CB418">
            <v>0</v>
          </cell>
          <cell r="CC418">
            <v>0.05</v>
          </cell>
          <cell r="CD418">
            <v>0</v>
          </cell>
        </row>
        <row r="419">
          <cell r="B419" t="str">
            <v>ETL09</v>
          </cell>
          <cell r="C419" t="str">
            <v>CAP08</v>
          </cell>
          <cell r="D419" t="str">
            <v>De  2400  pares</v>
          </cell>
          <cell r="E419" t="str">
            <v>U</v>
          </cell>
          <cell r="F419" t="str">
            <v>NA</v>
          </cell>
          <cell r="G419" t="str">
            <v>NA</v>
          </cell>
          <cell r="H419" t="str">
            <v>NA</v>
          </cell>
          <cell r="I419" t="str">
            <v>NA</v>
          </cell>
          <cell r="J419" t="str">
            <v>NA</v>
          </cell>
          <cell r="K419" t="str">
            <v>NA</v>
          </cell>
          <cell r="L419" t="str">
            <v>NA</v>
          </cell>
          <cell r="M419" t="str">
            <v>NA</v>
          </cell>
          <cell r="N419" t="str">
            <v>NA</v>
          </cell>
          <cell r="O419" t="str">
            <v>NA</v>
          </cell>
          <cell r="P419" t="str">
            <v>NA</v>
          </cell>
          <cell r="Q419" t="str">
            <v>NA</v>
          </cell>
          <cell r="R419" t="str">
            <v>NA</v>
          </cell>
          <cell r="S419" t="str">
            <v>NA</v>
          </cell>
          <cell r="T419" t="str">
            <v>CER003</v>
          </cell>
          <cell r="U419" t="str">
            <v>CER011</v>
          </cell>
          <cell r="V419" t="str">
            <v>NA</v>
          </cell>
          <cell r="W419" t="str">
            <v>NA</v>
          </cell>
          <cell r="X419" t="str">
            <v>NA</v>
          </cell>
          <cell r="Y419" t="str">
            <v>CMC013</v>
          </cell>
          <cell r="Z419" t="str">
            <v>CMC015</v>
          </cell>
          <cell r="AA419" t="str">
            <v>NA</v>
          </cell>
          <cell r="AB419" t="str">
            <v>NA</v>
          </cell>
          <cell r="AC419" t="str">
            <v>NA</v>
          </cell>
          <cell r="AD419">
            <v>1</v>
          </cell>
          <cell r="AE419">
            <v>0.38</v>
          </cell>
          <cell r="AF419" t="str">
            <v>NA</v>
          </cell>
          <cell r="AG419" t="str">
            <v>NA</v>
          </cell>
          <cell r="AH419" t="str">
            <v>NA</v>
          </cell>
          <cell r="AI419">
            <v>0.75</v>
          </cell>
          <cell r="AJ419">
            <v>0.75</v>
          </cell>
          <cell r="AK419">
            <v>2</v>
          </cell>
          <cell r="AO419">
            <v>353859</v>
          </cell>
          <cell r="AP419">
            <v>0</v>
          </cell>
          <cell r="AQ419">
            <v>0</v>
          </cell>
          <cell r="AR419">
            <v>0</v>
          </cell>
          <cell r="AS419">
            <v>0</v>
          </cell>
          <cell r="AT419">
            <v>0</v>
          </cell>
          <cell r="AU419">
            <v>0</v>
          </cell>
          <cell r="AV419">
            <v>0</v>
          </cell>
          <cell r="AW419">
            <v>0</v>
          </cell>
          <cell r="AX419">
            <v>0</v>
          </cell>
          <cell r="AY419">
            <v>0</v>
          </cell>
          <cell r="AZ419">
            <v>0</v>
          </cell>
          <cell r="BA419">
            <v>0</v>
          </cell>
          <cell r="BB419">
            <v>0</v>
          </cell>
          <cell r="BC419">
            <v>0</v>
          </cell>
          <cell r="BD419">
            <v>0</v>
          </cell>
          <cell r="BE419">
            <v>83103</v>
          </cell>
          <cell r="BF419">
            <v>19028</v>
          </cell>
          <cell r="BG419">
            <v>0</v>
          </cell>
          <cell r="BH419">
            <v>0</v>
          </cell>
          <cell r="BI419">
            <v>0</v>
          </cell>
          <cell r="BJ419">
            <v>110804</v>
          </cell>
          <cell r="BK419">
            <v>9641</v>
          </cell>
          <cell r="BL419">
            <v>0</v>
          </cell>
          <cell r="BM419">
            <v>0</v>
          </cell>
          <cell r="BN419">
            <v>0</v>
          </cell>
          <cell r="BO419">
            <v>120445</v>
          </cell>
          <cell r="BP419">
            <v>106495</v>
          </cell>
          <cell r="BQ419">
            <v>180437</v>
          </cell>
          <cell r="BR419">
            <v>0</v>
          </cell>
          <cell r="BS419">
            <v>0</v>
          </cell>
          <cell r="BT419">
            <v>0</v>
          </cell>
          <cell r="BU419">
            <v>141993</v>
          </cell>
          <cell r="BV419">
            <v>91421</v>
          </cell>
          <cell r="BW419">
            <v>0</v>
          </cell>
          <cell r="BX419">
            <v>0</v>
          </cell>
          <cell r="BY419">
            <v>0</v>
          </cell>
          <cell r="BZ419">
            <v>233414</v>
          </cell>
          <cell r="CA419">
            <v>120445</v>
          </cell>
          <cell r="CB419">
            <v>353859</v>
          </cell>
          <cell r="CC419">
            <v>0.05</v>
          </cell>
          <cell r="CD419">
            <v>353859</v>
          </cell>
        </row>
        <row r="420">
          <cell r="B420" t="str">
            <v>ETP08</v>
          </cell>
          <cell r="C420" t="str">
            <v>CAP08</v>
          </cell>
          <cell r="D420" t="str">
            <v>De  2400  pares</v>
          </cell>
          <cell r="E420" t="str">
            <v>U</v>
          </cell>
          <cell r="F420" t="str">
            <v>NA</v>
          </cell>
          <cell r="G420" t="str">
            <v>NA</v>
          </cell>
          <cell r="H420" t="str">
            <v>NA</v>
          </cell>
          <cell r="I420" t="str">
            <v>NA</v>
          </cell>
          <cell r="J420" t="str">
            <v>NA</v>
          </cell>
          <cell r="K420" t="str">
            <v>NA</v>
          </cell>
          <cell r="L420" t="str">
            <v>NA</v>
          </cell>
          <cell r="M420" t="str">
            <v>NA</v>
          </cell>
          <cell r="N420" t="str">
            <v>NA</v>
          </cell>
          <cell r="O420" t="str">
            <v>NA</v>
          </cell>
          <cell r="P420" t="str">
            <v>NA</v>
          </cell>
          <cell r="Q420" t="str">
            <v>NA</v>
          </cell>
          <cell r="R420" t="str">
            <v>NA</v>
          </cell>
          <cell r="S420" t="str">
            <v>NA</v>
          </cell>
          <cell r="T420" t="str">
            <v>NA</v>
          </cell>
          <cell r="U420" t="str">
            <v>NA</v>
          </cell>
          <cell r="V420" t="str">
            <v>NA</v>
          </cell>
          <cell r="W420" t="str">
            <v>NA</v>
          </cell>
          <cell r="X420" t="str">
            <v>NA</v>
          </cell>
          <cell r="Y420" t="str">
            <v>NA</v>
          </cell>
          <cell r="Z420" t="str">
            <v>NA</v>
          </cell>
          <cell r="AA420" t="str">
            <v>NA</v>
          </cell>
          <cell r="AB420" t="str">
            <v>NA</v>
          </cell>
          <cell r="AC420" t="str">
            <v>NA</v>
          </cell>
          <cell r="AD420" t="str">
            <v>NA</v>
          </cell>
          <cell r="AE420" t="str">
            <v>NA</v>
          </cell>
          <cell r="AF420" t="str">
            <v>NA</v>
          </cell>
          <cell r="AG420" t="str">
            <v>NA</v>
          </cell>
          <cell r="AH420" t="str">
            <v>NA</v>
          </cell>
          <cell r="AI420">
            <v>0</v>
          </cell>
          <cell r="AO420">
            <v>0</v>
          </cell>
          <cell r="AP420">
            <v>0</v>
          </cell>
          <cell r="AQ420">
            <v>0</v>
          </cell>
          <cell r="AR420">
            <v>0</v>
          </cell>
          <cell r="AS420">
            <v>0</v>
          </cell>
          <cell r="AT420">
            <v>0</v>
          </cell>
          <cell r="AU420">
            <v>0</v>
          </cell>
          <cell r="AV420">
            <v>0</v>
          </cell>
          <cell r="AW420">
            <v>0</v>
          </cell>
          <cell r="AX420">
            <v>0</v>
          </cell>
          <cell r="AY420">
            <v>0</v>
          </cell>
          <cell r="AZ420">
            <v>0</v>
          </cell>
          <cell r="BA420">
            <v>0</v>
          </cell>
          <cell r="BB420">
            <v>0</v>
          </cell>
          <cell r="BC420">
            <v>0</v>
          </cell>
          <cell r="BD420">
            <v>0</v>
          </cell>
          <cell r="BE420">
            <v>0</v>
          </cell>
          <cell r="BF420">
            <v>0</v>
          </cell>
          <cell r="BG420">
            <v>0</v>
          </cell>
          <cell r="BH420">
            <v>0</v>
          </cell>
          <cell r="BI420">
            <v>0</v>
          </cell>
          <cell r="BJ420">
            <v>0</v>
          </cell>
          <cell r="BK420">
            <v>0</v>
          </cell>
          <cell r="BL420">
            <v>0</v>
          </cell>
          <cell r="BM420">
            <v>0</v>
          </cell>
          <cell r="BN420">
            <v>0</v>
          </cell>
          <cell r="BO420">
            <v>0</v>
          </cell>
          <cell r="BP420">
            <v>0</v>
          </cell>
          <cell r="BQ420">
            <v>0</v>
          </cell>
          <cell r="BR420">
            <v>0</v>
          </cell>
          <cell r="BS420">
            <v>0</v>
          </cell>
          <cell r="BT420">
            <v>0</v>
          </cell>
          <cell r="BU420">
            <v>0</v>
          </cell>
          <cell r="BV420">
            <v>0</v>
          </cell>
          <cell r="BW420">
            <v>0</v>
          </cell>
          <cell r="BX420">
            <v>0</v>
          </cell>
          <cell r="BY420">
            <v>0</v>
          </cell>
          <cell r="BZ420">
            <v>0</v>
          </cell>
          <cell r="CA420">
            <v>0</v>
          </cell>
          <cell r="CB420">
            <v>0</v>
          </cell>
          <cell r="CC420">
            <v>0.05</v>
          </cell>
          <cell r="CD420">
            <v>0</v>
          </cell>
        </row>
        <row r="421">
          <cell r="B421" t="str">
            <v>ML021</v>
          </cell>
          <cell r="C421" t="str">
            <v>CAP08</v>
          </cell>
          <cell r="D421" t="str">
            <v>De  2400  pares</v>
          </cell>
          <cell r="E421" t="str">
            <v>U</v>
          </cell>
          <cell r="F421" t="str">
            <v>NA</v>
          </cell>
          <cell r="G421" t="str">
            <v>NA</v>
          </cell>
          <cell r="H421" t="str">
            <v>NA</v>
          </cell>
          <cell r="I421" t="str">
            <v>NA</v>
          </cell>
          <cell r="J421" t="str">
            <v>NA</v>
          </cell>
          <cell r="K421" t="str">
            <v>NA</v>
          </cell>
          <cell r="L421" t="str">
            <v>NA</v>
          </cell>
          <cell r="M421" t="str">
            <v>NA</v>
          </cell>
          <cell r="N421" t="str">
            <v>NA</v>
          </cell>
          <cell r="O421" t="str">
            <v>NA</v>
          </cell>
          <cell r="P421" t="str">
            <v>NA</v>
          </cell>
          <cell r="Q421" t="str">
            <v>NA</v>
          </cell>
          <cell r="R421" t="str">
            <v>NA</v>
          </cell>
          <cell r="S421" t="str">
            <v>NA</v>
          </cell>
          <cell r="T421" t="str">
            <v>NA</v>
          </cell>
          <cell r="U421" t="str">
            <v>NA</v>
          </cell>
          <cell r="V421" t="str">
            <v>NA</v>
          </cell>
          <cell r="W421" t="str">
            <v>NA</v>
          </cell>
          <cell r="X421" t="str">
            <v>NA</v>
          </cell>
          <cell r="Y421" t="str">
            <v>NA</v>
          </cell>
          <cell r="Z421" t="str">
            <v>NA</v>
          </cell>
          <cell r="AA421" t="str">
            <v>NA</v>
          </cell>
          <cell r="AB421" t="str">
            <v>NA</v>
          </cell>
          <cell r="AC421" t="str">
            <v>NA</v>
          </cell>
          <cell r="AD421" t="str">
            <v>NA</v>
          </cell>
          <cell r="AE421" t="str">
            <v>NA</v>
          </cell>
          <cell r="AF421" t="str">
            <v>NA</v>
          </cell>
          <cell r="AG421" t="str">
            <v>NA</v>
          </cell>
          <cell r="AH421" t="str">
            <v>NA</v>
          </cell>
          <cell r="AI421">
            <v>0</v>
          </cell>
          <cell r="AO421">
            <v>0</v>
          </cell>
          <cell r="AP421">
            <v>0</v>
          </cell>
          <cell r="AQ421">
            <v>0</v>
          </cell>
          <cell r="AR421">
            <v>0</v>
          </cell>
          <cell r="AS421">
            <v>0</v>
          </cell>
          <cell r="AT421">
            <v>0</v>
          </cell>
          <cell r="AU421">
            <v>0</v>
          </cell>
          <cell r="AV421">
            <v>0</v>
          </cell>
          <cell r="AW421">
            <v>0</v>
          </cell>
          <cell r="AX421">
            <v>0</v>
          </cell>
          <cell r="AY421">
            <v>0</v>
          </cell>
          <cell r="AZ421">
            <v>0</v>
          </cell>
          <cell r="BA421">
            <v>0</v>
          </cell>
          <cell r="BB421">
            <v>0</v>
          </cell>
          <cell r="BC421">
            <v>0</v>
          </cell>
          <cell r="BD421">
            <v>0</v>
          </cell>
          <cell r="BE421">
            <v>0</v>
          </cell>
          <cell r="BF421">
            <v>0</v>
          </cell>
          <cell r="BG421">
            <v>0</v>
          </cell>
          <cell r="BH421">
            <v>0</v>
          </cell>
          <cell r="BI421">
            <v>0</v>
          </cell>
          <cell r="BJ421">
            <v>0</v>
          </cell>
          <cell r="BK421">
            <v>0</v>
          </cell>
          <cell r="BL421">
            <v>0</v>
          </cell>
          <cell r="BM421">
            <v>0</v>
          </cell>
          <cell r="BN421">
            <v>0</v>
          </cell>
          <cell r="BO421">
            <v>0</v>
          </cell>
          <cell r="BP421">
            <v>0</v>
          </cell>
          <cell r="BQ421">
            <v>0</v>
          </cell>
          <cell r="BR421">
            <v>0</v>
          </cell>
          <cell r="BS421">
            <v>0</v>
          </cell>
          <cell r="BT421">
            <v>0</v>
          </cell>
          <cell r="BU421">
            <v>0</v>
          </cell>
          <cell r="BV421">
            <v>0</v>
          </cell>
          <cell r="BW421">
            <v>0</v>
          </cell>
          <cell r="BX421">
            <v>0</v>
          </cell>
          <cell r="BY421">
            <v>0</v>
          </cell>
          <cell r="BZ421">
            <v>0</v>
          </cell>
          <cell r="CA421">
            <v>0</v>
          </cell>
          <cell r="CB421">
            <v>0</v>
          </cell>
          <cell r="CC421">
            <v>0.05</v>
          </cell>
          <cell r="CD421">
            <v>0</v>
          </cell>
        </row>
        <row r="422">
          <cell r="B422" t="str">
            <v>MP017</v>
          </cell>
          <cell r="C422" t="str">
            <v>CAP08</v>
          </cell>
          <cell r="D422" t="str">
            <v>De  2400  pares</v>
          </cell>
          <cell r="E422" t="str">
            <v>U</v>
          </cell>
          <cell r="F422" t="str">
            <v>NA</v>
          </cell>
          <cell r="G422" t="str">
            <v>NA</v>
          </cell>
          <cell r="H422" t="str">
            <v>NA</v>
          </cell>
          <cell r="I422" t="str">
            <v>NA</v>
          </cell>
          <cell r="J422" t="str">
            <v>NA</v>
          </cell>
          <cell r="K422" t="str">
            <v>NA</v>
          </cell>
          <cell r="L422" t="str">
            <v>NA</v>
          </cell>
          <cell r="M422" t="str">
            <v>NA</v>
          </cell>
          <cell r="N422" t="str">
            <v>NA</v>
          </cell>
          <cell r="O422" t="str">
            <v>NA</v>
          </cell>
          <cell r="P422" t="str">
            <v>NA</v>
          </cell>
          <cell r="Q422" t="str">
            <v>NA</v>
          </cell>
          <cell r="R422" t="str">
            <v>NA</v>
          </cell>
          <cell r="S422" t="str">
            <v>NA</v>
          </cell>
          <cell r="T422" t="str">
            <v>NA</v>
          </cell>
          <cell r="U422" t="str">
            <v>NA</v>
          </cell>
          <cell r="V422" t="str">
            <v>NA</v>
          </cell>
          <cell r="W422" t="str">
            <v>NA</v>
          </cell>
          <cell r="X422" t="str">
            <v>NA</v>
          </cell>
          <cell r="Y422" t="str">
            <v>NA</v>
          </cell>
          <cell r="Z422" t="str">
            <v>NA</v>
          </cell>
          <cell r="AA422" t="str">
            <v>NA</v>
          </cell>
          <cell r="AB422" t="str">
            <v>NA</v>
          </cell>
          <cell r="AC422" t="str">
            <v>NA</v>
          </cell>
          <cell r="AD422" t="str">
            <v>NA</v>
          </cell>
          <cell r="AE422" t="str">
            <v>NA</v>
          </cell>
          <cell r="AF422" t="str">
            <v>NA</v>
          </cell>
          <cell r="AG422" t="str">
            <v>NA</v>
          </cell>
          <cell r="AH422" t="str">
            <v>NA</v>
          </cell>
          <cell r="AI422">
            <v>0</v>
          </cell>
          <cell r="AO422">
            <v>0</v>
          </cell>
          <cell r="AP422">
            <v>0</v>
          </cell>
          <cell r="AQ422">
            <v>0</v>
          </cell>
          <cell r="AR422">
            <v>0</v>
          </cell>
          <cell r="AS422">
            <v>0</v>
          </cell>
          <cell r="AT422">
            <v>0</v>
          </cell>
          <cell r="AU422">
            <v>0</v>
          </cell>
          <cell r="AV422">
            <v>0</v>
          </cell>
          <cell r="AW422">
            <v>0</v>
          </cell>
          <cell r="AX422">
            <v>0</v>
          </cell>
          <cell r="AY422">
            <v>0</v>
          </cell>
          <cell r="AZ422">
            <v>0</v>
          </cell>
          <cell r="BA422">
            <v>0</v>
          </cell>
          <cell r="BB422">
            <v>0</v>
          </cell>
          <cell r="BC422">
            <v>0</v>
          </cell>
          <cell r="BD422">
            <v>0</v>
          </cell>
          <cell r="BE422">
            <v>0</v>
          </cell>
          <cell r="BF422">
            <v>0</v>
          </cell>
          <cell r="BG422">
            <v>0</v>
          </cell>
          <cell r="BH422">
            <v>0</v>
          </cell>
          <cell r="BI422">
            <v>0</v>
          </cell>
          <cell r="BJ422">
            <v>0</v>
          </cell>
          <cell r="BK422">
            <v>0</v>
          </cell>
          <cell r="BL422">
            <v>0</v>
          </cell>
          <cell r="BM422">
            <v>0</v>
          </cell>
          <cell r="BN422">
            <v>0</v>
          </cell>
          <cell r="BO422">
            <v>0</v>
          </cell>
          <cell r="BP422">
            <v>0</v>
          </cell>
          <cell r="BQ422">
            <v>0</v>
          </cell>
          <cell r="BR422">
            <v>0</v>
          </cell>
          <cell r="BS422">
            <v>0</v>
          </cell>
          <cell r="BT422">
            <v>0</v>
          </cell>
          <cell r="BU422">
            <v>0</v>
          </cell>
          <cell r="BV422">
            <v>0</v>
          </cell>
          <cell r="BW422">
            <v>0</v>
          </cell>
          <cell r="BX422">
            <v>0</v>
          </cell>
          <cell r="BY422">
            <v>0</v>
          </cell>
          <cell r="BZ422">
            <v>0</v>
          </cell>
          <cell r="CA422">
            <v>0</v>
          </cell>
          <cell r="CB422">
            <v>0</v>
          </cell>
          <cell r="CC422">
            <v>0.05</v>
          </cell>
          <cell r="CD422">
            <v>0</v>
          </cell>
        </row>
        <row r="423">
          <cell r="B423" t="str">
            <v>PBC17</v>
          </cell>
          <cell r="C423" t="str">
            <v>CAP08</v>
          </cell>
          <cell r="D423" t="str">
            <v>De  2400  pares</v>
          </cell>
          <cell r="E423" t="str">
            <v>U</v>
          </cell>
          <cell r="F423" t="str">
            <v>NA</v>
          </cell>
          <cell r="G423" t="str">
            <v>NA</v>
          </cell>
          <cell r="H423" t="str">
            <v>NA</v>
          </cell>
          <cell r="I423" t="str">
            <v>NA</v>
          </cell>
          <cell r="J423" t="str">
            <v>NA</v>
          </cell>
          <cell r="K423" t="str">
            <v>NA</v>
          </cell>
          <cell r="L423" t="str">
            <v>NA</v>
          </cell>
          <cell r="M423" t="str">
            <v>NA</v>
          </cell>
          <cell r="N423" t="str">
            <v>NA</v>
          </cell>
          <cell r="O423" t="str">
            <v>NA</v>
          </cell>
          <cell r="P423" t="str">
            <v>NA</v>
          </cell>
          <cell r="Q423" t="str">
            <v>NA</v>
          </cell>
          <cell r="R423" t="str">
            <v>NA</v>
          </cell>
          <cell r="S423" t="str">
            <v>NA</v>
          </cell>
          <cell r="T423" t="str">
            <v>CER001</v>
          </cell>
          <cell r="U423" t="str">
            <v>NA</v>
          </cell>
          <cell r="V423" t="str">
            <v>NA</v>
          </cell>
          <cell r="W423" t="str">
            <v>NA</v>
          </cell>
          <cell r="X423" t="str">
            <v>NA</v>
          </cell>
          <cell r="Y423" t="str">
            <v>CMC011</v>
          </cell>
          <cell r="Z423" t="str">
            <v>NA</v>
          </cell>
          <cell r="AA423" t="str">
            <v>NA</v>
          </cell>
          <cell r="AB423" t="str">
            <v>NA</v>
          </cell>
          <cell r="AC423" t="str">
            <v>NA</v>
          </cell>
          <cell r="AD423">
            <v>1</v>
          </cell>
          <cell r="AE423" t="str">
            <v>NA</v>
          </cell>
          <cell r="AF423" t="str">
            <v>NA</v>
          </cell>
          <cell r="AG423" t="str">
            <v>NA</v>
          </cell>
          <cell r="AH423" t="str">
            <v>NA</v>
          </cell>
          <cell r="AI423">
            <v>125</v>
          </cell>
          <cell r="AJ423">
            <v>125</v>
          </cell>
          <cell r="AO423">
            <v>3013</v>
          </cell>
          <cell r="AP423">
            <v>0</v>
          </cell>
          <cell r="AQ423">
            <v>0</v>
          </cell>
          <cell r="AR423">
            <v>0</v>
          </cell>
          <cell r="AS423">
            <v>0</v>
          </cell>
          <cell r="AT423">
            <v>0</v>
          </cell>
          <cell r="AU423">
            <v>0</v>
          </cell>
          <cell r="AV423">
            <v>0</v>
          </cell>
          <cell r="AW423">
            <v>0</v>
          </cell>
          <cell r="AX423">
            <v>0</v>
          </cell>
          <cell r="AY423">
            <v>0</v>
          </cell>
          <cell r="AZ423">
            <v>0</v>
          </cell>
          <cell r="BA423">
            <v>0</v>
          </cell>
          <cell r="BB423">
            <v>0</v>
          </cell>
          <cell r="BC423">
            <v>0</v>
          </cell>
          <cell r="BD423">
            <v>0</v>
          </cell>
          <cell r="BE423">
            <v>250716</v>
          </cell>
          <cell r="BF423">
            <v>0</v>
          </cell>
          <cell r="BG423">
            <v>0</v>
          </cell>
          <cell r="BH423">
            <v>0</v>
          </cell>
          <cell r="BI423">
            <v>0</v>
          </cell>
          <cell r="BJ423">
            <v>2006</v>
          </cell>
          <cell r="BK423">
            <v>0</v>
          </cell>
          <cell r="BL423">
            <v>0</v>
          </cell>
          <cell r="BM423">
            <v>0</v>
          </cell>
          <cell r="BN423">
            <v>0</v>
          </cell>
          <cell r="BO423">
            <v>2006</v>
          </cell>
          <cell r="BP423">
            <v>125868</v>
          </cell>
          <cell r="BQ423">
            <v>0</v>
          </cell>
          <cell r="BR423">
            <v>0</v>
          </cell>
          <cell r="BS423">
            <v>0</v>
          </cell>
          <cell r="BT423">
            <v>0</v>
          </cell>
          <cell r="BU423">
            <v>1007</v>
          </cell>
          <cell r="BV423">
            <v>0</v>
          </cell>
          <cell r="BW423">
            <v>0</v>
          </cell>
          <cell r="BX423">
            <v>0</v>
          </cell>
          <cell r="BY423">
            <v>0</v>
          </cell>
          <cell r="BZ423">
            <v>1007</v>
          </cell>
          <cell r="CA423">
            <v>2006</v>
          </cell>
          <cell r="CB423">
            <v>3013</v>
          </cell>
          <cell r="CC423">
            <v>0.05</v>
          </cell>
          <cell r="CD423">
            <v>3013</v>
          </cell>
        </row>
        <row r="424">
          <cell r="B424" t="str">
            <v>H1C02</v>
          </cell>
          <cell r="C424" t="str">
            <v>CAP08</v>
          </cell>
          <cell r="D424" t="str">
            <v>De  9 metros</v>
          </cell>
          <cell r="E424" t="str">
            <v>U</v>
          </cell>
          <cell r="F424" t="str">
            <v>MRD007</v>
          </cell>
          <cell r="G424" t="str">
            <v>MRD230</v>
          </cell>
          <cell r="H424" t="str">
            <v>NA</v>
          </cell>
          <cell r="I424" t="str">
            <v>NA</v>
          </cell>
          <cell r="J424" t="str">
            <v>NA</v>
          </cell>
          <cell r="K424" t="str">
            <v>NA</v>
          </cell>
          <cell r="L424" t="str">
            <v>NA</v>
          </cell>
          <cell r="M424">
            <v>1</v>
          </cell>
          <cell r="N424">
            <v>2</v>
          </cell>
          <cell r="O424" t="str">
            <v>NA</v>
          </cell>
          <cell r="P424" t="str">
            <v>NA</v>
          </cell>
          <cell r="Q424" t="str">
            <v>NA</v>
          </cell>
          <cell r="R424" t="str">
            <v>NA</v>
          </cell>
          <cell r="S424" t="str">
            <v>NA</v>
          </cell>
          <cell r="T424" t="str">
            <v>CER007</v>
          </cell>
          <cell r="U424" t="str">
            <v>NA</v>
          </cell>
          <cell r="V424" t="str">
            <v>NA</v>
          </cell>
          <cell r="W424" t="str">
            <v>NA</v>
          </cell>
          <cell r="X424" t="str">
            <v>NA</v>
          </cell>
          <cell r="Y424" t="str">
            <v>CMC017</v>
          </cell>
          <cell r="Z424" t="str">
            <v>NA</v>
          </cell>
          <cell r="AA424" t="str">
            <v>NA</v>
          </cell>
          <cell r="AB424" t="str">
            <v>NA</v>
          </cell>
          <cell r="AC424" t="str">
            <v>NA</v>
          </cell>
          <cell r="AD424">
            <v>1</v>
          </cell>
          <cell r="AE424" t="str">
            <v>NA</v>
          </cell>
          <cell r="AF424" t="str">
            <v>NA</v>
          </cell>
          <cell r="AG424" t="str">
            <v>NA</v>
          </cell>
          <cell r="AH424" t="str">
            <v>NA</v>
          </cell>
          <cell r="AI424">
            <v>115</v>
          </cell>
          <cell r="AJ424">
            <v>115</v>
          </cell>
          <cell r="AO424">
            <v>16345</v>
          </cell>
          <cell r="AP424">
            <v>5800</v>
          </cell>
          <cell r="AQ424">
            <v>4200</v>
          </cell>
          <cell r="AR424">
            <v>0</v>
          </cell>
          <cell r="AS424">
            <v>0</v>
          </cell>
          <cell r="AT424">
            <v>0</v>
          </cell>
          <cell r="AU424">
            <v>0</v>
          </cell>
          <cell r="AV424">
            <v>0</v>
          </cell>
          <cell r="AW424">
            <v>5800</v>
          </cell>
          <cell r="AX424">
            <v>8400</v>
          </cell>
          <cell r="AY424">
            <v>0</v>
          </cell>
          <cell r="AZ424">
            <v>0</v>
          </cell>
          <cell r="BA424">
            <v>0</v>
          </cell>
          <cell r="BB424">
            <v>0</v>
          </cell>
          <cell r="BC424">
            <v>0</v>
          </cell>
          <cell r="BD424">
            <v>14910</v>
          </cell>
          <cell r="BE424">
            <v>20418</v>
          </cell>
          <cell r="BF424">
            <v>0</v>
          </cell>
          <cell r="BG424">
            <v>0</v>
          </cell>
          <cell r="BH424">
            <v>0</v>
          </cell>
          <cell r="BI424">
            <v>0</v>
          </cell>
          <cell r="BJ424">
            <v>178</v>
          </cell>
          <cell r="BK424">
            <v>0</v>
          </cell>
          <cell r="BL424">
            <v>0</v>
          </cell>
          <cell r="BM424">
            <v>0</v>
          </cell>
          <cell r="BN424">
            <v>0</v>
          </cell>
          <cell r="BO424">
            <v>178</v>
          </cell>
          <cell r="BP424">
            <v>144513</v>
          </cell>
          <cell r="BQ424">
            <v>0</v>
          </cell>
          <cell r="BR424">
            <v>0</v>
          </cell>
          <cell r="BS424">
            <v>0</v>
          </cell>
          <cell r="BT424">
            <v>0</v>
          </cell>
          <cell r="BU424">
            <v>1257</v>
          </cell>
          <cell r="BV424">
            <v>0</v>
          </cell>
          <cell r="BW424">
            <v>0</v>
          </cell>
          <cell r="BX424">
            <v>0</v>
          </cell>
          <cell r="BY424">
            <v>0</v>
          </cell>
          <cell r="BZ424">
            <v>1257</v>
          </cell>
          <cell r="CA424">
            <v>178</v>
          </cell>
          <cell r="CB424">
            <v>1435</v>
          </cell>
          <cell r="CC424">
            <v>0.05</v>
          </cell>
          <cell r="CD424">
            <v>16345</v>
          </cell>
        </row>
        <row r="425">
          <cell r="B425" t="str">
            <v>H1F02</v>
          </cell>
          <cell r="C425" t="str">
            <v>CAP08</v>
          </cell>
          <cell r="D425" t="str">
            <v>De  9 metros</v>
          </cell>
          <cell r="E425" t="str">
            <v>U</v>
          </cell>
          <cell r="F425" t="str">
            <v>MRD253</v>
          </cell>
          <cell r="G425" t="str">
            <v>MRD230</v>
          </cell>
          <cell r="H425" t="str">
            <v>NA</v>
          </cell>
          <cell r="I425" t="str">
            <v>NA</v>
          </cell>
          <cell r="J425" t="str">
            <v>NA</v>
          </cell>
          <cell r="K425" t="str">
            <v>NA</v>
          </cell>
          <cell r="L425" t="str">
            <v>NA</v>
          </cell>
          <cell r="M425">
            <v>1</v>
          </cell>
          <cell r="N425">
            <v>1</v>
          </cell>
          <cell r="O425" t="str">
            <v>NA</v>
          </cell>
          <cell r="P425" t="str">
            <v>NA</v>
          </cell>
          <cell r="Q425" t="str">
            <v>NA</v>
          </cell>
          <cell r="R425" t="str">
            <v>NA</v>
          </cell>
          <cell r="S425" t="str">
            <v>NA</v>
          </cell>
          <cell r="T425" t="str">
            <v>CER007</v>
          </cell>
          <cell r="U425" t="str">
            <v>NA</v>
          </cell>
          <cell r="V425" t="str">
            <v>NA</v>
          </cell>
          <cell r="W425" t="str">
            <v>NA</v>
          </cell>
          <cell r="X425" t="str">
            <v>NA</v>
          </cell>
          <cell r="Y425" t="str">
            <v>CMC017</v>
          </cell>
          <cell r="Z425" t="str">
            <v>NA</v>
          </cell>
          <cell r="AA425" t="str">
            <v>NA</v>
          </cell>
          <cell r="AB425" t="str">
            <v>NA</v>
          </cell>
          <cell r="AC425" t="str">
            <v>NA</v>
          </cell>
          <cell r="AD425">
            <v>1</v>
          </cell>
          <cell r="AE425" t="str">
            <v>NA</v>
          </cell>
          <cell r="AF425" t="str">
            <v>NA</v>
          </cell>
          <cell r="AG425" t="str">
            <v>NA</v>
          </cell>
          <cell r="AH425" t="str">
            <v>NA</v>
          </cell>
          <cell r="AI425">
            <v>115</v>
          </cell>
          <cell r="AJ425">
            <v>115</v>
          </cell>
          <cell r="AO425">
            <v>12040</v>
          </cell>
          <cell r="AP425">
            <v>5900</v>
          </cell>
          <cell r="AQ425">
            <v>4200</v>
          </cell>
          <cell r="AR425">
            <v>0</v>
          </cell>
          <cell r="AS425">
            <v>0</v>
          </cell>
          <cell r="AT425">
            <v>0</v>
          </cell>
          <cell r="AU425">
            <v>0</v>
          </cell>
          <cell r="AV425">
            <v>0</v>
          </cell>
          <cell r="AW425">
            <v>5900</v>
          </cell>
          <cell r="AX425">
            <v>4200</v>
          </cell>
          <cell r="AY425">
            <v>0</v>
          </cell>
          <cell r="AZ425">
            <v>0</v>
          </cell>
          <cell r="BA425">
            <v>0</v>
          </cell>
          <cell r="BB425">
            <v>0</v>
          </cell>
          <cell r="BC425">
            <v>0</v>
          </cell>
          <cell r="BD425">
            <v>10605</v>
          </cell>
          <cell r="BE425">
            <v>20418</v>
          </cell>
          <cell r="BF425">
            <v>0</v>
          </cell>
          <cell r="BG425">
            <v>0</v>
          </cell>
          <cell r="BH425">
            <v>0</v>
          </cell>
          <cell r="BI425">
            <v>0</v>
          </cell>
          <cell r="BJ425">
            <v>178</v>
          </cell>
          <cell r="BK425">
            <v>0</v>
          </cell>
          <cell r="BL425">
            <v>0</v>
          </cell>
          <cell r="BM425">
            <v>0</v>
          </cell>
          <cell r="BN425">
            <v>0</v>
          </cell>
          <cell r="BO425">
            <v>178</v>
          </cell>
          <cell r="BP425">
            <v>144513</v>
          </cell>
          <cell r="BQ425">
            <v>0</v>
          </cell>
          <cell r="BR425">
            <v>0</v>
          </cell>
          <cell r="BS425">
            <v>0</v>
          </cell>
          <cell r="BT425">
            <v>0</v>
          </cell>
          <cell r="BU425">
            <v>1257</v>
          </cell>
          <cell r="BV425">
            <v>0</v>
          </cell>
          <cell r="BW425">
            <v>0</v>
          </cell>
          <cell r="BX425">
            <v>0</v>
          </cell>
          <cell r="BY425">
            <v>0</v>
          </cell>
          <cell r="BZ425">
            <v>1257</v>
          </cell>
          <cell r="CA425">
            <v>178</v>
          </cell>
          <cell r="CB425">
            <v>1435</v>
          </cell>
          <cell r="CC425">
            <v>0.05</v>
          </cell>
          <cell r="CD425">
            <v>12040</v>
          </cell>
        </row>
        <row r="426">
          <cell r="B426" t="str">
            <v>H1I02</v>
          </cell>
          <cell r="C426" t="str">
            <v>CAP08</v>
          </cell>
          <cell r="D426" t="str">
            <v>De  9 metros</v>
          </cell>
          <cell r="E426" t="str">
            <v>U</v>
          </cell>
          <cell r="F426" t="str">
            <v>MRD034</v>
          </cell>
          <cell r="G426" t="str">
            <v>MRD068</v>
          </cell>
          <cell r="H426" t="str">
            <v>MRD066</v>
          </cell>
          <cell r="I426" t="str">
            <v>NA</v>
          </cell>
          <cell r="J426" t="str">
            <v>NA</v>
          </cell>
          <cell r="K426" t="str">
            <v>NA</v>
          </cell>
          <cell r="L426" t="str">
            <v>NA</v>
          </cell>
          <cell r="M426">
            <v>1</v>
          </cell>
          <cell r="N426">
            <v>0.8</v>
          </cell>
          <cell r="O426">
            <v>2</v>
          </cell>
          <cell r="P426" t="str">
            <v>NA</v>
          </cell>
          <cell r="Q426" t="str">
            <v>NA</v>
          </cell>
          <cell r="R426" t="str">
            <v>NA</v>
          </cell>
          <cell r="S426" t="str">
            <v>NA</v>
          </cell>
          <cell r="T426" t="str">
            <v>CER007</v>
          </cell>
          <cell r="U426" t="str">
            <v>NA</v>
          </cell>
          <cell r="V426" t="str">
            <v>NA</v>
          </cell>
          <cell r="W426" t="str">
            <v>NA</v>
          </cell>
          <cell r="X426" t="str">
            <v>NA</v>
          </cell>
          <cell r="Y426" t="str">
            <v>CMC017</v>
          </cell>
          <cell r="Z426" t="str">
            <v>NA</v>
          </cell>
          <cell r="AA426" t="str">
            <v>NA</v>
          </cell>
          <cell r="AB426" t="str">
            <v>NA</v>
          </cell>
          <cell r="AC426" t="str">
            <v>NA</v>
          </cell>
          <cell r="AD426">
            <v>1</v>
          </cell>
          <cell r="AE426" t="str">
            <v>NA</v>
          </cell>
          <cell r="AF426" t="str">
            <v>NA</v>
          </cell>
          <cell r="AG426" t="str">
            <v>NA</v>
          </cell>
          <cell r="AH426" t="str">
            <v>NA</v>
          </cell>
          <cell r="AI426">
            <v>115</v>
          </cell>
          <cell r="AJ426">
            <v>115</v>
          </cell>
          <cell r="AO426">
            <v>10761</v>
          </cell>
          <cell r="AP426">
            <v>5550</v>
          </cell>
          <cell r="AQ426">
            <v>3290</v>
          </cell>
          <cell r="AR426">
            <v>350</v>
          </cell>
          <cell r="AS426">
            <v>0</v>
          </cell>
          <cell r="AT426">
            <v>0</v>
          </cell>
          <cell r="AU426">
            <v>0</v>
          </cell>
          <cell r="AV426">
            <v>0</v>
          </cell>
          <cell r="AW426">
            <v>5550</v>
          </cell>
          <cell r="AX426">
            <v>2632</v>
          </cell>
          <cell r="AY426">
            <v>700</v>
          </cell>
          <cell r="AZ426">
            <v>0</v>
          </cell>
          <cell r="BA426">
            <v>0</v>
          </cell>
          <cell r="BB426">
            <v>0</v>
          </cell>
          <cell r="BC426">
            <v>0</v>
          </cell>
          <cell r="BD426">
            <v>9326</v>
          </cell>
          <cell r="BE426">
            <v>20418</v>
          </cell>
          <cell r="BF426">
            <v>0</v>
          </cell>
          <cell r="BG426">
            <v>0</v>
          </cell>
          <cell r="BH426">
            <v>0</v>
          </cell>
          <cell r="BI426">
            <v>0</v>
          </cell>
          <cell r="BJ426">
            <v>178</v>
          </cell>
          <cell r="BK426">
            <v>0</v>
          </cell>
          <cell r="BL426">
            <v>0</v>
          </cell>
          <cell r="BM426">
            <v>0</v>
          </cell>
          <cell r="BN426">
            <v>0</v>
          </cell>
          <cell r="BO426">
            <v>178</v>
          </cell>
          <cell r="BP426">
            <v>144513</v>
          </cell>
          <cell r="BQ426">
            <v>0</v>
          </cell>
          <cell r="BR426">
            <v>0</v>
          </cell>
          <cell r="BS426">
            <v>0</v>
          </cell>
          <cell r="BT426">
            <v>0</v>
          </cell>
          <cell r="BU426">
            <v>1257</v>
          </cell>
          <cell r="BV426">
            <v>0</v>
          </cell>
          <cell r="BW426">
            <v>0</v>
          </cell>
          <cell r="BX426">
            <v>0</v>
          </cell>
          <cell r="BY426">
            <v>0</v>
          </cell>
          <cell r="BZ426">
            <v>1257</v>
          </cell>
          <cell r="CA426">
            <v>178</v>
          </cell>
          <cell r="CB426">
            <v>1435</v>
          </cell>
          <cell r="CC426">
            <v>0.05</v>
          </cell>
          <cell r="CD426">
            <v>10761</v>
          </cell>
        </row>
        <row r="427">
          <cell r="B427" t="str">
            <v>H3C02</v>
          </cell>
          <cell r="C427" t="str">
            <v>CAP08</v>
          </cell>
          <cell r="D427" t="str">
            <v>De  9 metros</v>
          </cell>
          <cell r="E427" t="str">
            <v>U</v>
          </cell>
          <cell r="F427" t="str">
            <v>MRD007</v>
          </cell>
          <cell r="G427" t="str">
            <v>MRD230</v>
          </cell>
          <cell r="H427" t="str">
            <v>NA</v>
          </cell>
          <cell r="I427" t="str">
            <v>NA</v>
          </cell>
          <cell r="J427" t="str">
            <v>NA</v>
          </cell>
          <cell r="K427" t="str">
            <v>NA</v>
          </cell>
          <cell r="L427" t="str">
            <v>NA</v>
          </cell>
          <cell r="M427">
            <v>1</v>
          </cell>
          <cell r="N427">
            <v>2</v>
          </cell>
          <cell r="O427" t="str">
            <v>NA</v>
          </cell>
          <cell r="P427" t="str">
            <v>NA</v>
          </cell>
          <cell r="Q427" t="str">
            <v>NA</v>
          </cell>
          <cell r="R427" t="str">
            <v>NA</v>
          </cell>
          <cell r="S427" t="str">
            <v>NA</v>
          </cell>
          <cell r="T427" t="str">
            <v>CER007</v>
          </cell>
          <cell r="U427" t="str">
            <v>NA</v>
          </cell>
          <cell r="V427" t="str">
            <v>NA</v>
          </cell>
          <cell r="W427" t="str">
            <v>NA</v>
          </cell>
          <cell r="X427" t="str">
            <v>NA</v>
          </cell>
          <cell r="Y427" t="str">
            <v>CMC017</v>
          </cell>
          <cell r="Z427" t="str">
            <v>NA</v>
          </cell>
          <cell r="AA427" t="str">
            <v>NA</v>
          </cell>
          <cell r="AB427" t="str">
            <v>NA</v>
          </cell>
          <cell r="AC427" t="str">
            <v>NA</v>
          </cell>
          <cell r="AD427">
            <v>1</v>
          </cell>
          <cell r="AE427" t="str">
            <v>NA</v>
          </cell>
          <cell r="AF427" t="str">
            <v>NA</v>
          </cell>
          <cell r="AG427" t="str">
            <v>NA</v>
          </cell>
          <cell r="AH427" t="str">
            <v>NA</v>
          </cell>
          <cell r="AI427">
            <v>115</v>
          </cell>
          <cell r="AJ427">
            <v>115</v>
          </cell>
          <cell r="AO427">
            <v>16345</v>
          </cell>
          <cell r="AP427">
            <v>5800</v>
          </cell>
          <cell r="AQ427">
            <v>4200</v>
          </cell>
          <cell r="AR427">
            <v>0</v>
          </cell>
          <cell r="AS427">
            <v>0</v>
          </cell>
          <cell r="AT427">
            <v>0</v>
          </cell>
          <cell r="AU427">
            <v>0</v>
          </cell>
          <cell r="AV427">
            <v>0</v>
          </cell>
          <cell r="AW427">
            <v>5800</v>
          </cell>
          <cell r="AX427">
            <v>8400</v>
          </cell>
          <cell r="AY427">
            <v>0</v>
          </cell>
          <cell r="AZ427">
            <v>0</v>
          </cell>
          <cell r="BA427">
            <v>0</v>
          </cell>
          <cell r="BB427">
            <v>0</v>
          </cell>
          <cell r="BC427">
            <v>0</v>
          </cell>
          <cell r="BD427">
            <v>14910</v>
          </cell>
          <cell r="BE427">
            <v>20418</v>
          </cell>
          <cell r="BF427">
            <v>0</v>
          </cell>
          <cell r="BG427">
            <v>0</v>
          </cell>
          <cell r="BH427">
            <v>0</v>
          </cell>
          <cell r="BI427">
            <v>0</v>
          </cell>
          <cell r="BJ427">
            <v>178</v>
          </cell>
          <cell r="BK427">
            <v>0</v>
          </cell>
          <cell r="BL427">
            <v>0</v>
          </cell>
          <cell r="BM427">
            <v>0</v>
          </cell>
          <cell r="BN427">
            <v>0</v>
          </cell>
          <cell r="BO427">
            <v>178</v>
          </cell>
          <cell r="BP427">
            <v>144513</v>
          </cell>
          <cell r="BQ427">
            <v>0</v>
          </cell>
          <cell r="BR427">
            <v>0</v>
          </cell>
          <cell r="BS427">
            <v>0</v>
          </cell>
          <cell r="BT427">
            <v>0</v>
          </cell>
          <cell r="BU427">
            <v>1257</v>
          </cell>
          <cell r="BV427">
            <v>0</v>
          </cell>
          <cell r="BW427">
            <v>0</v>
          </cell>
          <cell r="BX427">
            <v>0</v>
          </cell>
          <cell r="BY427">
            <v>0</v>
          </cell>
          <cell r="BZ427">
            <v>1257</v>
          </cell>
          <cell r="CA427">
            <v>178</v>
          </cell>
          <cell r="CB427">
            <v>1435</v>
          </cell>
          <cell r="CC427">
            <v>0.05</v>
          </cell>
          <cell r="CD427">
            <v>16345</v>
          </cell>
        </row>
        <row r="428">
          <cell r="B428" t="str">
            <v>H3F02</v>
          </cell>
          <cell r="C428" t="str">
            <v>CAP08</v>
          </cell>
          <cell r="D428" t="str">
            <v>De  9 metros</v>
          </cell>
          <cell r="E428" t="str">
            <v>U</v>
          </cell>
          <cell r="F428" t="str">
            <v>MRD007</v>
          </cell>
          <cell r="G428" t="str">
            <v>MRD230</v>
          </cell>
          <cell r="H428" t="str">
            <v>NA</v>
          </cell>
          <cell r="I428" t="str">
            <v>NA</v>
          </cell>
          <cell r="J428" t="str">
            <v>NA</v>
          </cell>
          <cell r="K428" t="str">
            <v>NA</v>
          </cell>
          <cell r="L428" t="str">
            <v>NA</v>
          </cell>
          <cell r="M428">
            <v>1</v>
          </cell>
          <cell r="N428">
            <v>1</v>
          </cell>
          <cell r="O428" t="str">
            <v>NA</v>
          </cell>
          <cell r="P428" t="str">
            <v>NA</v>
          </cell>
          <cell r="Q428" t="str">
            <v>NA</v>
          </cell>
          <cell r="R428" t="str">
            <v>NA</v>
          </cell>
          <cell r="S428" t="str">
            <v>NA</v>
          </cell>
          <cell r="T428" t="str">
            <v>CER007</v>
          </cell>
          <cell r="U428" t="str">
            <v>NA</v>
          </cell>
          <cell r="V428" t="str">
            <v>NA</v>
          </cell>
          <cell r="W428" t="str">
            <v>NA</v>
          </cell>
          <cell r="X428" t="str">
            <v>NA</v>
          </cell>
          <cell r="Y428" t="str">
            <v>CMC017</v>
          </cell>
          <cell r="Z428" t="str">
            <v>NA</v>
          </cell>
          <cell r="AA428" t="str">
            <v>NA</v>
          </cell>
          <cell r="AB428" t="str">
            <v>NA</v>
          </cell>
          <cell r="AC428" t="str">
            <v>NA</v>
          </cell>
          <cell r="AD428">
            <v>1</v>
          </cell>
          <cell r="AE428" t="str">
            <v>NA</v>
          </cell>
          <cell r="AF428" t="str">
            <v>NA</v>
          </cell>
          <cell r="AG428" t="str">
            <v>NA</v>
          </cell>
          <cell r="AH428" t="str">
            <v>NA</v>
          </cell>
          <cell r="AI428">
            <v>115</v>
          </cell>
          <cell r="AJ428">
            <v>115</v>
          </cell>
          <cell r="AO428">
            <v>11935</v>
          </cell>
          <cell r="AP428">
            <v>5800</v>
          </cell>
          <cell r="AQ428">
            <v>4200</v>
          </cell>
          <cell r="AR428">
            <v>0</v>
          </cell>
          <cell r="AS428">
            <v>0</v>
          </cell>
          <cell r="AT428">
            <v>0</v>
          </cell>
          <cell r="AU428">
            <v>0</v>
          </cell>
          <cell r="AV428">
            <v>0</v>
          </cell>
          <cell r="AW428">
            <v>5800</v>
          </cell>
          <cell r="AX428">
            <v>4200</v>
          </cell>
          <cell r="AY428">
            <v>0</v>
          </cell>
          <cell r="AZ428">
            <v>0</v>
          </cell>
          <cell r="BA428">
            <v>0</v>
          </cell>
          <cell r="BB428">
            <v>0</v>
          </cell>
          <cell r="BC428">
            <v>0</v>
          </cell>
          <cell r="BD428">
            <v>10500</v>
          </cell>
          <cell r="BE428">
            <v>20418</v>
          </cell>
          <cell r="BF428">
            <v>0</v>
          </cell>
          <cell r="BG428">
            <v>0</v>
          </cell>
          <cell r="BH428">
            <v>0</v>
          </cell>
          <cell r="BI428">
            <v>0</v>
          </cell>
          <cell r="BJ428">
            <v>178</v>
          </cell>
          <cell r="BK428">
            <v>0</v>
          </cell>
          <cell r="BL428">
            <v>0</v>
          </cell>
          <cell r="BM428">
            <v>0</v>
          </cell>
          <cell r="BN428">
            <v>0</v>
          </cell>
          <cell r="BO428">
            <v>178</v>
          </cell>
          <cell r="BP428">
            <v>144513</v>
          </cell>
          <cell r="BQ428">
            <v>0</v>
          </cell>
          <cell r="BR428">
            <v>0</v>
          </cell>
          <cell r="BS428">
            <v>0</v>
          </cell>
          <cell r="BT428">
            <v>0</v>
          </cell>
          <cell r="BU428">
            <v>1257</v>
          </cell>
          <cell r="BV428">
            <v>0</v>
          </cell>
          <cell r="BW428">
            <v>0</v>
          </cell>
          <cell r="BX428">
            <v>0</v>
          </cell>
          <cell r="BY428">
            <v>0</v>
          </cell>
          <cell r="BZ428">
            <v>1257</v>
          </cell>
          <cell r="CA428">
            <v>178</v>
          </cell>
          <cell r="CB428">
            <v>1435</v>
          </cell>
          <cell r="CC428">
            <v>0.05</v>
          </cell>
          <cell r="CD428">
            <v>11935</v>
          </cell>
        </row>
        <row r="429">
          <cell r="B429" t="str">
            <v>H3I02</v>
          </cell>
          <cell r="C429" t="str">
            <v>CAP08</v>
          </cell>
          <cell r="D429" t="str">
            <v>De  9 metros</v>
          </cell>
          <cell r="E429" t="str">
            <v>U</v>
          </cell>
          <cell r="F429" t="str">
            <v>MRD034</v>
          </cell>
          <cell r="G429" t="str">
            <v>MRD068</v>
          </cell>
          <cell r="H429" t="str">
            <v>MRD066</v>
          </cell>
          <cell r="I429" t="str">
            <v>NA</v>
          </cell>
          <cell r="J429" t="str">
            <v>NA</v>
          </cell>
          <cell r="K429" t="str">
            <v>NA</v>
          </cell>
          <cell r="L429" t="str">
            <v>NA</v>
          </cell>
          <cell r="M429">
            <v>1</v>
          </cell>
          <cell r="N429">
            <v>0.8</v>
          </cell>
          <cell r="O429">
            <v>2</v>
          </cell>
          <cell r="P429" t="str">
            <v>NA</v>
          </cell>
          <cell r="Q429" t="str">
            <v>NA</v>
          </cell>
          <cell r="R429" t="str">
            <v>NA</v>
          </cell>
          <cell r="S429" t="str">
            <v>NA</v>
          </cell>
          <cell r="T429" t="str">
            <v>CER007</v>
          </cell>
          <cell r="U429" t="str">
            <v>NA</v>
          </cell>
          <cell r="V429" t="str">
            <v>NA</v>
          </cell>
          <cell r="W429" t="str">
            <v>NA</v>
          </cell>
          <cell r="X429" t="str">
            <v>NA</v>
          </cell>
          <cell r="Y429" t="str">
            <v>CMC017</v>
          </cell>
          <cell r="Z429" t="str">
            <v>NA</v>
          </cell>
          <cell r="AA429" t="str">
            <v>NA</v>
          </cell>
          <cell r="AB429" t="str">
            <v>NA</v>
          </cell>
          <cell r="AC429" t="str">
            <v>NA</v>
          </cell>
          <cell r="AD429">
            <v>1</v>
          </cell>
          <cell r="AE429" t="str">
            <v>NA</v>
          </cell>
          <cell r="AF429" t="str">
            <v>NA</v>
          </cell>
          <cell r="AG429" t="str">
            <v>NA</v>
          </cell>
          <cell r="AH429" t="str">
            <v>NA</v>
          </cell>
          <cell r="AI429">
            <v>115</v>
          </cell>
          <cell r="AJ429">
            <v>115</v>
          </cell>
          <cell r="AO429">
            <v>10761</v>
          </cell>
          <cell r="AP429">
            <v>5550</v>
          </cell>
          <cell r="AQ429">
            <v>3290</v>
          </cell>
          <cell r="AR429">
            <v>350</v>
          </cell>
          <cell r="AS429">
            <v>0</v>
          </cell>
          <cell r="AT429">
            <v>0</v>
          </cell>
          <cell r="AU429">
            <v>0</v>
          </cell>
          <cell r="AV429">
            <v>0</v>
          </cell>
          <cell r="AW429">
            <v>5550</v>
          </cell>
          <cell r="AX429">
            <v>2632</v>
          </cell>
          <cell r="AY429">
            <v>700</v>
          </cell>
          <cell r="AZ429">
            <v>0</v>
          </cell>
          <cell r="BA429">
            <v>0</v>
          </cell>
          <cell r="BB429">
            <v>0</v>
          </cell>
          <cell r="BC429">
            <v>0</v>
          </cell>
          <cell r="BD429">
            <v>9326</v>
          </cell>
          <cell r="BE429">
            <v>20418</v>
          </cell>
          <cell r="BF429">
            <v>0</v>
          </cell>
          <cell r="BG429">
            <v>0</v>
          </cell>
          <cell r="BH429">
            <v>0</v>
          </cell>
          <cell r="BI429">
            <v>0</v>
          </cell>
          <cell r="BJ429">
            <v>178</v>
          </cell>
          <cell r="BK429">
            <v>0</v>
          </cell>
          <cell r="BL429">
            <v>0</v>
          </cell>
          <cell r="BM429">
            <v>0</v>
          </cell>
          <cell r="BN429">
            <v>0</v>
          </cell>
          <cell r="BO429">
            <v>178</v>
          </cell>
          <cell r="BP429">
            <v>144513</v>
          </cell>
          <cell r="BQ429">
            <v>0</v>
          </cell>
          <cell r="BR429">
            <v>0</v>
          </cell>
          <cell r="BS429">
            <v>0</v>
          </cell>
          <cell r="BT429">
            <v>0</v>
          </cell>
          <cell r="BU429">
            <v>1257</v>
          </cell>
          <cell r="BV429">
            <v>0</v>
          </cell>
          <cell r="BW429">
            <v>0</v>
          </cell>
          <cell r="BX429">
            <v>0</v>
          </cell>
          <cell r="BY429">
            <v>0</v>
          </cell>
          <cell r="BZ429">
            <v>1257</v>
          </cell>
          <cell r="CA429">
            <v>178</v>
          </cell>
          <cell r="CB429">
            <v>1435</v>
          </cell>
          <cell r="CC429">
            <v>0.05</v>
          </cell>
          <cell r="CD429">
            <v>10761</v>
          </cell>
        </row>
        <row r="430">
          <cell r="B430" t="str">
            <v>H1C03</v>
          </cell>
          <cell r="C430" t="str">
            <v>CAP08</v>
          </cell>
          <cell r="D430" t="str">
            <v>De 10 metros</v>
          </cell>
          <cell r="E430" t="str">
            <v>U</v>
          </cell>
          <cell r="F430" t="str">
            <v>MRD007</v>
          </cell>
          <cell r="G430" t="str">
            <v>MRD230</v>
          </cell>
          <cell r="H430" t="str">
            <v>NA</v>
          </cell>
          <cell r="I430" t="str">
            <v>NA</v>
          </cell>
          <cell r="J430" t="str">
            <v>NA</v>
          </cell>
          <cell r="K430" t="str">
            <v>NA</v>
          </cell>
          <cell r="L430" t="str">
            <v>NA</v>
          </cell>
          <cell r="M430">
            <v>1</v>
          </cell>
          <cell r="N430">
            <v>2</v>
          </cell>
          <cell r="O430" t="str">
            <v>NA</v>
          </cell>
          <cell r="P430" t="str">
            <v>NA</v>
          </cell>
          <cell r="Q430" t="str">
            <v>NA</v>
          </cell>
          <cell r="R430" t="str">
            <v>NA</v>
          </cell>
          <cell r="S430" t="str">
            <v>NA</v>
          </cell>
          <cell r="T430" t="str">
            <v>CER007</v>
          </cell>
          <cell r="U430" t="str">
            <v>NA</v>
          </cell>
          <cell r="V430" t="str">
            <v>NA</v>
          </cell>
          <cell r="W430" t="str">
            <v>NA</v>
          </cell>
          <cell r="X430" t="str">
            <v>NA</v>
          </cell>
          <cell r="Y430" t="str">
            <v>CMC017</v>
          </cell>
          <cell r="Z430" t="str">
            <v>NA</v>
          </cell>
          <cell r="AA430" t="str">
            <v>NA</v>
          </cell>
          <cell r="AB430" t="str">
            <v>NA</v>
          </cell>
          <cell r="AC430" t="str">
            <v>NA</v>
          </cell>
          <cell r="AD430">
            <v>1</v>
          </cell>
          <cell r="AE430" t="str">
            <v>NA</v>
          </cell>
          <cell r="AF430" t="str">
            <v>NA</v>
          </cell>
          <cell r="AG430" t="str">
            <v>NA</v>
          </cell>
          <cell r="AH430" t="str">
            <v>NA</v>
          </cell>
          <cell r="AI430">
            <v>110</v>
          </cell>
          <cell r="AJ430">
            <v>110</v>
          </cell>
          <cell r="AO430">
            <v>16410</v>
          </cell>
          <cell r="AP430">
            <v>5800</v>
          </cell>
          <cell r="AQ430">
            <v>4200</v>
          </cell>
          <cell r="AR430">
            <v>0</v>
          </cell>
          <cell r="AS430">
            <v>0</v>
          </cell>
          <cell r="AT430">
            <v>0</v>
          </cell>
          <cell r="AU430">
            <v>0</v>
          </cell>
          <cell r="AV430">
            <v>0</v>
          </cell>
          <cell r="AW430">
            <v>5800</v>
          </cell>
          <cell r="AX430">
            <v>8400</v>
          </cell>
          <cell r="AY430">
            <v>0</v>
          </cell>
          <cell r="AZ430">
            <v>0</v>
          </cell>
          <cell r="BA430">
            <v>0</v>
          </cell>
          <cell r="BB430">
            <v>0</v>
          </cell>
          <cell r="BC430">
            <v>0</v>
          </cell>
          <cell r="BD430">
            <v>14910</v>
          </cell>
          <cell r="BE430">
            <v>20418</v>
          </cell>
          <cell r="BF430">
            <v>0</v>
          </cell>
          <cell r="BG430">
            <v>0</v>
          </cell>
          <cell r="BH430">
            <v>0</v>
          </cell>
          <cell r="BI430">
            <v>0</v>
          </cell>
          <cell r="BJ430">
            <v>186</v>
          </cell>
          <cell r="BK430">
            <v>0</v>
          </cell>
          <cell r="BL430">
            <v>0</v>
          </cell>
          <cell r="BM430">
            <v>0</v>
          </cell>
          <cell r="BN430">
            <v>0</v>
          </cell>
          <cell r="BO430">
            <v>186</v>
          </cell>
          <cell r="BP430">
            <v>144513</v>
          </cell>
          <cell r="BQ430">
            <v>0</v>
          </cell>
          <cell r="BR430">
            <v>0</v>
          </cell>
          <cell r="BS430">
            <v>0</v>
          </cell>
          <cell r="BT430">
            <v>0</v>
          </cell>
          <cell r="BU430">
            <v>1314</v>
          </cell>
          <cell r="BV430">
            <v>0</v>
          </cell>
          <cell r="BW430">
            <v>0</v>
          </cell>
          <cell r="BX430">
            <v>0</v>
          </cell>
          <cell r="BY430">
            <v>0</v>
          </cell>
          <cell r="BZ430">
            <v>1314</v>
          </cell>
          <cell r="CA430">
            <v>186</v>
          </cell>
          <cell r="CB430">
            <v>1500</v>
          </cell>
          <cell r="CC430">
            <v>0.05</v>
          </cell>
          <cell r="CD430">
            <v>16410</v>
          </cell>
        </row>
        <row r="431">
          <cell r="B431" t="str">
            <v>H1I03</v>
          </cell>
          <cell r="C431" t="str">
            <v>CAP08</v>
          </cell>
          <cell r="D431" t="str">
            <v>De 10 metros</v>
          </cell>
          <cell r="E431" t="str">
            <v>U</v>
          </cell>
          <cell r="F431" t="str">
            <v>MRD034</v>
          </cell>
          <cell r="G431" t="str">
            <v>MRD068</v>
          </cell>
          <cell r="H431" t="str">
            <v>MRD066</v>
          </cell>
          <cell r="I431" t="str">
            <v>NA</v>
          </cell>
          <cell r="J431" t="str">
            <v>NA</v>
          </cell>
          <cell r="K431" t="str">
            <v>NA</v>
          </cell>
          <cell r="L431" t="str">
            <v>NA</v>
          </cell>
          <cell r="M431">
            <v>1</v>
          </cell>
          <cell r="N431">
            <v>0.8</v>
          </cell>
          <cell r="O431">
            <v>2</v>
          </cell>
          <cell r="P431" t="str">
            <v>NA</v>
          </cell>
          <cell r="Q431" t="str">
            <v>NA</v>
          </cell>
          <cell r="R431" t="str">
            <v>NA</v>
          </cell>
          <cell r="S431" t="str">
            <v>NA</v>
          </cell>
          <cell r="T431" t="str">
            <v>CER007</v>
          </cell>
          <cell r="U431" t="str">
            <v>NA</v>
          </cell>
          <cell r="V431" t="str">
            <v>NA</v>
          </cell>
          <cell r="W431" t="str">
            <v>NA</v>
          </cell>
          <cell r="X431" t="str">
            <v>NA</v>
          </cell>
          <cell r="Y431" t="str">
            <v>CMC017</v>
          </cell>
          <cell r="Z431" t="str">
            <v>NA</v>
          </cell>
          <cell r="AA431" t="str">
            <v>NA</v>
          </cell>
          <cell r="AB431" t="str">
            <v>NA</v>
          </cell>
          <cell r="AC431" t="str">
            <v>NA</v>
          </cell>
          <cell r="AD431">
            <v>1</v>
          </cell>
          <cell r="AE431" t="str">
            <v>NA</v>
          </cell>
          <cell r="AF431" t="str">
            <v>NA</v>
          </cell>
          <cell r="AG431" t="str">
            <v>NA</v>
          </cell>
          <cell r="AH431" t="str">
            <v>NA</v>
          </cell>
          <cell r="AI431">
            <v>110</v>
          </cell>
          <cell r="AJ431">
            <v>110</v>
          </cell>
          <cell r="AO431">
            <v>10826</v>
          </cell>
          <cell r="AP431">
            <v>5550</v>
          </cell>
          <cell r="AQ431">
            <v>3290</v>
          </cell>
          <cell r="AR431">
            <v>350</v>
          </cell>
          <cell r="AS431">
            <v>0</v>
          </cell>
          <cell r="AT431">
            <v>0</v>
          </cell>
          <cell r="AU431">
            <v>0</v>
          </cell>
          <cell r="AV431">
            <v>0</v>
          </cell>
          <cell r="AW431">
            <v>5550</v>
          </cell>
          <cell r="AX431">
            <v>2632</v>
          </cell>
          <cell r="AY431">
            <v>700</v>
          </cell>
          <cell r="AZ431">
            <v>0</v>
          </cell>
          <cell r="BA431">
            <v>0</v>
          </cell>
          <cell r="BB431">
            <v>0</v>
          </cell>
          <cell r="BC431">
            <v>0</v>
          </cell>
          <cell r="BD431">
            <v>9326</v>
          </cell>
          <cell r="BE431">
            <v>20418</v>
          </cell>
          <cell r="BF431">
            <v>0</v>
          </cell>
          <cell r="BG431">
            <v>0</v>
          </cell>
          <cell r="BH431">
            <v>0</v>
          </cell>
          <cell r="BI431">
            <v>0</v>
          </cell>
          <cell r="BJ431">
            <v>186</v>
          </cell>
          <cell r="BK431">
            <v>0</v>
          </cell>
          <cell r="BL431">
            <v>0</v>
          </cell>
          <cell r="BM431">
            <v>0</v>
          </cell>
          <cell r="BN431">
            <v>0</v>
          </cell>
          <cell r="BO431">
            <v>186</v>
          </cell>
          <cell r="BP431">
            <v>144513</v>
          </cell>
          <cell r="BQ431">
            <v>0</v>
          </cell>
          <cell r="BR431">
            <v>0</v>
          </cell>
          <cell r="BS431">
            <v>0</v>
          </cell>
          <cell r="BT431">
            <v>0</v>
          </cell>
          <cell r="BU431">
            <v>1314</v>
          </cell>
          <cell r="BV431">
            <v>0</v>
          </cell>
          <cell r="BW431">
            <v>0</v>
          </cell>
          <cell r="BX431">
            <v>0</v>
          </cell>
          <cell r="BY431">
            <v>0</v>
          </cell>
          <cell r="BZ431">
            <v>1314</v>
          </cell>
          <cell r="CA431">
            <v>186</v>
          </cell>
          <cell r="CB431">
            <v>1500</v>
          </cell>
          <cell r="CC431">
            <v>0.05</v>
          </cell>
          <cell r="CD431">
            <v>10826</v>
          </cell>
        </row>
        <row r="432">
          <cell r="B432" t="str">
            <v>H3C03</v>
          </cell>
          <cell r="C432" t="str">
            <v>CAP08</v>
          </cell>
          <cell r="D432" t="str">
            <v>De 10 metros</v>
          </cell>
          <cell r="E432" t="str">
            <v>U</v>
          </cell>
          <cell r="F432" t="str">
            <v>MRD007</v>
          </cell>
          <cell r="G432" t="str">
            <v>MRD230</v>
          </cell>
          <cell r="H432" t="str">
            <v>NA</v>
          </cell>
          <cell r="I432" t="str">
            <v>NA</v>
          </cell>
          <cell r="J432" t="str">
            <v>NA</v>
          </cell>
          <cell r="K432" t="str">
            <v>NA</v>
          </cell>
          <cell r="L432" t="str">
            <v>NA</v>
          </cell>
          <cell r="M432">
            <v>1</v>
          </cell>
          <cell r="N432">
            <v>2</v>
          </cell>
          <cell r="O432" t="str">
            <v>NA</v>
          </cell>
          <cell r="P432" t="str">
            <v>NA</v>
          </cell>
          <cell r="Q432" t="str">
            <v>NA</v>
          </cell>
          <cell r="R432" t="str">
            <v>NA</v>
          </cell>
          <cell r="S432" t="str">
            <v>NA</v>
          </cell>
          <cell r="T432" t="str">
            <v>CER007</v>
          </cell>
          <cell r="U432" t="str">
            <v>NA</v>
          </cell>
          <cell r="V432" t="str">
            <v>NA</v>
          </cell>
          <cell r="W432" t="str">
            <v>NA</v>
          </cell>
          <cell r="X432" t="str">
            <v>NA</v>
          </cell>
          <cell r="Y432" t="str">
            <v>CMC017</v>
          </cell>
          <cell r="Z432" t="str">
            <v>NA</v>
          </cell>
          <cell r="AA432" t="str">
            <v>NA</v>
          </cell>
          <cell r="AB432" t="str">
            <v>NA</v>
          </cell>
          <cell r="AC432" t="str">
            <v>NA</v>
          </cell>
          <cell r="AD432">
            <v>1</v>
          </cell>
          <cell r="AE432" t="str">
            <v>NA</v>
          </cell>
          <cell r="AF432" t="str">
            <v>NA</v>
          </cell>
          <cell r="AG432" t="str">
            <v>NA</v>
          </cell>
          <cell r="AH432" t="str">
            <v>NA</v>
          </cell>
          <cell r="AI432">
            <v>110</v>
          </cell>
          <cell r="AJ432">
            <v>110</v>
          </cell>
          <cell r="AO432">
            <v>16410</v>
          </cell>
          <cell r="AP432">
            <v>5800</v>
          </cell>
          <cell r="AQ432">
            <v>4200</v>
          </cell>
          <cell r="AR432">
            <v>0</v>
          </cell>
          <cell r="AS432">
            <v>0</v>
          </cell>
          <cell r="AT432">
            <v>0</v>
          </cell>
          <cell r="AU432">
            <v>0</v>
          </cell>
          <cell r="AV432">
            <v>0</v>
          </cell>
          <cell r="AW432">
            <v>5800</v>
          </cell>
          <cell r="AX432">
            <v>8400</v>
          </cell>
          <cell r="AY432">
            <v>0</v>
          </cell>
          <cell r="AZ432">
            <v>0</v>
          </cell>
          <cell r="BA432">
            <v>0</v>
          </cell>
          <cell r="BB432">
            <v>0</v>
          </cell>
          <cell r="BC432">
            <v>0</v>
          </cell>
          <cell r="BD432">
            <v>14910</v>
          </cell>
          <cell r="BE432">
            <v>20418</v>
          </cell>
          <cell r="BF432">
            <v>0</v>
          </cell>
          <cell r="BG432">
            <v>0</v>
          </cell>
          <cell r="BH432">
            <v>0</v>
          </cell>
          <cell r="BI432">
            <v>0</v>
          </cell>
          <cell r="BJ432">
            <v>186</v>
          </cell>
          <cell r="BK432">
            <v>0</v>
          </cell>
          <cell r="BL432">
            <v>0</v>
          </cell>
          <cell r="BM432">
            <v>0</v>
          </cell>
          <cell r="BN432">
            <v>0</v>
          </cell>
          <cell r="BO432">
            <v>186</v>
          </cell>
          <cell r="BP432">
            <v>144513</v>
          </cell>
          <cell r="BQ432">
            <v>0</v>
          </cell>
          <cell r="BR432">
            <v>0</v>
          </cell>
          <cell r="BS432">
            <v>0</v>
          </cell>
          <cell r="BT432">
            <v>0</v>
          </cell>
          <cell r="BU432">
            <v>1314</v>
          </cell>
          <cell r="BV432">
            <v>0</v>
          </cell>
          <cell r="BW432">
            <v>0</v>
          </cell>
          <cell r="BX432">
            <v>0</v>
          </cell>
          <cell r="BY432">
            <v>0</v>
          </cell>
          <cell r="BZ432">
            <v>1314</v>
          </cell>
          <cell r="CA432">
            <v>186</v>
          </cell>
          <cell r="CB432">
            <v>1500</v>
          </cell>
          <cell r="CC432">
            <v>0.05</v>
          </cell>
          <cell r="CD432">
            <v>16410</v>
          </cell>
        </row>
        <row r="433">
          <cell r="B433" t="str">
            <v>H3F03</v>
          </cell>
          <cell r="C433" t="str">
            <v>CAP08</v>
          </cell>
          <cell r="D433" t="str">
            <v>De 10 metros</v>
          </cell>
          <cell r="E433" t="str">
            <v>U</v>
          </cell>
          <cell r="F433" t="str">
            <v>MRD007</v>
          </cell>
          <cell r="G433" t="str">
            <v>MRD230</v>
          </cell>
          <cell r="H433" t="str">
            <v>NA</v>
          </cell>
          <cell r="I433" t="str">
            <v>NA</v>
          </cell>
          <cell r="J433" t="str">
            <v>NA</v>
          </cell>
          <cell r="K433" t="str">
            <v>NA</v>
          </cell>
          <cell r="L433" t="str">
            <v>NA</v>
          </cell>
          <cell r="M433">
            <v>1</v>
          </cell>
          <cell r="N433">
            <v>1</v>
          </cell>
          <cell r="O433" t="str">
            <v>NA</v>
          </cell>
          <cell r="P433" t="str">
            <v>NA</v>
          </cell>
          <cell r="Q433" t="str">
            <v>NA</v>
          </cell>
          <cell r="R433" t="str">
            <v>NA</v>
          </cell>
          <cell r="S433" t="str">
            <v>NA</v>
          </cell>
          <cell r="T433" t="str">
            <v>CER007</v>
          </cell>
          <cell r="U433" t="str">
            <v>NA</v>
          </cell>
          <cell r="V433" t="str">
            <v>NA</v>
          </cell>
          <cell r="W433" t="str">
            <v>NA</v>
          </cell>
          <cell r="X433" t="str">
            <v>NA</v>
          </cell>
          <cell r="Y433" t="str">
            <v>CMC017</v>
          </cell>
          <cell r="Z433" t="str">
            <v>NA</v>
          </cell>
          <cell r="AA433" t="str">
            <v>NA</v>
          </cell>
          <cell r="AB433" t="str">
            <v>NA</v>
          </cell>
          <cell r="AC433" t="str">
            <v>NA</v>
          </cell>
          <cell r="AD433">
            <v>1</v>
          </cell>
          <cell r="AE433" t="str">
            <v>NA</v>
          </cell>
          <cell r="AF433" t="str">
            <v>NA</v>
          </cell>
          <cell r="AG433" t="str">
            <v>NA</v>
          </cell>
          <cell r="AH433" t="str">
            <v>NA</v>
          </cell>
          <cell r="AI433">
            <v>110</v>
          </cell>
          <cell r="AJ433">
            <v>110</v>
          </cell>
          <cell r="AO433">
            <v>12000</v>
          </cell>
          <cell r="AP433">
            <v>5800</v>
          </cell>
          <cell r="AQ433">
            <v>4200</v>
          </cell>
          <cell r="AR433">
            <v>0</v>
          </cell>
          <cell r="AS433">
            <v>0</v>
          </cell>
          <cell r="AT433">
            <v>0</v>
          </cell>
          <cell r="AU433">
            <v>0</v>
          </cell>
          <cell r="AV433">
            <v>0</v>
          </cell>
          <cell r="AW433">
            <v>5800</v>
          </cell>
          <cell r="AX433">
            <v>4200</v>
          </cell>
          <cell r="AY433">
            <v>0</v>
          </cell>
          <cell r="AZ433">
            <v>0</v>
          </cell>
          <cell r="BA433">
            <v>0</v>
          </cell>
          <cell r="BB433">
            <v>0</v>
          </cell>
          <cell r="BC433">
            <v>0</v>
          </cell>
          <cell r="BD433">
            <v>10500</v>
          </cell>
          <cell r="BE433">
            <v>20418</v>
          </cell>
          <cell r="BF433">
            <v>0</v>
          </cell>
          <cell r="BG433">
            <v>0</v>
          </cell>
          <cell r="BH433">
            <v>0</v>
          </cell>
          <cell r="BI433">
            <v>0</v>
          </cell>
          <cell r="BJ433">
            <v>186</v>
          </cell>
          <cell r="BK433">
            <v>0</v>
          </cell>
          <cell r="BL433">
            <v>0</v>
          </cell>
          <cell r="BM433">
            <v>0</v>
          </cell>
          <cell r="BN433">
            <v>0</v>
          </cell>
          <cell r="BO433">
            <v>186</v>
          </cell>
          <cell r="BP433">
            <v>144513</v>
          </cell>
          <cell r="BQ433">
            <v>0</v>
          </cell>
          <cell r="BR433">
            <v>0</v>
          </cell>
          <cell r="BS433">
            <v>0</v>
          </cell>
          <cell r="BT433">
            <v>0</v>
          </cell>
          <cell r="BU433">
            <v>1314</v>
          </cell>
          <cell r="BV433">
            <v>0</v>
          </cell>
          <cell r="BW433">
            <v>0</v>
          </cell>
          <cell r="BX433">
            <v>0</v>
          </cell>
          <cell r="BY433">
            <v>0</v>
          </cell>
          <cell r="BZ433">
            <v>1314</v>
          </cell>
          <cell r="CA433">
            <v>186</v>
          </cell>
          <cell r="CB433">
            <v>1500</v>
          </cell>
          <cell r="CC433">
            <v>0.05</v>
          </cell>
          <cell r="CD433">
            <v>12000</v>
          </cell>
        </row>
        <row r="434">
          <cell r="B434" t="str">
            <v>H3I03</v>
          </cell>
          <cell r="C434" t="str">
            <v>CAP08</v>
          </cell>
          <cell r="D434" t="str">
            <v>De 10 metros</v>
          </cell>
          <cell r="E434" t="str">
            <v>U</v>
          </cell>
          <cell r="F434" t="str">
            <v>MRD034</v>
          </cell>
          <cell r="G434" t="str">
            <v>MRD068</v>
          </cell>
          <cell r="H434" t="str">
            <v>MRD066</v>
          </cell>
          <cell r="I434" t="str">
            <v>NA</v>
          </cell>
          <cell r="J434" t="str">
            <v>NA</v>
          </cell>
          <cell r="K434" t="str">
            <v>NA</v>
          </cell>
          <cell r="L434" t="str">
            <v>NA</v>
          </cell>
          <cell r="M434">
            <v>1</v>
          </cell>
          <cell r="N434">
            <v>0.8</v>
          </cell>
          <cell r="O434">
            <v>2</v>
          </cell>
          <cell r="P434" t="str">
            <v>NA</v>
          </cell>
          <cell r="Q434" t="str">
            <v>NA</v>
          </cell>
          <cell r="R434" t="str">
            <v>NA</v>
          </cell>
          <cell r="S434" t="str">
            <v>NA</v>
          </cell>
          <cell r="T434" t="str">
            <v>CER007</v>
          </cell>
          <cell r="U434" t="str">
            <v>NA</v>
          </cell>
          <cell r="V434" t="str">
            <v>NA</v>
          </cell>
          <cell r="W434" t="str">
            <v>NA</v>
          </cell>
          <cell r="X434" t="str">
            <v>NA</v>
          </cell>
          <cell r="Y434" t="str">
            <v>CMC017</v>
          </cell>
          <cell r="Z434" t="str">
            <v>NA</v>
          </cell>
          <cell r="AA434" t="str">
            <v>NA</v>
          </cell>
          <cell r="AB434" t="str">
            <v>NA</v>
          </cell>
          <cell r="AC434" t="str">
            <v>NA</v>
          </cell>
          <cell r="AD434">
            <v>1</v>
          </cell>
          <cell r="AE434" t="str">
            <v>NA</v>
          </cell>
          <cell r="AF434" t="str">
            <v>NA</v>
          </cell>
          <cell r="AG434" t="str">
            <v>NA</v>
          </cell>
          <cell r="AH434" t="str">
            <v>NA</v>
          </cell>
          <cell r="AI434">
            <v>110</v>
          </cell>
          <cell r="AJ434">
            <v>110</v>
          </cell>
          <cell r="AO434">
            <v>10826</v>
          </cell>
          <cell r="AP434">
            <v>5550</v>
          </cell>
          <cell r="AQ434">
            <v>3290</v>
          </cell>
          <cell r="AR434">
            <v>350</v>
          </cell>
          <cell r="AS434">
            <v>0</v>
          </cell>
          <cell r="AT434">
            <v>0</v>
          </cell>
          <cell r="AU434">
            <v>0</v>
          </cell>
          <cell r="AV434">
            <v>0</v>
          </cell>
          <cell r="AW434">
            <v>5550</v>
          </cell>
          <cell r="AX434">
            <v>2632</v>
          </cell>
          <cell r="AY434">
            <v>700</v>
          </cell>
          <cell r="AZ434">
            <v>0</v>
          </cell>
          <cell r="BA434">
            <v>0</v>
          </cell>
          <cell r="BB434">
            <v>0</v>
          </cell>
          <cell r="BC434">
            <v>0</v>
          </cell>
          <cell r="BD434">
            <v>9326</v>
          </cell>
          <cell r="BE434">
            <v>20418</v>
          </cell>
          <cell r="BF434">
            <v>0</v>
          </cell>
          <cell r="BG434">
            <v>0</v>
          </cell>
          <cell r="BH434">
            <v>0</v>
          </cell>
          <cell r="BI434">
            <v>0</v>
          </cell>
          <cell r="BJ434">
            <v>186</v>
          </cell>
          <cell r="BK434">
            <v>0</v>
          </cell>
          <cell r="BL434">
            <v>0</v>
          </cell>
          <cell r="BM434">
            <v>0</v>
          </cell>
          <cell r="BN434">
            <v>0</v>
          </cell>
          <cell r="BO434">
            <v>186</v>
          </cell>
          <cell r="BP434">
            <v>144513</v>
          </cell>
          <cell r="BQ434">
            <v>0</v>
          </cell>
          <cell r="BR434">
            <v>0</v>
          </cell>
          <cell r="BS434">
            <v>0</v>
          </cell>
          <cell r="BT434">
            <v>0</v>
          </cell>
          <cell r="BU434">
            <v>1314</v>
          </cell>
          <cell r="BV434">
            <v>0</v>
          </cell>
          <cell r="BW434">
            <v>0</v>
          </cell>
          <cell r="BX434">
            <v>0</v>
          </cell>
          <cell r="BY434">
            <v>0</v>
          </cell>
          <cell r="BZ434">
            <v>1314</v>
          </cell>
          <cell r="CA434">
            <v>186</v>
          </cell>
          <cell r="CB434">
            <v>1500</v>
          </cell>
          <cell r="CC434">
            <v>0.05</v>
          </cell>
          <cell r="CD434">
            <v>10826</v>
          </cell>
        </row>
        <row r="435">
          <cell r="B435" t="str">
            <v>H1C04</v>
          </cell>
          <cell r="C435" t="str">
            <v>CAP08</v>
          </cell>
          <cell r="D435" t="str">
            <v>De 12 metros</v>
          </cell>
          <cell r="E435" t="str">
            <v>U</v>
          </cell>
          <cell r="F435" t="str">
            <v>MRD007</v>
          </cell>
          <cell r="G435" t="str">
            <v>MRD230</v>
          </cell>
          <cell r="H435" t="str">
            <v>NA</v>
          </cell>
          <cell r="I435" t="str">
            <v>NA</v>
          </cell>
          <cell r="J435" t="str">
            <v>NA</v>
          </cell>
          <cell r="K435" t="str">
            <v>NA</v>
          </cell>
          <cell r="L435" t="str">
            <v>NA</v>
          </cell>
          <cell r="M435">
            <v>1</v>
          </cell>
          <cell r="N435">
            <v>2</v>
          </cell>
          <cell r="O435" t="str">
            <v>NA</v>
          </cell>
          <cell r="P435" t="str">
            <v>NA</v>
          </cell>
          <cell r="Q435" t="str">
            <v>NA</v>
          </cell>
          <cell r="R435" t="str">
            <v>NA</v>
          </cell>
          <cell r="S435" t="str">
            <v>NA</v>
          </cell>
          <cell r="T435" t="str">
            <v>CER007</v>
          </cell>
          <cell r="U435" t="str">
            <v>NA</v>
          </cell>
          <cell r="V435" t="str">
            <v>NA</v>
          </cell>
          <cell r="W435" t="str">
            <v>NA</v>
          </cell>
          <cell r="X435" t="str">
            <v>NA</v>
          </cell>
          <cell r="Y435" t="str">
            <v>CMC017</v>
          </cell>
          <cell r="Z435" t="str">
            <v>NA</v>
          </cell>
          <cell r="AA435" t="str">
            <v>NA</v>
          </cell>
          <cell r="AB435" t="str">
            <v>NA</v>
          </cell>
          <cell r="AC435" t="str">
            <v>NA</v>
          </cell>
          <cell r="AD435">
            <v>1</v>
          </cell>
          <cell r="AE435" t="str">
            <v>NA</v>
          </cell>
          <cell r="AF435" t="str">
            <v>NA</v>
          </cell>
          <cell r="AG435" t="str">
            <v>NA</v>
          </cell>
          <cell r="AH435" t="str">
            <v>NA</v>
          </cell>
          <cell r="AI435">
            <v>100</v>
          </cell>
          <cell r="AJ435">
            <v>100</v>
          </cell>
          <cell r="AO435">
            <v>16559</v>
          </cell>
          <cell r="AP435">
            <v>5800</v>
          </cell>
          <cell r="AQ435">
            <v>4200</v>
          </cell>
          <cell r="AR435">
            <v>0</v>
          </cell>
          <cell r="AS435">
            <v>0</v>
          </cell>
          <cell r="AT435">
            <v>0</v>
          </cell>
          <cell r="AU435">
            <v>0</v>
          </cell>
          <cell r="AV435">
            <v>0</v>
          </cell>
          <cell r="AW435">
            <v>5800</v>
          </cell>
          <cell r="AX435">
            <v>8400</v>
          </cell>
          <cell r="AY435">
            <v>0</v>
          </cell>
          <cell r="AZ435">
            <v>0</v>
          </cell>
          <cell r="BA435">
            <v>0</v>
          </cell>
          <cell r="BB435">
            <v>0</v>
          </cell>
          <cell r="BC435">
            <v>0</v>
          </cell>
          <cell r="BD435">
            <v>14910</v>
          </cell>
          <cell r="BE435">
            <v>20418</v>
          </cell>
          <cell r="BF435">
            <v>0</v>
          </cell>
          <cell r="BG435">
            <v>0</v>
          </cell>
          <cell r="BH435">
            <v>0</v>
          </cell>
          <cell r="BI435">
            <v>0</v>
          </cell>
          <cell r="BJ435">
            <v>204</v>
          </cell>
          <cell r="BK435">
            <v>0</v>
          </cell>
          <cell r="BL435">
            <v>0</v>
          </cell>
          <cell r="BM435">
            <v>0</v>
          </cell>
          <cell r="BN435">
            <v>0</v>
          </cell>
          <cell r="BO435">
            <v>204</v>
          </cell>
          <cell r="BP435">
            <v>144513</v>
          </cell>
          <cell r="BQ435">
            <v>0</v>
          </cell>
          <cell r="BR435">
            <v>0</v>
          </cell>
          <cell r="BS435">
            <v>0</v>
          </cell>
          <cell r="BT435">
            <v>0</v>
          </cell>
          <cell r="BU435">
            <v>1445</v>
          </cell>
          <cell r="BV435">
            <v>0</v>
          </cell>
          <cell r="BW435">
            <v>0</v>
          </cell>
          <cell r="BX435">
            <v>0</v>
          </cell>
          <cell r="BY435">
            <v>0</v>
          </cell>
          <cell r="BZ435">
            <v>1445</v>
          </cell>
          <cell r="CA435">
            <v>204</v>
          </cell>
          <cell r="CB435">
            <v>1649</v>
          </cell>
          <cell r="CC435">
            <v>0.05</v>
          </cell>
          <cell r="CD435">
            <v>16559</v>
          </cell>
        </row>
        <row r="436">
          <cell r="B436" t="str">
            <v>H1F04</v>
          </cell>
          <cell r="C436" t="str">
            <v>CAP08</v>
          </cell>
          <cell r="D436" t="str">
            <v>De 12 metros</v>
          </cell>
          <cell r="E436" t="str">
            <v>U</v>
          </cell>
          <cell r="F436" t="str">
            <v>MRD253</v>
          </cell>
          <cell r="G436" t="str">
            <v>MRD230</v>
          </cell>
          <cell r="H436" t="str">
            <v>NA</v>
          </cell>
          <cell r="I436" t="str">
            <v>NA</v>
          </cell>
          <cell r="J436" t="str">
            <v>NA</v>
          </cell>
          <cell r="K436" t="str">
            <v>NA</v>
          </cell>
          <cell r="L436" t="str">
            <v>NA</v>
          </cell>
          <cell r="M436">
            <v>1</v>
          </cell>
          <cell r="N436">
            <v>1</v>
          </cell>
          <cell r="O436" t="str">
            <v>NA</v>
          </cell>
          <cell r="P436" t="str">
            <v>NA</v>
          </cell>
          <cell r="Q436" t="str">
            <v>NA</v>
          </cell>
          <cell r="R436" t="str">
            <v>NA</v>
          </cell>
          <cell r="S436" t="str">
            <v>NA</v>
          </cell>
          <cell r="T436" t="str">
            <v>CER007</v>
          </cell>
          <cell r="U436" t="str">
            <v>NA</v>
          </cell>
          <cell r="V436" t="str">
            <v>NA</v>
          </cell>
          <cell r="W436" t="str">
            <v>NA</v>
          </cell>
          <cell r="X436" t="str">
            <v>NA</v>
          </cell>
          <cell r="Y436" t="str">
            <v>CMC017</v>
          </cell>
          <cell r="Z436" t="str">
            <v>NA</v>
          </cell>
          <cell r="AA436" t="str">
            <v>NA</v>
          </cell>
          <cell r="AB436" t="str">
            <v>NA</v>
          </cell>
          <cell r="AC436" t="str">
            <v>NA</v>
          </cell>
          <cell r="AD436">
            <v>1</v>
          </cell>
          <cell r="AE436" t="str">
            <v>NA</v>
          </cell>
          <cell r="AF436" t="str">
            <v>NA</v>
          </cell>
          <cell r="AG436" t="str">
            <v>NA</v>
          </cell>
          <cell r="AH436" t="str">
            <v>NA</v>
          </cell>
          <cell r="AI436">
            <v>100</v>
          </cell>
          <cell r="AJ436">
            <v>100</v>
          </cell>
          <cell r="AO436">
            <v>12254</v>
          </cell>
          <cell r="AP436">
            <v>5900</v>
          </cell>
          <cell r="AQ436">
            <v>4200</v>
          </cell>
          <cell r="AR436">
            <v>0</v>
          </cell>
          <cell r="AS436">
            <v>0</v>
          </cell>
          <cell r="AT436">
            <v>0</v>
          </cell>
          <cell r="AU436">
            <v>0</v>
          </cell>
          <cell r="AV436">
            <v>0</v>
          </cell>
          <cell r="AW436">
            <v>5900</v>
          </cell>
          <cell r="AX436">
            <v>4200</v>
          </cell>
          <cell r="AY436">
            <v>0</v>
          </cell>
          <cell r="AZ436">
            <v>0</v>
          </cell>
          <cell r="BA436">
            <v>0</v>
          </cell>
          <cell r="BB436">
            <v>0</v>
          </cell>
          <cell r="BC436">
            <v>0</v>
          </cell>
          <cell r="BD436">
            <v>10605</v>
          </cell>
          <cell r="BE436">
            <v>20418</v>
          </cell>
          <cell r="BF436">
            <v>0</v>
          </cell>
          <cell r="BG436">
            <v>0</v>
          </cell>
          <cell r="BH436">
            <v>0</v>
          </cell>
          <cell r="BI436">
            <v>0</v>
          </cell>
          <cell r="BJ436">
            <v>204</v>
          </cell>
          <cell r="BK436">
            <v>0</v>
          </cell>
          <cell r="BL436">
            <v>0</v>
          </cell>
          <cell r="BM436">
            <v>0</v>
          </cell>
          <cell r="BN436">
            <v>0</v>
          </cell>
          <cell r="BO436">
            <v>204</v>
          </cell>
          <cell r="BP436">
            <v>144513</v>
          </cell>
          <cell r="BQ436">
            <v>0</v>
          </cell>
          <cell r="BR436">
            <v>0</v>
          </cell>
          <cell r="BS436">
            <v>0</v>
          </cell>
          <cell r="BT436">
            <v>0</v>
          </cell>
          <cell r="BU436">
            <v>1445</v>
          </cell>
          <cell r="BV436">
            <v>0</v>
          </cell>
          <cell r="BW436">
            <v>0</v>
          </cell>
          <cell r="BX436">
            <v>0</v>
          </cell>
          <cell r="BY436">
            <v>0</v>
          </cell>
          <cell r="BZ436">
            <v>1445</v>
          </cell>
          <cell r="CA436">
            <v>204</v>
          </cell>
          <cell r="CB436">
            <v>1649</v>
          </cell>
          <cell r="CC436">
            <v>0.05</v>
          </cell>
          <cell r="CD436">
            <v>12254</v>
          </cell>
        </row>
        <row r="437">
          <cell r="B437" t="str">
            <v>H1I04</v>
          </cell>
          <cell r="C437" t="str">
            <v>CAP08</v>
          </cell>
          <cell r="D437" t="str">
            <v>De 12 metros</v>
          </cell>
          <cell r="E437" t="str">
            <v>U</v>
          </cell>
          <cell r="F437" t="str">
            <v>MRD034</v>
          </cell>
          <cell r="G437" t="str">
            <v>MRD068</v>
          </cell>
          <cell r="H437" t="str">
            <v>MRD066</v>
          </cell>
          <cell r="I437" t="str">
            <v>NA</v>
          </cell>
          <cell r="J437" t="str">
            <v>NA</v>
          </cell>
          <cell r="K437" t="str">
            <v>NA</v>
          </cell>
          <cell r="L437" t="str">
            <v>NA</v>
          </cell>
          <cell r="M437">
            <v>1</v>
          </cell>
          <cell r="N437">
            <v>0.8</v>
          </cell>
          <cell r="O437">
            <v>2</v>
          </cell>
          <cell r="P437" t="str">
            <v>NA</v>
          </cell>
          <cell r="Q437" t="str">
            <v>NA</v>
          </cell>
          <cell r="R437" t="str">
            <v>NA</v>
          </cell>
          <cell r="S437" t="str">
            <v>NA</v>
          </cell>
          <cell r="T437" t="str">
            <v>CER007</v>
          </cell>
          <cell r="U437" t="str">
            <v>NA</v>
          </cell>
          <cell r="V437" t="str">
            <v>NA</v>
          </cell>
          <cell r="W437" t="str">
            <v>NA</v>
          </cell>
          <cell r="X437" t="str">
            <v>NA</v>
          </cell>
          <cell r="Y437" t="str">
            <v>CMC017</v>
          </cell>
          <cell r="Z437" t="str">
            <v>NA</v>
          </cell>
          <cell r="AA437" t="str">
            <v>NA</v>
          </cell>
          <cell r="AB437" t="str">
            <v>NA</v>
          </cell>
          <cell r="AC437" t="str">
            <v>NA</v>
          </cell>
          <cell r="AD437">
            <v>1</v>
          </cell>
          <cell r="AE437" t="str">
            <v>NA</v>
          </cell>
          <cell r="AF437" t="str">
            <v>NA</v>
          </cell>
          <cell r="AG437" t="str">
            <v>NA</v>
          </cell>
          <cell r="AH437" t="str">
            <v>NA</v>
          </cell>
          <cell r="AI437">
            <v>100</v>
          </cell>
          <cell r="AJ437">
            <v>100</v>
          </cell>
          <cell r="AO437">
            <v>10975</v>
          </cell>
          <cell r="AP437">
            <v>5550</v>
          </cell>
          <cell r="AQ437">
            <v>3290</v>
          </cell>
          <cell r="AR437">
            <v>350</v>
          </cell>
          <cell r="AS437">
            <v>0</v>
          </cell>
          <cell r="AT437">
            <v>0</v>
          </cell>
          <cell r="AU437">
            <v>0</v>
          </cell>
          <cell r="AV437">
            <v>0</v>
          </cell>
          <cell r="AW437">
            <v>5550</v>
          </cell>
          <cell r="AX437">
            <v>2632</v>
          </cell>
          <cell r="AY437">
            <v>700</v>
          </cell>
          <cell r="AZ437">
            <v>0</v>
          </cell>
          <cell r="BA437">
            <v>0</v>
          </cell>
          <cell r="BB437">
            <v>0</v>
          </cell>
          <cell r="BC437">
            <v>0</v>
          </cell>
          <cell r="BD437">
            <v>9326</v>
          </cell>
          <cell r="BE437">
            <v>20418</v>
          </cell>
          <cell r="BF437">
            <v>0</v>
          </cell>
          <cell r="BG437">
            <v>0</v>
          </cell>
          <cell r="BH437">
            <v>0</v>
          </cell>
          <cell r="BI437">
            <v>0</v>
          </cell>
          <cell r="BJ437">
            <v>204</v>
          </cell>
          <cell r="BK437">
            <v>0</v>
          </cell>
          <cell r="BL437">
            <v>0</v>
          </cell>
          <cell r="BM437">
            <v>0</v>
          </cell>
          <cell r="BN437">
            <v>0</v>
          </cell>
          <cell r="BO437">
            <v>204</v>
          </cell>
          <cell r="BP437">
            <v>144513</v>
          </cell>
          <cell r="BQ437">
            <v>0</v>
          </cell>
          <cell r="BR437">
            <v>0</v>
          </cell>
          <cell r="BS437">
            <v>0</v>
          </cell>
          <cell r="BT437">
            <v>0</v>
          </cell>
          <cell r="BU437">
            <v>1445</v>
          </cell>
          <cell r="BV437">
            <v>0</v>
          </cell>
          <cell r="BW437">
            <v>0</v>
          </cell>
          <cell r="BX437">
            <v>0</v>
          </cell>
          <cell r="BY437">
            <v>0</v>
          </cell>
          <cell r="BZ437">
            <v>1445</v>
          </cell>
          <cell r="CA437">
            <v>204</v>
          </cell>
          <cell r="CB437">
            <v>1649</v>
          </cell>
          <cell r="CC437">
            <v>0.05</v>
          </cell>
          <cell r="CD437">
            <v>10975</v>
          </cell>
        </row>
        <row r="438">
          <cell r="B438" t="str">
            <v>H3C04</v>
          </cell>
          <cell r="C438" t="str">
            <v>CAP08</v>
          </cell>
          <cell r="D438" t="str">
            <v>De 12 metros</v>
          </cell>
          <cell r="E438" t="str">
            <v>U</v>
          </cell>
          <cell r="F438" t="str">
            <v>MRD007</v>
          </cell>
          <cell r="G438" t="str">
            <v>MRD230</v>
          </cell>
          <cell r="H438" t="str">
            <v>NA</v>
          </cell>
          <cell r="I438" t="str">
            <v>NA</v>
          </cell>
          <cell r="J438" t="str">
            <v>NA</v>
          </cell>
          <cell r="K438" t="str">
            <v>NA</v>
          </cell>
          <cell r="L438" t="str">
            <v>NA</v>
          </cell>
          <cell r="M438">
            <v>1</v>
          </cell>
          <cell r="N438">
            <v>2</v>
          </cell>
          <cell r="O438" t="str">
            <v>NA</v>
          </cell>
          <cell r="P438" t="str">
            <v>NA</v>
          </cell>
          <cell r="Q438" t="str">
            <v>NA</v>
          </cell>
          <cell r="R438" t="str">
            <v>NA</v>
          </cell>
          <cell r="S438" t="str">
            <v>NA</v>
          </cell>
          <cell r="T438" t="str">
            <v>CER007</v>
          </cell>
          <cell r="U438" t="str">
            <v>NA</v>
          </cell>
          <cell r="V438" t="str">
            <v>NA</v>
          </cell>
          <cell r="W438" t="str">
            <v>NA</v>
          </cell>
          <cell r="X438" t="str">
            <v>NA</v>
          </cell>
          <cell r="Y438" t="str">
            <v>CMC017</v>
          </cell>
          <cell r="Z438" t="str">
            <v>NA</v>
          </cell>
          <cell r="AA438" t="str">
            <v>NA</v>
          </cell>
          <cell r="AB438" t="str">
            <v>NA</v>
          </cell>
          <cell r="AC438" t="str">
            <v>NA</v>
          </cell>
          <cell r="AD438">
            <v>1</v>
          </cell>
          <cell r="AE438" t="str">
            <v>NA</v>
          </cell>
          <cell r="AF438" t="str">
            <v>NA</v>
          </cell>
          <cell r="AG438" t="str">
            <v>NA</v>
          </cell>
          <cell r="AH438" t="str">
            <v>NA</v>
          </cell>
          <cell r="AI438">
            <v>100</v>
          </cell>
          <cell r="AJ438">
            <v>100</v>
          </cell>
          <cell r="AO438">
            <v>16559</v>
          </cell>
          <cell r="AP438">
            <v>5800</v>
          </cell>
          <cell r="AQ438">
            <v>4200</v>
          </cell>
          <cell r="AR438">
            <v>0</v>
          </cell>
          <cell r="AS438">
            <v>0</v>
          </cell>
          <cell r="AT438">
            <v>0</v>
          </cell>
          <cell r="AU438">
            <v>0</v>
          </cell>
          <cell r="AV438">
            <v>0</v>
          </cell>
          <cell r="AW438">
            <v>5800</v>
          </cell>
          <cell r="AX438">
            <v>8400</v>
          </cell>
          <cell r="AY438">
            <v>0</v>
          </cell>
          <cell r="AZ438">
            <v>0</v>
          </cell>
          <cell r="BA438">
            <v>0</v>
          </cell>
          <cell r="BB438">
            <v>0</v>
          </cell>
          <cell r="BC438">
            <v>0</v>
          </cell>
          <cell r="BD438">
            <v>14910</v>
          </cell>
          <cell r="BE438">
            <v>20418</v>
          </cell>
          <cell r="BF438">
            <v>0</v>
          </cell>
          <cell r="BG438">
            <v>0</v>
          </cell>
          <cell r="BH438">
            <v>0</v>
          </cell>
          <cell r="BI438">
            <v>0</v>
          </cell>
          <cell r="BJ438">
            <v>204</v>
          </cell>
          <cell r="BK438">
            <v>0</v>
          </cell>
          <cell r="BL438">
            <v>0</v>
          </cell>
          <cell r="BM438">
            <v>0</v>
          </cell>
          <cell r="BN438">
            <v>0</v>
          </cell>
          <cell r="BO438">
            <v>204</v>
          </cell>
          <cell r="BP438">
            <v>144513</v>
          </cell>
          <cell r="BQ438">
            <v>0</v>
          </cell>
          <cell r="BR438">
            <v>0</v>
          </cell>
          <cell r="BS438">
            <v>0</v>
          </cell>
          <cell r="BT438">
            <v>0</v>
          </cell>
          <cell r="BU438">
            <v>1445</v>
          </cell>
          <cell r="BV438">
            <v>0</v>
          </cell>
          <cell r="BW438">
            <v>0</v>
          </cell>
          <cell r="BX438">
            <v>0</v>
          </cell>
          <cell r="BY438">
            <v>0</v>
          </cell>
          <cell r="BZ438">
            <v>1445</v>
          </cell>
          <cell r="CA438">
            <v>204</v>
          </cell>
          <cell r="CB438">
            <v>1649</v>
          </cell>
          <cell r="CC438">
            <v>0.05</v>
          </cell>
          <cell r="CD438">
            <v>16559</v>
          </cell>
        </row>
        <row r="439">
          <cell r="B439" t="str">
            <v>H3F04</v>
          </cell>
          <cell r="C439" t="str">
            <v>CAP08</v>
          </cell>
          <cell r="D439" t="str">
            <v>De 12 metros</v>
          </cell>
          <cell r="E439" t="str">
            <v>U</v>
          </cell>
          <cell r="F439" t="str">
            <v>MRD007</v>
          </cell>
          <cell r="G439" t="str">
            <v>MRD230</v>
          </cell>
          <cell r="H439" t="str">
            <v>NA</v>
          </cell>
          <cell r="I439" t="str">
            <v>NA</v>
          </cell>
          <cell r="J439" t="str">
            <v>NA</v>
          </cell>
          <cell r="K439" t="str">
            <v>NA</v>
          </cell>
          <cell r="L439" t="str">
            <v>NA</v>
          </cell>
          <cell r="M439">
            <v>1</v>
          </cell>
          <cell r="N439">
            <v>1</v>
          </cell>
          <cell r="O439" t="str">
            <v>NA</v>
          </cell>
          <cell r="P439" t="str">
            <v>NA</v>
          </cell>
          <cell r="Q439" t="str">
            <v>NA</v>
          </cell>
          <cell r="R439" t="str">
            <v>NA</v>
          </cell>
          <cell r="S439" t="str">
            <v>NA</v>
          </cell>
          <cell r="T439" t="str">
            <v>CER007</v>
          </cell>
          <cell r="U439" t="str">
            <v>NA</v>
          </cell>
          <cell r="V439" t="str">
            <v>NA</v>
          </cell>
          <cell r="W439" t="str">
            <v>NA</v>
          </cell>
          <cell r="X439" t="str">
            <v>NA</v>
          </cell>
          <cell r="Y439" t="str">
            <v>CMC017</v>
          </cell>
          <cell r="Z439" t="str">
            <v>NA</v>
          </cell>
          <cell r="AA439" t="str">
            <v>NA</v>
          </cell>
          <cell r="AB439" t="str">
            <v>NA</v>
          </cell>
          <cell r="AC439" t="str">
            <v>NA</v>
          </cell>
          <cell r="AD439">
            <v>1</v>
          </cell>
          <cell r="AE439" t="str">
            <v>NA</v>
          </cell>
          <cell r="AF439" t="str">
            <v>NA</v>
          </cell>
          <cell r="AG439" t="str">
            <v>NA</v>
          </cell>
          <cell r="AH439" t="str">
            <v>NA</v>
          </cell>
          <cell r="AI439">
            <v>100</v>
          </cell>
          <cell r="AJ439">
            <v>100</v>
          </cell>
          <cell r="AO439">
            <v>12149</v>
          </cell>
          <cell r="AP439">
            <v>5800</v>
          </cell>
          <cell r="AQ439">
            <v>4200</v>
          </cell>
          <cell r="AR439">
            <v>0</v>
          </cell>
          <cell r="AS439">
            <v>0</v>
          </cell>
          <cell r="AT439">
            <v>0</v>
          </cell>
          <cell r="AU439">
            <v>0</v>
          </cell>
          <cell r="AV439">
            <v>0</v>
          </cell>
          <cell r="AW439">
            <v>5800</v>
          </cell>
          <cell r="AX439">
            <v>4200</v>
          </cell>
          <cell r="AY439">
            <v>0</v>
          </cell>
          <cell r="AZ439">
            <v>0</v>
          </cell>
          <cell r="BA439">
            <v>0</v>
          </cell>
          <cell r="BB439">
            <v>0</v>
          </cell>
          <cell r="BC439">
            <v>0</v>
          </cell>
          <cell r="BD439">
            <v>10500</v>
          </cell>
          <cell r="BE439">
            <v>20418</v>
          </cell>
          <cell r="BF439">
            <v>0</v>
          </cell>
          <cell r="BG439">
            <v>0</v>
          </cell>
          <cell r="BH439">
            <v>0</v>
          </cell>
          <cell r="BI439">
            <v>0</v>
          </cell>
          <cell r="BJ439">
            <v>204</v>
          </cell>
          <cell r="BK439">
            <v>0</v>
          </cell>
          <cell r="BL439">
            <v>0</v>
          </cell>
          <cell r="BM439">
            <v>0</v>
          </cell>
          <cell r="BN439">
            <v>0</v>
          </cell>
          <cell r="BO439">
            <v>204</v>
          </cell>
          <cell r="BP439">
            <v>144513</v>
          </cell>
          <cell r="BQ439">
            <v>0</v>
          </cell>
          <cell r="BR439">
            <v>0</v>
          </cell>
          <cell r="BS439">
            <v>0</v>
          </cell>
          <cell r="BT439">
            <v>0</v>
          </cell>
          <cell r="BU439">
            <v>1445</v>
          </cell>
          <cell r="BV439">
            <v>0</v>
          </cell>
          <cell r="BW439">
            <v>0</v>
          </cell>
          <cell r="BX439">
            <v>0</v>
          </cell>
          <cell r="BY439">
            <v>0</v>
          </cell>
          <cell r="BZ439">
            <v>1445</v>
          </cell>
          <cell r="CA439">
            <v>204</v>
          </cell>
          <cell r="CB439">
            <v>1649</v>
          </cell>
          <cell r="CC439">
            <v>0.05</v>
          </cell>
          <cell r="CD439">
            <v>12149</v>
          </cell>
        </row>
        <row r="440">
          <cell r="B440" t="str">
            <v>H3I04</v>
          </cell>
          <cell r="C440" t="str">
            <v>CAP08</v>
          </cell>
          <cell r="D440" t="str">
            <v>De 12 metros</v>
          </cell>
          <cell r="E440" t="str">
            <v>U</v>
          </cell>
          <cell r="F440" t="str">
            <v>MRD034</v>
          </cell>
          <cell r="G440" t="str">
            <v>MRD068</v>
          </cell>
          <cell r="H440" t="str">
            <v>MRD066</v>
          </cell>
          <cell r="I440" t="str">
            <v>NA</v>
          </cell>
          <cell r="J440" t="str">
            <v>NA</v>
          </cell>
          <cell r="K440" t="str">
            <v>NA</v>
          </cell>
          <cell r="L440" t="str">
            <v>NA</v>
          </cell>
          <cell r="M440">
            <v>1</v>
          </cell>
          <cell r="N440">
            <v>0.8</v>
          </cell>
          <cell r="O440">
            <v>2</v>
          </cell>
          <cell r="P440" t="str">
            <v>NA</v>
          </cell>
          <cell r="Q440" t="str">
            <v>NA</v>
          </cell>
          <cell r="R440" t="str">
            <v>NA</v>
          </cell>
          <cell r="S440" t="str">
            <v>NA</v>
          </cell>
          <cell r="T440" t="str">
            <v>CER007</v>
          </cell>
          <cell r="U440" t="str">
            <v>NA</v>
          </cell>
          <cell r="V440" t="str">
            <v>NA</v>
          </cell>
          <cell r="W440" t="str">
            <v>NA</v>
          </cell>
          <cell r="X440" t="str">
            <v>NA</v>
          </cell>
          <cell r="Y440" t="str">
            <v>CMC017</v>
          </cell>
          <cell r="Z440" t="str">
            <v>NA</v>
          </cell>
          <cell r="AA440" t="str">
            <v>NA</v>
          </cell>
          <cell r="AB440" t="str">
            <v>NA</v>
          </cell>
          <cell r="AC440" t="str">
            <v>NA</v>
          </cell>
          <cell r="AD440">
            <v>1</v>
          </cell>
          <cell r="AE440" t="str">
            <v>NA</v>
          </cell>
          <cell r="AF440" t="str">
            <v>NA</v>
          </cell>
          <cell r="AG440" t="str">
            <v>NA</v>
          </cell>
          <cell r="AH440" t="str">
            <v>NA</v>
          </cell>
          <cell r="AI440">
            <v>100</v>
          </cell>
          <cell r="AJ440">
            <v>100</v>
          </cell>
          <cell r="AO440">
            <v>10975</v>
          </cell>
          <cell r="AP440">
            <v>5550</v>
          </cell>
          <cell r="AQ440">
            <v>3290</v>
          </cell>
          <cell r="AR440">
            <v>350</v>
          </cell>
          <cell r="AS440">
            <v>0</v>
          </cell>
          <cell r="AT440">
            <v>0</v>
          </cell>
          <cell r="AU440">
            <v>0</v>
          </cell>
          <cell r="AV440">
            <v>0</v>
          </cell>
          <cell r="AW440">
            <v>5550</v>
          </cell>
          <cell r="AX440">
            <v>2632</v>
          </cell>
          <cell r="AY440">
            <v>700</v>
          </cell>
          <cell r="AZ440">
            <v>0</v>
          </cell>
          <cell r="BA440">
            <v>0</v>
          </cell>
          <cell r="BB440">
            <v>0</v>
          </cell>
          <cell r="BC440">
            <v>0</v>
          </cell>
          <cell r="BD440">
            <v>9326</v>
          </cell>
          <cell r="BE440">
            <v>20418</v>
          </cell>
          <cell r="BF440">
            <v>0</v>
          </cell>
          <cell r="BG440">
            <v>0</v>
          </cell>
          <cell r="BH440">
            <v>0</v>
          </cell>
          <cell r="BI440">
            <v>0</v>
          </cell>
          <cell r="BJ440">
            <v>204</v>
          </cell>
          <cell r="BK440">
            <v>0</v>
          </cell>
          <cell r="BL440">
            <v>0</v>
          </cell>
          <cell r="BM440">
            <v>0</v>
          </cell>
          <cell r="BN440">
            <v>0</v>
          </cell>
          <cell r="BO440">
            <v>204</v>
          </cell>
          <cell r="BP440">
            <v>144513</v>
          </cell>
          <cell r="BQ440">
            <v>0</v>
          </cell>
          <cell r="BR440">
            <v>0</v>
          </cell>
          <cell r="BS440">
            <v>0</v>
          </cell>
          <cell r="BT440">
            <v>0</v>
          </cell>
          <cell r="BU440">
            <v>1445</v>
          </cell>
          <cell r="BV440">
            <v>0</v>
          </cell>
          <cell r="BW440">
            <v>0</v>
          </cell>
          <cell r="BX440">
            <v>0</v>
          </cell>
          <cell r="BY440">
            <v>0</v>
          </cell>
          <cell r="BZ440">
            <v>1445</v>
          </cell>
          <cell r="CA440">
            <v>204</v>
          </cell>
          <cell r="CB440">
            <v>1649</v>
          </cell>
          <cell r="CC440">
            <v>0.05</v>
          </cell>
          <cell r="CD440">
            <v>10975</v>
          </cell>
        </row>
        <row r="441">
          <cell r="B441" t="str">
            <v>DU032</v>
          </cell>
          <cell r="C441" t="str">
            <v>CAP08</v>
          </cell>
          <cell r="D441" t="str">
            <v>De cuatro (IV) Vías HG 3"</v>
          </cell>
          <cell r="E441" t="str">
            <v>m</v>
          </cell>
          <cell r="F441" t="str">
            <v>MOC121</v>
          </cell>
          <cell r="G441" t="str">
            <v>MOC124</v>
          </cell>
          <cell r="H441" t="str">
            <v>NA</v>
          </cell>
          <cell r="I441" t="str">
            <v>NA</v>
          </cell>
          <cell r="J441" t="str">
            <v>NA</v>
          </cell>
          <cell r="K441" t="str">
            <v>NA</v>
          </cell>
          <cell r="L441" t="str">
            <v>NA</v>
          </cell>
          <cell r="M441">
            <v>4</v>
          </cell>
          <cell r="N441">
            <v>0.67</v>
          </cell>
          <cell r="O441" t="str">
            <v>NA</v>
          </cell>
          <cell r="P441" t="str">
            <v>NA</v>
          </cell>
          <cell r="Q441" t="str">
            <v>NA</v>
          </cell>
          <cell r="R441" t="str">
            <v>NA</v>
          </cell>
          <cell r="S441" t="str">
            <v>NA</v>
          </cell>
          <cell r="T441" t="str">
            <v>CEC006</v>
          </cell>
          <cell r="U441" t="str">
            <v>NA</v>
          </cell>
          <cell r="V441" t="str">
            <v>NA</v>
          </cell>
          <cell r="W441" t="str">
            <v>NA</v>
          </cell>
          <cell r="X441" t="str">
            <v>NA</v>
          </cell>
          <cell r="Y441" t="str">
            <v>CMC005</v>
          </cell>
          <cell r="Z441" t="str">
            <v>NA</v>
          </cell>
          <cell r="AA441" t="str">
            <v>NA</v>
          </cell>
          <cell r="AB441" t="str">
            <v>NA</v>
          </cell>
          <cell r="AC441" t="str">
            <v>NA</v>
          </cell>
          <cell r="AD441">
            <v>1</v>
          </cell>
          <cell r="AE441" t="str">
            <v>NA</v>
          </cell>
          <cell r="AF441" t="str">
            <v>NA</v>
          </cell>
          <cell r="AG441" t="str">
            <v>NA</v>
          </cell>
          <cell r="AH441" t="str">
            <v>NA</v>
          </cell>
          <cell r="AI441">
            <v>7.5</v>
          </cell>
          <cell r="AJ441">
            <v>7.5</v>
          </cell>
          <cell r="AO441">
            <v>81975</v>
          </cell>
          <cell r="AP441">
            <v>10300</v>
          </cell>
          <cell r="AQ441">
            <v>18729</v>
          </cell>
          <cell r="AR441">
            <v>0</v>
          </cell>
          <cell r="AS441">
            <v>0</v>
          </cell>
          <cell r="AT441">
            <v>0</v>
          </cell>
          <cell r="AU441">
            <v>0</v>
          </cell>
          <cell r="AV441">
            <v>0</v>
          </cell>
          <cell r="AW441">
            <v>41200</v>
          </cell>
          <cell r="AX441">
            <v>12548</v>
          </cell>
          <cell r="AY441">
            <v>0</v>
          </cell>
          <cell r="AZ441">
            <v>0</v>
          </cell>
          <cell r="BA441">
            <v>0</v>
          </cell>
          <cell r="BB441">
            <v>0</v>
          </cell>
          <cell r="BC441">
            <v>0</v>
          </cell>
          <cell r="BD441">
            <v>56435</v>
          </cell>
          <cell r="BE441">
            <v>84698</v>
          </cell>
          <cell r="BF441">
            <v>0</v>
          </cell>
          <cell r="BG441">
            <v>0</v>
          </cell>
          <cell r="BH441">
            <v>0</v>
          </cell>
          <cell r="BI441">
            <v>0</v>
          </cell>
          <cell r="BJ441">
            <v>11293</v>
          </cell>
          <cell r="BK441">
            <v>0</v>
          </cell>
          <cell r="BL441">
            <v>0</v>
          </cell>
          <cell r="BM441">
            <v>0</v>
          </cell>
          <cell r="BN441">
            <v>0</v>
          </cell>
          <cell r="BO441">
            <v>11293</v>
          </cell>
          <cell r="BP441">
            <v>106852</v>
          </cell>
          <cell r="BQ441">
            <v>0</v>
          </cell>
          <cell r="BR441">
            <v>0</v>
          </cell>
          <cell r="BS441">
            <v>0</v>
          </cell>
          <cell r="BT441">
            <v>0</v>
          </cell>
          <cell r="BU441">
            <v>14247</v>
          </cell>
          <cell r="BV441">
            <v>0</v>
          </cell>
          <cell r="BW441">
            <v>0</v>
          </cell>
          <cell r="BX441">
            <v>0</v>
          </cell>
          <cell r="BY441">
            <v>0</v>
          </cell>
          <cell r="BZ441">
            <v>14247</v>
          </cell>
          <cell r="CA441">
            <v>11293</v>
          </cell>
          <cell r="CB441">
            <v>25540</v>
          </cell>
          <cell r="CC441">
            <v>0.05</v>
          </cell>
          <cell r="CD441">
            <v>81975</v>
          </cell>
        </row>
        <row r="442">
          <cell r="B442" t="str">
            <v>DU024</v>
          </cell>
          <cell r="C442" t="str">
            <v>CAP08</v>
          </cell>
          <cell r="D442" t="str">
            <v>De cuatro (IV) Vías HG 4"</v>
          </cell>
          <cell r="E442" t="str">
            <v>m</v>
          </cell>
          <cell r="F442" t="str">
            <v>MOC122</v>
          </cell>
          <cell r="G442" t="str">
            <v>MOC125</v>
          </cell>
          <cell r="H442" t="str">
            <v>NA</v>
          </cell>
          <cell r="I442" t="str">
            <v>NA</v>
          </cell>
          <cell r="J442" t="str">
            <v>NA</v>
          </cell>
          <cell r="K442" t="str">
            <v>NA</v>
          </cell>
          <cell r="L442" t="str">
            <v>NA</v>
          </cell>
          <cell r="M442">
            <v>4</v>
          </cell>
          <cell r="N442">
            <v>0.67</v>
          </cell>
          <cell r="O442" t="str">
            <v>NA</v>
          </cell>
          <cell r="P442" t="str">
            <v>NA</v>
          </cell>
          <cell r="Q442" t="str">
            <v>NA</v>
          </cell>
          <cell r="R442" t="str">
            <v>NA</v>
          </cell>
          <cell r="S442" t="str">
            <v>NA</v>
          </cell>
          <cell r="T442" t="str">
            <v>CEC006</v>
          </cell>
          <cell r="U442" t="str">
            <v>NA</v>
          </cell>
          <cell r="V442" t="str">
            <v>NA</v>
          </cell>
          <cell r="W442" t="str">
            <v>NA</v>
          </cell>
          <cell r="X442" t="str">
            <v>NA</v>
          </cell>
          <cell r="Y442" t="str">
            <v>CMC005</v>
          </cell>
          <cell r="Z442" t="str">
            <v>NA</v>
          </cell>
          <cell r="AA442" t="str">
            <v>NA</v>
          </cell>
          <cell r="AB442" t="str">
            <v>NA</v>
          </cell>
          <cell r="AC442" t="str">
            <v>NA</v>
          </cell>
          <cell r="AD442">
            <v>1</v>
          </cell>
          <cell r="AE442" t="str">
            <v>NA</v>
          </cell>
          <cell r="AF442" t="str">
            <v>NA</v>
          </cell>
          <cell r="AG442" t="str">
            <v>NA</v>
          </cell>
          <cell r="AH442" t="str">
            <v>NA</v>
          </cell>
          <cell r="AI442">
            <v>7.5</v>
          </cell>
          <cell r="AJ442">
            <v>7.5</v>
          </cell>
          <cell r="AO442">
            <v>403645</v>
          </cell>
          <cell r="AP442">
            <v>85000</v>
          </cell>
          <cell r="AQ442">
            <v>30000</v>
          </cell>
          <cell r="AR442">
            <v>0</v>
          </cell>
          <cell r="AS442">
            <v>0</v>
          </cell>
          <cell r="AT442">
            <v>0</v>
          </cell>
          <cell r="AU442">
            <v>0</v>
          </cell>
          <cell r="AV442">
            <v>0</v>
          </cell>
          <cell r="AW442">
            <v>340000</v>
          </cell>
          <cell r="AX442">
            <v>20100</v>
          </cell>
          <cell r="AY442">
            <v>0</v>
          </cell>
          <cell r="AZ442">
            <v>0</v>
          </cell>
          <cell r="BA442">
            <v>0</v>
          </cell>
          <cell r="BB442">
            <v>0</v>
          </cell>
          <cell r="BC442">
            <v>0</v>
          </cell>
          <cell r="BD442">
            <v>378105</v>
          </cell>
          <cell r="BE442">
            <v>84698</v>
          </cell>
          <cell r="BF442">
            <v>0</v>
          </cell>
          <cell r="BG442">
            <v>0</v>
          </cell>
          <cell r="BH442">
            <v>0</v>
          </cell>
          <cell r="BI442">
            <v>0</v>
          </cell>
          <cell r="BJ442">
            <v>11293</v>
          </cell>
          <cell r="BK442">
            <v>0</v>
          </cell>
          <cell r="BL442">
            <v>0</v>
          </cell>
          <cell r="BM442">
            <v>0</v>
          </cell>
          <cell r="BN442">
            <v>0</v>
          </cell>
          <cell r="BO442">
            <v>11293</v>
          </cell>
          <cell r="BP442">
            <v>106852</v>
          </cell>
          <cell r="BQ442">
            <v>0</v>
          </cell>
          <cell r="BR442">
            <v>0</v>
          </cell>
          <cell r="BS442">
            <v>0</v>
          </cell>
          <cell r="BT442">
            <v>0</v>
          </cell>
          <cell r="BU442">
            <v>14247</v>
          </cell>
          <cell r="BV442">
            <v>0</v>
          </cell>
          <cell r="BW442">
            <v>0</v>
          </cell>
          <cell r="BX442">
            <v>0</v>
          </cell>
          <cell r="BY442">
            <v>0</v>
          </cell>
          <cell r="BZ442">
            <v>14247</v>
          </cell>
          <cell r="CA442">
            <v>11293</v>
          </cell>
          <cell r="CB442">
            <v>25540</v>
          </cell>
          <cell r="CC442">
            <v>0.05</v>
          </cell>
          <cell r="CD442">
            <v>403645</v>
          </cell>
        </row>
        <row r="443">
          <cell r="B443" t="str">
            <v>DU028</v>
          </cell>
          <cell r="C443" t="str">
            <v>CAP08</v>
          </cell>
          <cell r="D443" t="str">
            <v>De doce (XII) Vías HG 4"</v>
          </cell>
          <cell r="E443" t="str">
            <v>m</v>
          </cell>
          <cell r="F443" t="str">
            <v>MOC122</v>
          </cell>
          <cell r="G443" t="str">
            <v>MOC125</v>
          </cell>
          <cell r="H443" t="str">
            <v>NA</v>
          </cell>
          <cell r="I443" t="str">
            <v>NA</v>
          </cell>
          <cell r="J443" t="str">
            <v>NA</v>
          </cell>
          <cell r="K443" t="str">
            <v>NA</v>
          </cell>
          <cell r="L443" t="str">
            <v>NA</v>
          </cell>
          <cell r="M443">
            <v>12</v>
          </cell>
          <cell r="N443">
            <v>2</v>
          </cell>
          <cell r="O443" t="str">
            <v>NA</v>
          </cell>
          <cell r="P443" t="str">
            <v>NA</v>
          </cell>
          <cell r="Q443" t="str">
            <v>NA</v>
          </cell>
          <cell r="R443" t="str">
            <v>NA</v>
          </cell>
          <cell r="S443" t="str">
            <v>NA</v>
          </cell>
          <cell r="T443" t="str">
            <v>CEC006</v>
          </cell>
          <cell r="U443" t="str">
            <v>NA</v>
          </cell>
          <cell r="V443" t="str">
            <v>NA</v>
          </cell>
          <cell r="W443" t="str">
            <v>NA</v>
          </cell>
          <cell r="X443" t="str">
            <v>NA</v>
          </cell>
          <cell r="Y443" t="str">
            <v>CMC005</v>
          </cell>
          <cell r="Z443" t="str">
            <v>NA</v>
          </cell>
          <cell r="AA443" t="str">
            <v>NA</v>
          </cell>
          <cell r="AB443" t="str">
            <v>NA</v>
          </cell>
          <cell r="AC443" t="str">
            <v>NA</v>
          </cell>
          <cell r="AD443">
            <v>1</v>
          </cell>
          <cell r="AE443" t="str">
            <v>NA</v>
          </cell>
          <cell r="AF443" t="str">
            <v>NA</v>
          </cell>
          <cell r="AG443" t="str">
            <v>NA</v>
          </cell>
          <cell r="AH443" t="str">
            <v>NA</v>
          </cell>
          <cell r="AI443">
            <v>2.5</v>
          </cell>
          <cell r="AJ443">
            <v>2.5</v>
          </cell>
          <cell r="AO443">
            <v>1210620</v>
          </cell>
          <cell r="AP443">
            <v>85000</v>
          </cell>
          <cell r="AQ443">
            <v>30000</v>
          </cell>
          <cell r="AR443">
            <v>0</v>
          </cell>
          <cell r="AS443">
            <v>0</v>
          </cell>
          <cell r="AT443">
            <v>0</v>
          </cell>
          <cell r="AU443">
            <v>0</v>
          </cell>
          <cell r="AV443">
            <v>0</v>
          </cell>
          <cell r="AW443">
            <v>1020000</v>
          </cell>
          <cell r="AX443">
            <v>60000</v>
          </cell>
          <cell r="AY443">
            <v>0</v>
          </cell>
          <cell r="AZ443">
            <v>0</v>
          </cell>
          <cell r="BA443">
            <v>0</v>
          </cell>
          <cell r="BB443">
            <v>0</v>
          </cell>
          <cell r="BC443">
            <v>0</v>
          </cell>
          <cell r="BD443">
            <v>1134000</v>
          </cell>
          <cell r="BE443">
            <v>84698</v>
          </cell>
          <cell r="BF443">
            <v>0</v>
          </cell>
          <cell r="BG443">
            <v>0</v>
          </cell>
          <cell r="BH443">
            <v>0</v>
          </cell>
          <cell r="BI443">
            <v>0</v>
          </cell>
          <cell r="BJ443">
            <v>33879</v>
          </cell>
          <cell r="BK443">
            <v>0</v>
          </cell>
          <cell r="BL443">
            <v>0</v>
          </cell>
          <cell r="BM443">
            <v>0</v>
          </cell>
          <cell r="BN443">
            <v>0</v>
          </cell>
          <cell r="BO443">
            <v>33879</v>
          </cell>
          <cell r="BP443">
            <v>106852</v>
          </cell>
          <cell r="BQ443">
            <v>0</v>
          </cell>
          <cell r="BR443">
            <v>0</v>
          </cell>
          <cell r="BS443">
            <v>0</v>
          </cell>
          <cell r="BT443">
            <v>0</v>
          </cell>
          <cell r="BU443">
            <v>42741</v>
          </cell>
          <cell r="BV443">
            <v>0</v>
          </cell>
          <cell r="BW443">
            <v>0</v>
          </cell>
          <cell r="BX443">
            <v>0</v>
          </cell>
          <cell r="BY443">
            <v>0</v>
          </cell>
          <cell r="BZ443">
            <v>42741</v>
          </cell>
          <cell r="CA443">
            <v>33879</v>
          </cell>
          <cell r="CB443">
            <v>76620</v>
          </cell>
          <cell r="CC443">
            <v>0.05</v>
          </cell>
          <cell r="CD443">
            <v>1210620</v>
          </cell>
        </row>
        <row r="444">
          <cell r="B444" t="str">
            <v>DU019</v>
          </cell>
          <cell r="C444" t="str">
            <v>CAP08</v>
          </cell>
          <cell r="D444" t="str">
            <v>De dos (II) Vías 2" PVC</v>
          </cell>
          <cell r="E444" t="str">
            <v>m</v>
          </cell>
          <cell r="F444" t="str">
            <v>MOC052</v>
          </cell>
          <cell r="G444" t="str">
            <v>NA</v>
          </cell>
          <cell r="H444" t="str">
            <v>NA</v>
          </cell>
          <cell r="I444" t="str">
            <v>NA</v>
          </cell>
          <cell r="J444" t="str">
            <v>NA</v>
          </cell>
          <cell r="K444" t="str">
            <v>NA</v>
          </cell>
          <cell r="L444" t="str">
            <v>NA</v>
          </cell>
          <cell r="M444">
            <v>2</v>
          </cell>
          <cell r="N444" t="str">
            <v>NA</v>
          </cell>
          <cell r="O444" t="str">
            <v>NA</v>
          </cell>
          <cell r="P444" t="str">
            <v>NA</v>
          </cell>
          <cell r="Q444" t="str">
            <v>NA</v>
          </cell>
          <cell r="R444" t="str">
            <v>NA</v>
          </cell>
          <cell r="S444" t="str">
            <v>NA</v>
          </cell>
          <cell r="T444" t="str">
            <v>CEC006</v>
          </cell>
          <cell r="U444" t="str">
            <v>NA</v>
          </cell>
          <cell r="V444" t="str">
            <v>NA</v>
          </cell>
          <cell r="W444" t="str">
            <v>NA</v>
          </cell>
          <cell r="X444" t="str">
            <v>NA</v>
          </cell>
          <cell r="Y444" t="str">
            <v>CMC005</v>
          </cell>
          <cell r="Z444" t="str">
            <v>NA</v>
          </cell>
          <cell r="AA444" t="str">
            <v>NA</v>
          </cell>
          <cell r="AB444" t="str">
            <v>NA</v>
          </cell>
          <cell r="AC444" t="str">
            <v>NA</v>
          </cell>
          <cell r="AD444">
            <v>1</v>
          </cell>
          <cell r="AE444" t="str">
            <v>NA</v>
          </cell>
          <cell r="AF444" t="str">
            <v>NA</v>
          </cell>
          <cell r="AG444" t="str">
            <v>NA</v>
          </cell>
          <cell r="AH444" t="str">
            <v>NA</v>
          </cell>
          <cell r="AI444">
            <v>300</v>
          </cell>
          <cell r="AJ444">
            <v>300</v>
          </cell>
          <cell r="AO444">
            <v>8408</v>
          </cell>
          <cell r="AP444">
            <v>3700</v>
          </cell>
          <cell r="AQ444">
            <v>0</v>
          </cell>
          <cell r="AR444">
            <v>0</v>
          </cell>
          <cell r="AS444">
            <v>0</v>
          </cell>
          <cell r="AT444">
            <v>0</v>
          </cell>
          <cell r="AU444">
            <v>0</v>
          </cell>
          <cell r="AV444">
            <v>0</v>
          </cell>
          <cell r="AW444">
            <v>7400</v>
          </cell>
          <cell r="AX444">
            <v>0</v>
          </cell>
          <cell r="AY444">
            <v>0</v>
          </cell>
          <cell r="AZ444">
            <v>0</v>
          </cell>
          <cell r="BA444">
            <v>0</v>
          </cell>
          <cell r="BB444">
            <v>0</v>
          </cell>
          <cell r="BC444">
            <v>0</v>
          </cell>
          <cell r="BD444">
            <v>7770</v>
          </cell>
          <cell r="BE444">
            <v>84698</v>
          </cell>
          <cell r="BF444">
            <v>0</v>
          </cell>
          <cell r="BG444">
            <v>0</v>
          </cell>
          <cell r="BH444">
            <v>0</v>
          </cell>
          <cell r="BI444">
            <v>0</v>
          </cell>
          <cell r="BJ444">
            <v>282</v>
          </cell>
          <cell r="BK444">
            <v>0</v>
          </cell>
          <cell r="BL444">
            <v>0</v>
          </cell>
          <cell r="BM444">
            <v>0</v>
          </cell>
          <cell r="BN444">
            <v>0</v>
          </cell>
          <cell r="BO444">
            <v>282</v>
          </cell>
          <cell r="BP444">
            <v>106852</v>
          </cell>
          <cell r="BQ444">
            <v>0</v>
          </cell>
          <cell r="BR444">
            <v>0</v>
          </cell>
          <cell r="BS444">
            <v>0</v>
          </cell>
          <cell r="BT444">
            <v>0</v>
          </cell>
          <cell r="BU444">
            <v>356</v>
          </cell>
          <cell r="BV444">
            <v>0</v>
          </cell>
          <cell r="BW444">
            <v>0</v>
          </cell>
          <cell r="BX444">
            <v>0</v>
          </cell>
          <cell r="BY444">
            <v>0</v>
          </cell>
          <cell r="BZ444">
            <v>356</v>
          </cell>
          <cell r="CA444">
            <v>282</v>
          </cell>
          <cell r="CB444">
            <v>638</v>
          </cell>
          <cell r="CC444">
            <v>0.05</v>
          </cell>
          <cell r="CD444">
            <v>8408</v>
          </cell>
        </row>
        <row r="445">
          <cell r="B445" t="str">
            <v>DU030</v>
          </cell>
          <cell r="C445" t="str">
            <v>CAP08</v>
          </cell>
          <cell r="D445" t="str">
            <v>De dos (II) Vías HG 3"</v>
          </cell>
          <cell r="E445" t="str">
            <v>m</v>
          </cell>
          <cell r="F445" t="str">
            <v>MOC121</v>
          </cell>
          <cell r="G445" t="str">
            <v>MOC124</v>
          </cell>
          <cell r="H445" t="str">
            <v>NA</v>
          </cell>
          <cell r="I445" t="str">
            <v>NA</v>
          </cell>
          <cell r="J445" t="str">
            <v>NA</v>
          </cell>
          <cell r="K445" t="str">
            <v>NA</v>
          </cell>
          <cell r="L445" t="str">
            <v>NA</v>
          </cell>
          <cell r="M445">
            <v>2</v>
          </cell>
          <cell r="N445">
            <v>0.33</v>
          </cell>
          <cell r="O445" t="str">
            <v>NA</v>
          </cell>
          <cell r="P445" t="str">
            <v>NA</v>
          </cell>
          <cell r="Q445" t="str">
            <v>NA</v>
          </cell>
          <cell r="R445" t="str">
            <v>NA</v>
          </cell>
          <cell r="S445" t="str">
            <v>NA</v>
          </cell>
          <cell r="T445" t="str">
            <v>CEC006</v>
          </cell>
          <cell r="U445" t="str">
            <v>NA</v>
          </cell>
          <cell r="V445" t="str">
            <v>NA</v>
          </cell>
          <cell r="W445" t="str">
            <v>NA</v>
          </cell>
          <cell r="X445" t="str">
            <v>NA</v>
          </cell>
          <cell r="Y445" t="str">
            <v>CMC005</v>
          </cell>
          <cell r="Z445" t="str">
            <v>NA</v>
          </cell>
          <cell r="AA445" t="str">
            <v>NA</v>
          </cell>
          <cell r="AB445" t="str">
            <v>NA</v>
          </cell>
          <cell r="AC445" t="str">
            <v>NA</v>
          </cell>
          <cell r="AD445">
            <v>1</v>
          </cell>
          <cell r="AE445" t="str">
            <v>NA</v>
          </cell>
          <cell r="AF445" t="str">
            <v>NA</v>
          </cell>
          <cell r="AG445" t="str">
            <v>NA</v>
          </cell>
          <cell r="AH445" t="str">
            <v>NA</v>
          </cell>
          <cell r="AI445">
            <v>15</v>
          </cell>
          <cell r="AJ445">
            <v>15</v>
          </cell>
          <cell r="AO445">
            <v>40890</v>
          </cell>
          <cell r="AP445">
            <v>10300</v>
          </cell>
          <cell r="AQ445">
            <v>18729</v>
          </cell>
          <cell r="AR445">
            <v>0</v>
          </cell>
          <cell r="AS445">
            <v>0</v>
          </cell>
          <cell r="AT445">
            <v>0</v>
          </cell>
          <cell r="AU445">
            <v>0</v>
          </cell>
          <cell r="AV445">
            <v>0</v>
          </cell>
          <cell r="AW445">
            <v>20600</v>
          </cell>
          <cell r="AX445">
            <v>6181</v>
          </cell>
          <cell r="AY445">
            <v>0</v>
          </cell>
          <cell r="AZ445">
            <v>0</v>
          </cell>
          <cell r="BA445">
            <v>0</v>
          </cell>
          <cell r="BB445">
            <v>0</v>
          </cell>
          <cell r="BC445">
            <v>0</v>
          </cell>
          <cell r="BD445">
            <v>28120</v>
          </cell>
          <cell r="BE445">
            <v>84698</v>
          </cell>
          <cell r="BF445">
            <v>0</v>
          </cell>
          <cell r="BG445">
            <v>0</v>
          </cell>
          <cell r="BH445">
            <v>0</v>
          </cell>
          <cell r="BI445">
            <v>0</v>
          </cell>
          <cell r="BJ445">
            <v>5647</v>
          </cell>
          <cell r="BK445">
            <v>0</v>
          </cell>
          <cell r="BL445">
            <v>0</v>
          </cell>
          <cell r="BM445">
            <v>0</v>
          </cell>
          <cell r="BN445">
            <v>0</v>
          </cell>
          <cell r="BO445">
            <v>5647</v>
          </cell>
          <cell r="BP445">
            <v>106852</v>
          </cell>
          <cell r="BQ445">
            <v>0</v>
          </cell>
          <cell r="BR445">
            <v>0</v>
          </cell>
          <cell r="BS445">
            <v>0</v>
          </cell>
          <cell r="BT445">
            <v>0</v>
          </cell>
          <cell r="BU445">
            <v>7123</v>
          </cell>
          <cell r="BV445">
            <v>0</v>
          </cell>
          <cell r="BW445">
            <v>0</v>
          </cell>
          <cell r="BX445">
            <v>0</v>
          </cell>
          <cell r="BY445">
            <v>0</v>
          </cell>
          <cell r="BZ445">
            <v>7123</v>
          </cell>
          <cell r="CA445">
            <v>5647</v>
          </cell>
          <cell r="CB445">
            <v>12770</v>
          </cell>
          <cell r="CC445">
            <v>0.05</v>
          </cell>
          <cell r="CD445">
            <v>40890</v>
          </cell>
        </row>
        <row r="446">
          <cell r="B446" t="str">
            <v>DU022</v>
          </cell>
          <cell r="C446" t="str">
            <v>CAP08</v>
          </cell>
          <cell r="D446" t="str">
            <v>De dos (II) Vías HG 4"</v>
          </cell>
          <cell r="E446" t="str">
            <v>m</v>
          </cell>
          <cell r="F446" t="str">
            <v>MOC122</v>
          </cell>
          <cell r="G446" t="str">
            <v>MOC125</v>
          </cell>
          <cell r="H446" t="str">
            <v>NA</v>
          </cell>
          <cell r="I446" t="str">
            <v>NA</v>
          </cell>
          <cell r="J446" t="str">
            <v>NA</v>
          </cell>
          <cell r="K446" t="str">
            <v>NA</v>
          </cell>
          <cell r="L446" t="str">
            <v>NA</v>
          </cell>
          <cell r="M446">
            <v>2</v>
          </cell>
          <cell r="N446">
            <v>0.33</v>
          </cell>
          <cell r="O446" t="str">
            <v>NA</v>
          </cell>
          <cell r="P446" t="str">
            <v>NA</v>
          </cell>
          <cell r="Q446" t="str">
            <v>NA</v>
          </cell>
          <cell r="R446" t="str">
            <v>NA</v>
          </cell>
          <cell r="S446" t="str">
            <v>NA</v>
          </cell>
          <cell r="T446" t="str">
            <v>CEC006</v>
          </cell>
          <cell r="U446" t="str">
            <v>NA</v>
          </cell>
          <cell r="V446" t="str">
            <v>NA</v>
          </cell>
          <cell r="W446" t="str">
            <v>NA</v>
          </cell>
          <cell r="X446" t="str">
            <v>NA</v>
          </cell>
          <cell r="Y446" t="str">
            <v>CMC005</v>
          </cell>
          <cell r="Z446" t="str">
            <v>NA</v>
          </cell>
          <cell r="AA446" t="str">
            <v>NA</v>
          </cell>
          <cell r="AB446" t="str">
            <v>NA</v>
          </cell>
          <cell r="AC446" t="str">
            <v>NA</v>
          </cell>
          <cell r="AD446">
            <v>1</v>
          </cell>
          <cell r="AE446" t="str">
            <v>NA</v>
          </cell>
          <cell r="AF446" t="str">
            <v>NA</v>
          </cell>
          <cell r="AG446" t="str">
            <v>NA</v>
          </cell>
          <cell r="AH446" t="str">
            <v>NA</v>
          </cell>
          <cell r="AI446">
            <v>15</v>
          </cell>
          <cell r="AJ446">
            <v>15</v>
          </cell>
          <cell r="AO446">
            <v>201665</v>
          </cell>
          <cell r="AP446">
            <v>85000</v>
          </cell>
          <cell r="AQ446">
            <v>30000</v>
          </cell>
          <cell r="AR446">
            <v>0</v>
          </cell>
          <cell r="AS446">
            <v>0</v>
          </cell>
          <cell r="AT446">
            <v>0</v>
          </cell>
          <cell r="AU446">
            <v>0</v>
          </cell>
          <cell r="AV446">
            <v>0</v>
          </cell>
          <cell r="AW446">
            <v>170000</v>
          </cell>
          <cell r="AX446">
            <v>9900</v>
          </cell>
          <cell r="AY446">
            <v>0</v>
          </cell>
          <cell r="AZ446">
            <v>0</v>
          </cell>
          <cell r="BA446">
            <v>0</v>
          </cell>
          <cell r="BB446">
            <v>0</v>
          </cell>
          <cell r="BC446">
            <v>0</v>
          </cell>
          <cell r="BD446">
            <v>188895</v>
          </cell>
          <cell r="BE446">
            <v>84698</v>
          </cell>
          <cell r="BF446">
            <v>0</v>
          </cell>
          <cell r="BG446">
            <v>0</v>
          </cell>
          <cell r="BH446">
            <v>0</v>
          </cell>
          <cell r="BI446">
            <v>0</v>
          </cell>
          <cell r="BJ446">
            <v>5647</v>
          </cell>
          <cell r="BK446">
            <v>0</v>
          </cell>
          <cell r="BL446">
            <v>0</v>
          </cell>
          <cell r="BM446">
            <v>0</v>
          </cell>
          <cell r="BN446">
            <v>0</v>
          </cell>
          <cell r="BO446">
            <v>5647</v>
          </cell>
          <cell r="BP446">
            <v>106852</v>
          </cell>
          <cell r="BQ446">
            <v>0</v>
          </cell>
          <cell r="BR446">
            <v>0</v>
          </cell>
          <cell r="BS446">
            <v>0</v>
          </cell>
          <cell r="BT446">
            <v>0</v>
          </cell>
          <cell r="BU446">
            <v>7123</v>
          </cell>
          <cell r="BV446">
            <v>0</v>
          </cell>
          <cell r="BW446">
            <v>0</v>
          </cell>
          <cell r="BX446">
            <v>0</v>
          </cell>
          <cell r="BY446">
            <v>0</v>
          </cell>
          <cell r="BZ446">
            <v>7123</v>
          </cell>
          <cell r="CA446">
            <v>5647</v>
          </cell>
          <cell r="CB446">
            <v>12770</v>
          </cell>
          <cell r="CC446">
            <v>0.05</v>
          </cell>
          <cell r="CD446">
            <v>201665</v>
          </cell>
        </row>
        <row r="447">
          <cell r="B447" t="str">
            <v>EB002</v>
          </cell>
          <cell r="C447" t="str">
            <v>CAP08</v>
          </cell>
          <cell r="D447" t="str">
            <v>De III, VI, y IX Vías</v>
          </cell>
          <cell r="E447" t="str">
            <v>U</v>
          </cell>
          <cell r="F447" t="str">
            <v>MOC087</v>
          </cell>
          <cell r="G447" t="str">
            <v>NA</v>
          </cell>
          <cell r="H447" t="str">
            <v>NA</v>
          </cell>
          <cell r="I447" t="str">
            <v>NA</v>
          </cell>
          <cell r="J447" t="str">
            <v>NA</v>
          </cell>
          <cell r="K447" t="str">
            <v>NA</v>
          </cell>
          <cell r="L447" t="str">
            <v>NA</v>
          </cell>
          <cell r="M447">
            <v>7.0000000000000007E-2</v>
          </cell>
          <cell r="N447" t="str">
            <v>NA</v>
          </cell>
          <cell r="O447" t="str">
            <v>NA</v>
          </cell>
          <cell r="P447" t="str">
            <v>NA</v>
          </cell>
          <cell r="Q447" t="str">
            <v>NA</v>
          </cell>
          <cell r="R447" t="str">
            <v>NA</v>
          </cell>
          <cell r="S447" t="str">
            <v>NA</v>
          </cell>
          <cell r="T447" t="str">
            <v>CEC015</v>
          </cell>
          <cell r="U447" t="str">
            <v>NA</v>
          </cell>
          <cell r="V447" t="str">
            <v>NA</v>
          </cell>
          <cell r="W447" t="str">
            <v>NA</v>
          </cell>
          <cell r="X447" t="str">
            <v>NA</v>
          </cell>
          <cell r="Y447" t="str">
            <v>CMC022</v>
          </cell>
          <cell r="Z447" t="str">
            <v>NA</v>
          </cell>
          <cell r="AA447" t="str">
            <v>NA</v>
          </cell>
          <cell r="AB447" t="str">
            <v>NA</v>
          </cell>
          <cell r="AC447" t="str">
            <v>NA</v>
          </cell>
          <cell r="AD447">
            <v>1</v>
          </cell>
          <cell r="AE447" t="str">
            <v>NA</v>
          </cell>
          <cell r="AF447" t="str">
            <v>NA</v>
          </cell>
          <cell r="AG447" t="str">
            <v>NA</v>
          </cell>
          <cell r="AH447" t="str">
            <v>NA</v>
          </cell>
          <cell r="AI447">
            <v>8.5</v>
          </cell>
          <cell r="AJ447">
            <v>8.5</v>
          </cell>
          <cell r="AO447">
            <v>37308</v>
          </cell>
          <cell r="AP447">
            <v>197010.45</v>
          </cell>
          <cell r="AQ447">
            <v>0</v>
          </cell>
          <cell r="AR447">
            <v>0</v>
          </cell>
          <cell r="AS447">
            <v>0</v>
          </cell>
          <cell r="AT447">
            <v>0</v>
          </cell>
          <cell r="AU447">
            <v>0</v>
          </cell>
          <cell r="AV447">
            <v>0</v>
          </cell>
          <cell r="AW447">
            <v>13791</v>
          </cell>
          <cell r="AX447">
            <v>0</v>
          </cell>
          <cell r="AY447">
            <v>0</v>
          </cell>
          <cell r="AZ447">
            <v>0</v>
          </cell>
          <cell r="BA447">
            <v>0</v>
          </cell>
          <cell r="BB447">
            <v>0</v>
          </cell>
          <cell r="BC447">
            <v>0</v>
          </cell>
          <cell r="BD447">
            <v>14481</v>
          </cell>
          <cell r="BE447">
            <v>28837</v>
          </cell>
          <cell r="BF447">
            <v>0</v>
          </cell>
          <cell r="BG447">
            <v>0</v>
          </cell>
          <cell r="BH447">
            <v>0</v>
          </cell>
          <cell r="BI447">
            <v>0</v>
          </cell>
          <cell r="BJ447">
            <v>3393</v>
          </cell>
          <cell r="BK447">
            <v>0</v>
          </cell>
          <cell r="BL447">
            <v>0</v>
          </cell>
          <cell r="BM447">
            <v>0</v>
          </cell>
          <cell r="BN447">
            <v>0</v>
          </cell>
          <cell r="BO447">
            <v>3393</v>
          </cell>
          <cell r="BP447">
            <v>165187</v>
          </cell>
          <cell r="BQ447">
            <v>0</v>
          </cell>
          <cell r="BR447">
            <v>0</v>
          </cell>
          <cell r="BS447">
            <v>0</v>
          </cell>
          <cell r="BT447">
            <v>0</v>
          </cell>
          <cell r="BU447">
            <v>19434</v>
          </cell>
          <cell r="BV447">
            <v>0</v>
          </cell>
          <cell r="BW447">
            <v>0</v>
          </cell>
          <cell r="BX447">
            <v>0</v>
          </cell>
          <cell r="BY447">
            <v>0</v>
          </cell>
          <cell r="BZ447">
            <v>19434</v>
          </cell>
          <cell r="CA447">
            <v>3393</v>
          </cell>
          <cell r="CB447">
            <v>22827</v>
          </cell>
          <cell r="CC447">
            <v>0.05</v>
          </cell>
          <cell r="CD447">
            <v>37308</v>
          </cell>
        </row>
        <row r="448">
          <cell r="B448" t="str">
            <v>DU027</v>
          </cell>
          <cell r="C448" t="str">
            <v>CAP08</v>
          </cell>
          <cell r="D448" t="str">
            <v>De nueve (IX) Vías HG 4"</v>
          </cell>
          <cell r="E448" t="str">
            <v>m</v>
          </cell>
          <cell r="F448" t="str">
            <v>MOC122</v>
          </cell>
          <cell r="G448" t="str">
            <v>MOC125</v>
          </cell>
          <cell r="H448" t="str">
            <v>NA</v>
          </cell>
          <cell r="I448" t="str">
            <v>NA</v>
          </cell>
          <cell r="J448" t="str">
            <v>NA</v>
          </cell>
          <cell r="K448" t="str">
            <v>NA</v>
          </cell>
          <cell r="L448" t="str">
            <v>NA</v>
          </cell>
          <cell r="M448">
            <v>9</v>
          </cell>
          <cell r="N448">
            <v>1.5</v>
          </cell>
          <cell r="O448" t="str">
            <v>NA</v>
          </cell>
          <cell r="P448" t="str">
            <v>NA</v>
          </cell>
          <cell r="Q448" t="str">
            <v>NA</v>
          </cell>
          <cell r="R448" t="str">
            <v>NA</v>
          </cell>
          <cell r="S448" t="str">
            <v>NA</v>
          </cell>
          <cell r="T448" t="str">
            <v>CEC006</v>
          </cell>
          <cell r="U448" t="str">
            <v>NA</v>
          </cell>
          <cell r="V448" t="str">
            <v>NA</v>
          </cell>
          <cell r="W448" t="str">
            <v>NA</v>
          </cell>
          <cell r="X448" t="str">
            <v>NA</v>
          </cell>
          <cell r="Y448" t="str">
            <v>CMC005</v>
          </cell>
          <cell r="Z448" t="str">
            <v>NA</v>
          </cell>
          <cell r="AA448" t="str">
            <v>NA</v>
          </cell>
          <cell r="AB448" t="str">
            <v>NA</v>
          </cell>
          <cell r="AC448" t="str">
            <v>NA</v>
          </cell>
          <cell r="AD448">
            <v>1</v>
          </cell>
          <cell r="AE448" t="str">
            <v>NA</v>
          </cell>
          <cell r="AF448" t="str">
            <v>NA</v>
          </cell>
          <cell r="AG448" t="str">
            <v>NA</v>
          </cell>
          <cell r="AH448" t="str">
            <v>NA</v>
          </cell>
          <cell r="AI448">
            <v>3.33</v>
          </cell>
          <cell r="AJ448">
            <v>3.33</v>
          </cell>
          <cell r="AO448">
            <v>908023</v>
          </cell>
          <cell r="AP448">
            <v>85000</v>
          </cell>
          <cell r="AQ448">
            <v>30000</v>
          </cell>
          <cell r="AR448">
            <v>0</v>
          </cell>
          <cell r="AS448">
            <v>0</v>
          </cell>
          <cell r="AT448">
            <v>0</v>
          </cell>
          <cell r="AU448">
            <v>0</v>
          </cell>
          <cell r="AV448">
            <v>0</v>
          </cell>
          <cell r="AW448">
            <v>765000</v>
          </cell>
          <cell r="AX448">
            <v>45000</v>
          </cell>
          <cell r="AY448">
            <v>0</v>
          </cell>
          <cell r="AZ448">
            <v>0</v>
          </cell>
          <cell r="BA448">
            <v>0</v>
          </cell>
          <cell r="BB448">
            <v>0</v>
          </cell>
          <cell r="BC448">
            <v>0</v>
          </cell>
          <cell r="BD448">
            <v>850500</v>
          </cell>
          <cell r="BE448">
            <v>84698</v>
          </cell>
          <cell r="BF448">
            <v>0</v>
          </cell>
          <cell r="BG448">
            <v>0</v>
          </cell>
          <cell r="BH448">
            <v>0</v>
          </cell>
          <cell r="BI448">
            <v>0</v>
          </cell>
          <cell r="BJ448">
            <v>25435</v>
          </cell>
          <cell r="BK448">
            <v>0</v>
          </cell>
          <cell r="BL448">
            <v>0</v>
          </cell>
          <cell r="BM448">
            <v>0</v>
          </cell>
          <cell r="BN448">
            <v>0</v>
          </cell>
          <cell r="BO448">
            <v>25435</v>
          </cell>
          <cell r="BP448">
            <v>106852</v>
          </cell>
          <cell r="BQ448">
            <v>0</v>
          </cell>
          <cell r="BR448">
            <v>0</v>
          </cell>
          <cell r="BS448">
            <v>0</v>
          </cell>
          <cell r="BT448">
            <v>0</v>
          </cell>
          <cell r="BU448">
            <v>32088</v>
          </cell>
          <cell r="BV448">
            <v>0</v>
          </cell>
          <cell r="BW448">
            <v>0</v>
          </cell>
          <cell r="BX448">
            <v>0</v>
          </cell>
          <cell r="BY448">
            <v>0</v>
          </cell>
          <cell r="BZ448">
            <v>32088</v>
          </cell>
          <cell r="CA448">
            <v>25435</v>
          </cell>
          <cell r="CB448">
            <v>57523</v>
          </cell>
          <cell r="CC448">
            <v>0.05</v>
          </cell>
          <cell r="CD448">
            <v>908023</v>
          </cell>
        </row>
        <row r="449">
          <cell r="B449" t="str">
            <v>DU026</v>
          </cell>
          <cell r="C449" t="str">
            <v>CAP08</v>
          </cell>
          <cell r="D449" t="str">
            <v>De ocho (VIII) Vías HG 4"</v>
          </cell>
          <cell r="E449" t="str">
            <v>m</v>
          </cell>
          <cell r="F449" t="str">
            <v>MOC122</v>
          </cell>
          <cell r="G449" t="str">
            <v>MOC125</v>
          </cell>
          <cell r="H449" t="str">
            <v>NA</v>
          </cell>
          <cell r="I449" t="str">
            <v>NA</v>
          </cell>
          <cell r="J449" t="str">
            <v>NA</v>
          </cell>
          <cell r="K449" t="str">
            <v>NA</v>
          </cell>
          <cell r="L449" t="str">
            <v>NA</v>
          </cell>
          <cell r="M449">
            <v>8</v>
          </cell>
          <cell r="N449">
            <v>1.33</v>
          </cell>
          <cell r="O449" t="str">
            <v>NA</v>
          </cell>
          <cell r="P449" t="str">
            <v>NA</v>
          </cell>
          <cell r="Q449" t="str">
            <v>NA</v>
          </cell>
          <cell r="R449" t="str">
            <v>NA</v>
          </cell>
          <cell r="S449" t="str">
            <v>NA</v>
          </cell>
          <cell r="T449" t="str">
            <v>CEC006</v>
          </cell>
          <cell r="U449" t="str">
            <v>NA</v>
          </cell>
          <cell r="V449" t="str">
            <v>NA</v>
          </cell>
          <cell r="W449" t="str">
            <v>NA</v>
          </cell>
          <cell r="X449" t="str">
            <v>NA</v>
          </cell>
          <cell r="Y449" t="str">
            <v>CMC005</v>
          </cell>
          <cell r="Z449" t="str">
            <v>NA</v>
          </cell>
          <cell r="AA449" t="str">
            <v>NA</v>
          </cell>
          <cell r="AB449" t="str">
            <v>NA</v>
          </cell>
          <cell r="AC449" t="str">
            <v>NA</v>
          </cell>
          <cell r="AD449">
            <v>1</v>
          </cell>
          <cell r="AE449" t="str">
            <v>NA</v>
          </cell>
          <cell r="AF449" t="str">
            <v>NA</v>
          </cell>
          <cell r="AG449" t="str">
            <v>NA</v>
          </cell>
          <cell r="AH449" t="str">
            <v>NA</v>
          </cell>
          <cell r="AI449">
            <v>3.75</v>
          </cell>
          <cell r="AJ449">
            <v>3.75</v>
          </cell>
          <cell r="AO449">
            <v>806975</v>
          </cell>
          <cell r="AP449">
            <v>85000</v>
          </cell>
          <cell r="AQ449">
            <v>30000</v>
          </cell>
          <cell r="AR449">
            <v>0</v>
          </cell>
          <cell r="AS449">
            <v>0</v>
          </cell>
          <cell r="AT449">
            <v>0</v>
          </cell>
          <cell r="AU449">
            <v>0</v>
          </cell>
          <cell r="AV449">
            <v>0</v>
          </cell>
          <cell r="AW449">
            <v>680000</v>
          </cell>
          <cell r="AX449">
            <v>39900</v>
          </cell>
          <cell r="AY449">
            <v>0</v>
          </cell>
          <cell r="AZ449">
            <v>0</v>
          </cell>
          <cell r="BA449">
            <v>0</v>
          </cell>
          <cell r="BB449">
            <v>0</v>
          </cell>
          <cell r="BC449">
            <v>0</v>
          </cell>
          <cell r="BD449">
            <v>755895</v>
          </cell>
          <cell r="BE449">
            <v>84698</v>
          </cell>
          <cell r="BF449">
            <v>0</v>
          </cell>
          <cell r="BG449">
            <v>0</v>
          </cell>
          <cell r="BH449">
            <v>0</v>
          </cell>
          <cell r="BI449">
            <v>0</v>
          </cell>
          <cell r="BJ449">
            <v>22586</v>
          </cell>
          <cell r="BK449">
            <v>0</v>
          </cell>
          <cell r="BL449">
            <v>0</v>
          </cell>
          <cell r="BM449">
            <v>0</v>
          </cell>
          <cell r="BN449">
            <v>0</v>
          </cell>
          <cell r="BO449">
            <v>22586</v>
          </cell>
          <cell r="BP449">
            <v>106852</v>
          </cell>
          <cell r="BQ449">
            <v>0</v>
          </cell>
          <cell r="BR449">
            <v>0</v>
          </cell>
          <cell r="BS449">
            <v>0</v>
          </cell>
          <cell r="BT449">
            <v>0</v>
          </cell>
          <cell r="BU449">
            <v>28494</v>
          </cell>
          <cell r="BV449">
            <v>0</v>
          </cell>
          <cell r="BW449">
            <v>0</v>
          </cell>
          <cell r="BX449">
            <v>0</v>
          </cell>
          <cell r="BY449">
            <v>0</v>
          </cell>
          <cell r="BZ449">
            <v>28494</v>
          </cell>
          <cell r="CA449">
            <v>22586</v>
          </cell>
          <cell r="CB449">
            <v>51080</v>
          </cell>
          <cell r="CC449">
            <v>0.05</v>
          </cell>
          <cell r="CD449">
            <v>806975</v>
          </cell>
        </row>
        <row r="450">
          <cell r="B450" t="str">
            <v>DU025</v>
          </cell>
          <cell r="C450" t="str">
            <v>CAP08</v>
          </cell>
          <cell r="D450" t="str">
            <v>De seis (VI) Vías HG 4"</v>
          </cell>
          <cell r="E450" t="str">
            <v>m</v>
          </cell>
          <cell r="F450" t="str">
            <v>MOC122</v>
          </cell>
          <cell r="G450" t="str">
            <v>MOC125</v>
          </cell>
          <cell r="H450" t="str">
            <v>NA</v>
          </cell>
          <cell r="I450" t="str">
            <v>NA</v>
          </cell>
          <cell r="J450" t="str">
            <v>NA</v>
          </cell>
          <cell r="K450" t="str">
            <v>NA</v>
          </cell>
          <cell r="L450" t="str">
            <v>NA</v>
          </cell>
          <cell r="M450">
            <v>6</v>
          </cell>
          <cell r="N450">
            <v>1</v>
          </cell>
          <cell r="O450" t="str">
            <v>NA</v>
          </cell>
          <cell r="P450" t="str">
            <v>NA</v>
          </cell>
          <cell r="Q450" t="str">
            <v>NA</v>
          </cell>
          <cell r="R450" t="str">
            <v>NA</v>
          </cell>
          <cell r="S450" t="str">
            <v>NA</v>
          </cell>
          <cell r="T450" t="str">
            <v>CEC006</v>
          </cell>
          <cell r="U450" t="str">
            <v>NA</v>
          </cell>
          <cell r="V450" t="str">
            <v>NA</v>
          </cell>
          <cell r="W450" t="str">
            <v>NA</v>
          </cell>
          <cell r="X450" t="str">
            <v>NA</v>
          </cell>
          <cell r="Y450" t="str">
            <v>CMC005</v>
          </cell>
          <cell r="Z450" t="str">
            <v>NA</v>
          </cell>
          <cell r="AA450" t="str">
            <v>NA</v>
          </cell>
          <cell r="AB450" t="str">
            <v>NA</v>
          </cell>
          <cell r="AC450" t="str">
            <v>NA</v>
          </cell>
          <cell r="AD450">
            <v>1</v>
          </cell>
          <cell r="AE450" t="str">
            <v>NA</v>
          </cell>
          <cell r="AF450" t="str">
            <v>NA</v>
          </cell>
          <cell r="AG450" t="str">
            <v>NA</v>
          </cell>
          <cell r="AH450" t="str">
            <v>NA</v>
          </cell>
          <cell r="AI450">
            <v>5</v>
          </cell>
          <cell r="AJ450">
            <v>5</v>
          </cell>
          <cell r="AO450">
            <v>605310</v>
          </cell>
          <cell r="AP450">
            <v>85000</v>
          </cell>
          <cell r="AQ450">
            <v>30000</v>
          </cell>
          <cell r="AR450">
            <v>0</v>
          </cell>
          <cell r="AS450">
            <v>0</v>
          </cell>
          <cell r="AT450">
            <v>0</v>
          </cell>
          <cell r="AU450">
            <v>0</v>
          </cell>
          <cell r="AV450">
            <v>0</v>
          </cell>
          <cell r="AW450">
            <v>510000</v>
          </cell>
          <cell r="AX450">
            <v>30000</v>
          </cell>
          <cell r="AY450">
            <v>0</v>
          </cell>
          <cell r="AZ450">
            <v>0</v>
          </cell>
          <cell r="BA450">
            <v>0</v>
          </cell>
          <cell r="BB450">
            <v>0</v>
          </cell>
          <cell r="BC450">
            <v>0</v>
          </cell>
          <cell r="BD450">
            <v>567000</v>
          </cell>
          <cell r="BE450">
            <v>84698</v>
          </cell>
          <cell r="BF450">
            <v>0</v>
          </cell>
          <cell r="BG450">
            <v>0</v>
          </cell>
          <cell r="BH450">
            <v>0</v>
          </cell>
          <cell r="BI450">
            <v>0</v>
          </cell>
          <cell r="BJ450">
            <v>16940</v>
          </cell>
          <cell r="BK450">
            <v>0</v>
          </cell>
          <cell r="BL450">
            <v>0</v>
          </cell>
          <cell r="BM450">
            <v>0</v>
          </cell>
          <cell r="BN450">
            <v>0</v>
          </cell>
          <cell r="BO450">
            <v>16940</v>
          </cell>
          <cell r="BP450">
            <v>106852</v>
          </cell>
          <cell r="BQ450">
            <v>0</v>
          </cell>
          <cell r="BR450">
            <v>0</v>
          </cell>
          <cell r="BS450">
            <v>0</v>
          </cell>
          <cell r="BT450">
            <v>0</v>
          </cell>
          <cell r="BU450">
            <v>21370</v>
          </cell>
          <cell r="BV450">
            <v>0</v>
          </cell>
          <cell r="BW450">
            <v>0</v>
          </cell>
          <cell r="BX450">
            <v>0</v>
          </cell>
          <cell r="BY450">
            <v>0</v>
          </cell>
          <cell r="BZ450">
            <v>21370</v>
          </cell>
          <cell r="CA450">
            <v>16940</v>
          </cell>
          <cell r="CB450">
            <v>38310</v>
          </cell>
          <cell r="CC450">
            <v>0.05</v>
          </cell>
          <cell r="CD450">
            <v>605310</v>
          </cell>
        </row>
        <row r="451">
          <cell r="B451" t="str">
            <v>DU020</v>
          </cell>
          <cell r="C451" t="str">
            <v>CAP08</v>
          </cell>
          <cell r="D451" t="str">
            <v>De tres (III) Vías 2" PVC</v>
          </cell>
          <cell r="E451" t="str">
            <v>m</v>
          </cell>
          <cell r="F451" t="str">
            <v>MOC052</v>
          </cell>
          <cell r="G451" t="str">
            <v>NA</v>
          </cell>
          <cell r="H451" t="str">
            <v>NA</v>
          </cell>
          <cell r="I451" t="str">
            <v>NA</v>
          </cell>
          <cell r="J451" t="str">
            <v>NA</v>
          </cell>
          <cell r="K451" t="str">
            <v>NA</v>
          </cell>
          <cell r="L451" t="str">
            <v>NA</v>
          </cell>
          <cell r="M451">
            <v>3</v>
          </cell>
          <cell r="N451" t="str">
            <v>NA</v>
          </cell>
          <cell r="O451" t="str">
            <v>NA</v>
          </cell>
          <cell r="P451" t="str">
            <v>NA</v>
          </cell>
          <cell r="Q451" t="str">
            <v>NA</v>
          </cell>
          <cell r="R451" t="str">
            <v>NA</v>
          </cell>
          <cell r="S451" t="str">
            <v>NA</v>
          </cell>
          <cell r="T451" t="str">
            <v>CEC006</v>
          </cell>
          <cell r="U451" t="str">
            <v>NA</v>
          </cell>
          <cell r="V451" t="str">
            <v>NA</v>
          </cell>
          <cell r="W451" t="str">
            <v>NA</v>
          </cell>
          <cell r="X451" t="str">
            <v>NA</v>
          </cell>
          <cell r="Y451" t="str">
            <v>CMC005</v>
          </cell>
          <cell r="Z451" t="str">
            <v>NA</v>
          </cell>
          <cell r="AA451" t="str">
            <v>NA</v>
          </cell>
          <cell r="AB451" t="str">
            <v>NA</v>
          </cell>
          <cell r="AC451" t="str">
            <v>NA</v>
          </cell>
          <cell r="AD451">
            <v>1</v>
          </cell>
          <cell r="AE451" t="str">
            <v>NA</v>
          </cell>
          <cell r="AF451" t="str">
            <v>NA</v>
          </cell>
          <cell r="AG451" t="str">
            <v>NA</v>
          </cell>
          <cell r="AH451" t="str">
            <v>NA</v>
          </cell>
          <cell r="AI451">
            <v>250</v>
          </cell>
          <cell r="AJ451">
            <v>250</v>
          </cell>
          <cell r="AO451">
            <v>12421</v>
          </cell>
          <cell r="AP451">
            <v>3700</v>
          </cell>
          <cell r="AQ451">
            <v>0</v>
          </cell>
          <cell r="AR451">
            <v>0</v>
          </cell>
          <cell r="AS451">
            <v>0</v>
          </cell>
          <cell r="AT451">
            <v>0</v>
          </cell>
          <cell r="AU451">
            <v>0</v>
          </cell>
          <cell r="AV451">
            <v>0</v>
          </cell>
          <cell r="AW451">
            <v>11100</v>
          </cell>
          <cell r="AX451">
            <v>0</v>
          </cell>
          <cell r="AY451">
            <v>0</v>
          </cell>
          <cell r="AZ451">
            <v>0</v>
          </cell>
          <cell r="BA451">
            <v>0</v>
          </cell>
          <cell r="BB451">
            <v>0</v>
          </cell>
          <cell r="BC451">
            <v>0</v>
          </cell>
          <cell r="BD451">
            <v>11655</v>
          </cell>
          <cell r="BE451">
            <v>84698</v>
          </cell>
          <cell r="BF451">
            <v>0</v>
          </cell>
          <cell r="BG451">
            <v>0</v>
          </cell>
          <cell r="BH451">
            <v>0</v>
          </cell>
          <cell r="BI451">
            <v>0</v>
          </cell>
          <cell r="BJ451">
            <v>339</v>
          </cell>
          <cell r="BK451">
            <v>0</v>
          </cell>
          <cell r="BL451">
            <v>0</v>
          </cell>
          <cell r="BM451">
            <v>0</v>
          </cell>
          <cell r="BN451">
            <v>0</v>
          </cell>
          <cell r="BO451">
            <v>339</v>
          </cell>
          <cell r="BP451">
            <v>106852</v>
          </cell>
          <cell r="BQ451">
            <v>0</v>
          </cell>
          <cell r="BR451">
            <v>0</v>
          </cell>
          <cell r="BS451">
            <v>0</v>
          </cell>
          <cell r="BT451">
            <v>0</v>
          </cell>
          <cell r="BU451">
            <v>427</v>
          </cell>
          <cell r="BV451">
            <v>0</v>
          </cell>
          <cell r="BW451">
            <v>0</v>
          </cell>
          <cell r="BX451">
            <v>0</v>
          </cell>
          <cell r="BY451">
            <v>0</v>
          </cell>
          <cell r="BZ451">
            <v>427</v>
          </cell>
          <cell r="CA451">
            <v>339</v>
          </cell>
          <cell r="CB451">
            <v>766</v>
          </cell>
          <cell r="CC451">
            <v>0.05</v>
          </cell>
          <cell r="CD451">
            <v>12421</v>
          </cell>
        </row>
        <row r="452">
          <cell r="B452" t="str">
            <v>DU031</v>
          </cell>
          <cell r="C452" t="str">
            <v>CAP08</v>
          </cell>
          <cell r="D452" t="str">
            <v>De tres (III) Vías HG 3"</v>
          </cell>
          <cell r="E452" t="str">
            <v>m</v>
          </cell>
          <cell r="F452" t="str">
            <v>MOC122</v>
          </cell>
          <cell r="G452" t="str">
            <v>MOC125</v>
          </cell>
          <cell r="H452" t="str">
            <v>NA</v>
          </cell>
          <cell r="I452" t="str">
            <v>NA</v>
          </cell>
          <cell r="J452" t="str">
            <v>NA</v>
          </cell>
          <cell r="K452" t="str">
            <v>NA</v>
          </cell>
          <cell r="L452" t="str">
            <v>NA</v>
          </cell>
          <cell r="M452">
            <v>3</v>
          </cell>
          <cell r="N452">
            <v>0.5</v>
          </cell>
          <cell r="O452" t="str">
            <v>NA</v>
          </cell>
          <cell r="P452" t="str">
            <v>NA</v>
          </cell>
          <cell r="Q452" t="str">
            <v>NA</v>
          </cell>
          <cell r="R452" t="str">
            <v>NA</v>
          </cell>
          <cell r="S452" t="str">
            <v>NA</v>
          </cell>
          <cell r="T452" t="str">
            <v>CEC006</v>
          </cell>
          <cell r="U452" t="str">
            <v>NA</v>
          </cell>
          <cell r="V452" t="str">
            <v>NA</v>
          </cell>
          <cell r="W452" t="str">
            <v>NA</v>
          </cell>
          <cell r="X452" t="str">
            <v>NA</v>
          </cell>
          <cell r="Y452" t="str">
            <v>CMC005</v>
          </cell>
          <cell r="Z452" t="str">
            <v>NA</v>
          </cell>
          <cell r="AA452" t="str">
            <v>NA</v>
          </cell>
          <cell r="AB452" t="str">
            <v>NA</v>
          </cell>
          <cell r="AC452" t="str">
            <v>NA</v>
          </cell>
          <cell r="AD452">
            <v>1</v>
          </cell>
          <cell r="AE452" t="str">
            <v>NA</v>
          </cell>
          <cell r="AF452" t="str">
            <v>NA</v>
          </cell>
          <cell r="AG452" t="str">
            <v>NA</v>
          </cell>
          <cell r="AH452" t="str">
            <v>NA</v>
          </cell>
          <cell r="AI452">
            <v>10</v>
          </cell>
          <cell r="AJ452">
            <v>10</v>
          </cell>
          <cell r="AO452">
            <v>302655</v>
          </cell>
          <cell r="AP452">
            <v>85000</v>
          </cell>
          <cell r="AQ452">
            <v>30000</v>
          </cell>
          <cell r="AR452">
            <v>0</v>
          </cell>
          <cell r="AS452">
            <v>0</v>
          </cell>
          <cell r="AT452">
            <v>0</v>
          </cell>
          <cell r="AU452">
            <v>0</v>
          </cell>
          <cell r="AV452">
            <v>0</v>
          </cell>
          <cell r="AW452">
            <v>255000</v>
          </cell>
          <cell r="AX452">
            <v>15000</v>
          </cell>
          <cell r="AY452">
            <v>0</v>
          </cell>
          <cell r="AZ452">
            <v>0</v>
          </cell>
          <cell r="BA452">
            <v>0</v>
          </cell>
          <cell r="BB452">
            <v>0</v>
          </cell>
          <cell r="BC452">
            <v>0</v>
          </cell>
          <cell r="BD452">
            <v>283500</v>
          </cell>
          <cell r="BE452">
            <v>84698</v>
          </cell>
          <cell r="BF452">
            <v>0</v>
          </cell>
          <cell r="BG452">
            <v>0</v>
          </cell>
          <cell r="BH452">
            <v>0</v>
          </cell>
          <cell r="BI452">
            <v>0</v>
          </cell>
          <cell r="BJ452">
            <v>8470</v>
          </cell>
          <cell r="BK452">
            <v>0</v>
          </cell>
          <cell r="BL452">
            <v>0</v>
          </cell>
          <cell r="BM452">
            <v>0</v>
          </cell>
          <cell r="BN452">
            <v>0</v>
          </cell>
          <cell r="BO452">
            <v>8470</v>
          </cell>
          <cell r="BP452">
            <v>106852</v>
          </cell>
          <cell r="BQ452">
            <v>0</v>
          </cell>
          <cell r="BR452">
            <v>0</v>
          </cell>
          <cell r="BS452">
            <v>0</v>
          </cell>
          <cell r="BT452">
            <v>0</v>
          </cell>
          <cell r="BU452">
            <v>10685</v>
          </cell>
          <cell r="BV452">
            <v>0</v>
          </cell>
          <cell r="BW452">
            <v>0</v>
          </cell>
          <cell r="BX452">
            <v>0</v>
          </cell>
          <cell r="BY452">
            <v>0</v>
          </cell>
          <cell r="BZ452">
            <v>10685</v>
          </cell>
          <cell r="CA452">
            <v>8470</v>
          </cell>
          <cell r="CB452">
            <v>19155</v>
          </cell>
          <cell r="CC452">
            <v>0.05</v>
          </cell>
          <cell r="CD452">
            <v>302655</v>
          </cell>
        </row>
        <row r="453">
          <cell r="B453" t="str">
            <v>DU023</v>
          </cell>
          <cell r="C453" t="str">
            <v>CAP08</v>
          </cell>
          <cell r="D453" t="str">
            <v>De tres (III) Vías HG 4"</v>
          </cell>
          <cell r="E453" t="str">
            <v>m</v>
          </cell>
          <cell r="F453" t="str">
            <v>MOC122</v>
          </cell>
          <cell r="G453" t="str">
            <v>MOC125</v>
          </cell>
          <cell r="H453" t="str">
            <v>NA</v>
          </cell>
          <cell r="I453" t="str">
            <v>NA</v>
          </cell>
          <cell r="J453" t="str">
            <v>NA</v>
          </cell>
          <cell r="K453" t="str">
            <v>NA</v>
          </cell>
          <cell r="L453" t="str">
            <v>NA</v>
          </cell>
          <cell r="M453">
            <v>3</v>
          </cell>
          <cell r="N453">
            <v>0.5</v>
          </cell>
          <cell r="O453" t="str">
            <v>NA</v>
          </cell>
          <cell r="P453" t="str">
            <v>NA</v>
          </cell>
          <cell r="Q453" t="str">
            <v>NA</v>
          </cell>
          <cell r="R453" t="str">
            <v>NA</v>
          </cell>
          <cell r="S453" t="str">
            <v>NA</v>
          </cell>
          <cell r="T453" t="str">
            <v>CEC006</v>
          </cell>
          <cell r="U453" t="str">
            <v>NA</v>
          </cell>
          <cell r="V453" t="str">
            <v>NA</v>
          </cell>
          <cell r="W453" t="str">
            <v>NA</v>
          </cell>
          <cell r="X453" t="str">
            <v>NA</v>
          </cell>
          <cell r="Y453" t="str">
            <v>CMC005</v>
          </cell>
          <cell r="Z453" t="str">
            <v>NA</v>
          </cell>
          <cell r="AA453" t="str">
            <v>NA</v>
          </cell>
          <cell r="AB453" t="str">
            <v>NA</v>
          </cell>
          <cell r="AC453" t="str">
            <v>NA</v>
          </cell>
          <cell r="AD453">
            <v>1</v>
          </cell>
          <cell r="AE453" t="str">
            <v>NA</v>
          </cell>
          <cell r="AF453" t="str">
            <v>NA</v>
          </cell>
          <cell r="AG453" t="str">
            <v>NA</v>
          </cell>
          <cell r="AH453" t="str">
            <v>NA</v>
          </cell>
          <cell r="AI453">
            <v>10</v>
          </cell>
          <cell r="AJ453">
            <v>10</v>
          </cell>
          <cell r="AO453">
            <v>302655</v>
          </cell>
          <cell r="AP453">
            <v>85000</v>
          </cell>
          <cell r="AQ453">
            <v>30000</v>
          </cell>
          <cell r="AR453">
            <v>0</v>
          </cell>
          <cell r="AS453">
            <v>0</v>
          </cell>
          <cell r="AT453">
            <v>0</v>
          </cell>
          <cell r="AU453">
            <v>0</v>
          </cell>
          <cell r="AV453">
            <v>0</v>
          </cell>
          <cell r="AW453">
            <v>255000</v>
          </cell>
          <cell r="AX453">
            <v>15000</v>
          </cell>
          <cell r="AY453">
            <v>0</v>
          </cell>
          <cell r="AZ453">
            <v>0</v>
          </cell>
          <cell r="BA453">
            <v>0</v>
          </cell>
          <cell r="BB453">
            <v>0</v>
          </cell>
          <cell r="BC453">
            <v>0</v>
          </cell>
          <cell r="BD453">
            <v>283500</v>
          </cell>
          <cell r="BE453">
            <v>84698</v>
          </cell>
          <cell r="BF453">
            <v>0</v>
          </cell>
          <cell r="BG453">
            <v>0</v>
          </cell>
          <cell r="BH453">
            <v>0</v>
          </cell>
          <cell r="BI453">
            <v>0</v>
          </cell>
          <cell r="BJ453">
            <v>8470</v>
          </cell>
          <cell r="BK453">
            <v>0</v>
          </cell>
          <cell r="BL453">
            <v>0</v>
          </cell>
          <cell r="BM453">
            <v>0</v>
          </cell>
          <cell r="BN453">
            <v>0</v>
          </cell>
          <cell r="BO453">
            <v>8470</v>
          </cell>
          <cell r="BP453">
            <v>106852</v>
          </cell>
          <cell r="BQ453">
            <v>0</v>
          </cell>
          <cell r="BR453">
            <v>0</v>
          </cell>
          <cell r="BS453">
            <v>0</v>
          </cell>
          <cell r="BT453">
            <v>0</v>
          </cell>
          <cell r="BU453">
            <v>10685</v>
          </cell>
          <cell r="BV453">
            <v>0</v>
          </cell>
          <cell r="BW453">
            <v>0</v>
          </cell>
          <cell r="BX453">
            <v>0</v>
          </cell>
          <cell r="BY453">
            <v>0</v>
          </cell>
          <cell r="BZ453">
            <v>10685</v>
          </cell>
          <cell r="CA453">
            <v>8470</v>
          </cell>
          <cell r="CB453">
            <v>19155</v>
          </cell>
          <cell r="CC453">
            <v>0.05</v>
          </cell>
          <cell r="CD453">
            <v>302655</v>
          </cell>
        </row>
        <row r="454">
          <cell r="B454" t="str">
            <v>DU029</v>
          </cell>
          <cell r="C454" t="str">
            <v>CAP08</v>
          </cell>
          <cell r="D454" t="str">
            <v>De una (I) Vías HG 3"</v>
          </cell>
          <cell r="E454" t="str">
            <v>m</v>
          </cell>
          <cell r="F454" t="str">
            <v>MOC121</v>
          </cell>
          <cell r="G454" t="str">
            <v>MOC124</v>
          </cell>
          <cell r="H454" t="str">
            <v>NA</v>
          </cell>
          <cell r="I454" t="str">
            <v>NA</v>
          </cell>
          <cell r="J454" t="str">
            <v>NA</v>
          </cell>
          <cell r="K454" t="str">
            <v>NA</v>
          </cell>
          <cell r="L454" t="str">
            <v>NA</v>
          </cell>
          <cell r="M454">
            <v>1</v>
          </cell>
          <cell r="N454">
            <v>0.17</v>
          </cell>
          <cell r="O454" t="str">
            <v>NA</v>
          </cell>
          <cell r="P454" t="str">
            <v>NA</v>
          </cell>
          <cell r="Q454" t="str">
            <v>NA</v>
          </cell>
          <cell r="R454" t="str">
            <v>NA</v>
          </cell>
          <cell r="S454" t="str">
            <v>NA</v>
          </cell>
          <cell r="T454" t="str">
            <v>CEC006</v>
          </cell>
          <cell r="U454" t="str">
            <v>NA</v>
          </cell>
          <cell r="V454" t="str">
            <v>NA</v>
          </cell>
          <cell r="W454" t="str">
            <v>NA</v>
          </cell>
          <cell r="X454" t="str">
            <v>NA</v>
          </cell>
          <cell r="Y454" t="str">
            <v>CMC005</v>
          </cell>
          <cell r="Z454" t="str">
            <v>NA</v>
          </cell>
          <cell r="AA454" t="str">
            <v>NA</v>
          </cell>
          <cell r="AB454" t="str">
            <v>NA</v>
          </cell>
          <cell r="AC454" t="str">
            <v>NA</v>
          </cell>
          <cell r="AD454">
            <v>1</v>
          </cell>
          <cell r="AE454" t="str">
            <v>NA</v>
          </cell>
          <cell r="AF454" t="str">
            <v>NA</v>
          </cell>
          <cell r="AG454" t="str">
            <v>NA</v>
          </cell>
          <cell r="AH454" t="str">
            <v>NA</v>
          </cell>
          <cell r="AI454">
            <v>30</v>
          </cell>
          <cell r="AJ454">
            <v>30</v>
          </cell>
          <cell r="AO454">
            <v>20543</v>
          </cell>
          <cell r="AP454">
            <v>10300</v>
          </cell>
          <cell r="AQ454">
            <v>18729</v>
          </cell>
          <cell r="AR454">
            <v>0</v>
          </cell>
          <cell r="AS454">
            <v>0</v>
          </cell>
          <cell r="AT454">
            <v>0</v>
          </cell>
          <cell r="AU454">
            <v>0</v>
          </cell>
          <cell r="AV454">
            <v>0</v>
          </cell>
          <cell r="AW454">
            <v>10300</v>
          </cell>
          <cell r="AX454">
            <v>3184</v>
          </cell>
          <cell r="AY454">
            <v>0</v>
          </cell>
          <cell r="AZ454">
            <v>0</v>
          </cell>
          <cell r="BA454">
            <v>0</v>
          </cell>
          <cell r="BB454">
            <v>0</v>
          </cell>
          <cell r="BC454">
            <v>0</v>
          </cell>
          <cell r="BD454">
            <v>14158</v>
          </cell>
          <cell r="BE454">
            <v>84698</v>
          </cell>
          <cell r="BF454">
            <v>0</v>
          </cell>
          <cell r="BG454">
            <v>0</v>
          </cell>
          <cell r="BH454">
            <v>0</v>
          </cell>
          <cell r="BI454">
            <v>0</v>
          </cell>
          <cell r="BJ454">
            <v>2823</v>
          </cell>
          <cell r="BK454">
            <v>0</v>
          </cell>
          <cell r="BL454">
            <v>0</v>
          </cell>
          <cell r="BM454">
            <v>0</v>
          </cell>
          <cell r="BN454">
            <v>0</v>
          </cell>
          <cell r="BO454">
            <v>2823</v>
          </cell>
          <cell r="BP454">
            <v>106852</v>
          </cell>
          <cell r="BQ454">
            <v>0</v>
          </cell>
          <cell r="BR454">
            <v>0</v>
          </cell>
          <cell r="BS454">
            <v>0</v>
          </cell>
          <cell r="BT454">
            <v>0</v>
          </cell>
          <cell r="BU454">
            <v>3562</v>
          </cell>
          <cell r="BV454">
            <v>0</v>
          </cell>
          <cell r="BW454">
            <v>0</v>
          </cell>
          <cell r="BX454">
            <v>0</v>
          </cell>
          <cell r="BY454">
            <v>0</v>
          </cell>
          <cell r="BZ454">
            <v>3562</v>
          </cell>
          <cell r="CA454">
            <v>2823</v>
          </cell>
          <cell r="CB454">
            <v>6385</v>
          </cell>
          <cell r="CC454">
            <v>0.05</v>
          </cell>
          <cell r="CD454">
            <v>20543</v>
          </cell>
        </row>
        <row r="455">
          <cell r="B455" t="str">
            <v>DU021</v>
          </cell>
          <cell r="C455" t="str">
            <v>CAP08</v>
          </cell>
          <cell r="D455" t="str">
            <v>De una (I) Vías HG 4"</v>
          </cell>
          <cell r="E455" t="str">
            <v>m</v>
          </cell>
          <cell r="F455" t="str">
            <v>MOC122</v>
          </cell>
          <cell r="G455" t="str">
            <v>MOC125</v>
          </cell>
          <cell r="H455" t="str">
            <v>NA</v>
          </cell>
          <cell r="I455" t="str">
            <v>NA</v>
          </cell>
          <cell r="J455" t="str">
            <v>NA</v>
          </cell>
          <cell r="K455" t="str">
            <v>NA</v>
          </cell>
          <cell r="L455" t="str">
            <v>NA</v>
          </cell>
          <cell r="M455">
            <v>1</v>
          </cell>
          <cell r="N455">
            <v>0.17</v>
          </cell>
          <cell r="O455" t="str">
            <v>NA</v>
          </cell>
          <cell r="P455" t="str">
            <v>NA</v>
          </cell>
          <cell r="Q455" t="str">
            <v>NA</v>
          </cell>
          <cell r="R455" t="str">
            <v>NA</v>
          </cell>
          <cell r="S455" t="str">
            <v>NA</v>
          </cell>
          <cell r="T455" t="str">
            <v>CEC006</v>
          </cell>
          <cell r="U455" t="str">
            <v>NA</v>
          </cell>
          <cell r="V455" t="str">
            <v>NA</v>
          </cell>
          <cell r="W455" t="str">
            <v>NA</v>
          </cell>
          <cell r="X455" t="str">
            <v>NA</v>
          </cell>
          <cell r="Y455" t="str">
            <v>CMC005</v>
          </cell>
          <cell r="Z455" t="str">
            <v>NA</v>
          </cell>
          <cell r="AA455" t="str">
            <v>NA</v>
          </cell>
          <cell r="AB455" t="str">
            <v>NA</v>
          </cell>
          <cell r="AC455" t="str">
            <v>NA</v>
          </cell>
          <cell r="AD455">
            <v>1</v>
          </cell>
          <cell r="AE455" t="str">
            <v>NA</v>
          </cell>
          <cell r="AF455" t="str">
            <v>NA</v>
          </cell>
          <cell r="AG455" t="str">
            <v>NA</v>
          </cell>
          <cell r="AH455" t="str">
            <v>NA</v>
          </cell>
          <cell r="AI455">
            <v>30</v>
          </cell>
          <cell r="AJ455">
            <v>30</v>
          </cell>
          <cell r="AO455">
            <v>100990</v>
          </cell>
          <cell r="AP455">
            <v>85000</v>
          </cell>
          <cell r="AQ455">
            <v>30000</v>
          </cell>
          <cell r="AR455">
            <v>0</v>
          </cell>
          <cell r="AS455">
            <v>0</v>
          </cell>
          <cell r="AT455">
            <v>0</v>
          </cell>
          <cell r="AU455">
            <v>0</v>
          </cell>
          <cell r="AV455">
            <v>0</v>
          </cell>
          <cell r="AW455">
            <v>85000</v>
          </cell>
          <cell r="AX455">
            <v>5100</v>
          </cell>
          <cell r="AY455">
            <v>0</v>
          </cell>
          <cell r="AZ455">
            <v>0</v>
          </cell>
          <cell r="BA455">
            <v>0</v>
          </cell>
          <cell r="BB455">
            <v>0</v>
          </cell>
          <cell r="BC455">
            <v>0</v>
          </cell>
          <cell r="BD455">
            <v>94605</v>
          </cell>
          <cell r="BE455">
            <v>84698</v>
          </cell>
          <cell r="BF455">
            <v>0</v>
          </cell>
          <cell r="BG455">
            <v>0</v>
          </cell>
          <cell r="BH455">
            <v>0</v>
          </cell>
          <cell r="BI455">
            <v>0</v>
          </cell>
          <cell r="BJ455">
            <v>2823</v>
          </cell>
          <cell r="BK455">
            <v>0</v>
          </cell>
          <cell r="BL455">
            <v>0</v>
          </cell>
          <cell r="BM455">
            <v>0</v>
          </cell>
          <cell r="BN455">
            <v>0</v>
          </cell>
          <cell r="BO455">
            <v>2823</v>
          </cell>
          <cell r="BP455">
            <v>106852</v>
          </cell>
          <cell r="BQ455">
            <v>0</v>
          </cell>
          <cell r="BR455">
            <v>0</v>
          </cell>
          <cell r="BS455">
            <v>0</v>
          </cell>
          <cell r="BT455">
            <v>0</v>
          </cell>
          <cell r="BU455">
            <v>3562</v>
          </cell>
          <cell r="BV455">
            <v>0</v>
          </cell>
          <cell r="BW455">
            <v>0</v>
          </cell>
          <cell r="BX455">
            <v>0</v>
          </cell>
          <cell r="BY455">
            <v>0</v>
          </cell>
          <cell r="BZ455">
            <v>3562</v>
          </cell>
          <cell r="CA455">
            <v>2823</v>
          </cell>
          <cell r="CB455">
            <v>6385</v>
          </cell>
          <cell r="CC455">
            <v>0.05</v>
          </cell>
          <cell r="CD455">
            <v>100990</v>
          </cell>
        </row>
        <row r="456">
          <cell r="B456" t="str">
            <v>EB002</v>
          </cell>
          <cell r="C456" t="str">
            <v>CAP08</v>
          </cell>
          <cell r="D456" t="str">
            <v>De VI, VIII, IX y XII Vías</v>
          </cell>
          <cell r="E456" t="str">
            <v>U</v>
          </cell>
          <cell r="F456" t="str">
            <v>MOC086</v>
          </cell>
          <cell r="G456" t="str">
            <v>NA</v>
          </cell>
          <cell r="H456" t="str">
            <v>NA</v>
          </cell>
          <cell r="I456" t="str">
            <v>NA</v>
          </cell>
          <cell r="J456" t="str">
            <v>NA</v>
          </cell>
          <cell r="K456" t="str">
            <v>NA</v>
          </cell>
          <cell r="L456" t="str">
            <v>NA</v>
          </cell>
          <cell r="M456">
            <v>0.1</v>
          </cell>
          <cell r="N456" t="str">
            <v>NA</v>
          </cell>
          <cell r="O456" t="str">
            <v>NA</v>
          </cell>
          <cell r="P456" t="str">
            <v>NA</v>
          </cell>
          <cell r="Q456" t="str">
            <v>NA</v>
          </cell>
          <cell r="R456" t="str">
            <v>NA</v>
          </cell>
          <cell r="S456" t="str">
            <v>NA</v>
          </cell>
          <cell r="T456" t="str">
            <v>CEC015</v>
          </cell>
          <cell r="U456" t="str">
            <v>NA</v>
          </cell>
          <cell r="V456" t="str">
            <v>NA</v>
          </cell>
          <cell r="W456" t="str">
            <v>NA</v>
          </cell>
          <cell r="X456" t="str">
            <v>NA</v>
          </cell>
          <cell r="Y456" t="str">
            <v>CMC022</v>
          </cell>
          <cell r="Z456" t="str">
            <v>NA</v>
          </cell>
          <cell r="AA456" t="str">
            <v>NA</v>
          </cell>
          <cell r="AB456" t="str">
            <v>NA</v>
          </cell>
          <cell r="AC456" t="str">
            <v>NA</v>
          </cell>
          <cell r="AD456">
            <v>1</v>
          </cell>
          <cell r="AE456" t="str">
            <v>NA</v>
          </cell>
          <cell r="AF456" t="str">
            <v>NA</v>
          </cell>
          <cell r="AG456" t="str">
            <v>NA</v>
          </cell>
          <cell r="AH456" t="str">
            <v>NA</v>
          </cell>
          <cell r="AI456">
            <v>9</v>
          </cell>
          <cell r="AJ456">
            <v>9</v>
          </cell>
          <cell r="AO456">
            <v>45395</v>
          </cell>
          <cell r="AP456">
            <v>227016.3</v>
          </cell>
          <cell r="AQ456">
            <v>0</v>
          </cell>
          <cell r="AR456">
            <v>0</v>
          </cell>
          <cell r="AS456">
            <v>0</v>
          </cell>
          <cell r="AT456">
            <v>0</v>
          </cell>
          <cell r="AU456">
            <v>0</v>
          </cell>
          <cell r="AV456">
            <v>0</v>
          </cell>
          <cell r="AW456">
            <v>22702</v>
          </cell>
          <cell r="AX456">
            <v>0</v>
          </cell>
          <cell r="AY456">
            <v>0</v>
          </cell>
          <cell r="AZ456">
            <v>0</v>
          </cell>
          <cell r="BA456">
            <v>0</v>
          </cell>
          <cell r="BB456">
            <v>0</v>
          </cell>
          <cell r="BC456">
            <v>0</v>
          </cell>
          <cell r="BD456">
            <v>23837</v>
          </cell>
          <cell r="BE456">
            <v>28837</v>
          </cell>
          <cell r="BF456">
            <v>0</v>
          </cell>
          <cell r="BG456">
            <v>0</v>
          </cell>
          <cell r="BH456">
            <v>0</v>
          </cell>
          <cell r="BI456">
            <v>0</v>
          </cell>
          <cell r="BJ456">
            <v>3204</v>
          </cell>
          <cell r="BK456">
            <v>0</v>
          </cell>
          <cell r="BL456">
            <v>0</v>
          </cell>
          <cell r="BM456">
            <v>0</v>
          </cell>
          <cell r="BN456">
            <v>0</v>
          </cell>
          <cell r="BO456">
            <v>3204</v>
          </cell>
          <cell r="BP456">
            <v>165187</v>
          </cell>
          <cell r="BQ456">
            <v>0</v>
          </cell>
          <cell r="BR456">
            <v>0</v>
          </cell>
          <cell r="BS456">
            <v>0</v>
          </cell>
          <cell r="BT456">
            <v>0</v>
          </cell>
          <cell r="BU456">
            <v>18354</v>
          </cell>
          <cell r="BV456">
            <v>0</v>
          </cell>
          <cell r="BW456">
            <v>0</v>
          </cell>
          <cell r="BX456">
            <v>0</v>
          </cell>
          <cell r="BY456">
            <v>0</v>
          </cell>
          <cell r="BZ456">
            <v>18354</v>
          </cell>
          <cell r="CA456">
            <v>3204</v>
          </cell>
          <cell r="CB456">
            <v>21558</v>
          </cell>
          <cell r="CC456">
            <v>0.05</v>
          </cell>
          <cell r="CD456">
            <v>45395</v>
          </cell>
        </row>
        <row r="457">
          <cell r="C457" t="str">
            <v>CAP08</v>
          </cell>
          <cell r="D457" t="str">
            <v>Demolición de registro domiciliario de Alcantarillado</v>
          </cell>
          <cell r="E457" t="str">
            <v>U</v>
          </cell>
          <cell r="F457" t="str">
            <v>NA</v>
          </cell>
          <cell r="G457" t="str">
            <v>NA</v>
          </cell>
          <cell r="H457" t="str">
            <v>NA</v>
          </cell>
          <cell r="I457" t="str">
            <v>NA</v>
          </cell>
          <cell r="J457" t="str">
            <v>NA</v>
          </cell>
          <cell r="K457" t="str">
            <v>NA</v>
          </cell>
          <cell r="L457" t="str">
            <v>NA</v>
          </cell>
          <cell r="M457" t="str">
            <v>NA</v>
          </cell>
          <cell r="N457" t="str">
            <v>NA</v>
          </cell>
          <cell r="O457" t="str">
            <v>NA</v>
          </cell>
          <cell r="P457" t="str">
            <v>NA</v>
          </cell>
          <cell r="Q457" t="str">
            <v>NA</v>
          </cell>
          <cell r="R457" t="str">
            <v>NA</v>
          </cell>
          <cell r="S457" t="str">
            <v>NA</v>
          </cell>
          <cell r="T457" t="str">
            <v>CEC015</v>
          </cell>
          <cell r="U457" t="str">
            <v>NA</v>
          </cell>
          <cell r="V457" t="str">
            <v>NA</v>
          </cell>
          <cell r="W457" t="str">
            <v>NA</v>
          </cell>
          <cell r="X457" t="str">
            <v>NA</v>
          </cell>
          <cell r="Y457" t="str">
            <v>CMC022</v>
          </cell>
          <cell r="Z457" t="str">
            <v>NA</v>
          </cell>
          <cell r="AA457" t="str">
            <v>NA</v>
          </cell>
          <cell r="AB457" t="str">
            <v>NA</v>
          </cell>
          <cell r="AC457" t="str">
            <v>NA</v>
          </cell>
          <cell r="AD457">
            <v>1</v>
          </cell>
          <cell r="AE457" t="str">
            <v>NA</v>
          </cell>
          <cell r="AF457" t="str">
            <v>NA</v>
          </cell>
          <cell r="AG457" t="str">
            <v>NA</v>
          </cell>
          <cell r="AH457" t="str">
            <v>NA</v>
          </cell>
          <cell r="AI457">
            <v>12</v>
          </cell>
          <cell r="AJ457">
            <v>12</v>
          </cell>
          <cell r="AO457">
            <v>16169</v>
          </cell>
          <cell r="AP457">
            <v>0</v>
          </cell>
          <cell r="AQ457">
            <v>0</v>
          </cell>
          <cell r="AR457">
            <v>0</v>
          </cell>
          <cell r="AS457">
            <v>0</v>
          </cell>
          <cell r="AT457">
            <v>0</v>
          </cell>
          <cell r="AU457">
            <v>0</v>
          </cell>
          <cell r="AV457">
            <v>0</v>
          </cell>
          <cell r="AW457">
            <v>0</v>
          </cell>
          <cell r="AX457">
            <v>0</v>
          </cell>
          <cell r="AY457">
            <v>0</v>
          </cell>
          <cell r="AZ457">
            <v>0</v>
          </cell>
          <cell r="BA457">
            <v>0</v>
          </cell>
          <cell r="BB457">
            <v>0</v>
          </cell>
          <cell r="BC457">
            <v>0</v>
          </cell>
          <cell r="BD457">
            <v>0</v>
          </cell>
          <cell r="BE457">
            <v>28837</v>
          </cell>
          <cell r="BF457">
            <v>0</v>
          </cell>
          <cell r="BG457">
            <v>0</v>
          </cell>
          <cell r="BH457">
            <v>0</v>
          </cell>
          <cell r="BI457">
            <v>0</v>
          </cell>
          <cell r="BJ457">
            <v>2403</v>
          </cell>
          <cell r="BK457">
            <v>0</v>
          </cell>
          <cell r="BL457">
            <v>0</v>
          </cell>
          <cell r="BM457">
            <v>0</v>
          </cell>
          <cell r="BN457">
            <v>0</v>
          </cell>
          <cell r="BO457">
            <v>2403</v>
          </cell>
          <cell r="BP457">
            <v>165187</v>
          </cell>
          <cell r="BQ457">
            <v>0</v>
          </cell>
          <cell r="BR457">
            <v>0</v>
          </cell>
          <cell r="BS457">
            <v>0</v>
          </cell>
          <cell r="BT457">
            <v>0</v>
          </cell>
          <cell r="BU457">
            <v>13766</v>
          </cell>
          <cell r="BV457">
            <v>0</v>
          </cell>
          <cell r="BW457">
            <v>0</v>
          </cell>
          <cell r="BX457">
            <v>0</v>
          </cell>
          <cell r="BY457">
            <v>0</v>
          </cell>
          <cell r="BZ457">
            <v>13766</v>
          </cell>
          <cell r="CA457">
            <v>2403</v>
          </cell>
          <cell r="CB457">
            <v>16169</v>
          </cell>
          <cell r="CD457">
            <v>16169</v>
          </cell>
        </row>
        <row r="458">
          <cell r="B458" t="str">
            <v>MDF05</v>
          </cell>
          <cell r="C458" t="str">
            <v>CAP08</v>
          </cell>
          <cell r="D458" t="str">
            <v>Elab.de formas terminales</v>
          </cell>
          <cell r="E458" t="str">
            <v>U</v>
          </cell>
          <cell r="F458" t="str">
            <v>MRD047</v>
          </cell>
          <cell r="G458" t="str">
            <v>NA</v>
          </cell>
          <cell r="H458" t="str">
            <v>NA</v>
          </cell>
          <cell r="I458" t="str">
            <v>NA</v>
          </cell>
          <cell r="J458" t="str">
            <v>NA</v>
          </cell>
          <cell r="K458" t="str">
            <v>NA</v>
          </cell>
          <cell r="L458" t="str">
            <v>NA</v>
          </cell>
          <cell r="M458">
            <v>3</v>
          </cell>
          <cell r="N458" t="str">
            <v>NA</v>
          </cell>
          <cell r="O458" t="str">
            <v>NA</v>
          </cell>
          <cell r="P458" t="str">
            <v>NA</v>
          </cell>
          <cell r="Q458" t="str">
            <v>NA</v>
          </cell>
          <cell r="R458" t="str">
            <v>NA</v>
          </cell>
          <cell r="S458" t="str">
            <v>NA</v>
          </cell>
          <cell r="T458" t="str">
            <v>CER011</v>
          </cell>
          <cell r="U458" t="str">
            <v>NA</v>
          </cell>
          <cell r="V458" t="str">
            <v>NA</v>
          </cell>
          <cell r="W458" t="str">
            <v>NA</v>
          </cell>
          <cell r="X458" t="str">
            <v>NA</v>
          </cell>
          <cell r="Y458" t="str">
            <v>CMC015</v>
          </cell>
          <cell r="Z458" t="str">
            <v>NA</v>
          </cell>
          <cell r="AA458" t="str">
            <v>NA</v>
          </cell>
          <cell r="AB458" t="str">
            <v>NA</v>
          </cell>
          <cell r="AC458" t="str">
            <v>NA</v>
          </cell>
          <cell r="AD458">
            <v>1</v>
          </cell>
          <cell r="AE458" t="str">
            <v>NA</v>
          </cell>
          <cell r="AF458" t="str">
            <v>NA</v>
          </cell>
          <cell r="AG458" t="str">
            <v>NA</v>
          </cell>
          <cell r="AH458" t="str">
            <v>NA</v>
          </cell>
          <cell r="AI458">
            <v>20</v>
          </cell>
          <cell r="AJ458">
            <v>20</v>
          </cell>
          <cell r="AO458">
            <v>10234</v>
          </cell>
          <cell r="AP458">
            <v>83</v>
          </cell>
          <cell r="AQ458">
            <v>0</v>
          </cell>
          <cell r="AR458">
            <v>0</v>
          </cell>
          <cell r="AS458">
            <v>0</v>
          </cell>
          <cell r="AT458">
            <v>0</v>
          </cell>
          <cell r="AU458">
            <v>0</v>
          </cell>
          <cell r="AV458">
            <v>0</v>
          </cell>
          <cell r="AW458">
            <v>249</v>
          </cell>
          <cell r="AX458">
            <v>0</v>
          </cell>
          <cell r="AY458">
            <v>0</v>
          </cell>
          <cell r="AZ458">
            <v>0</v>
          </cell>
          <cell r="BA458">
            <v>0</v>
          </cell>
          <cell r="BB458">
            <v>0</v>
          </cell>
          <cell r="BC458">
            <v>0</v>
          </cell>
          <cell r="BD458">
            <v>261</v>
          </cell>
          <cell r="BE458">
            <v>19028</v>
          </cell>
          <cell r="BF458">
            <v>0</v>
          </cell>
          <cell r="BG458">
            <v>0</v>
          </cell>
          <cell r="BH458">
            <v>0</v>
          </cell>
          <cell r="BI458">
            <v>0</v>
          </cell>
          <cell r="BJ458">
            <v>951</v>
          </cell>
          <cell r="BK458">
            <v>0</v>
          </cell>
          <cell r="BL458">
            <v>0</v>
          </cell>
          <cell r="BM458">
            <v>0</v>
          </cell>
          <cell r="BN458">
            <v>0</v>
          </cell>
          <cell r="BO458">
            <v>951</v>
          </cell>
          <cell r="BP458">
            <v>180437</v>
          </cell>
          <cell r="BQ458">
            <v>0</v>
          </cell>
          <cell r="BR458">
            <v>0</v>
          </cell>
          <cell r="BS458">
            <v>0</v>
          </cell>
          <cell r="BT458">
            <v>0</v>
          </cell>
          <cell r="BU458">
            <v>9022</v>
          </cell>
          <cell r="BV458">
            <v>0</v>
          </cell>
          <cell r="BW458">
            <v>0</v>
          </cell>
          <cell r="BX458">
            <v>0</v>
          </cell>
          <cell r="BY458">
            <v>0</v>
          </cell>
          <cell r="BZ458">
            <v>9022</v>
          </cell>
          <cell r="CA458">
            <v>951</v>
          </cell>
          <cell r="CB458">
            <v>9973</v>
          </cell>
          <cell r="CC458">
            <v>0.05</v>
          </cell>
          <cell r="CD458">
            <v>10234</v>
          </cell>
        </row>
        <row r="459">
          <cell r="B459" t="str">
            <v>MDF06</v>
          </cell>
          <cell r="C459" t="str">
            <v>CAP08</v>
          </cell>
          <cell r="D459" t="str">
            <v>Elab.de formas terminales-PCM</v>
          </cell>
          <cell r="E459" t="str">
            <v>U</v>
          </cell>
          <cell r="F459" t="str">
            <v>NA</v>
          </cell>
          <cell r="G459" t="str">
            <v>NA</v>
          </cell>
          <cell r="H459" t="str">
            <v>NA</v>
          </cell>
          <cell r="I459" t="str">
            <v>NA</v>
          </cell>
          <cell r="J459" t="str">
            <v>NA</v>
          </cell>
          <cell r="K459" t="str">
            <v>NA</v>
          </cell>
          <cell r="L459" t="str">
            <v>NA</v>
          </cell>
          <cell r="M459" t="str">
            <v>NA</v>
          </cell>
          <cell r="N459" t="str">
            <v>NA</v>
          </cell>
          <cell r="O459" t="str">
            <v>NA</v>
          </cell>
          <cell r="P459" t="str">
            <v>NA</v>
          </cell>
          <cell r="Q459" t="str">
            <v>NA</v>
          </cell>
          <cell r="R459" t="str">
            <v>NA</v>
          </cell>
          <cell r="S459" t="str">
            <v>NA</v>
          </cell>
          <cell r="T459" t="str">
            <v>NA</v>
          </cell>
          <cell r="U459" t="str">
            <v>NA</v>
          </cell>
          <cell r="V459" t="str">
            <v>NA</v>
          </cell>
          <cell r="W459" t="str">
            <v>NA</v>
          </cell>
          <cell r="X459" t="str">
            <v>NA</v>
          </cell>
          <cell r="Y459" t="str">
            <v>NA</v>
          </cell>
          <cell r="Z459" t="str">
            <v>NA</v>
          </cell>
          <cell r="AA459" t="str">
            <v>NA</v>
          </cell>
          <cell r="AB459" t="str">
            <v>NA</v>
          </cell>
          <cell r="AC459" t="str">
            <v>NA</v>
          </cell>
          <cell r="AD459" t="str">
            <v>NA</v>
          </cell>
          <cell r="AE459" t="str">
            <v>NA</v>
          </cell>
          <cell r="AF459" t="str">
            <v>NA</v>
          </cell>
          <cell r="AG459" t="str">
            <v>NA</v>
          </cell>
          <cell r="AH459" t="str">
            <v>NA</v>
          </cell>
          <cell r="AI459">
            <v>0</v>
          </cell>
          <cell r="AO459">
            <v>0</v>
          </cell>
          <cell r="AP459">
            <v>0</v>
          </cell>
          <cell r="AQ459">
            <v>0</v>
          </cell>
          <cell r="AR459">
            <v>0</v>
          </cell>
          <cell r="AS459">
            <v>0</v>
          </cell>
          <cell r="AT459">
            <v>0</v>
          </cell>
          <cell r="AU459">
            <v>0</v>
          </cell>
          <cell r="AV459">
            <v>0</v>
          </cell>
          <cell r="AW459">
            <v>0</v>
          </cell>
          <cell r="AX459">
            <v>0</v>
          </cell>
          <cell r="AY459">
            <v>0</v>
          </cell>
          <cell r="AZ459">
            <v>0</v>
          </cell>
          <cell r="BA459">
            <v>0</v>
          </cell>
          <cell r="BB459">
            <v>0</v>
          </cell>
          <cell r="BC459">
            <v>0</v>
          </cell>
          <cell r="BD459">
            <v>0</v>
          </cell>
          <cell r="BE459">
            <v>0</v>
          </cell>
          <cell r="BF459">
            <v>0</v>
          </cell>
          <cell r="BG459">
            <v>0</v>
          </cell>
          <cell r="BH459">
            <v>0</v>
          </cell>
          <cell r="BI459">
            <v>0</v>
          </cell>
          <cell r="BJ459">
            <v>0</v>
          </cell>
          <cell r="BK459">
            <v>0</v>
          </cell>
          <cell r="BL459">
            <v>0</v>
          </cell>
          <cell r="BM459">
            <v>0</v>
          </cell>
          <cell r="BN459">
            <v>0</v>
          </cell>
          <cell r="BO459">
            <v>0</v>
          </cell>
          <cell r="BP459">
            <v>0</v>
          </cell>
          <cell r="BQ459">
            <v>0</v>
          </cell>
          <cell r="BR459">
            <v>0</v>
          </cell>
          <cell r="BS459">
            <v>0</v>
          </cell>
          <cell r="BT459">
            <v>0</v>
          </cell>
          <cell r="BU459">
            <v>0</v>
          </cell>
          <cell r="BV459">
            <v>0</v>
          </cell>
          <cell r="BW459">
            <v>0</v>
          </cell>
          <cell r="BX459">
            <v>0</v>
          </cell>
          <cell r="BY459">
            <v>0</v>
          </cell>
          <cell r="BZ459">
            <v>0</v>
          </cell>
          <cell r="CA459">
            <v>0</v>
          </cell>
          <cell r="CB459">
            <v>0</v>
          </cell>
          <cell r="CC459">
            <v>0.05</v>
          </cell>
          <cell r="CD459">
            <v>0</v>
          </cell>
        </row>
        <row r="460">
          <cell r="B460" t="str">
            <v>H1C04</v>
          </cell>
          <cell r="C460" t="str">
            <v>CAP08</v>
          </cell>
          <cell r="D460" t="str">
            <v>En poste de 12 metros (Poste Continuidad de Mensajero)</v>
          </cell>
          <cell r="E460" t="str">
            <v>U</v>
          </cell>
          <cell r="F460" t="str">
            <v>MRD007</v>
          </cell>
          <cell r="G460" t="str">
            <v>MRD230</v>
          </cell>
          <cell r="H460" t="str">
            <v>NA</v>
          </cell>
          <cell r="I460" t="str">
            <v>NA</v>
          </cell>
          <cell r="J460" t="str">
            <v>NA</v>
          </cell>
          <cell r="K460" t="str">
            <v>NA</v>
          </cell>
          <cell r="L460" t="str">
            <v>NA</v>
          </cell>
          <cell r="M460">
            <v>1</v>
          </cell>
          <cell r="N460">
            <v>2</v>
          </cell>
          <cell r="O460" t="str">
            <v>NA</v>
          </cell>
          <cell r="P460" t="str">
            <v>NA</v>
          </cell>
          <cell r="Q460" t="str">
            <v>NA</v>
          </cell>
          <cell r="R460" t="str">
            <v>NA</v>
          </cell>
          <cell r="S460" t="str">
            <v>NA</v>
          </cell>
          <cell r="T460" t="str">
            <v>CER007</v>
          </cell>
          <cell r="U460" t="str">
            <v>NA</v>
          </cell>
          <cell r="V460" t="str">
            <v>NA</v>
          </cell>
          <cell r="W460" t="str">
            <v>NA</v>
          </cell>
          <cell r="X460" t="str">
            <v>NA</v>
          </cell>
          <cell r="Y460" t="str">
            <v>CMC017</v>
          </cell>
          <cell r="Z460" t="str">
            <v>NA</v>
          </cell>
          <cell r="AA460" t="str">
            <v>NA</v>
          </cell>
          <cell r="AB460" t="str">
            <v>NA</v>
          </cell>
          <cell r="AC460" t="str">
            <v>NA</v>
          </cell>
          <cell r="AD460">
            <v>1</v>
          </cell>
          <cell r="AE460" t="str">
            <v>NA</v>
          </cell>
          <cell r="AF460" t="str">
            <v>NA</v>
          </cell>
          <cell r="AG460" t="str">
            <v>NA</v>
          </cell>
          <cell r="AH460" t="str">
            <v>NA</v>
          </cell>
          <cell r="AI460">
            <v>100</v>
          </cell>
          <cell r="AJ460">
            <v>100</v>
          </cell>
          <cell r="AO460">
            <v>16559</v>
          </cell>
          <cell r="AP460">
            <v>5800</v>
          </cell>
          <cell r="AQ460">
            <v>4200</v>
          </cell>
          <cell r="AR460">
            <v>0</v>
          </cell>
          <cell r="AS460">
            <v>0</v>
          </cell>
          <cell r="AT460">
            <v>0</v>
          </cell>
          <cell r="AU460">
            <v>0</v>
          </cell>
          <cell r="AV460">
            <v>0</v>
          </cell>
          <cell r="AW460">
            <v>5800</v>
          </cell>
          <cell r="AX460">
            <v>8400</v>
          </cell>
          <cell r="AY460">
            <v>0</v>
          </cell>
          <cell r="AZ460">
            <v>0</v>
          </cell>
          <cell r="BA460">
            <v>0</v>
          </cell>
          <cell r="BB460">
            <v>0</v>
          </cell>
          <cell r="BC460">
            <v>0</v>
          </cell>
          <cell r="BD460">
            <v>14910</v>
          </cell>
          <cell r="BE460">
            <v>20418</v>
          </cell>
          <cell r="BF460">
            <v>0</v>
          </cell>
          <cell r="BG460">
            <v>0</v>
          </cell>
          <cell r="BH460">
            <v>0</v>
          </cell>
          <cell r="BI460">
            <v>0</v>
          </cell>
          <cell r="BJ460">
            <v>204</v>
          </cell>
          <cell r="BK460">
            <v>0</v>
          </cell>
          <cell r="BL460">
            <v>0</v>
          </cell>
          <cell r="BM460">
            <v>0</v>
          </cell>
          <cell r="BN460">
            <v>0</v>
          </cell>
          <cell r="BO460">
            <v>204</v>
          </cell>
          <cell r="BP460">
            <v>144513</v>
          </cell>
          <cell r="BQ460">
            <v>0</v>
          </cell>
          <cell r="BR460">
            <v>0</v>
          </cell>
          <cell r="BS460">
            <v>0</v>
          </cell>
          <cell r="BT460">
            <v>0</v>
          </cell>
          <cell r="BU460">
            <v>1445</v>
          </cell>
          <cell r="BV460">
            <v>0</v>
          </cell>
          <cell r="BW460">
            <v>0</v>
          </cell>
          <cell r="BX460">
            <v>0</v>
          </cell>
          <cell r="BY460">
            <v>0</v>
          </cell>
          <cell r="BZ460">
            <v>1445</v>
          </cell>
          <cell r="CA460">
            <v>204</v>
          </cell>
          <cell r="CB460">
            <v>1649</v>
          </cell>
          <cell r="CC460">
            <v>0.05</v>
          </cell>
          <cell r="CD460">
            <v>16559</v>
          </cell>
        </row>
        <row r="461">
          <cell r="B461" t="str">
            <v>H1F04</v>
          </cell>
          <cell r="C461" t="str">
            <v>CAP08</v>
          </cell>
          <cell r="D461" t="str">
            <v>En poste de 12 metros (Poste Final)</v>
          </cell>
          <cell r="E461" t="str">
            <v>U</v>
          </cell>
          <cell r="F461" t="str">
            <v>MRD253</v>
          </cell>
          <cell r="G461" t="str">
            <v>MRD230</v>
          </cell>
          <cell r="H461" t="str">
            <v>NA</v>
          </cell>
          <cell r="I461" t="str">
            <v>NA</v>
          </cell>
          <cell r="J461" t="str">
            <v>NA</v>
          </cell>
          <cell r="K461" t="str">
            <v>NA</v>
          </cell>
          <cell r="L461" t="str">
            <v>NA</v>
          </cell>
          <cell r="M461">
            <v>1</v>
          </cell>
          <cell r="N461">
            <v>1</v>
          </cell>
          <cell r="O461" t="str">
            <v>NA</v>
          </cell>
          <cell r="P461" t="str">
            <v>NA</v>
          </cell>
          <cell r="Q461" t="str">
            <v>NA</v>
          </cell>
          <cell r="R461" t="str">
            <v>NA</v>
          </cell>
          <cell r="S461" t="str">
            <v>NA</v>
          </cell>
          <cell r="T461" t="str">
            <v>CER007</v>
          </cell>
          <cell r="U461" t="str">
            <v>NA</v>
          </cell>
          <cell r="V461" t="str">
            <v>NA</v>
          </cell>
          <cell r="W461" t="str">
            <v>NA</v>
          </cell>
          <cell r="X461" t="str">
            <v>NA</v>
          </cell>
          <cell r="Y461" t="str">
            <v>CMC017</v>
          </cell>
          <cell r="Z461" t="str">
            <v>NA</v>
          </cell>
          <cell r="AA461" t="str">
            <v>NA</v>
          </cell>
          <cell r="AB461" t="str">
            <v>NA</v>
          </cell>
          <cell r="AC461" t="str">
            <v>NA</v>
          </cell>
          <cell r="AD461">
            <v>1</v>
          </cell>
          <cell r="AE461" t="str">
            <v>NA</v>
          </cell>
          <cell r="AF461" t="str">
            <v>NA</v>
          </cell>
          <cell r="AG461" t="str">
            <v>NA</v>
          </cell>
          <cell r="AH461" t="str">
            <v>NA</v>
          </cell>
          <cell r="AI461">
            <v>100</v>
          </cell>
          <cell r="AJ461">
            <v>100</v>
          </cell>
          <cell r="AO461">
            <v>12254</v>
          </cell>
          <cell r="AP461">
            <v>5900</v>
          </cell>
          <cell r="AQ461">
            <v>4200</v>
          </cell>
          <cell r="AR461">
            <v>0</v>
          </cell>
          <cell r="AS461">
            <v>0</v>
          </cell>
          <cell r="AT461">
            <v>0</v>
          </cell>
          <cell r="AU461">
            <v>0</v>
          </cell>
          <cell r="AV461">
            <v>0</v>
          </cell>
          <cell r="AW461">
            <v>5900</v>
          </cell>
          <cell r="AX461">
            <v>4200</v>
          </cell>
          <cell r="AY461">
            <v>0</v>
          </cell>
          <cell r="AZ461">
            <v>0</v>
          </cell>
          <cell r="BA461">
            <v>0</v>
          </cell>
          <cell r="BB461">
            <v>0</v>
          </cell>
          <cell r="BC461">
            <v>0</v>
          </cell>
          <cell r="BD461">
            <v>10605</v>
          </cell>
          <cell r="BE461">
            <v>20418</v>
          </cell>
          <cell r="BF461">
            <v>0</v>
          </cell>
          <cell r="BG461">
            <v>0</v>
          </cell>
          <cell r="BH461">
            <v>0</v>
          </cell>
          <cell r="BI461">
            <v>0</v>
          </cell>
          <cell r="BJ461">
            <v>204</v>
          </cell>
          <cell r="BK461">
            <v>0</v>
          </cell>
          <cell r="BL461">
            <v>0</v>
          </cell>
          <cell r="BM461">
            <v>0</v>
          </cell>
          <cell r="BN461">
            <v>0</v>
          </cell>
          <cell r="BO461">
            <v>204</v>
          </cell>
          <cell r="BP461">
            <v>144513</v>
          </cell>
          <cell r="BQ461">
            <v>0</v>
          </cell>
          <cell r="BR461">
            <v>0</v>
          </cell>
          <cell r="BS461">
            <v>0</v>
          </cell>
          <cell r="BT461">
            <v>0</v>
          </cell>
          <cell r="BU461">
            <v>1445</v>
          </cell>
          <cell r="BV461">
            <v>0</v>
          </cell>
          <cell r="BW461">
            <v>0</v>
          </cell>
          <cell r="BX461">
            <v>0</v>
          </cell>
          <cell r="BY461">
            <v>0</v>
          </cell>
          <cell r="BZ461">
            <v>1445</v>
          </cell>
          <cell r="CA461">
            <v>204</v>
          </cell>
          <cell r="CB461">
            <v>1649</v>
          </cell>
          <cell r="CC461">
            <v>0.05</v>
          </cell>
          <cell r="CD461">
            <v>12254</v>
          </cell>
        </row>
        <row r="462">
          <cell r="B462" t="str">
            <v>IE002</v>
          </cell>
          <cell r="C462" t="str">
            <v>CAP08</v>
          </cell>
          <cell r="D462" t="str">
            <v>Herr. p/poste de apoyo de abonado</v>
          </cell>
          <cell r="E462" t="str">
            <v>U</v>
          </cell>
          <cell r="F462" t="str">
            <v>MRD066</v>
          </cell>
          <cell r="G462" t="str">
            <v>MRD068</v>
          </cell>
          <cell r="H462" t="str">
            <v>MRD218</v>
          </cell>
          <cell r="I462" t="str">
            <v>NA</v>
          </cell>
          <cell r="J462" t="str">
            <v>NA</v>
          </cell>
          <cell r="K462" t="str">
            <v>NA</v>
          </cell>
          <cell r="L462" t="str">
            <v>NA</v>
          </cell>
          <cell r="M462">
            <v>1</v>
          </cell>
          <cell r="N462">
            <v>0.8</v>
          </cell>
          <cell r="O462">
            <v>2</v>
          </cell>
          <cell r="P462" t="str">
            <v>NA</v>
          </cell>
          <cell r="Q462" t="str">
            <v>NA</v>
          </cell>
          <cell r="R462" t="str">
            <v>NA</v>
          </cell>
          <cell r="S462" t="str">
            <v>NA</v>
          </cell>
          <cell r="T462" t="str">
            <v>CER006</v>
          </cell>
          <cell r="U462" t="str">
            <v>NA</v>
          </cell>
          <cell r="V462" t="str">
            <v>NA</v>
          </cell>
          <cell r="W462" t="str">
            <v>NA</v>
          </cell>
          <cell r="X462" t="str">
            <v>NA</v>
          </cell>
          <cell r="Y462" t="str">
            <v>CMC017</v>
          </cell>
          <cell r="Z462" t="str">
            <v>NA</v>
          </cell>
          <cell r="AA462" t="str">
            <v>NA</v>
          </cell>
          <cell r="AB462" t="str">
            <v>NA</v>
          </cell>
          <cell r="AC462" t="str">
            <v>NA</v>
          </cell>
          <cell r="AD462">
            <v>1</v>
          </cell>
          <cell r="AE462" t="str">
            <v>NA</v>
          </cell>
          <cell r="AF462" t="str">
            <v>NA</v>
          </cell>
          <cell r="AG462" t="str">
            <v>NA</v>
          </cell>
          <cell r="AH462" t="str">
            <v>NA</v>
          </cell>
          <cell r="AI462">
            <v>55</v>
          </cell>
          <cell r="AJ462">
            <v>55</v>
          </cell>
          <cell r="AO462">
            <v>8273</v>
          </cell>
          <cell r="AP462">
            <v>350</v>
          </cell>
          <cell r="AQ462">
            <v>3290</v>
          </cell>
          <cell r="AR462">
            <v>782</v>
          </cell>
          <cell r="AS462">
            <v>0</v>
          </cell>
          <cell r="AT462">
            <v>0</v>
          </cell>
          <cell r="AU462">
            <v>0</v>
          </cell>
          <cell r="AV462">
            <v>0</v>
          </cell>
          <cell r="AW462">
            <v>350</v>
          </cell>
          <cell r="AX462">
            <v>2632</v>
          </cell>
          <cell r="AY462">
            <v>1564</v>
          </cell>
          <cell r="AZ462">
            <v>0</v>
          </cell>
          <cell r="BA462">
            <v>0</v>
          </cell>
          <cell r="BB462">
            <v>0</v>
          </cell>
          <cell r="BC462">
            <v>0</v>
          </cell>
          <cell r="BD462">
            <v>4773</v>
          </cell>
          <cell r="BE462">
            <v>47972</v>
          </cell>
          <cell r="BF462">
            <v>0</v>
          </cell>
          <cell r="BG462">
            <v>0</v>
          </cell>
          <cell r="BH462">
            <v>0</v>
          </cell>
          <cell r="BI462">
            <v>0</v>
          </cell>
          <cell r="BJ462">
            <v>872</v>
          </cell>
          <cell r="BK462">
            <v>0</v>
          </cell>
          <cell r="BL462">
            <v>0</v>
          </cell>
          <cell r="BM462">
            <v>0</v>
          </cell>
          <cell r="BN462">
            <v>0</v>
          </cell>
          <cell r="BO462">
            <v>872</v>
          </cell>
          <cell r="BP462">
            <v>144513</v>
          </cell>
          <cell r="BQ462">
            <v>0</v>
          </cell>
          <cell r="BR462">
            <v>0</v>
          </cell>
          <cell r="BS462">
            <v>0</v>
          </cell>
          <cell r="BT462">
            <v>0</v>
          </cell>
          <cell r="BU462">
            <v>2628</v>
          </cell>
          <cell r="BV462">
            <v>0</v>
          </cell>
          <cell r="BW462">
            <v>0</v>
          </cell>
          <cell r="BX462">
            <v>0</v>
          </cell>
          <cell r="BY462">
            <v>0</v>
          </cell>
          <cell r="BZ462">
            <v>2628</v>
          </cell>
          <cell r="CA462">
            <v>872</v>
          </cell>
          <cell r="CB462">
            <v>3500</v>
          </cell>
          <cell r="CC462">
            <v>0.05</v>
          </cell>
          <cell r="CD462">
            <v>8273</v>
          </cell>
        </row>
        <row r="463">
          <cell r="B463" t="str">
            <v>IA010</v>
          </cell>
          <cell r="C463" t="str">
            <v>CAP08</v>
          </cell>
          <cell r="D463" t="str">
            <v>Herrajes</v>
          </cell>
          <cell r="E463" t="str">
            <v>U</v>
          </cell>
          <cell r="F463" t="str">
            <v>NA</v>
          </cell>
          <cell r="G463" t="str">
            <v>NA</v>
          </cell>
          <cell r="H463" t="str">
            <v>NA</v>
          </cell>
          <cell r="I463" t="str">
            <v>NA</v>
          </cell>
          <cell r="J463" t="str">
            <v>NA</v>
          </cell>
          <cell r="K463" t="str">
            <v>NA</v>
          </cell>
          <cell r="L463" t="str">
            <v>NA</v>
          </cell>
          <cell r="M463" t="str">
            <v>NA</v>
          </cell>
          <cell r="N463" t="str">
            <v>NA</v>
          </cell>
          <cell r="O463" t="str">
            <v>NA</v>
          </cell>
          <cell r="P463" t="str">
            <v>NA</v>
          </cell>
          <cell r="Q463" t="str">
            <v>NA</v>
          </cell>
          <cell r="R463" t="str">
            <v>NA</v>
          </cell>
          <cell r="S463" t="str">
            <v>NA</v>
          </cell>
          <cell r="T463" t="str">
            <v>NA</v>
          </cell>
          <cell r="U463" t="str">
            <v>NA</v>
          </cell>
          <cell r="V463" t="str">
            <v>NA</v>
          </cell>
          <cell r="W463" t="str">
            <v>NA</v>
          </cell>
          <cell r="X463" t="str">
            <v>NA</v>
          </cell>
          <cell r="Y463" t="str">
            <v>CMC017</v>
          </cell>
          <cell r="Z463" t="str">
            <v>NA</v>
          </cell>
          <cell r="AA463" t="str">
            <v>NA</v>
          </cell>
          <cell r="AB463" t="str">
            <v>NA</v>
          </cell>
          <cell r="AC463" t="str">
            <v>NA</v>
          </cell>
          <cell r="AD463">
            <v>1</v>
          </cell>
          <cell r="AE463" t="str">
            <v>NA</v>
          </cell>
          <cell r="AF463" t="str">
            <v>NA</v>
          </cell>
          <cell r="AG463" t="str">
            <v>NA</v>
          </cell>
          <cell r="AH463" t="str">
            <v>NA</v>
          </cell>
          <cell r="AI463">
            <v>12</v>
          </cell>
          <cell r="AJ463">
            <v>12</v>
          </cell>
          <cell r="AO463">
            <v>12043</v>
          </cell>
          <cell r="AP463">
            <v>0</v>
          </cell>
          <cell r="AQ463">
            <v>0</v>
          </cell>
          <cell r="AR463">
            <v>0</v>
          </cell>
          <cell r="AS463">
            <v>0</v>
          </cell>
          <cell r="AT463">
            <v>0</v>
          </cell>
          <cell r="AU463">
            <v>0</v>
          </cell>
          <cell r="AV463">
            <v>0</v>
          </cell>
          <cell r="AW463">
            <v>0</v>
          </cell>
          <cell r="AX463">
            <v>0</v>
          </cell>
          <cell r="AY463">
            <v>0</v>
          </cell>
          <cell r="AZ463">
            <v>0</v>
          </cell>
          <cell r="BA463">
            <v>0</v>
          </cell>
          <cell r="BB463">
            <v>0</v>
          </cell>
          <cell r="BC463">
            <v>0</v>
          </cell>
          <cell r="BD463">
            <v>0</v>
          </cell>
          <cell r="BE463">
            <v>0</v>
          </cell>
          <cell r="BF463">
            <v>0</v>
          </cell>
          <cell r="BG463">
            <v>0</v>
          </cell>
          <cell r="BH463">
            <v>0</v>
          </cell>
          <cell r="BI463">
            <v>0</v>
          </cell>
          <cell r="BJ463">
            <v>0</v>
          </cell>
          <cell r="BK463">
            <v>0</v>
          </cell>
          <cell r="BL463">
            <v>0</v>
          </cell>
          <cell r="BM463">
            <v>0</v>
          </cell>
          <cell r="BN463">
            <v>0</v>
          </cell>
          <cell r="BO463">
            <v>0</v>
          </cell>
          <cell r="BP463">
            <v>144513</v>
          </cell>
          <cell r="BQ463">
            <v>0</v>
          </cell>
          <cell r="BR463">
            <v>0</v>
          </cell>
          <cell r="BS463">
            <v>0</v>
          </cell>
          <cell r="BT463">
            <v>0</v>
          </cell>
          <cell r="BU463">
            <v>12043</v>
          </cell>
          <cell r="BV463">
            <v>0</v>
          </cell>
          <cell r="BW463">
            <v>0</v>
          </cell>
          <cell r="BX463">
            <v>0</v>
          </cell>
          <cell r="BY463">
            <v>0</v>
          </cell>
          <cell r="BZ463">
            <v>12043</v>
          </cell>
          <cell r="CA463">
            <v>0</v>
          </cell>
          <cell r="CB463">
            <v>12043</v>
          </cell>
          <cell r="CC463">
            <v>0.05</v>
          </cell>
          <cell r="CD463">
            <v>12043</v>
          </cell>
        </row>
        <row r="464">
          <cell r="C464" t="str">
            <v>CAP08</v>
          </cell>
          <cell r="D464" t="str">
            <v>Incremento Nocturno  para cruces</v>
          </cell>
          <cell r="E464" t="str">
            <v>m</v>
          </cell>
          <cell r="F464" t="str">
            <v>MOC120</v>
          </cell>
          <cell r="G464" t="str">
            <v>MOC010</v>
          </cell>
          <cell r="H464" t="str">
            <v>MRD351</v>
          </cell>
          <cell r="I464" t="str">
            <v>MRD352</v>
          </cell>
          <cell r="J464" t="str">
            <v>NA</v>
          </cell>
          <cell r="K464" t="str">
            <v>NA</v>
          </cell>
          <cell r="L464" t="str">
            <v>NA</v>
          </cell>
          <cell r="M464">
            <v>1</v>
          </cell>
          <cell r="N464">
            <v>0.3</v>
          </cell>
          <cell r="O464">
            <v>1</v>
          </cell>
          <cell r="P464">
            <v>0.04</v>
          </cell>
          <cell r="Q464" t="str">
            <v>NA</v>
          </cell>
          <cell r="R464" t="str">
            <v>NA</v>
          </cell>
          <cell r="S464" t="str">
            <v>NA</v>
          </cell>
          <cell r="T464" t="str">
            <v>CEC004</v>
          </cell>
          <cell r="U464" t="str">
            <v>CEC016</v>
          </cell>
          <cell r="V464" t="str">
            <v>CEC010</v>
          </cell>
          <cell r="W464" t="str">
            <v>NA</v>
          </cell>
          <cell r="X464" t="str">
            <v>NA</v>
          </cell>
          <cell r="Y464" t="str">
            <v>CMC004</v>
          </cell>
          <cell r="Z464" t="str">
            <v>CMC005</v>
          </cell>
          <cell r="AA464" t="str">
            <v>CMC008</v>
          </cell>
          <cell r="AB464" t="str">
            <v>NA</v>
          </cell>
          <cell r="AC464" t="str">
            <v>NA</v>
          </cell>
          <cell r="AD464">
            <v>1</v>
          </cell>
          <cell r="AE464">
            <v>1</v>
          </cell>
          <cell r="AF464">
            <v>1</v>
          </cell>
          <cell r="AG464" t="str">
            <v>NA</v>
          </cell>
          <cell r="AH464" t="str">
            <v>NA</v>
          </cell>
          <cell r="AI464">
            <v>7.5</v>
          </cell>
          <cell r="AJ464">
            <v>7.5</v>
          </cell>
          <cell r="AK464">
            <v>7.5</v>
          </cell>
          <cell r="AL464">
            <v>7.5</v>
          </cell>
          <cell r="AO464">
            <v>132484</v>
          </cell>
          <cell r="AP464">
            <v>50000</v>
          </cell>
          <cell r="AQ464">
            <v>24000</v>
          </cell>
          <cell r="AR464">
            <v>10212</v>
          </cell>
          <cell r="AS464">
            <v>828</v>
          </cell>
          <cell r="AT464">
            <v>0</v>
          </cell>
          <cell r="AU464">
            <v>0</v>
          </cell>
          <cell r="AV464">
            <v>0</v>
          </cell>
          <cell r="AW464">
            <v>50000</v>
          </cell>
          <cell r="AX464">
            <v>7200</v>
          </cell>
          <cell r="AY464">
            <v>10212</v>
          </cell>
          <cell r="AZ464">
            <v>33</v>
          </cell>
          <cell r="BA464">
            <v>0</v>
          </cell>
          <cell r="BB464">
            <v>0</v>
          </cell>
          <cell r="BC464">
            <v>0</v>
          </cell>
          <cell r="BD464">
            <v>70817</v>
          </cell>
          <cell r="BE464">
            <v>2893</v>
          </cell>
          <cell r="BF464">
            <v>50000</v>
          </cell>
          <cell r="BG464">
            <v>33634</v>
          </cell>
          <cell r="BH464">
            <v>0</v>
          </cell>
          <cell r="BI464">
            <v>0</v>
          </cell>
          <cell r="BJ464">
            <v>386</v>
          </cell>
          <cell r="BK464">
            <v>6667</v>
          </cell>
          <cell r="BL464">
            <v>4485</v>
          </cell>
          <cell r="BM464">
            <v>0</v>
          </cell>
          <cell r="BN464">
            <v>0</v>
          </cell>
          <cell r="BO464">
            <v>11538</v>
          </cell>
          <cell r="BP464">
            <v>128224</v>
          </cell>
          <cell r="BQ464">
            <v>106852</v>
          </cell>
          <cell r="BR464">
            <v>140891</v>
          </cell>
          <cell r="BS464">
            <v>0</v>
          </cell>
          <cell r="BT464">
            <v>0</v>
          </cell>
          <cell r="BU464">
            <v>17097</v>
          </cell>
          <cell r="BV464">
            <v>14247</v>
          </cell>
          <cell r="BW464">
            <v>18785</v>
          </cell>
          <cell r="BX464">
            <v>0</v>
          </cell>
          <cell r="BY464">
            <v>0</v>
          </cell>
          <cell r="BZ464">
            <v>50129</v>
          </cell>
          <cell r="CA464">
            <v>11538</v>
          </cell>
          <cell r="CB464">
            <v>61667</v>
          </cell>
          <cell r="CC464">
            <v>0.05</v>
          </cell>
          <cell r="CD464">
            <v>132484</v>
          </cell>
        </row>
        <row r="465">
          <cell r="B465" t="str">
            <v>II004</v>
          </cell>
          <cell r="C465" t="str">
            <v>CAP08</v>
          </cell>
          <cell r="D465" t="str">
            <v>Instalación de apar. telefónico</v>
          </cell>
          <cell r="E465" t="str">
            <v>U</v>
          </cell>
          <cell r="F465" t="str">
            <v>NA</v>
          </cell>
          <cell r="G465" t="str">
            <v>NA</v>
          </cell>
          <cell r="H465" t="str">
            <v>NA</v>
          </cell>
          <cell r="I465" t="str">
            <v>NA</v>
          </cell>
          <cell r="J465" t="str">
            <v>NA</v>
          </cell>
          <cell r="K465" t="str">
            <v>NA</v>
          </cell>
          <cell r="L465" t="str">
            <v>NA</v>
          </cell>
          <cell r="M465" t="str">
            <v>NA</v>
          </cell>
          <cell r="N465" t="str">
            <v>NA</v>
          </cell>
          <cell r="O465" t="str">
            <v>NA</v>
          </cell>
          <cell r="P465" t="str">
            <v>NA</v>
          </cell>
          <cell r="Q465" t="str">
            <v>NA</v>
          </cell>
          <cell r="R465" t="str">
            <v>NA</v>
          </cell>
          <cell r="S465" t="str">
            <v>NA</v>
          </cell>
          <cell r="T465" t="str">
            <v>CER010</v>
          </cell>
          <cell r="U465" t="str">
            <v>NA</v>
          </cell>
          <cell r="V465" t="str">
            <v>NA</v>
          </cell>
          <cell r="W465" t="str">
            <v>NA</v>
          </cell>
          <cell r="X465" t="str">
            <v>NA</v>
          </cell>
          <cell r="Y465" t="str">
            <v>CMC020</v>
          </cell>
          <cell r="Z465" t="str">
            <v>NA</v>
          </cell>
          <cell r="AA465" t="str">
            <v>NA</v>
          </cell>
          <cell r="AB465" t="str">
            <v>NA</v>
          </cell>
          <cell r="AC465" t="str">
            <v>NA</v>
          </cell>
          <cell r="AD465">
            <v>1</v>
          </cell>
          <cell r="AE465" t="str">
            <v>NA</v>
          </cell>
          <cell r="AF465" t="str">
            <v>NA</v>
          </cell>
          <cell r="AG465" t="str">
            <v>NA</v>
          </cell>
          <cell r="AH465" t="str">
            <v>NA</v>
          </cell>
          <cell r="AI465">
            <v>300</v>
          </cell>
          <cell r="AJ465">
            <v>300</v>
          </cell>
          <cell r="AO465">
            <v>718</v>
          </cell>
          <cell r="AP465">
            <v>0</v>
          </cell>
          <cell r="AQ465">
            <v>0</v>
          </cell>
          <cell r="AR465">
            <v>0</v>
          </cell>
          <cell r="AS465">
            <v>0</v>
          </cell>
          <cell r="AT465">
            <v>0</v>
          </cell>
          <cell r="AU465">
            <v>0</v>
          </cell>
          <cell r="AV465">
            <v>0</v>
          </cell>
          <cell r="AW465">
            <v>0</v>
          </cell>
          <cell r="AX465">
            <v>0</v>
          </cell>
          <cell r="AY465">
            <v>0</v>
          </cell>
          <cell r="AZ465">
            <v>0</v>
          </cell>
          <cell r="BA465">
            <v>0</v>
          </cell>
          <cell r="BB465">
            <v>0</v>
          </cell>
          <cell r="BC465">
            <v>0</v>
          </cell>
          <cell r="BD465">
            <v>0</v>
          </cell>
          <cell r="BE465">
            <v>45384</v>
          </cell>
          <cell r="BF465">
            <v>0</v>
          </cell>
          <cell r="BG465">
            <v>0</v>
          </cell>
          <cell r="BH465">
            <v>0</v>
          </cell>
          <cell r="BI465">
            <v>0</v>
          </cell>
          <cell r="BJ465">
            <v>151</v>
          </cell>
          <cell r="BK465">
            <v>0</v>
          </cell>
          <cell r="BL465">
            <v>0</v>
          </cell>
          <cell r="BM465">
            <v>0</v>
          </cell>
          <cell r="BN465">
            <v>0</v>
          </cell>
          <cell r="BO465">
            <v>151</v>
          </cell>
          <cell r="BP465">
            <v>169999</v>
          </cell>
          <cell r="BQ465">
            <v>0</v>
          </cell>
          <cell r="BR465">
            <v>0</v>
          </cell>
          <cell r="BS465">
            <v>0</v>
          </cell>
          <cell r="BT465">
            <v>0</v>
          </cell>
          <cell r="BU465">
            <v>567</v>
          </cell>
          <cell r="BV465">
            <v>0</v>
          </cell>
          <cell r="BW465">
            <v>0</v>
          </cell>
          <cell r="BX465">
            <v>0</v>
          </cell>
          <cell r="BY465">
            <v>0</v>
          </cell>
          <cell r="BZ465">
            <v>567</v>
          </cell>
          <cell r="CA465">
            <v>151</v>
          </cell>
          <cell r="CB465">
            <v>718</v>
          </cell>
          <cell r="CC465">
            <v>0.05</v>
          </cell>
          <cell r="CD465">
            <v>718</v>
          </cell>
        </row>
        <row r="466">
          <cell r="C466" t="str">
            <v>CAP08</v>
          </cell>
          <cell r="D466" t="str">
            <v>Limpieza de camaras grandes</v>
          </cell>
          <cell r="E466" t="str">
            <v>U</v>
          </cell>
          <cell r="F466" t="str">
            <v>MOC006</v>
          </cell>
          <cell r="G466" t="str">
            <v>MOC043</v>
          </cell>
          <cell r="H466" t="str">
            <v>NA</v>
          </cell>
          <cell r="I466" t="str">
            <v>NA</v>
          </cell>
          <cell r="J466" t="str">
            <v>NA</v>
          </cell>
          <cell r="K466" t="str">
            <v>NA</v>
          </cell>
          <cell r="L466" t="str">
            <v>NA</v>
          </cell>
          <cell r="M466">
            <v>40</v>
          </cell>
          <cell r="N466">
            <v>1</v>
          </cell>
          <cell r="O466" t="str">
            <v>NA</v>
          </cell>
          <cell r="P466" t="str">
            <v>NA</v>
          </cell>
          <cell r="Q466" t="str">
            <v>NA</v>
          </cell>
          <cell r="R466" t="str">
            <v>NA</v>
          </cell>
          <cell r="S466" t="str">
            <v>NA</v>
          </cell>
          <cell r="T466" t="str">
            <v>CEC015</v>
          </cell>
          <cell r="U466" t="str">
            <v>CEC008</v>
          </cell>
          <cell r="V466" t="str">
            <v>NA</v>
          </cell>
          <cell r="W466" t="str">
            <v>NA</v>
          </cell>
          <cell r="X466" t="str">
            <v>NA</v>
          </cell>
          <cell r="Y466" t="str">
            <v>CMC022</v>
          </cell>
          <cell r="Z466" t="str">
            <v>CMC007</v>
          </cell>
          <cell r="AA466" t="str">
            <v>NA</v>
          </cell>
          <cell r="AB466" t="str">
            <v>NA</v>
          </cell>
          <cell r="AC466" t="str">
            <v>NA</v>
          </cell>
          <cell r="AD466">
            <v>1</v>
          </cell>
          <cell r="AE466">
            <v>1</v>
          </cell>
          <cell r="AF466" t="str">
            <v>NA</v>
          </cell>
          <cell r="AG466" t="str">
            <v>NA</v>
          </cell>
          <cell r="AH466" t="str">
            <v>NA</v>
          </cell>
          <cell r="AI466">
            <v>15</v>
          </cell>
          <cell r="AJ466">
            <v>15</v>
          </cell>
          <cell r="AK466">
            <v>15</v>
          </cell>
          <cell r="AO466">
            <v>30103</v>
          </cell>
          <cell r="AP466">
            <v>35</v>
          </cell>
          <cell r="AQ466">
            <v>6750</v>
          </cell>
          <cell r="AR466">
            <v>0</v>
          </cell>
          <cell r="AS466">
            <v>0</v>
          </cell>
          <cell r="AT466">
            <v>0</v>
          </cell>
          <cell r="AU466">
            <v>0</v>
          </cell>
          <cell r="AV466">
            <v>0</v>
          </cell>
          <cell r="AW466">
            <v>1400</v>
          </cell>
          <cell r="AX466">
            <v>6750</v>
          </cell>
          <cell r="AY466">
            <v>0</v>
          </cell>
          <cell r="AZ466">
            <v>0</v>
          </cell>
          <cell r="BA466">
            <v>0</v>
          </cell>
          <cell r="BB466">
            <v>0</v>
          </cell>
          <cell r="BC466">
            <v>0</v>
          </cell>
          <cell r="BD466">
            <v>8558</v>
          </cell>
          <cell r="BE466">
            <v>28837</v>
          </cell>
          <cell r="BF466">
            <v>90067</v>
          </cell>
          <cell r="BG466">
            <v>0</v>
          </cell>
          <cell r="BH466">
            <v>0</v>
          </cell>
          <cell r="BI466">
            <v>0</v>
          </cell>
          <cell r="BJ466">
            <v>1922</v>
          </cell>
          <cell r="BK466">
            <v>6004</v>
          </cell>
          <cell r="BL466">
            <v>0</v>
          </cell>
          <cell r="BM466">
            <v>0</v>
          </cell>
          <cell r="BN466">
            <v>0</v>
          </cell>
          <cell r="BO466">
            <v>7926</v>
          </cell>
          <cell r="BP466">
            <v>165187</v>
          </cell>
          <cell r="BQ466">
            <v>39108</v>
          </cell>
          <cell r="BR466">
            <v>0</v>
          </cell>
          <cell r="BS466">
            <v>0</v>
          </cell>
          <cell r="BT466">
            <v>0</v>
          </cell>
          <cell r="BU466">
            <v>11012</v>
          </cell>
          <cell r="BV466">
            <v>2607</v>
          </cell>
          <cell r="BW466">
            <v>0</v>
          </cell>
          <cell r="BX466">
            <v>0</v>
          </cell>
          <cell r="BY466">
            <v>0</v>
          </cell>
          <cell r="BZ466">
            <v>13619</v>
          </cell>
          <cell r="CA466">
            <v>7926</v>
          </cell>
          <cell r="CB466">
            <v>21545</v>
          </cell>
          <cell r="CC466">
            <v>0.05</v>
          </cell>
          <cell r="CD466">
            <v>30103</v>
          </cell>
        </row>
        <row r="467">
          <cell r="C467" t="str">
            <v>CAP08</v>
          </cell>
          <cell r="D467" t="str">
            <v>Limpieza de camaras Pequeñas F, 2F, 3T, 4T</v>
          </cell>
          <cell r="E467" t="str">
            <v>U</v>
          </cell>
          <cell r="F467" t="str">
            <v>MOC006</v>
          </cell>
          <cell r="G467" t="str">
            <v>MOC043</v>
          </cell>
          <cell r="H467" t="str">
            <v>NA</v>
          </cell>
          <cell r="I467" t="str">
            <v>NA</v>
          </cell>
          <cell r="J467" t="str">
            <v>NA</v>
          </cell>
          <cell r="K467" t="str">
            <v>NA</v>
          </cell>
          <cell r="L467" t="str">
            <v>NA</v>
          </cell>
          <cell r="M467">
            <v>15</v>
          </cell>
          <cell r="N467">
            <v>0.3</v>
          </cell>
          <cell r="O467" t="str">
            <v>NA</v>
          </cell>
          <cell r="P467" t="str">
            <v>NA</v>
          </cell>
          <cell r="Q467" t="str">
            <v>NA</v>
          </cell>
          <cell r="R467" t="str">
            <v>NA</v>
          </cell>
          <cell r="S467" t="str">
            <v>NA</v>
          </cell>
          <cell r="T467" t="str">
            <v>CEC015</v>
          </cell>
          <cell r="U467" t="str">
            <v>CEC008</v>
          </cell>
          <cell r="V467" t="str">
            <v>NA</v>
          </cell>
          <cell r="W467" t="str">
            <v>NA</v>
          </cell>
          <cell r="X467" t="str">
            <v>NA</v>
          </cell>
          <cell r="Y467" t="str">
            <v>CMC022</v>
          </cell>
          <cell r="Z467" t="str">
            <v>CMC007</v>
          </cell>
          <cell r="AA467" t="str">
            <v>NA</v>
          </cell>
          <cell r="AB467" t="str">
            <v>NA</v>
          </cell>
          <cell r="AC467" t="str">
            <v>NA</v>
          </cell>
          <cell r="AD467">
            <v>1</v>
          </cell>
          <cell r="AE467">
            <v>1</v>
          </cell>
          <cell r="AF467" t="str">
            <v>NA</v>
          </cell>
          <cell r="AG467" t="str">
            <v>NA</v>
          </cell>
          <cell r="AH467" t="str">
            <v>NA</v>
          </cell>
          <cell r="AI467">
            <v>36</v>
          </cell>
          <cell r="AJ467">
            <v>36</v>
          </cell>
          <cell r="AK467">
            <v>36</v>
          </cell>
          <cell r="AO467">
            <v>11656</v>
          </cell>
          <cell r="AP467">
            <v>35</v>
          </cell>
          <cell r="AQ467">
            <v>6750</v>
          </cell>
          <cell r="AR467">
            <v>0</v>
          </cell>
          <cell r="AS467">
            <v>0</v>
          </cell>
          <cell r="AT467">
            <v>0</v>
          </cell>
          <cell r="AU467">
            <v>0</v>
          </cell>
          <cell r="AV467">
            <v>0</v>
          </cell>
          <cell r="AW467">
            <v>525</v>
          </cell>
          <cell r="AX467">
            <v>2025</v>
          </cell>
          <cell r="AY467">
            <v>0</v>
          </cell>
          <cell r="AZ467">
            <v>0</v>
          </cell>
          <cell r="BA467">
            <v>0</v>
          </cell>
          <cell r="BB467">
            <v>0</v>
          </cell>
          <cell r="BC467">
            <v>0</v>
          </cell>
          <cell r="BD467">
            <v>2678</v>
          </cell>
          <cell r="BE467">
            <v>28837</v>
          </cell>
          <cell r="BF467">
            <v>90067</v>
          </cell>
          <cell r="BG467">
            <v>0</v>
          </cell>
          <cell r="BH467">
            <v>0</v>
          </cell>
          <cell r="BI467">
            <v>0</v>
          </cell>
          <cell r="BJ467">
            <v>801</v>
          </cell>
          <cell r="BK467">
            <v>2502</v>
          </cell>
          <cell r="BL467">
            <v>0</v>
          </cell>
          <cell r="BM467">
            <v>0</v>
          </cell>
          <cell r="BN467">
            <v>0</v>
          </cell>
          <cell r="BO467">
            <v>3303</v>
          </cell>
          <cell r="BP467">
            <v>165187</v>
          </cell>
          <cell r="BQ467">
            <v>39108</v>
          </cell>
          <cell r="BR467">
            <v>0</v>
          </cell>
          <cell r="BS467">
            <v>0</v>
          </cell>
          <cell r="BT467">
            <v>0</v>
          </cell>
          <cell r="BU467">
            <v>4589</v>
          </cell>
          <cell r="BV467">
            <v>1086</v>
          </cell>
          <cell r="BW467">
            <v>0</v>
          </cell>
          <cell r="BX467">
            <v>0</v>
          </cell>
          <cell r="BY467">
            <v>0</v>
          </cell>
          <cell r="BZ467">
            <v>5675</v>
          </cell>
          <cell r="CA467">
            <v>3303</v>
          </cell>
          <cell r="CB467">
            <v>8978</v>
          </cell>
          <cell r="CC467">
            <v>0.05</v>
          </cell>
          <cell r="CD467">
            <v>11656</v>
          </cell>
        </row>
        <row r="468">
          <cell r="B468" t="str">
            <v>LI001</v>
          </cell>
          <cell r="C468" t="str">
            <v>CAP08</v>
          </cell>
          <cell r="D468" t="str">
            <v>Limpieza Ducto PVC 4"</v>
          </cell>
          <cell r="E468" t="str">
            <v>m</v>
          </cell>
          <cell r="F468" t="str">
            <v>MOC006</v>
          </cell>
          <cell r="G468" t="str">
            <v>NA</v>
          </cell>
          <cell r="H468" t="str">
            <v>NA</v>
          </cell>
          <cell r="I468" t="str">
            <v>NA</v>
          </cell>
          <cell r="J468" t="str">
            <v>NA</v>
          </cell>
          <cell r="K468" t="str">
            <v>NA</v>
          </cell>
          <cell r="L468" t="str">
            <v>NA</v>
          </cell>
          <cell r="M468">
            <v>50</v>
          </cell>
          <cell r="N468" t="str">
            <v>NA</v>
          </cell>
          <cell r="O468" t="str">
            <v>NA</v>
          </cell>
          <cell r="P468" t="str">
            <v>NA</v>
          </cell>
          <cell r="Q468" t="str">
            <v>NA</v>
          </cell>
          <cell r="R468" t="str">
            <v>NA</v>
          </cell>
          <cell r="S468" t="str">
            <v>NA</v>
          </cell>
          <cell r="T468" t="str">
            <v>CEC015</v>
          </cell>
          <cell r="U468" t="str">
            <v>NA</v>
          </cell>
          <cell r="V468" t="str">
            <v>NA</v>
          </cell>
          <cell r="W468" t="str">
            <v>NA</v>
          </cell>
          <cell r="X468" t="str">
            <v>NA</v>
          </cell>
          <cell r="Y468" t="str">
            <v>CMC022</v>
          </cell>
          <cell r="Z468" t="str">
            <v>NA</v>
          </cell>
          <cell r="AA468" t="str">
            <v>NA</v>
          </cell>
          <cell r="AB468" t="str">
            <v>NA</v>
          </cell>
          <cell r="AC468" t="str">
            <v>NA</v>
          </cell>
          <cell r="AD468">
            <v>1</v>
          </cell>
          <cell r="AE468" t="str">
            <v>NA</v>
          </cell>
          <cell r="AF468" t="str">
            <v>NA</v>
          </cell>
          <cell r="AG468" t="str">
            <v>NA</v>
          </cell>
          <cell r="AH468" t="str">
            <v>NA</v>
          </cell>
          <cell r="AI468">
            <v>200</v>
          </cell>
          <cell r="AJ468">
            <v>200</v>
          </cell>
          <cell r="AO468">
            <v>2808</v>
          </cell>
          <cell r="AP468">
            <v>35</v>
          </cell>
          <cell r="AQ468">
            <v>0</v>
          </cell>
          <cell r="AR468">
            <v>0</v>
          </cell>
          <cell r="AS468">
            <v>0</v>
          </cell>
          <cell r="AT468">
            <v>0</v>
          </cell>
          <cell r="AU468">
            <v>0</v>
          </cell>
          <cell r="AV468">
            <v>0</v>
          </cell>
          <cell r="AW468">
            <v>1750</v>
          </cell>
          <cell r="AX468">
            <v>0</v>
          </cell>
          <cell r="AY468">
            <v>0</v>
          </cell>
          <cell r="AZ468">
            <v>0</v>
          </cell>
          <cell r="BA468">
            <v>0</v>
          </cell>
          <cell r="BB468">
            <v>0</v>
          </cell>
          <cell r="BC468">
            <v>0</v>
          </cell>
          <cell r="BD468">
            <v>1838</v>
          </cell>
          <cell r="BE468">
            <v>28837</v>
          </cell>
          <cell r="BF468">
            <v>0</v>
          </cell>
          <cell r="BG468">
            <v>0</v>
          </cell>
          <cell r="BH468">
            <v>0</v>
          </cell>
          <cell r="BI468">
            <v>0</v>
          </cell>
          <cell r="BJ468">
            <v>144</v>
          </cell>
          <cell r="BK468">
            <v>0</v>
          </cell>
          <cell r="BL468">
            <v>0</v>
          </cell>
          <cell r="BM468">
            <v>0</v>
          </cell>
          <cell r="BN468">
            <v>0</v>
          </cell>
          <cell r="BO468">
            <v>144</v>
          </cell>
          <cell r="BP468">
            <v>165187</v>
          </cell>
          <cell r="BQ468">
            <v>0</v>
          </cell>
          <cell r="BR468">
            <v>0</v>
          </cell>
          <cell r="BS468">
            <v>0</v>
          </cell>
          <cell r="BT468">
            <v>0</v>
          </cell>
          <cell r="BU468">
            <v>826</v>
          </cell>
          <cell r="BV468">
            <v>0</v>
          </cell>
          <cell r="BW468">
            <v>0</v>
          </cell>
          <cell r="BX468">
            <v>0</v>
          </cell>
          <cell r="BY468">
            <v>0</v>
          </cell>
          <cell r="BZ468">
            <v>826</v>
          </cell>
          <cell r="CA468">
            <v>144</v>
          </cell>
          <cell r="CB468">
            <v>970</v>
          </cell>
          <cell r="CC468">
            <v>0.05</v>
          </cell>
          <cell r="CD468">
            <v>2808</v>
          </cell>
        </row>
        <row r="469">
          <cell r="B469" t="str">
            <v>MA001</v>
          </cell>
          <cell r="C469" t="str">
            <v>CAP08</v>
          </cell>
          <cell r="D469" t="str">
            <v>Mensaj. de siete (7) hilos 1/4"</v>
          </cell>
          <cell r="E469" t="str">
            <v>m</v>
          </cell>
          <cell r="F469" t="str">
            <v>MRD037</v>
          </cell>
          <cell r="G469" t="str">
            <v>NA</v>
          </cell>
          <cell r="H469" t="str">
            <v>NA</v>
          </cell>
          <cell r="I469" t="str">
            <v>NA</v>
          </cell>
          <cell r="J469" t="str">
            <v>NA</v>
          </cell>
          <cell r="K469" t="str">
            <v>NA</v>
          </cell>
          <cell r="L469" t="str">
            <v>NA</v>
          </cell>
          <cell r="M469">
            <v>1</v>
          </cell>
          <cell r="N469" t="str">
            <v>NA</v>
          </cell>
          <cell r="O469" t="str">
            <v>NA</v>
          </cell>
          <cell r="P469" t="str">
            <v>NA</v>
          </cell>
          <cell r="Q469" t="str">
            <v>NA</v>
          </cell>
          <cell r="R469" t="str">
            <v>NA</v>
          </cell>
          <cell r="S469" t="str">
            <v>NA</v>
          </cell>
          <cell r="T469" t="str">
            <v>CER006</v>
          </cell>
          <cell r="U469" t="str">
            <v>NA</v>
          </cell>
          <cell r="V469" t="str">
            <v>NA</v>
          </cell>
          <cell r="W469" t="str">
            <v>NA</v>
          </cell>
          <cell r="X469" t="str">
            <v>NA</v>
          </cell>
          <cell r="Y469" t="str">
            <v>CMC017</v>
          </cell>
          <cell r="Z469" t="str">
            <v>NA</v>
          </cell>
          <cell r="AA469" t="str">
            <v>NA</v>
          </cell>
          <cell r="AB469" t="str">
            <v>NA</v>
          </cell>
          <cell r="AC469" t="str">
            <v>NA</v>
          </cell>
          <cell r="AD469">
            <v>1</v>
          </cell>
          <cell r="AE469" t="str">
            <v>NA</v>
          </cell>
          <cell r="AF469" t="str">
            <v>NA</v>
          </cell>
          <cell r="AG469" t="str">
            <v>NA</v>
          </cell>
          <cell r="AH469" t="str">
            <v>NA</v>
          </cell>
          <cell r="AI469">
            <v>750</v>
          </cell>
          <cell r="AJ469">
            <v>750</v>
          </cell>
          <cell r="AO469">
            <v>1475</v>
          </cell>
          <cell r="AP469">
            <v>1160</v>
          </cell>
          <cell r="AQ469">
            <v>0</v>
          </cell>
          <cell r="AR469">
            <v>0</v>
          </cell>
          <cell r="AS469">
            <v>0</v>
          </cell>
          <cell r="AT469">
            <v>0</v>
          </cell>
          <cell r="AU469">
            <v>0</v>
          </cell>
          <cell r="AV469">
            <v>0</v>
          </cell>
          <cell r="AW469">
            <v>1160</v>
          </cell>
          <cell r="AX469">
            <v>0</v>
          </cell>
          <cell r="AY469">
            <v>0</v>
          </cell>
          <cell r="AZ469">
            <v>0</v>
          </cell>
          <cell r="BA469">
            <v>0</v>
          </cell>
          <cell r="BB469">
            <v>0</v>
          </cell>
          <cell r="BC469">
            <v>0</v>
          </cell>
          <cell r="BD469">
            <v>1218</v>
          </cell>
          <cell r="BE469">
            <v>47972</v>
          </cell>
          <cell r="BF469">
            <v>0</v>
          </cell>
          <cell r="BG469">
            <v>0</v>
          </cell>
          <cell r="BH469">
            <v>0</v>
          </cell>
          <cell r="BI469">
            <v>0</v>
          </cell>
          <cell r="BJ469">
            <v>64</v>
          </cell>
          <cell r="BK469">
            <v>0</v>
          </cell>
          <cell r="BL469">
            <v>0</v>
          </cell>
          <cell r="BM469">
            <v>0</v>
          </cell>
          <cell r="BN469">
            <v>0</v>
          </cell>
          <cell r="BO469">
            <v>64</v>
          </cell>
          <cell r="BP469">
            <v>144513</v>
          </cell>
          <cell r="BQ469">
            <v>0</v>
          </cell>
          <cell r="BR469">
            <v>0</v>
          </cell>
          <cell r="BS469">
            <v>0</v>
          </cell>
          <cell r="BT469">
            <v>0</v>
          </cell>
          <cell r="BU469">
            <v>193</v>
          </cell>
          <cell r="BV469">
            <v>0</v>
          </cell>
          <cell r="BW469">
            <v>0</v>
          </cell>
          <cell r="BX469">
            <v>0</v>
          </cell>
          <cell r="BY469">
            <v>0</v>
          </cell>
          <cell r="BZ469">
            <v>193</v>
          </cell>
          <cell r="CA469">
            <v>64</v>
          </cell>
          <cell r="CB469">
            <v>257</v>
          </cell>
          <cell r="CC469">
            <v>0.05</v>
          </cell>
          <cell r="CD469">
            <v>1475</v>
          </cell>
        </row>
        <row r="470">
          <cell r="B470" t="str">
            <v>MDF10</v>
          </cell>
          <cell r="C470" t="str">
            <v>CAP08</v>
          </cell>
          <cell r="D470" t="str">
            <v>Numeración de muflas</v>
          </cell>
          <cell r="E470" t="str">
            <v>U</v>
          </cell>
          <cell r="F470" t="str">
            <v>MRD200</v>
          </cell>
          <cell r="G470" t="str">
            <v>NA</v>
          </cell>
          <cell r="H470" t="str">
            <v>NA</v>
          </cell>
          <cell r="I470" t="str">
            <v>NA</v>
          </cell>
          <cell r="J470" t="str">
            <v>NA</v>
          </cell>
          <cell r="K470" t="str">
            <v>NA</v>
          </cell>
          <cell r="L470" t="str">
            <v>NA</v>
          </cell>
          <cell r="M470">
            <v>0.05</v>
          </cell>
          <cell r="N470" t="str">
            <v>NA</v>
          </cell>
          <cell r="O470" t="str">
            <v>NA</v>
          </cell>
          <cell r="P470" t="str">
            <v>NA</v>
          </cell>
          <cell r="Q470" t="str">
            <v>NA</v>
          </cell>
          <cell r="R470" t="str">
            <v>NA</v>
          </cell>
          <cell r="S470" t="str">
            <v>NA</v>
          </cell>
          <cell r="T470" t="str">
            <v>CER008</v>
          </cell>
          <cell r="U470" t="str">
            <v>NA</v>
          </cell>
          <cell r="V470" t="str">
            <v>NA</v>
          </cell>
          <cell r="W470" t="str">
            <v>NA</v>
          </cell>
          <cell r="X470" t="str">
            <v>NA</v>
          </cell>
          <cell r="Y470" t="str">
            <v>CMC018</v>
          </cell>
          <cell r="Z470" t="str">
            <v>NA</v>
          </cell>
          <cell r="AA470" t="str">
            <v>NA</v>
          </cell>
          <cell r="AB470" t="str">
            <v>NA</v>
          </cell>
          <cell r="AC470" t="str">
            <v>NA</v>
          </cell>
          <cell r="AD470">
            <v>1</v>
          </cell>
          <cell r="AE470" t="str">
            <v>NA</v>
          </cell>
          <cell r="AF470" t="str">
            <v>NA</v>
          </cell>
          <cell r="AG470" t="str">
            <v>NA</v>
          </cell>
          <cell r="AH470" t="str">
            <v>NA</v>
          </cell>
          <cell r="AI470">
            <v>30</v>
          </cell>
          <cell r="AJ470">
            <v>30</v>
          </cell>
          <cell r="AO470">
            <v>5478</v>
          </cell>
          <cell r="AP470">
            <v>43000</v>
          </cell>
          <cell r="AQ470">
            <v>0</v>
          </cell>
          <cell r="AR470">
            <v>0</v>
          </cell>
          <cell r="AS470">
            <v>0</v>
          </cell>
          <cell r="AT470">
            <v>0</v>
          </cell>
          <cell r="AU470">
            <v>0</v>
          </cell>
          <cell r="AV470">
            <v>0</v>
          </cell>
          <cell r="AW470">
            <v>2150</v>
          </cell>
          <cell r="AX470">
            <v>0</v>
          </cell>
          <cell r="AY470">
            <v>0</v>
          </cell>
          <cell r="AZ470">
            <v>0</v>
          </cell>
          <cell r="BA470">
            <v>0</v>
          </cell>
          <cell r="BB470">
            <v>0</v>
          </cell>
          <cell r="BC470">
            <v>0</v>
          </cell>
          <cell r="BD470">
            <v>2258</v>
          </cell>
          <cell r="BE470">
            <v>32148</v>
          </cell>
          <cell r="BF470">
            <v>0</v>
          </cell>
          <cell r="BG470">
            <v>0</v>
          </cell>
          <cell r="BH470">
            <v>0</v>
          </cell>
          <cell r="BI470">
            <v>0</v>
          </cell>
          <cell r="BJ470">
            <v>1072</v>
          </cell>
          <cell r="BK470">
            <v>0</v>
          </cell>
          <cell r="BL470">
            <v>0</v>
          </cell>
          <cell r="BM470">
            <v>0</v>
          </cell>
          <cell r="BN470">
            <v>0</v>
          </cell>
          <cell r="BO470">
            <v>1072</v>
          </cell>
          <cell r="BP470">
            <v>64431</v>
          </cell>
          <cell r="BQ470">
            <v>0</v>
          </cell>
          <cell r="BR470">
            <v>0</v>
          </cell>
          <cell r="BS470">
            <v>0</v>
          </cell>
          <cell r="BT470">
            <v>0</v>
          </cell>
          <cell r="BU470">
            <v>2148</v>
          </cell>
          <cell r="BV470">
            <v>0</v>
          </cell>
          <cell r="BW470">
            <v>0</v>
          </cell>
          <cell r="BX470">
            <v>0</v>
          </cell>
          <cell r="BY470">
            <v>0</v>
          </cell>
          <cell r="BZ470">
            <v>2148</v>
          </cell>
          <cell r="CA470">
            <v>1072</v>
          </cell>
          <cell r="CB470">
            <v>3220</v>
          </cell>
          <cell r="CC470">
            <v>0.05</v>
          </cell>
          <cell r="CD470">
            <v>5478</v>
          </cell>
        </row>
        <row r="471">
          <cell r="B471" t="str">
            <v>H3C01</v>
          </cell>
          <cell r="C471" t="str">
            <v>CAP08</v>
          </cell>
          <cell r="D471" t="str">
            <v>Para postes de  8 metros</v>
          </cell>
          <cell r="E471" t="str">
            <v>U</v>
          </cell>
          <cell r="F471" t="str">
            <v>MRD007</v>
          </cell>
          <cell r="G471" t="str">
            <v>MRD230</v>
          </cell>
          <cell r="H471" t="str">
            <v>NA</v>
          </cell>
          <cell r="I471" t="str">
            <v>NA</v>
          </cell>
          <cell r="J471" t="str">
            <v>NA</v>
          </cell>
          <cell r="K471" t="str">
            <v>NA</v>
          </cell>
          <cell r="L471" t="str">
            <v>NA</v>
          </cell>
          <cell r="M471">
            <v>1</v>
          </cell>
          <cell r="N471">
            <v>2</v>
          </cell>
          <cell r="O471" t="str">
            <v>NA</v>
          </cell>
          <cell r="P471" t="str">
            <v>NA</v>
          </cell>
          <cell r="Q471" t="str">
            <v>NA</v>
          </cell>
          <cell r="R471" t="str">
            <v>NA</v>
          </cell>
          <cell r="S471" t="str">
            <v>NA</v>
          </cell>
          <cell r="T471" t="str">
            <v>CER007</v>
          </cell>
          <cell r="U471" t="str">
            <v>NA</v>
          </cell>
          <cell r="V471" t="str">
            <v>NA</v>
          </cell>
          <cell r="W471" t="str">
            <v>NA</v>
          </cell>
          <cell r="X471" t="str">
            <v>NA</v>
          </cell>
          <cell r="Y471" t="str">
            <v>CMC017</v>
          </cell>
          <cell r="Z471" t="str">
            <v>NA</v>
          </cell>
          <cell r="AA471" t="str">
            <v>NA</v>
          </cell>
          <cell r="AB471" t="str">
            <v>NA</v>
          </cell>
          <cell r="AC471" t="str">
            <v>NA</v>
          </cell>
          <cell r="AD471">
            <v>1</v>
          </cell>
          <cell r="AE471" t="str">
            <v>NA</v>
          </cell>
          <cell r="AF471" t="str">
            <v>NA</v>
          </cell>
          <cell r="AG471" t="str">
            <v>NA</v>
          </cell>
          <cell r="AH471" t="str">
            <v>NA</v>
          </cell>
          <cell r="AI471">
            <v>120</v>
          </cell>
          <cell r="AJ471">
            <v>120</v>
          </cell>
          <cell r="AO471">
            <v>16284</v>
          </cell>
          <cell r="AP471">
            <v>5800</v>
          </cell>
          <cell r="AQ471">
            <v>4200</v>
          </cell>
          <cell r="AR471">
            <v>0</v>
          </cell>
          <cell r="AS471">
            <v>0</v>
          </cell>
          <cell r="AT471">
            <v>0</v>
          </cell>
          <cell r="AU471">
            <v>0</v>
          </cell>
          <cell r="AV471">
            <v>0</v>
          </cell>
          <cell r="AW471">
            <v>5800</v>
          </cell>
          <cell r="AX471">
            <v>8400</v>
          </cell>
          <cell r="AY471">
            <v>0</v>
          </cell>
          <cell r="AZ471">
            <v>0</v>
          </cell>
          <cell r="BA471">
            <v>0</v>
          </cell>
          <cell r="BB471">
            <v>0</v>
          </cell>
          <cell r="BC471">
            <v>0</v>
          </cell>
          <cell r="BD471">
            <v>14910</v>
          </cell>
          <cell r="BE471">
            <v>20418</v>
          </cell>
          <cell r="BF471">
            <v>0</v>
          </cell>
          <cell r="BG471">
            <v>0</v>
          </cell>
          <cell r="BH471">
            <v>0</v>
          </cell>
          <cell r="BI471">
            <v>0</v>
          </cell>
          <cell r="BJ471">
            <v>170</v>
          </cell>
          <cell r="BK471">
            <v>0</v>
          </cell>
          <cell r="BL471">
            <v>0</v>
          </cell>
          <cell r="BM471">
            <v>0</v>
          </cell>
          <cell r="BN471">
            <v>0</v>
          </cell>
          <cell r="BO471">
            <v>170</v>
          </cell>
          <cell r="BP471">
            <v>144513</v>
          </cell>
          <cell r="BQ471">
            <v>0</v>
          </cell>
          <cell r="BR471">
            <v>0</v>
          </cell>
          <cell r="BS471">
            <v>0</v>
          </cell>
          <cell r="BT471">
            <v>0</v>
          </cell>
          <cell r="BU471">
            <v>1204</v>
          </cell>
          <cell r="BV471">
            <v>0</v>
          </cell>
          <cell r="BW471">
            <v>0</v>
          </cell>
          <cell r="BX471">
            <v>0</v>
          </cell>
          <cell r="BY471">
            <v>0</v>
          </cell>
          <cell r="BZ471">
            <v>1204</v>
          </cell>
          <cell r="CA471">
            <v>170</v>
          </cell>
          <cell r="CB471">
            <v>1374</v>
          </cell>
          <cell r="CC471">
            <v>0.05</v>
          </cell>
          <cell r="CD471">
            <v>16284</v>
          </cell>
        </row>
        <row r="472">
          <cell r="B472" t="str">
            <v>H3F01</v>
          </cell>
          <cell r="C472" t="str">
            <v>CAP08</v>
          </cell>
          <cell r="D472" t="str">
            <v>Para postes de  8 metros</v>
          </cell>
          <cell r="E472" t="str">
            <v>U</v>
          </cell>
          <cell r="F472" t="str">
            <v>MRD007</v>
          </cell>
          <cell r="G472" t="str">
            <v>MRD230</v>
          </cell>
          <cell r="H472" t="str">
            <v>NA</v>
          </cell>
          <cell r="I472" t="str">
            <v>NA</v>
          </cell>
          <cell r="J472" t="str">
            <v>NA</v>
          </cell>
          <cell r="K472" t="str">
            <v>NA</v>
          </cell>
          <cell r="L472" t="str">
            <v>NA</v>
          </cell>
          <cell r="M472">
            <v>1</v>
          </cell>
          <cell r="N472">
            <v>1</v>
          </cell>
          <cell r="O472" t="str">
            <v>NA</v>
          </cell>
          <cell r="P472" t="str">
            <v>NA</v>
          </cell>
          <cell r="Q472" t="str">
            <v>NA</v>
          </cell>
          <cell r="R472" t="str">
            <v>NA</v>
          </cell>
          <cell r="S472" t="str">
            <v>NA</v>
          </cell>
          <cell r="T472" t="str">
            <v>CER007</v>
          </cell>
          <cell r="U472" t="str">
            <v>NA</v>
          </cell>
          <cell r="V472" t="str">
            <v>NA</v>
          </cell>
          <cell r="W472" t="str">
            <v>NA</v>
          </cell>
          <cell r="X472" t="str">
            <v>NA</v>
          </cell>
          <cell r="Y472" t="str">
            <v>CMC017</v>
          </cell>
          <cell r="Z472" t="str">
            <v>NA</v>
          </cell>
          <cell r="AA472" t="str">
            <v>NA</v>
          </cell>
          <cell r="AB472" t="str">
            <v>NA</v>
          </cell>
          <cell r="AC472" t="str">
            <v>NA</v>
          </cell>
          <cell r="AD472">
            <v>1</v>
          </cell>
          <cell r="AE472" t="str">
            <v>NA</v>
          </cell>
          <cell r="AF472" t="str">
            <v>NA</v>
          </cell>
          <cell r="AG472" t="str">
            <v>NA</v>
          </cell>
          <cell r="AH472" t="str">
            <v>NA</v>
          </cell>
          <cell r="AI472">
            <v>120</v>
          </cell>
          <cell r="AJ472">
            <v>120</v>
          </cell>
          <cell r="AO472">
            <v>11874</v>
          </cell>
          <cell r="AP472">
            <v>5800</v>
          </cell>
          <cell r="AQ472">
            <v>4200</v>
          </cell>
          <cell r="AR472">
            <v>0</v>
          </cell>
          <cell r="AS472">
            <v>0</v>
          </cell>
          <cell r="AT472">
            <v>0</v>
          </cell>
          <cell r="AU472">
            <v>0</v>
          </cell>
          <cell r="AV472">
            <v>0</v>
          </cell>
          <cell r="AW472">
            <v>5800</v>
          </cell>
          <cell r="AX472">
            <v>4200</v>
          </cell>
          <cell r="AY472">
            <v>0</v>
          </cell>
          <cell r="AZ472">
            <v>0</v>
          </cell>
          <cell r="BA472">
            <v>0</v>
          </cell>
          <cell r="BB472">
            <v>0</v>
          </cell>
          <cell r="BC472">
            <v>0</v>
          </cell>
          <cell r="BD472">
            <v>10500</v>
          </cell>
          <cell r="BE472">
            <v>20418</v>
          </cell>
          <cell r="BF472">
            <v>0</v>
          </cell>
          <cell r="BG472">
            <v>0</v>
          </cell>
          <cell r="BH472">
            <v>0</v>
          </cell>
          <cell r="BI472">
            <v>0</v>
          </cell>
          <cell r="BJ472">
            <v>170</v>
          </cell>
          <cell r="BK472">
            <v>0</v>
          </cell>
          <cell r="BL472">
            <v>0</v>
          </cell>
          <cell r="BM472">
            <v>0</v>
          </cell>
          <cell r="BN472">
            <v>0</v>
          </cell>
          <cell r="BO472">
            <v>170</v>
          </cell>
          <cell r="BP472">
            <v>144513</v>
          </cell>
          <cell r="BQ472">
            <v>0</v>
          </cell>
          <cell r="BR472">
            <v>0</v>
          </cell>
          <cell r="BS472">
            <v>0</v>
          </cell>
          <cell r="BT472">
            <v>0</v>
          </cell>
          <cell r="BU472">
            <v>1204</v>
          </cell>
          <cell r="BV472">
            <v>0</v>
          </cell>
          <cell r="BW472">
            <v>0</v>
          </cell>
          <cell r="BX472">
            <v>0</v>
          </cell>
          <cell r="BY472">
            <v>0</v>
          </cell>
          <cell r="BZ472">
            <v>1204</v>
          </cell>
          <cell r="CA472">
            <v>170</v>
          </cell>
          <cell r="CB472">
            <v>1374</v>
          </cell>
          <cell r="CC472">
            <v>0.05</v>
          </cell>
          <cell r="CD472">
            <v>11874</v>
          </cell>
        </row>
        <row r="473">
          <cell r="B473" t="str">
            <v>H3I01</v>
          </cell>
          <cell r="C473" t="str">
            <v>CAP08</v>
          </cell>
          <cell r="D473" t="str">
            <v>Para postes de  8 metros</v>
          </cell>
          <cell r="E473" t="str">
            <v>U</v>
          </cell>
          <cell r="F473" t="str">
            <v>MRD034</v>
          </cell>
          <cell r="G473" t="str">
            <v>MRD068</v>
          </cell>
          <cell r="H473" t="str">
            <v>MRD066</v>
          </cell>
          <cell r="I473" t="str">
            <v>NA</v>
          </cell>
          <cell r="J473" t="str">
            <v>NA</v>
          </cell>
          <cell r="K473" t="str">
            <v>NA</v>
          </cell>
          <cell r="L473" t="str">
            <v>NA</v>
          </cell>
          <cell r="M473">
            <v>1</v>
          </cell>
          <cell r="N473">
            <v>0.8</v>
          </cell>
          <cell r="O473">
            <v>2</v>
          </cell>
          <cell r="P473" t="str">
            <v>NA</v>
          </cell>
          <cell r="Q473" t="str">
            <v>NA</v>
          </cell>
          <cell r="R473" t="str">
            <v>NA</v>
          </cell>
          <cell r="S473" t="str">
            <v>NA</v>
          </cell>
          <cell r="T473" t="str">
            <v>CER007</v>
          </cell>
          <cell r="U473" t="str">
            <v>NA</v>
          </cell>
          <cell r="V473" t="str">
            <v>NA</v>
          </cell>
          <cell r="W473" t="str">
            <v>NA</v>
          </cell>
          <cell r="X473" t="str">
            <v>NA</v>
          </cell>
          <cell r="Y473" t="str">
            <v>CMC017</v>
          </cell>
          <cell r="Z473" t="str">
            <v>NA</v>
          </cell>
          <cell r="AA473" t="str">
            <v>NA</v>
          </cell>
          <cell r="AB473" t="str">
            <v>NA</v>
          </cell>
          <cell r="AC473" t="str">
            <v>NA</v>
          </cell>
          <cell r="AD473">
            <v>1</v>
          </cell>
          <cell r="AE473" t="str">
            <v>NA</v>
          </cell>
          <cell r="AF473" t="str">
            <v>NA</v>
          </cell>
          <cell r="AG473" t="str">
            <v>NA</v>
          </cell>
          <cell r="AH473" t="str">
            <v>NA</v>
          </cell>
          <cell r="AI473">
            <v>120</v>
          </cell>
          <cell r="AJ473">
            <v>120</v>
          </cell>
          <cell r="AO473">
            <v>10700</v>
          </cell>
          <cell r="AP473">
            <v>5550</v>
          </cell>
          <cell r="AQ473">
            <v>3290</v>
          </cell>
          <cell r="AR473">
            <v>350</v>
          </cell>
          <cell r="AS473">
            <v>0</v>
          </cell>
          <cell r="AT473">
            <v>0</v>
          </cell>
          <cell r="AU473">
            <v>0</v>
          </cell>
          <cell r="AV473">
            <v>0</v>
          </cell>
          <cell r="AW473">
            <v>5550</v>
          </cell>
          <cell r="AX473">
            <v>2632</v>
          </cell>
          <cell r="AY473">
            <v>700</v>
          </cell>
          <cell r="AZ473">
            <v>0</v>
          </cell>
          <cell r="BA473">
            <v>0</v>
          </cell>
          <cell r="BB473">
            <v>0</v>
          </cell>
          <cell r="BC473">
            <v>0</v>
          </cell>
          <cell r="BD473">
            <v>9326</v>
          </cell>
          <cell r="BE473">
            <v>20418</v>
          </cell>
          <cell r="BF473">
            <v>0</v>
          </cell>
          <cell r="BG473">
            <v>0</v>
          </cell>
          <cell r="BH473">
            <v>0</v>
          </cell>
          <cell r="BI473">
            <v>0</v>
          </cell>
          <cell r="BJ473">
            <v>170</v>
          </cell>
          <cell r="BK473">
            <v>0</v>
          </cell>
          <cell r="BL473">
            <v>0</v>
          </cell>
          <cell r="BM473">
            <v>0</v>
          </cell>
          <cell r="BN473">
            <v>0</v>
          </cell>
          <cell r="BO473">
            <v>170</v>
          </cell>
          <cell r="BP473">
            <v>144513</v>
          </cell>
          <cell r="BQ473">
            <v>0</v>
          </cell>
          <cell r="BR473">
            <v>0</v>
          </cell>
          <cell r="BS473">
            <v>0</v>
          </cell>
          <cell r="BT473">
            <v>0</v>
          </cell>
          <cell r="BU473">
            <v>1204</v>
          </cell>
          <cell r="BV473">
            <v>0</v>
          </cell>
          <cell r="BW473">
            <v>0</v>
          </cell>
          <cell r="BX473">
            <v>0</v>
          </cell>
          <cell r="BY473">
            <v>0</v>
          </cell>
          <cell r="BZ473">
            <v>1204</v>
          </cell>
          <cell r="CA473">
            <v>170</v>
          </cell>
          <cell r="CB473">
            <v>1374</v>
          </cell>
          <cell r="CC473">
            <v>0.05</v>
          </cell>
          <cell r="CD473">
            <v>10700</v>
          </cell>
        </row>
        <row r="474">
          <cell r="B474" t="str">
            <v>II002</v>
          </cell>
          <cell r="C474" t="str">
            <v>CAP08</v>
          </cell>
          <cell r="D474" t="str">
            <v>Puentes en el armario</v>
          </cell>
          <cell r="E474" t="str">
            <v>U</v>
          </cell>
          <cell r="F474" t="str">
            <v>NA</v>
          </cell>
          <cell r="G474" t="str">
            <v>NA</v>
          </cell>
          <cell r="H474" t="str">
            <v>NA</v>
          </cell>
          <cell r="I474" t="str">
            <v>NA</v>
          </cell>
          <cell r="J474" t="str">
            <v>NA</v>
          </cell>
          <cell r="K474" t="str">
            <v>NA</v>
          </cell>
          <cell r="L474" t="str">
            <v>NA</v>
          </cell>
          <cell r="M474" t="str">
            <v>NA</v>
          </cell>
          <cell r="N474" t="str">
            <v>NA</v>
          </cell>
          <cell r="O474" t="str">
            <v>NA</v>
          </cell>
          <cell r="P474" t="str">
            <v>NA</v>
          </cell>
          <cell r="Q474" t="str">
            <v>NA</v>
          </cell>
          <cell r="R474" t="str">
            <v>NA</v>
          </cell>
          <cell r="S474" t="str">
            <v>NA</v>
          </cell>
          <cell r="T474" t="str">
            <v>CER010</v>
          </cell>
          <cell r="U474" t="str">
            <v>NA</v>
          </cell>
          <cell r="V474" t="str">
            <v>NA</v>
          </cell>
          <cell r="W474" t="str">
            <v>NA</v>
          </cell>
          <cell r="X474" t="str">
            <v>NA</v>
          </cell>
          <cell r="Y474" t="str">
            <v>CMC020</v>
          </cell>
          <cell r="Z474" t="str">
            <v>NA</v>
          </cell>
          <cell r="AA474" t="str">
            <v>NA</v>
          </cell>
          <cell r="AB474" t="str">
            <v>NA</v>
          </cell>
          <cell r="AC474" t="str">
            <v>NA</v>
          </cell>
          <cell r="AD474">
            <v>1</v>
          </cell>
          <cell r="AE474" t="str">
            <v>NA</v>
          </cell>
          <cell r="AF474" t="str">
            <v>NA</v>
          </cell>
          <cell r="AG474" t="str">
            <v>NA</v>
          </cell>
          <cell r="AH474" t="str">
            <v>NA</v>
          </cell>
          <cell r="AI474">
            <v>200</v>
          </cell>
          <cell r="AJ474">
            <v>200</v>
          </cell>
          <cell r="AO474">
            <v>1077</v>
          </cell>
          <cell r="AP474">
            <v>0</v>
          </cell>
          <cell r="AQ474">
            <v>0</v>
          </cell>
          <cell r="AR474">
            <v>0</v>
          </cell>
          <cell r="AS474">
            <v>0</v>
          </cell>
          <cell r="AT474">
            <v>0</v>
          </cell>
          <cell r="AU474">
            <v>0</v>
          </cell>
          <cell r="AV474">
            <v>0</v>
          </cell>
          <cell r="AW474">
            <v>0</v>
          </cell>
          <cell r="AX474">
            <v>0</v>
          </cell>
          <cell r="AY474">
            <v>0</v>
          </cell>
          <cell r="AZ474">
            <v>0</v>
          </cell>
          <cell r="BA474">
            <v>0</v>
          </cell>
          <cell r="BB474">
            <v>0</v>
          </cell>
          <cell r="BC474">
            <v>0</v>
          </cell>
          <cell r="BD474">
            <v>0</v>
          </cell>
          <cell r="BE474">
            <v>45384</v>
          </cell>
          <cell r="BF474">
            <v>0</v>
          </cell>
          <cell r="BG474">
            <v>0</v>
          </cell>
          <cell r="BH474">
            <v>0</v>
          </cell>
          <cell r="BI474">
            <v>0</v>
          </cell>
          <cell r="BJ474">
            <v>227</v>
          </cell>
          <cell r="BK474">
            <v>0</v>
          </cell>
          <cell r="BL474">
            <v>0</v>
          </cell>
          <cell r="BM474">
            <v>0</v>
          </cell>
          <cell r="BN474">
            <v>0</v>
          </cell>
          <cell r="BO474">
            <v>227</v>
          </cell>
          <cell r="BP474">
            <v>169999</v>
          </cell>
          <cell r="BQ474">
            <v>0</v>
          </cell>
          <cell r="BR474">
            <v>0</v>
          </cell>
          <cell r="BS474">
            <v>0</v>
          </cell>
          <cell r="BT474">
            <v>0</v>
          </cell>
          <cell r="BU474">
            <v>850</v>
          </cell>
          <cell r="BV474">
            <v>0</v>
          </cell>
          <cell r="BW474">
            <v>0</v>
          </cell>
          <cell r="BX474">
            <v>0</v>
          </cell>
          <cell r="BY474">
            <v>0</v>
          </cell>
          <cell r="BZ474">
            <v>850</v>
          </cell>
          <cell r="CA474">
            <v>227</v>
          </cell>
          <cell r="CB474">
            <v>1077</v>
          </cell>
          <cell r="CC474">
            <v>0.05</v>
          </cell>
          <cell r="CD474">
            <v>1077</v>
          </cell>
        </row>
        <row r="475">
          <cell r="B475" t="str">
            <v>II003</v>
          </cell>
          <cell r="C475" t="str">
            <v>CAP08</v>
          </cell>
          <cell r="D475" t="str">
            <v>Puentes en el MDF</v>
          </cell>
          <cell r="E475" t="str">
            <v>U</v>
          </cell>
          <cell r="F475" t="str">
            <v>NA</v>
          </cell>
          <cell r="G475" t="str">
            <v>NA</v>
          </cell>
          <cell r="H475" t="str">
            <v>NA</v>
          </cell>
          <cell r="I475" t="str">
            <v>NA</v>
          </cell>
          <cell r="J475" t="str">
            <v>NA</v>
          </cell>
          <cell r="K475" t="str">
            <v>NA</v>
          </cell>
          <cell r="L475" t="str">
            <v>NA</v>
          </cell>
          <cell r="M475" t="str">
            <v>NA</v>
          </cell>
          <cell r="N475" t="str">
            <v>NA</v>
          </cell>
          <cell r="O475" t="str">
            <v>NA</v>
          </cell>
          <cell r="P475" t="str">
            <v>NA</v>
          </cell>
          <cell r="Q475" t="str">
            <v>NA</v>
          </cell>
          <cell r="R475" t="str">
            <v>NA</v>
          </cell>
          <cell r="S475" t="str">
            <v>NA</v>
          </cell>
          <cell r="T475" t="str">
            <v>NA</v>
          </cell>
          <cell r="U475" t="str">
            <v>NA</v>
          </cell>
          <cell r="V475" t="str">
            <v>NA</v>
          </cell>
          <cell r="W475" t="str">
            <v>NA</v>
          </cell>
          <cell r="X475" t="str">
            <v>NA</v>
          </cell>
          <cell r="Y475" t="str">
            <v>NA</v>
          </cell>
          <cell r="Z475" t="str">
            <v>NA</v>
          </cell>
          <cell r="AA475" t="str">
            <v>NA</v>
          </cell>
          <cell r="AB475" t="str">
            <v>NA</v>
          </cell>
          <cell r="AC475" t="str">
            <v>NA</v>
          </cell>
          <cell r="AD475" t="str">
            <v>NA</v>
          </cell>
          <cell r="AE475" t="str">
            <v>NA</v>
          </cell>
          <cell r="AF475" t="str">
            <v>NA</v>
          </cell>
          <cell r="AG475" t="str">
            <v>NA</v>
          </cell>
          <cell r="AH475" t="str">
            <v>NA</v>
          </cell>
          <cell r="AI475">
            <v>0</v>
          </cell>
          <cell r="AO475">
            <v>0</v>
          </cell>
          <cell r="AP475">
            <v>0</v>
          </cell>
          <cell r="AQ475">
            <v>0</v>
          </cell>
          <cell r="AR475">
            <v>0</v>
          </cell>
          <cell r="AS475">
            <v>0</v>
          </cell>
          <cell r="AT475">
            <v>0</v>
          </cell>
          <cell r="AU475">
            <v>0</v>
          </cell>
          <cell r="AV475">
            <v>0</v>
          </cell>
          <cell r="AW475">
            <v>0</v>
          </cell>
          <cell r="AX475">
            <v>0</v>
          </cell>
          <cell r="AY475">
            <v>0</v>
          </cell>
          <cell r="AZ475">
            <v>0</v>
          </cell>
          <cell r="BA475">
            <v>0</v>
          </cell>
          <cell r="BB475">
            <v>0</v>
          </cell>
          <cell r="BC475">
            <v>0</v>
          </cell>
          <cell r="BD475">
            <v>0</v>
          </cell>
          <cell r="BE475">
            <v>0</v>
          </cell>
          <cell r="BF475">
            <v>0</v>
          </cell>
          <cell r="BG475">
            <v>0</v>
          </cell>
          <cell r="BH475">
            <v>0</v>
          </cell>
          <cell r="BI475">
            <v>0</v>
          </cell>
          <cell r="BJ475">
            <v>0</v>
          </cell>
          <cell r="BK475">
            <v>0</v>
          </cell>
          <cell r="BL475">
            <v>0</v>
          </cell>
          <cell r="BM475">
            <v>0</v>
          </cell>
          <cell r="BN475">
            <v>0</v>
          </cell>
          <cell r="BO475">
            <v>0</v>
          </cell>
          <cell r="BP475">
            <v>0</v>
          </cell>
          <cell r="BQ475">
            <v>0</v>
          </cell>
          <cell r="BR475">
            <v>0</v>
          </cell>
          <cell r="BS475">
            <v>0</v>
          </cell>
          <cell r="BT475">
            <v>0</v>
          </cell>
          <cell r="BU475">
            <v>0</v>
          </cell>
          <cell r="BV475">
            <v>0</v>
          </cell>
          <cell r="BW475">
            <v>0</v>
          </cell>
          <cell r="BX475">
            <v>0</v>
          </cell>
          <cell r="BY475">
            <v>0</v>
          </cell>
          <cell r="BZ475">
            <v>0</v>
          </cell>
          <cell r="CA475">
            <v>0</v>
          </cell>
          <cell r="CB475">
            <v>0</v>
          </cell>
          <cell r="CC475">
            <v>0.05</v>
          </cell>
          <cell r="CD475">
            <v>0</v>
          </cell>
        </row>
        <row r="476">
          <cell r="B476" t="str">
            <v>II001</v>
          </cell>
          <cell r="C476" t="str">
            <v>CAP08</v>
          </cell>
          <cell r="D476" t="str">
            <v>Puentes en el strip de edificio</v>
          </cell>
          <cell r="E476" t="str">
            <v>U</v>
          </cell>
          <cell r="F476" t="str">
            <v>NA</v>
          </cell>
          <cell r="G476" t="str">
            <v>NA</v>
          </cell>
          <cell r="H476" t="str">
            <v>NA</v>
          </cell>
          <cell r="I476" t="str">
            <v>NA</v>
          </cell>
          <cell r="J476" t="str">
            <v>NA</v>
          </cell>
          <cell r="K476" t="str">
            <v>NA</v>
          </cell>
          <cell r="L476" t="str">
            <v>NA</v>
          </cell>
          <cell r="M476" t="str">
            <v>NA</v>
          </cell>
          <cell r="N476" t="str">
            <v>NA</v>
          </cell>
          <cell r="O476" t="str">
            <v>NA</v>
          </cell>
          <cell r="P476" t="str">
            <v>NA</v>
          </cell>
          <cell r="Q476" t="str">
            <v>NA</v>
          </cell>
          <cell r="R476" t="str">
            <v>NA</v>
          </cell>
          <cell r="S476" t="str">
            <v>NA</v>
          </cell>
          <cell r="T476" t="str">
            <v>CER010</v>
          </cell>
          <cell r="U476" t="str">
            <v>NA</v>
          </cell>
          <cell r="V476" t="str">
            <v>NA</v>
          </cell>
          <cell r="W476" t="str">
            <v>NA</v>
          </cell>
          <cell r="X476" t="str">
            <v>NA</v>
          </cell>
          <cell r="Y476" t="str">
            <v>CMC020</v>
          </cell>
          <cell r="Z476" t="str">
            <v>NA</v>
          </cell>
          <cell r="AA476" t="str">
            <v>NA</v>
          </cell>
          <cell r="AB476" t="str">
            <v>NA</v>
          </cell>
          <cell r="AC476" t="str">
            <v>NA</v>
          </cell>
          <cell r="AD476">
            <v>1</v>
          </cell>
          <cell r="AE476" t="str">
            <v>NA</v>
          </cell>
          <cell r="AF476" t="str">
            <v>NA</v>
          </cell>
          <cell r="AG476" t="str">
            <v>NA</v>
          </cell>
          <cell r="AH476" t="str">
            <v>NA</v>
          </cell>
          <cell r="AI476">
            <v>200</v>
          </cell>
          <cell r="AJ476">
            <v>200</v>
          </cell>
          <cell r="AO476">
            <v>1077</v>
          </cell>
          <cell r="AP476">
            <v>0</v>
          </cell>
          <cell r="AQ476">
            <v>0</v>
          </cell>
          <cell r="AR476">
            <v>0</v>
          </cell>
          <cell r="AS476">
            <v>0</v>
          </cell>
          <cell r="AT476">
            <v>0</v>
          </cell>
          <cell r="AU476">
            <v>0</v>
          </cell>
          <cell r="AV476">
            <v>0</v>
          </cell>
          <cell r="AW476">
            <v>0</v>
          </cell>
          <cell r="AX476">
            <v>0</v>
          </cell>
          <cell r="AY476">
            <v>0</v>
          </cell>
          <cell r="AZ476">
            <v>0</v>
          </cell>
          <cell r="BA476">
            <v>0</v>
          </cell>
          <cell r="BB476">
            <v>0</v>
          </cell>
          <cell r="BC476">
            <v>0</v>
          </cell>
          <cell r="BD476">
            <v>0</v>
          </cell>
          <cell r="BE476">
            <v>45384</v>
          </cell>
          <cell r="BF476">
            <v>0</v>
          </cell>
          <cell r="BG476">
            <v>0</v>
          </cell>
          <cell r="BH476">
            <v>0</v>
          </cell>
          <cell r="BI476">
            <v>0</v>
          </cell>
          <cell r="BJ476">
            <v>227</v>
          </cell>
          <cell r="BK476">
            <v>0</v>
          </cell>
          <cell r="BL476">
            <v>0</v>
          </cell>
          <cell r="BM476">
            <v>0</v>
          </cell>
          <cell r="BN476">
            <v>0</v>
          </cell>
          <cell r="BO476">
            <v>227</v>
          </cell>
          <cell r="BP476">
            <v>169999</v>
          </cell>
          <cell r="BQ476">
            <v>0</v>
          </cell>
          <cell r="BR476">
            <v>0</v>
          </cell>
          <cell r="BS476">
            <v>0</v>
          </cell>
          <cell r="BT476">
            <v>0</v>
          </cell>
          <cell r="BU476">
            <v>850</v>
          </cell>
          <cell r="BV476">
            <v>0</v>
          </cell>
          <cell r="BW476">
            <v>0</v>
          </cell>
          <cell r="BX476">
            <v>0</v>
          </cell>
          <cell r="BY476">
            <v>0</v>
          </cell>
          <cell r="BZ476">
            <v>850</v>
          </cell>
          <cell r="CA476">
            <v>227</v>
          </cell>
          <cell r="CB476">
            <v>1077</v>
          </cell>
          <cell r="CC476">
            <v>0.05</v>
          </cell>
          <cell r="CD476">
            <v>1077</v>
          </cell>
        </row>
        <row r="477">
          <cell r="C477" t="str">
            <v>CAP08</v>
          </cell>
          <cell r="D477" t="str">
            <v>Recubrimiento en concreto</v>
          </cell>
          <cell r="E477" t="str">
            <v>m3</v>
          </cell>
          <cell r="F477" t="str">
            <v>MOC026</v>
          </cell>
          <cell r="G477" t="str">
            <v>MRD353</v>
          </cell>
          <cell r="H477" t="str">
            <v>NA</v>
          </cell>
          <cell r="I477" t="str">
            <v>NA</v>
          </cell>
          <cell r="J477" t="str">
            <v>NA</v>
          </cell>
          <cell r="K477" t="str">
            <v>NA</v>
          </cell>
          <cell r="L477" t="str">
            <v>NA</v>
          </cell>
          <cell r="M477">
            <v>1</v>
          </cell>
          <cell r="N477">
            <v>1.4999999999999998</v>
          </cell>
          <cell r="O477" t="str">
            <v>NA</v>
          </cell>
          <cell r="P477" t="str">
            <v>NA</v>
          </cell>
          <cell r="Q477" t="str">
            <v>NA</v>
          </cell>
          <cell r="R477" t="str">
            <v>NA</v>
          </cell>
          <cell r="S477" t="str">
            <v>NA</v>
          </cell>
          <cell r="T477" t="str">
            <v>CEC013</v>
          </cell>
          <cell r="U477" t="str">
            <v>NA</v>
          </cell>
          <cell r="V477" t="str">
            <v>NA</v>
          </cell>
          <cell r="W477" t="str">
            <v>NA</v>
          </cell>
          <cell r="X477" t="str">
            <v>NA</v>
          </cell>
          <cell r="Y477" t="str">
            <v>CMC009</v>
          </cell>
          <cell r="Z477" t="str">
            <v>NA</v>
          </cell>
          <cell r="AA477" t="str">
            <v>NA</v>
          </cell>
          <cell r="AB477" t="str">
            <v>NA</v>
          </cell>
          <cell r="AC477" t="str">
            <v>NA</v>
          </cell>
          <cell r="AD477">
            <v>1</v>
          </cell>
          <cell r="AE477" t="str">
            <v>NA</v>
          </cell>
          <cell r="AF477" t="str">
            <v>NA</v>
          </cell>
          <cell r="AG477" t="str">
            <v>NA</v>
          </cell>
          <cell r="AH477" t="str">
            <v>NA</v>
          </cell>
          <cell r="AI477">
            <v>3.2</v>
          </cell>
          <cell r="AJ477">
            <v>3.2</v>
          </cell>
          <cell r="AO477">
            <v>314273</v>
          </cell>
          <cell r="AP477">
            <v>234000</v>
          </cell>
          <cell r="AQ477">
            <v>2400</v>
          </cell>
          <cell r="AR477">
            <v>0</v>
          </cell>
          <cell r="AS477">
            <v>0</v>
          </cell>
          <cell r="AT477">
            <v>0</v>
          </cell>
          <cell r="AU477">
            <v>0</v>
          </cell>
          <cell r="AV477">
            <v>0</v>
          </cell>
          <cell r="AW477">
            <v>234000</v>
          </cell>
          <cell r="AX477">
            <v>3600</v>
          </cell>
          <cell r="AY477">
            <v>0</v>
          </cell>
          <cell r="AZ477">
            <v>0</v>
          </cell>
          <cell r="BA477">
            <v>0</v>
          </cell>
          <cell r="BB477">
            <v>0</v>
          </cell>
          <cell r="BC477">
            <v>0</v>
          </cell>
          <cell r="BD477">
            <v>249480</v>
          </cell>
          <cell r="BE477">
            <v>23278</v>
          </cell>
          <cell r="BF477">
            <v>0</v>
          </cell>
          <cell r="BG477">
            <v>0</v>
          </cell>
          <cell r="BH477">
            <v>0</v>
          </cell>
          <cell r="BI477">
            <v>0</v>
          </cell>
          <cell r="BJ477">
            <v>7274</v>
          </cell>
          <cell r="BK477">
            <v>0</v>
          </cell>
          <cell r="BL477">
            <v>0</v>
          </cell>
          <cell r="BM477">
            <v>0</v>
          </cell>
          <cell r="BN477">
            <v>0</v>
          </cell>
          <cell r="BO477">
            <v>7274</v>
          </cell>
          <cell r="BP477">
            <v>184062</v>
          </cell>
          <cell r="BQ477">
            <v>0</v>
          </cell>
          <cell r="BR477">
            <v>0</v>
          </cell>
          <cell r="BS477">
            <v>0</v>
          </cell>
          <cell r="BT477">
            <v>0</v>
          </cell>
          <cell r="BU477">
            <v>57519</v>
          </cell>
          <cell r="BV477">
            <v>0</v>
          </cell>
          <cell r="BW477">
            <v>0</v>
          </cell>
          <cell r="BX477">
            <v>0</v>
          </cell>
          <cell r="BY477">
            <v>0</v>
          </cell>
          <cell r="BZ477">
            <v>57519</v>
          </cell>
          <cell r="CA477">
            <v>7274</v>
          </cell>
          <cell r="CB477">
            <v>64793</v>
          </cell>
          <cell r="CC477">
            <v>0.05</v>
          </cell>
          <cell r="CD477">
            <v>314273</v>
          </cell>
        </row>
        <row r="478">
          <cell r="C478" t="str">
            <v>CAP08</v>
          </cell>
          <cell r="D478" t="str">
            <v>Recubrimiento en concreto con refuerzo en varilla</v>
          </cell>
          <cell r="E478" t="str">
            <v>m</v>
          </cell>
          <cell r="F478" t="str">
            <v>MOC026</v>
          </cell>
          <cell r="G478" t="str">
            <v>MRD353</v>
          </cell>
          <cell r="H478" t="str">
            <v>MOC073</v>
          </cell>
          <cell r="I478" t="str">
            <v>NA</v>
          </cell>
          <cell r="J478" t="str">
            <v>NA</v>
          </cell>
          <cell r="K478" t="str">
            <v>NA</v>
          </cell>
          <cell r="L478" t="str">
            <v>NA</v>
          </cell>
          <cell r="M478">
            <v>8.0000000000000016E-2</v>
          </cell>
          <cell r="N478">
            <v>0.6</v>
          </cell>
          <cell r="O478">
            <v>1.1000000000000001</v>
          </cell>
          <cell r="P478" t="str">
            <v>NA</v>
          </cell>
          <cell r="Q478" t="str">
            <v>NA</v>
          </cell>
          <cell r="R478" t="str">
            <v>NA</v>
          </cell>
          <cell r="S478" t="str">
            <v>NA</v>
          </cell>
          <cell r="T478" t="str">
            <v>CEC013</v>
          </cell>
          <cell r="U478" t="str">
            <v>NA</v>
          </cell>
          <cell r="V478" t="str">
            <v>NA</v>
          </cell>
          <cell r="W478" t="str">
            <v>NA</v>
          </cell>
          <cell r="X478" t="str">
            <v>NA</v>
          </cell>
          <cell r="Y478" t="str">
            <v>CMC009</v>
          </cell>
          <cell r="Z478" t="str">
            <v>NA</v>
          </cell>
          <cell r="AA478" t="str">
            <v>NA</v>
          </cell>
          <cell r="AB478" t="str">
            <v>NA</v>
          </cell>
          <cell r="AC478" t="str">
            <v>NA</v>
          </cell>
          <cell r="AD478">
            <v>1</v>
          </cell>
          <cell r="AE478" t="str">
            <v>NA</v>
          </cell>
          <cell r="AF478" t="str">
            <v>NA</v>
          </cell>
          <cell r="AG478" t="str">
            <v>NA</v>
          </cell>
          <cell r="AH478" t="str">
            <v>NA</v>
          </cell>
          <cell r="AI478">
            <v>40</v>
          </cell>
          <cell r="AJ478">
            <v>40</v>
          </cell>
          <cell r="AO478">
            <v>28316</v>
          </cell>
          <cell r="AP478">
            <v>234000</v>
          </cell>
          <cell r="AQ478">
            <v>2400</v>
          </cell>
          <cell r="AR478">
            <v>1700</v>
          </cell>
          <cell r="AS478">
            <v>0</v>
          </cell>
          <cell r="AT478">
            <v>0</v>
          </cell>
          <cell r="AU478">
            <v>0</v>
          </cell>
          <cell r="AV478">
            <v>0</v>
          </cell>
          <cell r="AW478">
            <v>18720</v>
          </cell>
          <cell r="AX478">
            <v>1440</v>
          </cell>
          <cell r="AY478">
            <v>1870</v>
          </cell>
          <cell r="AZ478">
            <v>0</v>
          </cell>
          <cell r="BA478">
            <v>0</v>
          </cell>
          <cell r="BB478">
            <v>0</v>
          </cell>
          <cell r="BC478">
            <v>0</v>
          </cell>
          <cell r="BD478">
            <v>23132</v>
          </cell>
          <cell r="BE478">
            <v>23278</v>
          </cell>
          <cell r="BF478">
            <v>0</v>
          </cell>
          <cell r="BG478">
            <v>0</v>
          </cell>
          <cell r="BH478">
            <v>0</v>
          </cell>
          <cell r="BI478">
            <v>0</v>
          </cell>
          <cell r="BJ478">
            <v>582</v>
          </cell>
          <cell r="BK478">
            <v>0</v>
          </cell>
          <cell r="BL478">
            <v>0</v>
          </cell>
          <cell r="BM478">
            <v>0</v>
          </cell>
          <cell r="BN478">
            <v>0</v>
          </cell>
          <cell r="BO478">
            <v>582</v>
          </cell>
          <cell r="BP478">
            <v>184062</v>
          </cell>
          <cell r="BQ478">
            <v>0</v>
          </cell>
          <cell r="BR478">
            <v>0</v>
          </cell>
          <cell r="BS478">
            <v>0</v>
          </cell>
          <cell r="BT478">
            <v>0</v>
          </cell>
          <cell r="BU478">
            <v>4602</v>
          </cell>
          <cell r="BV478">
            <v>0</v>
          </cell>
          <cell r="BW478">
            <v>0</v>
          </cell>
          <cell r="BX478">
            <v>0</v>
          </cell>
          <cell r="BY478">
            <v>0</v>
          </cell>
          <cell r="BZ478">
            <v>4602</v>
          </cell>
          <cell r="CA478">
            <v>582</v>
          </cell>
          <cell r="CB478">
            <v>5184</v>
          </cell>
          <cell r="CC478">
            <v>0.05</v>
          </cell>
          <cell r="CD478">
            <v>28316</v>
          </cell>
        </row>
        <row r="479">
          <cell r="C479" t="str">
            <v>CAP08</v>
          </cell>
          <cell r="D479" t="str">
            <v>Registro domiciliario de Alcant(60x60)</v>
          </cell>
          <cell r="E479" t="str">
            <v>U</v>
          </cell>
          <cell r="F479" t="str">
            <v>MOC077</v>
          </cell>
          <cell r="G479" t="str">
            <v>MOC086</v>
          </cell>
          <cell r="H479" t="str">
            <v>MOC028</v>
          </cell>
          <cell r="I479" t="str">
            <v>NA</v>
          </cell>
          <cell r="J479" t="str">
            <v>NA</v>
          </cell>
          <cell r="K479" t="str">
            <v>NA</v>
          </cell>
          <cell r="L479" t="str">
            <v>NA</v>
          </cell>
          <cell r="M479">
            <v>60</v>
          </cell>
          <cell r="N479">
            <v>0.36</v>
          </cell>
          <cell r="O479">
            <v>0.36</v>
          </cell>
          <cell r="P479" t="str">
            <v>NA</v>
          </cell>
          <cell r="Q479" t="str">
            <v>NA</v>
          </cell>
          <cell r="R479" t="str">
            <v>NA</v>
          </cell>
          <cell r="S479" t="str">
            <v>NA</v>
          </cell>
          <cell r="T479" t="str">
            <v>CEC015</v>
          </cell>
          <cell r="U479" t="str">
            <v>NA</v>
          </cell>
          <cell r="V479" t="str">
            <v>NA</v>
          </cell>
          <cell r="W479" t="str">
            <v>NA</v>
          </cell>
          <cell r="X479" t="str">
            <v>NA</v>
          </cell>
          <cell r="Y479" t="str">
            <v>CMC022</v>
          </cell>
          <cell r="Z479" t="str">
            <v>NA</v>
          </cell>
          <cell r="AA479" t="str">
            <v>NA</v>
          </cell>
          <cell r="AB479" t="str">
            <v>NA</v>
          </cell>
          <cell r="AC479" t="str">
            <v>NA</v>
          </cell>
          <cell r="AD479">
            <v>1</v>
          </cell>
          <cell r="AE479" t="str">
            <v>NA</v>
          </cell>
          <cell r="AF479" t="str">
            <v>NA</v>
          </cell>
          <cell r="AG479" t="str">
            <v>NA</v>
          </cell>
          <cell r="AH479" t="str">
            <v>NA</v>
          </cell>
          <cell r="AI479">
            <v>4</v>
          </cell>
          <cell r="AJ479">
            <v>4</v>
          </cell>
          <cell r="AO479">
            <v>244493</v>
          </cell>
          <cell r="AP479">
            <v>438</v>
          </cell>
          <cell r="AQ479">
            <v>227016.3</v>
          </cell>
          <cell r="AR479">
            <v>218466.15</v>
          </cell>
          <cell r="AS479">
            <v>0</v>
          </cell>
          <cell r="AT479">
            <v>0</v>
          </cell>
          <cell r="AU479">
            <v>0</v>
          </cell>
          <cell r="AV479">
            <v>0</v>
          </cell>
          <cell r="AW479">
            <v>26280</v>
          </cell>
          <cell r="AX479">
            <v>81726</v>
          </cell>
          <cell r="AY479">
            <v>78648</v>
          </cell>
          <cell r="AZ479">
            <v>0</v>
          </cell>
          <cell r="BA479">
            <v>0</v>
          </cell>
          <cell r="BB479">
            <v>0</v>
          </cell>
          <cell r="BC479">
            <v>0</v>
          </cell>
          <cell r="BD479">
            <v>195987</v>
          </cell>
          <cell r="BE479">
            <v>28837</v>
          </cell>
          <cell r="BF479">
            <v>0</v>
          </cell>
          <cell r="BG479">
            <v>0</v>
          </cell>
          <cell r="BH479">
            <v>0</v>
          </cell>
          <cell r="BI479">
            <v>0</v>
          </cell>
          <cell r="BJ479">
            <v>7209</v>
          </cell>
          <cell r="BK479">
            <v>0</v>
          </cell>
          <cell r="BL479">
            <v>0</v>
          </cell>
          <cell r="BM479">
            <v>0</v>
          </cell>
          <cell r="BN479">
            <v>0</v>
          </cell>
          <cell r="BO479">
            <v>7209</v>
          </cell>
          <cell r="BP479">
            <v>165187</v>
          </cell>
          <cell r="BQ479">
            <v>0</v>
          </cell>
          <cell r="BR479">
            <v>0</v>
          </cell>
          <cell r="BS479">
            <v>0</v>
          </cell>
          <cell r="BT479">
            <v>0</v>
          </cell>
          <cell r="BU479">
            <v>41297</v>
          </cell>
          <cell r="BV479">
            <v>0</v>
          </cell>
          <cell r="BW479">
            <v>0</v>
          </cell>
          <cell r="BX479">
            <v>0</v>
          </cell>
          <cell r="BY479">
            <v>0</v>
          </cell>
          <cell r="BZ479">
            <v>41297</v>
          </cell>
          <cell r="CA479">
            <v>7209</v>
          </cell>
          <cell r="CB479">
            <v>48506</v>
          </cell>
          <cell r="CC479">
            <v>0.05</v>
          </cell>
          <cell r="CD479">
            <v>244493</v>
          </cell>
        </row>
        <row r="480">
          <cell r="B480" t="str">
            <v>MDF07</v>
          </cell>
          <cell r="C480" t="str">
            <v>CAP08</v>
          </cell>
          <cell r="D480" t="str">
            <v>Regletas para MDF 100 pares</v>
          </cell>
          <cell r="E480" t="str">
            <v>U</v>
          </cell>
          <cell r="F480" t="str">
            <v>NA</v>
          </cell>
          <cell r="G480" t="str">
            <v>NA</v>
          </cell>
          <cell r="H480" t="str">
            <v>NA</v>
          </cell>
          <cell r="I480" t="str">
            <v>NA</v>
          </cell>
          <cell r="J480" t="str">
            <v>NA</v>
          </cell>
          <cell r="K480" t="str">
            <v>NA</v>
          </cell>
          <cell r="L480" t="str">
            <v>NA</v>
          </cell>
          <cell r="M480" t="str">
            <v>NA</v>
          </cell>
          <cell r="N480" t="str">
            <v>NA</v>
          </cell>
          <cell r="O480" t="str">
            <v>NA</v>
          </cell>
          <cell r="P480" t="str">
            <v>NA</v>
          </cell>
          <cell r="Q480" t="str">
            <v>NA</v>
          </cell>
          <cell r="R480" t="str">
            <v>NA</v>
          </cell>
          <cell r="S480" t="str">
            <v>NA</v>
          </cell>
          <cell r="T480" t="str">
            <v>CER011</v>
          </cell>
          <cell r="U480" t="str">
            <v>NA</v>
          </cell>
          <cell r="V480" t="str">
            <v>NA</v>
          </cell>
          <cell r="W480" t="str">
            <v>NA</v>
          </cell>
          <cell r="X480" t="str">
            <v>NA</v>
          </cell>
          <cell r="Y480" t="str">
            <v>CMC015</v>
          </cell>
          <cell r="Z480" t="str">
            <v>NA</v>
          </cell>
          <cell r="AA480" t="str">
            <v>NA</v>
          </cell>
          <cell r="AB480" t="str">
            <v>NA</v>
          </cell>
          <cell r="AC480" t="str">
            <v>NA</v>
          </cell>
          <cell r="AD480">
            <v>1</v>
          </cell>
          <cell r="AE480" t="str">
            <v>NA</v>
          </cell>
          <cell r="AF480" t="str">
            <v>NA</v>
          </cell>
          <cell r="AG480" t="str">
            <v>NA</v>
          </cell>
          <cell r="AH480" t="str">
            <v>NA</v>
          </cell>
          <cell r="AI480">
            <v>7</v>
          </cell>
          <cell r="AJ480">
            <v>7</v>
          </cell>
          <cell r="AO480">
            <v>28495</v>
          </cell>
          <cell r="AP480">
            <v>0</v>
          </cell>
          <cell r="AQ480">
            <v>0</v>
          </cell>
          <cell r="AR480">
            <v>0</v>
          </cell>
          <cell r="AS480">
            <v>0</v>
          </cell>
          <cell r="AT480">
            <v>0</v>
          </cell>
          <cell r="AU480">
            <v>0</v>
          </cell>
          <cell r="AV480">
            <v>0</v>
          </cell>
          <cell r="AW480">
            <v>0</v>
          </cell>
          <cell r="AX480">
            <v>0</v>
          </cell>
          <cell r="AY480">
            <v>0</v>
          </cell>
          <cell r="AZ480">
            <v>0</v>
          </cell>
          <cell r="BA480">
            <v>0</v>
          </cell>
          <cell r="BB480">
            <v>0</v>
          </cell>
          <cell r="BC480">
            <v>0</v>
          </cell>
          <cell r="BD480">
            <v>0</v>
          </cell>
          <cell r="BE480">
            <v>19028</v>
          </cell>
          <cell r="BF480">
            <v>0</v>
          </cell>
          <cell r="BG480">
            <v>0</v>
          </cell>
          <cell r="BH480">
            <v>0</v>
          </cell>
          <cell r="BI480">
            <v>0</v>
          </cell>
          <cell r="BJ480">
            <v>2718</v>
          </cell>
          <cell r="BK480">
            <v>0</v>
          </cell>
          <cell r="BL480">
            <v>0</v>
          </cell>
          <cell r="BM480">
            <v>0</v>
          </cell>
          <cell r="BN480">
            <v>0</v>
          </cell>
          <cell r="BO480">
            <v>2718</v>
          </cell>
          <cell r="BP480">
            <v>180437</v>
          </cell>
          <cell r="BQ480">
            <v>0</v>
          </cell>
          <cell r="BR480">
            <v>0</v>
          </cell>
          <cell r="BS480">
            <v>0</v>
          </cell>
          <cell r="BT480">
            <v>0</v>
          </cell>
          <cell r="BU480">
            <v>25777</v>
          </cell>
          <cell r="BV480">
            <v>0</v>
          </cell>
          <cell r="BW480">
            <v>0</v>
          </cell>
          <cell r="BX480">
            <v>0</v>
          </cell>
          <cell r="BY480">
            <v>0</v>
          </cell>
          <cell r="BZ480">
            <v>25777</v>
          </cell>
          <cell r="CA480">
            <v>2718</v>
          </cell>
          <cell r="CB480">
            <v>28495</v>
          </cell>
          <cell r="CC480">
            <v>0.05</v>
          </cell>
          <cell r="CD480">
            <v>28495</v>
          </cell>
        </row>
        <row r="481">
          <cell r="C481" t="str">
            <v>CAP08</v>
          </cell>
          <cell r="D481" t="str">
            <v>Relleno en Zahorra</v>
          </cell>
          <cell r="E481" t="str">
            <v>m3</v>
          </cell>
          <cell r="F481" t="str">
            <v>MOC128</v>
          </cell>
          <cell r="G481" t="str">
            <v>NA</v>
          </cell>
          <cell r="H481" t="str">
            <v>NA</v>
          </cell>
          <cell r="I481" t="str">
            <v>NA</v>
          </cell>
          <cell r="J481" t="str">
            <v>NA</v>
          </cell>
          <cell r="K481" t="str">
            <v>NA</v>
          </cell>
          <cell r="L481" t="str">
            <v>NA</v>
          </cell>
          <cell r="M481">
            <v>1.3</v>
          </cell>
          <cell r="N481" t="str">
            <v>NA</v>
          </cell>
          <cell r="O481" t="str">
            <v>NA</v>
          </cell>
          <cell r="P481" t="str">
            <v>NA</v>
          </cell>
          <cell r="Q481" t="str">
            <v>NA</v>
          </cell>
          <cell r="R481" t="str">
            <v>NA</v>
          </cell>
          <cell r="S481" t="str">
            <v>NA</v>
          </cell>
          <cell r="T481" t="str">
            <v>CEC009</v>
          </cell>
          <cell r="U481" t="str">
            <v>NA</v>
          </cell>
          <cell r="V481" t="str">
            <v>NA</v>
          </cell>
          <cell r="W481" t="str">
            <v>NA</v>
          </cell>
          <cell r="X481" t="str">
            <v>NA</v>
          </cell>
          <cell r="Y481" t="str">
            <v>CMC008</v>
          </cell>
          <cell r="Z481" t="str">
            <v>NA</v>
          </cell>
          <cell r="AA481" t="str">
            <v>NA</v>
          </cell>
          <cell r="AB481" t="str">
            <v>NA</v>
          </cell>
          <cell r="AC481" t="str">
            <v>NA</v>
          </cell>
          <cell r="AD481">
            <v>1</v>
          </cell>
          <cell r="AE481" t="str">
            <v>NA</v>
          </cell>
          <cell r="AF481" t="str">
            <v>NA</v>
          </cell>
          <cell r="AG481" t="str">
            <v>NA</v>
          </cell>
          <cell r="AH481" t="str">
            <v>NA</v>
          </cell>
          <cell r="AI481">
            <v>18</v>
          </cell>
          <cell r="AJ481">
            <v>18</v>
          </cell>
          <cell r="AO481">
            <v>40204</v>
          </cell>
          <cell r="AP481">
            <v>20000</v>
          </cell>
          <cell r="AQ481">
            <v>0</v>
          </cell>
          <cell r="AR481">
            <v>0</v>
          </cell>
          <cell r="AS481">
            <v>0</v>
          </cell>
          <cell r="AT481">
            <v>0</v>
          </cell>
          <cell r="AU481">
            <v>0</v>
          </cell>
          <cell r="AV481">
            <v>0</v>
          </cell>
          <cell r="AW481">
            <v>26000</v>
          </cell>
          <cell r="AX481">
            <v>0</v>
          </cell>
          <cell r="AY481">
            <v>0</v>
          </cell>
          <cell r="AZ481">
            <v>0</v>
          </cell>
          <cell r="BA481">
            <v>0</v>
          </cell>
          <cell r="BB481">
            <v>0</v>
          </cell>
          <cell r="BC481">
            <v>0</v>
          </cell>
          <cell r="BD481">
            <v>27300</v>
          </cell>
          <cell r="BE481">
            <v>91382</v>
          </cell>
          <cell r="BF481">
            <v>0</v>
          </cell>
          <cell r="BG481">
            <v>0</v>
          </cell>
          <cell r="BH481">
            <v>0</v>
          </cell>
          <cell r="BI481">
            <v>0</v>
          </cell>
          <cell r="BJ481">
            <v>5077</v>
          </cell>
          <cell r="BK481">
            <v>0</v>
          </cell>
          <cell r="BL481">
            <v>0</v>
          </cell>
          <cell r="BM481">
            <v>0</v>
          </cell>
          <cell r="BN481">
            <v>0</v>
          </cell>
          <cell r="BO481">
            <v>5077</v>
          </cell>
          <cell r="BP481">
            <v>140891</v>
          </cell>
          <cell r="BQ481">
            <v>0</v>
          </cell>
          <cell r="BR481">
            <v>0</v>
          </cell>
          <cell r="BS481">
            <v>0</v>
          </cell>
          <cell r="BT481">
            <v>0</v>
          </cell>
          <cell r="BU481">
            <v>7827</v>
          </cell>
          <cell r="BV481">
            <v>0</v>
          </cell>
          <cell r="BW481">
            <v>0</v>
          </cell>
          <cell r="BX481">
            <v>0</v>
          </cell>
          <cell r="BY481">
            <v>0</v>
          </cell>
          <cell r="BZ481">
            <v>7827</v>
          </cell>
          <cell r="CA481">
            <v>5077</v>
          </cell>
          <cell r="CB481">
            <v>12904</v>
          </cell>
          <cell r="CC481">
            <v>0.05</v>
          </cell>
          <cell r="CD481">
            <v>40204</v>
          </cell>
        </row>
        <row r="482">
          <cell r="C482" t="str">
            <v>CAP08</v>
          </cell>
          <cell r="D482" t="str">
            <v>Retiro de Escombros ( Incluye cargue y  transporte)</v>
          </cell>
          <cell r="E482" t="str">
            <v>m3</v>
          </cell>
          <cell r="F482" t="str">
            <v>NA</v>
          </cell>
          <cell r="G482" t="str">
            <v>NA</v>
          </cell>
          <cell r="H482" t="str">
            <v>NA</v>
          </cell>
          <cell r="I482" t="str">
            <v>NA</v>
          </cell>
          <cell r="J482" t="str">
            <v>NA</v>
          </cell>
          <cell r="K482" t="str">
            <v>NA</v>
          </cell>
          <cell r="L482" t="str">
            <v>NA</v>
          </cell>
          <cell r="M482" t="str">
            <v>NA</v>
          </cell>
          <cell r="N482" t="str">
            <v>NA</v>
          </cell>
          <cell r="O482" t="str">
            <v>NA</v>
          </cell>
          <cell r="P482" t="str">
            <v>NA</v>
          </cell>
          <cell r="Q482" t="str">
            <v>NA</v>
          </cell>
          <cell r="R482" t="str">
            <v>NA</v>
          </cell>
          <cell r="S482" t="str">
            <v>NA</v>
          </cell>
          <cell r="T482" t="str">
            <v>CEC008</v>
          </cell>
          <cell r="U482" t="str">
            <v>NA</v>
          </cell>
          <cell r="V482" t="str">
            <v>NA</v>
          </cell>
          <cell r="W482" t="str">
            <v>NA</v>
          </cell>
          <cell r="X482" t="str">
            <v>NA</v>
          </cell>
          <cell r="Y482" t="str">
            <v>CMC007</v>
          </cell>
          <cell r="Z482" t="str">
            <v>NA</v>
          </cell>
          <cell r="AA482" t="str">
            <v>NA</v>
          </cell>
          <cell r="AB482" t="str">
            <v>NA</v>
          </cell>
          <cell r="AC482" t="str">
            <v>NA</v>
          </cell>
          <cell r="AD482">
            <v>1</v>
          </cell>
          <cell r="AE482" t="str">
            <v>NA</v>
          </cell>
          <cell r="AF482" t="str">
            <v>NA</v>
          </cell>
          <cell r="AG482" t="str">
            <v>NA</v>
          </cell>
          <cell r="AH482" t="str">
            <v>NA</v>
          </cell>
          <cell r="AI482">
            <v>23</v>
          </cell>
          <cell r="AJ482">
            <v>23</v>
          </cell>
          <cell r="AO482">
            <v>5616</v>
          </cell>
          <cell r="AP482">
            <v>0</v>
          </cell>
          <cell r="AQ482">
            <v>0</v>
          </cell>
          <cell r="AR482">
            <v>0</v>
          </cell>
          <cell r="AS482">
            <v>0</v>
          </cell>
          <cell r="AT482">
            <v>0</v>
          </cell>
          <cell r="AU482">
            <v>0</v>
          </cell>
          <cell r="AV482">
            <v>0</v>
          </cell>
          <cell r="AW482">
            <v>0</v>
          </cell>
          <cell r="AX482">
            <v>0</v>
          </cell>
          <cell r="AY482">
            <v>0</v>
          </cell>
          <cell r="AZ482">
            <v>0</v>
          </cell>
          <cell r="BA482">
            <v>0</v>
          </cell>
          <cell r="BB482">
            <v>0</v>
          </cell>
          <cell r="BC482">
            <v>0</v>
          </cell>
          <cell r="BD482">
            <v>0</v>
          </cell>
          <cell r="BE482">
            <v>90067</v>
          </cell>
          <cell r="BF482">
            <v>0</v>
          </cell>
          <cell r="BG482">
            <v>0</v>
          </cell>
          <cell r="BH482">
            <v>0</v>
          </cell>
          <cell r="BI482">
            <v>0</v>
          </cell>
          <cell r="BJ482">
            <v>3916</v>
          </cell>
          <cell r="BK482">
            <v>0</v>
          </cell>
          <cell r="BL482">
            <v>0</v>
          </cell>
          <cell r="BM482">
            <v>0</v>
          </cell>
          <cell r="BN482">
            <v>0</v>
          </cell>
          <cell r="BO482">
            <v>3916</v>
          </cell>
          <cell r="BP482">
            <v>39108</v>
          </cell>
          <cell r="BQ482">
            <v>0</v>
          </cell>
          <cell r="BR482">
            <v>0</v>
          </cell>
          <cell r="BS482">
            <v>0</v>
          </cell>
          <cell r="BT482">
            <v>0</v>
          </cell>
          <cell r="BU482">
            <v>1700</v>
          </cell>
          <cell r="BV482">
            <v>0</v>
          </cell>
          <cell r="BW482">
            <v>0</v>
          </cell>
          <cell r="BX482">
            <v>0</v>
          </cell>
          <cell r="BY482">
            <v>0</v>
          </cell>
          <cell r="BZ482">
            <v>1700</v>
          </cell>
          <cell r="CA482">
            <v>3916</v>
          </cell>
          <cell r="CB482">
            <v>5616</v>
          </cell>
          <cell r="CD482">
            <v>5616</v>
          </cell>
        </row>
        <row r="483">
          <cell r="C483" t="str">
            <v>CAP08</v>
          </cell>
          <cell r="D483" t="str">
            <v>Reubicacion Tuberia de Gas</v>
          </cell>
          <cell r="E483" t="str">
            <v>m</v>
          </cell>
          <cell r="F483" t="str">
            <v>NA</v>
          </cell>
          <cell r="G483" t="str">
            <v>NA</v>
          </cell>
          <cell r="H483" t="str">
            <v>NA</v>
          </cell>
          <cell r="I483" t="str">
            <v>NA</v>
          </cell>
          <cell r="J483" t="str">
            <v>NA</v>
          </cell>
          <cell r="K483" t="str">
            <v>NA</v>
          </cell>
          <cell r="L483" t="str">
            <v>NA</v>
          </cell>
          <cell r="M483" t="str">
            <v>NA</v>
          </cell>
          <cell r="N483" t="str">
            <v>NA</v>
          </cell>
          <cell r="O483" t="str">
            <v>NA</v>
          </cell>
          <cell r="P483" t="str">
            <v>NA</v>
          </cell>
          <cell r="Q483" t="str">
            <v>NA</v>
          </cell>
          <cell r="R483" t="str">
            <v>NA</v>
          </cell>
          <cell r="S483" t="str">
            <v>NA</v>
          </cell>
          <cell r="T483" t="str">
            <v>CEC004</v>
          </cell>
          <cell r="U483" t="str">
            <v>CEC009</v>
          </cell>
          <cell r="V483" t="str">
            <v>CEC008</v>
          </cell>
          <cell r="W483" t="str">
            <v>NA</v>
          </cell>
          <cell r="X483" t="str">
            <v>NA</v>
          </cell>
          <cell r="Y483" t="str">
            <v>CMC004</v>
          </cell>
          <cell r="Z483" t="str">
            <v>CMC008</v>
          </cell>
          <cell r="AA483" t="str">
            <v>CMC007</v>
          </cell>
          <cell r="AB483" t="str">
            <v>NA</v>
          </cell>
          <cell r="AC483" t="str">
            <v>NA</v>
          </cell>
          <cell r="AD483">
            <v>1</v>
          </cell>
          <cell r="AE483">
            <v>1</v>
          </cell>
          <cell r="AF483">
            <v>1</v>
          </cell>
          <cell r="AG483" t="str">
            <v>NA</v>
          </cell>
          <cell r="AH483" t="str">
            <v>NA</v>
          </cell>
          <cell r="AI483">
            <v>50</v>
          </cell>
          <cell r="AJ483">
            <v>50</v>
          </cell>
          <cell r="AK483">
            <v>50</v>
          </cell>
          <cell r="AL483">
            <v>50</v>
          </cell>
          <cell r="AO483">
            <v>9851</v>
          </cell>
          <cell r="AP483">
            <v>0</v>
          </cell>
          <cell r="AQ483">
            <v>0</v>
          </cell>
          <cell r="AR483">
            <v>0</v>
          </cell>
          <cell r="AS483">
            <v>0</v>
          </cell>
          <cell r="AT483">
            <v>0</v>
          </cell>
          <cell r="AU483">
            <v>0</v>
          </cell>
          <cell r="AV483">
            <v>0</v>
          </cell>
          <cell r="AW483">
            <v>0</v>
          </cell>
          <cell r="AX483">
            <v>0</v>
          </cell>
          <cell r="AY483">
            <v>0</v>
          </cell>
          <cell r="AZ483">
            <v>0</v>
          </cell>
          <cell r="BA483">
            <v>0</v>
          </cell>
          <cell r="BB483">
            <v>0</v>
          </cell>
          <cell r="BC483">
            <v>0</v>
          </cell>
          <cell r="BD483">
            <v>0</v>
          </cell>
          <cell r="BE483">
            <v>2893</v>
          </cell>
          <cell r="BF483">
            <v>91382</v>
          </cell>
          <cell r="BG483">
            <v>90067</v>
          </cell>
          <cell r="BH483">
            <v>0</v>
          </cell>
          <cell r="BI483">
            <v>0</v>
          </cell>
          <cell r="BJ483">
            <v>58</v>
          </cell>
          <cell r="BK483">
            <v>1828</v>
          </cell>
          <cell r="BL483">
            <v>1801</v>
          </cell>
          <cell r="BM483">
            <v>0</v>
          </cell>
          <cell r="BN483">
            <v>0</v>
          </cell>
          <cell r="BO483">
            <v>3687</v>
          </cell>
          <cell r="BP483">
            <v>128224</v>
          </cell>
          <cell r="BQ483">
            <v>140891</v>
          </cell>
          <cell r="BR483">
            <v>39108</v>
          </cell>
          <cell r="BS483">
            <v>0</v>
          </cell>
          <cell r="BT483">
            <v>0</v>
          </cell>
          <cell r="BU483">
            <v>2564</v>
          </cell>
          <cell r="BV483">
            <v>2818</v>
          </cell>
          <cell r="BW483">
            <v>782</v>
          </cell>
          <cell r="BX483">
            <v>0</v>
          </cell>
          <cell r="BY483">
            <v>0</v>
          </cell>
          <cell r="BZ483">
            <v>6164</v>
          </cell>
          <cell r="CA483">
            <v>3687</v>
          </cell>
          <cell r="CB483">
            <v>9851</v>
          </cell>
          <cell r="CD483">
            <v>9851</v>
          </cell>
        </row>
        <row r="484">
          <cell r="C484" t="str">
            <v>CAP08</v>
          </cell>
          <cell r="D484" t="str">
            <v>Sobre-excavaciones</v>
          </cell>
          <cell r="E484" t="str">
            <v>m3</v>
          </cell>
          <cell r="F484" t="str">
            <v>NA</v>
          </cell>
          <cell r="G484" t="str">
            <v>NA</v>
          </cell>
          <cell r="H484" t="str">
            <v>NA</v>
          </cell>
          <cell r="I484" t="str">
            <v>NA</v>
          </cell>
          <cell r="J484" t="str">
            <v>NA</v>
          </cell>
          <cell r="K484" t="str">
            <v>NA</v>
          </cell>
          <cell r="L484" t="str">
            <v>NA</v>
          </cell>
          <cell r="M484" t="str">
            <v>NA</v>
          </cell>
          <cell r="N484" t="str">
            <v>NA</v>
          </cell>
          <cell r="O484" t="str">
            <v>NA</v>
          </cell>
          <cell r="P484" t="str">
            <v>NA</v>
          </cell>
          <cell r="Q484" t="str">
            <v>NA</v>
          </cell>
          <cell r="R484" t="str">
            <v>NA</v>
          </cell>
          <cell r="S484" t="str">
            <v>NA</v>
          </cell>
          <cell r="T484" t="str">
            <v>CEC004</v>
          </cell>
          <cell r="U484" t="str">
            <v>CEC008</v>
          </cell>
          <cell r="V484" t="str">
            <v>NA</v>
          </cell>
          <cell r="W484" t="str">
            <v>NA</v>
          </cell>
          <cell r="X484" t="str">
            <v>NA</v>
          </cell>
          <cell r="Y484" t="str">
            <v>CMC004</v>
          </cell>
          <cell r="Z484" t="str">
            <v>CMC007</v>
          </cell>
          <cell r="AA484" t="str">
            <v>NA</v>
          </cell>
          <cell r="AB484" t="str">
            <v>NA</v>
          </cell>
          <cell r="AC484" t="str">
            <v>NA</v>
          </cell>
          <cell r="AD484">
            <v>1</v>
          </cell>
          <cell r="AE484">
            <v>1</v>
          </cell>
          <cell r="AF484" t="str">
            <v>NA</v>
          </cell>
          <cell r="AG484" t="str">
            <v>NA</v>
          </cell>
          <cell r="AH484" t="str">
            <v>NA</v>
          </cell>
          <cell r="AI484">
            <v>29</v>
          </cell>
          <cell r="AJ484">
            <v>29</v>
          </cell>
          <cell r="AK484">
            <v>29</v>
          </cell>
          <cell r="AO484">
            <v>8977</v>
          </cell>
          <cell r="AP484">
            <v>0</v>
          </cell>
          <cell r="AQ484">
            <v>0</v>
          </cell>
          <cell r="AR484">
            <v>0</v>
          </cell>
          <cell r="AS484">
            <v>0</v>
          </cell>
          <cell r="AT484">
            <v>0</v>
          </cell>
          <cell r="AU484">
            <v>0</v>
          </cell>
          <cell r="AV484">
            <v>0</v>
          </cell>
          <cell r="AW484">
            <v>0</v>
          </cell>
          <cell r="AX484">
            <v>0</v>
          </cell>
          <cell r="AY484">
            <v>0</v>
          </cell>
          <cell r="AZ484">
            <v>0</v>
          </cell>
          <cell r="BA484">
            <v>0</v>
          </cell>
          <cell r="BB484">
            <v>0</v>
          </cell>
          <cell r="BC484">
            <v>0</v>
          </cell>
          <cell r="BD484">
            <v>0</v>
          </cell>
          <cell r="BE484">
            <v>2893</v>
          </cell>
          <cell r="BF484">
            <v>90067</v>
          </cell>
          <cell r="BG484">
            <v>0</v>
          </cell>
          <cell r="BH484">
            <v>0</v>
          </cell>
          <cell r="BI484">
            <v>0</v>
          </cell>
          <cell r="BJ484">
            <v>100</v>
          </cell>
          <cell r="BK484">
            <v>3106</v>
          </cell>
          <cell r="BL484">
            <v>0</v>
          </cell>
          <cell r="BM484">
            <v>0</v>
          </cell>
          <cell r="BN484">
            <v>0</v>
          </cell>
          <cell r="BO484">
            <v>3206</v>
          </cell>
          <cell r="BP484">
            <v>128224</v>
          </cell>
          <cell r="BQ484">
            <v>39108</v>
          </cell>
          <cell r="BR484">
            <v>0</v>
          </cell>
          <cell r="BS484">
            <v>0</v>
          </cell>
          <cell r="BT484">
            <v>0</v>
          </cell>
          <cell r="BU484">
            <v>4422</v>
          </cell>
          <cell r="BV484">
            <v>1349</v>
          </cell>
          <cell r="BW484">
            <v>0</v>
          </cell>
          <cell r="BX484">
            <v>0</v>
          </cell>
          <cell r="BY484">
            <v>0</v>
          </cell>
          <cell r="BZ484">
            <v>5771</v>
          </cell>
          <cell r="CA484">
            <v>3206</v>
          </cell>
          <cell r="CB484">
            <v>8977</v>
          </cell>
          <cell r="CD484">
            <v>8977</v>
          </cell>
        </row>
        <row r="485">
          <cell r="B485" t="str">
            <v>HE002</v>
          </cell>
          <cell r="C485" t="str">
            <v>CAP08</v>
          </cell>
          <cell r="D485" t="str">
            <v>Soporte intermedio p/muro</v>
          </cell>
          <cell r="E485" t="str">
            <v>U</v>
          </cell>
          <cell r="F485" t="str">
            <v>MRD194</v>
          </cell>
          <cell r="G485" t="str">
            <v>MRD104</v>
          </cell>
          <cell r="H485" t="str">
            <v>NA</v>
          </cell>
          <cell r="I485" t="str">
            <v>NA</v>
          </cell>
          <cell r="J485" t="str">
            <v>NA</v>
          </cell>
          <cell r="K485" t="str">
            <v>NA</v>
          </cell>
          <cell r="L485" t="str">
            <v>NA</v>
          </cell>
          <cell r="M485">
            <v>1</v>
          </cell>
          <cell r="N485">
            <v>1</v>
          </cell>
          <cell r="O485" t="str">
            <v>NA</v>
          </cell>
          <cell r="P485" t="str">
            <v>NA</v>
          </cell>
          <cell r="Q485" t="str">
            <v>NA</v>
          </cell>
          <cell r="R485" t="str">
            <v>NA</v>
          </cell>
          <cell r="S485" t="str">
            <v>NA</v>
          </cell>
          <cell r="T485" t="str">
            <v>CER007</v>
          </cell>
          <cell r="U485" t="str">
            <v>NA</v>
          </cell>
          <cell r="V485" t="str">
            <v>NA</v>
          </cell>
          <cell r="W485" t="str">
            <v>NA</v>
          </cell>
          <cell r="X485" t="str">
            <v>NA</v>
          </cell>
          <cell r="Y485" t="str">
            <v>CMC017</v>
          </cell>
          <cell r="Z485" t="str">
            <v>NA</v>
          </cell>
          <cell r="AA485" t="str">
            <v>NA</v>
          </cell>
          <cell r="AB485" t="str">
            <v>NA</v>
          </cell>
          <cell r="AC485" t="str">
            <v>NA</v>
          </cell>
          <cell r="AD485">
            <v>1</v>
          </cell>
          <cell r="AE485" t="str">
            <v>NA</v>
          </cell>
          <cell r="AF485" t="str">
            <v>NA</v>
          </cell>
          <cell r="AG485" t="str">
            <v>NA</v>
          </cell>
          <cell r="AH485" t="str">
            <v>NA</v>
          </cell>
          <cell r="AI485">
            <v>120</v>
          </cell>
          <cell r="AJ485">
            <v>120</v>
          </cell>
          <cell r="AO485">
            <v>5507</v>
          </cell>
          <cell r="AP485">
            <v>3900</v>
          </cell>
          <cell r="AQ485">
            <v>36</v>
          </cell>
          <cell r="AR485">
            <v>0</v>
          </cell>
          <cell r="AS485">
            <v>0</v>
          </cell>
          <cell r="AT485">
            <v>0</v>
          </cell>
          <cell r="AU485">
            <v>0</v>
          </cell>
          <cell r="AV485">
            <v>0</v>
          </cell>
          <cell r="AW485">
            <v>3900</v>
          </cell>
          <cell r="AX485">
            <v>36</v>
          </cell>
          <cell r="AY485">
            <v>0</v>
          </cell>
          <cell r="AZ485">
            <v>0</v>
          </cell>
          <cell r="BA485">
            <v>0</v>
          </cell>
          <cell r="BB485">
            <v>0</v>
          </cell>
          <cell r="BC485">
            <v>0</v>
          </cell>
          <cell r="BD485">
            <v>4133</v>
          </cell>
          <cell r="BE485">
            <v>20418</v>
          </cell>
          <cell r="BF485">
            <v>0</v>
          </cell>
          <cell r="BG485">
            <v>0</v>
          </cell>
          <cell r="BH485">
            <v>0</v>
          </cell>
          <cell r="BI485">
            <v>0</v>
          </cell>
          <cell r="BJ485">
            <v>170</v>
          </cell>
          <cell r="BK485">
            <v>0</v>
          </cell>
          <cell r="BL485">
            <v>0</v>
          </cell>
          <cell r="BM485">
            <v>0</v>
          </cell>
          <cell r="BN485">
            <v>0</v>
          </cell>
          <cell r="BO485">
            <v>170</v>
          </cell>
          <cell r="BP485">
            <v>144513</v>
          </cell>
          <cell r="BQ485">
            <v>0</v>
          </cell>
          <cell r="BR485">
            <v>0</v>
          </cell>
          <cell r="BS485">
            <v>0</v>
          </cell>
          <cell r="BT485">
            <v>0</v>
          </cell>
          <cell r="BU485">
            <v>1204</v>
          </cell>
          <cell r="BV485">
            <v>0</v>
          </cell>
          <cell r="BW485">
            <v>0</v>
          </cell>
          <cell r="BX485">
            <v>0</v>
          </cell>
          <cell r="BY485">
            <v>0</v>
          </cell>
          <cell r="BZ485">
            <v>1204</v>
          </cell>
          <cell r="CA485">
            <v>170</v>
          </cell>
          <cell r="CB485">
            <v>1374</v>
          </cell>
          <cell r="CC485">
            <v>0.05</v>
          </cell>
          <cell r="CD485">
            <v>5507</v>
          </cell>
        </row>
        <row r="486">
          <cell r="B486" t="str">
            <v>MDF09</v>
          </cell>
          <cell r="C486" t="str">
            <v>CAP08</v>
          </cell>
          <cell r="D486" t="str">
            <v>Soporte para Regletas del MDF</v>
          </cell>
          <cell r="E486" t="str">
            <v>U</v>
          </cell>
          <cell r="F486" t="str">
            <v>MRD357</v>
          </cell>
          <cell r="G486" t="str">
            <v>NA</v>
          </cell>
          <cell r="H486" t="str">
            <v>NA</v>
          </cell>
          <cell r="I486" t="str">
            <v>NA</v>
          </cell>
          <cell r="J486" t="str">
            <v>NA</v>
          </cell>
          <cell r="K486" t="str">
            <v>NA</v>
          </cell>
          <cell r="L486" t="str">
            <v>NA</v>
          </cell>
          <cell r="M486">
            <v>1</v>
          </cell>
          <cell r="N486" t="str">
            <v>NA</v>
          </cell>
          <cell r="O486" t="str">
            <v>NA</v>
          </cell>
          <cell r="P486" t="str">
            <v>NA</v>
          </cell>
          <cell r="Q486" t="str">
            <v>NA</v>
          </cell>
          <cell r="R486" t="str">
            <v>NA</v>
          </cell>
          <cell r="S486" t="str">
            <v>NA</v>
          </cell>
          <cell r="T486" t="str">
            <v>CER011</v>
          </cell>
          <cell r="U486" t="str">
            <v>NA</v>
          </cell>
          <cell r="V486" t="str">
            <v>NA</v>
          </cell>
          <cell r="W486" t="str">
            <v>NA</v>
          </cell>
          <cell r="X486" t="str">
            <v>NA</v>
          </cell>
          <cell r="Y486" t="str">
            <v>CMC015</v>
          </cell>
          <cell r="Z486" t="str">
            <v>NA</v>
          </cell>
          <cell r="AA486" t="str">
            <v>NA</v>
          </cell>
          <cell r="AB486" t="str">
            <v>NA</v>
          </cell>
          <cell r="AC486" t="str">
            <v>NA</v>
          </cell>
          <cell r="AD486">
            <v>1</v>
          </cell>
          <cell r="AE486" t="str">
            <v>NA</v>
          </cell>
          <cell r="AF486" t="str">
            <v>NA</v>
          </cell>
          <cell r="AG486" t="str">
            <v>NA</v>
          </cell>
          <cell r="AH486" t="str">
            <v>NA</v>
          </cell>
          <cell r="AI486">
            <v>15</v>
          </cell>
          <cell r="AJ486">
            <v>15</v>
          </cell>
          <cell r="AO486">
            <v>30098</v>
          </cell>
          <cell r="AP486">
            <v>16000</v>
          </cell>
          <cell r="AQ486">
            <v>0</v>
          </cell>
          <cell r="AR486">
            <v>0</v>
          </cell>
          <cell r="AS486">
            <v>0</v>
          </cell>
          <cell r="AT486">
            <v>0</v>
          </cell>
          <cell r="AU486">
            <v>0</v>
          </cell>
          <cell r="AV486">
            <v>0</v>
          </cell>
          <cell r="AW486">
            <v>16000</v>
          </cell>
          <cell r="AX486">
            <v>0</v>
          </cell>
          <cell r="AY486">
            <v>0</v>
          </cell>
          <cell r="AZ486">
            <v>0</v>
          </cell>
          <cell r="BA486">
            <v>0</v>
          </cell>
          <cell r="BB486">
            <v>0</v>
          </cell>
          <cell r="BC486">
            <v>0</v>
          </cell>
          <cell r="BD486">
            <v>16800</v>
          </cell>
          <cell r="BE486">
            <v>19028</v>
          </cell>
          <cell r="BF486">
            <v>0</v>
          </cell>
          <cell r="BG486">
            <v>0</v>
          </cell>
          <cell r="BH486">
            <v>0</v>
          </cell>
          <cell r="BI486">
            <v>0</v>
          </cell>
          <cell r="BJ486">
            <v>1269</v>
          </cell>
          <cell r="BK486">
            <v>0</v>
          </cell>
          <cell r="BL486">
            <v>0</v>
          </cell>
          <cell r="BM486">
            <v>0</v>
          </cell>
          <cell r="BN486">
            <v>0</v>
          </cell>
          <cell r="BO486">
            <v>1269</v>
          </cell>
          <cell r="BP486">
            <v>180437</v>
          </cell>
          <cell r="BQ486">
            <v>0</v>
          </cell>
          <cell r="BR486">
            <v>0</v>
          </cell>
          <cell r="BS486">
            <v>0</v>
          </cell>
          <cell r="BT486">
            <v>0</v>
          </cell>
          <cell r="BU486">
            <v>12029</v>
          </cell>
          <cell r="BV486">
            <v>0</v>
          </cell>
          <cell r="BW486">
            <v>0</v>
          </cell>
          <cell r="BX486">
            <v>0</v>
          </cell>
          <cell r="BY486">
            <v>0</v>
          </cell>
          <cell r="BZ486">
            <v>12029</v>
          </cell>
          <cell r="CA486">
            <v>1269</v>
          </cell>
          <cell r="CB486">
            <v>13298</v>
          </cell>
          <cell r="CC486">
            <v>0.05</v>
          </cell>
          <cell r="CD486">
            <v>30098</v>
          </cell>
        </row>
        <row r="487">
          <cell r="B487" t="str">
            <v>HE004</v>
          </cell>
          <cell r="C487" t="str">
            <v>CAP08</v>
          </cell>
          <cell r="D487" t="str">
            <v>Soportes de dispersión</v>
          </cell>
          <cell r="E487" t="str">
            <v>Jgo.</v>
          </cell>
          <cell r="F487" t="str">
            <v>MRD218</v>
          </cell>
          <cell r="G487" t="str">
            <v>MRD069</v>
          </cell>
          <cell r="H487" t="str">
            <v>NA</v>
          </cell>
          <cell r="I487" t="str">
            <v>NA</v>
          </cell>
          <cell r="J487" t="str">
            <v>NA</v>
          </cell>
          <cell r="K487" t="str">
            <v>NA</v>
          </cell>
          <cell r="L487" t="str">
            <v>NA</v>
          </cell>
          <cell r="M487">
            <v>4</v>
          </cell>
          <cell r="N487">
            <v>0.9</v>
          </cell>
          <cell r="O487" t="str">
            <v>NA</v>
          </cell>
          <cell r="P487" t="str">
            <v>NA</v>
          </cell>
          <cell r="Q487" t="str">
            <v>NA</v>
          </cell>
          <cell r="R487" t="str">
            <v>NA</v>
          </cell>
          <cell r="S487" t="str">
            <v>NA</v>
          </cell>
          <cell r="T487" t="str">
            <v>CER007</v>
          </cell>
          <cell r="U487" t="str">
            <v>NA</v>
          </cell>
          <cell r="V487" t="str">
            <v>NA</v>
          </cell>
          <cell r="W487" t="str">
            <v>NA</v>
          </cell>
          <cell r="X487" t="str">
            <v>NA</v>
          </cell>
          <cell r="Y487" t="str">
            <v>CMC017</v>
          </cell>
          <cell r="Z487" t="str">
            <v>NA</v>
          </cell>
          <cell r="AA487" t="str">
            <v>NA</v>
          </cell>
          <cell r="AB487" t="str">
            <v>NA</v>
          </cell>
          <cell r="AC487" t="str">
            <v>NA</v>
          </cell>
          <cell r="AD487">
            <v>1</v>
          </cell>
          <cell r="AE487" t="str">
            <v>NA</v>
          </cell>
          <cell r="AF487" t="str">
            <v>NA</v>
          </cell>
          <cell r="AG487" t="str">
            <v>NA</v>
          </cell>
          <cell r="AH487" t="str">
            <v>NA</v>
          </cell>
          <cell r="AI487">
            <v>80</v>
          </cell>
          <cell r="AJ487">
            <v>80</v>
          </cell>
          <cell r="AO487">
            <v>11299</v>
          </cell>
          <cell r="AP487">
            <v>782</v>
          </cell>
          <cell r="AQ487">
            <v>6300</v>
          </cell>
          <cell r="AR487">
            <v>0</v>
          </cell>
          <cell r="AS487">
            <v>0</v>
          </cell>
          <cell r="AT487">
            <v>0</v>
          </cell>
          <cell r="AU487">
            <v>0</v>
          </cell>
          <cell r="AV487">
            <v>0</v>
          </cell>
          <cell r="AW487">
            <v>3128</v>
          </cell>
          <cell r="AX487">
            <v>5670</v>
          </cell>
          <cell r="AY487">
            <v>0</v>
          </cell>
          <cell r="AZ487">
            <v>0</v>
          </cell>
          <cell r="BA487">
            <v>0</v>
          </cell>
          <cell r="BB487">
            <v>0</v>
          </cell>
          <cell r="BC487">
            <v>0</v>
          </cell>
          <cell r="BD487">
            <v>9238</v>
          </cell>
          <cell r="BE487">
            <v>20418</v>
          </cell>
          <cell r="BF487">
            <v>0</v>
          </cell>
          <cell r="BG487">
            <v>0</v>
          </cell>
          <cell r="BH487">
            <v>0</v>
          </cell>
          <cell r="BI487">
            <v>0</v>
          </cell>
          <cell r="BJ487">
            <v>255</v>
          </cell>
          <cell r="BK487">
            <v>0</v>
          </cell>
          <cell r="BL487">
            <v>0</v>
          </cell>
          <cell r="BM487">
            <v>0</v>
          </cell>
          <cell r="BN487">
            <v>0</v>
          </cell>
          <cell r="BO487">
            <v>255</v>
          </cell>
          <cell r="BP487">
            <v>144513</v>
          </cell>
          <cell r="BQ487">
            <v>0</v>
          </cell>
          <cell r="BR487">
            <v>0</v>
          </cell>
          <cell r="BS487">
            <v>0</v>
          </cell>
          <cell r="BT487">
            <v>0</v>
          </cell>
          <cell r="BU487">
            <v>1806</v>
          </cell>
          <cell r="BV487">
            <v>0</v>
          </cell>
          <cell r="BW487">
            <v>0</v>
          </cell>
          <cell r="BX487">
            <v>0</v>
          </cell>
          <cell r="BY487">
            <v>0</v>
          </cell>
          <cell r="BZ487">
            <v>1806</v>
          </cell>
          <cell r="CA487">
            <v>255</v>
          </cell>
          <cell r="CB487">
            <v>2061</v>
          </cell>
          <cell r="CC487">
            <v>0.05</v>
          </cell>
          <cell r="CD487">
            <v>11299</v>
          </cell>
        </row>
        <row r="488">
          <cell r="B488" t="str">
            <v>HE005</v>
          </cell>
          <cell r="C488" t="str">
            <v>CAP08</v>
          </cell>
          <cell r="D488" t="str">
            <v>Soportes p/empalmes aéreos 10 a 50</v>
          </cell>
          <cell r="E488" t="str">
            <v>Jgo.</v>
          </cell>
          <cell r="F488" t="str">
            <v>MRD364</v>
          </cell>
          <cell r="G488" t="str">
            <v>NA</v>
          </cell>
          <cell r="H488" t="str">
            <v>NA</v>
          </cell>
          <cell r="I488" t="str">
            <v>NA</v>
          </cell>
          <cell r="J488" t="str">
            <v>NA</v>
          </cell>
          <cell r="K488" t="str">
            <v>NA</v>
          </cell>
          <cell r="L488" t="str">
            <v>NA</v>
          </cell>
          <cell r="M488">
            <v>2</v>
          </cell>
          <cell r="N488" t="str">
            <v>NA</v>
          </cell>
          <cell r="O488" t="str">
            <v>NA</v>
          </cell>
          <cell r="P488" t="str">
            <v>NA</v>
          </cell>
          <cell r="Q488" t="str">
            <v>NA</v>
          </cell>
          <cell r="R488" t="str">
            <v>NA</v>
          </cell>
          <cell r="S488" t="str">
            <v>NA</v>
          </cell>
          <cell r="T488" t="str">
            <v>CER007</v>
          </cell>
          <cell r="U488" t="str">
            <v>NA</v>
          </cell>
          <cell r="V488" t="str">
            <v>NA</v>
          </cell>
          <cell r="W488" t="str">
            <v>NA</v>
          </cell>
          <cell r="X488" t="str">
            <v>NA</v>
          </cell>
          <cell r="Y488" t="str">
            <v>CMC017</v>
          </cell>
          <cell r="Z488" t="str">
            <v>NA</v>
          </cell>
          <cell r="AA488" t="str">
            <v>NA</v>
          </cell>
          <cell r="AB488" t="str">
            <v>NA</v>
          </cell>
          <cell r="AC488" t="str">
            <v>NA</v>
          </cell>
          <cell r="AD488">
            <v>1</v>
          </cell>
          <cell r="AE488" t="str">
            <v>NA</v>
          </cell>
          <cell r="AF488" t="str">
            <v>NA</v>
          </cell>
          <cell r="AG488" t="str">
            <v>NA</v>
          </cell>
          <cell r="AH488" t="str">
            <v>NA</v>
          </cell>
          <cell r="AI488">
            <v>80</v>
          </cell>
          <cell r="AJ488">
            <v>80</v>
          </cell>
          <cell r="AO488">
            <v>5421</v>
          </cell>
          <cell r="AP488">
            <v>1600</v>
          </cell>
          <cell r="AQ488">
            <v>0</v>
          </cell>
          <cell r="AR488">
            <v>0</v>
          </cell>
          <cell r="AS488">
            <v>0</v>
          </cell>
          <cell r="AT488">
            <v>0</v>
          </cell>
          <cell r="AU488">
            <v>0</v>
          </cell>
          <cell r="AV488">
            <v>0</v>
          </cell>
          <cell r="AW488">
            <v>3200</v>
          </cell>
          <cell r="AX488">
            <v>0</v>
          </cell>
          <cell r="AY488">
            <v>0</v>
          </cell>
          <cell r="AZ488">
            <v>0</v>
          </cell>
          <cell r="BA488">
            <v>0</v>
          </cell>
          <cell r="BB488">
            <v>0</v>
          </cell>
          <cell r="BC488">
            <v>0</v>
          </cell>
          <cell r="BD488">
            <v>3360</v>
          </cell>
          <cell r="BE488">
            <v>20418</v>
          </cell>
          <cell r="BF488">
            <v>0</v>
          </cell>
          <cell r="BG488">
            <v>0</v>
          </cell>
          <cell r="BH488">
            <v>0</v>
          </cell>
          <cell r="BI488">
            <v>0</v>
          </cell>
          <cell r="BJ488">
            <v>255</v>
          </cell>
          <cell r="BK488">
            <v>0</v>
          </cell>
          <cell r="BL488">
            <v>0</v>
          </cell>
          <cell r="BM488">
            <v>0</v>
          </cell>
          <cell r="BN488">
            <v>0</v>
          </cell>
          <cell r="BO488">
            <v>255</v>
          </cell>
          <cell r="BP488">
            <v>144513</v>
          </cell>
          <cell r="BQ488">
            <v>0</v>
          </cell>
          <cell r="BR488">
            <v>0</v>
          </cell>
          <cell r="BS488">
            <v>0</v>
          </cell>
          <cell r="BT488">
            <v>0</v>
          </cell>
          <cell r="BU488">
            <v>1806</v>
          </cell>
          <cell r="BV488">
            <v>0</v>
          </cell>
          <cell r="BW488">
            <v>0</v>
          </cell>
          <cell r="BX488">
            <v>0</v>
          </cell>
          <cell r="BY488">
            <v>0</v>
          </cell>
          <cell r="BZ488">
            <v>1806</v>
          </cell>
          <cell r="CA488">
            <v>255</v>
          </cell>
          <cell r="CB488">
            <v>2061</v>
          </cell>
          <cell r="CC488">
            <v>0.05</v>
          </cell>
          <cell r="CD488">
            <v>5421</v>
          </cell>
        </row>
        <row r="489">
          <cell r="B489" t="str">
            <v>HE007</v>
          </cell>
          <cell r="C489" t="str">
            <v>CAP08</v>
          </cell>
          <cell r="D489" t="str">
            <v>Soportes p/empalmes aéreos 100</v>
          </cell>
          <cell r="E489" t="str">
            <v>Jgo.</v>
          </cell>
          <cell r="F489" t="str">
            <v>MRD366</v>
          </cell>
          <cell r="G489" t="str">
            <v>NA</v>
          </cell>
          <cell r="H489" t="str">
            <v>NA</v>
          </cell>
          <cell r="I489" t="str">
            <v>NA</v>
          </cell>
          <cell r="J489" t="str">
            <v>NA</v>
          </cell>
          <cell r="K489" t="str">
            <v>NA</v>
          </cell>
          <cell r="L489" t="str">
            <v>NA</v>
          </cell>
          <cell r="M489">
            <v>2</v>
          </cell>
          <cell r="N489" t="str">
            <v>NA</v>
          </cell>
          <cell r="O489" t="str">
            <v>NA</v>
          </cell>
          <cell r="P489" t="str">
            <v>NA</v>
          </cell>
          <cell r="Q489" t="str">
            <v>NA</v>
          </cell>
          <cell r="R489" t="str">
            <v>NA</v>
          </cell>
          <cell r="S489" t="str">
            <v>NA</v>
          </cell>
          <cell r="T489" t="str">
            <v>CER007</v>
          </cell>
          <cell r="U489" t="str">
            <v>NA</v>
          </cell>
          <cell r="V489" t="str">
            <v>NA</v>
          </cell>
          <cell r="W489" t="str">
            <v>NA</v>
          </cell>
          <cell r="X489" t="str">
            <v>NA</v>
          </cell>
          <cell r="Y489" t="str">
            <v>CMC017</v>
          </cell>
          <cell r="Z489" t="str">
            <v>NA</v>
          </cell>
          <cell r="AA489" t="str">
            <v>NA</v>
          </cell>
          <cell r="AB489" t="str">
            <v>NA</v>
          </cell>
          <cell r="AC489" t="str">
            <v>NA</v>
          </cell>
          <cell r="AD489">
            <v>1</v>
          </cell>
          <cell r="AE489" t="str">
            <v>NA</v>
          </cell>
          <cell r="AF489" t="str">
            <v>NA</v>
          </cell>
          <cell r="AG489" t="str">
            <v>NA</v>
          </cell>
          <cell r="AH489" t="str">
            <v>NA</v>
          </cell>
          <cell r="AI489">
            <v>80</v>
          </cell>
          <cell r="AJ489">
            <v>80</v>
          </cell>
          <cell r="AO489">
            <v>6471</v>
          </cell>
          <cell r="AP489">
            <v>2100</v>
          </cell>
          <cell r="AQ489">
            <v>0</v>
          </cell>
          <cell r="AR489">
            <v>0</v>
          </cell>
          <cell r="AS489">
            <v>0</v>
          </cell>
          <cell r="AT489">
            <v>0</v>
          </cell>
          <cell r="AU489">
            <v>0</v>
          </cell>
          <cell r="AV489">
            <v>0</v>
          </cell>
          <cell r="AW489">
            <v>4200</v>
          </cell>
          <cell r="AX489">
            <v>0</v>
          </cell>
          <cell r="AY489">
            <v>0</v>
          </cell>
          <cell r="AZ489">
            <v>0</v>
          </cell>
          <cell r="BA489">
            <v>0</v>
          </cell>
          <cell r="BB489">
            <v>0</v>
          </cell>
          <cell r="BC489">
            <v>0</v>
          </cell>
          <cell r="BD489">
            <v>4410</v>
          </cell>
          <cell r="BE489">
            <v>20418</v>
          </cell>
          <cell r="BF489">
            <v>0</v>
          </cell>
          <cell r="BG489">
            <v>0</v>
          </cell>
          <cell r="BH489">
            <v>0</v>
          </cell>
          <cell r="BI489">
            <v>0</v>
          </cell>
          <cell r="BJ489">
            <v>255</v>
          </cell>
          <cell r="BK489">
            <v>0</v>
          </cell>
          <cell r="BL489">
            <v>0</v>
          </cell>
          <cell r="BM489">
            <v>0</v>
          </cell>
          <cell r="BN489">
            <v>0</v>
          </cell>
          <cell r="BO489">
            <v>255</v>
          </cell>
          <cell r="BP489">
            <v>144513</v>
          </cell>
          <cell r="BQ489">
            <v>0</v>
          </cell>
          <cell r="BR489">
            <v>0</v>
          </cell>
          <cell r="BS489">
            <v>0</v>
          </cell>
          <cell r="BT489">
            <v>0</v>
          </cell>
          <cell r="BU489">
            <v>1806</v>
          </cell>
          <cell r="BV489">
            <v>0</v>
          </cell>
          <cell r="BW489">
            <v>0</v>
          </cell>
          <cell r="BX489">
            <v>0</v>
          </cell>
          <cell r="BY489">
            <v>0</v>
          </cell>
          <cell r="BZ489">
            <v>1806</v>
          </cell>
          <cell r="CA489">
            <v>255</v>
          </cell>
          <cell r="CB489">
            <v>2061</v>
          </cell>
          <cell r="CC489">
            <v>0.05</v>
          </cell>
          <cell r="CD489">
            <v>6471</v>
          </cell>
        </row>
        <row r="490">
          <cell r="B490" t="str">
            <v>HE006</v>
          </cell>
          <cell r="C490" t="str">
            <v>CAP08</v>
          </cell>
          <cell r="D490" t="str">
            <v>Soportes p/empalmes aéreos 70 a 150</v>
          </cell>
          <cell r="E490" t="str">
            <v>Jgo.</v>
          </cell>
          <cell r="F490" t="str">
            <v>MRD365</v>
          </cell>
          <cell r="G490" t="str">
            <v>NA</v>
          </cell>
          <cell r="H490" t="str">
            <v>NA</v>
          </cell>
          <cell r="I490" t="str">
            <v>NA</v>
          </cell>
          <cell r="J490" t="str">
            <v>NA</v>
          </cell>
          <cell r="K490" t="str">
            <v>NA</v>
          </cell>
          <cell r="L490" t="str">
            <v>NA</v>
          </cell>
          <cell r="M490">
            <v>2</v>
          </cell>
          <cell r="N490" t="str">
            <v>NA</v>
          </cell>
          <cell r="O490" t="str">
            <v>NA</v>
          </cell>
          <cell r="P490" t="str">
            <v>NA</v>
          </cell>
          <cell r="Q490" t="str">
            <v>NA</v>
          </cell>
          <cell r="R490" t="str">
            <v>NA</v>
          </cell>
          <cell r="S490" t="str">
            <v>NA</v>
          </cell>
          <cell r="T490" t="str">
            <v>CER007</v>
          </cell>
          <cell r="U490" t="str">
            <v>NA</v>
          </cell>
          <cell r="V490" t="str">
            <v>NA</v>
          </cell>
          <cell r="W490" t="str">
            <v>NA</v>
          </cell>
          <cell r="X490" t="str">
            <v>NA</v>
          </cell>
          <cell r="Y490" t="str">
            <v>CMC017</v>
          </cell>
          <cell r="Z490" t="str">
            <v>NA</v>
          </cell>
          <cell r="AA490" t="str">
            <v>NA</v>
          </cell>
          <cell r="AB490" t="str">
            <v>NA</v>
          </cell>
          <cell r="AC490" t="str">
            <v>NA</v>
          </cell>
          <cell r="AD490">
            <v>1</v>
          </cell>
          <cell r="AE490" t="str">
            <v>NA</v>
          </cell>
          <cell r="AF490" t="str">
            <v>NA</v>
          </cell>
          <cell r="AG490" t="str">
            <v>NA</v>
          </cell>
          <cell r="AH490" t="str">
            <v>NA</v>
          </cell>
          <cell r="AI490">
            <v>80</v>
          </cell>
          <cell r="AJ490">
            <v>80</v>
          </cell>
          <cell r="AO490">
            <v>5841</v>
          </cell>
          <cell r="AP490">
            <v>1800</v>
          </cell>
          <cell r="AQ490">
            <v>0</v>
          </cell>
          <cell r="AR490">
            <v>0</v>
          </cell>
          <cell r="AS490">
            <v>0</v>
          </cell>
          <cell r="AT490">
            <v>0</v>
          </cell>
          <cell r="AU490">
            <v>0</v>
          </cell>
          <cell r="AV490">
            <v>0</v>
          </cell>
          <cell r="AW490">
            <v>3600</v>
          </cell>
          <cell r="AX490">
            <v>0</v>
          </cell>
          <cell r="AY490">
            <v>0</v>
          </cell>
          <cell r="AZ490">
            <v>0</v>
          </cell>
          <cell r="BA490">
            <v>0</v>
          </cell>
          <cell r="BB490">
            <v>0</v>
          </cell>
          <cell r="BC490">
            <v>0</v>
          </cell>
          <cell r="BD490">
            <v>3780</v>
          </cell>
          <cell r="BE490">
            <v>20418</v>
          </cell>
          <cell r="BF490">
            <v>0</v>
          </cell>
          <cell r="BG490">
            <v>0</v>
          </cell>
          <cell r="BH490">
            <v>0</v>
          </cell>
          <cell r="BI490">
            <v>0</v>
          </cell>
          <cell r="BJ490">
            <v>255</v>
          </cell>
          <cell r="BK490">
            <v>0</v>
          </cell>
          <cell r="BL490">
            <v>0</v>
          </cell>
          <cell r="BM490">
            <v>0</v>
          </cell>
          <cell r="BN490">
            <v>0</v>
          </cell>
          <cell r="BO490">
            <v>255</v>
          </cell>
          <cell r="BP490">
            <v>144513</v>
          </cell>
          <cell r="BQ490">
            <v>0</v>
          </cell>
          <cell r="BR490">
            <v>0</v>
          </cell>
          <cell r="BS490">
            <v>0</v>
          </cell>
          <cell r="BT490">
            <v>0</v>
          </cell>
          <cell r="BU490">
            <v>1806</v>
          </cell>
          <cell r="BV490">
            <v>0</v>
          </cell>
          <cell r="BW490">
            <v>0</v>
          </cell>
          <cell r="BX490">
            <v>0</v>
          </cell>
          <cell r="BY490">
            <v>0</v>
          </cell>
          <cell r="BZ490">
            <v>1806</v>
          </cell>
          <cell r="CA490">
            <v>255</v>
          </cell>
          <cell r="CB490">
            <v>2061</v>
          </cell>
          <cell r="CC490">
            <v>0.05</v>
          </cell>
          <cell r="CD490">
            <v>5841</v>
          </cell>
        </row>
        <row r="491">
          <cell r="B491" t="str">
            <v>DU034</v>
          </cell>
          <cell r="C491" t="str">
            <v>CAP08</v>
          </cell>
          <cell r="D491" t="str">
            <v>Subductado</v>
          </cell>
          <cell r="E491" t="str">
            <v>m</v>
          </cell>
          <cell r="F491" t="str">
            <v>MRD379</v>
          </cell>
          <cell r="G491" t="str">
            <v>MRD383</v>
          </cell>
          <cell r="H491" t="str">
            <v>MRD386</v>
          </cell>
          <cell r="I491" t="str">
            <v>NA</v>
          </cell>
          <cell r="J491" t="str">
            <v>NA</v>
          </cell>
          <cell r="K491" t="str">
            <v>NA</v>
          </cell>
          <cell r="L491" t="str">
            <v>NA</v>
          </cell>
          <cell r="M491">
            <v>1</v>
          </cell>
          <cell r="N491">
            <v>1</v>
          </cell>
          <cell r="O491">
            <v>1</v>
          </cell>
          <cell r="P491" t="str">
            <v>NA</v>
          </cell>
          <cell r="Q491" t="str">
            <v>NA</v>
          </cell>
          <cell r="R491" t="str">
            <v>NA</v>
          </cell>
          <cell r="S491" t="str">
            <v>NA</v>
          </cell>
          <cell r="T491" t="str">
            <v>CEC005</v>
          </cell>
          <cell r="U491" t="str">
            <v>NA</v>
          </cell>
          <cell r="V491" t="str">
            <v>NA</v>
          </cell>
          <cell r="W491" t="str">
            <v>NA</v>
          </cell>
          <cell r="X491" t="str">
            <v>NA</v>
          </cell>
          <cell r="Y491" t="str">
            <v>CMC005</v>
          </cell>
          <cell r="Z491" t="str">
            <v>NA</v>
          </cell>
          <cell r="AA491" t="str">
            <v>NA</v>
          </cell>
          <cell r="AB491" t="str">
            <v>NA</v>
          </cell>
          <cell r="AC491" t="str">
            <v>NA</v>
          </cell>
          <cell r="AD491">
            <v>1</v>
          </cell>
          <cell r="AE491" t="str">
            <v>NA</v>
          </cell>
          <cell r="AF491" t="str">
            <v>NA</v>
          </cell>
          <cell r="AG491" t="str">
            <v>NA</v>
          </cell>
          <cell r="AH491" t="str">
            <v>NA</v>
          </cell>
          <cell r="AI491">
            <v>75</v>
          </cell>
          <cell r="AJ491">
            <v>75</v>
          </cell>
          <cell r="AO491">
            <v>21227</v>
          </cell>
          <cell r="AP491">
            <v>4500</v>
          </cell>
          <cell r="AQ491">
            <v>3000</v>
          </cell>
          <cell r="AR491">
            <v>11305</v>
          </cell>
          <cell r="AS491">
            <v>0</v>
          </cell>
          <cell r="AT491">
            <v>0</v>
          </cell>
          <cell r="AU491">
            <v>0</v>
          </cell>
          <cell r="AV491">
            <v>0</v>
          </cell>
          <cell r="AW491">
            <v>4500</v>
          </cell>
          <cell r="AX491">
            <v>3000</v>
          </cell>
          <cell r="AY491">
            <v>11305</v>
          </cell>
          <cell r="AZ491">
            <v>0</v>
          </cell>
          <cell r="BA491">
            <v>0</v>
          </cell>
          <cell r="BB491">
            <v>0</v>
          </cell>
          <cell r="BC491">
            <v>0</v>
          </cell>
          <cell r="BD491">
            <v>19745</v>
          </cell>
          <cell r="BE491">
            <v>4261</v>
          </cell>
          <cell r="BF491">
            <v>0</v>
          </cell>
          <cell r="BG491">
            <v>0</v>
          </cell>
          <cell r="BH491">
            <v>0</v>
          </cell>
          <cell r="BI491">
            <v>0</v>
          </cell>
          <cell r="BJ491">
            <v>57</v>
          </cell>
          <cell r="BK491">
            <v>0</v>
          </cell>
          <cell r="BL491">
            <v>0</v>
          </cell>
          <cell r="BM491">
            <v>0</v>
          </cell>
          <cell r="BN491">
            <v>0</v>
          </cell>
          <cell r="BO491">
            <v>57</v>
          </cell>
          <cell r="BP491">
            <v>106852</v>
          </cell>
          <cell r="BQ491">
            <v>0</v>
          </cell>
          <cell r="BR491">
            <v>0</v>
          </cell>
          <cell r="BS491">
            <v>0</v>
          </cell>
          <cell r="BT491">
            <v>0</v>
          </cell>
          <cell r="BU491">
            <v>1425</v>
          </cell>
          <cell r="BV491">
            <v>0</v>
          </cell>
          <cell r="BW491">
            <v>0</v>
          </cell>
          <cell r="BX491">
            <v>0</v>
          </cell>
          <cell r="BY491">
            <v>0</v>
          </cell>
          <cell r="BZ491">
            <v>1425</v>
          </cell>
          <cell r="CA491">
            <v>57</v>
          </cell>
          <cell r="CB491">
            <v>1482</v>
          </cell>
          <cell r="CC491">
            <v>0.05</v>
          </cell>
          <cell r="CD491">
            <v>21227</v>
          </cell>
        </row>
        <row r="492">
          <cell r="C492" t="str">
            <v>CAP08</v>
          </cell>
          <cell r="D492" t="str">
            <v>Suministro e instalacion curva de 2" con union PVC</v>
          </cell>
          <cell r="E492" t="str">
            <v>U</v>
          </cell>
          <cell r="F492" t="str">
            <v>MOC040</v>
          </cell>
          <cell r="G492" t="str">
            <v>NA</v>
          </cell>
          <cell r="H492" t="str">
            <v>NA</v>
          </cell>
          <cell r="I492" t="str">
            <v>NA</v>
          </cell>
          <cell r="J492" t="str">
            <v>NA</v>
          </cell>
          <cell r="K492" t="str">
            <v>NA</v>
          </cell>
          <cell r="L492" t="str">
            <v>NA</v>
          </cell>
          <cell r="M492">
            <v>1</v>
          </cell>
          <cell r="N492" t="str">
            <v>NA</v>
          </cell>
          <cell r="O492" t="str">
            <v>NA</v>
          </cell>
          <cell r="P492" t="str">
            <v>NA</v>
          </cell>
          <cell r="Q492" t="str">
            <v>NA</v>
          </cell>
          <cell r="R492" t="str">
            <v>NA</v>
          </cell>
          <cell r="S492" t="str">
            <v>NA</v>
          </cell>
          <cell r="T492" t="str">
            <v>CEC006</v>
          </cell>
          <cell r="U492" t="str">
            <v>NA</v>
          </cell>
          <cell r="V492" t="str">
            <v>NA</v>
          </cell>
          <cell r="W492" t="str">
            <v>NA</v>
          </cell>
          <cell r="X492" t="str">
            <v>NA</v>
          </cell>
          <cell r="Y492" t="str">
            <v>CMC005</v>
          </cell>
          <cell r="Z492" t="str">
            <v>NA</v>
          </cell>
          <cell r="AA492" t="str">
            <v>NA</v>
          </cell>
          <cell r="AB492" t="str">
            <v>NA</v>
          </cell>
          <cell r="AC492" t="str">
            <v>NA</v>
          </cell>
          <cell r="AD492">
            <v>1</v>
          </cell>
          <cell r="AE492" t="str">
            <v>NA</v>
          </cell>
          <cell r="AF492" t="str">
            <v>NA</v>
          </cell>
          <cell r="AG492" t="str">
            <v>NA</v>
          </cell>
          <cell r="AH492" t="str">
            <v>NA</v>
          </cell>
          <cell r="AI492">
            <v>600</v>
          </cell>
          <cell r="AJ492">
            <v>600</v>
          </cell>
          <cell r="AO492">
            <v>11833</v>
          </cell>
          <cell r="AP492">
            <v>11400</v>
          </cell>
          <cell r="AQ492">
            <v>0</v>
          </cell>
          <cell r="AR492">
            <v>0</v>
          </cell>
          <cell r="AS492">
            <v>0</v>
          </cell>
          <cell r="AT492">
            <v>0</v>
          </cell>
          <cell r="AU492">
            <v>0</v>
          </cell>
          <cell r="AV492">
            <v>0</v>
          </cell>
          <cell r="AW492">
            <v>11400</v>
          </cell>
          <cell r="AX492">
            <v>0</v>
          </cell>
          <cell r="AY492">
            <v>0</v>
          </cell>
          <cell r="AZ492">
            <v>0</v>
          </cell>
          <cell r="BA492">
            <v>0</v>
          </cell>
          <cell r="BB492">
            <v>0</v>
          </cell>
          <cell r="BC492">
            <v>0</v>
          </cell>
          <cell r="BD492">
            <v>11514</v>
          </cell>
          <cell r="BE492">
            <v>84698</v>
          </cell>
          <cell r="BF492">
            <v>0</v>
          </cell>
          <cell r="BG492">
            <v>0</v>
          </cell>
          <cell r="BH492">
            <v>0</v>
          </cell>
          <cell r="BI492">
            <v>0</v>
          </cell>
          <cell r="BJ492">
            <v>141</v>
          </cell>
          <cell r="BK492">
            <v>0</v>
          </cell>
          <cell r="BL492">
            <v>0</v>
          </cell>
          <cell r="BM492">
            <v>0</v>
          </cell>
          <cell r="BN492">
            <v>0</v>
          </cell>
          <cell r="BO492">
            <v>141</v>
          </cell>
          <cell r="BP492">
            <v>106852</v>
          </cell>
          <cell r="BQ492">
            <v>0</v>
          </cell>
          <cell r="BR492">
            <v>0</v>
          </cell>
          <cell r="BS492">
            <v>0</v>
          </cell>
          <cell r="BT492">
            <v>0</v>
          </cell>
          <cell r="BU492">
            <v>178</v>
          </cell>
          <cell r="BV492">
            <v>0</v>
          </cell>
          <cell r="BW492">
            <v>0</v>
          </cell>
          <cell r="BX492">
            <v>0</v>
          </cell>
          <cell r="BY492">
            <v>0</v>
          </cell>
          <cell r="BZ492">
            <v>178</v>
          </cell>
          <cell r="CA492">
            <v>141</v>
          </cell>
          <cell r="CB492">
            <v>319</v>
          </cell>
          <cell r="CC492">
            <v>0.01</v>
          </cell>
          <cell r="CD492">
            <v>11833</v>
          </cell>
        </row>
        <row r="493">
          <cell r="C493" t="str">
            <v>CAP08</v>
          </cell>
          <cell r="D493" t="str">
            <v>Suministro e instalacion curva de 4" PVC</v>
          </cell>
          <cell r="E493" t="str">
            <v>U</v>
          </cell>
          <cell r="F493" t="str">
            <v>MOC041</v>
          </cell>
          <cell r="G493" t="str">
            <v>NA</v>
          </cell>
          <cell r="H493" t="str">
            <v>NA</v>
          </cell>
          <cell r="I493" t="str">
            <v>NA</v>
          </cell>
          <cell r="J493" t="str">
            <v>NA</v>
          </cell>
          <cell r="K493" t="str">
            <v>NA</v>
          </cell>
          <cell r="L493" t="str">
            <v>NA</v>
          </cell>
          <cell r="M493">
            <v>1</v>
          </cell>
          <cell r="N493" t="str">
            <v>NA</v>
          </cell>
          <cell r="O493" t="str">
            <v>NA</v>
          </cell>
          <cell r="P493" t="str">
            <v>NA</v>
          </cell>
          <cell r="Q493" t="str">
            <v>NA</v>
          </cell>
          <cell r="R493" t="str">
            <v>NA</v>
          </cell>
          <cell r="S493" t="str">
            <v>NA</v>
          </cell>
          <cell r="T493" t="str">
            <v>CEC006</v>
          </cell>
          <cell r="U493" t="str">
            <v>NA</v>
          </cell>
          <cell r="V493" t="str">
            <v>NA</v>
          </cell>
          <cell r="W493" t="str">
            <v>NA</v>
          </cell>
          <cell r="X493" t="str">
            <v>NA</v>
          </cell>
          <cell r="Y493" t="str">
            <v>CMC005</v>
          </cell>
          <cell r="Z493" t="str">
            <v>NA</v>
          </cell>
          <cell r="AA493" t="str">
            <v>NA</v>
          </cell>
          <cell r="AB493" t="str">
            <v>NA</v>
          </cell>
          <cell r="AC493" t="str">
            <v>NA</v>
          </cell>
          <cell r="AD493">
            <v>1</v>
          </cell>
          <cell r="AE493" t="str">
            <v>NA</v>
          </cell>
          <cell r="AF493" t="str">
            <v>NA</v>
          </cell>
          <cell r="AG493" t="str">
            <v>NA</v>
          </cell>
          <cell r="AH493" t="str">
            <v>NA</v>
          </cell>
          <cell r="AI493">
            <v>600</v>
          </cell>
          <cell r="AJ493">
            <v>600</v>
          </cell>
          <cell r="AO493">
            <v>57889</v>
          </cell>
          <cell r="AP493">
            <v>57000</v>
          </cell>
          <cell r="AQ493">
            <v>0</v>
          </cell>
          <cell r="AR493">
            <v>0</v>
          </cell>
          <cell r="AS493">
            <v>0</v>
          </cell>
          <cell r="AT493">
            <v>0</v>
          </cell>
          <cell r="AU493">
            <v>0</v>
          </cell>
          <cell r="AV493">
            <v>0</v>
          </cell>
          <cell r="AW493">
            <v>57000</v>
          </cell>
          <cell r="AX493">
            <v>0</v>
          </cell>
          <cell r="AY493">
            <v>0</v>
          </cell>
          <cell r="AZ493">
            <v>0</v>
          </cell>
          <cell r="BA493">
            <v>0</v>
          </cell>
          <cell r="BB493">
            <v>0</v>
          </cell>
          <cell r="BC493">
            <v>0</v>
          </cell>
          <cell r="BD493">
            <v>57570</v>
          </cell>
          <cell r="BE493">
            <v>84698</v>
          </cell>
          <cell r="BF493">
            <v>0</v>
          </cell>
          <cell r="BG493">
            <v>0</v>
          </cell>
          <cell r="BH493">
            <v>0</v>
          </cell>
          <cell r="BI493">
            <v>0</v>
          </cell>
          <cell r="BJ493">
            <v>141</v>
          </cell>
          <cell r="BK493">
            <v>0</v>
          </cell>
          <cell r="BL493">
            <v>0</v>
          </cell>
          <cell r="BM493">
            <v>0</v>
          </cell>
          <cell r="BN493">
            <v>0</v>
          </cell>
          <cell r="BO493">
            <v>141</v>
          </cell>
          <cell r="BP493">
            <v>106852</v>
          </cell>
          <cell r="BQ493">
            <v>0</v>
          </cell>
          <cell r="BR493">
            <v>0</v>
          </cell>
          <cell r="BS493">
            <v>0</v>
          </cell>
          <cell r="BT493">
            <v>0</v>
          </cell>
          <cell r="BU493">
            <v>178</v>
          </cell>
          <cell r="BV493">
            <v>0</v>
          </cell>
          <cell r="BW493">
            <v>0</v>
          </cell>
          <cell r="BX493">
            <v>0</v>
          </cell>
          <cell r="BY493">
            <v>0</v>
          </cell>
          <cell r="BZ493">
            <v>178</v>
          </cell>
          <cell r="CA493">
            <v>141</v>
          </cell>
          <cell r="CB493">
            <v>319</v>
          </cell>
          <cell r="CC493">
            <v>0.01</v>
          </cell>
          <cell r="CD493">
            <v>57889</v>
          </cell>
        </row>
        <row r="494">
          <cell r="B494" t="str">
            <v>PLA07</v>
          </cell>
          <cell r="C494" t="str">
            <v>CAP08</v>
          </cell>
          <cell r="D494" t="str">
            <v>Tendido cable con spinning de 100 pares</v>
          </cell>
          <cell r="E494" t="str">
            <v>m</v>
          </cell>
          <cell r="F494" t="str">
            <v>MRD014</v>
          </cell>
          <cell r="G494" t="str">
            <v>NA</v>
          </cell>
          <cell r="H494" t="str">
            <v>NA</v>
          </cell>
          <cell r="I494" t="str">
            <v>NA</v>
          </cell>
          <cell r="J494" t="str">
            <v>NA</v>
          </cell>
          <cell r="K494" t="str">
            <v>NA</v>
          </cell>
          <cell r="L494" t="str">
            <v>NA</v>
          </cell>
          <cell r="M494">
            <v>1</v>
          </cell>
          <cell r="N494" t="str">
            <v>NA</v>
          </cell>
          <cell r="O494" t="str">
            <v>NA</v>
          </cell>
          <cell r="P494" t="str">
            <v>NA</v>
          </cell>
          <cell r="Q494" t="str">
            <v>NA</v>
          </cell>
          <cell r="R494" t="str">
            <v>NA</v>
          </cell>
          <cell r="S494" t="str">
            <v>NA</v>
          </cell>
          <cell r="T494" t="str">
            <v>CER002</v>
          </cell>
          <cell r="U494" t="str">
            <v>NA</v>
          </cell>
          <cell r="V494" t="str">
            <v>NA</v>
          </cell>
          <cell r="W494" t="str">
            <v>NA</v>
          </cell>
          <cell r="X494" t="str">
            <v>NA</v>
          </cell>
          <cell r="Y494" t="str">
            <v>CMC012</v>
          </cell>
          <cell r="Z494" t="str">
            <v>NA</v>
          </cell>
          <cell r="AA494" t="str">
            <v>NA</v>
          </cell>
          <cell r="AB494" t="str">
            <v>NA</v>
          </cell>
          <cell r="AC494" t="str">
            <v>NA</v>
          </cell>
          <cell r="AD494">
            <v>1</v>
          </cell>
          <cell r="AE494" t="str">
            <v>NA</v>
          </cell>
          <cell r="AF494" t="str">
            <v>NA</v>
          </cell>
          <cell r="AG494" t="str">
            <v>NA</v>
          </cell>
          <cell r="AH494" t="str">
            <v>NA</v>
          </cell>
          <cell r="AI494">
            <v>400</v>
          </cell>
          <cell r="AJ494">
            <v>400</v>
          </cell>
          <cell r="AO494">
            <v>1364</v>
          </cell>
          <cell r="AP494">
            <v>950</v>
          </cell>
          <cell r="AQ494">
            <v>0</v>
          </cell>
          <cell r="AR494">
            <v>0</v>
          </cell>
          <cell r="AS494">
            <v>0</v>
          </cell>
          <cell r="AT494">
            <v>0</v>
          </cell>
          <cell r="AU494">
            <v>0</v>
          </cell>
          <cell r="AV494">
            <v>0</v>
          </cell>
          <cell r="AW494">
            <v>950</v>
          </cell>
          <cell r="AX494">
            <v>0</v>
          </cell>
          <cell r="AY494">
            <v>0</v>
          </cell>
          <cell r="AZ494">
            <v>0</v>
          </cell>
          <cell r="BA494">
            <v>0</v>
          </cell>
          <cell r="BB494">
            <v>0</v>
          </cell>
          <cell r="BC494">
            <v>0</v>
          </cell>
          <cell r="BD494">
            <v>998</v>
          </cell>
          <cell r="BE494">
            <v>48564</v>
          </cell>
          <cell r="BF494">
            <v>0</v>
          </cell>
          <cell r="BG494">
            <v>0</v>
          </cell>
          <cell r="BH494">
            <v>0</v>
          </cell>
          <cell r="BI494">
            <v>0</v>
          </cell>
          <cell r="BJ494">
            <v>121</v>
          </cell>
          <cell r="BK494">
            <v>0</v>
          </cell>
          <cell r="BL494">
            <v>0</v>
          </cell>
          <cell r="BM494">
            <v>0</v>
          </cell>
          <cell r="BN494">
            <v>0</v>
          </cell>
          <cell r="BO494">
            <v>121</v>
          </cell>
          <cell r="BP494">
            <v>98147</v>
          </cell>
          <cell r="BQ494">
            <v>0</v>
          </cell>
          <cell r="BR494">
            <v>0</v>
          </cell>
          <cell r="BS494">
            <v>0</v>
          </cell>
          <cell r="BT494">
            <v>0</v>
          </cell>
          <cell r="BU494">
            <v>245</v>
          </cell>
          <cell r="BV494">
            <v>0</v>
          </cell>
          <cell r="BW494">
            <v>0</v>
          </cell>
          <cell r="BX494">
            <v>0</v>
          </cell>
          <cell r="BY494">
            <v>0</v>
          </cell>
          <cell r="BZ494">
            <v>245</v>
          </cell>
          <cell r="CA494">
            <v>121</v>
          </cell>
          <cell r="CB494">
            <v>366</v>
          </cell>
          <cell r="CC494">
            <v>0.05</v>
          </cell>
          <cell r="CD494">
            <v>1364</v>
          </cell>
        </row>
        <row r="495">
          <cell r="B495" t="str">
            <v>MDF04</v>
          </cell>
          <cell r="C495" t="str">
            <v>CAP08</v>
          </cell>
          <cell r="D495" t="str">
            <v>Tendido de c. plástico de 100 prs. x 0.5 mm</v>
          </cell>
          <cell r="E495" t="str">
            <v>m</v>
          </cell>
          <cell r="F495" t="str">
            <v>MRD047</v>
          </cell>
          <cell r="G495" t="str">
            <v>NA</v>
          </cell>
          <cell r="H495" t="str">
            <v>NA</v>
          </cell>
          <cell r="I495" t="str">
            <v>NA</v>
          </cell>
          <cell r="J495" t="str">
            <v>NA</v>
          </cell>
          <cell r="K495" t="str">
            <v>NA</v>
          </cell>
          <cell r="L495" t="str">
            <v>NA</v>
          </cell>
          <cell r="M495">
            <v>1</v>
          </cell>
          <cell r="N495" t="str">
            <v>NA</v>
          </cell>
          <cell r="O495" t="str">
            <v>NA</v>
          </cell>
          <cell r="P495" t="str">
            <v>NA</v>
          </cell>
          <cell r="Q495" t="str">
            <v>NA</v>
          </cell>
          <cell r="R495" t="str">
            <v>NA</v>
          </cell>
          <cell r="S495" t="str">
            <v>NA</v>
          </cell>
          <cell r="T495" t="str">
            <v>CER011</v>
          </cell>
          <cell r="U495" t="str">
            <v>NA</v>
          </cell>
          <cell r="V495" t="str">
            <v>NA</v>
          </cell>
          <cell r="W495" t="str">
            <v>NA</v>
          </cell>
          <cell r="X495" t="str">
            <v>NA</v>
          </cell>
          <cell r="Y495" t="str">
            <v>CMC015</v>
          </cell>
          <cell r="Z495" t="str">
            <v>NA</v>
          </cell>
          <cell r="AA495" t="str">
            <v>NA</v>
          </cell>
          <cell r="AB495" t="str">
            <v>NA</v>
          </cell>
          <cell r="AC495" t="str">
            <v>NA</v>
          </cell>
          <cell r="AD495">
            <v>1</v>
          </cell>
          <cell r="AE495" t="str">
            <v>NA</v>
          </cell>
          <cell r="AF495" t="str">
            <v>NA</v>
          </cell>
          <cell r="AG495" t="str">
            <v>NA</v>
          </cell>
          <cell r="AH495" t="str">
            <v>NA</v>
          </cell>
          <cell r="AI495">
            <v>300</v>
          </cell>
          <cell r="AJ495">
            <v>300</v>
          </cell>
          <cell r="AO495">
            <v>751</v>
          </cell>
          <cell r="AP495">
            <v>83</v>
          </cell>
          <cell r="AQ495">
            <v>0</v>
          </cell>
          <cell r="AR495">
            <v>0</v>
          </cell>
          <cell r="AS495">
            <v>0</v>
          </cell>
          <cell r="AT495">
            <v>0</v>
          </cell>
          <cell r="AU495">
            <v>0</v>
          </cell>
          <cell r="AV495">
            <v>0</v>
          </cell>
          <cell r="AW495">
            <v>83</v>
          </cell>
          <cell r="AX495">
            <v>0</v>
          </cell>
          <cell r="AY495">
            <v>0</v>
          </cell>
          <cell r="AZ495">
            <v>0</v>
          </cell>
          <cell r="BA495">
            <v>0</v>
          </cell>
          <cell r="BB495">
            <v>0</v>
          </cell>
          <cell r="BC495">
            <v>0</v>
          </cell>
          <cell r="BD495">
            <v>87</v>
          </cell>
          <cell r="BE495">
            <v>19028</v>
          </cell>
          <cell r="BF495">
            <v>0</v>
          </cell>
          <cell r="BG495">
            <v>0</v>
          </cell>
          <cell r="BH495">
            <v>0</v>
          </cell>
          <cell r="BI495">
            <v>0</v>
          </cell>
          <cell r="BJ495">
            <v>63</v>
          </cell>
          <cell r="BK495">
            <v>0</v>
          </cell>
          <cell r="BL495">
            <v>0</v>
          </cell>
          <cell r="BM495">
            <v>0</v>
          </cell>
          <cell r="BN495">
            <v>0</v>
          </cell>
          <cell r="BO495">
            <v>63</v>
          </cell>
          <cell r="BP495">
            <v>180437</v>
          </cell>
          <cell r="BQ495">
            <v>0</v>
          </cell>
          <cell r="BR495">
            <v>0</v>
          </cell>
          <cell r="BS495">
            <v>0</v>
          </cell>
          <cell r="BT495">
            <v>0</v>
          </cell>
          <cell r="BU495">
            <v>601</v>
          </cell>
          <cell r="BV495">
            <v>0</v>
          </cell>
          <cell r="BW495">
            <v>0</v>
          </cell>
          <cell r="BX495">
            <v>0</v>
          </cell>
          <cell r="BY495">
            <v>0</v>
          </cell>
          <cell r="BZ495">
            <v>601</v>
          </cell>
          <cell r="CA495">
            <v>63</v>
          </cell>
          <cell r="CB495">
            <v>664</v>
          </cell>
          <cell r="CC495">
            <v>0.05</v>
          </cell>
          <cell r="CD495">
            <v>751</v>
          </cell>
        </row>
        <row r="496">
          <cell r="B496" t="str">
            <v>DU033</v>
          </cell>
          <cell r="C496" t="str">
            <v>CAP08</v>
          </cell>
          <cell r="D496" t="str">
            <v>Triducto</v>
          </cell>
          <cell r="E496" t="str">
            <v>m</v>
          </cell>
          <cell r="F496" t="str">
            <v>MRD379</v>
          </cell>
          <cell r="G496" t="str">
            <v>MRD384</v>
          </cell>
          <cell r="H496" t="str">
            <v>MRD383</v>
          </cell>
          <cell r="I496" t="str">
            <v>MRD385</v>
          </cell>
          <cell r="J496" t="str">
            <v>MRD386</v>
          </cell>
          <cell r="K496" t="str">
            <v>NA</v>
          </cell>
          <cell r="L496" t="str">
            <v>NA</v>
          </cell>
          <cell r="M496">
            <v>1</v>
          </cell>
          <cell r="N496">
            <v>1</v>
          </cell>
          <cell r="O496">
            <v>1</v>
          </cell>
          <cell r="P496">
            <v>2.9000000000000001E-2</v>
          </cell>
          <cell r="Q496">
            <v>1</v>
          </cell>
          <cell r="R496" t="str">
            <v>NA</v>
          </cell>
          <cell r="S496" t="str">
            <v>NA</v>
          </cell>
          <cell r="T496" t="str">
            <v>CEC005</v>
          </cell>
          <cell r="U496" t="str">
            <v>NA</v>
          </cell>
          <cell r="V496" t="str">
            <v>NA</v>
          </cell>
          <cell r="W496" t="str">
            <v>NA</v>
          </cell>
          <cell r="X496" t="str">
            <v>NA</v>
          </cell>
          <cell r="Y496" t="str">
            <v>CMC005</v>
          </cell>
          <cell r="Z496" t="str">
            <v>NA</v>
          </cell>
          <cell r="AA496" t="str">
            <v>NA</v>
          </cell>
          <cell r="AB496" t="str">
            <v>NA</v>
          </cell>
          <cell r="AC496" t="str">
            <v>NA</v>
          </cell>
          <cell r="AD496">
            <v>1</v>
          </cell>
          <cell r="AE496" t="str">
            <v>NA</v>
          </cell>
          <cell r="AF496" t="str">
            <v>NA</v>
          </cell>
          <cell r="AG496" t="str">
            <v>NA</v>
          </cell>
          <cell r="AH496" t="str">
            <v>NA</v>
          </cell>
          <cell r="AI496">
            <v>70</v>
          </cell>
          <cell r="AJ496">
            <v>70</v>
          </cell>
          <cell r="AO496">
            <v>22171</v>
          </cell>
          <cell r="AP496">
            <v>4500</v>
          </cell>
          <cell r="AQ496">
            <v>389</v>
          </cell>
          <cell r="AR496">
            <v>3000</v>
          </cell>
          <cell r="AS496">
            <v>14147</v>
          </cell>
          <cell r="AT496">
            <v>11305</v>
          </cell>
          <cell r="AU496">
            <v>0</v>
          </cell>
          <cell r="AV496">
            <v>0</v>
          </cell>
          <cell r="AW496">
            <v>4500</v>
          </cell>
          <cell r="AX496">
            <v>389</v>
          </cell>
          <cell r="AY496">
            <v>3000</v>
          </cell>
          <cell r="AZ496">
            <v>410</v>
          </cell>
          <cell r="BA496">
            <v>11305</v>
          </cell>
          <cell r="BB496">
            <v>0</v>
          </cell>
          <cell r="BC496">
            <v>0</v>
          </cell>
          <cell r="BD496">
            <v>20584</v>
          </cell>
          <cell r="BE496">
            <v>4261</v>
          </cell>
          <cell r="BF496">
            <v>0</v>
          </cell>
          <cell r="BG496">
            <v>0</v>
          </cell>
          <cell r="BH496">
            <v>0</v>
          </cell>
          <cell r="BI496">
            <v>0</v>
          </cell>
          <cell r="BJ496">
            <v>61</v>
          </cell>
          <cell r="BK496">
            <v>0</v>
          </cell>
          <cell r="BL496">
            <v>0</v>
          </cell>
          <cell r="BM496">
            <v>0</v>
          </cell>
          <cell r="BN496">
            <v>0</v>
          </cell>
          <cell r="BO496">
            <v>61</v>
          </cell>
          <cell r="BP496">
            <v>106852</v>
          </cell>
          <cell r="BQ496">
            <v>0</v>
          </cell>
          <cell r="BR496">
            <v>0</v>
          </cell>
          <cell r="BS496">
            <v>0</v>
          </cell>
          <cell r="BT496">
            <v>0</v>
          </cell>
          <cell r="BU496">
            <v>1526</v>
          </cell>
          <cell r="BV496">
            <v>0</v>
          </cell>
          <cell r="BW496">
            <v>0</v>
          </cell>
          <cell r="BX496">
            <v>0</v>
          </cell>
          <cell r="BY496">
            <v>0</v>
          </cell>
          <cell r="BZ496">
            <v>1526</v>
          </cell>
          <cell r="CA496">
            <v>61</v>
          </cell>
          <cell r="CB496">
            <v>1587</v>
          </cell>
          <cell r="CC496">
            <v>0.05</v>
          </cell>
          <cell r="CD496">
            <v>22171</v>
          </cell>
        </row>
        <row r="497">
          <cell r="B497" t="str">
            <v>DU021</v>
          </cell>
          <cell r="C497" t="str">
            <v>CAP08</v>
          </cell>
          <cell r="D497" t="str">
            <v>Tubería de una (1) vía (4")</v>
          </cell>
          <cell r="E497" t="str">
            <v>m</v>
          </cell>
          <cell r="F497" t="str">
            <v>MOC122</v>
          </cell>
          <cell r="G497" t="str">
            <v>MOC125</v>
          </cell>
          <cell r="H497" t="str">
            <v>MOC067</v>
          </cell>
          <cell r="I497" t="str">
            <v>NA</v>
          </cell>
          <cell r="J497" t="str">
            <v>NA</v>
          </cell>
          <cell r="K497" t="str">
            <v>NA</v>
          </cell>
          <cell r="L497" t="str">
            <v>NA</v>
          </cell>
          <cell r="M497">
            <v>1</v>
          </cell>
          <cell r="N497">
            <v>0.17</v>
          </cell>
          <cell r="O497">
            <v>0.5</v>
          </cell>
          <cell r="P497" t="str">
            <v>NA</v>
          </cell>
          <cell r="Q497" t="str">
            <v>NA</v>
          </cell>
          <cell r="R497" t="str">
            <v>NA</v>
          </cell>
          <cell r="S497" t="str">
            <v>NA</v>
          </cell>
          <cell r="T497" t="str">
            <v>CEC006</v>
          </cell>
          <cell r="U497" t="str">
            <v>NA</v>
          </cell>
          <cell r="V497" t="str">
            <v>NA</v>
          </cell>
          <cell r="W497" t="str">
            <v>NA</v>
          </cell>
          <cell r="X497" t="str">
            <v>NA</v>
          </cell>
          <cell r="Y497" t="str">
            <v>CMC005</v>
          </cell>
          <cell r="Z497" t="str">
            <v>NA</v>
          </cell>
          <cell r="AA497" t="str">
            <v>NA</v>
          </cell>
          <cell r="AB497" t="str">
            <v>NA</v>
          </cell>
          <cell r="AC497" t="str">
            <v>NA</v>
          </cell>
          <cell r="AD497">
            <v>1</v>
          </cell>
          <cell r="AE497" t="str">
            <v>NA</v>
          </cell>
          <cell r="AF497" t="str">
            <v>NA</v>
          </cell>
          <cell r="AG497" t="str">
            <v>NA</v>
          </cell>
          <cell r="AH497" t="str">
            <v>NA</v>
          </cell>
          <cell r="AI497">
            <v>30</v>
          </cell>
          <cell r="AJ497">
            <v>30</v>
          </cell>
          <cell r="AO497">
            <v>111909</v>
          </cell>
          <cell r="AP497">
            <v>85000</v>
          </cell>
          <cell r="AQ497">
            <v>30000</v>
          </cell>
          <cell r="AR497">
            <v>20798</v>
          </cell>
          <cell r="AS497">
            <v>0</v>
          </cell>
          <cell r="AT497">
            <v>0</v>
          </cell>
          <cell r="AU497">
            <v>0</v>
          </cell>
          <cell r="AV497">
            <v>0</v>
          </cell>
          <cell r="AW497">
            <v>85000</v>
          </cell>
          <cell r="AX497">
            <v>5100</v>
          </cell>
          <cell r="AY497">
            <v>10399</v>
          </cell>
          <cell r="AZ497">
            <v>0</v>
          </cell>
          <cell r="BA497">
            <v>0</v>
          </cell>
          <cell r="BB497">
            <v>0</v>
          </cell>
          <cell r="BC497">
            <v>0</v>
          </cell>
          <cell r="BD497">
            <v>105524</v>
          </cell>
          <cell r="BE497">
            <v>84698</v>
          </cell>
          <cell r="BF497">
            <v>0</v>
          </cell>
          <cell r="BG497">
            <v>0</v>
          </cell>
          <cell r="BH497">
            <v>0</v>
          </cell>
          <cell r="BI497">
            <v>0</v>
          </cell>
          <cell r="BJ497">
            <v>2823</v>
          </cell>
          <cell r="BK497">
            <v>0</v>
          </cell>
          <cell r="BL497">
            <v>0</v>
          </cell>
          <cell r="BM497">
            <v>0</v>
          </cell>
          <cell r="BN497">
            <v>0</v>
          </cell>
          <cell r="BO497">
            <v>2823</v>
          </cell>
          <cell r="BP497">
            <v>106852</v>
          </cell>
          <cell r="BQ497">
            <v>0</v>
          </cell>
          <cell r="BR497">
            <v>0</v>
          </cell>
          <cell r="BS497">
            <v>0</v>
          </cell>
          <cell r="BT497">
            <v>0</v>
          </cell>
          <cell r="BU497">
            <v>3562</v>
          </cell>
          <cell r="BV497">
            <v>0</v>
          </cell>
          <cell r="BW497">
            <v>0</v>
          </cell>
          <cell r="BX497">
            <v>0</v>
          </cell>
          <cell r="BY497">
            <v>0</v>
          </cell>
          <cell r="BZ497">
            <v>3562</v>
          </cell>
          <cell r="CA497">
            <v>2823</v>
          </cell>
          <cell r="CB497">
            <v>6385</v>
          </cell>
          <cell r="CC497">
            <v>0.05</v>
          </cell>
          <cell r="CD497">
            <v>111909</v>
          </cell>
        </row>
        <row r="498">
          <cell r="C498" t="str">
            <v>CAP08</v>
          </cell>
          <cell r="D498" t="str">
            <v>VARIOS OBRAS CIVILES</v>
          </cell>
          <cell r="CB498">
            <v>0</v>
          </cell>
          <cell r="CD498">
            <v>0</v>
          </cell>
        </row>
        <row r="499">
          <cell r="C499" t="str">
            <v>CAP09</v>
          </cell>
          <cell r="D499" t="str">
            <v>Alquiler y suministro de Planta Electrica para cruces Nocturnos</v>
          </cell>
          <cell r="E499" t="str">
            <v>Hr</v>
          </cell>
          <cell r="CB499">
            <v>0</v>
          </cell>
        </row>
        <row r="500">
          <cell r="B500" t="str">
            <v>CM022</v>
          </cell>
          <cell r="C500" t="str">
            <v>CAP09</v>
          </cell>
          <cell r="D500" t="str">
            <v>Cámara tipo D . Renforcada de 3m de profundidad</v>
          </cell>
          <cell r="E500" t="str">
            <v>U</v>
          </cell>
          <cell r="F500" t="str">
            <v>MOC137</v>
          </cell>
          <cell r="G500" t="str">
            <v>NA</v>
          </cell>
          <cell r="H500" t="str">
            <v>NA</v>
          </cell>
          <cell r="I500" t="str">
            <v>NA</v>
          </cell>
          <cell r="J500" t="str">
            <v>NA</v>
          </cell>
          <cell r="K500" t="str">
            <v>NA</v>
          </cell>
          <cell r="L500" t="str">
            <v>NA</v>
          </cell>
          <cell r="M500">
            <v>1</v>
          </cell>
          <cell r="N500" t="str">
            <v>NA</v>
          </cell>
          <cell r="O500" t="str">
            <v>NA</v>
          </cell>
          <cell r="P500" t="str">
            <v>NA</v>
          </cell>
          <cell r="Q500" t="str">
            <v>NA</v>
          </cell>
          <cell r="R500" t="str">
            <v>NA</v>
          </cell>
          <cell r="S500" t="str">
            <v>NA</v>
          </cell>
          <cell r="T500" t="str">
            <v>CEC004</v>
          </cell>
          <cell r="U500" t="str">
            <v>CEC007</v>
          </cell>
          <cell r="V500" t="str">
            <v>CEC011</v>
          </cell>
          <cell r="W500" t="str">
            <v>CEC008</v>
          </cell>
          <cell r="X500" t="str">
            <v>NA</v>
          </cell>
          <cell r="Y500" t="str">
            <v>CMC004</v>
          </cell>
          <cell r="Z500" t="str">
            <v>CMC006</v>
          </cell>
          <cell r="AA500" t="str">
            <v>CMC008</v>
          </cell>
          <cell r="AB500" t="str">
            <v>CMC007</v>
          </cell>
          <cell r="AC500" t="str">
            <v>NA</v>
          </cell>
          <cell r="AD500">
            <v>0.2</v>
          </cell>
          <cell r="AE500">
            <v>1</v>
          </cell>
          <cell r="AF500">
            <v>0.02</v>
          </cell>
          <cell r="AG500">
            <v>0.2</v>
          </cell>
          <cell r="AH500" t="str">
            <v>NA</v>
          </cell>
          <cell r="AI500">
            <v>0.9</v>
          </cell>
          <cell r="AJ500">
            <v>4.5</v>
          </cell>
          <cell r="AK500">
            <v>0.9</v>
          </cell>
          <cell r="AL500">
            <v>39</v>
          </cell>
          <cell r="AM500">
            <v>4.5</v>
          </cell>
          <cell r="AO500">
            <v>1767068</v>
          </cell>
          <cell r="AP500">
            <v>1501054</v>
          </cell>
          <cell r="AQ500">
            <v>0</v>
          </cell>
          <cell r="AR500">
            <v>0</v>
          </cell>
          <cell r="AS500">
            <v>0</v>
          </cell>
          <cell r="AT500">
            <v>0</v>
          </cell>
          <cell r="AU500">
            <v>0</v>
          </cell>
          <cell r="AV500">
            <v>0</v>
          </cell>
          <cell r="AW500">
            <v>1501054</v>
          </cell>
          <cell r="AX500">
            <v>0</v>
          </cell>
          <cell r="AY500">
            <v>0</v>
          </cell>
          <cell r="AZ500">
            <v>0</v>
          </cell>
          <cell r="BA500">
            <v>0</v>
          </cell>
          <cell r="BB500">
            <v>0</v>
          </cell>
          <cell r="BC500">
            <v>0</v>
          </cell>
          <cell r="BD500">
            <v>1576107</v>
          </cell>
          <cell r="BE500">
            <v>2893</v>
          </cell>
          <cell r="BF500">
            <v>17038</v>
          </cell>
          <cell r="BG500">
            <v>20668</v>
          </cell>
          <cell r="BH500">
            <v>90067</v>
          </cell>
          <cell r="BI500">
            <v>0</v>
          </cell>
          <cell r="BJ500">
            <v>643</v>
          </cell>
          <cell r="BK500">
            <v>18931</v>
          </cell>
          <cell r="BL500">
            <v>459</v>
          </cell>
          <cell r="BM500">
            <v>20015</v>
          </cell>
          <cell r="BN500">
            <v>0</v>
          </cell>
          <cell r="BO500">
            <v>40048</v>
          </cell>
          <cell r="BP500">
            <v>128224</v>
          </cell>
          <cell r="BQ500">
            <v>99537</v>
          </cell>
          <cell r="BR500">
            <v>140891</v>
          </cell>
          <cell r="BS500">
            <v>39108</v>
          </cell>
          <cell r="BT500">
            <v>0</v>
          </cell>
          <cell r="BU500">
            <v>28494</v>
          </cell>
          <cell r="BV500">
            <v>110597</v>
          </cell>
          <cell r="BW500">
            <v>3131</v>
          </cell>
          <cell r="BX500">
            <v>8691</v>
          </cell>
          <cell r="BY500">
            <v>0</v>
          </cell>
          <cell r="BZ500">
            <v>150913</v>
          </cell>
          <cell r="CA500">
            <v>40048</v>
          </cell>
          <cell r="CB500">
            <v>190961</v>
          </cell>
          <cell r="CC500">
            <v>0.05</v>
          </cell>
          <cell r="CD500">
            <v>1767068</v>
          </cell>
        </row>
        <row r="501">
          <cell r="B501" t="str">
            <v>CM029</v>
          </cell>
          <cell r="C501" t="str">
            <v>CAP09</v>
          </cell>
          <cell r="D501" t="str">
            <v>Cámara Tipo G</v>
          </cell>
          <cell r="E501" t="str">
            <v>U</v>
          </cell>
          <cell r="F501" t="str">
            <v>MOC141</v>
          </cell>
          <cell r="G501" t="str">
            <v>NA</v>
          </cell>
          <cell r="H501" t="str">
            <v>NA</v>
          </cell>
          <cell r="I501" t="str">
            <v>NA</v>
          </cell>
          <cell r="J501" t="str">
            <v>NA</v>
          </cell>
          <cell r="K501" t="str">
            <v>NA</v>
          </cell>
          <cell r="L501" t="str">
            <v>NA</v>
          </cell>
          <cell r="M501">
            <v>1</v>
          </cell>
          <cell r="N501" t="str">
            <v>NA</v>
          </cell>
          <cell r="O501" t="str">
            <v>NA</v>
          </cell>
          <cell r="P501" t="str">
            <v>NA</v>
          </cell>
          <cell r="Q501" t="str">
            <v>NA</v>
          </cell>
          <cell r="R501" t="str">
            <v>NA</v>
          </cell>
          <cell r="S501" t="str">
            <v>NA</v>
          </cell>
          <cell r="T501" t="str">
            <v>CEC002</v>
          </cell>
          <cell r="U501" t="str">
            <v>CEC004</v>
          </cell>
          <cell r="V501" t="str">
            <v>CEC007</v>
          </cell>
          <cell r="W501" t="str">
            <v>CEC011</v>
          </cell>
          <cell r="X501" t="str">
            <v>CEC008</v>
          </cell>
          <cell r="Y501" t="str">
            <v>CMC002</v>
          </cell>
          <cell r="Z501" t="str">
            <v>CMC004</v>
          </cell>
          <cell r="AA501" t="str">
            <v>CMC006</v>
          </cell>
          <cell r="AB501" t="str">
            <v>CMC008</v>
          </cell>
          <cell r="AC501" t="str">
            <v>CMC007</v>
          </cell>
          <cell r="AD501">
            <v>0.03</v>
          </cell>
          <cell r="AE501">
            <v>0.03</v>
          </cell>
          <cell r="AF501">
            <v>1</v>
          </cell>
          <cell r="AG501">
            <v>0.01</v>
          </cell>
          <cell r="AH501">
            <v>0.03</v>
          </cell>
          <cell r="AI501">
            <v>2</v>
          </cell>
          <cell r="AJ501">
            <v>70</v>
          </cell>
          <cell r="AK501">
            <v>70</v>
          </cell>
          <cell r="AL501">
            <v>2</v>
          </cell>
          <cell r="AM501">
            <v>140</v>
          </cell>
          <cell r="AN501">
            <v>70</v>
          </cell>
          <cell r="AO501">
            <v>381584</v>
          </cell>
          <cell r="AP501">
            <v>293788</v>
          </cell>
          <cell r="AQ501">
            <v>0</v>
          </cell>
          <cell r="AR501">
            <v>0</v>
          </cell>
          <cell r="AS501">
            <v>0</v>
          </cell>
          <cell r="AT501">
            <v>0</v>
          </cell>
          <cell r="AU501">
            <v>0</v>
          </cell>
          <cell r="AV501">
            <v>0</v>
          </cell>
          <cell r="AW501">
            <v>293788</v>
          </cell>
          <cell r="AX501">
            <v>0</v>
          </cell>
          <cell r="AY501">
            <v>0</v>
          </cell>
          <cell r="AZ501">
            <v>0</v>
          </cell>
          <cell r="BA501">
            <v>0</v>
          </cell>
          <cell r="BB501">
            <v>0</v>
          </cell>
          <cell r="BC501">
            <v>0</v>
          </cell>
          <cell r="BD501">
            <v>308477</v>
          </cell>
          <cell r="BE501">
            <v>584715</v>
          </cell>
          <cell r="BF501">
            <v>2893</v>
          </cell>
          <cell r="BG501">
            <v>17038</v>
          </cell>
          <cell r="BH501">
            <v>20668</v>
          </cell>
          <cell r="BI501">
            <v>90067</v>
          </cell>
          <cell r="BJ501">
            <v>8771</v>
          </cell>
          <cell r="BK501">
            <v>43</v>
          </cell>
          <cell r="BL501">
            <v>8519</v>
          </cell>
          <cell r="BM501">
            <v>103</v>
          </cell>
          <cell r="BN501">
            <v>1351</v>
          </cell>
          <cell r="BO501">
            <v>18787</v>
          </cell>
          <cell r="BP501">
            <v>89116</v>
          </cell>
          <cell r="BQ501">
            <v>128224</v>
          </cell>
          <cell r="BR501">
            <v>99537</v>
          </cell>
          <cell r="BS501">
            <v>140891</v>
          </cell>
          <cell r="BT501">
            <v>39108</v>
          </cell>
          <cell r="BU501">
            <v>1337</v>
          </cell>
          <cell r="BV501">
            <v>1923</v>
          </cell>
          <cell r="BW501">
            <v>49769</v>
          </cell>
          <cell r="BX501">
            <v>704</v>
          </cell>
          <cell r="BY501">
            <v>587</v>
          </cell>
          <cell r="BZ501">
            <v>54320</v>
          </cell>
          <cell r="CA501">
            <v>18787</v>
          </cell>
          <cell r="CB501">
            <v>73107</v>
          </cell>
          <cell r="CC501">
            <v>0.05</v>
          </cell>
          <cell r="CD501">
            <v>381584</v>
          </cell>
        </row>
        <row r="502">
          <cell r="C502" t="str">
            <v>CAP09</v>
          </cell>
          <cell r="D502" t="str">
            <v>IMPACTO URBANO</v>
          </cell>
          <cell r="CB502">
            <v>0</v>
          </cell>
        </row>
        <row r="503">
          <cell r="C503" t="str">
            <v>CAP09</v>
          </cell>
          <cell r="D503" t="str">
            <v>Impacto Urbano, incluye vallas informativas preventivas, cinta refletiva, conos, parales,.</v>
          </cell>
          <cell r="E503" t="str">
            <v>GLOBAL</v>
          </cell>
          <cell r="CB503">
            <v>0</v>
          </cell>
        </row>
        <row r="504">
          <cell r="B504" t="str">
            <v>CM016</v>
          </cell>
          <cell r="C504" t="str">
            <v>CAP09</v>
          </cell>
          <cell r="D504" t="str">
            <v>Subir techo de cámaras</v>
          </cell>
          <cell r="E504" t="str">
            <v>U</v>
          </cell>
          <cell r="F504" t="str">
            <v>MOC172</v>
          </cell>
          <cell r="G504" t="str">
            <v>NA</v>
          </cell>
          <cell r="H504" t="str">
            <v>NA</v>
          </cell>
          <cell r="I504" t="str">
            <v>NA</v>
          </cell>
          <cell r="J504" t="str">
            <v>NA</v>
          </cell>
          <cell r="K504" t="str">
            <v>NA</v>
          </cell>
          <cell r="L504" t="str">
            <v>NA</v>
          </cell>
          <cell r="M504">
            <v>1</v>
          </cell>
          <cell r="N504" t="str">
            <v>NA</v>
          </cell>
          <cell r="O504" t="str">
            <v>NA</v>
          </cell>
          <cell r="P504" t="str">
            <v>NA</v>
          </cell>
          <cell r="Q504" t="str">
            <v>NA</v>
          </cell>
          <cell r="R504" t="str">
            <v>NA</v>
          </cell>
          <cell r="S504" t="str">
            <v>NA</v>
          </cell>
          <cell r="T504" t="str">
            <v>CEC007</v>
          </cell>
          <cell r="U504" t="str">
            <v>NA</v>
          </cell>
          <cell r="V504" t="str">
            <v>NA</v>
          </cell>
          <cell r="W504" t="str">
            <v>NA</v>
          </cell>
          <cell r="X504" t="str">
            <v>NA</v>
          </cell>
          <cell r="Y504" t="str">
            <v>CMC006</v>
          </cell>
          <cell r="Z504" t="str">
            <v>NA</v>
          </cell>
          <cell r="AA504" t="str">
            <v>NA</v>
          </cell>
          <cell r="AB504" t="str">
            <v>NA</v>
          </cell>
          <cell r="AC504" t="str">
            <v>NA</v>
          </cell>
          <cell r="AD504">
            <v>1</v>
          </cell>
          <cell r="AE504" t="str">
            <v>NA</v>
          </cell>
          <cell r="AF504" t="str">
            <v>NA</v>
          </cell>
          <cell r="AG504" t="str">
            <v>NA</v>
          </cell>
          <cell r="AH504" t="str">
            <v>NA</v>
          </cell>
          <cell r="AI504">
            <v>5.25</v>
          </cell>
          <cell r="AJ504">
            <v>5.25</v>
          </cell>
          <cell r="AO504">
            <v>775907</v>
          </cell>
          <cell r="AP504">
            <v>717812</v>
          </cell>
          <cell r="AQ504">
            <v>0</v>
          </cell>
          <cell r="AR504">
            <v>0</v>
          </cell>
          <cell r="AS504">
            <v>0</v>
          </cell>
          <cell r="AT504">
            <v>0</v>
          </cell>
          <cell r="AU504">
            <v>0</v>
          </cell>
          <cell r="AV504">
            <v>0</v>
          </cell>
          <cell r="AW504">
            <v>717812</v>
          </cell>
          <cell r="AX504">
            <v>0</v>
          </cell>
          <cell r="AY504">
            <v>0</v>
          </cell>
          <cell r="AZ504">
            <v>0</v>
          </cell>
          <cell r="BA504">
            <v>0</v>
          </cell>
          <cell r="BB504">
            <v>0</v>
          </cell>
          <cell r="BC504">
            <v>0</v>
          </cell>
          <cell r="BD504">
            <v>753703</v>
          </cell>
          <cell r="BE504">
            <v>17038</v>
          </cell>
          <cell r="BF504">
            <v>0</v>
          </cell>
          <cell r="BG504">
            <v>0</v>
          </cell>
          <cell r="BH504">
            <v>0</v>
          </cell>
          <cell r="BI504">
            <v>0</v>
          </cell>
          <cell r="BJ504">
            <v>3245</v>
          </cell>
          <cell r="BK504">
            <v>0</v>
          </cell>
          <cell r="BL504">
            <v>0</v>
          </cell>
          <cell r="BM504">
            <v>0</v>
          </cell>
          <cell r="BN504">
            <v>0</v>
          </cell>
          <cell r="BO504">
            <v>3245</v>
          </cell>
          <cell r="BP504">
            <v>99537</v>
          </cell>
          <cell r="BQ504">
            <v>0</v>
          </cell>
          <cell r="BR504">
            <v>0</v>
          </cell>
          <cell r="BS504">
            <v>0</v>
          </cell>
          <cell r="BT504">
            <v>0</v>
          </cell>
          <cell r="BU504">
            <v>18959</v>
          </cell>
          <cell r="BV504">
            <v>0</v>
          </cell>
          <cell r="BW504">
            <v>0</v>
          </cell>
          <cell r="BX504">
            <v>0</v>
          </cell>
          <cell r="BY504">
            <v>0</v>
          </cell>
          <cell r="BZ504">
            <v>18959</v>
          </cell>
          <cell r="CA504">
            <v>3245</v>
          </cell>
          <cell r="CB504">
            <v>22204</v>
          </cell>
          <cell r="CC504">
            <v>0.05</v>
          </cell>
          <cell r="CD504">
            <v>775907</v>
          </cell>
        </row>
        <row r="505">
          <cell r="B505" t="str">
            <v>CM016</v>
          </cell>
          <cell r="C505" t="str">
            <v>CAP09</v>
          </cell>
          <cell r="D505" t="str">
            <v>Tipo C</v>
          </cell>
          <cell r="E505" t="str">
            <v>U</v>
          </cell>
          <cell r="F505" t="str">
            <v>MOC131</v>
          </cell>
          <cell r="G505" t="str">
            <v>NA</v>
          </cell>
          <cell r="H505" t="str">
            <v>NA</v>
          </cell>
          <cell r="I505" t="str">
            <v>NA</v>
          </cell>
          <cell r="J505" t="str">
            <v>NA</v>
          </cell>
          <cell r="K505" t="str">
            <v>NA</v>
          </cell>
          <cell r="L505" t="str">
            <v>NA</v>
          </cell>
          <cell r="M505">
            <v>1</v>
          </cell>
          <cell r="N505" t="str">
            <v>NA</v>
          </cell>
          <cell r="O505" t="str">
            <v>NA</v>
          </cell>
          <cell r="P505" t="str">
            <v>NA</v>
          </cell>
          <cell r="Q505" t="str">
            <v>NA</v>
          </cell>
          <cell r="R505" t="str">
            <v>NA</v>
          </cell>
          <cell r="S505" t="str">
            <v>NA</v>
          </cell>
          <cell r="T505" t="str">
            <v>CEC004</v>
          </cell>
          <cell r="U505" t="str">
            <v>CEC007</v>
          </cell>
          <cell r="V505" t="str">
            <v>CEC011</v>
          </cell>
          <cell r="W505" t="str">
            <v>CEC008</v>
          </cell>
          <cell r="X505" t="str">
            <v>NA</v>
          </cell>
          <cell r="Y505" t="str">
            <v>CMC004</v>
          </cell>
          <cell r="Z505" t="str">
            <v>CMC006</v>
          </cell>
          <cell r="AA505" t="str">
            <v>CMC008</v>
          </cell>
          <cell r="AB505" t="str">
            <v>CMC007</v>
          </cell>
          <cell r="AC505" t="str">
            <v>NA</v>
          </cell>
          <cell r="AD505">
            <v>0.14000000000000001</v>
          </cell>
          <cell r="AE505">
            <v>1</v>
          </cell>
          <cell r="AF505">
            <v>0.01</v>
          </cell>
          <cell r="AG505">
            <v>0.18</v>
          </cell>
          <cell r="AH505" t="str">
            <v>NA</v>
          </cell>
          <cell r="AI505">
            <v>0.7</v>
          </cell>
          <cell r="AJ505">
            <v>5</v>
          </cell>
          <cell r="AK505">
            <v>0.7</v>
          </cell>
          <cell r="AL505">
            <v>50</v>
          </cell>
          <cell r="AM505">
            <v>4</v>
          </cell>
          <cell r="AO505">
            <v>2726020</v>
          </cell>
          <cell r="AP505">
            <v>2378796.4870000002</v>
          </cell>
          <cell r="AQ505">
            <v>0</v>
          </cell>
          <cell r="AR505">
            <v>0</v>
          </cell>
          <cell r="AS505">
            <v>0</v>
          </cell>
          <cell r="AT505">
            <v>0</v>
          </cell>
          <cell r="AU505">
            <v>0</v>
          </cell>
          <cell r="AV505">
            <v>0</v>
          </cell>
          <cell r="AW505">
            <v>2378796</v>
          </cell>
          <cell r="AX505">
            <v>0</v>
          </cell>
          <cell r="AY505">
            <v>0</v>
          </cell>
          <cell r="AZ505">
            <v>0</v>
          </cell>
          <cell r="BA505">
            <v>0</v>
          </cell>
          <cell r="BB505">
            <v>0</v>
          </cell>
          <cell r="BC505">
            <v>0</v>
          </cell>
          <cell r="BD505">
            <v>2497736</v>
          </cell>
          <cell r="BE505">
            <v>2893</v>
          </cell>
          <cell r="BF505">
            <v>17038</v>
          </cell>
          <cell r="BG505">
            <v>20668</v>
          </cell>
          <cell r="BH505">
            <v>90067</v>
          </cell>
          <cell r="BI505">
            <v>0</v>
          </cell>
          <cell r="BJ505">
            <v>579</v>
          </cell>
          <cell r="BK505">
            <v>24340</v>
          </cell>
          <cell r="BL505">
            <v>295</v>
          </cell>
          <cell r="BM505">
            <v>23160</v>
          </cell>
          <cell r="BN505">
            <v>0</v>
          </cell>
          <cell r="BO505">
            <v>48374</v>
          </cell>
          <cell r="BP505">
            <v>128224</v>
          </cell>
          <cell r="BQ505">
            <v>99537</v>
          </cell>
          <cell r="BR505">
            <v>140891</v>
          </cell>
          <cell r="BS505">
            <v>39108</v>
          </cell>
          <cell r="BT505">
            <v>0</v>
          </cell>
          <cell r="BU505">
            <v>25645</v>
          </cell>
          <cell r="BV505">
            <v>142196</v>
          </cell>
          <cell r="BW505">
            <v>2013</v>
          </cell>
          <cell r="BX505">
            <v>10056</v>
          </cell>
          <cell r="BY505">
            <v>0</v>
          </cell>
          <cell r="BZ505">
            <v>179910</v>
          </cell>
          <cell r="CA505">
            <v>48374</v>
          </cell>
          <cell r="CB505">
            <v>228284</v>
          </cell>
          <cell r="CC505">
            <v>0.05</v>
          </cell>
          <cell r="CD505">
            <v>2726020</v>
          </cell>
        </row>
        <row r="506">
          <cell r="B506" t="str">
            <v>CM022</v>
          </cell>
          <cell r="C506" t="str">
            <v>CAP09</v>
          </cell>
          <cell r="D506" t="str">
            <v>Tipo D</v>
          </cell>
          <cell r="E506" t="str">
            <v>U</v>
          </cell>
          <cell r="F506" t="str">
            <v>MOC137</v>
          </cell>
          <cell r="G506" t="str">
            <v>NA</v>
          </cell>
          <cell r="H506" t="str">
            <v>NA</v>
          </cell>
          <cell r="I506" t="str">
            <v>NA</v>
          </cell>
          <cell r="J506" t="str">
            <v>NA</v>
          </cell>
          <cell r="K506" t="str">
            <v>NA</v>
          </cell>
          <cell r="L506" t="str">
            <v>NA</v>
          </cell>
          <cell r="M506">
            <v>1</v>
          </cell>
          <cell r="N506" t="str">
            <v>NA</v>
          </cell>
          <cell r="O506" t="str">
            <v>NA</v>
          </cell>
          <cell r="P506" t="str">
            <v>NA</v>
          </cell>
          <cell r="Q506" t="str">
            <v>NA</v>
          </cell>
          <cell r="R506" t="str">
            <v>NA</v>
          </cell>
          <cell r="S506" t="str">
            <v>NA</v>
          </cell>
          <cell r="T506" t="str">
            <v>CEC004</v>
          </cell>
          <cell r="U506" t="str">
            <v>CEC007</v>
          </cell>
          <cell r="V506" t="str">
            <v>CEC011</v>
          </cell>
          <cell r="W506" t="str">
            <v>CEC008</v>
          </cell>
          <cell r="X506" t="str">
            <v>NA</v>
          </cell>
          <cell r="Y506" t="str">
            <v>CMC004</v>
          </cell>
          <cell r="Z506" t="str">
            <v>CMC006</v>
          </cell>
          <cell r="AA506" t="str">
            <v>CMC008</v>
          </cell>
          <cell r="AB506" t="str">
            <v>CMC007</v>
          </cell>
          <cell r="AC506" t="str">
            <v>NA</v>
          </cell>
          <cell r="AD506">
            <v>0.2</v>
          </cell>
          <cell r="AE506">
            <v>1</v>
          </cell>
          <cell r="AF506">
            <v>0.02</v>
          </cell>
          <cell r="AG506">
            <v>0.2</v>
          </cell>
          <cell r="AH506" t="str">
            <v>NA</v>
          </cell>
          <cell r="AI506">
            <v>0.9</v>
          </cell>
          <cell r="AJ506">
            <v>4.5</v>
          </cell>
          <cell r="AK506">
            <v>0.9</v>
          </cell>
          <cell r="AL506">
            <v>39</v>
          </cell>
          <cell r="AM506">
            <v>4.5</v>
          </cell>
          <cell r="AO506">
            <v>1767068</v>
          </cell>
          <cell r="AP506">
            <v>1501054</v>
          </cell>
          <cell r="AQ506">
            <v>0</v>
          </cell>
          <cell r="AR506">
            <v>0</v>
          </cell>
          <cell r="AS506">
            <v>0</v>
          </cell>
          <cell r="AT506">
            <v>0</v>
          </cell>
          <cell r="AU506">
            <v>0</v>
          </cell>
          <cell r="AV506">
            <v>0</v>
          </cell>
          <cell r="AW506">
            <v>1501054</v>
          </cell>
          <cell r="AX506">
            <v>0</v>
          </cell>
          <cell r="AY506">
            <v>0</v>
          </cell>
          <cell r="AZ506">
            <v>0</v>
          </cell>
          <cell r="BA506">
            <v>0</v>
          </cell>
          <cell r="BB506">
            <v>0</v>
          </cell>
          <cell r="BC506">
            <v>0</v>
          </cell>
          <cell r="BD506">
            <v>1576107</v>
          </cell>
          <cell r="BE506">
            <v>2893</v>
          </cell>
          <cell r="BF506">
            <v>17038</v>
          </cell>
          <cell r="BG506">
            <v>20668</v>
          </cell>
          <cell r="BH506">
            <v>90067</v>
          </cell>
          <cell r="BI506">
            <v>0</v>
          </cell>
          <cell r="BJ506">
            <v>643</v>
          </cell>
          <cell r="BK506">
            <v>18931</v>
          </cell>
          <cell r="BL506">
            <v>459</v>
          </cell>
          <cell r="BM506">
            <v>20015</v>
          </cell>
          <cell r="BN506">
            <v>0</v>
          </cell>
          <cell r="BO506">
            <v>40048</v>
          </cell>
          <cell r="BP506">
            <v>128224</v>
          </cell>
          <cell r="BQ506">
            <v>99537</v>
          </cell>
          <cell r="BR506">
            <v>140891</v>
          </cell>
          <cell r="BS506">
            <v>39108</v>
          </cell>
          <cell r="BT506">
            <v>0</v>
          </cell>
          <cell r="BU506">
            <v>28494</v>
          </cell>
          <cell r="BV506">
            <v>110597</v>
          </cell>
          <cell r="BW506">
            <v>3131</v>
          </cell>
          <cell r="BX506">
            <v>8691</v>
          </cell>
          <cell r="BY506">
            <v>0</v>
          </cell>
          <cell r="BZ506">
            <v>150913</v>
          </cell>
          <cell r="CA506">
            <v>40048</v>
          </cell>
          <cell r="CB506">
            <v>190961</v>
          </cell>
          <cell r="CC506">
            <v>0.05</v>
          </cell>
          <cell r="CD506">
            <v>1767068</v>
          </cell>
        </row>
        <row r="507">
          <cell r="B507" t="str">
            <v>CM027</v>
          </cell>
          <cell r="C507" t="str">
            <v>CAP09</v>
          </cell>
          <cell r="D507" t="str">
            <v>Tipo F</v>
          </cell>
          <cell r="E507" t="str">
            <v>U</v>
          </cell>
          <cell r="F507" t="str">
            <v>MOC139</v>
          </cell>
          <cell r="G507" t="str">
            <v>NA</v>
          </cell>
          <cell r="H507" t="str">
            <v>NA</v>
          </cell>
          <cell r="I507" t="str">
            <v>NA</v>
          </cell>
          <cell r="J507" t="str">
            <v>NA</v>
          </cell>
          <cell r="K507" t="str">
            <v>NA</v>
          </cell>
          <cell r="L507" t="str">
            <v>NA</v>
          </cell>
          <cell r="M507">
            <v>1</v>
          </cell>
          <cell r="N507" t="str">
            <v>NA</v>
          </cell>
          <cell r="O507" t="str">
            <v>NA</v>
          </cell>
          <cell r="P507" t="str">
            <v>NA</v>
          </cell>
          <cell r="Q507" t="str">
            <v>NA</v>
          </cell>
          <cell r="R507" t="str">
            <v>NA</v>
          </cell>
          <cell r="S507" t="str">
            <v>NA</v>
          </cell>
          <cell r="T507" t="str">
            <v>CEC002</v>
          </cell>
          <cell r="U507" t="str">
            <v>CEC004</v>
          </cell>
          <cell r="V507" t="str">
            <v>CEC007</v>
          </cell>
          <cell r="W507" t="str">
            <v>CEC011</v>
          </cell>
          <cell r="X507" t="str">
            <v>CEC008</v>
          </cell>
          <cell r="Y507" t="str">
            <v>CMC002</v>
          </cell>
          <cell r="Z507" t="str">
            <v>CMC004</v>
          </cell>
          <cell r="AA507" t="str">
            <v>CMC006</v>
          </cell>
          <cell r="AB507" t="str">
            <v>CMC008</v>
          </cell>
          <cell r="AC507" t="str">
            <v>CMC007</v>
          </cell>
          <cell r="AD507">
            <v>7.0000000000000007E-2</v>
          </cell>
          <cell r="AE507">
            <v>7.0000000000000007E-2</v>
          </cell>
          <cell r="AF507">
            <v>1</v>
          </cell>
          <cell r="AG507">
            <v>0.04</v>
          </cell>
          <cell r="AH507">
            <v>7.0000000000000007E-2</v>
          </cell>
          <cell r="AI507">
            <v>3.5</v>
          </cell>
          <cell r="AJ507">
            <v>50</v>
          </cell>
          <cell r="AK507">
            <v>50</v>
          </cell>
          <cell r="AL507">
            <v>3.5</v>
          </cell>
          <cell r="AM507">
            <v>100</v>
          </cell>
          <cell r="AN507">
            <v>50</v>
          </cell>
          <cell r="AO507">
            <v>256198</v>
          </cell>
          <cell r="AP507">
            <v>192728</v>
          </cell>
          <cell r="AQ507">
            <v>0</v>
          </cell>
          <cell r="AR507">
            <v>0</v>
          </cell>
          <cell r="AS507">
            <v>0</v>
          </cell>
          <cell r="AT507">
            <v>0</v>
          </cell>
          <cell r="AU507">
            <v>0</v>
          </cell>
          <cell r="AV507">
            <v>0</v>
          </cell>
          <cell r="AW507">
            <v>192728</v>
          </cell>
          <cell r="AX507">
            <v>0</v>
          </cell>
          <cell r="AY507">
            <v>0</v>
          </cell>
          <cell r="AZ507">
            <v>0</v>
          </cell>
          <cell r="BA507">
            <v>0</v>
          </cell>
          <cell r="BB507">
            <v>0</v>
          </cell>
          <cell r="BC507">
            <v>0</v>
          </cell>
          <cell r="BD507">
            <v>202364</v>
          </cell>
          <cell r="BE507">
            <v>584715</v>
          </cell>
          <cell r="BF507">
            <v>2893</v>
          </cell>
          <cell r="BG507">
            <v>17038</v>
          </cell>
          <cell r="BH507">
            <v>20668</v>
          </cell>
          <cell r="BI507">
            <v>90067</v>
          </cell>
          <cell r="BJ507">
            <v>11694</v>
          </cell>
          <cell r="BK507">
            <v>58</v>
          </cell>
          <cell r="BL507">
            <v>4868</v>
          </cell>
          <cell r="BM507">
            <v>236</v>
          </cell>
          <cell r="BN507">
            <v>1801</v>
          </cell>
          <cell r="BO507">
            <v>18657</v>
          </cell>
          <cell r="BP507">
            <v>89116</v>
          </cell>
          <cell r="BQ507">
            <v>128224</v>
          </cell>
          <cell r="BR507">
            <v>99537</v>
          </cell>
          <cell r="BS507">
            <v>140891</v>
          </cell>
          <cell r="BT507">
            <v>39108</v>
          </cell>
          <cell r="BU507">
            <v>1782</v>
          </cell>
          <cell r="BV507">
            <v>2564</v>
          </cell>
          <cell r="BW507">
            <v>28439</v>
          </cell>
          <cell r="BX507">
            <v>1610</v>
          </cell>
          <cell r="BY507">
            <v>782</v>
          </cell>
          <cell r="BZ507">
            <v>35177</v>
          </cell>
          <cell r="CA507">
            <v>18657</v>
          </cell>
          <cell r="CB507">
            <v>53834</v>
          </cell>
          <cell r="CC507">
            <v>0.05</v>
          </cell>
          <cell r="CD507">
            <v>256198</v>
          </cell>
        </row>
        <row r="508">
          <cell r="B508" t="str">
            <v>CM018</v>
          </cell>
          <cell r="C508" t="str">
            <v>CAP09</v>
          </cell>
          <cell r="D508" t="str">
            <v>Tipo JC</v>
          </cell>
          <cell r="E508" t="str">
            <v>U</v>
          </cell>
          <cell r="F508" t="str">
            <v>MOC133</v>
          </cell>
          <cell r="G508" t="str">
            <v>NA</v>
          </cell>
          <cell r="H508" t="str">
            <v>NA</v>
          </cell>
          <cell r="I508" t="str">
            <v>NA</v>
          </cell>
          <cell r="J508" t="str">
            <v>NA</v>
          </cell>
          <cell r="K508" t="str">
            <v>NA</v>
          </cell>
          <cell r="L508" t="str">
            <v>NA</v>
          </cell>
          <cell r="M508">
            <v>1</v>
          </cell>
          <cell r="N508" t="str">
            <v>NA</v>
          </cell>
          <cell r="O508" t="str">
            <v>NA</v>
          </cell>
          <cell r="P508" t="str">
            <v>NA</v>
          </cell>
          <cell r="Q508" t="str">
            <v>NA</v>
          </cell>
          <cell r="R508" t="str">
            <v>NA</v>
          </cell>
          <cell r="S508" t="str">
            <v>NA</v>
          </cell>
          <cell r="T508" t="str">
            <v>CEC004</v>
          </cell>
          <cell r="U508" t="str">
            <v>CEC007</v>
          </cell>
          <cell r="V508" t="str">
            <v>CEC011</v>
          </cell>
          <cell r="W508" t="str">
            <v>CEC008</v>
          </cell>
          <cell r="X508" t="str">
            <v>NA</v>
          </cell>
          <cell r="Y508" t="str">
            <v>CMC004</v>
          </cell>
          <cell r="Z508" t="str">
            <v>CMC006</v>
          </cell>
          <cell r="AA508" t="str">
            <v>CMC008</v>
          </cell>
          <cell r="AB508" t="str">
            <v>CMC007</v>
          </cell>
          <cell r="AC508" t="str">
            <v>NA</v>
          </cell>
          <cell r="AD508">
            <v>0.15</v>
          </cell>
          <cell r="AE508">
            <v>1</v>
          </cell>
          <cell r="AF508">
            <v>0.01</v>
          </cell>
          <cell r="AG508">
            <v>0.18</v>
          </cell>
          <cell r="AH508" t="str">
            <v>NA</v>
          </cell>
          <cell r="AI508">
            <v>0.67</v>
          </cell>
          <cell r="AJ508">
            <v>4.5</v>
          </cell>
          <cell r="AK508">
            <v>0.67</v>
          </cell>
          <cell r="AL508">
            <v>47.5</v>
          </cell>
          <cell r="AM508">
            <v>3.75</v>
          </cell>
          <cell r="AO508">
            <v>2750529</v>
          </cell>
          <cell r="AP508">
            <v>2390539</v>
          </cell>
          <cell r="AQ508">
            <v>0</v>
          </cell>
          <cell r="AR508">
            <v>0</v>
          </cell>
          <cell r="AS508">
            <v>0</v>
          </cell>
          <cell r="AT508">
            <v>0</v>
          </cell>
          <cell r="AU508">
            <v>0</v>
          </cell>
          <cell r="AV508">
            <v>0</v>
          </cell>
          <cell r="AW508">
            <v>2390539</v>
          </cell>
          <cell r="AX508">
            <v>0</v>
          </cell>
          <cell r="AY508">
            <v>0</v>
          </cell>
          <cell r="AZ508">
            <v>0</v>
          </cell>
          <cell r="BA508">
            <v>0</v>
          </cell>
          <cell r="BB508">
            <v>0</v>
          </cell>
          <cell r="BC508">
            <v>0</v>
          </cell>
          <cell r="BD508">
            <v>2510066</v>
          </cell>
          <cell r="BE508">
            <v>2893</v>
          </cell>
          <cell r="BF508">
            <v>17038</v>
          </cell>
          <cell r="BG508">
            <v>20668</v>
          </cell>
          <cell r="BH508">
            <v>90067</v>
          </cell>
          <cell r="BI508">
            <v>0</v>
          </cell>
          <cell r="BJ508">
            <v>648</v>
          </cell>
          <cell r="BK508">
            <v>25430</v>
          </cell>
          <cell r="BL508">
            <v>308</v>
          </cell>
          <cell r="BM508">
            <v>24197</v>
          </cell>
          <cell r="BN508">
            <v>0</v>
          </cell>
          <cell r="BO508">
            <v>50583</v>
          </cell>
          <cell r="BP508">
            <v>128224</v>
          </cell>
          <cell r="BQ508">
            <v>99537</v>
          </cell>
          <cell r="BR508">
            <v>140891</v>
          </cell>
          <cell r="BS508">
            <v>39108</v>
          </cell>
          <cell r="BT508">
            <v>0</v>
          </cell>
          <cell r="BU508">
            <v>28707</v>
          </cell>
          <cell r="BV508">
            <v>148563</v>
          </cell>
          <cell r="BW508">
            <v>2103</v>
          </cell>
          <cell r="BX508">
            <v>10507</v>
          </cell>
          <cell r="BY508">
            <v>0</v>
          </cell>
          <cell r="BZ508">
            <v>189880</v>
          </cell>
          <cell r="CA508">
            <v>50583</v>
          </cell>
          <cell r="CB508">
            <v>240463</v>
          </cell>
          <cell r="CC508">
            <v>0.05</v>
          </cell>
          <cell r="CD508">
            <v>2750529</v>
          </cell>
        </row>
        <row r="509">
          <cell r="B509" t="str">
            <v>CM024</v>
          </cell>
          <cell r="C509" t="str">
            <v>CAP09</v>
          </cell>
          <cell r="D509" t="str">
            <v>Tipo JD</v>
          </cell>
          <cell r="E509" t="str">
            <v>U</v>
          </cell>
          <cell r="F509" t="str">
            <v>MOC138</v>
          </cell>
          <cell r="G509" t="str">
            <v>NA</v>
          </cell>
          <cell r="H509" t="str">
            <v>NA</v>
          </cell>
          <cell r="I509" t="str">
            <v>NA</v>
          </cell>
          <cell r="J509" t="str">
            <v>NA</v>
          </cell>
          <cell r="K509" t="str">
            <v>NA</v>
          </cell>
          <cell r="L509" t="str">
            <v>NA</v>
          </cell>
          <cell r="M509">
            <v>1</v>
          </cell>
          <cell r="N509" t="str">
            <v>NA</v>
          </cell>
          <cell r="O509" t="str">
            <v>NA</v>
          </cell>
          <cell r="P509" t="str">
            <v>NA</v>
          </cell>
          <cell r="Q509" t="str">
            <v>NA</v>
          </cell>
          <cell r="R509" t="str">
            <v>NA</v>
          </cell>
          <cell r="S509" t="str">
            <v>NA</v>
          </cell>
          <cell r="T509" t="str">
            <v>CEC004</v>
          </cell>
          <cell r="U509" t="str">
            <v>CEC007</v>
          </cell>
          <cell r="V509" t="str">
            <v>CEC011</v>
          </cell>
          <cell r="W509" t="str">
            <v>CEC008</v>
          </cell>
          <cell r="X509" t="str">
            <v>NA</v>
          </cell>
          <cell r="Y509" t="str">
            <v>CMC004</v>
          </cell>
          <cell r="Z509" t="str">
            <v>CMC006</v>
          </cell>
          <cell r="AA509" t="str">
            <v>CMC008</v>
          </cell>
          <cell r="AB509" t="str">
            <v>CMC007</v>
          </cell>
          <cell r="AC509" t="str">
            <v>NA</v>
          </cell>
          <cell r="AD509">
            <v>0.2</v>
          </cell>
          <cell r="AE509">
            <v>1</v>
          </cell>
          <cell r="AF509">
            <v>0.02</v>
          </cell>
          <cell r="AG509">
            <v>0.23</v>
          </cell>
          <cell r="AH509" t="str">
            <v>NA</v>
          </cell>
          <cell r="AI509">
            <v>0.85</v>
          </cell>
          <cell r="AJ509">
            <v>4.25</v>
          </cell>
          <cell r="AK509">
            <v>0.85</v>
          </cell>
          <cell r="AL509">
            <v>38</v>
          </cell>
          <cell r="AM509">
            <v>3.75</v>
          </cell>
          <cell r="AO509">
            <v>306918</v>
          </cell>
          <cell r="AP509">
            <v>95396</v>
          </cell>
          <cell r="AQ509">
            <v>0</v>
          </cell>
          <cell r="AR509">
            <v>0</v>
          </cell>
          <cell r="AS509">
            <v>0</v>
          </cell>
          <cell r="AT509">
            <v>0</v>
          </cell>
          <cell r="AU509">
            <v>0</v>
          </cell>
          <cell r="AV509">
            <v>0</v>
          </cell>
          <cell r="AW509">
            <v>95396</v>
          </cell>
          <cell r="AX509">
            <v>0</v>
          </cell>
          <cell r="AY509">
            <v>0</v>
          </cell>
          <cell r="AZ509">
            <v>0</v>
          </cell>
          <cell r="BA509">
            <v>0</v>
          </cell>
          <cell r="BB509">
            <v>0</v>
          </cell>
          <cell r="BC509">
            <v>0</v>
          </cell>
          <cell r="BD509">
            <v>100166</v>
          </cell>
          <cell r="BE509">
            <v>2893</v>
          </cell>
          <cell r="BF509">
            <v>17038</v>
          </cell>
          <cell r="BG509">
            <v>20668</v>
          </cell>
          <cell r="BH509">
            <v>90067</v>
          </cell>
          <cell r="BI509">
            <v>0</v>
          </cell>
          <cell r="BJ509">
            <v>681</v>
          </cell>
          <cell r="BK509">
            <v>20045</v>
          </cell>
          <cell r="BL509">
            <v>486</v>
          </cell>
          <cell r="BM509">
            <v>24371</v>
          </cell>
          <cell r="BN509">
            <v>0</v>
          </cell>
          <cell r="BO509">
            <v>45583</v>
          </cell>
          <cell r="BP509">
            <v>128224</v>
          </cell>
          <cell r="BQ509">
            <v>99537</v>
          </cell>
          <cell r="BR509">
            <v>140891</v>
          </cell>
          <cell r="BS509">
            <v>39108</v>
          </cell>
          <cell r="BT509">
            <v>0</v>
          </cell>
          <cell r="BU509">
            <v>30170</v>
          </cell>
          <cell r="BV509">
            <v>117102</v>
          </cell>
          <cell r="BW509">
            <v>3315</v>
          </cell>
          <cell r="BX509">
            <v>10582</v>
          </cell>
          <cell r="BY509">
            <v>0</v>
          </cell>
          <cell r="BZ509">
            <v>161169</v>
          </cell>
          <cell r="CA509">
            <v>45583</v>
          </cell>
          <cell r="CB509">
            <v>206752</v>
          </cell>
          <cell r="CC509">
            <v>0.05</v>
          </cell>
          <cell r="CD509">
            <v>306918</v>
          </cell>
        </row>
        <row r="510">
          <cell r="B510" t="str">
            <v>CM017</v>
          </cell>
          <cell r="C510" t="str">
            <v>CAP09</v>
          </cell>
          <cell r="D510" t="str">
            <v>Tipo LC</v>
          </cell>
          <cell r="E510" t="str">
            <v>U</v>
          </cell>
          <cell r="F510" t="str">
            <v>MOC132</v>
          </cell>
          <cell r="G510" t="str">
            <v>NA</v>
          </cell>
          <cell r="H510" t="str">
            <v>NA</v>
          </cell>
          <cell r="I510" t="str">
            <v>NA</v>
          </cell>
          <cell r="J510" t="str">
            <v>NA</v>
          </cell>
          <cell r="K510" t="str">
            <v>NA</v>
          </cell>
          <cell r="L510" t="str">
            <v>NA</v>
          </cell>
          <cell r="M510">
            <v>1</v>
          </cell>
          <cell r="N510" t="str">
            <v>NA</v>
          </cell>
          <cell r="O510" t="str">
            <v>NA</v>
          </cell>
          <cell r="P510" t="str">
            <v>NA</v>
          </cell>
          <cell r="Q510" t="str">
            <v>NA</v>
          </cell>
          <cell r="R510" t="str">
            <v>NA</v>
          </cell>
          <cell r="S510" t="str">
            <v>NA</v>
          </cell>
          <cell r="T510" t="str">
            <v>CEC004</v>
          </cell>
          <cell r="U510" t="str">
            <v>CEC007</v>
          </cell>
          <cell r="V510" t="str">
            <v>CEC011</v>
          </cell>
          <cell r="W510" t="str">
            <v>CEC008</v>
          </cell>
          <cell r="X510" t="str">
            <v>NA</v>
          </cell>
          <cell r="Y510" t="str">
            <v>CMC004</v>
          </cell>
          <cell r="Z510" t="str">
            <v>CMC006</v>
          </cell>
          <cell r="AA510" t="str">
            <v>CMC008</v>
          </cell>
          <cell r="AB510" t="str">
            <v>CMC007</v>
          </cell>
          <cell r="AC510" t="str">
            <v>NA</v>
          </cell>
          <cell r="AD510">
            <v>0.15</v>
          </cell>
          <cell r="AE510">
            <v>1</v>
          </cell>
          <cell r="AF510">
            <v>0.01</v>
          </cell>
          <cell r="AG510">
            <v>0.18</v>
          </cell>
          <cell r="AH510" t="str">
            <v>NA</v>
          </cell>
          <cell r="AI510">
            <v>0.67</v>
          </cell>
          <cell r="AJ510">
            <v>4.5</v>
          </cell>
          <cell r="AK510">
            <v>0.67</v>
          </cell>
          <cell r="AL510">
            <v>47.5</v>
          </cell>
          <cell r="AM510">
            <v>3.75</v>
          </cell>
          <cell r="AO510">
            <v>2767051</v>
          </cell>
          <cell r="AP510">
            <v>2406274</v>
          </cell>
          <cell r="AQ510">
            <v>0</v>
          </cell>
          <cell r="AR510">
            <v>0</v>
          </cell>
          <cell r="AS510">
            <v>0</v>
          </cell>
          <cell r="AT510">
            <v>0</v>
          </cell>
          <cell r="AU510">
            <v>0</v>
          </cell>
          <cell r="AV510">
            <v>0</v>
          </cell>
          <cell r="AW510">
            <v>2406274</v>
          </cell>
          <cell r="AX510">
            <v>0</v>
          </cell>
          <cell r="AY510">
            <v>0</v>
          </cell>
          <cell r="AZ510">
            <v>0</v>
          </cell>
          <cell r="BA510">
            <v>0</v>
          </cell>
          <cell r="BB510">
            <v>0</v>
          </cell>
          <cell r="BC510">
            <v>0</v>
          </cell>
          <cell r="BD510">
            <v>2526588</v>
          </cell>
          <cell r="BE510">
            <v>2893</v>
          </cell>
          <cell r="BF510">
            <v>17038</v>
          </cell>
          <cell r="BG510">
            <v>20668</v>
          </cell>
          <cell r="BH510">
            <v>90067</v>
          </cell>
          <cell r="BI510">
            <v>0</v>
          </cell>
          <cell r="BJ510">
            <v>648</v>
          </cell>
          <cell r="BK510">
            <v>25430</v>
          </cell>
          <cell r="BL510">
            <v>308</v>
          </cell>
          <cell r="BM510">
            <v>24197</v>
          </cell>
          <cell r="BN510">
            <v>0</v>
          </cell>
          <cell r="BO510">
            <v>50583</v>
          </cell>
          <cell r="BP510">
            <v>128224</v>
          </cell>
          <cell r="BQ510">
            <v>99537</v>
          </cell>
          <cell r="BR510">
            <v>140891</v>
          </cell>
          <cell r="BS510">
            <v>39108</v>
          </cell>
          <cell r="BT510">
            <v>0</v>
          </cell>
          <cell r="BU510">
            <v>28707</v>
          </cell>
          <cell r="BV510">
            <v>148563</v>
          </cell>
          <cell r="BW510">
            <v>2103</v>
          </cell>
          <cell r="BX510">
            <v>10507</v>
          </cell>
          <cell r="BY510">
            <v>0</v>
          </cell>
          <cell r="BZ510">
            <v>189880</v>
          </cell>
          <cell r="CA510">
            <v>50583</v>
          </cell>
          <cell r="CB510">
            <v>240463</v>
          </cell>
          <cell r="CC510">
            <v>0.05</v>
          </cell>
          <cell r="CD510">
            <v>2767051</v>
          </cell>
        </row>
        <row r="511">
          <cell r="B511" t="str">
            <v>CM019</v>
          </cell>
          <cell r="C511" t="str">
            <v>CAP09</v>
          </cell>
          <cell r="D511" t="str">
            <v>Tipo TC</v>
          </cell>
          <cell r="E511" t="str">
            <v>U</v>
          </cell>
          <cell r="F511" t="str">
            <v>MOC134</v>
          </cell>
          <cell r="G511" t="str">
            <v>NA</v>
          </cell>
          <cell r="H511" t="str">
            <v>NA</v>
          </cell>
          <cell r="I511" t="str">
            <v>NA</v>
          </cell>
          <cell r="J511" t="str">
            <v>NA</v>
          </cell>
          <cell r="K511" t="str">
            <v>NA</v>
          </cell>
          <cell r="L511" t="str">
            <v>NA</v>
          </cell>
          <cell r="M511">
            <v>1</v>
          </cell>
          <cell r="N511" t="str">
            <v>NA</v>
          </cell>
          <cell r="O511" t="str">
            <v>NA</v>
          </cell>
          <cell r="P511" t="str">
            <v>NA</v>
          </cell>
          <cell r="Q511" t="str">
            <v>NA</v>
          </cell>
          <cell r="R511" t="str">
            <v>NA</v>
          </cell>
          <cell r="S511" t="str">
            <v>NA</v>
          </cell>
          <cell r="T511" t="str">
            <v>CEC004</v>
          </cell>
          <cell r="U511" t="str">
            <v>CEC007</v>
          </cell>
          <cell r="V511" t="str">
            <v>CEC011</v>
          </cell>
          <cell r="W511" t="str">
            <v>CEC008</v>
          </cell>
          <cell r="X511" t="str">
            <v>NA</v>
          </cell>
          <cell r="Y511" t="str">
            <v>CMC004</v>
          </cell>
          <cell r="Z511" t="str">
            <v>CMC006</v>
          </cell>
          <cell r="AA511" t="str">
            <v>CMC008</v>
          </cell>
          <cell r="AB511" t="str">
            <v>CMC007</v>
          </cell>
          <cell r="AC511" t="str">
            <v>NA</v>
          </cell>
          <cell r="AD511">
            <v>0.15</v>
          </cell>
          <cell r="AE511">
            <v>1</v>
          </cell>
          <cell r="AF511">
            <v>0.01</v>
          </cell>
          <cell r="AG511">
            <v>0.18</v>
          </cell>
          <cell r="AH511" t="str">
            <v>NA</v>
          </cell>
          <cell r="AI511">
            <v>0.67</v>
          </cell>
          <cell r="AJ511">
            <v>4.5</v>
          </cell>
          <cell r="AK511">
            <v>0.67</v>
          </cell>
          <cell r="AL511">
            <v>47.5</v>
          </cell>
          <cell r="AM511">
            <v>3.75</v>
          </cell>
          <cell r="AO511">
            <v>2782764</v>
          </cell>
          <cell r="AP511">
            <v>2421239</v>
          </cell>
          <cell r="AQ511">
            <v>0</v>
          </cell>
          <cell r="AR511">
            <v>0</v>
          </cell>
          <cell r="AS511">
            <v>0</v>
          </cell>
          <cell r="AT511">
            <v>0</v>
          </cell>
          <cell r="AU511">
            <v>0</v>
          </cell>
          <cell r="AV511">
            <v>0</v>
          </cell>
          <cell r="AW511">
            <v>2421239</v>
          </cell>
          <cell r="AX511">
            <v>0</v>
          </cell>
          <cell r="AY511">
            <v>0</v>
          </cell>
          <cell r="AZ511">
            <v>0</v>
          </cell>
          <cell r="BA511">
            <v>0</v>
          </cell>
          <cell r="BB511">
            <v>0</v>
          </cell>
          <cell r="BC511">
            <v>0</v>
          </cell>
          <cell r="BD511">
            <v>2542301</v>
          </cell>
          <cell r="BE511">
            <v>2893</v>
          </cell>
          <cell r="BF511">
            <v>17038</v>
          </cell>
          <cell r="BG511">
            <v>20668</v>
          </cell>
          <cell r="BH511">
            <v>90067</v>
          </cell>
          <cell r="BI511">
            <v>0</v>
          </cell>
          <cell r="BJ511">
            <v>648</v>
          </cell>
          <cell r="BK511">
            <v>25430</v>
          </cell>
          <cell r="BL511">
            <v>308</v>
          </cell>
          <cell r="BM511">
            <v>24197</v>
          </cell>
          <cell r="BN511">
            <v>0</v>
          </cell>
          <cell r="BO511">
            <v>50583</v>
          </cell>
          <cell r="BP511">
            <v>128224</v>
          </cell>
          <cell r="BQ511">
            <v>99537</v>
          </cell>
          <cell r="BR511">
            <v>140891</v>
          </cell>
          <cell r="BS511">
            <v>39108</v>
          </cell>
          <cell r="BT511">
            <v>0</v>
          </cell>
          <cell r="BU511">
            <v>28707</v>
          </cell>
          <cell r="BV511">
            <v>148563</v>
          </cell>
          <cell r="BW511">
            <v>2103</v>
          </cell>
          <cell r="BX511">
            <v>10507</v>
          </cell>
          <cell r="BY511">
            <v>0</v>
          </cell>
          <cell r="BZ511">
            <v>189880</v>
          </cell>
          <cell r="CA511">
            <v>50583</v>
          </cell>
          <cell r="CB511">
            <v>240463</v>
          </cell>
          <cell r="CC511">
            <v>0.05</v>
          </cell>
          <cell r="CD511">
            <v>2782764</v>
          </cell>
        </row>
        <row r="512">
          <cell r="B512" t="str">
            <v>CM020</v>
          </cell>
          <cell r="C512" t="str">
            <v>CAP09</v>
          </cell>
          <cell r="D512" t="str">
            <v>Tipo XC</v>
          </cell>
          <cell r="E512" t="str">
            <v>U</v>
          </cell>
          <cell r="F512" t="str">
            <v>MOC135</v>
          </cell>
          <cell r="G512" t="str">
            <v>NA</v>
          </cell>
          <cell r="H512" t="str">
            <v>NA</v>
          </cell>
          <cell r="I512" t="str">
            <v>NA</v>
          </cell>
          <cell r="J512" t="str">
            <v>NA</v>
          </cell>
          <cell r="K512" t="str">
            <v>NA</v>
          </cell>
          <cell r="L512" t="str">
            <v>NA</v>
          </cell>
          <cell r="M512">
            <v>1</v>
          </cell>
          <cell r="N512" t="str">
            <v>NA</v>
          </cell>
          <cell r="O512" t="str">
            <v>NA</v>
          </cell>
          <cell r="P512" t="str">
            <v>NA</v>
          </cell>
          <cell r="Q512" t="str">
            <v>NA</v>
          </cell>
          <cell r="R512" t="str">
            <v>NA</v>
          </cell>
          <cell r="S512" t="str">
            <v>NA</v>
          </cell>
          <cell r="T512" t="str">
            <v>CEC004</v>
          </cell>
          <cell r="U512" t="str">
            <v>CEC007</v>
          </cell>
          <cell r="V512" t="str">
            <v>CEC011</v>
          </cell>
          <cell r="W512" t="str">
            <v>CEC008</v>
          </cell>
          <cell r="X512" t="str">
            <v>NA</v>
          </cell>
          <cell r="Y512" t="str">
            <v>CMC004</v>
          </cell>
          <cell r="Z512" t="str">
            <v>CMC006</v>
          </cell>
          <cell r="AA512" t="str">
            <v>CMC008</v>
          </cell>
          <cell r="AB512" t="str">
            <v>CMC007</v>
          </cell>
          <cell r="AC512" t="str">
            <v>NA</v>
          </cell>
          <cell r="AD512">
            <v>0.15</v>
          </cell>
          <cell r="AE512">
            <v>1</v>
          </cell>
          <cell r="AF512">
            <v>0.01</v>
          </cell>
          <cell r="AG512">
            <v>0.18</v>
          </cell>
          <cell r="AH512" t="str">
            <v>NA</v>
          </cell>
          <cell r="AI512">
            <v>0.67</v>
          </cell>
          <cell r="AJ512">
            <v>4.5</v>
          </cell>
          <cell r="AK512">
            <v>0.67</v>
          </cell>
          <cell r="AL512">
            <v>47.5</v>
          </cell>
          <cell r="AM512">
            <v>3.75</v>
          </cell>
          <cell r="AO512">
            <v>2777708</v>
          </cell>
          <cell r="AP512">
            <v>2416424</v>
          </cell>
          <cell r="AQ512">
            <v>0</v>
          </cell>
          <cell r="AR512">
            <v>0</v>
          </cell>
          <cell r="AS512">
            <v>0</v>
          </cell>
          <cell r="AT512">
            <v>0</v>
          </cell>
          <cell r="AU512">
            <v>0</v>
          </cell>
          <cell r="AV512">
            <v>0</v>
          </cell>
          <cell r="AW512">
            <v>2416424</v>
          </cell>
          <cell r="AX512">
            <v>0</v>
          </cell>
          <cell r="AY512">
            <v>0</v>
          </cell>
          <cell r="AZ512">
            <v>0</v>
          </cell>
          <cell r="BA512">
            <v>0</v>
          </cell>
          <cell r="BB512">
            <v>0</v>
          </cell>
          <cell r="BC512">
            <v>0</v>
          </cell>
          <cell r="BD512">
            <v>2537245</v>
          </cell>
          <cell r="BE512">
            <v>2893</v>
          </cell>
          <cell r="BF512">
            <v>17038</v>
          </cell>
          <cell r="BG512">
            <v>20668</v>
          </cell>
          <cell r="BH512">
            <v>90067</v>
          </cell>
          <cell r="BI512">
            <v>0</v>
          </cell>
          <cell r="BJ512">
            <v>648</v>
          </cell>
          <cell r="BK512">
            <v>25430</v>
          </cell>
          <cell r="BL512">
            <v>308</v>
          </cell>
          <cell r="BM512">
            <v>24197</v>
          </cell>
          <cell r="BN512">
            <v>0</v>
          </cell>
          <cell r="BO512">
            <v>50583</v>
          </cell>
          <cell r="BP512">
            <v>128224</v>
          </cell>
          <cell r="BQ512">
            <v>99537</v>
          </cell>
          <cell r="BR512">
            <v>140891</v>
          </cell>
          <cell r="BS512">
            <v>39108</v>
          </cell>
          <cell r="BT512">
            <v>0</v>
          </cell>
          <cell r="BU512">
            <v>28707</v>
          </cell>
          <cell r="BV512">
            <v>148563</v>
          </cell>
          <cell r="BW512">
            <v>2103</v>
          </cell>
          <cell r="BX512">
            <v>10507</v>
          </cell>
          <cell r="BY512">
            <v>0</v>
          </cell>
          <cell r="BZ512">
            <v>189880</v>
          </cell>
          <cell r="CA512">
            <v>50583</v>
          </cell>
          <cell r="CB512">
            <v>240463</v>
          </cell>
          <cell r="CC512">
            <v>0.05</v>
          </cell>
          <cell r="CD512">
            <v>2777708</v>
          </cell>
        </row>
        <row r="513">
          <cell r="B513" t="str">
            <v>CM021</v>
          </cell>
          <cell r="C513" t="str">
            <v>CAP09</v>
          </cell>
          <cell r="D513" t="str">
            <v>Tipo ZC</v>
          </cell>
          <cell r="E513" t="str">
            <v>U</v>
          </cell>
          <cell r="F513" t="str">
            <v>MOC136</v>
          </cell>
          <cell r="G513" t="str">
            <v>NA</v>
          </cell>
          <cell r="H513" t="str">
            <v>NA</v>
          </cell>
          <cell r="I513" t="str">
            <v>NA</v>
          </cell>
          <cell r="J513" t="str">
            <v>NA</v>
          </cell>
          <cell r="K513" t="str">
            <v>NA</v>
          </cell>
          <cell r="L513" t="str">
            <v>NA</v>
          </cell>
          <cell r="M513">
            <v>1</v>
          </cell>
          <cell r="N513" t="str">
            <v>NA</v>
          </cell>
          <cell r="O513" t="str">
            <v>NA</v>
          </cell>
          <cell r="P513" t="str">
            <v>NA</v>
          </cell>
          <cell r="Q513" t="str">
            <v>NA</v>
          </cell>
          <cell r="R513" t="str">
            <v>NA</v>
          </cell>
          <cell r="S513" t="str">
            <v>NA</v>
          </cell>
          <cell r="T513" t="str">
            <v>CEC004</v>
          </cell>
          <cell r="U513" t="str">
            <v>CEC007</v>
          </cell>
          <cell r="V513" t="str">
            <v>CEC011</v>
          </cell>
          <cell r="W513" t="str">
            <v>CEC008</v>
          </cell>
          <cell r="X513" t="str">
            <v>NA</v>
          </cell>
          <cell r="Y513" t="str">
            <v>CMC004</v>
          </cell>
          <cell r="Z513" t="str">
            <v>CMC006</v>
          </cell>
          <cell r="AA513" t="str">
            <v>CMC008</v>
          </cell>
          <cell r="AB513" t="str">
            <v>CMC007</v>
          </cell>
          <cell r="AC513" t="str">
            <v>NA</v>
          </cell>
          <cell r="AD513">
            <v>0.15</v>
          </cell>
          <cell r="AE513">
            <v>1</v>
          </cell>
          <cell r="AF513">
            <v>0.01</v>
          </cell>
          <cell r="AG513">
            <v>0.18</v>
          </cell>
          <cell r="AH513" t="str">
            <v>NA</v>
          </cell>
          <cell r="AI513">
            <v>0.67</v>
          </cell>
          <cell r="AJ513">
            <v>4.5</v>
          </cell>
          <cell r="AK513">
            <v>0.67</v>
          </cell>
          <cell r="AL513">
            <v>47.5</v>
          </cell>
          <cell r="AM513">
            <v>3.75</v>
          </cell>
          <cell r="AO513">
            <v>1328144</v>
          </cell>
          <cell r="AP513">
            <v>1035887</v>
          </cell>
          <cell r="AQ513">
            <v>0</v>
          </cell>
          <cell r="AR513">
            <v>0</v>
          </cell>
          <cell r="AS513">
            <v>0</v>
          </cell>
          <cell r="AT513">
            <v>0</v>
          </cell>
          <cell r="AU513">
            <v>0</v>
          </cell>
          <cell r="AV513">
            <v>0</v>
          </cell>
          <cell r="AW513">
            <v>1035887</v>
          </cell>
          <cell r="AX513">
            <v>0</v>
          </cell>
          <cell r="AY513">
            <v>0</v>
          </cell>
          <cell r="AZ513">
            <v>0</v>
          </cell>
          <cell r="BA513">
            <v>0</v>
          </cell>
          <cell r="BB513">
            <v>0</v>
          </cell>
          <cell r="BC513">
            <v>0</v>
          </cell>
          <cell r="BD513">
            <v>1087681</v>
          </cell>
          <cell r="BE513">
            <v>2893</v>
          </cell>
          <cell r="BF513">
            <v>17038</v>
          </cell>
          <cell r="BG513">
            <v>20668</v>
          </cell>
          <cell r="BH513">
            <v>90067</v>
          </cell>
          <cell r="BI513">
            <v>0</v>
          </cell>
          <cell r="BJ513">
            <v>648</v>
          </cell>
          <cell r="BK513">
            <v>25430</v>
          </cell>
          <cell r="BL513">
            <v>308</v>
          </cell>
          <cell r="BM513">
            <v>24197</v>
          </cell>
          <cell r="BN513">
            <v>0</v>
          </cell>
          <cell r="BO513">
            <v>50583</v>
          </cell>
          <cell r="BP513">
            <v>128224</v>
          </cell>
          <cell r="BQ513">
            <v>99537</v>
          </cell>
          <cell r="BR513">
            <v>140891</v>
          </cell>
          <cell r="BS513">
            <v>39108</v>
          </cell>
          <cell r="BT513">
            <v>0</v>
          </cell>
          <cell r="BU513">
            <v>28707</v>
          </cell>
          <cell r="BV513">
            <v>148563</v>
          </cell>
          <cell r="BW513">
            <v>2103</v>
          </cell>
          <cell r="BX513">
            <v>10507</v>
          </cell>
          <cell r="BY513">
            <v>0</v>
          </cell>
          <cell r="BZ513">
            <v>189880</v>
          </cell>
          <cell r="CA513">
            <v>50583</v>
          </cell>
          <cell r="CB513">
            <v>240463</v>
          </cell>
          <cell r="CC513">
            <v>0.05</v>
          </cell>
          <cell r="CD513">
            <v>1328144</v>
          </cell>
        </row>
        <row r="514">
          <cell r="B514" t="str">
            <v>DC003</v>
          </cell>
          <cell r="C514" t="str">
            <v>CAP10</v>
          </cell>
          <cell r="D514" t="str">
            <v xml:space="preserve">Cámara tipo 2F1.      Dibujo C-21700 </v>
          </cell>
          <cell r="E514" t="str">
            <v>U</v>
          </cell>
          <cell r="F514" t="str">
            <v>MOC140</v>
          </cell>
          <cell r="G514" t="str">
            <v>NA</v>
          </cell>
          <cell r="H514" t="str">
            <v>NA</v>
          </cell>
          <cell r="I514" t="str">
            <v>NA</v>
          </cell>
          <cell r="J514" t="str">
            <v>NA</v>
          </cell>
          <cell r="K514" t="str">
            <v>NA</v>
          </cell>
          <cell r="L514" t="str">
            <v>NA</v>
          </cell>
          <cell r="M514">
            <v>1</v>
          </cell>
          <cell r="N514" t="str">
            <v>NA</v>
          </cell>
          <cell r="O514" t="str">
            <v>NA</v>
          </cell>
          <cell r="P514" t="str">
            <v>NA</v>
          </cell>
          <cell r="Q514" t="str">
            <v>NA</v>
          </cell>
          <cell r="R514" t="str">
            <v>NA</v>
          </cell>
          <cell r="S514" t="str">
            <v>NA</v>
          </cell>
          <cell r="T514" t="str">
            <v>CEC002</v>
          </cell>
          <cell r="U514" t="str">
            <v>CEC004</v>
          </cell>
          <cell r="V514" t="str">
            <v>CEC007</v>
          </cell>
          <cell r="W514" t="str">
            <v>CEC011</v>
          </cell>
          <cell r="X514" t="str">
            <v>CEC008</v>
          </cell>
          <cell r="Y514" t="str">
            <v>CMC002</v>
          </cell>
          <cell r="Z514" t="str">
            <v>CMC004</v>
          </cell>
          <cell r="AA514" t="str">
            <v>CMC006</v>
          </cell>
          <cell r="AB514" t="str">
            <v>CMC008</v>
          </cell>
          <cell r="AC514" t="str">
            <v>CMC007</v>
          </cell>
          <cell r="AD514">
            <v>0.1</v>
          </cell>
          <cell r="AE514">
            <v>0.14000000000000001</v>
          </cell>
          <cell r="AF514">
            <v>1</v>
          </cell>
          <cell r="AG514">
            <v>0.03</v>
          </cell>
          <cell r="AH514">
            <v>0.08</v>
          </cell>
          <cell r="AI514">
            <v>2</v>
          </cell>
          <cell r="AJ514">
            <v>20</v>
          </cell>
          <cell r="AK514">
            <v>14.6</v>
          </cell>
          <cell r="AL514">
            <v>2</v>
          </cell>
          <cell r="AM514">
            <v>75</v>
          </cell>
          <cell r="AN514">
            <v>25</v>
          </cell>
          <cell r="AO514">
            <v>403790</v>
          </cell>
          <cell r="AP514">
            <v>280991</v>
          </cell>
          <cell r="AQ514">
            <v>0</v>
          </cell>
          <cell r="AR514">
            <v>0</v>
          </cell>
          <cell r="AS514">
            <v>0</v>
          </cell>
          <cell r="AT514">
            <v>0</v>
          </cell>
          <cell r="AU514">
            <v>0</v>
          </cell>
          <cell r="AV514">
            <v>0</v>
          </cell>
          <cell r="AW514">
            <v>280991</v>
          </cell>
          <cell r="AX514">
            <v>0</v>
          </cell>
          <cell r="AY514">
            <v>0</v>
          </cell>
          <cell r="AZ514">
            <v>0</v>
          </cell>
          <cell r="BA514">
            <v>0</v>
          </cell>
          <cell r="BB514">
            <v>0</v>
          </cell>
          <cell r="BC514">
            <v>0</v>
          </cell>
          <cell r="BD514">
            <v>295041</v>
          </cell>
          <cell r="BE514">
            <v>584715</v>
          </cell>
          <cell r="BF514">
            <v>2893</v>
          </cell>
          <cell r="BG514">
            <v>17038</v>
          </cell>
          <cell r="BH514">
            <v>20668</v>
          </cell>
          <cell r="BI514">
            <v>90067</v>
          </cell>
          <cell r="BJ514">
            <v>29236</v>
          </cell>
          <cell r="BK514">
            <v>203</v>
          </cell>
          <cell r="BL514">
            <v>8519</v>
          </cell>
          <cell r="BM514">
            <v>310</v>
          </cell>
          <cell r="BN514">
            <v>3603</v>
          </cell>
          <cell r="BO514">
            <v>41871</v>
          </cell>
          <cell r="BP514">
            <v>89116</v>
          </cell>
          <cell r="BQ514">
            <v>128224</v>
          </cell>
          <cell r="BR514">
            <v>99537</v>
          </cell>
          <cell r="BS514">
            <v>140891</v>
          </cell>
          <cell r="BT514">
            <v>39108</v>
          </cell>
          <cell r="BU514">
            <v>4456</v>
          </cell>
          <cell r="BV514">
            <v>8976</v>
          </cell>
          <cell r="BW514">
            <v>49769</v>
          </cell>
          <cell r="BX514">
            <v>2113</v>
          </cell>
          <cell r="BY514">
            <v>1564</v>
          </cell>
          <cell r="BZ514">
            <v>66878</v>
          </cell>
          <cell r="CA514">
            <v>41871</v>
          </cell>
          <cell r="CB514">
            <v>108749</v>
          </cell>
          <cell r="CC514">
            <v>0.05</v>
          </cell>
          <cell r="CD514">
            <v>403790</v>
          </cell>
        </row>
        <row r="515">
          <cell r="B515" t="str">
            <v>VR013</v>
          </cell>
          <cell r="C515" t="str">
            <v>CAP10</v>
          </cell>
          <cell r="D515" t="str">
            <v>Instalación de abonados</v>
          </cell>
          <cell r="E515" t="str">
            <v>U</v>
          </cell>
          <cell r="F515" t="str">
            <v>NA</v>
          </cell>
          <cell r="G515" t="str">
            <v>NA</v>
          </cell>
          <cell r="H515" t="str">
            <v>NA</v>
          </cell>
          <cell r="I515" t="str">
            <v>NA</v>
          </cell>
          <cell r="J515" t="str">
            <v>NA</v>
          </cell>
          <cell r="K515" t="str">
            <v>NA</v>
          </cell>
          <cell r="L515" t="str">
            <v>NA</v>
          </cell>
          <cell r="M515" t="str">
            <v>NA</v>
          </cell>
          <cell r="N515" t="str">
            <v>NA</v>
          </cell>
          <cell r="O515" t="str">
            <v>NA</v>
          </cell>
          <cell r="P515" t="str">
            <v>NA</v>
          </cell>
          <cell r="Q515" t="str">
            <v>NA</v>
          </cell>
          <cell r="R515" t="str">
            <v>NA</v>
          </cell>
          <cell r="S515" t="str">
            <v>NA</v>
          </cell>
          <cell r="T515" t="str">
            <v>CER009</v>
          </cell>
          <cell r="U515" t="str">
            <v>NA</v>
          </cell>
          <cell r="V515" t="str">
            <v>NA</v>
          </cell>
          <cell r="W515" t="str">
            <v>NA</v>
          </cell>
          <cell r="X515" t="str">
            <v>NA</v>
          </cell>
          <cell r="Y515" t="str">
            <v>CMC019</v>
          </cell>
          <cell r="Z515" t="str">
            <v>NA</v>
          </cell>
          <cell r="AA515" t="str">
            <v>NA</v>
          </cell>
          <cell r="AB515" t="str">
            <v>NA</v>
          </cell>
          <cell r="AC515" t="str">
            <v>NA</v>
          </cell>
          <cell r="AD515">
            <v>1</v>
          </cell>
          <cell r="AE515" t="str">
            <v>NA</v>
          </cell>
          <cell r="AF515" t="str">
            <v>NA</v>
          </cell>
          <cell r="AG515" t="str">
            <v>NA</v>
          </cell>
          <cell r="AH515" t="str">
            <v>NA</v>
          </cell>
          <cell r="AI515">
            <v>17.75</v>
          </cell>
          <cell r="AJ515">
            <v>17.75</v>
          </cell>
          <cell r="AO515">
            <v>14998</v>
          </cell>
          <cell r="AP515">
            <v>0</v>
          </cell>
          <cell r="AQ515">
            <v>0</v>
          </cell>
          <cell r="AR515">
            <v>0</v>
          </cell>
          <cell r="AS515">
            <v>0</v>
          </cell>
          <cell r="AT515">
            <v>0</v>
          </cell>
          <cell r="AU515">
            <v>0</v>
          </cell>
          <cell r="AV515">
            <v>0</v>
          </cell>
          <cell r="AW515">
            <v>0</v>
          </cell>
          <cell r="AX515">
            <v>0</v>
          </cell>
          <cell r="AY515">
            <v>0</v>
          </cell>
          <cell r="AZ515">
            <v>0</v>
          </cell>
          <cell r="BA515">
            <v>0</v>
          </cell>
          <cell r="BB515">
            <v>0</v>
          </cell>
          <cell r="BC515">
            <v>0</v>
          </cell>
          <cell r="BD515">
            <v>0</v>
          </cell>
          <cell r="BE515">
            <v>45014</v>
          </cell>
          <cell r="BF515">
            <v>0</v>
          </cell>
          <cell r="BG515">
            <v>0</v>
          </cell>
          <cell r="BH515">
            <v>0</v>
          </cell>
          <cell r="BI515">
            <v>0</v>
          </cell>
          <cell r="BJ515">
            <v>2536</v>
          </cell>
          <cell r="BK515">
            <v>0</v>
          </cell>
          <cell r="BL515">
            <v>0</v>
          </cell>
          <cell r="BM515">
            <v>0</v>
          </cell>
          <cell r="BN515">
            <v>0</v>
          </cell>
          <cell r="BO515">
            <v>2536</v>
          </cell>
          <cell r="BP515">
            <v>221203</v>
          </cell>
          <cell r="BQ515">
            <v>0</v>
          </cell>
          <cell r="BR515">
            <v>0</v>
          </cell>
          <cell r="BS515">
            <v>0</v>
          </cell>
          <cell r="BT515">
            <v>0</v>
          </cell>
          <cell r="BU515">
            <v>12462</v>
          </cell>
          <cell r="BV515">
            <v>0</v>
          </cell>
          <cell r="BW515">
            <v>0</v>
          </cell>
          <cell r="BX515">
            <v>0</v>
          </cell>
          <cell r="BY515">
            <v>0</v>
          </cell>
          <cell r="BZ515">
            <v>12462</v>
          </cell>
          <cell r="CA515">
            <v>2536</v>
          </cell>
          <cell r="CB515">
            <v>14998</v>
          </cell>
          <cell r="CD515">
            <v>14998</v>
          </cell>
        </row>
        <row r="516">
          <cell r="B516" t="str">
            <v>DC003</v>
          </cell>
          <cell r="C516" t="str">
            <v>CAP10</v>
          </cell>
          <cell r="D516" t="str">
            <v>Tipo 2F</v>
          </cell>
          <cell r="E516" t="str">
            <v>U</v>
          </cell>
          <cell r="F516" t="str">
            <v>NA</v>
          </cell>
          <cell r="G516" t="str">
            <v>NA</v>
          </cell>
          <cell r="H516" t="str">
            <v>NA</v>
          </cell>
          <cell r="I516" t="str">
            <v>NA</v>
          </cell>
          <cell r="J516" t="str">
            <v>NA</v>
          </cell>
          <cell r="K516" t="str">
            <v>NA</v>
          </cell>
          <cell r="L516" t="str">
            <v>NA</v>
          </cell>
          <cell r="M516" t="str">
            <v>NA</v>
          </cell>
          <cell r="N516" t="str">
            <v>NA</v>
          </cell>
          <cell r="O516" t="str">
            <v>NA</v>
          </cell>
          <cell r="P516" t="str">
            <v>NA</v>
          </cell>
          <cell r="Q516" t="str">
            <v>NA</v>
          </cell>
          <cell r="R516" t="str">
            <v>NA</v>
          </cell>
          <cell r="S516" t="str">
            <v>NA</v>
          </cell>
          <cell r="T516" t="str">
            <v>CEC015</v>
          </cell>
          <cell r="U516" t="str">
            <v>CEC011</v>
          </cell>
          <cell r="V516" t="str">
            <v>CEC008</v>
          </cell>
          <cell r="W516" t="str">
            <v>NA</v>
          </cell>
          <cell r="X516" t="str">
            <v>NA</v>
          </cell>
          <cell r="Y516" t="str">
            <v>CMC022</v>
          </cell>
          <cell r="Z516" t="str">
            <v>CMC008</v>
          </cell>
          <cell r="AA516" t="str">
            <v>CMC007</v>
          </cell>
          <cell r="AB516" t="str">
            <v>NA</v>
          </cell>
          <cell r="AC516" t="str">
            <v>NA</v>
          </cell>
          <cell r="AD516">
            <v>1</v>
          </cell>
          <cell r="AE516">
            <v>0.06</v>
          </cell>
          <cell r="AF516">
            <v>0.5</v>
          </cell>
          <cell r="AG516" t="str">
            <v>NA</v>
          </cell>
          <cell r="AH516" t="str">
            <v>NA</v>
          </cell>
          <cell r="AI516">
            <v>2</v>
          </cell>
          <cell r="AJ516">
            <v>2</v>
          </cell>
          <cell r="AK516">
            <v>35.4</v>
          </cell>
          <cell r="AL516">
            <v>4</v>
          </cell>
          <cell r="AO516">
            <v>134154</v>
          </cell>
          <cell r="AP516">
            <v>0</v>
          </cell>
          <cell r="AQ516">
            <v>0</v>
          </cell>
          <cell r="AR516">
            <v>0</v>
          </cell>
          <cell r="AS516">
            <v>0</v>
          </cell>
          <cell r="AT516">
            <v>0</v>
          </cell>
          <cell r="AU516">
            <v>0</v>
          </cell>
          <cell r="AV516">
            <v>0</v>
          </cell>
          <cell r="AW516">
            <v>0</v>
          </cell>
          <cell r="AX516">
            <v>0</v>
          </cell>
          <cell r="AY516">
            <v>0</v>
          </cell>
          <cell r="AZ516">
            <v>0</v>
          </cell>
          <cell r="BA516">
            <v>0</v>
          </cell>
          <cell r="BB516">
            <v>0</v>
          </cell>
          <cell r="BC516">
            <v>0</v>
          </cell>
          <cell r="BD516">
            <v>0</v>
          </cell>
          <cell r="BE516">
            <v>28837</v>
          </cell>
          <cell r="BF516">
            <v>20668</v>
          </cell>
          <cell r="BG516">
            <v>90067</v>
          </cell>
          <cell r="BH516">
            <v>0</v>
          </cell>
          <cell r="BI516">
            <v>0</v>
          </cell>
          <cell r="BJ516">
            <v>14419</v>
          </cell>
          <cell r="BK516">
            <v>620</v>
          </cell>
          <cell r="BL516">
            <v>22517</v>
          </cell>
          <cell r="BM516">
            <v>0</v>
          </cell>
          <cell r="BN516">
            <v>0</v>
          </cell>
          <cell r="BO516">
            <v>37556</v>
          </cell>
          <cell r="BP516">
            <v>165187</v>
          </cell>
          <cell r="BQ516">
            <v>140891</v>
          </cell>
          <cell r="BR516">
            <v>39108</v>
          </cell>
          <cell r="BS516">
            <v>0</v>
          </cell>
          <cell r="BT516">
            <v>0</v>
          </cell>
          <cell r="BU516">
            <v>82594</v>
          </cell>
          <cell r="BV516">
            <v>4227</v>
          </cell>
          <cell r="BW516">
            <v>9777</v>
          </cell>
          <cell r="BX516">
            <v>0</v>
          </cell>
          <cell r="BY516">
            <v>0</v>
          </cell>
          <cell r="BZ516">
            <v>96598</v>
          </cell>
          <cell r="CA516">
            <v>37556</v>
          </cell>
          <cell r="CB516">
            <v>134154</v>
          </cell>
          <cell r="CC516">
            <v>0.05</v>
          </cell>
          <cell r="CD516">
            <v>134154</v>
          </cell>
        </row>
        <row r="517">
          <cell r="B517" t="str">
            <v>DC002</v>
          </cell>
          <cell r="C517" t="str">
            <v>CAP10</v>
          </cell>
          <cell r="D517" t="str">
            <v>Tipo 2T</v>
          </cell>
          <cell r="E517" t="str">
            <v>U</v>
          </cell>
          <cell r="F517" t="str">
            <v>NA</v>
          </cell>
          <cell r="G517" t="str">
            <v>NA</v>
          </cell>
          <cell r="H517" t="str">
            <v>NA</v>
          </cell>
          <cell r="I517" t="str">
            <v>NA</v>
          </cell>
          <cell r="J517" t="str">
            <v>NA</v>
          </cell>
          <cell r="K517" t="str">
            <v>NA</v>
          </cell>
          <cell r="L517" t="str">
            <v>NA</v>
          </cell>
          <cell r="M517" t="str">
            <v>NA</v>
          </cell>
          <cell r="N517" t="str">
            <v>NA</v>
          </cell>
          <cell r="O517" t="str">
            <v>NA</v>
          </cell>
          <cell r="P517" t="str">
            <v>NA</v>
          </cell>
          <cell r="Q517" t="str">
            <v>NA</v>
          </cell>
          <cell r="R517" t="str">
            <v>NA</v>
          </cell>
          <cell r="S517" t="str">
            <v>NA</v>
          </cell>
          <cell r="T517" t="str">
            <v>CEC015</v>
          </cell>
          <cell r="U517" t="str">
            <v>CEC011</v>
          </cell>
          <cell r="V517" t="str">
            <v>CEC008</v>
          </cell>
          <cell r="W517" t="str">
            <v>NA</v>
          </cell>
          <cell r="X517" t="str">
            <v>NA</v>
          </cell>
          <cell r="Y517" t="str">
            <v>CMC022</v>
          </cell>
          <cell r="Z517" t="str">
            <v>CMC008</v>
          </cell>
          <cell r="AA517" t="str">
            <v>CMC007</v>
          </cell>
          <cell r="AB517" t="str">
            <v>NA</v>
          </cell>
          <cell r="AC517" t="str">
            <v>NA</v>
          </cell>
          <cell r="AD517">
            <v>1</v>
          </cell>
          <cell r="AE517">
            <v>0.06</v>
          </cell>
          <cell r="AF517">
            <v>0.5</v>
          </cell>
          <cell r="AG517" t="str">
            <v>NA</v>
          </cell>
          <cell r="AH517" t="str">
            <v>NA</v>
          </cell>
          <cell r="AI517">
            <v>2</v>
          </cell>
          <cell r="AJ517">
            <v>2</v>
          </cell>
          <cell r="AK517">
            <v>35.4</v>
          </cell>
          <cell r="AL517">
            <v>4</v>
          </cell>
          <cell r="AO517">
            <v>134154</v>
          </cell>
          <cell r="AP517">
            <v>0</v>
          </cell>
          <cell r="AQ517">
            <v>0</v>
          </cell>
          <cell r="AR517">
            <v>0</v>
          </cell>
          <cell r="AS517">
            <v>0</v>
          </cell>
          <cell r="AT517">
            <v>0</v>
          </cell>
          <cell r="AU517">
            <v>0</v>
          </cell>
          <cell r="AV517">
            <v>0</v>
          </cell>
          <cell r="AW517">
            <v>0</v>
          </cell>
          <cell r="AX517">
            <v>0</v>
          </cell>
          <cell r="AY517">
            <v>0</v>
          </cell>
          <cell r="AZ517">
            <v>0</v>
          </cell>
          <cell r="BA517">
            <v>0</v>
          </cell>
          <cell r="BB517">
            <v>0</v>
          </cell>
          <cell r="BC517">
            <v>0</v>
          </cell>
          <cell r="BD517">
            <v>0</v>
          </cell>
          <cell r="BE517">
            <v>28837</v>
          </cell>
          <cell r="BF517">
            <v>20668</v>
          </cell>
          <cell r="BG517">
            <v>90067</v>
          </cell>
          <cell r="BH517">
            <v>0</v>
          </cell>
          <cell r="BI517">
            <v>0</v>
          </cell>
          <cell r="BJ517">
            <v>14419</v>
          </cell>
          <cell r="BK517">
            <v>620</v>
          </cell>
          <cell r="BL517">
            <v>22517</v>
          </cell>
          <cell r="BM517">
            <v>0</v>
          </cell>
          <cell r="BN517">
            <v>0</v>
          </cell>
          <cell r="BO517">
            <v>37556</v>
          </cell>
          <cell r="BP517">
            <v>165187</v>
          </cell>
          <cell r="BQ517">
            <v>140891</v>
          </cell>
          <cell r="BR517">
            <v>39108</v>
          </cell>
          <cell r="BS517">
            <v>0</v>
          </cell>
          <cell r="BT517">
            <v>0</v>
          </cell>
          <cell r="BU517">
            <v>82594</v>
          </cell>
          <cell r="BV517">
            <v>4227</v>
          </cell>
          <cell r="BW517">
            <v>9777</v>
          </cell>
          <cell r="BX517">
            <v>0</v>
          </cell>
          <cell r="BY517">
            <v>0</v>
          </cell>
          <cell r="BZ517">
            <v>96598</v>
          </cell>
          <cell r="CA517">
            <v>37556</v>
          </cell>
          <cell r="CB517">
            <v>134154</v>
          </cell>
          <cell r="CC517">
            <v>0.05</v>
          </cell>
          <cell r="CD517">
            <v>134154</v>
          </cell>
        </row>
        <row r="518">
          <cell r="B518" t="str">
            <v>DC001</v>
          </cell>
          <cell r="C518" t="str">
            <v>CAP10</v>
          </cell>
          <cell r="D518" t="str">
            <v>Tipo F</v>
          </cell>
          <cell r="E518" t="str">
            <v>U</v>
          </cell>
          <cell r="F518" t="str">
            <v>NA</v>
          </cell>
          <cell r="G518" t="str">
            <v>NA</v>
          </cell>
          <cell r="H518" t="str">
            <v>NA</v>
          </cell>
          <cell r="I518" t="str">
            <v>NA</v>
          </cell>
          <cell r="J518" t="str">
            <v>NA</v>
          </cell>
          <cell r="K518" t="str">
            <v>NA</v>
          </cell>
          <cell r="L518" t="str">
            <v>NA</v>
          </cell>
          <cell r="M518" t="str">
            <v>NA</v>
          </cell>
          <cell r="N518" t="str">
            <v>NA</v>
          </cell>
          <cell r="O518" t="str">
            <v>NA</v>
          </cell>
          <cell r="P518" t="str">
            <v>NA</v>
          </cell>
          <cell r="Q518" t="str">
            <v>NA</v>
          </cell>
          <cell r="R518" t="str">
            <v>NA</v>
          </cell>
          <cell r="S518" t="str">
            <v>NA</v>
          </cell>
          <cell r="T518" t="str">
            <v>CEC015</v>
          </cell>
          <cell r="U518" t="str">
            <v>CEC011</v>
          </cell>
          <cell r="V518" t="str">
            <v>CEC008</v>
          </cell>
          <cell r="W518" t="str">
            <v>NA</v>
          </cell>
          <cell r="X518" t="str">
            <v>NA</v>
          </cell>
          <cell r="Y518" t="str">
            <v>CMC022</v>
          </cell>
          <cell r="Z518" t="str">
            <v>CMC008</v>
          </cell>
          <cell r="AA518" t="str">
            <v>CMC007</v>
          </cell>
          <cell r="AB518" t="str">
            <v>NA</v>
          </cell>
          <cell r="AC518" t="str">
            <v>NA</v>
          </cell>
          <cell r="AD518">
            <v>1</v>
          </cell>
          <cell r="AE518">
            <v>0.08</v>
          </cell>
          <cell r="AF518">
            <v>0.75</v>
          </cell>
          <cell r="AG518" t="str">
            <v>NA</v>
          </cell>
          <cell r="AH518" t="str">
            <v>NA</v>
          </cell>
          <cell r="AI518">
            <v>3</v>
          </cell>
          <cell r="AJ518">
            <v>3</v>
          </cell>
          <cell r="AK518">
            <v>35.4</v>
          </cell>
          <cell r="AL518">
            <v>4</v>
          </cell>
          <cell r="AO518">
            <v>101276</v>
          </cell>
          <cell r="AP518">
            <v>0</v>
          </cell>
          <cell r="AQ518">
            <v>0</v>
          </cell>
          <cell r="AR518">
            <v>0</v>
          </cell>
          <cell r="AS518">
            <v>0</v>
          </cell>
          <cell r="AT518">
            <v>0</v>
          </cell>
          <cell r="AU518">
            <v>0</v>
          </cell>
          <cell r="AV518">
            <v>0</v>
          </cell>
          <cell r="AW518">
            <v>0</v>
          </cell>
          <cell r="AX518">
            <v>0</v>
          </cell>
          <cell r="AY518">
            <v>0</v>
          </cell>
          <cell r="AZ518">
            <v>0</v>
          </cell>
          <cell r="BA518">
            <v>0</v>
          </cell>
          <cell r="BB518">
            <v>0</v>
          </cell>
          <cell r="BC518">
            <v>0</v>
          </cell>
          <cell r="BD518">
            <v>0</v>
          </cell>
          <cell r="BE518">
            <v>28837</v>
          </cell>
          <cell r="BF518">
            <v>20668</v>
          </cell>
          <cell r="BG518">
            <v>90067</v>
          </cell>
          <cell r="BH518">
            <v>0</v>
          </cell>
          <cell r="BI518">
            <v>0</v>
          </cell>
          <cell r="BJ518">
            <v>9612</v>
          </cell>
          <cell r="BK518">
            <v>551</v>
          </cell>
          <cell r="BL518">
            <v>22517</v>
          </cell>
          <cell r="BM518">
            <v>0</v>
          </cell>
          <cell r="BN518">
            <v>0</v>
          </cell>
          <cell r="BO518">
            <v>32680</v>
          </cell>
          <cell r="BP518">
            <v>165187</v>
          </cell>
          <cell r="BQ518">
            <v>140891</v>
          </cell>
          <cell r="BR518">
            <v>39108</v>
          </cell>
          <cell r="BS518">
            <v>0</v>
          </cell>
          <cell r="BT518">
            <v>0</v>
          </cell>
          <cell r="BU518">
            <v>55062</v>
          </cell>
          <cell r="BV518">
            <v>3757</v>
          </cell>
          <cell r="BW518">
            <v>9777</v>
          </cell>
          <cell r="BX518">
            <v>0</v>
          </cell>
          <cell r="BY518">
            <v>0</v>
          </cell>
          <cell r="BZ518">
            <v>68596</v>
          </cell>
          <cell r="CA518">
            <v>32680</v>
          </cell>
          <cell r="CB518">
            <v>101276</v>
          </cell>
          <cell r="CC518">
            <v>0.05</v>
          </cell>
          <cell r="CD518">
            <v>101276</v>
          </cell>
        </row>
        <row r="519">
          <cell r="B519" t="str">
            <v>RC002</v>
          </cell>
          <cell r="C519" t="str">
            <v>CAP11</v>
          </cell>
          <cell r="D519" t="str">
            <v>Cámara tipo D a XD.    Dibujo C-19330</v>
          </cell>
          <cell r="E519" t="str">
            <v>U</v>
          </cell>
          <cell r="F519" t="str">
            <v>MOC169</v>
          </cell>
          <cell r="G519" t="str">
            <v>NA</v>
          </cell>
          <cell r="H519" t="str">
            <v>NA</v>
          </cell>
          <cell r="I519" t="str">
            <v>NA</v>
          </cell>
          <cell r="J519" t="str">
            <v>NA</v>
          </cell>
          <cell r="K519" t="str">
            <v>NA</v>
          </cell>
          <cell r="L519" t="str">
            <v>NA</v>
          </cell>
          <cell r="M519">
            <v>1</v>
          </cell>
          <cell r="N519" t="str">
            <v>NA</v>
          </cell>
          <cell r="O519" t="str">
            <v>NA</v>
          </cell>
          <cell r="P519" t="str">
            <v>NA</v>
          </cell>
          <cell r="Q519" t="str">
            <v>NA</v>
          </cell>
          <cell r="R519" t="str">
            <v>NA</v>
          </cell>
          <cell r="S519" t="str">
            <v>NA</v>
          </cell>
          <cell r="T519" t="str">
            <v>CEC007</v>
          </cell>
          <cell r="U519" t="str">
            <v>CEC008</v>
          </cell>
          <cell r="V519" t="str">
            <v>NA</v>
          </cell>
          <cell r="W519" t="str">
            <v>NA</v>
          </cell>
          <cell r="X519" t="str">
            <v>NA</v>
          </cell>
          <cell r="Y519" t="str">
            <v>CMC006</v>
          </cell>
          <cell r="Z519" t="str">
            <v>CMC007</v>
          </cell>
          <cell r="AA519" t="str">
            <v>NA</v>
          </cell>
          <cell r="AB519" t="str">
            <v>NA</v>
          </cell>
          <cell r="AC519" t="str">
            <v>NA</v>
          </cell>
          <cell r="AD519">
            <v>1</v>
          </cell>
          <cell r="AE519">
            <v>0.5</v>
          </cell>
          <cell r="AF519" t="str">
            <v>NA</v>
          </cell>
          <cell r="AG519" t="str">
            <v>NA</v>
          </cell>
          <cell r="AH519" t="str">
            <v>NA</v>
          </cell>
          <cell r="AI519">
            <v>1</v>
          </cell>
          <cell r="AJ519">
            <v>1</v>
          </cell>
          <cell r="AK519">
            <v>2</v>
          </cell>
          <cell r="AO519">
            <v>1387148</v>
          </cell>
          <cell r="AP519">
            <v>1148557</v>
          </cell>
          <cell r="AQ519">
            <v>0</v>
          </cell>
          <cell r="AR519">
            <v>0</v>
          </cell>
          <cell r="AS519">
            <v>0</v>
          </cell>
          <cell r="AT519">
            <v>0</v>
          </cell>
          <cell r="AU519">
            <v>0</v>
          </cell>
          <cell r="AV519">
            <v>0</v>
          </cell>
          <cell r="AW519">
            <v>1148557</v>
          </cell>
          <cell r="AX519">
            <v>0</v>
          </cell>
          <cell r="AY519">
            <v>0</v>
          </cell>
          <cell r="AZ519">
            <v>0</v>
          </cell>
          <cell r="BA519">
            <v>0</v>
          </cell>
          <cell r="BB519">
            <v>0</v>
          </cell>
          <cell r="BC519">
            <v>0</v>
          </cell>
          <cell r="BD519">
            <v>1205985</v>
          </cell>
          <cell r="BE519">
            <v>17038</v>
          </cell>
          <cell r="BF519">
            <v>90067</v>
          </cell>
          <cell r="BG519">
            <v>0</v>
          </cell>
          <cell r="BH519">
            <v>0</v>
          </cell>
          <cell r="BI519">
            <v>0</v>
          </cell>
          <cell r="BJ519">
            <v>17038</v>
          </cell>
          <cell r="BK519">
            <v>45034</v>
          </cell>
          <cell r="BL519">
            <v>0</v>
          </cell>
          <cell r="BM519">
            <v>0</v>
          </cell>
          <cell r="BN519">
            <v>0</v>
          </cell>
          <cell r="BO519">
            <v>62072</v>
          </cell>
          <cell r="BP519">
            <v>99537</v>
          </cell>
          <cell r="BQ519">
            <v>39108</v>
          </cell>
          <cell r="BR519">
            <v>0</v>
          </cell>
          <cell r="BS519">
            <v>0</v>
          </cell>
          <cell r="BT519">
            <v>0</v>
          </cell>
          <cell r="BU519">
            <v>99537</v>
          </cell>
          <cell r="BV519">
            <v>19554</v>
          </cell>
          <cell r="BW519">
            <v>0</v>
          </cell>
          <cell r="BX519">
            <v>0</v>
          </cell>
          <cell r="BY519">
            <v>0</v>
          </cell>
          <cell r="BZ519">
            <v>119091</v>
          </cell>
          <cell r="CA519">
            <v>62072</v>
          </cell>
          <cell r="CB519">
            <v>181163</v>
          </cell>
          <cell r="CC519">
            <v>0.05</v>
          </cell>
          <cell r="CD519">
            <v>1387148</v>
          </cell>
        </row>
        <row r="520">
          <cell r="B520" t="str">
            <v>RC007</v>
          </cell>
          <cell r="C520" t="str">
            <v>CAP11</v>
          </cell>
          <cell r="D520" t="str">
            <v>De Tipo 2F a Tipo C</v>
          </cell>
          <cell r="E520" t="str">
            <v>U</v>
          </cell>
          <cell r="F520" t="str">
            <v>NA</v>
          </cell>
          <cell r="G520" t="str">
            <v>NA</v>
          </cell>
          <cell r="H520" t="str">
            <v>NA</v>
          </cell>
          <cell r="I520" t="str">
            <v>NA</v>
          </cell>
          <cell r="J520" t="str">
            <v>NA</v>
          </cell>
          <cell r="K520" t="str">
            <v>NA</v>
          </cell>
          <cell r="L520" t="str">
            <v>NA</v>
          </cell>
          <cell r="M520" t="str">
            <v>NA</v>
          </cell>
          <cell r="N520" t="str">
            <v>NA</v>
          </cell>
          <cell r="O520" t="str">
            <v>NA</v>
          </cell>
          <cell r="P520" t="str">
            <v>NA</v>
          </cell>
          <cell r="Q520" t="str">
            <v>NA</v>
          </cell>
          <cell r="R520" t="str">
            <v>NA</v>
          </cell>
          <cell r="S520" t="str">
            <v>NA</v>
          </cell>
          <cell r="T520" t="str">
            <v>NA</v>
          </cell>
          <cell r="U520" t="str">
            <v>NA</v>
          </cell>
          <cell r="V520" t="str">
            <v>NA</v>
          </cell>
          <cell r="W520" t="str">
            <v>NA</v>
          </cell>
          <cell r="X520" t="str">
            <v>NA</v>
          </cell>
          <cell r="Y520" t="str">
            <v>NA</v>
          </cell>
          <cell r="Z520" t="str">
            <v>NA</v>
          </cell>
          <cell r="AA520" t="str">
            <v>NA</v>
          </cell>
          <cell r="AB520" t="str">
            <v>NA</v>
          </cell>
          <cell r="AC520" t="str">
            <v>NA</v>
          </cell>
          <cell r="AD520" t="str">
            <v>NA</v>
          </cell>
          <cell r="AE520" t="str">
            <v>NA</v>
          </cell>
          <cell r="AF520" t="str">
            <v>NA</v>
          </cell>
          <cell r="AG520" t="str">
            <v>NA</v>
          </cell>
          <cell r="AH520" t="str">
            <v>NA</v>
          </cell>
          <cell r="AI520">
            <v>0</v>
          </cell>
          <cell r="AO520">
            <v>0</v>
          </cell>
          <cell r="AP520">
            <v>0</v>
          </cell>
          <cell r="AQ520">
            <v>0</v>
          </cell>
          <cell r="AR520">
            <v>0</v>
          </cell>
          <cell r="AS520">
            <v>0</v>
          </cell>
          <cell r="AT520">
            <v>0</v>
          </cell>
          <cell r="AU520">
            <v>0</v>
          </cell>
          <cell r="AV520">
            <v>0</v>
          </cell>
          <cell r="AW520">
            <v>0</v>
          </cell>
          <cell r="AX520">
            <v>0</v>
          </cell>
          <cell r="AY520">
            <v>0</v>
          </cell>
          <cell r="AZ520">
            <v>0</v>
          </cell>
          <cell r="BA520">
            <v>0</v>
          </cell>
          <cell r="BB520">
            <v>0</v>
          </cell>
          <cell r="BC520">
            <v>0</v>
          </cell>
          <cell r="BD520">
            <v>0</v>
          </cell>
          <cell r="BE520">
            <v>0</v>
          </cell>
          <cell r="BF520">
            <v>0</v>
          </cell>
          <cell r="BG520">
            <v>0</v>
          </cell>
          <cell r="BH520">
            <v>0</v>
          </cell>
          <cell r="BI520">
            <v>0</v>
          </cell>
          <cell r="BJ520">
            <v>0</v>
          </cell>
          <cell r="BK520">
            <v>0</v>
          </cell>
          <cell r="BL520">
            <v>0</v>
          </cell>
          <cell r="BM520">
            <v>0</v>
          </cell>
          <cell r="BN520">
            <v>0</v>
          </cell>
          <cell r="BO520">
            <v>0</v>
          </cell>
          <cell r="BP520">
            <v>0</v>
          </cell>
          <cell r="BQ520">
            <v>0</v>
          </cell>
          <cell r="BR520">
            <v>0</v>
          </cell>
          <cell r="BS520">
            <v>0</v>
          </cell>
          <cell r="BT520">
            <v>0</v>
          </cell>
          <cell r="BU520">
            <v>0</v>
          </cell>
          <cell r="BV520">
            <v>0</v>
          </cell>
          <cell r="BW520">
            <v>0</v>
          </cell>
          <cell r="BX520">
            <v>0</v>
          </cell>
          <cell r="BY520">
            <v>0</v>
          </cell>
          <cell r="BZ520">
            <v>0</v>
          </cell>
          <cell r="CA520">
            <v>0</v>
          </cell>
          <cell r="CB520">
            <v>0</v>
          </cell>
          <cell r="CC520">
            <v>0.05</v>
          </cell>
          <cell r="CD520">
            <v>0</v>
          </cell>
        </row>
        <row r="521">
          <cell r="B521" t="str">
            <v>RC004</v>
          </cell>
          <cell r="C521" t="str">
            <v>CAP11</v>
          </cell>
          <cell r="D521" t="str">
            <v>De Tipo C a Tipo JC</v>
          </cell>
          <cell r="E521" t="str">
            <v>U</v>
          </cell>
          <cell r="F521" t="str">
            <v>MOC144</v>
          </cell>
          <cell r="G521" t="str">
            <v>NA</v>
          </cell>
          <cell r="H521" t="str">
            <v>NA</v>
          </cell>
          <cell r="I521" t="str">
            <v>NA</v>
          </cell>
          <cell r="J521" t="str">
            <v>NA</v>
          </cell>
          <cell r="K521" t="str">
            <v>NA</v>
          </cell>
          <cell r="L521" t="str">
            <v>NA</v>
          </cell>
          <cell r="M521">
            <v>1</v>
          </cell>
          <cell r="N521" t="str">
            <v>NA</v>
          </cell>
          <cell r="O521" t="str">
            <v>NA</v>
          </cell>
          <cell r="P521" t="str">
            <v>NA</v>
          </cell>
          <cell r="Q521" t="str">
            <v>NA</v>
          </cell>
          <cell r="R521" t="str">
            <v>NA</v>
          </cell>
          <cell r="S521" t="str">
            <v>NA</v>
          </cell>
          <cell r="T521" t="str">
            <v>CEC007</v>
          </cell>
          <cell r="U521" t="str">
            <v>CEC008</v>
          </cell>
          <cell r="V521" t="str">
            <v>NA</v>
          </cell>
          <cell r="W521" t="str">
            <v>NA</v>
          </cell>
          <cell r="X521" t="str">
            <v>NA</v>
          </cell>
          <cell r="Y521" t="str">
            <v>CMC006</v>
          </cell>
          <cell r="Z521" t="str">
            <v>CMC007</v>
          </cell>
          <cell r="AA521" t="str">
            <v>NA</v>
          </cell>
          <cell r="AB521" t="str">
            <v>NA</v>
          </cell>
          <cell r="AC521" t="str">
            <v>NA</v>
          </cell>
          <cell r="AD521">
            <v>1</v>
          </cell>
          <cell r="AE521">
            <v>0.21</v>
          </cell>
          <cell r="AF521" t="str">
            <v>NA</v>
          </cell>
          <cell r="AG521" t="str">
            <v>NA</v>
          </cell>
          <cell r="AH521" t="str">
            <v>NA</v>
          </cell>
          <cell r="AI521">
            <v>1</v>
          </cell>
          <cell r="AJ521">
            <v>1</v>
          </cell>
          <cell r="AK521">
            <v>4.7</v>
          </cell>
          <cell r="AO521">
            <v>1822916</v>
          </cell>
          <cell r="AP521">
            <v>1599251</v>
          </cell>
          <cell r="AQ521">
            <v>0</v>
          </cell>
          <cell r="AR521">
            <v>0</v>
          </cell>
          <cell r="AS521">
            <v>0</v>
          </cell>
          <cell r="AT521">
            <v>0</v>
          </cell>
          <cell r="AU521">
            <v>0</v>
          </cell>
          <cell r="AV521">
            <v>0</v>
          </cell>
          <cell r="AW521">
            <v>1599251</v>
          </cell>
          <cell r="AX521">
            <v>0</v>
          </cell>
          <cell r="AY521">
            <v>0</v>
          </cell>
          <cell r="AZ521">
            <v>0</v>
          </cell>
          <cell r="BA521">
            <v>0</v>
          </cell>
          <cell r="BB521">
            <v>0</v>
          </cell>
          <cell r="BC521">
            <v>0</v>
          </cell>
          <cell r="BD521">
            <v>1679214</v>
          </cell>
          <cell r="BE521">
            <v>17038</v>
          </cell>
          <cell r="BF521">
            <v>90067</v>
          </cell>
          <cell r="BG521">
            <v>0</v>
          </cell>
          <cell r="BH521">
            <v>0</v>
          </cell>
          <cell r="BI521">
            <v>0</v>
          </cell>
          <cell r="BJ521">
            <v>17038</v>
          </cell>
          <cell r="BK521">
            <v>18914</v>
          </cell>
          <cell r="BL521">
            <v>0</v>
          </cell>
          <cell r="BM521">
            <v>0</v>
          </cell>
          <cell r="BN521">
            <v>0</v>
          </cell>
          <cell r="BO521">
            <v>35952</v>
          </cell>
          <cell r="BP521">
            <v>99537</v>
          </cell>
          <cell r="BQ521">
            <v>39108</v>
          </cell>
          <cell r="BR521">
            <v>0</v>
          </cell>
          <cell r="BS521">
            <v>0</v>
          </cell>
          <cell r="BT521">
            <v>0</v>
          </cell>
          <cell r="BU521">
            <v>99537</v>
          </cell>
          <cell r="BV521">
            <v>8213</v>
          </cell>
          <cell r="BW521">
            <v>0</v>
          </cell>
          <cell r="BX521">
            <v>0</v>
          </cell>
          <cell r="BY521">
            <v>0</v>
          </cell>
          <cell r="BZ521">
            <v>107750</v>
          </cell>
          <cell r="CA521">
            <v>35952</v>
          </cell>
          <cell r="CB521">
            <v>143702</v>
          </cell>
          <cell r="CC521">
            <v>0.05</v>
          </cell>
          <cell r="CD521">
            <v>1822916</v>
          </cell>
        </row>
        <row r="522">
          <cell r="B522" t="str">
            <v>RC001</v>
          </cell>
          <cell r="C522" t="str">
            <v>CAP11</v>
          </cell>
          <cell r="D522" t="str">
            <v>De Tipo C a Tipo LC</v>
          </cell>
          <cell r="E522" t="str">
            <v>U</v>
          </cell>
          <cell r="F522" t="str">
            <v>MOC142</v>
          </cell>
          <cell r="G522" t="str">
            <v>NA</v>
          </cell>
          <cell r="H522" t="str">
            <v>NA</v>
          </cell>
          <cell r="I522" t="str">
            <v>NA</v>
          </cell>
          <cell r="J522" t="str">
            <v>NA</v>
          </cell>
          <cell r="K522" t="str">
            <v>NA</v>
          </cell>
          <cell r="L522" t="str">
            <v>NA</v>
          </cell>
          <cell r="M522">
            <v>1</v>
          </cell>
          <cell r="N522" t="str">
            <v>NA</v>
          </cell>
          <cell r="O522" t="str">
            <v>NA</v>
          </cell>
          <cell r="P522" t="str">
            <v>NA</v>
          </cell>
          <cell r="Q522" t="str">
            <v>NA</v>
          </cell>
          <cell r="R522" t="str">
            <v>NA</v>
          </cell>
          <cell r="S522" t="str">
            <v>NA</v>
          </cell>
          <cell r="T522" t="str">
            <v>CEC007</v>
          </cell>
          <cell r="U522" t="str">
            <v>CEC008</v>
          </cell>
          <cell r="V522" t="str">
            <v>NA</v>
          </cell>
          <cell r="W522" t="str">
            <v>NA</v>
          </cell>
          <cell r="X522" t="str">
            <v>NA</v>
          </cell>
          <cell r="Y522" t="str">
            <v>CMC006</v>
          </cell>
          <cell r="Z522" t="str">
            <v>CMC007</v>
          </cell>
          <cell r="AA522" t="str">
            <v>NA</v>
          </cell>
          <cell r="AB522" t="str">
            <v>NA</v>
          </cell>
          <cell r="AC522" t="str">
            <v>NA</v>
          </cell>
          <cell r="AD522">
            <v>1</v>
          </cell>
          <cell r="AE522">
            <v>0.21</v>
          </cell>
          <cell r="AF522" t="str">
            <v>NA</v>
          </cell>
          <cell r="AG522" t="str">
            <v>NA</v>
          </cell>
          <cell r="AH522" t="str">
            <v>NA</v>
          </cell>
          <cell r="AI522">
            <v>1</v>
          </cell>
          <cell r="AJ522">
            <v>1</v>
          </cell>
          <cell r="AK522">
            <v>4.7</v>
          </cell>
          <cell r="AO522">
            <v>1746398</v>
          </cell>
          <cell r="AP522">
            <v>1526377</v>
          </cell>
          <cell r="AQ522">
            <v>0</v>
          </cell>
          <cell r="AR522">
            <v>0</v>
          </cell>
          <cell r="AS522">
            <v>0</v>
          </cell>
          <cell r="AT522">
            <v>0</v>
          </cell>
          <cell r="AU522">
            <v>0</v>
          </cell>
          <cell r="AV522">
            <v>0</v>
          </cell>
          <cell r="AW522">
            <v>1526377</v>
          </cell>
          <cell r="AX522">
            <v>0</v>
          </cell>
          <cell r="AY522">
            <v>0</v>
          </cell>
          <cell r="AZ522">
            <v>0</v>
          </cell>
          <cell r="BA522">
            <v>0</v>
          </cell>
          <cell r="BB522">
            <v>0</v>
          </cell>
          <cell r="BC522">
            <v>0</v>
          </cell>
          <cell r="BD522">
            <v>1602696</v>
          </cell>
          <cell r="BE522">
            <v>17038</v>
          </cell>
          <cell r="BF522">
            <v>90067</v>
          </cell>
          <cell r="BG522">
            <v>0</v>
          </cell>
          <cell r="BH522">
            <v>0</v>
          </cell>
          <cell r="BI522">
            <v>0</v>
          </cell>
          <cell r="BJ522">
            <v>17038</v>
          </cell>
          <cell r="BK522">
            <v>18914</v>
          </cell>
          <cell r="BL522">
            <v>0</v>
          </cell>
          <cell r="BM522">
            <v>0</v>
          </cell>
          <cell r="BN522">
            <v>0</v>
          </cell>
          <cell r="BO522">
            <v>35952</v>
          </cell>
          <cell r="BP522">
            <v>99537</v>
          </cell>
          <cell r="BQ522">
            <v>39108</v>
          </cell>
          <cell r="BR522">
            <v>0</v>
          </cell>
          <cell r="BS522">
            <v>0</v>
          </cell>
          <cell r="BT522">
            <v>0</v>
          </cell>
          <cell r="BU522">
            <v>99537</v>
          </cell>
          <cell r="BV522">
            <v>8213</v>
          </cell>
          <cell r="BW522">
            <v>0</v>
          </cell>
          <cell r="BX522">
            <v>0</v>
          </cell>
          <cell r="BY522">
            <v>0</v>
          </cell>
          <cell r="BZ522">
            <v>107750</v>
          </cell>
          <cell r="CA522">
            <v>35952</v>
          </cell>
          <cell r="CB522">
            <v>143702</v>
          </cell>
          <cell r="CC522">
            <v>0.05</v>
          </cell>
          <cell r="CD522">
            <v>1746398</v>
          </cell>
        </row>
        <row r="523">
          <cell r="B523" t="str">
            <v>RC003</v>
          </cell>
          <cell r="C523" t="str">
            <v>CAP11</v>
          </cell>
          <cell r="D523" t="str">
            <v>De Tipo C a Tipo XC</v>
          </cell>
          <cell r="E523" t="str">
            <v>U</v>
          </cell>
          <cell r="F523" t="str">
            <v>MOC143</v>
          </cell>
          <cell r="G523" t="str">
            <v>NA</v>
          </cell>
          <cell r="H523" t="str">
            <v>NA</v>
          </cell>
          <cell r="I523" t="str">
            <v>NA</v>
          </cell>
          <cell r="J523" t="str">
            <v>NA</v>
          </cell>
          <cell r="K523" t="str">
            <v>NA</v>
          </cell>
          <cell r="L523" t="str">
            <v>NA</v>
          </cell>
          <cell r="M523">
            <v>1</v>
          </cell>
          <cell r="N523" t="str">
            <v>NA</v>
          </cell>
          <cell r="O523" t="str">
            <v>NA</v>
          </cell>
          <cell r="P523" t="str">
            <v>NA</v>
          </cell>
          <cell r="Q523" t="str">
            <v>NA</v>
          </cell>
          <cell r="R523" t="str">
            <v>NA</v>
          </cell>
          <cell r="S523" t="str">
            <v>NA</v>
          </cell>
          <cell r="T523" t="str">
            <v>CEC007</v>
          </cell>
          <cell r="U523" t="str">
            <v>CEC008</v>
          </cell>
          <cell r="V523" t="str">
            <v>NA</v>
          </cell>
          <cell r="W523" t="str">
            <v>NA</v>
          </cell>
          <cell r="X523" t="str">
            <v>NA</v>
          </cell>
          <cell r="Y523" t="str">
            <v>CMC006</v>
          </cell>
          <cell r="Z523" t="str">
            <v>CMC007</v>
          </cell>
          <cell r="AA523" t="str">
            <v>NA</v>
          </cell>
          <cell r="AB523" t="str">
            <v>NA</v>
          </cell>
          <cell r="AC523" t="str">
            <v>NA</v>
          </cell>
          <cell r="AD523">
            <v>1</v>
          </cell>
          <cell r="AE523">
            <v>0.21</v>
          </cell>
          <cell r="AF523" t="str">
            <v>NA</v>
          </cell>
          <cell r="AG523" t="str">
            <v>NA</v>
          </cell>
          <cell r="AH523" t="str">
            <v>NA</v>
          </cell>
          <cell r="AI523">
            <v>1</v>
          </cell>
          <cell r="AJ523">
            <v>1</v>
          </cell>
          <cell r="AK523">
            <v>4.7</v>
          </cell>
          <cell r="AO523">
            <v>1822916</v>
          </cell>
          <cell r="AP523">
            <v>1599251</v>
          </cell>
          <cell r="AQ523">
            <v>0</v>
          </cell>
          <cell r="AR523">
            <v>0</v>
          </cell>
          <cell r="AS523">
            <v>0</v>
          </cell>
          <cell r="AT523">
            <v>0</v>
          </cell>
          <cell r="AU523">
            <v>0</v>
          </cell>
          <cell r="AV523">
            <v>0</v>
          </cell>
          <cell r="AW523">
            <v>1599251</v>
          </cell>
          <cell r="AX523">
            <v>0</v>
          </cell>
          <cell r="AY523">
            <v>0</v>
          </cell>
          <cell r="AZ523">
            <v>0</v>
          </cell>
          <cell r="BA523">
            <v>0</v>
          </cell>
          <cell r="BB523">
            <v>0</v>
          </cell>
          <cell r="BC523">
            <v>0</v>
          </cell>
          <cell r="BD523">
            <v>1679214</v>
          </cell>
          <cell r="BE523">
            <v>17038</v>
          </cell>
          <cell r="BF523">
            <v>90067</v>
          </cell>
          <cell r="BG523">
            <v>0</v>
          </cell>
          <cell r="BH523">
            <v>0</v>
          </cell>
          <cell r="BI523">
            <v>0</v>
          </cell>
          <cell r="BJ523">
            <v>17038</v>
          </cell>
          <cell r="BK523">
            <v>18914</v>
          </cell>
          <cell r="BL523">
            <v>0</v>
          </cell>
          <cell r="BM523">
            <v>0</v>
          </cell>
          <cell r="BN523">
            <v>0</v>
          </cell>
          <cell r="BO523">
            <v>35952</v>
          </cell>
          <cell r="BP523">
            <v>99537</v>
          </cell>
          <cell r="BQ523">
            <v>39108</v>
          </cell>
          <cell r="BR523">
            <v>0</v>
          </cell>
          <cell r="BS523">
            <v>0</v>
          </cell>
          <cell r="BT523">
            <v>0</v>
          </cell>
          <cell r="BU523">
            <v>99537</v>
          </cell>
          <cell r="BV523">
            <v>8213</v>
          </cell>
          <cell r="BW523">
            <v>0</v>
          </cell>
          <cell r="BX523">
            <v>0</v>
          </cell>
          <cell r="BY523">
            <v>0</v>
          </cell>
          <cell r="BZ523">
            <v>107750</v>
          </cell>
          <cell r="CA523">
            <v>35952</v>
          </cell>
          <cell r="CB523">
            <v>143702</v>
          </cell>
          <cell r="CC523">
            <v>0.05</v>
          </cell>
          <cell r="CD523">
            <v>1822916</v>
          </cell>
        </row>
        <row r="524">
          <cell r="B524" t="str">
            <v>RC002</v>
          </cell>
          <cell r="C524" t="str">
            <v>CAP11</v>
          </cell>
          <cell r="D524" t="str">
            <v>De Tipo D a Tipo C</v>
          </cell>
          <cell r="E524" t="str">
            <v>U</v>
          </cell>
          <cell r="F524" t="str">
            <v>NA</v>
          </cell>
          <cell r="G524" t="str">
            <v>NA</v>
          </cell>
          <cell r="H524" t="str">
            <v>NA</v>
          </cell>
          <cell r="I524" t="str">
            <v>NA</v>
          </cell>
          <cell r="J524" t="str">
            <v>NA</v>
          </cell>
          <cell r="K524" t="str">
            <v>NA</v>
          </cell>
          <cell r="L524" t="str">
            <v>NA</v>
          </cell>
          <cell r="M524" t="str">
            <v>NA</v>
          </cell>
          <cell r="N524" t="str">
            <v>NA</v>
          </cell>
          <cell r="O524" t="str">
            <v>NA</v>
          </cell>
          <cell r="P524" t="str">
            <v>NA</v>
          </cell>
          <cell r="Q524" t="str">
            <v>NA</v>
          </cell>
          <cell r="R524" t="str">
            <v>NA</v>
          </cell>
          <cell r="S524" t="str">
            <v>NA</v>
          </cell>
          <cell r="T524" t="str">
            <v>NA</v>
          </cell>
          <cell r="U524" t="str">
            <v>NA</v>
          </cell>
          <cell r="V524" t="str">
            <v>NA</v>
          </cell>
          <cell r="W524" t="str">
            <v>NA</v>
          </cell>
          <cell r="X524" t="str">
            <v>NA</v>
          </cell>
          <cell r="Y524" t="str">
            <v>NA</v>
          </cell>
          <cell r="Z524" t="str">
            <v>NA</v>
          </cell>
          <cell r="AA524" t="str">
            <v>NA</v>
          </cell>
          <cell r="AB524" t="str">
            <v>NA</v>
          </cell>
          <cell r="AC524" t="str">
            <v>NA</v>
          </cell>
          <cell r="AD524" t="str">
            <v>NA</v>
          </cell>
          <cell r="AE524" t="str">
            <v>NA</v>
          </cell>
          <cell r="AF524" t="str">
            <v>NA</v>
          </cell>
          <cell r="AG524" t="str">
            <v>NA</v>
          </cell>
          <cell r="AH524" t="str">
            <v>NA</v>
          </cell>
          <cell r="AI524">
            <v>0</v>
          </cell>
          <cell r="AO524">
            <v>0</v>
          </cell>
          <cell r="AP524">
            <v>0</v>
          </cell>
          <cell r="AQ524">
            <v>0</v>
          </cell>
          <cell r="AR524">
            <v>0</v>
          </cell>
          <cell r="AS524">
            <v>0</v>
          </cell>
          <cell r="AT524">
            <v>0</v>
          </cell>
          <cell r="AU524">
            <v>0</v>
          </cell>
          <cell r="AV524">
            <v>0</v>
          </cell>
          <cell r="AW524">
            <v>0</v>
          </cell>
          <cell r="AX524">
            <v>0</v>
          </cell>
          <cell r="AY524">
            <v>0</v>
          </cell>
          <cell r="AZ524">
            <v>0</v>
          </cell>
          <cell r="BA524">
            <v>0</v>
          </cell>
          <cell r="BB524">
            <v>0</v>
          </cell>
          <cell r="BC524">
            <v>0</v>
          </cell>
          <cell r="BD524">
            <v>0</v>
          </cell>
          <cell r="BE524">
            <v>0</v>
          </cell>
          <cell r="BF524">
            <v>0</v>
          </cell>
          <cell r="BG524">
            <v>0</v>
          </cell>
          <cell r="BH524">
            <v>0</v>
          </cell>
          <cell r="BI524">
            <v>0</v>
          </cell>
          <cell r="BJ524">
            <v>0</v>
          </cell>
          <cell r="BK524">
            <v>0</v>
          </cell>
          <cell r="BL524">
            <v>0</v>
          </cell>
          <cell r="BM524">
            <v>0</v>
          </cell>
          <cell r="BN524">
            <v>0</v>
          </cell>
          <cell r="BO524">
            <v>0</v>
          </cell>
          <cell r="BP524">
            <v>0</v>
          </cell>
          <cell r="BQ524">
            <v>0</v>
          </cell>
          <cell r="BR524">
            <v>0</v>
          </cell>
          <cell r="BS524">
            <v>0</v>
          </cell>
          <cell r="BT524">
            <v>0</v>
          </cell>
          <cell r="BU524">
            <v>0</v>
          </cell>
          <cell r="BV524">
            <v>0</v>
          </cell>
          <cell r="BW524">
            <v>0</v>
          </cell>
          <cell r="BX524">
            <v>0</v>
          </cell>
          <cell r="BY524">
            <v>0</v>
          </cell>
          <cell r="BZ524">
            <v>0</v>
          </cell>
          <cell r="CA524">
            <v>0</v>
          </cell>
          <cell r="CB524">
            <v>0</v>
          </cell>
          <cell r="CC524">
            <v>0.05</v>
          </cell>
          <cell r="CD524">
            <v>0</v>
          </cell>
        </row>
        <row r="525">
          <cell r="B525" t="str">
            <v>RC006</v>
          </cell>
          <cell r="C525" t="str">
            <v>CAP11</v>
          </cell>
          <cell r="D525" t="str">
            <v>De Tipo LC a Tipo JC</v>
          </cell>
          <cell r="E525" t="str">
            <v>U</v>
          </cell>
          <cell r="F525" t="str">
            <v>NA</v>
          </cell>
          <cell r="G525" t="str">
            <v>NA</v>
          </cell>
          <cell r="H525" t="str">
            <v>NA</v>
          </cell>
          <cell r="I525" t="str">
            <v>NA</v>
          </cell>
          <cell r="J525" t="str">
            <v>NA</v>
          </cell>
          <cell r="K525" t="str">
            <v>NA</v>
          </cell>
          <cell r="L525" t="str">
            <v>NA</v>
          </cell>
          <cell r="M525" t="str">
            <v>NA</v>
          </cell>
          <cell r="N525" t="str">
            <v>NA</v>
          </cell>
          <cell r="O525" t="str">
            <v>NA</v>
          </cell>
          <cell r="P525" t="str">
            <v>NA</v>
          </cell>
          <cell r="Q525" t="str">
            <v>NA</v>
          </cell>
          <cell r="R525" t="str">
            <v>NA</v>
          </cell>
          <cell r="S525" t="str">
            <v>NA</v>
          </cell>
          <cell r="T525" t="str">
            <v>NA</v>
          </cell>
          <cell r="U525" t="str">
            <v>NA</v>
          </cell>
          <cell r="V525" t="str">
            <v>NA</v>
          </cell>
          <cell r="W525" t="str">
            <v>NA</v>
          </cell>
          <cell r="X525" t="str">
            <v>NA</v>
          </cell>
          <cell r="Y525" t="str">
            <v>NA</v>
          </cell>
          <cell r="Z525" t="str">
            <v>NA</v>
          </cell>
          <cell r="AA525" t="str">
            <v>NA</v>
          </cell>
          <cell r="AB525" t="str">
            <v>NA</v>
          </cell>
          <cell r="AC525" t="str">
            <v>NA</v>
          </cell>
          <cell r="AD525" t="str">
            <v>NA</v>
          </cell>
          <cell r="AE525" t="str">
            <v>NA</v>
          </cell>
          <cell r="AF525" t="str">
            <v>NA</v>
          </cell>
          <cell r="AG525" t="str">
            <v>NA</v>
          </cell>
          <cell r="AH525" t="str">
            <v>NA</v>
          </cell>
          <cell r="AI525">
            <v>0</v>
          </cell>
          <cell r="AO525">
            <v>0</v>
          </cell>
          <cell r="AP525">
            <v>0</v>
          </cell>
          <cell r="AQ525">
            <v>0</v>
          </cell>
          <cell r="AR525">
            <v>0</v>
          </cell>
          <cell r="AS525">
            <v>0</v>
          </cell>
          <cell r="AT525">
            <v>0</v>
          </cell>
          <cell r="AU525">
            <v>0</v>
          </cell>
          <cell r="AV525">
            <v>0</v>
          </cell>
          <cell r="AW525">
            <v>0</v>
          </cell>
          <cell r="AX525">
            <v>0</v>
          </cell>
          <cell r="AY525">
            <v>0</v>
          </cell>
          <cell r="AZ525">
            <v>0</v>
          </cell>
          <cell r="BA525">
            <v>0</v>
          </cell>
          <cell r="BB525">
            <v>0</v>
          </cell>
          <cell r="BC525">
            <v>0</v>
          </cell>
          <cell r="BD525">
            <v>0</v>
          </cell>
          <cell r="BE525">
            <v>0</v>
          </cell>
          <cell r="BF525">
            <v>0</v>
          </cell>
          <cell r="BG525">
            <v>0</v>
          </cell>
          <cell r="BH525">
            <v>0</v>
          </cell>
          <cell r="BI525">
            <v>0</v>
          </cell>
          <cell r="BJ525">
            <v>0</v>
          </cell>
          <cell r="BK525">
            <v>0</v>
          </cell>
          <cell r="BL525">
            <v>0</v>
          </cell>
          <cell r="BM525">
            <v>0</v>
          </cell>
          <cell r="BN525">
            <v>0</v>
          </cell>
          <cell r="BO525">
            <v>0</v>
          </cell>
          <cell r="BP525">
            <v>0</v>
          </cell>
          <cell r="BQ525">
            <v>0</v>
          </cell>
          <cell r="BR525">
            <v>0</v>
          </cell>
          <cell r="BS525">
            <v>0</v>
          </cell>
          <cell r="BT525">
            <v>0</v>
          </cell>
          <cell r="BU525">
            <v>0</v>
          </cell>
          <cell r="BV525">
            <v>0</v>
          </cell>
          <cell r="BW525">
            <v>0</v>
          </cell>
          <cell r="BX525">
            <v>0</v>
          </cell>
          <cell r="BY525">
            <v>0</v>
          </cell>
          <cell r="BZ525">
            <v>0</v>
          </cell>
          <cell r="CA525">
            <v>0</v>
          </cell>
          <cell r="CB525">
            <v>0</v>
          </cell>
          <cell r="CC525">
            <v>0.05</v>
          </cell>
          <cell r="CD525">
            <v>0</v>
          </cell>
        </row>
        <row r="526">
          <cell r="B526" t="str">
            <v>RC005</v>
          </cell>
          <cell r="C526" t="str">
            <v>CAP11</v>
          </cell>
          <cell r="D526" t="str">
            <v>De Tipo LC a Tipo TC</v>
          </cell>
          <cell r="E526" t="str">
            <v>U</v>
          </cell>
          <cell r="F526" t="str">
            <v>NA</v>
          </cell>
          <cell r="G526" t="str">
            <v>NA</v>
          </cell>
          <cell r="H526" t="str">
            <v>NA</v>
          </cell>
          <cell r="I526" t="str">
            <v>NA</v>
          </cell>
          <cell r="J526" t="str">
            <v>NA</v>
          </cell>
          <cell r="K526" t="str">
            <v>NA</v>
          </cell>
          <cell r="L526" t="str">
            <v>NA</v>
          </cell>
          <cell r="M526" t="str">
            <v>NA</v>
          </cell>
          <cell r="N526" t="str">
            <v>NA</v>
          </cell>
          <cell r="O526" t="str">
            <v>NA</v>
          </cell>
          <cell r="P526" t="str">
            <v>NA</v>
          </cell>
          <cell r="Q526" t="str">
            <v>NA</v>
          </cell>
          <cell r="R526" t="str">
            <v>NA</v>
          </cell>
          <cell r="S526" t="str">
            <v>NA</v>
          </cell>
          <cell r="T526" t="str">
            <v>NA</v>
          </cell>
          <cell r="U526" t="str">
            <v>NA</v>
          </cell>
          <cell r="V526" t="str">
            <v>NA</v>
          </cell>
          <cell r="W526" t="str">
            <v>NA</v>
          </cell>
          <cell r="X526" t="str">
            <v>NA</v>
          </cell>
          <cell r="Y526" t="str">
            <v>NA</v>
          </cell>
          <cell r="Z526" t="str">
            <v>NA</v>
          </cell>
          <cell r="AA526" t="str">
            <v>NA</v>
          </cell>
          <cell r="AB526" t="str">
            <v>NA</v>
          </cell>
          <cell r="AC526" t="str">
            <v>NA</v>
          </cell>
          <cell r="AD526" t="str">
            <v>NA</v>
          </cell>
          <cell r="AE526" t="str">
            <v>NA</v>
          </cell>
          <cell r="AF526" t="str">
            <v>NA</v>
          </cell>
          <cell r="AG526" t="str">
            <v>NA</v>
          </cell>
          <cell r="AH526" t="str">
            <v>NA</v>
          </cell>
          <cell r="AI526">
            <v>0</v>
          </cell>
          <cell r="AO526">
            <v>0</v>
          </cell>
          <cell r="AP526">
            <v>0</v>
          </cell>
          <cell r="AQ526">
            <v>0</v>
          </cell>
          <cell r="AR526">
            <v>0</v>
          </cell>
          <cell r="AS526">
            <v>0</v>
          </cell>
          <cell r="AT526">
            <v>0</v>
          </cell>
          <cell r="AU526">
            <v>0</v>
          </cell>
          <cell r="AV526">
            <v>0</v>
          </cell>
          <cell r="AW526">
            <v>0</v>
          </cell>
          <cell r="AX526">
            <v>0</v>
          </cell>
          <cell r="AY526">
            <v>0</v>
          </cell>
          <cell r="AZ526">
            <v>0</v>
          </cell>
          <cell r="BA526">
            <v>0</v>
          </cell>
          <cell r="BB526">
            <v>0</v>
          </cell>
          <cell r="BC526">
            <v>0</v>
          </cell>
          <cell r="BD526">
            <v>0</v>
          </cell>
          <cell r="BE526">
            <v>0</v>
          </cell>
          <cell r="BF526">
            <v>0</v>
          </cell>
          <cell r="BG526">
            <v>0</v>
          </cell>
          <cell r="BH526">
            <v>0</v>
          </cell>
          <cell r="BI526">
            <v>0</v>
          </cell>
          <cell r="BJ526">
            <v>0</v>
          </cell>
          <cell r="BK526">
            <v>0</v>
          </cell>
          <cell r="BL526">
            <v>0</v>
          </cell>
          <cell r="BM526">
            <v>0</v>
          </cell>
          <cell r="BN526">
            <v>0</v>
          </cell>
          <cell r="BO526">
            <v>0</v>
          </cell>
          <cell r="BP526">
            <v>0</v>
          </cell>
          <cell r="BQ526">
            <v>0</v>
          </cell>
          <cell r="BR526">
            <v>0</v>
          </cell>
          <cell r="BS526">
            <v>0</v>
          </cell>
          <cell r="BT526">
            <v>0</v>
          </cell>
          <cell r="BU526">
            <v>0</v>
          </cell>
          <cell r="BV526">
            <v>0</v>
          </cell>
          <cell r="BW526">
            <v>0</v>
          </cell>
          <cell r="BX526">
            <v>0</v>
          </cell>
          <cell r="BY526">
            <v>0</v>
          </cell>
          <cell r="BZ526">
            <v>0</v>
          </cell>
          <cell r="CA526">
            <v>0</v>
          </cell>
          <cell r="CB526">
            <v>0</v>
          </cell>
          <cell r="CC526">
            <v>0.05</v>
          </cell>
          <cell r="CD526">
            <v>0</v>
          </cell>
        </row>
        <row r="527">
          <cell r="B527" t="str">
            <v>EB001</v>
          </cell>
          <cell r="C527" t="str">
            <v>CAP12</v>
          </cell>
          <cell r="D527" t="str">
            <v>Emboquillado de I, II, III y IV vías</v>
          </cell>
          <cell r="E527" t="str">
            <v>U</v>
          </cell>
          <cell r="F527" t="str">
            <v>MOC086</v>
          </cell>
          <cell r="G527" t="str">
            <v>NA</v>
          </cell>
          <cell r="H527" t="str">
            <v>NA</v>
          </cell>
          <cell r="I527" t="str">
            <v>NA</v>
          </cell>
          <cell r="J527" t="str">
            <v>NA</v>
          </cell>
          <cell r="K527" t="str">
            <v>NA</v>
          </cell>
          <cell r="L527" t="str">
            <v>NA</v>
          </cell>
          <cell r="M527">
            <v>0.06</v>
          </cell>
          <cell r="N527" t="str">
            <v>NA</v>
          </cell>
          <cell r="O527" t="str">
            <v>NA</v>
          </cell>
          <cell r="P527" t="str">
            <v>NA</v>
          </cell>
          <cell r="Q527" t="str">
            <v>NA</v>
          </cell>
          <cell r="R527" t="str">
            <v>NA</v>
          </cell>
          <cell r="S527" t="str">
            <v>NA</v>
          </cell>
          <cell r="T527" t="str">
            <v>CEC015</v>
          </cell>
          <cell r="U527" t="str">
            <v>NA</v>
          </cell>
          <cell r="V527" t="str">
            <v>NA</v>
          </cell>
          <cell r="W527" t="str">
            <v>NA</v>
          </cell>
          <cell r="X527" t="str">
            <v>NA</v>
          </cell>
          <cell r="Y527" t="str">
            <v>CMC022</v>
          </cell>
          <cell r="Z527" t="str">
            <v>NA</v>
          </cell>
          <cell r="AA527" t="str">
            <v>NA</v>
          </cell>
          <cell r="AB527" t="str">
            <v>NA</v>
          </cell>
          <cell r="AC527" t="str">
            <v>NA</v>
          </cell>
          <cell r="AD527">
            <v>1</v>
          </cell>
          <cell r="AE527" t="str">
            <v>NA</v>
          </cell>
          <cell r="AF527" t="str">
            <v>NA</v>
          </cell>
          <cell r="AG527" t="str">
            <v>NA</v>
          </cell>
          <cell r="AH527" t="str">
            <v>NA</v>
          </cell>
          <cell r="AI527">
            <v>30</v>
          </cell>
          <cell r="AJ527">
            <v>30</v>
          </cell>
          <cell r="AO527">
            <v>20769</v>
          </cell>
          <cell r="AP527">
            <v>227016.3</v>
          </cell>
          <cell r="AQ527">
            <v>0</v>
          </cell>
          <cell r="AR527">
            <v>0</v>
          </cell>
          <cell r="AS527">
            <v>0</v>
          </cell>
          <cell r="AT527">
            <v>0</v>
          </cell>
          <cell r="AU527">
            <v>0</v>
          </cell>
          <cell r="AV527">
            <v>0</v>
          </cell>
          <cell r="AW527">
            <v>13621</v>
          </cell>
          <cell r="AX527">
            <v>0</v>
          </cell>
          <cell r="AY527">
            <v>0</v>
          </cell>
          <cell r="AZ527">
            <v>0</v>
          </cell>
          <cell r="BA527">
            <v>0</v>
          </cell>
          <cell r="BB527">
            <v>0</v>
          </cell>
          <cell r="BC527">
            <v>0</v>
          </cell>
          <cell r="BD527">
            <v>14302</v>
          </cell>
          <cell r="BE527">
            <v>28837</v>
          </cell>
          <cell r="BF527">
            <v>0</v>
          </cell>
          <cell r="BG527">
            <v>0</v>
          </cell>
          <cell r="BH527">
            <v>0</v>
          </cell>
          <cell r="BI527">
            <v>0</v>
          </cell>
          <cell r="BJ527">
            <v>961</v>
          </cell>
          <cell r="BK527">
            <v>0</v>
          </cell>
          <cell r="BL527">
            <v>0</v>
          </cell>
          <cell r="BM527">
            <v>0</v>
          </cell>
          <cell r="BN527">
            <v>0</v>
          </cell>
          <cell r="BO527">
            <v>961</v>
          </cell>
          <cell r="BP527">
            <v>165187</v>
          </cell>
          <cell r="BQ527">
            <v>0</v>
          </cell>
          <cell r="BR527">
            <v>0</v>
          </cell>
          <cell r="BS527">
            <v>0</v>
          </cell>
          <cell r="BT527">
            <v>0</v>
          </cell>
          <cell r="BU527">
            <v>5506</v>
          </cell>
          <cell r="BV527">
            <v>0</v>
          </cell>
          <cell r="BW527">
            <v>0</v>
          </cell>
          <cell r="BX527">
            <v>0</v>
          </cell>
          <cell r="BY527">
            <v>0</v>
          </cell>
          <cell r="BZ527">
            <v>5506</v>
          </cell>
          <cell r="CA527">
            <v>961</v>
          </cell>
          <cell r="CB527">
            <v>6467</v>
          </cell>
          <cell r="CC527">
            <v>0.05</v>
          </cell>
          <cell r="CD527">
            <v>20769</v>
          </cell>
        </row>
        <row r="528">
          <cell r="B528" t="str">
            <v>SU002</v>
          </cell>
          <cell r="C528" t="str">
            <v>CAP13</v>
          </cell>
          <cell r="D528" t="str">
            <v>Subida a muro</v>
          </cell>
          <cell r="E528" t="str">
            <v>U</v>
          </cell>
          <cell r="F528" t="str">
            <v>MRD237</v>
          </cell>
          <cell r="G528" t="str">
            <v>MRD068</v>
          </cell>
          <cell r="H528" t="str">
            <v>MRD066</v>
          </cell>
          <cell r="I528" t="str">
            <v>MRD100</v>
          </cell>
          <cell r="J528" t="str">
            <v>NA</v>
          </cell>
          <cell r="K528" t="str">
            <v>NA</v>
          </cell>
          <cell r="L528" t="str">
            <v>NA</v>
          </cell>
          <cell r="M528">
            <v>3</v>
          </cell>
          <cell r="N528">
            <v>3</v>
          </cell>
          <cell r="O528">
            <v>3</v>
          </cell>
          <cell r="P528">
            <v>1</v>
          </cell>
          <cell r="Q528" t="str">
            <v>NA</v>
          </cell>
          <cell r="R528" t="str">
            <v>NA</v>
          </cell>
          <cell r="S528" t="str">
            <v>NA</v>
          </cell>
          <cell r="T528" t="str">
            <v>CER007</v>
          </cell>
          <cell r="U528" t="str">
            <v>NA</v>
          </cell>
          <cell r="V528" t="str">
            <v>NA</v>
          </cell>
          <cell r="W528" t="str">
            <v>NA</v>
          </cell>
          <cell r="X528" t="str">
            <v>NA</v>
          </cell>
          <cell r="Y528" t="str">
            <v>CMC017</v>
          </cell>
          <cell r="Z528" t="str">
            <v>NA</v>
          </cell>
          <cell r="AA528" t="str">
            <v>NA</v>
          </cell>
          <cell r="AB528" t="str">
            <v>NA</v>
          </cell>
          <cell r="AC528" t="str">
            <v>NA</v>
          </cell>
          <cell r="AD528">
            <v>1</v>
          </cell>
          <cell r="AE528" t="str">
            <v>NA</v>
          </cell>
          <cell r="AF528" t="str">
            <v>NA</v>
          </cell>
          <cell r="AG528" t="str">
            <v>NA</v>
          </cell>
          <cell r="AH528" t="str">
            <v>NA</v>
          </cell>
          <cell r="AI528">
            <v>18.600000000000001</v>
          </cell>
          <cell r="AJ528">
            <v>18.600000000000001</v>
          </cell>
          <cell r="AO528">
            <v>57433</v>
          </cell>
          <cell r="AP528">
            <v>12000</v>
          </cell>
          <cell r="AQ528">
            <v>3290</v>
          </cell>
          <cell r="AR528">
            <v>350</v>
          </cell>
          <cell r="AS528">
            <v>1645</v>
          </cell>
          <cell r="AT528">
            <v>0</v>
          </cell>
          <cell r="AU528">
            <v>0</v>
          </cell>
          <cell r="AV528">
            <v>0</v>
          </cell>
          <cell r="AW528">
            <v>36000</v>
          </cell>
          <cell r="AX528">
            <v>9870</v>
          </cell>
          <cell r="AY528">
            <v>1050</v>
          </cell>
          <cell r="AZ528">
            <v>1645</v>
          </cell>
          <cell r="BA528">
            <v>0</v>
          </cell>
          <cell r="BB528">
            <v>0</v>
          </cell>
          <cell r="BC528">
            <v>0</v>
          </cell>
          <cell r="BD528">
            <v>48565</v>
          </cell>
          <cell r="BE528">
            <v>20418</v>
          </cell>
          <cell r="BF528">
            <v>0</v>
          </cell>
          <cell r="BG528">
            <v>0</v>
          </cell>
          <cell r="BH528">
            <v>0</v>
          </cell>
          <cell r="BI528">
            <v>0</v>
          </cell>
          <cell r="BJ528">
            <v>1098</v>
          </cell>
          <cell r="BK528">
            <v>0</v>
          </cell>
          <cell r="BL528">
            <v>0</v>
          </cell>
          <cell r="BM528">
            <v>0</v>
          </cell>
          <cell r="BN528">
            <v>0</v>
          </cell>
          <cell r="BO528">
            <v>1098</v>
          </cell>
          <cell r="BP528">
            <v>144513</v>
          </cell>
          <cell r="BQ528">
            <v>0</v>
          </cell>
          <cell r="BR528">
            <v>0</v>
          </cell>
          <cell r="BS528">
            <v>0</v>
          </cell>
          <cell r="BT528">
            <v>0</v>
          </cell>
          <cell r="BU528">
            <v>7770</v>
          </cell>
          <cell r="BV528">
            <v>0</v>
          </cell>
          <cell r="BW528">
            <v>0</v>
          </cell>
          <cell r="BX528">
            <v>0</v>
          </cell>
          <cell r="BY528">
            <v>0</v>
          </cell>
          <cell r="BZ528">
            <v>7770</v>
          </cell>
          <cell r="CA528">
            <v>1098</v>
          </cell>
          <cell r="CB528">
            <v>8868</v>
          </cell>
          <cell r="CD528">
            <v>57433</v>
          </cell>
        </row>
        <row r="529">
          <cell r="B529" t="str">
            <v>SU001</v>
          </cell>
          <cell r="C529" t="str">
            <v>CAP13</v>
          </cell>
          <cell r="D529" t="str">
            <v>Subida a poste (Incluye curva)</v>
          </cell>
          <cell r="E529" t="str">
            <v>U</v>
          </cell>
          <cell r="F529" t="str">
            <v>MOC042</v>
          </cell>
          <cell r="G529" t="str">
            <v>MRD237</v>
          </cell>
          <cell r="H529" t="str">
            <v>MRD068</v>
          </cell>
          <cell r="I529" t="str">
            <v>MRD066</v>
          </cell>
          <cell r="J529" t="str">
            <v>MRD100</v>
          </cell>
          <cell r="K529" t="str">
            <v>NA</v>
          </cell>
          <cell r="L529" t="str">
            <v>NA</v>
          </cell>
          <cell r="M529">
            <v>1</v>
          </cell>
          <cell r="N529">
            <v>3</v>
          </cell>
          <cell r="O529">
            <v>3</v>
          </cell>
          <cell r="P529">
            <v>3</v>
          </cell>
          <cell r="Q529">
            <v>1</v>
          </cell>
          <cell r="R529" t="str">
            <v>NA</v>
          </cell>
          <cell r="S529" t="str">
            <v>NA</v>
          </cell>
          <cell r="T529" t="str">
            <v>CER007</v>
          </cell>
          <cell r="U529" t="str">
            <v>NA</v>
          </cell>
          <cell r="V529" t="str">
            <v>NA</v>
          </cell>
          <cell r="W529" t="str">
            <v>NA</v>
          </cell>
          <cell r="X529" t="str">
            <v>NA</v>
          </cell>
          <cell r="Y529" t="str">
            <v>CMC017</v>
          </cell>
          <cell r="Z529" t="str">
            <v>NA</v>
          </cell>
          <cell r="AA529" t="str">
            <v>NA</v>
          </cell>
          <cell r="AB529" t="str">
            <v>NA</v>
          </cell>
          <cell r="AC529" t="str">
            <v>NA</v>
          </cell>
          <cell r="AD529">
            <v>1</v>
          </cell>
          <cell r="AE529" t="str">
            <v>NA</v>
          </cell>
          <cell r="AF529" t="str">
            <v>NA</v>
          </cell>
          <cell r="AG529" t="str">
            <v>NA</v>
          </cell>
          <cell r="AH529" t="str">
            <v>NA</v>
          </cell>
          <cell r="AI529">
            <v>26.6</v>
          </cell>
          <cell r="AJ529">
            <v>26.6</v>
          </cell>
          <cell r="AO529">
            <v>64366</v>
          </cell>
          <cell r="AP529">
            <v>9600</v>
          </cell>
          <cell r="AQ529">
            <v>12000</v>
          </cell>
          <cell r="AR529">
            <v>3290</v>
          </cell>
          <cell r="AS529">
            <v>350</v>
          </cell>
          <cell r="AT529">
            <v>1645</v>
          </cell>
          <cell r="AU529">
            <v>0</v>
          </cell>
          <cell r="AV529">
            <v>0</v>
          </cell>
          <cell r="AW529">
            <v>9600</v>
          </cell>
          <cell r="AX529">
            <v>36000</v>
          </cell>
          <cell r="AY529">
            <v>9870</v>
          </cell>
          <cell r="AZ529">
            <v>1050</v>
          </cell>
          <cell r="BA529">
            <v>1645</v>
          </cell>
          <cell r="BB529">
            <v>0</v>
          </cell>
          <cell r="BC529">
            <v>0</v>
          </cell>
          <cell r="BD529">
            <v>58165</v>
          </cell>
          <cell r="BE529">
            <v>20418</v>
          </cell>
          <cell r="BF529">
            <v>0</v>
          </cell>
          <cell r="BG529">
            <v>0</v>
          </cell>
          <cell r="BH529">
            <v>0</v>
          </cell>
          <cell r="BI529">
            <v>0</v>
          </cell>
          <cell r="BJ529">
            <v>768</v>
          </cell>
          <cell r="BK529">
            <v>0</v>
          </cell>
          <cell r="BL529">
            <v>0</v>
          </cell>
          <cell r="BM529">
            <v>0</v>
          </cell>
          <cell r="BN529">
            <v>0</v>
          </cell>
          <cell r="BO529">
            <v>768</v>
          </cell>
          <cell r="BP529">
            <v>144513</v>
          </cell>
          <cell r="BQ529">
            <v>0</v>
          </cell>
          <cell r="BR529">
            <v>0</v>
          </cell>
          <cell r="BS529">
            <v>0</v>
          </cell>
          <cell r="BT529">
            <v>0</v>
          </cell>
          <cell r="BU529">
            <v>5433</v>
          </cell>
          <cell r="BV529">
            <v>0</v>
          </cell>
          <cell r="BW529">
            <v>0</v>
          </cell>
          <cell r="BX529">
            <v>0</v>
          </cell>
          <cell r="BY529">
            <v>0</v>
          </cell>
          <cell r="BZ529">
            <v>5433</v>
          </cell>
          <cell r="CA529">
            <v>768</v>
          </cell>
          <cell r="CB529">
            <v>6201</v>
          </cell>
          <cell r="CD529">
            <v>64366</v>
          </cell>
        </row>
        <row r="530">
          <cell r="B530" t="str">
            <v>AP003</v>
          </cell>
          <cell r="C530" t="str">
            <v>CAP14</v>
          </cell>
          <cell r="D530" t="str">
            <v>En Andén Adoquinado</v>
          </cell>
          <cell r="E530" t="str">
            <v>m</v>
          </cell>
          <cell r="F530" t="str">
            <v>NA</v>
          </cell>
          <cell r="G530" t="str">
            <v>NA</v>
          </cell>
          <cell r="H530" t="str">
            <v>NA</v>
          </cell>
          <cell r="I530" t="str">
            <v>NA</v>
          </cell>
          <cell r="J530" t="str">
            <v>NA</v>
          </cell>
          <cell r="K530" t="str">
            <v>NA</v>
          </cell>
          <cell r="L530" t="str">
            <v>NA</v>
          </cell>
          <cell r="M530" t="str">
            <v>NA</v>
          </cell>
          <cell r="N530" t="str">
            <v>NA</v>
          </cell>
          <cell r="O530" t="str">
            <v>NA</v>
          </cell>
          <cell r="P530" t="str">
            <v>NA</v>
          </cell>
          <cell r="Q530" t="str">
            <v>NA</v>
          </cell>
          <cell r="R530" t="str">
            <v>NA</v>
          </cell>
          <cell r="S530" t="str">
            <v>NA</v>
          </cell>
          <cell r="T530" t="str">
            <v>NA</v>
          </cell>
          <cell r="U530" t="str">
            <v>NA</v>
          </cell>
          <cell r="V530" t="str">
            <v>NA</v>
          </cell>
          <cell r="W530" t="str">
            <v>NA</v>
          </cell>
          <cell r="X530" t="str">
            <v>NA</v>
          </cell>
          <cell r="Y530" t="str">
            <v>NA</v>
          </cell>
          <cell r="Z530" t="str">
            <v>NA</v>
          </cell>
          <cell r="AA530" t="str">
            <v>NA</v>
          </cell>
          <cell r="AB530" t="str">
            <v>NA</v>
          </cell>
          <cell r="AC530" t="str">
            <v>NA</v>
          </cell>
          <cell r="AD530" t="str">
            <v>NA</v>
          </cell>
          <cell r="AE530" t="str">
            <v>NA</v>
          </cell>
          <cell r="AF530" t="str">
            <v>NA</v>
          </cell>
          <cell r="AG530" t="str">
            <v>NA</v>
          </cell>
          <cell r="AH530" t="str">
            <v>NA</v>
          </cell>
          <cell r="AI530">
            <v>0</v>
          </cell>
          <cell r="AO530">
            <v>0</v>
          </cell>
          <cell r="AP530">
            <v>0</v>
          </cell>
          <cell r="AQ530">
            <v>0</v>
          </cell>
          <cell r="AR530">
            <v>0</v>
          </cell>
          <cell r="AS530">
            <v>0</v>
          </cell>
          <cell r="AT530">
            <v>0</v>
          </cell>
          <cell r="AU530">
            <v>0</v>
          </cell>
          <cell r="AV530">
            <v>0</v>
          </cell>
          <cell r="AW530">
            <v>0</v>
          </cell>
          <cell r="AX530">
            <v>0</v>
          </cell>
          <cell r="AY530">
            <v>0</v>
          </cell>
          <cell r="AZ530">
            <v>0</v>
          </cell>
          <cell r="BA530">
            <v>0</v>
          </cell>
          <cell r="BB530">
            <v>0</v>
          </cell>
          <cell r="BC530">
            <v>0</v>
          </cell>
          <cell r="BD530">
            <v>0</v>
          </cell>
          <cell r="BE530">
            <v>0</v>
          </cell>
          <cell r="BF530">
            <v>0</v>
          </cell>
          <cell r="BG530">
            <v>0</v>
          </cell>
          <cell r="BH530">
            <v>0</v>
          </cell>
          <cell r="BI530">
            <v>0</v>
          </cell>
          <cell r="BJ530">
            <v>0</v>
          </cell>
          <cell r="BK530">
            <v>0</v>
          </cell>
          <cell r="BL530">
            <v>0</v>
          </cell>
          <cell r="BM530">
            <v>0</v>
          </cell>
          <cell r="BN530">
            <v>0</v>
          </cell>
          <cell r="BO530">
            <v>0</v>
          </cell>
          <cell r="BP530">
            <v>0</v>
          </cell>
          <cell r="BQ530">
            <v>0</v>
          </cell>
          <cell r="BR530">
            <v>0</v>
          </cell>
          <cell r="BS530">
            <v>0</v>
          </cell>
          <cell r="BT530">
            <v>0</v>
          </cell>
          <cell r="BU530">
            <v>0</v>
          </cell>
          <cell r="BV530">
            <v>0</v>
          </cell>
          <cell r="BW530">
            <v>0</v>
          </cell>
          <cell r="BX530">
            <v>0</v>
          </cell>
          <cell r="BY530">
            <v>0</v>
          </cell>
          <cell r="BZ530">
            <v>0</v>
          </cell>
          <cell r="CA530">
            <v>0</v>
          </cell>
          <cell r="CB530">
            <v>0</v>
          </cell>
          <cell r="CC530">
            <v>0.05</v>
          </cell>
          <cell r="CD530">
            <v>0</v>
          </cell>
        </row>
        <row r="531">
          <cell r="B531" t="str">
            <v>AP004</v>
          </cell>
          <cell r="C531" t="str">
            <v>CAP14</v>
          </cell>
          <cell r="D531" t="str">
            <v>En Andén Baldosa</v>
          </cell>
          <cell r="E531" t="str">
            <v>m</v>
          </cell>
          <cell r="F531" t="str">
            <v>NA</v>
          </cell>
          <cell r="G531" t="str">
            <v>NA</v>
          </cell>
          <cell r="H531" t="str">
            <v>NA</v>
          </cell>
          <cell r="I531" t="str">
            <v>NA</v>
          </cell>
          <cell r="J531" t="str">
            <v>NA</v>
          </cell>
          <cell r="K531" t="str">
            <v>NA</v>
          </cell>
          <cell r="L531" t="str">
            <v>NA</v>
          </cell>
          <cell r="M531" t="str">
            <v>NA</v>
          </cell>
          <cell r="N531" t="str">
            <v>NA</v>
          </cell>
          <cell r="O531" t="str">
            <v>NA</v>
          </cell>
          <cell r="P531" t="str">
            <v>NA</v>
          </cell>
          <cell r="Q531" t="str">
            <v>NA</v>
          </cell>
          <cell r="R531" t="str">
            <v>NA</v>
          </cell>
          <cell r="S531" t="str">
            <v>NA</v>
          </cell>
          <cell r="T531" t="str">
            <v>NA</v>
          </cell>
          <cell r="U531" t="str">
            <v>NA</v>
          </cell>
          <cell r="V531" t="str">
            <v>NA</v>
          </cell>
          <cell r="W531" t="str">
            <v>NA</v>
          </cell>
          <cell r="X531" t="str">
            <v>NA</v>
          </cell>
          <cell r="Y531" t="str">
            <v>NA</v>
          </cell>
          <cell r="Z531" t="str">
            <v>NA</v>
          </cell>
          <cell r="AA531" t="str">
            <v>NA</v>
          </cell>
          <cell r="AB531" t="str">
            <v>NA</v>
          </cell>
          <cell r="AC531" t="str">
            <v>NA</v>
          </cell>
          <cell r="AD531" t="str">
            <v>NA</v>
          </cell>
          <cell r="AE531" t="str">
            <v>NA</v>
          </cell>
          <cell r="AF531" t="str">
            <v>NA</v>
          </cell>
          <cell r="AG531" t="str">
            <v>NA</v>
          </cell>
          <cell r="AH531" t="str">
            <v>NA</v>
          </cell>
          <cell r="AI531">
            <v>0</v>
          </cell>
          <cell r="AO531">
            <v>0</v>
          </cell>
          <cell r="AP531">
            <v>0</v>
          </cell>
          <cell r="AQ531">
            <v>0</v>
          </cell>
          <cell r="AR531">
            <v>0</v>
          </cell>
          <cell r="AS531">
            <v>0</v>
          </cell>
          <cell r="AT531">
            <v>0</v>
          </cell>
          <cell r="AU531">
            <v>0</v>
          </cell>
          <cell r="AV531">
            <v>0</v>
          </cell>
          <cell r="AW531">
            <v>0</v>
          </cell>
          <cell r="AX531">
            <v>0</v>
          </cell>
          <cell r="AY531">
            <v>0</v>
          </cell>
          <cell r="AZ531">
            <v>0</v>
          </cell>
          <cell r="BA531">
            <v>0</v>
          </cell>
          <cell r="BB531">
            <v>0</v>
          </cell>
          <cell r="BC531">
            <v>0</v>
          </cell>
          <cell r="BD531">
            <v>0</v>
          </cell>
          <cell r="BE531">
            <v>0</v>
          </cell>
          <cell r="BF531">
            <v>0</v>
          </cell>
          <cell r="BG531">
            <v>0</v>
          </cell>
          <cell r="BH531">
            <v>0</v>
          </cell>
          <cell r="BI531">
            <v>0</v>
          </cell>
          <cell r="BJ531">
            <v>0</v>
          </cell>
          <cell r="BK531">
            <v>0</v>
          </cell>
          <cell r="BL531">
            <v>0</v>
          </cell>
          <cell r="BM531">
            <v>0</v>
          </cell>
          <cell r="BN531">
            <v>0</v>
          </cell>
          <cell r="BO531">
            <v>0</v>
          </cell>
          <cell r="BP531">
            <v>0</v>
          </cell>
          <cell r="BQ531">
            <v>0</v>
          </cell>
          <cell r="BR531">
            <v>0</v>
          </cell>
          <cell r="BS531">
            <v>0</v>
          </cell>
          <cell r="BT531">
            <v>0</v>
          </cell>
          <cell r="BU531">
            <v>0</v>
          </cell>
          <cell r="BV531">
            <v>0</v>
          </cell>
          <cell r="BW531">
            <v>0</v>
          </cell>
          <cell r="BX531">
            <v>0</v>
          </cell>
          <cell r="BY531">
            <v>0</v>
          </cell>
          <cell r="BZ531">
            <v>0</v>
          </cell>
          <cell r="CA531">
            <v>0</v>
          </cell>
          <cell r="CB531">
            <v>0</v>
          </cell>
          <cell r="CC531">
            <v>0.05</v>
          </cell>
          <cell r="CD531">
            <v>0</v>
          </cell>
        </row>
        <row r="532">
          <cell r="B532" t="str">
            <v>AP007</v>
          </cell>
          <cell r="C532" t="str">
            <v>CAP14</v>
          </cell>
          <cell r="D532" t="str">
            <v>En Andén Granito</v>
          </cell>
          <cell r="E532" t="str">
            <v>m</v>
          </cell>
          <cell r="F532" t="str">
            <v>NA</v>
          </cell>
          <cell r="G532" t="str">
            <v>NA</v>
          </cell>
          <cell r="H532" t="str">
            <v>NA</v>
          </cell>
          <cell r="I532" t="str">
            <v>NA</v>
          </cell>
          <cell r="J532" t="str">
            <v>NA</v>
          </cell>
          <cell r="K532" t="str">
            <v>NA</v>
          </cell>
          <cell r="L532" t="str">
            <v>NA</v>
          </cell>
          <cell r="M532" t="str">
            <v>NA</v>
          </cell>
          <cell r="N532" t="str">
            <v>NA</v>
          </cell>
          <cell r="O532" t="str">
            <v>NA</v>
          </cell>
          <cell r="P532" t="str">
            <v>NA</v>
          </cell>
          <cell r="Q532" t="str">
            <v>NA</v>
          </cell>
          <cell r="R532" t="str">
            <v>NA</v>
          </cell>
          <cell r="S532" t="str">
            <v>NA</v>
          </cell>
          <cell r="T532" t="str">
            <v>NA</v>
          </cell>
          <cell r="U532" t="str">
            <v>NA</v>
          </cell>
          <cell r="V532" t="str">
            <v>NA</v>
          </cell>
          <cell r="W532" t="str">
            <v>NA</v>
          </cell>
          <cell r="X532" t="str">
            <v>NA</v>
          </cell>
          <cell r="Y532" t="str">
            <v>NA</v>
          </cell>
          <cell r="Z532" t="str">
            <v>NA</v>
          </cell>
          <cell r="AA532" t="str">
            <v>NA</v>
          </cell>
          <cell r="AB532" t="str">
            <v>NA</v>
          </cell>
          <cell r="AC532" t="str">
            <v>NA</v>
          </cell>
          <cell r="AD532" t="str">
            <v>NA</v>
          </cell>
          <cell r="AE532" t="str">
            <v>NA</v>
          </cell>
          <cell r="AF532" t="str">
            <v>NA</v>
          </cell>
          <cell r="AG532" t="str">
            <v>NA</v>
          </cell>
          <cell r="AH532" t="str">
            <v>NA</v>
          </cell>
          <cell r="AI532">
            <v>0</v>
          </cell>
          <cell r="AO532">
            <v>0</v>
          </cell>
          <cell r="AP532">
            <v>0</v>
          </cell>
          <cell r="AQ532">
            <v>0</v>
          </cell>
          <cell r="AR532">
            <v>0</v>
          </cell>
          <cell r="AS532">
            <v>0</v>
          </cell>
          <cell r="AT532">
            <v>0</v>
          </cell>
          <cell r="AU532">
            <v>0</v>
          </cell>
          <cell r="AV532">
            <v>0</v>
          </cell>
          <cell r="AW532">
            <v>0</v>
          </cell>
          <cell r="AX532">
            <v>0</v>
          </cell>
          <cell r="AY532">
            <v>0</v>
          </cell>
          <cell r="AZ532">
            <v>0</v>
          </cell>
          <cell r="BA532">
            <v>0</v>
          </cell>
          <cell r="BB532">
            <v>0</v>
          </cell>
          <cell r="BC532">
            <v>0</v>
          </cell>
          <cell r="BD532">
            <v>0</v>
          </cell>
          <cell r="BE532">
            <v>0</v>
          </cell>
          <cell r="BF532">
            <v>0</v>
          </cell>
          <cell r="BG532">
            <v>0</v>
          </cell>
          <cell r="BH532">
            <v>0</v>
          </cell>
          <cell r="BI532">
            <v>0</v>
          </cell>
          <cell r="BJ532">
            <v>0</v>
          </cell>
          <cell r="BK532">
            <v>0</v>
          </cell>
          <cell r="BL532">
            <v>0</v>
          </cell>
          <cell r="BM532">
            <v>0</v>
          </cell>
          <cell r="BN532">
            <v>0</v>
          </cell>
          <cell r="BO532">
            <v>0</v>
          </cell>
          <cell r="BP532">
            <v>0</v>
          </cell>
          <cell r="BQ532">
            <v>0</v>
          </cell>
          <cell r="BR532">
            <v>0</v>
          </cell>
          <cell r="BS532">
            <v>0</v>
          </cell>
          <cell r="BT532">
            <v>0</v>
          </cell>
          <cell r="BU532">
            <v>0</v>
          </cell>
          <cell r="BV532">
            <v>0</v>
          </cell>
          <cell r="BW532">
            <v>0</v>
          </cell>
          <cell r="BX532">
            <v>0</v>
          </cell>
          <cell r="BY532">
            <v>0</v>
          </cell>
          <cell r="BZ532">
            <v>0</v>
          </cell>
          <cell r="CA532">
            <v>0</v>
          </cell>
          <cell r="CB532">
            <v>0</v>
          </cell>
          <cell r="CC532">
            <v>0.05</v>
          </cell>
          <cell r="CD532">
            <v>0</v>
          </cell>
        </row>
        <row r="533">
          <cell r="B533" t="str">
            <v>AP005</v>
          </cell>
          <cell r="C533" t="str">
            <v>CAP14</v>
          </cell>
          <cell r="D533" t="str">
            <v>En Andén ladrillo</v>
          </cell>
          <cell r="E533" t="str">
            <v>m</v>
          </cell>
          <cell r="F533" t="str">
            <v>NA</v>
          </cell>
          <cell r="G533" t="str">
            <v>NA</v>
          </cell>
          <cell r="H533" t="str">
            <v>NA</v>
          </cell>
          <cell r="I533" t="str">
            <v>NA</v>
          </cell>
          <cell r="J533" t="str">
            <v>NA</v>
          </cell>
          <cell r="K533" t="str">
            <v>NA</v>
          </cell>
          <cell r="L533" t="str">
            <v>NA</v>
          </cell>
          <cell r="M533" t="str">
            <v>NA</v>
          </cell>
          <cell r="N533" t="str">
            <v>NA</v>
          </cell>
          <cell r="O533" t="str">
            <v>NA</v>
          </cell>
          <cell r="P533" t="str">
            <v>NA</v>
          </cell>
          <cell r="Q533" t="str">
            <v>NA</v>
          </cell>
          <cell r="R533" t="str">
            <v>NA</v>
          </cell>
          <cell r="S533" t="str">
            <v>NA</v>
          </cell>
          <cell r="T533" t="str">
            <v>NA</v>
          </cell>
          <cell r="U533" t="str">
            <v>NA</v>
          </cell>
          <cell r="V533" t="str">
            <v>NA</v>
          </cell>
          <cell r="W533" t="str">
            <v>NA</v>
          </cell>
          <cell r="X533" t="str">
            <v>NA</v>
          </cell>
          <cell r="Y533" t="str">
            <v>NA</v>
          </cell>
          <cell r="Z533" t="str">
            <v>NA</v>
          </cell>
          <cell r="AA533" t="str">
            <v>NA</v>
          </cell>
          <cell r="AB533" t="str">
            <v>NA</v>
          </cell>
          <cell r="AC533" t="str">
            <v>NA</v>
          </cell>
          <cell r="AD533" t="str">
            <v>NA</v>
          </cell>
          <cell r="AE533" t="str">
            <v>NA</v>
          </cell>
          <cell r="AF533" t="str">
            <v>NA</v>
          </cell>
          <cell r="AG533" t="str">
            <v>NA</v>
          </cell>
          <cell r="AH533" t="str">
            <v>NA</v>
          </cell>
          <cell r="AI533">
            <v>0</v>
          </cell>
          <cell r="AO533">
            <v>0</v>
          </cell>
          <cell r="AP533">
            <v>0</v>
          </cell>
          <cell r="AQ533">
            <v>0</v>
          </cell>
          <cell r="AR533">
            <v>0</v>
          </cell>
          <cell r="AS533">
            <v>0</v>
          </cell>
          <cell r="AT533">
            <v>0</v>
          </cell>
          <cell r="AU533">
            <v>0</v>
          </cell>
          <cell r="AV533">
            <v>0</v>
          </cell>
          <cell r="AW533">
            <v>0</v>
          </cell>
          <cell r="AX533">
            <v>0</v>
          </cell>
          <cell r="AY533">
            <v>0</v>
          </cell>
          <cell r="AZ533">
            <v>0</v>
          </cell>
          <cell r="BA533">
            <v>0</v>
          </cell>
          <cell r="BB533">
            <v>0</v>
          </cell>
          <cell r="BC533">
            <v>0</v>
          </cell>
          <cell r="BD533">
            <v>0</v>
          </cell>
          <cell r="BE533">
            <v>0</v>
          </cell>
          <cell r="BF533">
            <v>0</v>
          </cell>
          <cell r="BG533">
            <v>0</v>
          </cell>
          <cell r="BH533">
            <v>0</v>
          </cell>
          <cell r="BI533">
            <v>0</v>
          </cell>
          <cell r="BJ533">
            <v>0</v>
          </cell>
          <cell r="BK533">
            <v>0</v>
          </cell>
          <cell r="BL533">
            <v>0</v>
          </cell>
          <cell r="BM533">
            <v>0</v>
          </cell>
          <cell r="BN533">
            <v>0</v>
          </cell>
          <cell r="BO533">
            <v>0</v>
          </cell>
          <cell r="BP533">
            <v>0</v>
          </cell>
          <cell r="BQ533">
            <v>0</v>
          </cell>
          <cell r="BR533">
            <v>0</v>
          </cell>
          <cell r="BS533">
            <v>0</v>
          </cell>
          <cell r="BT533">
            <v>0</v>
          </cell>
          <cell r="BU533">
            <v>0</v>
          </cell>
          <cell r="BV533">
            <v>0</v>
          </cell>
          <cell r="BW533">
            <v>0</v>
          </cell>
          <cell r="BX533">
            <v>0</v>
          </cell>
          <cell r="BY533">
            <v>0</v>
          </cell>
          <cell r="BZ533">
            <v>0</v>
          </cell>
          <cell r="CA533">
            <v>0</v>
          </cell>
          <cell r="CB533">
            <v>0</v>
          </cell>
          <cell r="CC533">
            <v>0.05</v>
          </cell>
          <cell r="CD533">
            <v>0</v>
          </cell>
        </row>
        <row r="534">
          <cell r="B534" t="str">
            <v>AP006</v>
          </cell>
          <cell r="C534" t="str">
            <v>CAP14</v>
          </cell>
          <cell r="D534" t="str">
            <v>En Andén tablón</v>
          </cell>
          <cell r="E534" t="str">
            <v>m</v>
          </cell>
          <cell r="F534" t="str">
            <v>NA</v>
          </cell>
          <cell r="G534" t="str">
            <v>NA</v>
          </cell>
          <cell r="H534" t="str">
            <v>NA</v>
          </cell>
          <cell r="I534" t="str">
            <v>NA</v>
          </cell>
          <cell r="J534" t="str">
            <v>NA</v>
          </cell>
          <cell r="K534" t="str">
            <v>NA</v>
          </cell>
          <cell r="L534" t="str">
            <v>NA</v>
          </cell>
          <cell r="M534" t="str">
            <v>NA</v>
          </cell>
          <cell r="N534" t="str">
            <v>NA</v>
          </cell>
          <cell r="O534" t="str">
            <v>NA</v>
          </cell>
          <cell r="P534" t="str">
            <v>NA</v>
          </cell>
          <cell r="Q534" t="str">
            <v>NA</v>
          </cell>
          <cell r="R534" t="str">
            <v>NA</v>
          </cell>
          <cell r="S534" t="str">
            <v>NA</v>
          </cell>
          <cell r="T534" t="str">
            <v>NA</v>
          </cell>
          <cell r="U534" t="str">
            <v>NA</v>
          </cell>
          <cell r="V534" t="str">
            <v>NA</v>
          </cell>
          <cell r="W534" t="str">
            <v>NA</v>
          </cell>
          <cell r="X534" t="str">
            <v>NA</v>
          </cell>
          <cell r="Y534" t="str">
            <v>NA</v>
          </cell>
          <cell r="Z534" t="str">
            <v>NA</v>
          </cell>
          <cell r="AA534" t="str">
            <v>NA</v>
          </cell>
          <cell r="AB534" t="str">
            <v>NA</v>
          </cell>
          <cell r="AC534" t="str">
            <v>NA</v>
          </cell>
          <cell r="AD534" t="str">
            <v>NA</v>
          </cell>
          <cell r="AE534" t="str">
            <v>NA</v>
          </cell>
          <cell r="AF534" t="str">
            <v>NA</v>
          </cell>
          <cell r="AG534" t="str">
            <v>NA</v>
          </cell>
          <cell r="AH534" t="str">
            <v>NA</v>
          </cell>
          <cell r="AI534">
            <v>0</v>
          </cell>
          <cell r="AO534">
            <v>0</v>
          </cell>
          <cell r="AP534">
            <v>0</v>
          </cell>
          <cell r="AQ534">
            <v>0</v>
          </cell>
          <cell r="AR534">
            <v>0</v>
          </cell>
          <cell r="AS534">
            <v>0</v>
          </cell>
          <cell r="AT534">
            <v>0</v>
          </cell>
          <cell r="AU534">
            <v>0</v>
          </cell>
          <cell r="AV534">
            <v>0</v>
          </cell>
          <cell r="AW534">
            <v>0</v>
          </cell>
          <cell r="AX534">
            <v>0</v>
          </cell>
          <cell r="AY534">
            <v>0</v>
          </cell>
          <cell r="AZ534">
            <v>0</v>
          </cell>
          <cell r="BA534">
            <v>0</v>
          </cell>
          <cell r="BB534">
            <v>0</v>
          </cell>
          <cell r="BC534">
            <v>0</v>
          </cell>
          <cell r="BD534">
            <v>0</v>
          </cell>
          <cell r="BE534">
            <v>0</v>
          </cell>
          <cell r="BF534">
            <v>0</v>
          </cell>
          <cell r="BG534">
            <v>0</v>
          </cell>
          <cell r="BH534">
            <v>0</v>
          </cell>
          <cell r="BI534">
            <v>0</v>
          </cell>
          <cell r="BJ534">
            <v>0</v>
          </cell>
          <cell r="BK534">
            <v>0</v>
          </cell>
          <cell r="BL534">
            <v>0</v>
          </cell>
          <cell r="BM534">
            <v>0</v>
          </cell>
          <cell r="BN534">
            <v>0</v>
          </cell>
          <cell r="BO534">
            <v>0</v>
          </cell>
          <cell r="BP534">
            <v>0</v>
          </cell>
          <cell r="BQ534">
            <v>0</v>
          </cell>
          <cell r="BR534">
            <v>0</v>
          </cell>
          <cell r="BS534">
            <v>0</v>
          </cell>
          <cell r="BT534">
            <v>0</v>
          </cell>
          <cell r="BU534">
            <v>0</v>
          </cell>
          <cell r="BV534">
            <v>0</v>
          </cell>
          <cell r="BW534">
            <v>0</v>
          </cell>
          <cell r="BX534">
            <v>0</v>
          </cell>
          <cell r="BY534">
            <v>0</v>
          </cell>
          <cell r="BZ534">
            <v>0</v>
          </cell>
          <cell r="CA534">
            <v>0</v>
          </cell>
          <cell r="CB534">
            <v>0</v>
          </cell>
          <cell r="CC534">
            <v>0.05</v>
          </cell>
          <cell r="CD534">
            <v>0</v>
          </cell>
        </row>
        <row r="535">
          <cell r="B535" t="str">
            <v>AP002</v>
          </cell>
          <cell r="C535" t="str">
            <v>CAP14</v>
          </cell>
          <cell r="D535" t="str">
            <v>En Calzada adoquinada</v>
          </cell>
          <cell r="E535" t="str">
            <v>m</v>
          </cell>
          <cell r="F535" t="str">
            <v>NA</v>
          </cell>
          <cell r="G535" t="str">
            <v>NA</v>
          </cell>
          <cell r="H535" t="str">
            <v>NA</v>
          </cell>
          <cell r="I535" t="str">
            <v>NA</v>
          </cell>
          <cell r="J535" t="str">
            <v>NA</v>
          </cell>
          <cell r="K535" t="str">
            <v>NA</v>
          </cell>
          <cell r="L535" t="str">
            <v>NA</v>
          </cell>
          <cell r="M535" t="str">
            <v>NA</v>
          </cell>
          <cell r="N535" t="str">
            <v>NA</v>
          </cell>
          <cell r="O535" t="str">
            <v>NA</v>
          </cell>
          <cell r="P535" t="str">
            <v>NA</v>
          </cell>
          <cell r="Q535" t="str">
            <v>NA</v>
          </cell>
          <cell r="R535" t="str">
            <v>NA</v>
          </cell>
          <cell r="S535" t="str">
            <v>NA</v>
          </cell>
          <cell r="T535" t="str">
            <v>NA</v>
          </cell>
          <cell r="U535" t="str">
            <v>NA</v>
          </cell>
          <cell r="V535" t="str">
            <v>NA</v>
          </cell>
          <cell r="W535" t="str">
            <v>NA</v>
          </cell>
          <cell r="X535" t="str">
            <v>NA</v>
          </cell>
          <cell r="Y535" t="str">
            <v>NA</v>
          </cell>
          <cell r="Z535" t="str">
            <v>NA</v>
          </cell>
          <cell r="AA535" t="str">
            <v>NA</v>
          </cell>
          <cell r="AB535" t="str">
            <v>NA</v>
          </cell>
          <cell r="AC535" t="str">
            <v>NA</v>
          </cell>
          <cell r="AD535" t="str">
            <v>NA</v>
          </cell>
          <cell r="AE535" t="str">
            <v>NA</v>
          </cell>
          <cell r="AF535" t="str">
            <v>NA</v>
          </cell>
          <cell r="AG535" t="str">
            <v>NA</v>
          </cell>
          <cell r="AH535" t="str">
            <v>NA</v>
          </cell>
          <cell r="AI535">
            <v>0</v>
          </cell>
          <cell r="AO535">
            <v>0</v>
          </cell>
          <cell r="AP535">
            <v>0</v>
          </cell>
          <cell r="AQ535">
            <v>0</v>
          </cell>
          <cell r="AR535">
            <v>0</v>
          </cell>
          <cell r="AS535">
            <v>0</v>
          </cell>
          <cell r="AT535">
            <v>0</v>
          </cell>
          <cell r="AU535">
            <v>0</v>
          </cell>
          <cell r="AV535">
            <v>0</v>
          </cell>
          <cell r="AW535">
            <v>0</v>
          </cell>
          <cell r="AX535">
            <v>0</v>
          </cell>
          <cell r="AY535">
            <v>0</v>
          </cell>
          <cell r="AZ535">
            <v>0</v>
          </cell>
          <cell r="BA535">
            <v>0</v>
          </cell>
          <cell r="BB535">
            <v>0</v>
          </cell>
          <cell r="BC535">
            <v>0</v>
          </cell>
          <cell r="BD535">
            <v>0</v>
          </cell>
          <cell r="BE535">
            <v>0</v>
          </cell>
          <cell r="BF535">
            <v>0</v>
          </cell>
          <cell r="BG535">
            <v>0</v>
          </cell>
          <cell r="BH535">
            <v>0</v>
          </cell>
          <cell r="BI535">
            <v>0</v>
          </cell>
          <cell r="BJ535">
            <v>0</v>
          </cell>
          <cell r="BK535">
            <v>0</v>
          </cell>
          <cell r="BL535">
            <v>0</v>
          </cell>
          <cell r="BM535">
            <v>0</v>
          </cell>
          <cell r="BN535">
            <v>0</v>
          </cell>
          <cell r="BO535">
            <v>0</v>
          </cell>
          <cell r="BP535">
            <v>0</v>
          </cell>
          <cell r="BQ535">
            <v>0</v>
          </cell>
          <cell r="BR535">
            <v>0</v>
          </cell>
          <cell r="BS535">
            <v>0</v>
          </cell>
          <cell r="BT535">
            <v>0</v>
          </cell>
          <cell r="BU535">
            <v>0</v>
          </cell>
          <cell r="BV535">
            <v>0</v>
          </cell>
          <cell r="BW535">
            <v>0</v>
          </cell>
          <cell r="BX535">
            <v>0</v>
          </cell>
          <cell r="BY535">
            <v>0</v>
          </cell>
          <cell r="BZ535">
            <v>0</v>
          </cell>
          <cell r="CA535">
            <v>0</v>
          </cell>
          <cell r="CB535">
            <v>0</v>
          </cell>
          <cell r="CC535">
            <v>0.05</v>
          </cell>
          <cell r="CD535">
            <v>0</v>
          </cell>
        </row>
        <row r="536">
          <cell r="C536" t="str">
            <v>CAP14</v>
          </cell>
          <cell r="D536" t="str">
            <v>Para ducto de 1-1/2"  libre</v>
          </cell>
          <cell r="E536" t="str">
            <v>U</v>
          </cell>
          <cell r="F536" t="str">
            <v>MRD383</v>
          </cell>
          <cell r="G536" t="str">
            <v>NA</v>
          </cell>
          <cell r="H536" t="str">
            <v>NA</v>
          </cell>
          <cell r="I536" t="str">
            <v>NA</v>
          </cell>
          <cell r="J536" t="str">
            <v>NA</v>
          </cell>
          <cell r="K536" t="str">
            <v>NA</v>
          </cell>
          <cell r="L536" t="str">
            <v>NA</v>
          </cell>
          <cell r="M536">
            <v>1</v>
          </cell>
          <cell r="N536" t="str">
            <v>NA</v>
          </cell>
          <cell r="O536" t="str">
            <v>NA</v>
          </cell>
          <cell r="P536" t="str">
            <v>NA</v>
          </cell>
          <cell r="Q536" t="str">
            <v>NA</v>
          </cell>
          <cell r="R536" t="str">
            <v>NA</v>
          </cell>
          <cell r="S536" t="str">
            <v>NA</v>
          </cell>
          <cell r="T536" t="str">
            <v>CEC005</v>
          </cell>
          <cell r="U536" t="str">
            <v>NA</v>
          </cell>
          <cell r="V536" t="str">
            <v>NA</v>
          </cell>
          <cell r="W536" t="str">
            <v>NA</v>
          </cell>
          <cell r="X536" t="str">
            <v>NA</v>
          </cell>
          <cell r="Y536" t="str">
            <v>CMC005</v>
          </cell>
          <cell r="Z536" t="str">
            <v>NA</v>
          </cell>
          <cell r="AA536" t="str">
            <v>NA</v>
          </cell>
          <cell r="AB536" t="str">
            <v>NA</v>
          </cell>
          <cell r="AC536" t="str">
            <v>NA</v>
          </cell>
          <cell r="AD536">
            <v>1</v>
          </cell>
          <cell r="AE536" t="str">
            <v>NA</v>
          </cell>
          <cell r="AF536" t="str">
            <v>NA</v>
          </cell>
          <cell r="AG536" t="str">
            <v>NA</v>
          </cell>
          <cell r="AH536" t="str">
            <v>NA</v>
          </cell>
          <cell r="AI536">
            <v>1000</v>
          </cell>
          <cell r="AJ536">
            <v>1000</v>
          </cell>
          <cell r="AO536">
            <v>3261</v>
          </cell>
          <cell r="AP536">
            <v>3000</v>
          </cell>
          <cell r="AQ536">
            <v>0</v>
          </cell>
          <cell r="AR536">
            <v>0</v>
          </cell>
          <cell r="AS536">
            <v>0</v>
          </cell>
          <cell r="AT536">
            <v>0</v>
          </cell>
          <cell r="AU536">
            <v>0</v>
          </cell>
          <cell r="AV536">
            <v>0</v>
          </cell>
          <cell r="AW536">
            <v>3000</v>
          </cell>
          <cell r="AX536">
            <v>0</v>
          </cell>
          <cell r="AY536">
            <v>0</v>
          </cell>
          <cell r="AZ536">
            <v>0</v>
          </cell>
          <cell r="BA536">
            <v>0</v>
          </cell>
          <cell r="BB536">
            <v>0</v>
          </cell>
          <cell r="BC536">
            <v>0</v>
          </cell>
          <cell r="BD536">
            <v>3150</v>
          </cell>
          <cell r="BE536">
            <v>4261</v>
          </cell>
          <cell r="BF536">
            <v>0</v>
          </cell>
          <cell r="BG536">
            <v>0</v>
          </cell>
          <cell r="BH536">
            <v>0</v>
          </cell>
          <cell r="BI536">
            <v>0</v>
          </cell>
          <cell r="BJ536">
            <v>4</v>
          </cell>
          <cell r="BK536">
            <v>0</v>
          </cell>
          <cell r="BL536">
            <v>0</v>
          </cell>
          <cell r="BM536">
            <v>0</v>
          </cell>
          <cell r="BN536">
            <v>0</v>
          </cell>
          <cell r="BO536">
            <v>4</v>
          </cell>
          <cell r="BP536">
            <v>106852</v>
          </cell>
          <cell r="BQ536">
            <v>0</v>
          </cell>
          <cell r="BR536">
            <v>0</v>
          </cell>
          <cell r="BS536">
            <v>0</v>
          </cell>
          <cell r="BT536">
            <v>0</v>
          </cell>
          <cell r="BU536">
            <v>107</v>
          </cell>
          <cell r="BV536">
            <v>0</v>
          </cell>
          <cell r="BW536">
            <v>0</v>
          </cell>
          <cell r="BX536">
            <v>0</v>
          </cell>
          <cell r="BY536">
            <v>0</v>
          </cell>
          <cell r="BZ536">
            <v>107</v>
          </cell>
          <cell r="CA536">
            <v>4</v>
          </cell>
          <cell r="CB536">
            <v>111</v>
          </cell>
          <cell r="CC536">
            <v>0.05</v>
          </cell>
          <cell r="CD536">
            <v>3261</v>
          </cell>
        </row>
        <row r="537">
          <cell r="B537" t="str">
            <v>H1F01</v>
          </cell>
          <cell r="C537" t="str">
            <v>CAP14</v>
          </cell>
          <cell r="D537" t="str">
            <v>Poste Final (8 metros)</v>
          </cell>
          <cell r="E537" t="str">
            <v>U</v>
          </cell>
          <cell r="F537" t="str">
            <v>MRD007</v>
          </cell>
          <cell r="G537" t="str">
            <v>MRD230</v>
          </cell>
          <cell r="H537" t="str">
            <v>NA</v>
          </cell>
          <cell r="I537" t="str">
            <v>NA</v>
          </cell>
          <cell r="J537" t="str">
            <v>NA</v>
          </cell>
          <cell r="K537" t="str">
            <v>NA</v>
          </cell>
          <cell r="L537" t="str">
            <v>NA</v>
          </cell>
          <cell r="M537">
            <v>1</v>
          </cell>
          <cell r="N537">
            <v>1</v>
          </cell>
          <cell r="O537" t="str">
            <v>NA</v>
          </cell>
          <cell r="P537" t="str">
            <v>NA</v>
          </cell>
          <cell r="Q537" t="str">
            <v>NA</v>
          </cell>
          <cell r="R537" t="str">
            <v>NA</v>
          </cell>
          <cell r="S537" t="str">
            <v>NA</v>
          </cell>
          <cell r="T537" t="str">
            <v>CER007</v>
          </cell>
          <cell r="U537" t="str">
            <v>NA</v>
          </cell>
          <cell r="V537" t="str">
            <v>NA</v>
          </cell>
          <cell r="W537" t="str">
            <v>NA</v>
          </cell>
          <cell r="X537" t="str">
            <v>NA</v>
          </cell>
          <cell r="Y537" t="str">
            <v>CMC017</v>
          </cell>
          <cell r="Z537" t="str">
            <v>NA</v>
          </cell>
          <cell r="AA537" t="str">
            <v>NA</v>
          </cell>
          <cell r="AB537" t="str">
            <v>NA</v>
          </cell>
          <cell r="AC537" t="str">
            <v>NA</v>
          </cell>
          <cell r="AD537">
            <v>1</v>
          </cell>
          <cell r="AE537" t="str">
            <v>NA</v>
          </cell>
          <cell r="AF537" t="str">
            <v>NA</v>
          </cell>
          <cell r="AG537" t="str">
            <v>NA</v>
          </cell>
          <cell r="AH537" t="str">
            <v>NA</v>
          </cell>
          <cell r="AI537">
            <v>100</v>
          </cell>
          <cell r="AJ537">
            <v>100</v>
          </cell>
          <cell r="AO537">
            <v>11649</v>
          </cell>
          <cell r="AP537">
            <v>5800</v>
          </cell>
          <cell r="AQ537">
            <v>4200</v>
          </cell>
          <cell r="AR537">
            <v>0</v>
          </cell>
          <cell r="AS537">
            <v>0</v>
          </cell>
          <cell r="AT537">
            <v>0</v>
          </cell>
          <cell r="AU537">
            <v>0</v>
          </cell>
          <cell r="AV537">
            <v>0</v>
          </cell>
          <cell r="AW537">
            <v>5800</v>
          </cell>
          <cell r="AX537">
            <v>4200</v>
          </cell>
          <cell r="AY537">
            <v>0</v>
          </cell>
          <cell r="AZ537">
            <v>0</v>
          </cell>
          <cell r="BA537">
            <v>0</v>
          </cell>
          <cell r="BB537">
            <v>0</v>
          </cell>
          <cell r="BC537">
            <v>0</v>
          </cell>
          <cell r="BD537">
            <v>10000</v>
          </cell>
          <cell r="BE537">
            <v>20418</v>
          </cell>
          <cell r="BF537">
            <v>0</v>
          </cell>
          <cell r="BG537">
            <v>0</v>
          </cell>
          <cell r="BH537">
            <v>0</v>
          </cell>
          <cell r="BI537">
            <v>0</v>
          </cell>
          <cell r="BJ537">
            <v>204</v>
          </cell>
          <cell r="BK537">
            <v>0</v>
          </cell>
          <cell r="BL537">
            <v>0</v>
          </cell>
          <cell r="BM537">
            <v>0</v>
          </cell>
          <cell r="BN537">
            <v>0</v>
          </cell>
          <cell r="BO537">
            <v>204</v>
          </cell>
          <cell r="BP537">
            <v>144513</v>
          </cell>
          <cell r="BQ537">
            <v>0</v>
          </cell>
          <cell r="BR537">
            <v>0</v>
          </cell>
          <cell r="BS537">
            <v>0</v>
          </cell>
          <cell r="BT537">
            <v>0</v>
          </cell>
          <cell r="BU537">
            <v>1445</v>
          </cell>
          <cell r="BV537">
            <v>0</v>
          </cell>
          <cell r="BW537">
            <v>0</v>
          </cell>
          <cell r="BX537">
            <v>0</v>
          </cell>
          <cell r="BY537">
            <v>0</v>
          </cell>
          <cell r="BZ537">
            <v>1445</v>
          </cell>
          <cell r="CA537">
            <v>204</v>
          </cell>
          <cell r="CB537">
            <v>1649</v>
          </cell>
          <cell r="CD537">
            <v>11649</v>
          </cell>
        </row>
        <row r="538">
          <cell r="B538" t="str">
            <v>SE001</v>
          </cell>
          <cell r="C538" t="str">
            <v>CAP15</v>
          </cell>
          <cell r="D538" t="str">
            <v>Bloque de  10 pares</v>
          </cell>
          <cell r="E538" t="str">
            <v>U</v>
          </cell>
          <cell r="F538" t="str">
            <v>MRD221</v>
          </cell>
          <cell r="G538" t="str">
            <v>MRD216</v>
          </cell>
          <cell r="H538" t="str">
            <v>NA</v>
          </cell>
          <cell r="I538" t="str">
            <v>NA</v>
          </cell>
          <cell r="J538" t="str">
            <v>NA</v>
          </cell>
          <cell r="K538" t="str">
            <v>NA</v>
          </cell>
          <cell r="L538" t="str">
            <v>NA</v>
          </cell>
          <cell r="M538">
            <v>1</v>
          </cell>
          <cell r="N538">
            <v>0.02</v>
          </cell>
          <cell r="O538" t="str">
            <v>NA</v>
          </cell>
          <cell r="P538" t="str">
            <v>NA</v>
          </cell>
          <cell r="Q538" t="str">
            <v>NA</v>
          </cell>
          <cell r="R538" t="str">
            <v>NA</v>
          </cell>
          <cell r="S538" t="str">
            <v>NA</v>
          </cell>
          <cell r="T538" t="str">
            <v>CER007</v>
          </cell>
          <cell r="U538" t="str">
            <v>CER011</v>
          </cell>
          <cell r="V538" t="str">
            <v>NA</v>
          </cell>
          <cell r="W538" t="str">
            <v>NA</v>
          </cell>
          <cell r="X538" t="str">
            <v>NA</v>
          </cell>
          <cell r="Y538" t="str">
            <v>CMC017</v>
          </cell>
          <cell r="Z538" t="str">
            <v>CMC015</v>
          </cell>
          <cell r="AA538" t="str">
            <v>NA</v>
          </cell>
          <cell r="AB538" t="str">
            <v>NA</v>
          </cell>
          <cell r="AC538" t="str">
            <v>NA</v>
          </cell>
          <cell r="AD538">
            <v>0.56000000000000005</v>
          </cell>
          <cell r="AE538">
            <v>1</v>
          </cell>
          <cell r="AF538" t="str">
            <v>NA</v>
          </cell>
          <cell r="AG538" t="str">
            <v>NA</v>
          </cell>
          <cell r="AH538" t="str">
            <v>NA</v>
          </cell>
          <cell r="AI538">
            <v>25</v>
          </cell>
          <cell r="AJ538">
            <v>45</v>
          </cell>
          <cell r="AK538">
            <v>25</v>
          </cell>
          <cell r="AO538">
            <v>37356</v>
          </cell>
          <cell r="AP538">
            <v>24139</v>
          </cell>
          <cell r="AQ538">
            <v>16100</v>
          </cell>
          <cell r="AR538">
            <v>0</v>
          </cell>
          <cell r="AS538">
            <v>0</v>
          </cell>
          <cell r="AT538">
            <v>0</v>
          </cell>
          <cell r="AU538">
            <v>0</v>
          </cell>
          <cell r="AV538">
            <v>0</v>
          </cell>
          <cell r="AW538">
            <v>24139</v>
          </cell>
          <cell r="AX538">
            <v>322</v>
          </cell>
          <cell r="AY538">
            <v>0</v>
          </cell>
          <cell r="AZ538">
            <v>0</v>
          </cell>
          <cell r="BA538">
            <v>0</v>
          </cell>
          <cell r="BB538">
            <v>0</v>
          </cell>
          <cell r="BC538">
            <v>0</v>
          </cell>
          <cell r="BD538">
            <v>25684</v>
          </cell>
          <cell r="BE538">
            <v>20418</v>
          </cell>
          <cell r="BF538">
            <v>19028</v>
          </cell>
          <cell r="BG538">
            <v>0</v>
          </cell>
          <cell r="BH538">
            <v>0</v>
          </cell>
          <cell r="BI538">
            <v>0</v>
          </cell>
          <cell r="BJ538">
            <v>457</v>
          </cell>
          <cell r="BK538">
            <v>761</v>
          </cell>
          <cell r="BL538">
            <v>0</v>
          </cell>
          <cell r="BM538">
            <v>0</v>
          </cell>
          <cell r="BN538">
            <v>0</v>
          </cell>
          <cell r="BO538">
            <v>1218</v>
          </cell>
          <cell r="BP538">
            <v>144513</v>
          </cell>
          <cell r="BQ538">
            <v>180437</v>
          </cell>
          <cell r="BR538">
            <v>0</v>
          </cell>
          <cell r="BS538">
            <v>0</v>
          </cell>
          <cell r="BT538">
            <v>0</v>
          </cell>
          <cell r="BU538">
            <v>3237</v>
          </cell>
          <cell r="BV538">
            <v>7217</v>
          </cell>
          <cell r="BW538">
            <v>0</v>
          </cell>
          <cell r="BX538">
            <v>0</v>
          </cell>
          <cell r="BY538">
            <v>0</v>
          </cell>
          <cell r="BZ538">
            <v>10454</v>
          </cell>
          <cell r="CA538">
            <v>1218</v>
          </cell>
          <cell r="CB538">
            <v>11672</v>
          </cell>
          <cell r="CC538">
            <v>0.05</v>
          </cell>
          <cell r="CD538">
            <v>37356</v>
          </cell>
        </row>
        <row r="539">
          <cell r="B539" t="str">
            <v>SE007</v>
          </cell>
          <cell r="C539" t="str">
            <v>CAP15</v>
          </cell>
          <cell r="D539" t="str">
            <v>Bloque de  100 pares</v>
          </cell>
          <cell r="E539" t="str">
            <v>U</v>
          </cell>
          <cell r="F539" t="str">
            <v>MRD227</v>
          </cell>
          <cell r="G539" t="str">
            <v>MRD216</v>
          </cell>
          <cell r="H539" t="str">
            <v>NA</v>
          </cell>
          <cell r="I539" t="str">
            <v>NA</v>
          </cell>
          <cell r="J539" t="str">
            <v>NA</v>
          </cell>
          <cell r="K539" t="str">
            <v>NA</v>
          </cell>
          <cell r="L539" t="str">
            <v>NA</v>
          </cell>
          <cell r="M539">
            <v>1</v>
          </cell>
          <cell r="N539">
            <v>0.2</v>
          </cell>
          <cell r="O539" t="str">
            <v>NA</v>
          </cell>
          <cell r="P539" t="str">
            <v>NA</v>
          </cell>
          <cell r="Q539" t="str">
            <v>NA</v>
          </cell>
          <cell r="R539" t="str">
            <v>NA</v>
          </cell>
          <cell r="S539" t="str">
            <v>NA</v>
          </cell>
          <cell r="T539" t="str">
            <v>CER007</v>
          </cell>
          <cell r="U539" t="str">
            <v>CER011</v>
          </cell>
          <cell r="V539" t="str">
            <v>NA</v>
          </cell>
          <cell r="W539" t="str">
            <v>NA</v>
          </cell>
          <cell r="X539" t="str">
            <v>NA</v>
          </cell>
          <cell r="Y539" t="str">
            <v>CMC017</v>
          </cell>
          <cell r="Z539" t="str">
            <v>CMC015</v>
          </cell>
          <cell r="AA539" t="str">
            <v>NA</v>
          </cell>
          <cell r="AB539" t="str">
            <v>NA</v>
          </cell>
          <cell r="AC539" t="str">
            <v>NA</v>
          </cell>
          <cell r="AD539">
            <v>0.1</v>
          </cell>
          <cell r="AE539">
            <v>1</v>
          </cell>
          <cell r="AF539" t="str">
            <v>NA</v>
          </cell>
          <cell r="AG539" t="str">
            <v>NA</v>
          </cell>
          <cell r="AH539" t="str">
            <v>NA</v>
          </cell>
          <cell r="AI539">
            <v>4.5</v>
          </cell>
          <cell r="AJ539">
            <v>45</v>
          </cell>
          <cell r="AK539">
            <v>4.5</v>
          </cell>
          <cell r="AO539">
            <v>198565</v>
          </cell>
          <cell r="AP539">
            <v>140185</v>
          </cell>
          <cell r="AQ539">
            <v>16100</v>
          </cell>
          <cell r="AR539">
            <v>0</v>
          </cell>
          <cell r="AS539">
            <v>0</v>
          </cell>
          <cell r="AT539">
            <v>0</v>
          </cell>
          <cell r="AU539">
            <v>0</v>
          </cell>
          <cell r="AV539">
            <v>0</v>
          </cell>
          <cell r="AW539">
            <v>140185</v>
          </cell>
          <cell r="AX539">
            <v>3220</v>
          </cell>
          <cell r="AY539">
            <v>0</v>
          </cell>
          <cell r="AZ539">
            <v>0</v>
          </cell>
          <cell r="BA539">
            <v>0</v>
          </cell>
          <cell r="BB539">
            <v>0</v>
          </cell>
          <cell r="BC539">
            <v>0</v>
          </cell>
          <cell r="BD539">
            <v>150575</v>
          </cell>
          <cell r="BE539">
            <v>20418</v>
          </cell>
          <cell r="BF539">
            <v>19028</v>
          </cell>
          <cell r="BG539">
            <v>0</v>
          </cell>
          <cell r="BH539">
            <v>0</v>
          </cell>
          <cell r="BI539">
            <v>0</v>
          </cell>
          <cell r="BJ539">
            <v>454</v>
          </cell>
          <cell r="BK539">
            <v>4228</v>
          </cell>
          <cell r="BL539">
            <v>0</v>
          </cell>
          <cell r="BM539">
            <v>0</v>
          </cell>
          <cell r="BN539">
            <v>0</v>
          </cell>
          <cell r="BO539">
            <v>4682</v>
          </cell>
          <cell r="BP539">
            <v>144513</v>
          </cell>
          <cell r="BQ539">
            <v>180437</v>
          </cell>
          <cell r="BR539">
            <v>0</v>
          </cell>
          <cell r="BS539">
            <v>0</v>
          </cell>
          <cell r="BT539">
            <v>0</v>
          </cell>
          <cell r="BU539">
            <v>3211</v>
          </cell>
          <cell r="BV539">
            <v>40097</v>
          </cell>
          <cell r="BW539">
            <v>0</v>
          </cell>
          <cell r="BX539">
            <v>0</v>
          </cell>
          <cell r="BY539">
            <v>0</v>
          </cell>
          <cell r="BZ539">
            <v>43308</v>
          </cell>
          <cell r="CA539">
            <v>4682</v>
          </cell>
          <cell r="CB539">
            <v>47990</v>
          </cell>
          <cell r="CC539">
            <v>0.05</v>
          </cell>
          <cell r="CD539">
            <v>198565</v>
          </cell>
        </row>
        <row r="540">
          <cell r="B540" t="str">
            <v>SE003</v>
          </cell>
          <cell r="C540" t="str">
            <v>CAP15</v>
          </cell>
          <cell r="D540" t="str">
            <v>Bloque de  30 pares</v>
          </cell>
          <cell r="E540" t="str">
            <v>U</v>
          </cell>
          <cell r="F540" t="str">
            <v>MRD223</v>
          </cell>
          <cell r="G540" t="str">
            <v>MRD216</v>
          </cell>
          <cell r="H540" t="str">
            <v>NA</v>
          </cell>
          <cell r="I540" t="str">
            <v>NA</v>
          </cell>
          <cell r="J540" t="str">
            <v>NA</v>
          </cell>
          <cell r="K540" t="str">
            <v>NA</v>
          </cell>
          <cell r="L540" t="str">
            <v>NA</v>
          </cell>
          <cell r="M540">
            <v>1</v>
          </cell>
          <cell r="N540">
            <v>0.06</v>
          </cell>
          <cell r="O540" t="str">
            <v>NA</v>
          </cell>
          <cell r="P540" t="str">
            <v>NA</v>
          </cell>
          <cell r="Q540" t="str">
            <v>NA</v>
          </cell>
          <cell r="R540" t="str">
            <v>NA</v>
          </cell>
          <cell r="S540" t="str">
            <v>NA</v>
          </cell>
          <cell r="T540" t="str">
            <v>CER007</v>
          </cell>
          <cell r="U540" t="str">
            <v>CER011</v>
          </cell>
          <cell r="V540" t="str">
            <v>NA</v>
          </cell>
          <cell r="W540" t="str">
            <v>NA</v>
          </cell>
          <cell r="X540" t="str">
            <v>NA</v>
          </cell>
          <cell r="Y540" t="str">
            <v>CMC017</v>
          </cell>
          <cell r="Z540" t="str">
            <v>CMC015</v>
          </cell>
          <cell r="AA540" t="str">
            <v>NA</v>
          </cell>
          <cell r="AB540" t="str">
            <v>NA</v>
          </cell>
          <cell r="AC540" t="str">
            <v>NA</v>
          </cell>
          <cell r="AD540">
            <v>0.22</v>
          </cell>
          <cell r="AE540">
            <v>1</v>
          </cell>
          <cell r="AF540" t="str">
            <v>NA</v>
          </cell>
          <cell r="AG540" t="str">
            <v>NA</v>
          </cell>
          <cell r="AH540" t="str">
            <v>NA</v>
          </cell>
          <cell r="AI540">
            <v>10</v>
          </cell>
          <cell r="AJ540">
            <v>45</v>
          </cell>
          <cell r="AK540">
            <v>10</v>
          </cell>
          <cell r="AO540">
            <v>66248</v>
          </cell>
          <cell r="AP540">
            <v>39675</v>
          </cell>
          <cell r="AQ540">
            <v>16100</v>
          </cell>
          <cell r="AR540">
            <v>0</v>
          </cell>
          <cell r="AS540">
            <v>0</v>
          </cell>
          <cell r="AT540">
            <v>0</v>
          </cell>
          <cell r="AU540">
            <v>0</v>
          </cell>
          <cell r="AV540">
            <v>0</v>
          </cell>
          <cell r="AW540">
            <v>39675</v>
          </cell>
          <cell r="AX540">
            <v>966</v>
          </cell>
          <cell r="AY540">
            <v>0</v>
          </cell>
          <cell r="AZ540">
            <v>0</v>
          </cell>
          <cell r="BA540">
            <v>0</v>
          </cell>
          <cell r="BB540">
            <v>0</v>
          </cell>
          <cell r="BC540">
            <v>0</v>
          </cell>
          <cell r="BD540">
            <v>42673</v>
          </cell>
          <cell r="BE540">
            <v>20418</v>
          </cell>
          <cell r="BF540">
            <v>19028</v>
          </cell>
          <cell r="BG540">
            <v>0</v>
          </cell>
          <cell r="BH540">
            <v>0</v>
          </cell>
          <cell r="BI540">
            <v>0</v>
          </cell>
          <cell r="BJ540">
            <v>449</v>
          </cell>
          <cell r="BK540">
            <v>1903</v>
          </cell>
          <cell r="BL540">
            <v>0</v>
          </cell>
          <cell r="BM540">
            <v>0</v>
          </cell>
          <cell r="BN540">
            <v>0</v>
          </cell>
          <cell r="BO540">
            <v>2352</v>
          </cell>
          <cell r="BP540">
            <v>144513</v>
          </cell>
          <cell r="BQ540">
            <v>180437</v>
          </cell>
          <cell r="BR540">
            <v>0</v>
          </cell>
          <cell r="BS540">
            <v>0</v>
          </cell>
          <cell r="BT540">
            <v>0</v>
          </cell>
          <cell r="BU540">
            <v>3179</v>
          </cell>
          <cell r="BV540">
            <v>18044</v>
          </cell>
          <cell r="BW540">
            <v>0</v>
          </cell>
          <cell r="BX540">
            <v>0</v>
          </cell>
          <cell r="BY540">
            <v>0</v>
          </cell>
          <cell r="BZ540">
            <v>21223</v>
          </cell>
          <cell r="CA540">
            <v>2352</v>
          </cell>
          <cell r="CB540">
            <v>23575</v>
          </cell>
          <cell r="CC540">
            <v>0.05</v>
          </cell>
          <cell r="CD540">
            <v>66248</v>
          </cell>
        </row>
        <row r="541">
          <cell r="B541" t="str">
            <v>SE004</v>
          </cell>
          <cell r="C541" t="str">
            <v>CAP15</v>
          </cell>
          <cell r="D541" t="str">
            <v>Bloque de  40 pares</v>
          </cell>
          <cell r="E541" t="str">
            <v>U</v>
          </cell>
          <cell r="F541" t="str">
            <v>MRD224</v>
          </cell>
          <cell r="G541" t="str">
            <v>MRD216</v>
          </cell>
          <cell r="H541" t="str">
            <v>NA</v>
          </cell>
          <cell r="I541" t="str">
            <v>NA</v>
          </cell>
          <cell r="J541" t="str">
            <v>NA</v>
          </cell>
          <cell r="K541" t="str">
            <v>NA</v>
          </cell>
          <cell r="L541" t="str">
            <v>NA</v>
          </cell>
          <cell r="M541">
            <v>1</v>
          </cell>
          <cell r="N541">
            <v>0.08</v>
          </cell>
          <cell r="O541" t="str">
            <v>NA</v>
          </cell>
          <cell r="P541" t="str">
            <v>NA</v>
          </cell>
          <cell r="Q541" t="str">
            <v>NA</v>
          </cell>
          <cell r="R541" t="str">
            <v>NA</v>
          </cell>
          <cell r="S541" t="str">
            <v>NA</v>
          </cell>
          <cell r="T541" t="str">
            <v>CER007</v>
          </cell>
          <cell r="U541" t="str">
            <v>CER011</v>
          </cell>
          <cell r="V541" t="str">
            <v>NA</v>
          </cell>
          <cell r="W541" t="str">
            <v>NA</v>
          </cell>
          <cell r="X541" t="str">
            <v>NA</v>
          </cell>
          <cell r="Y541" t="str">
            <v>CMC017</v>
          </cell>
          <cell r="Z541" t="str">
            <v>CMC015</v>
          </cell>
          <cell r="AA541" t="str">
            <v>NA</v>
          </cell>
          <cell r="AB541" t="str">
            <v>NA</v>
          </cell>
          <cell r="AC541" t="str">
            <v>NA</v>
          </cell>
          <cell r="AD541">
            <v>0.16</v>
          </cell>
          <cell r="AE541">
            <v>1</v>
          </cell>
          <cell r="AF541" t="str">
            <v>NA</v>
          </cell>
          <cell r="AG541" t="str">
            <v>NA</v>
          </cell>
          <cell r="AH541" t="str">
            <v>NA</v>
          </cell>
          <cell r="AI541">
            <v>7</v>
          </cell>
          <cell r="AJ541">
            <v>45</v>
          </cell>
          <cell r="AK541">
            <v>7</v>
          </cell>
          <cell r="AO541">
            <v>98822</v>
          </cell>
          <cell r="AP541">
            <v>62100</v>
          </cell>
          <cell r="AQ541">
            <v>16100</v>
          </cell>
          <cell r="AR541">
            <v>0</v>
          </cell>
          <cell r="AS541">
            <v>0</v>
          </cell>
          <cell r="AT541">
            <v>0</v>
          </cell>
          <cell r="AU541">
            <v>0</v>
          </cell>
          <cell r="AV541">
            <v>0</v>
          </cell>
          <cell r="AW541">
            <v>62100</v>
          </cell>
          <cell r="AX541">
            <v>1288</v>
          </cell>
          <cell r="AY541">
            <v>0</v>
          </cell>
          <cell r="AZ541">
            <v>0</v>
          </cell>
          <cell r="BA541">
            <v>0</v>
          </cell>
          <cell r="BB541">
            <v>0</v>
          </cell>
          <cell r="BC541">
            <v>0</v>
          </cell>
          <cell r="BD541">
            <v>66557</v>
          </cell>
          <cell r="BE541">
            <v>20418</v>
          </cell>
          <cell r="BF541">
            <v>19028</v>
          </cell>
          <cell r="BG541">
            <v>0</v>
          </cell>
          <cell r="BH541">
            <v>0</v>
          </cell>
          <cell r="BI541">
            <v>0</v>
          </cell>
          <cell r="BJ541">
            <v>467</v>
          </cell>
          <cell r="BK541">
            <v>2718</v>
          </cell>
          <cell r="BL541">
            <v>0</v>
          </cell>
          <cell r="BM541">
            <v>0</v>
          </cell>
          <cell r="BN541">
            <v>0</v>
          </cell>
          <cell r="BO541">
            <v>3185</v>
          </cell>
          <cell r="BP541">
            <v>144513</v>
          </cell>
          <cell r="BQ541">
            <v>180437</v>
          </cell>
          <cell r="BR541">
            <v>0</v>
          </cell>
          <cell r="BS541">
            <v>0</v>
          </cell>
          <cell r="BT541">
            <v>0</v>
          </cell>
          <cell r="BU541">
            <v>3303</v>
          </cell>
          <cell r="BV541">
            <v>25777</v>
          </cell>
          <cell r="BW541">
            <v>0</v>
          </cell>
          <cell r="BX541">
            <v>0</v>
          </cell>
          <cell r="BY541">
            <v>0</v>
          </cell>
          <cell r="BZ541">
            <v>29080</v>
          </cell>
          <cell r="CA541">
            <v>3185</v>
          </cell>
          <cell r="CB541">
            <v>32265</v>
          </cell>
          <cell r="CC541">
            <v>0.05</v>
          </cell>
          <cell r="CD541">
            <v>98822</v>
          </cell>
        </row>
        <row r="542">
          <cell r="B542" t="str">
            <v>SE006</v>
          </cell>
          <cell r="C542" t="str">
            <v>CAP15</v>
          </cell>
          <cell r="D542" t="str">
            <v>Bloque de  70 pares</v>
          </cell>
          <cell r="E542" t="str">
            <v>U</v>
          </cell>
          <cell r="F542" t="str">
            <v>MRD226</v>
          </cell>
          <cell r="G542" t="str">
            <v>MRD216</v>
          </cell>
          <cell r="H542" t="str">
            <v>NA</v>
          </cell>
          <cell r="I542" t="str">
            <v>NA</v>
          </cell>
          <cell r="J542" t="str">
            <v>NA</v>
          </cell>
          <cell r="K542" t="str">
            <v>NA</v>
          </cell>
          <cell r="L542" t="str">
            <v>NA</v>
          </cell>
          <cell r="M542">
            <v>1</v>
          </cell>
          <cell r="N542">
            <v>1.4</v>
          </cell>
          <cell r="O542" t="str">
            <v>NA</v>
          </cell>
          <cell r="P542" t="str">
            <v>NA</v>
          </cell>
          <cell r="Q542" t="str">
            <v>NA</v>
          </cell>
          <cell r="R542" t="str">
            <v>NA</v>
          </cell>
          <cell r="S542" t="str">
            <v>NA</v>
          </cell>
          <cell r="T542" t="str">
            <v>CER007</v>
          </cell>
          <cell r="U542" t="str">
            <v>CER011</v>
          </cell>
          <cell r="V542" t="str">
            <v>NA</v>
          </cell>
          <cell r="W542" t="str">
            <v>NA</v>
          </cell>
          <cell r="X542" t="str">
            <v>NA</v>
          </cell>
          <cell r="Y542" t="str">
            <v>CMC017</v>
          </cell>
          <cell r="Z542" t="str">
            <v>CMC015</v>
          </cell>
          <cell r="AA542" t="str">
            <v>NA</v>
          </cell>
          <cell r="AB542" t="str">
            <v>NA</v>
          </cell>
          <cell r="AC542" t="str">
            <v>NA</v>
          </cell>
          <cell r="AD542">
            <v>0.11</v>
          </cell>
          <cell r="AE542">
            <v>1</v>
          </cell>
          <cell r="AF542" t="str">
            <v>NA</v>
          </cell>
          <cell r="AG542" t="str">
            <v>NA</v>
          </cell>
          <cell r="AH542" t="str">
            <v>NA</v>
          </cell>
          <cell r="AI542">
            <v>5</v>
          </cell>
          <cell r="AJ542">
            <v>45</v>
          </cell>
          <cell r="AK542">
            <v>5</v>
          </cell>
          <cell r="AO542">
            <v>185765</v>
          </cell>
          <cell r="AP542">
            <v>112930</v>
          </cell>
          <cell r="AQ542">
            <v>16100</v>
          </cell>
          <cell r="AR542">
            <v>0</v>
          </cell>
          <cell r="AS542">
            <v>0</v>
          </cell>
          <cell r="AT542">
            <v>0</v>
          </cell>
          <cell r="AU542">
            <v>0</v>
          </cell>
          <cell r="AV542">
            <v>0</v>
          </cell>
          <cell r="AW542">
            <v>112930</v>
          </cell>
          <cell r="AX542">
            <v>22540</v>
          </cell>
          <cell r="AY542">
            <v>0</v>
          </cell>
          <cell r="AZ542">
            <v>0</v>
          </cell>
          <cell r="BA542">
            <v>0</v>
          </cell>
          <cell r="BB542">
            <v>0</v>
          </cell>
          <cell r="BC542">
            <v>0</v>
          </cell>
          <cell r="BD542">
            <v>142244</v>
          </cell>
          <cell r="BE542">
            <v>20418</v>
          </cell>
          <cell r="BF542">
            <v>19028</v>
          </cell>
          <cell r="BG542">
            <v>0</v>
          </cell>
          <cell r="BH542">
            <v>0</v>
          </cell>
          <cell r="BI542">
            <v>0</v>
          </cell>
          <cell r="BJ542">
            <v>449</v>
          </cell>
          <cell r="BK542">
            <v>3806</v>
          </cell>
          <cell r="BL542">
            <v>0</v>
          </cell>
          <cell r="BM542">
            <v>0</v>
          </cell>
          <cell r="BN542">
            <v>0</v>
          </cell>
          <cell r="BO542">
            <v>4255</v>
          </cell>
          <cell r="BP542">
            <v>144513</v>
          </cell>
          <cell r="BQ542">
            <v>180437</v>
          </cell>
          <cell r="BR542">
            <v>0</v>
          </cell>
          <cell r="BS542">
            <v>0</v>
          </cell>
          <cell r="BT542">
            <v>0</v>
          </cell>
          <cell r="BU542">
            <v>3179</v>
          </cell>
          <cell r="BV542">
            <v>36087</v>
          </cell>
          <cell r="BW542">
            <v>0</v>
          </cell>
          <cell r="BX542">
            <v>0</v>
          </cell>
          <cell r="BY542">
            <v>0</v>
          </cell>
          <cell r="BZ542">
            <v>39266</v>
          </cell>
          <cell r="CA542">
            <v>4255</v>
          </cell>
          <cell r="CB542">
            <v>43521</v>
          </cell>
          <cell r="CC542">
            <v>0.05</v>
          </cell>
          <cell r="CD542">
            <v>185765</v>
          </cell>
        </row>
        <row r="543">
          <cell r="B543" t="str">
            <v>SE002</v>
          </cell>
          <cell r="C543" t="str">
            <v>CAP15</v>
          </cell>
          <cell r="D543" t="str">
            <v>Bloque de 10 - 20 pares</v>
          </cell>
          <cell r="E543" t="str">
            <v>U</v>
          </cell>
          <cell r="F543" t="str">
            <v>MRD222</v>
          </cell>
          <cell r="G543" t="str">
            <v>MRD216</v>
          </cell>
          <cell r="H543" t="str">
            <v>NA</v>
          </cell>
          <cell r="I543" t="str">
            <v>NA</v>
          </cell>
          <cell r="J543" t="str">
            <v>NA</v>
          </cell>
          <cell r="K543" t="str">
            <v>NA</v>
          </cell>
          <cell r="L543" t="str">
            <v>NA</v>
          </cell>
          <cell r="M543">
            <v>1</v>
          </cell>
          <cell r="N543">
            <v>0.04</v>
          </cell>
          <cell r="O543" t="str">
            <v>NA</v>
          </cell>
          <cell r="P543" t="str">
            <v>NA</v>
          </cell>
          <cell r="Q543" t="str">
            <v>NA</v>
          </cell>
          <cell r="R543" t="str">
            <v>NA</v>
          </cell>
          <cell r="S543" t="str">
            <v>NA</v>
          </cell>
          <cell r="T543" t="str">
            <v>CER007</v>
          </cell>
          <cell r="U543" t="str">
            <v>CER011</v>
          </cell>
          <cell r="V543" t="str">
            <v>NA</v>
          </cell>
          <cell r="W543" t="str">
            <v>NA</v>
          </cell>
          <cell r="X543" t="str">
            <v>NA</v>
          </cell>
          <cell r="Y543" t="str">
            <v>CMC017</v>
          </cell>
          <cell r="Z543" t="str">
            <v>CMC015</v>
          </cell>
          <cell r="AA543" t="str">
            <v>NA</v>
          </cell>
          <cell r="AB543" t="str">
            <v>NA</v>
          </cell>
          <cell r="AC543" t="str">
            <v>NA</v>
          </cell>
          <cell r="AD543">
            <v>0.33</v>
          </cell>
          <cell r="AE543">
            <v>1</v>
          </cell>
          <cell r="AF543" t="str">
            <v>NA</v>
          </cell>
          <cell r="AG543" t="str">
            <v>NA</v>
          </cell>
          <cell r="AH543" t="str">
            <v>NA</v>
          </cell>
          <cell r="AI543">
            <v>15</v>
          </cell>
          <cell r="AJ543">
            <v>45</v>
          </cell>
          <cell r="AK543">
            <v>15</v>
          </cell>
          <cell r="AO543">
            <v>56448</v>
          </cell>
          <cell r="AP543">
            <v>36996</v>
          </cell>
          <cell r="AQ543">
            <v>16100</v>
          </cell>
          <cell r="AR543">
            <v>0</v>
          </cell>
          <cell r="AS543">
            <v>0</v>
          </cell>
          <cell r="AT543">
            <v>0</v>
          </cell>
          <cell r="AU543">
            <v>0</v>
          </cell>
          <cell r="AV543">
            <v>0</v>
          </cell>
          <cell r="AW543">
            <v>36996</v>
          </cell>
          <cell r="AX543">
            <v>644</v>
          </cell>
          <cell r="AY543">
            <v>0</v>
          </cell>
          <cell r="AZ543">
            <v>0</v>
          </cell>
          <cell r="BA543">
            <v>0</v>
          </cell>
          <cell r="BB543">
            <v>0</v>
          </cell>
          <cell r="BC543">
            <v>0</v>
          </cell>
          <cell r="BD543">
            <v>39522</v>
          </cell>
          <cell r="BE543">
            <v>20418</v>
          </cell>
          <cell r="BF543">
            <v>19028</v>
          </cell>
          <cell r="BG543">
            <v>0</v>
          </cell>
          <cell r="BH543">
            <v>0</v>
          </cell>
          <cell r="BI543">
            <v>0</v>
          </cell>
          <cell r="BJ543">
            <v>449</v>
          </cell>
          <cell r="BK543">
            <v>1269</v>
          </cell>
          <cell r="BL543">
            <v>0</v>
          </cell>
          <cell r="BM543">
            <v>0</v>
          </cell>
          <cell r="BN543">
            <v>0</v>
          </cell>
          <cell r="BO543">
            <v>1718</v>
          </cell>
          <cell r="BP543">
            <v>144513</v>
          </cell>
          <cell r="BQ543">
            <v>180437</v>
          </cell>
          <cell r="BR543">
            <v>0</v>
          </cell>
          <cell r="BS543">
            <v>0</v>
          </cell>
          <cell r="BT543">
            <v>0</v>
          </cell>
          <cell r="BU543">
            <v>3179</v>
          </cell>
          <cell r="BV543">
            <v>12029</v>
          </cell>
          <cell r="BW543">
            <v>0</v>
          </cell>
          <cell r="BX543">
            <v>0</v>
          </cell>
          <cell r="BY543">
            <v>0</v>
          </cell>
          <cell r="BZ543">
            <v>15208</v>
          </cell>
          <cell r="CA543">
            <v>1718</v>
          </cell>
          <cell r="CB543">
            <v>16926</v>
          </cell>
          <cell r="CC543">
            <v>0.05</v>
          </cell>
          <cell r="CD543">
            <v>56448</v>
          </cell>
        </row>
        <row r="544">
          <cell r="B544" t="str">
            <v>SE005</v>
          </cell>
          <cell r="C544" t="str">
            <v>CAP15</v>
          </cell>
          <cell r="D544" t="str">
            <v>Bloque de 30 - 100 pares</v>
          </cell>
          <cell r="E544" t="str">
            <v>U</v>
          </cell>
          <cell r="F544" t="str">
            <v>MRD225</v>
          </cell>
          <cell r="G544" t="str">
            <v>MRD216</v>
          </cell>
          <cell r="H544" t="str">
            <v>NA</v>
          </cell>
          <cell r="I544" t="str">
            <v>NA</v>
          </cell>
          <cell r="J544" t="str">
            <v>NA</v>
          </cell>
          <cell r="K544" t="str">
            <v>NA</v>
          </cell>
          <cell r="L544" t="str">
            <v>NA</v>
          </cell>
          <cell r="M544">
            <v>1</v>
          </cell>
          <cell r="N544">
            <v>0.1</v>
          </cell>
          <cell r="O544" t="str">
            <v>NA</v>
          </cell>
          <cell r="P544" t="str">
            <v>NA</v>
          </cell>
          <cell r="Q544" t="str">
            <v>NA</v>
          </cell>
          <cell r="R544" t="str">
            <v>NA</v>
          </cell>
          <cell r="S544" t="str">
            <v>NA</v>
          </cell>
          <cell r="T544" t="str">
            <v>CER007</v>
          </cell>
          <cell r="U544" t="str">
            <v>CER011</v>
          </cell>
          <cell r="V544" t="str">
            <v>NA</v>
          </cell>
          <cell r="W544" t="str">
            <v>NA</v>
          </cell>
          <cell r="X544" t="str">
            <v>NA</v>
          </cell>
          <cell r="Y544" t="str">
            <v>CMC017</v>
          </cell>
          <cell r="Z544" t="str">
            <v>CMC015</v>
          </cell>
          <cell r="AA544" t="str">
            <v>NA</v>
          </cell>
          <cell r="AB544" t="str">
            <v>NA</v>
          </cell>
          <cell r="AC544" t="str">
            <v>NA</v>
          </cell>
          <cell r="AD544">
            <v>0.13</v>
          </cell>
          <cell r="AE544">
            <v>1</v>
          </cell>
          <cell r="AF544" t="str">
            <v>NA</v>
          </cell>
          <cell r="AG544" t="str">
            <v>NA</v>
          </cell>
          <cell r="AH544" t="str">
            <v>NA</v>
          </cell>
          <cell r="AI544">
            <v>6</v>
          </cell>
          <cell r="AJ544">
            <v>45</v>
          </cell>
          <cell r="AK544">
            <v>6</v>
          </cell>
          <cell r="AO544">
            <v>128466</v>
          </cell>
          <cell r="AP544">
            <v>85675</v>
          </cell>
          <cell r="AQ544">
            <v>16100</v>
          </cell>
          <cell r="AR544">
            <v>0</v>
          </cell>
          <cell r="AS544">
            <v>0</v>
          </cell>
          <cell r="AT544">
            <v>0</v>
          </cell>
          <cell r="AU544">
            <v>0</v>
          </cell>
          <cell r="AV544">
            <v>0</v>
          </cell>
          <cell r="AW544">
            <v>85675</v>
          </cell>
          <cell r="AX544">
            <v>1610</v>
          </cell>
          <cell r="AY544">
            <v>0</v>
          </cell>
          <cell r="AZ544">
            <v>0</v>
          </cell>
          <cell r="BA544">
            <v>0</v>
          </cell>
          <cell r="BB544">
            <v>0</v>
          </cell>
          <cell r="BC544">
            <v>0</v>
          </cell>
          <cell r="BD544">
            <v>91649</v>
          </cell>
          <cell r="BE544">
            <v>20418</v>
          </cell>
          <cell r="BF544">
            <v>19028</v>
          </cell>
          <cell r="BG544">
            <v>0</v>
          </cell>
          <cell r="BH544">
            <v>0</v>
          </cell>
          <cell r="BI544">
            <v>0</v>
          </cell>
          <cell r="BJ544">
            <v>442</v>
          </cell>
          <cell r="BK544">
            <v>3171</v>
          </cell>
          <cell r="BL544">
            <v>0</v>
          </cell>
          <cell r="BM544">
            <v>0</v>
          </cell>
          <cell r="BN544">
            <v>0</v>
          </cell>
          <cell r="BO544">
            <v>3613</v>
          </cell>
          <cell r="BP544">
            <v>144513</v>
          </cell>
          <cell r="BQ544">
            <v>180437</v>
          </cell>
          <cell r="BR544">
            <v>0</v>
          </cell>
          <cell r="BS544">
            <v>0</v>
          </cell>
          <cell r="BT544">
            <v>0</v>
          </cell>
          <cell r="BU544">
            <v>3131</v>
          </cell>
          <cell r="BV544">
            <v>30073</v>
          </cell>
          <cell r="BW544">
            <v>0</v>
          </cell>
          <cell r="BX544">
            <v>0</v>
          </cell>
          <cell r="BY544">
            <v>0</v>
          </cell>
          <cell r="BZ544">
            <v>33204</v>
          </cell>
          <cell r="CA544">
            <v>3613</v>
          </cell>
          <cell r="CB544">
            <v>36817</v>
          </cell>
          <cell r="CC544">
            <v>0.05</v>
          </cell>
          <cell r="CD544">
            <v>128466</v>
          </cell>
        </row>
        <row r="545">
          <cell r="B545" t="str">
            <v>RJ001</v>
          </cell>
          <cell r="C545" t="str">
            <v>CAP15</v>
          </cell>
          <cell r="D545" t="str">
            <v>Caja de 10 pares</v>
          </cell>
          <cell r="E545" t="str">
            <v>U</v>
          </cell>
          <cell r="F545" t="str">
            <v>NA</v>
          </cell>
          <cell r="G545" t="str">
            <v>NA</v>
          </cell>
          <cell r="H545" t="str">
            <v>NA</v>
          </cell>
          <cell r="I545" t="str">
            <v>NA</v>
          </cell>
          <cell r="J545" t="str">
            <v>NA</v>
          </cell>
          <cell r="K545" t="str">
            <v>NA</v>
          </cell>
          <cell r="L545" t="str">
            <v>NA</v>
          </cell>
          <cell r="M545" t="str">
            <v>NA</v>
          </cell>
          <cell r="N545" t="str">
            <v>NA</v>
          </cell>
          <cell r="O545" t="str">
            <v>NA</v>
          </cell>
          <cell r="P545" t="str">
            <v>NA</v>
          </cell>
          <cell r="Q545" t="str">
            <v>NA</v>
          </cell>
          <cell r="R545" t="str">
            <v>NA</v>
          </cell>
          <cell r="S545" t="str">
            <v>NA</v>
          </cell>
          <cell r="T545" t="str">
            <v>CER007</v>
          </cell>
          <cell r="U545" t="str">
            <v>NA</v>
          </cell>
          <cell r="V545" t="str">
            <v>NA</v>
          </cell>
          <cell r="W545" t="str">
            <v>NA</v>
          </cell>
          <cell r="X545" t="str">
            <v>NA</v>
          </cell>
          <cell r="Y545" t="str">
            <v>CMC017</v>
          </cell>
          <cell r="Z545" t="str">
            <v>NA</v>
          </cell>
          <cell r="AA545" t="str">
            <v>NA</v>
          </cell>
          <cell r="AB545" t="str">
            <v>NA</v>
          </cell>
          <cell r="AC545" t="str">
            <v>NA</v>
          </cell>
          <cell r="AD545">
            <v>1</v>
          </cell>
          <cell r="AE545" t="str">
            <v>NA</v>
          </cell>
          <cell r="AF545" t="str">
            <v>NA</v>
          </cell>
          <cell r="AG545" t="str">
            <v>NA</v>
          </cell>
          <cell r="AH545" t="str">
            <v>NA</v>
          </cell>
          <cell r="AI545">
            <v>88</v>
          </cell>
          <cell r="AJ545">
            <v>88</v>
          </cell>
          <cell r="AO545">
            <v>1874</v>
          </cell>
          <cell r="AP545">
            <v>0</v>
          </cell>
          <cell r="AQ545">
            <v>0</v>
          </cell>
          <cell r="AR545">
            <v>0</v>
          </cell>
          <cell r="AS545">
            <v>0</v>
          </cell>
          <cell r="AT545">
            <v>0</v>
          </cell>
          <cell r="AU545">
            <v>0</v>
          </cell>
          <cell r="AV545">
            <v>0</v>
          </cell>
          <cell r="AW545">
            <v>0</v>
          </cell>
          <cell r="AX545">
            <v>0</v>
          </cell>
          <cell r="AY545">
            <v>0</v>
          </cell>
          <cell r="AZ545">
            <v>0</v>
          </cell>
          <cell r="BA545">
            <v>0</v>
          </cell>
          <cell r="BB545">
            <v>0</v>
          </cell>
          <cell r="BC545">
            <v>0</v>
          </cell>
          <cell r="BD545">
            <v>0</v>
          </cell>
          <cell r="BE545">
            <v>20418</v>
          </cell>
          <cell r="BF545">
            <v>0</v>
          </cell>
          <cell r="BG545">
            <v>0</v>
          </cell>
          <cell r="BH545">
            <v>0</v>
          </cell>
          <cell r="BI545">
            <v>0</v>
          </cell>
          <cell r="BJ545">
            <v>232</v>
          </cell>
          <cell r="BK545">
            <v>0</v>
          </cell>
          <cell r="BL545">
            <v>0</v>
          </cell>
          <cell r="BM545">
            <v>0</v>
          </cell>
          <cell r="BN545">
            <v>0</v>
          </cell>
          <cell r="BO545">
            <v>232</v>
          </cell>
          <cell r="BP545">
            <v>144513</v>
          </cell>
          <cell r="BQ545">
            <v>0</v>
          </cell>
          <cell r="BR545">
            <v>0</v>
          </cell>
          <cell r="BS545">
            <v>0</v>
          </cell>
          <cell r="BT545">
            <v>0</v>
          </cell>
          <cell r="BU545">
            <v>1642</v>
          </cell>
          <cell r="BV545">
            <v>0</v>
          </cell>
          <cell r="BW545">
            <v>0</v>
          </cell>
          <cell r="BX545">
            <v>0</v>
          </cell>
          <cell r="BY545">
            <v>0</v>
          </cell>
          <cell r="BZ545">
            <v>1642</v>
          </cell>
          <cell r="CA545">
            <v>232</v>
          </cell>
          <cell r="CB545">
            <v>1874</v>
          </cell>
          <cell r="CD545">
            <v>1874</v>
          </cell>
        </row>
        <row r="546">
          <cell r="B546" t="str">
            <v>VO004</v>
          </cell>
          <cell r="C546" t="str">
            <v>CAP15</v>
          </cell>
          <cell r="D546" t="str">
            <v>Construcción de bordillos</v>
          </cell>
          <cell r="E546" t="str">
            <v>m</v>
          </cell>
          <cell r="F546" t="str">
            <v>MOC026</v>
          </cell>
          <cell r="G546" t="str">
            <v>MOC076</v>
          </cell>
          <cell r="H546" t="str">
            <v>MOC063</v>
          </cell>
          <cell r="I546" t="str">
            <v>NA</v>
          </cell>
          <cell r="J546" t="str">
            <v>NA</v>
          </cell>
          <cell r="K546" t="str">
            <v>NA</v>
          </cell>
          <cell r="L546" t="str">
            <v>NA</v>
          </cell>
          <cell r="M546">
            <v>0.02</v>
          </cell>
          <cell r="N546">
            <v>0.8</v>
          </cell>
          <cell r="O546">
            <v>0.3</v>
          </cell>
          <cell r="P546" t="str">
            <v>NA</v>
          </cell>
          <cell r="Q546" t="str">
            <v>NA</v>
          </cell>
          <cell r="R546" t="str">
            <v>NA</v>
          </cell>
          <cell r="S546" t="str">
            <v>NA</v>
          </cell>
          <cell r="T546" t="str">
            <v>CEC013</v>
          </cell>
          <cell r="U546" t="str">
            <v>NA</v>
          </cell>
          <cell r="V546" t="str">
            <v>NA</v>
          </cell>
          <cell r="W546" t="str">
            <v>NA</v>
          </cell>
          <cell r="X546" t="str">
            <v>NA</v>
          </cell>
          <cell r="Y546" t="str">
            <v>CMC009</v>
          </cell>
          <cell r="Z546" t="str">
            <v>NA</v>
          </cell>
          <cell r="AA546" t="str">
            <v>NA</v>
          </cell>
          <cell r="AB546" t="str">
            <v>NA</v>
          </cell>
          <cell r="AC546" t="str">
            <v>NA</v>
          </cell>
          <cell r="AD546">
            <v>1</v>
          </cell>
          <cell r="AE546" t="str">
            <v>NA</v>
          </cell>
          <cell r="AF546" t="str">
            <v>NA</v>
          </cell>
          <cell r="AG546" t="str">
            <v>NA</v>
          </cell>
          <cell r="AH546" t="str">
            <v>NA</v>
          </cell>
          <cell r="AI546">
            <v>40</v>
          </cell>
          <cell r="AJ546">
            <v>40</v>
          </cell>
          <cell r="AO546">
            <v>15789</v>
          </cell>
          <cell r="AP546">
            <v>234000</v>
          </cell>
          <cell r="AQ546">
            <v>1600</v>
          </cell>
          <cell r="AR546">
            <v>13800</v>
          </cell>
          <cell r="AS546">
            <v>0</v>
          </cell>
          <cell r="AT546">
            <v>0</v>
          </cell>
          <cell r="AU546">
            <v>0</v>
          </cell>
          <cell r="AV546">
            <v>0</v>
          </cell>
          <cell r="AW546">
            <v>4680</v>
          </cell>
          <cell r="AX546">
            <v>1280</v>
          </cell>
          <cell r="AY546">
            <v>4140</v>
          </cell>
          <cell r="AZ546">
            <v>0</v>
          </cell>
          <cell r="BA546">
            <v>0</v>
          </cell>
          <cell r="BB546">
            <v>0</v>
          </cell>
          <cell r="BC546">
            <v>0</v>
          </cell>
          <cell r="BD546">
            <v>10605</v>
          </cell>
          <cell r="BE546">
            <v>23278</v>
          </cell>
          <cell r="BF546">
            <v>0</v>
          </cell>
          <cell r="BG546">
            <v>0</v>
          </cell>
          <cell r="BH546">
            <v>0</v>
          </cell>
          <cell r="BI546">
            <v>0</v>
          </cell>
          <cell r="BJ546">
            <v>582</v>
          </cell>
          <cell r="BK546">
            <v>0</v>
          </cell>
          <cell r="BL546">
            <v>0</v>
          </cell>
          <cell r="BM546">
            <v>0</v>
          </cell>
          <cell r="BN546">
            <v>0</v>
          </cell>
          <cell r="BO546">
            <v>582</v>
          </cell>
          <cell r="BP546">
            <v>184062</v>
          </cell>
          <cell r="BQ546">
            <v>0</v>
          </cell>
          <cell r="BR546">
            <v>0</v>
          </cell>
          <cell r="BS546">
            <v>0</v>
          </cell>
          <cell r="BT546">
            <v>0</v>
          </cell>
          <cell r="BU546">
            <v>4602</v>
          </cell>
          <cell r="BV546">
            <v>0</v>
          </cell>
          <cell r="BW546">
            <v>0</v>
          </cell>
          <cell r="BX546">
            <v>0</v>
          </cell>
          <cell r="BY546">
            <v>0</v>
          </cell>
          <cell r="BZ546">
            <v>4602</v>
          </cell>
          <cell r="CA546">
            <v>582</v>
          </cell>
          <cell r="CB546">
            <v>5184</v>
          </cell>
          <cell r="CC546">
            <v>0.05</v>
          </cell>
          <cell r="CD546">
            <v>15789</v>
          </cell>
        </row>
        <row r="547">
          <cell r="B547" t="str">
            <v>RCM03</v>
          </cell>
          <cell r="C547" t="str">
            <v>CAP15</v>
          </cell>
          <cell r="D547" t="str">
            <v>De    30  pares</v>
          </cell>
          <cell r="E547" t="str">
            <v>m</v>
          </cell>
          <cell r="F547" t="str">
            <v>NA</v>
          </cell>
          <cell r="G547" t="str">
            <v>NA</v>
          </cell>
          <cell r="H547" t="str">
            <v>NA</v>
          </cell>
          <cell r="I547" t="str">
            <v>NA</v>
          </cell>
          <cell r="J547" t="str">
            <v>NA</v>
          </cell>
          <cell r="K547" t="str">
            <v>NA</v>
          </cell>
          <cell r="L547" t="str">
            <v>NA</v>
          </cell>
          <cell r="M547" t="str">
            <v>NA</v>
          </cell>
          <cell r="N547" t="str">
            <v>NA</v>
          </cell>
          <cell r="O547" t="str">
            <v>NA</v>
          </cell>
          <cell r="P547" t="str">
            <v>NA</v>
          </cell>
          <cell r="Q547" t="str">
            <v>NA</v>
          </cell>
          <cell r="R547" t="str">
            <v>NA</v>
          </cell>
          <cell r="S547" t="str">
            <v>NA</v>
          </cell>
          <cell r="T547" t="str">
            <v>CER001</v>
          </cell>
          <cell r="U547" t="str">
            <v>NA</v>
          </cell>
          <cell r="V547" t="str">
            <v>NA</v>
          </cell>
          <cell r="W547" t="str">
            <v>NA</v>
          </cell>
          <cell r="X547" t="str">
            <v>NA</v>
          </cell>
          <cell r="Y547" t="str">
            <v>CMC011</v>
          </cell>
          <cell r="Z547" t="str">
            <v>NA</v>
          </cell>
          <cell r="AA547" t="str">
            <v>NA</v>
          </cell>
          <cell r="AB547" t="str">
            <v>NA</v>
          </cell>
          <cell r="AC547" t="str">
            <v>NA</v>
          </cell>
          <cell r="AD547">
            <v>1</v>
          </cell>
          <cell r="AE547" t="str">
            <v>NA</v>
          </cell>
          <cell r="AF547" t="str">
            <v>NA</v>
          </cell>
          <cell r="AG547" t="str">
            <v>NA</v>
          </cell>
          <cell r="AH547" t="str">
            <v>NA</v>
          </cell>
          <cell r="AI547">
            <v>1210</v>
          </cell>
          <cell r="AJ547">
            <v>1210</v>
          </cell>
          <cell r="AO547">
            <v>311</v>
          </cell>
          <cell r="AP547">
            <v>0</v>
          </cell>
          <cell r="AQ547">
            <v>0</v>
          </cell>
          <cell r="AR547">
            <v>0</v>
          </cell>
          <cell r="AS547">
            <v>0</v>
          </cell>
          <cell r="AT547">
            <v>0</v>
          </cell>
          <cell r="AU547">
            <v>0</v>
          </cell>
          <cell r="AV547">
            <v>0</v>
          </cell>
          <cell r="AW547">
            <v>0</v>
          </cell>
          <cell r="AX547">
            <v>0</v>
          </cell>
          <cell r="AY547">
            <v>0</v>
          </cell>
          <cell r="AZ547">
            <v>0</v>
          </cell>
          <cell r="BA547">
            <v>0</v>
          </cell>
          <cell r="BB547">
            <v>0</v>
          </cell>
          <cell r="BC547">
            <v>0</v>
          </cell>
          <cell r="BD547">
            <v>0</v>
          </cell>
          <cell r="BE547">
            <v>250716</v>
          </cell>
          <cell r="BF547">
            <v>0</v>
          </cell>
          <cell r="BG547">
            <v>0</v>
          </cell>
          <cell r="BH547">
            <v>0</v>
          </cell>
          <cell r="BI547">
            <v>0</v>
          </cell>
          <cell r="BJ547">
            <v>207</v>
          </cell>
          <cell r="BK547">
            <v>0</v>
          </cell>
          <cell r="BL547">
            <v>0</v>
          </cell>
          <cell r="BM547">
            <v>0</v>
          </cell>
          <cell r="BN547">
            <v>0</v>
          </cell>
          <cell r="BO547">
            <v>207</v>
          </cell>
          <cell r="BP547">
            <v>125868</v>
          </cell>
          <cell r="BQ547">
            <v>0</v>
          </cell>
          <cell r="BR547">
            <v>0</v>
          </cell>
          <cell r="BS547">
            <v>0</v>
          </cell>
          <cell r="BT547">
            <v>0</v>
          </cell>
          <cell r="BU547">
            <v>104</v>
          </cell>
          <cell r="BV547">
            <v>0</v>
          </cell>
          <cell r="BW547">
            <v>0</v>
          </cell>
          <cell r="BX547">
            <v>0</v>
          </cell>
          <cell r="BY547">
            <v>0</v>
          </cell>
          <cell r="BZ547">
            <v>104</v>
          </cell>
          <cell r="CA547">
            <v>207</v>
          </cell>
          <cell r="CB547">
            <v>311</v>
          </cell>
          <cell r="CD547">
            <v>311</v>
          </cell>
        </row>
        <row r="548">
          <cell r="B548" t="str">
            <v>RCM08</v>
          </cell>
          <cell r="C548" t="str">
            <v>CAP15</v>
          </cell>
          <cell r="D548" t="str">
            <v>De   150  pares</v>
          </cell>
          <cell r="E548" t="str">
            <v>m</v>
          </cell>
          <cell r="F548" t="str">
            <v>NA</v>
          </cell>
          <cell r="G548" t="str">
            <v>NA</v>
          </cell>
          <cell r="H548" t="str">
            <v>NA</v>
          </cell>
          <cell r="I548" t="str">
            <v>NA</v>
          </cell>
          <cell r="J548" t="str">
            <v>NA</v>
          </cell>
          <cell r="K548" t="str">
            <v>NA</v>
          </cell>
          <cell r="L548" t="str">
            <v>NA</v>
          </cell>
          <cell r="M548" t="str">
            <v>NA</v>
          </cell>
          <cell r="N548" t="str">
            <v>NA</v>
          </cell>
          <cell r="O548" t="str">
            <v>NA</v>
          </cell>
          <cell r="P548" t="str">
            <v>NA</v>
          </cell>
          <cell r="Q548" t="str">
            <v>NA</v>
          </cell>
          <cell r="R548" t="str">
            <v>NA</v>
          </cell>
          <cell r="S548" t="str">
            <v>NA</v>
          </cell>
          <cell r="T548" t="str">
            <v>CER001</v>
          </cell>
          <cell r="U548" t="str">
            <v>NA</v>
          </cell>
          <cell r="V548" t="str">
            <v>NA</v>
          </cell>
          <cell r="W548" t="str">
            <v>NA</v>
          </cell>
          <cell r="X548" t="str">
            <v>NA</v>
          </cell>
          <cell r="Y548" t="str">
            <v>CMC011</v>
          </cell>
          <cell r="Z548" t="str">
            <v>NA</v>
          </cell>
          <cell r="AA548" t="str">
            <v>NA</v>
          </cell>
          <cell r="AB548" t="str">
            <v>NA</v>
          </cell>
          <cell r="AC548" t="str">
            <v>NA</v>
          </cell>
          <cell r="AD548">
            <v>1</v>
          </cell>
          <cell r="AE548" t="str">
            <v>NA</v>
          </cell>
          <cell r="AF548" t="str">
            <v>NA</v>
          </cell>
          <cell r="AG548" t="str">
            <v>NA</v>
          </cell>
          <cell r="AH548" t="str">
            <v>NA</v>
          </cell>
          <cell r="AI548">
            <v>982</v>
          </cell>
          <cell r="AJ548">
            <v>982</v>
          </cell>
          <cell r="AO548">
            <v>383</v>
          </cell>
          <cell r="AP548">
            <v>0</v>
          </cell>
          <cell r="AQ548">
            <v>0</v>
          </cell>
          <cell r="AR548">
            <v>0</v>
          </cell>
          <cell r="AS548">
            <v>0</v>
          </cell>
          <cell r="AT548">
            <v>0</v>
          </cell>
          <cell r="AU548">
            <v>0</v>
          </cell>
          <cell r="AV548">
            <v>0</v>
          </cell>
          <cell r="AW548">
            <v>0</v>
          </cell>
          <cell r="AX548">
            <v>0</v>
          </cell>
          <cell r="AY548">
            <v>0</v>
          </cell>
          <cell r="AZ548">
            <v>0</v>
          </cell>
          <cell r="BA548">
            <v>0</v>
          </cell>
          <cell r="BB548">
            <v>0</v>
          </cell>
          <cell r="BC548">
            <v>0</v>
          </cell>
          <cell r="BD548">
            <v>0</v>
          </cell>
          <cell r="BE548">
            <v>250716</v>
          </cell>
          <cell r="BF548">
            <v>0</v>
          </cell>
          <cell r="BG548">
            <v>0</v>
          </cell>
          <cell r="BH548">
            <v>0</v>
          </cell>
          <cell r="BI548">
            <v>0</v>
          </cell>
          <cell r="BJ548">
            <v>255</v>
          </cell>
          <cell r="BK548">
            <v>0</v>
          </cell>
          <cell r="BL548">
            <v>0</v>
          </cell>
          <cell r="BM548">
            <v>0</v>
          </cell>
          <cell r="BN548">
            <v>0</v>
          </cell>
          <cell r="BO548">
            <v>255</v>
          </cell>
          <cell r="BP548">
            <v>125868</v>
          </cell>
          <cell r="BQ548">
            <v>0</v>
          </cell>
          <cell r="BR548">
            <v>0</v>
          </cell>
          <cell r="BS548">
            <v>0</v>
          </cell>
          <cell r="BT548">
            <v>0</v>
          </cell>
          <cell r="BU548">
            <v>128</v>
          </cell>
          <cell r="BV548">
            <v>0</v>
          </cell>
          <cell r="BW548">
            <v>0</v>
          </cell>
          <cell r="BX548">
            <v>0</v>
          </cell>
          <cell r="BY548">
            <v>0</v>
          </cell>
          <cell r="BZ548">
            <v>128</v>
          </cell>
          <cell r="CA548">
            <v>255</v>
          </cell>
          <cell r="CB548">
            <v>383</v>
          </cell>
          <cell r="CD548">
            <v>383</v>
          </cell>
        </row>
        <row r="549">
          <cell r="B549" t="str">
            <v>RR003</v>
          </cell>
          <cell r="C549" t="str">
            <v>CAP15</v>
          </cell>
          <cell r="D549" t="str">
            <v>De armarios de distribución</v>
          </cell>
          <cell r="E549" t="str">
            <v>U</v>
          </cell>
          <cell r="F549" t="str">
            <v>NA</v>
          </cell>
          <cell r="G549" t="str">
            <v>NA</v>
          </cell>
          <cell r="H549" t="str">
            <v>NA</v>
          </cell>
          <cell r="I549" t="str">
            <v>NA</v>
          </cell>
          <cell r="J549" t="str">
            <v>NA</v>
          </cell>
          <cell r="K549" t="str">
            <v>NA</v>
          </cell>
          <cell r="L549" t="str">
            <v>NA</v>
          </cell>
          <cell r="M549" t="str">
            <v>NA</v>
          </cell>
          <cell r="N549" t="str">
            <v>NA</v>
          </cell>
          <cell r="O549" t="str">
            <v>NA</v>
          </cell>
          <cell r="P549" t="str">
            <v>NA</v>
          </cell>
          <cell r="Q549" t="str">
            <v>NA</v>
          </cell>
          <cell r="R549" t="str">
            <v>NA</v>
          </cell>
          <cell r="S549" t="str">
            <v>NA</v>
          </cell>
          <cell r="T549" t="str">
            <v>NA</v>
          </cell>
          <cell r="U549" t="str">
            <v>NA</v>
          </cell>
          <cell r="V549" t="str">
            <v>NA</v>
          </cell>
          <cell r="W549" t="str">
            <v>NA</v>
          </cell>
          <cell r="X549" t="str">
            <v>NA</v>
          </cell>
          <cell r="Y549" t="str">
            <v>NA</v>
          </cell>
          <cell r="Z549" t="str">
            <v>NA</v>
          </cell>
          <cell r="AA549" t="str">
            <v>NA</v>
          </cell>
          <cell r="AB549" t="str">
            <v>NA</v>
          </cell>
          <cell r="AC549" t="str">
            <v>NA</v>
          </cell>
          <cell r="AD549" t="str">
            <v>NA</v>
          </cell>
          <cell r="AE549" t="str">
            <v>NA</v>
          </cell>
          <cell r="AF549" t="str">
            <v>NA</v>
          </cell>
          <cell r="AG549" t="str">
            <v>NA</v>
          </cell>
          <cell r="AH549" t="str">
            <v>NA</v>
          </cell>
          <cell r="AI549">
            <v>0</v>
          </cell>
          <cell r="AO549">
            <v>0</v>
          </cell>
          <cell r="AP549">
            <v>0</v>
          </cell>
          <cell r="AQ549">
            <v>0</v>
          </cell>
          <cell r="AR549">
            <v>0</v>
          </cell>
          <cell r="AS549">
            <v>0</v>
          </cell>
          <cell r="AT549">
            <v>0</v>
          </cell>
          <cell r="AU549">
            <v>0</v>
          </cell>
          <cell r="AV549">
            <v>0</v>
          </cell>
          <cell r="AW549">
            <v>0</v>
          </cell>
          <cell r="AX549">
            <v>0</v>
          </cell>
          <cell r="AY549">
            <v>0</v>
          </cell>
          <cell r="AZ549">
            <v>0</v>
          </cell>
          <cell r="BA549">
            <v>0</v>
          </cell>
          <cell r="BB549">
            <v>0</v>
          </cell>
          <cell r="BC549">
            <v>0</v>
          </cell>
          <cell r="BD549">
            <v>0</v>
          </cell>
          <cell r="BE549">
            <v>0</v>
          </cell>
          <cell r="BF549">
            <v>0</v>
          </cell>
          <cell r="BG549">
            <v>0</v>
          </cell>
          <cell r="BH549">
            <v>0</v>
          </cell>
          <cell r="BI549">
            <v>0</v>
          </cell>
          <cell r="BJ549">
            <v>0</v>
          </cell>
          <cell r="BK549">
            <v>0</v>
          </cell>
          <cell r="BL549">
            <v>0</v>
          </cell>
          <cell r="BM549">
            <v>0</v>
          </cell>
          <cell r="BN549">
            <v>0</v>
          </cell>
          <cell r="BO549">
            <v>0</v>
          </cell>
          <cell r="BP549">
            <v>0</v>
          </cell>
          <cell r="BQ549">
            <v>0</v>
          </cell>
          <cell r="BR549">
            <v>0</v>
          </cell>
          <cell r="BS549">
            <v>0</v>
          </cell>
          <cell r="BT549">
            <v>0</v>
          </cell>
          <cell r="BU549">
            <v>0</v>
          </cell>
          <cell r="BV549">
            <v>0</v>
          </cell>
          <cell r="BW549">
            <v>0</v>
          </cell>
          <cell r="BX549">
            <v>0</v>
          </cell>
          <cell r="BY549">
            <v>0</v>
          </cell>
          <cell r="BZ549">
            <v>0</v>
          </cell>
          <cell r="CA549">
            <v>0</v>
          </cell>
          <cell r="CB549">
            <v>0</v>
          </cell>
          <cell r="CC549">
            <v>0.05</v>
          </cell>
          <cell r="CD549">
            <v>0</v>
          </cell>
        </row>
        <row r="550">
          <cell r="B550" t="str">
            <v>RR003</v>
          </cell>
          <cell r="C550" t="str">
            <v>CAP15</v>
          </cell>
          <cell r="D550" t="str">
            <v>De armarios de distribución</v>
          </cell>
          <cell r="E550" t="str">
            <v>U</v>
          </cell>
          <cell r="F550" t="str">
            <v>NA</v>
          </cell>
          <cell r="G550" t="str">
            <v>NA</v>
          </cell>
          <cell r="H550" t="str">
            <v>NA</v>
          </cell>
          <cell r="I550" t="str">
            <v>NA</v>
          </cell>
          <cell r="J550" t="str">
            <v>NA</v>
          </cell>
          <cell r="K550" t="str">
            <v>NA</v>
          </cell>
          <cell r="L550" t="str">
            <v>NA</v>
          </cell>
          <cell r="M550" t="str">
            <v>NA</v>
          </cell>
          <cell r="N550" t="str">
            <v>NA</v>
          </cell>
          <cell r="O550" t="str">
            <v>NA</v>
          </cell>
          <cell r="P550" t="str">
            <v>NA</v>
          </cell>
          <cell r="Q550" t="str">
            <v>NA</v>
          </cell>
          <cell r="R550" t="str">
            <v>NA</v>
          </cell>
          <cell r="S550" t="str">
            <v>NA</v>
          </cell>
          <cell r="T550" t="str">
            <v>NA</v>
          </cell>
          <cell r="U550" t="str">
            <v>NA</v>
          </cell>
          <cell r="V550" t="str">
            <v>NA</v>
          </cell>
          <cell r="W550" t="str">
            <v>NA</v>
          </cell>
          <cell r="X550" t="str">
            <v>NA</v>
          </cell>
          <cell r="Y550" t="str">
            <v>NA</v>
          </cell>
          <cell r="Z550" t="str">
            <v>NA</v>
          </cell>
          <cell r="AA550" t="str">
            <v>NA</v>
          </cell>
          <cell r="AB550" t="str">
            <v>NA</v>
          </cell>
          <cell r="AC550" t="str">
            <v>NA</v>
          </cell>
          <cell r="AD550" t="str">
            <v>NA</v>
          </cell>
          <cell r="AE550" t="str">
            <v>NA</v>
          </cell>
          <cell r="AF550" t="str">
            <v>NA</v>
          </cell>
          <cell r="AG550" t="str">
            <v>NA</v>
          </cell>
          <cell r="AH550" t="str">
            <v>NA</v>
          </cell>
          <cell r="AI550">
            <v>0</v>
          </cell>
          <cell r="AO550">
            <v>0</v>
          </cell>
          <cell r="AP550">
            <v>0</v>
          </cell>
          <cell r="AQ550">
            <v>0</v>
          </cell>
          <cell r="AR550">
            <v>0</v>
          </cell>
          <cell r="AS550">
            <v>0</v>
          </cell>
          <cell r="AT550">
            <v>0</v>
          </cell>
          <cell r="AU550">
            <v>0</v>
          </cell>
          <cell r="AV550">
            <v>0</v>
          </cell>
          <cell r="AW550">
            <v>0</v>
          </cell>
          <cell r="AX550">
            <v>0</v>
          </cell>
          <cell r="AY550">
            <v>0</v>
          </cell>
          <cell r="AZ550">
            <v>0</v>
          </cell>
          <cell r="BA550">
            <v>0</v>
          </cell>
          <cell r="BB550">
            <v>0</v>
          </cell>
          <cell r="BC550">
            <v>0</v>
          </cell>
          <cell r="BD550">
            <v>0</v>
          </cell>
          <cell r="BE550">
            <v>0</v>
          </cell>
          <cell r="BF550">
            <v>0</v>
          </cell>
          <cell r="BG550">
            <v>0</v>
          </cell>
          <cell r="BH550">
            <v>0</v>
          </cell>
          <cell r="BI550">
            <v>0</v>
          </cell>
          <cell r="BJ550">
            <v>0</v>
          </cell>
          <cell r="BK550">
            <v>0</v>
          </cell>
          <cell r="BL550">
            <v>0</v>
          </cell>
          <cell r="BM550">
            <v>0</v>
          </cell>
          <cell r="BN550">
            <v>0</v>
          </cell>
          <cell r="BO550">
            <v>0</v>
          </cell>
          <cell r="BP550">
            <v>0</v>
          </cell>
          <cell r="BQ550">
            <v>0</v>
          </cell>
          <cell r="BR550">
            <v>0</v>
          </cell>
          <cell r="BS550">
            <v>0</v>
          </cell>
          <cell r="BT550">
            <v>0</v>
          </cell>
          <cell r="BU550">
            <v>0</v>
          </cell>
          <cell r="BV550">
            <v>0</v>
          </cell>
          <cell r="BW550">
            <v>0</v>
          </cell>
          <cell r="BX550">
            <v>0</v>
          </cell>
          <cell r="BY550">
            <v>0</v>
          </cell>
          <cell r="BZ550">
            <v>0</v>
          </cell>
          <cell r="CA550">
            <v>0</v>
          </cell>
          <cell r="CB550">
            <v>0</v>
          </cell>
          <cell r="CC550">
            <v>0.05</v>
          </cell>
          <cell r="CD550">
            <v>0</v>
          </cell>
        </row>
        <row r="551">
          <cell r="B551" t="str">
            <v>RR002</v>
          </cell>
          <cell r="C551" t="str">
            <v>CAP15</v>
          </cell>
          <cell r="D551" t="str">
            <v>De bloques de 100 pares</v>
          </cell>
          <cell r="E551" t="str">
            <v>U</v>
          </cell>
          <cell r="F551" t="str">
            <v>NA</v>
          </cell>
          <cell r="G551" t="str">
            <v>NA</v>
          </cell>
          <cell r="H551" t="str">
            <v>NA</v>
          </cell>
          <cell r="I551" t="str">
            <v>NA</v>
          </cell>
          <cell r="J551" t="str">
            <v>NA</v>
          </cell>
          <cell r="K551" t="str">
            <v>NA</v>
          </cell>
          <cell r="L551" t="str">
            <v>NA</v>
          </cell>
          <cell r="M551" t="str">
            <v>NA</v>
          </cell>
          <cell r="N551" t="str">
            <v>NA</v>
          </cell>
          <cell r="O551" t="str">
            <v>NA</v>
          </cell>
          <cell r="P551" t="str">
            <v>NA</v>
          </cell>
          <cell r="Q551" t="str">
            <v>NA</v>
          </cell>
          <cell r="R551" t="str">
            <v>NA</v>
          </cell>
          <cell r="S551" t="str">
            <v>NA</v>
          </cell>
          <cell r="T551" t="str">
            <v>NA</v>
          </cell>
          <cell r="U551" t="str">
            <v>NA</v>
          </cell>
          <cell r="V551" t="str">
            <v>NA</v>
          </cell>
          <cell r="W551" t="str">
            <v>NA</v>
          </cell>
          <cell r="X551" t="str">
            <v>NA</v>
          </cell>
          <cell r="Y551" t="str">
            <v>NA</v>
          </cell>
          <cell r="Z551" t="str">
            <v>NA</v>
          </cell>
          <cell r="AA551" t="str">
            <v>NA</v>
          </cell>
          <cell r="AB551" t="str">
            <v>NA</v>
          </cell>
          <cell r="AC551" t="str">
            <v>NA</v>
          </cell>
          <cell r="AD551" t="str">
            <v>NA</v>
          </cell>
          <cell r="AE551" t="str">
            <v>NA</v>
          </cell>
          <cell r="AF551" t="str">
            <v>NA</v>
          </cell>
          <cell r="AG551" t="str">
            <v>NA</v>
          </cell>
          <cell r="AH551" t="str">
            <v>NA</v>
          </cell>
          <cell r="AI551">
            <v>0</v>
          </cell>
          <cell r="AO551">
            <v>0</v>
          </cell>
          <cell r="AP551">
            <v>0</v>
          </cell>
          <cell r="AQ551">
            <v>0</v>
          </cell>
          <cell r="AR551">
            <v>0</v>
          </cell>
          <cell r="AS551">
            <v>0</v>
          </cell>
          <cell r="AT551">
            <v>0</v>
          </cell>
          <cell r="AU551">
            <v>0</v>
          </cell>
          <cell r="AV551">
            <v>0</v>
          </cell>
          <cell r="AW551">
            <v>0</v>
          </cell>
          <cell r="AX551">
            <v>0</v>
          </cell>
          <cell r="AY551">
            <v>0</v>
          </cell>
          <cell r="AZ551">
            <v>0</v>
          </cell>
          <cell r="BA551">
            <v>0</v>
          </cell>
          <cell r="BB551">
            <v>0</v>
          </cell>
          <cell r="BC551">
            <v>0</v>
          </cell>
          <cell r="BD551">
            <v>0</v>
          </cell>
          <cell r="BE551">
            <v>0</v>
          </cell>
          <cell r="BF551">
            <v>0</v>
          </cell>
          <cell r="BG551">
            <v>0</v>
          </cell>
          <cell r="BH551">
            <v>0</v>
          </cell>
          <cell r="BI551">
            <v>0</v>
          </cell>
          <cell r="BJ551">
            <v>0</v>
          </cell>
          <cell r="BK551">
            <v>0</v>
          </cell>
          <cell r="BL551">
            <v>0</v>
          </cell>
          <cell r="BM551">
            <v>0</v>
          </cell>
          <cell r="BN551">
            <v>0</v>
          </cell>
          <cell r="BO551">
            <v>0</v>
          </cell>
          <cell r="BP551">
            <v>0</v>
          </cell>
          <cell r="BQ551">
            <v>0</v>
          </cell>
          <cell r="BR551">
            <v>0</v>
          </cell>
          <cell r="BS551">
            <v>0</v>
          </cell>
          <cell r="BT551">
            <v>0</v>
          </cell>
          <cell r="BU551">
            <v>0</v>
          </cell>
          <cell r="BV551">
            <v>0</v>
          </cell>
          <cell r="BW551">
            <v>0</v>
          </cell>
          <cell r="BX551">
            <v>0</v>
          </cell>
          <cell r="BY551">
            <v>0</v>
          </cell>
          <cell r="BZ551">
            <v>0</v>
          </cell>
          <cell r="CA551">
            <v>0</v>
          </cell>
          <cell r="CB551">
            <v>0</v>
          </cell>
          <cell r="CC551">
            <v>0.05</v>
          </cell>
          <cell r="CD551">
            <v>0</v>
          </cell>
        </row>
        <row r="552">
          <cell r="B552" t="str">
            <v>RR002</v>
          </cell>
          <cell r="C552" t="str">
            <v>CAP15</v>
          </cell>
          <cell r="D552" t="str">
            <v>De bloques de 100 pares</v>
          </cell>
          <cell r="E552" t="str">
            <v>U</v>
          </cell>
          <cell r="F552" t="str">
            <v>NA</v>
          </cell>
          <cell r="G552" t="str">
            <v>NA</v>
          </cell>
          <cell r="H552" t="str">
            <v>NA</v>
          </cell>
          <cell r="I552" t="str">
            <v>NA</v>
          </cell>
          <cell r="J552" t="str">
            <v>NA</v>
          </cell>
          <cell r="K552" t="str">
            <v>NA</v>
          </cell>
          <cell r="L552" t="str">
            <v>NA</v>
          </cell>
          <cell r="M552" t="str">
            <v>NA</v>
          </cell>
          <cell r="N552" t="str">
            <v>NA</v>
          </cell>
          <cell r="O552" t="str">
            <v>NA</v>
          </cell>
          <cell r="P552" t="str">
            <v>NA</v>
          </cell>
          <cell r="Q552" t="str">
            <v>NA</v>
          </cell>
          <cell r="R552" t="str">
            <v>NA</v>
          </cell>
          <cell r="S552" t="str">
            <v>NA</v>
          </cell>
          <cell r="T552" t="str">
            <v>NA</v>
          </cell>
          <cell r="U552" t="str">
            <v>NA</v>
          </cell>
          <cell r="V552" t="str">
            <v>NA</v>
          </cell>
          <cell r="W552" t="str">
            <v>NA</v>
          </cell>
          <cell r="X552" t="str">
            <v>NA</v>
          </cell>
          <cell r="Y552" t="str">
            <v>NA</v>
          </cell>
          <cell r="Z552" t="str">
            <v>NA</v>
          </cell>
          <cell r="AA552" t="str">
            <v>NA</v>
          </cell>
          <cell r="AB552" t="str">
            <v>NA</v>
          </cell>
          <cell r="AC552" t="str">
            <v>NA</v>
          </cell>
          <cell r="AD552" t="str">
            <v>NA</v>
          </cell>
          <cell r="AE552" t="str">
            <v>NA</v>
          </cell>
          <cell r="AF552" t="str">
            <v>NA</v>
          </cell>
          <cell r="AG552" t="str">
            <v>NA</v>
          </cell>
          <cell r="AH552" t="str">
            <v>NA</v>
          </cell>
          <cell r="AI552">
            <v>0</v>
          </cell>
          <cell r="AO552">
            <v>0</v>
          </cell>
          <cell r="AP552">
            <v>0</v>
          </cell>
          <cell r="AQ552">
            <v>0</v>
          </cell>
          <cell r="AR552">
            <v>0</v>
          </cell>
          <cell r="AS552">
            <v>0</v>
          </cell>
          <cell r="AT552">
            <v>0</v>
          </cell>
          <cell r="AU552">
            <v>0</v>
          </cell>
          <cell r="AV552">
            <v>0</v>
          </cell>
          <cell r="AW552">
            <v>0</v>
          </cell>
          <cell r="AX552">
            <v>0</v>
          </cell>
          <cell r="AY552">
            <v>0</v>
          </cell>
          <cell r="AZ552">
            <v>0</v>
          </cell>
          <cell r="BA552">
            <v>0</v>
          </cell>
          <cell r="BB552">
            <v>0</v>
          </cell>
          <cell r="BC552">
            <v>0</v>
          </cell>
          <cell r="BD552">
            <v>0</v>
          </cell>
          <cell r="BE552">
            <v>0</v>
          </cell>
          <cell r="BF552">
            <v>0</v>
          </cell>
          <cell r="BG552">
            <v>0</v>
          </cell>
          <cell r="BH552">
            <v>0</v>
          </cell>
          <cell r="BI552">
            <v>0</v>
          </cell>
          <cell r="BJ552">
            <v>0</v>
          </cell>
          <cell r="BK552">
            <v>0</v>
          </cell>
          <cell r="BL552">
            <v>0</v>
          </cell>
          <cell r="BM552">
            <v>0</v>
          </cell>
          <cell r="BN552">
            <v>0</v>
          </cell>
          <cell r="BO552">
            <v>0</v>
          </cell>
          <cell r="BP552">
            <v>0</v>
          </cell>
          <cell r="BQ552">
            <v>0</v>
          </cell>
          <cell r="BR552">
            <v>0</v>
          </cell>
          <cell r="BS552">
            <v>0</v>
          </cell>
          <cell r="BT552">
            <v>0</v>
          </cell>
          <cell r="BU552">
            <v>0</v>
          </cell>
          <cell r="BV552">
            <v>0</v>
          </cell>
          <cell r="BW552">
            <v>0</v>
          </cell>
          <cell r="BX552">
            <v>0</v>
          </cell>
          <cell r="BY552">
            <v>0</v>
          </cell>
          <cell r="BZ552">
            <v>0</v>
          </cell>
          <cell r="CA552">
            <v>0</v>
          </cell>
          <cell r="CB552">
            <v>0</v>
          </cell>
          <cell r="CC552">
            <v>0.05</v>
          </cell>
          <cell r="CD552">
            <v>0</v>
          </cell>
        </row>
        <row r="553">
          <cell r="B553" t="str">
            <v>RR001</v>
          </cell>
          <cell r="C553" t="str">
            <v>CAP15</v>
          </cell>
          <cell r="D553" t="str">
            <v>De cable mensajero</v>
          </cell>
          <cell r="E553" t="str">
            <v>m</v>
          </cell>
          <cell r="F553" t="str">
            <v>NA</v>
          </cell>
          <cell r="G553" t="str">
            <v>NA</v>
          </cell>
          <cell r="H553" t="str">
            <v>NA</v>
          </cell>
          <cell r="I553" t="str">
            <v>NA</v>
          </cell>
          <cell r="J553" t="str">
            <v>NA</v>
          </cell>
          <cell r="K553" t="str">
            <v>NA</v>
          </cell>
          <cell r="L553" t="str">
            <v>NA</v>
          </cell>
          <cell r="M553" t="str">
            <v>NA</v>
          </cell>
          <cell r="N553" t="str">
            <v>NA</v>
          </cell>
          <cell r="O553" t="str">
            <v>NA</v>
          </cell>
          <cell r="P553" t="str">
            <v>NA</v>
          </cell>
          <cell r="Q553" t="str">
            <v>NA</v>
          </cell>
          <cell r="R553" t="str">
            <v>NA</v>
          </cell>
          <cell r="S553" t="str">
            <v>NA</v>
          </cell>
          <cell r="T553" t="str">
            <v>CER006</v>
          </cell>
          <cell r="U553" t="str">
            <v>NA</v>
          </cell>
          <cell r="V553" t="str">
            <v>NA</v>
          </cell>
          <cell r="W553" t="str">
            <v>NA</v>
          </cell>
          <cell r="X553" t="str">
            <v>NA</v>
          </cell>
          <cell r="Y553" t="str">
            <v>CMC017</v>
          </cell>
          <cell r="Z553" t="str">
            <v>NA</v>
          </cell>
          <cell r="AA553" t="str">
            <v>NA</v>
          </cell>
          <cell r="AB553" t="str">
            <v>NA</v>
          </cell>
          <cell r="AC553" t="str">
            <v>NA</v>
          </cell>
          <cell r="AD553">
            <v>1</v>
          </cell>
          <cell r="AE553" t="str">
            <v>NA</v>
          </cell>
          <cell r="AF553" t="str">
            <v>NA</v>
          </cell>
          <cell r="AG553" t="str">
            <v>NA</v>
          </cell>
          <cell r="AH553" t="str">
            <v>NA</v>
          </cell>
          <cell r="AI553">
            <v>500</v>
          </cell>
          <cell r="AJ553">
            <v>500</v>
          </cell>
          <cell r="AO553">
            <v>385</v>
          </cell>
          <cell r="AP553">
            <v>0</v>
          </cell>
          <cell r="AQ553">
            <v>0</v>
          </cell>
          <cell r="AR553">
            <v>0</v>
          </cell>
          <cell r="AS553">
            <v>0</v>
          </cell>
          <cell r="AT553">
            <v>0</v>
          </cell>
          <cell r="AU553">
            <v>0</v>
          </cell>
          <cell r="AV553">
            <v>0</v>
          </cell>
          <cell r="AW553">
            <v>0</v>
          </cell>
          <cell r="AX553">
            <v>0</v>
          </cell>
          <cell r="AY553">
            <v>0</v>
          </cell>
          <cell r="AZ553">
            <v>0</v>
          </cell>
          <cell r="BA553">
            <v>0</v>
          </cell>
          <cell r="BB553">
            <v>0</v>
          </cell>
          <cell r="BC553">
            <v>0</v>
          </cell>
          <cell r="BD553">
            <v>0</v>
          </cell>
          <cell r="BE553">
            <v>47972</v>
          </cell>
          <cell r="BF553">
            <v>0</v>
          </cell>
          <cell r="BG553">
            <v>0</v>
          </cell>
          <cell r="BH553">
            <v>0</v>
          </cell>
          <cell r="BI553">
            <v>0</v>
          </cell>
          <cell r="BJ553">
            <v>96</v>
          </cell>
          <cell r="BK553">
            <v>0</v>
          </cell>
          <cell r="BL553">
            <v>0</v>
          </cell>
          <cell r="BM553">
            <v>0</v>
          </cell>
          <cell r="BN553">
            <v>0</v>
          </cell>
          <cell r="BO553">
            <v>96</v>
          </cell>
          <cell r="BP553">
            <v>144513</v>
          </cell>
          <cell r="BQ553">
            <v>0</v>
          </cell>
          <cell r="BR553">
            <v>0</v>
          </cell>
          <cell r="BS553">
            <v>0</v>
          </cell>
          <cell r="BT553">
            <v>0</v>
          </cell>
          <cell r="BU553">
            <v>289</v>
          </cell>
          <cell r="BV553">
            <v>0</v>
          </cell>
          <cell r="BW553">
            <v>0</v>
          </cell>
          <cell r="BX553">
            <v>0</v>
          </cell>
          <cell r="BY553">
            <v>0</v>
          </cell>
          <cell r="BZ553">
            <v>289</v>
          </cell>
          <cell r="CA553">
            <v>96</v>
          </cell>
          <cell r="CB553">
            <v>385</v>
          </cell>
          <cell r="CC553">
            <v>0.05</v>
          </cell>
          <cell r="CD553">
            <v>385</v>
          </cell>
        </row>
        <row r="554">
          <cell r="B554" t="str">
            <v>RRP02</v>
          </cell>
          <cell r="C554" t="str">
            <v>CAP15</v>
          </cell>
          <cell r="D554" t="str">
            <v>De concreto</v>
          </cell>
          <cell r="E554" t="str">
            <v>U</v>
          </cell>
          <cell r="F554" t="str">
            <v>NA</v>
          </cell>
          <cell r="G554" t="str">
            <v>NA</v>
          </cell>
          <cell r="H554" t="str">
            <v>NA</v>
          </cell>
          <cell r="I554" t="str">
            <v>NA</v>
          </cell>
          <cell r="J554" t="str">
            <v>NA</v>
          </cell>
          <cell r="K554" t="str">
            <v>NA</v>
          </cell>
          <cell r="L554" t="str">
            <v>NA</v>
          </cell>
          <cell r="M554" t="str">
            <v>NA</v>
          </cell>
          <cell r="N554" t="str">
            <v>NA</v>
          </cell>
          <cell r="O554" t="str">
            <v>NA</v>
          </cell>
          <cell r="P554" t="str">
            <v>NA</v>
          </cell>
          <cell r="Q554" t="str">
            <v>NA</v>
          </cell>
          <cell r="R554" t="str">
            <v>NA</v>
          </cell>
          <cell r="S554" t="str">
            <v>NA</v>
          </cell>
          <cell r="T554" t="str">
            <v>NA</v>
          </cell>
          <cell r="U554" t="str">
            <v>NA</v>
          </cell>
          <cell r="V554" t="str">
            <v>NA</v>
          </cell>
          <cell r="W554" t="str">
            <v>NA</v>
          </cell>
          <cell r="X554" t="str">
            <v>NA</v>
          </cell>
          <cell r="Y554" t="str">
            <v>NA</v>
          </cell>
          <cell r="Z554" t="str">
            <v>NA</v>
          </cell>
          <cell r="AA554" t="str">
            <v>NA</v>
          </cell>
          <cell r="AB554" t="str">
            <v>NA</v>
          </cell>
          <cell r="AC554" t="str">
            <v>NA</v>
          </cell>
          <cell r="AD554" t="str">
            <v>NA</v>
          </cell>
          <cell r="AE554" t="str">
            <v>NA</v>
          </cell>
          <cell r="AF554" t="str">
            <v>NA</v>
          </cell>
          <cell r="AG554" t="str">
            <v>NA</v>
          </cell>
          <cell r="AH554" t="str">
            <v>NA</v>
          </cell>
          <cell r="AI554">
            <v>0</v>
          </cell>
          <cell r="AO554">
            <v>0</v>
          </cell>
          <cell r="AP554">
            <v>0</v>
          </cell>
          <cell r="AQ554">
            <v>0</v>
          </cell>
          <cell r="AR554">
            <v>0</v>
          </cell>
          <cell r="AS554">
            <v>0</v>
          </cell>
          <cell r="AT554">
            <v>0</v>
          </cell>
          <cell r="AU554">
            <v>0</v>
          </cell>
          <cell r="AV554">
            <v>0</v>
          </cell>
          <cell r="AW554">
            <v>0</v>
          </cell>
          <cell r="AX554">
            <v>0</v>
          </cell>
          <cell r="AY554">
            <v>0</v>
          </cell>
          <cell r="AZ554">
            <v>0</v>
          </cell>
          <cell r="BA554">
            <v>0</v>
          </cell>
          <cell r="BB554">
            <v>0</v>
          </cell>
          <cell r="BC554">
            <v>0</v>
          </cell>
          <cell r="BD554">
            <v>0</v>
          </cell>
          <cell r="BE554">
            <v>0</v>
          </cell>
          <cell r="BF554">
            <v>0</v>
          </cell>
          <cell r="BG554">
            <v>0</v>
          </cell>
          <cell r="BH554">
            <v>0</v>
          </cell>
          <cell r="BI554">
            <v>0</v>
          </cell>
          <cell r="BJ554">
            <v>0</v>
          </cell>
          <cell r="BK554">
            <v>0</v>
          </cell>
          <cell r="BL554">
            <v>0</v>
          </cell>
          <cell r="BM554">
            <v>0</v>
          </cell>
          <cell r="BN554">
            <v>0</v>
          </cell>
          <cell r="BO554">
            <v>0</v>
          </cell>
          <cell r="BP554">
            <v>0</v>
          </cell>
          <cell r="BQ554">
            <v>0</v>
          </cell>
          <cell r="BR554">
            <v>0</v>
          </cell>
          <cell r="BS554">
            <v>0</v>
          </cell>
          <cell r="BT554">
            <v>0</v>
          </cell>
          <cell r="BU554">
            <v>0</v>
          </cell>
          <cell r="BV554">
            <v>0</v>
          </cell>
          <cell r="BW554">
            <v>0</v>
          </cell>
          <cell r="BX554">
            <v>0</v>
          </cell>
          <cell r="BY554">
            <v>0</v>
          </cell>
          <cell r="BZ554">
            <v>0</v>
          </cell>
          <cell r="CA554">
            <v>0</v>
          </cell>
          <cell r="CB554">
            <v>0</v>
          </cell>
          <cell r="CC554">
            <v>0.05</v>
          </cell>
          <cell r="CD554">
            <v>0</v>
          </cell>
        </row>
        <row r="555">
          <cell r="B555" t="str">
            <v>RRP02</v>
          </cell>
          <cell r="C555" t="str">
            <v>CAP15</v>
          </cell>
          <cell r="D555" t="str">
            <v>De concreto</v>
          </cell>
          <cell r="E555" t="str">
            <v>U</v>
          </cell>
          <cell r="F555" t="str">
            <v>NA</v>
          </cell>
          <cell r="G555" t="str">
            <v>NA</v>
          </cell>
          <cell r="H555" t="str">
            <v>NA</v>
          </cell>
          <cell r="I555" t="str">
            <v>NA</v>
          </cell>
          <cell r="J555" t="str">
            <v>NA</v>
          </cell>
          <cell r="K555" t="str">
            <v>NA</v>
          </cell>
          <cell r="L555" t="str">
            <v>NA</v>
          </cell>
          <cell r="M555" t="str">
            <v>NA</v>
          </cell>
          <cell r="N555" t="str">
            <v>NA</v>
          </cell>
          <cell r="O555" t="str">
            <v>NA</v>
          </cell>
          <cell r="P555" t="str">
            <v>NA</v>
          </cell>
          <cell r="Q555" t="str">
            <v>NA</v>
          </cell>
          <cell r="R555" t="str">
            <v>NA</v>
          </cell>
          <cell r="S555" t="str">
            <v>NA</v>
          </cell>
          <cell r="T555" t="str">
            <v>NA</v>
          </cell>
          <cell r="U555" t="str">
            <v>NA</v>
          </cell>
          <cell r="V555" t="str">
            <v>NA</v>
          </cell>
          <cell r="W555" t="str">
            <v>NA</v>
          </cell>
          <cell r="X555" t="str">
            <v>NA</v>
          </cell>
          <cell r="Y555" t="str">
            <v>NA</v>
          </cell>
          <cell r="Z555" t="str">
            <v>NA</v>
          </cell>
          <cell r="AA555" t="str">
            <v>NA</v>
          </cell>
          <cell r="AB555" t="str">
            <v>NA</v>
          </cell>
          <cell r="AC555" t="str">
            <v>NA</v>
          </cell>
          <cell r="AD555" t="str">
            <v>NA</v>
          </cell>
          <cell r="AE555" t="str">
            <v>NA</v>
          </cell>
          <cell r="AF555" t="str">
            <v>NA</v>
          </cell>
          <cell r="AG555" t="str">
            <v>NA</v>
          </cell>
          <cell r="AH555" t="str">
            <v>NA</v>
          </cell>
          <cell r="AI555">
            <v>0</v>
          </cell>
          <cell r="AO555">
            <v>0</v>
          </cell>
          <cell r="AP555">
            <v>0</v>
          </cell>
          <cell r="AQ555">
            <v>0</v>
          </cell>
          <cell r="AR555">
            <v>0</v>
          </cell>
          <cell r="AS555">
            <v>0</v>
          </cell>
          <cell r="AT555">
            <v>0</v>
          </cell>
          <cell r="AU555">
            <v>0</v>
          </cell>
          <cell r="AV555">
            <v>0</v>
          </cell>
          <cell r="AW555">
            <v>0</v>
          </cell>
          <cell r="AX555">
            <v>0</v>
          </cell>
          <cell r="AY555">
            <v>0</v>
          </cell>
          <cell r="AZ555">
            <v>0</v>
          </cell>
          <cell r="BA555">
            <v>0</v>
          </cell>
          <cell r="BB555">
            <v>0</v>
          </cell>
          <cell r="BC555">
            <v>0</v>
          </cell>
          <cell r="BD555">
            <v>0</v>
          </cell>
          <cell r="BE555">
            <v>0</v>
          </cell>
          <cell r="BF555">
            <v>0</v>
          </cell>
          <cell r="BG555">
            <v>0</v>
          </cell>
          <cell r="BH555">
            <v>0</v>
          </cell>
          <cell r="BI555">
            <v>0</v>
          </cell>
          <cell r="BJ555">
            <v>0</v>
          </cell>
          <cell r="BK555">
            <v>0</v>
          </cell>
          <cell r="BL555">
            <v>0</v>
          </cell>
          <cell r="BM555">
            <v>0</v>
          </cell>
          <cell r="BN555">
            <v>0</v>
          </cell>
          <cell r="BO555">
            <v>0</v>
          </cell>
          <cell r="BP555">
            <v>0</v>
          </cell>
          <cell r="BQ555">
            <v>0</v>
          </cell>
          <cell r="BR555">
            <v>0</v>
          </cell>
          <cell r="BS555">
            <v>0</v>
          </cell>
          <cell r="BT555">
            <v>0</v>
          </cell>
          <cell r="BU555">
            <v>0</v>
          </cell>
          <cell r="BV555">
            <v>0</v>
          </cell>
          <cell r="BW555">
            <v>0</v>
          </cell>
          <cell r="BX555">
            <v>0</v>
          </cell>
          <cell r="BY555">
            <v>0</v>
          </cell>
          <cell r="BZ555">
            <v>0</v>
          </cell>
          <cell r="CA555">
            <v>0</v>
          </cell>
          <cell r="CB555">
            <v>0</v>
          </cell>
          <cell r="CC555">
            <v>0.05</v>
          </cell>
          <cell r="CD555">
            <v>0</v>
          </cell>
        </row>
        <row r="556">
          <cell r="B556" t="str">
            <v>RR001</v>
          </cell>
          <cell r="C556" t="str">
            <v>CAP15</v>
          </cell>
          <cell r="D556" t="str">
            <v>De líneas en mal estado</v>
          </cell>
          <cell r="E556" t="str">
            <v>m</v>
          </cell>
          <cell r="F556" t="str">
            <v>NA</v>
          </cell>
          <cell r="G556" t="str">
            <v>NA</v>
          </cell>
          <cell r="H556" t="str">
            <v>NA</v>
          </cell>
          <cell r="I556" t="str">
            <v>NA</v>
          </cell>
          <cell r="J556" t="str">
            <v>NA</v>
          </cell>
          <cell r="K556" t="str">
            <v>NA</v>
          </cell>
          <cell r="L556" t="str">
            <v>NA</v>
          </cell>
          <cell r="M556" t="str">
            <v>NA</v>
          </cell>
          <cell r="N556" t="str">
            <v>NA</v>
          </cell>
          <cell r="O556" t="str">
            <v>NA</v>
          </cell>
          <cell r="P556" t="str">
            <v>NA</v>
          </cell>
          <cell r="Q556" t="str">
            <v>NA</v>
          </cell>
          <cell r="R556" t="str">
            <v>NA</v>
          </cell>
          <cell r="S556" t="str">
            <v>NA</v>
          </cell>
          <cell r="T556" t="str">
            <v>CER009</v>
          </cell>
          <cell r="U556" t="str">
            <v>NA</v>
          </cell>
          <cell r="V556" t="str">
            <v>NA</v>
          </cell>
          <cell r="W556" t="str">
            <v>NA</v>
          </cell>
          <cell r="X556" t="str">
            <v>NA</v>
          </cell>
          <cell r="Y556" t="str">
            <v>CMC019</v>
          </cell>
          <cell r="Z556" t="str">
            <v>NA</v>
          </cell>
          <cell r="AA556" t="str">
            <v>NA</v>
          </cell>
          <cell r="AB556" t="str">
            <v>NA</v>
          </cell>
          <cell r="AC556" t="str">
            <v>NA</v>
          </cell>
          <cell r="AD556">
            <v>1</v>
          </cell>
          <cell r="AE556" t="str">
            <v>NA</v>
          </cell>
          <cell r="AF556" t="str">
            <v>NA</v>
          </cell>
          <cell r="AG556" t="str">
            <v>NA</v>
          </cell>
          <cell r="AH556" t="str">
            <v>NA</v>
          </cell>
          <cell r="AI556">
            <v>78</v>
          </cell>
          <cell r="AJ556">
            <v>78</v>
          </cell>
          <cell r="AO556">
            <v>3413</v>
          </cell>
          <cell r="AP556">
            <v>0</v>
          </cell>
          <cell r="AQ556">
            <v>0</v>
          </cell>
          <cell r="AR556">
            <v>0</v>
          </cell>
          <cell r="AS556">
            <v>0</v>
          </cell>
          <cell r="AT556">
            <v>0</v>
          </cell>
          <cell r="AU556">
            <v>0</v>
          </cell>
          <cell r="AV556">
            <v>0</v>
          </cell>
          <cell r="AW556">
            <v>0</v>
          </cell>
          <cell r="AX556">
            <v>0</v>
          </cell>
          <cell r="AY556">
            <v>0</v>
          </cell>
          <cell r="AZ556">
            <v>0</v>
          </cell>
          <cell r="BA556">
            <v>0</v>
          </cell>
          <cell r="BB556">
            <v>0</v>
          </cell>
          <cell r="BC556">
            <v>0</v>
          </cell>
          <cell r="BD556">
            <v>0</v>
          </cell>
          <cell r="BE556">
            <v>45014</v>
          </cell>
          <cell r="BF556">
            <v>0</v>
          </cell>
          <cell r="BG556">
            <v>0</v>
          </cell>
          <cell r="BH556">
            <v>0</v>
          </cell>
          <cell r="BI556">
            <v>0</v>
          </cell>
          <cell r="BJ556">
            <v>577</v>
          </cell>
          <cell r="BK556">
            <v>0</v>
          </cell>
          <cell r="BL556">
            <v>0</v>
          </cell>
          <cell r="BM556">
            <v>0</v>
          </cell>
          <cell r="BN556">
            <v>0</v>
          </cell>
          <cell r="BO556">
            <v>577</v>
          </cell>
          <cell r="BP556">
            <v>221203</v>
          </cell>
          <cell r="BQ556">
            <v>0</v>
          </cell>
          <cell r="BR556">
            <v>0</v>
          </cell>
          <cell r="BS556">
            <v>0</v>
          </cell>
          <cell r="BT556">
            <v>0</v>
          </cell>
          <cell r="BU556">
            <v>2836</v>
          </cell>
          <cell r="BV556">
            <v>0</v>
          </cell>
          <cell r="BW556">
            <v>0</v>
          </cell>
          <cell r="BX556">
            <v>0</v>
          </cell>
          <cell r="BY556">
            <v>0</v>
          </cell>
          <cell r="BZ556">
            <v>2836</v>
          </cell>
          <cell r="CA556">
            <v>577</v>
          </cell>
          <cell r="CB556">
            <v>3413</v>
          </cell>
          <cell r="CD556">
            <v>3413</v>
          </cell>
        </row>
        <row r="557">
          <cell r="B557" t="str">
            <v>RRP01</v>
          </cell>
          <cell r="C557" t="str">
            <v>CAP15</v>
          </cell>
          <cell r="D557" t="str">
            <v>De madera</v>
          </cell>
          <cell r="E557" t="str">
            <v>U</v>
          </cell>
          <cell r="F557" t="str">
            <v>NA</v>
          </cell>
          <cell r="G557" t="str">
            <v>NA</v>
          </cell>
          <cell r="H557" t="str">
            <v>NA</v>
          </cell>
          <cell r="I557" t="str">
            <v>NA</v>
          </cell>
          <cell r="J557" t="str">
            <v>NA</v>
          </cell>
          <cell r="K557" t="str">
            <v>NA</v>
          </cell>
          <cell r="L557" t="str">
            <v>NA</v>
          </cell>
          <cell r="M557" t="str">
            <v>NA</v>
          </cell>
          <cell r="N557" t="str">
            <v>NA</v>
          </cell>
          <cell r="O557" t="str">
            <v>NA</v>
          </cell>
          <cell r="P557" t="str">
            <v>NA</v>
          </cell>
          <cell r="Q557" t="str">
            <v>NA</v>
          </cell>
          <cell r="R557" t="str">
            <v>NA</v>
          </cell>
          <cell r="S557" t="str">
            <v>NA</v>
          </cell>
          <cell r="T557" t="str">
            <v>NA</v>
          </cell>
          <cell r="U557" t="str">
            <v>NA</v>
          </cell>
          <cell r="V557" t="str">
            <v>NA</v>
          </cell>
          <cell r="W557" t="str">
            <v>NA</v>
          </cell>
          <cell r="X557" t="str">
            <v>NA</v>
          </cell>
          <cell r="Y557" t="str">
            <v>NA</v>
          </cell>
          <cell r="Z557" t="str">
            <v>NA</v>
          </cell>
          <cell r="AA557" t="str">
            <v>NA</v>
          </cell>
          <cell r="AB557" t="str">
            <v>NA</v>
          </cell>
          <cell r="AC557" t="str">
            <v>NA</v>
          </cell>
          <cell r="AD557" t="str">
            <v>NA</v>
          </cell>
          <cell r="AE557" t="str">
            <v>NA</v>
          </cell>
          <cell r="AF557" t="str">
            <v>NA</v>
          </cell>
          <cell r="AG557" t="str">
            <v>NA</v>
          </cell>
          <cell r="AH557" t="str">
            <v>NA</v>
          </cell>
          <cell r="AI557">
            <v>0</v>
          </cell>
          <cell r="AO557">
            <v>0</v>
          </cell>
          <cell r="AP557">
            <v>0</v>
          </cell>
          <cell r="AQ557">
            <v>0</v>
          </cell>
          <cell r="AR557">
            <v>0</v>
          </cell>
          <cell r="AS557">
            <v>0</v>
          </cell>
          <cell r="AT557">
            <v>0</v>
          </cell>
          <cell r="AU557">
            <v>0</v>
          </cell>
          <cell r="AV557">
            <v>0</v>
          </cell>
          <cell r="AW557">
            <v>0</v>
          </cell>
          <cell r="AX557">
            <v>0</v>
          </cell>
          <cell r="AY557">
            <v>0</v>
          </cell>
          <cell r="AZ557">
            <v>0</v>
          </cell>
          <cell r="BA557">
            <v>0</v>
          </cell>
          <cell r="BB557">
            <v>0</v>
          </cell>
          <cell r="BC557">
            <v>0</v>
          </cell>
          <cell r="BD557">
            <v>0</v>
          </cell>
          <cell r="BE557">
            <v>0</v>
          </cell>
          <cell r="BF557">
            <v>0</v>
          </cell>
          <cell r="BG557">
            <v>0</v>
          </cell>
          <cell r="BH557">
            <v>0</v>
          </cell>
          <cell r="BI557">
            <v>0</v>
          </cell>
          <cell r="BJ557">
            <v>0</v>
          </cell>
          <cell r="BK557">
            <v>0</v>
          </cell>
          <cell r="BL557">
            <v>0</v>
          </cell>
          <cell r="BM557">
            <v>0</v>
          </cell>
          <cell r="BN557">
            <v>0</v>
          </cell>
          <cell r="BO557">
            <v>0</v>
          </cell>
          <cell r="BP557">
            <v>0</v>
          </cell>
          <cell r="BQ557">
            <v>0</v>
          </cell>
          <cell r="BR557">
            <v>0</v>
          </cell>
          <cell r="BS557">
            <v>0</v>
          </cell>
          <cell r="BT557">
            <v>0</v>
          </cell>
          <cell r="BU557">
            <v>0</v>
          </cell>
          <cell r="BV557">
            <v>0</v>
          </cell>
          <cell r="BW557">
            <v>0</v>
          </cell>
          <cell r="BX557">
            <v>0</v>
          </cell>
          <cell r="BY557">
            <v>0</v>
          </cell>
          <cell r="BZ557">
            <v>0</v>
          </cell>
          <cell r="CA557">
            <v>0</v>
          </cell>
          <cell r="CB557">
            <v>0</v>
          </cell>
          <cell r="CC557">
            <v>0.05</v>
          </cell>
          <cell r="CD557">
            <v>0</v>
          </cell>
        </row>
        <row r="558">
          <cell r="B558" t="str">
            <v>RRP01</v>
          </cell>
          <cell r="C558" t="str">
            <v>CAP15</v>
          </cell>
          <cell r="D558" t="str">
            <v>De madera</v>
          </cell>
          <cell r="E558" t="str">
            <v>U</v>
          </cell>
          <cell r="F558" t="str">
            <v>NA</v>
          </cell>
          <cell r="G558" t="str">
            <v>NA</v>
          </cell>
          <cell r="H558" t="str">
            <v>NA</v>
          </cell>
          <cell r="I558" t="str">
            <v>NA</v>
          </cell>
          <cell r="J558" t="str">
            <v>NA</v>
          </cell>
          <cell r="K558" t="str">
            <v>NA</v>
          </cell>
          <cell r="L558" t="str">
            <v>NA</v>
          </cell>
          <cell r="M558" t="str">
            <v>NA</v>
          </cell>
          <cell r="N558" t="str">
            <v>NA</v>
          </cell>
          <cell r="O558" t="str">
            <v>NA</v>
          </cell>
          <cell r="P558" t="str">
            <v>NA</v>
          </cell>
          <cell r="Q558" t="str">
            <v>NA</v>
          </cell>
          <cell r="R558" t="str">
            <v>NA</v>
          </cell>
          <cell r="S558" t="str">
            <v>NA</v>
          </cell>
          <cell r="T558" t="str">
            <v>NA</v>
          </cell>
          <cell r="U558" t="str">
            <v>NA</v>
          </cell>
          <cell r="V558" t="str">
            <v>NA</v>
          </cell>
          <cell r="W558" t="str">
            <v>NA</v>
          </cell>
          <cell r="X558" t="str">
            <v>NA</v>
          </cell>
          <cell r="Y558" t="str">
            <v>NA</v>
          </cell>
          <cell r="Z558" t="str">
            <v>NA</v>
          </cell>
          <cell r="AA558" t="str">
            <v>NA</v>
          </cell>
          <cell r="AB558" t="str">
            <v>NA</v>
          </cell>
          <cell r="AC558" t="str">
            <v>NA</v>
          </cell>
          <cell r="AD558" t="str">
            <v>NA</v>
          </cell>
          <cell r="AE558" t="str">
            <v>NA</v>
          </cell>
          <cell r="AF558" t="str">
            <v>NA</v>
          </cell>
          <cell r="AG558" t="str">
            <v>NA</v>
          </cell>
          <cell r="AH558" t="str">
            <v>NA</v>
          </cell>
          <cell r="AI558">
            <v>0</v>
          </cell>
          <cell r="AO558">
            <v>0</v>
          </cell>
          <cell r="AP558">
            <v>0</v>
          </cell>
          <cell r="AQ558">
            <v>0</v>
          </cell>
          <cell r="AR558">
            <v>0</v>
          </cell>
          <cell r="AS558">
            <v>0</v>
          </cell>
          <cell r="AT558">
            <v>0</v>
          </cell>
          <cell r="AU558">
            <v>0</v>
          </cell>
          <cell r="AV558">
            <v>0</v>
          </cell>
          <cell r="AW558">
            <v>0</v>
          </cell>
          <cell r="AX558">
            <v>0</v>
          </cell>
          <cell r="AY558">
            <v>0</v>
          </cell>
          <cell r="AZ558">
            <v>0</v>
          </cell>
          <cell r="BA558">
            <v>0</v>
          </cell>
          <cell r="BB558">
            <v>0</v>
          </cell>
          <cell r="BC558">
            <v>0</v>
          </cell>
          <cell r="BD558">
            <v>0</v>
          </cell>
          <cell r="BE558">
            <v>0</v>
          </cell>
          <cell r="BF558">
            <v>0</v>
          </cell>
          <cell r="BG558">
            <v>0</v>
          </cell>
          <cell r="BH558">
            <v>0</v>
          </cell>
          <cell r="BI558">
            <v>0</v>
          </cell>
          <cell r="BJ558">
            <v>0</v>
          </cell>
          <cell r="BK558">
            <v>0</v>
          </cell>
          <cell r="BL558">
            <v>0</v>
          </cell>
          <cell r="BM558">
            <v>0</v>
          </cell>
          <cell r="BN558">
            <v>0</v>
          </cell>
          <cell r="BO558">
            <v>0</v>
          </cell>
          <cell r="BP558">
            <v>0</v>
          </cell>
          <cell r="BQ558">
            <v>0</v>
          </cell>
          <cell r="BR558">
            <v>0</v>
          </cell>
          <cell r="BS558">
            <v>0</v>
          </cell>
          <cell r="BT558">
            <v>0</v>
          </cell>
          <cell r="BU558">
            <v>0</v>
          </cell>
          <cell r="BV558">
            <v>0</v>
          </cell>
          <cell r="BW558">
            <v>0</v>
          </cell>
          <cell r="BX558">
            <v>0</v>
          </cell>
          <cell r="BY558">
            <v>0</v>
          </cell>
          <cell r="BZ558">
            <v>0</v>
          </cell>
          <cell r="CA558">
            <v>0</v>
          </cell>
          <cell r="CB558">
            <v>0</v>
          </cell>
          <cell r="CC558">
            <v>0.05</v>
          </cell>
          <cell r="CD558">
            <v>0</v>
          </cell>
        </row>
        <row r="559">
          <cell r="B559" t="str">
            <v>RR004</v>
          </cell>
          <cell r="C559" t="str">
            <v>CAP15</v>
          </cell>
          <cell r="D559" t="str">
            <v>De protectores de subidas</v>
          </cell>
          <cell r="E559" t="str">
            <v>U</v>
          </cell>
          <cell r="F559" t="str">
            <v>NA</v>
          </cell>
          <cell r="G559" t="str">
            <v>NA</v>
          </cell>
          <cell r="H559" t="str">
            <v>NA</v>
          </cell>
          <cell r="I559" t="str">
            <v>NA</v>
          </cell>
          <cell r="J559" t="str">
            <v>NA</v>
          </cell>
          <cell r="K559" t="str">
            <v>NA</v>
          </cell>
          <cell r="L559" t="str">
            <v>NA</v>
          </cell>
          <cell r="M559" t="str">
            <v>NA</v>
          </cell>
          <cell r="N559" t="str">
            <v>NA</v>
          </cell>
          <cell r="O559" t="str">
            <v>NA</v>
          </cell>
          <cell r="P559" t="str">
            <v>NA</v>
          </cell>
          <cell r="Q559" t="str">
            <v>NA</v>
          </cell>
          <cell r="R559" t="str">
            <v>NA</v>
          </cell>
          <cell r="S559" t="str">
            <v>NA</v>
          </cell>
          <cell r="T559" t="str">
            <v>NA</v>
          </cell>
          <cell r="U559" t="str">
            <v>NA</v>
          </cell>
          <cell r="V559" t="str">
            <v>NA</v>
          </cell>
          <cell r="W559" t="str">
            <v>NA</v>
          </cell>
          <cell r="X559" t="str">
            <v>NA</v>
          </cell>
          <cell r="Y559" t="str">
            <v>NA</v>
          </cell>
          <cell r="Z559" t="str">
            <v>NA</v>
          </cell>
          <cell r="AA559" t="str">
            <v>NA</v>
          </cell>
          <cell r="AB559" t="str">
            <v>NA</v>
          </cell>
          <cell r="AC559" t="str">
            <v>NA</v>
          </cell>
          <cell r="AD559" t="str">
            <v>NA</v>
          </cell>
          <cell r="AE559" t="str">
            <v>NA</v>
          </cell>
          <cell r="AF559" t="str">
            <v>NA</v>
          </cell>
          <cell r="AG559" t="str">
            <v>NA</v>
          </cell>
          <cell r="AH559" t="str">
            <v>NA</v>
          </cell>
          <cell r="AI559">
            <v>0</v>
          </cell>
          <cell r="AO559">
            <v>0</v>
          </cell>
          <cell r="AP559">
            <v>0</v>
          </cell>
          <cell r="AQ559">
            <v>0</v>
          </cell>
          <cell r="AR559">
            <v>0</v>
          </cell>
          <cell r="AS559">
            <v>0</v>
          </cell>
          <cell r="AT559">
            <v>0</v>
          </cell>
          <cell r="AU559">
            <v>0</v>
          </cell>
          <cell r="AV559">
            <v>0</v>
          </cell>
          <cell r="AW559">
            <v>0</v>
          </cell>
          <cell r="AX559">
            <v>0</v>
          </cell>
          <cell r="AY559">
            <v>0</v>
          </cell>
          <cell r="AZ559">
            <v>0</v>
          </cell>
          <cell r="BA559">
            <v>0</v>
          </cell>
          <cell r="BB559">
            <v>0</v>
          </cell>
          <cell r="BC559">
            <v>0</v>
          </cell>
          <cell r="BD559">
            <v>0</v>
          </cell>
          <cell r="BE559">
            <v>0</v>
          </cell>
          <cell r="BF559">
            <v>0</v>
          </cell>
          <cell r="BG559">
            <v>0</v>
          </cell>
          <cell r="BH559">
            <v>0</v>
          </cell>
          <cell r="BI559">
            <v>0</v>
          </cell>
          <cell r="BJ559">
            <v>0</v>
          </cell>
          <cell r="BK559">
            <v>0</v>
          </cell>
          <cell r="BL559">
            <v>0</v>
          </cell>
          <cell r="BM559">
            <v>0</v>
          </cell>
          <cell r="BN559">
            <v>0</v>
          </cell>
          <cell r="BO559">
            <v>0</v>
          </cell>
          <cell r="BP559">
            <v>0</v>
          </cell>
          <cell r="BQ559">
            <v>0</v>
          </cell>
          <cell r="BR559">
            <v>0</v>
          </cell>
          <cell r="BS559">
            <v>0</v>
          </cell>
          <cell r="BT559">
            <v>0</v>
          </cell>
          <cell r="BU559">
            <v>0</v>
          </cell>
          <cell r="BV559">
            <v>0</v>
          </cell>
          <cell r="BW559">
            <v>0</v>
          </cell>
          <cell r="BX559">
            <v>0</v>
          </cell>
          <cell r="BY559">
            <v>0</v>
          </cell>
          <cell r="BZ559">
            <v>0</v>
          </cell>
          <cell r="CA559">
            <v>0</v>
          </cell>
          <cell r="CB559">
            <v>0</v>
          </cell>
          <cell r="CC559">
            <v>0.05</v>
          </cell>
          <cell r="CD559">
            <v>0</v>
          </cell>
        </row>
        <row r="560">
          <cell r="B560" t="str">
            <v>RR004</v>
          </cell>
          <cell r="C560" t="str">
            <v>CAP15</v>
          </cell>
          <cell r="D560" t="str">
            <v>De protectores de subidas</v>
          </cell>
          <cell r="E560" t="str">
            <v>U</v>
          </cell>
          <cell r="F560" t="str">
            <v>NA</v>
          </cell>
          <cell r="G560" t="str">
            <v>NA</v>
          </cell>
          <cell r="H560" t="str">
            <v>NA</v>
          </cell>
          <cell r="I560" t="str">
            <v>NA</v>
          </cell>
          <cell r="J560" t="str">
            <v>NA</v>
          </cell>
          <cell r="K560" t="str">
            <v>NA</v>
          </cell>
          <cell r="L560" t="str">
            <v>NA</v>
          </cell>
          <cell r="M560" t="str">
            <v>NA</v>
          </cell>
          <cell r="N560" t="str">
            <v>NA</v>
          </cell>
          <cell r="O560" t="str">
            <v>NA</v>
          </cell>
          <cell r="P560" t="str">
            <v>NA</v>
          </cell>
          <cell r="Q560" t="str">
            <v>NA</v>
          </cell>
          <cell r="R560" t="str">
            <v>NA</v>
          </cell>
          <cell r="S560" t="str">
            <v>NA</v>
          </cell>
          <cell r="T560" t="str">
            <v>NA</v>
          </cell>
          <cell r="U560" t="str">
            <v>NA</v>
          </cell>
          <cell r="V560" t="str">
            <v>NA</v>
          </cell>
          <cell r="W560" t="str">
            <v>NA</v>
          </cell>
          <cell r="X560" t="str">
            <v>NA</v>
          </cell>
          <cell r="Y560" t="str">
            <v>NA</v>
          </cell>
          <cell r="Z560" t="str">
            <v>NA</v>
          </cell>
          <cell r="AA560" t="str">
            <v>NA</v>
          </cell>
          <cell r="AB560" t="str">
            <v>NA</v>
          </cell>
          <cell r="AC560" t="str">
            <v>NA</v>
          </cell>
          <cell r="AD560" t="str">
            <v>NA</v>
          </cell>
          <cell r="AE560" t="str">
            <v>NA</v>
          </cell>
          <cell r="AF560" t="str">
            <v>NA</v>
          </cell>
          <cell r="AG560" t="str">
            <v>NA</v>
          </cell>
          <cell r="AH560" t="str">
            <v>NA</v>
          </cell>
          <cell r="AI560">
            <v>0</v>
          </cell>
          <cell r="AO560">
            <v>0</v>
          </cell>
          <cell r="AP560">
            <v>0</v>
          </cell>
          <cell r="AQ560">
            <v>0</v>
          </cell>
          <cell r="AR560">
            <v>0</v>
          </cell>
          <cell r="AS560">
            <v>0</v>
          </cell>
          <cell r="AT560">
            <v>0</v>
          </cell>
          <cell r="AU560">
            <v>0</v>
          </cell>
          <cell r="AV560">
            <v>0</v>
          </cell>
          <cell r="AW560">
            <v>0</v>
          </cell>
          <cell r="AX560">
            <v>0</v>
          </cell>
          <cell r="AY560">
            <v>0</v>
          </cell>
          <cell r="AZ560">
            <v>0</v>
          </cell>
          <cell r="BA560">
            <v>0</v>
          </cell>
          <cell r="BB560">
            <v>0</v>
          </cell>
          <cell r="BC560">
            <v>0</v>
          </cell>
          <cell r="BD560">
            <v>0</v>
          </cell>
          <cell r="BE560">
            <v>0</v>
          </cell>
          <cell r="BF560">
            <v>0</v>
          </cell>
          <cell r="BG560">
            <v>0</v>
          </cell>
          <cell r="BH560">
            <v>0</v>
          </cell>
          <cell r="BI560">
            <v>0</v>
          </cell>
          <cell r="BJ560">
            <v>0</v>
          </cell>
          <cell r="BK560">
            <v>0</v>
          </cell>
          <cell r="BL560">
            <v>0</v>
          </cell>
          <cell r="BM560">
            <v>0</v>
          </cell>
          <cell r="BN560">
            <v>0</v>
          </cell>
          <cell r="BO560">
            <v>0</v>
          </cell>
          <cell r="BP560">
            <v>0</v>
          </cell>
          <cell r="BQ560">
            <v>0</v>
          </cell>
          <cell r="BR560">
            <v>0</v>
          </cell>
          <cell r="BS560">
            <v>0</v>
          </cell>
          <cell r="BT560">
            <v>0</v>
          </cell>
          <cell r="BU560">
            <v>0</v>
          </cell>
          <cell r="BV560">
            <v>0</v>
          </cell>
          <cell r="BW560">
            <v>0</v>
          </cell>
          <cell r="BX560">
            <v>0</v>
          </cell>
          <cell r="BY560">
            <v>0</v>
          </cell>
          <cell r="BZ560">
            <v>0</v>
          </cell>
          <cell r="CA560">
            <v>0</v>
          </cell>
          <cell r="CB560">
            <v>0</v>
          </cell>
          <cell r="CC560">
            <v>0.05</v>
          </cell>
          <cell r="CD560">
            <v>0</v>
          </cell>
        </row>
        <row r="561">
          <cell r="B561" t="str">
            <v>RR005</v>
          </cell>
          <cell r="C561" t="str">
            <v>CAP15</v>
          </cell>
          <cell r="D561" t="str">
            <v>De puentes en el MDF</v>
          </cell>
          <cell r="E561" t="str">
            <v>U</v>
          </cell>
          <cell r="F561" t="str">
            <v>NA</v>
          </cell>
          <cell r="G561" t="str">
            <v>NA</v>
          </cell>
          <cell r="H561" t="str">
            <v>NA</v>
          </cell>
          <cell r="I561" t="str">
            <v>NA</v>
          </cell>
          <cell r="J561" t="str">
            <v>NA</v>
          </cell>
          <cell r="K561" t="str">
            <v>NA</v>
          </cell>
          <cell r="L561" t="str">
            <v>NA</v>
          </cell>
          <cell r="M561" t="str">
            <v>NA</v>
          </cell>
          <cell r="N561" t="str">
            <v>NA</v>
          </cell>
          <cell r="O561" t="str">
            <v>NA</v>
          </cell>
          <cell r="P561" t="str">
            <v>NA</v>
          </cell>
          <cell r="Q561" t="str">
            <v>NA</v>
          </cell>
          <cell r="R561" t="str">
            <v>NA</v>
          </cell>
          <cell r="S561" t="str">
            <v>NA</v>
          </cell>
          <cell r="T561" t="str">
            <v>NA</v>
          </cell>
          <cell r="U561" t="str">
            <v>NA</v>
          </cell>
          <cell r="V561" t="str">
            <v>NA</v>
          </cell>
          <cell r="W561" t="str">
            <v>NA</v>
          </cell>
          <cell r="X561" t="str">
            <v>NA</v>
          </cell>
          <cell r="Y561" t="str">
            <v>NA</v>
          </cell>
          <cell r="Z561" t="str">
            <v>NA</v>
          </cell>
          <cell r="AA561" t="str">
            <v>NA</v>
          </cell>
          <cell r="AB561" t="str">
            <v>NA</v>
          </cell>
          <cell r="AC561" t="str">
            <v>NA</v>
          </cell>
          <cell r="AD561" t="str">
            <v>NA</v>
          </cell>
          <cell r="AE561" t="str">
            <v>NA</v>
          </cell>
          <cell r="AF561" t="str">
            <v>NA</v>
          </cell>
          <cell r="AG561" t="str">
            <v>NA</v>
          </cell>
          <cell r="AH561" t="str">
            <v>NA</v>
          </cell>
          <cell r="AI561">
            <v>0</v>
          </cell>
          <cell r="AO561">
            <v>0</v>
          </cell>
          <cell r="AP561">
            <v>0</v>
          </cell>
          <cell r="AQ561">
            <v>0</v>
          </cell>
          <cell r="AR561">
            <v>0</v>
          </cell>
          <cell r="AS561">
            <v>0</v>
          </cell>
          <cell r="AT561">
            <v>0</v>
          </cell>
          <cell r="AU561">
            <v>0</v>
          </cell>
          <cell r="AV561">
            <v>0</v>
          </cell>
          <cell r="AW561">
            <v>0</v>
          </cell>
          <cell r="AX561">
            <v>0</v>
          </cell>
          <cell r="AY561">
            <v>0</v>
          </cell>
          <cell r="AZ561">
            <v>0</v>
          </cell>
          <cell r="BA561">
            <v>0</v>
          </cell>
          <cell r="BB561">
            <v>0</v>
          </cell>
          <cell r="BC561">
            <v>0</v>
          </cell>
          <cell r="BD561">
            <v>0</v>
          </cell>
          <cell r="BE561">
            <v>0</v>
          </cell>
          <cell r="BF561">
            <v>0</v>
          </cell>
          <cell r="BG561">
            <v>0</v>
          </cell>
          <cell r="BH561">
            <v>0</v>
          </cell>
          <cell r="BI561">
            <v>0</v>
          </cell>
          <cell r="BJ561">
            <v>0</v>
          </cell>
          <cell r="BK561">
            <v>0</v>
          </cell>
          <cell r="BL561">
            <v>0</v>
          </cell>
          <cell r="BM561">
            <v>0</v>
          </cell>
          <cell r="BN561">
            <v>0</v>
          </cell>
          <cell r="BO561">
            <v>0</v>
          </cell>
          <cell r="BP561">
            <v>0</v>
          </cell>
          <cell r="BQ561">
            <v>0</v>
          </cell>
          <cell r="BR561">
            <v>0</v>
          </cell>
          <cell r="BS561">
            <v>0</v>
          </cell>
          <cell r="BT561">
            <v>0</v>
          </cell>
          <cell r="BU561">
            <v>0</v>
          </cell>
          <cell r="BV561">
            <v>0</v>
          </cell>
          <cell r="BW561">
            <v>0</v>
          </cell>
          <cell r="BX561">
            <v>0</v>
          </cell>
          <cell r="BY561">
            <v>0</v>
          </cell>
          <cell r="BZ561">
            <v>0</v>
          </cell>
          <cell r="CA561">
            <v>0</v>
          </cell>
          <cell r="CB561">
            <v>0</v>
          </cell>
          <cell r="CC561">
            <v>0.05</v>
          </cell>
          <cell r="CD561">
            <v>0</v>
          </cell>
        </row>
        <row r="562">
          <cell r="B562" t="str">
            <v>RR005</v>
          </cell>
          <cell r="C562" t="str">
            <v>CAP15</v>
          </cell>
          <cell r="D562" t="str">
            <v>De puentes en el MDF</v>
          </cell>
          <cell r="E562" t="str">
            <v>U</v>
          </cell>
          <cell r="F562" t="str">
            <v>NA</v>
          </cell>
          <cell r="G562" t="str">
            <v>NA</v>
          </cell>
          <cell r="H562" t="str">
            <v>NA</v>
          </cell>
          <cell r="I562" t="str">
            <v>NA</v>
          </cell>
          <cell r="J562" t="str">
            <v>NA</v>
          </cell>
          <cell r="K562" t="str">
            <v>NA</v>
          </cell>
          <cell r="L562" t="str">
            <v>NA</v>
          </cell>
          <cell r="M562" t="str">
            <v>NA</v>
          </cell>
          <cell r="N562" t="str">
            <v>NA</v>
          </cell>
          <cell r="O562" t="str">
            <v>NA</v>
          </cell>
          <cell r="P562" t="str">
            <v>NA</v>
          </cell>
          <cell r="Q562" t="str">
            <v>NA</v>
          </cell>
          <cell r="R562" t="str">
            <v>NA</v>
          </cell>
          <cell r="S562" t="str">
            <v>NA</v>
          </cell>
          <cell r="T562" t="str">
            <v>NA</v>
          </cell>
          <cell r="U562" t="str">
            <v>NA</v>
          </cell>
          <cell r="V562" t="str">
            <v>NA</v>
          </cell>
          <cell r="W562" t="str">
            <v>NA</v>
          </cell>
          <cell r="X562" t="str">
            <v>NA</v>
          </cell>
          <cell r="Y562" t="str">
            <v>NA</v>
          </cell>
          <cell r="Z562" t="str">
            <v>NA</v>
          </cell>
          <cell r="AA562" t="str">
            <v>NA</v>
          </cell>
          <cell r="AB562" t="str">
            <v>NA</v>
          </cell>
          <cell r="AC562" t="str">
            <v>NA</v>
          </cell>
          <cell r="AD562" t="str">
            <v>NA</v>
          </cell>
          <cell r="AE562" t="str">
            <v>NA</v>
          </cell>
          <cell r="AF562" t="str">
            <v>NA</v>
          </cell>
          <cell r="AG562" t="str">
            <v>NA</v>
          </cell>
          <cell r="AH562" t="str">
            <v>NA</v>
          </cell>
          <cell r="AI562">
            <v>0</v>
          </cell>
          <cell r="AO562">
            <v>0</v>
          </cell>
          <cell r="AP562">
            <v>0</v>
          </cell>
          <cell r="AQ562">
            <v>0</v>
          </cell>
          <cell r="AR562">
            <v>0</v>
          </cell>
          <cell r="AS562">
            <v>0</v>
          </cell>
          <cell r="AT562">
            <v>0</v>
          </cell>
          <cell r="AU562">
            <v>0</v>
          </cell>
          <cell r="AV562">
            <v>0</v>
          </cell>
          <cell r="AW562">
            <v>0</v>
          </cell>
          <cell r="AX562">
            <v>0</v>
          </cell>
          <cell r="AY562">
            <v>0</v>
          </cell>
          <cell r="AZ562">
            <v>0</v>
          </cell>
          <cell r="BA562">
            <v>0</v>
          </cell>
          <cell r="BB562">
            <v>0</v>
          </cell>
          <cell r="BC562">
            <v>0</v>
          </cell>
          <cell r="BD562">
            <v>0</v>
          </cell>
          <cell r="BE562">
            <v>0</v>
          </cell>
          <cell r="BF562">
            <v>0</v>
          </cell>
          <cell r="BG562">
            <v>0</v>
          </cell>
          <cell r="BH562">
            <v>0</v>
          </cell>
          <cell r="BI562">
            <v>0</v>
          </cell>
          <cell r="BJ562">
            <v>0</v>
          </cell>
          <cell r="BK562">
            <v>0</v>
          </cell>
          <cell r="BL562">
            <v>0</v>
          </cell>
          <cell r="BM562">
            <v>0</v>
          </cell>
          <cell r="BN562">
            <v>0</v>
          </cell>
          <cell r="BO562">
            <v>0</v>
          </cell>
          <cell r="BP562">
            <v>0</v>
          </cell>
          <cell r="BQ562">
            <v>0</v>
          </cell>
          <cell r="BR562">
            <v>0</v>
          </cell>
          <cell r="BS562">
            <v>0</v>
          </cell>
          <cell r="BT562">
            <v>0</v>
          </cell>
          <cell r="BU562">
            <v>0</v>
          </cell>
          <cell r="BV562">
            <v>0</v>
          </cell>
          <cell r="BW562">
            <v>0</v>
          </cell>
          <cell r="BX562">
            <v>0</v>
          </cell>
          <cell r="BY562">
            <v>0</v>
          </cell>
          <cell r="BZ562">
            <v>0</v>
          </cell>
          <cell r="CA562">
            <v>0</v>
          </cell>
          <cell r="CB562">
            <v>0</v>
          </cell>
          <cell r="CC562">
            <v>0.05</v>
          </cell>
          <cell r="CD562">
            <v>0</v>
          </cell>
        </row>
        <row r="563">
          <cell r="C563" t="str">
            <v>CAP15</v>
          </cell>
          <cell r="D563" t="str">
            <v>En andén adoquinado               (AAd)</v>
          </cell>
          <cell r="E563" t="str">
            <v>m2</v>
          </cell>
          <cell r="F563" t="str">
            <v>NA</v>
          </cell>
          <cell r="G563" t="str">
            <v>NA</v>
          </cell>
          <cell r="H563" t="str">
            <v>NA</v>
          </cell>
          <cell r="I563" t="str">
            <v>NA</v>
          </cell>
          <cell r="J563" t="str">
            <v>NA</v>
          </cell>
          <cell r="K563" t="str">
            <v>NA</v>
          </cell>
          <cell r="L563" t="str">
            <v>NA</v>
          </cell>
          <cell r="M563" t="str">
            <v>NA</v>
          </cell>
          <cell r="N563" t="str">
            <v>NA</v>
          </cell>
          <cell r="O563" t="str">
            <v>NA</v>
          </cell>
          <cell r="P563" t="str">
            <v>NA</v>
          </cell>
          <cell r="Q563" t="str">
            <v>NA</v>
          </cell>
          <cell r="R563" t="str">
            <v>NA</v>
          </cell>
          <cell r="S563" t="str">
            <v>NA</v>
          </cell>
          <cell r="T563" t="str">
            <v>CEC001</v>
          </cell>
          <cell r="U563" t="str">
            <v>CEC008</v>
          </cell>
          <cell r="V563" t="str">
            <v>NA</v>
          </cell>
          <cell r="W563" t="str">
            <v>NA</v>
          </cell>
          <cell r="X563" t="str">
            <v>NA</v>
          </cell>
          <cell r="Y563" t="str">
            <v>CMC002</v>
          </cell>
          <cell r="Z563" t="str">
            <v>CMC007</v>
          </cell>
          <cell r="AA563" t="str">
            <v>NA</v>
          </cell>
          <cell r="AB563" t="str">
            <v>NA</v>
          </cell>
          <cell r="AC563" t="str">
            <v>NA</v>
          </cell>
          <cell r="AD563">
            <v>1</v>
          </cell>
          <cell r="AE563">
            <v>1</v>
          </cell>
          <cell r="AF563" t="str">
            <v>NA</v>
          </cell>
          <cell r="AG563" t="str">
            <v>NA</v>
          </cell>
          <cell r="AH563" t="str">
            <v>NA</v>
          </cell>
          <cell r="AI563">
            <v>80</v>
          </cell>
          <cell r="AJ563">
            <v>80</v>
          </cell>
          <cell r="AK563">
            <v>80</v>
          </cell>
          <cell r="AO563">
            <v>13753</v>
          </cell>
          <cell r="AP563">
            <v>0</v>
          </cell>
          <cell r="AQ563">
            <v>0</v>
          </cell>
          <cell r="AR563">
            <v>0</v>
          </cell>
          <cell r="AS563">
            <v>0</v>
          </cell>
          <cell r="AT563">
            <v>0</v>
          </cell>
          <cell r="AU563">
            <v>0</v>
          </cell>
          <cell r="AV563">
            <v>0</v>
          </cell>
          <cell r="AW563">
            <v>0</v>
          </cell>
          <cell r="AX563">
            <v>0</v>
          </cell>
          <cell r="AY563">
            <v>0</v>
          </cell>
          <cell r="AZ563">
            <v>0</v>
          </cell>
          <cell r="BA563">
            <v>0</v>
          </cell>
          <cell r="BB563">
            <v>0</v>
          </cell>
          <cell r="BC563">
            <v>0</v>
          </cell>
          <cell r="BD563">
            <v>0</v>
          </cell>
          <cell r="BE563">
            <v>881948</v>
          </cell>
          <cell r="BF563">
            <v>90067</v>
          </cell>
          <cell r="BG563">
            <v>0</v>
          </cell>
          <cell r="BH563">
            <v>0</v>
          </cell>
          <cell r="BI563">
            <v>0</v>
          </cell>
          <cell r="BJ563">
            <v>11024</v>
          </cell>
          <cell r="BK563">
            <v>1126</v>
          </cell>
          <cell r="BL563">
            <v>0</v>
          </cell>
          <cell r="BM563">
            <v>0</v>
          </cell>
          <cell r="BN563">
            <v>0</v>
          </cell>
          <cell r="BO563">
            <v>12150</v>
          </cell>
          <cell r="BP563">
            <v>89116</v>
          </cell>
          <cell r="BQ563">
            <v>39108</v>
          </cell>
          <cell r="BR563">
            <v>0</v>
          </cell>
          <cell r="BS563">
            <v>0</v>
          </cell>
          <cell r="BT563">
            <v>0</v>
          </cell>
          <cell r="BU563">
            <v>1114</v>
          </cell>
          <cell r="BV563">
            <v>489</v>
          </cell>
          <cell r="BW563">
            <v>0</v>
          </cell>
          <cell r="BX563">
            <v>0</v>
          </cell>
          <cell r="BY563">
            <v>0</v>
          </cell>
          <cell r="BZ563">
            <v>1603</v>
          </cell>
          <cell r="CA563">
            <v>12150</v>
          </cell>
          <cell r="CB563">
            <v>13753</v>
          </cell>
          <cell r="CC563">
            <v>0.05</v>
          </cell>
          <cell r="CD563">
            <v>13753</v>
          </cell>
        </row>
        <row r="564">
          <cell r="B564" t="str">
            <v>VO014</v>
          </cell>
          <cell r="C564" t="str">
            <v>CAP15</v>
          </cell>
          <cell r="D564" t="str">
            <v>En andén concreto                  (AC)</v>
          </cell>
          <cell r="E564" t="str">
            <v>m2</v>
          </cell>
          <cell r="F564" t="str">
            <v>NA</v>
          </cell>
          <cell r="G564" t="str">
            <v>NA</v>
          </cell>
          <cell r="H564" t="str">
            <v>NA</v>
          </cell>
          <cell r="I564" t="str">
            <v>NA</v>
          </cell>
          <cell r="J564" t="str">
            <v>NA</v>
          </cell>
          <cell r="K564" t="str">
            <v>NA</v>
          </cell>
          <cell r="L564" t="str">
            <v>NA</v>
          </cell>
          <cell r="M564" t="str">
            <v>NA</v>
          </cell>
          <cell r="N564" t="str">
            <v>NA</v>
          </cell>
          <cell r="O564" t="str">
            <v>NA</v>
          </cell>
          <cell r="P564" t="str">
            <v>NA</v>
          </cell>
          <cell r="Q564" t="str">
            <v>NA</v>
          </cell>
          <cell r="R564" t="str">
            <v>NA</v>
          </cell>
          <cell r="S564" t="str">
            <v>NA</v>
          </cell>
          <cell r="T564" t="str">
            <v>CEC001</v>
          </cell>
          <cell r="U564" t="str">
            <v>CEC008</v>
          </cell>
          <cell r="V564" t="str">
            <v>NA</v>
          </cell>
          <cell r="W564" t="str">
            <v>NA</v>
          </cell>
          <cell r="X564" t="str">
            <v>NA</v>
          </cell>
          <cell r="Y564" t="str">
            <v>CMC002</v>
          </cell>
          <cell r="Z564" t="str">
            <v>CMC007</v>
          </cell>
          <cell r="AA564" t="str">
            <v>NA</v>
          </cell>
          <cell r="AB564" t="str">
            <v>NA</v>
          </cell>
          <cell r="AC564" t="str">
            <v>NA</v>
          </cell>
          <cell r="AD564">
            <v>1</v>
          </cell>
          <cell r="AE564">
            <v>1</v>
          </cell>
          <cell r="AF564" t="str">
            <v>NA</v>
          </cell>
          <cell r="AG564" t="str">
            <v>NA</v>
          </cell>
          <cell r="AH564" t="str">
            <v>NA</v>
          </cell>
          <cell r="AI564">
            <v>80</v>
          </cell>
          <cell r="AJ564">
            <v>80</v>
          </cell>
          <cell r="AK564">
            <v>80</v>
          </cell>
          <cell r="AO564">
            <v>13753</v>
          </cell>
          <cell r="AP564">
            <v>0</v>
          </cell>
          <cell r="AQ564">
            <v>0</v>
          </cell>
          <cell r="AR564">
            <v>0</v>
          </cell>
          <cell r="AS564">
            <v>0</v>
          </cell>
          <cell r="AT564">
            <v>0</v>
          </cell>
          <cell r="AU564">
            <v>0</v>
          </cell>
          <cell r="AV564">
            <v>0</v>
          </cell>
          <cell r="AW564">
            <v>0</v>
          </cell>
          <cell r="AX564">
            <v>0</v>
          </cell>
          <cell r="AY564">
            <v>0</v>
          </cell>
          <cell r="AZ564">
            <v>0</v>
          </cell>
          <cell r="BA564">
            <v>0</v>
          </cell>
          <cell r="BB564">
            <v>0</v>
          </cell>
          <cell r="BC564">
            <v>0</v>
          </cell>
          <cell r="BD564">
            <v>0</v>
          </cell>
          <cell r="BE564">
            <v>881948</v>
          </cell>
          <cell r="BF564">
            <v>90067</v>
          </cell>
          <cell r="BG564">
            <v>0</v>
          </cell>
          <cell r="BH564">
            <v>0</v>
          </cell>
          <cell r="BI564">
            <v>0</v>
          </cell>
          <cell r="BJ564">
            <v>11024</v>
          </cell>
          <cell r="BK564">
            <v>1126</v>
          </cell>
          <cell r="BL564">
            <v>0</v>
          </cell>
          <cell r="BM564">
            <v>0</v>
          </cell>
          <cell r="BN564">
            <v>0</v>
          </cell>
          <cell r="BO564">
            <v>12150</v>
          </cell>
          <cell r="BP564">
            <v>89116</v>
          </cell>
          <cell r="BQ564">
            <v>39108</v>
          </cell>
          <cell r="BR564">
            <v>0</v>
          </cell>
          <cell r="BS564">
            <v>0</v>
          </cell>
          <cell r="BT564">
            <v>0</v>
          </cell>
          <cell r="BU564">
            <v>1114</v>
          </cell>
          <cell r="BV564">
            <v>489</v>
          </cell>
          <cell r="BW564">
            <v>0</v>
          </cell>
          <cell r="BX564">
            <v>0</v>
          </cell>
          <cell r="BY564">
            <v>0</v>
          </cell>
          <cell r="BZ564">
            <v>1603</v>
          </cell>
          <cell r="CA564">
            <v>12150</v>
          </cell>
          <cell r="CB564">
            <v>13753</v>
          </cell>
          <cell r="CC564">
            <v>0.05</v>
          </cell>
          <cell r="CD564">
            <v>13753</v>
          </cell>
        </row>
        <row r="565">
          <cell r="C565" t="str">
            <v>CAP15</v>
          </cell>
          <cell r="D565" t="str">
            <v>En calzada asfalto                 (CA)</v>
          </cell>
          <cell r="E565" t="str">
            <v>m2</v>
          </cell>
          <cell r="F565" t="str">
            <v>NA</v>
          </cell>
          <cell r="G565" t="str">
            <v>NA</v>
          </cell>
          <cell r="H565" t="str">
            <v>NA</v>
          </cell>
          <cell r="I565" t="str">
            <v>NA</v>
          </cell>
          <cell r="J565" t="str">
            <v>NA</v>
          </cell>
          <cell r="K565" t="str">
            <v>NA</v>
          </cell>
          <cell r="L565" t="str">
            <v>NA</v>
          </cell>
          <cell r="M565" t="str">
            <v>NA</v>
          </cell>
          <cell r="N565" t="str">
            <v>NA</v>
          </cell>
          <cell r="O565" t="str">
            <v>NA</v>
          </cell>
          <cell r="P565" t="str">
            <v>NA</v>
          </cell>
          <cell r="Q565" t="str">
            <v>NA</v>
          </cell>
          <cell r="R565" t="str">
            <v>NA</v>
          </cell>
          <cell r="S565" t="str">
            <v>NA</v>
          </cell>
          <cell r="T565" t="str">
            <v>CEC001</v>
          </cell>
          <cell r="U565" t="str">
            <v>CEC008</v>
          </cell>
          <cell r="V565" t="str">
            <v>NA</v>
          </cell>
          <cell r="W565" t="str">
            <v>NA</v>
          </cell>
          <cell r="X565" t="str">
            <v>NA</v>
          </cell>
          <cell r="Y565" t="str">
            <v>CMC002</v>
          </cell>
          <cell r="Z565" t="str">
            <v>CMC007</v>
          </cell>
          <cell r="AA565" t="str">
            <v>NA</v>
          </cell>
          <cell r="AB565" t="str">
            <v>NA</v>
          </cell>
          <cell r="AC565" t="str">
            <v>NA</v>
          </cell>
          <cell r="AD565">
            <v>1</v>
          </cell>
          <cell r="AE565">
            <v>1</v>
          </cell>
          <cell r="AF565" t="str">
            <v>NA</v>
          </cell>
          <cell r="AG565" t="str">
            <v>NA</v>
          </cell>
          <cell r="AH565" t="str">
            <v>NA</v>
          </cell>
          <cell r="AI565">
            <v>60</v>
          </cell>
          <cell r="AJ565">
            <v>60</v>
          </cell>
          <cell r="AK565">
            <v>60</v>
          </cell>
          <cell r="AO565">
            <v>18337</v>
          </cell>
          <cell r="AP565">
            <v>0</v>
          </cell>
          <cell r="AQ565">
            <v>0</v>
          </cell>
          <cell r="AR565">
            <v>0</v>
          </cell>
          <cell r="AS565">
            <v>0</v>
          </cell>
          <cell r="AT565">
            <v>0</v>
          </cell>
          <cell r="AU565">
            <v>0</v>
          </cell>
          <cell r="AV565">
            <v>0</v>
          </cell>
          <cell r="AW565">
            <v>0</v>
          </cell>
          <cell r="AX565">
            <v>0</v>
          </cell>
          <cell r="AY565">
            <v>0</v>
          </cell>
          <cell r="AZ565">
            <v>0</v>
          </cell>
          <cell r="BA565">
            <v>0</v>
          </cell>
          <cell r="BB565">
            <v>0</v>
          </cell>
          <cell r="BC565">
            <v>0</v>
          </cell>
          <cell r="BD565">
            <v>0</v>
          </cell>
          <cell r="BE565">
            <v>881948</v>
          </cell>
          <cell r="BF565">
            <v>90067</v>
          </cell>
          <cell r="BG565">
            <v>0</v>
          </cell>
          <cell r="BH565">
            <v>0</v>
          </cell>
          <cell r="BI565">
            <v>0</v>
          </cell>
          <cell r="BJ565">
            <v>14699</v>
          </cell>
          <cell r="BK565">
            <v>1501</v>
          </cell>
          <cell r="BL565">
            <v>0</v>
          </cell>
          <cell r="BM565">
            <v>0</v>
          </cell>
          <cell r="BN565">
            <v>0</v>
          </cell>
          <cell r="BO565">
            <v>16200</v>
          </cell>
          <cell r="BP565">
            <v>89116</v>
          </cell>
          <cell r="BQ565">
            <v>39108</v>
          </cell>
          <cell r="BR565">
            <v>0</v>
          </cell>
          <cell r="BS565">
            <v>0</v>
          </cell>
          <cell r="BT565">
            <v>0</v>
          </cell>
          <cell r="BU565">
            <v>1485</v>
          </cell>
          <cell r="BV565">
            <v>652</v>
          </cell>
          <cell r="BW565">
            <v>0</v>
          </cell>
          <cell r="BX565">
            <v>0</v>
          </cell>
          <cell r="BY565">
            <v>0</v>
          </cell>
          <cell r="BZ565">
            <v>2137</v>
          </cell>
          <cell r="CA565">
            <v>16200</v>
          </cell>
          <cell r="CB565">
            <v>18337</v>
          </cell>
          <cell r="CC565">
            <v>0.05</v>
          </cell>
          <cell r="CD565">
            <v>18337</v>
          </cell>
        </row>
        <row r="566">
          <cell r="C566" t="str">
            <v>CAP15</v>
          </cell>
          <cell r="D566" t="str">
            <v>En calzada asfalto                 (CA)</v>
          </cell>
          <cell r="E566" t="str">
            <v>m2</v>
          </cell>
          <cell r="F566" t="str">
            <v>MOC016</v>
          </cell>
          <cell r="G566" t="str">
            <v>MOC104</v>
          </cell>
          <cell r="H566" t="str">
            <v>NA</v>
          </cell>
          <cell r="I566" t="str">
            <v>NA</v>
          </cell>
          <cell r="J566" t="str">
            <v>NA</v>
          </cell>
          <cell r="K566" t="str">
            <v>NA</v>
          </cell>
          <cell r="L566" t="str">
            <v>NA</v>
          </cell>
          <cell r="M566">
            <v>0.05</v>
          </cell>
          <cell r="N566">
            <v>0.02</v>
          </cell>
          <cell r="O566" t="str">
            <v>NA</v>
          </cell>
          <cell r="P566" t="str">
            <v>NA</v>
          </cell>
          <cell r="Q566" t="str">
            <v>NA</v>
          </cell>
          <cell r="R566" t="str">
            <v>NA</v>
          </cell>
          <cell r="S566" t="str">
            <v>NA</v>
          </cell>
          <cell r="T566" t="str">
            <v>CEC012</v>
          </cell>
          <cell r="U566" t="str">
            <v>NA</v>
          </cell>
          <cell r="V566" t="str">
            <v>NA</v>
          </cell>
          <cell r="W566" t="str">
            <v>NA</v>
          </cell>
          <cell r="X566" t="str">
            <v>NA</v>
          </cell>
          <cell r="Y566" t="str">
            <v>CMC009</v>
          </cell>
          <cell r="Z566" t="str">
            <v>NA</v>
          </cell>
          <cell r="AA566" t="str">
            <v>NA</v>
          </cell>
          <cell r="AB566" t="str">
            <v>NA</v>
          </cell>
          <cell r="AC566" t="str">
            <v>NA</v>
          </cell>
          <cell r="AD566">
            <v>1</v>
          </cell>
          <cell r="AE566" t="str">
            <v>NA</v>
          </cell>
          <cell r="AF566" t="str">
            <v>NA</v>
          </cell>
          <cell r="AG566" t="str">
            <v>NA</v>
          </cell>
          <cell r="AH566" t="str">
            <v>NA</v>
          </cell>
          <cell r="AI566">
            <v>40</v>
          </cell>
          <cell r="AJ566">
            <v>40</v>
          </cell>
          <cell r="AO566">
            <v>21563</v>
          </cell>
          <cell r="AP566">
            <v>230000</v>
          </cell>
          <cell r="AQ566">
            <v>165000</v>
          </cell>
          <cell r="AR566">
            <v>0</v>
          </cell>
          <cell r="AS566">
            <v>0</v>
          </cell>
          <cell r="AT566">
            <v>0</v>
          </cell>
          <cell r="AU566">
            <v>0</v>
          </cell>
          <cell r="AV566">
            <v>0</v>
          </cell>
          <cell r="AW566">
            <v>11500</v>
          </cell>
          <cell r="AX566">
            <v>3300</v>
          </cell>
          <cell r="AY566">
            <v>0</v>
          </cell>
          <cell r="AZ566">
            <v>0</v>
          </cell>
          <cell r="BA566">
            <v>0</v>
          </cell>
          <cell r="BB566">
            <v>0</v>
          </cell>
          <cell r="BC566">
            <v>0</v>
          </cell>
          <cell r="BD566">
            <v>15540</v>
          </cell>
          <cell r="BE566">
            <v>56846</v>
          </cell>
          <cell r="BF566">
            <v>0</v>
          </cell>
          <cell r="BG566">
            <v>0</v>
          </cell>
          <cell r="BH566">
            <v>0</v>
          </cell>
          <cell r="BI566">
            <v>0</v>
          </cell>
          <cell r="BJ566">
            <v>1421</v>
          </cell>
          <cell r="BK566">
            <v>0</v>
          </cell>
          <cell r="BL566">
            <v>0</v>
          </cell>
          <cell r="BM566">
            <v>0</v>
          </cell>
          <cell r="BN566">
            <v>0</v>
          </cell>
          <cell r="BO566">
            <v>1421</v>
          </cell>
          <cell r="BP566">
            <v>184062</v>
          </cell>
          <cell r="BQ566">
            <v>0</v>
          </cell>
          <cell r="BR566">
            <v>0</v>
          </cell>
          <cell r="BS566">
            <v>0</v>
          </cell>
          <cell r="BT566">
            <v>0</v>
          </cell>
          <cell r="BU566">
            <v>4602</v>
          </cell>
          <cell r="BV566">
            <v>0</v>
          </cell>
          <cell r="BW566">
            <v>0</v>
          </cell>
          <cell r="BX566">
            <v>0</v>
          </cell>
          <cell r="BY566">
            <v>0</v>
          </cell>
          <cell r="BZ566">
            <v>4602</v>
          </cell>
          <cell r="CA566">
            <v>1421</v>
          </cell>
          <cell r="CB566">
            <v>6023</v>
          </cell>
          <cell r="CC566">
            <v>0.05</v>
          </cell>
          <cell r="CD566">
            <v>21563</v>
          </cell>
        </row>
        <row r="567">
          <cell r="B567" t="str">
            <v>VO013</v>
          </cell>
          <cell r="C567" t="str">
            <v>CAP15</v>
          </cell>
          <cell r="D567" t="str">
            <v xml:space="preserve">En calzada concreto              (CC)     </v>
          </cell>
          <cell r="E567" t="str">
            <v>m2</v>
          </cell>
          <cell r="F567" t="str">
            <v>NA</v>
          </cell>
          <cell r="G567" t="str">
            <v>NA</v>
          </cell>
          <cell r="H567" t="str">
            <v>NA</v>
          </cell>
          <cell r="I567" t="str">
            <v>NA</v>
          </cell>
          <cell r="J567" t="str">
            <v>NA</v>
          </cell>
          <cell r="K567" t="str">
            <v>NA</v>
          </cell>
          <cell r="L567" t="str">
            <v>NA</v>
          </cell>
          <cell r="M567" t="str">
            <v>NA</v>
          </cell>
          <cell r="N567" t="str">
            <v>NA</v>
          </cell>
          <cell r="O567" t="str">
            <v>NA</v>
          </cell>
          <cell r="P567" t="str">
            <v>NA</v>
          </cell>
          <cell r="Q567" t="str">
            <v>NA</v>
          </cell>
          <cell r="R567" t="str">
            <v>NA</v>
          </cell>
          <cell r="S567" t="str">
            <v>NA</v>
          </cell>
          <cell r="T567" t="str">
            <v>CEC001</v>
          </cell>
          <cell r="U567" t="str">
            <v>CEC008</v>
          </cell>
          <cell r="V567" t="str">
            <v>NA</v>
          </cell>
          <cell r="W567" t="str">
            <v>NA</v>
          </cell>
          <cell r="X567" t="str">
            <v>NA</v>
          </cell>
          <cell r="Y567" t="str">
            <v>CMC001</v>
          </cell>
          <cell r="Z567" t="str">
            <v>CMC007</v>
          </cell>
          <cell r="AA567" t="str">
            <v>NA</v>
          </cell>
          <cell r="AB567" t="str">
            <v>NA</v>
          </cell>
          <cell r="AC567" t="str">
            <v>NA</v>
          </cell>
          <cell r="AD567">
            <v>1</v>
          </cell>
          <cell r="AE567">
            <v>1</v>
          </cell>
          <cell r="AF567" t="str">
            <v>NA</v>
          </cell>
          <cell r="AG567" t="str">
            <v>NA</v>
          </cell>
          <cell r="AH567" t="str">
            <v>NA</v>
          </cell>
          <cell r="AI567">
            <v>50</v>
          </cell>
          <cell r="AJ567">
            <v>50</v>
          </cell>
          <cell r="AK567">
            <v>50</v>
          </cell>
          <cell r="AO567">
            <v>21440</v>
          </cell>
          <cell r="AP567">
            <v>0</v>
          </cell>
          <cell r="AQ567">
            <v>0</v>
          </cell>
          <cell r="AR567">
            <v>0</v>
          </cell>
          <cell r="AS567">
            <v>0</v>
          </cell>
          <cell r="AT567">
            <v>0</v>
          </cell>
          <cell r="AU567">
            <v>0</v>
          </cell>
          <cell r="AV567">
            <v>0</v>
          </cell>
          <cell r="AW567">
            <v>0</v>
          </cell>
          <cell r="AX567">
            <v>0</v>
          </cell>
          <cell r="AY567">
            <v>0</v>
          </cell>
          <cell r="AZ567">
            <v>0</v>
          </cell>
          <cell r="BA567">
            <v>0</v>
          </cell>
          <cell r="BB567">
            <v>0</v>
          </cell>
          <cell r="BC567">
            <v>0</v>
          </cell>
          <cell r="BD567">
            <v>0</v>
          </cell>
          <cell r="BE567">
            <v>881948</v>
          </cell>
          <cell r="BF567">
            <v>90067</v>
          </cell>
          <cell r="BG567">
            <v>0</v>
          </cell>
          <cell r="BH567">
            <v>0</v>
          </cell>
          <cell r="BI567">
            <v>0</v>
          </cell>
          <cell r="BJ567">
            <v>17639</v>
          </cell>
          <cell r="BK567">
            <v>1801</v>
          </cell>
          <cell r="BL567">
            <v>0</v>
          </cell>
          <cell r="BM567">
            <v>0</v>
          </cell>
          <cell r="BN567">
            <v>0</v>
          </cell>
          <cell r="BO567">
            <v>19440</v>
          </cell>
          <cell r="BP567">
            <v>60908</v>
          </cell>
          <cell r="BQ567">
            <v>39108</v>
          </cell>
          <cell r="BR567">
            <v>0</v>
          </cell>
          <cell r="BS567">
            <v>0</v>
          </cell>
          <cell r="BT567">
            <v>0</v>
          </cell>
          <cell r="BU567">
            <v>1218</v>
          </cell>
          <cell r="BV567">
            <v>782</v>
          </cell>
          <cell r="BW567">
            <v>0</v>
          </cell>
          <cell r="BX567">
            <v>0</v>
          </cell>
          <cell r="BY567">
            <v>0</v>
          </cell>
          <cell r="BZ567">
            <v>2000</v>
          </cell>
          <cell r="CA567">
            <v>19440</v>
          </cell>
          <cell r="CB567">
            <v>21440</v>
          </cell>
          <cell r="CC567">
            <v>0.05</v>
          </cell>
          <cell r="CD567">
            <v>21440</v>
          </cell>
        </row>
        <row r="568">
          <cell r="B568" t="str">
            <v>RJ002</v>
          </cell>
          <cell r="C568" t="str">
            <v>CAP15</v>
          </cell>
          <cell r="D568" t="str">
            <v>En muro</v>
          </cell>
          <cell r="E568" t="str">
            <v>U</v>
          </cell>
          <cell r="F568" t="str">
            <v>NA</v>
          </cell>
          <cell r="G568" t="str">
            <v>NA</v>
          </cell>
          <cell r="H568" t="str">
            <v>NA</v>
          </cell>
          <cell r="I568" t="str">
            <v>NA</v>
          </cell>
          <cell r="J568" t="str">
            <v>NA</v>
          </cell>
          <cell r="K568" t="str">
            <v>NA</v>
          </cell>
          <cell r="L568" t="str">
            <v>NA</v>
          </cell>
          <cell r="M568" t="str">
            <v>NA</v>
          </cell>
          <cell r="N568" t="str">
            <v>NA</v>
          </cell>
          <cell r="O568" t="str">
            <v>NA</v>
          </cell>
          <cell r="P568" t="str">
            <v>NA</v>
          </cell>
          <cell r="Q568" t="str">
            <v>NA</v>
          </cell>
          <cell r="R568" t="str">
            <v>NA</v>
          </cell>
          <cell r="S568" t="str">
            <v>NA</v>
          </cell>
          <cell r="T568" t="str">
            <v>NA</v>
          </cell>
          <cell r="U568" t="str">
            <v>NA</v>
          </cell>
          <cell r="V568" t="str">
            <v>NA</v>
          </cell>
          <cell r="W568" t="str">
            <v>NA</v>
          </cell>
          <cell r="X568" t="str">
            <v>NA</v>
          </cell>
          <cell r="Y568" t="str">
            <v>NA</v>
          </cell>
          <cell r="Z568" t="str">
            <v>NA</v>
          </cell>
          <cell r="AA568" t="str">
            <v>NA</v>
          </cell>
          <cell r="AB568" t="str">
            <v>NA</v>
          </cell>
          <cell r="AC568" t="str">
            <v>NA</v>
          </cell>
          <cell r="AD568" t="str">
            <v>NA</v>
          </cell>
          <cell r="AE568" t="str">
            <v>NA</v>
          </cell>
          <cell r="AF568" t="str">
            <v>NA</v>
          </cell>
          <cell r="AG568" t="str">
            <v>NA</v>
          </cell>
          <cell r="AH568" t="str">
            <v>NA</v>
          </cell>
          <cell r="AI568">
            <v>0</v>
          </cell>
          <cell r="AO568">
            <v>0</v>
          </cell>
          <cell r="AP568">
            <v>0</v>
          </cell>
          <cell r="AQ568">
            <v>0</v>
          </cell>
          <cell r="AR568">
            <v>0</v>
          </cell>
          <cell r="AS568">
            <v>0</v>
          </cell>
          <cell r="AT568">
            <v>0</v>
          </cell>
          <cell r="AU568">
            <v>0</v>
          </cell>
          <cell r="AV568">
            <v>0</v>
          </cell>
          <cell r="AW568">
            <v>0</v>
          </cell>
          <cell r="AX568">
            <v>0</v>
          </cell>
          <cell r="AY568">
            <v>0</v>
          </cell>
          <cell r="AZ568">
            <v>0</v>
          </cell>
          <cell r="BA568">
            <v>0</v>
          </cell>
          <cell r="BB568">
            <v>0</v>
          </cell>
          <cell r="BC568">
            <v>0</v>
          </cell>
          <cell r="BD568">
            <v>0</v>
          </cell>
          <cell r="BE568">
            <v>0</v>
          </cell>
          <cell r="BF568">
            <v>0</v>
          </cell>
          <cell r="BG568">
            <v>0</v>
          </cell>
          <cell r="BH568">
            <v>0</v>
          </cell>
          <cell r="BI568">
            <v>0</v>
          </cell>
          <cell r="BJ568">
            <v>0</v>
          </cell>
          <cell r="BK568">
            <v>0</v>
          </cell>
          <cell r="BL568">
            <v>0</v>
          </cell>
          <cell r="BM568">
            <v>0</v>
          </cell>
          <cell r="BN568">
            <v>0</v>
          </cell>
          <cell r="BO568">
            <v>0</v>
          </cell>
          <cell r="BP568">
            <v>0</v>
          </cell>
          <cell r="BQ568">
            <v>0</v>
          </cell>
          <cell r="BR568">
            <v>0</v>
          </cell>
          <cell r="BS568">
            <v>0</v>
          </cell>
          <cell r="BT568">
            <v>0</v>
          </cell>
          <cell r="BU568">
            <v>0</v>
          </cell>
          <cell r="BV568">
            <v>0</v>
          </cell>
          <cell r="BW568">
            <v>0</v>
          </cell>
          <cell r="BX568">
            <v>0</v>
          </cell>
          <cell r="BY568">
            <v>0</v>
          </cell>
          <cell r="BZ568">
            <v>0</v>
          </cell>
          <cell r="CA568">
            <v>0</v>
          </cell>
          <cell r="CB568">
            <v>0</v>
          </cell>
          <cell r="CC568">
            <v>0.05</v>
          </cell>
          <cell r="CD568">
            <v>0</v>
          </cell>
        </row>
        <row r="569">
          <cell r="B569" t="str">
            <v>VO001</v>
          </cell>
          <cell r="C569" t="str">
            <v>CAP15</v>
          </cell>
          <cell r="D569" t="str">
            <v>Excavación</v>
          </cell>
          <cell r="E569" t="str">
            <v>m3</v>
          </cell>
          <cell r="F569" t="str">
            <v>NA</v>
          </cell>
          <cell r="G569" t="str">
            <v>NA</v>
          </cell>
          <cell r="H569" t="str">
            <v>NA</v>
          </cell>
          <cell r="I569" t="str">
            <v>NA</v>
          </cell>
          <cell r="J569" t="str">
            <v>NA</v>
          </cell>
          <cell r="K569" t="str">
            <v>NA</v>
          </cell>
          <cell r="L569" t="str">
            <v>NA</v>
          </cell>
          <cell r="M569" t="str">
            <v>NA</v>
          </cell>
          <cell r="N569" t="str">
            <v>NA</v>
          </cell>
          <cell r="O569" t="str">
            <v>NA</v>
          </cell>
          <cell r="P569" t="str">
            <v>NA</v>
          </cell>
          <cell r="Q569" t="str">
            <v>NA</v>
          </cell>
          <cell r="R569" t="str">
            <v>NA</v>
          </cell>
          <cell r="S569" t="str">
            <v>NA</v>
          </cell>
          <cell r="T569" t="str">
            <v>CEC004</v>
          </cell>
          <cell r="U569" t="str">
            <v>CEC008</v>
          </cell>
          <cell r="V569" t="str">
            <v>NA</v>
          </cell>
          <cell r="W569" t="str">
            <v>NA</v>
          </cell>
          <cell r="X569" t="str">
            <v>NA</v>
          </cell>
          <cell r="Y569" t="str">
            <v>CMC004</v>
          </cell>
          <cell r="Z569" t="str">
            <v>CMC007</v>
          </cell>
          <cell r="AA569" t="str">
            <v>NA</v>
          </cell>
          <cell r="AB569" t="str">
            <v>NA</v>
          </cell>
          <cell r="AC569" t="str">
            <v>NA</v>
          </cell>
          <cell r="AD569">
            <v>1</v>
          </cell>
          <cell r="AE569">
            <v>1</v>
          </cell>
          <cell r="AF569" t="str">
            <v>NA</v>
          </cell>
          <cell r="AG569" t="str">
            <v>NA</v>
          </cell>
          <cell r="AH569" t="str">
            <v>NA</v>
          </cell>
          <cell r="AI569">
            <v>20</v>
          </cell>
          <cell r="AJ569">
            <v>20</v>
          </cell>
          <cell r="AK569">
            <v>20</v>
          </cell>
          <cell r="AO569">
            <v>13014</v>
          </cell>
          <cell r="AP569">
            <v>0</v>
          </cell>
          <cell r="AQ569">
            <v>0</v>
          </cell>
          <cell r="AR569">
            <v>0</v>
          </cell>
          <cell r="AS569">
            <v>0</v>
          </cell>
          <cell r="AT569">
            <v>0</v>
          </cell>
          <cell r="AU569">
            <v>0</v>
          </cell>
          <cell r="AV569">
            <v>0</v>
          </cell>
          <cell r="AW569">
            <v>0</v>
          </cell>
          <cell r="AX569">
            <v>0</v>
          </cell>
          <cell r="AY569">
            <v>0</v>
          </cell>
          <cell r="AZ569">
            <v>0</v>
          </cell>
          <cell r="BA569">
            <v>0</v>
          </cell>
          <cell r="BB569">
            <v>0</v>
          </cell>
          <cell r="BC569">
            <v>0</v>
          </cell>
          <cell r="BD569">
            <v>0</v>
          </cell>
          <cell r="BE569">
            <v>2893</v>
          </cell>
          <cell r="BF569">
            <v>90067</v>
          </cell>
          <cell r="BG569">
            <v>0</v>
          </cell>
          <cell r="BH569">
            <v>0</v>
          </cell>
          <cell r="BI569">
            <v>0</v>
          </cell>
          <cell r="BJ569">
            <v>145</v>
          </cell>
          <cell r="BK569">
            <v>4503</v>
          </cell>
          <cell r="BL569">
            <v>0</v>
          </cell>
          <cell r="BM569">
            <v>0</v>
          </cell>
          <cell r="BN569">
            <v>0</v>
          </cell>
          <cell r="BO569">
            <v>4648</v>
          </cell>
          <cell r="BP569">
            <v>128224</v>
          </cell>
          <cell r="BQ569">
            <v>39108</v>
          </cell>
          <cell r="BR569">
            <v>0</v>
          </cell>
          <cell r="BS569">
            <v>0</v>
          </cell>
          <cell r="BT569">
            <v>0</v>
          </cell>
          <cell r="BU569">
            <v>6411</v>
          </cell>
          <cell r="BV569">
            <v>1955</v>
          </cell>
          <cell r="BW569">
            <v>0</v>
          </cell>
          <cell r="BX569">
            <v>0</v>
          </cell>
          <cell r="BY569">
            <v>0</v>
          </cell>
          <cell r="BZ569">
            <v>8366</v>
          </cell>
          <cell r="CA569">
            <v>4648</v>
          </cell>
          <cell r="CB569">
            <v>13014</v>
          </cell>
          <cell r="CC569">
            <v>0.05</v>
          </cell>
          <cell r="CD569">
            <v>13014</v>
          </cell>
        </row>
        <row r="570">
          <cell r="B570" t="str">
            <v>VO011</v>
          </cell>
          <cell r="C570" t="str">
            <v>CAP15</v>
          </cell>
          <cell r="D570" t="str">
            <v>Limpieza de Cámaras Grandes</v>
          </cell>
          <cell r="E570" t="str">
            <v>U</v>
          </cell>
          <cell r="F570" t="str">
            <v>MOC006</v>
          </cell>
          <cell r="G570" t="str">
            <v>MOC043</v>
          </cell>
          <cell r="H570" t="str">
            <v>NA</v>
          </cell>
          <cell r="I570" t="str">
            <v>NA</v>
          </cell>
          <cell r="J570" t="str">
            <v>NA</v>
          </cell>
          <cell r="K570" t="str">
            <v>NA</v>
          </cell>
          <cell r="L570" t="str">
            <v>NA</v>
          </cell>
          <cell r="M570">
            <v>40</v>
          </cell>
          <cell r="N570">
            <v>1</v>
          </cell>
          <cell r="O570" t="str">
            <v>NA</v>
          </cell>
          <cell r="P570" t="str">
            <v>NA</v>
          </cell>
          <cell r="Q570" t="str">
            <v>NA</v>
          </cell>
          <cell r="R570" t="str">
            <v>NA</v>
          </cell>
          <cell r="S570" t="str">
            <v>NA</v>
          </cell>
          <cell r="T570" t="str">
            <v>CEC015</v>
          </cell>
          <cell r="U570" t="str">
            <v>CEC008</v>
          </cell>
          <cell r="V570" t="str">
            <v>NA</v>
          </cell>
          <cell r="W570" t="str">
            <v>NA</v>
          </cell>
          <cell r="X570" t="str">
            <v>NA</v>
          </cell>
          <cell r="Y570" t="str">
            <v>CMC022</v>
          </cell>
          <cell r="Z570" t="str">
            <v>CMC007</v>
          </cell>
          <cell r="AA570" t="str">
            <v>NA</v>
          </cell>
          <cell r="AB570" t="str">
            <v>NA</v>
          </cell>
          <cell r="AC570" t="str">
            <v>NA</v>
          </cell>
          <cell r="AD570">
            <v>1</v>
          </cell>
          <cell r="AE570">
            <v>1</v>
          </cell>
          <cell r="AF570" t="str">
            <v>NA</v>
          </cell>
          <cell r="AG570" t="str">
            <v>NA</v>
          </cell>
          <cell r="AH570" t="str">
            <v>NA</v>
          </cell>
          <cell r="AI570">
            <v>13</v>
          </cell>
          <cell r="AJ570">
            <v>13</v>
          </cell>
          <cell r="AK570">
            <v>13</v>
          </cell>
          <cell r="AO570">
            <v>33419</v>
          </cell>
          <cell r="AP570">
            <v>35</v>
          </cell>
          <cell r="AQ570">
            <v>6750</v>
          </cell>
          <cell r="AR570">
            <v>0</v>
          </cell>
          <cell r="AS570">
            <v>0</v>
          </cell>
          <cell r="AT570">
            <v>0</v>
          </cell>
          <cell r="AU570">
            <v>0</v>
          </cell>
          <cell r="AV570">
            <v>0</v>
          </cell>
          <cell r="AW570">
            <v>1400</v>
          </cell>
          <cell r="AX570">
            <v>6750</v>
          </cell>
          <cell r="AY570">
            <v>0</v>
          </cell>
          <cell r="AZ570">
            <v>0</v>
          </cell>
          <cell r="BA570">
            <v>0</v>
          </cell>
          <cell r="BB570">
            <v>0</v>
          </cell>
          <cell r="BC570">
            <v>0</v>
          </cell>
          <cell r="BD570">
            <v>8558</v>
          </cell>
          <cell r="BE570">
            <v>28837</v>
          </cell>
          <cell r="BF570">
            <v>90067</v>
          </cell>
          <cell r="BG570">
            <v>0</v>
          </cell>
          <cell r="BH570">
            <v>0</v>
          </cell>
          <cell r="BI570">
            <v>0</v>
          </cell>
          <cell r="BJ570">
            <v>2218</v>
          </cell>
          <cell r="BK570">
            <v>6928</v>
          </cell>
          <cell r="BL570">
            <v>0</v>
          </cell>
          <cell r="BM570">
            <v>0</v>
          </cell>
          <cell r="BN570">
            <v>0</v>
          </cell>
          <cell r="BO570">
            <v>9146</v>
          </cell>
          <cell r="BP570">
            <v>165187</v>
          </cell>
          <cell r="BQ570">
            <v>39108</v>
          </cell>
          <cell r="BR570">
            <v>0</v>
          </cell>
          <cell r="BS570">
            <v>0</v>
          </cell>
          <cell r="BT570">
            <v>0</v>
          </cell>
          <cell r="BU570">
            <v>12707</v>
          </cell>
          <cell r="BV570">
            <v>3008</v>
          </cell>
          <cell r="BW570">
            <v>0</v>
          </cell>
          <cell r="BX570">
            <v>0</v>
          </cell>
          <cell r="BY570">
            <v>0</v>
          </cell>
          <cell r="BZ570">
            <v>15715</v>
          </cell>
          <cell r="CA570">
            <v>9146</v>
          </cell>
          <cell r="CB570">
            <v>24861</v>
          </cell>
          <cell r="CC570">
            <v>0.05</v>
          </cell>
          <cell r="CD570">
            <v>33419</v>
          </cell>
        </row>
        <row r="571">
          <cell r="B571" t="str">
            <v>VO012</v>
          </cell>
          <cell r="C571" t="str">
            <v>CAP15</v>
          </cell>
          <cell r="D571" t="str">
            <v>Limpieza de Cámaras Tipos F, 2F</v>
          </cell>
          <cell r="E571" t="str">
            <v>U</v>
          </cell>
          <cell r="F571" t="str">
            <v>MOC006</v>
          </cell>
          <cell r="G571" t="str">
            <v>MOC043</v>
          </cell>
          <cell r="H571" t="str">
            <v>NA</v>
          </cell>
          <cell r="I571" t="str">
            <v>NA</v>
          </cell>
          <cell r="J571" t="str">
            <v>NA</v>
          </cell>
          <cell r="K571" t="str">
            <v>NA</v>
          </cell>
          <cell r="L571" t="str">
            <v>NA</v>
          </cell>
          <cell r="M571">
            <v>20</v>
          </cell>
          <cell r="N571">
            <v>0.5</v>
          </cell>
          <cell r="O571" t="str">
            <v>NA</v>
          </cell>
          <cell r="P571" t="str">
            <v>NA</v>
          </cell>
          <cell r="Q571" t="str">
            <v>NA</v>
          </cell>
          <cell r="R571" t="str">
            <v>NA</v>
          </cell>
          <cell r="S571" t="str">
            <v>NA</v>
          </cell>
          <cell r="T571" t="str">
            <v>CEC015</v>
          </cell>
          <cell r="U571" t="str">
            <v>CEC008</v>
          </cell>
          <cell r="V571" t="str">
            <v>NA</v>
          </cell>
          <cell r="W571" t="str">
            <v>NA</v>
          </cell>
          <cell r="X571" t="str">
            <v>NA</v>
          </cell>
          <cell r="Y571" t="str">
            <v>CMC022</v>
          </cell>
          <cell r="Z571" t="str">
            <v>CMC007</v>
          </cell>
          <cell r="AA571" t="str">
            <v>NA</v>
          </cell>
          <cell r="AB571" t="str">
            <v>NA</v>
          </cell>
          <cell r="AC571" t="str">
            <v>NA</v>
          </cell>
          <cell r="AD571">
            <v>1</v>
          </cell>
          <cell r="AE571">
            <v>1</v>
          </cell>
          <cell r="AF571" t="str">
            <v>NA</v>
          </cell>
          <cell r="AG571" t="str">
            <v>NA</v>
          </cell>
          <cell r="AH571" t="str">
            <v>NA</v>
          </cell>
          <cell r="AI571">
            <v>31</v>
          </cell>
          <cell r="AJ571">
            <v>31</v>
          </cell>
          <cell r="AK571">
            <v>31</v>
          </cell>
          <cell r="AO571">
            <v>14705</v>
          </cell>
          <cell r="AP571">
            <v>35</v>
          </cell>
          <cell r="AQ571">
            <v>6750</v>
          </cell>
          <cell r="AR571">
            <v>0</v>
          </cell>
          <cell r="AS571">
            <v>0</v>
          </cell>
          <cell r="AT571">
            <v>0</v>
          </cell>
          <cell r="AU571">
            <v>0</v>
          </cell>
          <cell r="AV571">
            <v>0</v>
          </cell>
          <cell r="AW571">
            <v>700</v>
          </cell>
          <cell r="AX571">
            <v>3375</v>
          </cell>
          <cell r="AY571">
            <v>0</v>
          </cell>
          <cell r="AZ571">
            <v>0</v>
          </cell>
          <cell r="BA571">
            <v>0</v>
          </cell>
          <cell r="BB571">
            <v>0</v>
          </cell>
          <cell r="BC571">
            <v>0</v>
          </cell>
          <cell r="BD571">
            <v>4279</v>
          </cell>
          <cell r="BE571">
            <v>28837</v>
          </cell>
          <cell r="BF571">
            <v>90067</v>
          </cell>
          <cell r="BG571">
            <v>0</v>
          </cell>
          <cell r="BH571">
            <v>0</v>
          </cell>
          <cell r="BI571">
            <v>0</v>
          </cell>
          <cell r="BJ571">
            <v>930</v>
          </cell>
          <cell r="BK571">
            <v>2905</v>
          </cell>
          <cell r="BL571">
            <v>0</v>
          </cell>
          <cell r="BM571">
            <v>0</v>
          </cell>
          <cell r="BN571">
            <v>0</v>
          </cell>
          <cell r="BO571">
            <v>3835</v>
          </cell>
          <cell r="BP571">
            <v>165187</v>
          </cell>
          <cell r="BQ571">
            <v>39108</v>
          </cell>
          <cell r="BR571">
            <v>0</v>
          </cell>
          <cell r="BS571">
            <v>0</v>
          </cell>
          <cell r="BT571">
            <v>0</v>
          </cell>
          <cell r="BU571">
            <v>5329</v>
          </cell>
          <cell r="BV571">
            <v>1262</v>
          </cell>
          <cell r="BW571">
            <v>0</v>
          </cell>
          <cell r="BX571">
            <v>0</v>
          </cell>
          <cell r="BY571">
            <v>0</v>
          </cell>
          <cell r="BZ571">
            <v>6591</v>
          </cell>
          <cell r="CA571">
            <v>3835</v>
          </cell>
          <cell r="CB571">
            <v>10426</v>
          </cell>
          <cell r="CC571">
            <v>0.05</v>
          </cell>
          <cell r="CD571">
            <v>14705</v>
          </cell>
        </row>
        <row r="572">
          <cell r="B572" t="str">
            <v>SE008</v>
          </cell>
          <cell r="C572" t="str">
            <v>CAP15</v>
          </cell>
          <cell r="D572" t="str">
            <v>Numeración de strip</v>
          </cell>
          <cell r="E572" t="str">
            <v>U</v>
          </cell>
          <cell r="F572" t="str">
            <v>MRD200</v>
          </cell>
          <cell r="G572" t="str">
            <v>NA</v>
          </cell>
          <cell r="H572" t="str">
            <v>NA</v>
          </cell>
          <cell r="I572" t="str">
            <v>NA</v>
          </cell>
          <cell r="J572" t="str">
            <v>NA</v>
          </cell>
          <cell r="K572" t="str">
            <v>NA</v>
          </cell>
          <cell r="L572" t="str">
            <v>NA</v>
          </cell>
          <cell r="M572">
            <v>0.05</v>
          </cell>
          <cell r="N572" t="str">
            <v>NA</v>
          </cell>
          <cell r="O572" t="str">
            <v>NA</v>
          </cell>
          <cell r="P572" t="str">
            <v>NA</v>
          </cell>
          <cell r="Q572" t="str">
            <v>NA</v>
          </cell>
          <cell r="R572" t="str">
            <v>NA</v>
          </cell>
          <cell r="S572" t="str">
            <v>NA</v>
          </cell>
          <cell r="T572" t="str">
            <v>CER008</v>
          </cell>
          <cell r="U572" t="str">
            <v>NA</v>
          </cell>
          <cell r="V572" t="str">
            <v>NA</v>
          </cell>
          <cell r="W572" t="str">
            <v>NA</v>
          </cell>
          <cell r="X572" t="str">
            <v>NA</v>
          </cell>
          <cell r="Y572" t="str">
            <v>CMC018</v>
          </cell>
          <cell r="Z572" t="str">
            <v>NA</v>
          </cell>
          <cell r="AA572" t="str">
            <v>NA</v>
          </cell>
          <cell r="AB572" t="str">
            <v>NA</v>
          </cell>
          <cell r="AC572" t="str">
            <v>NA</v>
          </cell>
          <cell r="AD572">
            <v>1</v>
          </cell>
          <cell r="AE572" t="str">
            <v>NA</v>
          </cell>
          <cell r="AF572" t="str">
            <v>NA</v>
          </cell>
          <cell r="AG572" t="str">
            <v>NA</v>
          </cell>
          <cell r="AH572" t="str">
            <v>NA</v>
          </cell>
          <cell r="AI572">
            <v>30</v>
          </cell>
          <cell r="AJ572">
            <v>30</v>
          </cell>
          <cell r="AO572">
            <v>5478</v>
          </cell>
          <cell r="AP572">
            <v>43000</v>
          </cell>
          <cell r="AQ572">
            <v>0</v>
          </cell>
          <cell r="AR572">
            <v>0</v>
          </cell>
          <cell r="AS572">
            <v>0</v>
          </cell>
          <cell r="AT572">
            <v>0</v>
          </cell>
          <cell r="AU572">
            <v>0</v>
          </cell>
          <cell r="AV572">
            <v>0</v>
          </cell>
          <cell r="AW572">
            <v>2150</v>
          </cell>
          <cell r="AX572">
            <v>0</v>
          </cell>
          <cell r="AY572">
            <v>0</v>
          </cell>
          <cell r="AZ572">
            <v>0</v>
          </cell>
          <cell r="BA572">
            <v>0</v>
          </cell>
          <cell r="BB572">
            <v>0</v>
          </cell>
          <cell r="BC572">
            <v>0</v>
          </cell>
          <cell r="BD572">
            <v>2258</v>
          </cell>
          <cell r="BE572">
            <v>32148</v>
          </cell>
          <cell r="BF572">
            <v>0</v>
          </cell>
          <cell r="BG572">
            <v>0</v>
          </cell>
          <cell r="BH572">
            <v>0</v>
          </cell>
          <cell r="BI572">
            <v>0</v>
          </cell>
          <cell r="BJ572">
            <v>1072</v>
          </cell>
          <cell r="BK572">
            <v>0</v>
          </cell>
          <cell r="BL572">
            <v>0</v>
          </cell>
          <cell r="BM572">
            <v>0</v>
          </cell>
          <cell r="BN572">
            <v>0</v>
          </cell>
          <cell r="BO572">
            <v>1072</v>
          </cell>
          <cell r="BP572">
            <v>64431</v>
          </cell>
          <cell r="BQ572">
            <v>0</v>
          </cell>
          <cell r="BR572">
            <v>0</v>
          </cell>
          <cell r="BS572">
            <v>0</v>
          </cell>
          <cell r="BT572">
            <v>0</v>
          </cell>
          <cell r="BU572">
            <v>2148</v>
          </cell>
          <cell r="BV572">
            <v>0</v>
          </cell>
          <cell r="BW572">
            <v>0</v>
          </cell>
          <cell r="BX572">
            <v>0</v>
          </cell>
          <cell r="BY572">
            <v>0</v>
          </cell>
          <cell r="BZ572">
            <v>2148</v>
          </cell>
          <cell r="CA572">
            <v>1072</v>
          </cell>
          <cell r="CB572">
            <v>3220</v>
          </cell>
          <cell r="CC572">
            <v>0.05</v>
          </cell>
          <cell r="CD572">
            <v>5478</v>
          </cell>
        </row>
        <row r="573">
          <cell r="B573" t="str">
            <v>VO002</v>
          </cell>
          <cell r="C573" t="str">
            <v>CAP15</v>
          </cell>
          <cell r="D573" t="str">
            <v>Relleno de zahorra</v>
          </cell>
          <cell r="E573" t="str">
            <v>m3</v>
          </cell>
          <cell r="F573" t="str">
            <v>MOC128</v>
          </cell>
          <cell r="G573" t="str">
            <v>NA</v>
          </cell>
          <cell r="H573" t="str">
            <v>NA</v>
          </cell>
          <cell r="I573" t="str">
            <v>NA</v>
          </cell>
          <cell r="J573" t="str">
            <v>NA</v>
          </cell>
          <cell r="K573" t="str">
            <v>NA</v>
          </cell>
          <cell r="L573" t="str">
            <v>NA</v>
          </cell>
          <cell r="M573">
            <v>1.3</v>
          </cell>
          <cell r="N573" t="str">
            <v>NA</v>
          </cell>
          <cell r="O573" t="str">
            <v>NA</v>
          </cell>
          <cell r="P573" t="str">
            <v>NA</v>
          </cell>
          <cell r="Q573" t="str">
            <v>NA</v>
          </cell>
          <cell r="R573" t="str">
            <v>NA</v>
          </cell>
          <cell r="S573" t="str">
            <v>NA</v>
          </cell>
          <cell r="T573" t="str">
            <v>CEC009</v>
          </cell>
          <cell r="U573" t="str">
            <v>NA</v>
          </cell>
          <cell r="V573" t="str">
            <v>NA</v>
          </cell>
          <cell r="W573" t="str">
            <v>NA</v>
          </cell>
          <cell r="X573" t="str">
            <v>NA</v>
          </cell>
          <cell r="Y573" t="str">
            <v>CMC008</v>
          </cell>
          <cell r="Z573" t="str">
            <v>NA</v>
          </cell>
          <cell r="AA573" t="str">
            <v>NA</v>
          </cell>
          <cell r="AB573" t="str">
            <v>NA</v>
          </cell>
          <cell r="AC573" t="str">
            <v>NA</v>
          </cell>
          <cell r="AD573">
            <v>1</v>
          </cell>
          <cell r="AE573" t="str">
            <v>NA</v>
          </cell>
          <cell r="AF573" t="str">
            <v>NA</v>
          </cell>
          <cell r="AG573" t="str">
            <v>NA</v>
          </cell>
          <cell r="AH573" t="str">
            <v>NA</v>
          </cell>
          <cell r="AI573">
            <v>40</v>
          </cell>
          <cell r="AJ573">
            <v>40</v>
          </cell>
          <cell r="AO573">
            <v>33107</v>
          </cell>
          <cell r="AP573">
            <v>20000</v>
          </cell>
          <cell r="AQ573">
            <v>0</v>
          </cell>
          <cell r="AR573">
            <v>0</v>
          </cell>
          <cell r="AS573">
            <v>0</v>
          </cell>
          <cell r="AT573">
            <v>0</v>
          </cell>
          <cell r="AU573">
            <v>0</v>
          </cell>
          <cell r="AV573">
            <v>0</v>
          </cell>
          <cell r="AW573">
            <v>26000</v>
          </cell>
          <cell r="AX573">
            <v>0</v>
          </cell>
          <cell r="AY573">
            <v>0</v>
          </cell>
          <cell r="AZ573">
            <v>0</v>
          </cell>
          <cell r="BA573">
            <v>0</v>
          </cell>
          <cell r="BB573">
            <v>0</v>
          </cell>
          <cell r="BC573">
            <v>0</v>
          </cell>
          <cell r="BD573">
            <v>27300</v>
          </cell>
          <cell r="BE573">
            <v>91382</v>
          </cell>
          <cell r="BF573">
            <v>0</v>
          </cell>
          <cell r="BG573">
            <v>0</v>
          </cell>
          <cell r="BH573">
            <v>0</v>
          </cell>
          <cell r="BI573">
            <v>0</v>
          </cell>
          <cell r="BJ573">
            <v>2285</v>
          </cell>
          <cell r="BK573">
            <v>0</v>
          </cell>
          <cell r="BL573">
            <v>0</v>
          </cell>
          <cell r="BM573">
            <v>0</v>
          </cell>
          <cell r="BN573">
            <v>0</v>
          </cell>
          <cell r="BO573">
            <v>2285</v>
          </cell>
          <cell r="BP573">
            <v>140891</v>
          </cell>
          <cell r="BQ573">
            <v>0</v>
          </cell>
          <cell r="BR573">
            <v>0</v>
          </cell>
          <cell r="BS573">
            <v>0</v>
          </cell>
          <cell r="BT573">
            <v>0</v>
          </cell>
          <cell r="BU573">
            <v>3522</v>
          </cell>
          <cell r="BV573">
            <v>0</v>
          </cell>
          <cell r="BW573">
            <v>0</v>
          </cell>
          <cell r="BX573">
            <v>0</v>
          </cell>
          <cell r="BY573">
            <v>0</v>
          </cell>
          <cell r="BZ573">
            <v>3522</v>
          </cell>
          <cell r="CA573">
            <v>2285</v>
          </cell>
          <cell r="CB573">
            <v>5807</v>
          </cell>
          <cell r="CC573">
            <v>0.05</v>
          </cell>
          <cell r="CD573">
            <v>33107</v>
          </cell>
        </row>
        <row r="574">
          <cell r="B574" t="str">
            <v>SE009</v>
          </cell>
          <cell r="C574" t="str">
            <v>CAP15</v>
          </cell>
          <cell r="D574" t="str">
            <v>Renumeración de strip exist.</v>
          </cell>
          <cell r="E574" t="str">
            <v>U</v>
          </cell>
          <cell r="F574" t="str">
            <v>MRD200</v>
          </cell>
          <cell r="G574" t="str">
            <v>NA</v>
          </cell>
          <cell r="H574" t="str">
            <v>NA</v>
          </cell>
          <cell r="I574" t="str">
            <v>NA</v>
          </cell>
          <cell r="J574" t="str">
            <v>NA</v>
          </cell>
          <cell r="K574" t="str">
            <v>NA</v>
          </cell>
          <cell r="L574" t="str">
            <v>NA</v>
          </cell>
          <cell r="M574">
            <v>1.6E-2</v>
          </cell>
          <cell r="N574" t="str">
            <v>NA</v>
          </cell>
          <cell r="O574" t="str">
            <v>NA</v>
          </cell>
          <cell r="P574" t="str">
            <v>NA</v>
          </cell>
          <cell r="Q574" t="str">
            <v>NA</v>
          </cell>
          <cell r="R574" t="str">
            <v>NA</v>
          </cell>
          <cell r="S574" t="str">
            <v>NA</v>
          </cell>
          <cell r="T574" t="str">
            <v>CER014</v>
          </cell>
          <cell r="U574" t="str">
            <v>NA</v>
          </cell>
          <cell r="V574" t="str">
            <v>NA</v>
          </cell>
          <cell r="W574" t="str">
            <v>NA</v>
          </cell>
          <cell r="X574" t="str">
            <v>NA</v>
          </cell>
          <cell r="Y574" t="str">
            <v>CMC018</v>
          </cell>
          <cell r="Z574" t="str">
            <v>NA</v>
          </cell>
          <cell r="AA574" t="str">
            <v>NA</v>
          </cell>
          <cell r="AB574" t="str">
            <v>NA</v>
          </cell>
          <cell r="AC574" t="str">
            <v>NA</v>
          </cell>
          <cell r="AD574">
            <v>1</v>
          </cell>
          <cell r="AE574" t="str">
            <v>NA</v>
          </cell>
          <cell r="AF574" t="str">
            <v>NA</v>
          </cell>
          <cell r="AG574" t="str">
            <v>NA</v>
          </cell>
          <cell r="AH574" t="str">
            <v>NA</v>
          </cell>
          <cell r="AI574">
            <v>35</v>
          </cell>
          <cell r="AJ574">
            <v>35</v>
          </cell>
          <cell r="AO574">
            <v>13602</v>
          </cell>
          <cell r="AP574">
            <v>43000</v>
          </cell>
          <cell r="AQ574">
            <v>0</v>
          </cell>
          <cell r="AR574">
            <v>0</v>
          </cell>
          <cell r="AS574">
            <v>0</v>
          </cell>
          <cell r="AT574">
            <v>0</v>
          </cell>
          <cell r="AU574">
            <v>0</v>
          </cell>
          <cell r="AV574">
            <v>0</v>
          </cell>
          <cell r="AW574">
            <v>688</v>
          </cell>
          <cell r="AX574">
            <v>0</v>
          </cell>
          <cell r="AY574">
            <v>0</v>
          </cell>
          <cell r="AZ574">
            <v>0</v>
          </cell>
          <cell r="BA574">
            <v>0</v>
          </cell>
          <cell r="BB574">
            <v>0</v>
          </cell>
          <cell r="BC574">
            <v>0</v>
          </cell>
          <cell r="BD574">
            <v>722</v>
          </cell>
          <cell r="BE574">
            <v>386361</v>
          </cell>
          <cell r="BF574">
            <v>0</v>
          </cell>
          <cell r="BG574">
            <v>0</v>
          </cell>
          <cell r="BH574">
            <v>0</v>
          </cell>
          <cell r="BI574">
            <v>0</v>
          </cell>
          <cell r="BJ574">
            <v>11039</v>
          </cell>
          <cell r="BK574">
            <v>0</v>
          </cell>
          <cell r="BL574">
            <v>0</v>
          </cell>
          <cell r="BM574">
            <v>0</v>
          </cell>
          <cell r="BN574">
            <v>0</v>
          </cell>
          <cell r="BO574">
            <v>11039</v>
          </cell>
          <cell r="BP574">
            <v>64431</v>
          </cell>
          <cell r="BQ574">
            <v>0</v>
          </cell>
          <cell r="BR574">
            <v>0</v>
          </cell>
          <cell r="BS574">
            <v>0</v>
          </cell>
          <cell r="BT574">
            <v>0</v>
          </cell>
          <cell r="BU574">
            <v>1841</v>
          </cell>
          <cell r="BV574">
            <v>0</v>
          </cell>
          <cell r="BW574">
            <v>0</v>
          </cell>
          <cell r="BX574">
            <v>0</v>
          </cell>
          <cell r="BY574">
            <v>0</v>
          </cell>
          <cell r="BZ574">
            <v>1841</v>
          </cell>
          <cell r="CA574">
            <v>11039</v>
          </cell>
          <cell r="CB574">
            <v>12880</v>
          </cell>
          <cell r="CC574">
            <v>0.05</v>
          </cell>
          <cell r="CD574">
            <v>13602</v>
          </cell>
        </row>
        <row r="575">
          <cell r="B575" t="str">
            <v>VO005</v>
          </cell>
          <cell r="C575" t="str">
            <v>CAP15</v>
          </cell>
          <cell r="D575" t="str">
            <v>Repavimentación en Anden Concreto</v>
          </cell>
          <cell r="E575" t="str">
            <v>m2</v>
          </cell>
          <cell r="F575" t="str">
            <v>MOC026</v>
          </cell>
          <cell r="G575" t="str">
            <v>MOC014</v>
          </cell>
          <cell r="H575" t="str">
            <v>MOC109</v>
          </cell>
          <cell r="I575" t="str">
            <v>MOC129</v>
          </cell>
          <cell r="J575" t="str">
            <v>NA</v>
          </cell>
          <cell r="K575" t="str">
            <v>NA</v>
          </cell>
          <cell r="L575" t="str">
            <v>NA</v>
          </cell>
          <cell r="M575">
            <v>0.1</v>
          </cell>
          <cell r="N575">
            <v>0.2</v>
          </cell>
          <cell r="O575">
            <v>0.26</v>
          </cell>
          <cell r="P575">
            <v>0.1</v>
          </cell>
          <cell r="Q575" t="str">
            <v>NA</v>
          </cell>
          <cell r="R575" t="str">
            <v>NA</v>
          </cell>
          <cell r="S575" t="str">
            <v>NA</v>
          </cell>
          <cell r="T575" t="str">
            <v>CEC013</v>
          </cell>
          <cell r="U575" t="str">
            <v>NA</v>
          </cell>
          <cell r="V575" t="str">
            <v>NA</v>
          </cell>
          <cell r="W575" t="str">
            <v>NA</v>
          </cell>
          <cell r="X575" t="str">
            <v>NA</v>
          </cell>
          <cell r="Y575" t="str">
            <v>CMC009</v>
          </cell>
          <cell r="Z575" t="str">
            <v>NA</v>
          </cell>
          <cell r="AA575" t="str">
            <v>NA</v>
          </cell>
          <cell r="AB575" t="str">
            <v>NA</v>
          </cell>
          <cell r="AC575" t="str">
            <v>NA</v>
          </cell>
          <cell r="AD575">
            <v>1</v>
          </cell>
          <cell r="AE575" t="str">
            <v>NA</v>
          </cell>
          <cell r="AF575" t="str">
            <v>NA</v>
          </cell>
          <cell r="AG575" t="str">
            <v>NA</v>
          </cell>
          <cell r="AH575" t="str">
            <v>NA</v>
          </cell>
          <cell r="AI575">
            <v>50</v>
          </cell>
          <cell r="AJ575">
            <v>50</v>
          </cell>
          <cell r="AO575">
            <v>30351</v>
          </cell>
          <cell r="AP575">
            <v>234000</v>
          </cell>
          <cell r="AQ575">
            <v>4800</v>
          </cell>
          <cell r="AR575">
            <v>1104</v>
          </cell>
          <cell r="AS575">
            <v>3090</v>
          </cell>
          <cell r="AT575">
            <v>0</v>
          </cell>
          <cell r="AU575">
            <v>0</v>
          </cell>
          <cell r="AV575">
            <v>0</v>
          </cell>
          <cell r="AW575">
            <v>23400</v>
          </cell>
          <cell r="AX575">
            <v>960</v>
          </cell>
          <cell r="AY575">
            <v>287</v>
          </cell>
          <cell r="AZ575">
            <v>309</v>
          </cell>
          <cell r="BA575">
            <v>0</v>
          </cell>
          <cell r="BB575">
            <v>0</v>
          </cell>
          <cell r="BC575">
            <v>0</v>
          </cell>
          <cell r="BD575">
            <v>26204</v>
          </cell>
          <cell r="BE575">
            <v>23278</v>
          </cell>
          <cell r="BF575">
            <v>0</v>
          </cell>
          <cell r="BG575">
            <v>0</v>
          </cell>
          <cell r="BH575">
            <v>0</v>
          </cell>
          <cell r="BI575">
            <v>0</v>
          </cell>
          <cell r="BJ575">
            <v>466</v>
          </cell>
          <cell r="BK575">
            <v>0</v>
          </cell>
          <cell r="BL575">
            <v>0</v>
          </cell>
          <cell r="BM575">
            <v>0</v>
          </cell>
          <cell r="BN575">
            <v>0</v>
          </cell>
          <cell r="BO575">
            <v>466</v>
          </cell>
          <cell r="BP575">
            <v>184062</v>
          </cell>
          <cell r="BQ575">
            <v>0</v>
          </cell>
          <cell r="BR575">
            <v>0</v>
          </cell>
          <cell r="BS575">
            <v>0</v>
          </cell>
          <cell r="BT575">
            <v>0</v>
          </cell>
          <cell r="BU575">
            <v>3681</v>
          </cell>
          <cell r="BV575">
            <v>0</v>
          </cell>
          <cell r="BW575">
            <v>0</v>
          </cell>
          <cell r="BX575">
            <v>0</v>
          </cell>
          <cell r="BY575">
            <v>0</v>
          </cell>
          <cell r="BZ575">
            <v>3681</v>
          </cell>
          <cell r="CA575">
            <v>466</v>
          </cell>
          <cell r="CB575">
            <v>4147</v>
          </cell>
          <cell r="CC575">
            <v>0.05</v>
          </cell>
          <cell r="CD575">
            <v>30351</v>
          </cell>
        </row>
        <row r="576">
          <cell r="B576" t="str">
            <v>VO003</v>
          </cell>
          <cell r="C576" t="str">
            <v>CAP15</v>
          </cell>
          <cell r="D576" t="str">
            <v>Repavimentación en Calzada Concreto</v>
          </cell>
          <cell r="E576" t="str">
            <v>m2</v>
          </cell>
          <cell r="F576" t="str">
            <v>MOC014</v>
          </cell>
          <cell r="G576" t="str">
            <v>MOC026</v>
          </cell>
          <cell r="H576" t="str">
            <v>MOC109</v>
          </cell>
          <cell r="I576" t="str">
            <v>MOC129</v>
          </cell>
          <cell r="J576" t="str">
            <v>NA</v>
          </cell>
          <cell r="K576" t="str">
            <v>NA</v>
          </cell>
          <cell r="L576" t="str">
            <v>NA</v>
          </cell>
          <cell r="M576">
            <v>0.42</v>
          </cell>
          <cell r="N576">
            <v>0.22</v>
          </cell>
          <cell r="O576">
            <v>0.26</v>
          </cell>
          <cell r="P576">
            <v>0.1</v>
          </cell>
          <cell r="Q576" t="str">
            <v>NA</v>
          </cell>
          <cell r="R576" t="str">
            <v>NA</v>
          </cell>
          <cell r="S576" t="str">
            <v>NA</v>
          </cell>
          <cell r="T576" t="str">
            <v>CEC013</v>
          </cell>
          <cell r="U576" t="str">
            <v>NA</v>
          </cell>
          <cell r="V576" t="str">
            <v>NA</v>
          </cell>
          <cell r="W576" t="str">
            <v>NA</v>
          </cell>
          <cell r="X576" t="str">
            <v>NA</v>
          </cell>
          <cell r="Y576" t="str">
            <v>CMC009</v>
          </cell>
          <cell r="Z576" t="str">
            <v>NA</v>
          </cell>
          <cell r="AA576" t="str">
            <v>NA</v>
          </cell>
          <cell r="AB576" t="str">
            <v>NA</v>
          </cell>
          <cell r="AC576" t="str">
            <v>NA</v>
          </cell>
          <cell r="AD576">
            <v>1</v>
          </cell>
          <cell r="AE576" t="str">
            <v>NA</v>
          </cell>
          <cell r="AF576" t="str">
            <v>NA</v>
          </cell>
          <cell r="AG576" t="str">
            <v>NA</v>
          </cell>
          <cell r="AH576" t="str">
            <v>NA</v>
          </cell>
          <cell r="AI576">
            <v>22</v>
          </cell>
          <cell r="AJ576">
            <v>22</v>
          </cell>
          <cell r="AO576">
            <v>66221</v>
          </cell>
          <cell r="AP576">
            <v>4800</v>
          </cell>
          <cell r="AQ576">
            <v>234000</v>
          </cell>
          <cell r="AR576">
            <v>1104</v>
          </cell>
          <cell r="AS576">
            <v>3090</v>
          </cell>
          <cell r="AT576">
            <v>0</v>
          </cell>
          <cell r="AU576">
            <v>0</v>
          </cell>
          <cell r="AV576">
            <v>0</v>
          </cell>
          <cell r="AW576">
            <v>2016</v>
          </cell>
          <cell r="AX576">
            <v>51480</v>
          </cell>
          <cell r="AY576">
            <v>287</v>
          </cell>
          <cell r="AZ576">
            <v>309</v>
          </cell>
          <cell r="BA576">
            <v>0</v>
          </cell>
          <cell r="BB576">
            <v>0</v>
          </cell>
          <cell r="BC576">
            <v>0</v>
          </cell>
          <cell r="BD576">
            <v>56797</v>
          </cell>
          <cell r="BE576">
            <v>23278</v>
          </cell>
          <cell r="BF576">
            <v>0</v>
          </cell>
          <cell r="BG576">
            <v>0</v>
          </cell>
          <cell r="BH576">
            <v>0</v>
          </cell>
          <cell r="BI576">
            <v>0</v>
          </cell>
          <cell r="BJ576">
            <v>1058</v>
          </cell>
          <cell r="BK576">
            <v>0</v>
          </cell>
          <cell r="BL576">
            <v>0</v>
          </cell>
          <cell r="BM576">
            <v>0</v>
          </cell>
          <cell r="BN576">
            <v>0</v>
          </cell>
          <cell r="BO576">
            <v>1058</v>
          </cell>
          <cell r="BP576">
            <v>184062</v>
          </cell>
          <cell r="BQ576">
            <v>0</v>
          </cell>
          <cell r="BR576">
            <v>0</v>
          </cell>
          <cell r="BS576">
            <v>0</v>
          </cell>
          <cell r="BT576">
            <v>0</v>
          </cell>
          <cell r="BU576">
            <v>8366</v>
          </cell>
          <cell r="BV576">
            <v>0</v>
          </cell>
          <cell r="BW576">
            <v>0</v>
          </cell>
          <cell r="BX576">
            <v>0</v>
          </cell>
          <cell r="BY576">
            <v>0</v>
          </cell>
          <cell r="BZ576">
            <v>8366</v>
          </cell>
          <cell r="CA576">
            <v>1058</v>
          </cell>
          <cell r="CB576">
            <v>9424</v>
          </cell>
          <cell r="CC576">
            <v>0.05</v>
          </cell>
          <cell r="CD576">
            <v>66221</v>
          </cell>
        </row>
        <row r="577">
          <cell r="B577" t="str">
            <v>RRT01</v>
          </cell>
          <cell r="C577" t="str">
            <v>CAP15</v>
          </cell>
          <cell r="D577" t="str">
            <v>Retenidas</v>
          </cell>
          <cell r="E577" t="str">
            <v>U</v>
          </cell>
          <cell r="F577" t="str">
            <v>NA</v>
          </cell>
          <cell r="G577" t="str">
            <v>NA</v>
          </cell>
          <cell r="H577" t="str">
            <v>NA</v>
          </cell>
          <cell r="I577" t="str">
            <v>NA</v>
          </cell>
          <cell r="J577" t="str">
            <v>NA</v>
          </cell>
          <cell r="K577" t="str">
            <v>NA</v>
          </cell>
          <cell r="L577" t="str">
            <v>NA</v>
          </cell>
          <cell r="M577" t="str">
            <v>NA</v>
          </cell>
          <cell r="N577" t="str">
            <v>NA</v>
          </cell>
          <cell r="O577" t="str">
            <v>NA</v>
          </cell>
          <cell r="P577" t="str">
            <v>NA</v>
          </cell>
          <cell r="Q577" t="str">
            <v>NA</v>
          </cell>
          <cell r="R577" t="str">
            <v>NA</v>
          </cell>
          <cell r="S577" t="str">
            <v>NA</v>
          </cell>
          <cell r="T577" t="str">
            <v>NA</v>
          </cell>
          <cell r="U577" t="str">
            <v>NA</v>
          </cell>
          <cell r="V577" t="str">
            <v>NA</v>
          </cell>
          <cell r="W577" t="str">
            <v>NA</v>
          </cell>
          <cell r="X577" t="str">
            <v>NA</v>
          </cell>
          <cell r="Y577" t="str">
            <v>NA</v>
          </cell>
          <cell r="Z577" t="str">
            <v>NA</v>
          </cell>
          <cell r="AA577" t="str">
            <v>NA</v>
          </cell>
          <cell r="AB577" t="str">
            <v>NA</v>
          </cell>
          <cell r="AC577" t="str">
            <v>NA</v>
          </cell>
          <cell r="AD577" t="str">
            <v>NA</v>
          </cell>
          <cell r="AE577" t="str">
            <v>NA</v>
          </cell>
          <cell r="AF577" t="str">
            <v>NA</v>
          </cell>
          <cell r="AG577" t="str">
            <v>NA</v>
          </cell>
          <cell r="AH577" t="str">
            <v>NA</v>
          </cell>
          <cell r="AI577">
            <v>0</v>
          </cell>
          <cell r="AO577">
            <v>0</v>
          </cell>
          <cell r="AP577">
            <v>0</v>
          </cell>
          <cell r="AQ577">
            <v>0</v>
          </cell>
          <cell r="AR577">
            <v>0</v>
          </cell>
          <cell r="AS577">
            <v>0</v>
          </cell>
          <cell r="AT577">
            <v>0</v>
          </cell>
          <cell r="AU577">
            <v>0</v>
          </cell>
          <cell r="AV577">
            <v>0</v>
          </cell>
          <cell r="AW577">
            <v>0</v>
          </cell>
          <cell r="AX577">
            <v>0</v>
          </cell>
          <cell r="AY577">
            <v>0</v>
          </cell>
          <cell r="AZ577">
            <v>0</v>
          </cell>
          <cell r="BA577">
            <v>0</v>
          </cell>
          <cell r="BB577">
            <v>0</v>
          </cell>
          <cell r="BC577">
            <v>0</v>
          </cell>
          <cell r="BD577">
            <v>0</v>
          </cell>
          <cell r="BE577">
            <v>0</v>
          </cell>
          <cell r="BF577">
            <v>0</v>
          </cell>
          <cell r="BG577">
            <v>0</v>
          </cell>
          <cell r="BH577">
            <v>0</v>
          </cell>
          <cell r="BI577">
            <v>0</v>
          </cell>
          <cell r="BJ577">
            <v>0</v>
          </cell>
          <cell r="BK577">
            <v>0</v>
          </cell>
          <cell r="BL577">
            <v>0</v>
          </cell>
          <cell r="BM577">
            <v>0</v>
          </cell>
          <cell r="BN577">
            <v>0</v>
          </cell>
          <cell r="BO577">
            <v>0</v>
          </cell>
          <cell r="BP577">
            <v>0</v>
          </cell>
          <cell r="BQ577">
            <v>0</v>
          </cell>
          <cell r="BR577">
            <v>0</v>
          </cell>
          <cell r="BS577">
            <v>0</v>
          </cell>
          <cell r="BT577">
            <v>0</v>
          </cell>
          <cell r="BU577">
            <v>0</v>
          </cell>
          <cell r="BV577">
            <v>0</v>
          </cell>
          <cell r="BW577">
            <v>0</v>
          </cell>
          <cell r="BX577">
            <v>0</v>
          </cell>
          <cell r="BY577">
            <v>0</v>
          </cell>
          <cell r="BZ577">
            <v>0</v>
          </cell>
          <cell r="CA577">
            <v>0</v>
          </cell>
          <cell r="CB577">
            <v>0</v>
          </cell>
          <cell r="CC577">
            <v>0.05</v>
          </cell>
          <cell r="CD577">
            <v>0</v>
          </cell>
        </row>
        <row r="578">
          <cell r="B578" t="str">
            <v>VO014</v>
          </cell>
          <cell r="C578" t="str">
            <v>CAP15</v>
          </cell>
          <cell r="D578" t="str">
            <v>Rotura Andén concreto</v>
          </cell>
          <cell r="E578" t="str">
            <v>U</v>
          </cell>
          <cell r="F578" t="str">
            <v>NA</v>
          </cell>
          <cell r="G578" t="str">
            <v>NA</v>
          </cell>
          <cell r="H578" t="str">
            <v>NA</v>
          </cell>
          <cell r="I578" t="str">
            <v>NA</v>
          </cell>
          <cell r="J578" t="str">
            <v>NA</v>
          </cell>
          <cell r="K578" t="str">
            <v>NA</v>
          </cell>
          <cell r="L578" t="str">
            <v>NA</v>
          </cell>
          <cell r="M578" t="str">
            <v>NA</v>
          </cell>
          <cell r="N578" t="str">
            <v>NA</v>
          </cell>
          <cell r="O578" t="str">
            <v>NA</v>
          </cell>
          <cell r="P578" t="str">
            <v>NA</v>
          </cell>
          <cell r="Q578" t="str">
            <v>NA</v>
          </cell>
          <cell r="R578" t="str">
            <v>NA</v>
          </cell>
          <cell r="S578" t="str">
            <v>NA</v>
          </cell>
          <cell r="T578" t="str">
            <v>CEC001</v>
          </cell>
          <cell r="U578" t="str">
            <v>CEC008</v>
          </cell>
          <cell r="V578" t="str">
            <v>NA</v>
          </cell>
          <cell r="W578" t="str">
            <v>NA</v>
          </cell>
          <cell r="X578" t="str">
            <v>NA</v>
          </cell>
          <cell r="Y578" t="str">
            <v>CMC002</v>
          </cell>
          <cell r="Z578" t="str">
            <v>CMC007</v>
          </cell>
          <cell r="AA578" t="str">
            <v>NA</v>
          </cell>
          <cell r="AB578" t="str">
            <v>NA</v>
          </cell>
          <cell r="AC578" t="str">
            <v>NA</v>
          </cell>
          <cell r="AD578">
            <v>1</v>
          </cell>
          <cell r="AE578">
            <v>1</v>
          </cell>
          <cell r="AF578" t="str">
            <v>NA</v>
          </cell>
          <cell r="AG578" t="str">
            <v>NA</v>
          </cell>
          <cell r="AH578" t="str">
            <v>NA</v>
          </cell>
          <cell r="AI578">
            <v>80</v>
          </cell>
          <cell r="AJ578">
            <v>80</v>
          </cell>
          <cell r="AK578">
            <v>80</v>
          </cell>
          <cell r="AO578">
            <v>13753</v>
          </cell>
          <cell r="AP578">
            <v>0</v>
          </cell>
          <cell r="AQ578">
            <v>0</v>
          </cell>
          <cell r="AR578">
            <v>0</v>
          </cell>
          <cell r="AS578">
            <v>0</v>
          </cell>
          <cell r="AT578">
            <v>0</v>
          </cell>
          <cell r="AU578">
            <v>0</v>
          </cell>
          <cell r="AV578">
            <v>0</v>
          </cell>
          <cell r="AW578">
            <v>0</v>
          </cell>
          <cell r="AX578">
            <v>0</v>
          </cell>
          <cell r="AY578">
            <v>0</v>
          </cell>
          <cell r="AZ578">
            <v>0</v>
          </cell>
          <cell r="BA578">
            <v>0</v>
          </cell>
          <cell r="BB578">
            <v>0</v>
          </cell>
          <cell r="BC578">
            <v>0</v>
          </cell>
          <cell r="BD578">
            <v>0</v>
          </cell>
          <cell r="BE578">
            <v>881948</v>
          </cell>
          <cell r="BF578">
            <v>90067</v>
          </cell>
          <cell r="BG578">
            <v>0</v>
          </cell>
          <cell r="BH578">
            <v>0</v>
          </cell>
          <cell r="BI578">
            <v>0</v>
          </cell>
          <cell r="BJ578">
            <v>11024</v>
          </cell>
          <cell r="BK578">
            <v>1126</v>
          </cell>
          <cell r="BL578">
            <v>0</v>
          </cell>
          <cell r="BM578">
            <v>0</v>
          </cell>
          <cell r="BN578">
            <v>0</v>
          </cell>
          <cell r="BO578">
            <v>12150</v>
          </cell>
          <cell r="BP578">
            <v>89116</v>
          </cell>
          <cell r="BQ578">
            <v>39108</v>
          </cell>
          <cell r="BR578">
            <v>0</v>
          </cell>
          <cell r="BS578">
            <v>0</v>
          </cell>
          <cell r="BT578">
            <v>0</v>
          </cell>
          <cell r="BU578">
            <v>1114</v>
          </cell>
          <cell r="BV578">
            <v>489</v>
          </cell>
          <cell r="BW578">
            <v>0</v>
          </cell>
          <cell r="BX578">
            <v>0</v>
          </cell>
          <cell r="BY578">
            <v>0</v>
          </cell>
          <cell r="BZ578">
            <v>1603</v>
          </cell>
          <cell r="CA578">
            <v>12150</v>
          </cell>
          <cell r="CB578">
            <v>13753</v>
          </cell>
          <cell r="CC578">
            <v>0.05</v>
          </cell>
          <cell r="CD578">
            <v>13753</v>
          </cell>
        </row>
        <row r="579">
          <cell r="B579" t="str">
            <v>VO013</v>
          </cell>
          <cell r="C579" t="str">
            <v>CAP15</v>
          </cell>
          <cell r="D579" t="str">
            <v>Rotura calzada concreto</v>
          </cell>
          <cell r="E579" t="str">
            <v>U</v>
          </cell>
          <cell r="F579" t="str">
            <v>NA</v>
          </cell>
          <cell r="G579" t="str">
            <v>NA</v>
          </cell>
          <cell r="H579" t="str">
            <v>NA</v>
          </cell>
          <cell r="I579" t="str">
            <v>NA</v>
          </cell>
          <cell r="J579" t="str">
            <v>NA</v>
          </cell>
          <cell r="K579" t="str">
            <v>NA</v>
          </cell>
          <cell r="L579" t="str">
            <v>NA</v>
          </cell>
          <cell r="M579" t="str">
            <v>NA</v>
          </cell>
          <cell r="N579" t="str">
            <v>NA</v>
          </cell>
          <cell r="O579" t="str">
            <v>NA</v>
          </cell>
          <cell r="P579" t="str">
            <v>NA</v>
          </cell>
          <cell r="Q579" t="str">
            <v>NA</v>
          </cell>
          <cell r="R579" t="str">
            <v>NA</v>
          </cell>
          <cell r="S579" t="str">
            <v>NA</v>
          </cell>
          <cell r="T579" t="str">
            <v>CEC001</v>
          </cell>
          <cell r="U579" t="str">
            <v>CEC008</v>
          </cell>
          <cell r="V579" t="str">
            <v>NA</v>
          </cell>
          <cell r="W579" t="str">
            <v>NA</v>
          </cell>
          <cell r="X579" t="str">
            <v>NA</v>
          </cell>
          <cell r="Y579" t="str">
            <v>CMC001</v>
          </cell>
          <cell r="Z579" t="str">
            <v>CMC007</v>
          </cell>
          <cell r="AA579" t="str">
            <v>NA</v>
          </cell>
          <cell r="AB579" t="str">
            <v>NA</v>
          </cell>
          <cell r="AC579" t="str">
            <v>NA</v>
          </cell>
          <cell r="AD579">
            <v>1</v>
          </cell>
          <cell r="AE579">
            <v>1</v>
          </cell>
          <cell r="AF579" t="str">
            <v>NA</v>
          </cell>
          <cell r="AG579" t="str">
            <v>NA</v>
          </cell>
          <cell r="AH579" t="str">
            <v>NA</v>
          </cell>
          <cell r="AI579">
            <v>25</v>
          </cell>
          <cell r="AJ579">
            <v>25</v>
          </cell>
          <cell r="AK579">
            <v>25</v>
          </cell>
          <cell r="AO579">
            <v>42881</v>
          </cell>
          <cell r="AP579">
            <v>0</v>
          </cell>
          <cell r="AQ579">
            <v>0</v>
          </cell>
          <cell r="AR579">
            <v>0</v>
          </cell>
          <cell r="AS579">
            <v>0</v>
          </cell>
          <cell r="AT579">
            <v>0</v>
          </cell>
          <cell r="AU579">
            <v>0</v>
          </cell>
          <cell r="AV579">
            <v>0</v>
          </cell>
          <cell r="AW579">
            <v>0</v>
          </cell>
          <cell r="AX579">
            <v>0</v>
          </cell>
          <cell r="AY579">
            <v>0</v>
          </cell>
          <cell r="AZ579">
            <v>0</v>
          </cell>
          <cell r="BA579">
            <v>0</v>
          </cell>
          <cell r="BB579">
            <v>0</v>
          </cell>
          <cell r="BC579">
            <v>0</v>
          </cell>
          <cell r="BD579">
            <v>0</v>
          </cell>
          <cell r="BE579">
            <v>881948</v>
          </cell>
          <cell r="BF579">
            <v>90067</v>
          </cell>
          <cell r="BG579">
            <v>0</v>
          </cell>
          <cell r="BH579">
            <v>0</v>
          </cell>
          <cell r="BI579">
            <v>0</v>
          </cell>
          <cell r="BJ579">
            <v>35278</v>
          </cell>
          <cell r="BK579">
            <v>3603</v>
          </cell>
          <cell r="BL579">
            <v>0</v>
          </cell>
          <cell r="BM579">
            <v>0</v>
          </cell>
          <cell r="BN579">
            <v>0</v>
          </cell>
          <cell r="BO579">
            <v>38881</v>
          </cell>
          <cell r="BP579">
            <v>60908</v>
          </cell>
          <cell r="BQ579">
            <v>39108</v>
          </cell>
          <cell r="BR579">
            <v>0</v>
          </cell>
          <cell r="BS579">
            <v>0</v>
          </cell>
          <cell r="BT579">
            <v>0</v>
          </cell>
          <cell r="BU579">
            <v>2436</v>
          </cell>
          <cell r="BV579">
            <v>1564</v>
          </cell>
          <cell r="BW579">
            <v>0</v>
          </cell>
          <cell r="BX579">
            <v>0</v>
          </cell>
          <cell r="BY579">
            <v>0</v>
          </cell>
          <cell r="BZ579">
            <v>4000</v>
          </cell>
          <cell r="CA579">
            <v>38881</v>
          </cell>
          <cell r="CB579">
            <v>42881</v>
          </cell>
          <cell r="CC579">
            <v>0.05</v>
          </cell>
          <cell r="CD579">
            <v>42881</v>
          </cell>
        </row>
        <row r="580">
          <cell r="C580" t="str">
            <v>CAP15</v>
          </cell>
          <cell r="D580" t="str">
            <v>Sistema de tierra para Cámara a 15 Ohms</v>
          </cell>
          <cell r="E580" t="str">
            <v>U</v>
          </cell>
          <cell r="F580" t="str">
            <v>MOC152</v>
          </cell>
          <cell r="G580" t="str">
            <v>NA</v>
          </cell>
          <cell r="H580" t="str">
            <v>NA</v>
          </cell>
          <cell r="I580" t="str">
            <v>NA</v>
          </cell>
          <cell r="J580" t="str">
            <v>NA</v>
          </cell>
          <cell r="K580" t="str">
            <v>NA</v>
          </cell>
          <cell r="L580" t="str">
            <v>NA</v>
          </cell>
          <cell r="M580">
            <v>1</v>
          </cell>
          <cell r="N580" t="str">
            <v>NA</v>
          </cell>
          <cell r="O580" t="str">
            <v>NA</v>
          </cell>
          <cell r="P580" t="str">
            <v>NA</v>
          </cell>
          <cell r="Q580" t="str">
            <v>NA</v>
          </cell>
          <cell r="R580" t="str">
            <v>NA</v>
          </cell>
          <cell r="S580" t="str">
            <v>NA</v>
          </cell>
          <cell r="T580" t="str">
            <v>CER007</v>
          </cell>
          <cell r="U580" t="str">
            <v>NA</v>
          </cell>
          <cell r="V580" t="str">
            <v>NA</v>
          </cell>
          <cell r="W580" t="str">
            <v>NA</v>
          </cell>
          <cell r="X580" t="str">
            <v>NA</v>
          </cell>
          <cell r="Y580" t="str">
            <v>CMC017</v>
          </cell>
          <cell r="Z580" t="str">
            <v>NA</v>
          </cell>
          <cell r="AA580" t="str">
            <v>NA</v>
          </cell>
          <cell r="AB580" t="str">
            <v>NA</v>
          </cell>
          <cell r="AC580" t="str">
            <v>NA</v>
          </cell>
          <cell r="AD580">
            <v>1</v>
          </cell>
          <cell r="AE580">
            <v>0.24</v>
          </cell>
          <cell r="AF580" t="str">
            <v>NA</v>
          </cell>
          <cell r="AG580" t="str">
            <v>NA</v>
          </cell>
          <cell r="AH580" t="str">
            <v>NA</v>
          </cell>
          <cell r="AI580">
            <v>6</v>
          </cell>
          <cell r="AJ580">
            <v>6</v>
          </cell>
          <cell r="AK580">
            <v>25</v>
          </cell>
          <cell r="AO580">
            <v>139697</v>
          </cell>
          <cell r="AP580">
            <v>106865</v>
          </cell>
          <cell r="AQ580">
            <v>0</v>
          </cell>
          <cell r="AR580">
            <v>0</v>
          </cell>
          <cell r="AS580">
            <v>0</v>
          </cell>
          <cell r="AT580">
            <v>0</v>
          </cell>
          <cell r="AU580">
            <v>0</v>
          </cell>
          <cell r="AV580">
            <v>0</v>
          </cell>
          <cell r="AW580">
            <v>106865</v>
          </cell>
          <cell r="AX580">
            <v>0</v>
          </cell>
          <cell r="AY580">
            <v>0</v>
          </cell>
          <cell r="AZ580">
            <v>0</v>
          </cell>
          <cell r="BA580">
            <v>0</v>
          </cell>
          <cell r="BB580">
            <v>0</v>
          </cell>
          <cell r="BC580">
            <v>0</v>
          </cell>
          <cell r="BD580">
            <v>112208</v>
          </cell>
          <cell r="BE580">
            <v>20418</v>
          </cell>
          <cell r="BF580">
            <v>0</v>
          </cell>
          <cell r="BG580">
            <v>0</v>
          </cell>
          <cell r="BH580">
            <v>0</v>
          </cell>
          <cell r="BI580">
            <v>0</v>
          </cell>
          <cell r="BJ580">
            <v>3403</v>
          </cell>
          <cell r="BK580">
            <v>0</v>
          </cell>
          <cell r="BL580">
            <v>0</v>
          </cell>
          <cell r="BM580">
            <v>0</v>
          </cell>
          <cell r="BN580">
            <v>0</v>
          </cell>
          <cell r="BO580">
            <v>3403</v>
          </cell>
          <cell r="BP580">
            <v>144513</v>
          </cell>
          <cell r="BQ580">
            <v>0</v>
          </cell>
          <cell r="BR580">
            <v>0</v>
          </cell>
          <cell r="BS580">
            <v>0</v>
          </cell>
          <cell r="BT580">
            <v>0</v>
          </cell>
          <cell r="BU580">
            <v>24086</v>
          </cell>
          <cell r="BV580">
            <v>0</v>
          </cell>
          <cell r="BW580">
            <v>0</v>
          </cell>
          <cell r="BX580">
            <v>0</v>
          </cell>
          <cell r="BY580">
            <v>0</v>
          </cell>
          <cell r="BZ580">
            <v>24086</v>
          </cell>
          <cell r="CA580">
            <v>3403</v>
          </cell>
          <cell r="CB580">
            <v>27489</v>
          </cell>
          <cell r="CC580">
            <v>0.05</v>
          </cell>
          <cell r="CD580">
            <v>139697</v>
          </cell>
        </row>
        <row r="581">
          <cell r="B581" t="str">
            <v>SU001</v>
          </cell>
          <cell r="C581" t="str">
            <v>CAP15</v>
          </cell>
          <cell r="D581" t="str">
            <v>Subida Incluye: Herrajes, curva, tubo de salida</v>
          </cell>
          <cell r="E581" t="str">
            <v>U</v>
          </cell>
          <cell r="F581" t="str">
            <v>MOC042</v>
          </cell>
          <cell r="G581" t="str">
            <v>MRD237</v>
          </cell>
          <cell r="H581" t="str">
            <v>MRD068</v>
          </cell>
          <cell r="I581" t="str">
            <v>MRD066</v>
          </cell>
          <cell r="J581" t="str">
            <v>MRD100</v>
          </cell>
          <cell r="K581" t="str">
            <v>NA</v>
          </cell>
          <cell r="L581" t="str">
            <v>NA</v>
          </cell>
          <cell r="M581">
            <v>1</v>
          </cell>
          <cell r="N581">
            <v>3</v>
          </cell>
          <cell r="O581">
            <v>3</v>
          </cell>
          <cell r="P581">
            <v>3</v>
          </cell>
          <cell r="Q581">
            <v>1</v>
          </cell>
          <cell r="R581" t="str">
            <v>NA</v>
          </cell>
          <cell r="S581" t="str">
            <v>NA</v>
          </cell>
          <cell r="T581" t="str">
            <v>CER007</v>
          </cell>
          <cell r="U581" t="str">
            <v>NA</v>
          </cell>
          <cell r="V581" t="str">
            <v>NA</v>
          </cell>
          <cell r="W581" t="str">
            <v>NA</v>
          </cell>
          <cell r="X581" t="str">
            <v>NA</v>
          </cell>
          <cell r="Y581" t="str">
            <v>CMC017</v>
          </cell>
          <cell r="Z581" t="str">
            <v>NA</v>
          </cell>
          <cell r="AA581" t="str">
            <v>NA</v>
          </cell>
          <cell r="AB581" t="str">
            <v>NA</v>
          </cell>
          <cell r="AC581" t="str">
            <v>NA</v>
          </cell>
          <cell r="AD581">
            <v>1</v>
          </cell>
          <cell r="AE581" t="str">
            <v>NA</v>
          </cell>
          <cell r="AF581" t="str">
            <v>NA</v>
          </cell>
          <cell r="AG581" t="str">
            <v>NA</v>
          </cell>
          <cell r="AH581" t="str">
            <v>NA</v>
          </cell>
          <cell r="AI581">
            <v>20</v>
          </cell>
          <cell r="AJ581">
            <v>20</v>
          </cell>
          <cell r="AO581">
            <v>69320</v>
          </cell>
          <cell r="AP581">
            <v>9600</v>
          </cell>
          <cell r="AQ581">
            <v>12000</v>
          </cell>
          <cell r="AR581">
            <v>3290</v>
          </cell>
          <cell r="AS581">
            <v>350</v>
          </cell>
          <cell r="AT581">
            <v>1645</v>
          </cell>
          <cell r="AU581">
            <v>0</v>
          </cell>
          <cell r="AV581">
            <v>0</v>
          </cell>
          <cell r="AW581">
            <v>9600</v>
          </cell>
          <cell r="AX581">
            <v>36000</v>
          </cell>
          <cell r="AY581">
            <v>9870</v>
          </cell>
          <cell r="AZ581">
            <v>1050</v>
          </cell>
          <cell r="BA581">
            <v>1645</v>
          </cell>
          <cell r="BB581">
            <v>0</v>
          </cell>
          <cell r="BC581">
            <v>0</v>
          </cell>
          <cell r="BD581">
            <v>61073</v>
          </cell>
          <cell r="BE581">
            <v>20418</v>
          </cell>
          <cell r="BF581">
            <v>0</v>
          </cell>
          <cell r="BG581">
            <v>0</v>
          </cell>
          <cell r="BH581">
            <v>0</v>
          </cell>
          <cell r="BI581">
            <v>0</v>
          </cell>
          <cell r="BJ581">
            <v>1021</v>
          </cell>
          <cell r="BK581">
            <v>0</v>
          </cell>
          <cell r="BL581">
            <v>0</v>
          </cell>
          <cell r="BM581">
            <v>0</v>
          </cell>
          <cell r="BN581">
            <v>0</v>
          </cell>
          <cell r="BO581">
            <v>1021</v>
          </cell>
          <cell r="BP581">
            <v>144513</v>
          </cell>
          <cell r="BQ581">
            <v>0</v>
          </cell>
          <cell r="BR581">
            <v>0</v>
          </cell>
          <cell r="BS581">
            <v>0</v>
          </cell>
          <cell r="BT581">
            <v>0</v>
          </cell>
          <cell r="BU581">
            <v>7226</v>
          </cell>
          <cell r="BV581">
            <v>0</v>
          </cell>
          <cell r="BW581">
            <v>0</v>
          </cell>
          <cell r="BX581">
            <v>0</v>
          </cell>
          <cell r="BY581">
            <v>0</v>
          </cell>
          <cell r="BZ581">
            <v>7226</v>
          </cell>
          <cell r="CA581">
            <v>1021</v>
          </cell>
          <cell r="CB581">
            <v>8247</v>
          </cell>
          <cell r="CC581">
            <v>0.05</v>
          </cell>
          <cell r="CD581">
            <v>69320</v>
          </cell>
        </row>
        <row r="582">
          <cell r="B582" t="str">
            <v>VO009</v>
          </cell>
          <cell r="C582" t="str">
            <v>CAP15</v>
          </cell>
          <cell r="D582" t="str">
            <v>Sumin. y coloc. de tub. acued. PVC 1/2"</v>
          </cell>
          <cell r="E582" t="str">
            <v>m</v>
          </cell>
          <cell r="F582" t="str">
            <v>MOC059</v>
          </cell>
          <cell r="G582" t="str">
            <v>NA</v>
          </cell>
          <cell r="H582" t="str">
            <v>NA</v>
          </cell>
          <cell r="I582" t="str">
            <v>NA</v>
          </cell>
          <cell r="J582" t="str">
            <v>NA</v>
          </cell>
          <cell r="K582" t="str">
            <v>NA</v>
          </cell>
          <cell r="L582" t="str">
            <v>NA</v>
          </cell>
          <cell r="M582">
            <v>1</v>
          </cell>
          <cell r="N582" t="str">
            <v>NA</v>
          </cell>
          <cell r="O582" t="str">
            <v>NA</v>
          </cell>
          <cell r="P582" t="str">
            <v>NA</v>
          </cell>
          <cell r="Q582" t="str">
            <v>NA</v>
          </cell>
          <cell r="R582" t="str">
            <v>NA</v>
          </cell>
          <cell r="S582" t="str">
            <v>NA</v>
          </cell>
          <cell r="T582" t="str">
            <v>CEC015</v>
          </cell>
          <cell r="U582" t="str">
            <v>NA</v>
          </cell>
          <cell r="V582" t="str">
            <v>NA</v>
          </cell>
          <cell r="W582" t="str">
            <v>NA</v>
          </cell>
          <cell r="X582" t="str">
            <v>NA</v>
          </cell>
          <cell r="Y582" t="str">
            <v>CMC022</v>
          </cell>
          <cell r="Z582" t="str">
            <v>NA</v>
          </cell>
          <cell r="AA582" t="str">
            <v>NA</v>
          </cell>
          <cell r="AB582" t="str">
            <v>NA</v>
          </cell>
          <cell r="AC582" t="str">
            <v>NA</v>
          </cell>
          <cell r="AD582">
            <v>1</v>
          </cell>
          <cell r="AE582" t="str">
            <v>NA</v>
          </cell>
          <cell r="AF582" t="str">
            <v>NA</v>
          </cell>
          <cell r="AG582" t="str">
            <v>NA</v>
          </cell>
          <cell r="AH582" t="str">
            <v>NA</v>
          </cell>
          <cell r="AI582">
            <v>20</v>
          </cell>
          <cell r="AJ582">
            <v>20</v>
          </cell>
          <cell r="AO582">
            <v>12326</v>
          </cell>
          <cell r="AP582">
            <v>2500</v>
          </cell>
          <cell r="AQ582">
            <v>0</v>
          </cell>
          <cell r="AR582">
            <v>0</v>
          </cell>
          <cell r="AS582">
            <v>0</v>
          </cell>
          <cell r="AT582">
            <v>0</v>
          </cell>
          <cell r="AU582">
            <v>0</v>
          </cell>
          <cell r="AV582">
            <v>0</v>
          </cell>
          <cell r="AW582">
            <v>2500</v>
          </cell>
          <cell r="AX582">
            <v>0</v>
          </cell>
          <cell r="AY582">
            <v>0</v>
          </cell>
          <cell r="AZ582">
            <v>0</v>
          </cell>
          <cell r="BA582">
            <v>0</v>
          </cell>
          <cell r="BB582">
            <v>0</v>
          </cell>
          <cell r="BC582">
            <v>0</v>
          </cell>
          <cell r="BD582">
            <v>2625</v>
          </cell>
          <cell r="BE582">
            <v>28837</v>
          </cell>
          <cell r="BF582">
            <v>0</v>
          </cell>
          <cell r="BG582">
            <v>0</v>
          </cell>
          <cell r="BH582">
            <v>0</v>
          </cell>
          <cell r="BI582">
            <v>0</v>
          </cell>
          <cell r="BJ582">
            <v>1442</v>
          </cell>
          <cell r="BK582">
            <v>0</v>
          </cell>
          <cell r="BL582">
            <v>0</v>
          </cell>
          <cell r="BM582">
            <v>0</v>
          </cell>
          <cell r="BN582">
            <v>0</v>
          </cell>
          <cell r="BO582">
            <v>1442</v>
          </cell>
          <cell r="BP582">
            <v>165187</v>
          </cell>
          <cell r="BQ582">
            <v>0</v>
          </cell>
          <cell r="BR582">
            <v>0</v>
          </cell>
          <cell r="BS582">
            <v>0</v>
          </cell>
          <cell r="BT582">
            <v>0</v>
          </cell>
          <cell r="BU582">
            <v>8259</v>
          </cell>
          <cell r="BV582">
            <v>0</v>
          </cell>
          <cell r="BW582">
            <v>0</v>
          </cell>
          <cell r="BX582">
            <v>0</v>
          </cell>
          <cell r="BY582">
            <v>0</v>
          </cell>
          <cell r="BZ582">
            <v>8259</v>
          </cell>
          <cell r="CA582">
            <v>1442</v>
          </cell>
          <cell r="CB582">
            <v>9701</v>
          </cell>
          <cell r="CC582">
            <v>0.05</v>
          </cell>
          <cell r="CD582">
            <v>12326</v>
          </cell>
        </row>
        <row r="583">
          <cell r="B583" t="str">
            <v>VO008</v>
          </cell>
          <cell r="C583" t="str">
            <v>CAP15</v>
          </cell>
          <cell r="D583" t="str">
            <v>Sumin. y coloc. de tub. sanit. PVC 6"</v>
          </cell>
          <cell r="E583" t="str">
            <v>m</v>
          </cell>
          <cell r="F583" t="str">
            <v>MOC123</v>
          </cell>
          <cell r="G583" t="str">
            <v>NA</v>
          </cell>
          <cell r="H583" t="str">
            <v>NA</v>
          </cell>
          <cell r="I583" t="str">
            <v>NA</v>
          </cell>
          <cell r="J583" t="str">
            <v>NA</v>
          </cell>
          <cell r="K583" t="str">
            <v>NA</v>
          </cell>
          <cell r="L583" t="str">
            <v>NA</v>
          </cell>
          <cell r="M583">
            <v>1</v>
          </cell>
          <cell r="N583" t="str">
            <v>NA</v>
          </cell>
          <cell r="O583" t="str">
            <v>NA</v>
          </cell>
          <cell r="P583" t="str">
            <v>NA</v>
          </cell>
          <cell r="Q583" t="str">
            <v>NA</v>
          </cell>
          <cell r="R583" t="str">
            <v>NA</v>
          </cell>
          <cell r="S583" t="str">
            <v>NA</v>
          </cell>
          <cell r="T583" t="str">
            <v>CEC015</v>
          </cell>
          <cell r="U583" t="str">
            <v>NA</v>
          </cell>
          <cell r="V583" t="str">
            <v>NA</v>
          </cell>
          <cell r="W583" t="str">
            <v>NA</v>
          </cell>
          <cell r="X583" t="str">
            <v>NA</v>
          </cell>
          <cell r="Y583" t="str">
            <v>CMC022</v>
          </cell>
          <cell r="Z583" t="str">
            <v>NA</v>
          </cell>
          <cell r="AA583" t="str">
            <v>NA</v>
          </cell>
          <cell r="AB583" t="str">
            <v>NA</v>
          </cell>
          <cell r="AC583" t="str">
            <v>NA</v>
          </cell>
          <cell r="AD583">
            <v>1</v>
          </cell>
          <cell r="AE583" t="str">
            <v>NA</v>
          </cell>
          <cell r="AF583" t="str">
            <v>NA</v>
          </cell>
          <cell r="AG583" t="str">
            <v>NA</v>
          </cell>
          <cell r="AH583" t="str">
            <v>NA</v>
          </cell>
          <cell r="AI583">
            <v>75</v>
          </cell>
          <cell r="AJ583">
            <v>75</v>
          </cell>
          <cell r="AO583">
            <v>19974</v>
          </cell>
          <cell r="AP583">
            <v>16560</v>
          </cell>
          <cell r="AQ583">
            <v>0</v>
          </cell>
          <cell r="AR583">
            <v>0</v>
          </cell>
          <cell r="AS583">
            <v>0</v>
          </cell>
          <cell r="AT583">
            <v>0</v>
          </cell>
          <cell r="AU583">
            <v>0</v>
          </cell>
          <cell r="AV583">
            <v>0</v>
          </cell>
          <cell r="AW583">
            <v>16560</v>
          </cell>
          <cell r="AX583">
            <v>0</v>
          </cell>
          <cell r="AY583">
            <v>0</v>
          </cell>
          <cell r="AZ583">
            <v>0</v>
          </cell>
          <cell r="BA583">
            <v>0</v>
          </cell>
          <cell r="BB583">
            <v>0</v>
          </cell>
          <cell r="BC583">
            <v>0</v>
          </cell>
          <cell r="BD583">
            <v>17388</v>
          </cell>
          <cell r="BE583">
            <v>28837</v>
          </cell>
          <cell r="BF583">
            <v>0</v>
          </cell>
          <cell r="BG583">
            <v>0</v>
          </cell>
          <cell r="BH583">
            <v>0</v>
          </cell>
          <cell r="BI583">
            <v>0</v>
          </cell>
          <cell r="BJ583">
            <v>384</v>
          </cell>
          <cell r="BK583">
            <v>0</v>
          </cell>
          <cell r="BL583">
            <v>0</v>
          </cell>
          <cell r="BM583">
            <v>0</v>
          </cell>
          <cell r="BN583">
            <v>0</v>
          </cell>
          <cell r="BO583">
            <v>384</v>
          </cell>
          <cell r="BP583">
            <v>165187</v>
          </cell>
          <cell r="BQ583">
            <v>0</v>
          </cell>
          <cell r="BR583">
            <v>0</v>
          </cell>
          <cell r="BS583">
            <v>0</v>
          </cell>
          <cell r="BT583">
            <v>0</v>
          </cell>
          <cell r="BU583">
            <v>2202</v>
          </cell>
          <cell r="BV583">
            <v>0</v>
          </cell>
          <cell r="BW583">
            <v>0</v>
          </cell>
          <cell r="BX583">
            <v>0</v>
          </cell>
          <cell r="BY583">
            <v>0</v>
          </cell>
          <cell r="BZ583">
            <v>2202</v>
          </cell>
          <cell r="CA583">
            <v>384</v>
          </cell>
          <cell r="CB583">
            <v>2586</v>
          </cell>
          <cell r="CC583">
            <v>0.05</v>
          </cell>
          <cell r="CD583">
            <v>19974</v>
          </cell>
        </row>
        <row r="584">
          <cell r="B584" t="str">
            <v>TA001</v>
          </cell>
          <cell r="C584" t="str">
            <v>CAP15</v>
          </cell>
          <cell r="D584" t="str">
            <v>Tapón de 4"</v>
          </cell>
          <cell r="E584" t="str">
            <v>U</v>
          </cell>
          <cell r="F584" t="str">
            <v>MOC112</v>
          </cell>
          <cell r="G584" t="str">
            <v>NA</v>
          </cell>
          <cell r="H584" t="str">
            <v>NA</v>
          </cell>
          <cell r="I584" t="str">
            <v>NA</v>
          </cell>
          <cell r="J584" t="str">
            <v>NA</v>
          </cell>
          <cell r="K584" t="str">
            <v>NA</v>
          </cell>
          <cell r="L584" t="str">
            <v>NA</v>
          </cell>
          <cell r="M584">
            <v>1</v>
          </cell>
          <cell r="N584" t="str">
            <v>NA</v>
          </cell>
          <cell r="O584" t="str">
            <v>NA</v>
          </cell>
          <cell r="P584" t="str">
            <v>NA</v>
          </cell>
          <cell r="Q584" t="str">
            <v>NA</v>
          </cell>
          <cell r="R584" t="str">
            <v>NA</v>
          </cell>
          <cell r="S584" t="str">
            <v>NA</v>
          </cell>
          <cell r="T584" t="str">
            <v>CEC005</v>
          </cell>
          <cell r="U584" t="str">
            <v>NA</v>
          </cell>
          <cell r="V584" t="str">
            <v>NA</v>
          </cell>
          <cell r="W584" t="str">
            <v>NA</v>
          </cell>
          <cell r="X584" t="str">
            <v>NA</v>
          </cell>
          <cell r="Y584" t="str">
            <v>CMC005</v>
          </cell>
          <cell r="Z584" t="str">
            <v>NA</v>
          </cell>
          <cell r="AA584" t="str">
            <v>NA</v>
          </cell>
          <cell r="AB584" t="str">
            <v>NA</v>
          </cell>
          <cell r="AC584" t="str">
            <v>NA</v>
          </cell>
          <cell r="AD584">
            <v>1</v>
          </cell>
          <cell r="AE584" t="str">
            <v>NA</v>
          </cell>
          <cell r="AF584" t="str">
            <v>NA</v>
          </cell>
          <cell r="AG584" t="str">
            <v>NA</v>
          </cell>
          <cell r="AH584" t="str">
            <v>NA</v>
          </cell>
          <cell r="AI584">
            <v>40</v>
          </cell>
          <cell r="AJ584">
            <v>40</v>
          </cell>
          <cell r="AO584">
            <v>6453</v>
          </cell>
          <cell r="AP584">
            <v>3500</v>
          </cell>
          <cell r="AQ584">
            <v>0</v>
          </cell>
          <cell r="AR584">
            <v>0</v>
          </cell>
          <cell r="AS584">
            <v>0</v>
          </cell>
          <cell r="AT584">
            <v>0</v>
          </cell>
          <cell r="AU584">
            <v>0</v>
          </cell>
          <cell r="AV584">
            <v>0</v>
          </cell>
          <cell r="AW584">
            <v>3500</v>
          </cell>
          <cell r="AX584">
            <v>0</v>
          </cell>
          <cell r="AY584">
            <v>0</v>
          </cell>
          <cell r="AZ584">
            <v>0</v>
          </cell>
          <cell r="BA584">
            <v>0</v>
          </cell>
          <cell r="BB584">
            <v>0</v>
          </cell>
          <cell r="BC584">
            <v>0</v>
          </cell>
          <cell r="BD584">
            <v>3675</v>
          </cell>
          <cell r="BE584">
            <v>4261</v>
          </cell>
          <cell r="BF584">
            <v>0</v>
          </cell>
          <cell r="BG584">
            <v>0</v>
          </cell>
          <cell r="BH584">
            <v>0</v>
          </cell>
          <cell r="BI584">
            <v>0</v>
          </cell>
          <cell r="BJ584">
            <v>107</v>
          </cell>
          <cell r="BK584">
            <v>0</v>
          </cell>
          <cell r="BL584">
            <v>0</v>
          </cell>
          <cell r="BM584">
            <v>0</v>
          </cell>
          <cell r="BN584">
            <v>0</v>
          </cell>
          <cell r="BO584">
            <v>107</v>
          </cell>
          <cell r="BP584">
            <v>106852</v>
          </cell>
          <cell r="BQ584">
            <v>0</v>
          </cell>
          <cell r="BR584">
            <v>0</v>
          </cell>
          <cell r="BS584">
            <v>0</v>
          </cell>
          <cell r="BT584">
            <v>0</v>
          </cell>
          <cell r="BU584">
            <v>2671</v>
          </cell>
          <cell r="BV584">
            <v>0</v>
          </cell>
          <cell r="BW584">
            <v>0</v>
          </cell>
          <cell r="BX584">
            <v>0</v>
          </cell>
          <cell r="BY584">
            <v>0</v>
          </cell>
          <cell r="BZ584">
            <v>2671</v>
          </cell>
          <cell r="CA584">
            <v>107</v>
          </cell>
          <cell r="CB584">
            <v>2778</v>
          </cell>
          <cell r="CC584">
            <v>0.05</v>
          </cell>
          <cell r="CD584">
            <v>6453</v>
          </cell>
        </row>
        <row r="585">
          <cell r="B585" t="str">
            <v>TA001</v>
          </cell>
          <cell r="C585" t="str">
            <v>CAP15</v>
          </cell>
          <cell r="D585" t="str">
            <v>Tapón de 4"</v>
          </cell>
          <cell r="E585" t="str">
            <v>U</v>
          </cell>
          <cell r="F585" t="str">
            <v>MOC114</v>
          </cell>
          <cell r="G585" t="str">
            <v>NA</v>
          </cell>
          <cell r="H585" t="str">
            <v>NA</v>
          </cell>
          <cell r="I585" t="str">
            <v>NA</v>
          </cell>
          <cell r="J585" t="str">
            <v>NA</v>
          </cell>
          <cell r="K585" t="str">
            <v>NA</v>
          </cell>
          <cell r="L585" t="str">
            <v>NA</v>
          </cell>
          <cell r="M585">
            <v>1</v>
          </cell>
          <cell r="N585" t="str">
            <v>NA</v>
          </cell>
          <cell r="O585" t="str">
            <v>NA</v>
          </cell>
          <cell r="P585" t="str">
            <v>NA</v>
          </cell>
          <cell r="Q585" t="str">
            <v>NA</v>
          </cell>
          <cell r="R585" t="str">
            <v>NA</v>
          </cell>
          <cell r="S585" t="str">
            <v>NA</v>
          </cell>
          <cell r="T585" t="str">
            <v>CEC005</v>
          </cell>
          <cell r="U585" t="str">
            <v>NA</v>
          </cell>
          <cell r="V585" t="str">
            <v>NA</v>
          </cell>
          <cell r="W585" t="str">
            <v>NA</v>
          </cell>
          <cell r="X585" t="str">
            <v>NA</v>
          </cell>
          <cell r="Y585" t="str">
            <v>CMC005</v>
          </cell>
          <cell r="Z585" t="str">
            <v>NA</v>
          </cell>
          <cell r="AA585" t="str">
            <v>NA</v>
          </cell>
          <cell r="AB585" t="str">
            <v>NA</v>
          </cell>
          <cell r="AC585" t="str">
            <v>NA</v>
          </cell>
          <cell r="AD585">
            <v>1</v>
          </cell>
          <cell r="AE585" t="str">
            <v>NA</v>
          </cell>
          <cell r="AF585" t="str">
            <v>NA</v>
          </cell>
          <cell r="AG585" t="str">
            <v>NA</v>
          </cell>
          <cell r="AH585" t="str">
            <v>NA</v>
          </cell>
          <cell r="AI585">
            <v>30</v>
          </cell>
          <cell r="AJ585">
            <v>30</v>
          </cell>
          <cell r="AO585">
            <v>7652</v>
          </cell>
          <cell r="AP585">
            <v>3760</v>
          </cell>
          <cell r="AQ585">
            <v>0</v>
          </cell>
          <cell r="AR585">
            <v>0</v>
          </cell>
          <cell r="AS585">
            <v>0</v>
          </cell>
          <cell r="AT585">
            <v>0</v>
          </cell>
          <cell r="AU585">
            <v>0</v>
          </cell>
          <cell r="AV585">
            <v>0</v>
          </cell>
          <cell r="AW585">
            <v>3760</v>
          </cell>
          <cell r="AX585">
            <v>0</v>
          </cell>
          <cell r="AY585">
            <v>0</v>
          </cell>
          <cell r="AZ585">
            <v>0</v>
          </cell>
          <cell r="BA585">
            <v>0</v>
          </cell>
          <cell r="BB585">
            <v>0</v>
          </cell>
          <cell r="BC585">
            <v>0</v>
          </cell>
          <cell r="BD585">
            <v>3948</v>
          </cell>
          <cell r="BE585">
            <v>4261</v>
          </cell>
          <cell r="BF585">
            <v>0</v>
          </cell>
          <cell r="BG585">
            <v>0</v>
          </cell>
          <cell r="BH585">
            <v>0</v>
          </cell>
          <cell r="BI585">
            <v>0</v>
          </cell>
          <cell r="BJ585">
            <v>142</v>
          </cell>
          <cell r="BK585">
            <v>0</v>
          </cell>
          <cell r="BL585">
            <v>0</v>
          </cell>
          <cell r="BM585">
            <v>0</v>
          </cell>
          <cell r="BN585">
            <v>0</v>
          </cell>
          <cell r="BO585">
            <v>142</v>
          </cell>
          <cell r="BP585">
            <v>106852</v>
          </cell>
          <cell r="BQ585">
            <v>0</v>
          </cell>
          <cell r="BR585">
            <v>0</v>
          </cell>
          <cell r="BS585">
            <v>0</v>
          </cell>
          <cell r="BT585">
            <v>0</v>
          </cell>
          <cell r="BU585">
            <v>3562</v>
          </cell>
          <cell r="BV585">
            <v>0</v>
          </cell>
          <cell r="BW585">
            <v>0</v>
          </cell>
          <cell r="BX585">
            <v>0</v>
          </cell>
          <cell r="BY585">
            <v>0</v>
          </cell>
          <cell r="BZ585">
            <v>3562</v>
          </cell>
          <cell r="CA585">
            <v>142</v>
          </cell>
          <cell r="CB585">
            <v>3704</v>
          </cell>
          <cell r="CC585">
            <v>0.05</v>
          </cell>
          <cell r="CD585">
            <v>7652</v>
          </cell>
        </row>
        <row r="586">
          <cell r="B586" t="str">
            <v>PLC01</v>
          </cell>
          <cell r="C586" t="str">
            <v>CAP16</v>
          </cell>
          <cell r="D586" t="str">
            <v>De    10  pares</v>
          </cell>
          <cell r="E586" t="str">
            <v>m</v>
          </cell>
          <cell r="F586" t="str">
            <v>NA</v>
          </cell>
          <cell r="G586" t="str">
            <v>NA</v>
          </cell>
          <cell r="H586" t="str">
            <v>NA</v>
          </cell>
          <cell r="I586" t="str">
            <v>NA</v>
          </cell>
          <cell r="J586" t="str">
            <v>NA</v>
          </cell>
          <cell r="K586" t="str">
            <v>NA</v>
          </cell>
          <cell r="L586" t="str">
            <v>NA</v>
          </cell>
          <cell r="M586" t="str">
            <v>NA</v>
          </cell>
          <cell r="N586" t="str">
            <v>NA</v>
          </cell>
          <cell r="O586" t="str">
            <v>NA</v>
          </cell>
          <cell r="P586" t="str">
            <v>NA</v>
          </cell>
          <cell r="Q586" t="str">
            <v>NA</v>
          </cell>
          <cell r="R586" t="str">
            <v>NA</v>
          </cell>
          <cell r="S586" t="str">
            <v>NA</v>
          </cell>
          <cell r="T586" t="str">
            <v>CER001</v>
          </cell>
          <cell r="U586" t="str">
            <v>NA</v>
          </cell>
          <cell r="V586" t="str">
            <v>NA</v>
          </cell>
          <cell r="W586" t="str">
            <v>NA</v>
          </cell>
          <cell r="X586" t="str">
            <v>NA</v>
          </cell>
          <cell r="Y586" t="str">
            <v>CMC011</v>
          </cell>
          <cell r="Z586" t="str">
            <v>NA</v>
          </cell>
          <cell r="AA586" t="str">
            <v>NA</v>
          </cell>
          <cell r="AB586" t="str">
            <v>NA</v>
          </cell>
          <cell r="AC586" t="str">
            <v>NA</v>
          </cell>
          <cell r="AD586">
            <v>1</v>
          </cell>
          <cell r="AE586" t="str">
            <v>NA</v>
          </cell>
          <cell r="AF586" t="str">
            <v>NA</v>
          </cell>
          <cell r="AG586" t="str">
            <v>NA</v>
          </cell>
          <cell r="AH586" t="str">
            <v>NA</v>
          </cell>
          <cell r="AI586">
            <v>1000</v>
          </cell>
          <cell r="AJ586">
            <v>1000</v>
          </cell>
          <cell r="AO586">
            <v>377</v>
          </cell>
          <cell r="AP586">
            <v>0</v>
          </cell>
          <cell r="AQ586">
            <v>0</v>
          </cell>
          <cell r="AR586">
            <v>0</v>
          </cell>
          <cell r="AS586">
            <v>0</v>
          </cell>
          <cell r="AT586">
            <v>0</v>
          </cell>
          <cell r="AU586">
            <v>0</v>
          </cell>
          <cell r="AV586">
            <v>0</v>
          </cell>
          <cell r="AW586">
            <v>0</v>
          </cell>
          <cell r="AX586">
            <v>0</v>
          </cell>
          <cell r="AY586">
            <v>0</v>
          </cell>
          <cell r="AZ586">
            <v>0</v>
          </cell>
          <cell r="BA586">
            <v>0</v>
          </cell>
          <cell r="BB586">
            <v>0</v>
          </cell>
          <cell r="BC586">
            <v>0</v>
          </cell>
          <cell r="BD586">
            <v>0</v>
          </cell>
          <cell r="BE586">
            <v>250716</v>
          </cell>
          <cell r="BF586">
            <v>0</v>
          </cell>
          <cell r="BG586">
            <v>0</v>
          </cell>
          <cell r="BH586">
            <v>0</v>
          </cell>
          <cell r="BI586">
            <v>0</v>
          </cell>
          <cell r="BJ586">
            <v>251</v>
          </cell>
          <cell r="BK586">
            <v>0</v>
          </cell>
          <cell r="BL586">
            <v>0</v>
          </cell>
          <cell r="BM586">
            <v>0</v>
          </cell>
          <cell r="BN586">
            <v>0</v>
          </cell>
          <cell r="BO586">
            <v>251</v>
          </cell>
          <cell r="BP586">
            <v>125868</v>
          </cell>
          <cell r="BQ586">
            <v>0</v>
          </cell>
          <cell r="BR586">
            <v>0</v>
          </cell>
          <cell r="BS586">
            <v>0</v>
          </cell>
          <cell r="BT586">
            <v>0</v>
          </cell>
          <cell r="BU586">
            <v>126</v>
          </cell>
          <cell r="BV586">
            <v>0</v>
          </cell>
          <cell r="BW586">
            <v>0</v>
          </cell>
          <cell r="BX586">
            <v>0</v>
          </cell>
          <cell r="BY586">
            <v>0</v>
          </cell>
          <cell r="BZ586">
            <v>126</v>
          </cell>
          <cell r="CA586">
            <v>251</v>
          </cell>
          <cell r="CB586">
            <v>377</v>
          </cell>
          <cell r="CD586">
            <v>377</v>
          </cell>
        </row>
        <row r="587">
          <cell r="B587" t="str">
            <v>PLC02</v>
          </cell>
          <cell r="C587" t="str">
            <v>CAP16</v>
          </cell>
          <cell r="D587" t="str">
            <v>De    30  pares</v>
          </cell>
          <cell r="E587" t="str">
            <v>m</v>
          </cell>
          <cell r="F587" t="str">
            <v>NA</v>
          </cell>
          <cell r="G587" t="str">
            <v>NA</v>
          </cell>
          <cell r="H587" t="str">
            <v>NA</v>
          </cell>
          <cell r="I587" t="str">
            <v>NA</v>
          </cell>
          <cell r="J587" t="str">
            <v>NA</v>
          </cell>
          <cell r="K587" t="str">
            <v>NA</v>
          </cell>
          <cell r="L587" t="str">
            <v>NA</v>
          </cell>
          <cell r="M587" t="str">
            <v>NA</v>
          </cell>
          <cell r="N587" t="str">
            <v>NA</v>
          </cell>
          <cell r="O587" t="str">
            <v>NA</v>
          </cell>
          <cell r="P587" t="str">
            <v>NA</v>
          </cell>
          <cell r="Q587" t="str">
            <v>NA</v>
          </cell>
          <cell r="R587" t="str">
            <v>NA</v>
          </cell>
          <cell r="S587" t="str">
            <v>NA</v>
          </cell>
          <cell r="T587" t="str">
            <v>CER001</v>
          </cell>
          <cell r="U587" t="str">
            <v>NA</v>
          </cell>
          <cell r="V587" t="str">
            <v>NA</v>
          </cell>
          <cell r="W587" t="str">
            <v>NA</v>
          </cell>
          <cell r="X587" t="str">
            <v>NA</v>
          </cell>
          <cell r="Y587" t="str">
            <v>CMC011</v>
          </cell>
          <cell r="Z587" t="str">
            <v>NA</v>
          </cell>
          <cell r="AA587" t="str">
            <v>NA</v>
          </cell>
          <cell r="AB587" t="str">
            <v>NA</v>
          </cell>
          <cell r="AC587" t="str">
            <v>NA</v>
          </cell>
          <cell r="AD587">
            <v>1</v>
          </cell>
          <cell r="AE587" t="str">
            <v>NA</v>
          </cell>
          <cell r="AF587" t="str">
            <v>NA</v>
          </cell>
          <cell r="AG587" t="str">
            <v>NA</v>
          </cell>
          <cell r="AH587" t="str">
            <v>NA</v>
          </cell>
          <cell r="AI587">
            <v>1000</v>
          </cell>
          <cell r="AJ587">
            <v>1000</v>
          </cell>
          <cell r="AO587">
            <v>377</v>
          </cell>
          <cell r="AP587">
            <v>0</v>
          </cell>
          <cell r="AQ587">
            <v>0</v>
          </cell>
          <cell r="AR587">
            <v>0</v>
          </cell>
          <cell r="AS587">
            <v>0</v>
          </cell>
          <cell r="AT587">
            <v>0</v>
          </cell>
          <cell r="AU587">
            <v>0</v>
          </cell>
          <cell r="AV587">
            <v>0</v>
          </cell>
          <cell r="AW587">
            <v>0</v>
          </cell>
          <cell r="AX587">
            <v>0</v>
          </cell>
          <cell r="AY587">
            <v>0</v>
          </cell>
          <cell r="AZ587">
            <v>0</v>
          </cell>
          <cell r="BA587">
            <v>0</v>
          </cell>
          <cell r="BB587">
            <v>0</v>
          </cell>
          <cell r="BC587">
            <v>0</v>
          </cell>
          <cell r="BD587">
            <v>0</v>
          </cell>
          <cell r="BE587">
            <v>250716</v>
          </cell>
          <cell r="BF587">
            <v>0</v>
          </cell>
          <cell r="BG587">
            <v>0</v>
          </cell>
          <cell r="BH587">
            <v>0</v>
          </cell>
          <cell r="BI587">
            <v>0</v>
          </cell>
          <cell r="BJ587">
            <v>251</v>
          </cell>
          <cell r="BK587">
            <v>0</v>
          </cell>
          <cell r="BL587">
            <v>0</v>
          </cell>
          <cell r="BM587">
            <v>0</v>
          </cell>
          <cell r="BN587">
            <v>0</v>
          </cell>
          <cell r="BO587">
            <v>251</v>
          </cell>
          <cell r="BP587">
            <v>125868</v>
          </cell>
          <cell r="BQ587">
            <v>0</v>
          </cell>
          <cell r="BR587">
            <v>0</v>
          </cell>
          <cell r="BS587">
            <v>0</v>
          </cell>
          <cell r="BT587">
            <v>0</v>
          </cell>
          <cell r="BU587">
            <v>126</v>
          </cell>
          <cell r="BV587">
            <v>0</v>
          </cell>
          <cell r="BW587">
            <v>0</v>
          </cell>
          <cell r="BX587">
            <v>0</v>
          </cell>
          <cell r="BY587">
            <v>0</v>
          </cell>
          <cell r="BZ587">
            <v>126</v>
          </cell>
          <cell r="CA587">
            <v>251</v>
          </cell>
          <cell r="CB587">
            <v>377</v>
          </cell>
          <cell r="CD587">
            <v>377</v>
          </cell>
        </row>
        <row r="588">
          <cell r="B588" t="str">
            <v>PLC03</v>
          </cell>
          <cell r="C588" t="str">
            <v>CAP16</v>
          </cell>
          <cell r="D588" t="str">
            <v>De    30  pares</v>
          </cell>
          <cell r="E588" t="str">
            <v>m</v>
          </cell>
          <cell r="F588" t="str">
            <v>NA</v>
          </cell>
          <cell r="G588" t="str">
            <v>NA</v>
          </cell>
          <cell r="H588" t="str">
            <v>NA</v>
          </cell>
          <cell r="I588" t="str">
            <v>NA</v>
          </cell>
          <cell r="J588" t="str">
            <v>NA</v>
          </cell>
          <cell r="K588" t="str">
            <v>NA</v>
          </cell>
          <cell r="L588" t="str">
            <v>NA</v>
          </cell>
          <cell r="M588" t="str">
            <v>NA</v>
          </cell>
          <cell r="N588" t="str">
            <v>NA</v>
          </cell>
          <cell r="O588" t="str">
            <v>NA</v>
          </cell>
          <cell r="P588" t="str">
            <v>NA</v>
          </cell>
          <cell r="Q588" t="str">
            <v>NA</v>
          </cell>
          <cell r="R588" t="str">
            <v>NA</v>
          </cell>
          <cell r="S588" t="str">
            <v>NA</v>
          </cell>
          <cell r="T588" t="str">
            <v>CER001</v>
          </cell>
          <cell r="U588" t="str">
            <v>NA</v>
          </cell>
          <cell r="V588" t="str">
            <v>NA</v>
          </cell>
          <cell r="W588" t="str">
            <v>NA</v>
          </cell>
          <cell r="X588" t="str">
            <v>NA</v>
          </cell>
          <cell r="Y588" t="str">
            <v>CMC011</v>
          </cell>
          <cell r="Z588" t="str">
            <v>NA</v>
          </cell>
          <cell r="AA588" t="str">
            <v>NA</v>
          </cell>
          <cell r="AB588" t="str">
            <v>NA</v>
          </cell>
          <cell r="AC588" t="str">
            <v>NA</v>
          </cell>
          <cell r="AD588">
            <v>1</v>
          </cell>
          <cell r="AE588" t="str">
            <v>NA</v>
          </cell>
          <cell r="AF588" t="str">
            <v>NA</v>
          </cell>
          <cell r="AG588" t="str">
            <v>NA</v>
          </cell>
          <cell r="AH588" t="str">
            <v>NA</v>
          </cell>
          <cell r="AI588">
            <v>1104</v>
          </cell>
          <cell r="AJ588">
            <v>1104</v>
          </cell>
          <cell r="AO588">
            <v>341</v>
          </cell>
          <cell r="AP588">
            <v>0</v>
          </cell>
          <cell r="AQ588">
            <v>0</v>
          </cell>
          <cell r="AR588">
            <v>0</v>
          </cell>
          <cell r="AS588">
            <v>0</v>
          </cell>
          <cell r="AT588">
            <v>0</v>
          </cell>
          <cell r="AU588">
            <v>0</v>
          </cell>
          <cell r="AV588">
            <v>0</v>
          </cell>
          <cell r="AW588">
            <v>0</v>
          </cell>
          <cell r="AX588">
            <v>0</v>
          </cell>
          <cell r="AY588">
            <v>0</v>
          </cell>
          <cell r="AZ588">
            <v>0</v>
          </cell>
          <cell r="BA588">
            <v>0</v>
          </cell>
          <cell r="BB588">
            <v>0</v>
          </cell>
          <cell r="BC588">
            <v>0</v>
          </cell>
          <cell r="BD588">
            <v>0</v>
          </cell>
          <cell r="BE588">
            <v>250716</v>
          </cell>
          <cell r="BF588">
            <v>0</v>
          </cell>
          <cell r="BG588">
            <v>0</v>
          </cell>
          <cell r="BH588">
            <v>0</v>
          </cell>
          <cell r="BI588">
            <v>0</v>
          </cell>
          <cell r="BJ588">
            <v>227</v>
          </cell>
          <cell r="BK588">
            <v>0</v>
          </cell>
          <cell r="BL588">
            <v>0</v>
          </cell>
          <cell r="BM588">
            <v>0</v>
          </cell>
          <cell r="BN588">
            <v>0</v>
          </cell>
          <cell r="BO588">
            <v>227</v>
          </cell>
          <cell r="BP588">
            <v>125868</v>
          </cell>
          <cell r="BQ588">
            <v>0</v>
          </cell>
          <cell r="BR588">
            <v>0</v>
          </cell>
          <cell r="BS588">
            <v>0</v>
          </cell>
          <cell r="BT588">
            <v>0</v>
          </cell>
          <cell r="BU588">
            <v>114</v>
          </cell>
          <cell r="BV588">
            <v>0</v>
          </cell>
          <cell r="BW588">
            <v>0</v>
          </cell>
          <cell r="BX588">
            <v>0</v>
          </cell>
          <cell r="BY588">
            <v>0</v>
          </cell>
          <cell r="BZ588">
            <v>114</v>
          </cell>
          <cell r="CA588">
            <v>227</v>
          </cell>
          <cell r="CB588">
            <v>341</v>
          </cell>
          <cell r="CC588">
            <v>0.05</v>
          </cell>
          <cell r="CD588">
            <v>341</v>
          </cell>
        </row>
        <row r="589">
          <cell r="B589" t="str">
            <v>PLC04</v>
          </cell>
          <cell r="C589" t="str">
            <v>CAP16</v>
          </cell>
          <cell r="D589" t="str">
            <v>De    40  pares</v>
          </cell>
          <cell r="E589" t="str">
            <v>m</v>
          </cell>
          <cell r="F589" t="str">
            <v>NA</v>
          </cell>
          <cell r="G589" t="str">
            <v>NA</v>
          </cell>
          <cell r="H589" t="str">
            <v>NA</v>
          </cell>
          <cell r="I589" t="str">
            <v>NA</v>
          </cell>
          <cell r="J589" t="str">
            <v>NA</v>
          </cell>
          <cell r="K589" t="str">
            <v>NA</v>
          </cell>
          <cell r="L589" t="str">
            <v>NA</v>
          </cell>
          <cell r="M589" t="str">
            <v>NA</v>
          </cell>
          <cell r="N589" t="str">
            <v>NA</v>
          </cell>
          <cell r="O589" t="str">
            <v>NA</v>
          </cell>
          <cell r="P589" t="str">
            <v>NA</v>
          </cell>
          <cell r="Q589" t="str">
            <v>NA</v>
          </cell>
          <cell r="R589" t="str">
            <v>NA</v>
          </cell>
          <cell r="S589" t="str">
            <v>NA</v>
          </cell>
          <cell r="T589" t="str">
            <v>CER001</v>
          </cell>
          <cell r="U589" t="str">
            <v>NA</v>
          </cell>
          <cell r="V589" t="str">
            <v>NA</v>
          </cell>
          <cell r="W589" t="str">
            <v>NA</v>
          </cell>
          <cell r="X589" t="str">
            <v>NA</v>
          </cell>
          <cell r="Y589" t="str">
            <v>CMC011</v>
          </cell>
          <cell r="Z589" t="str">
            <v>NA</v>
          </cell>
          <cell r="AA589" t="str">
            <v>NA</v>
          </cell>
          <cell r="AB589" t="str">
            <v>NA</v>
          </cell>
          <cell r="AC589" t="str">
            <v>NA</v>
          </cell>
          <cell r="AD589">
            <v>1</v>
          </cell>
          <cell r="AE589" t="str">
            <v>NA</v>
          </cell>
          <cell r="AF589" t="str">
            <v>NA</v>
          </cell>
          <cell r="AG589" t="str">
            <v>NA</v>
          </cell>
          <cell r="AH589" t="str">
            <v>NA</v>
          </cell>
          <cell r="AI589">
            <v>1012</v>
          </cell>
          <cell r="AJ589">
            <v>1012</v>
          </cell>
          <cell r="AO589">
            <v>372</v>
          </cell>
          <cell r="AP589">
            <v>0</v>
          </cell>
          <cell r="AQ589">
            <v>0</v>
          </cell>
          <cell r="AR589">
            <v>0</v>
          </cell>
          <cell r="AS589">
            <v>0</v>
          </cell>
          <cell r="AT589">
            <v>0</v>
          </cell>
          <cell r="AU589">
            <v>0</v>
          </cell>
          <cell r="AV589">
            <v>0</v>
          </cell>
          <cell r="AW589">
            <v>0</v>
          </cell>
          <cell r="AX589">
            <v>0</v>
          </cell>
          <cell r="AY589">
            <v>0</v>
          </cell>
          <cell r="AZ589">
            <v>0</v>
          </cell>
          <cell r="BA589">
            <v>0</v>
          </cell>
          <cell r="BB589">
            <v>0</v>
          </cell>
          <cell r="BC589">
            <v>0</v>
          </cell>
          <cell r="BD589">
            <v>0</v>
          </cell>
          <cell r="BE589">
            <v>250716</v>
          </cell>
          <cell r="BF589">
            <v>0</v>
          </cell>
          <cell r="BG589">
            <v>0</v>
          </cell>
          <cell r="BH589">
            <v>0</v>
          </cell>
          <cell r="BI589">
            <v>0</v>
          </cell>
          <cell r="BJ589">
            <v>248</v>
          </cell>
          <cell r="BK589">
            <v>0</v>
          </cell>
          <cell r="BL589">
            <v>0</v>
          </cell>
          <cell r="BM589">
            <v>0</v>
          </cell>
          <cell r="BN589">
            <v>0</v>
          </cell>
          <cell r="BO589">
            <v>248</v>
          </cell>
          <cell r="BP589">
            <v>125868</v>
          </cell>
          <cell r="BQ589">
            <v>0</v>
          </cell>
          <cell r="BR589">
            <v>0</v>
          </cell>
          <cell r="BS589">
            <v>0</v>
          </cell>
          <cell r="BT589">
            <v>0</v>
          </cell>
          <cell r="BU589">
            <v>124</v>
          </cell>
          <cell r="BV589">
            <v>0</v>
          </cell>
          <cell r="BW589">
            <v>0</v>
          </cell>
          <cell r="BX589">
            <v>0</v>
          </cell>
          <cell r="BY589">
            <v>0</v>
          </cell>
          <cell r="BZ589">
            <v>124</v>
          </cell>
          <cell r="CA589">
            <v>248</v>
          </cell>
          <cell r="CB589">
            <v>372</v>
          </cell>
          <cell r="CC589">
            <v>0.05</v>
          </cell>
          <cell r="CD589">
            <v>372</v>
          </cell>
        </row>
        <row r="590">
          <cell r="B590" t="str">
            <v>PLC06</v>
          </cell>
          <cell r="C590" t="str">
            <v>CAP16</v>
          </cell>
          <cell r="D590" t="str">
            <v>De    70  pares</v>
          </cell>
          <cell r="E590" t="str">
            <v>m</v>
          </cell>
          <cell r="F590" t="str">
            <v>NA</v>
          </cell>
          <cell r="G590" t="str">
            <v>NA</v>
          </cell>
          <cell r="H590" t="str">
            <v>NA</v>
          </cell>
          <cell r="I590" t="str">
            <v>NA</v>
          </cell>
          <cell r="J590" t="str">
            <v>NA</v>
          </cell>
          <cell r="K590" t="str">
            <v>NA</v>
          </cell>
          <cell r="L590" t="str">
            <v>NA</v>
          </cell>
          <cell r="M590" t="str">
            <v>NA</v>
          </cell>
          <cell r="N590" t="str">
            <v>NA</v>
          </cell>
          <cell r="O590" t="str">
            <v>NA</v>
          </cell>
          <cell r="P590" t="str">
            <v>NA</v>
          </cell>
          <cell r="Q590" t="str">
            <v>NA</v>
          </cell>
          <cell r="R590" t="str">
            <v>NA</v>
          </cell>
          <cell r="S590" t="str">
            <v>NA</v>
          </cell>
          <cell r="T590" t="str">
            <v>CER001</v>
          </cell>
          <cell r="U590" t="str">
            <v>NA</v>
          </cell>
          <cell r="V590" t="str">
            <v>NA</v>
          </cell>
          <cell r="W590" t="str">
            <v>NA</v>
          </cell>
          <cell r="X590" t="str">
            <v>NA</v>
          </cell>
          <cell r="Y590" t="str">
            <v>CMC011</v>
          </cell>
          <cell r="Z590" t="str">
            <v>NA</v>
          </cell>
          <cell r="AA590" t="str">
            <v>NA</v>
          </cell>
          <cell r="AB590" t="str">
            <v>NA</v>
          </cell>
          <cell r="AC590" t="str">
            <v>NA</v>
          </cell>
          <cell r="AD590">
            <v>1</v>
          </cell>
          <cell r="AE590" t="str">
            <v>NA</v>
          </cell>
          <cell r="AF590" t="str">
            <v>NA</v>
          </cell>
          <cell r="AG590" t="str">
            <v>NA</v>
          </cell>
          <cell r="AH590" t="str">
            <v>NA</v>
          </cell>
          <cell r="AI590">
            <v>573</v>
          </cell>
          <cell r="AJ590">
            <v>573</v>
          </cell>
          <cell r="AO590">
            <v>658</v>
          </cell>
          <cell r="AP590">
            <v>0</v>
          </cell>
          <cell r="AQ590">
            <v>0</v>
          </cell>
          <cell r="AR590">
            <v>0</v>
          </cell>
          <cell r="AS590">
            <v>0</v>
          </cell>
          <cell r="AT590">
            <v>0</v>
          </cell>
          <cell r="AU590">
            <v>0</v>
          </cell>
          <cell r="AV590">
            <v>0</v>
          </cell>
          <cell r="AW590">
            <v>0</v>
          </cell>
          <cell r="AX590">
            <v>0</v>
          </cell>
          <cell r="AY590">
            <v>0</v>
          </cell>
          <cell r="AZ590">
            <v>0</v>
          </cell>
          <cell r="BA590">
            <v>0</v>
          </cell>
          <cell r="BB590">
            <v>0</v>
          </cell>
          <cell r="BC590">
            <v>0</v>
          </cell>
          <cell r="BD590">
            <v>0</v>
          </cell>
          <cell r="BE590">
            <v>250716</v>
          </cell>
          <cell r="BF590">
            <v>0</v>
          </cell>
          <cell r="BG590">
            <v>0</v>
          </cell>
          <cell r="BH590">
            <v>0</v>
          </cell>
          <cell r="BI590">
            <v>0</v>
          </cell>
          <cell r="BJ590">
            <v>438</v>
          </cell>
          <cell r="BK590">
            <v>0</v>
          </cell>
          <cell r="BL590">
            <v>0</v>
          </cell>
          <cell r="BM590">
            <v>0</v>
          </cell>
          <cell r="BN590">
            <v>0</v>
          </cell>
          <cell r="BO590">
            <v>438</v>
          </cell>
          <cell r="BP590">
            <v>125868</v>
          </cell>
          <cell r="BQ590">
            <v>0</v>
          </cell>
          <cell r="BR590">
            <v>0</v>
          </cell>
          <cell r="BS590">
            <v>0</v>
          </cell>
          <cell r="BT590">
            <v>0</v>
          </cell>
          <cell r="BU590">
            <v>220</v>
          </cell>
          <cell r="BV590">
            <v>0</v>
          </cell>
          <cell r="BW590">
            <v>0</v>
          </cell>
          <cell r="BX590">
            <v>0</v>
          </cell>
          <cell r="BY590">
            <v>0</v>
          </cell>
          <cell r="BZ590">
            <v>220</v>
          </cell>
          <cell r="CA590">
            <v>438</v>
          </cell>
          <cell r="CB590">
            <v>658</v>
          </cell>
          <cell r="CD590">
            <v>658</v>
          </cell>
        </row>
        <row r="591">
          <cell r="B591" t="str">
            <v>PLC07</v>
          </cell>
          <cell r="C591" t="str">
            <v>CAP16</v>
          </cell>
          <cell r="D591" t="str">
            <v>De   100  pares</v>
          </cell>
          <cell r="E591" t="str">
            <v>m</v>
          </cell>
          <cell r="F591" t="str">
            <v>NA</v>
          </cell>
          <cell r="G591" t="str">
            <v>NA</v>
          </cell>
          <cell r="H591" t="str">
            <v>NA</v>
          </cell>
          <cell r="I591" t="str">
            <v>NA</v>
          </cell>
          <cell r="J591" t="str">
            <v>NA</v>
          </cell>
          <cell r="K591" t="str">
            <v>NA</v>
          </cell>
          <cell r="L591" t="str">
            <v>NA</v>
          </cell>
          <cell r="M591" t="str">
            <v>NA</v>
          </cell>
          <cell r="N591" t="str">
            <v>NA</v>
          </cell>
          <cell r="O591" t="str">
            <v>NA</v>
          </cell>
          <cell r="P591" t="str">
            <v>NA</v>
          </cell>
          <cell r="Q591" t="str">
            <v>NA</v>
          </cell>
          <cell r="R591" t="str">
            <v>NA</v>
          </cell>
          <cell r="S591" t="str">
            <v>NA</v>
          </cell>
          <cell r="T591" t="str">
            <v>CER001</v>
          </cell>
          <cell r="U591" t="str">
            <v>NA</v>
          </cell>
          <cell r="V591" t="str">
            <v>NA</v>
          </cell>
          <cell r="W591" t="str">
            <v>NA</v>
          </cell>
          <cell r="X591" t="str">
            <v>NA</v>
          </cell>
          <cell r="Y591" t="str">
            <v>CMC011</v>
          </cell>
          <cell r="Z591" t="str">
            <v>NA</v>
          </cell>
          <cell r="AA591" t="str">
            <v>NA</v>
          </cell>
          <cell r="AB591" t="str">
            <v>NA</v>
          </cell>
          <cell r="AC591" t="str">
            <v>NA</v>
          </cell>
          <cell r="AD591">
            <v>1</v>
          </cell>
          <cell r="AE591" t="str">
            <v>NA</v>
          </cell>
          <cell r="AF591" t="str">
            <v>NA</v>
          </cell>
          <cell r="AG591" t="str">
            <v>NA</v>
          </cell>
          <cell r="AH591" t="str">
            <v>NA</v>
          </cell>
          <cell r="AI591">
            <v>573</v>
          </cell>
          <cell r="AJ591">
            <v>573</v>
          </cell>
          <cell r="AO591">
            <v>658</v>
          </cell>
          <cell r="AP591">
            <v>0</v>
          </cell>
          <cell r="AQ591">
            <v>0</v>
          </cell>
          <cell r="AR591">
            <v>0</v>
          </cell>
          <cell r="AS591">
            <v>0</v>
          </cell>
          <cell r="AT591">
            <v>0</v>
          </cell>
          <cell r="AU591">
            <v>0</v>
          </cell>
          <cell r="AV591">
            <v>0</v>
          </cell>
          <cell r="AW591">
            <v>0</v>
          </cell>
          <cell r="AX591">
            <v>0</v>
          </cell>
          <cell r="AY591">
            <v>0</v>
          </cell>
          <cell r="AZ591">
            <v>0</v>
          </cell>
          <cell r="BA591">
            <v>0</v>
          </cell>
          <cell r="BB591">
            <v>0</v>
          </cell>
          <cell r="BC591">
            <v>0</v>
          </cell>
          <cell r="BD591">
            <v>0</v>
          </cell>
          <cell r="BE591">
            <v>250716</v>
          </cell>
          <cell r="BF591">
            <v>0</v>
          </cell>
          <cell r="BG591">
            <v>0</v>
          </cell>
          <cell r="BH591">
            <v>0</v>
          </cell>
          <cell r="BI591">
            <v>0</v>
          </cell>
          <cell r="BJ591">
            <v>438</v>
          </cell>
          <cell r="BK591">
            <v>0</v>
          </cell>
          <cell r="BL591">
            <v>0</v>
          </cell>
          <cell r="BM591">
            <v>0</v>
          </cell>
          <cell r="BN591">
            <v>0</v>
          </cell>
          <cell r="BO591">
            <v>438</v>
          </cell>
          <cell r="BP591">
            <v>125868</v>
          </cell>
          <cell r="BQ591">
            <v>0</v>
          </cell>
          <cell r="BR591">
            <v>0</v>
          </cell>
          <cell r="BS591">
            <v>0</v>
          </cell>
          <cell r="BT591">
            <v>0</v>
          </cell>
          <cell r="BU591">
            <v>220</v>
          </cell>
          <cell r="BV591">
            <v>0</v>
          </cell>
          <cell r="BW591">
            <v>0</v>
          </cell>
          <cell r="BX591">
            <v>0</v>
          </cell>
          <cell r="BY591">
            <v>0</v>
          </cell>
          <cell r="BZ591">
            <v>220</v>
          </cell>
          <cell r="CA591">
            <v>438</v>
          </cell>
          <cell r="CB591">
            <v>658</v>
          </cell>
          <cell r="CD591">
            <v>658</v>
          </cell>
        </row>
        <row r="592">
          <cell r="B592" t="str">
            <v>PLC08</v>
          </cell>
          <cell r="C592" t="str">
            <v>CAP16</v>
          </cell>
          <cell r="D592" t="str">
            <v>De   150  pares</v>
          </cell>
          <cell r="E592" t="str">
            <v>m</v>
          </cell>
          <cell r="F592" t="str">
            <v>NA</v>
          </cell>
          <cell r="G592" t="str">
            <v>NA</v>
          </cell>
          <cell r="H592" t="str">
            <v>NA</v>
          </cell>
          <cell r="I592" t="str">
            <v>NA</v>
          </cell>
          <cell r="J592" t="str">
            <v>NA</v>
          </cell>
          <cell r="K592" t="str">
            <v>NA</v>
          </cell>
          <cell r="L592" t="str">
            <v>NA</v>
          </cell>
          <cell r="M592" t="str">
            <v>NA</v>
          </cell>
          <cell r="N592" t="str">
            <v>NA</v>
          </cell>
          <cell r="O592" t="str">
            <v>NA</v>
          </cell>
          <cell r="P592" t="str">
            <v>NA</v>
          </cell>
          <cell r="Q592" t="str">
            <v>NA</v>
          </cell>
          <cell r="R592" t="str">
            <v>NA</v>
          </cell>
          <cell r="S592" t="str">
            <v>NA</v>
          </cell>
          <cell r="T592" t="str">
            <v>CER001</v>
          </cell>
          <cell r="U592" t="str">
            <v>NA</v>
          </cell>
          <cell r="V592" t="str">
            <v>NA</v>
          </cell>
          <cell r="W592" t="str">
            <v>NA</v>
          </cell>
          <cell r="X592" t="str">
            <v>NA</v>
          </cell>
          <cell r="Y592" t="str">
            <v>CMC011</v>
          </cell>
          <cell r="Z592" t="str">
            <v>NA</v>
          </cell>
          <cell r="AA592" t="str">
            <v>NA</v>
          </cell>
          <cell r="AB592" t="str">
            <v>NA</v>
          </cell>
          <cell r="AC592" t="str">
            <v>NA</v>
          </cell>
          <cell r="AD592">
            <v>1</v>
          </cell>
          <cell r="AE592" t="str">
            <v>NA</v>
          </cell>
          <cell r="AF592" t="str">
            <v>NA</v>
          </cell>
          <cell r="AG592" t="str">
            <v>NA</v>
          </cell>
          <cell r="AH592" t="str">
            <v>NA</v>
          </cell>
          <cell r="AI592">
            <v>782</v>
          </cell>
          <cell r="AJ592">
            <v>782</v>
          </cell>
          <cell r="AO592">
            <v>482</v>
          </cell>
          <cell r="AP592">
            <v>0</v>
          </cell>
          <cell r="AQ592">
            <v>0</v>
          </cell>
          <cell r="AR592">
            <v>0</v>
          </cell>
          <cell r="AS592">
            <v>0</v>
          </cell>
          <cell r="AT592">
            <v>0</v>
          </cell>
          <cell r="AU592">
            <v>0</v>
          </cell>
          <cell r="AV592">
            <v>0</v>
          </cell>
          <cell r="AW592">
            <v>0</v>
          </cell>
          <cell r="AX592">
            <v>0</v>
          </cell>
          <cell r="AY592">
            <v>0</v>
          </cell>
          <cell r="AZ592">
            <v>0</v>
          </cell>
          <cell r="BA592">
            <v>0</v>
          </cell>
          <cell r="BB592">
            <v>0</v>
          </cell>
          <cell r="BC592">
            <v>0</v>
          </cell>
          <cell r="BD592">
            <v>0</v>
          </cell>
          <cell r="BE592">
            <v>250716</v>
          </cell>
          <cell r="BF592">
            <v>0</v>
          </cell>
          <cell r="BG592">
            <v>0</v>
          </cell>
          <cell r="BH592">
            <v>0</v>
          </cell>
          <cell r="BI592">
            <v>0</v>
          </cell>
          <cell r="BJ592">
            <v>321</v>
          </cell>
          <cell r="BK592">
            <v>0</v>
          </cell>
          <cell r="BL592">
            <v>0</v>
          </cell>
          <cell r="BM592">
            <v>0</v>
          </cell>
          <cell r="BN592">
            <v>0</v>
          </cell>
          <cell r="BO592">
            <v>321</v>
          </cell>
          <cell r="BP592">
            <v>125868</v>
          </cell>
          <cell r="BQ592">
            <v>0</v>
          </cell>
          <cell r="BR592">
            <v>0</v>
          </cell>
          <cell r="BS592">
            <v>0</v>
          </cell>
          <cell r="BT592">
            <v>0</v>
          </cell>
          <cell r="BU592">
            <v>161</v>
          </cell>
          <cell r="BV592">
            <v>0</v>
          </cell>
          <cell r="BW592">
            <v>0</v>
          </cell>
          <cell r="BX592">
            <v>0</v>
          </cell>
          <cell r="BY592">
            <v>0</v>
          </cell>
          <cell r="BZ592">
            <v>161</v>
          </cell>
          <cell r="CA592">
            <v>321</v>
          </cell>
          <cell r="CB592">
            <v>482</v>
          </cell>
          <cell r="CC592">
            <v>0.05</v>
          </cell>
          <cell r="CD592">
            <v>482</v>
          </cell>
        </row>
        <row r="593">
          <cell r="B593" t="str">
            <v>PLC09</v>
          </cell>
          <cell r="C593" t="str">
            <v>CAP16</v>
          </cell>
          <cell r="D593" t="str">
            <v>De   200  pares</v>
          </cell>
          <cell r="E593" t="str">
            <v>m</v>
          </cell>
          <cell r="F593" t="str">
            <v>NA</v>
          </cell>
          <cell r="G593" t="str">
            <v>NA</v>
          </cell>
          <cell r="H593" t="str">
            <v>NA</v>
          </cell>
          <cell r="I593" t="str">
            <v>NA</v>
          </cell>
          <cell r="J593" t="str">
            <v>NA</v>
          </cell>
          <cell r="K593" t="str">
            <v>NA</v>
          </cell>
          <cell r="L593" t="str">
            <v>NA</v>
          </cell>
          <cell r="M593" t="str">
            <v>NA</v>
          </cell>
          <cell r="N593" t="str">
            <v>NA</v>
          </cell>
          <cell r="O593" t="str">
            <v>NA</v>
          </cell>
          <cell r="P593" t="str">
            <v>NA</v>
          </cell>
          <cell r="Q593" t="str">
            <v>NA</v>
          </cell>
          <cell r="R593" t="str">
            <v>NA</v>
          </cell>
          <cell r="S593" t="str">
            <v>NA</v>
          </cell>
          <cell r="T593" t="str">
            <v>CER001</v>
          </cell>
          <cell r="U593" t="str">
            <v>NA</v>
          </cell>
          <cell r="V593" t="str">
            <v>NA</v>
          </cell>
          <cell r="W593" t="str">
            <v>NA</v>
          </cell>
          <cell r="X593" t="str">
            <v>NA</v>
          </cell>
          <cell r="Y593" t="str">
            <v>CMC011</v>
          </cell>
          <cell r="Z593" t="str">
            <v>NA</v>
          </cell>
          <cell r="AA593" t="str">
            <v>NA</v>
          </cell>
          <cell r="AB593" t="str">
            <v>NA</v>
          </cell>
          <cell r="AC593" t="str">
            <v>NA</v>
          </cell>
          <cell r="AD593">
            <v>1</v>
          </cell>
          <cell r="AE593" t="str">
            <v>NA</v>
          </cell>
          <cell r="AF593" t="str">
            <v>NA</v>
          </cell>
          <cell r="AG593" t="str">
            <v>NA</v>
          </cell>
          <cell r="AH593" t="str">
            <v>NA</v>
          </cell>
          <cell r="AI593">
            <v>532</v>
          </cell>
          <cell r="AJ593">
            <v>532</v>
          </cell>
          <cell r="AO593">
            <v>708</v>
          </cell>
          <cell r="AP593">
            <v>0</v>
          </cell>
          <cell r="AQ593">
            <v>0</v>
          </cell>
          <cell r="AR593">
            <v>0</v>
          </cell>
          <cell r="AS593">
            <v>0</v>
          </cell>
          <cell r="AT593">
            <v>0</v>
          </cell>
          <cell r="AU593">
            <v>0</v>
          </cell>
          <cell r="AV593">
            <v>0</v>
          </cell>
          <cell r="AW593">
            <v>0</v>
          </cell>
          <cell r="AX593">
            <v>0</v>
          </cell>
          <cell r="AY593">
            <v>0</v>
          </cell>
          <cell r="AZ593">
            <v>0</v>
          </cell>
          <cell r="BA593">
            <v>0</v>
          </cell>
          <cell r="BB593">
            <v>0</v>
          </cell>
          <cell r="BC593">
            <v>0</v>
          </cell>
          <cell r="BD593">
            <v>0</v>
          </cell>
          <cell r="BE593">
            <v>250716</v>
          </cell>
          <cell r="BF593">
            <v>0</v>
          </cell>
          <cell r="BG593">
            <v>0</v>
          </cell>
          <cell r="BH593">
            <v>0</v>
          </cell>
          <cell r="BI593">
            <v>0</v>
          </cell>
          <cell r="BJ593">
            <v>471</v>
          </cell>
          <cell r="BK593">
            <v>0</v>
          </cell>
          <cell r="BL593">
            <v>0</v>
          </cell>
          <cell r="BM593">
            <v>0</v>
          </cell>
          <cell r="BN593">
            <v>0</v>
          </cell>
          <cell r="BO593">
            <v>471</v>
          </cell>
          <cell r="BP593">
            <v>125868</v>
          </cell>
          <cell r="BQ593">
            <v>0</v>
          </cell>
          <cell r="BR593">
            <v>0</v>
          </cell>
          <cell r="BS593">
            <v>0</v>
          </cell>
          <cell r="BT593">
            <v>0</v>
          </cell>
          <cell r="BU593">
            <v>237</v>
          </cell>
          <cell r="BV593">
            <v>0</v>
          </cell>
          <cell r="BW593">
            <v>0</v>
          </cell>
          <cell r="BX593">
            <v>0</v>
          </cell>
          <cell r="BY593">
            <v>0</v>
          </cell>
          <cell r="BZ593">
            <v>237</v>
          </cell>
          <cell r="CA593">
            <v>471</v>
          </cell>
          <cell r="CB593">
            <v>708</v>
          </cell>
          <cell r="CC593">
            <v>0.05</v>
          </cell>
          <cell r="CD593">
            <v>708</v>
          </cell>
        </row>
        <row r="594">
          <cell r="B594" t="str">
            <v>PLC10</v>
          </cell>
          <cell r="C594" t="str">
            <v>CAP16</v>
          </cell>
          <cell r="D594" t="str">
            <v>De   300  pares</v>
          </cell>
          <cell r="E594" t="str">
            <v>m</v>
          </cell>
          <cell r="F594" t="str">
            <v>NA</v>
          </cell>
          <cell r="G594" t="str">
            <v>NA</v>
          </cell>
          <cell r="H594" t="str">
            <v>NA</v>
          </cell>
          <cell r="I594" t="str">
            <v>NA</v>
          </cell>
          <cell r="J594" t="str">
            <v>NA</v>
          </cell>
          <cell r="K594" t="str">
            <v>NA</v>
          </cell>
          <cell r="L594" t="str">
            <v>NA</v>
          </cell>
          <cell r="M594" t="str">
            <v>NA</v>
          </cell>
          <cell r="N594" t="str">
            <v>NA</v>
          </cell>
          <cell r="O594" t="str">
            <v>NA</v>
          </cell>
          <cell r="P594" t="str">
            <v>NA</v>
          </cell>
          <cell r="Q594" t="str">
            <v>NA</v>
          </cell>
          <cell r="R594" t="str">
            <v>NA</v>
          </cell>
          <cell r="S594" t="str">
            <v>NA</v>
          </cell>
          <cell r="T594" t="str">
            <v>CER001</v>
          </cell>
          <cell r="U594" t="str">
            <v>NA</v>
          </cell>
          <cell r="V594" t="str">
            <v>NA</v>
          </cell>
          <cell r="W594" t="str">
            <v>NA</v>
          </cell>
          <cell r="X594" t="str">
            <v>NA</v>
          </cell>
          <cell r="Y594" t="str">
            <v>CMC011</v>
          </cell>
          <cell r="Z594" t="str">
            <v>NA</v>
          </cell>
          <cell r="AA594" t="str">
            <v>NA</v>
          </cell>
          <cell r="AB594" t="str">
            <v>NA</v>
          </cell>
          <cell r="AC594" t="str">
            <v>NA</v>
          </cell>
          <cell r="AD594">
            <v>1</v>
          </cell>
          <cell r="AE594" t="str">
            <v>NA</v>
          </cell>
          <cell r="AF594" t="str">
            <v>NA</v>
          </cell>
          <cell r="AG594" t="str">
            <v>NA</v>
          </cell>
          <cell r="AH594" t="str">
            <v>NA</v>
          </cell>
          <cell r="AI594">
            <v>598</v>
          </cell>
          <cell r="AJ594">
            <v>598</v>
          </cell>
          <cell r="AO594">
            <v>629</v>
          </cell>
          <cell r="AP594">
            <v>0</v>
          </cell>
          <cell r="AQ594">
            <v>0</v>
          </cell>
          <cell r="AR594">
            <v>0</v>
          </cell>
          <cell r="AS594">
            <v>0</v>
          </cell>
          <cell r="AT594">
            <v>0</v>
          </cell>
          <cell r="AU594">
            <v>0</v>
          </cell>
          <cell r="AV594">
            <v>0</v>
          </cell>
          <cell r="AW594">
            <v>0</v>
          </cell>
          <cell r="AX594">
            <v>0</v>
          </cell>
          <cell r="AY594">
            <v>0</v>
          </cell>
          <cell r="AZ594">
            <v>0</v>
          </cell>
          <cell r="BA594">
            <v>0</v>
          </cell>
          <cell r="BB594">
            <v>0</v>
          </cell>
          <cell r="BC594">
            <v>0</v>
          </cell>
          <cell r="BD594">
            <v>0</v>
          </cell>
          <cell r="BE594">
            <v>250716</v>
          </cell>
          <cell r="BF594">
            <v>0</v>
          </cell>
          <cell r="BG594">
            <v>0</v>
          </cell>
          <cell r="BH594">
            <v>0</v>
          </cell>
          <cell r="BI594">
            <v>0</v>
          </cell>
          <cell r="BJ594">
            <v>419</v>
          </cell>
          <cell r="BK594">
            <v>0</v>
          </cell>
          <cell r="BL594">
            <v>0</v>
          </cell>
          <cell r="BM594">
            <v>0</v>
          </cell>
          <cell r="BN594">
            <v>0</v>
          </cell>
          <cell r="BO594">
            <v>419</v>
          </cell>
          <cell r="BP594">
            <v>125868</v>
          </cell>
          <cell r="BQ594">
            <v>0</v>
          </cell>
          <cell r="BR594">
            <v>0</v>
          </cell>
          <cell r="BS594">
            <v>0</v>
          </cell>
          <cell r="BT594">
            <v>0</v>
          </cell>
          <cell r="BU594">
            <v>210</v>
          </cell>
          <cell r="BV594">
            <v>0</v>
          </cell>
          <cell r="BW594">
            <v>0</v>
          </cell>
          <cell r="BX594">
            <v>0</v>
          </cell>
          <cell r="BY594">
            <v>0</v>
          </cell>
          <cell r="BZ594">
            <v>210</v>
          </cell>
          <cell r="CA594">
            <v>419</v>
          </cell>
          <cell r="CB594">
            <v>629</v>
          </cell>
          <cell r="CC594">
            <v>0.05</v>
          </cell>
          <cell r="CD594">
            <v>629</v>
          </cell>
        </row>
        <row r="595">
          <cell r="B595" t="str">
            <v>PLC11</v>
          </cell>
          <cell r="C595" t="str">
            <v>CAP16</v>
          </cell>
          <cell r="D595" t="str">
            <v>De   400  pares</v>
          </cell>
          <cell r="E595" t="str">
            <v>m</v>
          </cell>
          <cell r="F595" t="str">
            <v>NA</v>
          </cell>
          <cell r="G595" t="str">
            <v>NA</v>
          </cell>
          <cell r="H595" t="str">
            <v>NA</v>
          </cell>
          <cell r="I595" t="str">
            <v>NA</v>
          </cell>
          <cell r="J595" t="str">
            <v>NA</v>
          </cell>
          <cell r="K595" t="str">
            <v>NA</v>
          </cell>
          <cell r="L595" t="str">
            <v>NA</v>
          </cell>
          <cell r="M595" t="str">
            <v>NA</v>
          </cell>
          <cell r="N595" t="str">
            <v>NA</v>
          </cell>
          <cell r="O595" t="str">
            <v>NA</v>
          </cell>
          <cell r="P595" t="str">
            <v>NA</v>
          </cell>
          <cell r="Q595" t="str">
            <v>NA</v>
          </cell>
          <cell r="R595" t="str">
            <v>NA</v>
          </cell>
          <cell r="S595" t="str">
            <v>NA</v>
          </cell>
          <cell r="T595" t="str">
            <v>CER001</v>
          </cell>
          <cell r="U595" t="str">
            <v>NA</v>
          </cell>
          <cell r="V595" t="str">
            <v>NA</v>
          </cell>
          <cell r="W595" t="str">
            <v>NA</v>
          </cell>
          <cell r="X595" t="str">
            <v>NA</v>
          </cell>
          <cell r="Y595" t="str">
            <v>CMC011</v>
          </cell>
          <cell r="Z595" t="str">
            <v>NA</v>
          </cell>
          <cell r="AA595" t="str">
            <v>NA</v>
          </cell>
          <cell r="AB595" t="str">
            <v>NA</v>
          </cell>
          <cell r="AC595" t="str">
            <v>NA</v>
          </cell>
          <cell r="AD595">
            <v>1</v>
          </cell>
          <cell r="AE595" t="str">
            <v>NA</v>
          </cell>
          <cell r="AF595" t="str">
            <v>NA</v>
          </cell>
          <cell r="AG595" t="str">
            <v>NA</v>
          </cell>
          <cell r="AH595" t="str">
            <v>NA</v>
          </cell>
          <cell r="AI595">
            <v>427</v>
          </cell>
          <cell r="AJ595">
            <v>427</v>
          </cell>
          <cell r="AO595">
            <v>882</v>
          </cell>
          <cell r="AP595">
            <v>0</v>
          </cell>
          <cell r="AQ595">
            <v>0</v>
          </cell>
          <cell r="AR595">
            <v>0</v>
          </cell>
          <cell r="AS595">
            <v>0</v>
          </cell>
          <cell r="AT595">
            <v>0</v>
          </cell>
          <cell r="AU595">
            <v>0</v>
          </cell>
          <cell r="AV595">
            <v>0</v>
          </cell>
          <cell r="AW595">
            <v>0</v>
          </cell>
          <cell r="AX595">
            <v>0</v>
          </cell>
          <cell r="AY595">
            <v>0</v>
          </cell>
          <cell r="AZ595">
            <v>0</v>
          </cell>
          <cell r="BA595">
            <v>0</v>
          </cell>
          <cell r="BB595">
            <v>0</v>
          </cell>
          <cell r="BC595">
            <v>0</v>
          </cell>
          <cell r="BD595">
            <v>0</v>
          </cell>
          <cell r="BE595">
            <v>250716</v>
          </cell>
          <cell r="BF595">
            <v>0</v>
          </cell>
          <cell r="BG595">
            <v>0</v>
          </cell>
          <cell r="BH595">
            <v>0</v>
          </cell>
          <cell r="BI595">
            <v>0</v>
          </cell>
          <cell r="BJ595">
            <v>587</v>
          </cell>
          <cell r="BK595">
            <v>0</v>
          </cell>
          <cell r="BL595">
            <v>0</v>
          </cell>
          <cell r="BM595">
            <v>0</v>
          </cell>
          <cell r="BN595">
            <v>0</v>
          </cell>
          <cell r="BO595">
            <v>587</v>
          </cell>
          <cell r="BP595">
            <v>125868</v>
          </cell>
          <cell r="BQ595">
            <v>0</v>
          </cell>
          <cell r="BR595">
            <v>0</v>
          </cell>
          <cell r="BS595">
            <v>0</v>
          </cell>
          <cell r="BT595">
            <v>0</v>
          </cell>
          <cell r="BU595">
            <v>295</v>
          </cell>
          <cell r="BV595">
            <v>0</v>
          </cell>
          <cell r="BW595">
            <v>0</v>
          </cell>
          <cell r="BX595">
            <v>0</v>
          </cell>
          <cell r="BY595">
            <v>0</v>
          </cell>
          <cell r="BZ595">
            <v>295</v>
          </cell>
          <cell r="CA595">
            <v>587</v>
          </cell>
          <cell r="CB595">
            <v>882</v>
          </cell>
          <cell r="CC595">
            <v>0.05</v>
          </cell>
          <cell r="CD595">
            <v>882</v>
          </cell>
        </row>
        <row r="596">
          <cell r="B596" t="str">
            <v>PLC12</v>
          </cell>
          <cell r="C596" t="str">
            <v>CAP16</v>
          </cell>
          <cell r="D596" t="str">
            <v>De   500  pares</v>
          </cell>
          <cell r="E596" t="str">
            <v>m</v>
          </cell>
          <cell r="F596" t="str">
            <v>NA</v>
          </cell>
          <cell r="G596" t="str">
            <v>NA</v>
          </cell>
          <cell r="H596" t="str">
            <v>NA</v>
          </cell>
          <cell r="I596" t="str">
            <v>NA</v>
          </cell>
          <cell r="J596" t="str">
            <v>NA</v>
          </cell>
          <cell r="K596" t="str">
            <v>NA</v>
          </cell>
          <cell r="L596" t="str">
            <v>NA</v>
          </cell>
          <cell r="M596" t="str">
            <v>NA</v>
          </cell>
          <cell r="N596" t="str">
            <v>NA</v>
          </cell>
          <cell r="O596" t="str">
            <v>NA</v>
          </cell>
          <cell r="P596" t="str">
            <v>NA</v>
          </cell>
          <cell r="Q596" t="str">
            <v>NA</v>
          </cell>
          <cell r="R596" t="str">
            <v>NA</v>
          </cell>
          <cell r="S596" t="str">
            <v>NA</v>
          </cell>
          <cell r="T596" t="str">
            <v>CER001</v>
          </cell>
          <cell r="U596" t="str">
            <v>NA</v>
          </cell>
          <cell r="V596" t="str">
            <v>NA</v>
          </cell>
          <cell r="W596" t="str">
            <v>NA</v>
          </cell>
          <cell r="X596" t="str">
            <v>NA</v>
          </cell>
          <cell r="Y596" t="str">
            <v>CMC011</v>
          </cell>
          <cell r="Z596" t="str">
            <v>NA</v>
          </cell>
          <cell r="AA596" t="str">
            <v>NA</v>
          </cell>
          <cell r="AB596" t="str">
            <v>NA</v>
          </cell>
          <cell r="AC596" t="str">
            <v>NA</v>
          </cell>
          <cell r="AD596">
            <v>1</v>
          </cell>
          <cell r="AE596" t="str">
            <v>NA</v>
          </cell>
          <cell r="AF596" t="str">
            <v>NA</v>
          </cell>
          <cell r="AG596" t="str">
            <v>NA</v>
          </cell>
          <cell r="AH596" t="str">
            <v>NA</v>
          </cell>
          <cell r="AI596">
            <v>414</v>
          </cell>
          <cell r="AJ596">
            <v>414</v>
          </cell>
          <cell r="AO596">
            <v>910</v>
          </cell>
          <cell r="AP596">
            <v>0</v>
          </cell>
          <cell r="AQ596">
            <v>0</v>
          </cell>
          <cell r="AR596">
            <v>0</v>
          </cell>
          <cell r="AS596">
            <v>0</v>
          </cell>
          <cell r="AT596">
            <v>0</v>
          </cell>
          <cell r="AU596">
            <v>0</v>
          </cell>
          <cell r="AV596">
            <v>0</v>
          </cell>
          <cell r="AW596">
            <v>0</v>
          </cell>
          <cell r="AX596">
            <v>0</v>
          </cell>
          <cell r="AY596">
            <v>0</v>
          </cell>
          <cell r="AZ596">
            <v>0</v>
          </cell>
          <cell r="BA596">
            <v>0</v>
          </cell>
          <cell r="BB596">
            <v>0</v>
          </cell>
          <cell r="BC596">
            <v>0</v>
          </cell>
          <cell r="BD596">
            <v>0</v>
          </cell>
          <cell r="BE596">
            <v>250716</v>
          </cell>
          <cell r="BF596">
            <v>0</v>
          </cell>
          <cell r="BG596">
            <v>0</v>
          </cell>
          <cell r="BH596">
            <v>0</v>
          </cell>
          <cell r="BI596">
            <v>0</v>
          </cell>
          <cell r="BJ596">
            <v>606</v>
          </cell>
          <cell r="BK596">
            <v>0</v>
          </cell>
          <cell r="BL596">
            <v>0</v>
          </cell>
          <cell r="BM596">
            <v>0</v>
          </cell>
          <cell r="BN596">
            <v>0</v>
          </cell>
          <cell r="BO596">
            <v>606</v>
          </cell>
          <cell r="BP596">
            <v>125868</v>
          </cell>
          <cell r="BQ596">
            <v>0</v>
          </cell>
          <cell r="BR596">
            <v>0</v>
          </cell>
          <cell r="BS596">
            <v>0</v>
          </cell>
          <cell r="BT596">
            <v>0</v>
          </cell>
          <cell r="BU596">
            <v>304</v>
          </cell>
          <cell r="BV596">
            <v>0</v>
          </cell>
          <cell r="BW596">
            <v>0</v>
          </cell>
          <cell r="BX596">
            <v>0</v>
          </cell>
          <cell r="BY596">
            <v>0</v>
          </cell>
          <cell r="BZ596">
            <v>304</v>
          </cell>
          <cell r="CA596">
            <v>606</v>
          </cell>
          <cell r="CB596">
            <v>910</v>
          </cell>
          <cell r="CC596">
            <v>0.05</v>
          </cell>
          <cell r="CD596">
            <v>910</v>
          </cell>
        </row>
        <row r="597">
          <cell r="B597" t="str">
            <v>PLC13</v>
          </cell>
          <cell r="C597" t="str">
            <v>CAP16</v>
          </cell>
          <cell r="D597" t="str">
            <v>De   600  pares</v>
          </cell>
          <cell r="E597" t="str">
            <v>m</v>
          </cell>
          <cell r="F597" t="str">
            <v>NA</v>
          </cell>
          <cell r="G597" t="str">
            <v>NA</v>
          </cell>
          <cell r="H597" t="str">
            <v>NA</v>
          </cell>
          <cell r="I597" t="str">
            <v>NA</v>
          </cell>
          <cell r="J597" t="str">
            <v>NA</v>
          </cell>
          <cell r="K597" t="str">
            <v>NA</v>
          </cell>
          <cell r="L597" t="str">
            <v>NA</v>
          </cell>
          <cell r="M597" t="str">
            <v>NA</v>
          </cell>
          <cell r="N597" t="str">
            <v>NA</v>
          </cell>
          <cell r="O597" t="str">
            <v>NA</v>
          </cell>
          <cell r="P597" t="str">
            <v>NA</v>
          </cell>
          <cell r="Q597" t="str">
            <v>NA</v>
          </cell>
          <cell r="R597" t="str">
            <v>NA</v>
          </cell>
          <cell r="S597" t="str">
            <v>NA</v>
          </cell>
          <cell r="T597" t="str">
            <v>CER001</v>
          </cell>
          <cell r="U597" t="str">
            <v>NA</v>
          </cell>
          <cell r="V597" t="str">
            <v>NA</v>
          </cell>
          <cell r="W597" t="str">
            <v>NA</v>
          </cell>
          <cell r="X597" t="str">
            <v>NA</v>
          </cell>
          <cell r="Y597" t="str">
            <v>CMC011</v>
          </cell>
          <cell r="Z597" t="str">
            <v>NA</v>
          </cell>
          <cell r="AA597" t="str">
            <v>NA</v>
          </cell>
          <cell r="AB597" t="str">
            <v>NA</v>
          </cell>
          <cell r="AC597" t="str">
            <v>NA</v>
          </cell>
          <cell r="AD597">
            <v>1</v>
          </cell>
          <cell r="AE597" t="str">
            <v>NA</v>
          </cell>
          <cell r="AF597" t="str">
            <v>NA</v>
          </cell>
          <cell r="AG597" t="str">
            <v>NA</v>
          </cell>
          <cell r="AH597" t="str">
            <v>NA</v>
          </cell>
          <cell r="AI597">
            <v>427</v>
          </cell>
          <cell r="AJ597">
            <v>427</v>
          </cell>
          <cell r="AO597">
            <v>882</v>
          </cell>
          <cell r="AP597">
            <v>0</v>
          </cell>
          <cell r="AQ597">
            <v>0</v>
          </cell>
          <cell r="AR597">
            <v>0</v>
          </cell>
          <cell r="AS597">
            <v>0</v>
          </cell>
          <cell r="AT597">
            <v>0</v>
          </cell>
          <cell r="AU597">
            <v>0</v>
          </cell>
          <cell r="AV597">
            <v>0</v>
          </cell>
          <cell r="AW597">
            <v>0</v>
          </cell>
          <cell r="AX597">
            <v>0</v>
          </cell>
          <cell r="AY597">
            <v>0</v>
          </cell>
          <cell r="AZ597">
            <v>0</v>
          </cell>
          <cell r="BA597">
            <v>0</v>
          </cell>
          <cell r="BB597">
            <v>0</v>
          </cell>
          <cell r="BC597">
            <v>0</v>
          </cell>
          <cell r="BD597">
            <v>0</v>
          </cell>
          <cell r="BE597">
            <v>250716</v>
          </cell>
          <cell r="BF597">
            <v>0</v>
          </cell>
          <cell r="BG597">
            <v>0</v>
          </cell>
          <cell r="BH597">
            <v>0</v>
          </cell>
          <cell r="BI597">
            <v>0</v>
          </cell>
          <cell r="BJ597">
            <v>587</v>
          </cell>
          <cell r="BK597">
            <v>0</v>
          </cell>
          <cell r="BL597">
            <v>0</v>
          </cell>
          <cell r="BM597">
            <v>0</v>
          </cell>
          <cell r="BN597">
            <v>0</v>
          </cell>
          <cell r="BO597">
            <v>587</v>
          </cell>
          <cell r="BP597">
            <v>125868</v>
          </cell>
          <cell r="BQ597">
            <v>0</v>
          </cell>
          <cell r="BR597">
            <v>0</v>
          </cell>
          <cell r="BS597">
            <v>0</v>
          </cell>
          <cell r="BT597">
            <v>0</v>
          </cell>
          <cell r="BU597">
            <v>295</v>
          </cell>
          <cell r="BV597">
            <v>0</v>
          </cell>
          <cell r="BW597">
            <v>0</v>
          </cell>
          <cell r="BX597">
            <v>0</v>
          </cell>
          <cell r="BY597">
            <v>0</v>
          </cell>
          <cell r="BZ597">
            <v>295</v>
          </cell>
          <cell r="CA597">
            <v>587</v>
          </cell>
          <cell r="CB597">
            <v>882</v>
          </cell>
          <cell r="CC597">
            <v>0.05</v>
          </cell>
          <cell r="CD597">
            <v>882</v>
          </cell>
        </row>
        <row r="598">
          <cell r="B598" t="str">
            <v>PLC14</v>
          </cell>
          <cell r="C598" t="str">
            <v>CAP16</v>
          </cell>
          <cell r="D598" t="str">
            <v>De   700  pares</v>
          </cell>
          <cell r="E598" t="str">
            <v>m</v>
          </cell>
          <cell r="F598" t="str">
            <v>NA</v>
          </cell>
          <cell r="G598" t="str">
            <v>NA</v>
          </cell>
          <cell r="H598" t="str">
            <v>NA</v>
          </cell>
          <cell r="I598" t="str">
            <v>NA</v>
          </cell>
          <cell r="J598" t="str">
            <v>NA</v>
          </cell>
          <cell r="K598" t="str">
            <v>NA</v>
          </cell>
          <cell r="L598" t="str">
            <v>NA</v>
          </cell>
          <cell r="M598" t="str">
            <v>NA</v>
          </cell>
          <cell r="N598" t="str">
            <v>NA</v>
          </cell>
          <cell r="O598" t="str">
            <v>NA</v>
          </cell>
          <cell r="P598" t="str">
            <v>NA</v>
          </cell>
          <cell r="Q598" t="str">
            <v>NA</v>
          </cell>
          <cell r="R598" t="str">
            <v>NA</v>
          </cell>
          <cell r="S598" t="str">
            <v>NA</v>
          </cell>
          <cell r="T598" t="str">
            <v>CER001</v>
          </cell>
          <cell r="U598" t="str">
            <v>NA</v>
          </cell>
          <cell r="V598" t="str">
            <v>NA</v>
          </cell>
          <cell r="W598" t="str">
            <v>NA</v>
          </cell>
          <cell r="X598" t="str">
            <v>NA</v>
          </cell>
          <cell r="Y598" t="str">
            <v>CMC011</v>
          </cell>
          <cell r="Z598" t="str">
            <v>NA</v>
          </cell>
          <cell r="AA598" t="str">
            <v>NA</v>
          </cell>
          <cell r="AB598" t="str">
            <v>NA</v>
          </cell>
          <cell r="AC598" t="str">
            <v>NA</v>
          </cell>
          <cell r="AD598">
            <v>1</v>
          </cell>
          <cell r="AE598" t="str">
            <v>NA</v>
          </cell>
          <cell r="AF598" t="str">
            <v>NA</v>
          </cell>
          <cell r="AG598" t="str">
            <v>NA</v>
          </cell>
          <cell r="AH598" t="str">
            <v>NA</v>
          </cell>
          <cell r="AI598">
            <v>414</v>
          </cell>
          <cell r="AJ598">
            <v>414</v>
          </cell>
          <cell r="AO598">
            <v>910</v>
          </cell>
          <cell r="AP598">
            <v>0</v>
          </cell>
          <cell r="AQ598">
            <v>0</v>
          </cell>
          <cell r="AR598">
            <v>0</v>
          </cell>
          <cell r="AS598">
            <v>0</v>
          </cell>
          <cell r="AT598">
            <v>0</v>
          </cell>
          <cell r="AU598">
            <v>0</v>
          </cell>
          <cell r="AV598">
            <v>0</v>
          </cell>
          <cell r="AW598">
            <v>0</v>
          </cell>
          <cell r="AX598">
            <v>0</v>
          </cell>
          <cell r="AY598">
            <v>0</v>
          </cell>
          <cell r="AZ598">
            <v>0</v>
          </cell>
          <cell r="BA598">
            <v>0</v>
          </cell>
          <cell r="BB598">
            <v>0</v>
          </cell>
          <cell r="BC598">
            <v>0</v>
          </cell>
          <cell r="BD598">
            <v>0</v>
          </cell>
          <cell r="BE598">
            <v>250716</v>
          </cell>
          <cell r="BF598">
            <v>0</v>
          </cell>
          <cell r="BG598">
            <v>0</v>
          </cell>
          <cell r="BH598">
            <v>0</v>
          </cell>
          <cell r="BI598">
            <v>0</v>
          </cell>
          <cell r="BJ598">
            <v>606</v>
          </cell>
          <cell r="BK598">
            <v>0</v>
          </cell>
          <cell r="BL598">
            <v>0</v>
          </cell>
          <cell r="BM598">
            <v>0</v>
          </cell>
          <cell r="BN598">
            <v>0</v>
          </cell>
          <cell r="BO598">
            <v>606</v>
          </cell>
          <cell r="BP598">
            <v>125868</v>
          </cell>
          <cell r="BQ598">
            <v>0</v>
          </cell>
          <cell r="BR598">
            <v>0</v>
          </cell>
          <cell r="BS598">
            <v>0</v>
          </cell>
          <cell r="BT598">
            <v>0</v>
          </cell>
          <cell r="BU598">
            <v>304</v>
          </cell>
          <cell r="BV598">
            <v>0</v>
          </cell>
          <cell r="BW598">
            <v>0</v>
          </cell>
          <cell r="BX598">
            <v>0</v>
          </cell>
          <cell r="BY598">
            <v>0</v>
          </cell>
          <cell r="BZ598">
            <v>304</v>
          </cell>
          <cell r="CA598">
            <v>606</v>
          </cell>
          <cell r="CB598">
            <v>910</v>
          </cell>
          <cell r="CC598">
            <v>0.05</v>
          </cell>
          <cell r="CD598">
            <v>910</v>
          </cell>
        </row>
        <row r="599">
          <cell r="B599" t="str">
            <v>PLC15</v>
          </cell>
          <cell r="C599" t="str">
            <v>CAP16</v>
          </cell>
          <cell r="D599" t="str">
            <v>De   800  pares</v>
          </cell>
          <cell r="E599" t="str">
            <v>m</v>
          </cell>
          <cell r="F599" t="str">
            <v>NA</v>
          </cell>
          <cell r="G599" t="str">
            <v>NA</v>
          </cell>
          <cell r="H599" t="str">
            <v>NA</v>
          </cell>
          <cell r="I599" t="str">
            <v>NA</v>
          </cell>
          <cell r="J599" t="str">
            <v>NA</v>
          </cell>
          <cell r="K599" t="str">
            <v>NA</v>
          </cell>
          <cell r="L599" t="str">
            <v>NA</v>
          </cell>
          <cell r="M599" t="str">
            <v>NA</v>
          </cell>
          <cell r="N599" t="str">
            <v>NA</v>
          </cell>
          <cell r="O599" t="str">
            <v>NA</v>
          </cell>
          <cell r="P599" t="str">
            <v>NA</v>
          </cell>
          <cell r="Q599" t="str">
            <v>NA</v>
          </cell>
          <cell r="R599" t="str">
            <v>NA</v>
          </cell>
          <cell r="S599" t="str">
            <v>NA</v>
          </cell>
          <cell r="T599" t="str">
            <v>CER001</v>
          </cell>
          <cell r="U599" t="str">
            <v>NA</v>
          </cell>
          <cell r="V599" t="str">
            <v>NA</v>
          </cell>
          <cell r="W599" t="str">
            <v>NA</v>
          </cell>
          <cell r="X599" t="str">
            <v>NA</v>
          </cell>
          <cell r="Y599" t="str">
            <v>CMC011</v>
          </cell>
          <cell r="Z599" t="str">
            <v>NA</v>
          </cell>
          <cell r="AA599" t="str">
            <v>NA</v>
          </cell>
          <cell r="AB599" t="str">
            <v>NA</v>
          </cell>
          <cell r="AC599" t="str">
            <v>NA</v>
          </cell>
          <cell r="AD599">
            <v>1</v>
          </cell>
          <cell r="AE599" t="str">
            <v>NA</v>
          </cell>
          <cell r="AF599" t="str">
            <v>NA</v>
          </cell>
          <cell r="AG599" t="str">
            <v>NA</v>
          </cell>
          <cell r="AH599" t="str">
            <v>NA</v>
          </cell>
          <cell r="AI599">
            <v>345</v>
          </cell>
          <cell r="AJ599">
            <v>345</v>
          </cell>
          <cell r="AO599">
            <v>1092</v>
          </cell>
          <cell r="AP599">
            <v>0</v>
          </cell>
          <cell r="AQ599">
            <v>0</v>
          </cell>
          <cell r="AR599">
            <v>0</v>
          </cell>
          <cell r="AS599">
            <v>0</v>
          </cell>
          <cell r="AT599">
            <v>0</v>
          </cell>
          <cell r="AU599">
            <v>0</v>
          </cell>
          <cell r="AV599">
            <v>0</v>
          </cell>
          <cell r="AW599">
            <v>0</v>
          </cell>
          <cell r="AX599">
            <v>0</v>
          </cell>
          <cell r="AY599">
            <v>0</v>
          </cell>
          <cell r="AZ599">
            <v>0</v>
          </cell>
          <cell r="BA599">
            <v>0</v>
          </cell>
          <cell r="BB599">
            <v>0</v>
          </cell>
          <cell r="BC599">
            <v>0</v>
          </cell>
          <cell r="BD599">
            <v>0</v>
          </cell>
          <cell r="BE599">
            <v>250716</v>
          </cell>
          <cell r="BF599">
            <v>0</v>
          </cell>
          <cell r="BG599">
            <v>0</v>
          </cell>
          <cell r="BH599">
            <v>0</v>
          </cell>
          <cell r="BI599">
            <v>0</v>
          </cell>
          <cell r="BJ599">
            <v>727</v>
          </cell>
          <cell r="BK599">
            <v>0</v>
          </cell>
          <cell r="BL599">
            <v>0</v>
          </cell>
          <cell r="BM599">
            <v>0</v>
          </cell>
          <cell r="BN599">
            <v>0</v>
          </cell>
          <cell r="BO599">
            <v>727</v>
          </cell>
          <cell r="BP599">
            <v>125868</v>
          </cell>
          <cell r="BQ599">
            <v>0</v>
          </cell>
          <cell r="BR599">
            <v>0</v>
          </cell>
          <cell r="BS599">
            <v>0</v>
          </cell>
          <cell r="BT599">
            <v>0</v>
          </cell>
          <cell r="BU599">
            <v>365</v>
          </cell>
          <cell r="BV599">
            <v>0</v>
          </cell>
          <cell r="BW599">
            <v>0</v>
          </cell>
          <cell r="BX599">
            <v>0</v>
          </cell>
          <cell r="BY599">
            <v>0</v>
          </cell>
          <cell r="BZ599">
            <v>365</v>
          </cell>
          <cell r="CA599">
            <v>727</v>
          </cell>
          <cell r="CB599">
            <v>1092</v>
          </cell>
          <cell r="CC599">
            <v>0.05</v>
          </cell>
          <cell r="CD599">
            <v>1092</v>
          </cell>
        </row>
        <row r="600">
          <cell r="B600" t="str">
            <v>PLC16</v>
          </cell>
          <cell r="C600" t="str">
            <v>CAP16</v>
          </cell>
          <cell r="D600" t="str">
            <v>De   900  pares</v>
          </cell>
          <cell r="E600" t="str">
            <v>m</v>
          </cell>
          <cell r="F600" t="str">
            <v>NA</v>
          </cell>
          <cell r="G600" t="str">
            <v>NA</v>
          </cell>
          <cell r="H600" t="str">
            <v>NA</v>
          </cell>
          <cell r="I600" t="str">
            <v>NA</v>
          </cell>
          <cell r="J600" t="str">
            <v>NA</v>
          </cell>
          <cell r="K600" t="str">
            <v>NA</v>
          </cell>
          <cell r="L600" t="str">
            <v>NA</v>
          </cell>
          <cell r="M600" t="str">
            <v>NA</v>
          </cell>
          <cell r="N600" t="str">
            <v>NA</v>
          </cell>
          <cell r="O600" t="str">
            <v>NA</v>
          </cell>
          <cell r="P600" t="str">
            <v>NA</v>
          </cell>
          <cell r="Q600" t="str">
            <v>NA</v>
          </cell>
          <cell r="R600" t="str">
            <v>NA</v>
          </cell>
          <cell r="S600" t="str">
            <v>NA</v>
          </cell>
          <cell r="T600" t="str">
            <v>CER001</v>
          </cell>
          <cell r="U600" t="str">
            <v>NA</v>
          </cell>
          <cell r="V600" t="str">
            <v>NA</v>
          </cell>
          <cell r="W600" t="str">
            <v>NA</v>
          </cell>
          <cell r="X600" t="str">
            <v>NA</v>
          </cell>
          <cell r="Y600" t="str">
            <v>CMC011</v>
          </cell>
          <cell r="Z600" t="str">
            <v>NA</v>
          </cell>
          <cell r="AA600" t="str">
            <v>NA</v>
          </cell>
          <cell r="AB600" t="str">
            <v>NA</v>
          </cell>
          <cell r="AC600" t="str">
            <v>NA</v>
          </cell>
          <cell r="AD600">
            <v>1</v>
          </cell>
          <cell r="AE600" t="str">
            <v>NA</v>
          </cell>
          <cell r="AF600" t="str">
            <v>NA</v>
          </cell>
          <cell r="AG600" t="str">
            <v>NA</v>
          </cell>
          <cell r="AH600" t="str">
            <v>NA</v>
          </cell>
          <cell r="AI600">
            <v>483</v>
          </cell>
          <cell r="AJ600">
            <v>483</v>
          </cell>
          <cell r="AO600">
            <v>780</v>
          </cell>
          <cell r="AP600">
            <v>0</v>
          </cell>
          <cell r="AQ600">
            <v>0</v>
          </cell>
          <cell r="AR600">
            <v>0</v>
          </cell>
          <cell r="AS600">
            <v>0</v>
          </cell>
          <cell r="AT600">
            <v>0</v>
          </cell>
          <cell r="AU600">
            <v>0</v>
          </cell>
          <cell r="AV600">
            <v>0</v>
          </cell>
          <cell r="AW600">
            <v>0</v>
          </cell>
          <cell r="AX600">
            <v>0</v>
          </cell>
          <cell r="AY600">
            <v>0</v>
          </cell>
          <cell r="AZ600">
            <v>0</v>
          </cell>
          <cell r="BA600">
            <v>0</v>
          </cell>
          <cell r="BB600">
            <v>0</v>
          </cell>
          <cell r="BC600">
            <v>0</v>
          </cell>
          <cell r="BD600">
            <v>0</v>
          </cell>
          <cell r="BE600">
            <v>250716</v>
          </cell>
          <cell r="BF600">
            <v>0</v>
          </cell>
          <cell r="BG600">
            <v>0</v>
          </cell>
          <cell r="BH600">
            <v>0</v>
          </cell>
          <cell r="BI600">
            <v>0</v>
          </cell>
          <cell r="BJ600">
            <v>519</v>
          </cell>
          <cell r="BK600">
            <v>0</v>
          </cell>
          <cell r="BL600">
            <v>0</v>
          </cell>
          <cell r="BM600">
            <v>0</v>
          </cell>
          <cell r="BN600">
            <v>0</v>
          </cell>
          <cell r="BO600">
            <v>519</v>
          </cell>
          <cell r="BP600">
            <v>125868</v>
          </cell>
          <cell r="BQ600">
            <v>0</v>
          </cell>
          <cell r="BR600">
            <v>0</v>
          </cell>
          <cell r="BS600">
            <v>0</v>
          </cell>
          <cell r="BT600">
            <v>0</v>
          </cell>
          <cell r="BU600">
            <v>261</v>
          </cell>
          <cell r="BV600">
            <v>0</v>
          </cell>
          <cell r="BW600">
            <v>0</v>
          </cell>
          <cell r="BX600">
            <v>0</v>
          </cell>
          <cell r="BY600">
            <v>0</v>
          </cell>
          <cell r="BZ600">
            <v>261</v>
          </cell>
          <cell r="CA600">
            <v>519</v>
          </cell>
          <cell r="CB600">
            <v>780</v>
          </cell>
          <cell r="CC600">
            <v>0.05</v>
          </cell>
          <cell r="CD600">
            <v>780</v>
          </cell>
        </row>
        <row r="601">
          <cell r="B601" t="str">
            <v>PLC17</v>
          </cell>
          <cell r="C601" t="str">
            <v>CAP16</v>
          </cell>
          <cell r="D601" t="str">
            <v>De  1200  pares</v>
          </cell>
          <cell r="E601" t="str">
            <v>m</v>
          </cell>
          <cell r="F601" t="str">
            <v>NA</v>
          </cell>
          <cell r="G601" t="str">
            <v>NA</v>
          </cell>
          <cell r="H601" t="str">
            <v>NA</v>
          </cell>
          <cell r="I601" t="str">
            <v>NA</v>
          </cell>
          <cell r="J601" t="str">
            <v>NA</v>
          </cell>
          <cell r="K601" t="str">
            <v>NA</v>
          </cell>
          <cell r="L601" t="str">
            <v>NA</v>
          </cell>
          <cell r="M601" t="str">
            <v>NA</v>
          </cell>
          <cell r="N601" t="str">
            <v>NA</v>
          </cell>
          <cell r="O601" t="str">
            <v>NA</v>
          </cell>
          <cell r="P601" t="str">
            <v>NA</v>
          </cell>
          <cell r="Q601" t="str">
            <v>NA</v>
          </cell>
          <cell r="R601" t="str">
            <v>NA</v>
          </cell>
          <cell r="S601" t="str">
            <v>NA</v>
          </cell>
          <cell r="T601" t="str">
            <v>CER001</v>
          </cell>
          <cell r="U601" t="str">
            <v>NA</v>
          </cell>
          <cell r="V601" t="str">
            <v>NA</v>
          </cell>
          <cell r="W601" t="str">
            <v>NA</v>
          </cell>
          <cell r="X601" t="str">
            <v>NA</v>
          </cell>
          <cell r="Y601" t="str">
            <v>CMC011</v>
          </cell>
          <cell r="Z601" t="str">
            <v>NA</v>
          </cell>
          <cell r="AA601" t="str">
            <v>NA</v>
          </cell>
          <cell r="AB601" t="str">
            <v>NA</v>
          </cell>
          <cell r="AC601" t="str">
            <v>NA</v>
          </cell>
          <cell r="AD601">
            <v>1</v>
          </cell>
          <cell r="AE601" t="str">
            <v>NA</v>
          </cell>
          <cell r="AF601" t="str">
            <v>NA</v>
          </cell>
          <cell r="AG601" t="str">
            <v>NA</v>
          </cell>
          <cell r="AH601" t="str">
            <v>NA</v>
          </cell>
          <cell r="AI601">
            <v>300</v>
          </cell>
          <cell r="AJ601">
            <v>300</v>
          </cell>
          <cell r="AO601">
            <v>1256</v>
          </cell>
          <cell r="AP601">
            <v>0</v>
          </cell>
          <cell r="AQ601">
            <v>0</v>
          </cell>
          <cell r="AR601">
            <v>0</v>
          </cell>
          <cell r="AS601">
            <v>0</v>
          </cell>
          <cell r="AT601">
            <v>0</v>
          </cell>
          <cell r="AU601">
            <v>0</v>
          </cell>
          <cell r="AV601">
            <v>0</v>
          </cell>
          <cell r="AW601">
            <v>0</v>
          </cell>
          <cell r="AX601">
            <v>0</v>
          </cell>
          <cell r="AY601">
            <v>0</v>
          </cell>
          <cell r="AZ601">
            <v>0</v>
          </cell>
          <cell r="BA601">
            <v>0</v>
          </cell>
          <cell r="BB601">
            <v>0</v>
          </cell>
          <cell r="BC601">
            <v>0</v>
          </cell>
          <cell r="BD601">
            <v>0</v>
          </cell>
          <cell r="BE601">
            <v>250716</v>
          </cell>
          <cell r="BF601">
            <v>0</v>
          </cell>
          <cell r="BG601">
            <v>0</v>
          </cell>
          <cell r="BH601">
            <v>0</v>
          </cell>
          <cell r="BI601">
            <v>0</v>
          </cell>
          <cell r="BJ601">
            <v>836</v>
          </cell>
          <cell r="BK601">
            <v>0</v>
          </cell>
          <cell r="BL601">
            <v>0</v>
          </cell>
          <cell r="BM601">
            <v>0</v>
          </cell>
          <cell r="BN601">
            <v>0</v>
          </cell>
          <cell r="BO601">
            <v>836</v>
          </cell>
          <cell r="BP601">
            <v>125868</v>
          </cell>
          <cell r="BQ601">
            <v>0</v>
          </cell>
          <cell r="BR601">
            <v>0</v>
          </cell>
          <cell r="BS601">
            <v>0</v>
          </cell>
          <cell r="BT601">
            <v>0</v>
          </cell>
          <cell r="BU601">
            <v>420</v>
          </cell>
          <cell r="BV601">
            <v>0</v>
          </cell>
          <cell r="BW601">
            <v>0</v>
          </cell>
          <cell r="BX601">
            <v>0</v>
          </cell>
          <cell r="BY601">
            <v>0</v>
          </cell>
          <cell r="BZ601">
            <v>420</v>
          </cell>
          <cell r="CA601">
            <v>836</v>
          </cell>
          <cell r="CB601">
            <v>1256</v>
          </cell>
          <cell r="CC601">
            <v>0.05</v>
          </cell>
          <cell r="CD601">
            <v>1256</v>
          </cell>
        </row>
        <row r="602">
          <cell r="B602" t="str">
            <v>PLC18</v>
          </cell>
          <cell r="C602" t="str">
            <v>CAP16</v>
          </cell>
          <cell r="D602" t="str">
            <v>De  1500  pares</v>
          </cell>
          <cell r="E602" t="str">
            <v>m</v>
          </cell>
          <cell r="F602" t="str">
            <v>NA</v>
          </cell>
          <cell r="G602" t="str">
            <v>NA</v>
          </cell>
          <cell r="H602" t="str">
            <v>NA</v>
          </cell>
          <cell r="I602" t="str">
            <v>NA</v>
          </cell>
          <cell r="J602" t="str">
            <v>NA</v>
          </cell>
          <cell r="K602" t="str">
            <v>NA</v>
          </cell>
          <cell r="L602" t="str">
            <v>NA</v>
          </cell>
          <cell r="M602" t="str">
            <v>NA</v>
          </cell>
          <cell r="N602" t="str">
            <v>NA</v>
          </cell>
          <cell r="O602" t="str">
            <v>NA</v>
          </cell>
          <cell r="P602" t="str">
            <v>NA</v>
          </cell>
          <cell r="Q602" t="str">
            <v>NA</v>
          </cell>
          <cell r="R602" t="str">
            <v>NA</v>
          </cell>
          <cell r="S602" t="str">
            <v>NA</v>
          </cell>
          <cell r="T602" t="str">
            <v>CER001</v>
          </cell>
          <cell r="U602" t="str">
            <v>NA</v>
          </cell>
          <cell r="V602" t="str">
            <v>NA</v>
          </cell>
          <cell r="W602" t="str">
            <v>NA</v>
          </cell>
          <cell r="X602" t="str">
            <v>NA</v>
          </cell>
          <cell r="Y602" t="str">
            <v>CMC011</v>
          </cell>
          <cell r="Z602" t="str">
            <v>NA</v>
          </cell>
          <cell r="AA602" t="str">
            <v>NA</v>
          </cell>
          <cell r="AB602" t="str">
            <v>NA</v>
          </cell>
          <cell r="AC602" t="str">
            <v>NA</v>
          </cell>
          <cell r="AD602">
            <v>1</v>
          </cell>
          <cell r="AE602" t="str">
            <v>NA</v>
          </cell>
          <cell r="AF602" t="str">
            <v>NA</v>
          </cell>
          <cell r="AG602" t="str">
            <v>NA</v>
          </cell>
          <cell r="AH602" t="str">
            <v>NA</v>
          </cell>
          <cell r="AI602">
            <v>180</v>
          </cell>
          <cell r="AJ602">
            <v>180</v>
          </cell>
          <cell r="AO602">
            <v>2092</v>
          </cell>
          <cell r="AP602">
            <v>0</v>
          </cell>
          <cell r="AQ602">
            <v>0</v>
          </cell>
          <cell r="AR602">
            <v>0</v>
          </cell>
          <cell r="AS602">
            <v>0</v>
          </cell>
          <cell r="AT602">
            <v>0</v>
          </cell>
          <cell r="AU602">
            <v>0</v>
          </cell>
          <cell r="AV602">
            <v>0</v>
          </cell>
          <cell r="AW602">
            <v>0</v>
          </cell>
          <cell r="AX602">
            <v>0</v>
          </cell>
          <cell r="AY602">
            <v>0</v>
          </cell>
          <cell r="AZ602">
            <v>0</v>
          </cell>
          <cell r="BA602">
            <v>0</v>
          </cell>
          <cell r="BB602">
            <v>0</v>
          </cell>
          <cell r="BC602">
            <v>0</v>
          </cell>
          <cell r="BD602">
            <v>0</v>
          </cell>
          <cell r="BE602">
            <v>250716</v>
          </cell>
          <cell r="BF602">
            <v>0</v>
          </cell>
          <cell r="BG602">
            <v>0</v>
          </cell>
          <cell r="BH602">
            <v>0</v>
          </cell>
          <cell r="BI602">
            <v>0</v>
          </cell>
          <cell r="BJ602">
            <v>1393</v>
          </cell>
          <cell r="BK602">
            <v>0</v>
          </cell>
          <cell r="BL602">
            <v>0</v>
          </cell>
          <cell r="BM602">
            <v>0</v>
          </cell>
          <cell r="BN602">
            <v>0</v>
          </cell>
          <cell r="BO602">
            <v>1393</v>
          </cell>
          <cell r="BP602">
            <v>125868</v>
          </cell>
          <cell r="BQ602">
            <v>0</v>
          </cell>
          <cell r="BR602">
            <v>0</v>
          </cell>
          <cell r="BS602">
            <v>0</v>
          </cell>
          <cell r="BT602">
            <v>0</v>
          </cell>
          <cell r="BU602">
            <v>699</v>
          </cell>
          <cell r="BV602">
            <v>0</v>
          </cell>
          <cell r="BW602">
            <v>0</v>
          </cell>
          <cell r="BX602">
            <v>0</v>
          </cell>
          <cell r="BY602">
            <v>0</v>
          </cell>
          <cell r="BZ602">
            <v>699</v>
          </cell>
          <cell r="CA602">
            <v>1393</v>
          </cell>
          <cell r="CB602">
            <v>2092</v>
          </cell>
          <cell r="CC602">
            <v>0.05</v>
          </cell>
          <cell r="CD602">
            <v>2092</v>
          </cell>
        </row>
        <row r="603">
          <cell r="B603" t="str">
            <v>PLC19</v>
          </cell>
          <cell r="C603" t="str">
            <v>CAP16</v>
          </cell>
          <cell r="D603" t="str">
            <v>De  1800  pares</v>
          </cell>
          <cell r="E603" t="str">
            <v>m</v>
          </cell>
          <cell r="F603" t="str">
            <v>NA</v>
          </cell>
          <cell r="G603" t="str">
            <v>NA</v>
          </cell>
          <cell r="H603" t="str">
            <v>NA</v>
          </cell>
          <cell r="I603" t="str">
            <v>NA</v>
          </cell>
          <cell r="J603" t="str">
            <v>NA</v>
          </cell>
          <cell r="K603" t="str">
            <v>NA</v>
          </cell>
          <cell r="L603" t="str">
            <v>NA</v>
          </cell>
          <cell r="M603" t="str">
            <v>NA</v>
          </cell>
          <cell r="N603" t="str">
            <v>NA</v>
          </cell>
          <cell r="O603" t="str">
            <v>NA</v>
          </cell>
          <cell r="P603" t="str">
            <v>NA</v>
          </cell>
          <cell r="Q603" t="str">
            <v>NA</v>
          </cell>
          <cell r="R603" t="str">
            <v>NA</v>
          </cell>
          <cell r="S603" t="str">
            <v>NA</v>
          </cell>
          <cell r="T603" t="str">
            <v>CER001</v>
          </cell>
          <cell r="U603" t="str">
            <v>NA</v>
          </cell>
          <cell r="V603" t="str">
            <v>NA</v>
          </cell>
          <cell r="W603" t="str">
            <v>NA</v>
          </cell>
          <cell r="X603" t="str">
            <v>NA</v>
          </cell>
          <cell r="Y603" t="str">
            <v>CMC011</v>
          </cell>
          <cell r="Z603" t="str">
            <v>NA</v>
          </cell>
          <cell r="AA603" t="str">
            <v>NA</v>
          </cell>
          <cell r="AB603" t="str">
            <v>NA</v>
          </cell>
          <cell r="AC603" t="str">
            <v>NA</v>
          </cell>
          <cell r="AD603">
            <v>1</v>
          </cell>
          <cell r="AE603" t="str">
            <v>NA</v>
          </cell>
          <cell r="AF603" t="str">
            <v>NA</v>
          </cell>
          <cell r="AG603" t="str">
            <v>NA</v>
          </cell>
          <cell r="AH603" t="str">
            <v>NA</v>
          </cell>
          <cell r="AI603">
            <v>180</v>
          </cell>
          <cell r="AJ603">
            <v>180</v>
          </cell>
          <cell r="AO603">
            <v>2092</v>
          </cell>
          <cell r="AP603">
            <v>0</v>
          </cell>
          <cell r="AQ603">
            <v>0</v>
          </cell>
          <cell r="AR603">
            <v>0</v>
          </cell>
          <cell r="AS603">
            <v>0</v>
          </cell>
          <cell r="AT603">
            <v>0</v>
          </cell>
          <cell r="AU603">
            <v>0</v>
          </cell>
          <cell r="AV603">
            <v>0</v>
          </cell>
          <cell r="AW603">
            <v>0</v>
          </cell>
          <cell r="AX603">
            <v>0</v>
          </cell>
          <cell r="AY603">
            <v>0</v>
          </cell>
          <cell r="AZ603">
            <v>0</v>
          </cell>
          <cell r="BA603">
            <v>0</v>
          </cell>
          <cell r="BB603">
            <v>0</v>
          </cell>
          <cell r="BC603">
            <v>0</v>
          </cell>
          <cell r="BD603">
            <v>0</v>
          </cell>
          <cell r="BE603">
            <v>250716</v>
          </cell>
          <cell r="BF603">
            <v>0</v>
          </cell>
          <cell r="BG603">
            <v>0</v>
          </cell>
          <cell r="BH603">
            <v>0</v>
          </cell>
          <cell r="BI603">
            <v>0</v>
          </cell>
          <cell r="BJ603">
            <v>1393</v>
          </cell>
          <cell r="BK603">
            <v>0</v>
          </cell>
          <cell r="BL603">
            <v>0</v>
          </cell>
          <cell r="BM603">
            <v>0</v>
          </cell>
          <cell r="BN603">
            <v>0</v>
          </cell>
          <cell r="BO603">
            <v>1393</v>
          </cell>
          <cell r="BP603">
            <v>125868</v>
          </cell>
          <cell r="BQ603">
            <v>0</v>
          </cell>
          <cell r="BR603">
            <v>0</v>
          </cell>
          <cell r="BS603">
            <v>0</v>
          </cell>
          <cell r="BT603">
            <v>0</v>
          </cell>
          <cell r="BU603">
            <v>699</v>
          </cell>
          <cell r="BV603">
            <v>0</v>
          </cell>
          <cell r="BW603">
            <v>0</v>
          </cell>
          <cell r="BX603">
            <v>0</v>
          </cell>
          <cell r="BY603">
            <v>0</v>
          </cell>
          <cell r="BZ603">
            <v>699</v>
          </cell>
          <cell r="CA603">
            <v>1393</v>
          </cell>
          <cell r="CB603">
            <v>2092</v>
          </cell>
          <cell r="CC603">
            <v>0.05</v>
          </cell>
          <cell r="CD603">
            <v>2092</v>
          </cell>
        </row>
        <row r="604">
          <cell r="B604" t="str">
            <v>PLC20</v>
          </cell>
          <cell r="C604" t="str">
            <v>CAP16</v>
          </cell>
          <cell r="D604" t="str">
            <v>De  2100  pares</v>
          </cell>
          <cell r="E604" t="str">
            <v>m</v>
          </cell>
          <cell r="F604" t="str">
            <v>NA</v>
          </cell>
          <cell r="G604" t="str">
            <v>NA</v>
          </cell>
          <cell r="H604" t="str">
            <v>NA</v>
          </cell>
          <cell r="I604" t="str">
            <v>NA</v>
          </cell>
          <cell r="J604" t="str">
            <v>NA</v>
          </cell>
          <cell r="K604" t="str">
            <v>NA</v>
          </cell>
          <cell r="L604" t="str">
            <v>NA</v>
          </cell>
          <cell r="M604" t="str">
            <v>NA</v>
          </cell>
          <cell r="N604" t="str">
            <v>NA</v>
          </cell>
          <cell r="O604" t="str">
            <v>NA</v>
          </cell>
          <cell r="P604" t="str">
            <v>NA</v>
          </cell>
          <cell r="Q604" t="str">
            <v>NA</v>
          </cell>
          <cell r="R604" t="str">
            <v>NA</v>
          </cell>
          <cell r="S604" t="str">
            <v>NA</v>
          </cell>
          <cell r="T604" t="str">
            <v>CER001</v>
          </cell>
          <cell r="U604" t="str">
            <v>NA</v>
          </cell>
          <cell r="V604" t="str">
            <v>NA</v>
          </cell>
          <cell r="W604" t="str">
            <v>NA</v>
          </cell>
          <cell r="X604" t="str">
            <v>NA</v>
          </cell>
          <cell r="Y604" t="str">
            <v>CMC011</v>
          </cell>
          <cell r="Z604" t="str">
            <v>NA</v>
          </cell>
          <cell r="AA604" t="str">
            <v>NA</v>
          </cell>
          <cell r="AB604" t="str">
            <v>NA</v>
          </cell>
          <cell r="AC604" t="str">
            <v>NA</v>
          </cell>
          <cell r="AD604">
            <v>1</v>
          </cell>
          <cell r="AE604" t="str">
            <v>NA</v>
          </cell>
          <cell r="AF604" t="str">
            <v>NA</v>
          </cell>
          <cell r="AG604" t="str">
            <v>NA</v>
          </cell>
          <cell r="AH604" t="str">
            <v>NA</v>
          </cell>
          <cell r="AI604">
            <v>100</v>
          </cell>
          <cell r="AJ604">
            <v>100</v>
          </cell>
          <cell r="AO604">
            <v>3766</v>
          </cell>
          <cell r="AP604">
            <v>0</v>
          </cell>
          <cell r="AQ604">
            <v>0</v>
          </cell>
          <cell r="AR604">
            <v>0</v>
          </cell>
          <cell r="AS604">
            <v>0</v>
          </cell>
          <cell r="AT604">
            <v>0</v>
          </cell>
          <cell r="AU604">
            <v>0</v>
          </cell>
          <cell r="AV604">
            <v>0</v>
          </cell>
          <cell r="AW604">
            <v>0</v>
          </cell>
          <cell r="AX604">
            <v>0</v>
          </cell>
          <cell r="AY604">
            <v>0</v>
          </cell>
          <cell r="AZ604">
            <v>0</v>
          </cell>
          <cell r="BA604">
            <v>0</v>
          </cell>
          <cell r="BB604">
            <v>0</v>
          </cell>
          <cell r="BC604">
            <v>0</v>
          </cell>
          <cell r="BD604">
            <v>0</v>
          </cell>
          <cell r="BE604">
            <v>250716</v>
          </cell>
          <cell r="BF604">
            <v>0</v>
          </cell>
          <cell r="BG604">
            <v>0</v>
          </cell>
          <cell r="BH604">
            <v>0</v>
          </cell>
          <cell r="BI604">
            <v>0</v>
          </cell>
          <cell r="BJ604">
            <v>2507</v>
          </cell>
          <cell r="BK604">
            <v>0</v>
          </cell>
          <cell r="BL604">
            <v>0</v>
          </cell>
          <cell r="BM604">
            <v>0</v>
          </cell>
          <cell r="BN604">
            <v>0</v>
          </cell>
          <cell r="BO604">
            <v>2507</v>
          </cell>
          <cell r="BP604">
            <v>125868</v>
          </cell>
          <cell r="BQ604">
            <v>0</v>
          </cell>
          <cell r="BR604">
            <v>0</v>
          </cell>
          <cell r="BS604">
            <v>0</v>
          </cell>
          <cell r="BT604">
            <v>0</v>
          </cell>
          <cell r="BU604">
            <v>1259</v>
          </cell>
          <cell r="BV604">
            <v>0</v>
          </cell>
          <cell r="BW604">
            <v>0</v>
          </cell>
          <cell r="BX604">
            <v>0</v>
          </cell>
          <cell r="BY604">
            <v>0</v>
          </cell>
          <cell r="BZ604">
            <v>1259</v>
          </cell>
          <cell r="CA604">
            <v>2507</v>
          </cell>
          <cell r="CB604">
            <v>3766</v>
          </cell>
          <cell r="CC604">
            <v>0.05</v>
          </cell>
          <cell r="CD604">
            <v>3766</v>
          </cell>
        </row>
        <row r="605">
          <cell r="B605" t="str">
            <v>PLC21</v>
          </cell>
          <cell r="C605" t="str">
            <v>CAP16</v>
          </cell>
          <cell r="D605" t="str">
            <v>De  2400  pares</v>
          </cell>
          <cell r="E605" t="str">
            <v>m</v>
          </cell>
          <cell r="F605" t="str">
            <v>NA</v>
          </cell>
          <cell r="G605" t="str">
            <v>NA</v>
          </cell>
          <cell r="H605" t="str">
            <v>NA</v>
          </cell>
          <cell r="I605" t="str">
            <v>NA</v>
          </cell>
          <cell r="J605" t="str">
            <v>NA</v>
          </cell>
          <cell r="K605" t="str">
            <v>NA</v>
          </cell>
          <cell r="L605" t="str">
            <v>NA</v>
          </cell>
          <cell r="M605" t="str">
            <v>NA</v>
          </cell>
          <cell r="N605" t="str">
            <v>NA</v>
          </cell>
          <cell r="O605" t="str">
            <v>NA</v>
          </cell>
          <cell r="P605" t="str">
            <v>NA</v>
          </cell>
          <cell r="Q605" t="str">
            <v>NA</v>
          </cell>
          <cell r="R605" t="str">
            <v>NA</v>
          </cell>
          <cell r="S605" t="str">
            <v>NA</v>
          </cell>
          <cell r="T605" t="str">
            <v>CER001</v>
          </cell>
          <cell r="U605" t="str">
            <v>NA</v>
          </cell>
          <cell r="V605" t="str">
            <v>NA</v>
          </cell>
          <cell r="W605" t="str">
            <v>NA</v>
          </cell>
          <cell r="X605" t="str">
            <v>NA</v>
          </cell>
          <cell r="Y605" t="str">
            <v>CMC011</v>
          </cell>
          <cell r="Z605" t="str">
            <v>NA</v>
          </cell>
          <cell r="AA605" t="str">
            <v>NA</v>
          </cell>
          <cell r="AB605" t="str">
            <v>NA</v>
          </cell>
          <cell r="AC605" t="str">
            <v>NA</v>
          </cell>
          <cell r="AD605">
            <v>1</v>
          </cell>
          <cell r="AE605" t="str">
            <v>NA</v>
          </cell>
          <cell r="AF605" t="str">
            <v>NA</v>
          </cell>
          <cell r="AG605" t="str">
            <v>NA</v>
          </cell>
          <cell r="AH605" t="str">
            <v>NA</v>
          </cell>
          <cell r="AI605">
            <v>100</v>
          </cell>
          <cell r="AJ605">
            <v>100</v>
          </cell>
          <cell r="AO605">
            <v>3766</v>
          </cell>
          <cell r="AP605">
            <v>0</v>
          </cell>
          <cell r="AQ605">
            <v>0</v>
          </cell>
          <cell r="AR605">
            <v>0</v>
          </cell>
          <cell r="AS605">
            <v>0</v>
          </cell>
          <cell r="AT605">
            <v>0</v>
          </cell>
          <cell r="AU605">
            <v>0</v>
          </cell>
          <cell r="AV605">
            <v>0</v>
          </cell>
          <cell r="AW605">
            <v>0</v>
          </cell>
          <cell r="AX605">
            <v>0</v>
          </cell>
          <cell r="AY605">
            <v>0</v>
          </cell>
          <cell r="AZ605">
            <v>0</v>
          </cell>
          <cell r="BA605">
            <v>0</v>
          </cell>
          <cell r="BB605">
            <v>0</v>
          </cell>
          <cell r="BC605">
            <v>0</v>
          </cell>
          <cell r="BD605">
            <v>0</v>
          </cell>
          <cell r="BE605">
            <v>250716</v>
          </cell>
          <cell r="BF605">
            <v>0</v>
          </cell>
          <cell r="BG605">
            <v>0</v>
          </cell>
          <cell r="BH605">
            <v>0</v>
          </cell>
          <cell r="BI605">
            <v>0</v>
          </cell>
          <cell r="BJ605">
            <v>2507</v>
          </cell>
          <cell r="BK605">
            <v>0</v>
          </cell>
          <cell r="BL605">
            <v>0</v>
          </cell>
          <cell r="BM605">
            <v>0</v>
          </cell>
          <cell r="BN605">
            <v>0</v>
          </cell>
          <cell r="BO605">
            <v>2507</v>
          </cell>
          <cell r="BP605">
            <v>125868</v>
          </cell>
          <cell r="BQ605">
            <v>0</v>
          </cell>
          <cell r="BR605">
            <v>0</v>
          </cell>
          <cell r="BS605">
            <v>0</v>
          </cell>
          <cell r="BT605">
            <v>0</v>
          </cell>
          <cell r="BU605">
            <v>1259</v>
          </cell>
          <cell r="BV605">
            <v>0</v>
          </cell>
          <cell r="BW605">
            <v>0</v>
          </cell>
          <cell r="BX605">
            <v>0</v>
          </cell>
          <cell r="BY605">
            <v>0</v>
          </cell>
          <cell r="BZ605">
            <v>1259</v>
          </cell>
          <cell r="CA605">
            <v>2507</v>
          </cell>
          <cell r="CB605">
            <v>3766</v>
          </cell>
          <cell r="CC605">
            <v>0.05</v>
          </cell>
          <cell r="CD605">
            <v>3766</v>
          </cell>
        </row>
        <row r="606">
          <cell r="B606" t="str">
            <v>PLA01</v>
          </cell>
          <cell r="C606" t="str">
            <v>CAP17</v>
          </cell>
          <cell r="D606" t="str">
            <v>De    10  pares</v>
          </cell>
          <cell r="E606" t="str">
            <v>m</v>
          </cell>
          <cell r="F606" t="str">
            <v>NA</v>
          </cell>
          <cell r="G606" t="str">
            <v>NA</v>
          </cell>
          <cell r="H606" t="str">
            <v>NA</v>
          </cell>
          <cell r="I606" t="str">
            <v>NA</v>
          </cell>
          <cell r="J606" t="str">
            <v>NA</v>
          </cell>
          <cell r="K606" t="str">
            <v>NA</v>
          </cell>
          <cell r="L606" t="str">
            <v>NA</v>
          </cell>
          <cell r="M606" t="str">
            <v>NA</v>
          </cell>
          <cell r="N606" t="str">
            <v>NA</v>
          </cell>
          <cell r="O606" t="str">
            <v>NA</v>
          </cell>
          <cell r="P606" t="str">
            <v>NA</v>
          </cell>
          <cell r="Q606" t="str">
            <v>NA</v>
          </cell>
          <cell r="R606" t="str">
            <v>NA</v>
          </cell>
          <cell r="S606" t="str">
            <v>NA</v>
          </cell>
          <cell r="T606" t="str">
            <v>CER002</v>
          </cell>
          <cell r="U606" t="str">
            <v>NA</v>
          </cell>
          <cell r="V606" t="str">
            <v>NA</v>
          </cell>
          <cell r="W606" t="str">
            <v>NA</v>
          </cell>
          <cell r="X606" t="str">
            <v>NA</v>
          </cell>
          <cell r="Y606" t="str">
            <v>CMC012</v>
          </cell>
          <cell r="Z606" t="str">
            <v>NA</v>
          </cell>
          <cell r="AA606" t="str">
            <v>NA</v>
          </cell>
          <cell r="AB606" t="str">
            <v>NA</v>
          </cell>
          <cell r="AC606" t="str">
            <v>NA</v>
          </cell>
          <cell r="AD606">
            <v>1</v>
          </cell>
          <cell r="AE606" t="str">
            <v>NA</v>
          </cell>
          <cell r="AF606" t="str">
            <v>NA</v>
          </cell>
          <cell r="AG606" t="str">
            <v>NA</v>
          </cell>
          <cell r="AH606" t="str">
            <v>NA</v>
          </cell>
          <cell r="AI606">
            <v>300</v>
          </cell>
          <cell r="AJ606">
            <v>300</v>
          </cell>
          <cell r="AO606">
            <v>489</v>
          </cell>
          <cell r="AP606">
            <v>0</v>
          </cell>
          <cell r="AQ606">
            <v>0</v>
          </cell>
          <cell r="AR606">
            <v>0</v>
          </cell>
          <cell r="AS606">
            <v>0</v>
          </cell>
          <cell r="AT606">
            <v>0</v>
          </cell>
          <cell r="AU606">
            <v>0</v>
          </cell>
          <cell r="AV606">
            <v>0</v>
          </cell>
          <cell r="AW606">
            <v>0</v>
          </cell>
          <cell r="AX606">
            <v>0</v>
          </cell>
          <cell r="AY606">
            <v>0</v>
          </cell>
          <cell r="AZ606">
            <v>0</v>
          </cell>
          <cell r="BA606">
            <v>0</v>
          </cell>
          <cell r="BB606">
            <v>0</v>
          </cell>
          <cell r="BC606">
            <v>0</v>
          </cell>
          <cell r="BD606">
            <v>0</v>
          </cell>
          <cell r="BE606">
            <v>48564</v>
          </cell>
          <cell r="BF606">
            <v>0</v>
          </cell>
          <cell r="BG606">
            <v>0</v>
          </cell>
          <cell r="BH606">
            <v>0</v>
          </cell>
          <cell r="BI606">
            <v>0</v>
          </cell>
          <cell r="BJ606">
            <v>162</v>
          </cell>
          <cell r="BK606">
            <v>0</v>
          </cell>
          <cell r="BL606">
            <v>0</v>
          </cell>
          <cell r="BM606">
            <v>0</v>
          </cell>
          <cell r="BN606">
            <v>0</v>
          </cell>
          <cell r="BO606">
            <v>162</v>
          </cell>
          <cell r="BP606">
            <v>98147</v>
          </cell>
          <cell r="BQ606">
            <v>0</v>
          </cell>
          <cell r="BR606">
            <v>0</v>
          </cell>
          <cell r="BS606">
            <v>0</v>
          </cell>
          <cell r="BT606">
            <v>0</v>
          </cell>
          <cell r="BU606">
            <v>327</v>
          </cell>
          <cell r="BV606">
            <v>0</v>
          </cell>
          <cell r="BW606">
            <v>0</v>
          </cell>
          <cell r="BX606">
            <v>0</v>
          </cell>
          <cell r="BY606">
            <v>0</v>
          </cell>
          <cell r="BZ606">
            <v>327</v>
          </cell>
          <cell r="CA606">
            <v>162</v>
          </cell>
          <cell r="CB606">
            <v>489</v>
          </cell>
          <cell r="CD606">
            <v>489</v>
          </cell>
        </row>
        <row r="607">
          <cell r="B607" t="str">
            <v>PLA02</v>
          </cell>
          <cell r="C607" t="str">
            <v>CAP17</v>
          </cell>
          <cell r="D607" t="str">
            <v>De    20  pares</v>
          </cell>
          <cell r="E607" t="str">
            <v>m</v>
          </cell>
          <cell r="F607" t="str">
            <v>NA</v>
          </cell>
          <cell r="G607" t="str">
            <v>NA</v>
          </cell>
          <cell r="H607" t="str">
            <v>NA</v>
          </cell>
          <cell r="I607" t="str">
            <v>NA</v>
          </cell>
          <cell r="J607" t="str">
            <v>NA</v>
          </cell>
          <cell r="K607" t="str">
            <v>NA</v>
          </cell>
          <cell r="L607" t="str">
            <v>NA</v>
          </cell>
          <cell r="M607" t="str">
            <v>NA</v>
          </cell>
          <cell r="N607" t="str">
            <v>NA</v>
          </cell>
          <cell r="O607" t="str">
            <v>NA</v>
          </cell>
          <cell r="P607" t="str">
            <v>NA</v>
          </cell>
          <cell r="Q607" t="str">
            <v>NA</v>
          </cell>
          <cell r="R607" t="str">
            <v>NA</v>
          </cell>
          <cell r="S607" t="str">
            <v>NA</v>
          </cell>
          <cell r="T607" t="str">
            <v>CER002</v>
          </cell>
          <cell r="U607" t="str">
            <v>NA</v>
          </cell>
          <cell r="V607" t="str">
            <v>NA</v>
          </cell>
          <cell r="W607" t="str">
            <v>NA</v>
          </cell>
          <cell r="X607" t="str">
            <v>NA</v>
          </cell>
          <cell r="Y607" t="str">
            <v>CMC012</v>
          </cell>
          <cell r="Z607" t="str">
            <v>NA</v>
          </cell>
          <cell r="AA607" t="str">
            <v>NA</v>
          </cell>
          <cell r="AB607" t="str">
            <v>NA</v>
          </cell>
          <cell r="AC607" t="str">
            <v>NA</v>
          </cell>
          <cell r="AD607">
            <v>1</v>
          </cell>
          <cell r="AE607" t="str">
            <v>NA</v>
          </cell>
          <cell r="AF607" t="str">
            <v>NA</v>
          </cell>
          <cell r="AG607" t="str">
            <v>NA</v>
          </cell>
          <cell r="AH607" t="str">
            <v>NA</v>
          </cell>
          <cell r="AI607">
            <v>300</v>
          </cell>
          <cell r="AJ607">
            <v>300</v>
          </cell>
          <cell r="AO607">
            <v>489</v>
          </cell>
          <cell r="AP607">
            <v>0</v>
          </cell>
          <cell r="AQ607">
            <v>0</v>
          </cell>
          <cell r="AR607">
            <v>0</v>
          </cell>
          <cell r="AS607">
            <v>0</v>
          </cell>
          <cell r="AT607">
            <v>0</v>
          </cell>
          <cell r="AU607">
            <v>0</v>
          </cell>
          <cell r="AV607">
            <v>0</v>
          </cell>
          <cell r="AW607">
            <v>0</v>
          </cell>
          <cell r="AX607">
            <v>0</v>
          </cell>
          <cell r="AY607">
            <v>0</v>
          </cell>
          <cell r="AZ607">
            <v>0</v>
          </cell>
          <cell r="BA607">
            <v>0</v>
          </cell>
          <cell r="BB607">
            <v>0</v>
          </cell>
          <cell r="BC607">
            <v>0</v>
          </cell>
          <cell r="BD607">
            <v>0</v>
          </cell>
          <cell r="BE607">
            <v>48564</v>
          </cell>
          <cell r="BF607">
            <v>0</v>
          </cell>
          <cell r="BG607">
            <v>0</v>
          </cell>
          <cell r="BH607">
            <v>0</v>
          </cell>
          <cell r="BI607">
            <v>0</v>
          </cell>
          <cell r="BJ607">
            <v>162</v>
          </cell>
          <cell r="BK607">
            <v>0</v>
          </cell>
          <cell r="BL607">
            <v>0</v>
          </cell>
          <cell r="BM607">
            <v>0</v>
          </cell>
          <cell r="BN607">
            <v>0</v>
          </cell>
          <cell r="BO607">
            <v>162</v>
          </cell>
          <cell r="BP607">
            <v>98147</v>
          </cell>
          <cell r="BQ607">
            <v>0</v>
          </cell>
          <cell r="BR607">
            <v>0</v>
          </cell>
          <cell r="BS607">
            <v>0</v>
          </cell>
          <cell r="BT607">
            <v>0</v>
          </cell>
          <cell r="BU607">
            <v>327</v>
          </cell>
          <cell r="BV607">
            <v>0</v>
          </cell>
          <cell r="BW607">
            <v>0</v>
          </cell>
          <cell r="BX607">
            <v>0</v>
          </cell>
          <cell r="BY607">
            <v>0</v>
          </cell>
          <cell r="BZ607">
            <v>327</v>
          </cell>
          <cell r="CA607">
            <v>162</v>
          </cell>
          <cell r="CB607">
            <v>489</v>
          </cell>
          <cell r="CD607">
            <v>489</v>
          </cell>
        </row>
        <row r="608">
          <cell r="B608" t="str">
            <v>PLA03</v>
          </cell>
          <cell r="C608" t="str">
            <v>CAP17</v>
          </cell>
          <cell r="D608" t="str">
            <v>De    30  pares</v>
          </cell>
          <cell r="E608" t="str">
            <v>m</v>
          </cell>
          <cell r="F608" t="str">
            <v>NA</v>
          </cell>
          <cell r="G608" t="str">
            <v>NA</v>
          </cell>
          <cell r="H608" t="str">
            <v>NA</v>
          </cell>
          <cell r="I608" t="str">
            <v>NA</v>
          </cell>
          <cell r="J608" t="str">
            <v>NA</v>
          </cell>
          <cell r="K608" t="str">
            <v>NA</v>
          </cell>
          <cell r="L608" t="str">
            <v>NA</v>
          </cell>
          <cell r="M608" t="str">
            <v>NA</v>
          </cell>
          <cell r="N608" t="str">
            <v>NA</v>
          </cell>
          <cell r="O608" t="str">
            <v>NA</v>
          </cell>
          <cell r="P608" t="str">
            <v>NA</v>
          </cell>
          <cell r="Q608" t="str">
            <v>NA</v>
          </cell>
          <cell r="R608" t="str">
            <v>NA</v>
          </cell>
          <cell r="S608" t="str">
            <v>NA</v>
          </cell>
          <cell r="T608" t="str">
            <v>CER002</v>
          </cell>
          <cell r="U608" t="str">
            <v>NA</v>
          </cell>
          <cell r="V608" t="str">
            <v>NA</v>
          </cell>
          <cell r="W608" t="str">
            <v>NA</v>
          </cell>
          <cell r="X608" t="str">
            <v>NA</v>
          </cell>
          <cell r="Y608" t="str">
            <v>CMC012</v>
          </cell>
          <cell r="Z608" t="str">
            <v>NA</v>
          </cell>
          <cell r="AA608" t="str">
            <v>NA</v>
          </cell>
          <cell r="AB608" t="str">
            <v>NA</v>
          </cell>
          <cell r="AC608" t="str">
            <v>NA</v>
          </cell>
          <cell r="AD608">
            <v>1</v>
          </cell>
          <cell r="AE608" t="str">
            <v>NA</v>
          </cell>
          <cell r="AF608" t="str">
            <v>NA</v>
          </cell>
          <cell r="AG608" t="str">
            <v>NA</v>
          </cell>
          <cell r="AH608" t="str">
            <v>NA</v>
          </cell>
          <cell r="AI608">
            <v>300</v>
          </cell>
          <cell r="AJ608">
            <v>300</v>
          </cell>
          <cell r="AO608">
            <v>489</v>
          </cell>
          <cell r="AP608">
            <v>0</v>
          </cell>
          <cell r="AQ608">
            <v>0</v>
          </cell>
          <cell r="AR608">
            <v>0</v>
          </cell>
          <cell r="AS608">
            <v>0</v>
          </cell>
          <cell r="AT608">
            <v>0</v>
          </cell>
          <cell r="AU608">
            <v>0</v>
          </cell>
          <cell r="AV608">
            <v>0</v>
          </cell>
          <cell r="AW608">
            <v>0</v>
          </cell>
          <cell r="AX608">
            <v>0</v>
          </cell>
          <cell r="AY608">
            <v>0</v>
          </cell>
          <cell r="AZ608">
            <v>0</v>
          </cell>
          <cell r="BA608">
            <v>0</v>
          </cell>
          <cell r="BB608">
            <v>0</v>
          </cell>
          <cell r="BC608">
            <v>0</v>
          </cell>
          <cell r="BD608">
            <v>0</v>
          </cell>
          <cell r="BE608">
            <v>48564</v>
          </cell>
          <cell r="BF608">
            <v>0</v>
          </cell>
          <cell r="BG608">
            <v>0</v>
          </cell>
          <cell r="BH608">
            <v>0</v>
          </cell>
          <cell r="BI608">
            <v>0</v>
          </cell>
          <cell r="BJ608">
            <v>162</v>
          </cell>
          <cell r="BK608">
            <v>0</v>
          </cell>
          <cell r="BL608">
            <v>0</v>
          </cell>
          <cell r="BM608">
            <v>0</v>
          </cell>
          <cell r="BN608">
            <v>0</v>
          </cell>
          <cell r="BO608">
            <v>162</v>
          </cell>
          <cell r="BP608">
            <v>98147</v>
          </cell>
          <cell r="BQ608">
            <v>0</v>
          </cell>
          <cell r="BR608">
            <v>0</v>
          </cell>
          <cell r="BS608">
            <v>0</v>
          </cell>
          <cell r="BT608">
            <v>0</v>
          </cell>
          <cell r="BU608">
            <v>327</v>
          </cell>
          <cell r="BV608">
            <v>0</v>
          </cell>
          <cell r="BW608">
            <v>0</v>
          </cell>
          <cell r="BX608">
            <v>0</v>
          </cell>
          <cell r="BY608">
            <v>0</v>
          </cell>
          <cell r="BZ608">
            <v>327</v>
          </cell>
          <cell r="CA608">
            <v>162</v>
          </cell>
          <cell r="CB608">
            <v>489</v>
          </cell>
          <cell r="CD608">
            <v>489</v>
          </cell>
        </row>
        <row r="609">
          <cell r="B609" t="str">
            <v>PLA04</v>
          </cell>
          <cell r="C609" t="str">
            <v>CAP17</v>
          </cell>
          <cell r="D609" t="str">
            <v>De    40  pares</v>
          </cell>
          <cell r="E609" t="str">
            <v>m</v>
          </cell>
          <cell r="F609" t="str">
            <v>NA</v>
          </cell>
          <cell r="G609" t="str">
            <v>NA</v>
          </cell>
          <cell r="H609" t="str">
            <v>NA</v>
          </cell>
          <cell r="I609" t="str">
            <v>NA</v>
          </cell>
          <cell r="J609" t="str">
            <v>NA</v>
          </cell>
          <cell r="K609" t="str">
            <v>NA</v>
          </cell>
          <cell r="L609" t="str">
            <v>NA</v>
          </cell>
          <cell r="M609" t="str">
            <v>NA</v>
          </cell>
          <cell r="N609" t="str">
            <v>NA</v>
          </cell>
          <cell r="O609" t="str">
            <v>NA</v>
          </cell>
          <cell r="P609" t="str">
            <v>NA</v>
          </cell>
          <cell r="Q609" t="str">
            <v>NA</v>
          </cell>
          <cell r="R609" t="str">
            <v>NA</v>
          </cell>
          <cell r="S609" t="str">
            <v>NA</v>
          </cell>
          <cell r="T609" t="str">
            <v>CER002</v>
          </cell>
          <cell r="U609" t="str">
            <v>NA</v>
          </cell>
          <cell r="V609" t="str">
            <v>NA</v>
          </cell>
          <cell r="W609" t="str">
            <v>NA</v>
          </cell>
          <cell r="X609" t="str">
            <v>NA</v>
          </cell>
          <cell r="Y609" t="str">
            <v>CMC012</v>
          </cell>
          <cell r="Z609" t="str">
            <v>NA</v>
          </cell>
          <cell r="AA609" t="str">
            <v>NA</v>
          </cell>
          <cell r="AB609" t="str">
            <v>NA</v>
          </cell>
          <cell r="AC609" t="str">
            <v>NA</v>
          </cell>
          <cell r="AD609">
            <v>1</v>
          </cell>
          <cell r="AE609" t="str">
            <v>NA</v>
          </cell>
          <cell r="AF609" t="str">
            <v>NA</v>
          </cell>
          <cell r="AG609" t="str">
            <v>NA</v>
          </cell>
          <cell r="AH609" t="str">
            <v>NA</v>
          </cell>
          <cell r="AI609">
            <v>289.5</v>
          </cell>
          <cell r="AJ609">
            <v>289.5</v>
          </cell>
          <cell r="AO609">
            <v>507</v>
          </cell>
          <cell r="AP609">
            <v>0</v>
          </cell>
          <cell r="AQ609">
            <v>0</v>
          </cell>
          <cell r="AR609">
            <v>0</v>
          </cell>
          <cell r="AS609">
            <v>0</v>
          </cell>
          <cell r="AT609">
            <v>0</v>
          </cell>
          <cell r="AU609">
            <v>0</v>
          </cell>
          <cell r="AV609">
            <v>0</v>
          </cell>
          <cell r="AW609">
            <v>0</v>
          </cell>
          <cell r="AX609">
            <v>0</v>
          </cell>
          <cell r="AY609">
            <v>0</v>
          </cell>
          <cell r="AZ609">
            <v>0</v>
          </cell>
          <cell r="BA609">
            <v>0</v>
          </cell>
          <cell r="BB609">
            <v>0</v>
          </cell>
          <cell r="BC609">
            <v>0</v>
          </cell>
          <cell r="BD609">
            <v>0</v>
          </cell>
          <cell r="BE609">
            <v>48564</v>
          </cell>
          <cell r="BF609">
            <v>0</v>
          </cell>
          <cell r="BG609">
            <v>0</v>
          </cell>
          <cell r="BH609">
            <v>0</v>
          </cell>
          <cell r="BI609">
            <v>0</v>
          </cell>
          <cell r="BJ609">
            <v>168</v>
          </cell>
          <cell r="BK609">
            <v>0</v>
          </cell>
          <cell r="BL609">
            <v>0</v>
          </cell>
          <cell r="BM609">
            <v>0</v>
          </cell>
          <cell r="BN609">
            <v>0</v>
          </cell>
          <cell r="BO609">
            <v>168</v>
          </cell>
          <cell r="BP609">
            <v>98147</v>
          </cell>
          <cell r="BQ609">
            <v>0</v>
          </cell>
          <cell r="BR609">
            <v>0</v>
          </cell>
          <cell r="BS609">
            <v>0</v>
          </cell>
          <cell r="BT609">
            <v>0</v>
          </cell>
          <cell r="BU609">
            <v>339</v>
          </cell>
          <cell r="BV609">
            <v>0</v>
          </cell>
          <cell r="BW609">
            <v>0</v>
          </cell>
          <cell r="BX609">
            <v>0</v>
          </cell>
          <cell r="BY609">
            <v>0</v>
          </cell>
          <cell r="BZ609">
            <v>339</v>
          </cell>
          <cell r="CA609">
            <v>168</v>
          </cell>
          <cell r="CB609">
            <v>507</v>
          </cell>
          <cell r="CC609">
            <v>0.05</v>
          </cell>
          <cell r="CD609">
            <v>507</v>
          </cell>
        </row>
        <row r="610">
          <cell r="B610" t="str">
            <v>PLA05</v>
          </cell>
          <cell r="C610" t="str">
            <v>CAP17</v>
          </cell>
          <cell r="D610" t="str">
            <v>De    50  pares</v>
          </cell>
          <cell r="E610" t="str">
            <v>m</v>
          </cell>
          <cell r="F610" t="str">
            <v>NA</v>
          </cell>
          <cell r="G610" t="str">
            <v>NA</v>
          </cell>
          <cell r="H610" t="str">
            <v>NA</v>
          </cell>
          <cell r="I610" t="str">
            <v>NA</v>
          </cell>
          <cell r="J610" t="str">
            <v>NA</v>
          </cell>
          <cell r="K610" t="str">
            <v>NA</v>
          </cell>
          <cell r="L610" t="str">
            <v>NA</v>
          </cell>
          <cell r="M610" t="str">
            <v>NA</v>
          </cell>
          <cell r="N610" t="str">
            <v>NA</v>
          </cell>
          <cell r="O610" t="str">
            <v>NA</v>
          </cell>
          <cell r="P610" t="str">
            <v>NA</v>
          </cell>
          <cell r="Q610" t="str">
            <v>NA</v>
          </cell>
          <cell r="R610" t="str">
            <v>NA</v>
          </cell>
          <cell r="S610" t="str">
            <v>NA</v>
          </cell>
          <cell r="T610" t="str">
            <v>CER002</v>
          </cell>
          <cell r="U610" t="str">
            <v>NA</v>
          </cell>
          <cell r="V610" t="str">
            <v>NA</v>
          </cell>
          <cell r="W610" t="str">
            <v>NA</v>
          </cell>
          <cell r="X610" t="str">
            <v>NA</v>
          </cell>
          <cell r="Y610" t="str">
            <v>CMC012</v>
          </cell>
          <cell r="Z610" t="str">
            <v>NA</v>
          </cell>
          <cell r="AA610" t="str">
            <v>NA</v>
          </cell>
          <cell r="AB610" t="str">
            <v>NA</v>
          </cell>
          <cell r="AC610" t="str">
            <v>NA</v>
          </cell>
          <cell r="AD610">
            <v>1</v>
          </cell>
          <cell r="AE610" t="str">
            <v>NA</v>
          </cell>
          <cell r="AF610" t="str">
            <v>NA</v>
          </cell>
          <cell r="AG610" t="str">
            <v>NA</v>
          </cell>
          <cell r="AH610" t="str">
            <v>NA</v>
          </cell>
          <cell r="AI610">
            <v>289.5</v>
          </cell>
          <cell r="AJ610">
            <v>289.5</v>
          </cell>
          <cell r="AO610">
            <v>507</v>
          </cell>
          <cell r="AP610">
            <v>0</v>
          </cell>
          <cell r="AQ610">
            <v>0</v>
          </cell>
          <cell r="AR610">
            <v>0</v>
          </cell>
          <cell r="AS610">
            <v>0</v>
          </cell>
          <cell r="AT610">
            <v>0</v>
          </cell>
          <cell r="AU610">
            <v>0</v>
          </cell>
          <cell r="AV610">
            <v>0</v>
          </cell>
          <cell r="AW610">
            <v>0</v>
          </cell>
          <cell r="AX610">
            <v>0</v>
          </cell>
          <cell r="AY610">
            <v>0</v>
          </cell>
          <cell r="AZ610">
            <v>0</v>
          </cell>
          <cell r="BA610">
            <v>0</v>
          </cell>
          <cell r="BB610">
            <v>0</v>
          </cell>
          <cell r="BC610">
            <v>0</v>
          </cell>
          <cell r="BD610">
            <v>0</v>
          </cell>
          <cell r="BE610">
            <v>48564</v>
          </cell>
          <cell r="BF610">
            <v>0</v>
          </cell>
          <cell r="BG610">
            <v>0</v>
          </cell>
          <cell r="BH610">
            <v>0</v>
          </cell>
          <cell r="BI610">
            <v>0</v>
          </cell>
          <cell r="BJ610">
            <v>168</v>
          </cell>
          <cell r="BK610">
            <v>0</v>
          </cell>
          <cell r="BL610">
            <v>0</v>
          </cell>
          <cell r="BM610">
            <v>0</v>
          </cell>
          <cell r="BN610">
            <v>0</v>
          </cell>
          <cell r="BO610">
            <v>168</v>
          </cell>
          <cell r="BP610">
            <v>98147</v>
          </cell>
          <cell r="BQ610">
            <v>0</v>
          </cell>
          <cell r="BR610">
            <v>0</v>
          </cell>
          <cell r="BS610">
            <v>0</v>
          </cell>
          <cell r="BT610">
            <v>0</v>
          </cell>
          <cell r="BU610">
            <v>339</v>
          </cell>
          <cell r="BV610">
            <v>0</v>
          </cell>
          <cell r="BW610">
            <v>0</v>
          </cell>
          <cell r="BX610">
            <v>0</v>
          </cell>
          <cell r="BY610">
            <v>0</v>
          </cell>
          <cell r="BZ610">
            <v>339</v>
          </cell>
          <cell r="CA610">
            <v>168</v>
          </cell>
          <cell r="CB610">
            <v>507</v>
          </cell>
          <cell r="CD610">
            <v>507</v>
          </cell>
        </row>
        <row r="611">
          <cell r="B611" t="str">
            <v>PLA06</v>
          </cell>
          <cell r="C611" t="str">
            <v>CAP17</v>
          </cell>
          <cell r="D611" t="str">
            <v>De    70  pares</v>
          </cell>
          <cell r="E611" t="str">
            <v>m</v>
          </cell>
          <cell r="F611" t="str">
            <v>NA</v>
          </cell>
          <cell r="G611" t="str">
            <v>NA</v>
          </cell>
          <cell r="H611" t="str">
            <v>NA</v>
          </cell>
          <cell r="I611" t="str">
            <v>NA</v>
          </cell>
          <cell r="J611" t="str">
            <v>NA</v>
          </cell>
          <cell r="K611" t="str">
            <v>NA</v>
          </cell>
          <cell r="L611" t="str">
            <v>NA</v>
          </cell>
          <cell r="M611" t="str">
            <v>NA</v>
          </cell>
          <cell r="N611" t="str">
            <v>NA</v>
          </cell>
          <cell r="O611" t="str">
            <v>NA</v>
          </cell>
          <cell r="P611" t="str">
            <v>NA</v>
          </cell>
          <cell r="Q611" t="str">
            <v>NA</v>
          </cell>
          <cell r="R611" t="str">
            <v>NA</v>
          </cell>
          <cell r="S611" t="str">
            <v>NA</v>
          </cell>
          <cell r="T611" t="str">
            <v>CER002</v>
          </cell>
          <cell r="U611" t="str">
            <v>NA</v>
          </cell>
          <cell r="V611" t="str">
            <v>NA</v>
          </cell>
          <cell r="W611" t="str">
            <v>NA</v>
          </cell>
          <cell r="X611" t="str">
            <v>NA</v>
          </cell>
          <cell r="Y611" t="str">
            <v>CMC012</v>
          </cell>
          <cell r="Z611" t="str">
            <v>NA</v>
          </cell>
          <cell r="AA611" t="str">
            <v>NA</v>
          </cell>
          <cell r="AB611" t="str">
            <v>NA</v>
          </cell>
          <cell r="AC611" t="str">
            <v>NA</v>
          </cell>
          <cell r="AD611">
            <v>1</v>
          </cell>
          <cell r="AE611" t="str">
            <v>NA</v>
          </cell>
          <cell r="AF611" t="str">
            <v>NA</v>
          </cell>
          <cell r="AG611" t="str">
            <v>NA</v>
          </cell>
          <cell r="AH611" t="str">
            <v>NA</v>
          </cell>
          <cell r="AI611">
            <v>289.5</v>
          </cell>
          <cell r="AJ611">
            <v>289.5</v>
          </cell>
          <cell r="AO611">
            <v>507</v>
          </cell>
          <cell r="AP611">
            <v>0</v>
          </cell>
          <cell r="AQ611">
            <v>0</v>
          </cell>
          <cell r="AR611">
            <v>0</v>
          </cell>
          <cell r="AS611">
            <v>0</v>
          </cell>
          <cell r="AT611">
            <v>0</v>
          </cell>
          <cell r="AU611">
            <v>0</v>
          </cell>
          <cell r="AV611">
            <v>0</v>
          </cell>
          <cell r="AW611">
            <v>0</v>
          </cell>
          <cell r="AX611">
            <v>0</v>
          </cell>
          <cell r="AY611">
            <v>0</v>
          </cell>
          <cell r="AZ611">
            <v>0</v>
          </cell>
          <cell r="BA611">
            <v>0</v>
          </cell>
          <cell r="BB611">
            <v>0</v>
          </cell>
          <cell r="BC611">
            <v>0</v>
          </cell>
          <cell r="BD611">
            <v>0</v>
          </cell>
          <cell r="BE611">
            <v>48564</v>
          </cell>
          <cell r="BF611">
            <v>0</v>
          </cell>
          <cell r="BG611">
            <v>0</v>
          </cell>
          <cell r="BH611">
            <v>0</v>
          </cell>
          <cell r="BI611">
            <v>0</v>
          </cell>
          <cell r="BJ611">
            <v>168</v>
          </cell>
          <cell r="BK611">
            <v>0</v>
          </cell>
          <cell r="BL611">
            <v>0</v>
          </cell>
          <cell r="BM611">
            <v>0</v>
          </cell>
          <cell r="BN611">
            <v>0</v>
          </cell>
          <cell r="BO611">
            <v>168</v>
          </cell>
          <cell r="BP611">
            <v>98147</v>
          </cell>
          <cell r="BQ611">
            <v>0</v>
          </cell>
          <cell r="BR611">
            <v>0</v>
          </cell>
          <cell r="BS611">
            <v>0</v>
          </cell>
          <cell r="BT611">
            <v>0</v>
          </cell>
          <cell r="BU611">
            <v>339</v>
          </cell>
          <cell r="BV611">
            <v>0</v>
          </cell>
          <cell r="BW611">
            <v>0</v>
          </cell>
          <cell r="BX611">
            <v>0</v>
          </cell>
          <cell r="BY611">
            <v>0</v>
          </cell>
          <cell r="BZ611">
            <v>339</v>
          </cell>
          <cell r="CA611">
            <v>168</v>
          </cell>
          <cell r="CB611">
            <v>507</v>
          </cell>
          <cell r="CD611">
            <v>507</v>
          </cell>
        </row>
        <row r="612">
          <cell r="B612" t="str">
            <v>PLA07</v>
          </cell>
          <cell r="C612" t="str">
            <v>CAP17</v>
          </cell>
          <cell r="D612" t="str">
            <v>De   100  pares</v>
          </cell>
          <cell r="E612" t="str">
            <v>m</v>
          </cell>
          <cell r="F612" t="str">
            <v>NA</v>
          </cell>
          <cell r="G612" t="str">
            <v>NA</v>
          </cell>
          <cell r="H612" t="str">
            <v>NA</v>
          </cell>
          <cell r="I612" t="str">
            <v>NA</v>
          </cell>
          <cell r="J612" t="str">
            <v>NA</v>
          </cell>
          <cell r="K612" t="str">
            <v>NA</v>
          </cell>
          <cell r="L612" t="str">
            <v>NA</v>
          </cell>
          <cell r="M612" t="str">
            <v>NA</v>
          </cell>
          <cell r="N612" t="str">
            <v>NA</v>
          </cell>
          <cell r="O612" t="str">
            <v>NA</v>
          </cell>
          <cell r="P612" t="str">
            <v>NA</v>
          </cell>
          <cell r="Q612" t="str">
            <v>NA</v>
          </cell>
          <cell r="R612" t="str">
            <v>NA</v>
          </cell>
          <cell r="S612" t="str">
            <v>NA</v>
          </cell>
          <cell r="T612" t="str">
            <v>CER002</v>
          </cell>
          <cell r="U612" t="str">
            <v>NA</v>
          </cell>
          <cell r="V612" t="str">
            <v>NA</v>
          </cell>
          <cell r="W612" t="str">
            <v>NA</v>
          </cell>
          <cell r="X612" t="str">
            <v>NA</v>
          </cell>
          <cell r="Y612" t="str">
            <v>CMC012</v>
          </cell>
          <cell r="Z612" t="str">
            <v>NA</v>
          </cell>
          <cell r="AA612" t="str">
            <v>NA</v>
          </cell>
          <cell r="AB612" t="str">
            <v>NA</v>
          </cell>
          <cell r="AC612" t="str">
            <v>NA</v>
          </cell>
          <cell r="AD612">
            <v>1</v>
          </cell>
          <cell r="AE612" t="str">
            <v>NA</v>
          </cell>
          <cell r="AF612" t="str">
            <v>NA</v>
          </cell>
          <cell r="AG612" t="str">
            <v>NA</v>
          </cell>
          <cell r="AH612" t="str">
            <v>NA</v>
          </cell>
          <cell r="AI612">
            <v>285.2</v>
          </cell>
          <cell r="AJ612">
            <v>285.2</v>
          </cell>
          <cell r="AO612">
            <v>514</v>
          </cell>
          <cell r="AP612">
            <v>0</v>
          </cell>
          <cell r="AQ612">
            <v>0</v>
          </cell>
          <cell r="AR612">
            <v>0</v>
          </cell>
          <cell r="AS612">
            <v>0</v>
          </cell>
          <cell r="AT612">
            <v>0</v>
          </cell>
          <cell r="AU612">
            <v>0</v>
          </cell>
          <cell r="AV612">
            <v>0</v>
          </cell>
          <cell r="AW612">
            <v>0</v>
          </cell>
          <cell r="AX612">
            <v>0</v>
          </cell>
          <cell r="AY612">
            <v>0</v>
          </cell>
          <cell r="AZ612">
            <v>0</v>
          </cell>
          <cell r="BA612">
            <v>0</v>
          </cell>
          <cell r="BB612">
            <v>0</v>
          </cell>
          <cell r="BC612">
            <v>0</v>
          </cell>
          <cell r="BD612">
            <v>0</v>
          </cell>
          <cell r="BE612">
            <v>48564</v>
          </cell>
          <cell r="BF612">
            <v>0</v>
          </cell>
          <cell r="BG612">
            <v>0</v>
          </cell>
          <cell r="BH612">
            <v>0</v>
          </cell>
          <cell r="BI612">
            <v>0</v>
          </cell>
          <cell r="BJ612">
            <v>170</v>
          </cell>
          <cell r="BK612">
            <v>0</v>
          </cell>
          <cell r="BL612">
            <v>0</v>
          </cell>
          <cell r="BM612">
            <v>0</v>
          </cell>
          <cell r="BN612">
            <v>0</v>
          </cell>
          <cell r="BO612">
            <v>170</v>
          </cell>
          <cell r="BP612">
            <v>98147</v>
          </cell>
          <cell r="BQ612">
            <v>0</v>
          </cell>
          <cell r="BR612">
            <v>0</v>
          </cell>
          <cell r="BS612">
            <v>0</v>
          </cell>
          <cell r="BT612">
            <v>0</v>
          </cell>
          <cell r="BU612">
            <v>344</v>
          </cell>
          <cell r="BV612">
            <v>0</v>
          </cell>
          <cell r="BW612">
            <v>0</v>
          </cell>
          <cell r="BX612">
            <v>0</v>
          </cell>
          <cell r="BY612">
            <v>0</v>
          </cell>
          <cell r="BZ612">
            <v>344</v>
          </cell>
          <cell r="CA612">
            <v>170</v>
          </cell>
          <cell r="CB612">
            <v>514</v>
          </cell>
          <cell r="CC612">
            <v>0.05</v>
          </cell>
          <cell r="CD612">
            <v>514</v>
          </cell>
        </row>
        <row r="613">
          <cell r="C613" t="str">
            <v>CAP19</v>
          </cell>
          <cell r="D613" t="str">
            <v>Caja de Empalme para 12 fibras</v>
          </cell>
          <cell r="E613" t="str">
            <v>U</v>
          </cell>
          <cell r="F613" t="str">
            <v>MRD416</v>
          </cell>
          <cell r="G613" t="str">
            <v>NA</v>
          </cell>
          <cell r="H613" t="str">
            <v>NA</v>
          </cell>
          <cell r="I613" t="str">
            <v>NA</v>
          </cell>
          <cell r="J613" t="str">
            <v>NA</v>
          </cell>
          <cell r="K613" t="str">
            <v>NA</v>
          </cell>
          <cell r="L613" t="str">
            <v>NA</v>
          </cell>
          <cell r="M613">
            <v>1</v>
          </cell>
          <cell r="N613" t="str">
            <v>NA</v>
          </cell>
          <cell r="O613" t="str">
            <v>NA</v>
          </cell>
          <cell r="P613" t="str">
            <v>NA</v>
          </cell>
          <cell r="Q613" t="str">
            <v>NA</v>
          </cell>
          <cell r="R613" t="str">
            <v>NA</v>
          </cell>
          <cell r="S613" t="str">
            <v>NA</v>
          </cell>
          <cell r="T613" t="str">
            <v>CER014</v>
          </cell>
          <cell r="U613" t="str">
            <v>NA</v>
          </cell>
          <cell r="V613" t="str">
            <v>NA</v>
          </cell>
          <cell r="W613" t="str">
            <v>NA</v>
          </cell>
          <cell r="X613" t="str">
            <v>NA</v>
          </cell>
          <cell r="Y613" t="str">
            <v>CMC023</v>
          </cell>
          <cell r="Z613" t="str">
            <v>NA</v>
          </cell>
          <cell r="AA613" t="str">
            <v>NA</v>
          </cell>
          <cell r="AB613" t="str">
            <v>NA</v>
          </cell>
          <cell r="AC613" t="str">
            <v>NA</v>
          </cell>
          <cell r="AD613">
            <v>1</v>
          </cell>
          <cell r="AE613" t="str">
            <v>NA</v>
          </cell>
          <cell r="AF613" t="str">
            <v>NA</v>
          </cell>
          <cell r="AG613" t="str">
            <v>NA</v>
          </cell>
          <cell r="AH613" t="str">
            <v>NA</v>
          </cell>
          <cell r="AI613">
            <v>0.83</v>
          </cell>
          <cell r="AJ613">
            <v>0.83</v>
          </cell>
          <cell r="AO613">
            <v>1040206</v>
          </cell>
          <cell r="AP613">
            <v>436706</v>
          </cell>
          <cell r="AQ613">
            <v>0</v>
          </cell>
          <cell r="AR613">
            <v>0</v>
          </cell>
          <cell r="AS613">
            <v>0</v>
          </cell>
          <cell r="AT613">
            <v>0</v>
          </cell>
          <cell r="AU613">
            <v>0</v>
          </cell>
          <cell r="AV613">
            <v>0</v>
          </cell>
          <cell r="AW613">
            <v>436706</v>
          </cell>
          <cell r="AX613">
            <v>0</v>
          </cell>
          <cell r="AY613">
            <v>0</v>
          </cell>
          <cell r="AZ613">
            <v>0</v>
          </cell>
          <cell r="BA613">
            <v>0</v>
          </cell>
          <cell r="BB613">
            <v>0</v>
          </cell>
          <cell r="BC613">
            <v>0</v>
          </cell>
          <cell r="BD613">
            <v>436706</v>
          </cell>
          <cell r="BE613">
            <v>386361</v>
          </cell>
          <cell r="BF613">
            <v>0</v>
          </cell>
          <cell r="BG613">
            <v>0</v>
          </cell>
          <cell r="BH613">
            <v>0</v>
          </cell>
          <cell r="BI613">
            <v>0</v>
          </cell>
          <cell r="BJ613">
            <v>465495</v>
          </cell>
          <cell r="BK613">
            <v>0</v>
          </cell>
          <cell r="BL613">
            <v>0</v>
          </cell>
          <cell r="BM613">
            <v>0</v>
          </cell>
          <cell r="BN613">
            <v>0</v>
          </cell>
          <cell r="BO613">
            <v>465495</v>
          </cell>
          <cell r="BP613">
            <v>114544</v>
          </cell>
          <cell r="BQ613">
            <v>0</v>
          </cell>
          <cell r="BR613">
            <v>0</v>
          </cell>
          <cell r="BS613">
            <v>0</v>
          </cell>
          <cell r="BT613">
            <v>0</v>
          </cell>
          <cell r="BU613">
            <v>138005</v>
          </cell>
          <cell r="BV613">
            <v>0</v>
          </cell>
          <cell r="BW613">
            <v>0</v>
          </cell>
          <cell r="BX613">
            <v>0</v>
          </cell>
          <cell r="BY613">
            <v>0</v>
          </cell>
          <cell r="BZ613">
            <v>138005</v>
          </cell>
          <cell r="CA613">
            <v>465495</v>
          </cell>
          <cell r="CB613">
            <v>603500</v>
          </cell>
          <cell r="CD613">
            <v>1040206</v>
          </cell>
        </row>
        <row r="614">
          <cell r="C614" t="str">
            <v>CAP19</v>
          </cell>
          <cell r="D614" t="str">
            <v>Conexión de fibra a Pigtails en bandejas</v>
          </cell>
          <cell r="E614" t="str">
            <v>U</v>
          </cell>
          <cell r="F614" t="str">
            <v>NA</v>
          </cell>
          <cell r="G614" t="str">
            <v>NA</v>
          </cell>
          <cell r="H614" t="str">
            <v>NA</v>
          </cell>
          <cell r="I614" t="str">
            <v>NA</v>
          </cell>
          <cell r="J614" t="str">
            <v>NA</v>
          </cell>
          <cell r="K614" t="str">
            <v>NA</v>
          </cell>
          <cell r="L614" t="str">
            <v>NA</v>
          </cell>
          <cell r="M614" t="str">
            <v>NA</v>
          </cell>
          <cell r="N614" t="str">
            <v>NA</v>
          </cell>
          <cell r="O614" t="str">
            <v>NA</v>
          </cell>
          <cell r="P614" t="str">
            <v>NA</v>
          </cell>
          <cell r="Q614" t="str">
            <v>NA</v>
          </cell>
          <cell r="R614" t="str">
            <v>NA</v>
          </cell>
          <cell r="S614" t="str">
            <v>NA</v>
          </cell>
          <cell r="T614" t="str">
            <v>CER001</v>
          </cell>
          <cell r="U614" t="str">
            <v>NA</v>
          </cell>
          <cell r="V614" t="str">
            <v>NA</v>
          </cell>
          <cell r="W614" t="str">
            <v>NA</v>
          </cell>
          <cell r="X614" t="str">
            <v>NA</v>
          </cell>
          <cell r="Y614" t="str">
            <v>CMC011</v>
          </cell>
          <cell r="Z614" t="str">
            <v>NA</v>
          </cell>
          <cell r="AA614" t="str">
            <v>NA</v>
          </cell>
          <cell r="AB614" t="str">
            <v>NA</v>
          </cell>
          <cell r="AC614" t="str">
            <v>NA</v>
          </cell>
          <cell r="AD614">
            <v>1</v>
          </cell>
          <cell r="AE614" t="str">
            <v>NA</v>
          </cell>
          <cell r="AF614" t="str">
            <v>NA</v>
          </cell>
          <cell r="AG614" t="str">
            <v>NA</v>
          </cell>
          <cell r="AH614" t="str">
            <v>NA</v>
          </cell>
          <cell r="AI614">
            <v>575</v>
          </cell>
          <cell r="AJ614">
            <v>575</v>
          </cell>
          <cell r="AO614">
            <v>655</v>
          </cell>
          <cell r="AP614">
            <v>0</v>
          </cell>
          <cell r="AQ614">
            <v>0</v>
          </cell>
          <cell r="AR614">
            <v>0</v>
          </cell>
          <cell r="AS614">
            <v>0</v>
          </cell>
          <cell r="AT614">
            <v>0</v>
          </cell>
          <cell r="AU614">
            <v>0</v>
          </cell>
          <cell r="AV614">
            <v>0</v>
          </cell>
          <cell r="AW614">
            <v>0</v>
          </cell>
          <cell r="AX614">
            <v>0</v>
          </cell>
          <cell r="AY614">
            <v>0</v>
          </cell>
          <cell r="AZ614">
            <v>0</v>
          </cell>
          <cell r="BA614">
            <v>0</v>
          </cell>
          <cell r="BB614">
            <v>0</v>
          </cell>
          <cell r="BC614">
            <v>0</v>
          </cell>
          <cell r="BD614">
            <v>0</v>
          </cell>
          <cell r="BE614">
            <v>250716</v>
          </cell>
          <cell r="BF614">
            <v>0</v>
          </cell>
          <cell r="BG614">
            <v>0</v>
          </cell>
          <cell r="BH614">
            <v>0</v>
          </cell>
          <cell r="BI614">
            <v>0</v>
          </cell>
          <cell r="BJ614">
            <v>436</v>
          </cell>
          <cell r="BK614">
            <v>0</v>
          </cell>
          <cell r="BL614">
            <v>0</v>
          </cell>
          <cell r="BM614">
            <v>0</v>
          </cell>
          <cell r="BN614">
            <v>0</v>
          </cell>
          <cell r="BO614">
            <v>436</v>
          </cell>
          <cell r="BP614">
            <v>125868</v>
          </cell>
          <cell r="BQ614">
            <v>0</v>
          </cell>
          <cell r="BR614">
            <v>0</v>
          </cell>
          <cell r="BS614">
            <v>0</v>
          </cell>
          <cell r="BT614">
            <v>0</v>
          </cell>
          <cell r="BU614">
            <v>219</v>
          </cell>
          <cell r="BV614">
            <v>0</v>
          </cell>
          <cell r="BW614">
            <v>0</v>
          </cell>
          <cell r="BX614">
            <v>0</v>
          </cell>
          <cell r="BY614">
            <v>0</v>
          </cell>
          <cell r="BZ614">
            <v>219</v>
          </cell>
          <cell r="CA614">
            <v>436</v>
          </cell>
          <cell r="CB614">
            <v>655</v>
          </cell>
          <cell r="CC614">
            <v>0.05</v>
          </cell>
          <cell r="CD614">
            <v>655</v>
          </cell>
        </row>
        <row r="615">
          <cell r="C615" t="str">
            <v>CAP19</v>
          </cell>
          <cell r="D615" t="str">
            <v xml:space="preserve">O.D.F. (Con todos sus accesorios: acopladores, bandejas y protectores) </v>
          </cell>
          <cell r="E615" t="str">
            <v>U</v>
          </cell>
          <cell r="F615" t="str">
            <v>MRD415</v>
          </cell>
          <cell r="G615" t="str">
            <v>NA</v>
          </cell>
          <cell r="H615" t="str">
            <v>NA</v>
          </cell>
          <cell r="I615" t="str">
            <v>NA</v>
          </cell>
          <cell r="J615" t="str">
            <v>NA</v>
          </cell>
          <cell r="K615" t="str">
            <v>NA</v>
          </cell>
          <cell r="L615" t="str">
            <v>NA</v>
          </cell>
          <cell r="M615">
            <v>1</v>
          </cell>
          <cell r="N615" t="str">
            <v>NA</v>
          </cell>
          <cell r="O615" t="str">
            <v>NA</v>
          </cell>
          <cell r="P615" t="str">
            <v>NA</v>
          </cell>
          <cell r="Q615" t="str">
            <v>NA</v>
          </cell>
          <cell r="R615" t="str">
            <v>NA</v>
          </cell>
          <cell r="S615" t="str">
            <v>NA</v>
          </cell>
          <cell r="T615" t="str">
            <v>CER007</v>
          </cell>
          <cell r="U615" t="str">
            <v>NA</v>
          </cell>
          <cell r="V615" t="str">
            <v>NA</v>
          </cell>
          <cell r="W615" t="str">
            <v>NA</v>
          </cell>
          <cell r="X615" t="str">
            <v>NA</v>
          </cell>
          <cell r="Y615" t="str">
            <v>CMC015</v>
          </cell>
          <cell r="Z615" t="str">
            <v>NA</v>
          </cell>
          <cell r="AA615" t="str">
            <v>NA</v>
          </cell>
          <cell r="AB615" t="str">
            <v>NA</v>
          </cell>
          <cell r="AC615" t="str">
            <v>NA</v>
          </cell>
          <cell r="AD615">
            <v>1</v>
          </cell>
          <cell r="AE615" t="str">
            <v>NA</v>
          </cell>
          <cell r="AF615" t="str">
            <v>NA</v>
          </cell>
          <cell r="AG615" t="str">
            <v>NA</v>
          </cell>
          <cell r="AH615" t="str">
            <v>NA</v>
          </cell>
          <cell r="AI615">
            <v>1.6</v>
          </cell>
          <cell r="AJ615">
            <v>1.6</v>
          </cell>
          <cell r="AO615">
            <v>1586314</v>
          </cell>
          <cell r="AP615">
            <v>1460780</v>
          </cell>
          <cell r="AQ615">
            <v>0</v>
          </cell>
          <cell r="AR615">
            <v>0</v>
          </cell>
          <cell r="AS615">
            <v>0</v>
          </cell>
          <cell r="AT615">
            <v>0</v>
          </cell>
          <cell r="AU615">
            <v>0</v>
          </cell>
          <cell r="AV615">
            <v>0</v>
          </cell>
          <cell r="AW615">
            <v>1460780</v>
          </cell>
          <cell r="AX615">
            <v>0</v>
          </cell>
          <cell r="AY615">
            <v>0</v>
          </cell>
          <cell r="AZ615">
            <v>0</v>
          </cell>
          <cell r="BA615">
            <v>0</v>
          </cell>
          <cell r="BB615">
            <v>0</v>
          </cell>
          <cell r="BC615">
            <v>0</v>
          </cell>
          <cell r="BD615">
            <v>1460780</v>
          </cell>
          <cell r="BE615">
            <v>20418</v>
          </cell>
          <cell r="BF615">
            <v>0</v>
          </cell>
          <cell r="BG615">
            <v>0</v>
          </cell>
          <cell r="BH615">
            <v>0</v>
          </cell>
          <cell r="BI615">
            <v>0</v>
          </cell>
          <cell r="BJ615">
            <v>12761</v>
          </cell>
          <cell r="BK615">
            <v>0</v>
          </cell>
          <cell r="BL615">
            <v>0</v>
          </cell>
          <cell r="BM615">
            <v>0</v>
          </cell>
          <cell r="BN615">
            <v>0</v>
          </cell>
          <cell r="BO615">
            <v>12761</v>
          </cell>
          <cell r="BP615">
            <v>180437</v>
          </cell>
          <cell r="BQ615">
            <v>0</v>
          </cell>
          <cell r="BR615">
            <v>0</v>
          </cell>
          <cell r="BS615">
            <v>0</v>
          </cell>
          <cell r="BT615">
            <v>0</v>
          </cell>
          <cell r="BU615">
            <v>112773</v>
          </cell>
          <cell r="BV615">
            <v>0</v>
          </cell>
          <cell r="BW615">
            <v>0</v>
          </cell>
          <cell r="BX615">
            <v>0</v>
          </cell>
          <cell r="BY615">
            <v>0</v>
          </cell>
          <cell r="BZ615">
            <v>112773</v>
          </cell>
          <cell r="CA615">
            <v>12761</v>
          </cell>
          <cell r="CB615">
            <v>125534</v>
          </cell>
          <cell r="CC615">
            <v>0</v>
          </cell>
          <cell r="CD615">
            <v>1586314</v>
          </cell>
        </row>
        <row r="616">
          <cell r="C616" t="str">
            <v>CAP19</v>
          </cell>
          <cell r="D616" t="str">
            <v>Retiro de cable aérea de FO aérea y mensajero</v>
          </cell>
          <cell r="E616" t="str">
            <v>m</v>
          </cell>
          <cell r="F616" t="str">
            <v>NA</v>
          </cell>
          <cell r="G616" t="str">
            <v>NA</v>
          </cell>
          <cell r="H616" t="str">
            <v>NA</v>
          </cell>
          <cell r="I616" t="str">
            <v>NA</v>
          </cell>
          <cell r="J616" t="str">
            <v>NA</v>
          </cell>
          <cell r="K616" t="str">
            <v>NA</v>
          </cell>
          <cell r="L616" t="str">
            <v>NA</v>
          </cell>
          <cell r="M616" t="str">
            <v>NA</v>
          </cell>
          <cell r="N616" t="str">
            <v>NA</v>
          </cell>
          <cell r="O616" t="str">
            <v>NA</v>
          </cell>
          <cell r="P616" t="str">
            <v>NA</v>
          </cell>
          <cell r="Q616" t="str">
            <v>NA</v>
          </cell>
          <cell r="R616" t="str">
            <v>NA</v>
          </cell>
          <cell r="S616" t="str">
            <v>NA</v>
          </cell>
          <cell r="T616" t="str">
            <v>CER002</v>
          </cell>
          <cell r="U616" t="str">
            <v>NA</v>
          </cell>
          <cell r="V616" t="str">
            <v>NA</v>
          </cell>
          <cell r="W616" t="str">
            <v>NA</v>
          </cell>
          <cell r="X616" t="str">
            <v>NA</v>
          </cell>
          <cell r="Y616" t="str">
            <v>CMC012</v>
          </cell>
          <cell r="Z616" t="str">
            <v>NA</v>
          </cell>
          <cell r="AA616" t="str">
            <v>NA</v>
          </cell>
          <cell r="AB616" t="str">
            <v>NA</v>
          </cell>
          <cell r="AC616" t="str">
            <v>NA</v>
          </cell>
          <cell r="AD616">
            <v>1</v>
          </cell>
          <cell r="AE616" t="str">
            <v>NA</v>
          </cell>
          <cell r="AF616" t="str">
            <v>NA</v>
          </cell>
          <cell r="AG616" t="str">
            <v>NA</v>
          </cell>
          <cell r="AH616" t="str">
            <v>NA</v>
          </cell>
          <cell r="AI616">
            <v>200</v>
          </cell>
          <cell r="AJ616">
            <v>200</v>
          </cell>
          <cell r="AO616">
            <v>734</v>
          </cell>
          <cell r="AP616">
            <v>0</v>
          </cell>
          <cell r="AQ616">
            <v>0</v>
          </cell>
          <cell r="AR616">
            <v>0</v>
          </cell>
          <cell r="AS616">
            <v>0</v>
          </cell>
          <cell r="AT616">
            <v>0</v>
          </cell>
          <cell r="AU616">
            <v>0</v>
          </cell>
          <cell r="AV616">
            <v>0</v>
          </cell>
          <cell r="AW616">
            <v>0</v>
          </cell>
          <cell r="AX616">
            <v>0</v>
          </cell>
          <cell r="AY616">
            <v>0</v>
          </cell>
          <cell r="AZ616">
            <v>0</v>
          </cell>
          <cell r="BA616">
            <v>0</v>
          </cell>
          <cell r="BB616">
            <v>0</v>
          </cell>
          <cell r="BC616">
            <v>0</v>
          </cell>
          <cell r="BD616">
            <v>0</v>
          </cell>
          <cell r="BE616">
            <v>48564</v>
          </cell>
          <cell r="BF616">
            <v>0</v>
          </cell>
          <cell r="BG616">
            <v>0</v>
          </cell>
          <cell r="BH616">
            <v>0</v>
          </cell>
          <cell r="BI616">
            <v>0</v>
          </cell>
          <cell r="BJ616">
            <v>243</v>
          </cell>
          <cell r="BK616">
            <v>0</v>
          </cell>
          <cell r="BL616">
            <v>0</v>
          </cell>
          <cell r="BM616">
            <v>0</v>
          </cell>
          <cell r="BN616">
            <v>0</v>
          </cell>
          <cell r="BO616">
            <v>243</v>
          </cell>
          <cell r="BP616">
            <v>98147</v>
          </cell>
          <cell r="BQ616">
            <v>0</v>
          </cell>
          <cell r="BR616">
            <v>0</v>
          </cell>
          <cell r="BS616">
            <v>0</v>
          </cell>
          <cell r="BT616">
            <v>0</v>
          </cell>
          <cell r="BU616">
            <v>491</v>
          </cell>
          <cell r="BV616">
            <v>0</v>
          </cell>
          <cell r="BW616">
            <v>0</v>
          </cell>
          <cell r="BX616">
            <v>0</v>
          </cell>
          <cell r="BY616">
            <v>0</v>
          </cell>
          <cell r="BZ616">
            <v>491</v>
          </cell>
          <cell r="CA616">
            <v>243</v>
          </cell>
          <cell r="CB616">
            <v>734</v>
          </cell>
          <cell r="CC616">
            <v>0.05</v>
          </cell>
          <cell r="CD616">
            <v>734</v>
          </cell>
        </row>
        <row r="617">
          <cell r="C617" t="str">
            <v>CAP19</v>
          </cell>
          <cell r="D617" t="str">
            <v xml:space="preserve">Tendido de Cable de 12 Fibras Ópticas </v>
          </cell>
          <cell r="E617" t="str">
            <v>m</v>
          </cell>
          <cell r="F617" t="str">
            <v>MRD405</v>
          </cell>
          <cell r="G617" t="str">
            <v>MRD377</v>
          </cell>
          <cell r="H617" t="str">
            <v>MRD378</v>
          </cell>
          <cell r="I617" t="str">
            <v>MRD375</v>
          </cell>
          <cell r="J617" t="str">
            <v>MRD376</v>
          </cell>
          <cell r="K617" t="str">
            <v>NA</v>
          </cell>
          <cell r="L617" t="str">
            <v>NA</v>
          </cell>
          <cell r="M617">
            <v>1</v>
          </cell>
          <cell r="N617">
            <v>4.0000000000000001E-3</v>
          </cell>
          <cell r="O617">
            <v>0.08</v>
          </cell>
          <cell r="P617">
            <v>0.16</v>
          </cell>
          <cell r="Q617">
            <v>0.16</v>
          </cell>
          <cell r="R617" t="str">
            <v>NA</v>
          </cell>
          <cell r="S617" t="str">
            <v>NA</v>
          </cell>
          <cell r="T617" t="str">
            <v>CER001</v>
          </cell>
          <cell r="U617" t="str">
            <v>NA</v>
          </cell>
          <cell r="V617" t="str">
            <v>NA</v>
          </cell>
          <cell r="W617" t="str">
            <v>NA</v>
          </cell>
          <cell r="X617" t="str">
            <v>NA</v>
          </cell>
          <cell r="Y617" t="str">
            <v>CMC011</v>
          </cell>
          <cell r="Z617" t="str">
            <v>NA</v>
          </cell>
          <cell r="AA617" t="str">
            <v>NA</v>
          </cell>
          <cell r="AB617" t="str">
            <v>NA</v>
          </cell>
          <cell r="AC617" t="str">
            <v>NA</v>
          </cell>
          <cell r="AD617">
            <v>1</v>
          </cell>
          <cell r="AE617" t="str">
            <v>NA</v>
          </cell>
          <cell r="AF617" t="str">
            <v>NA</v>
          </cell>
          <cell r="AG617" t="str">
            <v>NA</v>
          </cell>
          <cell r="AH617" t="str">
            <v>NA</v>
          </cell>
          <cell r="AI617">
            <v>510</v>
          </cell>
          <cell r="AJ617">
            <v>510</v>
          </cell>
          <cell r="AO617">
            <v>9905</v>
          </cell>
          <cell r="AP617">
            <v>8770</v>
          </cell>
          <cell r="AQ617">
            <v>25000</v>
          </cell>
          <cell r="AR617">
            <v>3300</v>
          </cell>
          <cell r="AS617">
            <v>80</v>
          </cell>
          <cell r="AT617">
            <v>120</v>
          </cell>
          <cell r="AU617">
            <v>0</v>
          </cell>
          <cell r="AV617">
            <v>0</v>
          </cell>
          <cell r="AW617">
            <v>8770</v>
          </cell>
          <cell r="AX617">
            <v>100</v>
          </cell>
          <cell r="AY617">
            <v>264</v>
          </cell>
          <cell r="AZ617">
            <v>13</v>
          </cell>
          <cell r="BA617">
            <v>19</v>
          </cell>
          <cell r="BB617">
            <v>0</v>
          </cell>
          <cell r="BC617">
            <v>0</v>
          </cell>
          <cell r="BD617">
            <v>9166</v>
          </cell>
          <cell r="BE617">
            <v>250716</v>
          </cell>
          <cell r="BF617">
            <v>0</v>
          </cell>
          <cell r="BG617">
            <v>0</v>
          </cell>
          <cell r="BH617">
            <v>0</v>
          </cell>
          <cell r="BI617">
            <v>0</v>
          </cell>
          <cell r="BJ617">
            <v>492</v>
          </cell>
          <cell r="BK617">
            <v>0</v>
          </cell>
          <cell r="BL617">
            <v>0</v>
          </cell>
          <cell r="BM617">
            <v>0</v>
          </cell>
          <cell r="BN617">
            <v>0</v>
          </cell>
          <cell r="BO617">
            <v>492</v>
          </cell>
          <cell r="BP617">
            <v>125868</v>
          </cell>
          <cell r="BQ617">
            <v>0</v>
          </cell>
          <cell r="BR617">
            <v>0</v>
          </cell>
          <cell r="BS617">
            <v>0</v>
          </cell>
          <cell r="BT617">
            <v>0</v>
          </cell>
          <cell r="BU617">
            <v>247</v>
          </cell>
          <cell r="BV617">
            <v>0</v>
          </cell>
          <cell r="BW617">
            <v>0</v>
          </cell>
          <cell r="BX617">
            <v>0</v>
          </cell>
          <cell r="BY617">
            <v>0</v>
          </cell>
          <cell r="BZ617">
            <v>247</v>
          </cell>
          <cell r="CA617">
            <v>492</v>
          </cell>
          <cell r="CB617">
            <v>739</v>
          </cell>
          <cell r="CD617">
            <v>9905</v>
          </cell>
        </row>
        <row r="618">
          <cell r="C618" t="str">
            <v>CAP20</v>
          </cell>
          <cell r="D618" t="str">
            <v>Empalme intermedio de 6 fibras</v>
          </cell>
          <cell r="E618" t="str">
            <v>U</v>
          </cell>
          <cell r="F618" t="str">
            <v>NA</v>
          </cell>
          <cell r="G618" t="str">
            <v>NA</v>
          </cell>
          <cell r="H618" t="str">
            <v>NA</v>
          </cell>
          <cell r="I618" t="str">
            <v>NA</v>
          </cell>
          <cell r="J618" t="str">
            <v>NA</v>
          </cell>
          <cell r="K618" t="str">
            <v>NA</v>
          </cell>
          <cell r="L618" t="str">
            <v>NA</v>
          </cell>
          <cell r="M618" t="str">
            <v>NA</v>
          </cell>
          <cell r="N618" t="str">
            <v>NA</v>
          </cell>
          <cell r="O618" t="str">
            <v>NA</v>
          </cell>
          <cell r="P618" t="str">
            <v>NA</v>
          </cell>
          <cell r="Q618" t="str">
            <v>NA</v>
          </cell>
          <cell r="R618" t="str">
            <v>NA</v>
          </cell>
          <cell r="S618" t="str">
            <v>NA</v>
          </cell>
          <cell r="T618" t="str">
            <v>CER014</v>
          </cell>
          <cell r="U618" t="str">
            <v>NA</v>
          </cell>
          <cell r="V618" t="str">
            <v>NA</v>
          </cell>
          <cell r="W618" t="str">
            <v>NA</v>
          </cell>
          <cell r="X618" t="str">
            <v>NA</v>
          </cell>
          <cell r="Y618" t="str">
            <v>CMC023</v>
          </cell>
          <cell r="Z618" t="str">
            <v>NA</v>
          </cell>
          <cell r="AA618" t="str">
            <v>NA</v>
          </cell>
          <cell r="AB618" t="str">
            <v>NA</v>
          </cell>
          <cell r="AC618" t="str">
            <v>NA</v>
          </cell>
          <cell r="AD618">
            <v>1</v>
          </cell>
          <cell r="AE618" t="str">
            <v>NA</v>
          </cell>
          <cell r="AF618" t="str">
            <v>NA</v>
          </cell>
          <cell r="AG618" t="str">
            <v>NA</v>
          </cell>
          <cell r="AH618" t="str">
            <v>NA</v>
          </cell>
          <cell r="AI618">
            <v>1.8</v>
          </cell>
          <cell r="AJ618">
            <v>1.8</v>
          </cell>
          <cell r="AO618">
            <v>278281</v>
          </cell>
          <cell r="AP618">
            <v>0</v>
          </cell>
          <cell r="AQ618">
            <v>0</v>
          </cell>
          <cell r="AR618">
            <v>0</v>
          </cell>
          <cell r="AS618">
            <v>0</v>
          </cell>
          <cell r="AT618">
            <v>0</v>
          </cell>
          <cell r="AU618">
            <v>0</v>
          </cell>
          <cell r="AV618">
            <v>0</v>
          </cell>
          <cell r="AW618">
            <v>0</v>
          </cell>
          <cell r="AX618">
            <v>0</v>
          </cell>
          <cell r="AY618">
            <v>0</v>
          </cell>
          <cell r="AZ618">
            <v>0</v>
          </cell>
          <cell r="BA618">
            <v>0</v>
          </cell>
          <cell r="BB618">
            <v>0</v>
          </cell>
          <cell r="BC618">
            <v>0</v>
          </cell>
          <cell r="BD618">
            <v>0</v>
          </cell>
          <cell r="BE618">
            <v>386361</v>
          </cell>
          <cell r="BF618">
            <v>0</v>
          </cell>
          <cell r="BG618">
            <v>0</v>
          </cell>
          <cell r="BH618">
            <v>0</v>
          </cell>
          <cell r="BI618">
            <v>0</v>
          </cell>
          <cell r="BJ618">
            <v>214645</v>
          </cell>
          <cell r="BK618">
            <v>0</v>
          </cell>
          <cell r="BL618">
            <v>0</v>
          </cell>
          <cell r="BM618">
            <v>0</v>
          </cell>
          <cell r="BN618">
            <v>0</v>
          </cell>
          <cell r="BO618">
            <v>214645</v>
          </cell>
          <cell r="BP618">
            <v>114544</v>
          </cell>
          <cell r="BQ618">
            <v>0</v>
          </cell>
          <cell r="BR618">
            <v>0</v>
          </cell>
          <cell r="BS618">
            <v>0</v>
          </cell>
          <cell r="BT618">
            <v>0</v>
          </cell>
          <cell r="BU618">
            <v>63636</v>
          </cell>
          <cell r="BV618">
            <v>0</v>
          </cell>
          <cell r="BW618">
            <v>0</v>
          </cell>
          <cell r="BX618">
            <v>0</v>
          </cell>
          <cell r="BY618">
            <v>0</v>
          </cell>
          <cell r="BZ618">
            <v>63636</v>
          </cell>
          <cell r="CA618">
            <v>214645</v>
          </cell>
          <cell r="CB618">
            <v>278281</v>
          </cell>
          <cell r="CC618">
            <v>0.05</v>
          </cell>
          <cell r="CD618">
            <v>278281</v>
          </cell>
        </row>
        <row r="619">
          <cell r="C619" t="str">
            <v>CAP20</v>
          </cell>
          <cell r="D619" t="str">
            <v>Empalme intermedio de 96 fibras</v>
          </cell>
          <cell r="E619" t="str">
            <v>U</v>
          </cell>
          <cell r="F619" t="str">
            <v>NA</v>
          </cell>
          <cell r="G619" t="str">
            <v>NA</v>
          </cell>
          <cell r="H619" t="str">
            <v>NA</v>
          </cell>
          <cell r="I619" t="str">
            <v>NA</v>
          </cell>
          <cell r="J619" t="str">
            <v>NA</v>
          </cell>
          <cell r="K619" t="str">
            <v>NA</v>
          </cell>
          <cell r="L619" t="str">
            <v>NA</v>
          </cell>
          <cell r="M619" t="str">
            <v>NA</v>
          </cell>
          <cell r="N619" t="str">
            <v>NA</v>
          </cell>
          <cell r="O619" t="str">
            <v>NA</v>
          </cell>
          <cell r="P619" t="str">
            <v>NA</v>
          </cell>
          <cell r="Q619" t="str">
            <v>NA</v>
          </cell>
          <cell r="R619" t="str">
            <v>NA</v>
          </cell>
          <cell r="S619" t="str">
            <v>NA</v>
          </cell>
          <cell r="T619" t="str">
            <v>CER014</v>
          </cell>
          <cell r="U619" t="str">
            <v>NA</v>
          </cell>
          <cell r="V619" t="str">
            <v>NA</v>
          </cell>
          <cell r="W619" t="str">
            <v>NA</v>
          </cell>
          <cell r="X619" t="str">
            <v>NA</v>
          </cell>
          <cell r="Y619" t="str">
            <v>CMC023</v>
          </cell>
          <cell r="Z619" t="str">
            <v>NA</v>
          </cell>
          <cell r="AA619" t="str">
            <v>NA</v>
          </cell>
          <cell r="AB619" t="str">
            <v>NA</v>
          </cell>
          <cell r="AC619" t="str">
            <v>NA</v>
          </cell>
          <cell r="AD619">
            <v>1</v>
          </cell>
          <cell r="AE619" t="str">
            <v>NA</v>
          </cell>
          <cell r="AF619" t="str">
            <v>NA</v>
          </cell>
          <cell r="AG619" t="str">
            <v>NA</v>
          </cell>
          <cell r="AH619" t="str">
            <v>NA</v>
          </cell>
          <cell r="AI619">
            <v>0.5</v>
          </cell>
          <cell r="AJ619">
            <v>0.5</v>
          </cell>
          <cell r="AO619">
            <v>1001810</v>
          </cell>
          <cell r="AP619">
            <v>0</v>
          </cell>
          <cell r="AQ619">
            <v>0</v>
          </cell>
          <cell r="AR619">
            <v>0</v>
          </cell>
          <cell r="AS619">
            <v>0</v>
          </cell>
          <cell r="AT619">
            <v>0</v>
          </cell>
          <cell r="AU619">
            <v>0</v>
          </cell>
          <cell r="AV619">
            <v>0</v>
          </cell>
          <cell r="AW619">
            <v>0</v>
          </cell>
          <cell r="AX619">
            <v>0</v>
          </cell>
          <cell r="AY619">
            <v>0</v>
          </cell>
          <cell r="AZ619">
            <v>0</v>
          </cell>
          <cell r="BA619">
            <v>0</v>
          </cell>
          <cell r="BB619">
            <v>0</v>
          </cell>
          <cell r="BC619">
            <v>0</v>
          </cell>
          <cell r="BD619">
            <v>0</v>
          </cell>
          <cell r="BE619">
            <v>386361</v>
          </cell>
          <cell r="BF619">
            <v>0</v>
          </cell>
          <cell r="BG619">
            <v>0</v>
          </cell>
          <cell r="BH619">
            <v>0</v>
          </cell>
          <cell r="BI619">
            <v>0</v>
          </cell>
          <cell r="BJ619">
            <v>772722</v>
          </cell>
          <cell r="BK619">
            <v>0</v>
          </cell>
          <cell r="BL619">
            <v>0</v>
          </cell>
          <cell r="BM619">
            <v>0</v>
          </cell>
          <cell r="BN619">
            <v>0</v>
          </cell>
          <cell r="BO619">
            <v>772722</v>
          </cell>
          <cell r="BP619">
            <v>114544</v>
          </cell>
          <cell r="BQ619">
            <v>0</v>
          </cell>
          <cell r="BR619">
            <v>0</v>
          </cell>
          <cell r="BS619">
            <v>0</v>
          </cell>
          <cell r="BT619">
            <v>0</v>
          </cell>
          <cell r="BU619">
            <v>229088</v>
          </cell>
          <cell r="BV619">
            <v>0</v>
          </cell>
          <cell r="BW619">
            <v>0</v>
          </cell>
          <cell r="BX619">
            <v>0</v>
          </cell>
          <cell r="BY619">
            <v>0</v>
          </cell>
          <cell r="BZ619">
            <v>229088</v>
          </cell>
          <cell r="CA619">
            <v>772722</v>
          </cell>
          <cell r="CB619">
            <v>1001810</v>
          </cell>
          <cell r="CC619">
            <v>0.05</v>
          </cell>
          <cell r="CD619">
            <v>1001810</v>
          </cell>
        </row>
        <row r="620">
          <cell r="C620" t="str">
            <v>CAP21</v>
          </cell>
          <cell r="D620" t="str">
            <v>Pruebas de aceptación Final de red de fibra de ODF hasta ODF</v>
          </cell>
          <cell r="E620" t="str">
            <v>U</v>
          </cell>
          <cell r="F620" t="str">
            <v>NA</v>
          </cell>
          <cell r="G620" t="str">
            <v>NA</v>
          </cell>
          <cell r="H620" t="str">
            <v>NA</v>
          </cell>
          <cell r="I620" t="str">
            <v>NA</v>
          </cell>
          <cell r="J620" t="str">
            <v>NA</v>
          </cell>
          <cell r="K620" t="str">
            <v>NA</v>
          </cell>
          <cell r="L620" t="str">
            <v>NA</v>
          </cell>
          <cell r="M620" t="str">
            <v>NA</v>
          </cell>
          <cell r="N620" t="str">
            <v>NA</v>
          </cell>
          <cell r="O620" t="str">
            <v>NA</v>
          </cell>
          <cell r="P620" t="str">
            <v>NA</v>
          </cell>
          <cell r="Q620" t="str">
            <v>NA</v>
          </cell>
          <cell r="R620" t="str">
            <v>NA</v>
          </cell>
          <cell r="S620" t="str">
            <v>NA</v>
          </cell>
          <cell r="T620" t="str">
            <v>CER014</v>
          </cell>
          <cell r="U620" t="str">
            <v>NA</v>
          </cell>
          <cell r="V620" t="str">
            <v>NA</v>
          </cell>
          <cell r="W620" t="str">
            <v>NA</v>
          </cell>
          <cell r="X620" t="str">
            <v>NA</v>
          </cell>
          <cell r="Y620" t="str">
            <v>CMC023</v>
          </cell>
          <cell r="Z620" t="str">
            <v>NA</v>
          </cell>
          <cell r="AA620" t="str">
            <v>NA</v>
          </cell>
          <cell r="AB620" t="str">
            <v>NA</v>
          </cell>
          <cell r="AC620" t="str">
            <v>NA</v>
          </cell>
          <cell r="AD620">
            <v>1</v>
          </cell>
          <cell r="AE620" t="str">
            <v>NA</v>
          </cell>
          <cell r="AF620" t="str">
            <v>NA</v>
          </cell>
          <cell r="AG620" t="str">
            <v>NA</v>
          </cell>
          <cell r="AH620" t="str">
            <v>NA</v>
          </cell>
          <cell r="AI620">
            <v>0.5</v>
          </cell>
          <cell r="AJ620">
            <v>0.5</v>
          </cell>
          <cell r="AO620">
            <v>1001810</v>
          </cell>
          <cell r="AP620">
            <v>0</v>
          </cell>
          <cell r="AQ620">
            <v>0</v>
          </cell>
          <cell r="AR620">
            <v>0</v>
          </cell>
          <cell r="AS620">
            <v>0</v>
          </cell>
          <cell r="AT620">
            <v>0</v>
          </cell>
          <cell r="AU620">
            <v>0</v>
          </cell>
          <cell r="AV620">
            <v>0</v>
          </cell>
          <cell r="AW620">
            <v>0</v>
          </cell>
          <cell r="AX620">
            <v>0</v>
          </cell>
          <cell r="AY620">
            <v>0</v>
          </cell>
          <cell r="AZ620">
            <v>0</v>
          </cell>
          <cell r="BA620">
            <v>0</v>
          </cell>
          <cell r="BB620">
            <v>0</v>
          </cell>
          <cell r="BC620">
            <v>0</v>
          </cell>
          <cell r="BD620">
            <v>0</v>
          </cell>
          <cell r="BE620">
            <v>386361</v>
          </cell>
          <cell r="BF620">
            <v>0</v>
          </cell>
          <cell r="BG620">
            <v>0</v>
          </cell>
          <cell r="BH620">
            <v>0</v>
          </cell>
          <cell r="BI620">
            <v>0</v>
          </cell>
          <cell r="BJ620">
            <v>772722</v>
          </cell>
          <cell r="BK620">
            <v>0</v>
          </cell>
          <cell r="BL620">
            <v>0</v>
          </cell>
          <cell r="BM620">
            <v>0</v>
          </cell>
          <cell r="BN620">
            <v>0</v>
          </cell>
          <cell r="BO620">
            <v>772722</v>
          </cell>
          <cell r="BP620">
            <v>114544</v>
          </cell>
          <cell r="BQ620">
            <v>0</v>
          </cell>
          <cell r="BR620">
            <v>0</v>
          </cell>
          <cell r="BS620">
            <v>0</v>
          </cell>
          <cell r="BT620">
            <v>0</v>
          </cell>
          <cell r="BU620">
            <v>229088</v>
          </cell>
          <cell r="BV620">
            <v>0</v>
          </cell>
          <cell r="BW620">
            <v>0</v>
          </cell>
          <cell r="BX620">
            <v>0</v>
          </cell>
          <cell r="BY620">
            <v>0</v>
          </cell>
          <cell r="BZ620">
            <v>229088</v>
          </cell>
          <cell r="CA620">
            <v>772722</v>
          </cell>
          <cell r="CB620">
            <v>1001810</v>
          </cell>
          <cell r="CC620">
            <v>0.05</v>
          </cell>
          <cell r="CD620">
            <v>1001810</v>
          </cell>
        </row>
        <row r="621">
          <cell r="B621" t="str">
            <v>ELC01</v>
          </cell>
          <cell r="C621" t="str">
            <v>CAP22</v>
          </cell>
          <cell r="D621" t="str">
            <v>De    10  pares ECA</v>
          </cell>
          <cell r="E621" t="str">
            <v>U</v>
          </cell>
          <cell r="F621" t="str">
            <v>MRD125</v>
          </cell>
          <cell r="G621" t="str">
            <v>MRD076</v>
          </cell>
          <cell r="H621" t="str">
            <v>NA</v>
          </cell>
          <cell r="I621" t="str">
            <v>NA</v>
          </cell>
          <cell r="J621" t="str">
            <v>NA</v>
          </cell>
          <cell r="K621" t="str">
            <v>NA</v>
          </cell>
          <cell r="L621" t="str">
            <v>NA</v>
          </cell>
          <cell r="M621">
            <v>1</v>
          </cell>
          <cell r="N621">
            <v>20</v>
          </cell>
          <cell r="O621" t="str">
            <v>NA</v>
          </cell>
          <cell r="P621" t="str">
            <v>NA</v>
          </cell>
          <cell r="Q621" t="str">
            <v>NA</v>
          </cell>
          <cell r="R621" t="str">
            <v>NA</v>
          </cell>
          <cell r="S621" t="str">
            <v>NA</v>
          </cell>
          <cell r="T621" t="str">
            <v>CER003</v>
          </cell>
          <cell r="U621" t="str">
            <v>NA</v>
          </cell>
          <cell r="V621" t="str">
            <v>NA</v>
          </cell>
          <cell r="W621" t="str">
            <v>NA</v>
          </cell>
          <cell r="X621" t="str">
            <v>NA</v>
          </cell>
          <cell r="Y621" t="str">
            <v>CMC013</v>
          </cell>
          <cell r="Z621" t="str">
            <v>NA</v>
          </cell>
          <cell r="AA621" t="str">
            <v>NA</v>
          </cell>
          <cell r="AB621" t="str">
            <v>NA</v>
          </cell>
          <cell r="AC621" t="str">
            <v>NA</v>
          </cell>
          <cell r="AD621">
            <v>1</v>
          </cell>
          <cell r="AE621" t="str">
            <v>NA</v>
          </cell>
          <cell r="AF621" t="str">
            <v>NA</v>
          </cell>
          <cell r="AG621" t="str">
            <v>NA</v>
          </cell>
          <cell r="AH621" t="str">
            <v>NA</v>
          </cell>
          <cell r="AI621">
            <v>16.2</v>
          </cell>
          <cell r="AJ621">
            <v>16.2</v>
          </cell>
          <cell r="AO621">
            <v>58404</v>
          </cell>
          <cell r="AP621">
            <v>45000</v>
          </cell>
          <cell r="AQ621">
            <v>85</v>
          </cell>
          <cell r="AR621">
            <v>0</v>
          </cell>
          <cell r="AS621">
            <v>0</v>
          </cell>
          <cell r="AT621">
            <v>0</v>
          </cell>
          <cell r="AU621">
            <v>0</v>
          </cell>
          <cell r="AV621">
            <v>0</v>
          </cell>
          <cell r="AW621">
            <v>45000</v>
          </cell>
          <cell r="AX621">
            <v>1700</v>
          </cell>
          <cell r="AY621">
            <v>0</v>
          </cell>
          <cell r="AZ621">
            <v>0</v>
          </cell>
          <cell r="BA621">
            <v>0</v>
          </cell>
          <cell r="BB621">
            <v>0</v>
          </cell>
          <cell r="BC621">
            <v>0</v>
          </cell>
          <cell r="BD621">
            <v>46700</v>
          </cell>
          <cell r="BE621">
            <v>83103</v>
          </cell>
          <cell r="BF621">
            <v>0</v>
          </cell>
          <cell r="BG621">
            <v>0</v>
          </cell>
          <cell r="BH621">
            <v>0</v>
          </cell>
          <cell r="BI621">
            <v>0</v>
          </cell>
          <cell r="BJ621">
            <v>5130</v>
          </cell>
          <cell r="BK621">
            <v>0</v>
          </cell>
          <cell r="BL621">
            <v>0</v>
          </cell>
          <cell r="BM621">
            <v>0</v>
          </cell>
          <cell r="BN621">
            <v>0</v>
          </cell>
          <cell r="BO621">
            <v>5130</v>
          </cell>
          <cell r="BP621">
            <v>106495</v>
          </cell>
          <cell r="BQ621">
            <v>0</v>
          </cell>
          <cell r="BR621">
            <v>0</v>
          </cell>
          <cell r="BS621">
            <v>0</v>
          </cell>
          <cell r="BT621">
            <v>0</v>
          </cell>
          <cell r="BU621">
            <v>6574</v>
          </cell>
          <cell r="BV621">
            <v>0</v>
          </cell>
          <cell r="BW621">
            <v>0</v>
          </cell>
          <cell r="BX621">
            <v>0</v>
          </cell>
          <cell r="BY621">
            <v>0</v>
          </cell>
          <cell r="BZ621">
            <v>6574</v>
          </cell>
          <cell r="CA621">
            <v>5130</v>
          </cell>
          <cell r="CB621">
            <v>11704</v>
          </cell>
          <cell r="CD621">
            <v>58404</v>
          </cell>
        </row>
        <row r="622">
          <cell r="B622" t="str">
            <v>ELC02</v>
          </cell>
          <cell r="C622" t="str">
            <v>CAP22</v>
          </cell>
          <cell r="D622" t="str">
            <v>De    20  pares ECA</v>
          </cell>
          <cell r="E622" t="str">
            <v>U</v>
          </cell>
          <cell r="F622" t="str">
            <v>MRD126</v>
          </cell>
          <cell r="G622" t="str">
            <v>MRD076</v>
          </cell>
          <cell r="H622" t="str">
            <v>NA</v>
          </cell>
          <cell r="I622" t="str">
            <v>NA</v>
          </cell>
          <cell r="J622" t="str">
            <v>NA</v>
          </cell>
          <cell r="K622" t="str">
            <v>NA</v>
          </cell>
          <cell r="L622" t="str">
            <v>NA</v>
          </cell>
          <cell r="M622">
            <v>1</v>
          </cell>
          <cell r="N622">
            <v>40</v>
          </cell>
          <cell r="O622" t="str">
            <v>NA</v>
          </cell>
          <cell r="P622" t="str">
            <v>NA</v>
          </cell>
          <cell r="Q622" t="str">
            <v>NA</v>
          </cell>
          <cell r="R622" t="str">
            <v>NA</v>
          </cell>
          <cell r="S622" t="str">
            <v>NA</v>
          </cell>
          <cell r="T622" t="str">
            <v>CER003</v>
          </cell>
          <cell r="U622" t="str">
            <v>NA</v>
          </cell>
          <cell r="V622" t="str">
            <v>NA</v>
          </cell>
          <cell r="W622" t="str">
            <v>NA</v>
          </cell>
          <cell r="X622" t="str">
            <v>NA</v>
          </cell>
          <cell r="Y622" t="str">
            <v>CMC013</v>
          </cell>
          <cell r="Z622" t="str">
            <v>NA</v>
          </cell>
          <cell r="AA622" t="str">
            <v>NA</v>
          </cell>
          <cell r="AB622" t="str">
            <v>NA</v>
          </cell>
          <cell r="AC622" t="str">
            <v>NA</v>
          </cell>
          <cell r="AD622">
            <v>1</v>
          </cell>
          <cell r="AE622" t="str">
            <v>NA</v>
          </cell>
          <cell r="AF622" t="str">
            <v>NA</v>
          </cell>
          <cell r="AG622" t="str">
            <v>NA</v>
          </cell>
          <cell r="AH622" t="str">
            <v>NA</v>
          </cell>
          <cell r="AI622">
            <v>10.4</v>
          </cell>
          <cell r="AJ622">
            <v>10.4</v>
          </cell>
          <cell r="AO622">
            <v>66631</v>
          </cell>
          <cell r="AP622">
            <v>45000</v>
          </cell>
          <cell r="AQ622">
            <v>85</v>
          </cell>
          <cell r="AR622">
            <v>0</v>
          </cell>
          <cell r="AS622">
            <v>0</v>
          </cell>
          <cell r="AT622">
            <v>0</v>
          </cell>
          <cell r="AU622">
            <v>0</v>
          </cell>
          <cell r="AV622">
            <v>0</v>
          </cell>
          <cell r="AW622">
            <v>45000</v>
          </cell>
          <cell r="AX622">
            <v>3400</v>
          </cell>
          <cell r="AY622">
            <v>0</v>
          </cell>
          <cell r="AZ622">
            <v>0</v>
          </cell>
          <cell r="BA622">
            <v>0</v>
          </cell>
          <cell r="BB622">
            <v>0</v>
          </cell>
          <cell r="BC622">
            <v>0</v>
          </cell>
          <cell r="BD622">
            <v>48400</v>
          </cell>
          <cell r="BE622">
            <v>83103</v>
          </cell>
          <cell r="BF622">
            <v>0</v>
          </cell>
          <cell r="BG622">
            <v>0</v>
          </cell>
          <cell r="BH622">
            <v>0</v>
          </cell>
          <cell r="BI622">
            <v>0</v>
          </cell>
          <cell r="BJ622">
            <v>7991</v>
          </cell>
          <cell r="BK622">
            <v>0</v>
          </cell>
          <cell r="BL622">
            <v>0</v>
          </cell>
          <cell r="BM622">
            <v>0</v>
          </cell>
          <cell r="BN622">
            <v>0</v>
          </cell>
          <cell r="BO622">
            <v>7991</v>
          </cell>
          <cell r="BP622">
            <v>106495</v>
          </cell>
          <cell r="BQ622">
            <v>0</v>
          </cell>
          <cell r="BR622">
            <v>0</v>
          </cell>
          <cell r="BS622">
            <v>0</v>
          </cell>
          <cell r="BT622">
            <v>0</v>
          </cell>
          <cell r="BU622">
            <v>10240</v>
          </cell>
          <cell r="BV622">
            <v>0</v>
          </cell>
          <cell r="BW622">
            <v>0</v>
          </cell>
          <cell r="BX622">
            <v>0</v>
          </cell>
          <cell r="BY622">
            <v>0</v>
          </cell>
          <cell r="BZ622">
            <v>10240</v>
          </cell>
          <cell r="CA622">
            <v>7991</v>
          </cell>
          <cell r="CB622">
            <v>18231</v>
          </cell>
          <cell r="CD622">
            <v>66631</v>
          </cell>
        </row>
        <row r="623">
          <cell r="B623" t="str">
            <v>ELC02</v>
          </cell>
          <cell r="C623" t="str">
            <v>CAP22</v>
          </cell>
          <cell r="D623" t="str">
            <v>De    20  pares ECA</v>
          </cell>
          <cell r="E623" t="str">
            <v>U</v>
          </cell>
          <cell r="F623" t="str">
            <v>MRD126</v>
          </cell>
          <cell r="G623" t="str">
            <v>MRD076</v>
          </cell>
          <cell r="H623" t="str">
            <v>NA</v>
          </cell>
          <cell r="I623" t="str">
            <v>NA</v>
          </cell>
          <cell r="J623" t="str">
            <v>NA</v>
          </cell>
          <cell r="K623" t="str">
            <v>NA</v>
          </cell>
          <cell r="L623" t="str">
            <v>NA</v>
          </cell>
          <cell r="M623">
            <v>1</v>
          </cell>
          <cell r="N623">
            <v>40</v>
          </cell>
          <cell r="O623" t="str">
            <v>NA</v>
          </cell>
          <cell r="P623" t="str">
            <v>NA</v>
          </cell>
          <cell r="Q623" t="str">
            <v>NA</v>
          </cell>
          <cell r="R623" t="str">
            <v>NA</v>
          </cell>
          <cell r="S623" t="str">
            <v>NA</v>
          </cell>
          <cell r="T623" t="str">
            <v>CER003</v>
          </cell>
          <cell r="U623" t="str">
            <v>NA</v>
          </cell>
          <cell r="V623" t="str">
            <v>NA</v>
          </cell>
          <cell r="W623" t="str">
            <v>NA</v>
          </cell>
          <cell r="X623" t="str">
            <v>NA</v>
          </cell>
          <cell r="Y623" t="str">
            <v>CMC013</v>
          </cell>
          <cell r="Z623" t="str">
            <v>NA</v>
          </cell>
          <cell r="AA623" t="str">
            <v>NA</v>
          </cell>
          <cell r="AB623" t="str">
            <v>NA</v>
          </cell>
          <cell r="AC623" t="str">
            <v>NA</v>
          </cell>
          <cell r="AD623">
            <v>1</v>
          </cell>
          <cell r="AE623" t="str">
            <v>NA</v>
          </cell>
          <cell r="AF623" t="str">
            <v>NA</v>
          </cell>
          <cell r="AG623" t="str">
            <v>NA</v>
          </cell>
          <cell r="AH623" t="str">
            <v>NA</v>
          </cell>
          <cell r="AI623">
            <v>10.4</v>
          </cell>
          <cell r="AJ623">
            <v>10.4</v>
          </cell>
          <cell r="AO623">
            <v>66631</v>
          </cell>
          <cell r="AP623">
            <v>45000</v>
          </cell>
          <cell r="AQ623">
            <v>85</v>
          </cell>
          <cell r="AR623">
            <v>0</v>
          </cell>
          <cell r="AS623">
            <v>0</v>
          </cell>
          <cell r="AT623">
            <v>0</v>
          </cell>
          <cell r="AU623">
            <v>0</v>
          </cell>
          <cell r="AV623">
            <v>0</v>
          </cell>
          <cell r="AW623">
            <v>45000</v>
          </cell>
          <cell r="AX623">
            <v>3400</v>
          </cell>
          <cell r="AY623">
            <v>0</v>
          </cell>
          <cell r="AZ623">
            <v>0</v>
          </cell>
          <cell r="BA623">
            <v>0</v>
          </cell>
          <cell r="BB623">
            <v>0</v>
          </cell>
          <cell r="BC623">
            <v>0</v>
          </cell>
          <cell r="BD623">
            <v>48400</v>
          </cell>
          <cell r="BE623">
            <v>83103</v>
          </cell>
          <cell r="BF623">
            <v>0</v>
          </cell>
          <cell r="BG623">
            <v>0</v>
          </cell>
          <cell r="BH623">
            <v>0</v>
          </cell>
          <cell r="BI623">
            <v>0</v>
          </cell>
          <cell r="BJ623">
            <v>7991</v>
          </cell>
          <cell r="BK623">
            <v>0</v>
          </cell>
          <cell r="BL623">
            <v>0</v>
          </cell>
          <cell r="BM623">
            <v>0</v>
          </cell>
          <cell r="BN623">
            <v>0</v>
          </cell>
          <cell r="BO623">
            <v>7991</v>
          </cell>
          <cell r="BP623">
            <v>106495</v>
          </cell>
          <cell r="BQ623">
            <v>0</v>
          </cell>
          <cell r="BR623">
            <v>0</v>
          </cell>
          <cell r="BS623">
            <v>0</v>
          </cell>
          <cell r="BT623">
            <v>0</v>
          </cell>
          <cell r="BU623">
            <v>10240</v>
          </cell>
          <cell r="BV623">
            <v>0</v>
          </cell>
          <cell r="BW623">
            <v>0</v>
          </cell>
          <cell r="BX623">
            <v>0</v>
          </cell>
          <cell r="BY623">
            <v>0</v>
          </cell>
          <cell r="BZ623">
            <v>10240</v>
          </cell>
          <cell r="CA623">
            <v>7991</v>
          </cell>
          <cell r="CB623">
            <v>18231</v>
          </cell>
          <cell r="CD623">
            <v>66631</v>
          </cell>
        </row>
        <row r="624">
          <cell r="B624" t="str">
            <v>ELC03</v>
          </cell>
          <cell r="C624" t="str">
            <v>CAP22</v>
          </cell>
          <cell r="D624" t="str">
            <v>De    30  pares ECA</v>
          </cell>
          <cell r="E624" t="str">
            <v>U</v>
          </cell>
          <cell r="F624" t="str">
            <v>MRD127</v>
          </cell>
          <cell r="G624" t="str">
            <v>MRD076</v>
          </cell>
          <cell r="H624" t="str">
            <v>NA</v>
          </cell>
          <cell r="I624" t="str">
            <v>NA</v>
          </cell>
          <cell r="J624" t="str">
            <v>NA</v>
          </cell>
          <cell r="K624" t="str">
            <v>NA</v>
          </cell>
          <cell r="L624" t="str">
            <v>NA</v>
          </cell>
          <cell r="M624">
            <v>1</v>
          </cell>
          <cell r="N624">
            <v>60</v>
          </cell>
          <cell r="O624" t="str">
            <v>NA</v>
          </cell>
          <cell r="P624" t="str">
            <v>NA</v>
          </cell>
          <cell r="Q624" t="str">
            <v>NA</v>
          </cell>
          <cell r="R624" t="str">
            <v>NA</v>
          </cell>
          <cell r="S624" t="str">
            <v>NA</v>
          </cell>
          <cell r="T624" t="str">
            <v>CER003</v>
          </cell>
          <cell r="U624" t="str">
            <v>NA</v>
          </cell>
          <cell r="V624" t="str">
            <v>NA</v>
          </cell>
          <cell r="W624" t="str">
            <v>NA</v>
          </cell>
          <cell r="X624" t="str">
            <v>NA</v>
          </cell>
          <cell r="Y624" t="str">
            <v>CMC013</v>
          </cell>
          <cell r="Z624" t="str">
            <v>NA</v>
          </cell>
          <cell r="AA624" t="str">
            <v>NA</v>
          </cell>
          <cell r="AB624" t="str">
            <v>NA</v>
          </cell>
          <cell r="AC624" t="str">
            <v>NA</v>
          </cell>
          <cell r="AD624">
            <v>1</v>
          </cell>
          <cell r="AE624" t="str">
            <v>NA</v>
          </cell>
          <cell r="AF624" t="str">
            <v>NA</v>
          </cell>
          <cell r="AG624" t="str">
            <v>NA</v>
          </cell>
          <cell r="AH624" t="str">
            <v>NA</v>
          </cell>
          <cell r="AI624">
            <v>14.95</v>
          </cell>
          <cell r="AJ624">
            <v>14.95</v>
          </cell>
          <cell r="AO624">
            <v>62782</v>
          </cell>
          <cell r="AP624">
            <v>45000</v>
          </cell>
          <cell r="AQ624">
            <v>85</v>
          </cell>
          <cell r="AR624">
            <v>0</v>
          </cell>
          <cell r="AS624">
            <v>0</v>
          </cell>
          <cell r="AT624">
            <v>0</v>
          </cell>
          <cell r="AU624">
            <v>0</v>
          </cell>
          <cell r="AV624">
            <v>0</v>
          </cell>
          <cell r="AW624">
            <v>45000</v>
          </cell>
          <cell r="AX624">
            <v>5100</v>
          </cell>
          <cell r="AY624">
            <v>0</v>
          </cell>
          <cell r="AZ624">
            <v>0</v>
          </cell>
          <cell r="BA624">
            <v>0</v>
          </cell>
          <cell r="BB624">
            <v>0</v>
          </cell>
          <cell r="BC624">
            <v>0</v>
          </cell>
          <cell r="BD624">
            <v>50100</v>
          </cell>
          <cell r="BE624">
            <v>83103</v>
          </cell>
          <cell r="BF624">
            <v>0</v>
          </cell>
          <cell r="BG624">
            <v>0</v>
          </cell>
          <cell r="BH624">
            <v>0</v>
          </cell>
          <cell r="BI624">
            <v>0</v>
          </cell>
          <cell r="BJ624">
            <v>5559</v>
          </cell>
          <cell r="BK624">
            <v>0</v>
          </cell>
          <cell r="BL624">
            <v>0</v>
          </cell>
          <cell r="BM624">
            <v>0</v>
          </cell>
          <cell r="BN624">
            <v>0</v>
          </cell>
          <cell r="BO624">
            <v>5559</v>
          </cell>
          <cell r="BP624">
            <v>106495</v>
          </cell>
          <cell r="BQ624">
            <v>0</v>
          </cell>
          <cell r="BR624">
            <v>0</v>
          </cell>
          <cell r="BS624">
            <v>0</v>
          </cell>
          <cell r="BT624">
            <v>0</v>
          </cell>
          <cell r="BU624">
            <v>7123</v>
          </cell>
          <cell r="BV624">
            <v>0</v>
          </cell>
          <cell r="BW624">
            <v>0</v>
          </cell>
          <cell r="BX624">
            <v>0</v>
          </cell>
          <cell r="BY624">
            <v>0</v>
          </cell>
          <cell r="BZ624">
            <v>7123</v>
          </cell>
          <cell r="CA624">
            <v>5559</v>
          </cell>
          <cell r="CB624">
            <v>12682</v>
          </cell>
          <cell r="CD624">
            <v>62782</v>
          </cell>
        </row>
        <row r="625">
          <cell r="B625" t="str">
            <v>ELC04</v>
          </cell>
          <cell r="C625" t="str">
            <v>CAP22</v>
          </cell>
          <cell r="D625" t="str">
            <v>De    40  pares ECA</v>
          </cell>
          <cell r="E625" t="str">
            <v>U</v>
          </cell>
          <cell r="F625" t="str">
            <v>MRD128</v>
          </cell>
          <cell r="G625" t="str">
            <v>MRD076</v>
          </cell>
          <cell r="H625" t="str">
            <v>NA</v>
          </cell>
          <cell r="I625" t="str">
            <v>NA</v>
          </cell>
          <cell r="J625" t="str">
            <v>NA</v>
          </cell>
          <cell r="K625" t="str">
            <v>NA</v>
          </cell>
          <cell r="L625" t="str">
            <v>NA</v>
          </cell>
          <cell r="M625">
            <v>1</v>
          </cell>
          <cell r="N625">
            <v>80</v>
          </cell>
          <cell r="O625" t="str">
            <v>NA</v>
          </cell>
          <cell r="P625" t="str">
            <v>NA</v>
          </cell>
          <cell r="Q625" t="str">
            <v>NA</v>
          </cell>
          <cell r="R625" t="str">
            <v>NA</v>
          </cell>
          <cell r="S625" t="str">
            <v>NA</v>
          </cell>
          <cell r="T625" t="str">
            <v>CER003</v>
          </cell>
          <cell r="U625" t="str">
            <v>NA</v>
          </cell>
          <cell r="V625" t="str">
            <v>NA</v>
          </cell>
          <cell r="W625" t="str">
            <v>NA</v>
          </cell>
          <cell r="X625" t="str">
            <v>NA</v>
          </cell>
          <cell r="Y625" t="str">
            <v>CMC013</v>
          </cell>
          <cell r="Z625" t="str">
            <v>NA</v>
          </cell>
          <cell r="AA625" t="str">
            <v>NA</v>
          </cell>
          <cell r="AB625" t="str">
            <v>NA</v>
          </cell>
          <cell r="AC625" t="str">
            <v>NA</v>
          </cell>
          <cell r="AD625">
            <v>1</v>
          </cell>
          <cell r="AE625" t="str">
            <v>NA</v>
          </cell>
          <cell r="AF625" t="str">
            <v>NA</v>
          </cell>
          <cell r="AG625" t="str">
            <v>NA</v>
          </cell>
          <cell r="AH625" t="str">
            <v>NA</v>
          </cell>
          <cell r="AI625">
            <v>45</v>
          </cell>
          <cell r="AJ625">
            <v>45</v>
          </cell>
          <cell r="AO625">
            <v>58604</v>
          </cell>
          <cell r="AP625">
            <v>45000</v>
          </cell>
          <cell r="AQ625">
            <v>85</v>
          </cell>
          <cell r="AR625">
            <v>0</v>
          </cell>
          <cell r="AS625">
            <v>0</v>
          </cell>
          <cell r="AT625">
            <v>0</v>
          </cell>
          <cell r="AU625">
            <v>0</v>
          </cell>
          <cell r="AV625">
            <v>0</v>
          </cell>
          <cell r="AW625">
            <v>45000</v>
          </cell>
          <cell r="AX625">
            <v>6800</v>
          </cell>
          <cell r="AY625">
            <v>0</v>
          </cell>
          <cell r="AZ625">
            <v>0</v>
          </cell>
          <cell r="BA625">
            <v>0</v>
          </cell>
          <cell r="BB625">
            <v>0</v>
          </cell>
          <cell r="BC625">
            <v>0</v>
          </cell>
          <cell r="BD625">
            <v>54390</v>
          </cell>
          <cell r="BE625">
            <v>83103</v>
          </cell>
          <cell r="BF625">
            <v>0</v>
          </cell>
          <cell r="BG625">
            <v>0</v>
          </cell>
          <cell r="BH625">
            <v>0</v>
          </cell>
          <cell r="BI625">
            <v>0</v>
          </cell>
          <cell r="BJ625">
            <v>1847</v>
          </cell>
          <cell r="BK625">
            <v>0</v>
          </cell>
          <cell r="BL625">
            <v>0</v>
          </cell>
          <cell r="BM625">
            <v>0</v>
          </cell>
          <cell r="BN625">
            <v>0</v>
          </cell>
          <cell r="BO625">
            <v>1847</v>
          </cell>
          <cell r="BP625">
            <v>106495</v>
          </cell>
          <cell r="BQ625">
            <v>0</v>
          </cell>
          <cell r="BR625">
            <v>0</v>
          </cell>
          <cell r="BS625">
            <v>0</v>
          </cell>
          <cell r="BT625">
            <v>0</v>
          </cell>
          <cell r="BU625">
            <v>2367</v>
          </cell>
          <cell r="BV625">
            <v>0</v>
          </cell>
          <cell r="BW625">
            <v>0</v>
          </cell>
          <cell r="BX625">
            <v>0</v>
          </cell>
          <cell r="BY625">
            <v>0</v>
          </cell>
          <cell r="BZ625">
            <v>2367</v>
          </cell>
          <cell r="CA625">
            <v>1847</v>
          </cell>
          <cell r="CB625">
            <v>4214</v>
          </cell>
          <cell r="CC625">
            <v>0.05</v>
          </cell>
          <cell r="CD625">
            <v>58604</v>
          </cell>
        </row>
        <row r="626">
          <cell r="B626" t="str">
            <v>ELC06</v>
          </cell>
          <cell r="C626" t="str">
            <v>CAP22</v>
          </cell>
          <cell r="D626" t="str">
            <v>De    70  pares ECA</v>
          </cell>
          <cell r="E626" t="str">
            <v>U</v>
          </cell>
          <cell r="F626" t="str">
            <v>MRD130</v>
          </cell>
          <cell r="G626" t="str">
            <v>MRD076</v>
          </cell>
          <cell r="H626" t="str">
            <v>NA</v>
          </cell>
          <cell r="I626" t="str">
            <v>NA</v>
          </cell>
          <cell r="J626" t="str">
            <v>NA</v>
          </cell>
          <cell r="K626" t="str">
            <v>NA</v>
          </cell>
          <cell r="L626" t="str">
            <v>NA</v>
          </cell>
          <cell r="M626">
            <v>1</v>
          </cell>
          <cell r="N626">
            <v>140</v>
          </cell>
          <cell r="O626" t="str">
            <v>NA</v>
          </cell>
          <cell r="P626" t="str">
            <v>NA</v>
          </cell>
          <cell r="Q626" t="str">
            <v>NA</v>
          </cell>
          <cell r="R626" t="str">
            <v>NA</v>
          </cell>
          <cell r="S626" t="str">
            <v>NA</v>
          </cell>
          <cell r="T626" t="str">
            <v>CER003</v>
          </cell>
          <cell r="U626" t="str">
            <v>NA</v>
          </cell>
          <cell r="V626" t="str">
            <v>NA</v>
          </cell>
          <cell r="W626" t="str">
            <v>NA</v>
          </cell>
          <cell r="X626" t="str">
            <v>NA</v>
          </cell>
          <cell r="Y626" t="str">
            <v>CMC013</v>
          </cell>
          <cell r="Z626" t="str">
            <v>NA</v>
          </cell>
          <cell r="AA626" t="str">
            <v>NA</v>
          </cell>
          <cell r="AB626" t="str">
            <v>NA</v>
          </cell>
          <cell r="AC626" t="str">
            <v>NA</v>
          </cell>
          <cell r="AD626">
            <v>1</v>
          </cell>
          <cell r="AE626" t="str">
            <v>NA</v>
          </cell>
          <cell r="AF626" t="str">
            <v>NA</v>
          </cell>
          <cell r="AG626" t="str">
            <v>NA</v>
          </cell>
          <cell r="AH626" t="str">
            <v>NA</v>
          </cell>
          <cell r="AI626">
            <v>5.75</v>
          </cell>
          <cell r="AJ626">
            <v>5.75</v>
          </cell>
          <cell r="AO626">
            <v>89874</v>
          </cell>
          <cell r="AP626">
            <v>45000</v>
          </cell>
          <cell r="AQ626">
            <v>85</v>
          </cell>
          <cell r="AR626">
            <v>0</v>
          </cell>
          <cell r="AS626">
            <v>0</v>
          </cell>
          <cell r="AT626">
            <v>0</v>
          </cell>
          <cell r="AU626">
            <v>0</v>
          </cell>
          <cell r="AV626">
            <v>0</v>
          </cell>
          <cell r="AW626">
            <v>45000</v>
          </cell>
          <cell r="AX626">
            <v>11900</v>
          </cell>
          <cell r="AY626">
            <v>0</v>
          </cell>
          <cell r="AZ626">
            <v>0</v>
          </cell>
          <cell r="BA626">
            <v>0</v>
          </cell>
          <cell r="BB626">
            <v>0</v>
          </cell>
          <cell r="BC626">
            <v>0</v>
          </cell>
          <cell r="BD626">
            <v>56900</v>
          </cell>
          <cell r="BE626">
            <v>83103</v>
          </cell>
          <cell r="BF626">
            <v>0</v>
          </cell>
          <cell r="BG626">
            <v>0</v>
          </cell>
          <cell r="BH626">
            <v>0</v>
          </cell>
          <cell r="BI626">
            <v>0</v>
          </cell>
          <cell r="BJ626">
            <v>14453</v>
          </cell>
          <cell r="BK626">
            <v>0</v>
          </cell>
          <cell r="BL626">
            <v>0</v>
          </cell>
          <cell r="BM626">
            <v>0</v>
          </cell>
          <cell r="BN626">
            <v>0</v>
          </cell>
          <cell r="BO626">
            <v>14453</v>
          </cell>
          <cell r="BP626">
            <v>106495</v>
          </cell>
          <cell r="BQ626">
            <v>0</v>
          </cell>
          <cell r="BR626">
            <v>0</v>
          </cell>
          <cell r="BS626">
            <v>0</v>
          </cell>
          <cell r="BT626">
            <v>0</v>
          </cell>
          <cell r="BU626">
            <v>18521</v>
          </cell>
          <cell r="BV626">
            <v>0</v>
          </cell>
          <cell r="BW626">
            <v>0</v>
          </cell>
          <cell r="BX626">
            <v>0</v>
          </cell>
          <cell r="BY626">
            <v>0</v>
          </cell>
          <cell r="BZ626">
            <v>18521</v>
          </cell>
          <cell r="CA626">
            <v>14453</v>
          </cell>
          <cell r="CB626">
            <v>32974</v>
          </cell>
          <cell r="CD626">
            <v>89874</v>
          </cell>
        </row>
        <row r="627">
          <cell r="B627" t="str">
            <v>ELC07</v>
          </cell>
          <cell r="C627" t="str">
            <v>CAP22</v>
          </cell>
          <cell r="D627" t="str">
            <v>De   100  pares ECA</v>
          </cell>
          <cell r="E627" t="str">
            <v>U</v>
          </cell>
          <cell r="F627" t="str">
            <v>MRD131</v>
          </cell>
          <cell r="G627" t="str">
            <v>MRD076</v>
          </cell>
          <cell r="H627" t="str">
            <v>NA</v>
          </cell>
          <cell r="I627" t="str">
            <v>NA</v>
          </cell>
          <cell r="J627" t="str">
            <v>NA</v>
          </cell>
          <cell r="K627" t="str">
            <v>NA</v>
          </cell>
          <cell r="L627" t="str">
            <v>NA</v>
          </cell>
          <cell r="M627">
            <v>1</v>
          </cell>
          <cell r="N627">
            <v>202</v>
          </cell>
          <cell r="O627" t="str">
            <v>NA</v>
          </cell>
          <cell r="P627" t="str">
            <v>NA</v>
          </cell>
          <cell r="Q627" t="str">
            <v>NA</v>
          </cell>
          <cell r="R627" t="str">
            <v>NA</v>
          </cell>
          <cell r="S627" t="str">
            <v>NA</v>
          </cell>
          <cell r="T627" t="str">
            <v>CER003</v>
          </cell>
          <cell r="U627" t="str">
            <v>NA</v>
          </cell>
          <cell r="V627" t="str">
            <v>NA</v>
          </cell>
          <cell r="W627" t="str">
            <v>NA</v>
          </cell>
          <cell r="X627" t="str">
            <v>NA</v>
          </cell>
          <cell r="Y627" t="str">
            <v>CMC013</v>
          </cell>
          <cell r="Z627" t="str">
            <v>NA</v>
          </cell>
          <cell r="AA627" t="str">
            <v>NA</v>
          </cell>
          <cell r="AB627" t="str">
            <v>NA</v>
          </cell>
          <cell r="AC627" t="str">
            <v>NA</v>
          </cell>
          <cell r="AD627">
            <v>1</v>
          </cell>
          <cell r="AE627" t="str">
            <v>NA</v>
          </cell>
          <cell r="AF627" t="str">
            <v>NA</v>
          </cell>
          <cell r="AG627" t="str">
            <v>NA</v>
          </cell>
          <cell r="AH627" t="str">
            <v>NA</v>
          </cell>
          <cell r="AI627">
            <v>5.5</v>
          </cell>
          <cell r="AJ627">
            <v>5.5</v>
          </cell>
          <cell r="AO627">
            <v>96643</v>
          </cell>
          <cell r="AP627">
            <v>45000</v>
          </cell>
          <cell r="AQ627">
            <v>85</v>
          </cell>
          <cell r="AR627">
            <v>0</v>
          </cell>
          <cell r="AS627">
            <v>0</v>
          </cell>
          <cell r="AT627">
            <v>0</v>
          </cell>
          <cell r="AU627">
            <v>0</v>
          </cell>
          <cell r="AV627">
            <v>0</v>
          </cell>
          <cell r="AW627">
            <v>45000</v>
          </cell>
          <cell r="AX627">
            <v>17170</v>
          </cell>
          <cell r="AY627">
            <v>0</v>
          </cell>
          <cell r="AZ627">
            <v>0</v>
          </cell>
          <cell r="BA627">
            <v>0</v>
          </cell>
          <cell r="BB627">
            <v>0</v>
          </cell>
          <cell r="BC627">
            <v>0</v>
          </cell>
          <cell r="BD627">
            <v>62170</v>
          </cell>
          <cell r="BE627">
            <v>83103</v>
          </cell>
          <cell r="BF627">
            <v>0</v>
          </cell>
          <cell r="BG627">
            <v>0</v>
          </cell>
          <cell r="BH627">
            <v>0</v>
          </cell>
          <cell r="BI627">
            <v>0</v>
          </cell>
          <cell r="BJ627">
            <v>15110</v>
          </cell>
          <cell r="BK627">
            <v>0</v>
          </cell>
          <cell r="BL627">
            <v>0</v>
          </cell>
          <cell r="BM627">
            <v>0</v>
          </cell>
          <cell r="BN627">
            <v>0</v>
          </cell>
          <cell r="BO627">
            <v>15110</v>
          </cell>
          <cell r="BP627">
            <v>106495</v>
          </cell>
          <cell r="BQ627">
            <v>0</v>
          </cell>
          <cell r="BR627">
            <v>0</v>
          </cell>
          <cell r="BS627">
            <v>0</v>
          </cell>
          <cell r="BT627">
            <v>0</v>
          </cell>
          <cell r="BU627">
            <v>19363</v>
          </cell>
          <cell r="BV627">
            <v>0</v>
          </cell>
          <cell r="BW627">
            <v>0</v>
          </cell>
          <cell r="BX627">
            <v>0</v>
          </cell>
          <cell r="BY627">
            <v>0</v>
          </cell>
          <cell r="BZ627">
            <v>19363</v>
          </cell>
          <cell r="CA627">
            <v>15110</v>
          </cell>
          <cell r="CB627">
            <v>34473</v>
          </cell>
          <cell r="CD627">
            <v>96643</v>
          </cell>
        </row>
        <row r="628">
          <cell r="B628" t="str">
            <v>ELC08</v>
          </cell>
          <cell r="C628" t="str">
            <v>CAP22</v>
          </cell>
          <cell r="D628" t="str">
            <v>De   150  pares ECA</v>
          </cell>
          <cell r="E628" t="str">
            <v>U</v>
          </cell>
          <cell r="F628" t="str">
            <v>MRD132</v>
          </cell>
          <cell r="G628" t="str">
            <v>MRD076</v>
          </cell>
          <cell r="H628" t="str">
            <v>NA</v>
          </cell>
          <cell r="I628" t="str">
            <v>NA</v>
          </cell>
          <cell r="J628" t="str">
            <v>NA</v>
          </cell>
          <cell r="K628" t="str">
            <v>NA</v>
          </cell>
          <cell r="L628" t="str">
            <v>NA</v>
          </cell>
          <cell r="M628">
            <v>1</v>
          </cell>
          <cell r="N628">
            <v>302</v>
          </cell>
          <cell r="O628" t="str">
            <v>NA</v>
          </cell>
          <cell r="P628" t="str">
            <v>NA</v>
          </cell>
          <cell r="Q628" t="str">
            <v>NA</v>
          </cell>
          <cell r="R628" t="str">
            <v>NA</v>
          </cell>
          <cell r="S628" t="str">
            <v>NA</v>
          </cell>
          <cell r="T628" t="str">
            <v>CER003</v>
          </cell>
          <cell r="U628" t="str">
            <v>NA</v>
          </cell>
          <cell r="V628" t="str">
            <v>NA</v>
          </cell>
          <cell r="W628" t="str">
            <v>NA</v>
          </cell>
          <cell r="X628" t="str">
            <v>NA</v>
          </cell>
          <cell r="Y628" t="str">
            <v>CMC013</v>
          </cell>
          <cell r="Z628" t="str">
            <v>NA</v>
          </cell>
          <cell r="AA628" t="str">
            <v>NA</v>
          </cell>
          <cell r="AB628" t="str">
            <v>NA</v>
          </cell>
          <cell r="AC628" t="str">
            <v>NA</v>
          </cell>
          <cell r="AD628">
            <v>1</v>
          </cell>
          <cell r="AE628" t="str">
            <v>NA</v>
          </cell>
          <cell r="AF628" t="str">
            <v>NA</v>
          </cell>
          <cell r="AG628" t="str">
            <v>NA</v>
          </cell>
          <cell r="AH628" t="str">
            <v>NA</v>
          </cell>
          <cell r="AI628">
            <v>4.5</v>
          </cell>
          <cell r="AJ628">
            <v>4.5</v>
          </cell>
          <cell r="AO628">
            <v>112423</v>
          </cell>
          <cell r="AP628">
            <v>44620</v>
          </cell>
          <cell r="AQ628">
            <v>85</v>
          </cell>
          <cell r="AR628">
            <v>0</v>
          </cell>
          <cell r="AS628">
            <v>0</v>
          </cell>
          <cell r="AT628">
            <v>0</v>
          </cell>
          <cell r="AU628">
            <v>0</v>
          </cell>
          <cell r="AV628">
            <v>0</v>
          </cell>
          <cell r="AW628">
            <v>44620</v>
          </cell>
          <cell r="AX628">
            <v>25670</v>
          </cell>
          <cell r="AY628">
            <v>0</v>
          </cell>
          <cell r="AZ628">
            <v>0</v>
          </cell>
          <cell r="BA628">
            <v>0</v>
          </cell>
          <cell r="BB628">
            <v>0</v>
          </cell>
          <cell r="BC628">
            <v>0</v>
          </cell>
          <cell r="BD628">
            <v>70290</v>
          </cell>
          <cell r="BE628">
            <v>83103</v>
          </cell>
          <cell r="BF628">
            <v>0</v>
          </cell>
          <cell r="BG628">
            <v>0</v>
          </cell>
          <cell r="BH628">
            <v>0</v>
          </cell>
          <cell r="BI628">
            <v>0</v>
          </cell>
          <cell r="BJ628">
            <v>18467</v>
          </cell>
          <cell r="BK628">
            <v>0</v>
          </cell>
          <cell r="BL628">
            <v>0</v>
          </cell>
          <cell r="BM628">
            <v>0</v>
          </cell>
          <cell r="BN628">
            <v>0</v>
          </cell>
          <cell r="BO628">
            <v>18467</v>
          </cell>
          <cell r="BP628">
            <v>106495</v>
          </cell>
          <cell r="BQ628">
            <v>0</v>
          </cell>
          <cell r="BR628">
            <v>0</v>
          </cell>
          <cell r="BS628">
            <v>0</v>
          </cell>
          <cell r="BT628">
            <v>0</v>
          </cell>
          <cell r="BU628">
            <v>23666</v>
          </cell>
          <cell r="BV628">
            <v>0</v>
          </cell>
          <cell r="BW628">
            <v>0</v>
          </cell>
          <cell r="BX628">
            <v>0</v>
          </cell>
          <cell r="BY628">
            <v>0</v>
          </cell>
          <cell r="BZ628">
            <v>23666</v>
          </cell>
          <cell r="CA628">
            <v>18467</v>
          </cell>
          <cell r="CB628">
            <v>42133</v>
          </cell>
          <cell r="CD628">
            <v>112423</v>
          </cell>
        </row>
        <row r="629">
          <cell r="B629" t="str">
            <v>ELC09</v>
          </cell>
          <cell r="C629" t="str">
            <v>CAP22</v>
          </cell>
          <cell r="D629" t="str">
            <v>De   200  pares ECA</v>
          </cell>
          <cell r="E629" t="str">
            <v>U</v>
          </cell>
          <cell r="F629" t="str">
            <v>MRD133</v>
          </cell>
          <cell r="G629" t="str">
            <v>MRD354</v>
          </cell>
          <cell r="H629" t="str">
            <v>MRD076</v>
          </cell>
          <cell r="I629" t="str">
            <v>NA</v>
          </cell>
          <cell r="J629" t="str">
            <v>NA</v>
          </cell>
          <cell r="K629" t="str">
            <v>NA</v>
          </cell>
          <cell r="L629" t="str">
            <v>NA</v>
          </cell>
          <cell r="M629">
            <v>1</v>
          </cell>
          <cell r="N629">
            <v>8</v>
          </cell>
          <cell r="O629">
            <v>4</v>
          </cell>
          <cell r="P629" t="str">
            <v>NA</v>
          </cell>
          <cell r="Q629" t="str">
            <v>NA</v>
          </cell>
          <cell r="R629" t="str">
            <v>NA</v>
          </cell>
          <cell r="S629" t="str">
            <v>NA</v>
          </cell>
          <cell r="T629" t="str">
            <v>CER003</v>
          </cell>
          <cell r="U629" t="str">
            <v>NA</v>
          </cell>
          <cell r="V629" t="str">
            <v>NA</v>
          </cell>
          <cell r="W629" t="str">
            <v>NA</v>
          </cell>
          <cell r="X629" t="str">
            <v>NA</v>
          </cell>
          <cell r="Y629" t="str">
            <v>CMC013</v>
          </cell>
          <cell r="Z629" t="str">
            <v>NA</v>
          </cell>
          <cell r="AA629" t="str">
            <v>NA</v>
          </cell>
          <cell r="AB629" t="str">
            <v>NA</v>
          </cell>
          <cell r="AC629" t="str">
            <v>NA</v>
          </cell>
          <cell r="AD629">
            <v>1</v>
          </cell>
          <cell r="AE629" t="str">
            <v>NA</v>
          </cell>
          <cell r="AF629" t="str">
            <v>NA</v>
          </cell>
          <cell r="AG629" t="str">
            <v>NA</v>
          </cell>
          <cell r="AH629" t="str">
            <v>NA</v>
          </cell>
          <cell r="AI629">
            <v>2.75</v>
          </cell>
          <cell r="AJ629">
            <v>2.75</v>
          </cell>
          <cell r="AO629">
            <v>143200</v>
          </cell>
          <cell r="AP629">
            <v>44620</v>
          </cell>
          <cell r="AQ629">
            <v>3220</v>
          </cell>
          <cell r="AR629">
            <v>85</v>
          </cell>
          <cell r="AS629">
            <v>0</v>
          </cell>
          <cell r="AT629">
            <v>0</v>
          </cell>
          <cell r="AU629">
            <v>0</v>
          </cell>
          <cell r="AV629">
            <v>0</v>
          </cell>
          <cell r="AW629">
            <v>44620</v>
          </cell>
          <cell r="AX629">
            <v>25760</v>
          </cell>
          <cell r="AY629">
            <v>340</v>
          </cell>
          <cell r="AZ629">
            <v>0</v>
          </cell>
          <cell r="BA629">
            <v>0</v>
          </cell>
          <cell r="BB629">
            <v>0</v>
          </cell>
          <cell r="BC629">
            <v>0</v>
          </cell>
          <cell r="BD629">
            <v>74256</v>
          </cell>
          <cell r="BE629">
            <v>83103</v>
          </cell>
          <cell r="BF629">
            <v>0</v>
          </cell>
          <cell r="BG629">
            <v>0</v>
          </cell>
          <cell r="BH629">
            <v>0</v>
          </cell>
          <cell r="BI629">
            <v>0</v>
          </cell>
          <cell r="BJ629">
            <v>30219</v>
          </cell>
          <cell r="BK629">
            <v>0</v>
          </cell>
          <cell r="BL629">
            <v>0</v>
          </cell>
          <cell r="BM629">
            <v>0</v>
          </cell>
          <cell r="BN629">
            <v>0</v>
          </cell>
          <cell r="BO629">
            <v>30219</v>
          </cell>
          <cell r="BP629">
            <v>106495</v>
          </cell>
          <cell r="BQ629">
            <v>0</v>
          </cell>
          <cell r="BR629">
            <v>0</v>
          </cell>
          <cell r="BS629">
            <v>0</v>
          </cell>
          <cell r="BT629">
            <v>0</v>
          </cell>
          <cell r="BU629">
            <v>38725</v>
          </cell>
          <cell r="BV629">
            <v>0</v>
          </cell>
          <cell r="BW629">
            <v>0</v>
          </cell>
          <cell r="BX629">
            <v>0</v>
          </cell>
          <cell r="BY629">
            <v>0</v>
          </cell>
          <cell r="BZ629">
            <v>38725</v>
          </cell>
          <cell r="CA629">
            <v>30219</v>
          </cell>
          <cell r="CB629">
            <v>68944</v>
          </cell>
          <cell r="CC629">
            <v>0.05</v>
          </cell>
          <cell r="CD629">
            <v>143200</v>
          </cell>
        </row>
        <row r="630">
          <cell r="B630" t="str">
            <v>ELC10</v>
          </cell>
          <cell r="C630" t="str">
            <v>CAP22</v>
          </cell>
          <cell r="D630" t="str">
            <v>De   300  pares ECA</v>
          </cell>
          <cell r="E630" t="str">
            <v>U</v>
          </cell>
          <cell r="F630" t="str">
            <v>MRD134</v>
          </cell>
          <cell r="G630" t="str">
            <v>MRD354</v>
          </cell>
          <cell r="H630" t="str">
            <v>MRD076</v>
          </cell>
          <cell r="I630" t="str">
            <v>NA</v>
          </cell>
          <cell r="J630" t="str">
            <v>NA</v>
          </cell>
          <cell r="K630" t="str">
            <v>NA</v>
          </cell>
          <cell r="L630" t="str">
            <v>NA</v>
          </cell>
          <cell r="M630">
            <v>1</v>
          </cell>
          <cell r="N630">
            <v>12</v>
          </cell>
          <cell r="O630">
            <v>6</v>
          </cell>
          <cell r="P630" t="str">
            <v>NA</v>
          </cell>
          <cell r="Q630" t="str">
            <v>NA</v>
          </cell>
          <cell r="R630" t="str">
            <v>NA</v>
          </cell>
          <cell r="S630" t="str">
            <v>NA</v>
          </cell>
          <cell r="T630" t="str">
            <v>CER003</v>
          </cell>
          <cell r="U630" t="str">
            <v>NA</v>
          </cell>
          <cell r="V630" t="str">
            <v>NA</v>
          </cell>
          <cell r="W630" t="str">
            <v>NA</v>
          </cell>
          <cell r="X630" t="str">
            <v>NA</v>
          </cell>
          <cell r="Y630" t="str">
            <v>CMC013</v>
          </cell>
          <cell r="Z630" t="str">
            <v>NA</v>
          </cell>
          <cell r="AA630" t="str">
            <v>NA</v>
          </cell>
          <cell r="AB630" t="str">
            <v>NA</v>
          </cell>
          <cell r="AC630" t="str">
            <v>NA</v>
          </cell>
          <cell r="AD630">
            <v>1</v>
          </cell>
          <cell r="AE630" t="str">
            <v>NA</v>
          </cell>
          <cell r="AF630" t="str">
            <v>NA</v>
          </cell>
          <cell r="AG630" t="str">
            <v>NA</v>
          </cell>
          <cell r="AH630" t="str">
            <v>NA</v>
          </cell>
          <cell r="AI630">
            <v>3.37</v>
          </cell>
          <cell r="AJ630">
            <v>3.37</v>
          </cell>
          <cell r="AO630">
            <v>140031</v>
          </cell>
          <cell r="AP630">
            <v>44620</v>
          </cell>
          <cell r="AQ630">
            <v>3220</v>
          </cell>
          <cell r="AR630">
            <v>85</v>
          </cell>
          <cell r="AS630">
            <v>0</v>
          </cell>
          <cell r="AT630">
            <v>0</v>
          </cell>
          <cell r="AU630">
            <v>0</v>
          </cell>
          <cell r="AV630">
            <v>0</v>
          </cell>
          <cell r="AW630">
            <v>44620</v>
          </cell>
          <cell r="AX630">
            <v>38640</v>
          </cell>
          <cell r="AY630">
            <v>510</v>
          </cell>
          <cell r="AZ630">
            <v>0</v>
          </cell>
          <cell r="BA630">
            <v>0</v>
          </cell>
          <cell r="BB630">
            <v>0</v>
          </cell>
          <cell r="BC630">
            <v>0</v>
          </cell>
          <cell r="BD630">
            <v>83770</v>
          </cell>
          <cell r="BE630">
            <v>83103</v>
          </cell>
          <cell r="BF630">
            <v>0</v>
          </cell>
          <cell r="BG630">
            <v>0</v>
          </cell>
          <cell r="BH630">
            <v>0</v>
          </cell>
          <cell r="BI630">
            <v>0</v>
          </cell>
          <cell r="BJ630">
            <v>24660</v>
          </cell>
          <cell r="BK630">
            <v>0</v>
          </cell>
          <cell r="BL630">
            <v>0</v>
          </cell>
          <cell r="BM630">
            <v>0</v>
          </cell>
          <cell r="BN630">
            <v>0</v>
          </cell>
          <cell r="BO630">
            <v>24660</v>
          </cell>
          <cell r="BP630">
            <v>106495</v>
          </cell>
          <cell r="BQ630">
            <v>0</v>
          </cell>
          <cell r="BR630">
            <v>0</v>
          </cell>
          <cell r="BS630">
            <v>0</v>
          </cell>
          <cell r="BT630">
            <v>0</v>
          </cell>
          <cell r="BU630">
            <v>31601</v>
          </cell>
          <cell r="BV630">
            <v>0</v>
          </cell>
          <cell r="BW630">
            <v>0</v>
          </cell>
          <cell r="BX630">
            <v>0</v>
          </cell>
          <cell r="BY630">
            <v>0</v>
          </cell>
          <cell r="BZ630">
            <v>31601</v>
          </cell>
          <cell r="CA630">
            <v>24660</v>
          </cell>
          <cell r="CB630">
            <v>56261</v>
          </cell>
          <cell r="CD630">
            <v>140031</v>
          </cell>
        </row>
        <row r="631">
          <cell r="B631" t="str">
            <v>ELC11</v>
          </cell>
          <cell r="C631" t="str">
            <v>CAP22</v>
          </cell>
          <cell r="D631" t="str">
            <v>De   400  pares ECA</v>
          </cell>
          <cell r="E631" t="str">
            <v>U</v>
          </cell>
          <cell r="F631" t="str">
            <v>MRD135</v>
          </cell>
          <cell r="G631" t="str">
            <v>MRD354</v>
          </cell>
          <cell r="H631" t="str">
            <v>MRD076</v>
          </cell>
          <cell r="I631" t="str">
            <v>NA</v>
          </cell>
          <cell r="J631" t="str">
            <v>NA</v>
          </cell>
          <cell r="K631" t="str">
            <v>NA</v>
          </cell>
          <cell r="L631" t="str">
            <v>NA</v>
          </cell>
          <cell r="M631">
            <v>1</v>
          </cell>
          <cell r="N631">
            <v>16</v>
          </cell>
          <cell r="O631">
            <v>8</v>
          </cell>
          <cell r="P631" t="str">
            <v>NA</v>
          </cell>
          <cell r="Q631" t="str">
            <v>NA</v>
          </cell>
          <cell r="R631" t="str">
            <v>NA</v>
          </cell>
          <cell r="S631" t="str">
            <v>NA</v>
          </cell>
          <cell r="T631" t="str">
            <v>CER003</v>
          </cell>
          <cell r="U631" t="str">
            <v>NA</v>
          </cell>
          <cell r="V631" t="str">
            <v>NA</v>
          </cell>
          <cell r="W631" t="str">
            <v>NA</v>
          </cell>
          <cell r="X631" t="str">
            <v>NA</v>
          </cell>
          <cell r="Y631" t="str">
            <v>CMC013</v>
          </cell>
          <cell r="Z631" t="str">
            <v>NA</v>
          </cell>
          <cell r="AA631" t="str">
            <v>NA</v>
          </cell>
          <cell r="AB631" t="str">
            <v>NA</v>
          </cell>
          <cell r="AC631" t="str">
            <v>NA</v>
          </cell>
          <cell r="AD631">
            <v>1</v>
          </cell>
          <cell r="AE631" t="str">
            <v>NA</v>
          </cell>
          <cell r="AF631" t="str">
            <v>NA</v>
          </cell>
          <cell r="AG631" t="str">
            <v>NA</v>
          </cell>
          <cell r="AH631" t="str">
            <v>NA</v>
          </cell>
          <cell r="AI631">
            <v>9.9</v>
          </cell>
          <cell r="AJ631">
            <v>9.9</v>
          </cell>
          <cell r="AO631">
            <v>243011</v>
          </cell>
          <cell r="AP631">
            <v>161000</v>
          </cell>
          <cell r="AQ631">
            <v>3220</v>
          </cell>
          <cell r="AR631">
            <v>85</v>
          </cell>
          <cell r="AS631">
            <v>0</v>
          </cell>
          <cell r="AT631">
            <v>0</v>
          </cell>
          <cell r="AU631">
            <v>0</v>
          </cell>
          <cell r="AV631">
            <v>0</v>
          </cell>
          <cell r="AW631">
            <v>161000</v>
          </cell>
          <cell r="AX631">
            <v>51520</v>
          </cell>
          <cell r="AY631">
            <v>680</v>
          </cell>
          <cell r="AZ631">
            <v>0</v>
          </cell>
          <cell r="BA631">
            <v>0</v>
          </cell>
          <cell r="BB631">
            <v>0</v>
          </cell>
          <cell r="BC631">
            <v>0</v>
          </cell>
          <cell r="BD631">
            <v>223860</v>
          </cell>
          <cell r="BE631">
            <v>83103</v>
          </cell>
          <cell r="BF631">
            <v>0</v>
          </cell>
          <cell r="BG631">
            <v>0</v>
          </cell>
          <cell r="BH631">
            <v>0</v>
          </cell>
          <cell r="BI631">
            <v>0</v>
          </cell>
          <cell r="BJ631">
            <v>8394</v>
          </cell>
          <cell r="BK631">
            <v>0</v>
          </cell>
          <cell r="BL631">
            <v>0</v>
          </cell>
          <cell r="BM631">
            <v>0</v>
          </cell>
          <cell r="BN631">
            <v>0</v>
          </cell>
          <cell r="BO631">
            <v>8394</v>
          </cell>
          <cell r="BP631">
            <v>106495</v>
          </cell>
          <cell r="BQ631">
            <v>0</v>
          </cell>
          <cell r="BR631">
            <v>0</v>
          </cell>
          <cell r="BS631">
            <v>0</v>
          </cell>
          <cell r="BT631">
            <v>0</v>
          </cell>
          <cell r="BU631">
            <v>10757</v>
          </cell>
          <cell r="BV631">
            <v>0</v>
          </cell>
          <cell r="BW631">
            <v>0</v>
          </cell>
          <cell r="BX631">
            <v>0</v>
          </cell>
          <cell r="BY631">
            <v>0</v>
          </cell>
          <cell r="BZ631">
            <v>10757</v>
          </cell>
          <cell r="CA631">
            <v>8394</v>
          </cell>
          <cell r="CB631">
            <v>19151</v>
          </cell>
          <cell r="CC631">
            <v>0.05</v>
          </cell>
          <cell r="CD631">
            <v>243011</v>
          </cell>
        </row>
        <row r="632">
          <cell r="B632" t="str">
            <v>ELC05</v>
          </cell>
          <cell r="C632" t="str">
            <v>CAP22</v>
          </cell>
          <cell r="D632" t="str">
            <v>De   50  pares ECA</v>
          </cell>
          <cell r="E632" t="str">
            <v>U</v>
          </cell>
          <cell r="F632" t="str">
            <v>MRD129</v>
          </cell>
          <cell r="G632" t="str">
            <v>MRD076</v>
          </cell>
          <cell r="H632" t="str">
            <v>NA</v>
          </cell>
          <cell r="I632" t="str">
            <v>NA</v>
          </cell>
          <cell r="J632" t="str">
            <v>NA</v>
          </cell>
          <cell r="K632" t="str">
            <v>NA</v>
          </cell>
          <cell r="L632" t="str">
            <v>NA</v>
          </cell>
          <cell r="M632">
            <v>1</v>
          </cell>
          <cell r="N632">
            <v>100</v>
          </cell>
          <cell r="O632" t="str">
            <v>NA</v>
          </cell>
          <cell r="P632" t="str">
            <v>NA</v>
          </cell>
          <cell r="Q632" t="str">
            <v>NA</v>
          </cell>
          <cell r="R632" t="str">
            <v>NA</v>
          </cell>
          <cell r="S632" t="str">
            <v>NA</v>
          </cell>
          <cell r="T632" t="str">
            <v>CER003</v>
          </cell>
          <cell r="U632" t="str">
            <v>NA</v>
          </cell>
          <cell r="V632" t="str">
            <v>NA</v>
          </cell>
          <cell r="W632" t="str">
            <v>NA</v>
          </cell>
          <cell r="X632" t="str">
            <v>NA</v>
          </cell>
          <cell r="Y632" t="str">
            <v>CMC013</v>
          </cell>
          <cell r="Z632" t="str">
            <v>NA</v>
          </cell>
          <cell r="AA632" t="str">
            <v>NA</v>
          </cell>
          <cell r="AB632" t="str">
            <v>NA</v>
          </cell>
          <cell r="AC632" t="str">
            <v>NA</v>
          </cell>
          <cell r="AD632">
            <v>1</v>
          </cell>
          <cell r="AE632" t="str">
            <v>NA</v>
          </cell>
          <cell r="AF632" t="str">
            <v>NA</v>
          </cell>
          <cell r="AG632" t="str">
            <v>NA</v>
          </cell>
          <cell r="AH632" t="str">
            <v>NA</v>
          </cell>
          <cell r="AI632">
            <v>45</v>
          </cell>
          <cell r="AJ632">
            <v>45</v>
          </cell>
          <cell r="AO632">
            <v>60389</v>
          </cell>
          <cell r="AP632">
            <v>45000</v>
          </cell>
          <cell r="AQ632">
            <v>85</v>
          </cell>
          <cell r="AR632">
            <v>0</v>
          </cell>
          <cell r="AS632">
            <v>0</v>
          </cell>
          <cell r="AT632">
            <v>0</v>
          </cell>
          <cell r="AU632">
            <v>0</v>
          </cell>
          <cell r="AV632">
            <v>0</v>
          </cell>
          <cell r="AW632">
            <v>45000</v>
          </cell>
          <cell r="AX632">
            <v>8500</v>
          </cell>
          <cell r="AY632">
            <v>0</v>
          </cell>
          <cell r="AZ632">
            <v>0</v>
          </cell>
          <cell r="BA632">
            <v>0</v>
          </cell>
          <cell r="BB632">
            <v>0</v>
          </cell>
          <cell r="BC632">
            <v>0</v>
          </cell>
          <cell r="BD632">
            <v>56175</v>
          </cell>
          <cell r="BE632">
            <v>83103</v>
          </cell>
          <cell r="BF632">
            <v>0</v>
          </cell>
          <cell r="BG632">
            <v>0</v>
          </cell>
          <cell r="BH632">
            <v>0</v>
          </cell>
          <cell r="BI632">
            <v>0</v>
          </cell>
          <cell r="BJ632">
            <v>1847</v>
          </cell>
          <cell r="BK632">
            <v>0</v>
          </cell>
          <cell r="BL632">
            <v>0</v>
          </cell>
          <cell r="BM632">
            <v>0</v>
          </cell>
          <cell r="BN632">
            <v>0</v>
          </cell>
          <cell r="BO632">
            <v>1847</v>
          </cell>
          <cell r="BP632">
            <v>106495</v>
          </cell>
          <cell r="BQ632">
            <v>0</v>
          </cell>
          <cell r="BR632">
            <v>0</v>
          </cell>
          <cell r="BS632">
            <v>0</v>
          </cell>
          <cell r="BT632">
            <v>0</v>
          </cell>
          <cell r="BU632">
            <v>2367</v>
          </cell>
          <cell r="BV632">
            <v>0</v>
          </cell>
          <cell r="BW632">
            <v>0</v>
          </cell>
          <cell r="BX632">
            <v>0</v>
          </cell>
          <cell r="BY632">
            <v>0</v>
          </cell>
          <cell r="BZ632">
            <v>2367</v>
          </cell>
          <cell r="CA632">
            <v>1847</v>
          </cell>
          <cell r="CB632">
            <v>4214</v>
          </cell>
          <cell r="CC632">
            <v>0.05</v>
          </cell>
          <cell r="CD632">
            <v>60389</v>
          </cell>
        </row>
        <row r="633">
          <cell r="B633" t="str">
            <v>ELC12</v>
          </cell>
          <cell r="C633" t="str">
            <v>CAP22</v>
          </cell>
          <cell r="D633" t="str">
            <v>De   500  pares ECA</v>
          </cell>
          <cell r="E633" t="str">
            <v>U</v>
          </cell>
          <cell r="F633" t="str">
            <v>MRD136</v>
          </cell>
          <cell r="G633" t="str">
            <v>MRD354</v>
          </cell>
          <cell r="H633" t="str">
            <v>MRD076</v>
          </cell>
          <cell r="I633" t="str">
            <v>NA</v>
          </cell>
          <cell r="J633" t="str">
            <v>NA</v>
          </cell>
          <cell r="K633" t="str">
            <v>NA</v>
          </cell>
          <cell r="L633" t="str">
            <v>NA</v>
          </cell>
          <cell r="M633">
            <v>1</v>
          </cell>
          <cell r="N633">
            <v>20</v>
          </cell>
          <cell r="O633">
            <v>10</v>
          </cell>
          <cell r="P633" t="str">
            <v>NA</v>
          </cell>
          <cell r="Q633" t="str">
            <v>NA</v>
          </cell>
          <cell r="R633" t="str">
            <v>NA</v>
          </cell>
          <cell r="S633" t="str">
            <v>NA</v>
          </cell>
          <cell r="T633" t="str">
            <v>CER003</v>
          </cell>
          <cell r="U633" t="str">
            <v>NA</v>
          </cell>
          <cell r="V633" t="str">
            <v>NA</v>
          </cell>
          <cell r="W633" t="str">
            <v>NA</v>
          </cell>
          <cell r="X633" t="str">
            <v>NA</v>
          </cell>
          <cell r="Y633" t="str">
            <v>CMC013</v>
          </cell>
          <cell r="Z633" t="str">
            <v>NA</v>
          </cell>
          <cell r="AA633" t="str">
            <v>NA</v>
          </cell>
          <cell r="AB633" t="str">
            <v>NA</v>
          </cell>
          <cell r="AC633" t="str">
            <v>NA</v>
          </cell>
          <cell r="AD633">
            <v>1</v>
          </cell>
          <cell r="AE633" t="str">
            <v>NA</v>
          </cell>
          <cell r="AF633" t="str">
            <v>NA</v>
          </cell>
          <cell r="AG633" t="str">
            <v>NA</v>
          </cell>
          <cell r="AH633" t="str">
            <v>NA</v>
          </cell>
          <cell r="AI633">
            <v>6.98</v>
          </cell>
          <cell r="AJ633">
            <v>6.98</v>
          </cell>
          <cell r="AO633">
            <v>264726</v>
          </cell>
          <cell r="AP633">
            <v>161000</v>
          </cell>
          <cell r="AQ633">
            <v>3220</v>
          </cell>
          <cell r="AR633">
            <v>85</v>
          </cell>
          <cell r="AS633">
            <v>0</v>
          </cell>
          <cell r="AT633">
            <v>0</v>
          </cell>
          <cell r="AU633">
            <v>0</v>
          </cell>
          <cell r="AV633">
            <v>0</v>
          </cell>
          <cell r="AW633">
            <v>161000</v>
          </cell>
          <cell r="AX633">
            <v>64400</v>
          </cell>
          <cell r="AY633">
            <v>850</v>
          </cell>
          <cell r="AZ633">
            <v>0</v>
          </cell>
          <cell r="BA633">
            <v>0</v>
          </cell>
          <cell r="BB633">
            <v>0</v>
          </cell>
          <cell r="BC633">
            <v>0</v>
          </cell>
          <cell r="BD633">
            <v>237563</v>
          </cell>
          <cell r="BE633">
            <v>83103</v>
          </cell>
          <cell r="BF633">
            <v>0</v>
          </cell>
          <cell r="BG633">
            <v>0</v>
          </cell>
          <cell r="BH633">
            <v>0</v>
          </cell>
          <cell r="BI633">
            <v>0</v>
          </cell>
          <cell r="BJ633">
            <v>11906</v>
          </cell>
          <cell r="BK633">
            <v>0</v>
          </cell>
          <cell r="BL633">
            <v>0</v>
          </cell>
          <cell r="BM633">
            <v>0</v>
          </cell>
          <cell r="BN633">
            <v>0</v>
          </cell>
          <cell r="BO633">
            <v>11906</v>
          </cell>
          <cell r="BP633">
            <v>106495</v>
          </cell>
          <cell r="BQ633">
            <v>0</v>
          </cell>
          <cell r="BR633">
            <v>0</v>
          </cell>
          <cell r="BS633">
            <v>0</v>
          </cell>
          <cell r="BT633">
            <v>0</v>
          </cell>
          <cell r="BU633">
            <v>15257</v>
          </cell>
          <cell r="BV633">
            <v>0</v>
          </cell>
          <cell r="BW633">
            <v>0</v>
          </cell>
          <cell r="BX633">
            <v>0</v>
          </cell>
          <cell r="BY633">
            <v>0</v>
          </cell>
          <cell r="BZ633">
            <v>15257</v>
          </cell>
          <cell r="CA633">
            <v>11906</v>
          </cell>
          <cell r="CB633">
            <v>27163</v>
          </cell>
          <cell r="CC633">
            <v>0.05</v>
          </cell>
          <cell r="CD633">
            <v>264726</v>
          </cell>
        </row>
        <row r="634">
          <cell r="B634" t="str">
            <v>ELC13</v>
          </cell>
          <cell r="C634" t="str">
            <v>CAP22</v>
          </cell>
          <cell r="D634" t="str">
            <v>De   600  pares ECA</v>
          </cell>
          <cell r="E634" t="str">
            <v>U</v>
          </cell>
          <cell r="F634" t="str">
            <v>MRD137</v>
          </cell>
          <cell r="G634" t="str">
            <v>MRD354</v>
          </cell>
          <cell r="H634" t="str">
            <v>MRD076</v>
          </cell>
          <cell r="I634" t="str">
            <v>NA</v>
          </cell>
          <cell r="J634" t="str">
            <v>NA</v>
          </cell>
          <cell r="K634" t="str">
            <v>NA</v>
          </cell>
          <cell r="L634" t="str">
            <v>NA</v>
          </cell>
          <cell r="M634">
            <v>1</v>
          </cell>
          <cell r="N634">
            <v>24</v>
          </cell>
          <cell r="O634">
            <v>12</v>
          </cell>
          <cell r="P634" t="str">
            <v>NA</v>
          </cell>
          <cell r="Q634" t="str">
            <v>NA</v>
          </cell>
          <cell r="R634" t="str">
            <v>NA</v>
          </cell>
          <cell r="S634" t="str">
            <v>NA</v>
          </cell>
          <cell r="T634" t="str">
            <v>CER003</v>
          </cell>
          <cell r="U634" t="str">
            <v>NA</v>
          </cell>
          <cell r="V634" t="str">
            <v>NA</v>
          </cell>
          <cell r="W634" t="str">
            <v>NA</v>
          </cell>
          <cell r="X634" t="str">
            <v>NA</v>
          </cell>
          <cell r="Y634" t="str">
            <v>CMC013</v>
          </cell>
          <cell r="Z634" t="str">
            <v>NA</v>
          </cell>
          <cell r="AA634" t="str">
            <v>NA</v>
          </cell>
          <cell r="AB634" t="str">
            <v>NA</v>
          </cell>
          <cell r="AC634" t="str">
            <v>NA</v>
          </cell>
          <cell r="AD634">
            <v>1</v>
          </cell>
          <cell r="AE634" t="str">
            <v>NA</v>
          </cell>
          <cell r="AF634" t="str">
            <v>NA</v>
          </cell>
          <cell r="AG634" t="str">
            <v>NA</v>
          </cell>
          <cell r="AH634" t="str">
            <v>NA</v>
          </cell>
          <cell r="AI634">
            <v>6.3</v>
          </cell>
          <cell r="AJ634">
            <v>6.3</v>
          </cell>
          <cell r="AO634">
            <v>281360</v>
          </cell>
          <cell r="AP634">
            <v>161000</v>
          </cell>
          <cell r="AQ634">
            <v>3220</v>
          </cell>
          <cell r="AR634">
            <v>85</v>
          </cell>
          <cell r="AS634">
            <v>0</v>
          </cell>
          <cell r="AT634">
            <v>0</v>
          </cell>
          <cell r="AU634">
            <v>0</v>
          </cell>
          <cell r="AV634">
            <v>0</v>
          </cell>
          <cell r="AW634">
            <v>161000</v>
          </cell>
          <cell r="AX634">
            <v>77280</v>
          </cell>
          <cell r="AY634">
            <v>1020</v>
          </cell>
          <cell r="AZ634">
            <v>0</v>
          </cell>
          <cell r="BA634">
            <v>0</v>
          </cell>
          <cell r="BB634">
            <v>0</v>
          </cell>
          <cell r="BC634">
            <v>0</v>
          </cell>
          <cell r="BD634">
            <v>251265</v>
          </cell>
          <cell r="BE634">
            <v>83103</v>
          </cell>
          <cell r="BF634">
            <v>0</v>
          </cell>
          <cell r="BG634">
            <v>0</v>
          </cell>
          <cell r="BH634">
            <v>0</v>
          </cell>
          <cell r="BI634">
            <v>0</v>
          </cell>
          <cell r="BJ634">
            <v>13191</v>
          </cell>
          <cell r="BK634">
            <v>0</v>
          </cell>
          <cell r="BL634">
            <v>0</v>
          </cell>
          <cell r="BM634">
            <v>0</v>
          </cell>
          <cell r="BN634">
            <v>0</v>
          </cell>
          <cell r="BO634">
            <v>13191</v>
          </cell>
          <cell r="BP634">
            <v>106495</v>
          </cell>
          <cell r="BQ634">
            <v>0</v>
          </cell>
          <cell r="BR634">
            <v>0</v>
          </cell>
          <cell r="BS634">
            <v>0</v>
          </cell>
          <cell r="BT634">
            <v>0</v>
          </cell>
          <cell r="BU634">
            <v>16904</v>
          </cell>
          <cell r="BV634">
            <v>0</v>
          </cell>
          <cell r="BW634">
            <v>0</v>
          </cell>
          <cell r="BX634">
            <v>0</v>
          </cell>
          <cell r="BY634">
            <v>0</v>
          </cell>
          <cell r="BZ634">
            <v>16904</v>
          </cell>
          <cell r="CA634">
            <v>13191</v>
          </cell>
          <cell r="CB634">
            <v>30095</v>
          </cell>
          <cell r="CC634">
            <v>0.05</v>
          </cell>
          <cell r="CD634">
            <v>281360</v>
          </cell>
        </row>
        <row r="635">
          <cell r="B635" t="str">
            <v>ELC14</v>
          </cell>
          <cell r="C635" t="str">
            <v>CAP22</v>
          </cell>
          <cell r="D635" t="str">
            <v>De   700  pares ECA</v>
          </cell>
          <cell r="E635" t="str">
            <v>U</v>
          </cell>
          <cell r="F635" t="str">
            <v>MRD138</v>
          </cell>
          <cell r="G635" t="str">
            <v>MRD354</v>
          </cell>
          <cell r="H635" t="str">
            <v>MRD076</v>
          </cell>
          <cell r="I635" t="str">
            <v>NA</v>
          </cell>
          <cell r="J635" t="str">
            <v>NA</v>
          </cell>
          <cell r="K635" t="str">
            <v>NA</v>
          </cell>
          <cell r="L635" t="str">
            <v>NA</v>
          </cell>
          <cell r="M635">
            <v>1</v>
          </cell>
          <cell r="N635">
            <v>28</v>
          </cell>
          <cell r="O635">
            <v>14</v>
          </cell>
          <cell r="P635" t="str">
            <v>NA</v>
          </cell>
          <cell r="Q635" t="str">
            <v>NA</v>
          </cell>
          <cell r="R635" t="str">
            <v>NA</v>
          </cell>
          <cell r="S635" t="str">
            <v>NA</v>
          </cell>
          <cell r="T635" t="str">
            <v>CER003</v>
          </cell>
          <cell r="U635" t="str">
            <v>NA</v>
          </cell>
          <cell r="V635" t="str">
            <v>NA</v>
          </cell>
          <cell r="W635" t="str">
            <v>NA</v>
          </cell>
          <cell r="X635" t="str">
            <v>NA</v>
          </cell>
          <cell r="Y635" t="str">
            <v>CMC013</v>
          </cell>
          <cell r="Z635" t="str">
            <v>NA</v>
          </cell>
          <cell r="AA635" t="str">
            <v>NA</v>
          </cell>
          <cell r="AB635" t="str">
            <v>NA</v>
          </cell>
          <cell r="AC635" t="str">
            <v>NA</v>
          </cell>
          <cell r="AD635">
            <v>1</v>
          </cell>
          <cell r="AE635" t="str">
            <v>NA</v>
          </cell>
          <cell r="AF635" t="str">
            <v>NA</v>
          </cell>
          <cell r="AG635" t="str">
            <v>NA</v>
          </cell>
          <cell r="AH635" t="str">
            <v>NA</v>
          </cell>
          <cell r="AI635">
            <v>4.7300000000000004</v>
          </cell>
          <cell r="AJ635">
            <v>4.7300000000000004</v>
          </cell>
          <cell r="AO635">
            <v>413727</v>
          </cell>
          <cell r="AP635">
            <v>264500</v>
          </cell>
          <cell r="AQ635">
            <v>3220</v>
          </cell>
          <cell r="AR635">
            <v>85</v>
          </cell>
          <cell r="AS635">
            <v>0</v>
          </cell>
          <cell r="AT635">
            <v>0</v>
          </cell>
          <cell r="AU635">
            <v>0</v>
          </cell>
          <cell r="AV635">
            <v>0</v>
          </cell>
          <cell r="AW635">
            <v>264500</v>
          </cell>
          <cell r="AX635">
            <v>90160</v>
          </cell>
          <cell r="AY635">
            <v>1190</v>
          </cell>
          <cell r="AZ635">
            <v>0</v>
          </cell>
          <cell r="BA635">
            <v>0</v>
          </cell>
          <cell r="BB635">
            <v>0</v>
          </cell>
          <cell r="BC635">
            <v>0</v>
          </cell>
          <cell r="BD635">
            <v>373643</v>
          </cell>
          <cell r="BE635">
            <v>83103</v>
          </cell>
          <cell r="BF635">
            <v>0</v>
          </cell>
          <cell r="BG635">
            <v>0</v>
          </cell>
          <cell r="BH635">
            <v>0</v>
          </cell>
          <cell r="BI635">
            <v>0</v>
          </cell>
          <cell r="BJ635">
            <v>17569</v>
          </cell>
          <cell r="BK635">
            <v>0</v>
          </cell>
          <cell r="BL635">
            <v>0</v>
          </cell>
          <cell r="BM635">
            <v>0</v>
          </cell>
          <cell r="BN635">
            <v>0</v>
          </cell>
          <cell r="BO635">
            <v>17569</v>
          </cell>
          <cell r="BP635">
            <v>106495</v>
          </cell>
          <cell r="BQ635">
            <v>0</v>
          </cell>
          <cell r="BR635">
            <v>0</v>
          </cell>
          <cell r="BS635">
            <v>0</v>
          </cell>
          <cell r="BT635">
            <v>0</v>
          </cell>
          <cell r="BU635">
            <v>22515</v>
          </cell>
          <cell r="BV635">
            <v>0</v>
          </cell>
          <cell r="BW635">
            <v>0</v>
          </cell>
          <cell r="BX635">
            <v>0</v>
          </cell>
          <cell r="BY635">
            <v>0</v>
          </cell>
          <cell r="BZ635">
            <v>22515</v>
          </cell>
          <cell r="CA635">
            <v>17569</v>
          </cell>
          <cell r="CB635">
            <v>40084</v>
          </cell>
          <cell r="CC635">
            <v>0.05</v>
          </cell>
          <cell r="CD635">
            <v>413727</v>
          </cell>
        </row>
        <row r="636">
          <cell r="B636" t="str">
            <v>ELC15</v>
          </cell>
          <cell r="C636" t="str">
            <v>CAP22</v>
          </cell>
          <cell r="D636" t="str">
            <v>De   800  pares ECA</v>
          </cell>
          <cell r="E636" t="str">
            <v>U</v>
          </cell>
          <cell r="F636" t="str">
            <v>MRD139</v>
          </cell>
          <cell r="G636" t="str">
            <v>MRD354</v>
          </cell>
          <cell r="H636" t="str">
            <v>MRD076</v>
          </cell>
          <cell r="I636" t="str">
            <v>NA</v>
          </cell>
          <cell r="J636" t="str">
            <v>NA</v>
          </cell>
          <cell r="K636" t="str">
            <v>NA</v>
          </cell>
          <cell r="L636" t="str">
            <v>NA</v>
          </cell>
          <cell r="M636">
            <v>1</v>
          </cell>
          <cell r="N636">
            <v>32</v>
          </cell>
          <cell r="O636">
            <v>16</v>
          </cell>
          <cell r="P636" t="str">
            <v>NA</v>
          </cell>
          <cell r="Q636" t="str">
            <v>NA</v>
          </cell>
          <cell r="R636" t="str">
            <v>NA</v>
          </cell>
          <cell r="S636" t="str">
            <v>NA</v>
          </cell>
          <cell r="T636" t="str">
            <v>CER003</v>
          </cell>
          <cell r="U636" t="str">
            <v>NA</v>
          </cell>
          <cell r="V636" t="str">
            <v>NA</v>
          </cell>
          <cell r="W636" t="str">
            <v>NA</v>
          </cell>
          <cell r="X636" t="str">
            <v>NA</v>
          </cell>
          <cell r="Y636" t="str">
            <v>CMC013</v>
          </cell>
          <cell r="Z636" t="str">
            <v>NA</v>
          </cell>
          <cell r="AA636" t="str">
            <v>NA</v>
          </cell>
          <cell r="AB636" t="str">
            <v>NA</v>
          </cell>
          <cell r="AC636" t="str">
            <v>NA</v>
          </cell>
          <cell r="AD636">
            <v>1</v>
          </cell>
          <cell r="AE636" t="str">
            <v>NA</v>
          </cell>
          <cell r="AF636" t="str">
            <v>NA</v>
          </cell>
          <cell r="AG636" t="str">
            <v>NA</v>
          </cell>
          <cell r="AH636" t="str">
            <v>NA</v>
          </cell>
          <cell r="AI636">
            <v>4.7300000000000004</v>
          </cell>
          <cell r="AJ636">
            <v>4.7300000000000004</v>
          </cell>
          <cell r="AO636">
            <v>427429</v>
          </cell>
          <cell r="AP636">
            <v>264500</v>
          </cell>
          <cell r="AQ636">
            <v>3220</v>
          </cell>
          <cell r="AR636">
            <v>85</v>
          </cell>
          <cell r="AS636">
            <v>0</v>
          </cell>
          <cell r="AT636">
            <v>0</v>
          </cell>
          <cell r="AU636">
            <v>0</v>
          </cell>
          <cell r="AV636">
            <v>0</v>
          </cell>
          <cell r="AW636">
            <v>264500</v>
          </cell>
          <cell r="AX636">
            <v>103040</v>
          </cell>
          <cell r="AY636">
            <v>1360</v>
          </cell>
          <cell r="AZ636">
            <v>0</v>
          </cell>
          <cell r="BA636">
            <v>0</v>
          </cell>
          <cell r="BB636">
            <v>0</v>
          </cell>
          <cell r="BC636">
            <v>0</v>
          </cell>
          <cell r="BD636">
            <v>387345</v>
          </cell>
          <cell r="BE636">
            <v>83103</v>
          </cell>
          <cell r="BF636">
            <v>0</v>
          </cell>
          <cell r="BG636">
            <v>0</v>
          </cell>
          <cell r="BH636">
            <v>0</v>
          </cell>
          <cell r="BI636">
            <v>0</v>
          </cell>
          <cell r="BJ636">
            <v>17569</v>
          </cell>
          <cell r="BK636">
            <v>0</v>
          </cell>
          <cell r="BL636">
            <v>0</v>
          </cell>
          <cell r="BM636">
            <v>0</v>
          </cell>
          <cell r="BN636">
            <v>0</v>
          </cell>
          <cell r="BO636">
            <v>17569</v>
          </cell>
          <cell r="BP636">
            <v>106495</v>
          </cell>
          <cell r="BQ636">
            <v>0</v>
          </cell>
          <cell r="BR636">
            <v>0</v>
          </cell>
          <cell r="BS636">
            <v>0</v>
          </cell>
          <cell r="BT636">
            <v>0</v>
          </cell>
          <cell r="BU636">
            <v>22515</v>
          </cell>
          <cell r="BV636">
            <v>0</v>
          </cell>
          <cell r="BW636">
            <v>0</v>
          </cell>
          <cell r="BX636">
            <v>0</v>
          </cell>
          <cell r="BY636">
            <v>0</v>
          </cell>
          <cell r="BZ636">
            <v>22515</v>
          </cell>
          <cell r="CA636">
            <v>17569</v>
          </cell>
          <cell r="CB636">
            <v>40084</v>
          </cell>
          <cell r="CC636">
            <v>0.05</v>
          </cell>
          <cell r="CD636">
            <v>427429</v>
          </cell>
        </row>
        <row r="637">
          <cell r="B637" t="str">
            <v>ELC16</v>
          </cell>
          <cell r="C637" t="str">
            <v>CAP22</v>
          </cell>
          <cell r="D637" t="str">
            <v>De   900  pares ECA</v>
          </cell>
          <cell r="E637" t="str">
            <v>U</v>
          </cell>
          <cell r="F637" t="str">
            <v>MRD139</v>
          </cell>
          <cell r="G637" t="str">
            <v>MRD354</v>
          </cell>
          <cell r="H637" t="str">
            <v>MRD076</v>
          </cell>
          <cell r="I637" t="str">
            <v>NA</v>
          </cell>
          <cell r="J637" t="str">
            <v>NA</v>
          </cell>
          <cell r="K637" t="str">
            <v>NA</v>
          </cell>
          <cell r="L637" t="str">
            <v>NA</v>
          </cell>
          <cell r="M637">
            <v>1</v>
          </cell>
          <cell r="N637">
            <v>36</v>
          </cell>
          <cell r="O637">
            <v>18</v>
          </cell>
          <cell r="P637" t="str">
            <v>NA</v>
          </cell>
          <cell r="Q637" t="str">
            <v>NA</v>
          </cell>
          <cell r="R637" t="str">
            <v>NA</v>
          </cell>
          <cell r="S637" t="str">
            <v>NA</v>
          </cell>
          <cell r="T637" t="str">
            <v>CER003</v>
          </cell>
          <cell r="U637" t="str">
            <v>NA</v>
          </cell>
          <cell r="V637" t="str">
            <v>NA</v>
          </cell>
          <cell r="W637" t="str">
            <v>NA</v>
          </cell>
          <cell r="X637" t="str">
            <v>NA</v>
          </cell>
          <cell r="Y637" t="str">
            <v>CMC013</v>
          </cell>
          <cell r="Z637" t="str">
            <v>NA</v>
          </cell>
          <cell r="AA637" t="str">
            <v>NA</v>
          </cell>
          <cell r="AB637" t="str">
            <v>NA</v>
          </cell>
          <cell r="AC637" t="str">
            <v>NA</v>
          </cell>
          <cell r="AD637">
            <v>1</v>
          </cell>
          <cell r="AE637" t="str">
            <v>NA</v>
          </cell>
          <cell r="AF637" t="str">
            <v>NA</v>
          </cell>
          <cell r="AG637" t="str">
            <v>NA</v>
          </cell>
          <cell r="AH637" t="str">
            <v>NA</v>
          </cell>
          <cell r="AI637">
            <v>4.5</v>
          </cell>
          <cell r="AJ637">
            <v>4.5</v>
          </cell>
          <cell r="AO637">
            <v>443181</v>
          </cell>
          <cell r="AP637">
            <v>264500</v>
          </cell>
          <cell r="AQ637">
            <v>3220</v>
          </cell>
          <cell r="AR637">
            <v>85</v>
          </cell>
          <cell r="AS637">
            <v>0</v>
          </cell>
          <cell r="AT637">
            <v>0</v>
          </cell>
          <cell r="AU637">
            <v>0</v>
          </cell>
          <cell r="AV637">
            <v>0</v>
          </cell>
          <cell r="AW637">
            <v>264500</v>
          </cell>
          <cell r="AX637">
            <v>115920</v>
          </cell>
          <cell r="AY637">
            <v>1530</v>
          </cell>
          <cell r="AZ637">
            <v>0</v>
          </cell>
          <cell r="BA637">
            <v>0</v>
          </cell>
          <cell r="BB637">
            <v>0</v>
          </cell>
          <cell r="BC637">
            <v>0</v>
          </cell>
          <cell r="BD637">
            <v>401048</v>
          </cell>
          <cell r="BE637">
            <v>83103</v>
          </cell>
          <cell r="BF637">
            <v>0</v>
          </cell>
          <cell r="BG637">
            <v>0</v>
          </cell>
          <cell r="BH637">
            <v>0</v>
          </cell>
          <cell r="BI637">
            <v>0</v>
          </cell>
          <cell r="BJ637">
            <v>18467</v>
          </cell>
          <cell r="BK637">
            <v>0</v>
          </cell>
          <cell r="BL637">
            <v>0</v>
          </cell>
          <cell r="BM637">
            <v>0</v>
          </cell>
          <cell r="BN637">
            <v>0</v>
          </cell>
          <cell r="BO637">
            <v>18467</v>
          </cell>
          <cell r="BP637">
            <v>106495</v>
          </cell>
          <cell r="BQ637">
            <v>0</v>
          </cell>
          <cell r="BR637">
            <v>0</v>
          </cell>
          <cell r="BS637">
            <v>0</v>
          </cell>
          <cell r="BT637">
            <v>0</v>
          </cell>
          <cell r="BU637">
            <v>23666</v>
          </cell>
          <cell r="BV637">
            <v>0</v>
          </cell>
          <cell r="BW637">
            <v>0</v>
          </cell>
          <cell r="BX637">
            <v>0</v>
          </cell>
          <cell r="BY637">
            <v>0</v>
          </cell>
          <cell r="BZ637">
            <v>23666</v>
          </cell>
          <cell r="CA637">
            <v>18467</v>
          </cell>
          <cell r="CB637">
            <v>42133</v>
          </cell>
          <cell r="CC637">
            <v>0.05</v>
          </cell>
          <cell r="CD637">
            <v>443181</v>
          </cell>
        </row>
        <row r="638">
          <cell r="B638" t="str">
            <v>ELC17</v>
          </cell>
          <cell r="C638" t="str">
            <v>CAP22</v>
          </cell>
          <cell r="D638" t="str">
            <v>De  1200  pares ECA</v>
          </cell>
          <cell r="E638" t="str">
            <v>U</v>
          </cell>
          <cell r="F638" t="str">
            <v>MRD140</v>
          </cell>
          <cell r="G638" t="str">
            <v>MRD354</v>
          </cell>
          <cell r="H638" t="str">
            <v>MRD076</v>
          </cell>
          <cell r="I638" t="str">
            <v>NA</v>
          </cell>
          <cell r="J638" t="str">
            <v>NA</v>
          </cell>
          <cell r="K638" t="str">
            <v>NA</v>
          </cell>
          <cell r="L638" t="str">
            <v>NA</v>
          </cell>
          <cell r="M638">
            <v>1</v>
          </cell>
          <cell r="N638">
            <v>48</v>
          </cell>
          <cell r="O638">
            <v>24</v>
          </cell>
          <cell r="P638" t="str">
            <v>NA</v>
          </cell>
          <cell r="Q638" t="str">
            <v>NA</v>
          </cell>
          <cell r="R638" t="str">
            <v>NA</v>
          </cell>
          <cell r="S638" t="str">
            <v>NA</v>
          </cell>
          <cell r="T638" t="str">
            <v>CER003</v>
          </cell>
          <cell r="U638" t="str">
            <v>NA</v>
          </cell>
          <cell r="V638" t="str">
            <v>NA</v>
          </cell>
          <cell r="W638" t="str">
            <v>NA</v>
          </cell>
          <cell r="X638" t="str">
            <v>NA</v>
          </cell>
          <cell r="Y638" t="str">
            <v>CMC013</v>
          </cell>
          <cell r="Z638" t="str">
            <v>NA</v>
          </cell>
          <cell r="AA638" t="str">
            <v>NA</v>
          </cell>
          <cell r="AB638" t="str">
            <v>NA</v>
          </cell>
          <cell r="AC638" t="str">
            <v>NA</v>
          </cell>
          <cell r="AD638">
            <v>1</v>
          </cell>
          <cell r="AE638" t="str">
            <v>NA</v>
          </cell>
          <cell r="AF638" t="str">
            <v>NA</v>
          </cell>
          <cell r="AG638" t="str">
            <v>NA</v>
          </cell>
          <cell r="AH638" t="str">
            <v>NA</v>
          </cell>
          <cell r="AI638">
            <v>3.875</v>
          </cell>
          <cell r="AJ638">
            <v>3.875</v>
          </cell>
          <cell r="AO638">
            <v>491084</v>
          </cell>
          <cell r="AP638">
            <v>264500</v>
          </cell>
          <cell r="AQ638">
            <v>3220</v>
          </cell>
          <cell r="AR638">
            <v>85</v>
          </cell>
          <cell r="AS638">
            <v>0</v>
          </cell>
          <cell r="AT638">
            <v>0</v>
          </cell>
          <cell r="AU638">
            <v>0</v>
          </cell>
          <cell r="AV638">
            <v>0</v>
          </cell>
          <cell r="AW638">
            <v>264500</v>
          </cell>
          <cell r="AX638">
            <v>154560</v>
          </cell>
          <cell r="AY638">
            <v>2040</v>
          </cell>
          <cell r="AZ638">
            <v>0</v>
          </cell>
          <cell r="BA638">
            <v>0</v>
          </cell>
          <cell r="BB638">
            <v>0</v>
          </cell>
          <cell r="BC638">
            <v>0</v>
          </cell>
          <cell r="BD638">
            <v>442155</v>
          </cell>
          <cell r="BE638">
            <v>83103</v>
          </cell>
          <cell r="BF638">
            <v>0</v>
          </cell>
          <cell r="BG638">
            <v>0</v>
          </cell>
          <cell r="BH638">
            <v>0</v>
          </cell>
          <cell r="BI638">
            <v>0</v>
          </cell>
          <cell r="BJ638">
            <v>21446</v>
          </cell>
          <cell r="BK638">
            <v>0</v>
          </cell>
          <cell r="BL638">
            <v>0</v>
          </cell>
          <cell r="BM638">
            <v>0</v>
          </cell>
          <cell r="BN638">
            <v>0</v>
          </cell>
          <cell r="BO638">
            <v>21446</v>
          </cell>
          <cell r="BP638">
            <v>106495</v>
          </cell>
          <cell r="BQ638">
            <v>0</v>
          </cell>
          <cell r="BR638">
            <v>0</v>
          </cell>
          <cell r="BS638">
            <v>0</v>
          </cell>
          <cell r="BT638">
            <v>0</v>
          </cell>
          <cell r="BU638">
            <v>27483</v>
          </cell>
          <cell r="BV638">
            <v>0</v>
          </cell>
          <cell r="BW638">
            <v>0</v>
          </cell>
          <cell r="BX638">
            <v>0</v>
          </cell>
          <cell r="BY638">
            <v>0</v>
          </cell>
          <cell r="BZ638">
            <v>27483</v>
          </cell>
          <cell r="CA638">
            <v>21446</v>
          </cell>
          <cell r="CB638">
            <v>48929</v>
          </cell>
          <cell r="CC638">
            <v>0.05</v>
          </cell>
          <cell r="CD638">
            <v>491084</v>
          </cell>
        </row>
        <row r="639">
          <cell r="B639" t="str">
            <v>ELC18</v>
          </cell>
          <cell r="C639" t="str">
            <v>CAP22</v>
          </cell>
          <cell r="D639" t="str">
            <v>De  1500  pares ECA</v>
          </cell>
          <cell r="E639" t="str">
            <v>U</v>
          </cell>
          <cell r="F639" t="str">
            <v>MRD347</v>
          </cell>
          <cell r="G639" t="str">
            <v>MRD354</v>
          </cell>
          <cell r="H639" t="str">
            <v>MRD076</v>
          </cell>
          <cell r="I639" t="str">
            <v>NA</v>
          </cell>
          <cell r="J639" t="str">
            <v>NA</v>
          </cell>
          <cell r="K639" t="str">
            <v>NA</v>
          </cell>
          <cell r="L639" t="str">
            <v>NA</v>
          </cell>
          <cell r="M639">
            <v>1</v>
          </cell>
          <cell r="N639">
            <v>60</v>
          </cell>
          <cell r="O639">
            <v>30</v>
          </cell>
          <cell r="P639" t="str">
            <v>NA</v>
          </cell>
          <cell r="Q639" t="str">
            <v>NA</v>
          </cell>
          <cell r="R639" t="str">
            <v>NA</v>
          </cell>
          <cell r="S639" t="str">
            <v>NA</v>
          </cell>
          <cell r="T639" t="str">
            <v>CER003</v>
          </cell>
          <cell r="U639" t="str">
            <v>NA</v>
          </cell>
          <cell r="V639" t="str">
            <v>NA</v>
          </cell>
          <cell r="W639" t="str">
            <v>NA</v>
          </cell>
          <cell r="X639" t="str">
            <v>NA</v>
          </cell>
          <cell r="Y639" t="str">
            <v>CMC013</v>
          </cell>
          <cell r="Z639" t="str">
            <v>NA</v>
          </cell>
          <cell r="AA639" t="str">
            <v>NA</v>
          </cell>
          <cell r="AB639" t="str">
            <v>NA</v>
          </cell>
          <cell r="AC639" t="str">
            <v>NA</v>
          </cell>
          <cell r="AD639">
            <v>1</v>
          </cell>
          <cell r="AE639" t="str">
            <v>NA</v>
          </cell>
          <cell r="AF639" t="str">
            <v>NA</v>
          </cell>
          <cell r="AG639" t="str">
            <v>NA</v>
          </cell>
          <cell r="AH639" t="str">
            <v>NA</v>
          </cell>
          <cell r="AI639">
            <v>3.5</v>
          </cell>
          <cell r="AJ639">
            <v>3.5</v>
          </cell>
          <cell r="AO639">
            <v>499949</v>
          </cell>
          <cell r="AP639">
            <v>228800</v>
          </cell>
          <cell r="AQ639">
            <v>3220</v>
          </cell>
          <cell r="AR639">
            <v>85</v>
          </cell>
          <cell r="AS639">
            <v>0</v>
          </cell>
          <cell r="AT639">
            <v>0</v>
          </cell>
          <cell r="AU639">
            <v>0</v>
          </cell>
          <cell r="AV639">
            <v>0</v>
          </cell>
          <cell r="AW639">
            <v>228800</v>
          </cell>
          <cell r="AX639">
            <v>193200</v>
          </cell>
          <cell r="AY639">
            <v>2550</v>
          </cell>
          <cell r="AZ639">
            <v>0</v>
          </cell>
          <cell r="BA639">
            <v>0</v>
          </cell>
          <cell r="BB639">
            <v>0</v>
          </cell>
          <cell r="BC639">
            <v>0</v>
          </cell>
          <cell r="BD639">
            <v>445778</v>
          </cell>
          <cell r="BE639">
            <v>83103</v>
          </cell>
          <cell r="BF639">
            <v>0</v>
          </cell>
          <cell r="BG639">
            <v>0</v>
          </cell>
          <cell r="BH639">
            <v>0</v>
          </cell>
          <cell r="BI639">
            <v>0</v>
          </cell>
          <cell r="BJ639">
            <v>23744</v>
          </cell>
          <cell r="BK639">
            <v>0</v>
          </cell>
          <cell r="BL639">
            <v>0</v>
          </cell>
          <cell r="BM639">
            <v>0</v>
          </cell>
          <cell r="BN639">
            <v>0</v>
          </cell>
          <cell r="BO639">
            <v>23744</v>
          </cell>
          <cell r="BP639">
            <v>106495</v>
          </cell>
          <cell r="BQ639">
            <v>0</v>
          </cell>
          <cell r="BR639">
            <v>0</v>
          </cell>
          <cell r="BS639">
            <v>0</v>
          </cell>
          <cell r="BT639">
            <v>0</v>
          </cell>
          <cell r="BU639">
            <v>30427</v>
          </cell>
          <cell r="BV639">
            <v>0</v>
          </cell>
          <cell r="BW639">
            <v>0</v>
          </cell>
          <cell r="BX639">
            <v>0</v>
          </cell>
          <cell r="BY639">
            <v>0</v>
          </cell>
          <cell r="BZ639">
            <v>30427</v>
          </cell>
          <cell r="CA639">
            <v>23744</v>
          </cell>
          <cell r="CB639">
            <v>54171</v>
          </cell>
          <cell r="CC639">
            <v>0.05</v>
          </cell>
          <cell r="CD639">
            <v>499949</v>
          </cell>
        </row>
        <row r="640">
          <cell r="B640" t="str">
            <v>ELC19</v>
          </cell>
          <cell r="C640" t="str">
            <v>CAP22</v>
          </cell>
          <cell r="D640" t="str">
            <v>De  1800  pares ECA</v>
          </cell>
          <cell r="E640" t="str">
            <v>U</v>
          </cell>
          <cell r="F640" t="str">
            <v>MRD348</v>
          </cell>
          <cell r="G640" t="str">
            <v>MRD354</v>
          </cell>
          <cell r="H640" t="str">
            <v>MRD076</v>
          </cell>
          <cell r="I640" t="str">
            <v>NA</v>
          </cell>
          <cell r="J640" t="str">
            <v>NA</v>
          </cell>
          <cell r="K640" t="str">
            <v>NA</v>
          </cell>
          <cell r="L640" t="str">
            <v>NA</v>
          </cell>
          <cell r="M640">
            <v>1</v>
          </cell>
          <cell r="N640">
            <v>72</v>
          </cell>
          <cell r="O640">
            <v>36</v>
          </cell>
          <cell r="P640" t="str">
            <v>NA</v>
          </cell>
          <cell r="Q640" t="str">
            <v>NA</v>
          </cell>
          <cell r="R640" t="str">
            <v>NA</v>
          </cell>
          <cell r="S640" t="str">
            <v>NA</v>
          </cell>
          <cell r="T640" t="str">
            <v>CER003</v>
          </cell>
          <cell r="U640" t="str">
            <v>NA</v>
          </cell>
          <cell r="V640" t="str">
            <v>NA</v>
          </cell>
          <cell r="W640" t="str">
            <v>NA</v>
          </cell>
          <cell r="X640" t="str">
            <v>NA</v>
          </cell>
          <cell r="Y640" t="str">
            <v>CMC013</v>
          </cell>
          <cell r="Z640" t="str">
            <v>NA</v>
          </cell>
          <cell r="AA640" t="str">
            <v>NA</v>
          </cell>
          <cell r="AB640" t="str">
            <v>NA</v>
          </cell>
          <cell r="AC640" t="str">
            <v>NA</v>
          </cell>
          <cell r="AD640">
            <v>1</v>
          </cell>
          <cell r="AE640" t="str">
            <v>NA</v>
          </cell>
          <cell r="AF640" t="str">
            <v>NA</v>
          </cell>
          <cell r="AG640" t="str">
            <v>NA</v>
          </cell>
          <cell r="AH640" t="str">
            <v>NA</v>
          </cell>
          <cell r="AI640">
            <v>2.25</v>
          </cell>
          <cell r="AJ640">
            <v>2.25</v>
          </cell>
          <cell r="AO640">
            <v>760361</v>
          </cell>
          <cell r="AP640">
            <v>409000</v>
          </cell>
          <cell r="AQ640">
            <v>3220</v>
          </cell>
          <cell r="AR640">
            <v>85</v>
          </cell>
          <cell r="AS640">
            <v>0</v>
          </cell>
          <cell r="AT640">
            <v>0</v>
          </cell>
          <cell r="AU640">
            <v>0</v>
          </cell>
          <cell r="AV640">
            <v>0</v>
          </cell>
          <cell r="AW640">
            <v>409000</v>
          </cell>
          <cell r="AX640">
            <v>231840</v>
          </cell>
          <cell r="AY640">
            <v>3060</v>
          </cell>
          <cell r="AZ640">
            <v>0</v>
          </cell>
          <cell r="BA640">
            <v>0</v>
          </cell>
          <cell r="BB640">
            <v>0</v>
          </cell>
          <cell r="BC640">
            <v>0</v>
          </cell>
          <cell r="BD640">
            <v>676095</v>
          </cell>
          <cell r="BE640">
            <v>83103</v>
          </cell>
          <cell r="BF640">
            <v>0</v>
          </cell>
          <cell r="BG640">
            <v>0</v>
          </cell>
          <cell r="BH640">
            <v>0</v>
          </cell>
          <cell r="BI640">
            <v>0</v>
          </cell>
          <cell r="BJ640">
            <v>36935</v>
          </cell>
          <cell r="BK640">
            <v>0</v>
          </cell>
          <cell r="BL640">
            <v>0</v>
          </cell>
          <cell r="BM640">
            <v>0</v>
          </cell>
          <cell r="BN640">
            <v>0</v>
          </cell>
          <cell r="BO640">
            <v>36935</v>
          </cell>
          <cell r="BP640">
            <v>106495</v>
          </cell>
          <cell r="BQ640">
            <v>0</v>
          </cell>
          <cell r="BR640">
            <v>0</v>
          </cell>
          <cell r="BS640">
            <v>0</v>
          </cell>
          <cell r="BT640">
            <v>0</v>
          </cell>
          <cell r="BU640">
            <v>47331</v>
          </cell>
          <cell r="BV640">
            <v>0</v>
          </cell>
          <cell r="BW640">
            <v>0</v>
          </cell>
          <cell r="BX640">
            <v>0</v>
          </cell>
          <cell r="BY640">
            <v>0</v>
          </cell>
          <cell r="BZ640">
            <v>47331</v>
          </cell>
          <cell r="CA640">
            <v>36935</v>
          </cell>
          <cell r="CB640">
            <v>84266</v>
          </cell>
          <cell r="CC640">
            <v>0.05</v>
          </cell>
          <cell r="CD640">
            <v>760361</v>
          </cell>
        </row>
        <row r="641">
          <cell r="B641" t="str">
            <v>ELC20</v>
          </cell>
          <cell r="C641" t="str">
            <v>CAP22</v>
          </cell>
          <cell r="D641" t="str">
            <v>De  2100  pares ECA</v>
          </cell>
          <cell r="E641" t="str">
            <v>U</v>
          </cell>
          <cell r="F641" t="str">
            <v>MRD361</v>
          </cell>
          <cell r="G641" t="str">
            <v>MRD354</v>
          </cell>
          <cell r="H641" t="str">
            <v>MRD076</v>
          </cell>
          <cell r="I641" t="str">
            <v>NA</v>
          </cell>
          <cell r="J641" t="str">
            <v>NA</v>
          </cell>
          <cell r="K641" t="str">
            <v>NA</v>
          </cell>
          <cell r="L641" t="str">
            <v>NA</v>
          </cell>
          <cell r="M641">
            <v>1</v>
          </cell>
          <cell r="N641">
            <v>84</v>
          </cell>
          <cell r="O641">
            <v>42</v>
          </cell>
          <cell r="P641" t="str">
            <v>NA</v>
          </cell>
          <cell r="Q641" t="str">
            <v>NA</v>
          </cell>
          <cell r="R641" t="str">
            <v>NA</v>
          </cell>
          <cell r="S641" t="str">
            <v>NA</v>
          </cell>
          <cell r="T641" t="str">
            <v>CER003</v>
          </cell>
          <cell r="U641" t="str">
            <v>NA</v>
          </cell>
          <cell r="V641" t="str">
            <v>NA</v>
          </cell>
          <cell r="W641" t="str">
            <v>NA</v>
          </cell>
          <cell r="X641" t="str">
            <v>NA</v>
          </cell>
          <cell r="Y641" t="str">
            <v>CMC013</v>
          </cell>
          <cell r="Z641" t="str">
            <v>NA</v>
          </cell>
          <cell r="AA641" t="str">
            <v>NA</v>
          </cell>
          <cell r="AB641" t="str">
            <v>NA</v>
          </cell>
          <cell r="AC641" t="str">
            <v>NA</v>
          </cell>
          <cell r="AD641">
            <v>1</v>
          </cell>
          <cell r="AE641" t="str">
            <v>NA</v>
          </cell>
          <cell r="AF641" t="str">
            <v>NA</v>
          </cell>
          <cell r="AG641" t="str">
            <v>NA</v>
          </cell>
          <cell r="AH641" t="str">
            <v>NA</v>
          </cell>
          <cell r="AI641">
            <v>2</v>
          </cell>
          <cell r="AJ641">
            <v>2</v>
          </cell>
          <cell r="AO641">
            <v>388937</v>
          </cell>
          <cell r="AP641">
            <v>6080</v>
          </cell>
          <cell r="AQ641">
            <v>3220</v>
          </cell>
          <cell r="AR641">
            <v>85</v>
          </cell>
          <cell r="AS641">
            <v>0</v>
          </cell>
          <cell r="AT641">
            <v>0</v>
          </cell>
          <cell r="AU641">
            <v>0</v>
          </cell>
          <cell r="AV641">
            <v>0</v>
          </cell>
          <cell r="AW641">
            <v>6080</v>
          </cell>
          <cell r="AX641">
            <v>270480</v>
          </cell>
          <cell r="AY641">
            <v>3570</v>
          </cell>
          <cell r="AZ641">
            <v>0</v>
          </cell>
          <cell r="BA641">
            <v>0</v>
          </cell>
          <cell r="BB641">
            <v>0</v>
          </cell>
          <cell r="BC641">
            <v>0</v>
          </cell>
          <cell r="BD641">
            <v>294137</v>
          </cell>
          <cell r="BE641">
            <v>83103</v>
          </cell>
          <cell r="BF641">
            <v>0</v>
          </cell>
          <cell r="BG641">
            <v>0</v>
          </cell>
          <cell r="BH641">
            <v>0</v>
          </cell>
          <cell r="BI641">
            <v>0</v>
          </cell>
          <cell r="BJ641">
            <v>41552</v>
          </cell>
          <cell r="BK641">
            <v>0</v>
          </cell>
          <cell r="BL641">
            <v>0</v>
          </cell>
          <cell r="BM641">
            <v>0</v>
          </cell>
          <cell r="BN641">
            <v>0</v>
          </cell>
          <cell r="BO641">
            <v>41552</v>
          </cell>
          <cell r="BP641">
            <v>106495</v>
          </cell>
          <cell r="BQ641">
            <v>0</v>
          </cell>
          <cell r="BR641">
            <v>0</v>
          </cell>
          <cell r="BS641">
            <v>0</v>
          </cell>
          <cell r="BT641">
            <v>0</v>
          </cell>
          <cell r="BU641">
            <v>53248</v>
          </cell>
          <cell r="BV641">
            <v>0</v>
          </cell>
          <cell r="BW641">
            <v>0</v>
          </cell>
          <cell r="BX641">
            <v>0</v>
          </cell>
          <cell r="BY641">
            <v>0</v>
          </cell>
          <cell r="BZ641">
            <v>53248</v>
          </cell>
          <cell r="CA641">
            <v>41552</v>
          </cell>
          <cell r="CB641">
            <v>94800</v>
          </cell>
          <cell r="CC641">
            <v>0.05</v>
          </cell>
          <cell r="CD641">
            <v>388937</v>
          </cell>
        </row>
        <row r="642">
          <cell r="B642" t="str">
            <v>ELC21</v>
          </cell>
          <cell r="C642" t="str">
            <v>CAP22</v>
          </cell>
          <cell r="D642" t="str">
            <v>De  2400  pares ECA</v>
          </cell>
          <cell r="E642" t="str">
            <v>U</v>
          </cell>
          <cell r="F642" t="str">
            <v>MRD362</v>
          </cell>
          <cell r="G642" t="str">
            <v>MRD354</v>
          </cell>
          <cell r="H642" t="str">
            <v>MRD076</v>
          </cell>
          <cell r="I642" t="str">
            <v>NA</v>
          </cell>
          <cell r="J642" t="str">
            <v>NA</v>
          </cell>
          <cell r="K642" t="str">
            <v>NA</v>
          </cell>
          <cell r="L642" t="str">
            <v>NA</v>
          </cell>
          <cell r="M642">
            <v>1</v>
          </cell>
          <cell r="N642">
            <v>96</v>
          </cell>
          <cell r="O642">
            <v>48</v>
          </cell>
          <cell r="P642" t="str">
            <v>NA</v>
          </cell>
          <cell r="Q642" t="str">
            <v>NA</v>
          </cell>
          <cell r="R642" t="str">
            <v>NA</v>
          </cell>
          <cell r="S642" t="str">
            <v>NA</v>
          </cell>
          <cell r="T642" t="str">
            <v>CER003</v>
          </cell>
          <cell r="U642" t="str">
            <v>NA</v>
          </cell>
          <cell r="V642" t="str">
            <v>NA</v>
          </cell>
          <cell r="W642" t="str">
            <v>NA</v>
          </cell>
          <cell r="X642" t="str">
            <v>NA</v>
          </cell>
          <cell r="Y642" t="str">
            <v>CMC013</v>
          </cell>
          <cell r="Z642" t="str">
            <v>NA</v>
          </cell>
          <cell r="AA642" t="str">
            <v>NA</v>
          </cell>
          <cell r="AB642" t="str">
            <v>NA</v>
          </cell>
          <cell r="AC642" t="str">
            <v>NA</v>
          </cell>
          <cell r="AD642">
            <v>1</v>
          </cell>
          <cell r="AE642" t="str">
            <v>NA</v>
          </cell>
          <cell r="AF642" t="str">
            <v>NA</v>
          </cell>
          <cell r="AG642" t="str">
            <v>NA</v>
          </cell>
          <cell r="AH642" t="str">
            <v>NA</v>
          </cell>
          <cell r="AI642">
            <v>1.75</v>
          </cell>
          <cell r="AJ642">
            <v>1.75</v>
          </cell>
          <cell r="AO642">
            <v>439301</v>
          </cell>
          <cell r="AP642">
            <v>2000</v>
          </cell>
          <cell r="AQ642">
            <v>3220</v>
          </cell>
          <cell r="AR642">
            <v>85</v>
          </cell>
          <cell r="AS642">
            <v>0</v>
          </cell>
          <cell r="AT642">
            <v>0</v>
          </cell>
          <cell r="AU642">
            <v>0</v>
          </cell>
          <cell r="AV642">
            <v>0</v>
          </cell>
          <cell r="AW642">
            <v>2000</v>
          </cell>
          <cell r="AX642">
            <v>309120</v>
          </cell>
          <cell r="AY642">
            <v>4080</v>
          </cell>
          <cell r="AZ642">
            <v>0</v>
          </cell>
          <cell r="BA642">
            <v>0</v>
          </cell>
          <cell r="BB642">
            <v>0</v>
          </cell>
          <cell r="BC642">
            <v>0</v>
          </cell>
          <cell r="BD642">
            <v>330960</v>
          </cell>
          <cell r="BE642">
            <v>83103</v>
          </cell>
          <cell r="BF642">
            <v>0</v>
          </cell>
          <cell r="BG642">
            <v>0</v>
          </cell>
          <cell r="BH642">
            <v>0</v>
          </cell>
          <cell r="BI642">
            <v>0</v>
          </cell>
          <cell r="BJ642">
            <v>47487</v>
          </cell>
          <cell r="BK642">
            <v>0</v>
          </cell>
          <cell r="BL642">
            <v>0</v>
          </cell>
          <cell r="BM642">
            <v>0</v>
          </cell>
          <cell r="BN642">
            <v>0</v>
          </cell>
          <cell r="BO642">
            <v>47487</v>
          </cell>
          <cell r="BP642">
            <v>106495</v>
          </cell>
          <cell r="BQ642">
            <v>0</v>
          </cell>
          <cell r="BR642">
            <v>0</v>
          </cell>
          <cell r="BS642">
            <v>0</v>
          </cell>
          <cell r="BT642">
            <v>0</v>
          </cell>
          <cell r="BU642">
            <v>60854</v>
          </cell>
          <cell r="BV642">
            <v>0</v>
          </cell>
          <cell r="BW642">
            <v>0</v>
          </cell>
          <cell r="BX642">
            <v>0</v>
          </cell>
          <cell r="BY642">
            <v>0</v>
          </cell>
          <cell r="BZ642">
            <v>60854</v>
          </cell>
          <cell r="CA642">
            <v>47487</v>
          </cell>
          <cell r="CB642">
            <v>108341</v>
          </cell>
          <cell r="CC642">
            <v>0.05</v>
          </cell>
          <cell r="CD642">
            <v>439301</v>
          </cell>
        </row>
        <row r="643">
          <cell r="B643" t="str">
            <v>ELA01</v>
          </cell>
          <cell r="C643" t="str">
            <v>CAP23</v>
          </cell>
          <cell r="D643" t="str">
            <v>De    10  pares EAE</v>
          </cell>
          <cell r="E643" t="str">
            <v>U</v>
          </cell>
          <cell r="F643" t="str">
            <v>MRD141</v>
          </cell>
          <cell r="G643" t="str">
            <v>MRD076</v>
          </cell>
          <cell r="H643" t="str">
            <v>NA</v>
          </cell>
          <cell r="I643" t="str">
            <v>NA</v>
          </cell>
          <cell r="J643" t="str">
            <v>NA</v>
          </cell>
          <cell r="K643" t="str">
            <v>NA</v>
          </cell>
          <cell r="L643" t="str">
            <v>NA</v>
          </cell>
          <cell r="M643">
            <v>1</v>
          </cell>
          <cell r="N643">
            <v>20</v>
          </cell>
          <cell r="O643" t="str">
            <v>NA</v>
          </cell>
          <cell r="P643" t="str">
            <v>NA</v>
          </cell>
          <cell r="Q643" t="str">
            <v>NA</v>
          </cell>
          <cell r="R643" t="str">
            <v>NA</v>
          </cell>
          <cell r="S643" t="str">
            <v>NA</v>
          </cell>
          <cell r="T643" t="str">
            <v>CER004</v>
          </cell>
          <cell r="U643" t="str">
            <v>NA</v>
          </cell>
          <cell r="V643" t="str">
            <v>NA</v>
          </cell>
          <cell r="W643" t="str">
            <v>NA</v>
          </cell>
          <cell r="X643" t="str">
            <v>NA</v>
          </cell>
          <cell r="Y643" t="str">
            <v>CMC014</v>
          </cell>
          <cell r="Z643" t="str">
            <v>NA</v>
          </cell>
          <cell r="AA643" t="str">
            <v>NA</v>
          </cell>
          <cell r="AB643" t="str">
            <v>NA</v>
          </cell>
          <cell r="AC643" t="str">
            <v>NA</v>
          </cell>
          <cell r="AD643">
            <v>1</v>
          </cell>
          <cell r="AE643" t="str">
            <v>NA</v>
          </cell>
          <cell r="AF643" t="str">
            <v>NA</v>
          </cell>
          <cell r="AG643" t="str">
            <v>NA</v>
          </cell>
          <cell r="AH643" t="str">
            <v>NA</v>
          </cell>
          <cell r="AI643">
            <v>5.95</v>
          </cell>
          <cell r="AJ643">
            <v>5.95</v>
          </cell>
          <cell r="AO643">
            <v>77719</v>
          </cell>
          <cell r="AP643">
            <v>33500</v>
          </cell>
          <cell r="AQ643">
            <v>85</v>
          </cell>
          <cell r="AR643">
            <v>0</v>
          </cell>
          <cell r="AS643">
            <v>0</v>
          </cell>
          <cell r="AT643">
            <v>0</v>
          </cell>
          <cell r="AU643">
            <v>0</v>
          </cell>
          <cell r="AV643">
            <v>0</v>
          </cell>
          <cell r="AW643">
            <v>33500</v>
          </cell>
          <cell r="AX643">
            <v>1700</v>
          </cell>
          <cell r="AY643">
            <v>0</v>
          </cell>
          <cell r="AZ643">
            <v>0</v>
          </cell>
          <cell r="BA643">
            <v>0</v>
          </cell>
          <cell r="BB643">
            <v>0</v>
          </cell>
          <cell r="BC643">
            <v>0</v>
          </cell>
          <cell r="BD643">
            <v>35200</v>
          </cell>
          <cell r="BE643">
            <v>114090</v>
          </cell>
          <cell r="BF643">
            <v>0</v>
          </cell>
          <cell r="BG643">
            <v>0</v>
          </cell>
          <cell r="BH643">
            <v>0</v>
          </cell>
          <cell r="BI643">
            <v>0</v>
          </cell>
          <cell r="BJ643">
            <v>19175</v>
          </cell>
          <cell r="BK643">
            <v>0</v>
          </cell>
          <cell r="BL643">
            <v>0</v>
          </cell>
          <cell r="BM643">
            <v>0</v>
          </cell>
          <cell r="BN643">
            <v>0</v>
          </cell>
          <cell r="BO643">
            <v>19175</v>
          </cell>
          <cell r="BP643">
            <v>138896</v>
          </cell>
          <cell r="BQ643">
            <v>0</v>
          </cell>
          <cell r="BR643">
            <v>0</v>
          </cell>
          <cell r="BS643">
            <v>0</v>
          </cell>
          <cell r="BT643">
            <v>0</v>
          </cell>
          <cell r="BU643">
            <v>23344</v>
          </cell>
          <cell r="BV643">
            <v>0</v>
          </cell>
          <cell r="BW643">
            <v>0</v>
          </cell>
          <cell r="BX643">
            <v>0</v>
          </cell>
          <cell r="BY643">
            <v>0</v>
          </cell>
          <cell r="BZ643">
            <v>23344</v>
          </cell>
          <cell r="CA643">
            <v>19175</v>
          </cell>
          <cell r="CB643">
            <v>42519</v>
          </cell>
          <cell r="CD643">
            <v>77719</v>
          </cell>
        </row>
        <row r="644">
          <cell r="B644" t="str">
            <v>ELA02</v>
          </cell>
          <cell r="C644" t="str">
            <v>CAP23</v>
          </cell>
          <cell r="D644" t="str">
            <v>De    20  pares EAE</v>
          </cell>
          <cell r="E644" t="str">
            <v>U</v>
          </cell>
          <cell r="F644" t="str">
            <v>MRD142</v>
          </cell>
          <cell r="G644" t="str">
            <v>MRD076</v>
          </cell>
          <cell r="H644" t="str">
            <v>NA</v>
          </cell>
          <cell r="I644" t="str">
            <v>NA</v>
          </cell>
          <cell r="J644" t="str">
            <v>NA</v>
          </cell>
          <cell r="K644" t="str">
            <v>NA</v>
          </cell>
          <cell r="L644" t="str">
            <v>NA</v>
          </cell>
          <cell r="M644">
            <v>1</v>
          </cell>
          <cell r="N644">
            <v>40</v>
          </cell>
          <cell r="O644" t="str">
            <v>NA</v>
          </cell>
          <cell r="P644" t="str">
            <v>NA</v>
          </cell>
          <cell r="Q644" t="str">
            <v>NA</v>
          </cell>
          <cell r="R644" t="str">
            <v>NA</v>
          </cell>
          <cell r="S644" t="str">
            <v>NA</v>
          </cell>
          <cell r="T644" t="str">
            <v>CER004</v>
          </cell>
          <cell r="U644" t="str">
            <v>NA</v>
          </cell>
          <cell r="V644" t="str">
            <v>NA</v>
          </cell>
          <cell r="W644" t="str">
            <v>NA</v>
          </cell>
          <cell r="X644" t="str">
            <v>NA</v>
          </cell>
          <cell r="Y644" t="str">
            <v>CMC014</v>
          </cell>
          <cell r="Z644" t="str">
            <v>NA</v>
          </cell>
          <cell r="AA644" t="str">
            <v>NA</v>
          </cell>
          <cell r="AB644" t="str">
            <v>NA</v>
          </cell>
          <cell r="AC644" t="str">
            <v>NA</v>
          </cell>
          <cell r="AD644">
            <v>1</v>
          </cell>
          <cell r="AE644" t="str">
            <v>NA</v>
          </cell>
          <cell r="AF644" t="str">
            <v>NA</v>
          </cell>
          <cell r="AG644" t="str">
            <v>NA</v>
          </cell>
          <cell r="AH644" t="str">
            <v>NA</v>
          </cell>
          <cell r="AI644">
            <v>5.8</v>
          </cell>
          <cell r="AJ644">
            <v>5.8</v>
          </cell>
          <cell r="AO644">
            <v>80519</v>
          </cell>
          <cell r="AP644">
            <v>33500</v>
          </cell>
          <cell r="AQ644">
            <v>85</v>
          </cell>
          <cell r="AR644">
            <v>0</v>
          </cell>
          <cell r="AS644">
            <v>0</v>
          </cell>
          <cell r="AT644">
            <v>0</v>
          </cell>
          <cell r="AU644">
            <v>0</v>
          </cell>
          <cell r="AV644">
            <v>0</v>
          </cell>
          <cell r="AW644">
            <v>33500</v>
          </cell>
          <cell r="AX644">
            <v>3400</v>
          </cell>
          <cell r="AY644">
            <v>0</v>
          </cell>
          <cell r="AZ644">
            <v>0</v>
          </cell>
          <cell r="BA644">
            <v>0</v>
          </cell>
          <cell r="BB644">
            <v>0</v>
          </cell>
          <cell r="BC644">
            <v>0</v>
          </cell>
          <cell r="BD644">
            <v>36900</v>
          </cell>
          <cell r="BE644">
            <v>114090</v>
          </cell>
          <cell r="BF644">
            <v>0</v>
          </cell>
          <cell r="BG644">
            <v>0</v>
          </cell>
          <cell r="BH644">
            <v>0</v>
          </cell>
          <cell r="BI644">
            <v>0</v>
          </cell>
          <cell r="BJ644">
            <v>19671</v>
          </cell>
          <cell r="BK644">
            <v>0</v>
          </cell>
          <cell r="BL644">
            <v>0</v>
          </cell>
          <cell r="BM644">
            <v>0</v>
          </cell>
          <cell r="BN644">
            <v>0</v>
          </cell>
          <cell r="BO644">
            <v>19671</v>
          </cell>
          <cell r="BP644">
            <v>138896</v>
          </cell>
          <cell r="BQ644">
            <v>0</v>
          </cell>
          <cell r="BR644">
            <v>0</v>
          </cell>
          <cell r="BS644">
            <v>0</v>
          </cell>
          <cell r="BT644">
            <v>0</v>
          </cell>
          <cell r="BU644">
            <v>23948</v>
          </cell>
          <cell r="BV644">
            <v>0</v>
          </cell>
          <cell r="BW644">
            <v>0</v>
          </cell>
          <cell r="BX644">
            <v>0</v>
          </cell>
          <cell r="BY644">
            <v>0</v>
          </cell>
          <cell r="BZ644">
            <v>23948</v>
          </cell>
          <cell r="CA644">
            <v>19671</v>
          </cell>
          <cell r="CB644">
            <v>43619</v>
          </cell>
          <cell r="CD644">
            <v>80519</v>
          </cell>
        </row>
        <row r="645">
          <cell r="B645" t="str">
            <v>ELA03</v>
          </cell>
          <cell r="C645" t="str">
            <v>CAP23</v>
          </cell>
          <cell r="D645" t="str">
            <v>De    30  pares EAE</v>
          </cell>
          <cell r="E645" t="str">
            <v>U</v>
          </cell>
          <cell r="F645" t="str">
            <v>MRD143</v>
          </cell>
          <cell r="G645" t="str">
            <v>MRD076</v>
          </cell>
          <cell r="H645" t="str">
            <v>NA</v>
          </cell>
          <cell r="I645" t="str">
            <v>NA</v>
          </cell>
          <cell r="J645" t="str">
            <v>NA</v>
          </cell>
          <cell r="K645" t="str">
            <v>NA</v>
          </cell>
          <cell r="L645" t="str">
            <v>NA</v>
          </cell>
          <cell r="M645">
            <v>1</v>
          </cell>
          <cell r="N645">
            <v>60</v>
          </cell>
          <cell r="O645" t="str">
            <v>NA</v>
          </cell>
          <cell r="P645" t="str">
            <v>NA</v>
          </cell>
          <cell r="Q645" t="str">
            <v>NA</v>
          </cell>
          <cell r="R645" t="str">
            <v>NA</v>
          </cell>
          <cell r="S645" t="str">
            <v>NA</v>
          </cell>
          <cell r="T645" t="str">
            <v>CER004</v>
          </cell>
          <cell r="U645" t="str">
            <v>NA</v>
          </cell>
          <cell r="V645" t="str">
            <v>NA</v>
          </cell>
          <cell r="W645" t="str">
            <v>NA</v>
          </cell>
          <cell r="X645" t="str">
            <v>NA</v>
          </cell>
          <cell r="Y645" t="str">
            <v>CMC014</v>
          </cell>
          <cell r="Z645" t="str">
            <v>NA</v>
          </cell>
          <cell r="AA645" t="str">
            <v>NA</v>
          </cell>
          <cell r="AB645" t="str">
            <v>NA</v>
          </cell>
          <cell r="AC645" t="str">
            <v>NA</v>
          </cell>
          <cell r="AD645">
            <v>1</v>
          </cell>
          <cell r="AE645" t="str">
            <v>NA</v>
          </cell>
          <cell r="AF645" t="str">
            <v>NA</v>
          </cell>
          <cell r="AG645" t="str">
            <v>NA</v>
          </cell>
          <cell r="AH645" t="str">
            <v>NA</v>
          </cell>
          <cell r="AI645">
            <v>5.35</v>
          </cell>
          <cell r="AJ645">
            <v>5.35</v>
          </cell>
          <cell r="AO645">
            <v>85887</v>
          </cell>
          <cell r="AP645">
            <v>33500</v>
          </cell>
          <cell r="AQ645">
            <v>85</v>
          </cell>
          <cell r="AR645">
            <v>0</v>
          </cell>
          <cell r="AS645">
            <v>0</v>
          </cell>
          <cell r="AT645">
            <v>0</v>
          </cell>
          <cell r="AU645">
            <v>0</v>
          </cell>
          <cell r="AV645">
            <v>0</v>
          </cell>
          <cell r="AW645">
            <v>33500</v>
          </cell>
          <cell r="AX645">
            <v>5100</v>
          </cell>
          <cell r="AY645">
            <v>0</v>
          </cell>
          <cell r="AZ645">
            <v>0</v>
          </cell>
          <cell r="BA645">
            <v>0</v>
          </cell>
          <cell r="BB645">
            <v>0</v>
          </cell>
          <cell r="BC645">
            <v>0</v>
          </cell>
          <cell r="BD645">
            <v>38600</v>
          </cell>
          <cell r="BE645">
            <v>114090</v>
          </cell>
          <cell r="BF645">
            <v>0</v>
          </cell>
          <cell r="BG645">
            <v>0</v>
          </cell>
          <cell r="BH645">
            <v>0</v>
          </cell>
          <cell r="BI645">
            <v>0</v>
          </cell>
          <cell r="BJ645">
            <v>21325</v>
          </cell>
          <cell r="BK645">
            <v>0</v>
          </cell>
          <cell r="BL645">
            <v>0</v>
          </cell>
          <cell r="BM645">
            <v>0</v>
          </cell>
          <cell r="BN645">
            <v>0</v>
          </cell>
          <cell r="BO645">
            <v>21325</v>
          </cell>
          <cell r="BP645">
            <v>138896</v>
          </cell>
          <cell r="BQ645">
            <v>0</v>
          </cell>
          <cell r="BR645">
            <v>0</v>
          </cell>
          <cell r="BS645">
            <v>0</v>
          </cell>
          <cell r="BT645">
            <v>0</v>
          </cell>
          <cell r="BU645">
            <v>25962</v>
          </cell>
          <cell r="BV645">
            <v>0</v>
          </cell>
          <cell r="BW645">
            <v>0</v>
          </cell>
          <cell r="BX645">
            <v>0</v>
          </cell>
          <cell r="BY645">
            <v>0</v>
          </cell>
          <cell r="BZ645">
            <v>25962</v>
          </cell>
          <cell r="CA645">
            <v>21325</v>
          </cell>
          <cell r="CB645">
            <v>47287</v>
          </cell>
          <cell r="CD645">
            <v>85887</v>
          </cell>
        </row>
        <row r="646">
          <cell r="B646" t="str">
            <v>ELA04</v>
          </cell>
          <cell r="C646" t="str">
            <v>CAP23</v>
          </cell>
          <cell r="D646" t="str">
            <v>De    40  pares EAE</v>
          </cell>
          <cell r="E646" t="str">
            <v>U</v>
          </cell>
          <cell r="F646" t="str">
            <v>MRD144</v>
          </cell>
          <cell r="G646" t="str">
            <v>MRD076</v>
          </cell>
          <cell r="H646" t="str">
            <v>NA</v>
          </cell>
          <cell r="I646" t="str">
            <v>NA</v>
          </cell>
          <cell r="J646" t="str">
            <v>NA</v>
          </cell>
          <cell r="K646" t="str">
            <v>NA</v>
          </cell>
          <cell r="L646" t="str">
            <v>NA</v>
          </cell>
          <cell r="M646">
            <v>1</v>
          </cell>
          <cell r="N646">
            <v>80</v>
          </cell>
          <cell r="O646" t="str">
            <v>NA</v>
          </cell>
          <cell r="P646" t="str">
            <v>NA</v>
          </cell>
          <cell r="Q646" t="str">
            <v>NA</v>
          </cell>
          <cell r="R646" t="str">
            <v>NA</v>
          </cell>
          <cell r="S646" t="str">
            <v>NA</v>
          </cell>
          <cell r="T646" t="str">
            <v>CER004</v>
          </cell>
          <cell r="U646" t="str">
            <v>NA</v>
          </cell>
          <cell r="V646" t="str">
            <v>NA</v>
          </cell>
          <cell r="W646" t="str">
            <v>NA</v>
          </cell>
          <cell r="X646" t="str">
            <v>NA</v>
          </cell>
          <cell r="Y646" t="str">
            <v>CMC014</v>
          </cell>
          <cell r="Z646" t="str">
            <v>NA</v>
          </cell>
          <cell r="AA646" t="str">
            <v>NA</v>
          </cell>
          <cell r="AB646" t="str">
            <v>NA</v>
          </cell>
          <cell r="AC646" t="str">
            <v>NA</v>
          </cell>
          <cell r="AD646">
            <v>1</v>
          </cell>
          <cell r="AE646" t="str">
            <v>NA</v>
          </cell>
          <cell r="AF646" t="str">
            <v>NA</v>
          </cell>
          <cell r="AG646" t="str">
            <v>NA</v>
          </cell>
          <cell r="AH646" t="str">
            <v>NA</v>
          </cell>
          <cell r="AI646">
            <v>5.35</v>
          </cell>
          <cell r="AJ646">
            <v>5.35</v>
          </cell>
          <cell r="AO646">
            <v>89602</v>
          </cell>
          <cell r="AP646">
            <v>33500</v>
          </cell>
          <cell r="AQ646">
            <v>85</v>
          </cell>
          <cell r="AR646">
            <v>0</v>
          </cell>
          <cell r="AS646">
            <v>0</v>
          </cell>
          <cell r="AT646">
            <v>0</v>
          </cell>
          <cell r="AU646">
            <v>0</v>
          </cell>
          <cell r="AV646">
            <v>0</v>
          </cell>
          <cell r="AW646">
            <v>33500</v>
          </cell>
          <cell r="AX646">
            <v>6800</v>
          </cell>
          <cell r="AY646">
            <v>0</v>
          </cell>
          <cell r="AZ646">
            <v>0</v>
          </cell>
          <cell r="BA646">
            <v>0</v>
          </cell>
          <cell r="BB646">
            <v>0</v>
          </cell>
          <cell r="BC646">
            <v>0</v>
          </cell>
          <cell r="BD646">
            <v>42315</v>
          </cell>
          <cell r="BE646">
            <v>114090</v>
          </cell>
          <cell r="BF646">
            <v>0</v>
          </cell>
          <cell r="BG646">
            <v>0</v>
          </cell>
          <cell r="BH646">
            <v>0</v>
          </cell>
          <cell r="BI646">
            <v>0</v>
          </cell>
          <cell r="BJ646">
            <v>21325</v>
          </cell>
          <cell r="BK646">
            <v>0</v>
          </cell>
          <cell r="BL646">
            <v>0</v>
          </cell>
          <cell r="BM646">
            <v>0</v>
          </cell>
          <cell r="BN646">
            <v>0</v>
          </cell>
          <cell r="BO646">
            <v>21325</v>
          </cell>
          <cell r="BP646">
            <v>138896</v>
          </cell>
          <cell r="BQ646">
            <v>0</v>
          </cell>
          <cell r="BR646">
            <v>0</v>
          </cell>
          <cell r="BS646">
            <v>0</v>
          </cell>
          <cell r="BT646">
            <v>0</v>
          </cell>
          <cell r="BU646">
            <v>25962</v>
          </cell>
          <cell r="BV646">
            <v>0</v>
          </cell>
          <cell r="BW646">
            <v>0</v>
          </cell>
          <cell r="BX646">
            <v>0</v>
          </cell>
          <cell r="BY646">
            <v>0</v>
          </cell>
          <cell r="BZ646">
            <v>25962</v>
          </cell>
          <cell r="CA646">
            <v>21325</v>
          </cell>
          <cell r="CB646">
            <v>47287</v>
          </cell>
          <cell r="CC646">
            <v>0.05</v>
          </cell>
          <cell r="CD646">
            <v>89602</v>
          </cell>
        </row>
        <row r="647">
          <cell r="B647" t="str">
            <v>ELA05</v>
          </cell>
          <cell r="C647" t="str">
            <v>CAP23</v>
          </cell>
          <cell r="D647" t="str">
            <v>De    50  pares EAE</v>
          </cell>
          <cell r="E647" t="str">
            <v>U</v>
          </cell>
          <cell r="F647" t="str">
            <v>MRD145</v>
          </cell>
          <cell r="G647" t="str">
            <v>MRD076</v>
          </cell>
          <cell r="H647" t="str">
            <v>NA</v>
          </cell>
          <cell r="I647" t="str">
            <v>NA</v>
          </cell>
          <cell r="J647" t="str">
            <v>NA</v>
          </cell>
          <cell r="K647" t="str">
            <v>NA</v>
          </cell>
          <cell r="L647" t="str">
            <v>NA</v>
          </cell>
          <cell r="M647">
            <v>1</v>
          </cell>
          <cell r="N647">
            <v>100</v>
          </cell>
          <cell r="O647" t="str">
            <v>NA</v>
          </cell>
          <cell r="P647" t="str">
            <v>NA</v>
          </cell>
          <cell r="Q647" t="str">
            <v>NA</v>
          </cell>
          <cell r="R647" t="str">
            <v>NA</v>
          </cell>
          <cell r="S647" t="str">
            <v>NA</v>
          </cell>
          <cell r="T647" t="str">
            <v>CER004</v>
          </cell>
          <cell r="U647" t="str">
            <v>NA</v>
          </cell>
          <cell r="V647" t="str">
            <v>NA</v>
          </cell>
          <cell r="W647" t="str">
            <v>NA</v>
          </cell>
          <cell r="X647" t="str">
            <v>NA</v>
          </cell>
          <cell r="Y647" t="str">
            <v>CMC014</v>
          </cell>
          <cell r="Z647" t="str">
            <v>NA</v>
          </cell>
          <cell r="AA647" t="str">
            <v>NA</v>
          </cell>
          <cell r="AB647" t="str">
            <v>NA</v>
          </cell>
          <cell r="AC647" t="str">
            <v>NA</v>
          </cell>
          <cell r="AD647">
            <v>1</v>
          </cell>
          <cell r="AE647" t="str">
            <v>NA</v>
          </cell>
          <cell r="AF647" t="str">
            <v>NA</v>
          </cell>
          <cell r="AG647" t="str">
            <v>NA</v>
          </cell>
          <cell r="AH647" t="str">
            <v>NA</v>
          </cell>
          <cell r="AI647">
            <v>4.4000000000000004</v>
          </cell>
          <cell r="AJ647">
            <v>4.4000000000000004</v>
          </cell>
          <cell r="AO647">
            <v>99497</v>
          </cell>
          <cell r="AP647">
            <v>33500</v>
          </cell>
          <cell r="AQ647">
            <v>85</v>
          </cell>
          <cell r="AR647">
            <v>0</v>
          </cell>
          <cell r="AS647">
            <v>0</v>
          </cell>
          <cell r="AT647">
            <v>0</v>
          </cell>
          <cell r="AU647">
            <v>0</v>
          </cell>
          <cell r="AV647">
            <v>0</v>
          </cell>
          <cell r="AW647">
            <v>33500</v>
          </cell>
          <cell r="AX647">
            <v>8500</v>
          </cell>
          <cell r="AY647">
            <v>0</v>
          </cell>
          <cell r="AZ647">
            <v>0</v>
          </cell>
          <cell r="BA647">
            <v>0</v>
          </cell>
          <cell r="BB647">
            <v>0</v>
          </cell>
          <cell r="BC647">
            <v>0</v>
          </cell>
          <cell r="BD647">
            <v>42000</v>
          </cell>
          <cell r="BE647">
            <v>114090</v>
          </cell>
          <cell r="BF647">
            <v>0</v>
          </cell>
          <cell r="BG647">
            <v>0</v>
          </cell>
          <cell r="BH647">
            <v>0</v>
          </cell>
          <cell r="BI647">
            <v>0</v>
          </cell>
          <cell r="BJ647">
            <v>25930</v>
          </cell>
          <cell r="BK647">
            <v>0</v>
          </cell>
          <cell r="BL647">
            <v>0</v>
          </cell>
          <cell r="BM647">
            <v>0</v>
          </cell>
          <cell r="BN647">
            <v>0</v>
          </cell>
          <cell r="BO647">
            <v>25930</v>
          </cell>
          <cell r="BP647">
            <v>138896</v>
          </cell>
          <cell r="BQ647">
            <v>0</v>
          </cell>
          <cell r="BR647">
            <v>0</v>
          </cell>
          <cell r="BS647">
            <v>0</v>
          </cell>
          <cell r="BT647">
            <v>0</v>
          </cell>
          <cell r="BU647">
            <v>31567</v>
          </cell>
          <cell r="BV647">
            <v>0</v>
          </cell>
          <cell r="BW647">
            <v>0</v>
          </cell>
          <cell r="BX647">
            <v>0</v>
          </cell>
          <cell r="BY647">
            <v>0</v>
          </cell>
          <cell r="BZ647">
            <v>31567</v>
          </cell>
          <cell r="CA647">
            <v>25930</v>
          </cell>
          <cell r="CB647">
            <v>57497</v>
          </cell>
          <cell r="CD647">
            <v>99497</v>
          </cell>
        </row>
        <row r="648">
          <cell r="B648" t="str">
            <v>ELA06</v>
          </cell>
          <cell r="C648" t="str">
            <v>CAP23</v>
          </cell>
          <cell r="D648" t="str">
            <v>De    70  pares EAE</v>
          </cell>
          <cell r="E648" t="str">
            <v>U</v>
          </cell>
          <cell r="F648" t="str">
            <v>MRD146</v>
          </cell>
          <cell r="G648" t="str">
            <v>MRD076</v>
          </cell>
          <cell r="H648" t="str">
            <v>NA</v>
          </cell>
          <cell r="I648" t="str">
            <v>NA</v>
          </cell>
          <cell r="J648" t="str">
            <v>NA</v>
          </cell>
          <cell r="K648" t="str">
            <v>NA</v>
          </cell>
          <cell r="L648" t="str">
            <v>NA</v>
          </cell>
          <cell r="M648">
            <v>1</v>
          </cell>
          <cell r="N648">
            <v>140</v>
          </cell>
          <cell r="O648" t="str">
            <v>NA</v>
          </cell>
          <cell r="P648" t="str">
            <v>NA</v>
          </cell>
          <cell r="Q648" t="str">
            <v>NA</v>
          </cell>
          <cell r="R648" t="str">
            <v>NA</v>
          </cell>
          <cell r="S648" t="str">
            <v>NA</v>
          </cell>
          <cell r="T648" t="str">
            <v>CER004</v>
          </cell>
          <cell r="U648" t="str">
            <v>NA</v>
          </cell>
          <cell r="V648" t="str">
            <v>NA</v>
          </cell>
          <cell r="W648" t="str">
            <v>NA</v>
          </cell>
          <cell r="X648" t="str">
            <v>NA</v>
          </cell>
          <cell r="Y648" t="str">
            <v>CMC014</v>
          </cell>
          <cell r="Z648" t="str">
            <v>NA</v>
          </cell>
          <cell r="AA648" t="str">
            <v>NA</v>
          </cell>
          <cell r="AB648" t="str">
            <v>NA</v>
          </cell>
          <cell r="AC648" t="str">
            <v>NA</v>
          </cell>
          <cell r="AD648">
            <v>1</v>
          </cell>
          <cell r="AE648" t="str">
            <v>NA</v>
          </cell>
          <cell r="AF648" t="str">
            <v>NA</v>
          </cell>
          <cell r="AG648" t="str">
            <v>NA</v>
          </cell>
          <cell r="AH648" t="str">
            <v>NA</v>
          </cell>
          <cell r="AI648">
            <v>3.95</v>
          </cell>
          <cell r="AJ648">
            <v>3.95</v>
          </cell>
          <cell r="AO648">
            <v>109448</v>
          </cell>
          <cell r="AP648">
            <v>33500</v>
          </cell>
          <cell r="AQ648">
            <v>85</v>
          </cell>
          <cell r="AR648">
            <v>0</v>
          </cell>
          <cell r="AS648">
            <v>0</v>
          </cell>
          <cell r="AT648">
            <v>0</v>
          </cell>
          <cell r="AU648">
            <v>0</v>
          </cell>
          <cell r="AV648">
            <v>0</v>
          </cell>
          <cell r="AW648">
            <v>33500</v>
          </cell>
          <cell r="AX648">
            <v>11900</v>
          </cell>
          <cell r="AY648">
            <v>0</v>
          </cell>
          <cell r="AZ648">
            <v>0</v>
          </cell>
          <cell r="BA648">
            <v>0</v>
          </cell>
          <cell r="BB648">
            <v>0</v>
          </cell>
          <cell r="BC648">
            <v>0</v>
          </cell>
          <cell r="BD648">
            <v>45400</v>
          </cell>
          <cell r="BE648">
            <v>114090</v>
          </cell>
          <cell r="BF648">
            <v>0</v>
          </cell>
          <cell r="BG648">
            <v>0</v>
          </cell>
          <cell r="BH648">
            <v>0</v>
          </cell>
          <cell r="BI648">
            <v>0</v>
          </cell>
          <cell r="BJ648">
            <v>28884</v>
          </cell>
          <cell r="BK648">
            <v>0</v>
          </cell>
          <cell r="BL648">
            <v>0</v>
          </cell>
          <cell r="BM648">
            <v>0</v>
          </cell>
          <cell r="BN648">
            <v>0</v>
          </cell>
          <cell r="BO648">
            <v>28884</v>
          </cell>
          <cell r="BP648">
            <v>138896</v>
          </cell>
          <cell r="BQ648">
            <v>0</v>
          </cell>
          <cell r="BR648">
            <v>0</v>
          </cell>
          <cell r="BS648">
            <v>0</v>
          </cell>
          <cell r="BT648">
            <v>0</v>
          </cell>
          <cell r="BU648">
            <v>35164</v>
          </cell>
          <cell r="BV648">
            <v>0</v>
          </cell>
          <cell r="BW648">
            <v>0</v>
          </cell>
          <cell r="BX648">
            <v>0</v>
          </cell>
          <cell r="BY648">
            <v>0</v>
          </cell>
          <cell r="BZ648">
            <v>35164</v>
          </cell>
          <cell r="CA648">
            <v>28884</v>
          </cell>
          <cell r="CB648">
            <v>64048</v>
          </cell>
          <cell r="CD648">
            <v>109448</v>
          </cell>
        </row>
        <row r="649">
          <cell r="B649" t="str">
            <v>ELA07</v>
          </cell>
          <cell r="C649" t="str">
            <v>CAP23</v>
          </cell>
          <cell r="D649" t="str">
            <v>De   100  pares EAE</v>
          </cell>
          <cell r="E649" t="str">
            <v>U</v>
          </cell>
          <cell r="F649" t="str">
            <v>MRD147</v>
          </cell>
          <cell r="G649" t="str">
            <v>MRD076</v>
          </cell>
          <cell r="H649" t="str">
            <v>NA</v>
          </cell>
          <cell r="I649" t="str">
            <v>NA</v>
          </cell>
          <cell r="J649" t="str">
            <v>NA</v>
          </cell>
          <cell r="K649" t="str">
            <v>NA</v>
          </cell>
          <cell r="L649" t="str">
            <v>NA</v>
          </cell>
          <cell r="M649">
            <v>1</v>
          </cell>
          <cell r="N649">
            <v>202</v>
          </cell>
          <cell r="O649" t="str">
            <v>NA</v>
          </cell>
          <cell r="P649" t="str">
            <v>NA</v>
          </cell>
          <cell r="Q649" t="str">
            <v>NA</v>
          </cell>
          <cell r="R649" t="str">
            <v>NA</v>
          </cell>
          <cell r="S649" t="str">
            <v>NA</v>
          </cell>
          <cell r="T649" t="str">
            <v>CER004</v>
          </cell>
          <cell r="U649" t="str">
            <v>NA</v>
          </cell>
          <cell r="V649" t="str">
            <v>NA</v>
          </cell>
          <cell r="W649" t="str">
            <v>NA</v>
          </cell>
          <cell r="X649" t="str">
            <v>NA</v>
          </cell>
          <cell r="Y649" t="str">
            <v>CMC014</v>
          </cell>
          <cell r="Z649" t="str">
            <v>NA</v>
          </cell>
          <cell r="AA649" t="str">
            <v>NA</v>
          </cell>
          <cell r="AB649" t="str">
            <v>NA</v>
          </cell>
          <cell r="AC649" t="str">
            <v>NA</v>
          </cell>
          <cell r="AD649">
            <v>1</v>
          </cell>
          <cell r="AE649" t="str">
            <v>NA</v>
          </cell>
          <cell r="AF649" t="str">
            <v>NA</v>
          </cell>
          <cell r="AG649" t="str">
            <v>NA</v>
          </cell>
          <cell r="AH649" t="str">
            <v>NA</v>
          </cell>
          <cell r="AI649">
            <v>3.95</v>
          </cell>
          <cell r="AJ649">
            <v>3.95</v>
          </cell>
          <cell r="AO649">
            <v>117252</v>
          </cell>
          <cell r="AP649">
            <v>33500</v>
          </cell>
          <cell r="AQ649">
            <v>85</v>
          </cell>
          <cell r="AR649">
            <v>0</v>
          </cell>
          <cell r="AS649">
            <v>0</v>
          </cell>
          <cell r="AT649">
            <v>0</v>
          </cell>
          <cell r="AU649">
            <v>0</v>
          </cell>
          <cell r="AV649">
            <v>0</v>
          </cell>
          <cell r="AW649">
            <v>33500</v>
          </cell>
          <cell r="AX649">
            <v>17170</v>
          </cell>
          <cell r="AY649">
            <v>0</v>
          </cell>
          <cell r="AZ649">
            <v>0</v>
          </cell>
          <cell r="BA649">
            <v>0</v>
          </cell>
          <cell r="BB649">
            <v>0</v>
          </cell>
          <cell r="BC649">
            <v>0</v>
          </cell>
          <cell r="BD649">
            <v>53204</v>
          </cell>
          <cell r="BE649">
            <v>114090</v>
          </cell>
          <cell r="BF649">
            <v>0</v>
          </cell>
          <cell r="BG649">
            <v>0</v>
          </cell>
          <cell r="BH649">
            <v>0</v>
          </cell>
          <cell r="BI649">
            <v>0</v>
          </cell>
          <cell r="BJ649">
            <v>28884</v>
          </cell>
          <cell r="BK649">
            <v>0</v>
          </cell>
          <cell r="BL649">
            <v>0</v>
          </cell>
          <cell r="BM649">
            <v>0</v>
          </cell>
          <cell r="BN649">
            <v>0</v>
          </cell>
          <cell r="BO649">
            <v>28884</v>
          </cell>
          <cell r="BP649">
            <v>138896</v>
          </cell>
          <cell r="BQ649">
            <v>0</v>
          </cell>
          <cell r="BR649">
            <v>0</v>
          </cell>
          <cell r="BS649">
            <v>0</v>
          </cell>
          <cell r="BT649">
            <v>0</v>
          </cell>
          <cell r="BU649">
            <v>35164</v>
          </cell>
          <cell r="BV649">
            <v>0</v>
          </cell>
          <cell r="BW649">
            <v>0</v>
          </cell>
          <cell r="BX649">
            <v>0</v>
          </cell>
          <cell r="BY649">
            <v>0</v>
          </cell>
          <cell r="BZ649">
            <v>35164</v>
          </cell>
          <cell r="CA649">
            <v>28884</v>
          </cell>
          <cell r="CB649">
            <v>64048</v>
          </cell>
          <cell r="CC649">
            <v>0.05</v>
          </cell>
          <cell r="CD649">
            <v>117252</v>
          </cell>
        </row>
        <row r="650">
          <cell r="B650" t="str">
            <v>ELA08</v>
          </cell>
          <cell r="C650" t="str">
            <v>CAP23</v>
          </cell>
          <cell r="D650" t="str">
            <v>De   150  pares EAE</v>
          </cell>
          <cell r="E650" t="str">
            <v>U</v>
          </cell>
          <cell r="F650" t="str">
            <v>MRD148</v>
          </cell>
          <cell r="G650" t="str">
            <v>MRD076</v>
          </cell>
          <cell r="H650" t="str">
            <v>NA</v>
          </cell>
          <cell r="I650" t="str">
            <v>NA</v>
          </cell>
          <cell r="J650" t="str">
            <v>NA</v>
          </cell>
          <cell r="K650" t="str">
            <v>NA</v>
          </cell>
          <cell r="L650" t="str">
            <v>NA</v>
          </cell>
          <cell r="M650">
            <v>1</v>
          </cell>
          <cell r="N650">
            <v>302</v>
          </cell>
          <cell r="O650" t="str">
            <v>NA</v>
          </cell>
          <cell r="P650" t="str">
            <v>NA</v>
          </cell>
          <cell r="Q650" t="str">
            <v>NA</v>
          </cell>
          <cell r="R650" t="str">
            <v>NA</v>
          </cell>
          <cell r="S650" t="str">
            <v>NA</v>
          </cell>
          <cell r="T650" t="str">
            <v>CER004</v>
          </cell>
          <cell r="U650" t="str">
            <v>NA</v>
          </cell>
          <cell r="V650" t="str">
            <v>NA</v>
          </cell>
          <cell r="W650" t="str">
            <v>NA</v>
          </cell>
          <cell r="X650" t="str">
            <v>NA</v>
          </cell>
          <cell r="Y650" t="str">
            <v>CMC014</v>
          </cell>
          <cell r="Z650" t="str">
            <v>NA</v>
          </cell>
          <cell r="AA650" t="str">
            <v>NA</v>
          </cell>
          <cell r="AB650" t="str">
            <v>NA</v>
          </cell>
          <cell r="AC650" t="str">
            <v>NA</v>
          </cell>
          <cell r="AD650">
            <v>1</v>
          </cell>
          <cell r="AE650" t="str">
            <v>NA</v>
          </cell>
          <cell r="AF650" t="str">
            <v>NA</v>
          </cell>
          <cell r="AG650" t="str">
            <v>NA</v>
          </cell>
          <cell r="AH650" t="str">
            <v>NA</v>
          </cell>
          <cell r="AI650">
            <v>4.25</v>
          </cell>
          <cell r="AJ650">
            <v>4.25</v>
          </cell>
          <cell r="AO650">
            <v>124009</v>
          </cell>
          <cell r="AP650">
            <v>35742</v>
          </cell>
          <cell r="AQ650">
            <v>85</v>
          </cell>
          <cell r="AR650">
            <v>0</v>
          </cell>
          <cell r="AS650">
            <v>0</v>
          </cell>
          <cell r="AT650">
            <v>0</v>
          </cell>
          <cell r="AU650">
            <v>0</v>
          </cell>
          <cell r="AV650">
            <v>0</v>
          </cell>
          <cell r="AW650">
            <v>35742</v>
          </cell>
          <cell r="AX650">
            <v>25670</v>
          </cell>
          <cell r="AY650">
            <v>0</v>
          </cell>
          <cell r="AZ650">
            <v>0</v>
          </cell>
          <cell r="BA650">
            <v>0</v>
          </cell>
          <cell r="BB650">
            <v>0</v>
          </cell>
          <cell r="BC650">
            <v>0</v>
          </cell>
          <cell r="BD650">
            <v>64483</v>
          </cell>
          <cell r="BE650">
            <v>114090</v>
          </cell>
          <cell r="BF650">
            <v>0</v>
          </cell>
          <cell r="BG650">
            <v>0</v>
          </cell>
          <cell r="BH650">
            <v>0</v>
          </cell>
          <cell r="BI650">
            <v>0</v>
          </cell>
          <cell r="BJ650">
            <v>26845</v>
          </cell>
          <cell r="BK650">
            <v>0</v>
          </cell>
          <cell r="BL650">
            <v>0</v>
          </cell>
          <cell r="BM650">
            <v>0</v>
          </cell>
          <cell r="BN650">
            <v>0</v>
          </cell>
          <cell r="BO650">
            <v>26845</v>
          </cell>
          <cell r="BP650">
            <v>138896</v>
          </cell>
          <cell r="BQ650">
            <v>0</v>
          </cell>
          <cell r="BR650">
            <v>0</v>
          </cell>
          <cell r="BS650">
            <v>0</v>
          </cell>
          <cell r="BT650">
            <v>0</v>
          </cell>
          <cell r="BU650">
            <v>32681</v>
          </cell>
          <cell r="BV650">
            <v>0</v>
          </cell>
          <cell r="BW650">
            <v>0</v>
          </cell>
          <cell r="BX650">
            <v>0</v>
          </cell>
          <cell r="BY650">
            <v>0</v>
          </cell>
          <cell r="BZ650">
            <v>32681</v>
          </cell>
          <cell r="CA650">
            <v>26845</v>
          </cell>
          <cell r="CB650">
            <v>59526</v>
          </cell>
          <cell r="CC650">
            <v>0.05</v>
          </cell>
          <cell r="CD650">
            <v>124009</v>
          </cell>
        </row>
        <row r="651">
          <cell r="B651" t="str">
            <v>ELA09</v>
          </cell>
          <cell r="C651" t="str">
            <v>CAP23</v>
          </cell>
          <cell r="D651" t="str">
            <v>De   200  pares EAE</v>
          </cell>
          <cell r="E651" t="str">
            <v>U</v>
          </cell>
          <cell r="F651" t="str">
            <v>MRD149</v>
          </cell>
          <cell r="G651" t="str">
            <v>MRD076</v>
          </cell>
          <cell r="H651" t="str">
            <v>NA</v>
          </cell>
          <cell r="I651" t="str">
            <v>NA</v>
          </cell>
          <cell r="J651" t="str">
            <v>NA</v>
          </cell>
          <cell r="K651" t="str">
            <v>NA</v>
          </cell>
          <cell r="L651" t="str">
            <v>NA</v>
          </cell>
          <cell r="M651">
            <v>1</v>
          </cell>
          <cell r="N651">
            <v>404</v>
          </cell>
          <cell r="O651" t="str">
            <v>NA</v>
          </cell>
          <cell r="P651" t="str">
            <v>NA</v>
          </cell>
          <cell r="Q651" t="str">
            <v>NA</v>
          </cell>
          <cell r="R651" t="str">
            <v>NA</v>
          </cell>
          <cell r="S651" t="str">
            <v>NA</v>
          </cell>
          <cell r="T651" t="str">
            <v>CER004</v>
          </cell>
          <cell r="U651" t="str">
            <v>NA</v>
          </cell>
          <cell r="V651" t="str">
            <v>NA</v>
          </cell>
          <cell r="W651" t="str">
            <v>NA</v>
          </cell>
          <cell r="X651" t="str">
            <v>NA</v>
          </cell>
          <cell r="Y651" t="str">
            <v>CMC014</v>
          </cell>
          <cell r="Z651" t="str">
            <v>NA</v>
          </cell>
          <cell r="AA651" t="str">
            <v>NA</v>
          </cell>
          <cell r="AB651" t="str">
            <v>NA</v>
          </cell>
          <cell r="AC651" t="str">
            <v>NA</v>
          </cell>
          <cell r="AD651">
            <v>1</v>
          </cell>
          <cell r="AE651" t="str">
            <v>NA</v>
          </cell>
          <cell r="AF651" t="str">
            <v>NA</v>
          </cell>
          <cell r="AG651" t="str">
            <v>NA</v>
          </cell>
          <cell r="AH651" t="str">
            <v>NA</v>
          </cell>
          <cell r="AI651">
            <v>2.6</v>
          </cell>
          <cell r="AJ651">
            <v>2.6</v>
          </cell>
          <cell r="AO651">
            <v>170889</v>
          </cell>
          <cell r="AP651">
            <v>35742</v>
          </cell>
          <cell r="AQ651">
            <v>85</v>
          </cell>
          <cell r="AR651">
            <v>0</v>
          </cell>
          <cell r="AS651">
            <v>0</v>
          </cell>
          <cell r="AT651">
            <v>0</v>
          </cell>
          <cell r="AU651">
            <v>0</v>
          </cell>
          <cell r="AV651">
            <v>0</v>
          </cell>
          <cell r="AW651">
            <v>35742</v>
          </cell>
          <cell r="AX651">
            <v>34340</v>
          </cell>
          <cell r="AY651">
            <v>0</v>
          </cell>
          <cell r="AZ651">
            <v>0</v>
          </cell>
          <cell r="BA651">
            <v>0</v>
          </cell>
          <cell r="BB651">
            <v>0</v>
          </cell>
          <cell r="BC651">
            <v>0</v>
          </cell>
          <cell r="BD651">
            <v>73586</v>
          </cell>
          <cell r="BE651">
            <v>114090</v>
          </cell>
          <cell r="BF651">
            <v>0</v>
          </cell>
          <cell r="BG651">
            <v>0</v>
          </cell>
          <cell r="BH651">
            <v>0</v>
          </cell>
          <cell r="BI651">
            <v>0</v>
          </cell>
          <cell r="BJ651">
            <v>43881</v>
          </cell>
          <cell r="BK651">
            <v>0</v>
          </cell>
          <cell r="BL651">
            <v>0</v>
          </cell>
          <cell r="BM651">
            <v>0</v>
          </cell>
          <cell r="BN651">
            <v>0</v>
          </cell>
          <cell r="BO651">
            <v>43881</v>
          </cell>
          <cell r="BP651">
            <v>138896</v>
          </cell>
          <cell r="BQ651">
            <v>0</v>
          </cell>
          <cell r="BR651">
            <v>0</v>
          </cell>
          <cell r="BS651">
            <v>0</v>
          </cell>
          <cell r="BT651">
            <v>0</v>
          </cell>
          <cell r="BU651">
            <v>53422</v>
          </cell>
          <cell r="BV651">
            <v>0</v>
          </cell>
          <cell r="BW651">
            <v>0</v>
          </cell>
          <cell r="BX651">
            <v>0</v>
          </cell>
          <cell r="BY651">
            <v>0</v>
          </cell>
          <cell r="BZ651">
            <v>53422</v>
          </cell>
          <cell r="CA651">
            <v>43881</v>
          </cell>
          <cell r="CB651">
            <v>97303</v>
          </cell>
          <cell r="CC651">
            <v>0.05</v>
          </cell>
          <cell r="CD651">
            <v>170889</v>
          </cell>
        </row>
        <row r="652">
          <cell r="B652" t="str">
            <v>ELA10</v>
          </cell>
          <cell r="C652" t="str">
            <v>CAP23</v>
          </cell>
          <cell r="D652" t="str">
            <v>De   300  pares EAE</v>
          </cell>
          <cell r="E652" t="str">
            <v>U</v>
          </cell>
          <cell r="F652" t="str">
            <v>MRD149</v>
          </cell>
          <cell r="G652" t="str">
            <v>MRD076</v>
          </cell>
          <cell r="H652" t="str">
            <v>NA</v>
          </cell>
          <cell r="I652" t="str">
            <v>NA</v>
          </cell>
          <cell r="J652" t="str">
            <v>NA</v>
          </cell>
          <cell r="K652" t="str">
            <v>NA</v>
          </cell>
          <cell r="L652" t="str">
            <v>NA</v>
          </cell>
          <cell r="M652">
            <v>1</v>
          </cell>
          <cell r="N652">
            <v>404</v>
          </cell>
          <cell r="O652" t="str">
            <v>NA</v>
          </cell>
          <cell r="P652" t="str">
            <v>NA</v>
          </cell>
          <cell r="Q652" t="str">
            <v>NA</v>
          </cell>
          <cell r="R652" t="str">
            <v>NA</v>
          </cell>
          <cell r="S652" t="str">
            <v>NA</v>
          </cell>
          <cell r="T652" t="str">
            <v>CER004</v>
          </cell>
          <cell r="U652" t="str">
            <v>NA</v>
          </cell>
          <cell r="V652" t="str">
            <v>NA</v>
          </cell>
          <cell r="W652" t="str">
            <v>NA</v>
          </cell>
          <cell r="X652" t="str">
            <v>NA</v>
          </cell>
          <cell r="Y652" t="str">
            <v>CMC014</v>
          </cell>
          <cell r="Z652" t="str">
            <v>NA</v>
          </cell>
          <cell r="AA652" t="str">
            <v>NA</v>
          </cell>
          <cell r="AB652" t="str">
            <v>NA</v>
          </cell>
          <cell r="AC652" t="str">
            <v>NA</v>
          </cell>
          <cell r="AD652">
            <v>1</v>
          </cell>
          <cell r="AE652" t="str">
            <v>NA</v>
          </cell>
          <cell r="AF652" t="str">
            <v>NA</v>
          </cell>
          <cell r="AG652" t="str">
            <v>NA</v>
          </cell>
          <cell r="AH652" t="str">
            <v>NA</v>
          </cell>
          <cell r="AI652">
            <v>8</v>
          </cell>
          <cell r="AJ652">
            <v>8</v>
          </cell>
          <cell r="AO652">
            <v>105209</v>
          </cell>
          <cell r="AP652">
            <v>35742</v>
          </cell>
          <cell r="AQ652">
            <v>85</v>
          </cell>
          <cell r="AR652">
            <v>0</v>
          </cell>
          <cell r="AS652">
            <v>0</v>
          </cell>
          <cell r="AT652">
            <v>0</v>
          </cell>
          <cell r="AU652">
            <v>0</v>
          </cell>
          <cell r="AV652">
            <v>0</v>
          </cell>
          <cell r="AW652">
            <v>35742</v>
          </cell>
          <cell r="AX652">
            <v>34340</v>
          </cell>
          <cell r="AY652">
            <v>0</v>
          </cell>
          <cell r="AZ652">
            <v>0</v>
          </cell>
          <cell r="BA652">
            <v>0</v>
          </cell>
          <cell r="BB652">
            <v>0</v>
          </cell>
          <cell r="BC652">
            <v>0</v>
          </cell>
          <cell r="BD652">
            <v>73586</v>
          </cell>
          <cell r="BE652">
            <v>114090</v>
          </cell>
          <cell r="BF652">
            <v>0</v>
          </cell>
          <cell r="BG652">
            <v>0</v>
          </cell>
          <cell r="BH652">
            <v>0</v>
          </cell>
          <cell r="BI652">
            <v>0</v>
          </cell>
          <cell r="BJ652">
            <v>14261</v>
          </cell>
          <cell r="BK652">
            <v>0</v>
          </cell>
          <cell r="BL652">
            <v>0</v>
          </cell>
          <cell r="BM652">
            <v>0</v>
          </cell>
          <cell r="BN652">
            <v>0</v>
          </cell>
          <cell r="BO652">
            <v>14261</v>
          </cell>
          <cell r="BP652">
            <v>138896</v>
          </cell>
          <cell r="BQ652">
            <v>0</v>
          </cell>
          <cell r="BR652">
            <v>0</v>
          </cell>
          <cell r="BS652">
            <v>0</v>
          </cell>
          <cell r="BT652">
            <v>0</v>
          </cell>
          <cell r="BU652">
            <v>17362</v>
          </cell>
          <cell r="BV652">
            <v>0</v>
          </cell>
          <cell r="BW652">
            <v>0</v>
          </cell>
          <cell r="BX652">
            <v>0</v>
          </cell>
          <cell r="BY652">
            <v>0</v>
          </cell>
          <cell r="BZ652">
            <v>17362</v>
          </cell>
          <cell r="CA652">
            <v>14261</v>
          </cell>
          <cell r="CB652">
            <v>31623</v>
          </cell>
          <cell r="CC652">
            <v>0.05</v>
          </cell>
          <cell r="CD652">
            <v>105209</v>
          </cell>
        </row>
        <row r="653">
          <cell r="B653" t="str">
            <v>ALC01</v>
          </cell>
          <cell r="C653" t="str">
            <v>CAP28</v>
          </cell>
          <cell r="D653" t="str">
            <v>De    10  pares</v>
          </cell>
          <cell r="E653" t="str">
            <v>U</v>
          </cell>
          <cell r="F653" t="str">
            <v>MRD076</v>
          </cell>
          <cell r="G653" t="str">
            <v>NA</v>
          </cell>
          <cell r="H653" t="str">
            <v>NA</v>
          </cell>
          <cell r="I653" t="str">
            <v>NA</v>
          </cell>
          <cell r="J653" t="str">
            <v>NA</v>
          </cell>
          <cell r="K653" t="str">
            <v>NA</v>
          </cell>
          <cell r="L653" t="str">
            <v>NA</v>
          </cell>
          <cell r="M653">
            <v>20</v>
          </cell>
          <cell r="N653" t="str">
            <v>NA</v>
          </cell>
          <cell r="O653" t="str">
            <v>NA</v>
          </cell>
          <cell r="P653" t="str">
            <v>NA</v>
          </cell>
          <cell r="Q653" t="str">
            <v>NA</v>
          </cell>
          <cell r="R653" t="str">
            <v>NA</v>
          </cell>
          <cell r="S653" t="str">
            <v>NA</v>
          </cell>
          <cell r="T653" t="str">
            <v>CER003</v>
          </cell>
          <cell r="U653" t="str">
            <v>NA</v>
          </cell>
          <cell r="V653" t="str">
            <v>NA</v>
          </cell>
          <cell r="W653" t="str">
            <v>NA</v>
          </cell>
          <cell r="X653" t="str">
            <v>NA</v>
          </cell>
          <cell r="Y653" t="str">
            <v>CMC013</v>
          </cell>
          <cell r="Z653" t="str">
            <v>NA</v>
          </cell>
          <cell r="AA653" t="str">
            <v>NA</v>
          </cell>
          <cell r="AB653" t="str">
            <v>NA</v>
          </cell>
          <cell r="AC653" t="str">
            <v>NA</v>
          </cell>
          <cell r="AD653">
            <v>1</v>
          </cell>
          <cell r="AE653" t="str">
            <v>NA</v>
          </cell>
          <cell r="AF653" t="str">
            <v>NA</v>
          </cell>
          <cell r="AG653" t="str">
            <v>NA</v>
          </cell>
          <cell r="AH653" t="str">
            <v>NA</v>
          </cell>
          <cell r="AI653">
            <v>50</v>
          </cell>
          <cell r="AJ653">
            <v>50</v>
          </cell>
          <cell r="AO653">
            <v>5577</v>
          </cell>
          <cell r="AP653">
            <v>85</v>
          </cell>
          <cell r="AQ653">
            <v>0</v>
          </cell>
          <cell r="AR653">
            <v>0</v>
          </cell>
          <cell r="AS653">
            <v>0</v>
          </cell>
          <cell r="AT653">
            <v>0</v>
          </cell>
          <cell r="AU653">
            <v>0</v>
          </cell>
          <cell r="AV653">
            <v>0</v>
          </cell>
          <cell r="AW653">
            <v>1700</v>
          </cell>
          <cell r="AX653">
            <v>0</v>
          </cell>
          <cell r="AY653">
            <v>0</v>
          </cell>
          <cell r="AZ653">
            <v>0</v>
          </cell>
          <cell r="BA653">
            <v>0</v>
          </cell>
          <cell r="BB653">
            <v>0</v>
          </cell>
          <cell r="BC653">
            <v>0</v>
          </cell>
          <cell r="BD653">
            <v>1785</v>
          </cell>
          <cell r="BE653">
            <v>83103</v>
          </cell>
          <cell r="BF653">
            <v>0</v>
          </cell>
          <cell r="BG653">
            <v>0</v>
          </cell>
          <cell r="BH653">
            <v>0</v>
          </cell>
          <cell r="BI653">
            <v>0</v>
          </cell>
          <cell r="BJ653">
            <v>1662</v>
          </cell>
          <cell r="BK653">
            <v>0</v>
          </cell>
          <cell r="BL653">
            <v>0</v>
          </cell>
          <cell r="BM653">
            <v>0</v>
          </cell>
          <cell r="BN653">
            <v>0</v>
          </cell>
          <cell r="BO653">
            <v>1662</v>
          </cell>
          <cell r="BP653">
            <v>106495</v>
          </cell>
          <cell r="BQ653">
            <v>0</v>
          </cell>
          <cell r="BR653">
            <v>0</v>
          </cell>
          <cell r="BS653">
            <v>0</v>
          </cell>
          <cell r="BT653">
            <v>0</v>
          </cell>
          <cell r="BU653">
            <v>2130</v>
          </cell>
          <cell r="BV653">
            <v>0</v>
          </cell>
          <cell r="BW653">
            <v>0</v>
          </cell>
          <cell r="BX653">
            <v>0</v>
          </cell>
          <cell r="BY653">
            <v>0</v>
          </cell>
          <cell r="BZ653">
            <v>2130</v>
          </cell>
          <cell r="CA653">
            <v>1662</v>
          </cell>
          <cell r="CB653">
            <v>3792</v>
          </cell>
          <cell r="CC653">
            <v>0.05</v>
          </cell>
          <cell r="CD653">
            <v>5577</v>
          </cell>
        </row>
        <row r="654">
          <cell r="B654" t="str">
            <v>ALC02</v>
          </cell>
          <cell r="C654" t="str">
            <v>CAP28</v>
          </cell>
          <cell r="D654" t="str">
            <v>De    20  pares</v>
          </cell>
          <cell r="E654" t="str">
            <v>U</v>
          </cell>
          <cell r="F654" t="str">
            <v>MRD076</v>
          </cell>
          <cell r="G654" t="str">
            <v>NA</v>
          </cell>
          <cell r="H654" t="str">
            <v>NA</v>
          </cell>
          <cell r="I654" t="str">
            <v>NA</v>
          </cell>
          <cell r="J654" t="str">
            <v>NA</v>
          </cell>
          <cell r="K654" t="str">
            <v>NA</v>
          </cell>
          <cell r="L654" t="str">
            <v>NA</v>
          </cell>
          <cell r="M654">
            <v>40</v>
          </cell>
          <cell r="N654" t="str">
            <v>NA</v>
          </cell>
          <cell r="O654" t="str">
            <v>NA</v>
          </cell>
          <cell r="P654" t="str">
            <v>NA</v>
          </cell>
          <cell r="Q654" t="str">
            <v>NA</v>
          </cell>
          <cell r="R654" t="str">
            <v>NA</v>
          </cell>
          <cell r="S654" t="str">
            <v>NA</v>
          </cell>
          <cell r="T654" t="str">
            <v>CER003</v>
          </cell>
          <cell r="U654" t="str">
            <v>NA</v>
          </cell>
          <cell r="V654" t="str">
            <v>NA</v>
          </cell>
          <cell r="W654" t="str">
            <v>NA</v>
          </cell>
          <cell r="X654" t="str">
            <v>NA</v>
          </cell>
          <cell r="Y654" t="str">
            <v>CMC013</v>
          </cell>
          <cell r="Z654" t="str">
            <v>NA</v>
          </cell>
          <cell r="AA654" t="str">
            <v>NA</v>
          </cell>
          <cell r="AB654" t="str">
            <v>NA</v>
          </cell>
          <cell r="AC654" t="str">
            <v>NA</v>
          </cell>
          <cell r="AD654">
            <v>1</v>
          </cell>
          <cell r="AE654" t="str">
            <v>NA</v>
          </cell>
          <cell r="AF654" t="str">
            <v>NA</v>
          </cell>
          <cell r="AG654" t="str">
            <v>NA</v>
          </cell>
          <cell r="AH654" t="str">
            <v>NA</v>
          </cell>
          <cell r="AI654">
            <v>50</v>
          </cell>
          <cell r="AJ654">
            <v>50</v>
          </cell>
          <cell r="AO654">
            <v>7362</v>
          </cell>
          <cell r="AP654">
            <v>85</v>
          </cell>
          <cell r="AQ654">
            <v>0</v>
          </cell>
          <cell r="AR654">
            <v>0</v>
          </cell>
          <cell r="AS654">
            <v>0</v>
          </cell>
          <cell r="AT654">
            <v>0</v>
          </cell>
          <cell r="AU654">
            <v>0</v>
          </cell>
          <cell r="AV654">
            <v>0</v>
          </cell>
          <cell r="AW654">
            <v>3400</v>
          </cell>
          <cell r="AX654">
            <v>0</v>
          </cell>
          <cell r="AY654">
            <v>0</v>
          </cell>
          <cell r="AZ654">
            <v>0</v>
          </cell>
          <cell r="BA654">
            <v>0</v>
          </cell>
          <cell r="BB654">
            <v>0</v>
          </cell>
          <cell r="BC654">
            <v>0</v>
          </cell>
          <cell r="BD654">
            <v>3570</v>
          </cell>
          <cell r="BE654">
            <v>83103</v>
          </cell>
          <cell r="BF654">
            <v>0</v>
          </cell>
          <cell r="BG654">
            <v>0</v>
          </cell>
          <cell r="BH654">
            <v>0</v>
          </cell>
          <cell r="BI654">
            <v>0</v>
          </cell>
          <cell r="BJ654">
            <v>1662</v>
          </cell>
          <cell r="BK654">
            <v>0</v>
          </cell>
          <cell r="BL654">
            <v>0</v>
          </cell>
          <cell r="BM654">
            <v>0</v>
          </cell>
          <cell r="BN654">
            <v>0</v>
          </cell>
          <cell r="BO654">
            <v>1662</v>
          </cell>
          <cell r="BP654">
            <v>106495</v>
          </cell>
          <cell r="BQ654">
            <v>0</v>
          </cell>
          <cell r="BR654">
            <v>0</v>
          </cell>
          <cell r="BS654">
            <v>0</v>
          </cell>
          <cell r="BT654">
            <v>0</v>
          </cell>
          <cell r="BU654">
            <v>2130</v>
          </cell>
          <cell r="BV654">
            <v>0</v>
          </cell>
          <cell r="BW654">
            <v>0</v>
          </cell>
          <cell r="BX654">
            <v>0</v>
          </cell>
          <cell r="BY654">
            <v>0</v>
          </cell>
          <cell r="BZ654">
            <v>2130</v>
          </cell>
          <cell r="CA654">
            <v>1662</v>
          </cell>
          <cell r="CB654">
            <v>3792</v>
          </cell>
          <cell r="CC654">
            <v>0.05</v>
          </cell>
          <cell r="CD654">
            <v>7362</v>
          </cell>
        </row>
        <row r="655">
          <cell r="B655" t="str">
            <v>ALC03</v>
          </cell>
          <cell r="C655" t="str">
            <v>CAP28</v>
          </cell>
          <cell r="D655" t="str">
            <v>De    30  pares</v>
          </cell>
          <cell r="E655" t="str">
            <v>U</v>
          </cell>
          <cell r="F655" t="str">
            <v>MRD076</v>
          </cell>
          <cell r="G655" t="str">
            <v>NA</v>
          </cell>
          <cell r="H655" t="str">
            <v>NA</v>
          </cell>
          <cell r="I655" t="str">
            <v>NA</v>
          </cell>
          <cell r="J655" t="str">
            <v>NA</v>
          </cell>
          <cell r="K655" t="str">
            <v>NA</v>
          </cell>
          <cell r="L655" t="str">
            <v>NA</v>
          </cell>
          <cell r="M655">
            <v>60</v>
          </cell>
          <cell r="N655" t="str">
            <v>NA</v>
          </cell>
          <cell r="O655" t="str">
            <v>NA</v>
          </cell>
          <cell r="P655" t="str">
            <v>NA</v>
          </cell>
          <cell r="Q655" t="str">
            <v>NA</v>
          </cell>
          <cell r="R655" t="str">
            <v>NA</v>
          </cell>
          <cell r="S655" t="str">
            <v>NA</v>
          </cell>
          <cell r="T655" t="str">
            <v>CER003</v>
          </cell>
          <cell r="U655" t="str">
            <v>NA</v>
          </cell>
          <cell r="V655" t="str">
            <v>NA</v>
          </cell>
          <cell r="W655" t="str">
            <v>NA</v>
          </cell>
          <cell r="X655" t="str">
            <v>NA</v>
          </cell>
          <cell r="Y655" t="str">
            <v>CMC013</v>
          </cell>
          <cell r="Z655" t="str">
            <v>NA</v>
          </cell>
          <cell r="AA655" t="str">
            <v>NA</v>
          </cell>
          <cell r="AB655" t="str">
            <v>NA</v>
          </cell>
          <cell r="AC655" t="str">
            <v>NA</v>
          </cell>
          <cell r="AD655">
            <v>1</v>
          </cell>
          <cell r="AE655" t="str">
            <v>NA</v>
          </cell>
          <cell r="AF655" t="str">
            <v>NA</v>
          </cell>
          <cell r="AG655" t="str">
            <v>NA</v>
          </cell>
          <cell r="AH655" t="str">
            <v>NA</v>
          </cell>
          <cell r="AI655">
            <v>50</v>
          </cell>
          <cell r="AJ655">
            <v>50</v>
          </cell>
          <cell r="AO655">
            <v>9147</v>
          </cell>
          <cell r="AP655">
            <v>85</v>
          </cell>
          <cell r="AQ655">
            <v>0</v>
          </cell>
          <cell r="AR655">
            <v>0</v>
          </cell>
          <cell r="AS655">
            <v>0</v>
          </cell>
          <cell r="AT655">
            <v>0</v>
          </cell>
          <cell r="AU655">
            <v>0</v>
          </cell>
          <cell r="AV655">
            <v>0</v>
          </cell>
          <cell r="AW655">
            <v>5100</v>
          </cell>
          <cell r="AX655">
            <v>0</v>
          </cell>
          <cell r="AY655">
            <v>0</v>
          </cell>
          <cell r="AZ655">
            <v>0</v>
          </cell>
          <cell r="BA655">
            <v>0</v>
          </cell>
          <cell r="BB655">
            <v>0</v>
          </cell>
          <cell r="BC655">
            <v>0</v>
          </cell>
          <cell r="BD655">
            <v>5355</v>
          </cell>
          <cell r="BE655">
            <v>83103</v>
          </cell>
          <cell r="BF655">
            <v>0</v>
          </cell>
          <cell r="BG655">
            <v>0</v>
          </cell>
          <cell r="BH655">
            <v>0</v>
          </cell>
          <cell r="BI655">
            <v>0</v>
          </cell>
          <cell r="BJ655">
            <v>1662</v>
          </cell>
          <cell r="BK655">
            <v>0</v>
          </cell>
          <cell r="BL655">
            <v>0</v>
          </cell>
          <cell r="BM655">
            <v>0</v>
          </cell>
          <cell r="BN655">
            <v>0</v>
          </cell>
          <cell r="BO655">
            <v>1662</v>
          </cell>
          <cell r="BP655">
            <v>106495</v>
          </cell>
          <cell r="BQ655">
            <v>0</v>
          </cell>
          <cell r="BR655">
            <v>0</v>
          </cell>
          <cell r="BS655">
            <v>0</v>
          </cell>
          <cell r="BT655">
            <v>0</v>
          </cell>
          <cell r="BU655">
            <v>2130</v>
          </cell>
          <cell r="BV655">
            <v>0</v>
          </cell>
          <cell r="BW655">
            <v>0</v>
          </cell>
          <cell r="BX655">
            <v>0</v>
          </cell>
          <cell r="BY655">
            <v>0</v>
          </cell>
          <cell r="BZ655">
            <v>2130</v>
          </cell>
          <cell r="CA655">
            <v>1662</v>
          </cell>
          <cell r="CB655">
            <v>3792</v>
          </cell>
          <cell r="CC655">
            <v>0.05</v>
          </cell>
          <cell r="CD655">
            <v>9147</v>
          </cell>
        </row>
        <row r="656">
          <cell r="B656" t="str">
            <v>ALC04</v>
          </cell>
          <cell r="C656" t="str">
            <v>CAP28</v>
          </cell>
          <cell r="D656" t="str">
            <v>De    40  pares</v>
          </cell>
          <cell r="E656" t="str">
            <v>U</v>
          </cell>
          <cell r="F656" t="str">
            <v>MRD076</v>
          </cell>
          <cell r="G656" t="str">
            <v>NA</v>
          </cell>
          <cell r="H656" t="str">
            <v>NA</v>
          </cell>
          <cell r="I656" t="str">
            <v>NA</v>
          </cell>
          <cell r="J656" t="str">
            <v>NA</v>
          </cell>
          <cell r="K656" t="str">
            <v>NA</v>
          </cell>
          <cell r="L656" t="str">
            <v>NA</v>
          </cell>
          <cell r="M656">
            <v>80</v>
          </cell>
          <cell r="N656" t="str">
            <v>NA</v>
          </cell>
          <cell r="O656" t="str">
            <v>NA</v>
          </cell>
          <cell r="P656" t="str">
            <v>NA</v>
          </cell>
          <cell r="Q656" t="str">
            <v>NA</v>
          </cell>
          <cell r="R656" t="str">
            <v>NA</v>
          </cell>
          <cell r="S656" t="str">
            <v>NA</v>
          </cell>
          <cell r="T656" t="str">
            <v>CER003</v>
          </cell>
          <cell r="U656" t="str">
            <v>NA</v>
          </cell>
          <cell r="V656" t="str">
            <v>NA</v>
          </cell>
          <cell r="W656" t="str">
            <v>NA</v>
          </cell>
          <cell r="X656" t="str">
            <v>NA</v>
          </cell>
          <cell r="Y656" t="str">
            <v>CMC013</v>
          </cell>
          <cell r="Z656" t="str">
            <v>NA</v>
          </cell>
          <cell r="AA656" t="str">
            <v>NA</v>
          </cell>
          <cell r="AB656" t="str">
            <v>NA</v>
          </cell>
          <cell r="AC656" t="str">
            <v>NA</v>
          </cell>
          <cell r="AD656">
            <v>1</v>
          </cell>
          <cell r="AE656" t="str">
            <v>NA</v>
          </cell>
          <cell r="AF656" t="str">
            <v>NA</v>
          </cell>
          <cell r="AG656" t="str">
            <v>NA</v>
          </cell>
          <cell r="AH656" t="str">
            <v>NA</v>
          </cell>
          <cell r="AI656">
            <v>50</v>
          </cell>
          <cell r="AJ656">
            <v>50</v>
          </cell>
          <cell r="AO656">
            <v>10932</v>
          </cell>
          <cell r="AP656">
            <v>85</v>
          </cell>
          <cell r="AQ656">
            <v>0</v>
          </cell>
          <cell r="AR656">
            <v>0</v>
          </cell>
          <cell r="AS656">
            <v>0</v>
          </cell>
          <cell r="AT656">
            <v>0</v>
          </cell>
          <cell r="AU656">
            <v>0</v>
          </cell>
          <cell r="AV656">
            <v>0</v>
          </cell>
          <cell r="AW656">
            <v>6800</v>
          </cell>
          <cell r="AX656">
            <v>0</v>
          </cell>
          <cell r="AY656">
            <v>0</v>
          </cell>
          <cell r="AZ656">
            <v>0</v>
          </cell>
          <cell r="BA656">
            <v>0</v>
          </cell>
          <cell r="BB656">
            <v>0</v>
          </cell>
          <cell r="BC656">
            <v>0</v>
          </cell>
          <cell r="BD656">
            <v>7140</v>
          </cell>
          <cell r="BE656">
            <v>83103</v>
          </cell>
          <cell r="BF656">
            <v>0</v>
          </cell>
          <cell r="BG656">
            <v>0</v>
          </cell>
          <cell r="BH656">
            <v>0</v>
          </cell>
          <cell r="BI656">
            <v>0</v>
          </cell>
          <cell r="BJ656">
            <v>1662</v>
          </cell>
          <cell r="BK656">
            <v>0</v>
          </cell>
          <cell r="BL656">
            <v>0</v>
          </cell>
          <cell r="BM656">
            <v>0</v>
          </cell>
          <cell r="BN656">
            <v>0</v>
          </cell>
          <cell r="BO656">
            <v>1662</v>
          </cell>
          <cell r="BP656">
            <v>106495</v>
          </cell>
          <cell r="BQ656">
            <v>0</v>
          </cell>
          <cell r="BR656">
            <v>0</v>
          </cell>
          <cell r="BS656">
            <v>0</v>
          </cell>
          <cell r="BT656">
            <v>0</v>
          </cell>
          <cell r="BU656">
            <v>2130</v>
          </cell>
          <cell r="BV656">
            <v>0</v>
          </cell>
          <cell r="BW656">
            <v>0</v>
          </cell>
          <cell r="BX656">
            <v>0</v>
          </cell>
          <cell r="BY656">
            <v>0</v>
          </cell>
          <cell r="BZ656">
            <v>2130</v>
          </cell>
          <cell r="CA656">
            <v>1662</v>
          </cell>
          <cell r="CB656">
            <v>3792</v>
          </cell>
          <cell r="CC656">
            <v>0.05</v>
          </cell>
          <cell r="CD656">
            <v>10932</v>
          </cell>
        </row>
        <row r="657">
          <cell r="B657" t="str">
            <v>ALC06</v>
          </cell>
          <cell r="C657" t="str">
            <v>CAP28</v>
          </cell>
          <cell r="D657" t="str">
            <v>De    70  pares</v>
          </cell>
          <cell r="E657" t="str">
            <v>U</v>
          </cell>
          <cell r="F657" t="str">
            <v>MRD076</v>
          </cell>
          <cell r="G657" t="str">
            <v>NA</v>
          </cell>
          <cell r="H657" t="str">
            <v>NA</v>
          </cell>
          <cell r="I657" t="str">
            <v>NA</v>
          </cell>
          <cell r="J657" t="str">
            <v>NA</v>
          </cell>
          <cell r="K657" t="str">
            <v>NA</v>
          </cell>
          <cell r="L657" t="str">
            <v>NA</v>
          </cell>
          <cell r="M657">
            <v>140</v>
          </cell>
          <cell r="N657" t="str">
            <v>NA</v>
          </cell>
          <cell r="O657" t="str">
            <v>NA</v>
          </cell>
          <cell r="P657" t="str">
            <v>NA</v>
          </cell>
          <cell r="Q657" t="str">
            <v>NA</v>
          </cell>
          <cell r="R657" t="str">
            <v>NA</v>
          </cell>
          <cell r="S657" t="str">
            <v>NA</v>
          </cell>
          <cell r="T657" t="str">
            <v>CER003</v>
          </cell>
          <cell r="U657" t="str">
            <v>NA</v>
          </cell>
          <cell r="V657" t="str">
            <v>NA</v>
          </cell>
          <cell r="W657" t="str">
            <v>NA</v>
          </cell>
          <cell r="X657" t="str">
            <v>NA</v>
          </cell>
          <cell r="Y657" t="str">
            <v>CMC013</v>
          </cell>
          <cell r="Z657" t="str">
            <v>NA</v>
          </cell>
          <cell r="AA657" t="str">
            <v>NA</v>
          </cell>
          <cell r="AB657" t="str">
            <v>NA</v>
          </cell>
          <cell r="AC657" t="str">
            <v>NA</v>
          </cell>
          <cell r="AD657">
            <v>1</v>
          </cell>
          <cell r="AE657" t="str">
            <v>NA</v>
          </cell>
          <cell r="AF657" t="str">
            <v>NA</v>
          </cell>
          <cell r="AG657" t="str">
            <v>NA</v>
          </cell>
          <cell r="AH657" t="str">
            <v>NA</v>
          </cell>
          <cell r="AI657">
            <v>50</v>
          </cell>
          <cell r="AJ657">
            <v>50</v>
          </cell>
          <cell r="AO657">
            <v>16287</v>
          </cell>
          <cell r="AP657">
            <v>85</v>
          </cell>
          <cell r="AQ657">
            <v>0</v>
          </cell>
          <cell r="AR657">
            <v>0</v>
          </cell>
          <cell r="AS657">
            <v>0</v>
          </cell>
          <cell r="AT657">
            <v>0</v>
          </cell>
          <cell r="AU657">
            <v>0</v>
          </cell>
          <cell r="AV657">
            <v>0</v>
          </cell>
          <cell r="AW657">
            <v>11900</v>
          </cell>
          <cell r="AX657">
            <v>0</v>
          </cell>
          <cell r="AY657">
            <v>0</v>
          </cell>
          <cell r="AZ657">
            <v>0</v>
          </cell>
          <cell r="BA657">
            <v>0</v>
          </cell>
          <cell r="BB657">
            <v>0</v>
          </cell>
          <cell r="BC657">
            <v>0</v>
          </cell>
          <cell r="BD657">
            <v>12495</v>
          </cell>
          <cell r="BE657">
            <v>83103</v>
          </cell>
          <cell r="BF657">
            <v>0</v>
          </cell>
          <cell r="BG657">
            <v>0</v>
          </cell>
          <cell r="BH657">
            <v>0</v>
          </cell>
          <cell r="BI657">
            <v>0</v>
          </cell>
          <cell r="BJ657">
            <v>1662</v>
          </cell>
          <cell r="BK657">
            <v>0</v>
          </cell>
          <cell r="BL657">
            <v>0</v>
          </cell>
          <cell r="BM657">
            <v>0</v>
          </cell>
          <cell r="BN657">
            <v>0</v>
          </cell>
          <cell r="BO657">
            <v>1662</v>
          </cell>
          <cell r="BP657">
            <v>106495</v>
          </cell>
          <cell r="BQ657">
            <v>0</v>
          </cell>
          <cell r="BR657">
            <v>0</v>
          </cell>
          <cell r="BS657">
            <v>0</v>
          </cell>
          <cell r="BT657">
            <v>0</v>
          </cell>
          <cell r="BU657">
            <v>2130</v>
          </cell>
          <cell r="BV657">
            <v>0</v>
          </cell>
          <cell r="BW657">
            <v>0</v>
          </cell>
          <cell r="BX657">
            <v>0</v>
          </cell>
          <cell r="BY657">
            <v>0</v>
          </cell>
          <cell r="BZ657">
            <v>2130</v>
          </cell>
          <cell r="CA657">
            <v>1662</v>
          </cell>
          <cell r="CB657">
            <v>3792</v>
          </cell>
          <cell r="CC657">
            <v>0.05</v>
          </cell>
          <cell r="CD657">
            <v>16287</v>
          </cell>
        </row>
        <row r="658">
          <cell r="B658" t="str">
            <v>ALC05</v>
          </cell>
          <cell r="C658" t="str">
            <v>CAP28</v>
          </cell>
          <cell r="D658" t="str">
            <v>De   10 - 50  pares</v>
          </cell>
          <cell r="E658" t="str">
            <v>U</v>
          </cell>
          <cell r="F658" t="str">
            <v>MRD076</v>
          </cell>
          <cell r="G658" t="str">
            <v>NA</v>
          </cell>
          <cell r="H658" t="str">
            <v>NA</v>
          </cell>
          <cell r="I658" t="str">
            <v>NA</v>
          </cell>
          <cell r="J658" t="str">
            <v>NA</v>
          </cell>
          <cell r="K658" t="str">
            <v>NA</v>
          </cell>
          <cell r="L658" t="str">
            <v>NA</v>
          </cell>
          <cell r="M658">
            <v>100</v>
          </cell>
          <cell r="N658" t="str">
            <v>NA</v>
          </cell>
          <cell r="O658" t="str">
            <v>NA</v>
          </cell>
          <cell r="P658" t="str">
            <v>NA</v>
          </cell>
          <cell r="Q658" t="str">
            <v>NA</v>
          </cell>
          <cell r="R658" t="str">
            <v>NA</v>
          </cell>
          <cell r="S658" t="str">
            <v>NA</v>
          </cell>
          <cell r="T658" t="str">
            <v>CER003</v>
          </cell>
          <cell r="U658" t="str">
            <v>NA</v>
          </cell>
          <cell r="V658" t="str">
            <v>NA</v>
          </cell>
          <cell r="W658" t="str">
            <v>NA</v>
          </cell>
          <cell r="X658" t="str">
            <v>NA</v>
          </cell>
          <cell r="Y658" t="str">
            <v>CMC013</v>
          </cell>
          <cell r="Z658" t="str">
            <v>NA</v>
          </cell>
          <cell r="AA658" t="str">
            <v>NA</v>
          </cell>
          <cell r="AB658" t="str">
            <v>NA</v>
          </cell>
          <cell r="AC658" t="str">
            <v>NA</v>
          </cell>
          <cell r="AD658">
            <v>1</v>
          </cell>
          <cell r="AE658" t="str">
            <v>NA</v>
          </cell>
          <cell r="AF658" t="str">
            <v>NA</v>
          </cell>
          <cell r="AG658" t="str">
            <v>NA</v>
          </cell>
          <cell r="AH658" t="str">
            <v>NA</v>
          </cell>
          <cell r="AI658">
            <v>50</v>
          </cell>
          <cell r="AJ658">
            <v>50</v>
          </cell>
          <cell r="AO658">
            <v>12717</v>
          </cell>
          <cell r="AP658">
            <v>85</v>
          </cell>
          <cell r="AQ658">
            <v>0</v>
          </cell>
          <cell r="AR658">
            <v>0</v>
          </cell>
          <cell r="AS658">
            <v>0</v>
          </cell>
          <cell r="AT658">
            <v>0</v>
          </cell>
          <cell r="AU658">
            <v>0</v>
          </cell>
          <cell r="AV658">
            <v>0</v>
          </cell>
          <cell r="AW658">
            <v>8500</v>
          </cell>
          <cell r="AX658">
            <v>0</v>
          </cell>
          <cell r="AY658">
            <v>0</v>
          </cell>
          <cell r="AZ658">
            <v>0</v>
          </cell>
          <cell r="BA658">
            <v>0</v>
          </cell>
          <cell r="BB658">
            <v>0</v>
          </cell>
          <cell r="BC658">
            <v>0</v>
          </cell>
          <cell r="BD658">
            <v>8925</v>
          </cell>
          <cell r="BE658">
            <v>83103</v>
          </cell>
          <cell r="BF658">
            <v>0</v>
          </cell>
          <cell r="BG658">
            <v>0</v>
          </cell>
          <cell r="BH658">
            <v>0</v>
          </cell>
          <cell r="BI658">
            <v>0</v>
          </cell>
          <cell r="BJ658">
            <v>1662</v>
          </cell>
          <cell r="BK658">
            <v>0</v>
          </cell>
          <cell r="BL658">
            <v>0</v>
          </cell>
          <cell r="BM658">
            <v>0</v>
          </cell>
          <cell r="BN658">
            <v>0</v>
          </cell>
          <cell r="BO658">
            <v>1662</v>
          </cell>
          <cell r="BP658">
            <v>106495</v>
          </cell>
          <cell r="BQ658">
            <v>0</v>
          </cell>
          <cell r="BR658">
            <v>0</v>
          </cell>
          <cell r="BS658">
            <v>0</v>
          </cell>
          <cell r="BT658">
            <v>0</v>
          </cell>
          <cell r="BU658">
            <v>2130</v>
          </cell>
          <cell r="BV658">
            <v>0</v>
          </cell>
          <cell r="BW658">
            <v>0</v>
          </cell>
          <cell r="BX658">
            <v>0</v>
          </cell>
          <cell r="BY658">
            <v>0</v>
          </cell>
          <cell r="BZ658">
            <v>2130</v>
          </cell>
          <cell r="CA658">
            <v>1662</v>
          </cell>
          <cell r="CB658">
            <v>3792</v>
          </cell>
          <cell r="CC658">
            <v>0.05</v>
          </cell>
          <cell r="CD658">
            <v>12717</v>
          </cell>
        </row>
        <row r="659">
          <cell r="B659" t="str">
            <v>ALC07</v>
          </cell>
          <cell r="C659" t="str">
            <v>CAP28</v>
          </cell>
          <cell r="D659" t="str">
            <v>De   100  pares</v>
          </cell>
          <cell r="E659" t="str">
            <v>U</v>
          </cell>
          <cell r="F659" t="str">
            <v>MRD076</v>
          </cell>
          <cell r="G659" t="str">
            <v>NA</v>
          </cell>
          <cell r="H659" t="str">
            <v>NA</v>
          </cell>
          <cell r="I659" t="str">
            <v>NA</v>
          </cell>
          <cell r="J659" t="str">
            <v>NA</v>
          </cell>
          <cell r="K659" t="str">
            <v>NA</v>
          </cell>
          <cell r="L659" t="str">
            <v>NA</v>
          </cell>
          <cell r="M659">
            <v>200</v>
          </cell>
          <cell r="N659" t="str">
            <v>NA</v>
          </cell>
          <cell r="O659" t="str">
            <v>NA</v>
          </cell>
          <cell r="P659" t="str">
            <v>NA</v>
          </cell>
          <cell r="Q659" t="str">
            <v>NA</v>
          </cell>
          <cell r="R659" t="str">
            <v>NA</v>
          </cell>
          <cell r="S659" t="str">
            <v>NA</v>
          </cell>
          <cell r="T659" t="str">
            <v>CER003</v>
          </cell>
          <cell r="U659" t="str">
            <v>NA</v>
          </cell>
          <cell r="V659" t="str">
            <v>NA</v>
          </cell>
          <cell r="W659" t="str">
            <v>NA</v>
          </cell>
          <cell r="X659" t="str">
            <v>NA</v>
          </cell>
          <cell r="Y659" t="str">
            <v>CMC013</v>
          </cell>
          <cell r="Z659" t="str">
            <v>NA</v>
          </cell>
          <cell r="AA659" t="str">
            <v>NA</v>
          </cell>
          <cell r="AB659" t="str">
            <v>NA</v>
          </cell>
          <cell r="AC659" t="str">
            <v>NA</v>
          </cell>
          <cell r="AD659">
            <v>1</v>
          </cell>
          <cell r="AE659" t="str">
            <v>NA</v>
          </cell>
          <cell r="AF659" t="str">
            <v>NA</v>
          </cell>
          <cell r="AG659" t="str">
            <v>NA</v>
          </cell>
          <cell r="AH659" t="str">
            <v>NA</v>
          </cell>
          <cell r="AI659">
            <v>50</v>
          </cell>
          <cell r="AJ659">
            <v>50</v>
          </cell>
          <cell r="AO659">
            <v>21642</v>
          </cell>
          <cell r="AP659">
            <v>85</v>
          </cell>
          <cell r="AQ659">
            <v>0</v>
          </cell>
          <cell r="AR659">
            <v>0</v>
          </cell>
          <cell r="AS659">
            <v>0</v>
          </cell>
          <cell r="AT659">
            <v>0</v>
          </cell>
          <cell r="AU659">
            <v>0</v>
          </cell>
          <cell r="AV659">
            <v>0</v>
          </cell>
          <cell r="AW659">
            <v>17000</v>
          </cell>
          <cell r="AX659">
            <v>0</v>
          </cell>
          <cell r="AY659">
            <v>0</v>
          </cell>
          <cell r="AZ659">
            <v>0</v>
          </cell>
          <cell r="BA659">
            <v>0</v>
          </cell>
          <cell r="BB659">
            <v>0</v>
          </cell>
          <cell r="BC659">
            <v>0</v>
          </cell>
          <cell r="BD659">
            <v>17850</v>
          </cell>
          <cell r="BE659">
            <v>83103</v>
          </cell>
          <cell r="BF659">
            <v>0</v>
          </cell>
          <cell r="BG659">
            <v>0</v>
          </cell>
          <cell r="BH659">
            <v>0</v>
          </cell>
          <cell r="BI659">
            <v>0</v>
          </cell>
          <cell r="BJ659">
            <v>1662</v>
          </cell>
          <cell r="BK659">
            <v>0</v>
          </cell>
          <cell r="BL659">
            <v>0</v>
          </cell>
          <cell r="BM659">
            <v>0</v>
          </cell>
          <cell r="BN659">
            <v>0</v>
          </cell>
          <cell r="BO659">
            <v>1662</v>
          </cell>
          <cell r="BP659">
            <v>106495</v>
          </cell>
          <cell r="BQ659">
            <v>0</v>
          </cell>
          <cell r="BR659">
            <v>0</v>
          </cell>
          <cell r="BS659">
            <v>0</v>
          </cell>
          <cell r="BT659">
            <v>0</v>
          </cell>
          <cell r="BU659">
            <v>2130</v>
          </cell>
          <cell r="BV659">
            <v>0</v>
          </cell>
          <cell r="BW659">
            <v>0</v>
          </cell>
          <cell r="BX659">
            <v>0</v>
          </cell>
          <cell r="BY659">
            <v>0</v>
          </cell>
          <cell r="BZ659">
            <v>2130</v>
          </cell>
          <cell r="CA659">
            <v>1662</v>
          </cell>
          <cell r="CB659">
            <v>3792</v>
          </cell>
          <cell r="CC659">
            <v>0.05</v>
          </cell>
          <cell r="CD659">
            <v>21642</v>
          </cell>
        </row>
        <row r="660">
          <cell r="B660" t="str">
            <v>ALC08</v>
          </cell>
          <cell r="C660" t="str">
            <v>CAP28</v>
          </cell>
          <cell r="D660" t="str">
            <v>De   150  pares</v>
          </cell>
          <cell r="E660" t="str">
            <v>U</v>
          </cell>
          <cell r="F660" t="str">
            <v>MRD076</v>
          </cell>
          <cell r="G660" t="str">
            <v>NA</v>
          </cell>
          <cell r="H660" t="str">
            <v>NA</v>
          </cell>
          <cell r="I660" t="str">
            <v>NA</v>
          </cell>
          <cell r="J660" t="str">
            <v>NA</v>
          </cell>
          <cell r="K660" t="str">
            <v>NA</v>
          </cell>
          <cell r="L660" t="str">
            <v>NA</v>
          </cell>
          <cell r="M660">
            <v>300</v>
          </cell>
          <cell r="N660" t="str">
            <v>NA</v>
          </cell>
          <cell r="O660" t="str">
            <v>NA</v>
          </cell>
          <cell r="P660" t="str">
            <v>NA</v>
          </cell>
          <cell r="Q660" t="str">
            <v>NA</v>
          </cell>
          <cell r="R660" t="str">
            <v>NA</v>
          </cell>
          <cell r="S660" t="str">
            <v>NA</v>
          </cell>
          <cell r="T660" t="str">
            <v>CER003</v>
          </cell>
          <cell r="U660" t="str">
            <v>NA</v>
          </cell>
          <cell r="V660" t="str">
            <v>NA</v>
          </cell>
          <cell r="W660" t="str">
            <v>NA</v>
          </cell>
          <cell r="X660" t="str">
            <v>NA</v>
          </cell>
          <cell r="Y660" t="str">
            <v>CMC013</v>
          </cell>
          <cell r="Z660" t="str">
            <v>NA</v>
          </cell>
          <cell r="AA660" t="str">
            <v>NA</v>
          </cell>
          <cell r="AB660" t="str">
            <v>NA</v>
          </cell>
          <cell r="AC660" t="str">
            <v>NA</v>
          </cell>
          <cell r="AD660">
            <v>1</v>
          </cell>
          <cell r="AE660" t="str">
            <v>NA</v>
          </cell>
          <cell r="AF660" t="str">
            <v>NA</v>
          </cell>
          <cell r="AG660" t="str">
            <v>NA</v>
          </cell>
          <cell r="AH660" t="str">
            <v>NA</v>
          </cell>
          <cell r="AI660">
            <v>50</v>
          </cell>
          <cell r="AJ660">
            <v>50</v>
          </cell>
          <cell r="AO660">
            <v>30567</v>
          </cell>
          <cell r="AP660">
            <v>85</v>
          </cell>
          <cell r="AQ660">
            <v>0</v>
          </cell>
          <cell r="AR660">
            <v>0</v>
          </cell>
          <cell r="AS660">
            <v>0</v>
          </cell>
          <cell r="AT660">
            <v>0</v>
          </cell>
          <cell r="AU660">
            <v>0</v>
          </cell>
          <cell r="AV660">
            <v>0</v>
          </cell>
          <cell r="AW660">
            <v>25500</v>
          </cell>
          <cell r="AX660">
            <v>0</v>
          </cell>
          <cell r="AY660">
            <v>0</v>
          </cell>
          <cell r="AZ660">
            <v>0</v>
          </cell>
          <cell r="BA660">
            <v>0</v>
          </cell>
          <cell r="BB660">
            <v>0</v>
          </cell>
          <cell r="BC660">
            <v>0</v>
          </cell>
          <cell r="BD660">
            <v>26775</v>
          </cell>
          <cell r="BE660">
            <v>83103</v>
          </cell>
          <cell r="BF660">
            <v>0</v>
          </cell>
          <cell r="BG660">
            <v>0</v>
          </cell>
          <cell r="BH660">
            <v>0</v>
          </cell>
          <cell r="BI660">
            <v>0</v>
          </cell>
          <cell r="BJ660">
            <v>1662</v>
          </cell>
          <cell r="BK660">
            <v>0</v>
          </cell>
          <cell r="BL660">
            <v>0</v>
          </cell>
          <cell r="BM660">
            <v>0</v>
          </cell>
          <cell r="BN660">
            <v>0</v>
          </cell>
          <cell r="BO660">
            <v>1662</v>
          </cell>
          <cell r="BP660">
            <v>106495</v>
          </cell>
          <cell r="BQ660">
            <v>0</v>
          </cell>
          <cell r="BR660">
            <v>0</v>
          </cell>
          <cell r="BS660">
            <v>0</v>
          </cell>
          <cell r="BT660">
            <v>0</v>
          </cell>
          <cell r="BU660">
            <v>2130</v>
          </cell>
          <cell r="BV660">
            <v>0</v>
          </cell>
          <cell r="BW660">
            <v>0</v>
          </cell>
          <cell r="BX660">
            <v>0</v>
          </cell>
          <cell r="BY660">
            <v>0</v>
          </cell>
          <cell r="BZ660">
            <v>2130</v>
          </cell>
          <cell r="CA660">
            <v>1662</v>
          </cell>
          <cell r="CB660">
            <v>3792</v>
          </cell>
          <cell r="CC660">
            <v>0.05</v>
          </cell>
          <cell r="CD660">
            <v>30567</v>
          </cell>
        </row>
        <row r="661">
          <cell r="B661" t="str">
            <v>ALC09</v>
          </cell>
          <cell r="C661" t="str">
            <v>CAP28</v>
          </cell>
          <cell r="D661" t="str">
            <v>De   200  pares</v>
          </cell>
          <cell r="E661" t="str">
            <v>U</v>
          </cell>
          <cell r="F661" t="str">
            <v>MRD076</v>
          </cell>
          <cell r="G661" t="str">
            <v>NA</v>
          </cell>
          <cell r="H661" t="str">
            <v>NA</v>
          </cell>
          <cell r="I661" t="str">
            <v>NA</v>
          </cell>
          <cell r="J661" t="str">
            <v>NA</v>
          </cell>
          <cell r="K661" t="str">
            <v>NA</v>
          </cell>
          <cell r="L661" t="str">
            <v>NA</v>
          </cell>
          <cell r="M661">
            <v>400</v>
          </cell>
          <cell r="N661" t="str">
            <v>NA</v>
          </cell>
          <cell r="O661" t="str">
            <v>NA</v>
          </cell>
          <cell r="P661" t="str">
            <v>NA</v>
          </cell>
          <cell r="Q661" t="str">
            <v>NA</v>
          </cell>
          <cell r="R661" t="str">
            <v>NA</v>
          </cell>
          <cell r="S661" t="str">
            <v>NA</v>
          </cell>
          <cell r="T661" t="str">
            <v>CER003</v>
          </cell>
          <cell r="U661" t="str">
            <v>NA</v>
          </cell>
          <cell r="V661" t="str">
            <v>NA</v>
          </cell>
          <cell r="W661" t="str">
            <v>NA</v>
          </cell>
          <cell r="X661" t="str">
            <v>NA</v>
          </cell>
          <cell r="Y661" t="str">
            <v>CMC013</v>
          </cell>
          <cell r="Z661" t="str">
            <v>NA</v>
          </cell>
          <cell r="AA661" t="str">
            <v>NA</v>
          </cell>
          <cell r="AB661" t="str">
            <v>NA</v>
          </cell>
          <cell r="AC661" t="str">
            <v>NA</v>
          </cell>
          <cell r="AD661">
            <v>1</v>
          </cell>
          <cell r="AE661" t="str">
            <v>NA</v>
          </cell>
          <cell r="AF661" t="str">
            <v>NA</v>
          </cell>
          <cell r="AG661" t="str">
            <v>NA</v>
          </cell>
          <cell r="AH661" t="str">
            <v>NA</v>
          </cell>
          <cell r="AI661">
            <v>50</v>
          </cell>
          <cell r="AJ661">
            <v>50</v>
          </cell>
          <cell r="AO661">
            <v>39492</v>
          </cell>
          <cell r="AP661">
            <v>85</v>
          </cell>
          <cell r="AQ661">
            <v>0</v>
          </cell>
          <cell r="AR661">
            <v>0</v>
          </cell>
          <cell r="AS661">
            <v>0</v>
          </cell>
          <cell r="AT661">
            <v>0</v>
          </cell>
          <cell r="AU661">
            <v>0</v>
          </cell>
          <cell r="AV661">
            <v>0</v>
          </cell>
          <cell r="AW661">
            <v>34000</v>
          </cell>
          <cell r="AX661">
            <v>0</v>
          </cell>
          <cell r="AY661">
            <v>0</v>
          </cell>
          <cell r="AZ661">
            <v>0</v>
          </cell>
          <cell r="BA661">
            <v>0</v>
          </cell>
          <cell r="BB661">
            <v>0</v>
          </cell>
          <cell r="BC661">
            <v>0</v>
          </cell>
          <cell r="BD661">
            <v>35700</v>
          </cell>
          <cell r="BE661">
            <v>83103</v>
          </cell>
          <cell r="BF661">
            <v>0</v>
          </cell>
          <cell r="BG661">
            <v>0</v>
          </cell>
          <cell r="BH661">
            <v>0</v>
          </cell>
          <cell r="BI661">
            <v>0</v>
          </cell>
          <cell r="BJ661">
            <v>1662</v>
          </cell>
          <cell r="BK661">
            <v>0</v>
          </cell>
          <cell r="BL661">
            <v>0</v>
          </cell>
          <cell r="BM661">
            <v>0</v>
          </cell>
          <cell r="BN661">
            <v>0</v>
          </cell>
          <cell r="BO661">
            <v>1662</v>
          </cell>
          <cell r="BP661">
            <v>106495</v>
          </cell>
          <cell r="BQ661">
            <v>0</v>
          </cell>
          <cell r="BR661">
            <v>0</v>
          </cell>
          <cell r="BS661">
            <v>0</v>
          </cell>
          <cell r="BT661">
            <v>0</v>
          </cell>
          <cell r="BU661">
            <v>2130</v>
          </cell>
          <cell r="BV661">
            <v>0</v>
          </cell>
          <cell r="BW661">
            <v>0</v>
          </cell>
          <cell r="BX661">
            <v>0</v>
          </cell>
          <cell r="BY661">
            <v>0</v>
          </cell>
          <cell r="BZ661">
            <v>2130</v>
          </cell>
          <cell r="CA661">
            <v>1662</v>
          </cell>
          <cell r="CB661">
            <v>3792</v>
          </cell>
          <cell r="CC661">
            <v>0.05</v>
          </cell>
          <cell r="CD661">
            <v>39492</v>
          </cell>
        </row>
        <row r="662">
          <cell r="B662" t="str">
            <v>ALC10</v>
          </cell>
          <cell r="C662" t="str">
            <v>CAP28</v>
          </cell>
          <cell r="D662" t="str">
            <v>De   300  pares</v>
          </cell>
          <cell r="E662" t="str">
            <v>U</v>
          </cell>
          <cell r="F662" t="str">
            <v>MRD076</v>
          </cell>
          <cell r="G662" t="str">
            <v>NA</v>
          </cell>
          <cell r="H662" t="str">
            <v>NA</v>
          </cell>
          <cell r="I662" t="str">
            <v>NA</v>
          </cell>
          <cell r="J662" t="str">
            <v>NA</v>
          </cell>
          <cell r="K662" t="str">
            <v>NA</v>
          </cell>
          <cell r="L662" t="str">
            <v>NA</v>
          </cell>
          <cell r="M662">
            <v>600</v>
          </cell>
          <cell r="N662" t="str">
            <v>NA</v>
          </cell>
          <cell r="O662" t="str">
            <v>NA</v>
          </cell>
          <cell r="P662" t="str">
            <v>NA</v>
          </cell>
          <cell r="Q662" t="str">
            <v>NA</v>
          </cell>
          <cell r="R662" t="str">
            <v>NA</v>
          </cell>
          <cell r="S662" t="str">
            <v>NA</v>
          </cell>
          <cell r="T662" t="str">
            <v>CER003</v>
          </cell>
          <cell r="U662" t="str">
            <v>NA</v>
          </cell>
          <cell r="V662" t="str">
            <v>NA</v>
          </cell>
          <cell r="W662" t="str">
            <v>NA</v>
          </cell>
          <cell r="X662" t="str">
            <v>NA</v>
          </cell>
          <cell r="Y662" t="str">
            <v>CMC013</v>
          </cell>
          <cell r="Z662" t="str">
            <v>NA</v>
          </cell>
          <cell r="AA662" t="str">
            <v>NA</v>
          </cell>
          <cell r="AB662" t="str">
            <v>NA</v>
          </cell>
          <cell r="AC662" t="str">
            <v>NA</v>
          </cell>
          <cell r="AD662">
            <v>1</v>
          </cell>
          <cell r="AE662" t="str">
            <v>NA</v>
          </cell>
          <cell r="AF662" t="str">
            <v>NA</v>
          </cell>
          <cell r="AG662" t="str">
            <v>NA</v>
          </cell>
          <cell r="AH662" t="str">
            <v>NA</v>
          </cell>
          <cell r="AI662">
            <v>50</v>
          </cell>
          <cell r="AJ662">
            <v>50</v>
          </cell>
          <cell r="AO662">
            <v>57342</v>
          </cell>
          <cell r="AP662">
            <v>85</v>
          </cell>
          <cell r="AQ662">
            <v>0</v>
          </cell>
          <cell r="AR662">
            <v>0</v>
          </cell>
          <cell r="AS662">
            <v>0</v>
          </cell>
          <cell r="AT662">
            <v>0</v>
          </cell>
          <cell r="AU662">
            <v>0</v>
          </cell>
          <cell r="AV662">
            <v>0</v>
          </cell>
          <cell r="AW662">
            <v>51000</v>
          </cell>
          <cell r="AX662">
            <v>0</v>
          </cell>
          <cell r="AY662">
            <v>0</v>
          </cell>
          <cell r="AZ662">
            <v>0</v>
          </cell>
          <cell r="BA662">
            <v>0</v>
          </cell>
          <cell r="BB662">
            <v>0</v>
          </cell>
          <cell r="BC662">
            <v>0</v>
          </cell>
          <cell r="BD662">
            <v>53550</v>
          </cell>
          <cell r="BE662">
            <v>83103</v>
          </cell>
          <cell r="BF662">
            <v>0</v>
          </cell>
          <cell r="BG662">
            <v>0</v>
          </cell>
          <cell r="BH662">
            <v>0</v>
          </cell>
          <cell r="BI662">
            <v>0</v>
          </cell>
          <cell r="BJ662">
            <v>1662</v>
          </cell>
          <cell r="BK662">
            <v>0</v>
          </cell>
          <cell r="BL662">
            <v>0</v>
          </cell>
          <cell r="BM662">
            <v>0</v>
          </cell>
          <cell r="BN662">
            <v>0</v>
          </cell>
          <cell r="BO662">
            <v>1662</v>
          </cell>
          <cell r="BP662">
            <v>106495</v>
          </cell>
          <cell r="BQ662">
            <v>0</v>
          </cell>
          <cell r="BR662">
            <v>0</v>
          </cell>
          <cell r="BS662">
            <v>0</v>
          </cell>
          <cell r="BT662">
            <v>0</v>
          </cell>
          <cell r="BU662">
            <v>2130</v>
          </cell>
          <cell r="BV662">
            <v>0</v>
          </cell>
          <cell r="BW662">
            <v>0</v>
          </cell>
          <cell r="BX662">
            <v>0</v>
          </cell>
          <cell r="BY662">
            <v>0</v>
          </cell>
          <cell r="BZ662">
            <v>2130</v>
          </cell>
          <cell r="CA662">
            <v>1662</v>
          </cell>
          <cell r="CB662">
            <v>3792</v>
          </cell>
          <cell r="CC662">
            <v>0.05</v>
          </cell>
          <cell r="CD662">
            <v>57342</v>
          </cell>
        </row>
        <row r="663">
          <cell r="B663" t="str">
            <v>ALC11</v>
          </cell>
          <cell r="C663" t="str">
            <v>CAP28</v>
          </cell>
          <cell r="D663" t="str">
            <v>De   400  pares</v>
          </cell>
          <cell r="E663" t="str">
            <v>U</v>
          </cell>
          <cell r="F663" t="str">
            <v>MRD076</v>
          </cell>
          <cell r="G663" t="str">
            <v>NA</v>
          </cell>
          <cell r="H663" t="str">
            <v>NA</v>
          </cell>
          <cell r="I663" t="str">
            <v>NA</v>
          </cell>
          <cell r="J663" t="str">
            <v>NA</v>
          </cell>
          <cell r="K663" t="str">
            <v>NA</v>
          </cell>
          <cell r="L663" t="str">
            <v>NA</v>
          </cell>
          <cell r="M663">
            <v>800</v>
          </cell>
          <cell r="N663" t="str">
            <v>NA</v>
          </cell>
          <cell r="O663" t="str">
            <v>NA</v>
          </cell>
          <cell r="P663" t="str">
            <v>NA</v>
          </cell>
          <cell r="Q663" t="str">
            <v>NA</v>
          </cell>
          <cell r="R663" t="str">
            <v>NA</v>
          </cell>
          <cell r="S663" t="str">
            <v>NA</v>
          </cell>
          <cell r="T663" t="str">
            <v>CER003</v>
          </cell>
          <cell r="U663" t="str">
            <v>NA</v>
          </cell>
          <cell r="V663" t="str">
            <v>NA</v>
          </cell>
          <cell r="W663" t="str">
            <v>NA</v>
          </cell>
          <cell r="X663" t="str">
            <v>NA</v>
          </cell>
          <cell r="Y663" t="str">
            <v>CMC013</v>
          </cell>
          <cell r="Z663" t="str">
            <v>NA</v>
          </cell>
          <cell r="AA663" t="str">
            <v>NA</v>
          </cell>
          <cell r="AB663" t="str">
            <v>NA</v>
          </cell>
          <cell r="AC663" t="str">
            <v>NA</v>
          </cell>
          <cell r="AD663">
            <v>1</v>
          </cell>
          <cell r="AE663" t="str">
            <v>NA</v>
          </cell>
          <cell r="AF663" t="str">
            <v>NA</v>
          </cell>
          <cell r="AG663" t="str">
            <v>NA</v>
          </cell>
          <cell r="AH663" t="str">
            <v>NA</v>
          </cell>
          <cell r="AI663">
            <v>50</v>
          </cell>
          <cell r="AJ663">
            <v>50</v>
          </cell>
          <cell r="AO663">
            <v>75192</v>
          </cell>
          <cell r="AP663">
            <v>85</v>
          </cell>
          <cell r="AQ663">
            <v>0</v>
          </cell>
          <cell r="AR663">
            <v>0</v>
          </cell>
          <cell r="AS663">
            <v>0</v>
          </cell>
          <cell r="AT663">
            <v>0</v>
          </cell>
          <cell r="AU663">
            <v>0</v>
          </cell>
          <cell r="AV663">
            <v>0</v>
          </cell>
          <cell r="AW663">
            <v>68000</v>
          </cell>
          <cell r="AX663">
            <v>0</v>
          </cell>
          <cell r="AY663">
            <v>0</v>
          </cell>
          <cell r="AZ663">
            <v>0</v>
          </cell>
          <cell r="BA663">
            <v>0</v>
          </cell>
          <cell r="BB663">
            <v>0</v>
          </cell>
          <cell r="BC663">
            <v>0</v>
          </cell>
          <cell r="BD663">
            <v>71400</v>
          </cell>
          <cell r="BE663">
            <v>83103</v>
          </cell>
          <cell r="BF663">
            <v>0</v>
          </cell>
          <cell r="BG663">
            <v>0</v>
          </cell>
          <cell r="BH663">
            <v>0</v>
          </cell>
          <cell r="BI663">
            <v>0</v>
          </cell>
          <cell r="BJ663">
            <v>1662</v>
          </cell>
          <cell r="BK663">
            <v>0</v>
          </cell>
          <cell r="BL663">
            <v>0</v>
          </cell>
          <cell r="BM663">
            <v>0</v>
          </cell>
          <cell r="BN663">
            <v>0</v>
          </cell>
          <cell r="BO663">
            <v>1662</v>
          </cell>
          <cell r="BP663">
            <v>106495</v>
          </cell>
          <cell r="BQ663">
            <v>0</v>
          </cell>
          <cell r="BR663">
            <v>0</v>
          </cell>
          <cell r="BS663">
            <v>0</v>
          </cell>
          <cell r="BT663">
            <v>0</v>
          </cell>
          <cell r="BU663">
            <v>2130</v>
          </cell>
          <cell r="BV663">
            <v>0</v>
          </cell>
          <cell r="BW663">
            <v>0</v>
          </cell>
          <cell r="BX663">
            <v>0</v>
          </cell>
          <cell r="BY663">
            <v>0</v>
          </cell>
          <cell r="BZ663">
            <v>2130</v>
          </cell>
          <cell r="CA663">
            <v>1662</v>
          </cell>
          <cell r="CB663">
            <v>3792</v>
          </cell>
          <cell r="CC663">
            <v>0.05</v>
          </cell>
          <cell r="CD663">
            <v>75192</v>
          </cell>
        </row>
        <row r="664">
          <cell r="B664" t="str">
            <v>ALC12</v>
          </cell>
          <cell r="C664" t="str">
            <v>CAP28</v>
          </cell>
          <cell r="D664" t="str">
            <v>De   500  pares</v>
          </cell>
          <cell r="E664" t="str">
            <v>U</v>
          </cell>
          <cell r="F664" t="str">
            <v>MRD076</v>
          </cell>
          <cell r="G664" t="str">
            <v>NA</v>
          </cell>
          <cell r="H664" t="str">
            <v>NA</v>
          </cell>
          <cell r="I664" t="str">
            <v>NA</v>
          </cell>
          <cell r="J664" t="str">
            <v>NA</v>
          </cell>
          <cell r="K664" t="str">
            <v>NA</v>
          </cell>
          <cell r="L664" t="str">
            <v>NA</v>
          </cell>
          <cell r="M664">
            <v>1000</v>
          </cell>
          <cell r="N664" t="str">
            <v>NA</v>
          </cell>
          <cell r="O664" t="str">
            <v>NA</v>
          </cell>
          <cell r="P664" t="str">
            <v>NA</v>
          </cell>
          <cell r="Q664" t="str">
            <v>NA</v>
          </cell>
          <cell r="R664" t="str">
            <v>NA</v>
          </cell>
          <cell r="S664" t="str">
            <v>NA</v>
          </cell>
          <cell r="T664" t="str">
            <v>CER003</v>
          </cell>
          <cell r="U664" t="str">
            <v>NA</v>
          </cell>
          <cell r="V664" t="str">
            <v>NA</v>
          </cell>
          <cell r="W664" t="str">
            <v>NA</v>
          </cell>
          <cell r="X664" t="str">
            <v>NA</v>
          </cell>
          <cell r="Y664" t="str">
            <v>CMC013</v>
          </cell>
          <cell r="Z664" t="str">
            <v>NA</v>
          </cell>
          <cell r="AA664" t="str">
            <v>NA</v>
          </cell>
          <cell r="AB664" t="str">
            <v>NA</v>
          </cell>
          <cell r="AC664" t="str">
            <v>NA</v>
          </cell>
          <cell r="AD664">
            <v>1</v>
          </cell>
          <cell r="AE664" t="str">
            <v>NA</v>
          </cell>
          <cell r="AF664" t="str">
            <v>NA</v>
          </cell>
          <cell r="AG664" t="str">
            <v>NA</v>
          </cell>
          <cell r="AH664" t="str">
            <v>NA</v>
          </cell>
          <cell r="AI664">
            <v>50</v>
          </cell>
          <cell r="AJ664">
            <v>50</v>
          </cell>
          <cell r="AO664">
            <v>93042</v>
          </cell>
          <cell r="AP664">
            <v>85</v>
          </cell>
          <cell r="AQ664">
            <v>0</v>
          </cell>
          <cell r="AR664">
            <v>0</v>
          </cell>
          <cell r="AS664">
            <v>0</v>
          </cell>
          <cell r="AT664">
            <v>0</v>
          </cell>
          <cell r="AU664">
            <v>0</v>
          </cell>
          <cell r="AV664">
            <v>0</v>
          </cell>
          <cell r="AW664">
            <v>85000</v>
          </cell>
          <cell r="AX664">
            <v>0</v>
          </cell>
          <cell r="AY664">
            <v>0</v>
          </cell>
          <cell r="AZ664">
            <v>0</v>
          </cell>
          <cell r="BA664">
            <v>0</v>
          </cell>
          <cell r="BB664">
            <v>0</v>
          </cell>
          <cell r="BC664">
            <v>0</v>
          </cell>
          <cell r="BD664">
            <v>89250</v>
          </cell>
          <cell r="BE664">
            <v>83103</v>
          </cell>
          <cell r="BF664">
            <v>0</v>
          </cell>
          <cell r="BG664">
            <v>0</v>
          </cell>
          <cell r="BH664">
            <v>0</v>
          </cell>
          <cell r="BI664">
            <v>0</v>
          </cell>
          <cell r="BJ664">
            <v>1662</v>
          </cell>
          <cell r="BK664">
            <v>0</v>
          </cell>
          <cell r="BL664">
            <v>0</v>
          </cell>
          <cell r="BM664">
            <v>0</v>
          </cell>
          <cell r="BN664">
            <v>0</v>
          </cell>
          <cell r="BO664">
            <v>1662</v>
          </cell>
          <cell r="BP664">
            <v>106495</v>
          </cell>
          <cell r="BQ664">
            <v>0</v>
          </cell>
          <cell r="BR664">
            <v>0</v>
          </cell>
          <cell r="BS664">
            <v>0</v>
          </cell>
          <cell r="BT664">
            <v>0</v>
          </cell>
          <cell r="BU664">
            <v>2130</v>
          </cell>
          <cell r="BV664">
            <v>0</v>
          </cell>
          <cell r="BW664">
            <v>0</v>
          </cell>
          <cell r="BX664">
            <v>0</v>
          </cell>
          <cell r="BY664">
            <v>0</v>
          </cell>
          <cell r="BZ664">
            <v>2130</v>
          </cell>
          <cell r="CA664">
            <v>1662</v>
          </cell>
          <cell r="CB664">
            <v>3792</v>
          </cell>
          <cell r="CC664">
            <v>0.05</v>
          </cell>
          <cell r="CD664">
            <v>93042</v>
          </cell>
        </row>
        <row r="665">
          <cell r="B665" t="str">
            <v>ALC18</v>
          </cell>
          <cell r="C665" t="str">
            <v>CAP28</v>
          </cell>
          <cell r="D665" t="str">
            <v>De  1500  pares</v>
          </cell>
          <cell r="E665" t="str">
            <v>U</v>
          </cell>
          <cell r="F665" t="str">
            <v>MRD076</v>
          </cell>
          <cell r="G665" t="str">
            <v>NA</v>
          </cell>
          <cell r="H665" t="str">
            <v>NA</v>
          </cell>
          <cell r="I665" t="str">
            <v>NA</v>
          </cell>
          <cell r="J665" t="str">
            <v>NA</v>
          </cell>
          <cell r="K665" t="str">
            <v>NA</v>
          </cell>
          <cell r="L665" t="str">
            <v>NA</v>
          </cell>
          <cell r="M665">
            <v>3000</v>
          </cell>
          <cell r="N665" t="str">
            <v>NA</v>
          </cell>
          <cell r="O665" t="str">
            <v>NA</v>
          </cell>
          <cell r="P665" t="str">
            <v>NA</v>
          </cell>
          <cell r="Q665" t="str">
            <v>NA</v>
          </cell>
          <cell r="R665" t="str">
            <v>NA</v>
          </cell>
          <cell r="S665" t="str">
            <v>NA</v>
          </cell>
          <cell r="T665" t="str">
            <v>CER003</v>
          </cell>
          <cell r="U665" t="str">
            <v>NA</v>
          </cell>
          <cell r="V665" t="str">
            <v>NA</v>
          </cell>
          <cell r="W665" t="str">
            <v>NA</v>
          </cell>
          <cell r="X665" t="str">
            <v>NA</v>
          </cell>
          <cell r="Y665" t="str">
            <v>CMC013</v>
          </cell>
          <cell r="Z665" t="str">
            <v>NA</v>
          </cell>
          <cell r="AA665" t="str">
            <v>NA</v>
          </cell>
          <cell r="AB665" t="str">
            <v>NA</v>
          </cell>
          <cell r="AC665" t="str">
            <v>NA</v>
          </cell>
          <cell r="AD665">
            <v>1</v>
          </cell>
          <cell r="AE665" t="str">
            <v>NA</v>
          </cell>
          <cell r="AF665" t="str">
            <v>NA</v>
          </cell>
          <cell r="AG665" t="str">
            <v>NA</v>
          </cell>
          <cell r="AH665" t="str">
            <v>NA</v>
          </cell>
          <cell r="AI665">
            <v>4</v>
          </cell>
          <cell r="AJ665">
            <v>4</v>
          </cell>
          <cell r="AO665">
            <v>315150</v>
          </cell>
          <cell r="AP665">
            <v>85</v>
          </cell>
          <cell r="AQ665">
            <v>0</v>
          </cell>
          <cell r="AR665">
            <v>0</v>
          </cell>
          <cell r="AS665">
            <v>0</v>
          </cell>
          <cell r="AT665">
            <v>0</v>
          </cell>
          <cell r="AU665">
            <v>0</v>
          </cell>
          <cell r="AV665">
            <v>0</v>
          </cell>
          <cell r="AW665">
            <v>255000</v>
          </cell>
          <cell r="AX665">
            <v>0</v>
          </cell>
          <cell r="AY665">
            <v>0</v>
          </cell>
          <cell r="AZ665">
            <v>0</v>
          </cell>
          <cell r="BA665">
            <v>0</v>
          </cell>
          <cell r="BB665">
            <v>0</v>
          </cell>
          <cell r="BC665">
            <v>0</v>
          </cell>
          <cell r="BD665">
            <v>267750</v>
          </cell>
          <cell r="BE665">
            <v>83103</v>
          </cell>
          <cell r="BF665">
            <v>0</v>
          </cell>
          <cell r="BG665">
            <v>0</v>
          </cell>
          <cell r="BH665">
            <v>0</v>
          </cell>
          <cell r="BI665">
            <v>0</v>
          </cell>
          <cell r="BJ665">
            <v>20776</v>
          </cell>
          <cell r="BK665">
            <v>0</v>
          </cell>
          <cell r="BL665">
            <v>0</v>
          </cell>
          <cell r="BM665">
            <v>0</v>
          </cell>
          <cell r="BN665">
            <v>0</v>
          </cell>
          <cell r="BO665">
            <v>20776</v>
          </cell>
          <cell r="BP665">
            <v>106495</v>
          </cell>
          <cell r="BQ665">
            <v>0</v>
          </cell>
          <cell r="BR665">
            <v>0</v>
          </cell>
          <cell r="BS665">
            <v>0</v>
          </cell>
          <cell r="BT665">
            <v>0</v>
          </cell>
          <cell r="BU665">
            <v>26624</v>
          </cell>
          <cell r="BV665">
            <v>0</v>
          </cell>
          <cell r="BW665">
            <v>0</v>
          </cell>
          <cell r="BX665">
            <v>0</v>
          </cell>
          <cell r="BY665">
            <v>0</v>
          </cell>
          <cell r="BZ665">
            <v>26624</v>
          </cell>
          <cell r="CA665">
            <v>20776</v>
          </cell>
          <cell r="CB665">
            <v>47400</v>
          </cell>
          <cell r="CC665">
            <v>0.05</v>
          </cell>
          <cell r="CD665">
            <v>315150</v>
          </cell>
        </row>
        <row r="666">
          <cell r="B666" t="str">
            <v>ALC19</v>
          </cell>
          <cell r="C666" t="str">
            <v>CAP28</v>
          </cell>
          <cell r="D666" t="str">
            <v>De  1800  pares</v>
          </cell>
          <cell r="E666" t="str">
            <v>U</v>
          </cell>
          <cell r="F666" t="str">
            <v>MRD076</v>
          </cell>
          <cell r="G666" t="str">
            <v>NA</v>
          </cell>
          <cell r="H666" t="str">
            <v>NA</v>
          </cell>
          <cell r="I666" t="str">
            <v>NA</v>
          </cell>
          <cell r="J666" t="str">
            <v>NA</v>
          </cell>
          <cell r="K666" t="str">
            <v>NA</v>
          </cell>
          <cell r="L666" t="str">
            <v>NA</v>
          </cell>
          <cell r="M666">
            <v>3600</v>
          </cell>
          <cell r="N666" t="str">
            <v>NA</v>
          </cell>
          <cell r="O666" t="str">
            <v>NA</v>
          </cell>
          <cell r="P666" t="str">
            <v>NA</v>
          </cell>
          <cell r="Q666" t="str">
            <v>NA</v>
          </cell>
          <cell r="R666" t="str">
            <v>NA</v>
          </cell>
          <cell r="S666" t="str">
            <v>NA</v>
          </cell>
          <cell r="T666" t="str">
            <v>CER003</v>
          </cell>
          <cell r="U666" t="str">
            <v>NA</v>
          </cell>
          <cell r="V666" t="str">
            <v>NA</v>
          </cell>
          <cell r="W666" t="str">
            <v>NA</v>
          </cell>
          <cell r="X666" t="str">
            <v>NA</v>
          </cell>
          <cell r="Y666" t="str">
            <v>CMC013</v>
          </cell>
          <cell r="Z666" t="str">
            <v>NA</v>
          </cell>
          <cell r="AA666" t="str">
            <v>NA</v>
          </cell>
          <cell r="AB666" t="str">
            <v>NA</v>
          </cell>
          <cell r="AC666" t="str">
            <v>NA</v>
          </cell>
          <cell r="AD666">
            <v>1</v>
          </cell>
          <cell r="AE666" t="str">
            <v>NA</v>
          </cell>
          <cell r="AF666" t="str">
            <v>NA</v>
          </cell>
          <cell r="AG666" t="str">
            <v>NA</v>
          </cell>
          <cell r="AH666" t="str">
            <v>NA</v>
          </cell>
          <cell r="AI666">
            <v>3.75</v>
          </cell>
          <cell r="AJ666">
            <v>3.75</v>
          </cell>
          <cell r="AO666">
            <v>371860</v>
          </cell>
          <cell r="AP666">
            <v>85</v>
          </cell>
          <cell r="AQ666">
            <v>0</v>
          </cell>
          <cell r="AR666">
            <v>0</v>
          </cell>
          <cell r="AS666">
            <v>0</v>
          </cell>
          <cell r="AT666">
            <v>0</v>
          </cell>
          <cell r="AU666">
            <v>0</v>
          </cell>
          <cell r="AV666">
            <v>0</v>
          </cell>
          <cell r="AW666">
            <v>306000</v>
          </cell>
          <cell r="AX666">
            <v>0</v>
          </cell>
          <cell r="AY666">
            <v>0</v>
          </cell>
          <cell r="AZ666">
            <v>0</v>
          </cell>
          <cell r="BA666">
            <v>0</v>
          </cell>
          <cell r="BB666">
            <v>0</v>
          </cell>
          <cell r="BC666">
            <v>0</v>
          </cell>
          <cell r="BD666">
            <v>321300</v>
          </cell>
          <cell r="BE666">
            <v>83103</v>
          </cell>
          <cell r="BF666">
            <v>0</v>
          </cell>
          <cell r="BG666">
            <v>0</v>
          </cell>
          <cell r="BH666">
            <v>0</v>
          </cell>
          <cell r="BI666">
            <v>0</v>
          </cell>
          <cell r="BJ666">
            <v>22161</v>
          </cell>
          <cell r="BK666">
            <v>0</v>
          </cell>
          <cell r="BL666">
            <v>0</v>
          </cell>
          <cell r="BM666">
            <v>0</v>
          </cell>
          <cell r="BN666">
            <v>0</v>
          </cell>
          <cell r="BO666">
            <v>22161</v>
          </cell>
          <cell r="BP666">
            <v>106495</v>
          </cell>
          <cell r="BQ666">
            <v>0</v>
          </cell>
          <cell r="BR666">
            <v>0</v>
          </cell>
          <cell r="BS666">
            <v>0</v>
          </cell>
          <cell r="BT666">
            <v>0</v>
          </cell>
          <cell r="BU666">
            <v>28399</v>
          </cell>
          <cell r="BV666">
            <v>0</v>
          </cell>
          <cell r="BW666">
            <v>0</v>
          </cell>
          <cell r="BX666">
            <v>0</v>
          </cell>
          <cell r="BY666">
            <v>0</v>
          </cell>
          <cell r="BZ666">
            <v>28399</v>
          </cell>
          <cell r="CA666">
            <v>22161</v>
          </cell>
          <cell r="CB666">
            <v>50560</v>
          </cell>
          <cell r="CC666">
            <v>0.05</v>
          </cell>
          <cell r="CD666">
            <v>371860</v>
          </cell>
        </row>
        <row r="667">
          <cell r="B667" t="str">
            <v>ALC20</v>
          </cell>
          <cell r="C667" t="str">
            <v>CAP28</v>
          </cell>
          <cell r="D667" t="str">
            <v>De  2100  pares</v>
          </cell>
          <cell r="E667" t="str">
            <v>U</v>
          </cell>
          <cell r="F667" t="str">
            <v>MRD076</v>
          </cell>
          <cell r="G667" t="str">
            <v>NA</v>
          </cell>
          <cell r="H667" t="str">
            <v>NA</v>
          </cell>
          <cell r="I667" t="str">
            <v>NA</v>
          </cell>
          <cell r="J667" t="str">
            <v>NA</v>
          </cell>
          <cell r="K667" t="str">
            <v>NA</v>
          </cell>
          <cell r="L667" t="str">
            <v>NA</v>
          </cell>
          <cell r="M667">
            <v>4200</v>
          </cell>
          <cell r="N667" t="str">
            <v>NA</v>
          </cell>
          <cell r="O667" t="str">
            <v>NA</v>
          </cell>
          <cell r="P667" t="str">
            <v>NA</v>
          </cell>
          <cell r="Q667" t="str">
            <v>NA</v>
          </cell>
          <cell r="R667" t="str">
            <v>NA</v>
          </cell>
          <cell r="S667" t="str">
            <v>NA</v>
          </cell>
          <cell r="T667" t="str">
            <v>CER003</v>
          </cell>
          <cell r="U667" t="str">
            <v>NA</v>
          </cell>
          <cell r="V667" t="str">
            <v>NA</v>
          </cell>
          <cell r="W667" t="str">
            <v>NA</v>
          </cell>
          <cell r="X667" t="str">
            <v>NA</v>
          </cell>
          <cell r="Y667" t="str">
            <v>CMC013</v>
          </cell>
          <cell r="Z667" t="str">
            <v>NA</v>
          </cell>
          <cell r="AA667" t="str">
            <v>NA</v>
          </cell>
          <cell r="AB667" t="str">
            <v>NA</v>
          </cell>
          <cell r="AC667" t="str">
            <v>NA</v>
          </cell>
          <cell r="AD667">
            <v>1</v>
          </cell>
          <cell r="AE667" t="str">
            <v>NA</v>
          </cell>
          <cell r="AF667" t="str">
            <v>NA</v>
          </cell>
          <cell r="AG667" t="str">
            <v>NA</v>
          </cell>
          <cell r="AH667" t="str">
            <v>NA</v>
          </cell>
          <cell r="AI667">
            <v>3.5</v>
          </cell>
          <cell r="AJ667">
            <v>3.5</v>
          </cell>
          <cell r="AO667">
            <v>429021</v>
          </cell>
          <cell r="AP667">
            <v>85</v>
          </cell>
          <cell r="AQ667">
            <v>0</v>
          </cell>
          <cell r="AR667">
            <v>0</v>
          </cell>
          <cell r="AS667">
            <v>0</v>
          </cell>
          <cell r="AT667">
            <v>0</v>
          </cell>
          <cell r="AU667">
            <v>0</v>
          </cell>
          <cell r="AV667">
            <v>0</v>
          </cell>
          <cell r="AW667">
            <v>357000</v>
          </cell>
          <cell r="AX667">
            <v>0</v>
          </cell>
          <cell r="AY667">
            <v>0</v>
          </cell>
          <cell r="AZ667">
            <v>0</v>
          </cell>
          <cell r="BA667">
            <v>0</v>
          </cell>
          <cell r="BB667">
            <v>0</v>
          </cell>
          <cell r="BC667">
            <v>0</v>
          </cell>
          <cell r="BD667">
            <v>374850</v>
          </cell>
          <cell r="BE667">
            <v>83103</v>
          </cell>
          <cell r="BF667">
            <v>0</v>
          </cell>
          <cell r="BG667">
            <v>0</v>
          </cell>
          <cell r="BH667">
            <v>0</v>
          </cell>
          <cell r="BI667">
            <v>0</v>
          </cell>
          <cell r="BJ667">
            <v>23744</v>
          </cell>
          <cell r="BK667">
            <v>0</v>
          </cell>
          <cell r="BL667">
            <v>0</v>
          </cell>
          <cell r="BM667">
            <v>0</v>
          </cell>
          <cell r="BN667">
            <v>0</v>
          </cell>
          <cell r="BO667">
            <v>23744</v>
          </cell>
          <cell r="BP667">
            <v>106495</v>
          </cell>
          <cell r="BQ667">
            <v>0</v>
          </cell>
          <cell r="BR667">
            <v>0</v>
          </cell>
          <cell r="BS667">
            <v>0</v>
          </cell>
          <cell r="BT667">
            <v>0</v>
          </cell>
          <cell r="BU667">
            <v>30427</v>
          </cell>
          <cell r="BV667">
            <v>0</v>
          </cell>
          <cell r="BW667">
            <v>0</v>
          </cell>
          <cell r="BX667">
            <v>0</v>
          </cell>
          <cell r="BY667">
            <v>0</v>
          </cell>
          <cell r="BZ667">
            <v>30427</v>
          </cell>
          <cell r="CA667">
            <v>23744</v>
          </cell>
          <cell r="CB667">
            <v>54171</v>
          </cell>
          <cell r="CC667">
            <v>0.05</v>
          </cell>
          <cell r="CD667">
            <v>429021</v>
          </cell>
        </row>
        <row r="668">
          <cell r="B668" t="str">
            <v>ALC21</v>
          </cell>
          <cell r="C668" t="str">
            <v>CAP28</v>
          </cell>
          <cell r="D668" t="str">
            <v>De  2400  pares</v>
          </cell>
          <cell r="E668" t="str">
            <v>U</v>
          </cell>
          <cell r="F668" t="str">
            <v>MRD076</v>
          </cell>
          <cell r="G668" t="str">
            <v>NA</v>
          </cell>
          <cell r="H668" t="str">
            <v>NA</v>
          </cell>
          <cell r="I668" t="str">
            <v>NA</v>
          </cell>
          <cell r="J668" t="str">
            <v>NA</v>
          </cell>
          <cell r="K668" t="str">
            <v>NA</v>
          </cell>
          <cell r="L668" t="str">
            <v>NA</v>
          </cell>
          <cell r="M668">
            <v>4800</v>
          </cell>
          <cell r="N668" t="str">
            <v>NA</v>
          </cell>
          <cell r="O668" t="str">
            <v>NA</v>
          </cell>
          <cell r="P668" t="str">
            <v>NA</v>
          </cell>
          <cell r="Q668" t="str">
            <v>NA</v>
          </cell>
          <cell r="R668" t="str">
            <v>NA</v>
          </cell>
          <cell r="S668" t="str">
            <v>NA</v>
          </cell>
          <cell r="T668" t="str">
            <v>CER003</v>
          </cell>
          <cell r="U668" t="str">
            <v>NA</v>
          </cell>
          <cell r="V668" t="str">
            <v>NA</v>
          </cell>
          <cell r="W668" t="str">
            <v>NA</v>
          </cell>
          <cell r="X668" t="str">
            <v>NA</v>
          </cell>
          <cell r="Y668" t="str">
            <v>CMC013</v>
          </cell>
          <cell r="Z668" t="str">
            <v>NA</v>
          </cell>
          <cell r="AA668" t="str">
            <v>NA</v>
          </cell>
          <cell r="AB668" t="str">
            <v>NA</v>
          </cell>
          <cell r="AC668" t="str">
            <v>NA</v>
          </cell>
          <cell r="AD668">
            <v>1</v>
          </cell>
          <cell r="AE668" t="str">
            <v>NA</v>
          </cell>
          <cell r="AF668" t="str">
            <v>NA</v>
          </cell>
          <cell r="AG668" t="str">
            <v>NA</v>
          </cell>
          <cell r="AH668" t="str">
            <v>NA</v>
          </cell>
          <cell r="AI668">
            <v>3</v>
          </cell>
          <cell r="AJ668">
            <v>3</v>
          </cell>
          <cell r="AO668">
            <v>491599</v>
          </cell>
          <cell r="AP668">
            <v>85</v>
          </cell>
          <cell r="AQ668">
            <v>0</v>
          </cell>
          <cell r="AR668">
            <v>0</v>
          </cell>
          <cell r="AS668">
            <v>0</v>
          </cell>
          <cell r="AT668">
            <v>0</v>
          </cell>
          <cell r="AU668">
            <v>0</v>
          </cell>
          <cell r="AV668">
            <v>0</v>
          </cell>
          <cell r="AW668">
            <v>408000</v>
          </cell>
          <cell r="AX668">
            <v>0</v>
          </cell>
          <cell r="AY668">
            <v>0</v>
          </cell>
          <cell r="AZ668">
            <v>0</v>
          </cell>
          <cell r="BA668">
            <v>0</v>
          </cell>
          <cell r="BB668">
            <v>0</v>
          </cell>
          <cell r="BC668">
            <v>0</v>
          </cell>
          <cell r="BD668">
            <v>428400</v>
          </cell>
          <cell r="BE668">
            <v>83103</v>
          </cell>
          <cell r="BF668">
            <v>0</v>
          </cell>
          <cell r="BG668">
            <v>0</v>
          </cell>
          <cell r="BH668">
            <v>0</v>
          </cell>
          <cell r="BI668">
            <v>0</v>
          </cell>
          <cell r="BJ668">
            <v>27701</v>
          </cell>
          <cell r="BK668">
            <v>0</v>
          </cell>
          <cell r="BL668">
            <v>0</v>
          </cell>
          <cell r="BM668">
            <v>0</v>
          </cell>
          <cell r="BN668">
            <v>0</v>
          </cell>
          <cell r="BO668">
            <v>27701</v>
          </cell>
          <cell r="BP668">
            <v>106495</v>
          </cell>
          <cell r="BQ668">
            <v>0</v>
          </cell>
          <cell r="BR668">
            <v>0</v>
          </cell>
          <cell r="BS668">
            <v>0</v>
          </cell>
          <cell r="BT668">
            <v>0</v>
          </cell>
          <cell r="BU668">
            <v>35498</v>
          </cell>
          <cell r="BV668">
            <v>0</v>
          </cell>
          <cell r="BW668">
            <v>0</v>
          </cell>
          <cell r="BX668">
            <v>0</v>
          </cell>
          <cell r="BY668">
            <v>0</v>
          </cell>
          <cell r="BZ668">
            <v>35498</v>
          </cell>
          <cell r="CA668">
            <v>27701</v>
          </cell>
          <cell r="CB668">
            <v>63199</v>
          </cell>
          <cell r="CC668">
            <v>0.05</v>
          </cell>
          <cell r="CD668">
            <v>491599</v>
          </cell>
        </row>
        <row r="669">
          <cell r="B669" t="str">
            <v>ALA01</v>
          </cell>
          <cell r="C669" t="str">
            <v>CAP29</v>
          </cell>
          <cell r="D669" t="str">
            <v>De    10  pares</v>
          </cell>
          <cell r="E669" t="str">
            <v>U</v>
          </cell>
          <cell r="F669" t="str">
            <v>MRD076</v>
          </cell>
          <cell r="G669" t="str">
            <v>NA</v>
          </cell>
          <cell r="H669" t="str">
            <v>NA</v>
          </cell>
          <cell r="I669" t="str">
            <v>NA</v>
          </cell>
          <cell r="J669" t="str">
            <v>NA</v>
          </cell>
          <cell r="K669" t="str">
            <v>NA</v>
          </cell>
          <cell r="L669" t="str">
            <v>NA</v>
          </cell>
          <cell r="M669">
            <v>20</v>
          </cell>
          <cell r="N669" t="str">
            <v>NA</v>
          </cell>
          <cell r="O669" t="str">
            <v>NA</v>
          </cell>
          <cell r="P669" t="str">
            <v>NA</v>
          </cell>
          <cell r="Q669" t="str">
            <v>NA</v>
          </cell>
          <cell r="R669" t="str">
            <v>NA</v>
          </cell>
          <cell r="S669" t="str">
            <v>NA</v>
          </cell>
          <cell r="T669" t="str">
            <v>CER005</v>
          </cell>
          <cell r="U669" t="str">
            <v>NA</v>
          </cell>
          <cell r="V669" t="str">
            <v>NA</v>
          </cell>
          <cell r="W669" t="str">
            <v>NA</v>
          </cell>
          <cell r="X669" t="str">
            <v>NA</v>
          </cell>
          <cell r="Y669" t="str">
            <v>CMC014</v>
          </cell>
          <cell r="Z669" t="str">
            <v>NA</v>
          </cell>
          <cell r="AA669" t="str">
            <v>NA</v>
          </cell>
          <cell r="AB669" t="str">
            <v>NA</v>
          </cell>
          <cell r="AC669" t="str">
            <v>NA</v>
          </cell>
          <cell r="AD669">
            <v>1</v>
          </cell>
          <cell r="AE669" t="str">
            <v>NA</v>
          </cell>
          <cell r="AF669" t="str">
            <v>NA</v>
          </cell>
          <cell r="AG669" t="str">
            <v>NA</v>
          </cell>
          <cell r="AH669" t="str">
            <v>NA</v>
          </cell>
          <cell r="AI669">
            <v>50</v>
          </cell>
          <cell r="AJ669">
            <v>50</v>
          </cell>
          <cell r="AO669">
            <v>4765</v>
          </cell>
          <cell r="AP669">
            <v>85</v>
          </cell>
          <cell r="AQ669">
            <v>0</v>
          </cell>
          <cell r="AR669">
            <v>0</v>
          </cell>
          <cell r="AS669">
            <v>0</v>
          </cell>
          <cell r="AT669">
            <v>0</v>
          </cell>
          <cell r="AU669">
            <v>0</v>
          </cell>
          <cell r="AV669">
            <v>0</v>
          </cell>
          <cell r="AW669">
            <v>1700</v>
          </cell>
          <cell r="AX669">
            <v>0</v>
          </cell>
          <cell r="AY669">
            <v>0</v>
          </cell>
          <cell r="AZ669">
            <v>0</v>
          </cell>
          <cell r="BA669">
            <v>0</v>
          </cell>
          <cell r="BB669">
            <v>0</v>
          </cell>
          <cell r="BC669">
            <v>0</v>
          </cell>
          <cell r="BD669">
            <v>1785</v>
          </cell>
          <cell r="BE669">
            <v>10116</v>
          </cell>
          <cell r="BF669">
            <v>0</v>
          </cell>
          <cell r="BG669">
            <v>0</v>
          </cell>
          <cell r="BH669">
            <v>0</v>
          </cell>
          <cell r="BI669">
            <v>0</v>
          </cell>
          <cell r="BJ669">
            <v>202</v>
          </cell>
          <cell r="BK669">
            <v>0</v>
          </cell>
          <cell r="BL669">
            <v>0</v>
          </cell>
          <cell r="BM669">
            <v>0</v>
          </cell>
          <cell r="BN669">
            <v>0</v>
          </cell>
          <cell r="BO669">
            <v>202</v>
          </cell>
          <cell r="BP669">
            <v>138896</v>
          </cell>
          <cell r="BQ669">
            <v>0</v>
          </cell>
          <cell r="BR669">
            <v>0</v>
          </cell>
          <cell r="BS669">
            <v>0</v>
          </cell>
          <cell r="BT669">
            <v>0</v>
          </cell>
          <cell r="BU669">
            <v>2778</v>
          </cell>
          <cell r="BV669">
            <v>0</v>
          </cell>
          <cell r="BW669">
            <v>0</v>
          </cell>
          <cell r="BX669">
            <v>0</v>
          </cell>
          <cell r="BY669">
            <v>0</v>
          </cell>
          <cell r="BZ669">
            <v>2778</v>
          </cell>
          <cell r="CA669">
            <v>202</v>
          </cell>
          <cell r="CB669">
            <v>2980</v>
          </cell>
          <cell r="CC669">
            <v>0.05</v>
          </cell>
          <cell r="CD669">
            <v>4765</v>
          </cell>
        </row>
        <row r="670">
          <cell r="B670" t="str">
            <v>ALA02</v>
          </cell>
          <cell r="C670" t="str">
            <v>CAP29</v>
          </cell>
          <cell r="D670" t="str">
            <v>De    20  pares</v>
          </cell>
          <cell r="E670" t="str">
            <v>U</v>
          </cell>
          <cell r="F670" t="str">
            <v>MRD076</v>
          </cell>
          <cell r="G670" t="str">
            <v>NA</v>
          </cell>
          <cell r="H670" t="str">
            <v>NA</v>
          </cell>
          <cell r="I670" t="str">
            <v>NA</v>
          </cell>
          <cell r="J670" t="str">
            <v>NA</v>
          </cell>
          <cell r="K670" t="str">
            <v>NA</v>
          </cell>
          <cell r="L670" t="str">
            <v>NA</v>
          </cell>
          <cell r="M670">
            <v>40</v>
          </cell>
          <cell r="N670" t="str">
            <v>NA</v>
          </cell>
          <cell r="O670" t="str">
            <v>NA</v>
          </cell>
          <cell r="P670" t="str">
            <v>NA</v>
          </cell>
          <cell r="Q670" t="str">
            <v>NA</v>
          </cell>
          <cell r="R670" t="str">
            <v>NA</v>
          </cell>
          <cell r="S670" t="str">
            <v>NA</v>
          </cell>
          <cell r="T670" t="str">
            <v>CER005</v>
          </cell>
          <cell r="U670" t="str">
            <v>NA</v>
          </cell>
          <cell r="V670" t="str">
            <v>NA</v>
          </cell>
          <cell r="W670" t="str">
            <v>NA</v>
          </cell>
          <cell r="X670" t="str">
            <v>NA</v>
          </cell>
          <cell r="Y670" t="str">
            <v>CMC014</v>
          </cell>
          <cell r="Z670" t="str">
            <v>NA</v>
          </cell>
          <cell r="AA670" t="str">
            <v>NA</v>
          </cell>
          <cell r="AB670" t="str">
            <v>NA</v>
          </cell>
          <cell r="AC670" t="str">
            <v>NA</v>
          </cell>
          <cell r="AD670">
            <v>1</v>
          </cell>
          <cell r="AE670" t="str">
            <v>NA</v>
          </cell>
          <cell r="AF670" t="str">
            <v>NA</v>
          </cell>
          <cell r="AG670" t="str">
            <v>NA</v>
          </cell>
          <cell r="AH670" t="str">
            <v>NA</v>
          </cell>
          <cell r="AI670">
            <v>50</v>
          </cell>
          <cell r="AJ670">
            <v>50</v>
          </cell>
          <cell r="AO670">
            <v>6550</v>
          </cell>
          <cell r="AP670">
            <v>85</v>
          </cell>
          <cell r="AQ670">
            <v>0</v>
          </cell>
          <cell r="AR670">
            <v>0</v>
          </cell>
          <cell r="AS670">
            <v>0</v>
          </cell>
          <cell r="AT670">
            <v>0</v>
          </cell>
          <cell r="AU670">
            <v>0</v>
          </cell>
          <cell r="AV670">
            <v>0</v>
          </cell>
          <cell r="AW670">
            <v>3400</v>
          </cell>
          <cell r="AX670">
            <v>0</v>
          </cell>
          <cell r="AY670">
            <v>0</v>
          </cell>
          <cell r="AZ670">
            <v>0</v>
          </cell>
          <cell r="BA670">
            <v>0</v>
          </cell>
          <cell r="BB670">
            <v>0</v>
          </cell>
          <cell r="BC670">
            <v>0</v>
          </cell>
          <cell r="BD670">
            <v>3570</v>
          </cell>
          <cell r="BE670">
            <v>10116</v>
          </cell>
          <cell r="BF670">
            <v>0</v>
          </cell>
          <cell r="BG670">
            <v>0</v>
          </cell>
          <cell r="BH670">
            <v>0</v>
          </cell>
          <cell r="BI670">
            <v>0</v>
          </cell>
          <cell r="BJ670">
            <v>202</v>
          </cell>
          <cell r="BK670">
            <v>0</v>
          </cell>
          <cell r="BL670">
            <v>0</v>
          </cell>
          <cell r="BM670">
            <v>0</v>
          </cell>
          <cell r="BN670">
            <v>0</v>
          </cell>
          <cell r="BO670">
            <v>202</v>
          </cell>
          <cell r="BP670">
            <v>138896</v>
          </cell>
          <cell r="BQ670">
            <v>0</v>
          </cell>
          <cell r="BR670">
            <v>0</v>
          </cell>
          <cell r="BS670">
            <v>0</v>
          </cell>
          <cell r="BT670">
            <v>0</v>
          </cell>
          <cell r="BU670">
            <v>2778</v>
          </cell>
          <cell r="BV670">
            <v>0</v>
          </cell>
          <cell r="BW670">
            <v>0</v>
          </cell>
          <cell r="BX670">
            <v>0</v>
          </cell>
          <cell r="BY670">
            <v>0</v>
          </cell>
          <cell r="BZ670">
            <v>2778</v>
          </cell>
          <cell r="CA670">
            <v>202</v>
          </cell>
          <cell r="CB670">
            <v>2980</v>
          </cell>
          <cell r="CC670">
            <v>0.05</v>
          </cell>
          <cell r="CD670">
            <v>6550</v>
          </cell>
        </row>
        <row r="671">
          <cell r="B671" t="str">
            <v>ALA03</v>
          </cell>
          <cell r="C671" t="str">
            <v>CAP29</v>
          </cell>
          <cell r="D671" t="str">
            <v>De    30  pares</v>
          </cell>
          <cell r="E671" t="str">
            <v>U</v>
          </cell>
          <cell r="F671" t="str">
            <v>MRD076</v>
          </cell>
          <cell r="G671" t="str">
            <v>NA</v>
          </cell>
          <cell r="H671" t="str">
            <v>NA</v>
          </cell>
          <cell r="I671" t="str">
            <v>NA</v>
          </cell>
          <cell r="J671" t="str">
            <v>NA</v>
          </cell>
          <cell r="K671" t="str">
            <v>NA</v>
          </cell>
          <cell r="L671" t="str">
            <v>NA</v>
          </cell>
          <cell r="M671">
            <v>60</v>
          </cell>
          <cell r="N671" t="str">
            <v>NA</v>
          </cell>
          <cell r="O671" t="str">
            <v>NA</v>
          </cell>
          <cell r="P671" t="str">
            <v>NA</v>
          </cell>
          <cell r="Q671" t="str">
            <v>NA</v>
          </cell>
          <cell r="R671" t="str">
            <v>NA</v>
          </cell>
          <cell r="S671" t="str">
            <v>NA</v>
          </cell>
          <cell r="T671" t="str">
            <v>CER005</v>
          </cell>
          <cell r="U671" t="str">
            <v>NA</v>
          </cell>
          <cell r="V671" t="str">
            <v>NA</v>
          </cell>
          <cell r="W671" t="str">
            <v>NA</v>
          </cell>
          <cell r="X671" t="str">
            <v>NA</v>
          </cell>
          <cell r="Y671" t="str">
            <v>CMC014</v>
          </cell>
          <cell r="Z671" t="str">
            <v>NA</v>
          </cell>
          <cell r="AA671" t="str">
            <v>NA</v>
          </cell>
          <cell r="AB671" t="str">
            <v>NA</v>
          </cell>
          <cell r="AC671" t="str">
            <v>NA</v>
          </cell>
          <cell r="AD671">
            <v>1</v>
          </cell>
          <cell r="AE671" t="str">
            <v>NA</v>
          </cell>
          <cell r="AF671" t="str">
            <v>NA</v>
          </cell>
          <cell r="AG671" t="str">
            <v>NA</v>
          </cell>
          <cell r="AH671" t="str">
            <v>NA</v>
          </cell>
          <cell r="AI671">
            <v>50</v>
          </cell>
          <cell r="AJ671">
            <v>50</v>
          </cell>
          <cell r="AO671">
            <v>8335</v>
          </cell>
          <cell r="AP671">
            <v>85</v>
          </cell>
          <cell r="AQ671">
            <v>0</v>
          </cell>
          <cell r="AR671">
            <v>0</v>
          </cell>
          <cell r="AS671">
            <v>0</v>
          </cell>
          <cell r="AT671">
            <v>0</v>
          </cell>
          <cell r="AU671">
            <v>0</v>
          </cell>
          <cell r="AV671">
            <v>0</v>
          </cell>
          <cell r="AW671">
            <v>5100</v>
          </cell>
          <cell r="AX671">
            <v>0</v>
          </cell>
          <cell r="AY671">
            <v>0</v>
          </cell>
          <cell r="AZ671">
            <v>0</v>
          </cell>
          <cell r="BA671">
            <v>0</v>
          </cell>
          <cell r="BB671">
            <v>0</v>
          </cell>
          <cell r="BC671">
            <v>0</v>
          </cell>
          <cell r="BD671">
            <v>5355</v>
          </cell>
          <cell r="BE671">
            <v>10116</v>
          </cell>
          <cell r="BF671">
            <v>0</v>
          </cell>
          <cell r="BG671">
            <v>0</v>
          </cell>
          <cell r="BH671">
            <v>0</v>
          </cell>
          <cell r="BI671">
            <v>0</v>
          </cell>
          <cell r="BJ671">
            <v>202</v>
          </cell>
          <cell r="BK671">
            <v>0</v>
          </cell>
          <cell r="BL671">
            <v>0</v>
          </cell>
          <cell r="BM671">
            <v>0</v>
          </cell>
          <cell r="BN671">
            <v>0</v>
          </cell>
          <cell r="BO671">
            <v>202</v>
          </cell>
          <cell r="BP671">
            <v>138896</v>
          </cell>
          <cell r="BQ671">
            <v>0</v>
          </cell>
          <cell r="BR671">
            <v>0</v>
          </cell>
          <cell r="BS671">
            <v>0</v>
          </cell>
          <cell r="BT671">
            <v>0</v>
          </cell>
          <cell r="BU671">
            <v>2778</v>
          </cell>
          <cell r="BV671">
            <v>0</v>
          </cell>
          <cell r="BW671">
            <v>0</v>
          </cell>
          <cell r="BX671">
            <v>0</v>
          </cell>
          <cell r="BY671">
            <v>0</v>
          </cell>
          <cell r="BZ671">
            <v>2778</v>
          </cell>
          <cell r="CA671">
            <v>202</v>
          </cell>
          <cell r="CB671">
            <v>2980</v>
          </cell>
          <cell r="CC671">
            <v>0.05</v>
          </cell>
          <cell r="CD671">
            <v>8335</v>
          </cell>
        </row>
        <row r="672">
          <cell r="B672" t="str">
            <v>ALA05</v>
          </cell>
          <cell r="C672" t="str">
            <v>CAP29</v>
          </cell>
          <cell r="D672" t="str">
            <v>De    70  pares</v>
          </cell>
          <cell r="E672" t="str">
            <v>U</v>
          </cell>
          <cell r="F672" t="str">
            <v>MRD076</v>
          </cell>
          <cell r="G672" t="str">
            <v>NA</v>
          </cell>
          <cell r="H672" t="str">
            <v>NA</v>
          </cell>
          <cell r="I672" t="str">
            <v>NA</v>
          </cell>
          <cell r="J672" t="str">
            <v>NA</v>
          </cell>
          <cell r="K672" t="str">
            <v>NA</v>
          </cell>
          <cell r="L672" t="str">
            <v>NA</v>
          </cell>
          <cell r="M672">
            <v>140</v>
          </cell>
          <cell r="N672" t="str">
            <v>NA</v>
          </cell>
          <cell r="O672" t="str">
            <v>NA</v>
          </cell>
          <cell r="P672" t="str">
            <v>NA</v>
          </cell>
          <cell r="Q672" t="str">
            <v>NA</v>
          </cell>
          <cell r="R672" t="str">
            <v>NA</v>
          </cell>
          <cell r="S672" t="str">
            <v>NA</v>
          </cell>
          <cell r="T672" t="str">
            <v>CER005</v>
          </cell>
          <cell r="U672" t="str">
            <v>NA</v>
          </cell>
          <cell r="V672" t="str">
            <v>NA</v>
          </cell>
          <cell r="W672" t="str">
            <v>NA</v>
          </cell>
          <cell r="X672" t="str">
            <v>NA</v>
          </cell>
          <cell r="Y672" t="str">
            <v>CMC014</v>
          </cell>
          <cell r="Z672" t="str">
            <v>NA</v>
          </cell>
          <cell r="AA672" t="str">
            <v>NA</v>
          </cell>
          <cell r="AB672" t="str">
            <v>NA</v>
          </cell>
          <cell r="AC672" t="str">
            <v>NA</v>
          </cell>
          <cell r="AD672">
            <v>1</v>
          </cell>
          <cell r="AE672" t="str">
            <v>NA</v>
          </cell>
          <cell r="AF672" t="str">
            <v>NA</v>
          </cell>
          <cell r="AG672" t="str">
            <v>NA</v>
          </cell>
          <cell r="AH672" t="str">
            <v>NA</v>
          </cell>
          <cell r="AI672">
            <v>50</v>
          </cell>
          <cell r="AJ672">
            <v>50</v>
          </cell>
          <cell r="AO672">
            <v>15475</v>
          </cell>
          <cell r="AP672">
            <v>85</v>
          </cell>
          <cell r="AQ672">
            <v>0</v>
          </cell>
          <cell r="AR672">
            <v>0</v>
          </cell>
          <cell r="AS672">
            <v>0</v>
          </cell>
          <cell r="AT672">
            <v>0</v>
          </cell>
          <cell r="AU672">
            <v>0</v>
          </cell>
          <cell r="AV672">
            <v>0</v>
          </cell>
          <cell r="AW672">
            <v>11900</v>
          </cell>
          <cell r="AX672">
            <v>0</v>
          </cell>
          <cell r="AY672">
            <v>0</v>
          </cell>
          <cell r="AZ672">
            <v>0</v>
          </cell>
          <cell r="BA672">
            <v>0</v>
          </cell>
          <cell r="BB672">
            <v>0</v>
          </cell>
          <cell r="BC672">
            <v>0</v>
          </cell>
          <cell r="BD672">
            <v>12495</v>
          </cell>
          <cell r="BE672">
            <v>10116</v>
          </cell>
          <cell r="BF672">
            <v>0</v>
          </cell>
          <cell r="BG672">
            <v>0</v>
          </cell>
          <cell r="BH672">
            <v>0</v>
          </cell>
          <cell r="BI672">
            <v>0</v>
          </cell>
          <cell r="BJ672">
            <v>202</v>
          </cell>
          <cell r="BK672">
            <v>0</v>
          </cell>
          <cell r="BL672">
            <v>0</v>
          </cell>
          <cell r="BM672">
            <v>0</v>
          </cell>
          <cell r="BN672">
            <v>0</v>
          </cell>
          <cell r="BO672">
            <v>202</v>
          </cell>
          <cell r="BP672">
            <v>138896</v>
          </cell>
          <cell r="BQ672">
            <v>0</v>
          </cell>
          <cell r="BR672">
            <v>0</v>
          </cell>
          <cell r="BS672">
            <v>0</v>
          </cell>
          <cell r="BT672">
            <v>0</v>
          </cell>
          <cell r="BU672">
            <v>2778</v>
          </cell>
          <cell r="BV672">
            <v>0</v>
          </cell>
          <cell r="BW672">
            <v>0</v>
          </cell>
          <cell r="BX672">
            <v>0</v>
          </cell>
          <cell r="BY672">
            <v>0</v>
          </cell>
          <cell r="BZ672">
            <v>2778</v>
          </cell>
          <cell r="CA672">
            <v>202</v>
          </cell>
          <cell r="CB672">
            <v>2980</v>
          </cell>
          <cell r="CC672">
            <v>0.05</v>
          </cell>
          <cell r="CD672">
            <v>15475</v>
          </cell>
        </row>
        <row r="673">
          <cell r="B673" t="str">
            <v>ALA04</v>
          </cell>
          <cell r="C673" t="str">
            <v>CAP29</v>
          </cell>
          <cell r="D673" t="str">
            <v>De   10 - 50  pares</v>
          </cell>
          <cell r="E673" t="str">
            <v>U</v>
          </cell>
          <cell r="F673" t="str">
            <v>MRD076</v>
          </cell>
          <cell r="G673" t="str">
            <v>NA</v>
          </cell>
          <cell r="H673" t="str">
            <v>NA</v>
          </cell>
          <cell r="I673" t="str">
            <v>NA</v>
          </cell>
          <cell r="J673" t="str">
            <v>NA</v>
          </cell>
          <cell r="K673" t="str">
            <v>NA</v>
          </cell>
          <cell r="L673" t="str">
            <v>NA</v>
          </cell>
          <cell r="M673">
            <v>100</v>
          </cell>
          <cell r="N673" t="str">
            <v>NA</v>
          </cell>
          <cell r="O673" t="str">
            <v>NA</v>
          </cell>
          <cell r="P673" t="str">
            <v>NA</v>
          </cell>
          <cell r="Q673" t="str">
            <v>NA</v>
          </cell>
          <cell r="R673" t="str">
            <v>NA</v>
          </cell>
          <cell r="S673" t="str">
            <v>NA</v>
          </cell>
          <cell r="T673" t="str">
            <v>CER005</v>
          </cell>
          <cell r="U673" t="str">
            <v>NA</v>
          </cell>
          <cell r="V673" t="str">
            <v>NA</v>
          </cell>
          <cell r="W673" t="str">
            <v>NA</v>
          </cell>
          <cell r="X673" t="str">
            <v>NA</v>
          </cell>
          <cell r="Y673" t="str">
            <v>CMC014</v>
          </cell>
          <cell r="Z673" t="str">
            <v>NA</v>
          </cell>
          <cell r="AA673" t="str">
            <v>NA</v>
          </cell>
          <cell r="AB673" t="str">
            <v>NA</v>
          </cell>
          <cell r="AC673" t="str">
            <v>NA</v>
          </cell>
          <cell r="AD673">
            <v>1</v>
          </cell>
          <cell r="AE673" t="str">
            <v>NA</v>
          </cell>
          <cell r="AF673" t="str">
            <v>NA</v>
          </cell>
          <cell r="AG673" t="str">
            <v>NA</v>
          </cell>
          <cell r="AH673" t="str">
            <v>NA</v>
          </cell>
          <cell r="AI673">
            <v>50</v>
          </cell>
          <cell r="AJ673">
            <v>50</v>
          </cell>
          <cell r="AO673">
            <v>11905</v>
          </cell>
          <cell r="AP673">
            <v>85</v>
          </cell>
          <cell r="AQ673">
            <v>0</v>
          </cell>
          <cell r="AR673">
            <v>0</v>
          </cell>
          <cell r="AS673">
            <v>0</v>
          </cell>
          <cell r="AT673">
            <v>0</v>
          </cell>
          <cell r="AU673">
            <v>0</v>
          </cell>
          <cell r="AV673">
            <v>0</v>
          </cell>
          <cell r="AW673">
            <v>8500</v>
          </cell>
          <cell r="AX673">
            <v>0</v>
          </cell>
          <cell r="AY673">
            <v>0</v>
          </cell>
          <cell r="AZ673">
            <v>0</v>
          </cell>
          <cell r="BA673">
            <v>0</v>
          </cell>
          <cell r="BB673">
            <v>0</v>
          </cell>
          <cell r="BC673">
            <v>0</v>
          </cell>
          <cell r="BD673">
            <v>8925</v>
          </cell>
          <cell r="BE673">
            <v>10116</v>
          </cell>
          <cell r="BF673">
            <v>0</v>
          </cell>
          <cell r="BG673">
            <v>0</v>
          </cell>
          <cell r="BH673">
            <v>0</v>
          </cell>
          <cell r="BI673">
            <v>0</v>
          </cell>
          <cell r="BJ673">
            <v>202</v>
          </cell>
          <cell r="BK673">
            <v>0</v>
          </cell>
          <cell r="BL673">
            <v>0</v>
          </cell>
          <cell r="BM673">
            <v>0</v>
          </cell>
          <cell r="BN673">
            <v>0</v>
          </cell>
          <cell r="BO673">
            <v>202</v>
          </cell>
          <cell r="BP673">
            <v>138896</v>
          </cell>
          <cell r="BQ673">
            <v>0</v>
          </cell>
          <cell r="BR673">
            <v>0</v>
          </cell>
          <cell r="BS673">
            <v>0</v>
          </cell>
          <cell r="BT673">
            <v>0</v>
          </cell>
          <cell r="BU673">
            <v>2778</v>
          </cell>
          <cell r="BV673">
            <v>0</v>
          </cell>
          <cell r="BW673">
            <v>0</v>
          </cell>
          <cell r="BX673">
            <v>0</v>
          </cell>
          <cell r="BY673">
            <v>0</v>
          </cell>
          <cell r="BZ673">
            <v>2778</v>
          </cell>
          <cell r="CA673">
            <v>202</v>
          </cell>
          <cell r="CB673">
            <v>2980</v>
          </cell>
          <cell r="CC673">
            <v>0.05</v>
          </cell>
          <cell r="CD673">
            <v>11905</v>
          </cell>
        </row>
        <row r="674">
          <cell r="B674" t="str">
            <v>ALA06</v>
          </cell>
          <cell r="C674" t="str">
            <v>CAP29</v>
          </cell>
          <cell r="D674" t="str">
            <v>De   100  pares</v>
          </cell>
          <cell r="E674" t="str">
            <v>U</v>
          </cell>
          <cell r="F674" t="str">
            <v>MRD076</v>
          </cell>
          <cell r="G674" t="str">
            <v>NA</v>
          </cell>
          <cell r="H674" t="str">
            <v>NA</v>
          </cell>
          <cell r="I674" t="str">
            <v>NA</v>
          </cell>
          <cell r="J674" t="str">
            <v>NA</v>
          </cell>
          <cell r="K674" t="str">
            <v>NA</v>
          </cell>
          <cell r="L674" t="str">
            <v>NA</v>
          </cell>
          <cell r="M674">
            <v>200</v>
          </cell>
          <cell r="N674" t="str">
            <v>NA</v>
          </cell>
          <cell r="O674" t="str">
            <v>NA</v>
          </cell>
          <cell r="P674" t="str">
            <v>NA</v>
          </cell>
          <cell r="Q674" t="str">
            <v>NA</v>
          </cell>
          <cell r="R674" t="str">
            <v>NA</v>
          </cell>
          <cell r="S674" t="str">
            <v>NA</v>
          </cell>
          <cell r="T674" t="str">
            <v>CER005</v>
          </cell>
          <cell r="U674" t="str">
            <v>NA</v>
          </cell>
          <cell r="V674" t="str">
            <v>NA</v>
          </cell>
          <cell r="W674" t="str">
            <v>NA</v>
          </cell>
          <cell r="X674" t="str">
            <v>NA</v>
          </cell>
          <cell r="Y674" t="str">
            <v>CMC014</v>
          </cell>
          <cell r="Z674" t="str">
            <v>NA</v>
          </cell>
          <cell r="AA674" t="str">
            <v>NA</v>
          </cell>
          <cell r="AB674" t="str">
            <v>NA</v>
          </cell>
          <cell r="AC674" t="str">
            <v>NA</v>
          </cell>
          <cell r="AD674">
            <v>1</v>
          </cell>
          <cell r="AE674" t="str">
            <v>NA</v>
          </cell>
          <cell r="AF674" t="str">
            <v>NA</v>
          </cell>
          <cell r="AG674" t="str">
            <v>NA</v>
          </cell>
          <cell r="AH674" t="str">
            <v>NA</v>
          </cell>
          <cell r="AI674">
            <v>50</v>
          </cell>
          <cell r="AJ674">
            <v>50</v>
          </cell>
          <cell r="AO674">
            <v>20830</v>
          </cell>
          <cell r="AP674">
            <v>85</v>
          </cell>
          <cell r="AQ674">
            <v>0</v>
          </cell>
          <cell r="AR674">
            <v>0</v>
          </cell>
          <cell r="AS674">
            <v>0</v>
          </cell>
          <cell r="AT674">
            <v>0</v>
          </cell>
          <cell r="AU674">
            <v>0</v>
          </cell>
          <cell r="AV674">
            <v>0</v>
          </cell>
          <cell r="AW674">
            <v>17000</v>
          </cell>
          <cell r="AX674">
            <v>0</v>
          </cell>
          <cell r="AY674">
            <v>0</v>
          </cell>
          <cell r="AZ674">
            <v>0</v>
          </cell>
          <cell r="BA674">
            <v>0</v>
          </cell>
          <cell r="BB674">
            <v>0</v>
          </cell>
          <cell r="BC674">
            <v>0</v>
          </cell>
          <cell r="BD674">
            <v>17850</v>
          </cell>
          <cell r="BE674">
            <v>10116</v>
          </cell>
          <cell r="BF674">
            <v>0</v>
          </cell>
          <cell r="BG674">
            <v>0</v>
          </cell>
          <cell r="BH674">
            <v>0</v>
          </cell>
          <cell r="BI674">
            <v>0</v>
          </cell>
          <cell r="BJ674">
            <v>202</v>
          </cell>
          <cell r="BK674">
            <v>0</v>
          </cell>
          <cell r="BL674">
            <v>0</v>
          </cell>
          <cell r="BM674">
            <v>0</v>
          </cell>
          <cell r="BN674">
            <v>0</v>
          </cell>
          <cell r="BO674">
            <v>202</v>
          </cell>
          <cell r="BP674">
            <v>138896</v>
          </cell>
          <cell r="BQ674">
            <v>0</v>
          </cell>
          <cell r="BR674">
            <v>0</v>
          </cell>
          <cell r="BS674">
            <v>0</v>
          </cell>
          <cell r="BT674">
            <v>0</v>
          </cell>
          <cell r="BU674">
            <v>2778</v>
          </cell>
          <cell r="BV674">
            <v>0</v>
          </cell>
          <cell r="BW674">
            <v>0</v>
          </cell>
          <cell r="BX674">
            <v>0</v>
          </cell>
          <cell r="BY674">
            <v>0</v>
          </cell>
          <cell r="BZ674">
            <v>2778</v>
          </cell>
          <cell r="CA674">
            <v>202</v>
          </cell>
          <cell r="CB674">
            <v>2980</v>
          </cell>
          <cell r="CC674">
            <v>0.05</v>
          </cell>
          <cell r="CD674">
            <v>20830</v>
          </cell>
        </row>
        <row r="675">
          <cell r="B675" t="str">
            <v>ALA07</v>
          </cell>
          <cell r="C675" t="str">
            <v>CAP29</v>
          </cell>
          <cell r="D675" t="str">
            <v>De   150  pares</v>
          </cell>
          <cell r="E675" t="str">
            <v>U</v>
          </cell>
          <cell r="F675" t="str">
            <v>MRD076</v>
          </cell>
          <cell r="G675" t="str">
            <v>NA</v>
          </cell>
          <cell r="H675" t="str">
            <v>NA</v>
          </cell>
          <cell r="I675" t="str">
            <v>NA</v>
          </cell>
          <cell r="J675" t="str">
            <v>NA</v>
          </cell>
          <cell r="K675" t="str">
            <v>NA</v>
          </cell>
          <cell r="L675" t="str">
            <v>NA</v>
          </cell>
          <cell r="M675">
            <v>300</v>
          </cell>
          <cell r="N675" t="str">
            <v>NA</v>
          </cell>
          <cell r="O675" t="str">
            <v>NA</v>
          </cell>
          <cell r="P675" t="str">
            <v>NA</v>
          </cell>
          <cell r="Q675" t="str">
            <v>NA</v>
          </cell>
          <cell r="R675" t="str">
            <v>NA</v>
          </cell>
          <cell r="S675" t="str">
            <v>NA</v>
          </cell>
          <cell r="T675" t="str">
            <v>CER005</v>
          </cell>
          <cell r="U675" t="str">
            <v>NA</v>
          </cell>
          <cell r="V675" t="str">
            <v>NA</v>
          </cell>
          <cell r="W675" t="str">
            <v>NA</v>
          </cell>
          <cell r="X675" t="str">
            <v>NA</v>
          </cell>
          <cell r="Y675" t="str">
            <v>CMC014</v>
          </cell>
          <cell r="Z675" t="str">
            <v>NA</v>
          </cell>
          <cell r="AA675" t="str">
            <v>NA</v>
          </cell>
          <cell r="AB675" t="str">
            <v>NA</v>
          </cell>
          <cell r="AC675" t="str">
            <v>NA</v>
          </cell>
          <cell r="AD675">
            <v>1</v>
          </cell>
          <cell r="AE675" t="str">
            <v>NA</v>
          </cell>
          <cell r="AF675" t="str">
            <v>NA</v>
          </cell>
          <cell r="AG675" t="str">
            <v>NA</v>
          </cell>
          <cell r="AH675" t="str">
            <v>NA</v>
          </cell>
          <cell r="AI675">
            <v>50</v>
          </cell>
          <cell r="AJ675">
            <v>50</v>
          </cell>
          <cell r="AO675">
            <v>29755</v>
          </cell>
          <cell r="AP675">
            <v>85</v>
          </cell>
          <cell r="AQ675">
            <v>0</v>
          </cell>
          <cell r="AR675">
            <v>0</v>
          </cell>
          <cell r="AS675">
            <v>0</v>
          </cell>
          <cell r="AT675">
            <v>0</v>
          </cell>
          <cell r="AU675">
            <v>0</v>
          </cell>
          <cell r="AV675">
            <v>0</v>
          </cell>
          <cell r="AW675">
            <v>25500</v>
          </cell>
          <cell r="AX675">
            <v>0</v>
          </cell>
          <cell r="AY675">
            <v>0</v>
          </cell>
          <cell r="AZ675">
            <v>0</v>
          </cell>
          <cell r="BA675">
            <v>0</v>
          </cell>
          <cell r="BB675">
            <v>0</v>
          </cell>
          <cell r="BC675">
            <v>0</v>
          </cell>
          <cell r="BD675">
            <v>26775</v>
          </cell>
          <cell r="BE675">
            <v>10116</v>
          </cell>
          <cell r="BF675">
            <v>0</v>
          </cell>
          <cell r="BG675">
            <v>0</v>
          </cell>
          <cell r="BH675">
            <v>0</v>
          </cell>
          <cell r="BI675">
            <v>0</v>
          </cell>
          <cell r="BJ675">
            <v>202</v>
          </cell>
          <cell r="BK675">
            <v>0</v>
          </cell>
          <cell r="BL675">
            <v>0</v>
          </cell>
          <cell r="BM675">
            <v>0</v>
          </cell>
          <cell r="BN675">
            <v>0</v>
          </cell>
          <cell r="BO675">
            <v>202</v>
          </cell>
          <cell r="BP675">
            <v>138896</v>
          </cell>
          <cell r="BQ675">
            <v>0</v>
          </cell>
          <cell r="BR675">
            <v>0</v>
          </cell>
          <cell r="BS675">
            <v>0</v>
          </cell>
          <cell r="BT675">
            <v>0</v>
          </cell>
          <cell r="BU675">
            <v>2778</v>
          </cell>
          <cell r="BV675">
            <v>0</v>
          </cell>
          <cell r="BW675">
            <v>0</v>
          </cell>
          <cell r="BX675">
            <v>0</v>
          </cell>
          <cell r="BY675">
            <v>0</v>
          </cell>
          <cell r="BZ675">
            <v>2778</v>
          </cell>
          <cell r="CA675">
            <v>202</v>
          </cell>
          <cell r="CB675">
            <v>2980</v>
          </cell>
          <cell r="CC675">
            <v>0.05</v>
          </cell>
          <cell r="CD675">
            <v>29755</v>
          </cell>
        </row>
        <row r="676">
          <cell r="B676" t="str">
            <v>ALA08</v>
          </cell>
          <cell r="C676" t="str">
            <v>CAP29</v>
          </cell>
          <cell r="D676" t="str">
            <v>De   200  pares</v>
          </cell>
          <cell r="E676" t="str">
            <v>U</v>
          </cell>
          <cell r="F676" t="str">
            <v>MRD076</v>
          </cell>
          <cell r="G676" t="str">
            <v>NA</v>
          </cell>
          <cell r="H676" t="str">
            <v>NA</v>
          </cell>
          <cell r="I676" t="str">
            <v>NA</v>
          </cell>
          <cell r="J676" t="str">
            <v>NA</v>
          </cell>
          <cell r="K676" t="str">
            <v>NA</v>
          </cell>
          <cell r="L676" t="str">
            <v>NA</v>
          </cell>
          <cell r="M676">
            <v>400</v>
          </cell>
          <cell r="N676" t="str">
            <v>NA</v>
          </cell>
          <cell r="O676" t="str">
            <v>NA</v>
          </cell>
          <cell r="P676" t="str">
            <v>NA</v>
          </cell>
          <cell r="Q676" t="str">
            <v>NA</v>
          </cell>
          <cell r="R676" t="str">
            <v>NA</v>
          </cell>
          <cell r="S676" t="str">
            <v>NA</v>
          </cell>
          <cell r="T676" t="str">
            <v>CER005</v>
          </cell>
          <cell r="U676" t="str">
            <v>NA</v>
          </cell>
          <cell r="V676" t="str">
            <v>NA</v>
          </cell>
          <cell r="W676" t="str">
            <v>NA</v>
          </cell>
          <cell r="X676" t="str">
            <v>NA</v>
          </cell>
          <cell r="Y676" t="str">
            <v>CMC014</v>
          </cell>
          <cell r="Z676" t="str">
            <v>NA</v>
          </cell>
          <cell r="AA676" t="str">
            <v>NA</v>
          </cell>
          <cell r="AB676" t="str">
            <v>NA</v>
          </cell>
          <cell r="AC676" t="str">
            <v>NA</v>
          </cell>
          <cell r="AD676">
            <v>1</v>
          </cell>
          <cell r="AE676" t="str">
            <v>NA</v>
          </cell>
          <cell r="AF676" t="str">
            <v>NA</v>
          </cell>
          <cell r="AG676" t="str">
            <v>NA</v>
          </cell>
          <cell r="AH676" t="str">
            <v>NA</v>
          </cell>
          <cell r="AI676">
            <v>50</v>
          </cell>
          <cell r="AJ676">
            <v>50</v>
          </cell>
          <cell r="AO676">
            <v>38680</v>
          </cell>
          <cell r="AP676">
            <v>85</v>
          </cell>
          <cell r="AQ676">
            <v>0</v>
          </cell>
          <cell r="AR676">
            <v>0</v>
          </cell>
          <cell r="AS676">
            <v>0</v>
          </cell>
          <cell r="AT676">
            <v>0</v>
          </cell>
          <cell r="AU676">
            <v>0</v>
          </cell>
          <cell r="AV676">
            <v>0</v>
          </cell>
          <cell r="AW676">
            <v>34000</v>
          </cell>
          <cell r="AX676">
            <v>0</v>
          </cell>
          <cell r="AY676">
            <v>0</v>
          </cell>
          <cell r="AZ676">
            <v>0</v>
          </cell>
          <cell r="BA676">
            <v>0</v>
          </cell>
          <cell r="BB676">
            <v>0</v>
          </cell>
          <cell r="BC676">
            <v>0</v>
          </cell>
          <cell r="BD676">
            <v>35700</v>
          </cell>
          <cell r="BE676">
            <v>10116</v>
          </cell>
          <cell r="BF676">
            <v>0</v>
          </cell>
          <cell r="BG676">
            <v>0</v>
          </cell>
          <cell r="BH676">
            <v>0</v>
          </cell>
          <cell r="BI676">
            <v>0</v>
          </cell>
          <cell r="BJ676">
            <v>202</v>
          </cell>
          <cell r="BK676">
            <v>0</v>
          </cell>
          <cell r="BL676">
            <v>0</v>
          </cell>
          <cell r="BM676">
            <v>0</v>
          </cell>
          <cell r="BN676">
            <v>0</v>
          </cell>
          <cell r="BO676">
            <v>202</v>
          </cell>
          <cell r="BP676">
            <v>138896</v>
          </cell>
          <cell r="BQ676">
            <v>0</v>
          </cell>
          <cell r="BR676">
            <v>0</v>
          </cell>
          <cell r="BS676">
            <v>0</v>
          </cell>
          <cell r="BT676">
            <v>0</v>
          </cell>
          <cell r="BU676">
            <v>2778</v>
          </cell>
          <cell r="BV676">
            <v>0</v>
          </cell>
          <cell r="BW676">
            <v>0</v>
          </cell>
          <cell r="BX676">
            <v>0</v>
          </cell>
          <cell r="BY676">
            <v>0</v>
          </cell>
          <cell r="BZ676">
            <v>2778</v>
          </cell>
          <cell r="CA676">
            <v>202</v>
          </cell>
          <cell r="CB676">
            <v>2980</v>
          </cell>
          <cell r="CC676">
            <v>0.05</v>
          </cell>
          <cell r="CD676">
            <v>38680</v>
          </cell>
        </row>
        <row r="677">
          <cell r="B677" t="str">
            <v>APC01</v>
          </cell>
          <cell r="C677" t="str">
            <v>CAP30</v>
          </cell>
          <cell r="D677" t="str">
            <v>De    10  pares</v>
          </cell>
          <cell r="E677" t="str">
            <v>U</v>
          </cell>
          <cell r="F677" t="str">
            <v>NA</v>
          </cell>
          <cell r="G677" t="str">
            <v>NA</v>
          </cell>
          <cell r="H677" t="str">
            <v>NA</v>
          </cell>
          <cell r="I677" t="str">
            <v>NA</v>
          </cell>
          <cell r="J677" t="str">
            <v>NA</v>
          </cell>
          <cell r="K677" t="str">
            <v>NA</v>
          </cell>
          <cell r="L677" t="str">
            <v>NA</v>
          </cell>
          <cell r="M677" t="str">
            <v>NA</v>
          </cell>
          <cell r="N677" t="str">
            <v>NA</v>
          </cell>
          <cell r="O677" t="str">
            <v>NA</v>
          </cell>
          <cell r="P677" t="str">
            <v>NA</v>
          </cell>
          <cell r="Q677" t="str">
            <v>NA</v>
          </cell>
          <cell r="R677" t="str">
            <v>NA</v>
          </cell>
          <cell r="S677" t="str">
            <v>NA</v>
          </cell>
          <cell r="T677" t="str">
            <v>NA</v>
          </cell>
          <cell r="U677" t="str">
            <v>NA</v>
          </cell>
          <cell r="V677" t="str">
            <v>NA</v>
          </cell>
          <cell r="W677" t="str">
            <v>NA</v>
          </cell>
          <cell r="X677" t="str">
            <v>NA</v>
          </cell>
          <cell r="Y677" t="str">
            <v>NA</v>
          </cell>
          <cell r="Z677" t="str">
            <v>NA</v>
          </cell>
          <cell r="AA677" t="str">
            <v>NA</v>
          </cell>
          <cell r="AB677" t="str">
            <v>NA</v>
          </cell>
          <cell r="AC677" t="str">
            <v>NA</v>
          </cell>
          <cell r="AD677">
            <v>1</v>
          </cell>
          <cell r="AE677" t="str">
            <v>NA</v>
          </cell>
          <cell r="AF677" t="str">
            <v>NA</v>
          </cell>
          <cell r="AG677" t="str">
            <v>NA</v>
          </cell>
          <cell r="AH677" t="str">
            <v>NA</v>
          </cell>
          <cell r="AI677">
            <v>12</v>
          </cell>
          <cell r="AJ677">
            <v>12</v>
          </cell>
          <cell r="AO677">
            <v>0</v>
          </cell>
          <cell r="AP677">
            <v>0</v>
          </cell>
          <cell r="AQ677">
            <v>0</v>
          </cell>
          <cell r="AR677">
            <v>0</v>
          </cell>
          <cell r="AS677">
            <v>0</v>
          </cell>
          <cell r="AT677">
            <v>0</v>
          </cell>
          <cell r="AU677">
            <v>0</v>
          </cell>
          <cell r="AV677">
            <v>0</v>
          </cell>
          <cell r="AW677">
            <v>0</v>
          </cell>
          <cell r="AX677">
            <v>0</v>
          </cell>
          <cell r="AY677">
            <v>0</v>
          </cell>
          <cell r="AZ677">
            <v>0</v>
          </cell>
          <cell r="BA677">
            <v>0</v>
          </cell>
          <cell r="BB677">
            <v>0</v>
          </cell>
          <cell r="BC677">
            <v>0</v>
          </cell>
          <cell r="BD677">
            <v>0</v>
          </cell>
          <cell r="BE677">
            <v>0</v>
          </cell>
          <cell r="BF677">
            <v>0</v>
          </cell>
          <cell r="BG677">
            <v>0</v>
          </cell>
          <cell r="BH677">
            <v>0</v>
          </cell>
          <cell r="BI677">
            <v>0</v>
          </cell>
          <cell r="BJ677">
            <v>0</v>
          </cell>
          <cell r="BK677">
            <v>0</v>
          </cell>
          <cell r="BL677">
            <v>0</v>
          </cell>
          <cell r="BM677">
            <v>0</v>
          </cell>
          <cell r="BN677">
            <v>0</v>
          </cell>
          <cell r="BO677">
            <v>0</v>
          </cell>
          <cell r="BP677">
            <v>0</v>
          </cell>
          <cell r="BQ677">
            <v>0</v>
          </cell>
          <cell r="BR677">
            <v>0</v>
          </cell>
          <cell r="BS677">
            <v>0</v>
          </cell>
          <cell r="BT677">
            <v>0</v>
          </cell>
          <cell r="BU677">
            <v>0</v>
          </cell>
          <cell r="BV677">
            <v>0</v>
          </cell>
          <cell r="BW677">
            <v>0</v>
          </cell>
          <cell r="BX677">
            <v>0</v>
          </cell>
          <cell r="BY677">
            <v>0</v>
          </cell>
          <cell r="BZ677">
            <v>0</v>
          </cell>
          <cell r="CA677">
            <v>0</v>
          </cell>
          <cell r="CB677">
            <v>0</v>
          </cell>
          <cell r="CC677">
            <v>0.05</v>
          </cell>
          <cell r="CD677">
            <v>0</v>
          </cell>
        </row>
        <row r="678">
          <cell r="B678" t="str">
            <v>APC02</v>
          </cell>
          <cell r="C678" t="str">
            <v>CAP30</v>
          </cell>
          <cell r="D678" t="str">
            <v>De    20  pares</v>
          </cell>
          <cell r="E678" t="str">
            <v>U</v>
          </cell>
          <cell r="F678" t="str">
            <v>NA</v>
          </cell>
          <cell r="G678" t="str">
            <v>NA</v>
          </cell>
          <cell r="H678" t="str">
            <v>NA</v>
          </cell>
          <cell r="I678" t="str">
            <v>NA</v>
          </cell>
          <cell r="J678" t="str">
            <v>NA</v>
          </cell>
          <cell r="K678" t="str">
            <v>NA</v>
          </cell>
          <cell r="L678" t="str">
            <v>NA</v>
          </cell>
          <cell r="M678" t="str">
            <v>NA</v>
          </cell>
          <cell r="N678" t="str">
            <v>NA</v>
          </cell>
          <cell r="O678" t="str">
            <v>NA</v>
          </cell>
          <cell r="P678" t="str">
            <v>NA</v>
          </cell>
          <cell r="Q678" t="str">
            <v>NA</v>
          </cell>
          <cell r="R678" t="str">
            <v>NA</v>
          </cell>
          <cell r="S678" t="str">
            <v>NA</v>
          </cell>
          <cell r="T678" t="str">
            <v>NA</v>
          </cell>
          <cell r="U678" t="str">
            <v>NA</v>
          </cell>
          <cell r="V678" t="str">
            <v>NA</v>
          </cell>
          <cell r="W678" t="str">
            <v>NA</v>
          </cell>
          <cell r="X678" t="str">
            <v>NA</v>
          </cell>
          <cell r="Y678" t="str">
            <v>NA</v>
          </cell>
          <cell r="Z678" t="str">
            <v>NA</v>
          </cell>
          <cell r="AA678" t="str">
            <v>NA</v>
          </cell>
          <cell r="AB678" t="str">
            <v>NA</v>
          </cell>
          <cell r="AC678" t="str">
            <v>NA</v>
          </cell>
          <cell r="AD678">
            <v>1</v>
          </cell>
          <cell r="AE678" t="str">
            <v>NA</v>
          </cell>
          <cell r="AF678" t="str">
            <v>NA</v>
          </cell>
          <cell r="AG678" t="str">
            <v>NA</v>
          </cell>
          <cell r="AH678" t="str">
            <v>NA</v>
          </cell>
          <cell r="AI678">
            <v>125</v>
          </cell>
          <cell r="AJ678">
            <v>125</v>
          </cell>
          <cell r="AO678">
            <v>0</v>
          </cell>
          <cell r="AP678">
            <v>0</v>
          </cell>
          <cell r="AQ678">
            <v>0</v>
          </cell>
          <cell r="AR678">
            <v>0</v>
          </cell>
          <cell r="AS678">
            <v>0</v>
          </cell>
          <cell r="AT678">
            <v>0</v>
          </cell>
          <cell r="AU678">
            <v>0</v>
          </cell>
          <cell r="AV678">
            <v>0</v>
          </cell>
          <cell r="AW678">
            <v>0</v>
          </cell>
          <cell r="AX678">
            <v>0</v>
          </cell>
          <cell r="AY678">
            <v>0</v>
          </cell>
          <cell r="AZ678">
            <v>0</v>
          </cell>
          <cell r="BA678">
            <v>0</v>
          </cell>
          <cell r="BB678">
            <v>0</v>
          </cell>
          <cell r="BC678">
            <v>0</v>
          </cell>
          <cell r="BD678">
            <v>0</v>
          </cell>
          <cell r="BE678">
            <v>0</v>
          </cell>
          <cell r="BF678">
            <v>0</v>
          </cell>
          <cell r="BG678">
            <v>0</v>
          </cell>
          <cell r="BH678">
            <v>0</v>
          </cell>
          <cell r="BI678">
            <v>0</v>
          </cell>
          <cell r="BJ678">
            <v>0</v>
          </cell>
          <cell r="BK678">
            <v>0</v>
          </cell>
          <cell r="BL678">
            <v>0</v>
          </cell>
          <cell r="BM678">
            <v>0</v>
          </cell>
          <cell r="BN678">
            <v>0</v>
          </cell>
          <cell r="BO678">
            <v>0</v>
          </cell>
          <cell r="BP678">
            <v>0</v>
          </cell>
          <cell r="BQ678">
            <v>0</v>
          </cell>
          <cell r="BR678">
            <v>0</v>
          </cell>
          <cell r="BS678">
            <v>0</v>
          </cell>
          <cell r="BT678">
            <v>0</v>
          </cell>
          <cell r="BU678">
            <v>0</v>
          </cell>
          <cell r="BV678">
            <v>0</v>
          </cell>
          <cell r="BW678">
            <v>0</v>
          </cell>
          <cell r="BX678">
            <v>0</v>
          </cell>
          <cell r="BY678">
            <v>0</v>
          </cell>
          <cell r="BZ678">
            <v>0</v>
          </cell>
          <cell r="CA678">
            <v>0</v>
          </cell>
          <cell r="CB678">
            <v>0</v>
          </cell>
          <cell r="CC678">
            <v>0.05</v>
          </cell>
          <cell r="CD678">
            <v>0</v>
          </cell>
        </row>
        <row r="679">
          <cell r="B679" t="str">
            <v>APC03</v>
          </cell>
          <cell r="C679" t="str">
            <v>CAP30</v>
          </cell>
          <cell r="D679" t="str">
            <v>De    30  pares</v>
          </cell>
          <cell r="E679" t="str">
            <v>U</v>
          </cell>
          <cell r="F679" t="str">
            <v>NA</v>
          </cell>
          <cell r="G679" t="str">
            <v>NA</v>
          </cell>
          <cell r="H679" t="str">
            <v>NA</v>
          </cell>
          <cell r="I679" t="str">
            <v>NA</v>
          </cell>
          <cell r="J679" t="str">
            <v>NA</v>
          </cell>
          <cell r="K679" t="str">
            <v>NA</v>
          </cell>
          <cell r="L679" t="str">
            <v>NA</v>
          </cell>
          <cell r="M679" t="str">
            <v>NA</v>
          </cell>
          <cell r="N679" t="str">
            <v>NA</v>
          </cell>
          <cell r="O679" t="str">
            <v>NA</v>
          </cell>
          <cell r="P679" t="str">
            <v>NA</v>
          </cell>
          <cell r="Q679" t="str">
            <v>NA</v>
          </cell>
          <cell r="R679" t="str">
            <v>NA</v>
          </cell>
          <cell r="S679" t="str">
            <v>NA</v>
          </cell>
          <cell r="T679" t="str">
            <v>NA</v>
          </cell>
          <cell r="U679" t="str">
            <v>NA</v>
          </cell>
          <cell r="V679" t="str">
            <v>NA</v>
          </cell>
          <cell r="W679" t="str">
            <v>NA</v>
          </cell>
          <cell r="X679" t="str">
            <v>NA</v>
          </cell>
          <cell r="Y679" t="str">
            <v>NA</v>
          </cell>
          <cell r="Z679" t="str">
            <v>NA</v>
          </cell>
          <cell r="AA679" t="str">
            <v>NA</v>
          </cell>
          <cell r="AB679" t="str">
            <v>NA</v>
          </cell>
          <cell r="AC679" t="str">
            <v>NA</v>
          </cell>
          <cell r="AD679" t="str">
            <v>NA</v>
          </cell>
          <cell r="AE679" t="str">
            <v>NA</v>
          </cell>
          <cell r="AF679" t="str">
            <v>NA</v>
          </cell>
          <cell r="AG679" t="str">
            <v>NA</v>
          </cell>
          <cell r="AH679" t="str">
            <v>NA</v>
          </cell>
          <cell r="AI679">
            <v>0</v>
          </cell>
          <cell r="AO679">
            <v>0</v>
          </cell>
          <cell r="AP679">
            <v>0</v>
          </cell>
          <cell r="AQ679">
            <v>0</v>
          </cell>
          <cell r="AR679">
            <v>0</v>
          </cell>
          <cell r="AS679">
            <v>0</v>
          </cell>
          <cell r="AT679">
            <v>0</v>
          </cell>
          <cell r="AU679">
            <v>0</v>
          </cell>
          <cell r="AV679">
            <v>0</v>
          </cell>
          <cell r="AW679">
            <v>0</v>
          </cell>
          <cell r="AX679">
            <v>0</v>
          </cell>
          <cell r="AY679">
            <v>0</v>
          </cell>
          <cell r="AZ679">
            <v>0</v>
          </cell>
          <cell r="BA679">
            <v>0</v>
          </cell>
          <cell r="BB679">
            <v>0</v>
          </cell>
          <cell r="BC679">
            <v>0</v>
          </cell>
          <cell r="BD679">
            <v>0</v>
          </cell>
          <cell r="BE679">
            <v>0</v>
          </cell>
          <cell r="BF679">
            <v>0</v>
          </cell>
          <cell r="BG679">
            <v>0</v>
          </cell>
          <cell r="BH679">
            <v>0</v>
          </cell>
          <cell r="BI679">
            <v>0</v>
          </cell>
          <cell r="BJ679">
            <v>0</v>
          </cell>
          <cell r="BK679">
            <v>0</v>
          </cell>
          <cell r="BL679">
            <v>0</v>
          </cell>
          <cell r="BM679">
            <v>0</v>
          </cell>
          <cell r="BN679">
            <v>0</v>
          </cell>
          <cell r="BO679">
            <v>0</v>
          </cell>
          <cell r="BP679">
            <v>0</v>
          </cell>
          <cell r="BQ679">
            <v>0</v>
          </cell>
          <cell r="BR679">
            <v>0</v>
          </cell>
          <cell r="BS679">
            <v>0</v>
          </cell>
          <cell r="BT679">
            <v>0</v>
          </cell>
          <cell r="BU679">
            <v>0</v>
          </cell>
          <cell r="BV679">
            <v>0</v>
          </cell>
          <cell r="BW679">
            <v>0</v>
          </cell>
          <cell r="BX679">
            <v>0</v>
          </cell>
          <cell r="BY679">
            <v>0</v>
          </cell>
          <cell r="BZ679">
            <v>0</v>
          </cell>
          <cell r="CA679">
            <v>0</v>
          </cell>
          <cell r="CB679">
            <v>0</v>
          </cell>
          <cell r="CC679">
            <v>0.05</v>
          </cell>
          <cell r="CD679">
            <v>0</v>
          </cell>
        </row>
        <row r="680">
          <cell r="B680" t="str">
            <v>APC04</v>
          </cell>
          <cell r="C680" t="str">
            <v>CAP30</v>
          </cell>
          <cell r="D680" t="str">
            <v>De    40  pares</v>
          </cell>
          <cell r="E680" t="str">
            <v>U</v>
          </cell>
          <cell r="F680" t="str">
            <v>NA</v>
          </cell>
          <cell r="G680" t="str">
            <v>NA</v>
          </cell>
          <cell r="H680" t="str">
            <v>NA</v>
          </cell>
          <cell r="I680" t="str">
            <v>NA</v>
          </cell>
          <cell r="J680" t="str">
            <v>NA</v>
          </cell>
          <cell r="K680" t="str">
            <v>NA</v>
          </cell>
          <cell r="L680" t="str">
            <v>NA</v>
          </cell>
          <cell r="M680" t="str">
            <v>NA</v>
          </cell>
          <cell r="N680" t="str">
            <v>NA</v>
          </cell>
          <cell r="O680" t="str">
            <v>NA</v>
          </cell>
          <cell r="P680" t="str">
            <v>NA</v>
          </cell>
          <cell r="Q680" t="str">
            <v>NA</v>
          </cell>
          <cell r="R680" t="str">
            <v>NA</v>
          </cell>
          <cell r="S680" t="str">
            <v>NA</v>
          </cell>
          <cell r="T680" t="str">
            <v>NA</v>
          </cell>
          <cell r="U680" t="str">
            <v>NA</v>
          </cell>
          <cell r="V680" t="str">
            <v>NA</v>
          </cell>
          <cell r="W680" t="str">
            <v>NA</v>
          </cell>
          <cell r="X680" t="str">
            <v>NA</v>
          </cell>
          <cell r="Y680" t="str">
            <v>NA</v>
          </cell>
          <cell r="Z680" t="str">
            <v>NA</v>
          </cell>
          <cell r="AA680" t="str">
            <v>NA</v>
          </cell>
          <cell r="AB680" t="str">
            <v>NA</v>
          </cell>
          <cell r="AC680" t="str">
            <v>NA</v>
          </cell>
          <cell r="AD680" t="str">
            <v>NA</v>
          </cell>
          <cell r="AE680" t="str">
            <v>NA</v>
          </cell>
          <cell r="AF680" t="str">
            <v>NA</v>
          </cell>
          <cell r="AG680" t="str">
            <v>NA</v>
          </cell>
          <cell r="AH680" t="str">
            <v>NA</v>
          </cell>
          <cell r="AI680">
            <v>0</v>
          </cell>
          <cell r="AO680">
            <v>0</v>
          </cell>
          <cell r="AP680">
            <v>0</v>
          </cell>
          <cell r="AQ680">
            <v>0</v>
          </cell>
          <cell r="AR680">
            <v>0</v>
          </cell>
          <cell r="AS680">
            <v>0</v>
          </cell>
          <cell r="AT680">
            <v>0</v>
          </cell>
          <cell r="AU680">
            <v>0</v>
          </cell>
          <cell r="AV680">
            <v>0</v>
          </cell>
          <cell r="AW680">
            <v>0</v>
          </cell>
          <cell r="AX680">
            <v>0</v>
          </cell>
          <cell r="AY680">
            <v>0</v>
          </cell>
          <cell r="AZ680">
            <v>0</v>
          </cell>
          <cell r="BA680">
            <v>0</v>
          </cell>
          <cell r="BB680">
            <v>0</v>
          </cell>
          <cell r="BC680">
            <v>0</v>
          </cell>
          <cell r="BD680">
            <v>0</v>
          </cell>
          <cell r="BE680">
            <v>0</v>
          </cell>
          <cell r="BF680">
            <v>0</v>
          </cell>
          <cell r="BG680">
            <v>0</v>
          </cell>
          <cell r="BH680">
            <v>0</v>
          </cell>
          <cell r="BI680">
            <v>0</v>
          </cell>
          <cell r="BJ680">
            <v>0</v>
          </cell>
          <cell r="BK680">
            <v>0</v>
          </cell>
          <cell r="BL680">
            <v>0</v>
          </cell>
          <cell r="BM680">
            <v>0</v>
          </cell>
          <cell r="BN680">
            <v>0</v>
          </cell>
          <cell r="BO680">
            <v>0</v>
          </cell>
          <cell r="BP680">
            <v>0</v>
          </cell>
          <cell r="BQ680">
            <v>0</v>
          </cell>
          <cell r="BR680">
            <v>0</v>
          </cell>
          <cell r="BS680">
            <v>0</v>
          </cell>
          <cell r="BT680">
            <v>0</v>
          </cell>
          <cell r="BU680">
            <v>0</v>
          </cell>
          <cell r="BV680">
            <v>0</v>
          </cell>
          <cell r="BW680">
            <v>0</v>
          </cell>
          <cell r="BX680">
            <v>0</v>
          </cell>
          <cell r="BY680">
            <v>0</v>
          </cell>
          <cell r="BZ680">
            <v>0</v>
          </cell>
          <cell r="CA680">
            <v>0</v>
          </cell>
          <cell r="CB680">
            <v>0</v>
          </cell>
          <cell r="CC680">
            <v>0.05</v>
          </cell>
          <cell r="CD680">
            <v>0</v>
          </cell>
        </row>
        <row r="681">
          <cell r="B681" t="str">
            <v>APC05</v>
          </cell>
          <cell r="C681" t="str">
            <v>CAP30</v>
          </cell>
          <cell r="D681" t="str">
            <v>De    50  pares</v>
          </cell>
          <cell r="E681" t="str">
            <v>U</v>
          </cell>
          <cell r="F681" t="str">
            <v>NA</v>
          </cell>
          <cell r="G681" t="str">
            <v>NA</v>
          </cell>
          <cell r="H681" t="str">
            <v>NA</v>
          </cell>
          <cell r="I681" t="str">
            <v>NA</v>
          </cell>
          <cell r="J681" t="str">
            <v>NA</v>
          </cell>
          <cell r="K681" t="str">
            <v>NA</v>
          </cell>
          <cell r="L681" t="str">
            <v>NA</v>
          </cell>
          <cell r="M681" t="str">
            <v>NA</v>
          </cell>
          <cell r="N681" t="str">
            <v>NA</v>
          </cell>
          <cell r="O681" t="str">
            <v>NA</v>
          </cell>
          <cell r="P681" t="str">
            <v>NA</v>
          </cell>
          <cell r="Q681" t="str">
            <v>NA</v>
          </cell>
          <cell r="R681" t="str">
            <v>NA</v>
          </cell>
          <cell r="S681" t="str">
            <v>NA</v>
          </cell>
          <cell r="T681" t="str">
            <v>NA</v>
          </cell>
          <cell r="U681" t="str">
            <v>NA</v>
          </cell>
          <cell r="V681" t="str">
            <v>NA</v>
          </cell>
          <cell r="W681" t="str">
            <v>NA</v>
          </cell>
          <cell r="X681" t="str">
            <v>NA</v>
          </cell>
          <cell r="Y681" t="str">
            <v>NA</v>
          </cell>
          <cell r="Z681" t="str">
            <v>NA</v>
          </cell>
          <cell r="AA681" t="str">
            <v>NA</v>
          </cell>
          <cell r="AB681" t="str">
            <v>NA</v>
          </cell>
          <cell r="AC681" t="str">
            <v>NA</v>
          </cell>
          <cell r="AD681" t="str">
            <v>NA</v>
          </cell>
          <cell r="AE681" t="str">
            <v>NA</v>
          </cell>
          <cell r="AF681" t="str">
            <v>NA</v>
          </cell>
          <cell r="AG681" t="str">
            <v>NA</v>
          </cell>
          <cell r="AH681" t="str">
            <v>NA</v>
          </cell>
          <cell r="AI681">
            <v>0</v>
          </cell>
          <cell r="AO681">
            <v>0</v>
          </cell>
          <cell r="AP681">
            <v>0</v>
          </cell>
          <cell r="AQ681">
            <v>0</v>
          </cell>
          <cell r="AR681">
            <v>0</v>
          </cell>
          <cell r="AS681">
            <v>0</v>
          </cell>
          <cell r="AT681">
            <v>0</v>
          </cell>
          <cell r="AU681">
            <v>0</v>
          </cell>
          <cell r="AV681">
            <v>0</v>
          </cell>
          <cell r="AW681">
            <v>0</v>
          </cell>
          <cell r="AX681">
            <v>0</v>
          </cell>
          <cell r="AY681">
            <v>0</v>
          </cell>
          <cell r="AZ681">
            <v>0</v>
          </cell>
          <cell r="BA681">
            <v>0</v>
          </cell>
          <cell r="BB681">
            <v>0</v>
          </cell>
          <cell r="BC681">
            <v>0</v>
          </cell>
          <cell r="BD681">
            <v>0</v>
          </cell>
          <cell r="BE681">
            <v>0</v>
          </cell>
          <cell r="BF681">
            <v>0</v>
          </cell>
          <cell r="BG681">
            <v>0</v>
          </cell>
          <cell r="BH681">
            <v>0</v>
          </cell>
          <cell r="BI681">
            <v>0</v>
          </cell>
          <cell r="BJ681">
            <v>0</v>
          </cell>
          <cell r="BK681">
            <v>0</v>
          </cell>
          <cell r="BL681">
            <v>0</v>
          </cell>
          <cell r="BM681">
            <v>0</v>
          </cell>
          <cell r="BN681">
            <v>0</v>
          </cell>
          <cell r="BO681">
            <v>0</v>
          </cell>
          <cell r="BP681">
            <v>0</v>
          </cell>
          <cell r="BQ681">
            <v>0</v>
          </cell>
          <cell r="BR681">
            <v>0</v>
          </cell>
          <cell r="BS681">
            <v>0</v>
          </cell>
          <cell r="BT681">
            <v>0</v>
          </cell>
          <cell r="BU681">
            <v>0</v>
          </cell>
          <cell r="BV681">
            <v>0</v>
          </cell>
          <cell r="BW681">
            <v>0</v>
          </cell>
          <cell r="BX681">
            <v>0</v>
          </cell>
          <cell r="BY681">
            <v>0</v>
          </cell>
          <cell r="BZ681">
            <v>0</v>
          </cell>
          <cell r="CA681">
            <v>0</v>
          </cell>
          <cell r="CB681">
            <v>0</v>
          </cell>
          <cell r="CC681">
            <v>0.05</v>
          </cell>
          <cell r="CD681">
            <v>0</v>
          </cell>
        </row>
        <row r="682">
          <cell r="B682" t="str">
            <v>APC06</v>
          </cell>
          <cell r="C682" t="str">
            <v>CAP30</v>
          </cell>
          <cell r="D682" t="str">
            <v>De    70  pares</v>
          </cell>
          <cell r="E682" t="str">
            <v>U</v>
          </cell>
          <cell r="F682" t="str">
            <v>NA</v>
          </cell>
          <cell r="G682" t="str">
            <v>NA</v>
          </cell>
          <cell r="H682" t="str">
            <v>NA</v>
          </cell>
          <cell r="I682" t="str">
            <v>NA</v>
          </cell>
          <cell r="J682" t="str">
            <v>NA</v>
          </cell>
          <cell r="K682" t="str">
            <v>NA</v>
          </cell>
          <cell r="L682" t="str">
            <v>NA</v>
          </cell>
          <cell r="M682" t="str">
            <v>NA</v>
          </cell>
          <cell r="N682" t="str">
            <v>NA</v>
          </cell>
          <cell r="O682" t="str">
            <v>NA</v>
          </cell>
          <cell r="P682" t="str">
            <v>NA</v>
          </cell>
          <cell r="Q682" t="str">
            <v>NA</v>
          </cell>
          <cell r="R682" t="str">
            <v>NA</v>
          </cell>
          <cell r="S682" t="str">
            <v>NA</v>
          </cell>
          <cell r="T682" t="str">
            <v>NA</v>
          </cell>
          <cell r="U682" t="str">
            <v>NA</v>
          </cell>
          <cell r="V682" t="str">
            <v>NA</v>
          </cell>
          <cell r="W682" t="str">
            <v>NA</v>
          </cell>
          <cell r="X682" t="str">
            <v>NA</v>
          </cell>
          <cell r="Y682" t="str">
            <v>NA</v>
          </cell>
          <cell r="Z682" t="str">
            <v>NA</v>
          </cell>
          <cell r="AA682" t="str">
            <v>NA</v>
          </cell>
          <cell r="AB682" t="str">
            <v>NA</v>
          </cell>
          <cell r="AC682" t="str">
            <v>NA</v>
          </cell>
          <cell r="AD682" t="str">
            <v>NA</v>
          </cell>
          <cell r="AE682" t="str">
            <v>NA</v>
          </cell>
          <cell r="AF682" t="str">
            <v>NA</v>
          </cell>
          <cell r="AG682" t="str">
            <v>NA</v>
          </cell>
          <cell r="AH682" t="str">
            <v>NA</v>
          </cell>
          <cell r="AI682">
            <v>0</v>
          </cell>
          <cell r="AO682">
            <v>0</v>
          </cell>
          <cell r="AP682">
            <v>0</v>
          </cell>
          <cell r="AQ682">
            <v>0</v>
          </cell>
          <cell r="AR682">
            <v>0</v>
          </cell>
          <cell r="AS682">
            <v>0</v>
          </cell>
          <cell r="AT682">
            <v>0</v>
          </cell>
          <cell r="AU682">
            <v>0</v>
          </cell>
          <cell r="AV682">
            <v>0</v>
          </cell>
          <cell r="AW682">
            <v>0</v>
          </cell>
          <cell r="AX682">
            <v>0</v>
          </cell>
          <cell r="AY682">
            <v>0</v>
          </cell>
          <cell r="AZ682">
            <v>0</v>
          </cell>
          <cell r="BA682">
            <v>0</v>
          </cell>
          <cell r="BB682">
            <v>0</v>
          </cell>
          <cell r="BC682">
            <v>0</v>
          </cell>
          <cell r="BD682">
            <v>0</v>
          </cell>
          <cell r="BE682">
            <v>0</v>
          </cell>
          <cell r="BF682">
            <v>0</v>
          </cell>
          <cell r="BG682">
            <v>0</v>
          </cell>
          <cell r="BH682">
            <v>0</v>
          </cell>
          <cell r="BI682">
            <v>0</v>
          </cell>
          <cell r="BJ682">
            <v>0</v>
          </cell>
          <cell r="BK682">
            <v>0</v>
          </cell>
          <cell r="BL682">
            <v>0</v>
          </cell>
          <cell r="BM682">
            <v>0</v>
          </cell>
          <cell r="BN682">
            <v>0</v>
          </cell>
          <cell r="BO682">
            <v>0</v>
          </cell>
          <cell r="BP682">
            <v>0</v>
          </cell>
          <cell r="BQ682">
            <v>0</v>
          </cell>
          <cell r="BR682">
            <v>0</v>
          </cell>
          <cell r="BS682">
            <v>0</v>
          </cell>
          <cell r="BT682">
            <v>0</v>
          </cell>
          <cell r="BU682">
            <v>0</v>
          </cell>
          <cell r="BV682">
            <v>0</v>
          </cell>
          <cell r="BW682">
            <v>0</v>
          </cell>
          <cell r="BX682">
            <v>0</v>
          </cell>
          <cell r="BY682">
            <v>0</v>
          </cell>
          <cell r="BZ682">
            <v>0</v>
          </cell>
          <cell r="CA682">
            <v>0</v>
          </cell>
          <cell r="CB682">
            <v>0</v>
          </cell>
          <cell r="CC682">
            <v>0.05</v>
          </cell>
          <cell r="CD682">
            <v>0</v>
          </cell>
        </row>
        <row r="683">
          <cell r="B683" t="str">
            <v>APC07</v>
          </cell>
          <cell r="C683" t="str">
            <v>CAP30</v>
          </cell>
          <cell r="D683" t="str">
            <v>De   100  pares</v>
          </cell>
          <cell r="E683" t="str">
            <v>U</v>
          </cell>
          <cell r="F683" t="str">
            <v>NA</v>
          </cell>
          <cell r="G683" t="str">
            <v>NA</v>
          </cell>
          <cell r="H683" t="str">
            <v>NA</v>
          </cell>
          <cell r="I683" t="str">
            <v>NA</v>
          </cell>
          <cell r="J683" t="str">
            <v>NA</v>
          </cell>
          <cell r="K683" t="str">
            <v>NA</v>
          </cell>
          <cell r="L683" t="str">
            <v>NA</v>
          </cell>
          <cell r="M683" t="str">
            <v>NA</v>
          </cell>
          <cell r="N683" t="str">
            <v>NA</v>
          </cell>
          <cell r="O683" t="str">
            <v>NA</v>
          </cell>
          <cell r="P683" t="str">
            <v>NA</v>
          </cell>
          <cell r="Q683" t="str">
            <v>NA</v>
          </cell>
          <cell r="R683" t="str">
            <v>NA</v>
          </cell>
          <cell r="S683" t="str">
            <v>NA</v>
          </cell>
          <cell r="T683" t="str">
            <v>NA</v>
          </cell>
          <cell r="U683" t="str">
            <v>NA</v>
          </cell>
          <cell r="V683" t="str">
            <v>NA</v>
          </cell>
          <cell r="W683" t="str">
            <v>NA</v>
          </cell>
          <cell r="X683" t="str">
            <v>NA</v>
          </cell>
          <cell r="Y683" t="str">
            <v>NA</v>
          </cell>
          <cell r="Z683" t="str">
            <v>NA</v>
          </cell>
          <cell r="AA683" t="str">
            <v>NA</v>
          </cell>
          <cell r="AB683" t="str">
            <v>NA</v>
          </cell>
          <cell r="AC683" t="str">
            <v>NA</v>
          </cell>
          <cell r="AD683" t="str">
            <v>NA</v>
          </cell>
          <cell r="AE683" t="str">
            <v>NA</v>
          </cell>
          <cell r="AF683" t="str">
            <v>NA</v>
          </cell>
          <cell r="AG683" t="str">
            <v>NA</v>
          </cell>
          <cell r="AH683" t="str">
            <v>NA</v>
          </cell>
          <cell r="AI683">
            <v>0</v>
          </cell>
          <cell r="AO683">
            <v>0</v>
          </cell>
          <cell r="AP683">
            <v>0</v>
          </cell>
          <cell r="AQ683">
            <v>0</v>
          </cell>
          <cell r="AR683">
            <v>0</v>
          </cell>
          <cell r="AS683">
            <v>0</v>
          </cell>
          <cell r="AT683">
            <v>0</v>
          </cell>
          <cell r="AU683">
            <v>0</v>
          </cell>
          <cell r="AV683">
            <v>0</v>
          </cell>
          <cell r="AW683">
            <v>0</v>
          </cell>
          <cell r="AX683">
            <v>0</v>
          </cell>
          <cell r="AY683">
            <v>0</v>
          </cell>
          <cell r="AZ683">
            <v>0</v>
          </cell>
          <cell r="BA683">
            <v>0</v>
          </cell>
          <cell r="BB683">
            <v>0</v>
          </cell>
          <cell r="BC683">
            <v>0</v>
          </cell>
          <cell r="BD683">
            <v>0</v>
          </cell>
          <cell r="BE683">
            <v>0</v>
          </cell>
          <cell r="BF683">
            <v>0</v>
          </cell>
          <cell r="BG683">
            <v>0</v>
          </cell>
          <cell r="BH683">
            <v>0</v>
          </cell>
          <cell r="BI683">
            <v>0</v>
          </cell>
          <cell r="BJ683">
            <v>0</v>
          </cell>
          <cell r="BK683">
            <v>0</v>
          </cell>
          <cell r="BL683">
            <v>0</v>
          </cell>
          <cell r="BM683">
            <v>0</v>
          </cell>
          <cell r="BN683">
            <v>0</v>
          </cell>
          <cell r="BO683">
            <v>0</v>
          </cell>
          <cell r="BP683">
            <v>0</v>
          </cell>
          <cell r="BQ683">
            <v>0</v>
          </cell>
          <cell r="BR683">
            <v>0</v>
          </cell>
          <cell r="BS683">
            <v>0</v>
          </cell>
          <cell r="BT683">
            <v>0</v>
          </cell>
          <cell r="BU683">
            <v>0</v>
          </cell>
          <cell r="BV683">
            <v>0</v>
          </cell>
          <cell r="BW683">
            <v>0</v>
          </cell>
          <cell r="BX683">
            <v>0</v>
          </cell>
          <cell r="BY683">
            <v>0</v>
          </cell>
          <cell r="BZ683">
            <v>0</v>
          </cell>
          <cell r="CA683">
            <v>0</v>
          </cell>
          <cell r="CB683">
            <v>0</v>
          </cell>
          <cell r="CC683">
            <v>0.05</v>
          </cell>
          <cell r="CD683">
            <v>0</v>
          </cell>
        </row>
        <row r="684">
          <cell r="B684" t="str">
            <v>APC08</v>
          </cell>
          <cell r="C684" t="str">
            <v>CAP30</v>
          </cell>
          <cell r="D684" t="str">
            <v>De   150  pares</v>
          </cell>
          <cell r="E684" t="str">
            <v>U</v>
          </cell>
          <cell r="F684" t="str">
            <v>NA</v>
          </cell>
          <cell r="G684" t="str">
            <v>NA</v>
          </cell>
          <cell r="H684" t="str">
            <v>NA</v>
          </cell>
          <cell r="I684" t="str">
            <v>NA</v>
          </cell>
          <cell r="J684" t="str">
            <v>NA</v>
          </cell>
          <cell r="K684" t="str">
            <v>NA</v>
          </cell>
          <cell r="L684" t="str">
            <v>NA</v>
          </cell>
          <cell r="M684" t="str">
            <v>NA</v>
          </cell>
          <cell r="N684" t="str">
            <v>NA</v>
          </cell>
          <cell r="O684" t="str">
            <v>NA</v>
          </cell>
          <cell r="P684" t="str">
            <v>NA</v>
          </cell>
          <cell r="Q684" t="str">
            <v>NA</v>
          </cell>
          <cell r="R684" t="str">
            <v>NA</v>
          </cell>
          <cell r="S684" t="str">
            <v>NA</v>
          </cell>
          <cell r="T684" t="str">
            <v>NA</v>
          </cell>
          <cell r="U684" t="str">
            <v>NA</v>
          </cell>
          <cell r="V684" t="str">
            <v>NA</v>
          </cell>
          <cell r="W684" t="str">
            <v>NA</v>
          </cell>
          <cell r="X684" t="str">
            <v>NA</v>
          </cell>
          <cell r="Y684" t="str">
            <v>NA</v>
          </cell>
          <cell r="Z684" t="str">
            <v>NA</v>
          </cell>
          <cell r="AA684" t="str">
            <v>NA</v>
          </cell>
          <cell r="AB684" t="str">
            <v>NA</v>
          </cell>
          <cell r="AC684" t="str">
            <v>NA</v>
          </cell>
          <cell r="AD684" t="str">
            <v>NA</v>
          </cell>
          <cell r="AE684" t="str">
            <v>NA</v>
          </cell>
          <cell r="AF684" t="str">
            <v>NA</v>
          </cell>
          <cell r="AG684" t="str">
            <v>NA</v>
          </cell>
          <cell r="AH684" t="str">
            <v>NA</v>
          </cell>
          <cell r="AI684">
            <v>0</v>
          </cell>
          <cell r="AO684">
            <v>0</v>
          </cell>
          <cell r="AP684">
            <v>0</v>
          </cell>
          <cell r="AQ684">
            <v>0</v>
          </cell>
          <cell r="AR684">
            <v>0</v>
          </cell>
          <cell r="AS684">
            <v>0</v>
          </cell>
          <cell r="AT684">
            <v>0</v>
          </cell>
          <cell r="AU684">
            <v>0</v>
          </cell>
          <cell r="AV684">
            <v>0</v>
          </cell>
          <cell r="AW684">
            <v>0</v>
          </cell>
          <cell r="AX684">
            <v>0</v>
          </cell>
          <cell r="AY684">
            <v>0</v>
          </cell>
          <cell r="AZ684">
            <v>0</v>
          </cell>
          <cell r="BA684">
            <v>0</v>
          </cell>
          <cell r="BB684">
            <v>0</v>
          </cell>
          <cell r="BC684">
            <v>0</v>
          </cell>
          <cell r="BD684">
            <v>0</v>
          </cell>
          <cell r="BE684">
            <v>0</v>
          </cell>
          <cell r="BF684">
            <v>0</v>
          </cell>
          <cell r="BG684">
            <v>0</v>
          </cell>
          <cell r="BH684">
            <v>0</v>
          </cell>
          <cell r="BI684">
            <v>0</v>
          </cell>
          <cell r="BJ684">
            <v>0</v>
          </cell>
          <cell r="BK684">
            <v>0</v>
          </cell>
          <cell r="BL684">
            <v>0</v>
          </cell>
          <cell r="BM684">
            <v>0</v>
          </cell>
          <cell r="BN684">
            <v>0</v>
          </cell>
          <cell r="BO684">
            <v>0</v>
          </cell>
          <cell r="BP684">
            <v>0</v>
          </cell>
          <cell r="BQ684">
            <v>0</v>
          </cell>
          <cell r="BR684">
            <v>0</v>
          </cell>
          <cell r="BS684">
            <v>0</v>
          </cell>
          <cell r="BT684">
            <v>0</v>
          </cell>
          <cell r="BU684">
            <v>0</v>
          </cell>
          <cell r="BV684">
            <v>0</v>
          </cell>
          <cell r="BW684">
            <v>0</v>
          </cell>
          <cell r="BX684">
            <v>0</v>
          </cell>
          <cell r="BY684">
            <v>0</v>
          </cell>
          <cell r="BZ684">
            <v>0</v>
          </cell>
          <cell r="CA684">
            <v>0</v>
          </cell>
          <cell r="CB684">
            <v>0</v>
          </cell>
          <cell r="CC684">
            <v>0.05</v>
          </cell>
          <cell r="CD684">
            <v>0</v>
          </cell>
        </row>
        <row r="685">
          <cell r="B685" t="str">
            <v>APC09</v>
          </cell>
          <cell r="C685" t="str">
            <v>CAP30</v>
          </cell>
          <cell r="D685" t="str">
            <v>De   200  pares</v>
          </cell>
          <cell r="E685" t="str">
            <v>U</v>
          </cell>
          <cell r="F685" t="str">
            <v>NA</v>
          </cell>
          <cell r="G685" t="str">
            <v>NA</v>
          </cell>
          <cell r="H685" t="str">
            <v>NA</v>
          </cell>
          <cell r="I685" t="str">
            <v>NA</v>
          </cell>
          <cell r="J685" t="str">
            <v>NA</v>
          </cell>
          <cell r="K685" t="str">
            <v>NA</v>
          </cell>
          <cell r="L685" t="str">
            <v>NA</v>
          </cell>
          <cell r="M685" t="str">
            <v>NA</v>
          </cell>
          <cell r="N685" t="str">
            <v>NA</v>
          </cell>
          <cell r="O685" t="str">
            <v>NA</v>
          </cell>
          <cell r="P685" t="str">
            <v>NA</v>
          </cell>
          <cell r="Q685" t="str">
            <v>NA</v>
          </cell>
          <cell r="R685" t="str">
            <v>NA</v>
          </cell>
          <cell r="S685" t="str">
            <v>NA</v>
          </cell>
          <cell r="T685" t="str">
            <v>NA</v>
          </cell>
          <cell r="U685" t="str">
            <v>NA</v>
          </cell>
          <cell r="V685" t="str">
            <v>NA</v>
          </cell>
          <cell r="W685" t="str">
            <v>NA</v>
          </cell>
          <cell r="X685" t="str">
            <v>NA</v>
          </cell>
          <cell r="Y685" t="str">
            <v>NA</v>
          </cell>
          <cell r="Z685" t="str">
            <v>NA</v>
          </cell>
          <cell r="AA685" t="str">
            <v>NA</v>
          </cell>
          <cell r="AB685" t="str">
            <v>NA</v>
          </cell>
          <cell r="AC685" t="str">
            <v>NA</v>
          </cell>
          <cell r="AD685" t="str">
            <v>NA</v>
          </cell>
          <cell r="AE685" t="str">
            <v>NA</v>
          </cell>
          <cell r="AF685" t="str">
            <v>NA</v>
          </cell>
          <cell r="AG685" t="str">
            <v>NA</v>
          </cell>
          <cell r="AH685" t="str">
            <v>NA</v>
          </cell>
          <cell r="AI685">
            <v>0</v>
          </cell>
          <cell r="AO685">
            <v>0</v>
          </cell>
          <cell r="AP685">
            <v>0</v>
          </cell>
          <cell r="AQ685">
            <v>0</v>
          </cell>
          <cell r="AR685">
            <v>0</v>
          </cell>
          <cell r="AS685">
            <v>0</v>
          </cell>
          <cell r="AT685">
            <v>0</v>
          </cell>
          <cell r="AU685">
            <v>0</v>
          </cell>
          <cell r="AV685">
            <v>0</v>
          </cell>
          <cell r="AW685">
            <v>0</v>
          </cell>
          <cell r="AX685">
            <v>0</v>
          </cell>
          <cell r="AY685">
            <v>0</v>
          </cell>
          <cell r="AZ685">
            <v>0</v>
          </cell>
          <cell r="BA685">
            <v>0</v>
          </cell>
          <cell r="BB685">
            <v>0</v>
          </cell>
          <cell r="BC685">
            <v>0</v>
          </cell>
          <cell r="BD685">
            <v>0</v>
          </cell>
          <cell r="BE685">
            <v>0</v>
          </cell>
          <cell r="BF685">
            <v>0</v>
          </cell>
          <cell r="BG685">
            <v>0</v>
          </cell>
          <cell r="BH685">
            <v>0</v>
          </cell>
          <cell r="BI685">
            <v>0</v>
          </cell>
          <cell r="BJ685">
            <v>0</v>
          </cell>
          <cell r="BK685">
            <v>0</v>
          </cell>
          <cell r="BL685">
            <v>0</v>
          </cell>
          <cell r="BM685">
            <v>0</v>
          </cell>
          <cell r="BN685">
            <v>0</v>
          </cell>
          <cell r="BO685">
            <v>0</v>
          </cell>
          <cell r="BP685">
            <v>0</v>
          </cell>
          <cell r="BQ685">
            <v>0</v>
          </cell>
          <cell r="BR685">
            <v>0</v>
          </cell>
          <cell r="BS685">
            <v>0</v>
          </cell>
          <cell r="BT685">
            <v>0</v>
          </cell>
          <cell r="BU685">
            <v>0</v>
          </cell>
          <cell r="BV685">
            <v>0</v>
          </cell>
          <cell r="BW685">
            <v>0</v>
          </cell>
          <cell r="BX685">
            <v>0</v>
          </cell>
          <cell r="BY685">
            <v>0</v>
          </cell>
          <cell r="BZ685">
            <v>0</v>
          </cell>
          <cell r="CA685">
            <v>0</v>
          </cell>
          <cell r="CB685">
            <v>0</v>
          </cell>
          <cell r="CC685">
            <v>0.05</v>
          </cell>
          <cell r="CD685">
            <v>0</v>
          </cell>
        </row>
        <row r="686">
          <cell r="B686" t="str">
            <v>APC10</v>
          </cell>
          <cell r="C686" t="str">
            <v>CAP30</v>
          </cell>
          <cell r="D686" t="str">
            <v>De   300  pares</v>
          </cell>
          <cell r="E686" t="str">
            <v>U</v>
          </cell>
          <cell r="F686" t="str">
            <v>NA</v>
          </cell>
          <cell r="G686" t="str">
            <v>NA</v>
          </cell>
          <cell r="H686" t="str">
            <v>NA</v>
          </cell>
          <cell r="I686" t="str">
            <v>NA</v>
          </cell>
          <cell r="J686" t="str">
            <v>NA</v>
          </cell>
          <cell r="K686" t="str">
            <v>NA</v>
          </cell>
          <cell r="L686" t="str">
            <v>NA</v>
          </cell>
          <cell r="M686" t="str">
            <v>NA</v>
          </cell>
          <cell r="N686" t="str">
            <v>NA</v>
          </cell>
          <cell r="O686" t="str">
            <v>NA</v>
          </cell>
          <cell r="P686" t="str">
            <v>NA</v>
          </cell>
          <cell r="Q686" t="str">
            <v>NA</v>
          </cell>
          <cell r="R686" t="str">
            <v>NA</v>
          </cell>
          <cell r="S686" t="str">
            <v>NA</v>
          </cell>
          <cell r="T686" t="str">
            <v>NA</v>
          </cell>
          <cell r="U686" t="str">
            <v>NA</v>
          </cell>
          <cell r="V686" t="str">
            <v>NA</v>
          </cell>
          <cell r="W686" t="str">
            <v>NA</v>
          </cell>
          <cell r="X686" t="str">
            <v>NA</v>
          </cell>
          <cell r="Y686" t="str">
            <v>NA</v>
          </cell>
          <cell r="Z686" t="str">
            <v>NA</v>
          </cell>
          <cell r="AA686" t="str">
            <v>NA</v>
          </cell>
          <cell r="AB686" t="str">
            <v>NA</v>
          </cell>
          <cell r="AC686" t="str">
            <v>NA</v>
          </cell>
          <cell r="AD686" t="str">
            <v>NA</v>
          </cell>
          <cell r="AE686" t="str">
            <v>NA</v>
          </cell>
          <cell r="AF686" t="str">
            <v>NA</v>
          </cell>
          <cell r="AG686" t="str">
            <v>NA</v>
          </cell>
          <cell r="AH686" t="str">
            <v>NA</v>
          </cell>
          <cell r="AI686">
            <v>0</v>
          </cell>
          <cell r="AO686">
            <v>0</v>
          </cell>
          <cell r="AP686">
            <v>0</v>
          </cell>
          <cell r="AQ686">
            <v>0</v>
          </cell>
          <cell r="AR686">
            <v>0</v>
          </cell>
          <cell r="AS686">
            <v>0</v>
          </cell>
          <cell r="AT686">
            <v>0</v>
          </cell>
          <cell r="AU686">
            <v>0</v>
          </cell>
          <cell r="AV686">
            <v>0</v>
          </cell>
          <cell r="AW686">
            <v>0</v>
          </cell>
          <cell r="AX686">
            <v>0</v>
          </cell>
          <cell r="AY686">
            <v>0</v>
          </cell>
          <cell r="AZ686">
            <v>0</v>
          </cell>
          <cell r="BA686">
            <v>0</v>
          </cell>
          <cell r="BB686">
            <v>0</v>
          </cell>
          <cell r="BC686">
            <v>0</v>
          </cell>
          <cell r="BD686">
            <v>0</v>
          </cell>
          <cell r="BE686">
            <v>0</v>
          </cell>
          <cell r="BF686">
            <v>0</v>
          </cell>
          <cell r="BG686">
            <v>0</v>
          </cell>
          <cell r="BH686">
            <v>0</v>
          </cell>
          <cell r="BI686">
            <v>0</v>
          </cell>
          <cell r="BJ686">
            <v>0</v>
          </cell>
          <cell r="BK686">
            <v>0</v>
          </cell>
          <cell r="BL686">
            <v>0</v>
          </cell>
          <cell r="BM686">
            <v>0</v>
          </cell>
          <cell r="BN686">
            <v>0</v>
          </cell>
          <cell r="BO686">
            <v>0</v>
          </cell>
          <cell r="BP686">
            <v>0</v>
          </cell>
          <cell r="BQ686">
            <v>0</v>
          </cell>
          <cell r="BR686">
            <v>0</v>
          </cell>
          <cell r="BS686">
            <v>0</v>
          </cell>
          <cell r="BT686">
            <v>0</v>
          </cell>
          <cell r="BU686">
            <v>0</v>
          </cell>
          <cell r="BV686">
            <v>0</v>
          </cell>
          <cell r="BW686">
            <v>0</v>
          </cell>
          <cell r="BX686">
            <v>0</v>
          </cell>
          <cell r="BY686">
            <v>0</v>
          </cell>
          <cell r="BZ686">
            <v>0</v>
          </cell>
          <cell r="CA686">
            <v>0</v>
          </cell>
          <cell r="CB686">
            <v>0</v>
          </cell>
          <cell r="CC686">
            <v>0.05</v>
          </cell>
          <cell r="CD686">
            <v>0</v>
          </cell>
        </row>
        <row r="687">
          <cell r="B687" t="str">
            <v>APC11</v>
          </cell>
          <cell r="C687" t="str">
            <v>CAP30</v>
          </cell>
          <cell r="D687" t="str">
            <v>De   400  pares</v>
          </cell>
          <cell r="E687" t="str">
            <v>U</v>
          </cell>
          <cell r="F687" t="str">
            <v>NA</v>
          </cell>
          <cell r="G687" t="str">
            <v>NA</v>
          </cell>
          <cell r="H687" t="str">
            <v>NA</v>
          </cell>
          <cell r="I687" t="str">
            <v>NA</v>
          </cell>
          <cell r="J687" t="str">
            <v>NA</v>
          </cell>
          <cell r="K687" t="str">
            <v>NA</v>
          </cell>
          <cell r="L687" t="str">
            <v>NA</v>
          </cell>
          <cell r="M687" t="str">
            <v>NA</v>
          </cell>
          <cell r="N687" t="str">
            <v>NA</v>
          </cell>
          <cell r="O687" t="str">
            <v>NA</v>
          </cell>
          <cell r="P687" t="str">
            <v>NA</v>
          </cell>
          <cell r="Q687" t="str">
            <v>NA</v>
          </cell>
          <cell r="R687" t="str">
            <v>NA</v>
          </cell>
          <cell r="S687" t="str">
            <v>NA</v>
          </cell>
          <cell r="T687" t="str">
            <v>NA</v>
          </cell>
          <cell r="U687" t="str">
            <v>NA</v>
          </cell>
          <cell r="V687" t="str">
            <v>NA</v>
          </cell>
          <cell r="W687" t="str">
            <v>NA</v>
          </cell>
          <cell r="X687" t="str">
            <v>NA</v>
          </cell>
          <cell r="Y687" t="str">
            <v>NA</v>
          </cell>
          <cell r="Z687" t="str">
            <v>NA</v>
          </cell>
          <cell r="AA687" t="str">
            <v>NA</v>
          </cell>
          <cell r="AB687" t="str">
            <v>NA</v>
          </cell>
          <cell r="AC687" t="str">
            <v>NA</v>
          </cell>
          <cell r="AD687" t="str">
            <v>NA</v>
          </cell>
          <cell r="AE687" t="str">
            <v>NA</v>
          </cell>
          <cell r="AF687" t="str">
            <v>NA</v>
          </cell>
          <cell r="AG687" t="str">
            <v>NA</v>
          </cell>
          <cell r="AH687" t="str">
            <v>NA</v>
          </cell>
          <cell r="AI687">
            <v>0</v>
          </cell>
          <cell r="AO687">
            <v>0</v>
          </cell>
          <cell r="AP687">
            <v>0</v>
          </cell>
          <cell r="AQ687">
            <v>0</v>
          </cell>
          <cell r="AR687">
            <v>0</v>
          </cell>
          <cell r="AS687">
            <v>0</v>
          </cell>
          <cell r="AT687">
            <v>0</v>
          </cell>
          <cell r="AU687">
            <v>0</v>
          </cell>
          <cell r="AV687">
            <v>0</v>
          </cell>
          <cell r="AW687">
            <v>0</v>
          </cell>
          <cell r="AX687">
            <v>0</v>
          </cell>
          <cell r="AY687">
            <v>0</v>
          </cell>
          <cell r="AZ687">
            <v>0</v>
          </cell>
          <cell r="BA687">
            <v>0</v>
          </cell>
          <cell r="BB687">
            <v>0</v>
          </cell>
          <cell r="BC687">
            <v>0</v>
          </cell>
          <cell r="BD687">
            <v>0</v>
          </cell>
          <cell r="BE687">
            <v>0</v>
          </cell>
          <cell r="BF687">
            <v>0</v>
          </cell>
          <cell r="BG687">
            <v>0</v>
          </cell>
          <cell r="BH687">
            <v>0</v>
          </cell>
          <cell r="BI687">
            <v>0</v>
          </cell>
          <cell r="BJ687">
            <v>0</v>
          </cell>
          <cell r="BK687">
            <v>0</v>
          </cell>
          <cell r="BL687">
            <v>0</v>
          </cell>
          <cell r="BM687">
            <v>0</v>
          </cell>
          <cell r="BN687">
            <v>0</v>
          </cell>
          <cell r="BO687">
            <v>0</v>
          </cell>
          <cell r="BP687">
            <v>0</v>
          </cell>
          <cell r="BQ687">
            <v>0</v>
          </cell>
          <cell r="BR687">
            <v>0</v>
          </cell>
          <cell r="BS687">
            <v>0</v>
          </cell>
          <cell r="BT687">
            <v>0</v>
          </cell>
          <cell r="BU687">
            <v>0</v>
          </cell>
          <cell r="BV687">
            <v>0</v>
          </cell>
          <cell r="BW687">
            <v>0</v>
          </cell>
          <cell r="BX687">
            <v>0</v>
          </cell>
          <cell r="BY687">
            <v>0</v>
          </cell>
          <cell r="BZ687">
            <v>0</v>
          </cell>
          <cell r="CA687">
            <v>0</v>
          </cell>
          <cell r="CB687">
            <v>0</v>
          </cell>
          <cell r="CC687">
            <v>0.05</v>
          </cell>
          <cell r="CD687">
            <v>0</v>
          </cell>
        </row>
        <row r="688">
          <cell r="B688" t="str">
            <v>APC12</v>
          </cell>
          <cell r="C688" t="str">
            <v>CAP30</v>
          </cell>
          <cell r="D688" t="str">
            <v>De   500  pares</v>
          </cell>
          <cell r="E688" t="str">
            <v>U</v>
          </cell>
          <cell r="F688" t="str">
            <v>NA</v>
          </cell>
          <cell r="G688" t="str">
            <v>NA</v>
          </cell>
          <cell r="H688" t="str">
            <v>NA</v>
          </cell>
          <cell r="I688" t="str">
            <v>NA</v>
          </cell>
          <cell r="J688" t="str">
            <v>NA</v>
          </cell>
          <cell r="K688" t="str">
            <v>NA</v>
          </cell>
          <cell r="L688" t="str">
            <v>NA</v>
          </cell>
          <cell r="M688" t="str">
            <v>NA</v>
          </cell>
          <cell r="N688" t="str">
            <v>NA</v>
          </cell>
          <cell r="O688" t="str">
            <v>NA</v>
          </cell>
          <cell r="P688" t="str">
            <v>NA</v>
          </cell>
          <cell r="Q688" t="str">
            <v>NA</v>
          </cell>
          <cell r="R688" t="str">
            <v>NA</v>
          </cell>
          <cell r="S688" t="str">
            <v>NA</v>
          </cell>
          <cell r="T688" t="str">
            <v>NA</v>
          </cell>
          <cell r="U688" t="str">
            <v>NA</v>
          </cell>
          <cell r="V688" t="str">
            <v>NA</v>
          </cell>
          <cell r="W688" t="str">
            <v>NA</v>
          </cell>
          <cell r="X688" t="str">
            <v>NA</v>
          </cell>
          <cell r="Y688" t="str">
            <v>NA</v>
          </cell>
          <cell r="Z688" t="str">
            <v>NA</v>
          </cell>
          <cell r="AA688" t="str">
            <v>NA</v>
          </cell>
          <cell r="AB688" t="str">
            <v>NA</v>
          </cell>
          <cell r="AC688" t="str">
            <v>NA</v>
          </cell>
          <cell r="AD688" t="str">
            <v>NA</v>
          </cell>
          <cell r="AE688" t="str">
            <v>NA</v>
          </cell>
          <cell r="AF688" t="str">
            <v>NA</v>
          </cell>
          <cell r="AG688" t="str">
            <v>NA</v>
          </cell>
          <cell r="AH688" t="str">
            <v>NA</v>
          </cell>
          <cell r="AI688">
            <v>0</v>
          </cell>
          <cell r="AO688">
            <v>0</v>
          </cell>
          <cell r="AP688">
            <v>0</v>
          </cell>
          <cell r="AQ688">
            <v>0</v>
          </cell>
          <cell r="AR688">
            <v>0</v>
          </cell>
          <cell r="AS688">
            <v>0</v>
          </cell>
          <cell r="AT688">
            <v>0</v>
          </cell>
          <cell r="AU688">
            <v>0</v>
          </cell>
          <cell r="AV688">
            <v>0</v>
          </cell>
          <cell r="AW688">
            <v>0</v>
          </cell>
          <cell r="AX688">
            <v>0</v>
          </cell>
          <cell r="AY688">
            <v>0</v>
          </cell>
          <cell r="AZ688">
            <v>0</v>
          </cell>
          <cell r="BA688">
            <v>0</v>
          </cell>
          <cell r="BB688">
            <v>0</v>
          </cell>
          <cell r="BC688">
            <v>0</v>
          </cell>
          <cell r="BD688">
            <v>0</v>
          </cell>
          <cell r="BE688">
            <v>0</v>
          </cell>
          <cell r="BF688">
            <v>0</v>
          </cell>
          <cell r="BG688">
            <v>0</v>
          </cell>
          <cell r="BH688">
            <v>0</v>
          </cell>
          <cell r="BI688">
            <v>0</v>
          </cell>
          <cell r="BJ688">
            <v>0</v>
          </cell>
          <cell r="BK688">
            <v>0</v>
          </cell>
          <cell r="BL688">
            <v>0</v>
          </cell>
          <cell r="BM688">
            <v>0</v>
          </cell>
          <cell r="BN688">
            <v>0</v>
          </cell>
          <cell r="BO688">
            <v>0</v>
          </cell>
          <cell r="BP688">
            <v>0</v>
          </cell>
          <cell r="BQ688">
            <v>0</v>
          </cell>
          <cell r="BR688">
            <v>0</v>
          </cell>
          <cell r="BS688">
            <v>0</v>
          </cell>
          <cell r="BT688">
            <v>0</v>
          </cell>
          <cell r="BU688">
            <v>0</v>
          </cell>
          <cell r="BV688">
            <v>0</v>
          </cell>
          <cell r="BW688">
            <v>0</v>
          </cell>
          <cell r="BX688">
            <v>0</v>
          </cell>
          <cell r="BY688">
            <v>0</v>
          </cell>
          <cell r="BZ688">
            <v>0</v>
          </cell>
          <cell r="CA688">
            <v>0</v>
          </cell>
          <cell r="CB688">
            <v>0</v>
          </cell>
          <cell r="CC688">
            <v>0.05</v>
          </cell>
          <cell r="CD688">
            <v>0</v>
          </cell>
        </row>
        <row r="689">
          <cell r="B689" t="str">
            <v>APC13</v>
          </cell>
          <cell r="C689" t="str">
            <v>CAP30</v>
          </cell>
          <cell r="D689" t="str">
            <v>De   600  pares</v>
          </cell>
          <cell r="E689" t="str">
            <v>U</v>
          </cell>
          <cell r="F689" t="str">
            <v>NA</v>
          </cell>
          <cell r="G689" t="str">
            <v>NA</v>
          </cell>
          <cell r="H689" t="str">
            <v>NA</v>
          </cell>
          <cell r="I689" t="str">
            <v>NA</v>
          </cell>
          <cell r="J689" t="str">
            <v>NA</v>
          </cell>
          <cell r="K689" t="str">
            <v>NA</v>
          </cell>
          <cell r="L689" t="str">
            <v>NA</v>
          </cell>
          <cell r="M689" t="str">
            <v>NA</v>
          </cell>
          <cell r="N689" t="str">
            <v>NA</v>
          </cell>
          <cell r="O689" t="str">
            <v>NA</v>
          </cell>
          <cell r="P689" t="str">
            <v>NA</v>
          </cell>
          <cell r="Q689" t="str">
            <v>NA</v>
          </cell>
          <cell r="R689" t="str">
            <v>NA</v>
          </cell>
          <cell r="S689" t="str">
            <v>NA</v>
          </cell>
          <cell r="T689" t="str">
            <v>NA</v>
          </cell>
          <cell r="U689" t="str">
            <v>NA</v>
          </cell>
          <cell r="V689" t="str">
            <v>NA</v>
          </cell>
          <cell r="W689" t="str">
            <v>NA</v>
          </cell>
          <cell r="X689" t="str">
            <v>NA</v>
          </cell>
          <cell r="Y689" t="str">
            <v>NA</v>
          </cell>
          <cell r="Z689" t="str">
            <v>NA</v>
          </cell>
          <cell r="AA689" t="str">
            <v>NA</v>
          </cell>
          <cell r="AB689" t="str">
            <v>NA</v>
          </cell>
          <cell r="AC689" t="str">
            <v>NA</v>
          </cell>
          <cell r="AD689" t="str">
            <v>NA</v>
          </cell>
          <cell r="AE689" t="str">
            <v>NA</v>
          </cell>
          <cell r="AF689" t="str">
            <v>NA</v>
          </cell>
          <cell r="AG689" t="str">
            <v>NA</v>
          </cell>
          <cell r="AH689" t="str">
            <v>NA</v>
          </cell>
          <cell r="AI689">
            <v>0</v>
          </cell>
          <cell r="AO689">
            <v>0</v>
          </cell>
          <cell r="AP689">
            <v>0</v>
          </cell>
          <cell r="AQ689">
            <v>0</v>
          </cell>
          <cell r="AR689">
            <v>0</v>
          </cell>
          <cell r="AS689">
            <v>0</v>
          </cell>
          <cell r="AT689">
            <v>0</v>
          </cell>
          <cell r="AU689">
            <v>0</v>
          </cell>
          <cell r="AV689">
            <v>0</v>
          </cell>
          <cell r="AW689">
            <v>0</v>
          </cell>
          <cell r="AX689">
            <v>0</v>
          </cell>
          <cell r="AY689">
            <v>0</v>
          </cell>
          <cell r="AZ689">
            <v>0</v>
          </cell>
          <cell r="BA689">
            <v>0</v>
          </cell>
          <cell r="BB689">
            <v>0</v>
          </cell>
          <cell r="BC689">
            <v>0</v>
          </cell>
          <cell r="BD689">
            <v>0</v>
          </cell>
          <cell r="BE689">
            <v>0</v>
          </cell>
          <cell r="BF689">
            <v>0</v>
          </cell>
          <cell r="BG689">
            <v>0</v>
          </cell>
          <cell r="BH689">
            <v>0</v>
          </cell>
          <cell r="BI689">
            <v>0</v>
          </cell>
          <cell r="BJ689">
            <v>0</v>
          </cell>
          <cell r="BK689">
            <v>0</v>
          </cell>
          <cell r="BL689">
            <v>0</v>
          </cell>
          <cell r="BM689">
            <v>0</v>
          </cell>
          <cell r="BN689">
            <v>0</v>
          </cell>
          <cell r="BO689">
            <v>0</v>
          </cell>
          <cell r="BP689">
            <v>0</v>
          </cell>
          <cell r="BQ689">
            <v>0</v>
          </cell>
          <cell r="BR689">
            <v>0</v>
          </cell>
          <cell r="BS689">
            <v>0</v>
          </cell>
          <cell r="BT689">
            <v>0</v>
          </cell>
          <cell r="BU689">
            <v>0</v>
          </cell>
          <cell r="BV689">
            <v>0</v>
          </cell>
          <cell r="BW689">
            <v>0</v>
          </cell>
          <cell r="BX689">
            <v>0</v>
          </cell>
          <cell r="BY689">
            <v>0</v>
          </cell>
          <cell r="BZ689">
            <v>0</v>
          </cell>
          <cell r="CA689">
            <v>0</v>
          </cell>
          <cell r="CB689">
            <v>0</v>
          </cell>
          <cell r="CC689">
            <v>0.05</v>
          </cell>
          <cell r="CD689">
            <v>0</v>
          </cell>
        </row>
        <row r="690">
          <cell r="B690" t="str">
            <v>APC14</v>
          </cell>
          <cell r="C690" t="str">
            <v>CAP30</v>
          </cell>
          <cell r="D690" t="str">
            <v>De   900  pares</v>
          </cell>
          <cell r="E690" t="str">
            <v>U</v>
          </cell>
          <cell r="F690" t="str">
            <v>NA</v>
          </cell>
          <cell r="G690" t="str">
            <v>NA</v>
          </cell>
          <cell r="H690" t="str">
            <v>NA</v>
          </cell>
          <cell r="I690" t="str">
            <v>NA</v>
          </cell>
          <cell r="J690" t="str">
            <v>NA</v>
          </cell>
          <cell r="K690" t="str">
            <v>NA</v>
          </cell>
          <cell r="L690" t="str">
            <v>NA</v>
          </cell>
          <cell r="M690" t="str">
            <v>NA</v>
          </cell>
          <cell r="N690" t="str">
            <v>NA</v>
          </cell>
          <cell r="O690" t="str">
            <v>NA</v>
          </cell>
          <cell r="P690" t="str">
            <v>NA</v>
          </cell>
          <cell r="Q690" t="str">
            <v>NA</v>
          </cell>
          <cell r="R690" t="str">
            <v>NA</v>
          </cell>
          <cell r="S690" t="str">
            <v>NA</v>
          </cell>
          <cell r="T690" t="str">
            <v>NA</v>
          </cell>
          <cell r="U690" t="str">
            <v>NA</v>
          </cell>
          <cell r="V690" t="str">
            <v>NA</v>
          </cell>
          <cell r="W690" t="str">
            <v>NA</v>
          </cell>
          <cell r="X690" t="str">
            <v>NA</v>
          </cell>
          <cell r="Y690" t="str">
            <v>NA</v>
          </cell>
          <cell r="Z690" t="str">
            <v>NA</v>
          </cell>
          <cell r="AA690" t="str">
            <v>NA</v>
          </cell>
          <cell r="AB690" t="str">
            <v>NA</v>
          </cell>
          <cell r="AC690" t="str">
            <v>NA</v>
          </cell>
          <cell r="AD690" t="str">
            <v>NA</v>
          </cell>
          <cell r="AE690" t="str">
            <v>NA</v>
          </cell>
          <cell r="AF690" t="str">
            <v>NA</v>
          </cell>
          <cell r="AG690" t="str">
            <v>NA</v>
          </cell>
          <cell r="AH690" t="str">
            <v>NA</v>
          </cell>
          <cell r="AI690">
            <v>0</v>
          </cell>
          <cell r="AO690">
            <v>0</v>
          </cell>
          <cell r="AP690">
            <v>0</v>
          </cell>
          <cell r="AQ690">
            <v>0</v>
          </cell>
          <cell r="AR690">
            <v>0</v>
          </cell>
          <cell r="AS690">
            <v>0</v>
          </cell>
          <cell r="AT690">
            <v>0</v>
          </cell>
          <cell r="AU690">
            <v>0</v>
          </cell>
          <cell r="AV690">
            <v>0</v>
          </cell>
          <cell r="AW690">
            <v>0</v>
          </cell>
          <cell r="AX690">
            <v>0</v>
          </cell>
          <cell r="AY690">
            <v>0</v>
          </cell>
          <cell r="AZ690">
            <v>0</v>
          </cell>
          <cell r="BA690">
            <v>0</v>
          </cell>
          <cell r="BB690">
            <v>0</v>
          </cell>
          <cell r="BC690">
            <v>0</v>
          </cell>
          <cell r="BD690">
            <v>0</v>
          </cell>
          <cell r="BE690">
            <v>0</v>
          </cell>
          <cell r="BF690">
            <v>0</v>
          </cell>
          <cell r="BG690">
            <v>0</v>
          </cell>
          <cell r="BH690">
            <v>0</v>
          </cell>
          <cell r="BI690">
            <v>0</v>
          </cell>
          <cell r="BJ690">
            <v>0</v>
          </cell>
          <cell r="BK690">
            <v>0</v>
          </cell>
          <cell r="BL690">
            <v>0</v>
          </cell>
          <cell r="BM690">
            <v>0</v>
          </cell>
          <cell r="BN690">
            <v>0</v>
          </cell>
          <cell r="BO690">
            <v>0</v>
          </cell>
          <cell r="BP690">
            <v>0</v>
          </cell>
          <cell r="BQ690">
            <v>0</v>
          </cell>
          <cell r="BR690">
            <v>0</v>
          </cell>
          <cell r="BS690">
            <v>0</v>
          </cell>
          <cell r="BT690">
            <v>0</v>
          </cell>
          <cell r="BU690">
            <v>0</v>
          </cell>
          <cell r="BV690">
            <v>0</v>
          </cell>
          <cell r="BW690">
            <v>0</v>
          </cell>
          <cell r="BX690">
            <v>0</v>
          </cell>
          <cell r="BY690">
            <v>0</v>
          </cell>
          <cell r="BZ690">
            <v>0</v>
          </cell>
          <cell r="CA690">
            <v>0</v>
          </cell>
          <cell r="CB690">
            <v>0</v>
          </cell>
          <cell r="CC690">
            <v>0.05</v>
          </cell>
          <cell r="CD690">
            <v>0</v>
          </cell>
        </row>
        <row r="691">
          <cell r="B691" t="str">
            <v>APC15</v>
          </cell>
          <cell r="C691" t="str">
            <v>CAP30</v>
          </cell>
          <cell r="D691" t="str">
            <v>De  1200  pares</v>
          </cell>
          <cell r="E691" t="str">
            <v>U</v>
          </cell>
          <cell r="F691" t="str">
            <v>NA</v>
          </cell>
          <cell r="G691" t="str">
            <v>NA</v>
          </cell>
          <cell r="H691" t="str">
            <v>NA</v>
          </cell>
          <cell r="I691" t="str">
            <v>NA</v>
          </cell>
          <cell r="J691" t="str">
            <v>NA</v>
          </cell>
          <cell r="K691" t="str">
            <v>NA</v>
          </cell>
          <cell r="L691" t="str">
            <v>NA</v>
          </cell>
          <cell r="M691" t="str">
            <v>NA</v>
          </cell>
          <cell r="N691" t="str">
            <v>NA</v>
          </cell>
          <cell r="O691" t="str">
            <v>NA</v>
          </cell>
          <cell r="P691" t="str">
            <v>NA</v>
          </cell>
          <cell r="Q691" t="str">
            <v>NA</v>
          </cell>
          <cell r="R691" t="str">
            <v>NA</v>
          </cell>
          <cell r="S691" t="str">
            <v>NA</v>
          </cell>
          <cell r="T691" t="str">
            <v>NA</v>
          </cell>
          <cell r="U691" t="str">
            <v>NA</v>
          </cell>
          <cell r="V691" t="str">
            <v>NA</v>
          </cell>
          <cell r="W691" t="str">
            <v>NA</v>
          </cell>
          <cell r="X691" t="str">
            <v>NA</v>
          </cell>
          <cell r="Y691" t="str">
            <v>NA</v>
          </cell>
          <cell r="Z691" t="str">
            <v>NA</v>
          </cell>
          <cell r="AA691" t="str">
            <v>NA</v>
          </cell>
          <cell r="AB691" t="str">
            <v>NA</v>
          </cell>
          <cell r="AC691" t="str">
            <v>NA</v>
          </cell>
          <cell r="AD691" t="str">
            <v>NA</v>
          </cell>
          <cell r="AE691" t="str">
            <v>NA</v>
          </cell>
          <cell r="AF691" t="str">
            <v>NA</v>
          </cell>
          <cell r="AG691" t="str">
            <v>NA</v>
          </cell>
          <cell r="AH691" t="str">
            <v>NA</v>
          </cell>
          <cell r="AI691">
            <v>0</v>
          </cell>
          <cell r="AO691">
            <v>0</v>
          </cell>
          <cell r="AP691">
            <v>0</v>
          </cell>
          <cell r="AQ691">
            <v>0</v>
          </cell>
          <cell r="AR691">
            <v>0</v>
          </cell>
          <cell r="AS691">
            <v>0</v>
          </cell>
          <cell r="AT691">
            <v>0</v>
          </cell>
          <cell r="AU691">
            <v>0</v>
          </cell>
          <cell r="AV691">
            <v>0</v>
          </cell>
          <cell r="AW691">
            <v>0</v>
          </cell>
          <cell r="AX691">
            <v>0</v>
          </cell>
          <cell r="AY691">
            <v>0</v>
          </cell>
          <cell r="AZ691">
            <v>0</v>
          </cell>
          <cell r="BA691">
            <v>0</v>
          </cell>
          <cell r="BB691">
            <v>0</v>
          </cell>
          <cell r="BC691">
            <v>0</v>
          </cell>
          <cell r="BD691">
            <v>0</v>
          </cell>
          <cell r="BE691">
            <v>0</v>
          </cell>
          <cell r="BF691">
            <v>0</v>
          </cell>
          <cell r="BG691">
            <v>0</v>
          </cell>
          <cell r="BH691">
            <v>0</v>
          </cell>
          <cell r="BI691">
            <v>0</v>
          </cell>
          <cell r="BJ691">
            <v>0</v>
          </cell>
          <cell r="BK691">
            <v>0</v>
          </cell>
          <cell r="BL691">
            <v>0</v>
          </cell>
          <cell r="BM691">
            <v>0</v>
          </cell>
          <cell r="BN691">
            <v>0</v>
          </cell>
          <cell r="BO691">
            <v>0</v>
          </cell>
          <cell r="BP691">
            <v>0</v>
          </cell>
          <cell r="BQ691">
            <v>0</v>
          </cell>
          <cell r="BR691">
            <v>0</v>
          </cell>
          <cell r="BS691">
            <v>0</v>
          </cell>
          <cell r="BT691">
            <v>0</v>
          </cell>
          <cell r="BU691">
            <v>0</v>
          </cell>
          <cell r="BV691">
            <v>0</v>
          </cell>
          <cell r="BW691">
            <v>0</v>
          </cell>
          <cell r="BX691">
            <v>0</v>
          </cell>
          <cell r="BY691">
            <v>0</v>
          </cell>
          <cell r="BZ691">
            <v>0</v>
          </cell>
          <cell r="CA691">
            <v>0</v>
          </cell>
          <cell r="CB691">
            <v>0</v>
          </cell>
          <cell r="CC691">
            <v>0.05</v>
          </cell>
          <cell r="CD691">
            <v>0</v>
          </cell>
        </row>
        <row r="692">
          <cell r="B692" t="str">
            <v>APC16</v>
          </cell>
          <cell r="C692" t="str">
            <v>CAP30</v>
          </cell>
          <cell r="D692" t="str">
            <v>De  1800  pares</v>
          </cell>
          <cell r="E692" t="str">
            <v>U</v>
          </cell>
          <cell r="F692" t="str">
            <v>NA</v>
          </cell>
          <cell r="G692" t="str">
            <v>NA</v>
          </cell>
          <cell r="H692" t="str">
            <v>NA</v>
          </cell>
          <cell r="I692" t="str">
            <v>NA</v>
          </cell>
          <cell r="J692" t="str">
            <v>NA</v>
          </cell>
          <cell r="K692" t="str">
            <v>NA</v>
          </cell>
          <cell r="L692" t="str">
            <v>NA</v>
          </cell>
          <cell r="M692" t="str">
            <v>NA</v>
          </cell>
          <cell r="N692" t="str">
            <v>NA</v>
          </cell>
          <cell r="O692" t="str">
            <v>NA</v>
          </cell>
          <cell r="P692" t="str">
            <v>NA</v>
          </cell>
          <cell r="Q692" t="str">
            <v>NA</v>
          </cell>
          <cell r="R692" t="str">
            <v>NA</v>
          </cell>
          <cell r="S692" t="str">
            <v>NA</v>
          </cell>
          <cell r="T692" t="str">
            <v>NA</v>
          </cell>
          <cell r="U692" t="str">
            <v>NA</v>
          </cell>
          <cell r="V692" t="str">
            <v>NA</v>
          </cell>
          <cell r="W692" t="str">
            <v>NA</v>
          </cell>
          <cell r="X692" t="str">
            <v>NA</v>
          </cell>
          <cell r="Y692" t="str">
            <v>NA</v>
          </cell>
          <cell r="Z692" t="str">
            <v>NA</v>
          </cell>
          <cell r="AA692" t="str">
            <v>NA</v>
          </cell>
          <cell r="AB692" t="str">
            <v>NA</v>
          </cell>
          <cell r="AC692" t="str">
            <v>NA</v>
          </cell>
          <cell r="AD692" t="str">
            <v>NA</v>
          </cell>
          <cell r="AE692" t="str">
            <v>NA</v>
          </cell>
          <cell r="AF692" t="str">
            <v>NA</v>
          </cell>
          <cell r="AG692" t="str">
            <v>NA</v>
          </cell>
          <cell r="AH692" t="str">
            <v>NA</v>
          </cell>
          <cell r="AI692">
            <v>0</v>
          </cell>
          <cell r="AO692">
            <v>0</v>
          </cell>
          <cell r="AP692">
            <v>0</v>
          </cell>
          <cell r="AQ692">
            <v>0</v>
          </cell>
          <cell r="AR692">
            <v>0</v>
          </cell>
          <cell r="AS692">
            <v>0</v>
          </cell>
          <cell r="AT692">
            <v>0</v>
          </cell>
          <cell r="AU692">
            <v>0</v>
          </cell>
          <cell r="AV692">
            <v>0</v>
          </cell>
          <cell r="AW692">
            <v>0</v>
          </cell>
          <cell r="AX692">
            <v>0</v>
          </cell>
          <cell r="AY692">
            <v>0</v>
          </cell>
          <cell r="AZ692">
            <v>0</v>
          </cell>
          <cell r="BA692">
            <v>0</v>
          </cell>
          <cell r="BB692">
            <v>0</v>
          </cell>
          <cell r="BC692">
            <v>0</v>
          </cell>
          <cell r="BD692">
            <v>0</v>
          </cell>
          <cell r="BE692">
            <v>0</v>
          </cell>
          <cell r="BF692">
            <v>0</v>
          </cell>
          <cell r="BG692">
            <v>0</v>
          </cell>
          <cell r="BH692">
            <v>0</v>
          </cell>
          <cell r="BI692">
            <v>0</v>
          </cell>
          <cell r="BJ692">
            <v>0</v>
          </cell>
          <cell r="BK692">
            <v>0</v>
          </cell>
          <cell r="BL692">
            <v>0</v>
          </cell>
          <cell r="BM692">
            <v>0</v>
          </cell>
          <cell r="BN692">
            <v>0</v>
          </cell>
          <cell r="BO692">
            <v>0</v>
          </cell>
          <cell r="BP692">
            <v>0</v>
          </cell>
          <cell r="BQ692">
            <v>0</v>
          </cell>
          <cell r="BR692">
            <v>0</v>
          </cell>
          <cell r="BS692">
            <v>0</v>
          </cell>
          <cell r="BT692">
            <v>0</v>
          </cell>
          <cell r="BU692">
            <v>0</v>
          </cell>
          <cell r="BV692">
            <v>0</v>
          </cell>
          <cell r="BW692">
            <v>0</v>
          </cell>
          <cell r="BX692">
            <v>0</v>
          </cell>
          <cell r="BY692">
            <v>0</v>
          </cell>
          <cell r="BZ692">
            <v>0</v>
          </cell>
          <cell r="CA692">
            <v>0</v>
          </cell>
          <cell r="CB692">
            <v>0</v>
          </cell>
          <cell r="CC692">
            <v>0.05</v>
          </cell>
          <cell r="CD692">
            <v>0</v>
          </cell>
        </row>
        <row r="693">
          <cell r="B693" t="str">
            <v>APC17</v>
          </cell>
          <cell r="C693" t="str">
            <v>CAP30</v>
          </cell>
          <cell r="D693" t="str">
            <v>De  2400  pares</v>
          </cell>
          <cell r="E693" t="str">
            <v>U</v>
          </cell>
          <cell r="F693" t="str">
            <v>NA</v>
          </cell>
          <cell r="G693" t="str">
            <v>NA</v>
          </cell>
          <cell r="H693" t="str">
            <v>NA</v>
          </cell>
          <cell r="I693" t="str">
            <v>NA</v>
          </cell>
          <cell r="J693" t="str">
            <v>NA</v>
          </cell>
          <cell r="K693" t="str">
            <v>NA</v>
          </cell>
          <cell r="L693" t="str">
            <v>NA</v>
          </cell>
          <cell r="M693" t="str">
            <v>NA</v>
          </cell>
          <cell r="N693" t="str">
            <v>NA</v>
          </cell>
          <cell r="O693" t="str">
            <v>NA</v>
          </cell>
          <cell r="P693" t="str">
            <v>NA</v>
          </cell>
          <cell r="Q693" t="str">
            <v>NA</v>
          </cell>
          <cell r="R693" t="str">
            <v>NA</v>
          </cell>
          <cell r="S693" t="str">
            <v>NA</v>
          </cell>
          <cell r="T693" t="str">
            <v>NA</v>
          </cell>
          <cell r="U693" t="str">
            <v>NA</v>
          </cell>
          <cell r="V693" t="str">
            <v>NA</v>
          </cell>
          <cell r="W693" t="str">
            <v>NA</v>
          </cell>
          <cell r="X693" t="str">
            <v>NA</v>
          </cell>
          <cell r="Y693" t="str">
            <v>NA</v>
          </cell>
          <cell r="Z693" t="str">
            <v>NA</v>
          </cell>
          <cell r="AA693" t="str">
            <v>NA</v>
          </cell>
          <cell r="AB693" t="str">
            <v>NA</v>
          </cell>
          <cell r="AC693" t="str">
            <v>NA</v>
          </cell>
          <cell r="AD693" t="str">
            <v>NA</v>
          </cell>
          <cell r="AE693" t="str">
            <v>NA</v>
          </cell>
          <cell r="AF693" t="str">
            <v>NA</v>
          </cell>
          <cell r="AG693" t="str">
            <v>NA</v>
          </cell>
          <cell r="AH693" t="str">
            <v>NA</v>
          </cell>
          <cell r="AI693">
            <v>0</v>
          </cell>
          <cell r="AO693">
            <v>0</v>
          </cell>
          <cell r="AP693">
            <v>0</v>
          </cell>
          <cell r="AQ693">
            <v>0</v>
          </cell>
          <cell r="AR693">
            <v>0</v>
          </cell>
          <cell r="AS693">
            <v>0</v>
          </cell>
          <cell r="AT693">
            <v>0</v>
          </cell>
          <cell r="AU693">
            <v>0</v>
          </cell>
          <cell r="AV693">
            <v>0</v>
          </cell>
          <cell r="AW693">
            <v>0</v>
          </cell>
          <cell r="AX693">
            <v>0</v>
          </cell>
          <cell r="AY693">
            <v>0</v>
          </cell>
          <cell r="AZ693">
            <v>0</v>
          </cell>
          <cell r="BA693">
            <v>0</v>
          </cell>
          <cell r="BB693">
            <v>0</v>
          </cell>
          <cell r="BC693">
            <v>0</v>
          </cell>
          <cell r="BD693">
            <v>0</v>
          </cell>
          <cell r="BE693">
            <v>0</v>
          </cell>
          <cell r="BF693">
            <v>0</v>
          </cell>
          <cell r="BG693">
            <v>0</v>
          </cell>
          <cell r="BH693">
            <v>0</v>
          </cell>
          <cell r="BI693">
            <v>0</v>
          </cell>
          <cell r="BJ693">
            <v>0</v>
          </cell>
          <cell r="BK693">
            <v>0</v>
          </cell>
          <cell r="BL693">
            <v>0</v>
          </cell>
          <cell r="BM693">
            <v>0</v>
          </cell>
          <cell r="BN693">
            <v>0</v>
          </cell>
          <cell r="BO693">
            <v>0</v>
          </cell>
          <cell r="BP693">
            <v>0</v>
          </cell>
          <cell r="BQ693">
            <v>0</v>
          </cell>
          <cell r="BR693">
            <v>0</v>
          </cell>
          <cell r="BS693">
            <v>0</v>
          </cell>
          <cell r="BT693">
            <v>0</v>
          </cell>
          <cell r="BU693">
            <v>0</v>
          </cell>
          <cell r="BV693">
            <v>0</v>
          </cell>
          <cell r="BW693">
            <v>0</v>
          </cell>
          <cell r="BX693">
            <v>0</v>
          </cell>
          <cell r="BY693">
            <v>0</v>
          </cell>
          <cell r="BZ693">
            <v>0</v>
          </cell>
          <cell r="CA693">
            <v>0</v>
          </cell>
          <cell r="CB693">
            <v>0</v>
          </cell>
          <cell r="CC693">
            <v>0.05</v>
          </cell>
          <cell r="CD693">
            <v>0</v>
          </cell>
        </row>
        <row r="694">
          <cell r="B694" t="str">
            <v>APA01</v>
          </cell>
          <cell r="C694" t="str">
            <v>CAP31</v>
          </cell>
          <cell r="D694" t="str">
            <v>De    10  pares</v>
          </cell>
          <cell r="E694" t="str">
            <v>U</v>
          </cell>
          <cell r="F694" t="str">
            <v>NA</v>
          </cell>
          <cell r="G694" t="str">
            <v>NA</v>
          </cell>
          <cell r="H694" t="str">
            <v>NA</v>
          </cell>
          <cell r="I694" t="str">
            <v>NA</v>
          </cell>
          <cell r="J694" t="str">
            <v>NA</v>
          </cell>
          <cell r="K694" t="str">
            <v>NA</v>
          </cell>
          <cell r="L694" t="str">
            <v>NA</v>
          </cell>
          <cell r="M694" t="str">
            <v>NA</v>
          </cell>
          <cell r="N694" t="str">
            <v>NA</v>
          </cell>
          <cell r="O694" t="str">
            <v>NA</v>
          </cell>
          <cell r="P694" t="str">
            <v>NA</v>
          </cell>
          <cell r="Q694" t="str">
            <v>NA</v>
          </cell>
          <cell r="R694" t="str">
            <v>NA</v>
          </cell>
          <cell r="S694" t="str">
            <v>NA</v>
          </cell>
          <cell r="T694" t="str">
            <v>NA</v>
          </cell>
          <cell r="U694" t="str">
            <v>NA</v>
          </cell>
          <cell r="V694" t="str">
            <v>NA</v>
          </cell>
          <cell r="W694" t="str">
            <v>NA</v>
          </cell>
          <cell r="X694" t="str">
            <v>NA</v>
          </cell>
          <cell r="Y694" t="str">
            <v>NA</v>
          </cell>
          <cell r="Z694" t="str">
            <v>NA</v>
          </cell>
          <cell r="AA694" t="str">
            <v>NA</v>
          </cell>
          <cell r="AB694" t="str">
            <v>NA</v>
          </cell>
          <cell r="AC694" t="str">
            <v>NA</v>
          </cell>
          <cell r="AD694" t="str">
            <v>NA</v>
          </cell>
          <cell r="AE694" t="str">
            <v>NA</v>
          </cell>
          <cell r="AF694" t="str">
            <v>NA</v>
          </cell>
          <cell r="AG694" t="str">
            <v>NA</v>
          </cell>
          <cell r="AH694" t="str">
            <v>NA</v>
          </cell>
          <cell r="AI694">
            <v>0</v>
          </cell>
          <cell r="AO694">
            <v>0</v>
          </cell>
          <cell r="AP694">
            <v>0</v>
          </cell>
          <cell r="AQ694">
            <v>0</v>
          </cell>
          <cell r="AR694">
            <v>0</v>
          </cell>
          <cell r="AS694">
            <v>0</v>
          </cell>
          <cell r="AT694">
            <v>0</v>
          </cell>
          <cell r="AU694">
            <v>0</v>
          </cell>
          <cell r="AV694">
            <v>0</v>
          </cell>
          <cell r="AW694">
            <v>0</v>
          </cell>
          <cell r="AX694">
            <v>0</v>
          </cell>
          <cell r="AY694">
            <v>0</v>
          </cell>
          <cell r="AZ694">
            <v>0</v>
          </cell>
          <cell r="BA694">
            <v>0</v>
          </cell>
          <cell r="BB694">
            <v>0</v>
          </cell>
          <cell r="BC694">
            <v>0</v>
          </cell>
          <cell r="BD694">
            <v>0</v>
          </cell>
          <cell r="BE694">
            <v>0</v>
          </cell>
          <cell r="BF694">
            <v>0</v>
          </cell>
          <cell r="BG694">
            <v>0</v>
          </cell>
          <cell r="BH694">
            <v>0</v>
          </cell>
          <cell r="BI694">
            <v>0</v>
          </cell>
          <cell r="BJ694">
            <v>0</v>
          </cell>
          <cell r="BK694">
            <v>0</v>
          </cell>
          <cell r="BL694">
            <v>0</v>
          </cell>
          <cell r="BM694">
            <v>0</v>
          </cell>
          <cell r="BN694">
            <v>0</v>
          </cell>
          <cell r="BO694">
            <v>0</v>
          </cell>
          <cell r="BP694">
            <v>0</v>
          </cell>
          <cell r="BQ694">
            <v>0</v>
          </cell>
          <cell r="BR694">
            <v>0</v>
          </cell>
          <cell r="BS694">
            <v>0</v>
          </cell>
          <cell r="BT694">
            <v>0</v>
          </cell>
          <cell r="BU694">
            <v>0</v>
          </cell>
          <cell r="BV694">
            <v>0</v>
          </cell>
          <cell r="BW694">
            <v>0</v>
          </cell>
          <cell r="BX694">
            <v>0</v>
          </cell>
          <cell r="BY694">
            <v>0</v>
          </cell>
          <cell r="BZ694">
            <v>0</v>
          </cell>
          <cell r="CA694">
            <v>0</v>
          </cell>
          <cell r="CB694">
            <v>0</v>
          </cell>
          <cell r="CC694">
            <v>0.05</v>
          </cell>
          <cell r="CD694">
            <v>0</v>
          </cell>
        </row>
        <row r="695">
          <cell r="B695" t="str">
            <v>APA02</v>
          </cell>
          <cell r="C695" t="str">
            <v>CAP31</v>
          </cell>
          <cell r="D695" t="str">
            <v>De    20  pares</v>
          </cell>
          <cell r="E695" t="str">
            <v>U</v>
          </cell>
          <cell r="F695" t="str">
            <v>NA</v>
          </cell>
          <cell r="G695" t="str">
            <v>NA</v>
          </cell>
          <cell r="H695" t="str">
            <v>NA</v>
          </cell>
          <cell r="I695" t="str">
            <v>NA</v>
          </cell>
          <cell r="J695" t="str">
            <v>NA</v>
          </cell>
          <cell r="K695" t="str">
            <v>NA</v>
          </cell>
          <cell r="L695" t="str">
            <v>NA</v>
          </cell>
          <cell r="M695" t="str">
            <v>NA</v>
          </cell>
          <cell r="N695" t="str">
            <v>NA</v>
          </cell>
          <cell r="O695" t="str">
            <v>NA</v>
          </cell>
          <cell r="P695" t="str">
            <v>NA</v>
          </cell>
          <cell r="Q695" t="str">
            <v>NA</v>
          </cell>
          <cell r="R695" t="str">
            <v>NA</v>
          </cell>
          <cell r="S695" t="str">
            <v>NA</v>
          </cell>
          <cell r="T695" t="str">
            <v>NA</v>
          </cell>
          <cell r="U695" t="str">
            <v>NA</v>
          </cell>
          <cell r="V695" t="str">
            <v>NA</v>
          </cell>
          <cell r="W695" t="str">
            <v>NA</v>
          </cell>
          <cell r="X695" t="str">
            <v>NA</v>
          </cell>
          <cell r="Y695" t="str">
            <v>NA</v>
          </cell>
          <cell r="Z695" t="str">
            <v>NA</v>
          </cell>
          <cell r="AA695" t="str">
            <v>NA</v>
          </cell>
          <cell r="AB695" t="str">
            <v>NA</v>
          </cell>
          <cell r="AC695" t="str">
            <v>NA</v>
          </cell>
          <cell r="AD695" t="str">
            <v>NA</v>
          </cell>
          <cell r="AE695" t="str">
            <v>NA</v>
          </cell>
          <cell r="AF695" t="str">
            <v>NA</v>
          </cell>
          <cell r="AG695" t="str">
            <v>NA</v>
          </cell>
          <cell r="AH695" t="str">
            <v>NA</v>
          </cell>
          <cell r="AI695">
            <v>0</v>
          </cell>
          <cell r="AO695">
            <v>0</v>
          </cell>
          <cell r="AP695">
            <v>0</v>
          </cell>
          <cell r="AQ695">
            <v>0</v>
          </cell>
          <cell r="AR695">
            <v>0</v>
          </cell>
          <cell r="AS695">
            <v>0</v>
          </cell>
          <cell r="AT695">
            <v>0</v>
          </cell>
          <cell r="AU695">
            <v>0</v>
          </cell>
          <cell r="AV695">
            <v>0</v>
          </cell>
          <cell r="AW695">
            <v>0</v>
          </cell>
          <cell r="AX695">
            <v>0</v>
          </cell>
          <cell r="AY695">
            <v>0</v>
          </cell>
          <cell r="AZ695">
            <v>0</v>
          </cell>
          <cell r="BA695">
            <v>0</v>
          </cell>
          <cell r="BB695">
            <v>0</v>
          </cell>
          <cell r="BC695">
            <v>0</v>
          </cell>
          <cell r="BD695">
            <v>0</v>
          </cell>
          <cell r="BE695">
            <v>0</v>
          </cell>
          <cell r="BF695">
            <v>0</v>
          </cell>
          <cell r="BG695">
            <v>0</v>
          </cell>
          <cell r="BH695">
            <v>0</v>
          </cell>
          <cell r="BI695">
            <v>0</v>
          </cell>
          <cell r="BJ695">
            <v>0</v>
          </cell>
          <cell r="BK695">
            <v>0</v>
          </cell>
          <cell r="BL695">
            <v>0</v>
          </cell>
          <cell r="BM695">
            <v>0</v>
          </cell>
          <cell r="BN695">
            <v>0</v>
          </cell>
          <cell r="BO695">
            <v>0</v>
          </cell>
          <cell r="BP695">
            <v>0</v>
          </cell>
          <cell r="BQ695">
            <v>0</v>
          </cell>
          <cell r="BR695">
            <v>0</v>
          </cell>
          <cell r="BS695">
            <v>0</v>
          </cell>
          <cell r="BT695">
            <v>0</v>
          </cell>
          <cell r="BU695">
            <v>0</v>
          </cell>
          <cell r="BV695">
            <v>0</v>
          </cell>
          <cell r="BW695">
            <v>0</v>
          </cell>
          <cell r="BX695">
            <v>0</v>
          </cell>
          <cell r="BY695">
            <v>0</v>
          </cell>
          <cell r="BZ695">
            <v>0</v>
          </cell>
          <cell r="CA695">
            <v>0</v>
          </cell>
          <cell r="CB695">
            <v>0</v>
          </cell>
          <cell r="CC695">
            <v>0.05</v>
          </cell>
          <cell r="CD695">
            <v>0</v>
          </cell>
        </row>
        <row r="696">
          <cell r="B696" t="str">
            <v>APA03</v>
          </cell>
          <cell r="C696" t="str">
            <v>CAP31</v>
          </cell>
          <cell r="D696" t="str">
            <v>De    30  pares</v>
          </cell>
          <cell r="E696" t="str">
            <v>U</v>
          </cell>
          <cell r="F696" t="str">
            <v>NA</v>
          </cell>
          <cell r="G696" t="str">
            <v>NA</v>
          </cell>
          <cell r="H696" t="str">
            <v>NA</v>
          </cell>
          <cell r="I696" t="str">
            <v>NA</v>
          </cell>
          <cell r="J696" t="str">
            <v>NA</v>
          </cell>
          <cell r="K696" t="str">
            <v>NA</v>
          </cell>
          <cell r="L696" t="str">
            <v>NA</v>
          </cell>
          <cell r="M696" t="str">
            <v>NA</v>
          </cell>
          <cell r="N696" t="str">
            <v>NA</v>
          </cell>
          <cell r="O696" t="str">
            <v>NA</v>
          </cell>
          <cell r="P696" t="str">
            <v>NA</v>
          </cell>
          <cell r="Q696" t="str">
            <v>NA</v>
          </cell>
          <cell r="R696" t="str">
            <v>NA</v>
          </cell>
          <cell r="S696" t="str">
            <v>NA</v>
          </cell>
          <cell r="T696" t="str">
            <v>NA</v>
          </cell>
          <cell r="U696" t="str">
            <v>NA</v>
          </cell>
          <cell r="V696" t="str">
            <v>NA</v>
          </cell>
          <cell r="W696" t="str">
            <v>NA</v>
          </cell>
          <cell r="X696" t="str">
            <v>NA</v>
          </cell>
          <cell r="Y696" t="str">
            <v>NA</v>
          </cell>
          <cell r="Z696" t="str">
            <v>NA</v>
          </cell>
          <cell r="AA696" t="str">
            <v>NA</v>
          </cell>
          <cell r="AB696" t="str">
            <v>NA</v>
          </cell>
          <cell r="AC696" t="str">
            <v>NA</v>
          </cell>
          <cell r="AD696" t="str">
            <v>NA</v>
          </cell>
          <cell r="AE696" t="str">
            <v>NA</v>
          </cell>
          <cell r="AF696" t="str">
            <v>NA</v>
          </cell>
          <cell r="AG696" t="str">
            <v>NA</v>
          </cell>
          <cell r="AH696" t="str">
            <v>NA</v>
          </cell>
          <cell r="AI696">
            <v>0</v>
          </cell>
          <cell r="AO696">
            <v>0</v>
          </cell>
          <cell r="AP696">
            <v>0</v>
          </cell>
          <cell r="AQ696">
            <v>0</v>
          </cell>
          <cell r="AR696">
            <v>0</v>
          </cell>
          <cell r="AS696">
            <v>0</v>
          </cell>
          <cell r="AT696">
            <v>0</v>
          </cell>
          <cell r="AU696">
            <v>0</v>
          </cell>
          <cell r="AV696">
            <v>0</v>
          </cell>
          <cell r="AW696">
            <v>0</v>
          </cell>
          <cell r="AX696">
            <v>0</v>
          </cell>
          <cell r="AY696">
            <v>0</v>
          </cell>
          <cell r="AZ696">
            <v>0</v>
          </cell>
          <cell r="BA696">
            <v>0</v>
          </cell>
          <cell r="BB696">
            <v>0</v>
          </cell>
          <cell r="BC696">
            <v>0</v>
          </cell>
          <cell r="BD696">
            <v>0</v>
          </cell>
          <cell r="BE696">
            <v>0</v>
          </cell>
          <cell r="BF696">
            <v>0</v>
          </cell>
          <cell r="BG696">
            <v>0</v>
          </cell>
          <cell r="BH696">
            <v>0</v>
          </cell>
          <cell r="BI696">
            <v>0</v>
          </cell>
          <cell r="BJ696">
            <v>0</v>
          </cell>
          <cell r="BK696">
            <v>0</v>
          </cell>
          <cell r="BL696">
            <v>0</v>
          </cell>
          <cell r="BM696">
            <v>0</v>
          </cell>
          <cell r="BN696">
            <v>0</v>
          </cell>
          <cell r="BO696">
            <v>0</v>
          </cell>
          <cell r="BP696">
            <v>0</v>
          </cell>
          <cell r="BQ696">
            <v>0</v>
          </cell>
          <cell r="BR696">
            <v>0</v>
          </cell>
          <cell r="BS696">
            <v>0</v>
          </cell>
          <cell r="BT696">
            <v>0</v>
          </cell>
          <cell r="BU696">
            <v>0</v>
          </cell>
          <cell r="BV696">
            <v>0</v>
          </cell>
          <cell r="BW696">
            <v>0</v>
          </cell>
          <cell r="BX696">
            <v>0</v>
          </cell>
          <cell r="BY696">
            <v>0</v>
          </cell>
          <cell r="BZ696">
            <v>0</v>
          </cell>
          <cell r="CA696">
            <v>0</v>
          </cell>
          <cell r="CB696">
            <v>0</v>
          </cell>
          <cell r="CC696">
            <v>0.05</v>
          </cell>
          <cell r="CD696">
            <v>0</v>
          </cell>
        </row>
        <row r="697">
          <cell r="B697" t="str">
            <v>APA04</v>
          </cell>
          <cell r="C697" t="str">
            <v>CAP31</v>
          </cell>
          <cell r="D697" t="str">
            <v>De    40  pares</v>
          </cell>
          <cell r="E697" t="str">
            <v>U</v>
          </cell>
          <cell r="F697" t="str">
            <v>NA</v>
          </cell>
          <cell r="G697" t="str">
            <v>NA</v>
          </cell>
          <cell r="H697" t="str">
            <v>NA</v>
          </cell>
          <cell r="I697" t="str">
            <v>NA</v>
          </cell>
          <cell r="J697" t="str">
            <v>NA</v>
          </cell>
          <cell r="K697" t="str">
            <v>NA</v>
          </cell>
          <cell r="L697" t="str">
            <v>NA</v>
          </cell>
          <cell r="M697" t="str">
            <v>NA</v>
          </cell>
          <cell r="N697" t="str">
            <v>NA</v>
          </cell>
          <cell r="O697" t="str">
            <v>NA</v>
          </cell>
          <cell r="P697" t="str">
            <v>NA</v>
          </cell>
          <cell r="Q697" t="str">
            <v>NA</v>
          </cell>
          <cell r="R697" t="str">
            <v>NA</v>
          </cell>
          <cell r="S697" t="str">
            <v>NA</v>
          </cell>
          <cell r="T697" t="str">
            <v>NA</v>
          </cell>
          <cell r="U697" t="str">
            <v>NA</v>
          </cell>
          <cell r="V697" t="str">
            <v>NA</v>
          </cell>
          <cell r="W697" t="str">
            <v>NA</v>
          </cell>
          <cell r="X697" t="str">
            <v>NA</v>
          </cell>
          <cell r="Y697" t="str">
            <v>NA</v>
          </cell>
          <cell r="Z697" t="str">
            <v>NA</v>
          </cell>
          <cell r="AA697" t="str">
            <v>NA</v>
          </cell>
          <cell r="AB697" t="str">
            <v>NA</v>
          </cell>
          <cell r="AC697" t="str">
            <v>NA</v>
          </cell>
          <cell r="AD697" t="str">
            <v>NA</v>
          </cell>
          <cell r="AE697" t="str">
            <v>NA</v>
          </cell>
          <cell r="AF697" t="str">
            <v>NA</v>
          </cell>
          <cell r="AG697" t="str">
            <v>NA</v>
          </cell>
          <cell r="AH697" t="str">
            <v>NA</v>
          </cell>
          <cell r="AI697">
            <v>0</v>
          </cell>
          <cell r="AO697">
            <v>0</v>
          </cell>
          <cell r="AP697">
            <v>0</v>
          </cell>
          <cell r="AQ697">
            <v>0</v>
          </cell>
          <cell r="AR697">
            <v>0</v>
          </cell>
          <cell r="AS697">
            <v>0</v>
          </cell>
          <cell r="AT697">
            <v>0</v>
          </cell>
          <cell r="AU697">
            <v>0</v>
          </cell>
          <cell r="AV697">
            <v>0</v>
          </cell>
          <cell r="AW697">
            <v>0</v>
          </cell>
          <cell r="AX697">
            <v>0</v>
          </cell>
          <cell r="AY697">
            <v>0</v>
          </cell>
          <cell r="AZ697">
            <v>0</v>
          </cell>
          <cell r="BA697">
            <v>0</v>
          </cell>
          <cell r="BB697">
            <v>0</v>
          </cell>
          <cell r="BC697">
            <v>0</v>
          </cell>
          <cell r="BD697">
            <v>0</v>
          </cell>
          <cell r="BE697">
            <v>0</v>
          </cell>
          <cell r="BF697">
            <v>0</v>
          </cell>
          <cell r="BG697">
            <v>0</v>
          </cell>
          <cell r="BH697">
            <v>0</v>
          </cell>
          <cell r="BI697">
            <v>0</v>
          </cell>
          <cell r="BJ697">
            <v>0</v>
          </cell>
          <cell r="BK697">
            <v>0</v>
          </cell>
          <cell r="BL697">
            <v>0</v>
          </cell>
          <cell r="BM697">
            <v>0</v>
          </cell>
          <cell r="BN697">
            <v>0</v>
          </cell>
          <cell r="BO697">
            <v>0</v>
          </cell>
          <cell r="BP697">
            <v>0</v>
          </cell>
          <cell r="BQ697">
            <v>0</v>
          </cell>
          <cell r="BR697">
            <v>0</v>
          </cell>
          <cell r="BS697">
            <v>0</v>
          </cell>
          <cell r="BT697">
            <v>0</v>
          </cell>
          <cell r="BU697">
            <v>0</v>
          </cell>
          <cell r="BV697">
            <v>0</v>
          </cell>
          <cell r="BW697">
            <v>0</v>
          </cell>
          <cell r="BX697">
            <v>0</v>
          </cell>
          <cell r="BY697">
            <v>0</v>
          </cell>
          <cell r="BZ697">
            <v>0</v>
          </cell>
          <cell r="CA697">
            <v>0</v>
          </cell>
          <cell r="CB697">
            <v>0</v>
          </cell>
          <cell r="CC697">
            <v>0.05</v>
          </cell>
          <cell r="CD697">
            <v>0</v>
          </cell>
        </row>
        <row r="698">
          <cell r="B698" t="str">
            <v>APA05</v>
          </cell>
          <cell r="C698" t="str">
            <v>CAP31</v>
          </cell>
          <cell r="D698" t="str">
            <v>De    50  pares</v>
          </cell>
          <cell r="E698" t="str">
            <v>U</v>
          </cell>
          <cell r="F698" t="str">
            <v>NA</v>
          </cell>
          <cell r="G698" t="str">
            <v>NA</v>
          </cell>
          <cell r="H698" t="str">
            <v>NA</v>
          </cell>
          <cell r="I698" t="str">
            <v>NA</v>
          </cell>
          <cell r="J698" t="str">
            <v>NA</v>
          </cell>
          <cell r="K698" t="str">
            <v>NA</v>
          </cell>
          <cell r="L698" t="str">
            <v>NA</v>
          </cell>
          <cell r="M698" t="str">
            <v>NA</v>
          </cell>
          <cell r="N698" t="str">
            <v>NA</v>
          </cell>
          <cell r="O698" t="str">
            <v>NA</v>
          </cell>
          <cell r="P698" t="str">
            <v>NA</v>
          </cell>
          <cell r="Q698" t="str">
            <v>NA</v>
          </cell>
          <cell r="R698" t="str">
            <v>NA</v>
          </cell>
          <cell r="S698" t="str">
            <v>NA</v>
          </cell>
          <cell r="T698" t="str">
            <v>NA</v>
          </cell>
          <cell r="U698" t="str">
            <v>NA</v>
          </cell>
          <cell r="V698" t="str">
            <v>NA</v>
          </cell>
          <cell r="W698" t="str">
            <v>NA</v>
          </cell>
          <cell r="X698" t="str">
            <v>NA</v>
          </cell>
          <cell r="Y698" t="str">
            <v>NA</v>
          </cell>
          <cell r="Z698" t="str">
            <v>NA</v>
          </cell>
          <cell r="AA698" t="str">
            <v>NA</v>
          </cell>
          <cell r="AB698" t="str">
            <v>NA</v>
          </cell>
          <cell r="AC698" t="str">
            <v>NA</v>
          </cell>
          <cell r="AD698" t="str">
            <v>NA</v>
          </cell>
          <cell r="AE698" t="str">
            <v>NA</v>
          </cell>
          <cell r="AF698" t="str">
            <v>NA</v>
          </cell>
          <cell r="AG698" t="str">
            <v>NA</v>
          </cell>
          <cell r="AH698" t="str">
            <v>NA</v>
          </cell>
          <cell r="AI698">
            <v>0</v>
          </cell>
          <cell r="AO698">
            <v>0</v>
          </cell>
          <cell r="AP698">
            <v>0</v>
          </cell>
          <cell r="AQ698">
            <v>0</v>
          </cell>
          <cell r="AR698">
            <v>0</v>
          </cell>
          <cell r="AS698">
            <v>0</v>
          </cell>
          <cell r="AT698">
            <v>0</v>
          </cell>
          <cell r="AU698">
            <v>0</v>
          </cell>
          <cell r="AV698">
            <v>0</v>
          </cell>
          <cell r="AW698">
            <v>0</v>
          </cell>
          <cell r="AX698">
            <v>0</v>
          </cell>
          <cell r="AY698">
            <v>0</v>
          </cell>
          <cell r="AZ698">
            <v>0</v>
          </cell>
          <cell r="BA698">
            <v>0</v>
          </cell>
          <cell r="BB698">
            <v>0</v>
          </cell>
          <cell r="BC698">
            <v>0</v>
          </cell>
          <cell r="BD698">
            <v>0</v>
          </cell>
          <cell r="BE698">
            <v>0</v>
          </cell>
          <cell r="BF698">
            <v>0</v>
          </cell>
          <cell r="BG698">
            <v>0</v>
          </cell>
          <cell r="BH698">
            <v>0</v>
          </cell>
          <cell r="BI698">
            <v>0</v>
          </cell>
          <cell r="BJ698">
            <v>0</v>
          </cell>
          <cell r="BK698">
            <v>0</v>
          </cell>
          <cell r="BL698">
            <v>0</v>
          </cell>
          <cell r="BM698">
            <v>0</v>
          </cell>
          <cell r="BN698">
            <v>0</v>
          </cell>
          <cell r="BO698">
            <v>0</v>
          </cell>
          <cell r="BP698">
            <v>0</v>
          </cell>
          <cell r="BQ698">
            <v>0</v>
          </cell>
          <cell r="BR698">
            <v>0</v>
          </cell>
          <cell r="BS698">
            <v>0</v>
          </cell>
          <cell r="BT698">
            <v>0</v>
          </cell>
          <cell r="BU698">
            <v>0</v>
          </cell>
          <cell r="BV698">
            <v>0</v>
          </cell>
          <cell r="BW698">
            <v>0</v>
          </cell>
          <cell r="BX698">
            <v>0</v>
          </cell>
          <cell r="BY698">
            <v>0</v>
          </cell>
          <cell r="BZ698">
            <v>0</v>
          </cell>
          <cell r="CA698">
            <v>0</v>
          </cell>
          <cell r="CB698">
            <v>0</v>
          </cell>
          <cell r="CC698">
            <v>0.05</v>
          </cell>
          <cell r="CD698">
            <v>0</v>
          </cell>
        </row>
        <row r="699">
          <cell r="B699" t="str">
            <v>APA06</v>
          </cell>
          <cell r="C699" t="str">
            <v>CAP31</v>
          </cell>
          <cell r="D699" t="str">
            <v>De    70  pares</v>
          </cell>
          <cell r="E699" t="str">
            <v>U</v>
          </cell>
          <cell r="F699" t="str">
            <v>NA</v>
          </cell>
          <cell r="G699" t="str">
            <v>NA</v>
          </cell>
          <cell r="H699" t="str">
            <v>NA</v>
          </cell>
          <cell r="I699" t="str">
            <v>NA</v>
          </cell>
          <cell r="J699" t="str">
            <v>NA</v>
          </cell>
          <cell r="K699" t="str">
            <v>NA</v>
          </cell>
          <cell r="L699" t="str">
            <v>NA</v>
          </cell>
          <cell r="M699" t="str">
            <v>NA</v>
          </cell>
          <cell r="N699" t="str">
            <v>NA</v>
          </cell>
          <cell r="O699" t="str">
            <v>NA</v>
          </cell>
          <cell r="P699" t="str">
            <v>NA</v>
          </cell>
          <cell r="Q699" t="str">
            <v>NA</v>
          </cell>
          <cell r="R699" t="str">
            <v>NA</v>
          </cell>
          <cell r="S699" t="str">
            <v>NA</v>
          </cell>
          <cell r="T699" t="str">
            <v>NA</v>
          </cell>
          <cell r="U699" t="str">
            <v>NA</v>
          </cell>
          <cell r="V699" t="str">
            <v>NA</v>
          </cell>
          <cell r="W699" t="str">
            <v>NA</v>
          </cell>
          <cell r="X699" t="str">
            <v>NA</v>
          </cell>
          <cell r="Y699" t="str">
            <v>NA</v>
          </cell>
          <cell r="Z699" t="str">
            <v>NA</v>
          </cell>
          <cell r="AA699" t="str">
            <v>NA</v>
          </cell>
          <cell r="AB699" t="str">
            <v>NA</v>
          </cell>
          <cell r="AC699" t="str">
            <v>NA</v>
          </cell>
          <cell r="AD699" t="str">
            <v>NA</v>
          </cell>
          <cell r="AE699" t="str">
            <v>NA</v>
          </cell>
          <cell r="AF699" t="str">
            <v>NA</v>
          </cell>
          <cell r="AG699" t="str">
            <v>NA</v>
          </cell>
          <cell r="AH699" t="str">
            <v>NA</v>
          </cell>
          <cell r="AI699">
            <v>0</v>
          </cell>
          <cell r="AO699">
            <v>0</v>
          </cell>
          <cell r="AP699">
            <v>0</v>
          </cell>
          <cell r="AQ699">
            <v>0</v>
          </cell>
          <cell r="AR699">
            <v>0</v>
          </cell>
          <cell r="AS699">
            <v>0</v>
          </cell>
          <cell r="AT699">
            <v>0</v>
          </cell>
          <cell r="AU699">
            <v>0</v>
          </cell>
          <cell r="AV699">
            <v>0</v>
          </cell>
          <cell r="AW699">
            <v>0</v>
          </cell>
          <cell r="AX699">
            <v>0</v>
          </cell>
          <cell r="AY699">
            <v>0</v>
          </cell>
          <cell r="AZ699">
            <v>0</v>
          </cell>
          <cell r="BA699">
            <v>0</v>
          </cell>
          <cell r="BB699">
            <v>0</v>
          </cell>
          <cell r="BC699">
            <v>0</v>
          </cell>
          <cell r="BD699">
            <v>0</v>
          </cell>
          <cell r="BE699">
            <v>0</v>
          </cell>
          <cell r="BF699">
            <v>0</v>
          </cell>
          <cell r="BG699">
            <v>0</v>
          </cell>
          <cell r="BH699">
            <v>0</v>
          </cell>
          <cell r="BI699">
            <v>0</v>
          </cell>
          <cell r="BJ699">
            <v>0</v>
          </cell>
          <cell r="BK699">
            <v>0</v>
          </cell>
          <cell r="BL699">
            <v>0</v>
          </cell>
          <cell r="BM699">
            <v>0</v>
          </cell>
          <cell r="BN699">
            <v>0</v>
          </cell>
          <cell r="BO699">
            <v>0</v>
          </cell>
          <cell r="BP699">
            <v>0</v>
          </cell>
          <cell r="BQ699">
            <v>0</v>
          </cell>
          <cell r="BR699">
            <v>0</v>
          </cell>
          <cell r="BS699">
            <v>0</v>
          </cell>
          <cell r="BT699">
            <v>0</v>
          </cell>
          <cell r="BU699">
            <v>0</v>
          </cell>
          <cell r="BV699">
            <v>0</v>
          </cell>
          <cell r="BW699">
            <v>0</v>
          </cell>
          <cell r="BX699">
            <v>0</v>
          </cell>
          <cell r="BY699">
            <v>0</v>
          </cell>
          <cell r="BZ699">
            <v>0</v>
          </cell>
          <cell r="CA699">
            <v>0</v>
          </cell>
          <cell r="CB699">
            <v>0</v>
          </cell>
          <cell r="CC699">
            <v>0.05</v>
          </cell>
          <cell r="CD699">
            <v>0</v>
          </cell>
        </row>
        <row r="700">
          <cell r="B700" t="str">
            <v>APA07</v>
          </cell>
          <cell r="C700" t="str">
            <v>CAP31</v>
          </cell>
          <cell r="D700" t="str">
            <v>De   100  pares</v>
          </cell>
          <cell r="E700" t="str">
            <v>U</v>
          </cell>
          <cell r="F700" t="str">
            <v>NA</v>
          </cell>
          <cell r="G700" t="str">
            <v>NA</v>
          </cell>
          <cell r="H700" t="str">
            <v>NA</v>
          </cell>
          <cell r="I700" t="str">
            <v>NA</v>
          </cell>
          <cell r="J700" t="str">
            <v>NA</v>
          </cell>
          <cell r="K700" t="str">
            <v>NA</v>
          </cell>
          <cell r="L700" t="str">
            <v>NA</v>
          </cell>
          <cell r="M700" t="str">
            <v>NA</v>
          </cell>
          <cell r="N700" t="str">
            <v>NA</v>
          </cell>
          <cell r="O700" t="str">
            <v>NA</v>
          </cell>
          <cell r="P700" t="str">
            <v>NA</v>
          </cell>
          <cell r="Q700" t="str">
            <v>NA</v>
          </cell>
          <cell r="R700" t="str">
            <v>NA</v>
          </cell>
          <cell r="S700" t="str">
            <v>NA</v>
          </cell>
          <cell r="T700" t="str">
            <v>NA</v>
          </cell>
          <cell r="U700" t="str">
            <v>NA</v>
          </cell>
          <cell r="V700" t="str">
            <v>NA</v>
          </cell>
          <cell r="W700" t="str">
            <v>NA</v>
          </cell>
          <cell r="X700" t="str">
            <v>NA</v>
          </cell>
          <cell r="Y700" t="str">
            <v>NA</v>
          </cell>
          <cell r="Z700" t="str">
            <v>NA</v>
          </cell>
          <cell r="AA700" t="str">
            <v>NA</v>
          </cell>
          <cell r="AB700" t="str">
            <v>NA</v>
          </cell>
          <cell r="AC700" t="str">
            <v>NA</v>
          </cell>
          <cell r="AD700" t="str">
            <v>NA</v>
          </cell>
          <cell r="AE700" t="str">
            <v>NA</v>
          </cell>
          <cell r="AF700" t="str">
            <v>NA</v>
          </cell>
          <cell r="AG700" t="str">
            <v>NA</v>
          </cell>
          <cell r="AH700" t="str">
            <v>NA</v>
          </cell>
          <cell r="AI700">
            <v>0</v>
          </cell>
          <cell r="AO700">
            <v>0</v>
          </cell>
          <cell r="AP700">
            <v>0</v>
          </cell>
          <cell r="AQ700">
            <v>0</v>
          </cell>
          <cell r="AR700">
            <v>0</v>
          </cell>
          <cell r="AS700">
            <v>0</v>
          </cell>
          <cell r="AT700">
            <v>0</v>
          </cell>
          <cell r="AU700">
            <v>0</v>
          </cell>
          <cell r="AV700">
            <v>0</v>
          </cell>
          <cell r="AW700">
            <v>0</v>
          </cell>
          <cell r="AX700">
            <v>0</v>
          </cell>
          <cell r="AY700">
            <v>0</v>
          </cell>
          <cell r="AZ700">
            <v>0</v>
          </cell>
          <cell r="BA700">
            <v>0</v>
          </cell>
          <cell r="BB700">
            <v>0</v>
          </cell>
          <cell r="BC700">
            <v>0</v>
          </cell>
          <cell r="BD700">
            <v>0</v>
          </cell>
          <cell r="BE700">
            <v>0</v>
          </cell>
          <cell r="BF700">
            <v>0</v>
          </cell>
          <cell r="BG700">
            <v>0</v>
          </cell>
          <cell r="BH700">
            <v>0</v>
          </cell>
          <cell r="BI700">
            <v>0</v>
          </cell>
          <cell r="BJ700">
            <v>0</v>
          </cell>
          <cell r="BK700">
            <v>0</v>
          </cell>
          <cell r="BL700">
            <v>0</v>
          </cell>
          <cell r="BM700">
            <v>0</v>
          </cell>
          <cell r="BN700">
            <v>0</v>
          </cell>
          <cell r="BO700">
            <v>0</v>
          </cell>
          <cell r="BP700">
            <v>0</v>
          </cell>
          <cell r="BQ700">
            <v>0</v>
          </cell>
          <cell r="BR700">
            <v>0</v>
          </cell>
          <cell r="BS700">
            <v>0</v>
          </cell>
          <cell r="BT700">
            <v>0</v>
          </cell>
          <cell r="BU700">
            <v>0</v>
          </cell>
          <cell r="BV700">
            <v>0</v>
          </cell>
          <cell r="BW700">
            <v>0</v>
          </cell>
          <cell r="BX700">
            <v>0</v>
          </cell>
          <cell r="BY700">
            <v>0</v>
          </cell>
          <cell r="BZ700">
            <v>0</v>
          </cell>
          <cell r="CA700">
            <v>0</v>
          </cell>
          <cell r="CB700">
            <v>0</v>
          </cell>
          <cell r="CC700">
            <v>0.05</v>
          </cell>
          <cell r="CD700">
            <v>0</v>
          </cell>
        </row>
        <row r="701">
          <cell r="B701" t="str">
            <v>APA08</v>
          </cell>
          <cell r="C701" t="str">
            <v>CAP31</v>
          </cell>
          <cell r="D701" t="str">
            <v>De   150  pares</v>
          </cell>
          <cell r="E701" t="str">
            <v>U</v>
          </cell>
          <cell r="F701" t="str">
            <v>NA</v>
          </cell>
          <cell r="G701" t="str">
            <v>NA</v>
          </cell>
          <cell r="H701" t="str">
            <v>NA</v>
          </cell>
          <cell r="I701" t="str">
            <v>NA</v>
          </cell>
          <cell r="J701" t="str">
            <v>NA</v>
          </cell>
          <cell r="K701" t="str">
            <v>NA</v>
          </cell>
          <cell r="L701" t="str">
            <v>NA</v>
          </cell>
          <cell r="M701" t="str">
            <v>NA</v>
          </cell>
          <cell r="N701" t="str">
            <v>NA</v>
          </cell>
          <cell r="O701" t="str">
            <v>NA</v>
          </cell>
          <cell r="P701" t="str">
            <v>NA</v>
          </cell>
          <cell r="Q701" t="str">
            <v>NA</v>
          </cell>
          <cell r="R701" t="str">
            <v>NA</v>
          </cell>
          <cell r="S701" t="str">
            <v>NA</v>
          </cell>
          <cell r="T701" t="str">
            <v>NA</v>
          </cell>
          <cell r="U701" t="str">
            <v>NA</v>
          </cell>
          <cell r="V701" t="str">
            <v>NA</v>
          </cell>
          <cell r="W701" t="str">
            <v>NA</v>
          </cell>
          <cell r="X701" t="str">
            <v>NA</v>
          </cell>
          <cell r="Y701" t="str">
            <v>NA</v>
          </cell>
          <cell r="Z701" t="str">
            <v>NA</v>
          </cell>
          <cell r="AA701" t="str">
            <v>NA</v>
          </cell>
          <cell r="AB701" t="str">
            <v>NA</v>
          </cell>
          <cell r="AC701" t="str">
            <v>NA</v>
          </cell>
          <cell r="AD701" t="str">
            <v>NA</v>
          </cell>
          <cell r="AE701" t="str">
            <v>NA</v>
          </cell>
          <cell r="AF701" t="str">
            <v>NA</v>
          </cell>
          <cell r="AG701" t="str">
            <v>NA</v>
          </cell>
          <cell r="AH701" t="str">
            <v>NA</v>
          </cell>
          <cell r="AI701">
            <v>0</v>
          </cell>
          <cell r="AO701">
            <v>0</v>
          </cell>
          <cell r="AP701">
            <v>0</v>
          </cell>
          <cell r="AQ701">
            <v>0</v>
          </cell>
          <cell r="AR701">
            <v>0</v>
          </cell>
          <cell r="AS701">
            <v>0</v>
          </cell>
          <cell r="AT701">
            <v>0</v>
          </cell>
          <cell r="AU701">
            <v>0</v>
          </cell>
          <cell r="AV701">
            <v>0</v>
          </cell>
          <cell r="AW701">
            <v>0</v>
          </cell>
          <cell r="AX701">
            <v>0</v>
          </cell>
          <cell r="AY701">
            <v>0</v>
          </cell>
          <cell r="AZ701">
            <v>0</v>
          </cell>
          <cell r="BA701">
            <v>0</v>
          </cell>
          <cell r="BB701">
            <v>0</v>
          </cell>
          <cell r="BC701">
            <v>0</v>
          </cell>
          <cell r="BD701">
            <v>0</v>
          </cell>
          <cell r="BE701">
            <v>0</v>
          </cell>
          <cell r="BF701">
            <v>0</v>
          </cell>
          <cell r="BG701">
            <v>0</v>
          </cell>
          <cell r="BH701">
            <v>0</v>
          </cell>
          <cell r="BI701">
            <v>0</v>
          </cell>
          <cell r="BJ701">
            <v>0</v>
          </cell>
          <cell r="BK701">
            <v>0</v>
          </cell>
          <cell r="BL701">
            <v>0</v>
          </cell>
          <cell r="BM701">
            <v>0</v>
          </cell>
          <cell r="BN701">
            <v>0</v>
          </cell>
          <cell r="BO701">
            <v>0</v>
          </cell>
          <cell r="BP701">
            <v>0</v>
          </cell>
          <cell r="BQ701">
            <v>0</v>
          </cell>
          <cell r="BR701">
            <v>0</v>
          </cell>
          <cell r="BS701">
            <v>0</v>
          </cell>
          <cell r="BT701">
            <v>0</v>
          </cell>
          <cell r="BU701">
            <v>0</v>
          </cell>
          <cell r="BV701">
            <v>0</v>
          </cell>
          <cell r="BW701">
            <v>0</v>
          </cell>
          <cell r="BX701">
            <v>0</v>
          </cell>
          <cell r="BY701">
            <v>0</v>
          </cell>
          <cell r="BZ701">
            <v>0</v>
          </cell>
          <cell r="CA701">
            <v>0</v>
          </cell>
          <cell r="CB701">
            <v>0</v>
          </cell>
          <cell r="CC701">
            <v>0.05</v>
          </cell>
          <cell r="CD701">
            <v>0</v>
          </cell>
        </row>
        <row r="702">
          <cell r="B702" t="str">
            <v>ABC01</v>
          </cell>
          <cell r="C702" t="str">
            <v>CAP35</v>
          </cell>
          <cell r="D702" t="str">
            <v>Armario de dist. (cap. final 1400 pares)</v>
          </cell>
          <cell r="E702" t="str">
            <v>U</v>
          </cell>
          <cell r="F702" t="str">
            <v>MOC077</v>
          </cell>
          <cell r="G702" t="str">
            <v>MOC086</v>
          </cell>
          <cell r="H702" t="str">
            <v>MOC057</v>
          </cell>
          <cell r="I702" t="str">
            <v>MOC080</v>
          </cell>
          <cell r="J702" t="str">
            <v>MRD387</v>
          </cell>
          <cell r="K702" t="str">
            <v>MOC152</v>
          </cell>
          <cell r="L702" t="str">
            <v>NA</v>
          </cell>
          <cell r="M702">
            <v>89</v>
          </cell>
          <cell r="N702">
            <v>9.7000000000000003E-2</v>
          </cell>
          <cell r="O702">
            <v>0.48</v>
          </cell>
          <cell r="P702">
            <v>1.4999999999999999E-2</v>
          </cell>
          <cell r="Q702">
            <v>1</v>
          </cell>
          <cell r="R702">
            <v>1</v>
          </cell>
          <cell r="S702" t="str">
            <v>NA</v>
          </cell>
          <cell r="T702" t="str">
            <v>CER007</v>
          </cell>
          <cell r="U702" t="str">
            <v>CEC015</v>
          </cell>
          <cell r="V702" t="str">
            <v>CER014</v>
          </cell>
          <cell r="W702" t="str">
            <v>NA</v>
          </cell>
          <cell r="X702" t="str">
            <v>NA</v>
          </cell>
          <cell r="Y702" t="str">
            <v>CMC017</v>
          </cell>
          <cell r="Z702" t="str">
            <v>CMC022</v>
          </cell>
          <cell r="AA702" t="str">
            <v>CMC018</v>
          </cell>
          <cell r="AB702" t="str">
            <v>NA</v>
          </cell>
          <cell r="AC702" t="str">
            <v>NA</v>
          </cell>
          <cell r="AD702">
            <v>0.6</v>
          </cell>
          <cell r="AE702">
            <v>1</v>
          </cell>
          <cell r="AF702">
            <v>1</v>
          </cell>
          <cell r="AG702" t="str">
            <v>NA</v>
          </cell>
          <cell r="AH702" t="str">
            <v>NA</v>
          </cell>
          <cell r="AI702">
            <v>6</v>
          </cell>
          <cell r="AJ702">
            <v>10</v>
          </cell>
          <cell r="AK702">
            <v>6</v>
          </cell>
          <cell r="AL702">
            <v>6</v>
          </cell>
          <cell r="AO702">
            <v>1849588</v>
          </cell>
          <cell r="AP702">
            <v>438</v>
          </cell>
          <cell r="AQ702">
            <v>227016.3</v>
          </cell>
          <cell r="AR702">
            <v>760</v>
          </cell>
          <cell r="AS702">
            <v>14605</v>
          </cell>
          <cell r="AT702">
            <v>1475000</v>
          </cell>
          <cell r="AU702">
            <v>106865</v>
          </cell>
          <cell r="AV702">
            <v>0</v>
          </cell>
          <cell r="AW702">
            <v>38982</v>
          </cell>
          <cell r="AX702">
            <v>22021</v>
          </cell>
          <cell r="AY702">
            <v>365</v>
          </cell>
          <cell r="AZ702">
            <v>219</v>
          </cell>
          <cell r="BA702">
            <v>1475000</v>
          </cell>
          <cell r="BB702">
            <v>106865</v>
          </cell>
          <cell r="BC702">
            <v>0</v>
          </cell>
          <cell r="BD702">
            <v>1725625</v>
          </cell>
          <cell r="BE702">
            <v>20418</v>
          </cell>
          <cell r="BF702">
            <v>28837</v>
          </cell>
          <cell r="BG702">
            <v>386361</v>
          </cell>
          <cell r="BH702">
            <v>0</v>
          </cell>
          <cell r="BI702">
            <v>0</v>
          </cell>
          <cell r="BJ702">
            <v>2042</v>
          </cell>
          <cell r="BK702">
            <v>4806</v>
          </cell>
          <cell r="BL702">
            <v>64394</v>
          </cell>
          <cell r="BM702">
            <v>0</v>
          </cell>
          <cell r="BN702">
            <v>0</v>
          </cell>
          <cell r="BO702">
            <v>71242</v>
          </cell>
          <cell r="BP702">
            <v>144513</v>
          </cell>
          <cell r="BQ702">
            <v>165187</v>
          </cell>
          <cell r="BR702">
            <v>64431</v>
          </cell>
          <cell r="BS702">
            <v>0</v>
          </cell>
          <cell r="BT702">
            <v>0</v>
          </cell>
          <cell r="BU702">
            <v>14451</v>
          </cell>
          <cell r="BV702">
            <v>27531</v>
          </cell>
          <cell r="BW702">
            <v>10739</v>
          </cell>
          <cell r="BX702">
            <v>0</v>
          </cell>
          <cell r="BY702">
            <v>0</v>
          </cell>
          <cell r="BZ702">
            <v>52721</v>
          </cell>
          <cell r="CA702">
            <v>71242</v>
          </cell>
          <cell r="CB702">
            <v>123963</v>
          </cell>
          <cell r="CC702">
            <v>0.05</v>
          </cell>
          <cell r="CD702">
            <v>1849588</v>
          </cell>
        </row>
        <row r="703">
          <cell r="B703" t="str">
            <v>ABC05</v>
          </cell>
          <cell r="C703" t="str">
            <v>CAP35</v>
          </cell>
          <cell r="D703" t="str">
            <v>Caja de 10 prs. sin protec. poste</v>
          </cell>
          <cell r="E703" t="str">
            <v>U</v>
          </cell>
          <cell r="F703" t="str">
            <v>MRD216</v>
          </cell>
          <cell r="G703" t="str">
            <v>MRD218</v>
          </cell>
          <cell r="H703" t="str">
            <v>MRD026</v>
          </cell>
          <cell r="I703" t="str">
            <v>MRD100</v>
          </cell>
          <cell r="J703" t="str">
            <v>MRD200</v>
          </cell>
          <cell r="K703" t="str">
            <v>MRD045</v>
          </cell>
          <cell r="L703" t="str">
            <v>MRD069</v>
          </cell>
          <cell r="M703">
            <v>0.02</v>
          </cell>
          <cell r="N703">
            <v>4</v>
          </cell>
          <cell r="O703">
            <v>4</v>
          </cell>
          <cell r="P703">
            <v>1</v>
          </cell>
          <cell r="Q703">
            <v>3.0000000000000001E-3</v>
          </cell>
          <cell r="R703">
            <v>1</v>
          </cell>
          <cell r="S703">
            <v>1.8</v>
          </cell>
          <cell r="T703" t="str">
            <v>CER007</v>
          </cell>
          <cell r="U703" t="str">
            <v>CER011</v>
          </cell>
          <cell r="V703" t="str">
            <v>NA</v>
          </cell>
          <cell r="W703" t="str">
            <v>NA</v>
          </cell>
          <cell r="X703" t="str">
            <v>NA</v>
          </cell>
          <cell r="Y703" t="str">
            <v>CMC017</v>
          </cell>
          <cell r="Z703" t="str">
            <v>CMC015</v>
          </cell>
          <cell r="AA703" t="str">
            <v>NA</v>
          </cell>
          <cell r="AB703" t="str">
            <v>NA</v>
          </cell>
          <cell r="AC703" t="str">
            <v>NA</v>
          </cell>
          <cell r="AD703">
            <v>1</v>
          </cell>
          <cell r="AE703">
            <v>1</v>
          </cell>
          <cell r="AF703" t="str">
            <v>NA</v>
          </cell>
          <cell r="AG703" t="str">
            <v>NA</v>
          </cell>
          <cell r="AH703" t="str">
            <v>NA</v>
          </cell>
          <cell r="AI703">
            <v>46.5</v>
          </cell>
          <cell r="AJ703">
            <v>46.5</v>
          </cell>
          <cell r="AK703">
            <v>46.5</v>
          </cell>
          <cell r="AO703">
            <v>61204</v>
          </cell>
          <cell r="AP703">
            <v>16100</v>
          </cell>
          <cell r="AQ703">
            <v>782</v>
          </cell>
          <cell r="AR703">
            <v>201</v>
          </cell>
          <cell r="AS703">
            <v>1645</v>
          </cell>
          <cell r="AT703">
            <v>43000</v>
          </cell>
          <cell r="AU703">
            <v>36000</v>
          </cell>
          <cell r="AV703">
            <v>6300</v>
          </cell>
          <cell r="AW703">
            <v>322</v>
          </cell>
          <cell r="AX703">
            <v>3128</v>
          </cell>
          <cell r="AY703">
            <v>804</v>
          </cell>
          <cell r="AZ703">
            <v>1645</v>
          </cell>
          <cell r="BA703">
            <v>129</v>
          </cell>
          <cell r="BB703">
            <v>36000</v>
          </cell>
          <cell r="BC703">
            <v>11340</v>
          </cell>
          <cell r="BD703">
            <v>53368</v>
          </cell>
          <cell r="BE703">
            <v>20418</v>
          </cell>
          <cell r="BF703">
            <v>19028</v>
          </cell>
          <cell r="BG703">
            <v>0</v>
          </cell>
          <cell r="BH703">
            <v>0</v>
          </cell>
          <cell r="BI703">
            <v>0</v>
          </cell>
          <cell r="BJ703">
            <v>439</v>
          </cell>
          <cell r="BK703">
            <v>409</v>
          </cell>
          <cell r="BL703">
            <v>0</v>
          </cell>
          <cell r="BM703">
            <v>0</v>
          </cell>
          <cell r="BN703">
            <v>0</v>
          </cell>
          <cell r="BO703">
            <v>848</v>
          </cell>
          <cell r="BP703">
            <v>144513</v>
          </cell>
          <cell r="BQ703">
            <v>180437</v>
          </cell>
          <cell r="BR703">
            <v>0</v>
          </cell>
          <cell r="BS703">
            <v>0</v>
          </cell>
          <cell r="BT703">
            <v>0</v>
          </cell>
          <cell r="BU703">
            <v>3108</v>
          </cell>
          <cell r="BV703">
            <v>3880</v>
          </cell>
          <cell r="BW703">
            <v>0</v>
          </cell>
          <cell r="BX703">
            <v>0</v>
          </cell>
          <cell r="BY703">
            <v>0</v>
          </cell>
          <cell r="BZ703">
            <v>6988</v>
          </cell>
          <cell r="CA703">
            <v>848</v>
          </cell>
          <cell r="CB703">
            <v>7836</v>
          </cell>
          <cell r="CD703">
            <v>61204</v>
          </cell>
        </row>
        <row r="704">
          <cell r="B704" t="str">
            <v>ABC07</v>
          </cell>
          <cell r="C704" t="str">
            <v>CAP35</v>
          </cell>
          <cell r="D704" t="str">
            <v>Caja de 10 prs. sin protec. poste</v>
          </cell>
          <cell r="E704" t="str">
            <v>U</v>
          </cell>
          <cell r="F704" t="str">
            <v>MRD216</v>
          </cell>
          <cell r="G704" t="str">
            <v>MRD218</v>
          </cell>
          <cell r="H704" t="str">
            <v>MRD103</v>
          </cell>
          <cell r="I704" t="str">
            <v>MRD193</v>
          </cell>
          <cell r="J704" t="str">
            <v>MRD200</v>
          </cell>
          <cell r="K704" t="str">
            <v>NA</v>
          </cell>
          <cell r="L704" t="str">
            <v>NA</v>
          </cell>
          <cell r="M704">
            <v>0.02</v>
          </cell>
          <cell r="N704">
            <v>4</v>
          </cell>
          <cell r="O704">
            <v>4</v>
          </cell>
          <cell r="P704">
            <v>2</v>
          </cell>
          <cell r="Q704">
            <v>3.0000000000000001E-3</v>
          </cell>
          <cell r="R704" t="str">
            <v>NA</v>
          </cell>
          <cell r="S704" t="str">
            <v>NA</v>
          </cell>
          <cell r="T704" t="str">
            <v>CER007</v>
          </cell>
          <cell r="U704" t="str">
            <v>CER011</v>
          </cell>
          <cell r="V704" t="str">
            <v>NA</v>
          </cell>
          <cell r="W704" t="str">
            <v>NA</v>
          </cell>
          <cell r="X704" t="str">
            <v>NA</v>
          </cell>
          <cell r="Y704" t="str">
            <v>CMC017</v>
          </cell>
          <cell r="Z704" t="str">
            <v>CMC015</v>
          </cell>
          <cell r="AA704" t="str">
            <v>NA</v>
          </cell>
          <cell r="AB704" t="str">
            <v>NA</v>
          </cell>
          <cell r="AC704" t="str">
            <v>NA</v>
          </cell>
          <cell r="AD704">
            <v>1</v>
          </cell>
          <cell r="AE704">
            <v>1</v>
          </cell>
          <cell r="AF704" t="str">
            <v>NA</v>
          </cell>
          <cell r="AG704" t="str">
            <v>NA</v>
          </cell>
          <cell r="AH704" t="str">
            <v>NA</v>
          </cell>
          <cell r="AI704">
            <v>25</v>
          </cell>
          <cell r="AJ704">
            <v>25</v>
          </cell>
          <cell r="AK704">
            <v>25</v>
          </cell>
          <cell r="AO704">
            <v>31068</v>
          </cell>
          <cell r="AP704">
            <v>16100</v>
          </cell>
          <cell r="AQ704">
            <v>782</v>
          </cell>
          <cell r="AR704">
            <v>32</v>
          </cell>
          <cell r="AS704">
            <v>6000</v>
          </cell>
          <cell r="AT704">
            <v>43000</v>
          </cell>
          <cell r="AU704">
            <v>0</v>
          </cell>
          <cell r="AV704">
            <v>0</v>
          </cell>
          <cell r="AW704">
            <v>322</v>
          </cell>
          <cell r="AX704">
            <v>3128</v>
          </cell>
          <cell r="AY704">
            <v>128</v>
          </cell>
          <cell r="AZ704">
            <v>12000</v>
          </cell>
          <cell r="BA704">
            <v>129</v>
          </cell>
          <cell r="BB704">
            <v>0</v>
          </cell>
          <cell r="BC704">
            <v>0</v>
          </cell>
          <cell r="BD704">
            <v>16492</v>
          </cell>
          <cell r="BE704">
            <v>20418</v>
          </cell>
          <cell r="BF704">
            <v>19028</v>
          </cell>
          <cell r="BG704">
            <v>0</v>
          </cell>
          <cell r="BH704">
            <v>0</v>
          </cell>
          <cell r="BI704">
            <v>0</v>
          </cell>
          <cell r="BJ704">
            <v>817</v>
          </cell>
          <cell r="BK704">
            <v>761</v>
          </cell>
          <cell r="BL704">
            <v>0</v>
          </cell>
          <cell r="BM704">
            <v>0</v>
          </cell>
          <cell r="BN704">
            <v>0</v>
          </cell>
          <cell r="BO704">
            <v>1578</v>
          </cell>
          <cell r="BP704">
            <v>144513</v>
          </cell>
          <cell r="BQ704">
            <v>180437</v>
          </cell>
          <cell r="BR704">
            <v>0</v>
          </cell>
          <cell r="BS704">
            <v>0</v>
          </cell>
          <cell r="BT704">
            <v>0</v>
          </cell>
          <cell r="BU704">
            <v>5781</v>
          </cell>
          <cell r="BV704">
            <v>7217</v>
          </cell>
          <cell r="BW704">
            <v>0</v>
          </cell>
          <cell r="BX704">
            <v>0</v>
          </cell>
          <cell r="BY704">
            <v>0</v>
          </cell>
          <cell r="BZ704">
            <v>12998</v>
          </cell>
          <cell r="CA704">
            <v>1578</v>
          </cell>
          <cell r="CB704">
            <v>14576</v>
          </cell>
          <cell r="CC704">
            <v>0.05</v>
          </cell>
          <cell r="CD704">
            <v>31068</v>
          </cell>
        </row>
        <row r="705">
          <cell r="B705" t="str">
            <v>ABC06</v>
          </cell>
          <cell r="C705" t="str">
            <v>CAP35</v>
          </cell>
          <cell r="D705" t="str">
            <v xml:space="preserve">Caja protegida de 10 prs. poste </v>
          </cell>
          <cell r="E705" t="str">
            <v>U</v>
          </cell>
          <cell r="F705" t="str">
            <v>MOC146</v>
          </cell>
          <cell r="G705" t="str">
            <v>NA</v>
          </cell>
          <cell r="H705" t="str">
            <v>NA</v>
          </cell>
          <cell r="I705" t="str">
            <v>NA</v>
          </cell>
          <cell r="J705" t="str">
            <v>NA</v>
          </cell>
          <cell r="K705" t="str">
            <v>NA</v>
          </cell>
          <cell r="L705" t="str">
            <v>NA</v>
          </cell>
          <cell r="M705">
            <v>1</v>
          </cell>
          <cell r="N705" t="str">
            <v>NA</v>
          </cell>
          <cell r="O705" t="str">
            <v>NA</v>
          </cell>
          <cell r="P705" t="str">
            <v>NA</v>
          </cell>
          <cell r="Q705" t="str">
            <v>NA</v>
          </cell>
          <cell r="R705" t="str">
            <v>NA</v>
          </cell>
          <cell r="S705" t="str">
            <v>NA</v>
          </cell>
          <cell r="T705" t="str">
            <v>CER007</v>
          </cell>
          <cell r="U705" t="str">
            <v>CER011</v>
          </cell>
          <cell r="V705" t="str">
            <v>NA</v>
          </cell>
          <cell r="W705" t="str">
            <v>NA</v>
          </cell>
          <cell r="X705" t="str">
            <v>NA</v>
          </cell>
          <cell r="Y705" t="str">
            <v>CMC017</v>
          </cell>
          <cell r="Z705" t="str">
            <v>CMC015</v>
          </cell>
          <cell r="AA705" t="str">
            <v>NA</v>
          </cell>
          <cell r="AB705" t="str">
            <v>NA</v>
          </cell>
          <cell r="AC705" t="str">
            <v>NA</v>
          </cell>
          <cell r="AD705">
            <v>1</v>
          </cell>
          <cell r="AE705">
            <v>1</v>
          </cell>
          <cell r="AF705" t="str">
            <v>NA</v>
          </cell>
          <cell r="AG705" t="str">
            <v>NA</v>
          </cell>
          <cell r="AH705" t="str">
            <v>NA</v>
          </cell>
          <cell r="AI705">
            <v>18</v>
          </cell>
          <cell r="AJ705">
            <v>18</v>
          </cell>
          <cell r="AK705">
            <v>18</v>
          </cell>
          <cell r="AO705">
            <v>174098</v>
          </cell>
          <cell r="AP705">
            <v>146528</v>
          </cell>
          <cell r="AQ705">
            <v>0</v>
          </cell>
          <cell r="AR705">
            <v>0</v>
          </cell>
          <cell r="AS705">
            <v>0</v>
          </cell>
          <cell r="AT705">
            <v>0</v>
          </cell>
          <cell r="AU705">
            <v>0</v>
          </cell>
          <cell r="AV705">
            <v>0</v>
          </cell>
          <cell r="AW705">
            <v>146528</v>
          </cell>
          <cell r="AX705">
            <v>0</v>
          </cell>
          <cell r="AY705">
            <v>0</v>
          </cell>
          <cell r="AZ705">
            <v>0</v>
          </cell>
          <cell r="BA705">
            <v>0</v>
          </cell>
          <cell r="BB705">
            <v>0</v>
          </cell>
          <cell r="BC705">
            <v>0</v>
          </cell>
          <cell r="BD705">
            <v>153854</v>
          </cell>
          <cell r="BE705">
            <v>20418</v>
          </cell>
          <cell r="BF705">
            <v>19028</v>
          </cell>
          <cell r="BG705">
            <v>0</v>
          </cell>
          <cell r="BH705">
            <v>0</v>
          </cell>
          <cell r="BI705">
            <v>0</v>
          </cell>
          <cell r="BJ705">
            <v>1134</v>
          </cell>
          <cell r="BK705">
            <v>1057</v>
          </cell>
          <cell r="BL705">
            <v>0</v>
          </cell>
          <cell r="BM705">
            <v>0</v>
          </cell>
          <cell r="BN705">
            <v>0</v>
          </cell>
          <cell r="BO705">
            <v>2191</v>
          </cell>
          <cell r="BP705">
            <v>144513</v>
          </cell>
          <cell r="BQ705">
            <v>180437</v>
          </cell>
          <cell r="BR705">
            <v>0</v>
          </cell>
          <cell r="BS705">
            <v>0</v>
          </cell>
          <cell r="BT705">
            <v>0</v>
          </cell>
          <cell r="BU705">
            <v>8029</v>
          </cell>
          <cell r="BV705">
            <v>10024</v>
          </cell>
          <cell r="BW705">
            <v>0</v>
          </cell>
          <cell r="BX705">
            <v>0</v>
          </cell>
          <cell r="BY705">
            <v>0</v>
          </cell>
          <cell r="BZ705">
            <v>18053</v>
          </cell>
          <cell r="CA705">
            <v>2191</v>
          </cell>
          <cell r="CB705">
            <v>20244</v>
          </cell>
          <cell r="CC705">
            <v>0.05</v>
          </cell>
          <cell r="CD705">
            <v>174098</v>
          </cell>
        </row>
        <row r="706">
          <cell r="B706" t="str">
            <v>ABC12</v>
          </cell>
          <cell r="C706" t="str">
            <v>CAP35</v>
          </cell>
          <cell r="D706" t="str">
            <v xml:space="preserve">Caja protegida de 20 prs. poste </v>
          </cell>
          <cell r="E706" t="str">
            <v>U</v>
          </cell>
          <cell r="F706" t="str">
            <v>MOC168</v>
          </cell>
          <cell r="G706" t="str">
            <v>NA</v>
          </cell>
          <cell r="H706" t="str">
            <v>NA</v>
          </cell>
          <cell r="I706" t="str">
            <v>NA</v>
          </cell>
          <cell r="J706" t="str">
            <v>NA</v>
          </cell>
          <cell r="K706" t="str">
            <v>NA</v>
          </cell>
          <cell r="L706" t="str">
            <v>NA</v>
          </cell>
          <cell r="M706">
            <v>1</v>
          </cell>
          <cell r="N706" t="str">
            <v>NA</v>
          </cell>
          <cell r="O706" t="str">
            <v>NA</v>
          </cell>
          <cell r="P706" t="str">
            <v>NA</v>
          </cell>
          <cell r="Q706" t="str">
            <v>NA</v>
          </cell>
          <cell r="R706" t="str">
            <v>NA</v>
          </cell>
          <cell r="S706" t="str">
            <v>NA</v>
          </cell>
          <cell r="T706" t="str">
            <v>CER007</v>
          </cell>
          <cell r="U706" t="str">
            <v>CER011</v>
          </cell>
          <cell r="V706" t="str">
            <v>NA</v>
          </cell>
          <cell r="W706" t="str">
            <v>NA</v>
          </cell>
          <cell r="X706" t="str">
            <v>NA</v>
          </cell>
          <cell r="Y706" t="str">
            <v>CMC017</v>
          </cell>
          <cell r="Z706" t="str">
            <v>CMC015</v>
          </cell>
          <cell r="AA706" t="str">
            <v>NA</v>
          </cell>
          <cell r="AB706" t="str">
            <v>NA</v>
          </cell>
          <cell r="AC706" t="str">
            <v>NA</v>
          </cell>
          <cell r="AD706">
            <v>1</v>
          </cell>
          <cell r="AE706">
            <v>1</v>
          </cell>
          <cell r="AF706" t="str">
            <v>NA</v>
          </cell>
          <cell r="AG706" t="str">
            <v>NA</v>
          </cell>
          <cell r="AH706" t="str">
            <v>NA</v>
          </cell>
          <cell r="AI706">
            <v>18</v>
          </cell>
          <cell r="AJ706">
            <v>18</v>
          </cell>
          <cell r="AK706">
            <v>18</v>
          </cell>
          <cell r="AO706">
            <v>253552</v>
          </cell>
          <cell r="AP706">
            <v>222198</v>
          </cell>
          <cell r="AQ706">
            <v>0</v>
          </cell>
          <cell r="AR706">
            <v>0</v>
          </cell>
          <cell r="AS706">
            <v>0</v>
          </cell>
          <cell r="AT706">
            <v>0</v>
          </cell>
          <cell r="AU706">
            <v>0</v>
          </cell>
          <cell r="AV706">
            <v>0</v>
          </cell>
          <cell r="AW706">
            <v>222198</v>
          </cell>
          <cell r="AX706">
            <v>0</v>
          </cell>
          <cell r="AY706">
            <v>0</v>
          </cell>
          <cell r="AZ706">
            <v>0</v>
          </cell>
          <cell r="BA706">
            <v>0</v>
          </cell>
          <cell r="BB706">
            <v>0</v>
          </cell>
          <cell r="BC706">
            <v>0</v>
          </cell>
          <cell r="BD706">
            <v>233308</v>
          </cell>
          <cell r="BE706">
            <v>20418</v>
          </cell>
          <cell r="BF706">
            <v>19028</v>
          </cell>
          <cell r="BG706">
            <v>0</v>
          </cell>
          <cell r="BH706">
            <v>0</v>
          </cell>
          <cell r="BI706">
            <v>0</v>
          </cell>
          <cell r="BJ706">
            <v>1134</v>
          </cell>
          <cell r="BK706">
            <v>1057</v>
          </cell>
          <cell r="BL706">
            <v>0</v>
          </cell>
          <cell r="BM706">
            <v>0</v>
          </cell>
          <cell r="BN706">
            <v>0</v>
          </cell>
          <cell r="BO706">
            <v>2191</v>
          </cell>
          <cell r="BP706">
            <v>144513</v>
          </cell>
          <cell r="BQ706">
            <v>180437</v>
          </cell>
          <cell r="BR706">
            <v>0</v>
          </cell>
          <cell r="BS706">
            <v>0</v>
          </cell>
          <cell r="BT706">
            <v>0</v>
          </cell>
          <cell r="BU706">
            <v>8029</v>
          </cell>
          <cell r="BV706">
            <v>10024</v>
          </cell>
          <cell r="BW706">
            <v>0</v>
          </cell>
          <cell r="BX706">
            <v>0</v>
          </cell>
          <cell r="BY706">
            <v>0</v>
          </cell>
          <cell r="BZ706">
            <v>18053</v>
          </cell>
          <cell r="CA706">
            <v>2191</v>
          </cell>
          <cell r="CB706">
            <v>20244</v>
          </cell>
          <cell r="CC706">
            <v>0.05</v>
          </cell>
          <cell r="CD706">
            <v>253552</v>
          </cell>
        </row>
        <row r="707">
          <cell r="B707" t="str">
            <v>ABC04</v>
          </cell>
          <cell r="C707" t="str">
            <v>CAP35</v>
          </cell>
          <cell r="D707" t="str">
            <v>Conexión a tierra de mensajero y caja</v>
          </cell>
          <cell r="E707" t="str">
            <v>U</v>
          </cell>
          <cell r="F707" t="str">
            <v>MOC148</v>
          </cell>
          <cell r="G707" t="str">
            <v>NA</v>
          </cell>
          <cell r="H707" t="str">
            <v>NA</v>
          </cell>
          <cell r="I707" t="str">
            <v>NA</v>
          </cell>
          <cell r="J707" t="str">
            <v>NA</v>
          </cell>
          <cell r="K707" t="str">
            <v>NA</v>
          </cell>
          <cell r="L707" t="str">
            <v>NA</v>
          </cell>
          <cell r="M707">
            <v>1</v>
          </cell>
          <cell r="N707" t="str">
            <v>NA</v>
          </cell>
          <cell r="O707" t="str">
            <v>NA</v>
          </cell>
          <cell r="P707" t="str">
            <v>NA</v>
          </cell>
          <cell r="Q707" t="str">
            <v>NA</v>
          </cell>
          <cell r="R707" t="str">
            <v>NA</v>
          </cell>
          <cell r="S707" t="str">
            <v>NA</v>
          </cell>
          <cell r="T707" t="str">
            <v>CER007</v>
          </cell>
          <cell r="U707" t="str">
            <v>NA</v>
          </cell>
          <cell r="V707" t="str">
            <v>NA</v>
          </cell>
          <cell r="W707" t="str">
            <v>NA</v>
          </cell>
          <cell r="X707" t="str">
            <v>NA</v>
          </cell>
          <cell r="Y707" t="str">
            <v>CMC017</v>
          </cell>
          <cell r="Z707" t="str">
            <v>NA</v>
          </cell>
          <cell r="AA707" t="str">
            <v>NA</v>
          </cell>
          <cell r="AB707" t="str">
            <v>NA</v>
          </cell>
          <cell r="AC707" t="str">
            <v>NA</v>
          </cell>
          <cell r="AD707">
            <v>1</v>
          </cell>
          <cell r="AE707" t="str">
            <v>NA</v>
          </cell>
          <cell r="AF707" t="str">
            <v>NA</v>
          </cell>
          <cell r="AG707" t="str">
            <v>NA</v>
          </cell>
          <cell r="AH707" t="str">
            <v>NA</v>
          </cell>
          <cell r="AI707">
            <v>6</v>
          </cell>
          <cell r="AJ707">
            <v>6</v>
          </cell>
          <cell r="AO707">
            <v>144517</v>
          </cell>
          <cell r="AP707">
            <v>111455</v>
          </cell>
          <cell r="AQ707">
            <v>0</v>
          </cell>
          <cell r="AR707">
            <v>0</v>
          </cell>
          <cell r="AS707">
            <v>0</v>
          </cell>
          <cell r="AT707">
            <v>0</v>
          </cell>
          <cell r="AU707">
            <v>0</v>
          </cell>
          <cell r="AV707">
            <v>0</v>
          </cell>
          <cell r="AW707">
            <v>111455</v>
          </cell>
          <cell r="AX707">
            <v>0</v>
          </cell>
          <cell r="AY707">
            <v>0</v>
          </cell>
          <cell r="AZ707">
            <v>0</v>
          </cell>
          <cell r="BA707">
            <v>0</v>
          </cell>
          <cell r="BB707">
            <v>0</v>
          </cell>
          <cell r="BC707">
            <v>0</v>
          </cell>
          <cell r="BD707">
            <v>117028</v>
          </cell>
          <cell r="BE707">
            <v>20418</v>
          </cell>
          <cell r="BF707">
            <v>0</v>
          </cell>
          <cell r="BG707">
            <v>0</v>
          </cell>
          <cell r="BH707">
            <v>0</v>
          </cell>
          <cell r="BI707">
            <v>0</v>
          </cell>
          <cell r="BJ707">
            <v>3403</v>
          </cell>
          <cell r="BK707">
            <v>0</v>
          </cell>
          <cell r="BL707">
            <v>0</v>
          </cell>
          <cell r="BM707">
            <v>0</v>
          </cell>
          <cell r="BN707">
            <v>0</v>
          </cell>
          <cell r="BO707">
            <v>3403</v>
          </cell>
          <cell r="BP707">
            <v>144513</v>
          </cell>
          <cell r="BQ707">
            <v>0</v>
          </cell>
          <cell r="BR707">
            <v>0</v>
          </cell>
          <cell r="BS707">
            <v>0</v>
          </cell>
          <cell r="BT707">
            <v>0</v>
          </cell>
          <cell r="BU707">
            <v>24086</v>
          </cell>
          <cell r="BV707">
            <v>0</v>
          </cell>
          <cell r="BW707">
            <v>0</v>
          </cell>
          <cell r="BX707">
            <v>0</v>
          </cell>
          <cell r="BY707">
            <v>0</v>
          </cell>
          <cell r="BZ707">
            <v>24086</v>
          </cell>
          <cell r="CA707">
            <v>3403</v>
          </cell>
          <cell r="CB707">
            <v>27489</v>
          </cell>
          <cell r="CC707">
            <v>0.05</v>
          </cell>
          <cell r="CD707">
            <v>144517</v>
          </cell>
        </row>
        <row r="708">
          <cell r="B708" t="str">
            <v>ABC02</v>
          </cell>
          <cell r="C708" t="str">
            <v>CAP35</v>
          </cell>
          <cell r="D708" t="str">
            <v>Minibloque Horizontal de 100 pares para armario</v>
          </cell>
          <cell r="E708" t="str">
            <v>U</v>
          </cell>
          <cell r="F708" t="str">
            <v>MRD186</v>
          </cell>
          <cell r="G708" t="str">
            <v>NA</v>
          </cell>
          <cell r="H708" t="str">
            <v>NA</v>
          </cell>
          <cell r="I708" t="str">
            <v>NA</v>
          </cell>
          <cell r="J708" t="str">
            <v>NA</v>
          </cell>
          <cell r="K708" t="str">
            <v>NA</v>
          </cell>
          <cell r="L708" t="str">
            <v>NA</v>
          </cell>
          <cell r="M708">
            <v>1</v>
          </cell>
          <cell r="N708" t="str">
            <v>NA</v>
          </cell>
          <cell r="O708" t="str">
            <v>NA</v>
          </cell>
          <cell r="P708" t="str">
            <v>NA</v>
          </cell>
          <cell r="Q708" t="str">
            <v>NA</v>
          </cell>
          <cell r="R708" t="str">
            <v>NA</v>
          </cell>
          <cell r="S708" t="str">
            <v>NA</v>
          </cell>
          <cell r="T708" t="str">
            <v>CER011</v>
          </cell>
          <cell r="U708" t="str">
            <v>NA</v>
          </cell>
          <cell r="V708" t="str">
            <v>NA</v>
          </cell>
          <cell r="W708" t="str">
            <v>NA</v>
          </cell>
          <cell r="X708" t="str">
            <v>NA</v>
          </cell>
          <cell r="Y708" t="str">
            <v>CMC015</v>
          </cell>
          <cell r="Z708" t="str">
            <v>NA</v>
          </cell>
          <cell r="AA708" t="str">
            <v>NA</v>
          </cell>
          <cell r="AB708" t="str">
            <v>NA</v>
          </cell>
          <cell r="AC708" t="str">
            <v>NA</v>
          </cell>
          <cell r="AD708">
            <v>1</v>
          </cell>
          <cell r="AE708" t="str">
            <v>NA</v>
          </cell>
          <cell r="AF708" t="str">
            <v>NA</v>
          </cell>
          <cell r="AG708" t="str">
            <v>NA</v>
          </cell>
          <cell r="AH708" t="str">
            <v>NA</v>
          </cell>
          <cell r="AI708">
            <v>5.3</v>
          </cell>
          <cell r="AJ708">
            <v>5.3</v>
          </cell>
          <cell r="AO708">
            <v>152635</v>
          </cell>
          <cell r="AP708">
            <v>115000</v>
          </cell>
          <cell r="AQ708">
            <v>0</v>
          </cell>
          <cell r="AR708">
            <v>0</v>
          </cell>
          <cell r="AS708">
            <v>0</v>
          </cell>
          <cell r="AT708">
            <v>0</v>
          </cell>
          <cell r="AU708">
            <v>0</v>
          </cell>
          <cell r="AV708">
            <v>0</v>
          </cell>
          <cell r="AW708">
            <v>115000</v>
          </cell>
          <cell r="AX708">
            <v>0</v>
          </cell>
          <cell r="AY708">
            <v>0</v>
          </cell>
          <cell r="AZ708">
            <v>0</v>
          </cell>
          <cell r="BA708">
            <v>0</v>
          </cell>
          <cell r="BB708">
            <v>0</v>
          </cell>
          <cell r="BC708">
            <v>0</v>
          </cell>
          <cell r="BD708">
            <v>115000</v>
          </cell>
          <cell r="BE708">
            <v>19028</v>
          </cell>
          <cell r="BF708">
            <v>0</v>
          </cell>
          <cell r="BG708">
            <v>0</v>
          </cell>
          <cell r="BH708">
            <v>0</v>
          </cell>
          <cell r="BI708">
            <v>0</v>
          </cell>
          <cell r="BJ708">
            <v>3590</v>
          </cell>
          <cell r="BK708">
            <v>0</v>
          </cell>
          <cell r="BL708">
            <v>0</v>
          </cell>
          <cell r="BM708">
            <v>0</v>
          </cell>
          <cell r="BN708">
            <v>0</v>
          </cell>
          <cell r="BO708">
            <v>3590</v>
          </cell>
          <cell r="BP708">
            <v>180437</v>
          </cell>
          <cell r="BQ708">
            <v>0</v>
          </cell>
          <cell r="BR708">
            <v>0</v>
          </cell>
          <cell r="BS708">
            <v>0</v>
          </cell>
          <cell r="BT708">
            <v>0</v>
          </cell>
          <cell r="BU708">
            <v>34045</v>
          </cell>
          <cell r="BV708">
            <v>0</v>
          </cell>
          <cell r="BW708">
            <v>0</v>
          </cell>
          <cell r="BX708">
            <v>0</v>
          </cell>
          <cell r="BY708">
            <v>0</v>
          </cell>
          <cell r="BZ708">
            <v>34045</v>
          </cell>
          <cell r="CA708">
            <v>3590</v>
          </cell>
          <cell r="CB708">
            <v>37635</v>
          </cell>
          <cell r="CD708">
            <v>152635</v>
          </cell>
        </row>
        <row r="709">
          <cell r="B709" t="str">
            <v>ABC08</v>
          </cell>
          <cell r="C709" t="str">
            <v>CAP35</v>
          </cell>
          <cell r="D709" t="str">
            <v>Numeración de caja y poste</v>
          </cell>
          <cell r="E709" t="str">
            <v>U</v>
          </cell>
          <cell r="F709" t="str">
            <v>MRD200</v>
          </cell>
          <cell r="G709" t="str">
            <v>NA</v>
          </cell>
          <cell r="H709" t="str">
            <v>NA</v>
          </cell>
          <cell r="I709" t="str">
            <v>NA</v>
          </cell>
          <cell r="J709" t="str">
            <v>NA</v>
          </cell>
          <cell r="K709" t="str">
            <v>NA</v>
          </cell>
          <cell r="L709" t="str">
            <v>NA</v>
          </cell>
          <cell r="M709">
            <v>0.05</v>
          </cell>
          <cell r="N709" t="str">
            <v>NA</v>
          </cell>
          <cell r="O709" t="str">
            <v>NA</v>
          </cell>
          <cell r="P709" t="str">
            <v>NA</v>
          </cell>
          <cell r="Q709" t="str">
            <v>NA</v>
          </cell>
          <cell r="R709" t="str">
            <v>NA</v>
          </cell>
          <cell r="S709" t="str">
            <v>NA</v>
          </cell>
          <cell r="T709" t="str">
            <v>CER008</v>
          </cell>
          <cell r="U709" t="str">
            <v>NA</v>
          </cell>
          <cell r="V709" t="str">
            <v>NA</v>
          </cell>
          <cell r="W709" t="str">
            <v>NA</v>
          </cell>
          <cell r="X709" t="str">
            <v>NA</v>
          </cell>
          <cell r="Y709" t="str">
            <v>CMC018</v>
          </cell>
          <cell r="Z709" t="str">
            <v>NA</v>
          </cell>
          <cell r="AA709" t="str">
            <v>NA</v>
          </cell>
          <cell r="AB709" t="str">
            <v>NA</v>
          </cell>
          <cell r="AC709" t="str">
            <v>NA</v>
          </cell>
          <cell r="AD709">
            <v>1</v>
          </cell>
          <cell r="AE709" t="str">
            <v>NA</v>
          </cell>
          <cell r="AF709" t="str">
            <v>NA</v>
          </cell>
          <cell r="AG709" t="str">
            <v>NA</v>
          </cell>
          <cell r="AH709" t="str">
            <v>NA</v>
          </cell>
          <cell r="AI709">
            <v>56.5</v>
          </cell>
          <cell r="AJ709">
            <v>56.5</v>
          </cell>
          <cell r="AO709">
            <v>3967</v>
          </cell>
          <cell r="AP709">
            <v>43000</v>
          </cell>
          <cell r="AQ709">
            <v>0</v>
          </cell>
          <cell r="AR709">
            <v>0</v>
          </cell>
          <cell r="AS709">
            <v>0</v>
          </cell>
          <cell r="AT709">
            <v>0</v>
          </cell>
          <cell r="AU709">
            <v>0</v>
          </cell>
          <cell r="AV709">
            <v>0</v>
          </cell>
          <cell r="AW709">
            <v>2150</v>
          </cell>
          <cell r="AX709">
            <v>0</v>
          </cell>
          <cell r="AY709">
            <v>0</v>
          </cell>
          <cell r="AZ709">
            <v>0</v>
          </cell>
          <cell r="BA709">
            <v>0</v>
          </cell>
          <cell r="BB709">
            <v>0</v>
          </cell>
          <cell r="BC709">
            <v>0</v>
          </cell>
          <cell r="BD709">
            <v>2258</v>
          </cell>
          <cell r="BE709">
            <v>32148</v>
          </cell>
          <cell r="BF709">
            <v>0</v>
          </cell>
          <cell r="BG709">
            <v>0</v>
          </cell>
          <cell r="BH709">
            <v>0</v>
          </cell>
          <cell r="BI709">
            <v>0</v>
          </cell>
          <cell r="BJ709">
            <v>569</v>
          </cell>
          <cell r="BK709">
            <v>0</v>
          </cell>
          <cell r="BL709">
            <v>0</v>
          </cell>
          <cell r="BM709">
            <v>0</v>
          </cell>
          <cell r="BN709">
            <v>0</v>
          </cell>
          <cell r="BO709">
            <v>569</v>
          </cell>
          <cell r="BP709">
            <v>64431</v>
          </cell>
          <cell r="BQ709">
            <v>0</v>
          </cell>
          <cell r="BR709">
            <v>0</v>
          </cell>
          <cell r="BS709">
            <v>0</v>
          </cell>
          <cell r="BT709">
            <v>0</v>
          </cell>
          <cell r="BU709">
            <v>1140</v>
          </cell>
          <cell r="BV709">
            <v>0</v>
          </cell>
          <cell r="BW709">
            <v>0</v>
          </cell>
          <cell r="BX709">
            <v>0</v>
          </cell>
          <cell r="BY709">
            <v>0</v>
          </cell>
          <cell r="BZ709">
            <v>1140</v>
          </cell>
          <cell r="CA709">
            <v>569</v>
          </cell>
          <cell r="CB709">
            <v>1709</v>
          </cell>
          <cell r="CC709">
            <v>0.05</v>
          </cell>
          <cell r="CD709">
            <v>3967</v>
          </cell>
        </row>
        <row r="710">
          <cell r="B710" t="str">
            <v>ABC09</v>
          </cell>
          <cell r="C710" t="str">
            <v>CAP35</v>
          </cell>
          <cell r="D710" t="str">
            <v>Numeración de caja y poste</v>
          </cell>
          <cell r="E710" t="str">
            <v>U</v>
          </cell>
          <cell r="F710" t="str">
            <v>MRD200</v>
          </cell>
          <cell r="G710" t="str">
            <v>NA</v>
          </cell>
          <cell r="H710" t="str">
            <v>NA</v>
          </cell>
          <cell r="I710" t="str">
            <v>NA</v>
          </cell>
          <cell r="J710" t="str">
            <v>NA</v>
          </cell>
          <cell r="K710" t="str">
            <v>NA</v>
          </cell>
          <cell r="L710" t="str">
            <v>NA</v>
          </cell>
          <cell r="M710">
            <v>0.05</v>
          </cell>
          <cell r="N710" t="str">
            <v>NA</v>
          </cell>
          <cell r="O710" t="str">
            <v>NA</v>
          </cell>
          <cell r="P710" t="str">
            <v>NA</v>
          </cell>
          <cell r="Q710" t="str">
            <v>NA</v>
          </cell>
          <cell r="R710" t="str">
            <v>NA</v>
          </cell>
          <cell r="S710" t="str">
            <v>NA</v>
          </cell>
          <cell r="T710" t="str">
            <v>CER008</v>
          </cell>
          <cell r="U710" t="str">
            <v>NA</v>
          </cell>
          <cell r="V710" t="str">
            <v>NA</v>
          </cell>
          <cell r="W710" t="str">
            <v>NA</v>
          </cell>
          <cell r="X710" t="str">
            <v>NA</v>
          </cell>
          <cell r="Y710" t="str">
            <v>CMC018</v>
          </cell>
          <cell r="Z710" t="str">
            <v>NA</v>
          </cell>
          <cell r="AA710" t="str">
            <v>NA</v>
          </cell>
          <cell r="AB710" t="str">
            <v>NA</v>
          </cell>
          <cell r="AC710" t="str">
            <v>NA</v>
          </cell>
          <cell r="AD710">
            <v>1</v>
          </cell>
          <cell r="AE710" t="str">
            <v>NA</v>
          </cell>
          <cell r="AF710" t="str">
            <v>NA</v>
          </cell>
          <cell r="AG710" t="str">
            <v>NA</v>
          </cell>
          <cell r="AH710" t="str">
            <v>NA</v>
          </cell>
          <cell r="AI710">
            <v>30</v>
          </cell>
          <cell r="AJ710">
            <v>30</v>
          </cell>
          <cell r="AO710">
            <v>5478</v>
          </cell>
          <cell r="AP710">
            <v>43000</v>
          </cell>
          <cell r="AQ710">
            <v>0</v>
          </cell>
          <cell r="AR710">
            <v>0</v>
          </cell>
          <cell r="AS710">
            <v>0</v>
          </cell>
          <cell r="AT710">
            <v>0</v>
          </cell>
          <cell r="AU710">
            <v>0</v>
          </cell>
          <cell r="AV710">
            <v>0</v>
          </cell>
          <cell r="AW710">
            <v>2150</v>
          </cell>
          <cell r="AX710">
            <v>0</v>
          </cell>
          <cell r="AY710">
            <v>0</v>
          </cell>
          <cell r="AZ710">
            <v>0</v>
          </cell>
          <cell r="BA710">
            <v>0</v>
          </cell>
          <cell r="BB710">
            <v>0</v>
          </cell>
          <cell r="BC710">
            <v>0</v>
          </cell>
          <cell r="BD710">
            <v>2258</v>
          </cell>
          <cell r="BE710">
            <v>32148</v>
          </cell>
          <cell r="BF710">
            <v>0</v>
          </cell>
          <cell r="BG710">
            <v>0</v>
          </cell>
          <cell r="BH710">
            <v>0</v>
          </cell>
          <cell r="BI710">
            <v>0</v>
          </cell>
          <cell r="BJ710">
            <v>1072</v>
          </cell>
          <cell r="BK710">
            <v>0</v>
          </cell>
          <cell r="BL710">
            <v>0</v>
          </cell>
          <cell r="BM710">
            <v>0</v>
          </cell>
          <cell r="BN710">
            <v>0</v>
          </cell>
          <cell r="BO710">
            <v>1072</v>
          </cell>
          <cell r="BP710">
            <v>64431</v>
          </cell>
          <cell r="BQ710">
            <v>0</v>
          </cell>
          <cell r="BR710">
            <v>0</v>
          </cell>
          <cell r="BS710">
            <v>0</v>
          </cell>
          <cell r="BT710">
            <v>0</v>
          </cell>
          <cell r="BU710">
            <v>2148</v>
          </cell>
          <cell r="BV710">
            <v>0</v>
          </cell>
          <cell r="BW710">
            <v>0</v>
          </cell>
          <cell r="BX710">
            <v>0</v>
          </cell>
          <cell r="BY710">
            <v>0</v>
          </cell>
          <cell r="BZ710">
            <v>2148</v>
          </cell>
          <cell r="CA710">
            <v>1072</v>
          </cell>
          <cell r="CB710">
            <v>3220</v>
          </cell>
          <cell r="CC710">
            <v>0.05</v>
          </cell>
          <cell r="CD710">
            <v>5478</v>
          </cell>
        </row>
        <row r="711">
          <cell r="B711" t="str">
            <v>ABC08</v>
          </cell>
          <cell r="C711" t="str">
            <v>CAP35</v>
          </cell>
          <cell r="D711" t="str">
            <v>Numeración poste</v>
          </cell>
          <cell r="E711" t="str">
            <v>U</v>
          </cell>
          <cell r="F711" t="str">
            <v>MRD200</v>
          </cell>
          <cell r="G711" t="str">
            <v>NA</v>
          </cell>
          <cell r="H711" t="str">
            <v>NA</v>
          </cell>
          <cell r="I711" t="str">
            <v>NA</v>
          </cell>
          <cell r="J711" t="str">
            <v>NA</v>
          </cell>
          <cell r="K711" t="str">
            <v>NA</v>
          </cell>
          <cell r="L711" t="str">
            <v>NA</v>
          </cell>
          <cell r="M711">
            <v>0.05</v>
          </cell>
          <cell r="N711" t="str">
            <v>NA</v>
          </cell>
          <cell r="O711" t="str">
            <v>NA</v>
          </cell>
          <cell r="P711" t="str">
            <v>NA</v>
          </cell>
          <cell r="Q711" t="str">
            <v>NA</v>
          </cell>
          <cell r="R711" t="str">
            <v>NA</v>
          </cell>
          <cell r="S711" t="str">
            <v>NA</v>
          </cell>
          <cell r="T711" t="str">
            <v>CER008</v>
          </cell>
          <cell r="U711" t="str">
            <v>NA</v>
          </cell>
          <cell r="V711" t="str">
            <v>NA</v>
          </cell>
          <cell r="W711" t="str">
            <v>NA</v>
          </cell>
          <cell r="X711" t="str">
            <v>NA</v>
          </cell>
          <cell r="Y711" t="str">
            <v>CMC018</v>
          </cell>
          <cell r="Z711" t="str">
            <v>NA</v>
          </cell>
          <cell r="AA711" t="str">
            <v>NA</v>
          </cell>
          <cell r="AB711" t="str">
            <v>NA</v>
          </cell>
          <cell r="AC711" t="str">
            <v>NA</v>
          </cell>
          <cell r="AD711">
            <v>1</v>
          </cell>
          <cell r="AE711" t="str">
            <v>NA</v>
          </cell>
          <cell r="AF711" t="str">
            <v>NA</v>
          </cell>
          <cell r="AG711" t="str">
            <v>NA</v>
          </cell>
          <cell r="AH711" t="str">
            <v>NA</v>
          </cell>
          <cell r="AI711">
            <v>30</v>
          </cell>
          <cell r="AJ711">
            <v>30</v>
          </cell>
          <cell r="AO711">
            <v>5478</v>
          </cell>
          <cell r="AP711">
            <v>43000</v>
          </cell>
          <cell r="AQ711">
            <v>0</v>
          </cell>
          <cell r="AR711">
            <v>0</v>
          </cell>
          <cell r="AS711">
            <v>0</v>
          </cell>
          <cell r="AT711">
            <v>0</v>
          </cell>
          <cell r="AU711">
            <v>0</v>
          </cell>
          <cell r="AV711">
            <v>0</v>
          </cell>
          <cell r="AW711">
            <v>2150</v>
          </cell>
          <cell r="AX711">
            <v>0</v>
          </cell>
          <cell r="AY711">
            <v>0</v>
          </cell>
          <cell r="AZ711">
            <v>0</v>
          </cell>
          <cell r="BA711">
            <v>0</v>
          </cell>
          <cell r="BB711">
            <v>0</v>
          </cell>
          <cell r="BC711">
            <v>0</v>
          </cell>
          <cell r="BD711">
            <v>2258</v>
          </cell>
          <cell r="BE711">
            <v>32148</v>
          </cell>
          <cell r="BF711">
            <v>0</v>
          </cell>
          <cell r="BG711">
            <v>0</v>
          </cell>
          <cell r="BH711">
            <v>0</v>
          </cell>
          <cell r="BI711">
            <v>0</v>
          </cell>
          <cell r="BJ711">
            <v>1072</v>
          </cell>
          <cell r="BK711">
            <v>0</v>
          </cell>
          <cell r="BL711">
            <v>0</v>
          </cell>
          <cell r="BM711">
            <v>0</v>
          </cell>
          <cell r="BN711">
            <v>0</v>
          </cell>
          <cell r="BO711">
            <v>1072</v>
          </cell>
          <cell r="BP711">
            <v>64431</v>
          </cell>
          <cell r="BQ711">
            <v>0</v>
          </cell>
          <cell r="BR711">
            <v>0</v>
          </cell>
          <cell r="BS711">
            <v>0</v>
          </cell>
          <cell r="BT711">
            <v>0</v>
          </cell>
          <cell r="BU711">
            <v>2148</v>
          </cell>
          <cell r="BV711">
            <v>0</v>
          </cell>
          <cell r="BW711">
            <v>0</v>
          </cell>
          <cell r="BX711">
            <v>0</v>
          </cell>
          <cell r="BY711">
            <v>0</v>
          </cell>
          <cell r="BZ711">
            <v>2148</v>
          </cell>
          <cell r="CA711">
            <v>1072</v>
          </cell>
          <cell r="CB711">
            <v>3220</v>
          </cell>
          <cell r="CC711">
            <v>0.05</v>
          </cell>
          <cell r="CD711">
            <v>5478</v>
          </cell>
        </row>
        <row r="712">
          <cell r="B712" t="str">
            <v>ABC03</v>
          </cell>
          <cell r="C712" t="str">
            <v>CAP35</v>
          </cell>
          <cell r="D712" t="str">
            <v>Pintada de armario</v>
          </cell>
          <cell r="E712" t="str">
            <v>U</v>
          </cell>
          <cell r="F712" t="str">
            <v>MRD200</v>
          </cell>
          <cell r="G712" t="str">
            <v>NA</v>
          </cell>
          <cell r="H712" t="str">
            <v>NA</v>
          </cell>
          <cell r="I712" t="str">
            <v>NA</v>
          </cell>
          <cell r="J712" t="str">
            <v>NA</v>
          </cell>
          <cell r="K712" t="str">
            <v>NA</v>
          </cell>
          <cell r="L712" t="str">
            <v>NA</v>
          </cell>
          <cell r="M712">
            <v>7.0000000000000007E-2</v>
          </cell>
          <cell r="N712" t="str">
            <v>NA</v>
          </cell>
          <cell r="O712" t="str">
            <v>NA</v>
          </cell>
          <cell r="P712" t="str">
            <v>NA</v>
          </cell>
          <cell r="Q712" t="str">
            <v>NA</v>
          </cell>
          <cell r="R712" t="str">
            <v>NA</v>
          </cell>
          <cell r="S712" t="str">
            <v>NA</v>
          </cell>
          <cell r="T712" t="str">
            <v>CER008</v>
          </cell>
          <cell r="U712" t="str">
            <v>NA</v>
          </cell>
          <cell r="V712" t="str">
            <v>NA</v>
          </cell>
          <cell r="W712" t="str">
            <v>NA</v>
          </cell>
          <cell r="X712" t="str">
            <v>NA</v>
          </cell>
          <cell r="Y712" t="str">
            <v>CMC018</v>
          </cell>
          <cell r="Z712" t="str">
            <v>NA</v>
          </cell>
          <cell r="AA712" t="str">
            <v>NA</v>
          </cell>
          <cell r="AB712" t="str">
            <v>NA</v>
          </cell>
          <cell r="AC712" t="str">
            <v>NA</v>
          </cell>
          <cell r="AD712">
            <v>1</v>
          </cell>
          <cell r="AE712" t="str">
            <v>NA</v>
          </cell>
          <cell r="AF712" t="str">
            <v>NA</v>
          </cell>
          <cell r="AG712" t="str">
            <v>NA</v>
          </cell>
          <cell r="AH712" t="str">
            <v>NA</v>
          </cell>
          <cell r="AI712">
            <v>5.25</v>
          </cell>
          <cell r="AJ712">
            <v>5.25</v>
          </cell>
          <cell r="AO712">
            <v>21557</v>
          </cell>
          <cell r="AP712">
            <v>43000</v>
          </cell>
          <cell r="AQ712">
            <v>0</v>
          </cell>
          <cell r="AR712">
            <v>0</v>
          </cell>
          <cell r="AS712">
            <v>0</v>
          </cell>
          <cell r="AT712">
            <v>0</v>
          </cell>
          <cell r="AU712">
            <v>0</v>
          </cell>
          <cell r="AV712">
            <v>0</v>
          </cell>
          <cell r="AW712">
            <v>3010</v>
          </cell>
          <cell r="AX712">
            <v>0</v>
          </cell>
          <cell r="AY712">
            <v>0</v>
          </cell>
          <cell r="AZ712">
            <v>0</v>
          </cell>
          <cell r="BA712">
            <v>0</v>
          </cell>
          <cell r="BB712">
            <v>0</v>
          </cell>
          <cell r="BC712">
            <v>0</v>
          </cell>
          <cell r="BD712">
            <v>3161</v>
          </cell>
          <cell r="BE712">
            <v>32148</v>
          </cell>
          <cell r="BF712">
            <v>0</v>
          </cell>
          <cell r="BG712">
            <v>0</v>
          </cell>
          <cell r="BH712">
            <v>0</v>
          </cell>
          <cell r="BI712">
            <v>0</v>
          </cell>
          <cell r="BJ712">
            <v>6123</v>
          </cell>
          <cell r="BK712">
            <v>0</v>
          </cell>
          <cell r="BL712">
            <v>0</v>
          </cell>
          <cell r="BM712">
            <v>0</v>
          </cell>
          <cell r="BN712">
            <v>0</v>
          </cell>
          <cell r="BO712">
            <v>6123</v>
          </cell>
          <cell r="BP712">
            <v>64431</v>
          </cell>
          <cell r="BQ712">
            <v>0</v>
          </cell>
          <cell r="BR712">
            <v>0</v>
          </cell>
          <cell r="BS712">
            <v>0</v>
          </cell>
          <cell r="BT712">
            <v>0</v>
          </cell>
          <cell r="BU712">
            <v>12273</v>
          </cell>
          <cell r="BV712">
            <v>0</v>
          </cell>
          <cell r="BW712">
            <v>0</v>
          </cell>
          <cell r="BX712">
            <v>0</v>
          </cell>
          <cell r="BY712">
            <v>0</v>
          </cell>
          <cell r="BZ712">
            <v>12273</v>
          </cell>
          <cell r="CA712">
            <v>6123</v>
          </cell>
          <cell r="CB712">
            <v>18396</v>
          </cell>
          <cell r="CC712">
            <v>0.05</v>
          </cell>
          <cell r="CD712">
            <v>21557</v>
          </cell>
        </row>
        <row r="713">
          <cell r="B713" t="str">
            <v>ABC11</v>
          </cell>
          <cell r="C713" t="str">
            <v>CAP35</v>
          </cell>
          <cell r="D713" t="str">
            <v>Renumeración de caja mural exist.</v>
          </cell>
          <cell r="E713" t="str">
            <v>U</v>
          </cell>
          <cell r="F713" t="str">
            <v>MRD200</v>
          </cell>
          <cell r="G713" t="str">
            <v>NA</v>
          </cell>
          <cell r="H713" t="str">
            <v>NA</v>
          </cell>
          <cell r="I713" t="str">
            <v>NA</v>
          </cell>
          <cell r="J713" t="str">
            <v>NA</v>
          </cell>
          <cell r="K713" t="str">
            <v>NA</v>
          </cell>
          <cell r="L713" t="str">
            <v>NA</v>
          </cell>
          <cell r="M713">
            <v>3.0000000000000001E-3</v>
          </cell>
          <cell r="N713" t="str">
            <v>NA</v>
          </cell>
          <cell r="O713" t="str">
            <v>NA</v>
          </cell>
          <cell r="P713" t="str">
            <v>NA</v>
          </cell>
          <cell r="Q713" t="str">
            <v>NA</v>
          </cell>
          <cell r="R713" t="str">
            <v>NA</v>
          </cell>
          <cell r="S713" t="str">
            <v>NA</v>
          </cell>
          <cell r="T713" t="str">
            <v>CER014</v>
          </cell>
          <cell r="U713" t="str">
            <v>NA</v>
          </cell>
          <cell r="V713" t="str">
            <v>NA</v>
          </cell>
          <cell r="W713" t="str">
            <v>NA</v>
          </cell>
          <cell r="X713" t="str">
            <v>NA</v>
          </cell>
          <cell r="Y713" t="str">
            <v>CMC018</v>
          </cell>
          <cell r="Z713" t="str">
            <v>NA</v>
          </cell>
          <cell r="AA713" t="str">
            <v>NA</v>
          </cell>
          <cell r="AB713" t="str">
            <v>NA</v>
          </cell>
          <cell r="AC713" t="str">
            <v>NA</v>
          </cell>
          <cell r="AD713">
            <v>1</v>
          </cell>
          <cell r="AE713" t="str">
            <v>NA</v>
          </cell>
          <cell r="AF713" t="str">
            <v>NA</v>
          </cell>
          <cell r="AG713" t="str">
            <v>NA</v>
          </cell>
          <cell r="AH713" t="str">
            <v>NA</v>
          </cell>
          <cell r="AI713">
            <v>35</v>
          </cell>
          <cell r="AJ713">
            <v>35</v>
          </cell>
          <cell r="AO713">
            <v>13015</v>
          </cell>
          <cell r="AP713">
            <v>43000</v>
          </cell>
          <cell r="AQ713">
            <v>0</v>
          </cell>
          <cell r="AR713">
            <v>0</v>
          </cell>
          <cell r="AS713">
            <v>0</v>
          </cell>
          <cell r="AT713">
            <v>0</v>
          </cell>
          <cell r="AU713">
            <v>0</v>
          </cell>
          <cell r="AV713">
            <v>0</v>
          </cell>
          <cell r="AW713">
            <v>129</v>
          </cell>
          <cell r="AX713">
            <v>0</v>
          </cell>
          <cell r="AY713">
            <v>0</v>
          </cell>
          <cell r="AZ713">
            <v>0</v>
          </cell>
          <cell r="BA713">
            <v>0</v>
          </cell>
          <cell r="BB713">
            <v>0</v>
          </cell>
          <cell r="BC713">
            <v>0</v>
          </cell>
          <cell r="BD713">
            <v>135</v>
          </cell>
          <cell r="BE713">
            <v>386361</v>
          </cell>
          <cell r="BF713">
            <v>0</v>
          </cell>
          <cell r="BG713">
            <v>0</v>
          </cell>
          <cell r="BH713">
            <v>0</v>
          </cell>
          <cell r="BI713">
            <v>0</v>
          </cell>
          <cell r="BJ713">
            <v>11039</v>
          </cell>
          <cell r="BK713">
            <v>0</v>
          </cell>
          <cell r="BL713">
            <v>0</v>
          </cell>
          <cell r="BM713">
            <v>0</v>
          </cell>
          <cell r="BN713">
            <v>0</v>
          </cell>
          <cell r="BO713">
            <v>11039</v>
          </cell>
          <cell r="BP713">
            <v>64431</v>
          </cell>
          <cell r="BQ713">
            <v>0</v>
          </cell>
          <cell r="BR713">
            <v>0</v>
          </cell>
          <cell r="BS713">
            <v>0</v>
          </cell>
          <cell r="BT713">
            <v>0</v>
          </cell>
          <cell r="BU713">
            <v>1841</v>
          </cell>
          <cell r="BV713">
            <v>0</v>
          </cell>
          <cell r="BW713">
            <v>0</v>
          </cell>
          <cell r="BX713">
            <v>0</v>
          </cell>
          <cell r="BY713">
            <v>0</v>
          </cell>
          <cell r="BZ713">
            <v>1841</v>
          </cell>
          <cell r="CA713">
            <v>11039</v>
          </cell>
          <cell r="CB713">
            <v>12880</v>
          </cell>
          <cell r="CC713">
            <v>0.05</v>
          </cell>
          <cell r="CD713">
            <v>13015</v>
          </cell>
        </row>
        <row r="714">
          <cell r="B714" t="str">
            <v>ABC10</v>
          </cell>
          <cell r="C714" t="str">
            <v>CAP35</v>
          </cell>
          <cell r="D714" t="str">
            <v>Renumeración de caja y poste exist.</v>
          </cell>
          <cell r="E714" t="str">
            <v>U</v>
          </cell>
          <cell r="F714" t="str">
            <v>MRD200</v>
          </cell>
          <cell r="G714" t="str">
            <v>NA</v>
          </cell>
          <cell r="H714" t="str">
            <v>NA</v>
          </cell>
          <cell r="I714" t="str">
            <v>NA</v>
          </cell>
          <cell r="J714" t="str">
            <v>NA</v>
          </cell>
          <cell r="K714" t="str">
            <v>NA</v>
          </cell>
          <cell r="L714" t="str">
            <v>NA</v>
          </cell>
          <cell r="M714">
            <v>3.0000000000000001E-3</v>
          </cell>
          <cell r="N714" t="str">
            <v>NA</v>
          </cell>
          <cell r="O714" t="str">
            <v>NA</v>
          </cell>
          <cell r="P714" t="str">
            <v>NA</v>
          </cell>
          <cell r="Q714" t="str">
            <v>NA</v>
          </cell>
          <cell r="R714" t="str">
            <v>NA</v>
          </cell>
          <cell r="S714" t="str">
            <v>NA</v>
          </cell>
          <cell r="T714" t="str">
            <v>CER014</v>
          </cell>
          <cell r="U714" t="str">
            <v>NA</v>
          </cell>
          <cell r="V714" t="str">
            <v>NA</v>
          </cell>
          <cell r="W714" t="str">
            <v>NA</v>
          </cell>
          <cell r="X714" t="str">
            <v>NA</v>
          </cell>
          <cell r="Y714" t="str">
            <v>CMC018</v>
          </cell>
          <cell r="Z714" t="str">
            <v>NA</v>
          </cell>
          <cell r="AA714" t="str">
            <v>NA</v>
          </cell>
          <cell r="AB714" t="str">
            <v>NA</v>
          </cell>
          <cell r="AC714" t="str">
            <v>NA</v>
          </cell>
          <cell r="AD714">
            <v>1</v>
          </cell>
          <cell r="AE714" t="str">
            <v>NA</v>
          </cell>
          <cell r="AF714" t="str">
            <v>NA</v>
          </cell>
          <cell r="AG714" t="str">
            <v>NA</v>
          </cell>
          <cell r="AH714" t="str">
            <v>NA</v>
          </cell>
          <cell r="AI714">
            <v>35</v>
          </cell>
          <cell r="AJ714">
            <v>35</v>
          </cell>
          <cell r="AO714">
            <v>13015</v>
          </cell>
          <cell r="AP714">
            <v>43000</v>
          </cell>
          <cell r="AQ714">
            <v>0</v>
          </cell>
          <cell r="AR714">
            <v>0</v>
          </cell>
          <cell r="AS714">
            <v>0</v>
          </cell>
          <cell r="AT714">
            <v>0</v>
          </cell>
          <cell r="AU714">
            <v>0</v>
          </cell>
          <cell r="AV714">
            <v>0</v>
          </cell>
          <cell r="AW714">
            <v>129</v>
          </cell>
          <cell r="AX714">
            <v>0</v>
          </cell>
          <cell r="AY714">
            <v>0</v>
          </cell>
          <cell r="AZ714">
            <v>0</v>
          </cell>
          <cell r="BA714">
            <v>0</v>
          </cell>
          <cell r="BB714">
            <v>0</v>
          </cell>
          <cell r="BC714">
            <v>0</v>
          </cell>
          <cell r="BD714">
            <v>135</v>
          </cell>
          <cell r="BE714">
            <v>386361</v>
          </cell>
          <cell r="BF714">
            <v>0</v>
          </cell>
          <cell r="BG714">
            <v>0</v>
          </cell>
          <cell r="BH714">
            <v>0</v>
          </cell>
          <cell r="BI714">
            <v>0</v>
          </cell>
          <cell r="BJ714">
            <v>11039</v>
          </cell>
          <cell r="BK714">
            <v>0</v>
          </cell>
          <cell r="BL714">
            <v>0</v>
          </cell>
          <cell r="BM714">
            <v>0</v>
          </cell>
          <cell r="BN714">
            <v>0</v>
          </cell>
          <cell r="BO714">
            <v>11039</v>
          </cell>
          <cell r="BP714">
            <v>64431</v>
          </cell>
          <cell r="BQ714">
            <v>0</v>
          </cell>
          <cell r="BR714">
            <v>0</v>
          </cell>
          <cell r="BS714">
            <v>0</v>
          </cell>
          <cell r="BT714">
            <v>0</v>
          </cell>
          <cell r="BU714">
            <v>1841</v>
          </cell>
          <cell r="BV714">
            <v>0</v>
          </cell>
          <cell r="BW714">
            <v>0</v>
          </cell>
          <cell r="BX714">
            <v>0</v>
          </cell>
          <cell r="BY714">
            <v>0</v>
          </cell>
          <cell r="BZ714">
            <v>1841</v>
          </cell>
          <cell r="CA714">
            <v>11039</v>
          </cell>
          <cell r="CB714">
            <v>12880</v>
          </cell>
          <cell r="CC714">
            <v>0.05</v>
          </cell>
          <cell r="CD714">
            <v>13015</v>
          </cell>
        </row>
        <row r="715">
          <cell r="B715" t="str">
            <v>PO007</v>
          </cell>
          <cell r="C715" t="str">
            <v>CAP38</v>
          </cell>
          <cell r="D715" t="str">
            <v>Aplomada de postes</v>
          </cell>
          <cell r="E715" t="str">
            <v>U</v>
          </cell>
          <cell r="F715" t="str">
            <v>NA</v>
          </cell>
          <cell r="G715" t="str">
            <v>NA</v>
          </cell>
          <cell r="H715" t="str">
            <v>NA</v>
          </cell>
          <cell r="I715" t="str">
            <v>NA</v>
          </cell>
          <cell r="J715" t="str">
            <v>NA</v>
          </cell>
          <cell r="K715" t="str">
            <v>NA</v>
          </cell>
          <cell r="L715" t="str">
            <v>NA</v>
          </cell>
          <cell r="M715" t="str">
            <v>NA</v>
          </cell>
          <cell r="N715" t="str">
            <v>NA</v>
          </cell>
          <cell r="O715" t="str">
            <v>NA</v>
          </cell>
          <cell r="P715" t="str">
            <v>NA</v>
          </cell>
          <cell r="Q715" t="str">
            <v>NA</v>
          </cell>
          <cell r="R715" t="str">
            <v>NA</v>
          </cell>
          <cell r="S715" t="str">
            <v>NA</v>
          </cell>
          <cell r="T715" t="str">
            <v>CER012</v>
          </cell>
          <cell r="U715" t="str">
            <v>NA</v>
          </cell>
          <cell r="V715" t="str">
            <v>NA</v>
          </cell>
          <cell r="W715" t="str">
            <v>NA</v>
          </cell>
          <cell r="X715" t="str">
            <v>NA</v>
          </cell>
          <cell r="Y715" t="str">
            <v>CMC016</v>
          </cell>
          <cell r="Z715" t="str">
            <v>NA</v>
          </cell>
          <cell r="AA715" t="str">
            <v>NA</v>
          </cell>
          <cell r="AB715" t="str">
            <v>NA</v>
          </cell>
          <cell r="AC715" t="str">
            <v>NA</v>
          </cell>
          <cell r="AD715">
            <v>1</v>
          </cell>
          <cell r="AE715" t="str">
            <v>NA</v>
          </cell>
          <cell r="AF715" t="str">
            <v>NA</v>
          </cell>
          <cell r="AG715" t="str">
            <v>NA</v>
          </cell>
          <cell r="AH715" t="str">
            <v>NA</v>
          </cell>
          <cell r="AI715">
            <v>12</v>
          </cell>
          <cell r="AJ715">
            <v>12</v>
          </cell>
          <cell r="AO715">
            <v>28416</v>
          </cell>
          <cell r="AP715">
            <v>0</v>
          </cell>
          <cell r="AQ715">
            <v>0</v>
          </cell>
          <cell r="AR715">
            <v>0</v>
          </cell>
          <cell r="AS715">
            <v>0</v>
          </cell>
          <cell r="AT715">
            <v>0</v>
          </cell>
          <cell r="AU715">
            <v>0</v>
          </cell>
          <cell r="AV715">
            <v>0</v>
          </cell>
          <cell r="AW715">
            <v>0</v>
          </cell>
          <cell r="AX715">
            <v>0</v>
          </cell>
          <cell r="AY715">
            <v>0</v>
          </cell>
          <cell r="AZ715">
            <v>0</v>
          </cell>
          <cell r="BA715">
            <v>0</v>
          </cell>
          <cell r="BB715">
            <v>0</v>
          </cell>
          <cell r="BC715">
            <v>0</v>
          </cell>
          <cell r="BD715">
            <v>0</v>
          </cell>
          <cell r="BE715">
            <v>107695</v>
          </cell>
          <cell r="BF715">
            <v>0</v>
          </cell>
          <cell r="BG715">
            <v>0</v>
          </cell>
          <cell r="BH715">
            <v>0</v>
          </cell>
          <cell r="BI715">
            <v>0</v>
          </cell>
          <cell r="BJ715">
            <v>8975</v>
          </cell>
          <cell r="BK715">
            <v>0</v>
          </cell>
          <cell r="BL715">
            <v>0</v>
          </cell>
          <cell r="BM715">
            <v>0</v>
          </cell>
          <cell r="BN715">
            <v>0</v>
          </cell>
          <cell r="BO715">
            <v>8975</v>
          </cell>
          <cell r="BP715">
            <v>233291</v>
          </cell>
          <cell r="BQ715">
            <v>0</v>
          </cell>
          <cell r="BR715">
            <v>0</v>
          </cell>
          <cell r="BS715">
            <v>0</v>
          </cell>
          <cell r="BT715">
            <v>0</v>
          </cell>
          <cell r="BU715">
            <v>19441</v>
          </cell>
          <cell r="BV715">
            <v>0</v>
          </cell>
          <cell r="BW715">
            <v>0</v>
          </cell>
          <cell r="BX715">
            <v>0</v>
          </cell>
          <cell r="BY715">
            <v>0</v>
          </cell>
          <cell r="BZ715">
            <v>19441</v>
          </cell>
          <cell r="CA715">
            <v>8975</v>
          </cell>
          <cell r="CB715">
            <v>28416</v>
          </cell>
          <cell r="CD715">
            <v>28416</v>
          </cell>
        </row>
        <row r="716">
          <cell r="B716" t="str">
            <v>PO002</v>
          </cell>
          <cell r="C716" t="str">
            <v>CAP38</v>
          </cell>
          <cell r="D716" t="str">
            <v>De  8 metros</v>
          </cell>
          <cell r="E716" t="str">
            <v>U</v>
          </cell>
          <cell r="F716" t="str">
            <v>MRD204</v>
          </cell>
          <cell r="G716" t="str">
            <v>MOC026</v>
          </cell>
          <cell r="H716" t="str">
            <v>NA</v>
          </cell>
          <cell r="I716" t="str">
            <v>NA</v>
          </cell>
          <cell r="J716" t="str">
            <v>NA</v>
          </cell>
          <cell r="K716" t="str">
            <v>NA</v>
          </cell>
          <cell r="L716" t="str">
            <v>NA</v>
          </cell>
          <cell r="M716">
            <v>1</v>
          </cell>
          <cell r="N716">
            <v>0.12</v>
          </cell>
          <cell r="O716" t="str">
            <v>NA</v>
          </cell>
          <cell r="P716" t="str">
            <v>NA</v>
          </cell>
          <cell r="Q716" t="str">
            <v>NA</v>
          </cell>
          <cell r="R716" t="str">
            <v>NA</v>
          </cell>
          <cell r="S716" t="str">
            <v>NA</v>
          </cell>
          <cell r="T716" t="str">
            <v>CER012</v>
          </cell>
          <cell r="U716" t="str">
            <v>NA</v>
          </cell>
          <cell r="V716" t="str">
            <v>NA</v>
          </cell>
          <cell r="W716" t="str">
            <v>NA</v>
          </cell>
          <cell r="X716" t="str">
            <v>NA</v>
          </cell>
          <cell r="Y716" t="str">
            <v>CMC016</v>
          </cell>
          <cell r="Z716" t="str">
            <v>NA</v>
          </cell>
          <cell r="AA716" t="str">
            <v>NA</v>
          </cell>
          <cell r="AB716" t="str">
            <v>NA</v>
          </cell>
          <cell r="AC716" t="str">
            <v>NA</v>
          </cell>
          <cell r="AD716">
            <v>1</v>
          </cell>
          <cell r="AE716" t="str">
            <v>NA</v>
          </cell>
          <cell r="AF716" t="str">
            <v>NA</v>
          </cell>
          <cell r="AG716" t="str">
            <v>NA</v>
          </cell>
          <cell r="AH716" t="str">
            <v>NA</v>
          </cell>
          <cell r="AI716">
            <v>40</v>
          </cell>
          <cell r="AJ716">
            <v>40</v>
          </cell>
          <cell r="AO716">
            <v>226404</v>
          </cell>
          <cell r="AP716">
            <v>189800</v>
          </cell>
          <cell r="AQ716">
            <v>234000</v>
          </cell>
          <cell r="AR716">
            <v>0</v>
          </cell>
          <cell r="AS716">
            <v>0</v>
          </cell>
          <cell r="AT716">
            <v>0</v>
          </cell>
          <cell r="AU716">
            <v>0</v>
          </cell>
          <cell r="AV716">
            <v>0</v>
          </cell>
          <cell r="AW716">
            <v>189800</v>
          </cell>
          <cell r="AX716">
            <v>28080</v>
          </cell>
          <cell r="AY716">
            <v>0</v>
          </cell>
          <cell r="AZ716">
            <v>0</v>
          </cell>
          <cell r="BA716">
            <v>0</v>
          </cell>
          <cell r="BB716">
            <v>0</v>
          </cell>
          <cell r="BC716">
            <v>0</v>
          </cell>
          <cell r="BD716">
            <v>217880</v>
          </cell>
          <cell r="BE716">
            <v>107695</v>
          </cell>
          <cell r="BF716">
            <v>0</v>
          </cell>
          <cell r="BG716">
            <v>0</v>
          </cell>
          <cell r="BH716">
            <v>0</v>
          </cell>
          <cell r="BI716">
            <v>0</v>
          </cell>
          <cell r="BJ716">
            <v>2692</v>
          </cell>
          <cell r="BK716">
            <v>0</v>
          </cell>
          <cell r="BL716">
            <v>0</v>
          </cell>
          <cell r="BM716">
            <v>0</v>
          </cell>
          <cell r="BN716">
            <v>0</v>
          </cell>
          <cell r="BO716">
            <v>2692</v>
          </cell>
          <cell r="BP716">
            <v>233291</v>
          </cell>
          <cell r="BQ716">
            <v>0</v>
          </cell>
          <cell r="BR716">
            <v>0</v>
          </cell>
          <cell r="BS716">
            <v>0</v>
          </cell>
          <cell r="BT716">
            <v>0</v>
          </cell>
          <cell r="BU716">
            <v>5832</v>
          </cell>
          <cell r="BV716">
            <v>0</v>
          </cell>
          <cell r="BW716">
            <v>0</v>
          </cell>
          <cell r="BX716">
            <v>0</v>
          </cell>
          <cell r="BY716">
            <v>0</v>
          </cell>
          <cell r="BZ716">
            <v>5832</v>
          </cell>
          <cell r="CA716">
            <v>2692</v>
          </cell>
          <cell r="CB716">
            <v>8524</v>
          </cell>
          <cell r="CD716">
            <v>226404</v>
          </cell>
        </row>
        <row r="717">
          <cell r="B717" t="str">
            <v>PO003</v>
          </cell>
          <cell r="C717" t="str">
            <v>CAP38</v>
          </cell>
          <cell r="D717" t="str">
            <v>De 10 metros</v>
          </cell>
          <cell r="E717" t="str">
            <v>U</v>
          </cell>
          <cell r="F717" t="str">
            <v>MRD206</v>
          </cell>
          <cell r="G717" t="str">
            <v>MOC027</v>
          </cell>
          <cell r="H717" t="str">
            <v>NA</v>
          </cell>
          <cell r="I717" t="str">
            <v>NA</v>
          </cell>
          <cell r="J717" t="str">
            <v>NA</v>
          </cell>
          <cell r="K717" t="str">
            <v>NA</v>
          </cell>
          <cell r="L717" t="str">
            <v>NA</v>
          </cell>
          <cell r="M717">
            <v>1</v>
          </cell>
          <cell r="N717">
            <v>0.12</v>
          </cell>
          <cell r="O717" t="str">
            <v>NA</v>
          </cell>
          <cell r="P717" t="str">
            <v>NA</v>
          </cell>
          <cell r="Q717" t="str">
            <v>NA</v>
          </cell>
          <cell r="R717" t="str">
            <v>NA</v>
          </cell>
          <cell r="S717" t="str">
            <v>NA</v>
          </cell>
          <cell r="T717" t="str">
            <v>CER012</v>
          </cell>
          <cell r="U717" t="str">
            <v>NA</v>
          </cell>
          <cell r="V717" t="str">
            <v>NA</v>
          </cell>
          <cell r="W717" t="str">
            <v>NA</v>
          </cell>
          <cell r="X717" t="str">
            <v>NA</v>
          </cell>
          <cell r="Y717" t="str">
            <v>CMC016</v>
          </cell>
          <cell r="Z717" t="str">
            <v>NA</v>
          </cell>
          <cell r="AA717" t="str">
            <v>NA</v>
          </cell>
          <cell r="AB717" t="str">
            <v>NA</v>
          </cell>
          <cell r="AC717" t="str">
            <v>NA</v>
          </cell>
          <cell r="AD717">
            <v>1</v>
          </cell>
          <cell r="AE717" t="str">
            <v>NA</v>
          </cell>
          <cell r="AF717" t="str">
            <v>NA</v>
          </cell>
          <cell r="AG717" t="str">
            <v>NA</v>
          </cell>
          <cell r="AH717" t="str">
            <v>NA</v>
          </cell>
          <cell r="AI717">
            <v>8</v>
          </cell>
          <cell r="AJ717">
            <v>8</v>
          </cell>
          <cell r="AO717">
            <v>361529</v>
          </cell>
          <cell r="AP717">
            <v>248400</v>
          </cell>
          <cell r="AQ717">
            <v>461000</v>
          </cell>
          <cell r="AR717">
            <v>0</v>
          </cell>
          <cell r="AS717">
            <v>0</v>
          </cell>
          <cell r="AT717">
            <v>0</v>
          </cell>
          <cell r="AU717">
            <v>0</v>
          </cell>
          <cell r="AV717">
            <v>0</v>
          </cell>
          <cell r="AW717">
            <v>248400</v>
          </cell>
          <cell r="AX717">
            <v>55320</v>
          </cell>
          <cell r="AY717">
            <v>0</v>
          </cell>
          <cell r="AZ717">
            <v>0</v>
          </cell>
          <cell r="BA717">
            <v>0</v>
          </cell>
          <cell r="BB717">
            <v>0</v>
          </cell>
          <cell r="BC717">
            <v>0</v>
          </cell>
          <cell r="BD717">
            <v>318906</v>
          </cell>
          <cell r="BE717">
            <v>107695</v>
          </cell>
          <cell r="BF717">
            <v>0</v>
          </cell>
          <cell r="BG717">
            <v>0</v>
          </cell>
          <cell r="BH717">
            <v>0</v>
          </cell>
          <cell r="BI717">
            <v>0</v>
          </cell>
          <cell r="BJ717">
            <v>13462</v>
          </cell>
          <cell r="BK717">
            <v>0</v>
          </cell>
          <cell r="BL717">
            <v>0</v>
          </cell>
          <cell r="BM717">
            <v>0</v>
          </cell>
          <cell r="BN717">
            <v>0</v>
          </cell>
          <cell r="BO717">
            <v>13462</v>
          </cell>
          <cell r="BP717">
            <v>233291</v>
          </cell>
          <cell r="BQ717">
            <v>0</v>
          </cell>
          <cell r="BR717">
            <v>0</v>
          </cell>
          <cell r="BS717">
            <v>0</v>
          </cell>
          <cell r="BT717">
            <v>0</v>
          </cell>
          <cell r="BU717">
            <v>29161</v>
          </cell>
          <cell r="BV717">
            <v>0</v>
          </cell>
          <cell r="BW717">
            <v>0</v>
          </cell>
          <cell r="BX717">
            <v>0</v>
          </cell>
          <cell r="BY717">
            <v>0</v>
          </cell>
          <cell r="BZ717">
            <v>29161</v>
          </cell>
          <cell r="CA717">
            <v>13462</v>
          </cell>
          <cell r="CB717">
            <v>42623</v>
          </cell>
          <cell r="CC717">
            <v>0.05</v>
          </cell>
          <cell r="CD717">
            <v>361529</v>
          </cell>
        </row>
        <row r="718">
          <cell r="B718" t="str">
            <v>PO004</v>
          </cell>
          <cell r="C718" t="str">
            <v>CAP38</v>
          </cell>
          <cell r="D718" t="str">
            <v>De 12 metros</v>
          </cell>
          <cell r="E718" t="str">
            <v>U</v>
          </cell>
          <cell r="F718" t="str">
            <v>MRD207</v>
          </cell>
          <cell r="G718" t="str">
            <v>MOC027</v>
          </cell>
          <cell r="H718" t="str">
            <v>NA</v>
          </cell>
          <cell r="I718" t="str">
            <v>NA</v>
          </cell>
          <cell r="J718" t="str">
            <v>NA</v>
          </cell>
          <cell r="K718" t="str">
            <v>NA</v>
          </cell>
          <cell r="L718" t="str">
            <v>NA</v>
          </cell>
          <cell r="M718">
            <v>1</v>
          </cell>
          <cell r="N718">
            <v>0.12</v>
          </cell>
          <cell r="O718" t="str">
            <v>NA</v>
          </cell>
          <cell r="P718" t="str">
            <v>NA</v>
          </cell>
          <cell r="Q718" t="str">
            <v>NA</v>
          </cell>
          <cell r="R718" t="str">
            <v>NA</v>
          </cell>
          <cell r="S718" t="str">
            <v>NA</v>
          </cell>
          <cell r="T718" t="str">
            <v>CER012</v>
          </cell>
          <cell r="U718" t="str">
            <v>NA</v>
          </cell>
          <cell r="V718" t="str">
            <v>NA</v>
          </cell>
          <cell r="W718" t="str">
            <v>NA</v>
          </cell>
          <cell r="X718" t="str">
            <v>NA</v>
          </cell>
          <cell r="Y718" t="str">
            <v>CMC016</v>
          </cell>
          <cell r="Z718" t="str">
            <v>NA</v>
          </cell>
          <cell r="AA718" t="str">
            <v>NA</v>
          </cell>
          <cell r="AB718" t="str">
            <v>NA</v>
          </cell>
          <cell r="AC718" t="str">
            <v>NA</v>
          </cell>
          <cell r="AD718">
            <v>1</v>
          </cell>
          <cell r="AE718" t="str">
            <v>NA</v>
          </cell>
          <cell r="AF718" t="str">
            <v>NA</v>
          </cell>
          <cell r="AG718" t="str">
            <v>NA</v>
          </cell>
          <cell r="AH718" t="str">
            <v>NA</v>
          </cell>
          <cell r="AI718">
            <v>7</v>
          </cell>
          <cell r="AJ718">
            <v>7</v>
          </cell>
          <cell r="AO718">
            <v>530088</v>
          </cell>
          <cell r="AP718">
            <v>403133</v>
          </cell>
          <cell r="AQ718">
            <v>461000</v>
          </cell>
          <cell r="AR718">
            <v>0</v>
          </cell>
          <cell r="AS718">
            <v>0</v>
          </cell>
          <cell r="AT718">
            <v>0</v>
          </cell>
          <cell r="AU718">
            <v>0</v>
          </cell>
          <cell r="AV718">
            <v>0</v>
          </cell>
          <cell r="AW718">
            <v>403133</v>
          </cell>
          <cell r="AX718">
            <v>55320</v>
          </cell>
          <cell r="AY718">
            <v>0</v>
          </cell>
          <cell r="AZ718">
            <v>0</v>
          </cell>
          <cell r="BA718">
            <v>0</v>
          </cell>
          <cell r="BB718">
            <v>0</v>
          </cell>
          <cell r="BC718">
            <v>0</v>
          </cell>
          <cell r="BD718">
            <v>481376</v>
          </cell>
          <cell r="BE718">
            <v>107695</v>
          </cell>
          <cell r="BF718">
            <v>0</v>
          </cell>
          <cell r="BG718">
            <v>0</v>
          </cell>
          <cell r="BH718">
            <v>0</v>
          </cell>
          <cell r="BI718">
            <v>0</v>
          </cell>
          <cell r="BJ718">
            <v>15385</v>
          </cell>
          <cell r="BK718">
            <v>0</v>
          </cell>
          <cell r="BL718">
            <v>0</v>
          </cell>
          <cell r="BM718">
            <v>0</v>
          </cell>
          <cell r="BN718">
            <v>0</v>
          </cell>
          <cell r="BO718">
            <v>15385</v>
          </cell>
          <cell r="BP718">
            <v>233291</v>
          </cell>
          <cell r="BQ718">
            <v>0</v>
          </cell>
          <cell r="BR718">
            <v>0</v>
          </cell>
          <cell r="BS718">
            <v>0</v>
          </cell>
          <cell r="BT718">
            <v>0</v>
          </cell>
          <cell r="BU718">
            <v>33327</v>
          </cell>
          <cell r="BV718">
            <v>0</v>
          </cell>
          <cell r="BW718">
            <v>0</v>
          </cell>
          <cell r="BX718">
            <v>0</v>
          </cell>
          <cell r="BY718">
            <v>0</v>
          </cell>
          <cell r="BZ718">
            <v>33327</v>
          </cell>
          <cell r="CA718">
            <v>15385</v>
          </cell>
          <cell r="CB718">
            <v>48712</v>
          </cell>
          <cell r="CC718">
            <v>0.05</v>
          </cell>
          <cell r="CD718">
            <v>530088</v>
          </cell>
        </row>
        <row r="719">
          <cell r="B719" t="str">
            <v>PO005</v>
          </cell>
          <cell r="C719" t="str">
            <v>CAP38</v>
          </cell>
          <cell r="D719" t="str">
            <v>Pintada de postes</v>
          </cell>
          <cell r="E719" t="str">
            <v>U</v>
          </cell>
          <cell r="F719" t="str">
            <v>MRD199</v>
          </cell>
          <cell r="G719" t="str">
            <v>MRD200</v>
          </cell>
          <cell r="H719" t="str">
            <v>MRD070</v>
          </cell>
          <cell r="I719" t="str">
            <v>NA</v>
          </cell>
          <cell r="J719" t="str">
            <v>NA</v>
          </cell>
          <cell r="K719" t="str">
            <v>NA</v>
          </cell>
          <cell r="L719" t="str">
            <v>NA</v>
          </cell>
          <cell r="M719">
            <v>0.02</v>
          </cell>
          <cell r="N719">
            <v>0.02</v>
          </cell>
          <cell r="O719">
            <v>5</v>
          </cell>
          <cell r="P719" t="str">
            <v>NA</v>
          </cell>
          <cell r="Q719" t="str">
            <v>NA</v>
          </cell>
          <cell r="R719" t="str">
            <v>NA</v>
          </cell>
          <cell r="S719" t="str">
            <v>NA</v>
          </cell>
          <cell r="T719" t="str">
            <v>CER008</v>
          </cell>
          <cell r="U719" t="str">
            <v>NA</v>
          </cell>
          <cell r="V719" t="str">
            <v>NA</v>
          </cell>
          <cell r="W719" t="str">
            <v>NA</v>
          </cell>
          <cell r="X719" t="str">
            <v>NA</v>
          </cell>
          <cell r="Y719" t="str">
            <v>CMC018</v>
          </cell>
          <cell r="Z719" t="str">
            <v>NA</v>
          </cell>
          <cell r="AA719" t="str">
            <v>NA</v>
          </cell>
          <cell r="AB719" t="str">
            <v>NA</v>
          </cell>
          <cell r="AC719" t="str">
            <v>NA</v>
          </cell>
          <cell r="AD719">
            <v>1</v>
          </cell>
          <cell r="AE719" t="str">
            <v>NA</v>
          </cell>
          <cell r="AF719" t="str">
            <v>NA</v>
          </cell>
          <cell r="AG719" t="str">
            <v>NA</v>
          </cell>
          <cell r="AH719" t="str">
            <v>NA</v>
          </cell>
          <cell r="AI719">
            <v>25</v>
          </cell>
          <cell r="AJ719">
            <v>25</v>
          </cell>
          <cell r="AO719">
            <v>6982</v>
          </cell>
          <cell r="AP719">
            <v>43000</v>
          </cell>
          <cell r="AQ719">
            <v>43000</v>
          </cell>
          <cell r="AR719">
            <v>250</v>
          </cell>
          <cell r="AS719">
            <v>0</v>
          </cell>
          <cell r="AT719">
            <v>0</v>
          </cell>
          <cell r="AU719">
            <v>0</v>
          </cell>
          <cell r="AV719">
            <v>0</v>
          </cell>
          <cell r="AW719">
            <v>860</v>
          </cell>
          <cell r="AX719">
            <v>860</v>
          </cell>
          <cell r="AY719">
            <v>1250</v>
          </cell>
          <cell r="AZ719">
            <v>0</v>
          </cell>
          <cell r="BA719">
            <v>0</v>
          </cell>
          <cell r="BB719">
            <v>0</v>
          </cell>
          <cell r="BC719">
            <v>0</v>
          </cell>
          <cell r="BD719">
            <v>3119</v>
          </cell>
          <cell r="BE719">
            <v>32148</v>
          </cell>
          <cell r="BF719">
            <v>0</v>
          </cell>
          <cell r="BG719">
            <v>0</v>
          </cell>
          <cell r="BH719">
            <v>0</v>
          </cell>
          <cell r="BI719">
            <v>0</v>
          </cell>
          <cell r="BJ719">
            <v>1286</v>
          </cell>
          <cell r="BK719">
            <v>0</v>
          </cell>
          <cell r="BL719">
            <v>0</v>
          </cell>
          <cell r="BM719">
            <v>0</v>
          </cell>
          <cell r="BN719">
            <v>0</v>
          </cell>
          <cell r="BO719">
            <v>1286</v>
          </cell>
          <cell r="BP719">
            <v>64431</v>
          </cell>
          <cell r="BQ719">
            <v>0</v>
          </cell>
          <cell r="BR719">
            <v>0</v>
          </cell>
          <cell r="BS719">
            <v>0</v>
          </cell>
          <cell r="BT719">
            <v>0</v>
          </cell>
          <cell r="BU719">
            <v>2577</v>
          </cell>
          <cell r="BV719">
            <v>0</v>
          </cell>
          <cell r="BW719">
            <v>0</v>
          </cell>
          <cell r="BX719">
            <v>0</v>
          </cell>
          <cell r="BY719">
            <v>0</v>
          </cell>
          <cell r="BZ719">
            <v>2577</v>
          </cell>
          <cell r="CA719">
            <v>1286</v>
          </cell>
          <cell r="CB719">
            <v>3863</v>
          </cell>
          <cell r="CC719">
            <v>0.05</v>
          </cell>
          <cell r="CD719">
            <v>6982</v>
          </cell>
        </row>
        <row r="720">
          <cell r="B720" t="str">
            <v>PO006</v>
          </cell>
          <cell r="C720" t="str">
            <v>CAP38</v>
          </cell>
          <cell r="D720" t="str">
            <v>Repintada de postes existentes</v>
          </cell>
          <cell r="E720" t="str">
            <v>U</v>
          </cell>
          <cell r="F720" t="str">
            <v>MRD199</v>
          </cell>
          <cell r="G720" t="str">
            <v>MRD200</v>
          </cell>
          <cell r="H720" t="str">
            <v>MRD070</v>
          </cell>
          <cell r="I720" t="str">
            <v>NA</v>
          </cell>
          <cell r="J720" t="str">
            <v>NA</v>
          </cell>
          <cell r="K720" t="str">
            <v>NA</v>
          </cell>
          <cell r="L720" t="str">
            <v>NA</v>
          </cell>
          <cell r="M720">
            <v>1.6E-2</v>
          </cell>
          <cell r="N720">
            <v>1.6E-2</v>
          </cell>
          <cell r="O720">
            <v>5</v>
          </cell>
          <cell r="P720" t="str">
            <v>NA</v>
          </cell>
          <cell r="Q720" t="str">
            <v>NA</v>
          </cell>
          <cell r="R720" t="str">
            <v>NA</v>
          </cell>
          <cell r="S720" t="str">
            <v>NA</v>
          </cell>
          <cell r="T720" t="str">
            <v>CER008</v>
          </cell>
          <cell r="U720" t="str">
            <v>NA</v>
          </cell>
          <cell r="V720" t="str">
            <v>NA</v>
          </cell>
          <cell r="W720" t="str">
            <v>NA</v>
          </cell>
          <cell r="X720" t="str">
            <v>NA</v>
          </cell>
          <cell r="Y720" t="str">
            <v>CMC018</v>
          </cell>
          <cell r="Z720" t="str">
            <v>NA</v>
          </cell>
          <cell r="AA720" t="str">
            <v>NA</v>
          </cell>
          <cell r="AB720" t="str">
            <v>NA</v>
          </cell>
          <cell r="AC720" t="str">
            <v>NA</v>
          </cell>
          <cell r="AD720">
            <v>1</v>
          </cell>
          <cell r="AE720" t="str">
            <v>NA</v>
          </cell>
          <cell r="AF720" t="str">
            <v>NA</v>
          </cell>
          <cell r="AG720" t="str">
            <v>NA</v>
          </cell>
          <cell r="AH720" t="str">
            <v>NA</v>
          </cell>
          <cell r="AI720">
            <v>30</v>
          </cell>
          <cell r="AJ720">
            <v>30</v>
          </cell>
          <cell r="AO720">
            <v>5977</v>
          </cell>
          <cell r="AP720">
            <v>43000</v>
          </cell>
          <cell r="AQ720">
            <v>43000</v>
          </cell>
          <cell r="AR720">
            <v>250</v>
          </cell>
          <cell r="AS720">
            <v>0</v>
          </cell>
          <cell r="AT720">
            <v>0</v>
          </cell>
          <cell r="AU720">
            <v>0</v>
          </cell>
          <cell r="AV720">
            <v>0</v>
          </cell>
          <cell r="AW720">
            <v>688</v>
          </cell>
          <cell r="AX720">
            <v>688</v>
          </cell>
          <cell r="AY720">
            <v>1250</v>
          </cell>
          <cell r="AZ720">
            <v>0</v>
          </cell>
          <cell r="BA720">
            <v>0</v>
          </cell>
          <cell r="BB720">
            <v>0</v>
          </cell>
          <cell r="BC720">
            <v>0</v>
          </cell>
          <cell r="BD720">
            <v>2757</v>
          </cell>
          <cell r="BE720">
            <v>32148</v>
          </cell>
          <cell r="BF720">
            <v>0</v>
          </cell>
          <cell r="BG720">
            <v>0</v>
          </cell>
          <cell r="BH720">
            <v>0</v>
          </cell>
          <cell r="BI720">
            <v>0</v>
          </cell>
          <cell r="BJ720">
            <v>1072</v>
          </cell>
          <cell r="BK720">
            <v>0</v>
          </cell>
          <cell r="BL720">
            <v>0</v>
          </cell>
          <cell r="BM720">
            <v>0</v>
          </cell>
          <cell r="BN720">
            <v>0</v>
          </cell>
          <cell r="BO720">
            <v>1072</v>
          </cell>
          <cell r="BP720">
            <v>64431</v>
          </cell>
          <cell r="BQ720">
            <v>0</v>
          </cell>
          <cell r="BR720">
            <v>0</v>
          </cell>
          <cell r="BS720">
            <v>0</v>
          </cell>
          <cell r="BT720">
            <v>0</v>
          </cell>
          <cell r="BU720">
            <v>2148</v>
          </cell>
          <cell r="BV720">
            <v>0</v>
          </cell>
          <cell r="BW720">
            <v>0</v>
          </cell>
          <cell r="BX720">
            <v>0</v>
          </cell>
          <cell r="BY720">
            <v>0</v>
          </cell>
          <cell r="BZ720">
            <v>2148</v>
          </cell>
          <cell r="CA720">
            <v>1072</v>
          </cell>
          <cell r="CB720">
            <v>3220</v>
          </cell>
          <cell r="CC720">
            <v>0.05</v>
          </cell>
          <cell r="CD720">
            <v>5977</v>
          </cell>
        </row>
        <row r="721">
          <cell r="B721" t="str">
            <v>HE001</v>
          </cell>
          <cell r="C721" t="str">
            <v>CAP40</v>
          </cell>
          <cell r="D721" t="str">
            <v>Fijación de mensaj. a muro</v>
          </cell>
          <cell r="E721" t="str">
            <v>U</v>
          </cell>
          <cell r="F721" t="str">
            <v>MRD195</v>
          </cell>
          <cell r="G721" t="str">
            <v>MRD104</v>
          </cell>
          <cell r="H721" t="str">
            <v>NA</v>
          </cell>
          <cell r="I721" t="str">
            <v>NA</v>
          </cell>
          <cell r="J721" t="str">
            <v>NA</v>
          </cell>
          <cell r="K721" t="str">
            <v>NA</v>
          </cell>
          <cell r="L721" t="str">
            <v>NA</v>
          </cell>
          <cell r="M721">
            <v>1</v>
          </cell>
          <cell r="N721">
            <v>1</v>
          </cell>
          <cell r="O721" t="str">
            <v>NA</v>
          </cell>
          <cell r="P721" t="str">
            <v>NA</v>
          </cell>
          <cell r="Q721" t="str">
            <v>NA</v>
          </cell>
          <cell r="R721" t="str">
            <v>NA</v>
          </cell>
          <cell r="S721" t="str">
            <v>NA</v>
          </cell>
          <cell r="T721" t="str">
            <v>CER007</v>
          </cell>
          <cell r="U721" t="str">
            <v>NA</v>
          </cell>
          <cell r="V721" t="str">
            <v>NA</v>
          </cell>
          <cell r="W721" t="str">
            <v>NA</v>
          </cell>
          <cell r="X721" t="str">
            <v>NA</v>
          </cell>
          <cell r="Y721" t="str">
            <v>CMC017</v>
          </cell>
          <cell r="Z721" t="str">
            <v>NA</v>
          </cell>
          <cell r="AA721" t="str">
            <v>NA</v>
          </cell>
          <cell r="AB721" t="str">
            <v>NA</v>
          </cell>
          <cell r="AC721" t="str">
            <v>NA</v>
          </cell>
          <cell r="AD721">
            <v>1</v>
          </cell>
          <cell r="AE721" t="str">
            <v>NA</v>
          </cell>
          <cell r="AF721" t="str">
            <v>NA</v>
          </cell>
          <cell r="AG721" t="str">
            <v>NA</v>
          </cell>
          <cell r="AH721" t="str">
            <v>NA</v>
          </cell>
          <cell r="AI721">
            <v>120</v>
          </cell>
          <cell r="AJ721">
            <v>120</v>
          </cell>
          <cell r="AO721">
            <v>2928</v>
          </cell>
          <cell r="AP721">
            <v>1518</v>
          </cell>
          <cell r="AQ721">
            <v>36</v>
          </cell>
          <cell r="AR721">
            <v>0</v>
          </cell>
          <cell r="AS721">
            <v>0</v>
          </cell>
          <cell r="AT721">
            <v>0</v>
          </cell>
          <cell r="AU721">
            <v>0</v>
          </cell>
          <cell r="AV721">
            <v>0</v>
          </cell>
          <cell r="AW721">
            <v>1518</v>
          </cell>
          <cell r="AX721">
            <v>36</v>
          </cell>
          <cell r="AY721">
            <v>0</v>
          </cell>
          <cell r="AZ721">
            <v>0</v>
          </cell>
          <cell r="BA721">
            <v>0</v>
          </cell>
          <cell r="BB721">
            <v>0</v>
          </cell>
          <cell r="BC721">
            <v>0</v>
          </cell>
          <cell r="BD721">
            <v>1554</v>
          </cell>
          <cell r="BE721">
            <v>20418</v>
          </cell>
          <cell r="BF721">
            <v>0</v>
          </cell>
          <cell r="BG721">
            <v>0</v>
          </cell>
          <cell r="BH721">
            <v>0</v>
          </cell>
          <cell r="BI721">
            <v>0</v>
          </cell>
          <cell r="BJ721">
            <v>170</v>
          </cell>
          <cell r="BK721">
            <v>0</v>
          </cell>
          <cell r="BL721">
            <v>0</v>
          </cell>
          <cell r="BM721">
            <v>0</v>
          </cell>
          <cell r="BN721">
            <v>0</v>
          </cell>
          <cell r="BO721">
            <v>170</v>
          </cell>
          <cell r="BP721">
            <v>144513</v>
          </cell>
          <cell r="BQ721">
            <v>0</v>
          </cell>
          <cell r="BR721">
            <v>0</v>
          </cell>
          <cell r="BS721">
            <v>0</v>
          </cell>
          <cell r="BT721">
            <v>0</v>
          </cell>
          <cell r="BU721">
            <v>1204</v>
          </cell>
          <cell r="BV721">
            <v>0</v>
          </cell>
          <cell r="BW721">
            <v>0</v>
          </cell>
          <cell r="BX721">
            <v>0</v>
          </cell>
          <cell r="BY721">
            <v>0</v>
          </cell>
          <cell r="BZ721">
            <v>1204</v>
          </cell>
          <cell r="CA721">
            <v>170</v>
          </cell>
          <cell r="CB721">
            <v>1374</v>
          </cell>
          <cell r="CD721">
            <v>2928</v>
          </cell>
        </row>
        <row r="722">
          <cell r="B722" t="str">
            <v>HE003</v>
          </cell>
          <cell r="C722" t="str">
            <v>CAP40</v>
          </cell>
          <cell r="D722" t="str">
            <v>Perro o grillete p/cruce mensaj.</v>
          </cell>
          <cell r="E722" t="str">
            <v>U</v>
          </cell>
          <cell r="F722" t="str">
            <v>MRD196</v>
          </cell>
          <cell r="G722" t="str">
            <v>NA</v>
          </cell>
          <cell r="H722" t="str">
            <v>NA</v>
          </cell>
          <cell r="I722" t="str">
            <v>NA</v>
          </cell>
          <cell r="J722" t="str">
            <v>NA</v>
          </cell>
          <cell r="K722" t="str">
            <v>NA</v>
          </cell>
          <cell r="L722" t="str">
            <v>NA</v>
          </cell>
          <cell r="M722">
            <v>1</v>
          </cell>
          <cell r="N722" t="str">
            <v>NA</v>
          </cell>
          <cell r="O722" t="str">
            <v>NA</v>
          </cell>
          <cell r="P722" t="str">
            <v>NA</v>
          </cell>
          <cell r="Q722" t="str">
            <v>NA</v>
          </cell>
          <cell r="R722" t="str">
            <v>NA</v>
          </cell>
          <cell r="S722" t="str">
            <v>NA</v>
          </cell>
          <cell r="T722" t="str">
            <v>CER007</v>
          </cell>
          <cell r="U722" t="str">
            <v>NA</v>
          </cell>
          <cell r="V722" t="str">
            <v>NA</v>
          </cell>
          <cell r="W722" t="str">
            <v>NA</v>
          </cell>
          <cell r="X722" t="str">
            <v>NA</v>
          </cell>
          <cell r="Y722" t="str">
            <v>CMC017</v>
          </cell>
          <cell r="Z722" t="str">
            <v>NA</v>
          </cell>
          <cell r="AA722" t="str">
            <v>NA</v>
          </cell>
          <cell r="AB722" t="str">
            <v>NA</v>
          </cell>
          <cell r="AC722" t="str">
            <v>NA</v>
          </cell>
          <cell r="AD722">
            <v>1</v>
          </cell>
          <cell r="AE722" t="str">
            <v>NA</v>
          </cell>
          <cell r="AF722" t="str">
            <v>NA</v>
          </cell>
          <cell r="AG722" t="str">
            <v>NA</v>
          </cell>
          <cell r="AH722" t="str">
            <v>NA</v>
          </cell>
          <cell r="AI722">
            <v>80</v>
          </cell>
          <cell r="AJ722">
            <v>80</v>
          </cell>
          <cell r="AO722">
            <v>3757</v>
          </cell>
          <cell r="AP722">
            <v>1696</v>
          </cell>
          <cell r="AQ722">
            <v>0</v>
          </cell>
          <cell r="AR722">
            <v>0</v>
          </cell>
          <cell r="AS722">
            <v>0</v>
          </cell>
          <cell r="AT722">
            <v>0</v>
          </cell>
          <cell r="AU722">
            <v>0</v>
          </cell>
          <cell r="AV722">
            <v>0</v>
          </cell>
          <cell r="AW722">
            <v>1696</v>
          </cell>
          <cell r="AX722">
            <v>0</v>
          </cell>
          <cell r="AY722">
            <v>0</v>
          </cell>
          <cell r="AZ722">
            <v>0</v>
          </cell>
          <cell r="BA722">
            <v>0</v>
          </cell>
          <cell r="BB722">
            <v>0</v>
          </cell>
          <cell r="BC722">
            <v>0</v>
          </cell>
          <cell r="BD722">
            <v>1696</v>
          </cell>
          <cell r="BE722">
            <v>20418</v>
          </cell>
          <cell r="BF722">
            <v>0</v>
          </cell>
          <cell r="BG722">
            <v>0</v>
          </cell>
          <cell r="BH722">
            <v>0</v>
          </cell>
          <cell r="BI722">
            <v>0</v>
          </cell>
          <cell r="BJ722">
            <v>255</v>
          </cell>
          <cell r="BK722">
            <v>0</v>
          </cell>
          <cell r="BL722">
            <v>0</v>
          </cell>
          <cell r="BM722">
            <v>0</v>
          </cell>
          <cell r="BN722">
            <v>0</v>
          </cell>
          <cell r="BO722">
            <v>255</v>
          </cell>
          <cell r="BP722">
            <v>144513</v>
          </cell>
          <cell r="BQ722">
            <v>0</v>
          </cell>
          <cell r="BR722">
            <v>0</v>
          </cell>
          <cell r="BS722">
            <v>0</v>
          </cell>
          <cell r="BT722">
            <v>0</v>
          </cell>
          <cell r="BU722">
            <v>1806</v>
          </cell>
          <cell r="BV722">
            <v>0</v>
          </cell>
          <cell r="BW722">
            <v>0</v>
          </cell>
          <cell r="BX722">
            <v>0</v>
          </cell>
          <cell r="BY722">
            <v>0</v>
          </cell>
          <cell r="BZ722">
            <v>1806</v>
          </cell>
          <cell r="CA722">
            <v>255</v>
          </cell>
          <cell r="CB722">
            <v>2061</v>
          </cell>
          <cell r="CD722">
            <v>3757</v>
          </cell>
        </row>
        <row r="723">
          <cell r="B723" t="str">
            <v>H1C01</v>
          </cell>
          <cell r="C723" t="str">
            <v>CAP40</v>
          </cell>
          <cell r="D723" t="str">
            <v>Poste Continuidad de Mensajero (8 m)</v>
          </cell>
          <cell r="E723" t="str">
            <v>U</v>
          </cell>
          <cell r="F723" t="str">
            <v>MRD007</v>
          </cell>
          <cell r="G723" t="str">
            <v>MRD230</v>
          </cell>
          <cell r="H723" t="str">
            <v>NA</v>
          </cell>
          <cell r="I723" t="str">
            <v>NA</v>
          </cell>
          <cell r="J723" t="str">
            <v>NA</v>
          </cell>
          <cell r="K723" t="str">
            <v>NA</v>
          </cell>
          <cell r="L723" t="str">
            <v>NA</v>
          </cell>
          <cell r="M723">
            <v>1</v>
          </cell>
          <cell r="N723">
            <v>2</v>
          </cell>
          <cell r="O723" t="str">
            <v>NA</v>
          </cell>
          <cell r="P723" t="str">
            <v>NA</v>
          </cell>
          <cell r="Q723" t="str">
            <v>NA</v>
          </cell>
          <cell r="R723" t="str">
            <v>NA</v>
          </cell>
          <cell r="S723" t="str">
            <v>NA</v>
          </cell>
          <cell r="T723" t="str">
            <v>CER007</v>
          </cell>
          <cell r="U723" t="str">
            <v>NA</v>
          </cell>
          <cell r="V723" t="str">
            <v>NA</v>
          </cell>
          <cell r="W723" t="str">
            <v>NA</v>
          </cell>
          <cell r="X723" t="str">
            <v>NA</v>
          </cell>
          <cell r="Y723" t="str">
            <v>CMC017</v>
          </cell>
          <cell r="Z723" t="str">
            <v>NA</v>
          </cell>
          <cell r="AA723" t="str">
            <v>NA</v>
          </cell>
          <cell r="AB723" t="str">
            <v>NA</v>
          </cell>
          <cell r="AC723" t="str">
            <v>NA</v>
          </cell>
          <cell r="AD723">
            <v>1</v>
          </cell>
          <cell r="AE723" t="str">
            <v>NA</v>
          </cell>
          <cell r="AF723" t="str">
            <v>NA</v>
          </cell>
          <cell r="AG723" t="str">
            <v>NA</v>
          </cell>
          <cell r="AH723" t="str">
            <v>NA</v>
          </cell>
          <cell r="AI723">
            <v>66</v>
          </cell>
          <cell r="AJ723">
            <v>66</v>
          </cell>
          <cell r="AO723">
            <v>16699</v>
          </cell>
          <cell r="AP723">
            <v>5800</v>
          </cell>
          <cell r="AQ723">
            <v>4200</v>
          </cell>
          <cell r="AR723">
            <v>0</v>
          </cell>
          <cell r="AS723">
            <v>0</v>
          </cell>
          <cell r="AT723">
            <v>0</v>
          </cell>
          <cell r="AU723">
            <v>0</v>
          </cell>
          <cell r="AV723">
            <v>0</v>
          </cell>
          <cell r="AW723">
            <v>5800</v>
          </cell>
          <cell r="AX723">
            <v>8400</v>
          </cell>
          <cell r="AY723">
            <v>0</v>
          </cell>
          <cell r="AZ723">
            <v>0</v>
          </cell>
          <cell r="BA723">
            <v>0</v>
          </cell>
          <cell r="BB723">
            <v>0</v>
          </cell>
          <cell r="BC723">
            <v>0</v>
          </cell>
          <cell r="BD723">
            <v>14200</v>
          </cell>
          <cell r="BE723">
            <v>20418</v>
          </cell>
          <cell r="BF723">
            <v>0</v>
          </cell>
          <cell r="BG723">
            <v>0</v>
          </cell>
          <cell r="BH723">
            <v>0</v>
          </cell>
          <cell r="BI723">
            <v>0</v>
          </cell>
          <cell r="BJ723">
            <v>309</v>
          </cell>
          <cell r="BK723">
            <v>0</v>
          </cell>
          <cell r="BL723">
            <v>0</v>
          </cell>
          <cell r="BM723">
            <v>0</v>
          </cell>
          <cell r="BN723">
            <v>0</v>
          </cell>
          <cell r="BO723">
            <v>309</v>
          </cell>
          <cell r="BP723">
            <v>144513</v>
          </cell>
          <cell r="BQ723">
            <v>0</v>
          </cell>
          <cell r="BR723">
            <v>0</v>
          </cell>
          <cell r="BS723">
            <v>0</v>
          </cell>
          <cell r="BT723">
            <v>0</v>
          </cell>
          <cell r="BU723">
            <v>2190</v>
          </cell>
          <cell r="BV723">
            <v>0</v>
          </cell>
          <cell r="BW723">
            <v>0</v>
          </cell>
          <cell r="BX723">
            <v>0</v>
          </cell>
          <cell r="BY723">
            <v>0</v>
          </cell>
          <cell r="BZ723">
            <v>2190</v>
          </cell>
          <cell r="CA723">
            <v>309</v>
          </cell>
          <cell r="CB723">
            <v>2499</v>
          </cell>
          <cell r="CD723">
            <v>16699</v>
          </cell>
        </row>
        <row r="724">
          <cell r="B724" t="str">
            <v>H1F03</v>
          </cell>
          <cell r="C724" t="str">
            <v>CAP40</v>
          </cell>
          <cell r="D724" t="str">
            <v>Poste Final (10 metros)</v>
          </cell>
          <cell r="E724" t="str">
            <v>U</v>
          </cell>
          <cell r="F724" t="str">
            <v>MRD253</v>
          </cell>
          <cell r="G724" t="str">
            <v>MRD230</v>
          </cell>
          <cell r="H724" t="str">
            <v>NA</v>
          </cell>
          <cell r="I724" t="str">
            <v>NA</v>
          </cell>
          <cell r="J724" t="str">
            <v>NA</v>
          </cell>
          <cell r="K724" t="str">
            <v>NA</v>
          </cell>
          <cell r="L724" t="str">
            <v>NA</v>
          </cell>
          <cell r="M724">
            <v>1</v>
          </cell>
          <cell r="N724">
            <v>1</v>
          </cell>
          <cell r="O724" t="str">
            <v>NA</v>
          </cell>
          <cell r="P724" t="str">
            <v>NA</v>
          </cell>
          <cell r="Q724" t="str">
            <v>NA</v>
          </cell>
          <cell r="R724" t="str">
            <v>NA</v>
          </cell>
          <cell r="S724" t="str">
            <v>NA</v>
          </cell>
          <cell r="T724" t="str">
            <v>CER007</v>
          </cell>
          <cell r="U724" t="str">
            <v>NA</v>
          </cell>
          <cell r="V724" t="str">
            <v>NA</v>
          </cell>
          <cell r="W724" t="str">
            <v>NA</v>
          </cell>
          <cell r="X724" t="str">
            <v>NA</v>
          </cell>
          <cell r="Y724" t="str">
            <v>CMC017</v>
          </cell>
          <cell r="Z724" t="str">
            <v>NA</v>
          </cell>
          <cell r="AA724" t="str">
            <v>NA</v>
          </cell>
          <cell r="AB724" t="str">
            <v>NA</v>
          </cell>
          <cell r="AC724" t="str">
            <v>NA</v>
          </cell>
          <cell r="AD724">
            <v>1</v>
          </cell>
          <cell r="AE724" t="str">
            <v>NA</v>
          </cell>
          <cell r="AF724" t="str">
            <v>NA</v>
          </cell>
          <cell r="AG724" t="str">
            <v>NA</v>
          </cell>
          <cell r="AH724" t="str">
            <v>NA</v>
          </cell>
          <cell r="AI724">
            <v>110</v>
          </cell>
          <cell r="AJ724">
            <v>110</v>
          </cell>
          <cell r="AO724">
            <v>11600</v>
          </cell>
          <cell r="AP724">
            <v>5900</v>
          </cell>
          <cell r="AQ724">
            <v>4200</v>
          </cell>
          <cell r="AR724">
            <v>0</v>
          </cell>
          <cell r="AS724">
            <v>0</v>
          </cell>
          <cell r="AT724">
            <v>0</v>
          </cell>
          <cell r="AU724">
            <v>0</v>
          </cell>
          <cell r="AV724">
            <v>0</v>
          </cell>
          <cell r="AW724">
            <v>5900</v>
          </cell>
          <cell r="AX724">
            <v>4200</v>
          </cell>
          <cell r="AY724">
            <v>0</v>
          </cell>
          <cell r="AZ724">
            <v>0</v>
          </cell>
          <cell r="BA724">
            <v>0</v>
          </cell>
          <cell r="BB724">
            <v>0</v>
          </cell>
          <cell r="BC724">
            <v>0</v>
          </cell>
          <cell r="BD724">
            <v>10100</v>
          </cell>
          <cell r="BE724">
            <v>20418</v>
          </cell>
          <cell r="BF724">
            <v>0</v>
          </cell>
          <cell r="BG724">
            <v>0</v>
          </cell>
          <cell r="BH724">
            <v>0</v>
          </cell>
          <cell r="BI724">
            <v>0</v>
          </cell>
          <cell r="BJ724">
            <v>186</v>
          </cell>
          <cell r="BK724">
            <v>0</v>
          </cell>
          <cell r="BL724">
            <v>0</v>
          </cell>
          <cell r="BM724">
            <v>0</v>
          </cell>
          <cell r="BN724">
            <v>0</v>
          </cell>
          <cell r="BO724">
            <v>186</v>
          </cell>
          <cell r="BP724">
            <v>144513</v>
          </cell>
          <cell r="BQ724">
            <v>0</v>
          </cell>
          <cell r="BR724">
            <v>0</v>
          </cell>
          <cell r="BS724">
            <v>0</v>
          </cell>
          <cell r="BT724">
            <v>0</v>
          </cell>
          <cell r="BU724">
            <v>1314</v>
          </cell>
          <cell r="BV724">
            <v>0</v>
          </cell>
          <cell r="BW724">
            <v>0</v>
          </cell>
          <cell r="BX724">
            <v>0</v>
          </cell>
          <cell r="BY724">
            <v>0</v>
          </cell>
          <cell r="BZ724">
            <v>1314</v>
          </cell>
          <cell r="CA724">
            <v>186</v>
          </cell>
          <cell r="CB724">
            <v>1500</v>
          </cell>
          <cell r="CD724">
            <v>11600</v>
          </cell>
        </row>
        <row r="725">
          <cell r="B725" t="str">
            <v>H1I01</v>
          </cell>
          <cell r="C725" t="str">
            <v>CAP40</v>
          </cell>
          <cell r="D725" t="str">
            <v>Poste Intermedio (8 metros)</v>
          </cell>
          <cell r="E725" t="str">
            <v>U</v>
          </cell>
          <cell r="F725" t="str">
            <v>MRD034</v>
          </cell>
          <cell r="G725" t="str">
            <v>MRD068</v>
          </cell>
          <cell r="H725" t="str">
            <v>MRD066</v>
          </cell>
          <cell r="I725" t="str">
            <v>NA</v>
          </cell>
          <cell r="J725" t="str">
            <v>NA</v>
          </cell>
          <cell r="K725" t="str">
            <v>NA</v>
          </cell>
          <cell r="L725" t="str">
            <v>NA</v>
          </cell>
          <cell r="M725">
            <v>1</v>
          </cell>
          <cell r="N725">
            <v>0.8</v>
          </cell>
          <cell r="O725">
            <v>2</v>
          </cell>
          <cell r="P725" t="str">
            <v>NA</v>
          </cell>
          <cell r="Q725" t="str">
            <v>NA</v>
          </cell>
          <cell r="R725" t="str">
            <v>NA</v>
          </cell>
          <cell r="S725" t="str">
            <v>NA</v>
          </cell>
          <cell r="T725" t="str">
            <v>CER007</v>
          </cell>
          <cell r="U725" t="str">
            <v>NA</v>
          </cell>
          <cell r="V725" t="str">
            <v>NA</v>
          </cell>
          <cell r="W725" t="str">
            <v>NA</v>
          </cell>
          <cell r="X725" t="str">
            <v>NA</v>
          </cell>
          <cell r="Y725" t="str">
            <v>CMC017</v>
          </cell>
          <cell r="Z725" t="str">
            <v>NA</v>
          </cell>
          <cell r="AA725" t="str">
            <v>NA</v>
          </cell>
          <cell r="AB725" t="str">
            <v>NA</v>
          </cell>
          <cell r="AC725" t="str">
            <v>NA</v>
          </cell>
          <cell r="AD725">
            <v>1</v>
          </cell>
          <cell r="AE725" t="str">
            <v>NA</v>
          </cell>
          <cell r="AF725" t="str">
            <v>NA</v>
          </cell>
          <cell r="AG725" t="str">
            <v>NA</v>
          </cell>
          <cell r="AH725" t="str">
            <v>NA</v>
          </cell>
          <cell r="AI725">
            <v>91</v>
          </cell>
          <cell r="AJ725">
            <v>91</v>
          </cell>
          <cell r="AO725">
            <v>10694</v>
          </cell>
          <cell r="AP725">
            <v>5550</v>
          </cell>
          <cell r="AQ725">
            <v>3290</v>
          </cell>
          <cell r="AR725">
            <v>350</v>
          </cell>
          <cell r="AS725">
            <v>0</v>
          </cell>
          <cell r="AT725">
            <v>0</v>
          </cell>
          <cell r="AU725">
            <v>0</v>
          </cell>
          <cell r="AV725">
            <v>0</v>
          </cell>
          <cell r="AW725">
            <v>5550</v>
          </cell>
          <cell r="AX725">
            <v>2632</v>
          </cell>
          <cell r="AY725">
            <v>700</v>
          </cell>
          <cell r="AZ725">
            <v>0</v>
          </cell>
          <cell r="BA725">
            <v>0</v>
          </cell>
          <cell r="BB725">
            <v>0</v>
          </cell>
          <cell r="BC725">
            <v>0</v>
          </cell>
          <cell r="BD725">
            <v>8882</v>
          </cell>
          <cell r="BE725">
            <v>20418</v>
          </cell>
          <cell r="BF725">
            <v>0</v>
          </cell>
          <cell r="BG725">
            <v>0</v>
          </cell>
          <cell r="BH725">
            <v>0</v>
          </cell>
          <cell r="BI725">
            <v>0</v>
          </cell>
          <cell r="BJ725">
            <v>224</v>
          </cell>
          <cell r="BK725">
            <v>0</v>
          </cell>
          <cell r="BL725">
            <v>0</v>
          </cell>
          <cell r="BM725">
            <v>0</v>
          </cell>
          <cell r="BN725">
            <v>0</v>
          </cell>
          <cell r="BO725">
            <v>224</v>
          </cell>
          <cell r="BP725">
            <v>144513</v>
          </cell>
          <cell r="BQ725">
            <v>0</v>
          </cell>
          <cell r="BR725">
            <v>0</v>
          </cell>
          <cell r="BS725">
            <v>0</v>
          </cell>
          <cell r="BT725">
            <v>0</v>
          </cell>
          <cell r="BU725">
            <v>1588</v>
          </cell>
          <cell r="BV725">
            <v>0</v>
          </cell>
          <cell r="BW725">
            <v>0</v>
          </cell>
          <cell r="BX725">
            <v>0</v>
          </cell>
          <cell r="BY725">
            <v>0</v>
          </cell>
          <cell r="BZ725">
            <v>1588</v>
          </cell>
          <cell r="CA725">
            <v>224</v>
          </cell>
          <cell r="CB725">
            <v>1812</v>
          </cell>
          <cell r="CD725">
            <v>10694</v>
          </cell>
        </row>
        <row r="726">
          <cell r="B726" t="str">
            <v>RI004</v>
          </cell>
          <cell r="C726" t="str">
            <v>CAP43</v>
          </cell>
          <cell r="D726" t="str">
            <v>Guitarra 6 Tons.</v>
          </cell>
          <cell r="E726" t="str">
            <v>U</v>
          </cell>
          <cell r="F726" t="str">
            <v>MRD030</v>
          </cell>
          <cell r="G726" t="str">
            <v>MRD242</v>
          </cell>
          <cell r="H726" t="str">
            <v>MRD189</v>
          </cell>
          <cell r="I726" t="str">
            <v>MRD230</v>
          </cell>
          <cell r="J726" t="str">
            <v>MRD023</v>
          </cell>
          <cell r="K726" t="str">
            <v>MRD038</v>
          </cell>
          <cell r="L726" t="str">
            <v>MRD035</v>
          </cell>
          <cell r="M726">
            <v>1</v>
          </cell>
          <cell r="N726">
            <v>1</v>
          </cell>
          <cell r="O726">
            <v>1</v>
          </cell>
          <cell r="P726">
            <v>1</v>
          </cell>
          <cell r="Q726">
            <v>1</v>
          </cell>
          <cell r="R726">
            <v>10</v>
          </cell>
          <cell r="S726">
            <v>1</v>
          </cell>
          <cell r="T726" t="str">
            <v>CER006</v>
          </cell>
          <cell r="U726" t="str">
            <v>NA</v>
          </cell>
          <cell r="V726" t="str">
            <v>NA</v>
          </cell>
          <cell r="W726" t="str">
            <v>NA</v>
          </cell>
          <cell r="X726" t="str">
            <v>NA</v>
          </cell>
          <cell r="Y726" t="str">
            <v>CMC017</v>
          </cell>
          <cell r="Z726" t="str">
            <v>NA</v>
          </cell>
          <cell r="AA726" t="str">
            <v>NA</v>
          </cell>
          <cell r="AB726" t="str">
            <v>NA</v>
          </cell>
          <cell r="AC726" t="str">
            <v>NA</v>
          </cell>
          <cell r="AD726">
            <v>1</v>
          </cell>
          <cell r="AE726" t="str">
            <v>NA</v>
          </cell>
          <cell r="AF726" t="str">
            <v>NA</v>
          </cell>
          <cell r="AG726" t="str">
            <v>NA</v>
          </cell>
          <cell r="AH726" t="str">
            <v>NA</v>
          </cell>
          <cell r="AI726">
            <v>7</v>
          </cell>
          <cell r="AJ726">
            <v>7</v>
          </cell>
          <cell r="AO726">
            <v>125554</v>
          </cell>
          <cell r="AP726">
            <v>7300</v>
          </cell>
          <cell r="AQ726">
            <v>15660</v>
          </cell>
          <cell r="AR726">
            <v>5180</v>
          </cell>
          <cell r="AS726">
            <v>4200</v>
          </cell>
          <cell r="AT726">
            <v>1897</v>
          </cell>
          <cell r="AU726">
            <v>1580</v>
          </cell>
          <cell r="AV726">
            <v>43350</v>
          </cell>
          <cell r="AW726">
            <v>7300</v>
          </cell>
          <cell r="AX726">
            <v>15660</v>
          </cell>
          <cell r="AY726">
            <v>5180</v>
          </cell>
          <cell r="AZ726">
            <v>4200</v>
          </cell>
          <cell r="BA726">
            <v>1897</v>
          </cell>
          <cell r="BB726">
            <v>15800</v>
          </cell>
          <cell r="BC726">
            <v>43350</v>
          </cell>
          <cell r="BD726">
            <v>98056</v>
          </cell>
          <cell r="BE726">
            <v>47972</v>
          </cell>
          <cell r="BF726">
            <v>0</v>
          </cell>
          <cell r="BG726">
            <v>0</v>
          </cell>
          <cell r="BH726">
            <v>0</v>
          </cell>
          <cell r="BI726">
            <v>0</v>
          </cell>
          <cell r="BJ726">
            <v>6853</v>
          </cell>
          <cell r="BK726">
            <v>0</v>
          </cell>
          <cell r="BL726">
            <v>0</v>
          </cell>
          <cell r="BM726">
            <v>0</v>
          </cell>
          <cell r="BN726">
            <v>0</v>
          </cell>
          <cell r="BO726">
            <v>6853</v>
          </cell>
          <cell r="BP726">
            <v>144513</v>
          </cell>
          <cell r="BQ726">
            <v>0</v>
          </cell>
          <cell r="BR726">
            <v>0</v>
          </cell>
          <cell r="BS726">
            <v>0</v>
          </cell>
          <cell r="BT726">
            <v>0</v>
          </cell>
          <cell r="BU726">
            <v>20645</v>
          </cell>
          <cell r="BV726">
            <v>0</v>
          </cell>
          <cell r="BW726">
            <v>0</v>
          </cell>
          <cell r="BX726">
            <v>0</v>
          </cell>
          <cell r="BY726">
            <v>0</v>
          </cell>
          <cell r="BZ726">
            <v>20645</v>
          </cell>
          <cell r="CA726">
            <v>6853</v>
          </cell>
          <cell r="CB726">
            <v>27498</v>
          </cell>
          <cell r="CC726">
            <v>0.05</v>
          </cell>
          <cell r="CD726">
            <v>125554</v>
          </cell>
        </row>
        <row r="727">
          <cell r="B727" t="str">
            <v>RI002</v>
          </cell>
          <cell r="C727" t="str">
            <v>CAP43</v>
          </cell>
          <cell r="D727" t="str">
            <v>Rienda de seis (6) toneladas</v>
          </cell>
          <cell r="E727" t="str">
            <v>U</v>
          </cell>
          <cell r="F727" t="str">
            <v>MRD030</v>
          </cell>
          <cell r="G727" t="str">
            <v>MRD242</v>
          </cell>
          <cell r="H727" t="str">
            <v>MRD189</v>
          </cell>
          <cell r="I727" t="str">
            <v>MRD230</v>
          </cell>
          <cell r="J727" t="str">
            <v>MRD023</v>
          </cell>
          <cell r="K727" t="str">
            <v>MRD038</v>
          </cell>
          <cell r="L727" t="str">
            <v>NA</v>
          </cell>
          <cell r="M727">
            <v>1</v>
          </cell>
          <cell r="N727">
            <v>1</v>
          </cell>
          <cell r="O727">
            <v>1</v>
          </cell>
          <cell r="P727">
            <v>1</v>
          </cell>
          <cell r="Q727">
            <v>1</v>
          </cell>
          <cell r="R727">
            <v>9</v>
          </cell>
          <cell r="S727" t="str">
            <v>NA</v>
          </cell>
          <cell r="T727" t="str">
            <v>CER006</v>
          </cell>
          <cell r="U727" t="str">
            <v>NA</v>
          </cell>
          <cell r="V727" t="str">
            <v>NA</v>
          </cell>
          <cell r="W727" t="str">
            <v>NA</v>
          </cell>
          <cell r="X727" t="str">
            <v>NA</v>
          </cell>
          <cell r="Y727" t="str">
            <v>CMC017</v>
          </cell>
          <cell r="Z727" t="str">
            <v>NA</v>
          </cell>
          <cell r="AA727" t="str">
            <v>NA</v>
          </cell>
          <cell r="AB727" t="str">
            <v>NA</v>
          </cell>
          <cell r="AC727" t="str">
            <v>NA</v>
          </cell>
          <cell r="AD727">
            <v>1</v>
          </cell>
          <cell r="AE727" t="str">
            <v>NA</v>
          </cell>
          <cell r="AF727" t="str">
            <v>NA</v>
          </cell>
          <cell r="AG727" t="str">
            <v>NA</v>
          </cell>
          <cell r="AH727" t="str">
            <v>NA</v>
          </cell>
          <cell r="AI727">
            <v>10</v>
          </cell>
          <cell r="AJ727">
            <v>10</v>
          </cell>
          <cell r="AO727">
            <v>67705</v>
          </cell>
          <cell r="AP727">
            <v>7300</v>
          </cell>
          <cell r="AQ727">
            <v>15660</v>
          </cell>
          <cell r="AR727">
            <v>5180</v>
          </cell>
          <cell r="AS727">
            <v>4200</v>
          </cell>
          <cell r="AT727">
            <v>1897</v>
          </cell>
          <cell r="AU727">
            <v>1580</v>
          </cell>
          <cell r="AV727">
            <v>0</v>
          </cell>
          <cell r="AW727">
            <v>7300</v>
          </cell>
          <cell r="AX727">
            <v>15660</v>
          </cell>
          <cell r="AY727">
            <v>5180</v>
          </cell>
          <cell r="AZ727">
            <v>4200</v>
          </cell>
          <cell r="BA727">
            <v>1897</v>
          </cell>
          <cell r="BB727">
            <v>14220</v>
          </cell>
          <cell r="BC727">
            <v>0</v>
          </cell>
          <cell r="BD727">
            <v>48457</v>
          </cell>
          <cell r="BE727">
            <v>47972</v>
          </cell>
          <cell r="BF727">
            <v>0</v>
          </cell>
          <cell r="BG727">
            <v>0</v>
          </cell>
          <cell r="BH727">
            <v>0</v>
          </cell>
          <cell r="BI727">
            <v>0</v>
          </cell>
          <cell r="BJ727">
            <v>4797</v>
          </cell>
          <cell r="BK727">
            <v>0</v>
          </cell>
          <cell r="BL727">
            <v>0</v>
          </cell>
          <cell r="BM727">
            <v>0</v>
          </cell>
          <cell r="BN727">
            <v>0</v>
          </cell>
          <cell r="BO727">
            <v>4797</v>
          </cell>
          <cell r="BP727">
            <v>144513</v>
          </cell>
          <cell r="BQ727">
            <v>0</v>
          </cell>
          <cell r="BR727">
            <v>0</v>
          </cell>
          <cell r="BS727">
            <v>0</v>
          </cell>
          <cell r="BT727">
            <v>0</v>
          </cell>
          <cell r="BU727">
            <v>14451</v>
          </cell>
          <cell r="BV727">
            <v>0</v>
          </cell>
          <cell r="BW727">
            <v>0</v>
          </cell>
          <cell r="BX727">
            <v>0</v>
          </cell>
          <cell r="BY727">
            <v>0</v>
          </cell>
          <cell r="BZ727">
            <v>14451</v>
          </cell>
          <cell r="CA727">
            <v>4797</v>
          </cell>
          <cell r="CB727">
            <v>19248</v>
          </cell>
          <cell r="CD727">
            <v>67705</v>
          </cell>
        </row>
        <row r="728">
          <cell r="B728" t="str">
            <v>RI001</v>
          </cell>
          <cell r="C728" t="str">
            <v>CAP43</v>
          </cell>
          <cell r="D728" t="str">
            <v>Rienda de tres (3) toneladas</v>
          </cell>
          <cell r="E728" t="str">
            <v>U</v>
          </cell>
          <cell r="F728" t="str">
            <v>MRD030</v>
          </cell>
          <cell r="G728" t="str">
            <v>MRD242</v>
          </cell>
          <cell r="H728" t="str">
            <v>MRD189</v>
          </cell>
          <cell r="I728" t="str">
            <v>MRD230</v>
          </cell>
          <cell r="J728" t="str">
            <v>MRD023</v>
          </cell>
          <cell r="K728" t="str">
            <v>MRD038</v>
          </cell>
          <cell r="L728" t="str">
            <v>NA</v>
          </cell>
          <cell r="M728">
            <v>1</v>
          </cell>
          <cell r="N728">
            <v>1</v>
          </cell>
          <cell r="O728">
            <v>1</v>
          </cell>
          <cell r="P728">
            <v>1</v>
          </cell>
          <cell r="Q728">
            <v>1</v>
          </cell>
          <cell r="R728">
            <v>9</v>
          </cell>
          <cell r="S728" t="str">
            <v>NA</v>
          </cell>
          <cell r="T728" t="str">
            <v>CER006</v>
          </cell>
          <cell r="U728" t="str">
            <v>NA</v>
          </cell>
          <cell r="V728" t="str">
            <v>NA</v>
          </cell>
          <cell r="W728" t="str">
            <v>NA</v>
          </cell>
          <cell r="X728" t="str">
            <v>NA</v>
          </cell>
          <cell r="Y728" t="str">
            <v>CMC017</v>
          </cell>
          <cell r="Z728" t="str">
            <v>NA</v>
          </cell>
          <cell r="AA728" t="str">
            <v>NA</v>
          </cell>
          <cell r="AB728" t="str">
            <v>NA</v>
          </cell>
          <cell r="AC728" t="str">
            <v>NA</v>
          </cell>
          <cell r="AD728">
            <v>1</v>
          </cell>
          <cell r="AE728" t="str">
            <v>NA</v>
          </cell>
          <cell r="AF728" t="str">
            <v>NA</v>
          </cell>
          <cell r="AG728" t="str">
            <v>NA</v>
          </cell>
          <cell r="AH728" t="str">
            <v>NA</v>
          </cell>
          <cell r="AI728">
            <v>10</v>
          </cell>
          <cell r="AJ728">
            <v>10</v>
          </cell>
          <cell r="AO728">
            <v>67705</v>
          </cell>
          <cell r="AP728">
            <v>7300</v>
          </cell>
          <cell r="AQ728">
            <v>15660</v>
          </cell>
          <cell r="AR728">
            <v>5180</v>
          </cell>
          <cell r="AS728">
            <v>4200</v>
          </cell>
          <cell r="AT728">
            <v>1897</v>
          </cell>
          <cell r="AU728">
            <v>1580</v>
          </cell>
          <cell r="AV728">
            <v>0</v>
          </cell>
          <cell r="AW728">
            <v>7300</v>
          </cell>
          <cell r="AX728">
            <v>15660</v>
          </cell>
          <cell r="AY728">
            <v>5180</v>
          </cell>
          <cell r="AZ728">
            <v>4200</v>
          </cell>
          <cell r="BA728">
            <v>1897</v>
          </cell>
          <cell r="BB728">
            <v>14220</v>
          </cell>
          <cell r="BC728">
            <v>0</v>
          </cell>
          <cell r="BD728">
            <v>48457</v>
          </cell>
          <cell r="BE728">
            <v>47972</v>
          </cell>
          <cell r="BF728">
            <v>0</v>
          </cell>
          <cell r="BG728">
            <v>0</v>
          </cell>
          <cell r="BH728">
            <v>0</v>
          </cell>
          <cell r="BI728">
            <v>0</v>
          </cell>
          <cell r="BJ728">
            <v>4797</v>
          </cell>
          <cell r="BK728">
            <v>0</v>
          </cell>
          <cell r="BL728">
            <v>0</v>
          </cell>
          <cell r="BM728">
            <v>0</v>
          </cell>
          <cell r="BN728">
            <v>0</v>
          </cell>
          <cell r="BO728">
            <v>4797</v>
          </cell>
          <cell r="BP728">
            <v>144513</v>
          </cell>
          <cell r="BQ728">
            <v>0</v>
          </cell>
          <cell r="BR728">
            <v>0</v>
          </cell>
          <cell r="BS728">
            <v>0</v>
          </cell>
          <cell r="BT728">
            <v>0</v>
          </cell>
          <cell r="BU728">
            <v>14451</v>
          </cell>
          <cell r="BV728">
            <v>0</v>
          </cell>
          <cell r="BW728">
            <v>0</v>
          </cell>
          <cell r="BX728">
            <v>0</v>
          </cell>
          <cell r="BY728">
            <v>0</v>
          </cell>
          <cell r="BZ728">
            <v>14451</v>
          </cell>
          <cell r="CA728">
            <v>4797</v>
          </cell>
          <cell r="CB728">
            <v>19248</v>
          </cell>
          <cell r="CD728">
            <v>67705</v>
          </cell>
        </row>
        <row r="729">
          <cell r="B729" t="str">
            <v>RI003</v>
          </cell>
          <cell r="C729" t="str">
            <v>CAP43</v>
          </cell>
          <cell r="D729" t="str">
            <v>Rienda guitarra de tres (3) ton.</v>
          </cell>
          <cell r="E729" t="str">
            <v>U</v>
          </cell>
          <cell r="F729" t="str">
            <v>MRD030</v>
          </cell>
          <cell r="G729" t="str">
            <v>MRD242</v>
          </cell>
          <cell r="H729" t="str">
            <v>MRD190</v>
          </cell>
          <cell r="I729" t="str">
            <v>MRD231</v>
          </cell>
          <cell r="J729" t="str">
            <v>MRD023</v>
          </cell>
          <cell r="K729" t="str">
            <v>MRD038</v>
          </cell>
          <cell r="L729" t="str">
            <v>MRD035</v>
          </cell>
          <cell r="M729">
            <v>1</v>
          </cell>
          <cell r="N729">
            <v>1</v>
          </cell>
          <cell r="O729">
            <v>1</v>
          </cell>
          <cell r="P729">
            <v>1</v>
          </cell>
          <cell r="Q729">
            <v>1</v>
          </cell>
          <cell r="R729">
            <v>10</v>
          </cell>
          <cell r="S729">
            <v>1</v>
          </cell>
          <cell r="T729" t="str">
            <v>CER006</v>
          </cell>
          <cell r="U729" t="str">
            <v>NA</v>
          </cell>
          <cell r="V729" t="str">
            <v>NA</v>
          </cell>
          <cell r="W729" t="str">
            <v>NA</v>
          </cell>
          <cell r="X729" t="str">
            <v>NA</v>
          </cell>
          <cell r="Y729" t="str">
            <v>CMC017</v>
          </cell>
          <cell r="Z729" t="str">
            <v>NA</v>
          </cell>
          <cell r="AA729" t="str">
            <v>NA</v>
          </cell>
          <cell r="AB729" t="str">
            <v>NA</v>
          </cell>
          <cell r="AC729" t="str">
            <v>NA</v>
          </cell>
          <cell r="AD729">
            <v>1</v>
          </cell>
          <cell r="AE729" t="str">
            <v>NA</v>
          </cell>
          <cell r="AF729" t="str">
            <v>NA</v>
          </cell>
          <cell r="AG729" t="str">
            <v>NA</v>
          </cell>
          <cell r="AH729" t="str">
            <v>NA</v>
          </cell>
          <cell r="AI729">
            <v>10</v>
          </cell>
          <cell r="AJ729">
            <v>10</v>
          </cell>
          <cell r="AO729">
            <v>120019</v>
          </cell>
          <cell r="AP729">
            <v>7300</v>
          </cell>
          <cell r="AQ729">
            <v>15660</v>
          </cell>
          <cell r="AR729">
            <v>4137</v>
          </cell>
          <cell r="AS729">
            <v>7828</v>
          </cell>
          <cell r="AT729">
            <v>1897</v>
          </cell>
          <cell r="AU729">
            <v>1580</v>
          </cell>
          <cell r="AV729">
            <v>43350</v>
          </cell>
          <cell r="AW729">
            <v>7300</v>
          </cell>
          <cell r="AX729">
            <v>15660</v>
          </cell>
          <cell r="AY729">
            <v>4137</v>
          </cell>
          <cell r="AZ729">
            <v>7828</v>
          </cell>
          <cell r="BA729">
            <v>1897</v>
          </cell>
          <cell r="BB729">
            <v>15800</v>
          </cell>
          <cell r="BC729">
            <v>43350</v>
          </cell>
          <cell r="BD729">
            <v>100771</v>
          </cell>
          <cell r="BE729">
            <v>47972</v>
          </cell>
          <cell r="BF729">
            <v>0</v>
          </cell>
          <cell r="BG729">
            <v>0</v>
          </cell>
          <cell r="BH729">
            <v>0</v>
          </cell>
          <cell r="BI729">
            <v>0</v>
          </cell>
          <cell r="BJ729">
            <v>4797</v>
          </cell>
          <cell r="BK729">
            <v>0</v>
          </cell>
          <cell r="BL729">
            <v>0</v>
          </cell>
          <cell r="BM729">
            <v>0</v>
          </cell>
          <cell r="BN729">
            <v>0</v>
          </cell>
          <cell r="BO729">
            <v>4797</v>
          </cell>
          <cell r="BP729">
            <v>144513</v>
          </cell>
          <cell r="BQ729">
            <v>0</v>
          </cell>
          <cell r="BR729">
            <v>0</v>
          </cell>
          <cell r="BS729">
            <v>0</v>
          </cell>
          <cell r="BT729">
            <v>0</v>
          </cell>
          <cell r="BU729">
            <v>14451</v>
          </cell>
          <cell r="BV729">
            <v>0</v>
          </cell>
          <cell r="BW729">
            <v>0</v>
          </cell>
          <cell r="BX729">
            <v>0</v>
          </cell>
          <cell r="BY729">
            <v>0</v>
          </cell>
          <cell r="BZ729">
            <v>14451</v>
          </cell>
          <cell r="CA729">
            <v>4797</v>
          </cell>
          <cell r="CB729">
            <v>19248</v>
          </cell>
          <cell r="CC729">
            <v>0.05</v>
          </cell>
          <cell r="CD729">
            <v>120019</v>
          </cell>
        </row>
        <row r="730">
          <cell r="B730" t="str">
            <v>IE001</v>
          </cell>
          <cell r="C730" t="str">
            <v>CAP45</v>
          </cell>
          <cell r="D730" t="str">
            <v>Instalación a cajas (Poste o muro)</v>
          </cell>
          <cell r="E730" t="str">
            <v>U</v>
          </cell>
          <cell r="F730" t="str">
            <v>MRD029</v>
          </cell>
          <cell r="G730" t="str">
            <v>MRD031</v>
          </cell>
          <cell r="H730" t="str">
            <v>MRD103</v>
          </cell>
          <cell r="I730" t="str">
            <v>MRD228</v>
          </cell>
          <cell r="J730" t="str">
            <v>MRD122</v>
          </cell>
          <cell r="K730" t="str">
            <v>MRD123</v>
          </cell>
          <cell r="L730" t="str">
            <v>NA</v>
          </cell>
          <cell r="M730">
            <v>1</v>
          </cell>
          <cell r="N730">
            <v>1</v>
          </cell>
          <cell r="O730">
            <v>1</v>
          </cell>
          <cell r="P730">
            <v>6</v>
          </cell>
          <cell r="Q730">
            <v>10</v>
          </cell>
          <cell r="R730">
            <v>5</v>
          </cell>
          <cell r="S730" t="str">
            <v>NA</v>
          </cell>
          <cell r="T730" t="str">
            <v>CER009</v>
          </cell>
          <cell r="U730" t="str">
            <v>NA</v>
          </cell>
          <cell r="V730" t="str">
            <v>NA</v>
          </cell>
          <cell r="W730" t="str">
            <v>NA</v>
          </cell>
          <cell r="X730" t="str">
            <v>NA</v>
          </cell>
          <cell r="Y730" t="str">
            <v>CMC019</v>
          </cell>
          <cell r="Z730" t="str">
            <v>NA</v>
          </cell>
          <cell r="AA730" t="str">
            <v>NA</v>
          </cell>
          <cell r="AB730" t="str">
            <v>NA</v>
          </cell>
          <cell r="AC730" t="str">
            <v>NA</v>
          </cell>
          <cell r="AD730">
            <v>1</v>
          </cell>
          <cell r="AE730" t="str">
            <v>NA</v>
          </cell>
          <cell r="AF730" t="str">
            <v>NA</v>
          </cell>
          <cell r="AG730" t="str">
            <v>NA</v>
          </cell>
          <cell r="AH730" t="str">
            <v>NA</v>
          </cell>
          <cell r="AI730">
            <v>18</v>
          </cell>
          <cell r="AJ730">
            <v>18</v>
          </cell>
          <cell r="AO730">
            <v>18467</v>
          </cell>
          <cell r="AP730">
            <v>1035</v>
          </cell>
          <cell r="AQ730">
            <v>600</v>
          </cell>
          <cell r="AR730">
            <v>32</v>
          </cell>
          <cell r="AS730">
            <v>290</v>
          </cell>
          <cell r="AT730">
            <v>18</v>
          </cell>
          <cell r="AU730">
            <v>18</v>
          </cell>
          <cell r="AV730">
            <v>0</v>
          </cell>
          <cell r="AW730">
            <v>1035</v>
          </cell>
          <cell r="AX730">
            <v>600</v>
          </cell>
          <cell r="AY730">
            <v>32</v>
          </cell>
          <cell r="AZ730">
            <v>1740</v>
          </cell>
          <cell r="BA730">
            <v>180</v>
          </cell>
          <cell r="BB730">
            <v>90</v>
          </cell>
          <cell r="BC730">
            <v>0</v>
          </cell>
          <cell r="BD730">
            <v>3677</v>
          </cell>
          <cell r="BE730">
            <v>45014</v>
          </cell>
          <cell r="BF730">
            <v>0</v>
          </cell>
          <cell r="BG730">
            <v>0</v>
          </cell>
          <cell r="BH730">
            <v>0</v>
          </cell>
          <cell r="BI730">
            <v>0</v>
          </cell>
          <cell r="BJ730">
            <v>2501</v>
          </cell>
          <cell r="BK730">
            <v>0</v>
          </cell>
          <cell r="BL730">
            <v>0</v>
          </cell>
          <cell r="BM730">
            <v>0</v>
          </cell>
          <cell r="BN730">
            <v>0</v>
          </cell>
          <cell r="BO730">
            <v>2501</v>
          </cell>
          <cell r="BP730">
            <v>221203</v>
          </cell>
          <cell r="BQ730">
            <v>0</v>
          </cell>
          <cell r="BR730">
            <v>0</v>
          </cell>
          <cell r="BS730">
            <v>0</v>
          </cell>
          <cell r="BT730">
            <v>0</v>
          </cell>
          <cell r="BU730">
            <v>12289</v>
          </cell>
          <cell r="BV730">
            <v>0</v>
          </cell>
          <cell r="BW730">
            <v>0</v>
          </cell>
          <cell r="BX730">
            <v>0</v>
          </cell>
          <cell r="BY730">
            <v>0</v>
          </cell>
          <cell r="BZ730">
            <v>12289</v>
          </cell>
          <cell r="CA730">
            <v>2501</v>
          </cell>
          <cell r="CB730">
            <v>14790</v>
          </cell>
          <cell r="CD730">
            <v>18467</v>
          </cell>
        </row>
        <row r="731">
          <cell r="B731" t="str">
            <v>RCA01</v>
          </cell>
          <cell r="C731" t="str">
            <v>CAP47</v>
          </cell>
          <cell r="D731" t="str">
            <v>De    10  pares</v>
          </cell>
          <cell r="E731" t="str">
            <v>m</v>
          </cell>
          <cell r="F731" t="str">
            <v>NA</v>
          </cell>
          <cell r="G731" t="str">
            <v>NA</v>
          </cell>
          <cell r="H731" t="str">
            <v>NA</v>
          </cell>
          <cell r="I731" t="str">
            <v>NA</v>
          </cell>
          <cell r="J731" t="str">
            <v>NA</v>
          </cell>
          <cell r="K731" t="str">
            <v>NA</v>
          </cell>
          <cell r="L731" t="str">
            <v>NA</v>
          </cell>
          <cell r="M731" t="str">
            <v>NA</v>
          </cell>
          <cell r="N731" t="str">
            <v>NA</v>
          </cell>
          <cell r="O731" t="str">
            <v>NA</v>
          </cell>
          <cell r="P731" t="str">
            <v>NA</v>
          </cell>
          <cell r="Q731" t="str">
            <v>NA</v>
          </cell>
          <cell r="R731" t="str">
            <v>NA</v>
          </cell>
          <cell r="S731" t="str">
            <v>NA</v>
          </cell>
          <cell r="T731" t="str">
            <v>CER002</v>
          </cell>
          <cell r="U731" t="str">
            <v>NA</v>
          </cell>
          <cell r="V731" t="str">
            <v>NA</v>
          </cell>
          <cell r="W731" t="str">
            <v>NA</v>
          </cell>
          <cell r="X731" t="str">
            <v>NA</v>
          </cell>
          <cell r="Y731" t="str">
            <v>CMC012</v>
          </cell>
          <cell r="Z731" t="str">
            <v>NA</v>
          </cell>
          <cell r="AA731" t="str">
            <v>NA</v>
          </cell>
          <cell r="AB731" t="str">
            <v>NA</v>
          </cell>
          <cell r="AC731" t="str">
            <v>NA</v>
          </cell>
          <cell r="AD731">
            <v>1</v>
          </cell>
          <cell r="AE731" t="str">
            <v>NA</v>
          </cell>
          <cell r="AF731" t="str">
            <v>NA</v>
          </cell>
          <cell r="AG731" t="str">
            <v>NA</v>
          </cell>
          <cell r="AH731" t="str">
            <v>NA</v>
          </cell>
          <cell r="AI731">
            <v>363</v>
          </cell>
          <cell r="AJ731">
            <v>363</v>
          </cell>
          <cell r="AO731">
            <v>404</v>
          </cell>
          <cell r="AP731">
            <v>0</v>
          </cell>
          <cell r="AQ731">
            <v>0</v>
          </cell>
          <cell r="AR731">
            <v>0</v>
          </cell>
          <cell r="AS731">
            <v>0</v>
          </cell>
          <cell r="AT731">
            <v>0</v>
          </cell>
          <cell r="AU731">
            <v>0</v>
          </cell>
          <cell r="AV731">
            <v>0</v>
          </cell>
          <cell r="AW731">
            <v>0</v>
          </cell>
          <cell r="AX731">
            <v>0</v>
          </cell>
          <cell r="AY731">
            <v>0</v>
          </cell>
          <cell r="AZ731">
            <v>0</v>
          </cell>
          <cell r="BA731">
            <v>0</v>
          </cell>
          <cell r="BB731">
            <v>0</v>
          </cell>
          <cell r="BC731">
            <v>0</v>
          </cell>
          <cell r="BD731">
            <v>0</v>
          </cell>
          <cell r="BE731">
            <v>48564</v>
          </cell>
          <cell r="BF731">
            <v>0</v>
          </cell>
          <cell r="BG731">
            <v>0</v>
          </cell>
          <cell r="BH731">
            <v>0</v>
          </cell>
          <cell r="BI731">
            <v>0</v>
          </cell>
          <cell r="BJ731">
            <v>134</v>
          </cell>
          <cell r="BK731">
            <v>0</v>
          </cell>
          <cell r="BL731">
            <v>0</v>
          </cell>
          <cell r="BM731">
            <v>0</v>
          </cell>
          <cell r="BN731">
            <v>0</v>
          </cell>
          <cell r="BO731">
            <v>134</v>
          </cell>
          <cell r="BP731">
            <v>98147</v>
          </cell>
          <cell r="BQ731">
            <v>0</v>
          </cell>
          <cell r="BR731">
            <v>0</v>
          </cell>
          <cell r="BS731">
            <v>0</v>
          </cell>
          <cell r="BT731">
            <v>0</v>
          </cell>
          <cell r="BU731">
            <v>270</v>
          </cell>
          <cell r="BV731">
            <v>0</v>
          </cell>
          <cell r="BW731">
            <v>0</v>
          </cell>
          <cell r="BX731">
            <v>0</v>
          </cell>
          <cell r="BY731">
            <v>0</v>
          </cell>
          <cell r="BZ731">
            <v>270</v>
          </cell>
          <cell r="CA731">
            <v>134</v>
          </cell>
          <cell r="CB731">
            <v>404</v>
          </cell>
          <cell r="CD731">
            <v>404</v>
          </cell>
        </row>
        <row r="732">
          <cell r="B732" t="str">
            <v>RCC01</v>
          </cell>
          <cell r="C732" t="str">
            <v>CAP47</v>
          </cell>
          <cell r="D732" t="str">
            <v>De    10  pares</v>
          </cell>
          <cell r="E732" t="str">
            <v>m</v>
          </cell>
          <cell r="F732" t="str">
            <v>NA</v>
          </cell>
          <cell r="G732" t="str">
            <v>NA</v>
          </cell>
          <cell r="H732" t="str">
            <v>NA</v>
          </cell>
          <cell r="I732" t="str">
            <v>NA</v>
          </cell>
          <cell r="J732" t="str">
            <v>NA</v>
          </cell>
          <cell r="K732" t="str">
            <v>NA</v>
          </cell>
          <cell r="L732" t="str">
            <v>NA</v>
          </cell>
          <cell r="M732" t="str">
            <v>NA</v>
          </cell>
          <cell r="N732" t="str">
            <v>NA</v>
          </cell>
          <cell r="O732" t="str">
            <v>NA</v>
          </cell>
          <cell r="P732" t="str">
            <v>NA</v>
          </cell>
          <cell r="Q732" t="str">
            <v>NA</v>
          </cell>
          <cell r="R732" t="str">
            <v>NA</v>
          </cell>
          <cell r="S732" t="str">
            <v>NA</v>
          </cell>
          <cell r="T732" t="str">
            <v>CER001</v>
          </cell>
          <cell r="U732" t="str">
            <v>NA</v>
          </cell>
          <cell r="V732" t="str">
            <v>NA</v>
          </cell>
          <cell r="W732" t="str">
            <v>NA</v>
          </cell>
          <cell r="X732" t="str">
            <v>NA</v>
          </cell>
          <cell r="Y732" t="str">
            <v>CMC011</v>
          </cell>
          <cell r="Z732" t="str">
            <v>NA</v>
          </cell>
          <cell r="AA732" t="str">
            <v>NA</v>
          </cell>
          <cell r="AB732" t="str">
            <v>NA</v>
          </cell>
          <cell r="AC732" t="str">
            <v>NA</v>
          </cell>
          <cell r="AD732">
            <v>1</v>
          </cell>
          <cell r="AE732" t="str">
            <v>NA</v>
          </cell>
          <cell r="AF732" t="str">
            <v>NA</v>
          </cell>
          <cell r="AG732" t="str">
            <v>NA</v>
          </cell>
          <cell r="AH732" t="str">
            <v>NA</v>
          </cell>
          <cell r="AI732">
            <v>980</v>
          </cell>
          <cell r="AJ732">
            <v>980</v>
          </cell>
          <cell r="AO732">
            <v>384</v>
          </cell>
          <cell r="AP732">
            <v>0</v>
          </cell>
          <cell r="AQ732">
            <v>0</v>
          </cell>
          <cell r="AR732">
            <v>0</v>
          </cell>
          <cell r="AS732">
            <v>0</v>
          </cell>
          <cell r="AT732">
            <v>0</v>
          </cell>
          <cell r="AU732">
            <v>0</v>
          </cell>
          <cell r="AV732">
            <v>0</v>
          </cell>
          <cell r="AW732">
            <v>0</v>
          </cell>
          <cell r="AX732">
            <v>0</v>
          </cell>
          <cell r="AY732">
            <v>0</v>
          </cell>
          <cell r="AZ732">
            <v>0</v>
          </cell>
          <cell r="BA732">
            <v>0</v>
          </cell>
          <cell r="BB732">
            <v>0</v>
          </cell>
          <cell r="BC732">
            <v>0</v>
          </cell>
          <cell r="BD732">
            <v>0</v>
          </cell>
          <cell r="BE732">
            <v>250716</v>
          </cell>
          <cell r="BF732">
            <v>0</v>
          </cell>
          <cell r="BG732">
            <v>0</v>
          </cell>
          <cell r="BH732">
            <v>0</v>
          </cell>
          <cell r="BI732">
            <v>0</v>
          </cell>
          <cell r="BJ732">
            <v>256</v>
          </cell>
          <cell r="BK732">
            <v>0</v>
          </cell>
          <cell r="BL732">
            <v>0</v>
          </cell>
          <cell r="BM732">
            <v>0</v>
          </cell>
          <cell r="BN732">
            <v>0</v>
          </cell>
          <cell r="BO732">
            <v>256</v>
          </cell>
          <cell r="BP732">
            <v>125868</v>
          </cell>
          <cell r="BQ732">
            <v>0</v>
          </cell>
          <cell r="BR732">
            <v>0</v>
          </cell>
          <cell r="BS732">
            <v>0</v>
          </cell>
          <cell r="BT732">
            <v>0</v>
          </cell>
          <cell r="BU732">
            <v>128</v>
          </cell>
          <cell r="BV732">
            <v>0</v>
          </cell>
          <cell r="BW732">
            <v>0</v>
          </cell>
          <cell r="BX732">
            <v>0</v>
          </cell>
          <cell r="BY732">
            <v>0</v>
          </cell>
          <cell r="BZ732">
            <v>128</v>
          </cell>
          <cell r="CA732">
            <v>256</v>
          </cell>
          <cell r="CB732">
            <v>384</v>
          </cell>
          <cell r="CC732">
            <v>0.05</v>
          </cell>
          <cell r="CD732">
            <v>384</v>
          </cell>
        </row>
        <row r="733">
          <cell r="B733" t="str">
            <v>RCM01</v>
          </cell>
          <cell r="C733" t="str">
            <v>CAP47</v>
          </cell>
          <cell r="D733" t="str">
            <v>De    10  pares</v>
          </cell>
          <cell r="E733" t="str">
            <v>m</v>
          </cell>
          <cell r="F733" t="str">
            <v>NA</v>
          </cell>
          <cell r="G733" t="str">
            <v>NA</v>
          </cell>
          <cell r="H733" t="str">
            <v>NA</v>
          </cell>
          <cell r="I733" t="str">
            <v>NA</v>
          </cell>
          <cell r="J733" t="str">
            <v>NA</v>
          </cell>
          <cell r="K733" t="str">
            <v>NA</v>
          </cell>
          <cell r="L733" t="str">
            <v>NA</v>
          </cell>
          <cell r="M733" t="str">
            <v>NA</v>
          </cell>
          <cell r="N733" t="str">
            <v>NA</v>
          </cell>
          <cell r="O733" t="str">
            <v>NA</v>
          </cell>
          <cell r="P733" t="str">
            <v>NA</v>
          </cell>
          <cell r="Q733" t="str">
            <v>NA</v>
          </cell>
          <cell r="R733" t="str">
            <v>NA</v>
          </cell>
          <cell r="S733" t="str">
            <v>NA</v>
          </cell>
          <cell r="T733" t="str">
            <v>NA</v>
          </cell>
          <cell r="U733" t="str">
            <v>NA</v>
          </cell>
          <cell r="V733" t="str">
            <v>NA</v>
          </cell>
          <cell r="W733" t="str">
            <v>NA</v>
          </cell>
          <cell r="X733" t="str">
            <v>NA</v>
          </cell>
          <cell r="Y733" t="str">
            <v>NA</v>
          </cell>
          <cell r="Z733" t="str">
            <v>NA</v>
          </cell>
          <cell r="AA733" t="str">
            <v>NA</v>
          </cell>
          <cell r="AB733" t="str">
            <v>NA</v>
          </cell>
          <cell r="AC733" t="str">
            <v>NA</v>
          </cell>
          <cell r="AD733" t="str">
            <v>NA</v>
          </cell>
          <cell r="AE733" t="str">
            <v>NA</v>
          </cell>
          <cell r="AF733" t="str">
            <v>NA</v>
          </cell>
          <cell r="AG733" t="str">
            <v>NA</v>
          </cell>
          <cell r="AH733" t="str">
            <v>NA</v>
          </cell>
          <cell r="AI733">
            <v>0</v>
          </cell>
          <cell r="AO733">
            <v>0</v>
          </cell>
          <cell r="AP733">
            <v>0</v>
          </cell>
          <cell r="AQ733">
            <v>0</v>
          </cell>
          <cell r="AR733">
            <v>0</v>
          </cell>
          <cell r="AS733">
            <v>0</v>
          </cell>
          <cell r="AT733">
            <v>0</v>
          </cell>
          <cell r="AU733">
            <v>0</v>
          </cell>
          <cell r="AV733">
            <v>0</v>
          </cell>
          <cell r="AW733">
            <v>0</v>
          </cell>
          <cell r="AX733">
            <v>0</v>
          </cell>
          <cell r="AY733">
            <v>0</v>
          </cell>
          <cell r="AZ733">
            <v>0</v>
          </cell>
          <cell r="BA733">
            <v>0</v>
          </cell>
          <cell r="BB733">
            <v>0</v>
          </cell>
          <cell r="BC733">
            <v>0</v>
          </cell>
          <cell r="BD733">
            <v>0</v>
          </cell>
          <cell r="BE733">
            <v>0</v>
          </cell>
          <cell r="BF733">
            <v>0</v>
          </cell>
          <cell r="BG733">
            <v>0</v>
          </cell>
          <cell r="BH733">
            <v>0</v>
          </cell>
          <cell r="BI733">
            <v>0</v>
          </cell>
          <cell r="BJ733">
            <v>0</v>
          </cell>
          <cell r="BK733">
            <v>0</v>
          </cell>
          <cell r="BL733">
            <v>0</v>
          </cell>
          <cell r="BM733">
            <v>0</v>
          </cell>
          <cell r="BN733">
            <v>0</v>
          </cell>
          <cell r="BO733">
            <v>0</v>
          </cell>
          <cell r="BP733">
            <v>0</v>
          </cell>
          <cell r="BQ733">
            <v>0</v>
          </cell>
          <cell r="BR733">
            <v>0</v>
          </cell>
          <cell r="BS733">
            <v>0</v>
          </cell>
          <cell r="BT733">
            <v>0</v>
          </cell>
          <cell r="BU733">
            <v>0</v>
          </cell>
          <cell r="BV733">
            <v>0</v>
          </cell>
          <cell r="BW733">
            <v>0</v>
          </cell>
          <cell r="BX733">
            <v>0</v>
          </cell>
          <cell r="BY733">
            <v>0</v>
          </cell>
          <cell r="BZ733">
            <v>0</v>
          </cell>
          <cell r="CA733">
            <v>0</v>
          </cell>
          <cell r="CB733">
            <v>0</v>
          </cell>
          <cell r="CC733">
            <v>0.05</v>
          </cell>
          <cell r="CD733">
            <v>0</v>
          </cell>
        </row>
        <row r="734">
          <cell r="B734" t="str">
            <v>RCA02</v>
          </cell>
          <cell r="C734" t="str">
            <v>CAP47</v>
          </cell>
          <cell r="D734" t="str">
            <v>De    20  pares</v>
          </cell>
          <cell r="E734" t="str">
            <v>m</v>
          </cell>
          <cell r="F734" t="str">
            <v>NA</v>
          </cell>
          <cell r="G734" t="str">
            <v>NA</v>
          </cell>
          <cell r="H734" t="str">
            <v>NA</v>
          </cell>
          <cell r="I734" t="str">
            <v>NA</v>
          </cell>
          <cell r="J734" t="str">
            <v>NA</v>
          </cell>
          <cell r="K734" t="str">
            <v>NA</v>
          </cell>
          <cell r="L734" t="str">
            <v>NA</v>
          </cell>
          <cell r="M734" t="str">
            <v>NA</v>
          </cell>
          <cell r="N734" t="str">
            <v>NA</v>
          </cell>
          <cell r="O734" t="str">
            <v>NA</v>
          </cell>
          <cell r="P734" t="str">
            <v>NA</v>
          </cell>
          <cell r="Q734" t="str">
            <v>NA</v>
          </cell>
          <cell r="R734" t="str">
            <v>NA</v>
          </cell>
          <cell r="S734" t="str">
            <v>NA</v>
          </cell>
          <cell r="T734" t="str">
            <v>CER002</v>
          </cell>
          <cell r="U734" t="str">
            <v>NA</v>
          </cell>
          <cell r="V734" t="str">
            <v>NA</v>
          </cell>
          <cell r="W734" t="str">
            <v>NA</v>
          </cell>
          <cell r="X734" t="str">
            <v>NA</v>
          </cell>
          <cell r="Y734" t="str">
            <v>CMC012</v>
          </cell>
          <cell r="Z734" t="str">
            <v>NA</v>
          </cell>
          <cell r="AA734" t="str">
            <v>NA</v>
          </cell>
          <cell r="AB734" t="str">
            <v>NA</v>
          </cell>
          <cell r="AC734" t="str">
            <v>NA</v>
          </cell>
          <cell r="AD734">
            <v>1</v>
          </cell>
          <cell r="AE734" t="str">
            <v>NA</v>
          </cell>
          <cell r="AF734" t="str">
            <v>NA</v>
          </cell>
          <cell r="AG734" t="str">
            <v>NA</v>
          </cell>
          <cell r="AH734" t="str">
            <v>NA</v>
          </cell>
          <cell r="AI734">
            <v>50</v>
          </cell>
          <cell r="AJ734">
            <v>50</v>
          </cell>
          <cell r="AO734">
            <v>2934</v>
          </cell>
          <cell r="AP734">
            <v>0</v>
          </cell>
          <cell r="AQ734">
            <v>0</v>
          </cell>
          <cell r="AR734">
            <v>0</v>
          </cell>
          <cell r="AS734">
            <v>0</v>
          </cell>
          <cell r="AT734">
            <v>0</v>
          </cell>
          <cell r="AU734">
            <v>0</v>
          </cell>
          <cell r="AV734">
            <v>0</v>
          </cell>
          <cell r="AW734">
            <v>0</v>
          </cell>
          <cell r="AX734">
            <v>0</v>
          </cell>
          <cell r="AY734">
            <v>0</v>
          </cell>
          <cell r="AZ734">
            <v>0</v>
          </cell>
          <cell r="BA734">
            <v>0</v>
          </cell>
          <cell r="BB734">
            <v>0</v>
          </cell>
          <cell r="BC734">
            <v>0</v>
          </cell>
          <cell r="BD734">
            <v>0</v>
          </cell>
          <cell r="BE734">
            <v>48564</v>
          </cell>
          <cell r="BF734">
            <v>0</v>
          </cell>
          <cell r="BG734">
            <v>0</v>
          </cell>
          <cell r="BH734">
            <v>0</v>
          </cell>
          <cell r="BI734">
            <v>0</v>
          </cell>
          <cell r="BJ734">
            <v>971</v>
          </cell>
          <cell r="BK734">
            <v>0</v>
          </cell>
          <cell r="BL734">
            <v>0</v>
          </cell>
          <cell r="BM734">
            <v>0</v>
          </cell>
          <cell r="BN734">
            <v>0</v>
          </cell>
          <cell r="BO734">
            <v>971</v>
          </cell>
          <cell r="BP734">
            <v>98147</v>
          </cell>
          <cell r="BQ734">
            <v>0</v>
          </cell>
          <cell r="BR734">
            <v>0</v>
          </cell>
          <cell r="BS734">
            <v>0</v>
          </cell>
          <cell r="BT734">
            <v>0</v>
          </cell>
          <cell r="BU734">
            <v>1963</v>
          </cell>
          <cell r="BV734">
            <v>0</v>
          </cell>
          <cell r="BW734">
            <v>0</v>
          </cell>
          <cell r="BX734">
            <v>0</v>
          </cell>
          <cell r="BY734">
            <v>0</v>
          </cell>
          <cell r="BZ734">
            <v>1963</v>
          </cell>
          <cell r="CA734">
            <v>971</v>
          </cell>
          <cell r="CB734">
            <v>2934</v>
          </cell>
          <cell r="CD734">
            <v>2934</v>
          </cell>
        </row>
        <row r="735">
          <cell r="B735" t="str">
            <v>RCC02</v>
          </cell>
          <cell r="C735" t="str">
            <v>CAP47</v>
          </cell>
          <cell r="D735" t="str">
            <v>De    20  pares</v>
          </cell>
          <cell r="E735" t="str">
            <v>m</v>
          </cell>
          <cell r="F735" t="str">
            <v>NA</v>
          </cell>
          <cell r="G735" t="str">
            <v>NA</v>
          </cell>
          <cell r="H735" t="str">
            <v>NA</v>
          </cell>
          <cell r="I735" t="str">
            <v>NA</v>
          </cell>
          <cell r="J735" t="str">
            <v>NA</v>
          </cell>
          <cell r="K735" t="str">
            <v>NA</v>
          </cell>
          <cell r="L735" t="str">
            <v>NA</v>
          </cell>
          <cell r="M735" t="str">
            <v>NA</v>
          </cell>
          <cell r="N735" t="str">
            <v>NA</v>
          </cell>
          <cell r="O735" t="str">
            <v>NA</v>
          </cell>
          <cell r="P735" t="str">
            <v>NA</v>
          </cell>
          <cell r="Q735" t="str">
            <v>NA</v>
          </cell>
          <cell r="R735" t="str">
            <v>NA</v>
          </cell>
          <cell r="S735" t="str">
            <v>NA</v>
          </cell>
          <cell r="T735" t="str">
            <v>CER001</v>
          </cell>
          <cell r="U735" t="str">
            <v>NA</v>
          </cell>
          <cell r="V735" t="str">
            <v>NA</v>
          </cell>
          <cell r="W735" t="str">
            <v>NA</v>
          </cell>
          <cell r="X735" t="str">
            <v>NA</v>
          </cell>
          <cell r="Y735" t="str">
            <v>CMC011</v>
          </cell>
          <cell r="Z735" t="str">
            <v>NA</v>
          </cell>
          <cell r="AA735" t="str">
            <v>NA</v>
          </cell>
          <cell r="AB735" t="str">
            <v>NA</v>
          </cell>
          <cell r="AC735" t="str">
            <v>NA</v>
          </cell>
          <cell r="AD735">
            <v>1</v>
          </cell>
          <cell r="AE735" t="str">
            <v>NA</v>
          </cell>
          <cell r="AF735" t="str">
            <v>NA</v>
          </cell>
          <cell r="AG735" t="str">
            <v>NA</v>
          </cell>
          <cell r="AH735" t="str">
            <v>NA</v>
          </cell>
          <cell r="AI735">
            <v>980</v>
          </cell>
          <cell r="AJ735">
            <v>980</v>
          </cell>
          <cell r="AO735">
            <v>384</v>
          </cell>
          <cell r="AP735">
            <v>0</v>
          </cell>
          <cell r="AQ735">
            <v>0</v>
          </cell>
          <cell r="AR735">
            <v>0</v>
          </cell>
          <cell r="AS735">
            <v>0</v>
          </cell>
          <cell r="AT735">
            <v>0</v>
          </cell>
          <cell r="AU735">
            <v>0</v>
          </cell>
          <cell r="AV735">
            <v>0</v>
          </cell>
          <cell r="AW735">
            <v>0</v>
          </cell>
          <cell r="AX735">
            <v>0</v>
          </cell>
          <cell r="AY735">
            <v>0</v>
          </cell>
          <cell r="AZ735">
            <v>0</v>
          </cell>
          <cell r="BA735">
            <v>0</v>
          </cell>
          <cell r="BB735">
            <v>0</v>
          </cell>
          <cell r="BC735">
            <v>0</v>
          </cell>
          <cell r="BD735">
            <v>0</v>
          </cell>
          <cell r="BE735">
            <v>250716</v>
          </cell>
          <cell r="BF735">
            <v>0</v>
          </cell>
          <cell r="BG735">
            <v>0</v>
          </cell>
          <cell r="BH735">
            <v>0</v>
          </cell>
          <cell r="BI735">
            <v>0</v>
          </cell>
          <cell r="BJ735">
            <v>256</v>
          </cell>
          <cell r="BK735">
            <v>0</v>
          </cell>
          <cell r="BL735">
            <v>0</v>
          </cell>
          <cell r="BM735">
            <v>0</v>
          </cell>
          <cell r="BN735">
            <v>0</v>
          </cell>
          <cell r="BO735">
            <v>256</v>
          </cell>
          <cell r="BP735">
            <v>125868</v>
          </cell>
          <cell r="BQ735">
            <v>0</v>
          </cell>
          <cell r="BR735">
            <v>0</v>
          </cell>
          <cell r="BS735">
            <v>0</v>
          </cell>
          <cell r="BT735">
            <v>0</v>
          </cell>
          <cell r="BU735">
            <v>128</v>
          </cell>
          <cell r="BV735">
            <v>0</v>
          </cell>
          <cell r="BW735">
            <v>0</v>
          </cell>
          <cell r="BX735">
            <v>0</v>
          </cell>
          <cell r="BY735">
            <v>0</v>
          </cell>
          <cell r="BZ735">
            <v>128</v>
          </cell>
          <cell r="CA735">
            <v>256</v>
          </cell>
          <cell r="CB735">
            <v>384</v>
          </cell>
          <cell r="CC735">
            <v>0.05</v>
          </cell>
          <cell r="CD735">
            <v>384</v>
          </cell>
        </row>
        <row r="736">
          <cell r="B736" t="str">
            <v>RCM02</v>
          </cell>
          <cell r="C736" t="str">
            <v>CAP47</v>
          </cell>
          <cell r="D736" t="str">
            <v>De    20  pares</v>
          </cell>
          <cell r="E736" t="str">
            <v>m</v>
          </cell>
          <cell r="F736" t="str">
            <v>NA</v>
          </cell>
          <cell r="G736" t="str">
            <v>NA</v>
          </cell>
          <cell r="H736" t="str">
            <v>NA</v>
          </cell>
          <cell r="I736" t="str">
            <v>NA</v>
          </cell>
          <cell r="J736" t="str">
            <v>NA</v>
          </cell>
          <cell r="K736" t="str">
            <v>NA</v>
          </cell>
          <cell r="L736" t="str">
            <v>NA</v>
          </cell>
          <cell r="M736" t="str">
            <v>NA</v>
          </cell>
          <cell r="N736" t="str">
            <v>NA</v>
          </cell>
          <cell r="O736" t="str">
            <v>NA</v>
          </cell>
          <cell r="P736" t="str">
            <v>NA</v>
          </cell>
          <cell r="Q736" t="str">
            <v>NA</v>
          </cell>
          <cell r="R736" t="str">
            <v>NA</v>
          </cell>
          <cell r="S736" t="str">
            <v>NA</v>
          </cell>
          <cell r="T736" t="str">
            <v>NA</v>
          </cell>
          <cell r="U736" t="str">
            <v>NA</v>
          </cell>
          <cell r="V736" t="str">
            <v>NA</v>
          </cell>
          <cell r="W736" t="str">
            <v>NA</v>
          </cell>
          <cell r="X736" t="str">
            <v>NA</v>
          </cell>
          <cell r="Y736" t="str">
            <v>NA</v>
          </cell>
          <cell r="Z736" t="str">
            <v>NA</v>
          </cell>
          <cell r="AA736" t="str">
            <v>NA</v>
          </cell>
          <cell r="AB736" t="str">
            <v>NA</v>
          </cell>
          <cell r="AC736" t="str">
            <v>NA</v>
          </cell>
          <cell r="AD736" t="str">
            <v>NA</v>
          </cell>
          <cell r="AE736" t="str">
            <v>NA</v>
          </cell>
          <cell r="AF736" t="str">
            <v>NA</v>
          </cell>
          <cell r="AG736" t="str">
            <v>NA</v>
          </cell>
          <cell r="AH736" t="str">
            <v>NA</v>
          </cell>
          <cell r="AI736">
            <v>0</v>
          </cell>
          <cell r="AO736">
            <v>0</v>
          </cell>
          <cell r="AP736">
            <v>0</v>
          </cell>
          <cell r="AQ736">
            <v>0</v>
          </cell>
          <cell r="AR736">
            <v>0</v>
          </cell>
          <cell r="AS736">
            <v>0</v>
          </cell>
          <cell r="AT736">
            <v>0</v>
          </cell>
          <cell r="AU736">
            <v>0</v>
          </cell>
          <cell r="AV736">
            <v>0</v>
          </cell>
          <cell r="AW736">
            <v>0</v>
          </cell>
          <cell r="AX736">
            <v>0</v>
          </cell>
          <cell r="AY736">
            <v>0</v>
          </cell>
          <cell r="AZ736">
            <v>0</v>
          </cell>
          <cell r="BA736">
            <v>0</v>
          </cell>
          <cell r="BB736">
            <v>0</v>
          </cell>
          <cell r="BC736">
            <v>0</v>
          </cell>
          <cell r="BD736">
            <v>0</v>
          </cell>
          <cell r="BE736">
            <v>0</v>
          </cell>
          <cell r="BF736">
            <v>0</v>
          </cell>
          <cell r="BG736">
            <v>0</v>
          </cell>
          <cell r="BH736">
            <v>0</v>
          </cell>
          <cell r="BI736">
            <v>0</v>
          </cell>
          <cell r="BJ736">
            <v>0</v>
          </cell>
          <cell r="BK736">
            <v>0</v>
          </cell>
          <cell r="BL736">
            <v>0</v>
          </cell>
          <cell r="BM736">
            <v>0</v>
          </cell>
          <cell r="BN736">
            <v>0</v>
          </cell>
          <cell r="BO736">
            <v>0</v>
          </cell>
          <cell r="BP736">
            <v>0</v>
          </cell>
          <cell r="BQ736">
            <v>0</v>
          </cell>
          <cell r="BR736">
            <v>0</v>
          </cell>
          <cell r="BS736">
            <v>0</v>
          </cell>
          <cell r="BT736">
            <v>0</v>
          </cell>
          <cell r="BU736">
            <v>0</v>
          </cell>
          <cell r="BV736">
            <v>0</v>
          </cell>
          <cell r="BW736">
            <v>0</v>
          </cell>
          <cell r="BX736">
            <v>0</v>
          </cell>
          <cell r="BY736">
            <v>0</v>
          </cell>
          <cell r="BZ736">
            <v>0</v>
          </cell>
          <cell r="CA736">
            <v>0</v>
          </cell>
          <cell r="CB736">
            <v>0</v>
          </cell>
          <cell r="CC736">
            <v>0.05</v>
          </cell>
          <cell r="CD736">
            <v>0</v>
          </cell>
        </row>
        <row r="737">
          <cell r="B737" t="str">
            <v>RCA03</v>
          </cell>
          <cell r="C737" t="str">
            <v>CAP47</v>
          </cell>
          <cell r="D737" t="str">
            <v>De    30  pares</v>
          </cell>
          <cell r="E737" t="str">
            <v>m</v>
          </cell>
          <cell r="F737" t="str">
            <v>NA</v>
          </cell>
          <cell r="G737" t="str">
            <v>NA</v>
          </cell>
          <cell r="H737" t="str">
            <v>NA</v>
          </cell>
          <cell r="I737" t="str">
            <v>NA</v>
          </cell>
          <cell r="J737" t="str">
            <v>NA</v>
          </cell>
          <cell r="K737" t="str">
            <v>NA</v>
          </cell>
          <cell r="L737" t="str">
            <v>NA</v>
          </cell>
          <cell r="M737" t="str">
            <v>NA</v>
          </cell>
          <cell r="N737" t="str">
            <v>NA</v>
          </cell>
          <cell r="O737" t="str">
            <v>NA</v>
          </cell>
          <cell r="P737" t="str">
            <v>NA</v>
          </cell>
          <cell r="Q737" t="str">
            <v>NA</v>
          </cell>
          <cell r="R737" t="str">
            <v>NA</v>
          </cell>
          <cell r="S737" t="str">
            <v>NA</v>
          </cell>
          <cell r="T737" t="str">
            <v>CER002</v>
          </cell>
          <cell r="U737" t="str">
            <v>NA</v>
          </cell>
          <cell r="V737" t="str">
            <v>NA</v>
          </cell>
          <cell r="W737" t="str">
            <v>NA</v>
          </cell>
          <cell r="X737" t="str">
            <v>NA</v>
          </cell>
          <cell r="Y737" t="str">
            <v>CMC012</v>
          </cell>
          <cell r="Z737" t="str">
            <v>NA</v>
          </cell>
          <cell r="AA737" t="str">
            <v>NA</v>
          </cell>
          <cell r="AB737" t="str">
            <v>NA</v>
          </cell>
          <cell r="AC737" t="str">
            <v>NA</v>
          </cell>
          <cell r="AD737">
            <v>1</v>
          </cell>
          <cell r="AE737" t="str">
            <v>NA</v>
          </cell>
          <cell r="AF737" t="str">
            <v>NA</v>
          </cell>
          <cell r="AG737" t="str">
            <v>NA</v>
          </cell>
          <cell r="AH737" t="str">
            <v>NA</v>
          </cell>
          <cell r="AI737">
            <v>12</v>
          </cell>
          <cell r="AJ737">
            <v>12</v>
          </cell>
          <cell r="AO737">
            <v>12226</v>
          </cell>
          <cell r="AP737">
            <v>0</v>
          </cell>
          <cell r="AQ737">
            <v>0</v>
          </cell>
          <cell r="AR737">
            <v>0</v>
          </cell>
          <cell r="AS737">
            <v>0</v>
          </cell>
          <cell r="AT737">
            <v>0</v>
          </cell>
          <cell r="AU737">
            <v>0</v>
          </cell>
          <cell r="AV737">
            <v>0</v>
          </cell>
          <cell r="AW737">
            <v>0</v>
          </cell>
          <cell r="AX737">
            <v>0</v>
          </cell>
          <cell r="AY737">
            <v>0</v>
          </cell>
          <cell r="AZ737">
            <v>0</v>
          </cell>
          <cell r="BA737">
            <v>0</v>
          </cell>
          <cell r="BB737">
            <v>0</v>
          </cell>
          <cell r="BC737">
            <v>0</v>
          </cell>
          <cell r="BD737">
            <v>0</v>
          </cell>
          <cell r="BE737">
            <v>48564</v>
          </cell>
          <cell r="BF737">
            <v>0</v>
          </cell>
          <cell r="BG737">
            <v>0</v>
          </cell>
          <cell r="BH737">
            <v>0</v>
          </cell>
          <cell r="BI737">
            <v>0</v>
          </cell>
          <cell r="BJ737">
            <v>4047</v>
          </cell>
          <cell r="BK737">
            <v>0</v>
          </cell>
          <cell r="BL737">
            <v>0</v>
          </cell>
          <cell r="BM737">
            <v>0</v>
          </cell>
          <cell r="BN737">
            <v>0</v>
          </cell>
          <cell r="BO737">
            <v>4047</v>
          </cell>
          <cell r="BP737">
            <v>98147</v>
          </cell>
          <cell r="BQ737">
            <v>0</v>
          </cell>
          <cell r="BR737">
            <v>0</v>
          </cell>
          <cell r="BS737">
            <v>0</v>
          </cell>
          <cell r="BT737">
            <v>0</v>
          </cell>
          <cell r="BU737">
            <v>8179</v>
          </cell>
          <cell r="BV737">
            <v>0</v>
          </cell>
          <cell r="BW737">
            <v>0</v>
          </cell>
          <cell r="BX737">
            <v>0</v>
          </cell>
          <cell r="BY737">
            <v>0</v>
          </cell>
          <cell r="BZ737">
            <v>8179</v>
          </cell>
          <cell r="CA737">
            <v>4047</v>
          </cell>
          <cell r="CB737">
            <v>12226</v>
          </cell>
          <cell r="CD737">
            <v>12226</v>
          </cell>
        </row>
        <row r="738">
          <cell r="B738" t="str">
            <v>RCC03</v>
          </cell>
          <cell r="C738" t="str">
            <v>CAP47</v>
          </cell>
          <cell r="D738" t="str">
            <v>De    30  pares</v>
          </cell>
          <cell r="E738" t="str">
            <v>m</v>
          </cell>
          <cell r="F738" t="str">
            <v>NA</v>
          </cell>
          <cell r="G738" t="str">
            <v>NA</v>
          </cell>
          <cell r="H738" t="str">
            <v>NA</v>
          </cell>
          <cell r="I738" t="str">
            <v>NA</v>
          </cell>
          <cell r="J738" t="str">
            <v>NA</v>
          </cell>
          <cell r="K738" t="str">
            <v>NA</v>
          </cell>
          <cell r="L738" t="str">
            <v>NA</v>
          </cell>
          <cell r="M738" t="str">
            <v>NA</v>
          </cell>
          <cell r="N738" t="str">
            <v>NA</v>
          </cell>
          <cell r="O738" t="str">
            <v>NA</v>
          </cell>
          <cell r="P738" t="str">
            <v>NA</v>
          </cell>
          <cell r="Q738" t="str">
            <v>NA</v>
          </cell>
          <cell r="R738" t="str">
            <v>NA</v>
          </cell>
          <cell r="S738" t="str">
            <v>NA</v>
          </cell>
          <cell r="T738" t="str">
            <v>CER001</v>
          </cell>
          <cell r="U738" t="str">
            <v>NA</v>
          </cell>
          <cell r="V738" t="str">
            <v>NA</v>
          </cell>
          <cell r="W738" t="str">
            <v>NA</v>
          </cell>
          <cell r="X738" t="str">
            <v>NA</v>
          </cell>
          <cell r="Y738" t="str">
            <v>CMC011</v>
          </cell>
          <cell r="Z738" t="str">
            <v>NA</v>
          </cell>
          <cell r="AA738" t="str">
            <v>NA</v>
          </cell>
          <cell r="AB738" t="str">
            <v>NA</v>
          </cell>
          <cell r="AC738" t="str">
            <v>NA</v>
          </cell>
          <cell r="AD738">
            <v>1</v>
          </cell>
          <cell r="AE738" t="str">
            <v>NA</v>
          </cell>
          <cell r="AF738" t="str">
            <v>NA</v>
          </cell>
          <cell r="AG738" t="str">
            <v>NA</v>
          </cell>
          <cell r="AH738" t="str">
            <v>NA</v>
          </cell>
          <cell r="AI738">
            <v>980</v>
          </cell>
          <cell r="AJ738">
            <v>980</v>
          </cell>
          <cell r="AO738">
            <v>384</v>
          </cell>
          <cell r="AP738">
            <v>0</v>
          </cell>
          <cell r="AQ738">
            <v>0</v>
          </cell>
          <cell r="AR738">
            <v>0</v>
          </cell>
          <cell r="AS738">
            <v>0</v>
          </cell>
          <cell r="AT738">
            <v>0</v>
          </cell>
          <cell r="AU738">
            <v>0</v>
          </cell>
          <cell r="AV738">
            <v>0</v>
          </cell>
          <cell r="AW738">
            <v>0</v>
          </cell>
          <cell r="AX738">
            <v>0</v>
          </cell>
          <cell r="AY738">
            <v>0</v>
          </cell>
          <cell r="AZ738">
            <v>0</v>
          </cell>
          <cell r="BA738">
            <v>0</v>
          </cell>
          <cell r="BB738">
            <v>0</v>
          </cell>
          <cell r="BC738">
            <v>0</v>
          </cell>
          <cell r="BD738">
            <v>0</v>
          </cell>
          <cell r="BE738">
            <v>250716</v>
          </cell>
          <cell r="BF738">
            <v>0</v>
          </cell>
          <cell r="BG738">
            <v>0</v>
          </cell>
          <cell r="BH738">
            <v>0</v>
          </cell>
          <cell r="BI738">
            <v>0</v>
          </cell>
          <cell r="BJ738">
            <v>256</v>
          </cell>
          <cell r="BK738">
            <v>0</v>
          </cell>
          <cell r="BL738">
            <v>0</v>
          </cell>
          <cell r="BM738">
            <v>0</v>
          </cell>
          <cell r="BN738">
            <v>0</v>
          </cell>
          <cell r="BO738">
            <v>256</v>
          </cell>
          <cell r="BP738">
            <v>125868</v>
          </cell>
          <cell r="BQ738">
            <v>0</v>
          </cell>
          <cell r="BR738">
            <v>0</v>
          </cell>
          <cell r="BS738">
            <v>0</v>
          </cell>
          <cell r="BT738">
            <v>0</v>
          </cell>
          <cell r="BU738">
            <v>128</v>
          </cell>
          <cell r="BV738">
            <v>0</v>
          </cell>
          <cell r="BW738">
            <v>0</v>
          </cell>
          <cell r="BX738">
            <v>0</v>
          </cell>
          <cell r="BY738">
            <v>0</v>
          </cell>
          <cell r="BZ738">
            <v>128</v>
          </cell>
          <cell r="CA738">
            <v>256</v>
          </cell>
          <cell r="CB738">
            <v>384</v>
          </cell>
          <cell r="CC738">
            <v>0.05</v>
          </cell>
          <cell r="CD738">
            <v>384</v>
          </cell>
        </row>
        <row r="739">
          <cell r="B739" t="str">
            <v>RCA04</v>
          </cell>
          <cell r="C739" t="str">
            <v>CAP47</v>
          </cell>
          <cell r="D739" t="str">
            <v>De    40  pares</v>
          </cell>
          <cell r="E739" t="str">
            <v>m</v>
          </cell>
          <cell r="F739" t="str">
            <v>NA</v>
          </cell>
          <cell r="G739" t="str">
            <v>NA</v>
          </cell>
          <cell r="H739" t="str">
            <v>NA</v>
          </cell>
          <cell r="I739" t="str">
            <v>NA</v>
          </cell>
          <cell r="J739" t="str">
            <v>NA</v>
          </cell>
          <cell r="K739" t="str">
            <v>NA</v>
          </cell>
          <cell r="L739" t="str">
            <v>NA</v>
          </cell>
          <cell r="M739" t="str">
            <v>NA</v>
          </cell>
          <cell r="N739" t="str">
            <v>NA</v>
          </cell>
          <cell r="O739" t="str">
            <v>NA</v>
          </cell>
          <cell r="P739" t="str">
            <v>NA</v>
          </cell>
          <cell r="Q739" t="str">
            <v>NA</v>
          </cell>
          <cell r="R739" t="str">
            <v>NA</v>
          </cell>
          <cell r="S739" t="str">
            <v>NA</v>
          </cell>
          <cell r="T739" t="str">
            <v>CER002</v>
          </cell>
          <cell r="U739" t="str">
            <v>NA</v>
          </cell>
          <cell r="V739" t="str">
            <v>NA</v>
          </cell>
          <cell r="W739" t="str">
            <v>NA</v>
          </cell>
          <cell r="X739" t="str">
            <v>NA</v>
          </cell>
          <cell r="Y739" t="str">
            <v>CMC012</v>
          </cell>
          <cell r="Z739" t="str">
            <v>NA</v>
          </cell>
          <cell r="AA739" t="str">
            <v>NA</v>
          </cell>
          <cell r="AB739" t="str">
            <v>NA</v>
          </cell>
          <cell r="AC739" t="str">
            <v>NA</v>
          </cell>
          <cell r="AD739">
            <v>1</v>
          </cell>
          <cell r="AE739" t="str">
            <v>NA</v>
          </cell>
          <cell r="AF739" t="str">
            <v>NA</v>
          </cell>
          <cell r="AG739" t="str">
            <v>NA</v>
          </cell>
          <cell r="AH739" t="str">
            <v>NA</v>
          </cell>
          <cell r="AI739">
            <v>340</v>
          </cell>
          <cell r="AJ739">
            <v>340</v>
          </cell>
          <cell r="AO739">
            <v>432</v>
          </cell>
          <cell r="AP739">
            <v>0</v>
          </cell>
          <cell r="AQ739">
            <v>0</v>
          </cell>
          <cell r="AR739">
            <v>0</v>
          </cell>
          <cell r="AS739">
            <v>0</v>
          </cell>
          <cell r="AT739">
            <v>0</v>
          </cell>
          <cell r="AU739">
            <v>0</v>
          </cell>
          <cell r="AV739">
            <v>0</v>
          </cell>
          <cell r="AW739">
            <v>0</v>
          </cell>
          <cell r="AX739">
            <v>0</v>
          </cell>
          <cell r="AY739">
            <v>0</v>
          </cell>
          <cell r="AZ739">
            <v>0</v>
          </cell>
          <cell r="BA739">
            <v>0</v>
          </cell>
          <cell r="BB739">
            <v>0</v>
          </cell>
          <cell r="BC739">
            <v>0</v>
          </cell>
          <cell r="BD739">
            <v>0</v>
          </cell>
          <cell r="BE739">
            <v>48564</v>
          </cell>
          <cell r="BF739">
            <v>0</v>
          </cell>
          <cell r="BG739">
            <v>0</v>
          </cell>
          <cell r="BH739">
            <v>0</v>
          </cell>
          <cell r="BI739">
            <v>0</v>
          </cell>
          <cell r="BJ739">
            <v>143</v>
          </cell>
          <cell r="BK739">
            <v>0</v>
          </cell>
          <cell r="BL739">
            <v>0</v>
          </cell>
          <cell r="BM739">
            <v>0</v>
          </cell>
          <cell r="BN739">
            <v>0</v>
          </cell>
          <cell r="BO739">
            <v>143</v>
          </cell>
          <cell r="BP739">
            <v>98147</v>
          </cell>
          <cell r="BQ739">
            <v>0</v>
          </cell>
          <cell r="BR739">
            <v>0</v>
          </cell>
          <cell r="BS739">
            <v>0</v>
          </cell>
          <cell r="BT739">
            <v>0</v>
          </cell>
          <cell r="BU739">
            <v>289</v>
          </cell>
          <cell r="BV739">
            <v>0</v>
          </cell>
          <cell r="BW739">
            <v>0</v>
          </cell>
          <cell r="BX739">
            <v>0</v>
          </cell>
          <cell r="BY739">
            <v>0</v>
          </cell>
          <cell r="BZ739">
            <v>289</v>
          </cell>
          <cell r="CA739">
            <v>143</v>
          </cell>
          <cell r="CB739">
            <v>432</v>
          </cell>
          <cell r="CC739">
            <v>0.05</v>
          </cell>
          <cell r="CD739">
            <v>432</v>
          </cell>
        </row>
        <row r="740">
          <cell r="B740" t="str">
            <v>RCC04</v>
          </cell>
          <cell r="C740" t="str">
            <v>CAP47</v>
          </cell>
          <cell r="D740" t="str">
            <v>De    40  pares</v>
          </cell>
          <cell r="E740" t="str">
            <v>m</v>
          </cell>
          <cell r="F740" t="str">
            <v>NA</v>
          </cell>
          <cell r="G740" t="str">
            <v>NA</v>
          </cell>
          <cell r="H740" t="str">
            <v>NA</v>
          </cell>
          <cell r="I740" t="str">
            <v>NA</v>
          </cell>
          <cell r="J740" t="str">
            <v>NA</v>
          </cell>
          <cell r="K740" t="str">
            <v>NA</v>
          </cell>
          <cell r="L740" t="str">
            <v>NA</v>
          </cell>
          <cell r="M740" t="str">
            <v>NA</v>
          </cell>
          <cell r="N740" t="str">
            <v>NA</v>
          </cell>
          <cell r="O740" t="str">
            <v>NA</v>
          </cell>
          <cell r="P740" t="str">
            <v>NA</v>
          </cell>
          <cell r="Q740" t="str">
            <v>NA</v>
          </cell>
          <cell r="R740" t="str">
            <v>NA</v>
          </cell>
          <cell r="S740" t="str">
            <v>NA</v>
          </cell>
          <cell r="T740" t="str">
            <v>CER001</v>
          </cell>
          <cell r="U740" t="str">
            <v>NA</v>
          </cell>
          <cell r="V740" t="str">
            <v>NA</v>
          </cell>
          <cell r="W740" t="str">
            <v>NA</v>
          </cell>
          <cell r="X740" t="str">
            <v>NA</v>
          </cell>
          <cell r="Y740" t="str">
            <v>CMC011</v>
          </cell>
          <cell r="Z740" t="str">
            <v>NA</v>
          </cell>
          <cell r="AA740" t="str">
            <v>NA</v>
          </cell>
          <cell r="AB740" t="str">
            <v>NA</v>
          </cell>
          <cell r="AC740" t="str">
            <v>NA</v>
          </cell>
          <cell r="AD740">
            <v>1</v>
          </cell>
          <cell r="AE740" t="str">
            <v>NA</v>
          </cell>
          <cell r="AF740" t="str">
            <v>NA</v>
          </cell>
          <cell r="AG740" t="str">
            <v>NA</v>
          </cell>
          <cell r="AH740" t="str">
            <v>NA</v>
          </cell>
          <cell r="AI740">
            <v>980</v>
          </cell>
          <cell r="AJ740">
            <v>980</v>
          </cell>
          <cell r="AO740">
            <v>384</v>
          </cell>
          <cell r="AP740">
            <v>0</v>
          </cell>
          <cell r="AQ740">
            <v>0</v>
          </cell>
          <cell r="AR740">
            <v>0</v>
          </cell>
          <cell r="AS740">
            <v>0</v>
          </cell>
          <cell r="AT740">
            <v>0</v>
          </cell>
          <cell r="AU740">
            <v>0</v>
          </cell>
          <cell r="AV740">
            <v>0</v>
          </cell>
          <cell r="AW740">
            <v>0</v>
          </cell>
          <cell r="AX740">
            <v>0</v>
          </cell>
          <cell r="AY740">
            <v>0</v>
          </cell>
          <cell r="AZ740">
            <v>0</v>
          </cell>
          <cell r="BA740">
            <v>0</v>
          </cell>
          <cell r="BB740">
            <v>0</v>
          </cell>
          <cell r="BC740">
            <v>0</v>
          </cell>
          <cell r="BD740">
            <v>0</v>
          </cell>
          <cell r="BE740">
            <v>250716</v>
          </cell>
          <cell r="BF740">
            <v>0</v>
          </cell>
          <cell r="BG740">
            <v>0</v>
          </cell>
          <cell r="BH740">
            <v>0</v>
          </cell>
          <cell r="BI740">
            <v>0</v>
          </cell>
          <cell r="BJ740">
            <v>256</v>
          </cell>
          <cell r="BK740">
            <v>0</v>
          </cell>
          <cell r="BL740">
            <v>0</v>
          </cell>
          <cell r="BM740">
            <v>0</v>
          </cell>
          <cell r="BN740">
            <v>0</v>
          </cell>
          <cell r="BO740">
            <v>256</v>
          </cell>
          <cell r="BP740">
            <v>125868</v>
          </cell>
          <cell r="BQ740">
            <v>0</v>
          </cell>
          <cell r="BR740">
            <v>0</v>
          </cell>
          <cell r="BS740">
            <v>0</v>
          </cell>
          <cell r="BT740">
            <v>0</v>
          </cell>
          <cell r="BU740">
            <v>128</v>
          </cell>
          <cell r="BV740">
            <v>0</v>
          </cell>
          <cell r="BW740">
            <v>0</v>
          </cell>
          <cell r="BX740">
            <v>0</v>
          </cell>
          <cell r="BY740">
            <v>0</v>
          </cell>
          <cell r="BZ740">
            <v>128</v>
          </cell>
          <cell r="CA740">
            <v>256</v>
          </cell>
          <cell r="CB740">
            <v>384</v>
          </cell>
          <cell r="CC740">
            <v>0.05</v>
          </cell>
          <cell r="CD740">
            <v>384</v>
          </cell>
        </row>
        <row r="741">
          <cell r="B741" t="str">
            <v>RCM04</v>
          </cell>
          <cell r="C741" t="str">
            <v>CAP47</v>
          </cell>
          <cell r="D741" t="str">
            <v>De    40  pares</v>
          </cell>
          <cell r="E741" t="str">
            <v>m</v>
          </cell>
          <cell r="F741" t="str">
            <v>NA</v>
          </cell>
          <cell r="G741" t="str">
            <v>NA</v>
          </cell>
          <cell r="H741" t="str">
            <v>NA</v>
          </cell>
          <cell r="I741" t="str">
            <v>NA</v>
          </cell>
          <cell r="J741" t="str">
            <v>NA</v>
          </cell>
          <cell r="K741" t="str">
            <v>NA</v>
          </cell>
          <cell r="L741" t="str">
            <v>NA</v>
          </cell>
          <cell r="M741" t="str">
            <v>NA</v>
          </cell>
          <cell r="N741" t="str">
            <v>NA</v>
          </cell>
          <cell r="O741" t="str">
            <v>NA</v>
          </cell>
          <cell r="P741" t="str">
            <v>NA</v>
          </cell>
          <cell r="Q741" t="str">
            <v>NA</v>
          </cell>
          <cell r="R741" t="str">
            <v>NA</v>
          </cell>
          <cell r="S741" t="str">
            <v>NA</v>
          </cell>
          <cell r="T741" t="str">
            <v>NA</v>
          </cell>
          <cell r="U741" t="str">
            <v>NA</v>
          </cell>
          <cell r="V741" t="str">
            <v>NA</v>
          </cell>
          <cell r="W741" t="str">
            <v>NA</v>
          </cell>
          <cell r="X741" t="str">
            <v>NA</v>
          </cell>
          <cell r="Y741" t="str">
            <v>NA</v>
          </cell>
          <cell r="Z741" t="str">
            <v>NA</v>
          </cell>
          <cell r="AA741" t="str">
            <v>NA</v>
          </cell>
          <cell r="AB741" t="str">
            <v>NA</v>
          </cell>
          <cell r="AC741" t="str">
            <v>NA</v>
          </cell>
          <cell r="AD741" t="str">
            <v>NA</v>
          </cell>
          <cell r="AE741" t="str">
            <v>NA</v>
          </cell>
          <cell r="AF741" t="str">
            <v>NA</v>
          </cell>
          <cell r="AG741" t="str">
            <v>NA</v>
          </cell>
          <cell r="AH741" t="str">
            <v>NA</v>
          </cell>
          <cell r="AI741">
            <v>0</v>
          </cell>
          <cell r="AO741">
            <v>0</v>
          </cell>
          <cell r="AP741">
            <v>0</v>
          </cell>
          <cell r="AQ741">
            <v>0</v>
          </cell>
          <cell r="AR741">
            <v>0</v>
          </cell>
          <cell r="AS741">
            <v>0</v>
          </cell>
          <cell r="AT741">
            <v>0</v>
          </cell>
          <cell r="AU741">
            <v>0</v>
          </cell>
          <cell r="AV741">
            <v>0</v>
          </cell>
          <cell r="AW741">
            <v>0</v>
          </cell>
          <cell r="AX741">
            <v>0</v>
          </cell>
          <cell r="AY741">
            <v>0</v>
          </cell>
          <cell r="AZ741">
            <v>0</v>
          </cell>
          <cell r="BA741">
            <v>0</v>
          </cell>
          <cell r="BB741">
            <v>0</v>
          </cell>
          <cell r="BC741">
            <v>0</v>
          </cell>
          <cell r="BD741">
            <v>0</v>
          </cell>
          <cell r="BE741">
            <v>0</v>
          </cell>
          <cell r="BF741">
            <v>0</v>
          </cell>
          <cell r="BG741">
            <v>0</v>
          </cell>
          <cell r="BH741">
            <v>0</v>
          </cell>
          <cell r="BI741">
            <v>0</v>
          </cell>
          <cell r="BJ741">
            <v>0</v>
          </cell>
          <cell r="BK741">
            <v>0</v>
          </cell>
          <cell r="BL741">
            <v>0</v>
          </cell>
          <cell r="BM741">
            <v>0</v>
          </cell>
          <cell r="BN741">
            <v>0</v>
          </cell>
          <cell r="BO741">
            <v>0</v>
          </cell>
          <cell r="BP741">
            <v>0</v>
          </cell>
          <cell r="BQ741">
            <v>0</v>
          </cell>
          <cell r="BR741">
            <v>0</v>
          </cell>
          <cell r="BS741">
            <v>0</v>
          </cell>
          <cell r="BT741">
            <v>0</v>
          </cell>
          <cell r="BU741">
            <v>0</v>
          </cell>
          <cell r="BV741">
            <v>0</v>
          </cell>
          <cell r="BW741">
            <v>0</v>
          </cell>
          <cell r="BX741">
            <v>0</v>
          </cell>
          <cell r="BY741">
            <v>0</v>
          </cell>
          <cell r="BZ741">
            <v>0</v>
          </cell>
          <cell r="CA741">
            <v>0</v>
          </cell>
          <cell r="CB741">
            <v>0</v>
          </cell>
          <cell r="CC741">
            <v>0.05</v>
          </cell>
          <cell r="CD741">
            <v>0</v>
          </cell>
        </row>
        <row r="742">
          <cell r="B742" t="str">
            <v>RCA05</v>
          </cell>
          <cell r="C742" t="str">
            <v>CAP47</v>
          </cell>
          <cell r="D742" t="str">
            <v>De    50  pares</v>
          </cell>
          <cell r="E742" t="str">
            <v>m</v>
          </cell>
          <cell r="F742" t="str">
            <v>NA</v>
          </cell>
          <cell r="G742" t="str">
            <v>NA</v>
          </cell>
          <cell r="H742" t="str">
            <v>NA</v>
          </cell>
          <cell r="I742" t="str">
            <v>NA</v>
          </cell>
          <cell r="J742" t="str">
            <v>NA</v>
          </cell>
          <cell r="K742" t="str">
            <v>NA</v>
          </cell>
          <cell r="L742" t="str">
            <v>NA</v>
          </cell>
          <cell r="M742" t="str">
            <v>NA</v>
          </cell>
          <cell r="N742" t="str">
            <v>NA</v>
          </cell>
          <cell r="O742" t="str">
            <v>NA</v>
          </cell>
          <cell r="P742" t="str">
            <v>NA</v>
          </cell>
          <cell r="Q742" t="str">
            <v>NA</v>
          </cell>
          <cell r="R742" t="str">
            <v>NA</v>
          </cell>
          <cell r="S742" t="str">
            <v>NA</v>
          </cell>
          <cell r="T742" t="str">
            <v>CER002</v>
          </cell>
          <cell r="U742" t="str">
            <v>NA</v>
          </cell>
          <cell r="V742" t="str">
            <v>NA</v>
          </cell>
          <cell r="W742" t="str">
            <v>NA</v>
          </cell>
          <cell r="X742" t="str">
            <v>NA</v>
          </cell>
          <cell r="Y742" t="str">
            <v>CMC012</v>
          </cell>
          <cell r="Z742" t="str">
            <v>NA</v>
          </cell>
          <cell r="AA742" t="str">
            <v>NA</v>
          </cell>
          <cell r="AB742" t="str">
            <v>NA</v>
          </cell>
          <cell r="AC742" t="str">
            <v>NA</v>
          </cell>
          <cell r="AD742">
            <v>1</v>
          </cell>
          <cell r="AE742" t="str">
            <v>NA</v>
          </cell>
          <cell r="AF742" t="str">
            <v>NA</v>
          </cell>
          <cell r="AG742" t="str">
            <v>NA</v>
          </cell>
          <cell r="AH742" t="str">
            <v>NA</v>
          </cell>
          <cell r="AI742">
            <v>350</v>
          </cell>
          <cell r="AJ742">
            <v>350</v>
          </cell>
          <cell r="AO742">
            <v>419</v>
          </cell>
          <cell r="AP742">
            <v>0</v>
          </cell>
          <cell r="AQ742">
            <v>0</v>
          </cell>
          <cell r="AR742">
            <v>0</v>
          </cell>
          <cell r="AS742">
            <v>0</v>
          </cell>
          <cell r="AT742">
            <v>0</v>
          </cell>
          <cell r="AU742">
            <v>0</v>
          </cell>
          <cell r="AV742">
            <v>0</v>
          </cell>
          <cell r="AW742">
            <v>0</v>
          </cell>
          <cell r="AX742">
            <v>0</v>
          </cell>
          <cell r="AY742">
            <v>0</v>
          </cell>
          <cell r="AZ742">
            <v>0</v>
          </cell>
          <cell r="BA742">
            <v>0</v>
          </cell>
          <cell r="BB742">
            <v>0</v>
          </cell>
          <cell r="BC742">
            <v>0</v>
          </cell>
          <cell r="BD742">
            <v>0</v>
          </cell>
          <cell r="BE742">
            <v>48564</v>
          </cell>
          <cell r="BF742">
            <v>0</v>
          </cell>
          <cell r="BG742">
            <v>0</v>
          </cell>
          <cell r="BH742">
            <v>0</v>
          </cell>
          <cell r="BI742">
            <v>0</v>
          </cell>
          <cell r="BJ742">
            <v>139</v>
          </cell>
          <cell r="BK742">
            <v>0</v>
          </cell>
          <cell r="BL742">
            <v>0</v>
          </cell>
          <cell r="BM742">
            <v>0</v>
          </cell>
          <cell r="BN742">
            <v>0</v>
          </cell>
          <cell r="BO742">
            <v>139</v>
          </cell>
          <cell r="BP742">
            <v>98147</v>
          </cell>
          <cell r="BQ742">
            <v>0</v>
          </cell>
          <cell r="BR742">
            <v>0</v>
          </cell>
          <cell r="BS742">
            <v>0</v>
          </cell>
          <cell r="BT742">
            <v>0</v>
          </cell>
          <cell r="BU742">
            <v>280</v>
          </cell>
          <cell r="BV742">
            <v>0</v>
          </cell>
          <cell r="BW742">
            <v>0</v>
          </cell>
          <cell r="BX742">
            <v>0</v>
          </cell>
          <cell r="BY742">
            <v>0</v>
          </cell>
          <cell r="BZ742">
            <v>280</v>
          </cell>
          <cell r="CA742">
            <v>139</v>
          </cell>
          <cell r="CB742">
            <v>419</v>
          </cell>
          <cell r="CD742">
            <v>419</v>
          </cell>
        </row>
        <row r="743">
          <cell r="B743" t="str">
            <v>RCC05</v>
          </cell>
          <cell r="C743" t="str">
            <v>CAP47</v>
          </cell>
          <cell r="D743" t="str">
            <v>De    50  pares</v>
          </cell>
          <cell r="E743" t="str">
            <v>m</v>
          </cell>
          <cell r="F743" t="str">
            <v>NA</v>
          </cell>
          <cell r="G743" t="str">
            <v>NA</v>
          </cell>
          <cell r="H743" t="str">
            <v>NA</v>
          </cell>
          <cell r="I743" t="str">
            <v>NA</v>
          </cell>
          <cell r="J743" t="str">
            <v>NA</v>
          </cell>
          <cell r="K743" t="str">
            <v>NA</v>
          </cell>
          <cell r="L743" t="str">
            <v>NA</v>
          </cell>
          <cell r="M743" t="str">
            <v>NA</v>
          </cell>
          <cell r="N743" t="str">
            <v>NA</v>
          </cell>
          <cell r="O743" t="str">
            <v>NA</v>
          </cell>
          <cell r="P743" t="str">
            <v>NA</v>
          </cell>
          <cell r="Q743" t="str">
            <v>NA</v>
          </cell>
          <cell r="R743" t="str">
            <v>NA</v>
          </cell>
          <cell r="S743" t="str">
            <v>NA</v>
          </cell>
          <cell r="T743" t="str">
            <v>CER001</v>
          </cell>
          <cell r="U743" t="str">
            <v>NA</v>
          </cell>
          <cell r="V743" t="str">
            <v>NA</v>
          </cell>
          <cell r="W743" t="str">
            <v>NA</v>
          </cell>
          <cell r="X743" t="str">
            <v>NA</v>
          </cell>
          <cell r="Y743" t="str">
            <v>CMC011</v>
          </cell>
          <cell r="Z743" t="str">
            <v>NA</v>
          </cell>
          <cell r="AA743" t="str">
            <v>NA</v>
          </cell>
          <cell r="AB743" t="str">
            <v>NA</v>
          </cell>
          <cell r="AC743" t="str">
            <v>NA</v>
          </cell>
          <cell r="AD743">
            <v>1</v>
          </cell>
          <cell r="AE743" t="str">
            <v>NA</v>
          </cell>
          <cell r="AF743" t="str">
            <v>NA</v>
          </cell>
          <cell r="AG743" t="str">
            <v>NA</v>
          </cell>
          <cell r="AH743" t="str">
            <v>NA</v>
          </cell>
          <cell r="AI743">
            <v>980</v>
          </cell>
          <cell r="AJ743">
            <v>980</v>
          </cell>
          <cell r="AO743">
            <v>384</v>
          </cell>
          <cell r="AP743">
            <v>0</v>
          </cell>
          <cell r="AQ743">
            <v>0</v>
          </cell>
          <cell r="AR743">
            <v>0</v>
          </cell>
          <cell r="AS743">
            <v>0</v>
          </cell>
          <cell r="AT743">
            <v>0</v>
          </cell>
          <cell r="AU743">
            <v>0</v>
          </cell>
          <cell r="AV743">
            <v>0</v>
          </cell>
          <cell r="AW743">
            <v>0</v>
          </cell>
          <cell r="AX743">
            <v>0</v>
          </cell>
          <cell r="AY743">
            <v>0</v>
          </cell>
          <cell r="AZ743">
            <v>0</v>
          </cell>
          <cell r="BA743">
            <v>0</v>
          </cell>
          <cell r="BB743">
            <v>0</v>
          </cell>
          <cell r="BC743">
            <v>0</v>
          </cell>
          <cell r="BD743">
            <v>0</v>
          </cell>
          <cell r="BE743">
            <v>250716</v>
          </cell>
          <cell r="BF743">
            <v>0</v>
          </cell>
          <cell r="BG743">
            <v>0</v>
          </cell>
          <cell r="BH743">
            <v>0</v>
          </cell>
          <cell r="BI743">
            <v>0</v>
          </cell>
          <cell r="BJ743">
            <v>256</v>
          </cell>
          <cell r="BK743">
            <v>0</v>
          </cell>
          <cell r="BL743">
            <v>0</v>
          </cell>
          <cell r="BM743">
            <v>0</v>
          </cell>
          <cell r="BN743">
            <v>0</v>
          </cell>
          <cell r="BO743">
            <v>256</v>
          </cell>
          <cell r="BP743">
            <v>125868</v>
          </cell>
          <cell r="BQ743">
            <v>0</v>
          </cell>
          <cell r="BR743">
            <v>0</v>
          </cell>
          <cell r="BS743">
            <v>0</v>
          </cell>
          <cell r="BT743">
            <v>0</v>
          </cell>
          <cell r="BU743">
            <v>128</v>
          </cell>
          <cell r="BV743">
            <v>0</v>
          </cell>
          <cell r="BW743">
            <v>0</v>
          </cell>
          <cell r="BX743">
            <v>0</v>
          </cell>
          <cell r="BY743">
            <v>0</v>
          </cell>
          <cell r="BZ743">
            <v>128</v>
          </cell>
          <cell r="CA743">
            <v>256</v>
          </cell>
          <cell r="CB743">
            <v>384</v>
          </cell>
          <cell r="CC743">
            <v>0.05</v>
          </cell>
          <cell r="CD743">
            <v>384</v>
          </cell>
        </row>
        <row r="744">
          <cell r="B744" t="str">
            <v>RCM05</v>
          </cell>
          <cell r="C744" t="str">
            <v>CAP47</v>
          </cell>
          <cell r="D744" t="str">
            <v>De    50  pares</v>
          </cell>
          <cell r="E744" t="str">
            <v>m</v>
          </cell>
          <cell r="F744" t="str">
            <v>NA</v>
          </cell>
          <cell r="G744" t="str">
            <v>NA</v>
          </cell>
          <cell r="H744" t="str">
            <v>NA</v>
          </cell>
          <cell r="I744" t="str">
            <v>NA</v>
          </cell>
          <cell r="J744" t="str">
            <v>NA</v>
          </cell>
          <cell r="K744" t="str">
            <v>NA</v>
          </cell>
          <cell r="L744" t="str">
            <v>NA</v>
          </cell>
          <cell r="M744" t="str">
            <v>NA</v>
          </cell>
          <cell r="N744" t="str">
            <v>NA</v>
          </cell>
          <cell r="O744" t="str">
            <v>NA</v>
          </cell>
          <cell r="P744" t="str">
            <v>NA</v>
          </cell>
          <cell r="Q744" t="str">
            <v>NA</v>
          </cell>
          <cell r="R744" t="str">
            <v>NA</v>
          </cell>
          <cell r="S744" t="str">
            <v>NA</v>
          </cell>
          <cell r="T744" t="str">
            <v>NA</v>
          </cell>
          <cell r="U744" t="str">
            <v>NA</v>
          </cell>
          <cell r="V744" t="str">
            <v>NA</v>
          </cell>
          <cell r="W744" t="str">
            <v>NA</v>
          </cell>
          <cell r="X744" t="str">
            <v>NA</v>
          </cell>
          <cell r="Y744" t="str">
            <v>NA</v>
          </cell>
          <cell r="Z744" t="str">
            <v>NA</v>
          </cell>
          <cell r="AA744" t="str">
            <v>NA</v>
          </cell>
          <cell r="AB744" t="str">
            <v>NA</v>
          </cell>
          <cell r="AC744" t="str">
            <v>NA</v>
          </cell>
          <cell r="AD744" t="str">
            <v>NA</v>
          </cell>
          <cell r="AE744" t="str">
            <v>NA</v>
          </cell>
          <cell r="AF744" t="str">
            <v>NA</v>
          </cell>
          <cell r="AG744" t="str">
            <v>NA</v>
          </cell>
          <cell r="AH744" t="str">
            <v>NA</v>
          </cell>
          <cell r="AI744">
            <v>0</v>
          </cell>
          <cell r="AO744">
            <v>0</v>
          </cell>
          <cell r="AP744">
            <v>0</v>
          </cell>
          <cell r="AQ744">
            <v>0</v>
          </cell>
          <cell r="AR744">
            <v>0</v>
          </cell>
          <cell r="AS744">
            <v>0</v>
          </cell>
          <cell r="AT744">
            <v>0</v>
          </cell>
          <cell r="AU744">
            <v>0</v>
          </cell>
          <cell r="AV744">
            <v>0</v>
          </cell>
          <cell r="AW744">
            <v>0</v>
          </cell>
          <cell r="AX744">
            <v>0</v>
          </cell>
          <cell r="AY744">
            <v>0</v>
          </cell>
          <cell r="AZ744">
            <v>0</v>
          </cell>
          <cell r="BA744">
            <v>0</v>
          </cell>
          <cell r="BB744">
            <v>0</v>
          </cell>
          <cell r="BC744">
            <v>0</v>
          </cell>
          <cell r="BD744">
            <v>0</v>
          </cell>
          <cell r="BE744">
            <v>0</v>
          </cell>
          <cell r="BF744">
            <v>0</v>
          </cell>
          <cell r="BG744">
            <v>0</v>
          </cell>
          <cell r="BH744">
            <v>0</v>
          </cell>
          <cell r="BI744">
            <v>0</v>
          </cell>
          <cell r="BJ744">
            <v>0</v>
          </cell>
          <cell r="BK744">
            <v>0</v>
          </cell>
          <cell r="BL744">
            <v>0</v>
          </cell>
          <cell r="BM744">
            <v>0</v>
          </cell>
          <cell r="BN744">
            <v>0</v>
          </cell>
          <cell r="BO744">
            <v>0</v>
          </cell>
          <cell r="BP744">
            <v>0</v>
          </cell>
          <cell r="BQ744">
            <v>0</v>
          </cell>
          <cell r="BR744">
            <v>0</v>
          </cell>
          <cell r="BS744">
            <v>0</v>
          </cell>
          <cell r="BT744">
            <v>0</v>
          </cell>
          <cell r="BU744">
            <v>0</v>
          </cell>
          <cell r="BV744">
            <v>0</v>
          </cell>
          <cell r="BW744">
            <v>0</v>
          </cell>
          <cell r="BX744">
            <v>0</v>
          </cell>
          <cell r="BY744">
            <v>0</v>
          </cell>
          <cell r="BZ744">
            <v>0</v>
          </cell>
          <cell r="CA744">
            <v>0</v>
          </cell>
          <cell r="CB744">
            <v>0</v>
          </cell>
          <cell r="CC744">
            <v>0.05</v>
          </cell>
          <cell r="CD744">
            <v>0</v>
          </cell>
        </row>
        <row r="745">
          <cell r="B745" t="str">
            <v>RCA06</v>
          </cell>
          <cell r="C745" t="str">
            <v>CAP47</v>
          </cell>
          <cell r="D745" t="str">
            <v>De    70  pares</v>
          </cell>
          <cell r="E745" t="str">
            <v>m</v>
          </cell>
          <cell r="F745" t="str">
            <v>NA</v>
          </cell>
          <cell r="G745" t="str">
            <v>NA</v>
          </cell>
          <cell r="H745" t="str">
            <v>NA</v>
          </cell>
          <cell r="I745" t="str">
            <v>NA</v>
          </cell>
          <cell r="J745" t="str">
            <v>NA</v>
          </cell>
          <cell r="K745" t="str">
            <v>NA</v>
          </cell>
          <cell r="L745" t="str">
            <v>NA</v>
          </cell>
          <cell r="M745" t="str">
            <v>NA</v>
          </cell>
          <cell r="N745" t="str">
            <v>NA</v>
          </cell>
          <cell r="O745" t="str">
            <v>NA</v>
          </cell>
          <cell r="P745" t="str">
            <v>NA</v>
          </cell>
          <cell r="Q745" t="str">
            <v>NA</v>
          </cell>
          <cell r="R745" t="str">
            <v>NA</v>
          </cell>
          <cell r="S745" t="str">
            <v>NA</v>
          </cell>
          <cell r="T745" t="str">
            <v>CER002</v>
          </cell>
          <cell r="U745" t="str">
            <v>NA</v>
          </cell>
          <cell r="V745" t="str">
            <v>NA</v>
          </cell>
          <cell r="W745" t="str">
            <v>NA</v>
          </cell>
          <cell r="X745" t="str">
            <v>NA</v>
          </cell>
          <cell r="Y745" t="str">
            <v>CMC012</v>
          </cell>
          <cell r="Z745" t="str">
            <v>NA</v>
          </cell>
          <cell r="AA745" t="str">
            <v>NA</v>
          </cell>
          <cell r="AB745" t="str">
            <v>NA</v>
          </cell>
          <cell r="AC745" t="str">
            <v>NA</v>
          </cell>
          <cell r="AD745">
            <v>1</v>
          </cell>
          <cell r="AE745" t="str">
            <v>NA</v>
          </cell>
          <cell r="AF745" t="str">
            <v>NA</v>
          </cell>
          <cell r="AG745" t="str">
            <v>NA</v>
          </cell>
          <cell r="AH745" t="str">
            <v>NA</v>
          </cell>
          <cell r="AI745">
            <v>12</v>
          </cell>
          <cell r="AJ745">
            <v>12</v>
          </cell>
          <cell r="AO745">
            <v>12226</v>
          </cell>
          <cell r="AP745">
            <v>0</v>
          </cell>
          <cell r="AQ745">
            <v>0</v>
          </cell>
          <cell r="AR745">
            <v>0</v>
          </cell>
          <cell r="AS745">
            <v>0</v>
          </cell>
          <cell r="AT745">
            <v>0</v>
          </cell>
          <cell r="AU745">
            <v>0</v>
          </cell>
          <cell r="AV745">
            <v>0</v>
          </cell>
          <cell r="AW745">
            <v>0</v>
          </cell>
          <cell r="AX745">
            <v>0</v>
          </cell>
          <cell r="AY745">
            <v>0</v>
          </cell>
          <cell r="AZ745">
            <v>0</v>
          </cell>
          <cell r="BA745">
            <v>0</v>
          </cell>
          <cell r="BB745">
            <v>0</v>
          </cell>
          <cell r="BC745">
            <v>0</v>
          </cell>
          <cell r="BD745">
            <v>0</v>
          </cell>
          <cell r="BE745">
            <v>48564</v>
          </cell>
          <cell r="BF745">
            <v>0</v>
          </cell>
          <cell r="BG745">
            <v>0</v>
          </cell>
          <cell r="BH745">
            <v>0</v>
          </cell>
          <cell r="BI745">
            <v>0</v>
          </cell>
          <cell r="BJ745">
            <v>4047</v>
          </cell>
          <cell r="BK745">
            <v>0</v>
          </cell>
          <cell r="BL745">
            <v>0</v>
          </cell>
          <cell r="BM745">
            <v>0</v>
          </cell>
          <cell r="BN745">
            <v>0</v>
          </cell>
          <cell r="BO745">
            <v>4047</v>
          </cell>
          <cell r="BP745">
            <v>98147</v>
          </cell>
          <cell r="BQ745">
            <v>0</v>
          </cell>
          <cell r="BR745">
            <v>0</v>
          </cell>
          <cell r="BS745">
            <v>0</v>
          </cell>
          <cell r="BT745">
            <v>0</v>
          </cell>
          <cell r="BU745">
            <v>8179</v>
          </cell>
          <cell r="BV745">
            <v>0</v>
          </cell>
          <cell r="BW745">
            <v>0</v>
          </cell>
          <cell r="BX745">
            <v>0</v>
          </cell>
          <cell r="BY745">
            <v>0</v>
          </cell>
          <cell r="BZ745">
            <v>8179</v>
          </cell>
          <cell r="CA745">
            <v>4047</v>
          </cell>
          <cell r="CB745">
            <v>12226</v>
          </cell>
          <cell r="CD745">
            <v>12226</v>
          </cell>
        </row>
        <row r="746">
          <cell r="B746" t="str">
            <v>RCC06</v>
          </cell>
          <cell r="C746" t="str">
            <v>CAP47</v>
          </cell>
          <cell r="D746" t="str">
            <v>De    70  pares</v>
          </cell>
          <cell r="E746" t="str">
            <v>m</v>
          </cell>
          <cell r="F746" t="str">
            <v>NA</v>
          </cell>
          <cell r="G746" t="str">
            <v>NA</v>
          </cell>
          <cell r="H746" t="str">
            <v>NA</v>
          </cell>
          <cell r="I746" t="str">
            <v>NA</v>
          </cell>
          <cell r="J746" t="str">
            <v>NA</v>
          </cell>
          <cell r="K746" t="str">
            <v>NA</v>
          </cell>
          <cell r="L746" t="str">
            <v>NA</v>
          </cell>
          <cell r="M746" t="str">
            <v>NA</v>
          </cell>
          <cell r="N746" t="str">
            <v>NA</v>
          </cell>
          <cell r="O746" t="str">
            <v>NA</v>
          </cell>
          <cell r="P746" t="str">
            <v>NA</v>
          </cell>
          <cell r="Q746" t="str">
            <v>NA</v>
          </cell>
          <cell r="R746" t="str">
            <v>NA</v>
          </cell>
          <cell r="S746" t="str">
            <v>NA</v>
          </cell>
          <cell r="T746" t="str">
            <v>CER001</v>
          </cell>
          <cell r="U746" t="str">
            <v>NA</v>
          </cell>
          <cell r="V746" t="str">
            <v>NA</v>
          </cell>
          <cell r="W746" t="str">
            <v>NA</v>
          </cell>
          <cell r="X746" t="str">
            <v>NA</v>
          </cell>
          <cell r="Y746" t="str">
            <v>CMC011</v>
          </cell>
          <cell r="Z746" t="str">
            <v>NA</v>
          </cell>
          <cell r="AA746" t="str">
            <v>NA</v>
          </cell>
          <cell r="AB746" t="str">
            <v>NA</v>
          </cell>
          <cell r="AC746" t="str">
            <v>NA</v>
          </cell>
          <cell r="AD746">
            <v>1</v>
          </cell>
          <cell r="AE746" t="str">
            <v>NA</v>
          </cell>
          <cell r="AF746" t="str">
            <v>NA</v>
          </cell>
          <cell r="AG746" t="str">
            <v>NA</v>
          </cell>
          <cell r="AH746" t="str">
            <v>NA</v>
          </cell>
          <cell r="AI746">
            <v>800</v>
          </cell>
          <cell r="AJ746">
            <v>800</v>
          </cell>
          <cell r="AO746">
            <v>470</v>
          </cell>
          <cell r="AP746">
            <v>0</v>
          </cell>
          <cell r="AQ746">
            <v>0</v>
          </cell>
          <cell r="AR746">
            <v>0</v>
          </cell>
          <cell r="AS746">
            <v>0</v>
          </cell>
          <cell r="AT746">
            <v>0</v>
          </cell>
          <cell r="AU746">
            <v>0</v>
          </cell>
          <cell r="AV746">
            <v>0</v>
          </cell>
          <cell r="AW746">
            <v>0</v>
          </cell>
          <cell r="AX746">
            <v>0</v>
          </cell>
          <cell r="AY746">
            <v>0</v>
          </cell>
          <cell r="AZ746">
            <v>0</v>
          </cell>
          <cell r="BA746">
            <v>0</v>
          </cell>
          <cell r="BB746">
            <v>0</v>
          </cell>
          <cell r="BC746">
            <v>0</v>
          </cell>
          <cell r="BD746">
            <v>0</v>
          </cell>
          <cell r="BE746">
            <v>250716</v>
          </cell>
          <cell r="BF746">
            <v>0</v>
          </cell>
          <cell r="BG746">
            <v>0</v>
          </cell>
          <cell r="BH746">
            <v>0</v>
          </cell>
          <cell r="BI746">
            <v>0</v>
          </cell>
          <cell r="BJ746">
            <v>313</v>
          </cell>
          <cell r="BK746">
            <v>0</v>
          </cell>
          <cell r="BL746">
            <v>0</v>
          </cell>
          <cell r="BM746">
            <v>0</v>
          </cell>
          <cell r="BN746">
            <v>0</v>
          </cell>
          <cell r="BO746">
            <v>313</v>
          </cell>
          <cell r="BP746">
            <v>125868</v>
          </cell>
          <cell r="BQ746">
            <v>0</v>
          </cell>
          <cell r="BR746">
            <v>0</v>
          </cell>
          <cell r="BS746">
            <v>0</v>
          </cell>
          <cell r="BT746">
            <v>0</v>
          </cell>
          <cell r="BU746">
            <v>157</v>
          </cell>
          <cell r="BV746">
            <v>0</v>
          </cell>
          <cell r="BW746">
            <v>0</v>
          </cell>
          <cell r="BX746">
            <v>0</v>
          </cell>
          <cell r="BY746">
            <v>0</v>
          </cell>
          <cell r="BZ746">
            <v>157</v>
          </cell>
          <cell r="CA746">
            <v>313</v>
          </cell>
          <cell r="CB746">
            <v>470</v>
          </cell>
          <cell r="CC746">
            <v>0.05</v>
          </cell>
          <cell r="CD746">
            <v>470</v>
          </cell>
        </row>
        <row r="747">
          <cell r="B747" t="str">
            <v>RCM06</v>
          </cell>
          <cell r="C747" t="str">
            <v>CAP47</v>
          </cell>
          <cell r="D747" t="str">
            <v>De    70  pares</v>
          </cell>
          <cell r="E747" t="str">
            <v>m</v>
          </cell>
          <cell r="F747" t="str">
            <v>NA</v>
          </cell>
          <cell r="G747" t="str">
            <v>NA</v>
          </cell>
          <cell r="H747" t="str">
            <v>NA</v>
          </cell>
          <cell r="I747" t="str">
            <v>NA</v>
          </cell>
          <cell r="J747" t="str">
            <v>NA</v>
          </cell>
          <cell r="K747" t="str">
            <v>NA</v>
          </cell>
          <cell r="L747" t="str">
            <v>NA</v>
          </cell>
          <cell r="M747" t="str">
            <v>NA</v>
          </cell>
          <cell r="N747" t="str">
            <v>NA</v>
          </cell>
          <cell r="O747" t="str">
            <v>NA</v>
          </cell>
          <cell r="P747" t="str">
            <v>NA</v>
          </cell>
          <cell r="Q747" t="str">
            <v>NA</v>
          </cell>
          <cell r="R747" t="str">
            <v>NA</v>
          </cell>
          <cell r="S747" t="str">
            <v>NA</v>
          </cell>
          <cell r="T747" t="str">
            <v>NA</v>
          </cell>
          <cell r="U747" t="str">
            <v>NA</v>
          </cell>
          <cell r="V747" t="str">
            <v>NA</v>
          </cell>
          <cell r="W747" t="str">
            <v>NA</v>
          </cell>
          <cell r="X747" t="str">
            <v>NA</v>
          </cell>
          <cell r="Y747" t="str">
            <v>NA</v>
          </cell>
          <cell r="Z747" t="str">
            <v>NA</v>
          </cell>
          <cell r="AA747" t="str">
            <v>NA</v>
          </cell>
          <cell r="AB747" t="str">
            <v>NA</v>
          </cell>
          <cell r="AC747" t="str">
            <v>NA</v>
          </cell>
          <cell r="AD747" t="str">
            <v>NA</v>
          </cell>
          <cell r="AE747" t="str">
            <v>NA</v>
          </cell>
          <cell r="AF747" t="str">
            <v>NA</v>
          </cell>
          <cell r="AG747" t="str">
            <v>NA</v>
          </cell>
          <cell r="AH747" t="str">
            <v>NA</v>
          </cell>
          <cell r="AI747">
            <v>0</v>
          </cell>
          <cell r="AO747">
            <v>0</v>
          </cell>
          <cell r="AP747">
            <v>0</v>
          </cell>
          <cell r="AQ747">
            <v>0</v>
          </cell>
          <cell r="AR747">
            <v>0</v>
          </cell>
          <cell r="AS747">
            <v>0</v>
          </cell>
          <cell r="AT747">
            <v>0</v>
          </cell>
          <cell r="AU747">
            <v>0</v>
          </cell>
          <cell r="AV747">
            <v>0</v>
          </cell>
          <cell r="AW747">
            <v>0</v>
          </cell>
          <cell r="AX747">
            <v>0</v>
          </cell>
          <cell r="AY747">
            <v>0</v>
          </cell>
          <cell r="AZ747">
            <v>0</v>
          </cell>
          <cell r="BA747">
            <v>0</v>
          </cell>
          <cell r="BB747">
            <v>0</v>
          </cell>
          <cell r="BC747">
            <v>0</v>
          </cell>
          <cell r="BD747">
            <v>0</v>
          </cell>
          <cell r="BE747">
            <v>0</v>
          </cell>
          <cell r="BF747">
            <v>0</v>
          </cell>
          <cell r="BG747">
            <v>0</v>
          </cell>
          <cell r="BH747">
            <v>0</v>
          </cell>
          <cell r="BI747">
            <v>0</v>
          </cell>
          <cell r="BJ747">
            <v>0</v>
          </cell>
          <cell r="BK747">
            <v>0</v>
          </cell>
          <cell r="BL747">
            <v>0</v>
          </cell>
          <cell r="BM747">
            <v>0</v>
          </cell>
          <cell r="BN747">
            <v>0</v>
          </cell>
          <cell r="BO747">
            <v>0</v>
          </cell>
          <cell r="BP747">
            <v>0</v>
          </cell>
          <cell r="BQ747">
            <v>0</v>
          </cell>
          <cell r="BR747">
            <v>0</v>
          </cell>
          <cell r="BS747">
            <v>0</v>
          </cell>
          <cell r="BT747">
            <v>0</v>
          </cell>
          <cell r="BU747">
            <v>0</v>
          </cell>
          <cell r="BV747">
            <v>0</v>
          </cell>
          <cell r="BW747">
            <v>0</v>
          </cell>
          <cell r="BX747">
            <v>0</v>
          </cell>
          <cell r="BY747">
            <v>0</v>
          </cell>
          <cell r="BZ747">
            <v>0</v>
          </cell>
          <cell r="CA747">
            <v>0</v>
          </cell>
          <cell r="CB747">
            <v>0</v>
          </cell>
          <cell r="CC747">
            <v>0.05</v>
          </cell>
          <cell r="CD747">
            <v>0</v>
          </cell>
        </row>
        <row r="748">
          <cell r="B748" t="str">
            <v>RCA07</v>
          </cell>
          <cell r="C748" t="str">
            <v>CAP47</v>
          </cell>
          <cell r="D748" t="str">
            <v>De   100  pares</v>
          </cell>
          <cell r="E748" t="str">
            <v>m</v>
          </cell>
          <cell r="F748" t="str">
            <v>NA</v>
          </cell>
          <cell r="G748" t="str">
            <v>NA</v>
          </cell>
          <cell r="H748" t="str">
            <v>NA</v>
          </cell>
          <cell r="I748" t="str">
            <v>NA</v>
          </cell>
          <cell r="J748" t="str">
            <v>NA</v>
          </cell>
          <cell r="K748" t="str">
            <v>NA</v>
          </cell>
          <cell r="L748" t="str">
            <v>NA</v>
          </cell>
          <cell r="M748" t="str">
            <v>NA</v>
          </cell>
          <cell r="N748" t="str">
            <v>NA</v>
          </cell>
          <cell r="O748" t="str">
            <v>NA</v>
          </cell>
          <cell r="P748" t="str">
            <v>NA</v>
          </cell>
          <cell r="Q748" t="str">
            <v>NA</v>
          </cell>
          <cell r="R748" t="str">
            <v>NA</v>
          </cell>
          <cell r="S748" t="str">
            <v>NA</v>
          </cell>
          <cell r="T748" t="str">
            <v>CER002</v>
          </cell>
          <cell r="U748" t="str">
            <v>NA</v>
          </cell>
          <cell r="V748" t="str">
            <v>NA</v>
          </cell>
          <cell r="W748" t="str">
            <v>NA</v>
          </cell>
          <cell r="X748" t="str">
            <v>NA</v>
          </cell>
          <cell r="Y748" t="str">
            <v>CMC012</v>
          </cell>
          <cell r="Z748" t="str">
            <v>NA</v>
          </cell>
          <cell r="AA748" t="str">
            <v>NA</v>
          </cell>
          <cell r="AB748" t="str">
            <v>NA</v>
          </cell>
          <cell r="AC748" t="str">
            <v>NA</v>
          </cell>
          <cell r="AD748">
            <v>1</v>
          </cell>
          <cell r="AE748" t="str">
            <v>NA</v>
          </cell>
          <cell r="AF748" t="str">
            <v>NA</v>
          </cell>
          <cell r="AG748" t="str">
            <v>NA</v>
          </cell>
          <cell r="AH748" t="str">
            <v>NA</v>
          </cell>
          <cell r="AI748">
            <v>300</v>
          </cell>
          <cell r="AJ748">
            <v>300</v>
          </cell>
          <cell r="AO748">
            <v>489</v>
          </cell>
          <cell r="AP748">
            <v>0</v>
          </cell>
          <cell r="AQ748">
            <v>0</v>
          </cell>
          <cell r="AR748">
            <v>0</v>
          </cell>
          <cell r="AS748">
            <v>0</v>
          </cell>
          <cell r="AT748">
            <v>0</v>
          </cell>
          <cell r="AU748">
            <v>0</v>
          </cell>
          <cell r="AV748">
            <v>0</v>
          </cell>
          <cell r="AW748">
            <v>0</v>
          </cell>
          <cell r="AX748">
            <v>0</v>
          </cell>
          <cell r="AY748">
            <v>0</v>
          </cell>
          <cell r="AZ748">
            <v>0</v>
          </cell>
          <cell r="BA748">
            <v>0</v>
          </cell>
          <cell r="BB748">
            <v>0</v>
          </cell>
          <cell r="BC748">
            <v>0</v>
          </cell>
          <cell r="BD748">
            <v>0</v>
          </cell>
          <cell r="BE748">
            <v>48564</v>
          </cell>
          <cell r="BF748">
            <v>0</v>
          </cell>
          <cell r="BG748">
            <v>0</v>
          </cell>
          <cell r="BH748">
            <v>0</v>
          </cell>
          <cell r="BI748">
            <v>0</v>
          </cell>
          <cell r="BJ748">
            <v>162</v>
          </cell>
          <cell r="BK748">
            <v>0</v>
          </cell>
          <cell r="BL748">
            <v>0</v>
          </cell>
          <cell r="BM748">
            <v>0</v>
          </cell>
          <cell r="BN748">
            <v>0</v>
          </cell>
          <cell r="BO748">
            <v>162</v>
          </cell>
          <cell r="BP748">
            <v>98147</v>
          </cell>
          <cell r="BQ748">
            <v>0</v>
          </cell>
          <cell r="BR748">
            <v>0</v>
          </cell>
          <cell r="BS748">
            <v>0</v>
          </cell>
          <cell r="BT748">
            <v>0</v>
          </cell>
          <cell r="BU748">
            <v>327</v>
          </cell>
          <cell r="BV748">
            <v>0</v>
          </cell>
          <cell r="BW748">
            <v>0</v>
          </cell>
          <cell r="BX748">
            <v>0</v>
          </cell>
          <cell r="BY748">
            <v>0</v>
          </cell>
          <cell r="BZ748">
            <v>327</v>
          </cell>
          <cell r="CA748">
            <v>162</v>
          </cell>
          <cell r="CB748">
            <v>489</v>
          </cell>
          <cell r="CD748">
            <v>489</v>
          </cell>
        </row>
        <row r="749">
          <cell r="B749" t="str">
            <v>RCC07</v>
          </cell>
          <cell r="C749" t="str">
            <v>CAP47</v>
          </cell>
          <cell r="D749" t="str">
            <v>De   100  pares</v>
          </cell>
          <cell r="E749" t="str">
            <v>m</v>
          </cell>
          <cell r="F749" t="str">
            <v>NA</v>
          </cell>
          <cell r="G749" t="str">
            <v>NA</v>
          </cell>
          <cell r="H749" t="str">
            <v>NA</v>
          </cell>
          <cell r="I749" t="str">
            <v>NA</v>
          </cell>
          <cell r="J749" t="str">
            <v>NA</v>
          </cell>
          <cell r="K749" t="str">
            <v>NA</v>
          </cell>
          <cell r="L749" t="str">
            <v>NA</v>
          </cell>
          <cell r="M749" t="str">
            <v>NA</v>
          </cell>
          <cell r="N749" t="str">
            <v>NA</v>
          </cell>
          <cell r="O749" t="str">
            <v>NA</v>
          </cell>
          <cell r="P749" t="str">
            <v>NA</v>
          </cell>
          <cell r="Q749" t="str">
            <v>NA</v>
          </cell>
          <cell r="R749" t="str">
            <v>NA</v>
          </cell>
          <cell r="S749" t="str">
            <v>NA</v>
          </cell>
          <cell r="T749" t="str">
            <v>CER001</v>
          </cell>
          <cell r="U749" t="str">
            <v>NA</v>
          </cell>
          <cell r="V749" t="str">
            <v>NA</v>
          </cell>
          <cell r="W749" t="str">
            <v>NA</v>
          </cell>
          <cell r="X749" t="str">
            <v>NA</v>
          </cell>
          <cell r="Y749" t="str">
            <v>CMC011</v>
          </cell>
          <cell r="Z749" t="str">
            <v>NA</v>
          </cell>
          <cell r="AA749" t="str">
            <v>NA</v>
          </cell>
          <cell r="AB749" t="str">
            <v>NA</v>
          </cell>
          <cell r="AC749" t="str">
            <v>NA</v>
          </cell>
          <cell r="AD749">
            <v>1</v>
          </cell>
          <cell r="AE749" t="str">
            <v>NA</v>
          </cell>
          <cell r="AF749" t="str">
            <v>NA</v>
          </cell>
          <cell r="AG749" t="str">
            <v>NA</v>
          </cell>
          <cell r="AH749" t="str">
            <v>NA</v>
          </cell>
          <cell r="AI749">
            <v>800</v>
          </cell>
          <cell r="AJ749">
            <v>800</v>
          </cell>
          <cell r="AO749">
            <v>470</v>
          </cell>
          <cell r="AP749">
            <v>0</v>
          </cell>
          <cell r="AQ749">
            <v>0</v>
          </cell>
          <cell r="AR749">
            <v>0</v>
          </cell>
          <cell r="AS749">
            <v>0</v>
          </cell>
          <cell r="AT749">
            <v>0</v>
          </cell>
          <cell r="AU749">
            <v>0</v>
          </cell>
          <cell r="AV749">
            <v>0</v>
          </cell>
          <cell r="AW749">
            <v>0</v>
          </cell>
          <cell r="AX749">
            <v>0</v>
          </cell>
          <cell r="AY749">
            <v>0</v>
          </cell>
          <cell r="AZ749">
            <v>0</v>
          </cell>
          <cell r="BA749">
            <v>0</v>
          </cell>
          <cell r="BB749">
            <v>0</v>
          </cell>
          <cell r="BC749">
            <v>0</v>
          </cell>
          <cell r="BD749">
            <v>0</v>
          </cell>
          <cell r="BE749">
            <v>250716</v>
          </cell>
          <cell r="BF749">
            <v>0</v>
          </cell>
          <cell r="BG749">
            <v>0</v>
          </cell>
          <cell r="BH749">
            <v>0</v>
          </cell>
          <cell r="BI749">
            <v>0</v>
          </cell>
          <cell r="BJ749">
            <v>313</v>
          </cell>
          <cell r="BK749">
            <v>0</v>
          </cell>
          <cell r="BL749">
            <v>0</v>
          </cell>
          <cell r="BM749">
            <v>0</v>
          </cell>
          <cell r="BN749">
            <v>0</v>
          </cell>
          <cell r="BO749">
            <v>313</v>
          </cell>
          <cell r="BP749">
            <v>125868</v>
          </cell>
          <cell r="BQ749">
            <v>0</v>
          </cell>
          <cell r="BR749">
            <v>0</v>
          </cell>
          <cell r="BS749">
            <v>0</v>
          </cell>
          <cell r="BT749">
            <v>0</v>
          </cell>
          <cell r="BU749">
            <v>157</v>
          </cell>
          <cell r="BV749">
            <v>0</v>
          </cell>
          <cell r="BW749">
            <v>0</v>
          </cell>
          <cell r="BX749">
            <v>0</v>
          </cell>
          <cell r="BY749">
            <v>0</v>
          </cell>
          <cell r="BZ749">
            <v>157</v>
          </cell>
          <cell r="CA749">
            <v>313</v>
          </cell>
          <cell r="CB749">
            <v>470</v>
          </cell>
          <cell r="CC749">
            <v>0.05</v>
          </cell>
          <cell r="CD749">
            <v>470</v>
          </cell>
        </row>
        <row r="750">
          <cell r="B750" t="str">
            <v>RCM07</v>
          </cell>
          <cell r="C750" t="str">
            <v>CAP47</v>
          </cell>
          <cell r="D750" t="str">
            <v>De   100  pares</v>
          </cell>
          <cell r="E750" t="str">
            <v>m</v>
          </cell>
          <cell r="F750" t="str">
            <v>NA</v>
          </cell>
          <cell r="G750" t="str">
            <v>NA</v>
          </cell>
          <cell r="H750" t="str">
            <v>NA</v>
          </cell>
          <cell r="I750" t="str">
            <v>NA</v>
          </cell>
          <cell r="J750" t="str">
            <v>NA</v>
          </cell>
          <cell r="K750" t="str">
            <v>NA</v>
          </cell>
          <cell r="L750" t="str">
            <v>NA</v>
          </cell>
          <cell r="M750" t="str">
            <v>NA</v>
          </cell>
          <cell r="N750" t="str">
            <v>NA</v>
          </cell>
          <cell r="O750" t="str">
            <v>NA</v>
          </cell>
          <cell r="P750" t="str">
            <v>NA</v>
          </cell>
          <cell r="Q750" t="str">
            <v>NA</v>
          </cell>
          <cell r="R750" t="str">
            <v>NA</v>
          </cell>
          <cell r="S750" t="str">
            <v>NA</v>
          </cell>
          <cell r="T750" t="str">
            <v>NA</v>
          </cell>
          <cell r="U750" t="str">
            <v>NA</v>
          </cell>
          <cell r="V750" t="str">
            <v>NA</v>
          </cell>
          <cell r="W750" t="str">
            <v>NA</v>
          </cell>
          <cell r="X750" t="str">
            <v>NA</v>
          </cell>
          <cell r="Y750" t="str">
            <v>NA</v>
          </cell>
          <cell r="Z750" t="str">
            <v>NA</v>
          </cell>
          <cell r="AA750" t="str">
            <v>NA</v>
          </cell>
          <cell r="AB750" t="str">
            <v>NA</v>
          </cell>
          <cell r="AC750" t="str">
            <v>NA</v>
          </cell>
          <cell r="AD750" t="str">
            <v>NA</v>
          </cell>
          <cell r="AE750" t="str">
            <v>NA</v>
          </cell>
          <cell r="AF750" t="str">
            <v>NA</v>
          </cell>
          <cell r="AG750" t="str">
            <v>NA</v>
          </cell>
          <cell r="AH750" t="str">
            <v>NA</v>
          </cell>
          <cell r="AI750">
            <v>0</v>
          </cell>
          <cell r="AO750">
            <v>0</v>
          </cell>
          <cell r="AP750">
            <v>0</v>
          </cell>
          <cell r="AQ750">
            <v>0</v>
          </cell>
          <cell r="AR750">
            <v>0</v>
          </cell>
          <cell r="AS750">
            <v>0</v>
          </cell>
          <cell r="AT750">
            <v>0</v>
          </cell>
          <cell r="AU750">
            <v>0</v>
          </cell>
          <cell r="AV750">
            <v>0</v>
          </cell>
          <cell r="AW750">
            <v>0</v>
          </cell>
          <cell r="AX750">
            <v>0</v>
          </cell>
          <cell r="AY750">
            <v>0</v>
          </cell>
          <cell r="AZ750">
            <v>0</v>
          </cell>
          <cell r="BA750">
            <v>0</v>
          </cell>
          <cell r="BB750">
            <v>0</v>
          </cell>
          <cell r="BC750">
            <v>0</v>
          </cell>
          <cell r="BD750">
            <v>0</v>
          </cell>
          <cell r="BE750">
            <v>0</v>
          </cell>
          <cell r="BF750">
            <v>0</v>
          </cell>
          <cell r="BG750">
            <v>0</v>
          </cell>
          <cell r="BH750">
            <v>0</v>
          </cell>
          <cell r="BI750">
            <v>0</v>
          </cell>
          <cell r="BJ750">
            <v>0</v>
          </cell>
          <cell r="BK750">
            <v>0</v>
          </cell>
          <cell r="BL750">
            <v>0</v>
          </cell>
          <cell r="BM750">
            <v>0</v>
          </cell>
          <cell r="BN750">
            <v>0</v>
          </cell>
          <cell r="BO750">
            <v>0</v>
          </cell>
          <cell r="BP750">
            <v>0</v>
          </cell>
          <cell r="BQ750">
            <v>0</v>
          </cell>
          <cell r="BR750">
            <v>0</v>
          </cell>
          <cell r="BS750">
            <v>0</v>
          </cell>
          <cell r="BT750">
            <v>0</v>
          </cell>
          <cell r="BU750">
            <v>0</v>
          </cell>
          <cell r="BV750">
            <v>0</v>
          </cell>
          <cell r="BW750">
            <v>0</v>
          </cell>
          <cell r="BX750">
            <v>0</v>
          </cell>
          <cell r="BY750">
            <v>0</v>
          </cell>
          <cell r="BZ750">
            <v>0</v>
          </cell>
          <cell r="CA750">
            <v>0</v>
          </cell>
          <cell r="CB750">
            <v>0</v>
          </cell>
          <cell r="CC750">
            <v>0.05</v>
          </cell>
          <cell r="CD750">
            <v>0</v>
          </cell>
        </row>
        <row r="751">
          <cell r="B751" t="str">
            <v>RCA08</v>
          </cell>
          <cell r="C751" t="str">
            <v>CAP47</v>
          </cell>
          <cell r="D751" t="str">
            <v>De   150  pares</v>
          </cell>
          <cell r="E751" t="str">
            <v>m</v>
          </cell>
          <cell r="F751" t="str">
            <v>NA</v>
          </cell>
          <cell r="G751" t="str">
            <v>NA</v>
          </cell>
          <cell r="H751" t="str">
            <v>NA</v>
          </cell>
          <cell r="I751" t="str">
            <v>NA</v>
          </cell>
          <cell r="J751" t="str">
            <v>NA</v>
          </cell>
          <cell r="K751" t="str">
            <v>NA</v>
          </cell>
          <cell r="L751" t="str">
            <v>NA</v>
          </cell>
          <cell r="M751" t="str">
            <v>NA</v>
          </cell>
          <cell r="N751" t="str">
            <v>NA</v>
          </cell>
          <cell r="O751" t="str">
            <v>NA</v>
          </cell>
          <cell r="P751" t="str">
            <v>NA</v>
          </cell>
          <cell r="Q751" t="str">
            <v>NA</v>
          </cell>
          <cell r="R751" t="str">
            <v>NA</v>
          </cell>
          <cell r="S751" t="str">
            <v>NA</v>
          </cell>
          <cell r="T751" t="str">
            <v>CER002</v>
          </cell>
          <cell r="U751" t="str">
            <v>NA</v>
          </cell>
          <cell r="V751" t="str">
            <v>NA</v>
          </cell>
          <cell r="W751" t="str">
            <v>NA</v>
          </cell>
          <cell r="X751" t="str">
            <v>NA</v>
          </cell>
          <cell r="Y751" t="str">
            <v>CMC012</v>
          </cell>
          <cell r="Z751" t="str">
            <v>NA</v>
          </cell>
          <cell r="AA751" t="str">
            <v>NA</v>
          </cell>
          <cell r="AB751" t="str">
            <v>NA</v>
          </cell>
          <cell r="AC751" t="str">
            <v>NA</v>
          </cell>
          <cell r="AD751">
            <v>1</v>
          </cell>
          <cell r="AE751" t="str">
            <v>NA</v>
          </cell>
          <cell r="AF751" t="str">
            <v>NA</v>
          </cell>
          <cell r="AG751" t="str">
            <v>NA</v>
          </cell>
          <cell r="AH751" t="str">
            <v>NA</v>
          </cell>
          <cell r="AI751">
            <v>275</v>
          </cell>
          <cell r="AJ751">
            <v>275</v>
          </cell>
          <cell r="AO751">
            <v>534</v>
          </cell>
          <cell r="AP751">
            <v>0</v>
          </cell>
          <cell r="AQ751">
            <v>0</v>
          </cell>
          <cell r="AR751">
            <v>0</v>
          </cell>
          <cell r="AS751">
            <v>0</v>
          </cell>
          <cell r="AT751">
            <v>0</v>
          </cell>
          <cell r="AU751">
            <v>0</v>
          </cell>
          <cell r="AV751">
            <v>0</v>
          </cell>
          <cell r="AW751">
            <v>0</v>
          </cell>
          <cell r="AX751">
            <v>0</v>
          </cell>
          <cell r="AY751">
            <v>0</v>
          </cell>
          <cell r="AZ751">
            <v>0</v>
          </cell>
          <cell r="BA751">
            <v>0</v>
          </cell>
          <cell r="BB751">
            <v>0</v>
          </cell>
          <cell r="BC751">
            <v>0</v>
          </cell>
          <cell r="BD751">
            <v>0</v>
          </cell>
          <cell r="BE751">
            <v>48564</v>
          </cell>
          <cell r="BF751">
            <v>0</v>
          </cell>
          <cell r="BG751">
            <v>0</v>
          </cell>
          <cell r="BH751">
            <v>0</v>
          </cell>
          <cell r="BI751">
            <v>0</v>
          </cell>
          <cell r="BJ751">
            <v>177</v>
          </cell>
          <cell r="BK751">
            <v>0</v>
          </cell>
          <cell r="BL751">
            <v>0</v>
          </cell>
          <cell r="BM751">
            <v>0</v>
          </cell>
          <cell r="BN751">
            <v>0</v>
          </cell>
          <cell r="BO751">
            <v>177</v>
          </cell>
          <cell r="BP751">
            <v>98147</v>
          </cell>
          <cell r="BQ751">
            <v>0</v>
          </cell>
          <cell r="BR751">
            <v>0</v>
          </cell>
          <cell r="BS751">
            <v>0</v>
          </cell>
          <cell r="BT751">
            <v>0</v>
          </cell>
          <cell r="BU751">
            <v>357</v>
          </cell>
          <cell r="BV751">
            <v>0</v>
          </cell>
          <cell r="BW751">
            <v>0</v>
          </cell>
          <cell r="BX751">
            <v>0</v>
          </cell>
          <cell r="BY751">
            <v>0</v>
          </cell>
          <cell r="BZ751">
            <v>357</v>
          </cell>
          <cell r="CA751">
            <v>177</v>
          </cell>
          <cell r="CB751">
            <v>534</v>
          </cell>
          <cell r="CC751">
            <v>0.05</v>
          </cell>
          <cell r="CD751">
            <v>534</v>
          </cell>
        </row>
        <row r="752">
          <cell r="B752" t="str">
            <v>RCC08</v>
          </cell>
          <cell r="C752" t="str">
            <v>CAP47</v>
          </cell>
          <cell r="D752" t="str">
            <v>De   150  pares</v>
          </cell>
          <cell r="E752" t="str">
            <v>m</v>
          </cell>
          <cell r="F752" t="str">
            <v>NA</v>
          </cell>
          <cell r="G752" t="str">
            <v>NA</v>
          </cell>
          <cell r="H752" t="str">
            <v>NA</v>
          </cell>
          <cell r="I752" t="str">
            <v>NA</v>
          </cell>
          <cell r="J752" t="str">
            <v>NA</v>
          </cell>
          <cell r="K752" t="str">
            <v>NA</v>
          </cell>
          <cell r="L752" t="str">
            <v>NA</v>
          </cell>
          <cell r="M752" t="str">
            <v>NA</v>
          </cell>
          <cell r="N752" t="str">
            <v>NA</v>
          </cell>
          <cell r="O752" t="str">
            <v>NA</v>
          </cell>
          <cell r="P752" t="str">
            <v>NA</v>
          </cell>
          <cell r="Q752" t="str">
            <v>NA</v>
          </cell>
          <cell r="R752" t="str">
            <v>NA</v>
          </cell>
          <cell r="S752" t="str">
            <v>NA</v>
          </cell>
          <cell r="T752" t="str">
            <v>CER001</v>
          </cell>
          <cell r="U752" t="str">
            <v>NA</v>
          </cell>
          <cell r="V752" t="str">
            <v>NA</v>
          </cell>
          <cell r="W752" t="str">
            <v>NA</v>
          </cell>
          <cell r="X752" t="str">
            <v>NA</v>
          </cell>
          <cell r="Y752" t="str">
            <v>CMC011</v>
          </cell>
          <cell r="Z752" t="str">
            <v>NA</v>
          </cell>
          <cell r="AA752" t="str">
            <v>NA</v>
          </cell>
          <cell r="AB752" t="str">
            <v>NA</v>
          </cell>
          <cell r="AC752" t="str">
            <v>NA</v>
          </cell>
          <cell r="AD752">
            <v>1</v>
          </cell>
          <cell r="AE752" t="str">
            <v>NA</v>
          </cell>
          <cell r="AF752" t="str">
            <v>NA</v>
          </cell>
          <cell r="AG752" t="str">
            <v>NA</v>
          </cell>
          <cell r="AH752" t="str">
            <v>NA</v>
          </cell>
          <cell r="AI752">
            <v>775</v>
          </cell>
          <cell r="AJ752">
            <v>775</v>
          </cell>
          <cell r="AO752">
            <v>486</v>
          </cell>
          <cell r="AP752">
            <v>0</v>
          </cell>
          <cell r="AQ752">
            <v>0</v>
          </cell>
          <cell r="AR752">
            <v>0</v>
          </cell>
          <cell r="AS752">
            <v>0</v>
          </cell>
          <cell r="AT752">
            <v>0</v>
          </cell>
          <cell r="AU752">
            <v>0</v>
          </cell>
          <cell r="AV752">
            <v>0</v>
          </cell>
          <cell r="AW752">
            <v>0</v>
          </cell>
          <cell r="AX752">
            <v>0</v>
          </cell>
          <cell r="AY752">
            <v>0</v>
          </cell>
          <cell r="AZ752">
            <v>0</v>
          </cell>
          <cell r="BA752">
            <v>0</v>
          </cell>
          <cell r="BB752">
            <v>0</v>
          </cell>
          <cell r="BC752">
            <v>0</v>
          </cell>
          <cell r="BD752">
            <v>0</v>
          </cell>
          <cell r="BE752">
            <v>250716</v>
          </cell>
          <cell r="BF752">
            <v>0</v>
          </cell>
          <cell r="BG752">
            <v>0</v>
          </cell>
          <cell r="BH752">
            <v>0</v>
          </cell>
          <cell r="BI752">
            <v>0</v>
          </cell>
          <cell r="BJ752">
            <v>324</v>
          </cell>
          <cell r="BK752">
            <v>0</v>
          </cell>
          <cell r="BL752">
            <v>0</v>
          </cell>
          <cell r="BM752">
            <v>0</v>
          </cell>
          <cell r="BN752">
            <v>0</v>
          </cell>
          <cell r="BO752">
            <v>324</v>
          </cell>
          <cell r="BP752">
            <v>125868</v>
          </cell>
          <cell r="BQ752">
            <v>0</v>
          </cell>
          <cell r="BR752">
            <v>0</v>
          </cell>
          <cell r="BS752">
            <v>0</v>
          </cell>
          <cell r="BT752">
            <v>0</v>
          </cell>
          <cell r="BU752">
            <v>162</v>
          </cell>
          <cell r="BV752">
            <v>0</v>
          </cell>
          <cell r="BW752">
            <v>0</v>
          </cell>
          <cell r="BX752">
            <v>0</v>
          </cell>
          <cell r="BY752">
            <v>0</v>
          </cell>
          <cell r="BZ752">
            <v>162</v>
          </cell>
          <cell r="CA752">
            <v>324</v>
          </cell>
          <cell r="CB752">
            <v>486</v>
          </cell>
          <cell r="CC752">
            <v>0.05</v>
          </cell>
          <cell r="CD752">
            <v>486</v>
          </cell>
        </row>
        <row r="753">
          <cell r="B753" t="str">
            <v>RCC09</v>
          </cell>
          <cell r="C753" t="str">
            <v>CAP47</v>
          </cell>
          <cell r="D753" t="str">
            <v>De   200  pares</v>
          </cell>
          <cell r="E753" t="str">
            <v>m</v>
          </cell>
          <cell r="F753" t="str">
            <v>NA</v>
          </cell>
          <cell r="G753" t="str">
            <v>NA</v>
          </cell>
          <cell r="H753" t="str">
            <v>NA</v>
          </cell>
          <cell r="I753" t="str">
            <v>NA</v>
          </cell>
          <cell r="J753" t="str">
            <v>NA</v>
          </cell>
          <cell r="K753" t="str">
            <v>NA</v>
          </cell>
          <cell r="L753" t="str">
            <v>NA</v>
          </cell>
          <cell r="M753" t="str">
            <v>NA</v>
          </cell>
          <cell r="N753" t="str">
            <v>NA</v>
          </cell>
          <cell r="O753" t="str">
            <v>NA</v>
          </cell>
          <cell r="P753" t="str">
            <v>NA</v>
          </cell>
          <cell r="Q753" t="str">
            <v>NA</v>
          </cell>
          <cell r="R753" t="str">
            <v>NA</v>
          </cell>
          <cell r="S753" t="str">
            <v>NA</v>
          </cell>
          <cell r="T753" t="str">
            <v>CER001</v>
          </cell>
          <cell r="U753" t="str">
            <v>NA</v>
          </cell>
          <cell r="V753" t="str">
            <v>NA</v>
          </cell>
          <cell r="W753" t="str">
            <v>NA</v>
          </cell>
          <cell r="X753" t="str">
            <v>NA</v>
          </cell>
          <cell r="Y753" t="str">
            <v>CMC011</v>
          </cell>
          <cell r="Z753" t="str">
            <v>NA</v>
          </cell>
          <cell r="AA753" t="str">
            <v>NA</v>
          </cell>
          <cell r="AB753" t="str">
            <v>NA</v>
          </cell>
          <cell r="AC753" t="str">
            <v>NA</v>
          </cell>
          <cell r="AD753">
            <v>1</v>
          </cell>
          <cell r="AE753" t="str">
            <v>NA</v>
          </cell>
          <cell r="AF753" t="str">
            <v>NA</v>
          </cell>
          <cell r="AG753" t="str">
            <v>NA</v>
          </cell>
          <cell r="AH753" t="str">
            <v>NA</v>
          </cell>
          <cell r="AI753">
            <v>775</v>
          </cell>
          <cell r="AJ753">
            <v>775</v>
          </cell>
          <cell r="AO753">
            <v>486</v>
          </cell>
          <cell r="AP753">
            <v>0</v>
          </cell>
          <cell r="AQ753">
            <v>0</v>
          </cell>
          <cell r="AR753">
            <v>0</v>
          </cell>
          <cell r="AS753">
            <v>0</v>
          </cell>
          <cell r="AT753">
            <v>0</v>
          </cell>
          <cell r="AU753">
            <v>0</v>
          </cell>
          <cell r="AV753">
            <v>0</v>
          </cell>
          <cell r="AW753">
            <v>0</v>
          </cell>
          <cell r="AX753">
            <v>0</v>
          </cell>
          <cell r="AY753">
            <v>0</v>
          </cell>
          <cell r="AZ753">
            <v>0</v>
          </cell>
          <cell r="BA753">
            <v>0</v>
          </cell>
          <cell r="BB753">
            <v>0</v>
          </cell>
          <cell r="BC753">
            <v>0</v>
          </cell>
          <cell r="BD753">
            <v>0</v>
          </cell>
          <cell r="BE753">
            <v>250716</v>
          </cell>
          <cell r="BF753">
            <v>0</v>
          </cell>
          <cell r="BG753">
            <v>0</v>
          </cell>
          <cell r="BH753">
            <v>0</v>
          </cell>
          <cell r="BI753">
            <v>0</v>
          </cell>
          <cell r="BJ753">
            <v>324</v>
          </cell>
          <cell r="BK753">
            <v>0</v>
          </cell>
          <cell r="BL753">
            <v>0</v>
          </cell>
          <cell r="BM753">
            <v>0</v>
          </cell>
          <cell r="BN753">
            <v>0</v>
          </cell>
          <cell r="BO753">
            <v>324</v>
          </cell>
          <cell r="BP753">
            <v>125868</v>
          </cell>
          <cell r="BQ753">
            <v>0</v>
          </cell>
          <cell r="BR753">
            <v>0</v>
          </cell>
          <cell r="BS753">
            <v>0</v>
          </cell>
          <cell r="BT753">
            <v>0</v>
          </cell>
          <cell r="BU753">
            <v>162</v>
          </cell>
          <cell r="BV753">
            <v>0</v>
          </cell>
          <cell r="BW753">
            <v>0</v>
          </cell>
          <cell r="BX753">
            <v>0</v>
          </cell>
          <cell r="BY753">
            <v>0</v>
          </cell>
          <cell r="BZ753">
            <v>162</v>
          </cell>
          <cell r="CA753">
            <v>324</v>
          </cell>
          <cell r="CB753">
            <v>486</v>
          </cell>
          <cell r="CC753">
            <v>0.05</v>
          </cell>
          <cell r="CD753">
            <v>486</v>
          </cell>
        </row>
        <row r="754">
          <cell r="B754" t="str">
            <v>RCM09</v>
          </cell>
          <cell r="C754" t="str">
            <v>CAP47</v>
          </cell>
          <cell r="D754" t="str">
            <v>De   200  pares</v>
          </cell>
          <cell r="E754" t="str">
            <v>m</v>
          </cell>
          <cell r="F754" t="str">
            <v>NA</v>
          </cell>
          <cell r="G754" t="str">
            <v>NA</v>
          </cell>
          <cell r="H754" t="str">
            <v>NA</v>
          </cell>
          <cell r="I754" t="str">
            <v>NA</v>
          </cell>
          <cell r="J754" t="str">
            <v>NA</v>
          </cell>
          <cell r="K754" t="str">
            <v>NA</v>
          </cell>
          <cell r="L754" t="str">
            <v>NA</v>
          </cell>
          <cell r="M754" t="str">
            <v>NA</v>
          </cell>
          <cell r="N754" t="str">
            <v>NA</v>
          </cell>
          <cell r="O754" t="str">
            <v>NA</v>
          </cell>
          <cell r="P754" t="str">
            <v>NA</v>
          </cell>
          <cell r="Q754" t="str">
            <v>NA</v>
          </cell>
          <cell r="R754" t="str">
            <v>NA</v>
          </cell>
          <cell r="S754" t="str">
            <v>NA</v>
          </cell>
          <cell r="T754" t="str">
            <v>NA</v>
          </cell>
          <cell r="U754" t="str">
            <v>NA</v>
          </cell>
          <cell r="V754" t="str">
            <v>NA</v>
          </cell>
          <cell r="W754" t="str">
            <v>NA</v>
          </cell>
          <cell r="X754" t="str">
            <v>NA</v>
          </cell>
          <cell r="Y754" t="str">
            <v>NA</v>
          </cell>
          <cell r="Z754" t="str">
            <v>NA</v>
          </cell>
          <cell r="AA754" t="str">
            <v>NA</v>
          </cell>
          <cell r="AB754" t="str">
            <v>NA</v>
          </cell>
          <cell r="AC754" t="str">
            <v>NA</v>
          </cell>
          <cell r="AD754" t="str">
            <v>NA</v>
          </cell>
          <cell r="AE754" t="str">
            <v>NA</v>
          </cell>
          <cell r="AF754" t="str">
            <v>NA</v>
          </cell>
          <cell r="AG754" t="str">
            <v>NA</v>
          </cell>
          <cell r="AH754" t="str">
            <v>NA</v>
          </cell>
          <cell r="AI754">
            <v>0</v>
          </cell>
          <cell r="AO754">
            <v>0</v>
          </cell>
          <cell r="AP754">
            <v>0</v>
          </cell>
          <cell r="AQ754">
            <v>0</v>
          </cell>
          <cell r="AR754">
            <v>0</v>
          </cell>
          <cell r="AS754">
            <v>0</v>
          </cell>
          <cell r="AT754">
            <v>0</v>
          </cell>
          <cell r="AU754">
            <v>0</v>
          </cell>
          <cell r="AV754">
            <v>0</v>
          </cell>
          <cell r="AW754">
            <v>0</v>
          </cell>
          <cell r="AX754">
            <v>0</v>
          </cell>
          <cell r="AY754">
            <v>0</v>
          </cell>
          <cell r="AZ754">
            <v>0</v>
          </cell>
          <cell r="BA754">
            <v>0</v>
          </cell>
          <cell r="BB754">
            <v>0</v>
          </cell>
          <cell r="BC754">
            <v>0</v>
          </cell>
          <cell r="BD754">
            <v>0</v>
          </cell>
          <cell r="BE754">
            <v>0</v>
          </cell>
          <cell r="BF754">
            <v>0</v>
          </cell>
          <cell r="BG754">
            <v>0</v>
          </cell>
          <cell r="BH754">
            <v>0</v>
          </cell>
          <cell r="BI754">
            <v>0</v>
          </cell>
          <cell r="BJ754">
            <v>0</v>
          </cell>
          <cell r="BK754">
            <v>0</v>
          </cell>
          <cell r="BL754">
            <v>0</v>
          </cell>
          <cell r="BM754">
            <v>0</v>
          </cell>
          <cell r="BN754">
            <v>0</v>
          </cell>
          <cell r="BO754">
            <v>0</v>
          </cell>
          <cell r="BP754">
            <v>0</v>
          </cell>
          <cell r="BQ754">
            <v>0</v>
          </cell>
          <cell r="BR754">
            <v>0</v>
          </cell>
          <cell r="BS754">
            <v>0</v>
          </cell>
          <cell r="BT754">
            <v>0</v>
          </cell>
          <cell r="BU754">
            <v>0</v>
          </cell>
          <cell r="BV754">
            <v>0</v>
          </cell>
          <cell r="BW754">
            <v>0</v>
          </cell>
          <cell r="BX754">
            <v>0</v>
          </cell>
          <cell r="BY754">
            <v>0</v>
          </cell>
          <cell r="BZ754">
            <v>0</v>
          </cell>
          <cell r="CA754">
            <v>0</v>
          </cell>
          <cell r="CB754">
            <v>0</v>
          </cell>
          <cell r="CC754">
            <v>0.05</v>
          </cell>
          <cell r="CD754">
            <v>0</v>
          </cell>
        </row>
        <row r="755">
          <cell r="B755" t="str">
            <v>RCA09</v>
          </cell>
          <cell r="C755" t="str">
            <v>CAP47</v>
          </cell>
          <cell r="D755" t="str">
            <v>De   300  pares</v>
          </cell>
          <cell r="E755" t="str">
            <v>m</v>
          </cell>
          <cell r="F755" t="str">
            <v>NA</v>
          </cell>
          <cell r="G755" t="str">
            <v>NA</v>
          </cell>
          <cell r="H755" t="str">
            <v>NA</v>
          </cell>
          <cell r="I755" t="str">
            <v>NA</v>
          </cell>
          <cell r="J755" t="str">
            <v>NA</v>
          </cell>
          <cell r="K755" t="str">
            <v>NA</v>
          </cell>
          <cell r="L755" t="str">
            <v>NA</v>
          </cell>
          <cell r="M755" t="str">
            <v>NA</v>
          </cell>
          <cell r="N755" t="str">
            <v>NA</v>
          </cell>
          <cell r="O755" t="str">
            <v>NA</v>
          </cell>
          <cell r="P755" t="str">
            <v>NA</v>
          </cell>
          <cell r="Q755" t="str">
            <v>NA</v>
          </cell>
          <cell r="R755" t="str">
            <v>NA</v>
          </cell>
          <cell r="S755" t="str">
            <v>NA</v>
          </cell>
          <cell r="T755" t="str">
            <v>NA</v>
          </cell>
          <cell r="U755" t="str">
            <v>NA</v>
          </cell>
          <cell r="V755" t="str">
            <v>NA</v>
          </cell>
          <cell r="W755" t="str">
            <v>NA</v>
          </cell>
          <cell r="X755" t="str">
            <v>NA</v>
          </cell>
          <cell r="Y755" t="str">
            <v>CMC012</v>
          </cell>
          <cell r="Z755" t="str">
            <v>NA</v>
          </cell>
          <cell r="AA755" t="str">
            <v>NA</v>
          </cell>
          <cell r="AB755" t="str">
            <v>NA</v>
          </cell>
          <cell r="AC755" t="str">
            <v>NA</v>
          </cell>
          <cell r="AD755">
            <v>1</v>
          </cell>
          <cell r="AE755" t="str">
            <v>NA</v>
          </cell>
          <cell r="AF755" t="str">
            <v>NA</v>
          </cell>
          <cell r="AG755" t="str">
            <v>NA</v>
          </cell>
          <cell r="AH755" t="str">
            <v>NA</v>
          </cell>
          <cell r="AI755">
            <v>200</v>
          </cell>
          <cell r="AJ755">
            <v>200</v>
          </cell>
          <cell r="AO755">
            <v>491</v>
          </cell>
          <cell r="AP755">
            <v>0</v>
          </cell>
          <cell r="AQ755">
            <v>0</v>
          </cell>
          <cell r="AR755">
            <v>0</v>
          </cell>
          <cell r="AS755">
            <v>0</v>
          </cell>
          <cell r="AT755">
            <v>0</v>
          </cell>
          <cell r="AU755">
            <v>0</v>
          </cell>
          <cell r="AV755">
            <v>0</v>
          </cell>
          <cell r="AW755">
            <v>0</v>
          </cell>
          <cell r="AX755">
            <v>0</v>
          </cell>
          <cell r="AY755">
            <v>0</v>
          </cell>
          <cell r="AZ755">
            <v>0</v>
          </cell>
          <cell r="BA755">
            <v>0</v>
          </cell>
          <cell r="BB755">
            <v>0</v>
          </cell>
          <cell r="BC755">
            <v>0</v>
          </cell>
          <cell r="BD755">
            <v>0</v>
          </cell>
          <cell r="BE755">
            <v>0</v>
          </cell>
          <cell r="BF755">
            <v>0</v>
          </cell>
          <cell r="BG755">
            <v>0</v>
          </cell>
          <cell r="BH755">
            <v>0</v>
          </cell>
          <cell r="BI755">
            <v>0</v>
          </cell>
          <cell r="BJ755">
            <v>0</v>
          </cell>
          <cell r="BK755">
            <v>0</v>
          </cell>
          <cell r="BL755">
            <v>0</v>
          </cell>
          <cell r="BM755">
            <v>0</v>
          </cell>
          <cell r="BN755">
            <v>0</v>
          </cell>
          <cell r="BO755">
            <v>0</v>
          </cell>
          <cell r="BP755">
            <v>98147</v>
          </cell>
          <cell r="BQ755">
            <v>0</v>
          </cell>
          <cell r="BR755">
            <v>0</v>
          </cell>
          <cell r="BS755">
            <v>0</v>
          </cell>
          <cell r="BT755">
            <v>0</v>
          </cell>
          <cell r="BU755">
            <v>491</v>
          </cell>
          <cell r="BV755">
            <v>0</v>
          </cell>
          <cell r="BW755">
            <v>0</v>
          </cell>
          <cell r="BX755">
            <v>0</v>
          </cell>
          <cell r="BY755">
            <v>0</v>
          </cell>
          <cell r="BZ755">
            <v>491</v>
          </cell>
          <cell r="CA755">
            <v>0</v>
          </cell>
          <cell r="CB755">
            <v>491</v>
          </cell>
          <cell r="CC755">
            <v>0.05</v>
          </cell>
          <cell r="CD755">
            <v>491</v>
          </cell>
        </row>
        <row r="756">
          <cell r="B756" t="str">
            <v>RCC10</v>
          </cell>
          <cell r="C756" t="str">
            <v>CAP47</v>
          </cell>
          <cell r="D756" t="str">
            <v>De   300  pares</v>
          </cell>
          <cell r="E756" t="str">
            <v>m</v>
          </cell>
          <cell r="F756" t="str">
            <v>NA</v>
          </cell>
          <cell r="G756" t="str">
            <v>NA</v>
          </cell>
          <cell r="H756" t="str">
            <v>NA</v>
          </cell>
          <cell r="I756" t="str">
            <v>NA</v>
          </cell>
          <cell r="J756" t="str">
            <v>NA</v>
          </cell>
          <cell r="K756" t="str">
            <v>NA</v>
          </cell>
          <cell r="L756" t="str">
            <v>NA</v>
          </cell>
          <cell r="M756" t="str">
            <v>NA</v>
          </cell>
          <cell r="N756" t="str">
            <v>NA</v>
          </cell>
          <cell r="O756" t="str">
            <v>NA</v>
          </cell>
          <cell r="P756" t="str">
            <v>NA</v>
          </cell>
          <cell r="Q756" t="str">
            <v>NA</v>
          </cell>
          <cell r="R756" t="str">
            <v>NA</v>
          </cell>
          <cell r="S756" t="str">
            <v>NA</v>
          </cell>
          <cell r="T756" t="str">
            <v>CER001</v>
          </cell>
          <cell r="U756" t="str">
            <v>NA</v>
          </cell>
          <cell r="V756" t="str">
            <v>NA</v>
          </cell>
          <cell r="W756" t="str">
            <v>NA</v>
          </cell>
          <cell r="X756" t="str">
            <v>NA</v>
          </cell>
          <cell r="Y756" t="str">
            <v>CMC011</v>
          </cell>
          <cell r="Z756" t="str">
            <v>NA</v>
          </cell>
          <cell r="AA756" t="str">
            <v>NA</v>
          </cell>
          <cell r="AB756" t="str">
            <v>NA</v>
          </cell>
          <cell r="AC756" t="str">
            <v>NA</v>
          </cell>
          <cell r="AD756">
            <v>1</v>
          </cell>
          <cell r="AE756" t="str">
            <v>NA</v>
          </cell>
          <cell r="AF756" t="str">
            <v>NA</v>
          </cell>
          <cell r="AG756" t="str">
            <v>NA</v>
          </cell>
          <cell r="AH756" t="str">
            <v>NA</v>
          </cell>
          <cell r="AI756">
            <v>525</v>
          </cell>
          <cell r="AJ756">
            <v>525</v>
          </cell>
          <cell r="AO756">
            <v>718</v>
          </cell>
          <cell r="AP756">
            <v>0</v>
          </cell>
          <cell r="AQ756">
            <v>0</v>
          </cell>
          <cell r="AR756">
            <v>0</v>
          </cell>
          <cell r="AS756">
            <v>0</v>
          </cell>
          <cell r="AT756">
            <v>0</v>
          </cell>
          <cell r="AU756">
            <v>0</v>
          </cell>
          <cell r="AV756">
            <v>0</v>
          </cell>
          <cell r="AW756">
            <v>0</v>
          </cell>
          <cell r="AX756">
            <v>0</v>
          </cell>
          <cell r="AY756">
            <v>0</v>
          </cell>
          <cell r="AZ756">
            <v>0</v>
          </cell>
          <cell r="BA756">
            <v>0</v>
          </cell>
          <cell r="BB756">
            <v>0</v>
          </cell>
          <cell r="BC756">
            <v>0</v>
          </cell>
          <cell r="BD756">
            <v>0</v>
          </cell>
          <cell r="BE756">
            <v>250716</v>
          </cell>
          <cell r="BF756">
            <v>0</v>
          </cell>
          <cell r="BG756">
            <v>0</v>
          </cell>
          <cell r="BH756">
            <v>0</v>
          </cell>
          <cell r="BI756">
            <v>0</v>
          </cell>
          <cell r="BJ756">
            <v>478</v>
          </cell>
          <cell r="BK756">
            <v>0</v>
          </cell>
          <cell r="BL756">
            <v>0</v>
          </cell>
          <cell r="BM756">
            <v>0</v>
          </cell>
          <cell r="BN756">
            <v>0</v>
          </cell>
          <cell r="BO756">
            <v>478</v>
          </cell>
          <cell r="BP756">
            <v>125868</v>
          </cell>
          <cell r="BQ756">
            <v>0</v>
          </cell>
          <cell r="BR756">
            <v>0</v>
          </cell>
          <cell r="BS756">
            <v>0</v>
          </cell>
          <cell r="BT756">
            <v>0</v>
          </cell>
          <cell r="BU756">
            <v>240</v>
          </cell>
          <cell r="BV756">
            <v>0</v>
          </cell>
          <cell r="BW756">
            <v>0</v>
          </cell>
          <cell r="BX756">
            <v>0</v>
          </cell>
          <cell r="BY756">
            <v>0</v>
          </cell>
          <cell r="BZ756">
            <v>240</v>
          </cell>
          <cell r="CA756">
            <v>478</v>
          </cell>
          <cell r="CB756">
            <v>718</v>
          </cell>
          <cell r="CC756">
            <v>0.05</v>
          </cell>
          <cell r="CD756">
            <v>718</v>
          </cell>
        </row>
        <row r="757">
          <cell r="B757" t="str">
            <v>RCC11</v>
          </cell>
          <cell r="C757" t="str">
            <v>CAP47</v>
          </cell>
          <cell r="D757" t="str">
            <v>De   400  pares</v>
          </cell>
          <cell r="E757" t="str">
            <v>m</v>
          </cell>
          <cell r="F757" t="str">
            <v>NA</v>
          </cell>
          <cell r="G757" t="str">
            <v>NA</v>
          </cell>
          <cell r="H757" t="str">
            <v>NA</v>
          </cell>
          <cell r="I757" t="str">
            <v>NA</v>
          </cell>
          <cell r="J757" t="str">
            <v>NA</v>
          </cell>
          <cell r="K757" t="str">
            <v>NA</v>
          </cell>
          <cell r="L757" t="str">
            <v>NA</v>
          </cell>
          <cell r="M757" t="str">
            <v>NA</v>
          </cell>
          <cell r="N757" t="str">
            <v>NA</v>
          </cell>
          <cell r="O757" t="str">
            <v>NA</v>
          </cell>
          <cell r="P757" t="str">
            <v>NA</v>
          </cell>
          <cell r="Q757" t="str">
            <v>NA</v>
          </cell>
          <cell r="R757" t="str">
            <v>NA</v>
          </cell>
          <cell r="S757" t="str">
            <v>NA</v>
          </cell>
          <cell r="T757" t="str">
            <v>CER001</v>
          </cell>
          <cell r="U757" t="str">
            <v>NA</v>
          </cell>
          <cell r="V757" t="str">
            <v>NA</v>
          </cell>
          <cell r="W757" t="str">
            <v>NA</v>
          </cell>
          <cell r="X757" t="str">
            <v>NA</v>
          </cell>
          <cell r="Y757" t="str">
            <v>CMC011</v>
          </cell>
          <cell r="Z757" t="str">
            <v>NA</v>
          </cell>
          <cell r="AA757" t="str">
            <v>NA</v>
          </cell>
          <cell r="AB757" t="str">
            <v>NA</v>
          </cell>
          <cell r="AC757" t="str">
            <v>NA</v>
          </cell>
          <cell r="AD757">
            <v>1</v>
          </cell>
          <cell r="AE757" t="str">
            <v>NA</v>
          </cell>
          <cell r="AF757" t="str">
            <v>NA</v>
          </cell>
          <cell r="AG757" t="str">
            <v>NA</v>
          </cell>
          <cell r="AH757" t="str">
            <v>NA</v>
          </cell>
          <cell r="AI757">
            <v>525</v>
          </cell>
          <cell r="AJ757">
            <v>525</v>
          </cell>
          <cell r="AO757">
            <v>718</v>
          </cell>
          <cell r="AP757">
            <v>0</v>
          </cell>
          <cell r="AQ757">
            <v>0</v>
          </cell>
          <cell r="AR757">
            <v>0</v>
          </cell>
          <cell r="AS757">
            <v>0</v>
          </cell>
          <cell r="AT757">
            <v>0</v>
          </cell>
          <cell r="AU757">
            <v>0</v>
          </cell>
          <cell r="AV757">
            <v>0</v>
          </cell>
          <cell r="AW757">
            <v>0</v>
          </cell>
          <cell r="AX757">
            <v>0</v>
          </cell>
          <cell r="AY757">
            <v>0</v>
          </cell>
          <cell r="AZ757">
            <v>0</v>
          </cell>
          <cell r="BA757">
            <v>0</v>
          </cell>
          <cell r="BB757">
            <v>0</v>
          </cell>
          <cell r="BC757">
            <v>0</v>
          </cell>
          <cell r="BD757">
            <v>0</v>
          </cell>
          <cell r="BE757">
            <v>250716</v>
          </cell>
          <cell r="BF757">
            <v>0</v>
          </cell>
          <cell r="BG757">
            <v>0</v>
          </cell>
          <cell r="BH757">
            <v>0</v>
          </cell>
          <cell r="BI757">
            <v>0</v>
          </cell>
          <cell r="BJ757">
            <v>478</v>
          </cell>
          <cell r="BK757">
            <v>0</v>
          </cell>
          <cell r="BL757">
            <v>0</v>
          </cell>
          <cell r="BM757">
            <v>0</v>
          </cell>
          <cell r="BN757">
            <v>0</v>
          </cell>
          <cell r="BO757">
            <v>478</v>
          </cell>
          <cell r="BP757">
            <v>125868</v>
          </cell>
          <cell r="BQ757">
            <v>0</v>
          </cell>
          <cell r="BR757">
            <v>0</v>
          </cell>
          <cell r="BS757">
            <v>0</v>
          </cell>
          <cell r="BT757">
            <v>0</v>
          </cell>
          <cell r="BU757">
            <v>240</v>
          </cell>
          <cell r="BV757">
            <v>0</v>
          </cell>
          <cell r="BW757">
            <v>0</v>
          </cell>
          <cell r="BX757">
            <v>0</v>
          </cell>
          <cell r="BY757">
            <v>0</v>
          </cell>
          <cell r="BZ757">
            <v>240</v>
          </cell>
          <cell r="CA757">
            <v>478</v>
          </cell>
          <cell r="CB757">
            <v>718</v>
          </cell>
          <cell r="CC757">
            <v>0.05</v>
          </cell>
          <cell r="CD757">
            <v>718</v>
          </cell>
        </row>
        <row r="758">
          <cell r="B758" t="str">
            <v>RCC12</v>
          </cell>
          <cell r="C758" t="str">
            <v>CAP47</v>
          </cell>
          <cell r="D758" t="str">
            <v>De   500  pares</v>
          </cell>
          <cell r="E758" t="str">
            <v>m</v>
          </cell>
          <cell r="F758" t="str">
            <v>NA</v>
          </cell>
          <cell r="G758" t="str">
            <v>NA</v>
          </cell>
          <cell r="H758" t="str">
            <v>NA</v>
          </cell>
          <cell r="I758" t="str">
            <v>NA</v>
          </cell>
          <cell r="J758" t="str">
            <v>NA</v>
          </cell>
          <cell r="K758" t="str">
            <v>NA</v>
          </cell>
          <cell r="L758" t="str">
            <v>NA</v>
          </cell>
          <cell r="M758" t="str">
            <v>NA</v>
          </cell>
          <cell r="N758" t="str">
            <v>NA</v>
          </cell>
          <cell r="O758" t="str">
            <v>NA</v>
          </cell>
          <cell r="P758" t="str">
            <v>NA</v>
          </cell>
          <cell r="Q758" t="str">
            <v>NA</v>
          </cell>
          <cell r="R758" t="str">
            <v>NA</v>
          </cell>
          <cell r="S758" t="str">
            <v>NA</v>
          </cell>
          <cell r="T758" t="str">
            <v>CER001</v>
          </cell>
          <cell r="U758" t="str">
            <v>NA</v>
          </cell>
          <cell r="V758" t="str">
            <v>NA</v>
          </cell>
          <cell r="W758" t="str">
            <v>NA</v>
          </cell>
          <cell r="X758" t="str">
            <v>NA</v>
          </cell>
          <cell r="Y758" t="str">
            <v>CMC011</v>
          </cell>
          <cell r="Z758" t="str">
            <v>NA</v>
          </cell>
          <cell r="AA758" t="str">
            <v>NA</v>
          </cell>
          <cell r="AB758" t="str">
            <v>NA</v>
          </cell>
          <cell r="AC758" t="str">
            <v>NA</v>
          </cell>
          <cell r="AD758">
            <v>1</v>
          </cell>
          <cell r="AE758" t="str">
            <v>NA</v>
          </cell>
          <cell r="AF758" t="str">
            <v>NA</v>
          </cell>
          <cell r="AG758" t="str">
            <v>NA</v>
          </cell>
          <cell r="AH758" t="str">
            <v>NA</v>
          </cell>
          <cell r="AI758">
            <v>450</v>
          </cell>
          <cell r="AJ758">
            <v>450</v>
          </cell>
          <cell r="AO758">
            <v>837</v>
          </cell>
          <cell r="AP758">
            <v>0</v>
          </cell>
          <cell r="AQ758">
            <v>0</v>
          </cell>
          <cell r="AR758">
            <v>0</v>
          </cell>
          <cell r="AS758">
            <v>0</v>
          </cell>
          <cell r="AT758">
            <v>0</v>
          </cell>
          <cell r="AU758">
            <v>0</v>
          </cell>
          <cell r="AV758">
            <v>0</v>
          </cell>
          <cell r="AW758">
            <v>0</v>
          </cell>
          <cell r="AX758">
            <v>0</v>
          </cell>
          <cell r="AY758">
            <v>0</v>
          </cell>
          <cell r="AZ758">
            <v>0</v>
          </cell>
          <cell r="BA758">
            <v>0</v>
          </cell>
          <cell r="BB758">
            <v>0</v>
          </cell>
          <cell r="BC758">
            <v>0</v>
          </cell>
          <cell r="BD758">
            <v>0</v>
          </cell>
          <cell r="BE758">
            <v>250716</v>
          </cell>
          <cell r="BF758">
            <v>0</v>
          </cell>
          <cell r="BG758">
            <v>0</v>
          </cell>
          <cell r="BH758">
            <v>0</v>
          </cell>
          <cell r="BI758">
            <v>0</v>
          </cell>
          <cell r="BJ758">
            <v>557</v>
          </cell>
          <cell r="BK758">
            <v>0</v>
          </cell>
          <cell r="BL758">
            <v>0</v>
          </cell>
          <cell r="BM758">
            <v>0</v>
          </cell>
          <cell r="BN758">
            <v>0</v>
          </cell>
          <cell r="BO758">
            <v>557</v>
          </cell>
          <cell r="BP758">
            <v>125868</v>
          </cell>
          <cell r="BQ758">
            <v>0</v>
          </cell>
          <cell r="BR758">
            <v>0</v>
          </cell>
          <cell r="BS758">
            <v>0</v>
          </cell>
          <cell r="BT758">
            <v>0</v>
          </cell>
          <cell r="BU758">
            <v>280</v>
          </cell>
          <cell r="BV758">
            <v>0</v>
          </cell>
          <cell r="BW758">
            <v>0</v>
          </cell>
          <cell r="BX758">
            <v>0</v>
          </cell>
          <cell r="BY758">
            <v>0</v>
          </cell>
          <cell r="BZ758">
            <v>280</v>
          </cell>
          <cell r="CA758">
            <v>557</v>
          </cell>
          <cell r="CB758">
            <v>837</v>
          </cell>
          <cell r="CC758">
            <v>0.05</v>
          </cell>
          <cell r="CD758">
            <v>837</v>
          </cell>
        </row>
        <row r="759">
          <cell r="B759" t="str">
            <v>RCC13</v>
          </cell>
          <cell r="C759" t="str">
            <v>CAP47</v>
          </cell>
          <cell r="D759" t="str">
            <v>De   600  pares</v>
          </cell>
          <cell r="E759" t="str">
            <v>m</v>
          </cell>
          <cell r="F759" t="str">
            <v>NA</v>
          </cell>
          <cell r="G759" t="str">
            <v>NA</v>
          </cell>
          <cell r="H759" t="str">
            <v>NA</v>
          </cell>
          <cell r="I759" t="str">
            <v>NA</v>
          </cell>
          <cell r="J759" t="str">
            <v>NA</v>
          </cell>
          <cell r="K759" t="str">
            <v>NA</v>
          </cell>
          <cell r="L759" t="str">
            <v>NA</v>
          </cell>
          <cell r="M759" t="str">
            <v>NA</v>
          </cell>
          <cell r="N759" t="str">
            <v>NA</v>
          </cell>
          <cell r="O759" t="str">
            <v>NA</v>
          </cell>
          <cell r="P759" t="str">
            <v>NA</v>
          </cell>
          <cell r="Q759" t="str">
            <v>NA</v>
          </cell>
          <cell r="R759" t="str">
            <v>NA</v>
          </cell>
          <cell r="S759" t="str">
            <v>NA</v>
          </cell>
          <cell r="T759" t="str">
            <v>CER001</v>
          </cell>
          <cell r="U759" t="str">
            <v>NA</v>
          </cell>
          <cell r="V759" t="str">
            <v>NA</v>
          </cell>
          <cell r="W759" t="str">
            <v>NA</v>
          </cell>
          <cell r="X759" t="str">
            <v>NA</v>
          </cell>
          <cell r="Y759" t="str">
            <v>CMC011</v>
          </cell>
          <cell r="Z759" t="str">
            <v>NA</v>
          </cell>
          <cell r="AA759" t="str">
            <v>NA</v>
          </cell>
          <cell r="AB759" t="str">
            <v>NA</v>
          </cell>
          <cell r="AC759" t="str">
            <v>NA</v>
          </cell>
          <cell r="AD759">
            <v>1</v>
          </cell>
          <cell r="AE759" t="str">
            <v>NA</v>
          </cell>
          <cell r="AF759" t="str">
            <v>NA</v>
          </cell>
          <cell r="AG759" t="str">
            <v>NA</v>
          </cell>
          <cell r="AH759" t="str">
            <v>NA</v>
          </cell>
          <cell r="AI759">
            <v>375</v>
          </cell>
          <cell r="AJ759">
            <v>375</v>
          </cell>
          <cell r="AO759">
            <v>1005</v>
          </cell>
          <cell r="AP759">
            <v>0</v>
          </cell>
          <cell r="AQ759">
            <v>0</v>
          </cell>
          <cell r="AR759">
            <v>0</v>
          </cell>
          <cell r="AS759">
            <v>0</v>
          </cell>
          <cell r="AT759">
            <v>0</v>
          </cell>
          <cell r="AU759">
            <v>0</v>
          </cell>
          <cell r="AV759">
            <v>0</v>
          </cell>
          <cell r="AW759">
            <v>0</v>
          </cell>
          <cell r="AX759">
            <v>0</v>
          </cell>
          <cell r="AY759">
            <v>0</v>
          </cell>
          <cell r="AZ759">
            <v>0</v>
          </cell>
          <cell r="BA759">
            <v>0</v>
          </cell>
          <cell r="BB759">
            <v>0</v>
          </cell>
          <cell r="BC759">
            <v>0</v>
          </cell>
          <cell r="BD759">
            <v>0</v>
          </cell>
          <cell r="BE759">
            <v>250716</v>
          </cell>
          <cell r="BF759">
            <v>0</v>
          </cell>
          <cell r="BG759">
            <v>0</v>
          </cell>
          <cell r="BH759">
            <v>0</v>
          </cell>
          <cell r="BI759">
            <v>0</v>
          </cell>
          <cell r="BJ759">
            <v>669</v>
          </cell>
          <cell r="BK759">
            <v>0</v>
          </cell>
          <cell r="BL759">
            <v>0</v>
          </cell>
          <cell r="BM759">
            <v>0</v>
          </cell>
          <cell r="BN759">
            <v>0</v>
          </cell>
          <cell r="BO759">
            <v>669</v>
          </cell>
          <cell r="BP759">
            <v>125868</v>
          </cell>
          <cell r="BQ759">
            <v>0</v>
          </cell>
          <cell r="BR759">
            <v>0</v>
          </cell>
          <cell r="BS759">
            <v>0</v>
          </cell>
          <cell r="BT759">
            <v>0</v>
          </cell>
          <cell r="BU759">
            <v>336</v>
          </cell>
          <cell r="BV759">
            <v>0</v>
          </cell>
          <cell r="BW759">
            <v>0</v>
          </cell>
          <cell r="BX759">
            <v>0</v>
          </cell>
          <cell r="BY759">
            <v>0</v>
          </cell>
          <cell r="BZ759">
            <v>336</v>
          </cell>
          <cell r="CA759">
            <v>669</v>
          </cell>
          <cell r="CB759">
            <v>1005</v>
          </cell>
          <cell r="CC759">
            <v>0.05</v>
          </cell>
          <cell r="CD759">
            <v>1005</v>
          </cell>
        </row>
        <row r="760">
          <cell r="B760" t="str">
            <v>RCC14</v>
          </cell>
          <cell r="C760" t="str">
            <v>CAP47</v>
          </cell>
          <cell r="D760" t="str">
            <v>De   900  pares</v>
          </cell>
          <cell r="E760" t="str">
            <v>m</v>
          </cell>
          <cell r="F760" t="str">
            <v>NA</v>
          </cell>
          <cell r="G760" t="str">
            <v>NA</v>
          </cell>
          <cell r="H760" t="str">
            <v>NA</v>
          </cell>
          <cell r="I760" t="str">
            <v>NA</v>
          </cell>
          <cell r="J760" t="str">
            <v>NA</v>
          </cell>
          <cell r="K760" t="str">
            <v>NA</v>
          </cell>
          <cell r="L760" t="str">
            <v>NA</v>
          </cell>
          <cell r="M760" t="str">
            <v>NA</v>
          </cell>
          <cell r="N760" t="str">
            <v>NA</v>
          </cell>
          <cell r="O760" t="str">
            <v>NA</v>
          </cell>
          <cell r="P760" t="str">
            <v>NA</v>
          </cell>
          <cell r="Q760" t="str">
            <v>NA</v>
          </cell>
          <cell r="R760" t="str">
            <v>NA</v>
          </cell>
          <cell r="S760" t="str">
            <v>NA</v>
          </cell>
          <cell r="T760" t="str">
            <v>CER001</v>
          </cell>
          <cell r="U760" t="str">
            <v>NA</v>
          </cell>
          <cell r="V760" t="str">
            <v>NA</v>
          </cell>
          <cell r="W760" t="str">
            <v>NA</v>
          </cell>
          <cell r="X760" t="str">
            <v>NA</v>
          </cell>
          <cell r="Y760" t="str">
            <v>CMC011</v>
          </cell>
          <cell r="Z760" t="str">
            <v>NA</v>
          </cell>
          <cell r="AA760" t="str">
            <v>NA</v>
          </cell>
          <cell r="AB760" t="str">
            <v>NA</v>
          </cell>
          <cell r="AC760" t="str">
            <v>NA</v>
          </cell>
          <cell r="AD760">
            <v>1</v>
          </cell>
          <cell r="AE760" t="str">
            <v>NA</v>
          </cell>
          <cell r="AF760" t="str">
            <v>NA</v>
          </cell>
          <cell r="AG760" t="str">
            <v>NA</v>
          </cell>
          <cell r="AH760" t="str">
            <v>NA</v>
          </cell>
          <cell r="AI760">
            <v>375</v>
          </cell>
          <cell r="AJ760">
            <v>375</v>
          </cell>
          <cell r="AO760">
            <v>1005</v>
          </cell>
          <cell r="AP760">
            <v>0</v>
          </cell>
          <cell r="AQ760">
            <v>0</v>
          </cell>
          <cell r="AR760">
            <v>0</v>
          </cell>
          <cell r="AS760">
            <v>0</v>
          </cell>
          <cell r="AT760">
            <v>0</v>
          </cell>
          <cell r="AU760">
            <v>0</v>
          </cell>
          <cell r="AV760">
            <v>0</v>
          </cell>
          <cell r="AW760">
            <v>0</v>
          </cell>
          <cell r="AX760">
            <v>0</v>
          </cell>
          <cell r="AY760">
            <v>0</v>
          </cell>
          <cell r="AZ760">
            <v>0</v>
          </cell>
          <cell r="BA760">
            <v>0</v>
          </cell>
          <cell r="BB760">
            <v>0</v>
          </cell>
          <cell r="BC760">
            <v>0</v>
          </cell>
          <cell r="BD760">
            <v>0</v>
          </cell>
          <cell r="BE760">
            <v>250716</v>
          </cell>
          <cell r="BF760">
            <v>0</v>
          </cell>
          <cell r="BG760">
            <v>0</v>
          </cell>
          <cell r="BH760">
            <v>0</v>
          </cell>
          <cell r="BI760">
            <v>0</v>
          </cell>
          <cell r="BJ760">
            <v>669</v>
          </cell>
          <cell r="BK760">
            <v>0</v>
          </cell>
          <cell r="BL760">
            <v>0</v>
          </cell>
          <cell r="BM760">
            <v>0</v>
          </cell>
          <cell r="BN760">
            <v>0</v>
          </cell>
          <cell r="BO760">
            <v>669</v>
          </cell>
          <cell r="BP760">
            <v>125868</v>
          </cell>
          <cell r="BQ760">
            <v>0</v>
          </cell>
          <cell r="BR760">
            <v>0</v>
          </cell>
          <cell r="BS760">
            <v>0</v>
          </cell>
          <cell r="BT760">
            <v>0</v>
          </cell>
          <cell r="BU760">
            <v>336</v>
          </cell>
          <cell r="BV760">
            <v>0</v>
          </cell>
          <cell r="BW760">
            <v>0</v>
          </cell>
          <cell r="BX760">
            <v>0</v>
          </cell>
          <cell r="BY760">
            <v>0</v>
          </cell>
          <cell r="BZ760">
            <v>336</v>
          </cell>
          <cell r="CA760">
            <v>669</v>
          </cell>
          <cell r="CB760">
            <v>1005</v>
          </cell>
          <cell r="CC760">
            <v>0.05</v>
          </cell>
          <cell r="CD760">
            <v>1005</v>
          </cell>
        </row>
        <row r="761">
          <cell r="B761" t="str">
            <v>RCC15</v>
          </cell>
          <cell r="C761" t="str">
            <v>CAP47</v>
          </cell>
          <cell r="D761" t="str">
            <v>De  1200  pares</v>
          </cell>
          <cell r="E761" t="str">
            <v>m</v>
          </cell>
          <cell r="F761" t="str">
            <v>NA</v>
          </cell>
          <cell r="G761" t="str">
            <v>NA</v>
          </cell>
          <cell r="H761" t="str">
            <v>NA</v>
          </cell>
          <cell r="I761" t="str">
            <v>NA</v>
          </cell>
          <cell r="J761" t="str">
            <v>NA</v>
          </cell>
          <cell r="K761" t="str">
            <v>NA</v>
          </cell>
          <cell r="L761" t="str">
            <v>NA</v>
          </cell>
          <cell r="M761" t="str">
            <v>NA</v>
          </cell>
          <cell r="N761" t="str">
            <v>NA</v>
          </cell>
          <cell r="O761" t="str">
            <v>NA</v>
          </cell>
          <cell r="P761" t="str">
            <v>NA</v>
          </cell>
          <cell r="Q761" t="str">
            <v>NA</v>
          </cell>
          <cell r="R761" t="str">
            <v>NA</v>
          </cell>
          <cell r="S761" t="str">
            <v>NA</v>
          </cell>
          <cell r="T761" t="str">
            <v>CER001</v>
          </cell>
          <cell r="U761" t="str">
            <v>NA</v>
          </cell>
          <cell r="V761" t="str">
            <v>NA</v>
          </cell>
          <cell r="W761" t="str">
            <v>NA</v>
          </cell>
          <cell r="X761" t="str">
            <v>NA</v>
          </cell>
          <cell r="Y761" t="str">
            <v>CMC011</v>
          </cell>
          <cell r="Z761" t="str">
            <v>NA</v>
          </cell>
          <cell r="AA761" t="str">
            <v>NA</v>
          </cell>
          <cell r="AB761" t="str">
            <v>NA</v>
          </cell>
          <cell r="AC761" t="str">
            <v>NA</v>
          </cell>
          <cell r="AD761">
            <v>1</v>
          </cell>
          <cell r="AE761" t="str">
            <v>NA</v>
          </cell>
          <cell r="AF761" t="str">
            <v>NA</v>
          </cell>
          <cell r="AG761" t="str">
            <v>NA</v>
          </cell>
          <cell r="AH761" t="str">
            <v>NA</v>
          </cell>
          <cell r="AI761">
            <v>180</v>
          </cell>
          <cell r="AJ761">
            <v>180</v>
          </cell>
          <cell r="AO761">
            <v>2092</v>
          </cell>
          <cell r="AP761">
            <v>0</v>
          </cell>
          <cell r="AQ761">
            <v>0</v>
          </cell>
          <cell r="AR761">
            <v>0</v>
          </cell>
          <cell r="AS761">
            <v>0</v>
          </cell>
          <cell r="AT761">
            <v>0</v>
          </cell>
          <cell r="AU761">
            <v>0</v>
          </cell>
          <cell r="AV761">
            <v>0</v>
          </cell>
          <cell r="AW761">
            <v>0</v>
          </cell>
          <cell r="AX761">
            <v>0</v>
          </cell>
          <cell r="AY761">
            <v>0</v>
          </cell>
          <cell r="AZ761">
            <v>0</v>
          </cell>
          <cell r="BA761">
            <v>0</v>
          </cell>
          <cell r="BB761">
            <v>0</v>
          </cell>
          <cell r="BC761">
            <v>0</v>
          </cell>
          <cell r="BD761">
            <v>0</v>
          </cell>
          <cell r="BE761">
            <v>250716</v>
          </cell>
          <cell r="BF761">
            <v>0</v>
          </cell>
          <cell r="BG761">
            <v>0</v>
          </cell>
          <cell r="BH761">
            <v>0</v>
          </cell>
          <cell r="BI761">
            <v>0</v>
          </cell>
          <cell r="BJ761">
            <v>1393</v>
          </cell>
          <cell r="BK761">
            <v>0</v>
          </cell>
          <cell r="BL761">
            <v>0</v>
          </cell>
          <cell r="BM761">
            <v>0</v>
          </cell>
          <cell r="BN761">
            <v>0</v>
          </cell>
          <cell r="BO761">
            <v>1393</v>
          </cell>
          <cell r="BP761">
            <v>125868</v>
          </cell>
          <cell r="BQ761">
            <v>0</v>
          </cell>
          <cell r="BR761">
            <v>0</v>
          </cell>
          <cell r="BS761">
            <v>0</v>
          </cell>
          <cell r="BT761">
            <v>0</v>
          </cell>
          <cell r="BU761">
            <v>699</v>
          </cell>
          <cell r="BV761">
            <v>0</v>
          </cell>
          <cell r="BW761">
            <v>0</v>
          </cell>
          <cell r="BX761">
            <v>0</v>
          </cell>
          <cell r="BY761">
            <v>0</v>
          </cell>
          <cell r="BZ761">
            <v>699</v>
          </cell>
          <cell r="CA761">
            <v>1393</v>
          </cell>
          <cell r="CB761">
            <v>2092</v>
          </cell>
          <cell r="CC761">
            <v>0.05</v>
          </cell>
          <cell r="CD761">
            <v>2092</v>
          </cell>
        </row>
        <row r="762">
          <cell r="B762" t="str">
            <v>RCC16</v>
          </cell>
          <cell r="C762" t="str">
            <v>CAP47</v>
          </cell>
          <cell r="D762" t="str">
            <v>De  1800  pares</v>
          </cell>
          <cell r="E762" t="str">
            <v>m</v>
          </cell>
          <cell r="F762" t="str">
            <v>NA</v>
          </cell>
          <cell r="G762" t="str">
            <v>NA</v>
          </cell>
          <cell r="H762" t="str">
            <v>NA</v>
          </cell>
          <cell r="I762" t="str">
            <v>NA</v>
          </cell>
          <cell r="J762" t="str">
            <v>NA</v>
          </cell>
          <cell r="K762" t="str">
            <v>NA</v>
          </cell>
          <cell r="L762" t="str">
            <v>NA</v>
          </cell>
          <cell r="M762" t="str">
            <v>NA</v>
          </cell>
          <cell r="N762" t="str">
            <v>NA</v>
          </cell>
          <cell r="O762" t="str">
            <v>NA</v>
          </cell>
          <cell r="P762" t="str">
            <v>NA</v>
          </cell>
          <cell r="Q762" t="str">
            <v>NA</v>
          </cell>
          <cell r="R762" t="str">
            <v>NA</v>
          </cell>
          <cell r="S762" t="str">
            <v>NA</v>
          </cell>
          <cell r="T762" t="str">
            <v>CER001</v>
          </cell>
          <cell r="U762" t="str">
            <v>NA</v>
          </cell>
          <cell r="V762" t="str">
            <v>NA</v>
          </cell>
          <cell r="W762" t="str">
            <v>NA</v>
          </cell>
          <cell r="X762" t="str">
            <v>NA</v>
          </cell>
          <cell r="Y762" t="str">
            <v>CMC011</v>
          </cell>
          <cell r="Z762" t="str">
            <v>NA</v>
          </cell>
          <cell r="AA762" t="str">
            <v>NA</v>
          </cell>
          <cell r="AB762" t="str">
            <v>NA</v>
          </cell>
          <cell r="AC762" t="str">
            <v>NA</v>
          </cell>
          <cell r="AD762">
            <v>1</v>
          </cell>
          <cell r="AE762" t="str">
            <v>NA</v>
          </cell>
          <cell r="AF762" t="str">
            <v>NA</v>
          </cell>
          <cell r="AG762" t="str">
            <v>NA</v>
          </cell>
          <cell r="AH762" t="str">
            <v>NA</v>
          </cell>
          <cell r="AI762">
            <v>180</v>
          </cell>
          <cell r="AJ762">
            <v>180</v>
          </cell>
          <cell r="AO762">
            <v>2092</v>
          </cell>
          <cell r="AP762">
            <v>0</v>
          </cell>
          <cell r="AQ762">
            <v>0</v>
          </cell>
          <cell r="AR762">
            <v>0</v>
          </cell>
          <cell r="AS762">
            <v>0</v>
          </cell>
          <cell r="AT762">
            <v>0</v>
          </cell>
          <cell r="AU762">
            <v>0</v>
          </cell>
          <cell r="AV762">
            <v>0</v>
          </cell>
          <cell r="AW762">
            <v>0</v>
          </cell>
          <cell r="AX762">
            <v>0</v>
          </cell>
          <cell r="AY762">
            <v>0</v>
          </cell>
          <cell r="AZ762">
            <v>0</v>
          </cell>
          <cell r="BA762">
            <v>0</v>
          </cell>
          <cell r="BB762">
            <v>0</v>
          </cell>
          <cell r="BC762">
            <v>0</v>
          </cell>
          <cell r="BD762">
            <v>0</v>
          </cell>
          <cell r="BE762">
            <v>250716</v>
          </cell>
          <cell r="BF762">
            <v>0</v>
          </cell>
          <cell r="BG762">
            <v>0</v>
          </cell>
          <cell r="BH762">
            <v>0</v>
          </cell>
          <cell r="BI762">
            <v>0</v>
          </cell>
          <cell r="BJ762">
            <v>1393</v>
          </cell>
          <cell r="BK762">
            <v>0</v>
          </cell>
          <cell r="BL762">
            <v>0</v>
          </cell>
          <cell r="BM762">
            <v>0</v>
          </cell>
          <cell r="BN762">
            <v>0</v>
          </cell>
          <cell r="BO762">
            <v>1393</v>
          </cell>
          <cell r="BP762">
            <v>125868</v>
          </cell>
          <cell r="BQ762">
            <v>0</v>
          </cell>
          <cell r="BR762">
            <v>0</v>
          </cell>
          <cell r="BS762">
            <v>0</v>
          </cell>
          <cell r="BT762">
            <v>0</v>
          </cell>
          <cell r="BU762">
            <v>699</v>
          </cell>
          <cell r="BV762">
            <v>0</v>
          </cell>
          <cell r="BW762">
            <v>0</v>
          </cell>
          <cell r="BX762">
            <v>0</v>
          </cell>
          <cell r="BY762">
            <v>0</v>
          </cell>
          <cell r="BZ762">
            <v>699</v>
          </cell>
          <cell r="CA762">
            <v>1393</v>
          </cell>
          <cell r="CB762">
            <v>2092</v>
          </cell>
          <cell r="CC762">
            <v>0.05</v>
          </cell>
          <cell r="CD762">
            <v>2092</v>
          </cell>
        </row>
        <row r="763">
          <cell r="B763" t="str">
            <v>RCC17</v>
          </cell>
          <cell r="C763" t="str">
            <v>CAP47</v>
          </cell>
          <cell r="D763" t="str">
            <v>De  2400  pares</v>
          </cell>
          <cell r="E763" t="str">
            <v>m</v>
          </cell>
          <cell r="F763" t="str">
            <v>NA</v>
          </cell>
          <cell r="G763" t="str">
            <v>NA</v>
          </cell>
          <cell r="H763" t="str">
            <v>NA</v>
          </cell>
          <cell r="I763" t="str">
            <v>NA</v>
          </cell>
          <cell r="J763" t="str">
            <v>NA</v>
          </cell>
          <cell r="K763" t="str">
            <v>NA</v>
          </cell>
          <cell r="L763" t="str">
            <v>NA</v>
          </cell>
          <cell r="M763" t="str">
            <v>NA</v>
          </cell>
          <cell r="N763" t="str">
            <v>NA</v>
          </cell>
          <cell r="O763" t="str">
            <v>NA</v>
          </cell>
          <cell r="P763" t="str">
            <v>NA</v>
          </cell>
          <cell r="Q763" t="str">
            <v>NA</v>
          </cell>
          <cell r="R763" t="str">
            <v>NA</v>
          </cell>
          <cell r="S763" t="str">
            <v>NA</v>
          </cell>
          <cell r="T763" t="str">
            <v>CER001</v>
          </cell>
          <cell r="U763" t="str">
            <v>NA</v>
          </cell>
          <cell r="V763" t="str">
            <v>NA</v>
          </cell>
          <cell r="W763" t="str">
            <v>NA</v>
          </cell>
          <cell r="X763" t="str">
            <v>NA</v>
          </cell>
          <cell r="Y763" t="str">
            <v>CMC011</v>
          </cell>
          <cell r="Z763" t="str">
            <v>NA</v>
          </cell>
          <cell r="AA763" t="str">
            <v>NA</v>
          </cell>
          <cell r="AB763" t="str">
            <v>NA</v>
          </cell>
          <cell r="AC763" t="str">
            <v>NA</v>
          </cell>
          <cell r="AD763">
            <v>1</v>
          </cell>
          <cell r="AE763" t="str">
            <v>NA</v>
          </cell>
          <cell r="AF763" t="str">
            <v>NA</v>
          </cell>
          <cell r="AG763" t="str">
            <v>NA</v>
          </cell>
          <cell r="AH763" t="str">
            <v>NA</v>
          </cell>
          <cell r="AI763">
            <v>300</v>
          </cell>
          <cell r="AJ763">
            <v>300</v>
          </cell>
          <cell r="AO763">
            <v>1256</v>
          </cell>
          <cell r="AP763">
            <v>0</v>
          </cell>
          <cell r="AQ763">
            <v>0</v>
          </cell>
          <cell r="AR763">
            <v>0</v>
          </cell>
          <cell r="AS763">
            <v>0</v>
          </cell>
          <cell r="AT763">
            <v>0</v>
          </cell>
          <cell r="AU763">
            <v>0</v>
          </cell>
          <cell r="AV763">
            <v>0</v>
          </cell>
          <cell r="AW763">
            <v>0</v>
          </cell>
          <cell r="AX763">
            <v>0</v>
          </cell>
          <cell r="AY763">
            <v>0</v>
          </cell>
          <cell r="AZ763">
            <v>0</v>
          </cell>
          <cell r="BA763">
            <v>0</v>
          </cell>
          <cell r="BB763">
            <v>0</v>
          </cell>
          <cell r="BC763">
            <v>0</v>
          </cell>
          <cell r="BD763">
            <v>0</v>
          </cell>
          <cell r="BE763">
            <v>250716</v>
          </cell>
          <cell r="BF763">
            <v>0</v>
          </cell>
          <cell r="BG763">
            <v>0</v>
          </cell>
          <cell r="BH763">
            <v>0</v>
          </cell>
          <cell r="BI763">
            <v>0</v>
          </cell>
          <cell r="BJ763">
            <v>836</v>
          </cell>
          <cell r="BK763">
            <v>0</v>
          </cell>
          <cell r="BL763">
            <v>0</v>
          </cell>
          <cell r="BM763">
            <v>0</v>
          </cell>
          <cell r="BN763">
            <v>0</v>
          </cell>
          <cell r="BO763">
            <v>836</v>
          </cell>
          <cell r="BP763">
            <v>125868</v>
          </cell>
          <cell r="BQ763">
            <v>0</v>
          </cell>
          <cell r="BR763">
            <v>0</v>
          </cell>
          <cell r="BS763">
            <v>0</v>
          </cell>
          <cell r="BT763">
            <v>0</v>
          </cell>
          <cell r="BU763">
            <v>420</v>
          </cell>
          <cell r="BV763">
            <v>0</v>
          </cell>
          <cell r="BW763">
            <v>0</v>
          </cell>
          <cell r="BX763">
            <v>0</v>
          </cell>
          <cell r="BY763">
            <v>0</v>
          </cell>
          <cell r="BZ763">
            <v>420</v>
          </cell>
          <cell r="CA763">
            <v>836</v>
          </cell>
          <cell r="CB763">
            <v>1256</v>
          </cell>
          <cell r="CC763">
            <v>0.05</v>
          </cell>
          <cell r="CD763">
            <v>1256</v>
          </cell>
        </row>
        <row r="764">
          <cell r="B764" t="str">
            <v>VR011</v>
          </cell>
          <cell r="C764" t="str">
            <v>CAP48</v>
          </cell>
          <cell r="D764" t="str">
            <v>Const. tapas cámaras Tipo F</v>
          </cell>
          <cell r="E764" t="str">
            <v>U</v>
          </cell>
          <cell r="F764" t="str">
            <v>MOC026</v>
          </cell>
          <cell r="G764" t="str">
            <v>MOC085</v>
          </cell>
          <cell r="H764" t="str">
            <v>MOC076</v>
          </cell>
          <cell r="I764" t="str">
            <v>MOC009</v>
          </cell>
          <cell r="J764" t="str">
            <v>MOC101</v>
          </cell>
          <cell r="K764" t="str">
            <v>MOC013</v>
          </cell>
          <cell r="L764" t="str">
            <v>MOC130</v>
          </cell>
          <cell r="M764">
            <v>0.08</v>
          </cell>
          <cell r="N764">
            <v>0.05</v>
          </cell>
          <cell r="O764">
            <v>6</v>
          </cell>
          <cell r="P764">
            <v>12</v>
          </cell>
          <cell r="Q764">
            <v>3.6</v>
          </cell>
          <cell r="R764">
            <v>2</v>
          </cell>
          <cell r="S764">
            <v>0.6</v>
          </cell>
          <cell r="T764" t="str">
            <v>CEC007</v>
          </cell>
          <cell r="U764" t="str">
            <v>NA</v>
          </cell>
          <cell r="V764" t="str">
            <v>NA</v>
          </cell>
          <cell r="W764" t="str">
            <v>NA</v>
          </cell>
          <cell r="X764" t="str">
            <v>NA</v>
          </cell>
          <cell r="Y764" t="str">
            <v>CMC017</v>
          </cell>
          <cell r="Z764" t="str">
            <v>NA</v>
          </cell>
          <cell r="AA764" t="str">
            <v>NA</v>
          </cell>
          <cell r="AB764" t="str">
            <v>NA</v>
          </cell>
          <cell r="AC764" t="str">
            <v>NA</v>
          </cell>
          <cell r="AD764">
            <v>1</v>
          </cell>
          <cell r="AE764" t="str">
            <v>NA</v>
          </cell>
          <cell r="AF764" t="str">
            <v>NA</v>
          </cell>
          <cell r="AG764" t="str">
            <v>NA</v>
          </cell>
          <cell r="AH764" t="str">
            <v>NA</v>
          </cell>
          <cell r="AI764">
            <v>7</v>
          </cell>
          <cell r="AJ764">
            <v>7</v>
          </cell>
          <cell r="AO764">
            <v>132947</v>
          </cell>
          <cell r="AP764">
            <v>234000</v>
          </cell>
          <cell r="AQ764">
            <v>277817.40000000002</v>
          </cell>
          <cell r="AR764">
            <v>1600</v>
          </cell>
          <cell r="AS764">
            <v>1500</v>
          </cell>
          <cell r="AT764">
            <v>4970</v>
          </cell>
          <cell r="AU764">
            <v>1800</v>
          </cell>
          <cell r="AV764">
            <v>38222</v>
          </cell>
          <cell r="AW764">
            <v>18720</v>
          </cell>
          <cell r="AX764">
            <v>13891</v>
          </cell>
          <cell r="AY764">
            <v>9600</v>
          </cell>
          <cell r="AZ764">
            <v>18000</v>
          </cell>
          <cell r="BA764">
            <v>17892</v>
          </cell>
          <cell r="BB764">
            <v>3600</v>
          </cell>
          <cell r="BC764">
            <v>22933</v>
          </cell>
          <cell r="BD764">
            <v>109868</v>
          </cell>
          <cell r="BE764">
            <v>17038</v>
          </cell>
          <cell r="BF764">
            <v>0</v>
          </cell>
          <cell r="BG764">
            <v>0</v>
          </cell>
          <cell r="BH764">
            <v>0</v>
          </cell>
          <cell r="BI764">
            <v>0</v>
          </cell>
          <cell r="BJ764">
            <v>2434</v>
          </cell>
          <cell r="BK764">
            <v>0</v>
          </cell>
          <cell r="BL764">
            <v>0</v>
          </cell>
          <cell r="BM764">
            <v>0</v>
          </cell>
          <cell r="BN764">
            <v>0</v>
          </cell>
          <cell r="BO764">
            <v>2434</v>
          </cell>
          <cell r="BP764">
            <v>144513</v>
          </cell>
          <cell r="BQ764">
            <v>0</v>
          </cell>
          <cell r="BR764">
            <v>0</v>
          </cell>
          <cell r="BS764">
            <v>0</v>
          </cell>
          <cell r="BT764">
            <v>0</v>
          </cell>
          <cell r="BU764">
            <v>20645</v>
          </cell>
          <cell r="BV764">
            <v>0</v>
          </cell>
          <cell r="BW764">
            <v>0</v>
          </cell>
          <cell r="BX764">
            <v>0</v>
          </cell>
          <cell r="BY764">
            <v>0</v>
          </cell>
          <cell r="BZ764">
            <v>20645</v>
          </cell>
          <cell r="CA764">
            <v>2434</v>
          </cell>
          <cell r="CB764">
            <v>23079</v>
          </cell>
          <cell r="CC764">
            <v>0.05</v>
          </cell>
          <cell r="CD764">
            <v>132947</v>
          </cell>
        </row>
        <row r="765">
          <cell r="B765" t="str">
            <v>VR014</v>
          </cell>
          <cell r="C765" t="str">
            <v>CAP48</v>
          </cell>
          <cell r="D765" t="str">
            <v>Cruce de Puentes</v>
          </cell>
          <cell r="E765" t="str">
            <v>m</v>
          </cell>
          <cell r="F765" t="str">
            <v>MOC122</v>
          </cell>
          <cell r="G765" t="str">
            <v>MRD389</v>
          </cell>
          <cell r="H765" t="str">
            <v>NA</v>
          </cell>
          <cell r="I765" t="str">
            <v>NA</v>
          </cell>
          <cell r="J765" t="str">
            <v>NA</v>
          </cell>
          <cell r="K765" t="str">
            <v>NA</v>
          </cell>
          <cell r="L765" t="str">
            <v>NA</v>
          </cell>
          <cell r="M765">
            <v>2</v>
          </cell>
          <cell r="N765">
            <v>0.2</v>
          </cell>
          <cell r="O765" t="str">
            <v>NA</v>
          </cell>
          <cell r="P765" t="str">
            <v>NA</v>
          </cell>
          <cell r="Q765" t="str">
            <v>NA</v>
          </cell>
          <cell r="R765" t="str">
            <v>NA</v>
          </cell>
          <cell r="S765" t="str">
            <v>NA</v>
          </cell>
          <cell r="T765" t="str">
            <v>CEC022</v>
          </cell>
          <cell r="U765" t="str">
            <v>NA</v>
          </cell>
          <cell r="V765" t="str">
            <v>NA</v>
          </cell>
          <cell r="W765" t="str">
            <v>NA</v>
          </cell>
          <cell r="X765" t="str">
            <v>NA</v>
          </cell>
          <cell r="Y765" t="str">
            <v>CMC022</v>
          </cell>
          <cell r="Z765" t="str">
            <v>NA</v>
          </cell>
          <cell r="AA765" t="str">
            <v>NA</v>
          </cell>
          <cell r="AB765" t="str">
            <v>NA</v>
          </cell>
          <cell r="AC765" t="str">
            <v>NA</v>
          </cell>
          <cell r="AD765">
            <v>1</v>
          </cell>
          <cell r="AE765" t="str">
            <v>NA</v>
          </cell>
          <cell r="AF765" t="str">
            <v>NA</v>
          </cell>
          <cell r="AG765" t="str">
            <v>NA</v>
          </cell>
          <cell r="AH765" t="str">
            <v>NA</v>
          </cell>
          <cell r="AI765">
            <v>15</v>
          </cell>
          <cell r="AJ765">
            <v>15</v>
          </cell>
          <cell r="AO765">
            <v>200615</v>
          </cell>
          <cell r="AP765">
            <v>85000</v>
          </cell>
          <cell r="AQ765">
            <v>37000</v>
          </cell>
          <cell r="AR765">
            <v>0</v>
          </cell>
          <cell r="AS765">
            <v>0</v>
          </cell>
          <cell r="AT765">
            <v>0</v>
          </cell>
          <cell r="AU765">
            <v>0</v>
          </cell>
          <cell r="AV765">
            <v>0</v>
          </cell>
          <cell r="AW765">
            <v>170000</v>
          </cell>
          <cell r="AX765">
            <v>7400</v>
          </cell>
          <cell r="AY765">
            <v>0</v>
          </cell>
          <cell r="AZ765">
            <v>0</v>
          </cell>
          <cell r="BA765">
            <v>0</v>
          </cell>
          <cell r="BB765">
            <v>0</v>
          </cell>
          <cell r="BC765">
            <v>0</v>
          </cell>
          <cell r="BD765">
            <v>186270</v>
          </cell>
          <cell r="BE765">
            <v>50000</v>
          </cell>
          <cell r="BF765">
            <v>0</v>
          </cell>
          <cell r="BG765">
            <v>0</v>
          </cell>
          <cell r="BH765">
            <v>0</v>
          </cell>
          <cell r="BI765">
            <v>0</v>
          </cell>
          <cell r="BJ765">
            <v>3333</v>
          </cell>
          <cell r="BK765">
            <v>0</v>
          </cell>
          <cell r="BL765">
            <v>0</v>
          </cell>
          <cell r="BM765">
            <v>0</v>
          </cell>
          <cell r="BN765">
            <v>0</v>
          </cell>
          <cell r="BO765">
            <v>3333</v>
          </cell>
          <cell r="BP765">
            <v>165187</v>
          </cell>
          <cell r="BQ765">
            <v>0</v>
          </cell>
          <cell r="BR765">
            <v>0</v>
          </cell>
          <cell r="BS765">
            <v>0</v>
          </cell>
          <cell r="BT765">
            <v>0</v>
          </cell>
          <cell r="BU765">
            <v>11012</v>
          </cell>
          <cell r="BV765">
            <v>0</v>
          </cell>
          <cell r="BW765">
            <v>0</v>
          </cell>
          <cell r="BX765">
            <v>0</v>
          </cell>
          <cell r="BY765">
            <v>0</v>
          </cell>
          <cell r="BZ765">
            <v>11012</v>
          </cell>
          <cell r="CA765">
            <v>3333</v>
          </cell>
          <cell r="CB765">
            <v>14345</v>
          </cell>
          <cell r="CC765">
            <v>0.05</v>
          </cell>
          <cell r="CD765">
            <v>200615</v>
          </cell>
        </row>
        <row r="766">
          <cell r="B766" t="str">
            <v>VR003</v>
          </cell>
          <cell r="C766" t="str">
            <v>CAP48</v>
          </cell>
          <cell r="D766" t="str">
            <v>Instalación de regeneradores</v>
          </cell>
          <cell r="E766" t="str">
            <v>U</v>
          </cell>
          <cell r="F766" t="str">
            <v>NA</v>
          </cell>
          <cell r="G766" t="str">
            <v>NA</v>
          </cell>
          <cell r="H766" t="str">
            <v>NA</v>
          </cell>
          <cell r="I766" t="str">
            <v>NA</v>
          </cell>
          <cell r="J766" t="str">
            <v>NA</v>
          </cell>
          <cell r="K766" t="str">
            <v>NA</v>
          </cell>
          <cell r="L766" t="str">
            <v>NA</v>
          </cell>
          <cell r="M766" t="str">
            <v>NA</v>
          </cell>
          <cell r="N766" t="str">
            <v>NA</v>
          </cell>
          <cell r="O766" t="str">
            <v>NA</v>
          </cell>
          <cell r="P766" t="str">
            <v>NA</v>
          </cell>
          <cell r="Q766" t="str">
            <v>NA</v>
          </cell>
          <cell r="R766" t="str">
            <v>NA</v>
          </cell>
          <cell r="S766" t="str">
            <v>NA</v>
          </cell>
          <cell r="T766" t="str">
            <v>NA</v>
          </cell>
          <cell r="U766" t="str">
            <v>NA</v>
          </cell>
          <cell r="V766" t="str">
            <v>NA</v>
          </cell>
          <cell r="W766" t="str">
            <v>NA</v>
          </cell>
          <cell r="X766" t="str">
            <v>NA</v>
          </cell>
          <cell r="Y766" t="str">
            <v>NA</v>
          </cell>
          <cell r="Z766" t="str">
            <v>NA</v>
          </cell>
          <cell r="AA766" t="str">
            <v>NA</v>
          </cell>
          <cell r="AB766" t="str">
            <v>NA</v>
          </cell>
          <cell r="AC766" t="str">
            <v>NA</v>
          </cell>
          <cell r="AD766" t="str">
            <v>NA</v>
          </cell>
          <cell r="AE766" t="str">
            <v>NA</v>
          </cell>
          <cell r="AF766" t="str">
            <v>NA</v>
          </cell>
          <cell r="AG766" t="str">
            <v>NA</v>
          </cell>
          <cell r="AH766" t="str">
            <v>NA</v>
          </cell>
          <cell r="AI766">
            <v>0</v>
          </cell>
          <cell r="AO766">
            <v>0</v>
          </cell>
          <cell r="AP766">
            <v>0</v>
          </cell>
          <cell r="AQ766">
            <v>0</v>
          </cell>
          <cell r="AR766">
            <v>0</v>
          </cell>
          <cell r="AS766">
            <v>0</v>
          </cell>
          <cell r="AT766">
            <v>0</v>
          </cell>
          <cell r="AU766">
            <v>0</v>
          </cell>
          <cell r="AV766">
            <v>0</v>
          </cell>
          <cell r="AW766">
            <v>0</v>
          </cell>
          <cell r="AX766">
            <v>0</v>
          </cell>
          <cell r="AY766">
            <v>0</v>
          </cell>
          <cell r="AZ766">
            <v>0</v>
          </cell>
          <cell r="BA766">
            <v>0</v>
          </cell>
          <cell r="BB766">
            <v>0</v>
          </cell>
          <cell r="BC766">
            <v>0</v>
          </cell>
          <cell r="BD766">
            <v>0</v>
          </cell>
          <cell r="BE766">
            <v>0</v>
          </cell>
          <cell r="BF766">
            <v>0</v>
          </cell>
          <cell r="BG766">
            <v>0</v>
          </cell>
          <cell r="BH766">
            <v>0</v>
          </cell>
          <cell r="BI766">
            <v>0</v>
          </cell>
          <cell r="BJ766">
            <v>0</v>
          </cell>
          <cell r="BK766">
            <v>0</v>
          </cell>
          <cell r="BL766">
            <v>0</v>
          </cell>
          <cell r="BM766">
            <v>0</v>
          </cell>
          <cell r="BN766">
            <v>0</v>
          </cell>
          <cell r="BO766">
            <v>0</v>
          </cell>
          <cell r="BP766">
            <v>0</v>
          </cell>
          <cell r="BQ766">
            <v>0</v>
          </cell>
          <cell r="BR766">
            <v>0</v>
          </cell>
          <cell r="BS766">
            <v>0</v>
          </cell>
          <cell r="BT766">
            <v>0</v>
          </cell>
          <cell r="BU766">
            <v>0</v>
          </cell>
          <cell r="BV766">
            <v>0</v>
          </cell>
          <cell r="BW766">
            <v>0</v>
          </cell>
          <cell r="BX766">
            <v>0</v>
          </cell>
          <cell r="BY766">
            <v>0</v>
          </cell>
          <cell r="BZ766">
            <v>0</v>
          </cell>
          <cell r="CA766">
            <v>0</v>
          </cell>
          <cell r="CB766">
            <v>0</v>
          </cell>
          <cell r="CC766">
            <v>0.05</v>
          </cell>
          <cell r="CD766">
            <v>0</v>
          </cell>
        </row>
        <row r="767">
          <cell r="B767" t="str">
            <v>VR004</v>
          </cell>
          <cell r="C767" t="str">
            <v>CAP48</v>
          </cell>
          <cell r="D767" t="str">
            <v>Peldaños</v>
          </cell>
          <cell r="E767" t="str">
            <v>U</v>
          </cell>
          <cell r="F767" t="str">
            <v>NA</v>
          </cell>
          <cell r="G767" t="str">
            <v>NA</v>
          </cell>
          <cell r="H767" t="str">
            <v>NA</v>
          </cell>
          <cell r="I767" t="str">
            <v>NA</v>
          </cell>
          <cell r="J767" t="str">
            <v>NA</v>
          </cell>
          <cell r="K767" t="str">
            <v>NA</v>
          </cell>
          <cell r="L767" t="str">
            <v>NA</v>
          </cell>
          <cell r="M767" t="str">
            <v>NA</v>
          </cell>
          <cell r="N767" t="str">
            <v>NA</v>
          </cell>
          <cell r="O767" t="str">
            <v>NA</v>
          </cell>
          <cell r="P767" t="str">
            <v>NA</v>
          </cell>
          <cell r="Q767" t="str">
            <v>NA</v>
          </cell>
          <cell r="R767" t="str">
            <v>NA</v>
          </cell>
          <cell r="S767" t="str">
            <v>NA</v>
          </cell>
          <cell r="T767" t="str">
            <v>NA</v>
          </cell>
          <cell r="U767" t="str">
            <v>NA</v>
          </cell>
          <cell r="V767" t="str">
            <v>NA</v>
          </cell>
          <cell r="W767" t="str">
            <v>NA</v>
          </cell>
          <cell r="X767" t="str">
            <v>NA</v>
          </cell>
          <cell r="Y767" t="str">
            <v>NA</v>
          </cell>
          <cell r="Z767" t="str">
            <v>NA</v>
          </cell>
          <cell r="AA767" t="str">
            <v>NA</v>
          </cell>
          <cell r="AB767" t="str">
            <v>NA</v>
          </cell>
          <cell r="AC767" t="str">
            <v>NA</v>
          </cell>
          <cell r="AD767" t="str">
            <v>NA</v>
          </cell>
          <cell r="AE767" t="str">
            <v>NA</v>
          </cell>
          <cell r="AF767" t="str">
            <v>NA</v>
          </cell>
          <cell r="AG767" t="str">
            <v>NA</v>
          </cell>
          <cell r="AH767" t="str">
            <v>NA</v>
          </cell>
          <cell r="AI767">
            <v>0</v>
          </cell>
          <cell r="AO767">
            <v>0</v>
          </cell>
          <cell r="AP767">
            <v>0</v>
          </cell>
          <cell r="AQ767">
            <v>0</v>
          </cell>
          <cell r="AR767">
            <v>0</v>
          </cell>
          <cell r="AS767">
            <v>0</v>
          </cell>
          <cell r="AT767">
            <v>0</v>
          </cell>
          <cell r="AU767">
            <v>0</v>
          </cell>
          <cell r="AV767">
            <v>0</v>
          </cell>
          <cell r="AW767">
            <v>0</v>
          </cell>
          <cell r="AX767">
            <v>0</v>
          </cell>
          <cell r="AY767">
            <v>0</v>
          </cell>
          <cell r="AZ767">
            <v>0</v>
          </cell>
          <cell r="BA767">
            <v>0</v>
          </cell>
          <cell r="BB767">
            <v>0</v>
          </cell>
          <cell r="BC767">
            <v>0</v>
          </cell>
          <cell r="BD767">
            <v>0</v>
          </cell>
          <cell r="BE767">
            <v>0</v>
          </cell>
          <cell r="BF767">
            <v>0</v>
          </cell>
          <cell r="BG767">
            <v>0</v>
          </cell>
          <cell r="BH767">
            <v>0</v>
          </cell>
          <cell r="BI767">
            <v>0</v>
          </cell>
          <cell r="BJ767">
            <v>0</v>
          </cell>
          <cell r="BK767">
            <v>0</v>
          </cell>
          <cell r="BL767">
            <v>0</v>
          </cell>
          <cell r="BM767">
            <v>0</v>
          </cell>
          <cell r="BN767">
            <v>0</v>
          </cell>
          <cell r="BO767">
            <v>0</v>
          </cell>
          <cell r="BP767">
            <v>0</v>
          </cell>
          <cell r="BQ767">
            <v>0</v>
          </cell>
          <cell r="BR767">
            <v>0</v>
          </cell>
          <cell r="BS767">
            <v>0</v>
          </cell>
          <cell r="BT767">
            <v>0</v>
          </cell>
          <cell r="BU767">
            <v>0</v>
          </cell>
          <cell r="BV767">
            <v>0</v>
          </cell>
          <cell r="BW767">
            <v>0</v>
          </cell>
          <cell r="BX767">
            <v>0</v>
          </cell>
          <cell r="BY767">
            <v>0</v>
          </cell>
          <cell r="BZ767">
            <v>0</v>
          </cell>
          <cell r="CA767">
            <v>0</v>
          </cell>
          <cell r="CB767">
            <v>0</v>
          </cell>
          <cell r="CC767">
            <v>0.05</v>
          </cell>
          <cell r="CD767">
            <v>0</v>
          </cell>
        </row>
        <row r="768">
          <cell r="B768" t="str">
            <v>VR001</v>
          </cell>
          <cell r="C768" t="str">
            <v>CAP48</v>
          </cell>
          <cell r="D768" t="str">
            <v>Poda de árboles</v>
          </cell>
          <cell r="E768" t="str">
            <v>U</v>
          </cell>
          <cell r="F768" t="str">
            <v>NA</v>
          </cell>
          <cell r="G768" t="str">
            <v>NA</v>
          </cell>
          <cell r="H768" t="str">
            <v>NA</v>
          </cell>
          <cell r="I768" t="str">
            <v>NA</v>
          </cell>
          <cell r="J768" t="str">
            <v>NA</v>
          </cell>
          <cell r="K768" t="str">
            <v>NA</v>
          </cell>
          <cell r="L768" t="str">
            <v>NA</v>
          </cell>
          <cell r="M768" t="str">
            <v>NA</v>
          </cell>
          <cell r="N768" t="str">
            <v>NA</v>
          </cell>
          <cell r="O768" t="str">
            <v>NA</v>
          </cell>
          <cell r="P768" t="str">
            <v>NA</v>
          </cell>
          <cell r="Q768" t="str">
            <v>NA</v>
          </cell>
          <cell r="R768" t="str">
            <v>NA</v>
          </cell>
          <cell r="S768" t="str">
            <v>NA</v>
          </cell>
          <cell r="T768" t="str">
            <v>NA</v>
          </cell>
          <cell r="U768" t="str">
            <v>NA</v>
          </cell>
          <cell r="V768" t="str">
            <v>NA</v>
          </cell>
          <cell r="W768" t="str">
            <v>NA</v>
          </cell>
          <cell r="X768" t="str">
            <v>NA</v>
          </cell>
          <cell r="Y768" t="str">
            <v>NA</v>
          </cell>
          <cell r="Z768" t="str">
            <v>NA</v>
          </cell>
          <cell r="AA768" t="str">
            <v>NA</v>
          </cell>
          <cell r="AB768" t="str">
            <v>NA</v>
          </cell>
          <cell r="AC768" t="str">
            <v>NA</v>
          </cell>
          <cell r="AD768" t="str">
            <v>NA</v>
          </cell>
          <cell r="AE768" t="str">
            <v>NA</v>
          </cell>
          <cell r="AF768" t="str">
            <v>NA</v>
          </cell>
          <cell r="AG768" t="str">
            <v>NA</v>
          </cell>
          <cell r="AH768" t="str">
            <v>NA</v>
          </cell>
          <cell r="AI768">
            <v>0</v>
          </cell>
          <cell r="AO768">
            <v>0</v>
          </cell>
          <cell r="AP768">
            <v>0</v>
          </cell>
          <cell r="AQ768">
            <v>0</v>
          </cell>
          <cell r="AR768">
            <v>0</v>
          </cell>
          <cell r="AS768">
            <v>0</v>
          </cell>
          <cell r="AT768">
            <v>0</v>
          </cell>
          <cell r="AU768">
            <v>0</v>
          </cell>
          <cell r="AV768">
            <v>0</v>
          </cell>
          <cell r="AW768">
            <v>0</v>
          </cell>
          <cell r="AX768">
            <v>0</v>
          </cell>
          <cell r="AY768">
            <v>0</v>
          </cell>
          <cell r="AZ768">
            <v>0</v>
          </cell>
          <cell r="BA768">
            <v>0</v>
          </cell>
          <cell r="BB768">
            <v>0</v>
          </cell>
          <cell r="BC768">
            <v>0</v>
          </cell>
          <cell r="BD768">
            <v>0</v>
          </cell>
          <cell r="BE768">
            <v>0</v>
          </cell>
          <cell r="BF768">
            <v>0</v>
          </cell>
          <cell r="BG768">
            <v>0</v>
          </cell>
          <cell r="BH768">
            <v>0</v>
          </cell>
          <cell r="BI768">
            <v>0</v>
          </cell>
          <cell r="BJ768">
            <v>0</v>
          </cell>
          <cell r="BK768">
            <v>0</v>
          </cell>
          <cell r="BL768">
            <v>0</v>
          </cell>
          <cell r="BM768">
            <v>0</v>
          </cell>
          <cell r="BN768">
            <v>0</v>
          </cell>
          <cell r="BO768">
            <v>0</v>
          </cell>
          <cell r="BP768">
            <v>0</v>
          </cell>
          <cell r="BQ768">
            <v>0</v>
          </cell>
          <cell r="BR768">
            <v>0</v>
          </cell>
          <cell r="BS768">
            <v>0</v>
          </cell>
          <cell r="BT768">
            <v>0</v>
          </cell>
          <cell r="BU768">
            <v>0</v>
          </cell>
          <cell r="BV768">
            <v>0</v>
          </cell>
          <cell r="BW768">
            <v>0</v>
          </cell>
          <cell r="BX768">
            <v>0</v>
          </cell>
          <cell r="BY768">
            <v>0</v>
          </cell>
          <cell r="BZ768">
            <v>0</v>
          </cell>
          <cell r="CA768">
            <v>0</v>
          </cell>
          <cell r="CB768">
            <v>0</v>
          </cell>
          <cell r="CC768">
            <v>0.05</v>
          </cell>
          <cell r="CD768">
            <v>0</v>
          </cell>
        </row>
        <row r="769">
          <cell r="B769" t="str">
            <v>VR005</v>
          </cell>
          <cell r="C769" t="str">
            <v>CAP48</v>
          </cell>
          <cell r="D769" t="str">
            <v>Protector subida a poste HG 2"</v>
          </cell>
          <cell r="E769" t="str">
            <v>U</v>
          </cell>
          <cell r="F769" t="str">
            <v>NA</v>
          </cell>
          <cell r="G769" t="str">
            <v>NA</v>
          </cell>
          <cell r="H769" t="str">
            <v>NA</v>
          </cell>
          <cell r="I769" t="str">
            <v>NA</v>
          </cell>
          <cell r="J769" t="str">
            <v>NA</v>
          </cell>
          <cell r="K769" t="str">
            <v>NA</v>
          </cell>
          <cell r="L769" t="str">
            <v>NA</v>
          </cell>
          <cell r="M769" t="str">
            <v>NA</v>
          </cell>
          <cell r="N769" t="str">
            <v>NA</v>
          </cell>
          <cell r="O769" t="str">
            <v>NA</v>
          </cell>
          <cell r="P769" t="str">
            <v>NA</v>
          </cell>
          <cell r="Q769" t="str">
            <v>NA</v>
          </cell>
          <cell r="R769" t="str">
            <v>NA</v>
          </cell>
          <cell r="S769" t="str">
            <v>NA</v>
          </cell>
          <cell r="T769" t="str">
            <v>NA</v>
          </cell>
          <cell r="U769" t="str">
            <v>NA</v>
          </cell>
          <cell r="V769" t="str">
            <v>NA</v>
          </cell>
          <cell r="W769" t="str">
            <v>NA</v>
          </cell>
          <cell r="X769" t="str">
            <v>NA</v>
          </cell>
          <cell r="Y769" t="str">
            <v>NA</v>
          </cell>
          <cell r="Z769" t="str">
            <v>NA</v>
          </cell>
          <cell r="AA769" t="str">
            <v>NA</v>
          </cell>
          <cell r="AB769" t="str">
            <v>NA</v>
          </cell>
          <cell r="AC769" t="str">
            <v>NA</v>
          </cell>
          <cell r="AD769" t="str">
            <v>NA</v>
          </cell>
          <cell r="AE769" t="str">
            <v>NA</v>
          </cell>
          <cell r="AF769" t="str">
            <v>NA</v>
          </cell>
          <cell r="AG769" t="str">
            <v>NA</v>
          </cell>
          <cell r="AH769" t="str">
            <v>NA</v>
          </cell>
          <cell r="AI769">
            <v>0</v>
          </cell>
          <cell r="AO769">
            <v>0</v>
          </cell>
          <cell r="AP769">
            <v>0</v>
          </cell>
          <cell r="AQ769">
            <v>0</v>
          </cell>
          <cell r="AR769">
            <v>0</v>
          </cell>
          <cell r="AS769">
            <v>0</v>
          </cell>
          <cell r="AT769">
            <v>0</v>
          </cell>
          <cell r="AU769">
            <v>0</v>
          </cell>
          <cell r="AV769">
            <v>0</v>
          </cell>
          <cell r="AW769">
            <v>0</v>
          </cell>
          <cell r="AX769">
            <v>0</v>
          </cell>
          <cell r="AY769">
            <v>0</v>
          </cell>
          <cell r="AZ769">
            <v>0</v>
          </cell>
          <cell r="BA769">
            <v>0</v>
          </cell>
          <cell r="BB769">
            <v>0</v>
          </cell>
          <cell r="BC769">
            <v>0</v>
          </cell>
          <cell r="BD769">
            <v>0</v>
          </cell>
          <cell r="BE769">
            <v>0</v>
          </cell>
          <cell r="BF769">
            <v>0</v>
          </cell>
          <cell r="BG769">
            <v>0</v>
          </cell>
          <cell r="BH769">
            <v>0</v>
          </cell>
          <cell r="BI769">
            <v>0</v>
          </cell>
          <cell r="BJ769">
            <v>0</v>
          </cell>
          <cell r="BK769">
            <v>0</v>
          </cell>
          <cell r="BL769">
            <v>0</v>
          </cell>
          <cell r="BM769">
            <v>0</v>
          </cell>
          <cell r="BN769">
            <v>0</v>
          </cell>
          <cell r="BO769">
            <v>0</v>
          </cell>
          <cell r="BP769">
            <v>0</v>
          </cell>
          <cell r="BQ769">
            <v>0</v>
          </cell>
          <cell r="BR769">
            <v>0</v>
          </cell>
          <cell r="BS769">
            <v>0</v>
          </cell>
          <cell r="BT769">
            <v>0</v>
          </cell>
          <cell r="BU769">
            <v>0</v>
          </cell>
          <cell r="BV769">
            <v>0</v>
          </cell>
          <cell r="BW769">
            <v>0</v>
          </cell>
          <cell r="BX769">
            <v>0</v>
          </cell>
          <cell r="BY769">
            <v>0</v>
          </cell>
          <cell r="BZ769">
            <v>0</v>
          </cell>
          <cell r="CA769">
            <v>0</v>
          </cell>
          <cell r="CB769">
            <v>0</v>
          </cell>
          <cell r="CC769">
            <v>0.05</v>
          </cell>
          <cell r="CD769">
            <v>0</v>
          </cell>
        </row>
        <row r="770">
          <cell r="B770" t="str">
            <v>VR010</v>
          </cell>
          <cell r="C770" t="str">
            <v>CAP48</v>
          </cell>
          <cell r="D770" t="str">
            <v>Renivelación losa Cámara Tipo C</v>
          </cell>
          <cell r="E770" t="str">
            <v>U</v>
          </cell>
          <cell r="F770" t="str">
            <v>MOC026</v>
          </cell>
          <cell r="G770" t="str">
            <v>MOC151</v>
          </cell>
          <cell r="H770" t="str">
            <v>MOC019</v>
          </cell>
          <cell r="I770" t="str">
            <v>MOC085</v>
          </cell>
          <cell r="J770" t="str">
            <v>MOC063</v>
          </cell>
          <cell r="K770" t="str">
            <v>MOC088</v>
          </cell>
          <cell r="L770" t="str">
            <v>MOC073</v>
          </cell>
          <cell r="M770">
            <v>1.5</v>
          </cell>
          <cell r="N770">
            <v>1</v>
          </cell>
          <cell r="O770">
            <v>40</v>
          </cell>
          <cell r="P770">
            <v>0.1</v>
          </cell>
          <cell r="Q770">
            <v>6</v>
          </cell>
          <cell r="R770">
            <v>20</v>
          </cell>
          <cell r="S770">
            <v>100</v>
          </cell>
          <cell r="T770" t="str">
            <v>CEC007</v>
          </cell>
          <cell r="U770" t="str">
            <v>NA</v>
          </cell>
          <cell r="V770" t="str">
            <v>NA</v>
          </cell>
          <cell r="W770" t="str">
            <v>NA</v>
          </cell>
          <cell r="X770" t="str">
            <v>NA</v>
          </cell>
          <cell r="Y770" t="str">
            <v>CMC017</v>
          </cell>
          <cell r="Z770" t="str">
            <v>NA</v>
          </cell>
          <cell r="AA770" t="str">
            <v>NA</v>
          </cell>
          <cell r="AB770" t="str">
            <v>NA</v>
          </cell>
          <cell r="AC770" t="str">
            <v>NA</v>
          </cell>
          <cell r="AD770">
            <v>1</v>
          </cell>
          <cell r="AE770" t="str">
            <v>NA</v>
          </cell>
          <cell r="AF770" t="str">
            <v>NA</v>
          </cell>
          <cell r="AG770" t="str">
            <v>NA</v>
          </cell>
          <cell r="AH770" t="str">
            <v>NA</v>
          </cell>
          <cell r="AI770">
            <v>0.5</v>
          </cell>
          <cell r="AJ770">
            <v>0.5</v>
          </cell>
          <cell r="AO770">
            <v>1336963</v>
          </cell>
          <cell r="AP770">
            <v>234000</v>
          </cell>
          <cell r="AQ770">
            <v>184000</v>
          </cell>
          <cell r="AR770">
            <v>1500</v>
          </cell>
          <cell r="AS770">
            <v>277817.40000000002</v>
          </cell>
          <cell r="AT770">
            <v>13800</v>
          </cell>
          <cell r="AU770">
            <v>4500</v>
          </cell>
          <cell r="AV770">
            <v>1700</v>
          </cell>
          <cell r="AW770">
            <v>351000</v>
          </cell>
          <cell r="AX770">
            <v>184000</v>
          </cell>
          <cell r="AY770">
            <v>60000</v>
          </cell>
          <cell r="AZ770">
            <v>27782</v>
          </cell>
          <cell r="BA770">
            <v>82800</v>
          </cell>
          <cell r="BB770">
            <v>90000</v>
          </cell>
          <cell r="BC770">
            <v>170000</v>
          </cell>
          <cell r="BD770">
            <v>1013861</v>
          </cell>
          <cell r="BE770">
            <v>17038</v>
          </cell>
          <cell r="BF770">
            <v>0</v>
          </cell>
          <cell r="BG770">
            <v>0</v>
          </cell>
          <cell r="BH770">
            <v>0</v>
          </cell>
          <cell r="BI770">
            <v>0</v>
          </cell>
          <cell r="BJ770">
            <v>34076</v>
          </cell>
          <cell r="BK770">
            <v>0</v>
          </cell>
          <cell r="BL770">
            <v>0</v>
          </cell>
          <cell r="BM770">
            <v>0</v>
          </cell>
          <cell r="BN770">
            <v>0</v>
          </cell>
          <cell r="BO770">
            <v>34076</v>
          </cell>
          <cell r="BP770">
            <v>144513</v>
          </cell>
          <cell r="BQ770">
            <v>0</v>
          </cell>
          <cell r="BR770">
            <v>0</v>
          </cell>
          <cell r="BS770">
            <v>0</v>
          </cell>
          <cell r="BT770">
            <v>0</v>
          </cell>
          <cell r="BU770">
            <v>289026</v>
          </cell>
          <cell r="BV770">
            <v>0</v>
          </cell>
          <cell r="BW770">
            <v>0</v>
          </cell>
          <cell r="BX770">
            <v>0</v>
          </cell>
          <cell r="BY770">
            <v>0</v>
          </cell>
          <cell r="BZ770">
            <v>289026</v>
          </cell>
          <cell r="CA770">
            <v>34076</v>
          </cell>
          <cell r="CB770">
            <v>323102</v>
          </cell>
          <cell r="CC770">
            <v>0.05</v>
          </cell>
          <cell r="CD770">
            <v>1336963</v>
          </cell>
        </row>
        <row r="771">
          <cell r="B771" t="str">
            <v>VR006</v>
          </cell>
          <cell r="C771" t="str">
            <v>CAP48</v>
          </cell>
          <cell r="D771" t="str">
            <v>Sist. de tierra para armario</v>
          </cell>
          <cell r="E771" t="str">
            <v>U</v>
          </cell>
          <cell r="F771" t="str">
            <v>MOC145</v>
          </cell>
          <cell r="G771" t="str">
            <v>NA</v>
          </cell>
          <cell r="H771" t="str">
            <v>NA</v>
          </cell>
          <cell r="I771" t="str">
            <v>NA</v>
          </cell>
          <cell r="J771" t="str">
            <v>NA</v>
          </cell>
          <cell r="K771" t="str">
            <v>NA</v>
          </cell>
          <cell r="L771" t="str">
            <v>NA</v>
          </cell>
          <cell r="M771">
            <v>1</v>
          </cell>
          <cell r="N771" t="str">
            <v>NA</v>
          </cell>
          <cell r="O771" t="str">
            <v>NA</v>
          </cell>
          <cell r="P771" t="str">
            <v>NA</v>
          </cell>
          <cell r="Q771" t="str">
            <v>NA</v>
          </cell>
          <cell r="R771" t="str">
            <v>NA</v>
          </cell>
          <cell r="S771" t="str">
            <v>NA</v>
          </cell>
          <cell r="T771" t="str">
            <v>CER007</v>
          </cell>
          <cell r="U771" t="str">
            <v>NA</v>
          </cell>
          <cell r="V771" t="str">
            <v>NA</v>
          </cell>
          <cell r="W771" t="str">
            <v>NA</v>
          </cell>
          <cell r="X771" t="str">
            <v>NA</v>
          </cell>
          <cell r="Y771" t="str">
            <v>CMC017</v>
          </cell>
          <cell r="Z771" t="str">
            <v>NA</v>
          </cell>
          <cell r="AA771" t="str">
            <v>NA</v>
          </cell>
          <cell r="AB771" t="str">
            <v>NA</v>
          </cell>
          <cell r="AC771" t="str">
            <v>NA</v>
          </cell>
          <cell r="AD771">
            <v>1</v>
          </cell>
          <cell r="AE771" t="str">
            <v>NA</v>
          </cell>
          <cell r="AF771" t="str">
            <v>NA</v>
          </cell>
          <cell r="AG771" t="str">
            <v>NA</v>
          </cell>
          <cell r="AH771" t="str">
            <v>NA</v>
          </cell>
          <cell r="AI771">
            <v>6</v>
          </cell>
          <cell r="AJ771">
            <v>6</v>
          </cell>
          <cell r="AO771">
            <v>139697</v>
          </cell>
          <cell r="AP771">
            <v>106865</v>
          </cell>
          <cell r="AQ771">
            <v>0</v>
          </cell>
          <cell r="AR771">
            <v>0</v>
          </cell>
          <cell r="AS771">
            <v>0</v>
          </cell>
          <cell r="AT771">
            <v>0</v>
          </cell>
          <cell r="AU771">
            <v>0</v>
          </cell>
          <cell r="AV771">
            <v>0</v>
          </cell>
          <cell r="AW771">
            <v>106865</v>
          </cell>
          <cell r="AX771">
            <v>0</v>
          </cell>
          <cell r="AY771">
            <v>0</v>
          </cell>
          <cell r="AZ771">
            <v>0</v>
          </cell>
          <cell r="BA771">
            <v>0</v>
          </cell>
          <cell r="BB771">
            <v>0</v>
          </cell>
          <cell r="BC771">
            <v>0</v>
          </cell>
          <cell r="BD771">
            <v>112208</v>
          </cell>
          <cell r="BE771">
            <v>20418</v>
          </cell>
          <cell r="BF771">
            <v>0</v>
          </cell>
          <cell r="BG771">
            <v>0</v>
          </cell>
          <cell r="BH771">
            <v>0</v>
          </cell>
          <cell r="BI771">
            <v>0</v>
          </cell>
          <cell r="BJ771">
            <v>3403</v>
          </cell>
          <cell r="BK771">
            <v>0</v>
          </cell>
          <cell r="BL771">
            <v>0</v>
          </cell>
          <cell r="BM771">
            <v>0</v>
          </cell>
          <cell r="BN771">
            <v>0</v>
          </cell>
          <cell r="BO771">
            <v>3403</v>
          </cell>
          <cell r="BP771">
            <v>144513</v>
          </cell>
          <cell r="BQ771">
            <v>0</v>
          </cell>
          <cell r="BR771">
            <v>0</v>
          </cell>
          <cell r="BS771">
            <v>0</v>
          </cell>
          <cell r="BT771">
            <v>0</v>
          </cell>
          <cell r="BU771">
            <v>24086</v>
          </cell>
          <cell r="BV771">
            <v>0</v>
          </cell>
          <cell r="BW771">
            <v>0</v>
          </cell>
          <cell r="BX771">
            <v>0</v>
          </cell>
          <cell r="BY771">
            <v>0</v>
          </cell>
          <cell r="BZ771">
            <v>24086</v>
          </cell>
          <cell r="CA771">
            <v>3403</v>
          </cell>
          <cell r="CB771">
            <v>27489</v>
          </cell>
          <cell r="CC771">
            <v>0.05</v>
          </cell>
          <cell r="CD771">
            <v>139697</v>
          </cell>
        </row>
        <row r="772">
          <cell r="B772" t="str">
            <v>VR009</v>
          </cell>
          <cell r="C772" t="str">
            <v>CAP48</v>
          </cell>
          <cell r="D772" t="str">
            <v>Sumi. e instalación tapa de hierro con bisagra</v>
          </cell>
          <cell r="E772" t="str">
            <v>U</v>
          </cell>
          <cell r="F772" t="str">
            <v>MOC012</v>
          </cell>
          <cell r="G772" t="str">
            <v>MOC110</v>
          </cell>
          <cell r="H772" t="str">
            <v>NA</v>
          </cell>
          <cell r="I772" t="str">
            <v>NA</v>
          </cell>
          <cell r="J772" t="str">
            <v>NA</v>
          </cell>
          <cell r="K772" t="str">
            <v>NA</v>
          </cell>
          <cell r="L772" t="str">
            <v>NA</v>
          </cell>
          <cell r="M772">
            <v>1</v>
          </cell>
          <cell r="N772">
            <v>1</v>
          </cell>
          <cell r="O772" t="str">
            <v>NA</v>
          </cell>
          <cell r="P772" t="str">
            <v>NA</v>
          </cell>
          <cell r="Q772" t="str">
            <v>NA</v>
          </cell>
          <cell r="R772" t="str">
            <v>NA</v>
          </cell>
          <cell r="S772" t="str">
            <v>NA</v>
          </cell>
          <cell r="T772" t="str">
            <v>CEC007</v>
          </cell>
          <cell r="U772" t="str">
            <v>NA</v>
          </cell>
          <cell r="V772" t="str">
            <v>NA</v>
          </cell>
          <cell r="W772" t="str">
            <v>NA</v>
          </cell>
          <cell r="X772" t="str">
            <v>NA</v>
          </cell>
          <cell r="Y772" t="str">
            <v>CMC017</v>
          </cell>
          <cell r="Z772" t="str">
            <v>NA</v>
          </cell>
          <cell r="AA772" t="str">
            <v>NA</v>
          </cell>
          <cell r="AB772" t="str">
            <v>NA</v>
          </cell>
          <cell r="AC772" t="str">
            <v>NA</v>
          </cell>
          <cell r="AD772">
            <v>1</v>
          </cell>
          <cell r="AE772" t="str">
            <v>NA</v>
          </cell>
          <cell r="AF772" t="str">
            <v>NA</v>
          </cell>
          <cell r="AG772" t="str">
            <v>NA</v>
          </cell>
          <cell r="AH772" t="str">
            <v>NA</v>
          </cell>
          <cell r="AI772">
            <v>7</v>
          </cell>
          <cell r="AJ772">
            <v>7</v>
          </cell>
          <cell r="AO772">
            <v>557529</v>
          </cell>
          <cell r="AP772">
            <v>417000</v>
          </cell>
          <cell r="AQ772">
            <v>92000</v>
          </cell>
          <cell r="AR772">
            <v>0</v>
          </cell>
          <cell r="AS772">
            <v>0</v>
          </cell>
          <cell r="AT772">
            <v>0</v>
          </cell>
          <cell r="AU772">
            <v>0</v>
          </cell>
          <cell r="AV772">
            <v>0</v>
          </cell>
          <cell r="AW772">
            <v>417000</v>
          </cell>
          <cell r="AX772">
            <v>92000</v>
          </cell>
          <cell r="AY772">
            <v>0</v>
          </cell>
          <cell r="AZ772">
            <v>0</v>
          </cell>
          <cell r="BA772">
            <v>0</v>
          </cell>
          <cell r="BB772">
            <v>0</v>
          </cell>
          <cell r="BC772">
            <v>0</v>
          </cell>
          <cell r="BD772">
            <v>534450</v>
          </cell>
          <cell r="BE772">
            <v>17038</v>
          </cell>
          <cell r="BF772">
            <v>0</v>
          </cell>
          <cell r="BG772">
            <v>0</v>
          </cell>
          <cell r="BH772">
            <v>0</v>
          </cell>
          <cell r="BI772">
            <v>0</v>
          </cell>
          <cell r="BJ772">
            <v>2434</v>
          </cell>
          <cell r="BK772">
            <v>0</v>
          </cell>
          <cell r="BL772">
            <v>0</v>
          </cell>
          <cell r="BM772">
            <v>0</v>
          </cell>
          <cell r="BN772">
            <v>0</v>
          </cell>
          <cell r="BO772">
            <v>2434</v>
          </cell>
          <cell r="BP772">
            <v>144513</v>
          </cell>
          <cell r="BQ772">
            <v>0</v>
          </cell>
          <cell r="BR772">
            <v>0</v>
          </cell>
          <cell r="BS772">
            <v>0</v>
          </cell>
          <cell r="BT772">
            <v>0</v>
          </cell>
          <cell r="BU772">
            <v>20645</v>
          </cell>
          <cell r="BV772">
            <v>0</v>
          </cell>
          <cell r="BW772">
            <v>0</v>
          </cell>
          <cell r="BX772">
            <v>0</v>
          </cell>
          <cell r="BY772">
            <v>0</v>
          </cell>
          <cell r="BZ772">
            <v>20645</v>
          </cell>
          <cell r="CA772">
            <v>2434</v>
          </cell>
          <cell r="CB772">
            <v>23079</v>
          </cell>
          <cell r="CC772">
            <v>0.05</v>
          </cell>
          <cell r="CD772">
            <v>557529</v>
          </cell>
        </row>
        <row r="773">
          <cell r="B773" t="str">
            <v>VR008</v>
          </cell>
          <cell r="C773" t="str">
            <v>CAP48</v>
          </cell>
          <cell r="D773" t="str">
            <v>Tensionar rienda</v>
          </cell>
          <cell r="E773" t="str">
            <v>U</v>
          </cell>
          <cell r="F773" t="str">
            <v>MRD030</v>
          </cell>
          <cell r="G773" t="str">
            <v>MRD242</v>
          </cell>
          <cell r="H773" t="str">
            <v>NA</v>
          </cell>
          <cell r="I773" t="str">
            <v>NA</v>
          </cell>
          <cell r="J773" t="str">
            <v>NA</v>
          </cell>
          <cell r="K773" t="str">
            <v>NA</v>
          </cell>
          <cell r="L773" t="str">
            <v>NA</v>
          </cell>
          <cell r="M773">
            <v>1</v>
          </cell>
          <cell r="N773">
            <v>1</v>
          </cell>
          <cell r="O773" t="str">
            <v>NA</v>
          </cell>
          <cell r="P773" t="str">
            <v>NA</v>
          </cell>
          <cell r="Q773" t="str">
            <v>NA</v>
          </cell>
          <cell r="R773" t="str">
            <v>NA</v>
          </cell>
          <cell r="S773" t="str">
            <v>NA</v>
          </cell>
          <cell r="T773" t="str">
            <v>CER006</v>
          </cell>
          <cell r="U773" t="str">
            <v>NA</v>
          </cell>
          <cell r="V773" t="str">
            <v>NA</v>
          </cell>
          <cell r="W773" t="str">
            <v>NA</v>
          </cell>
          <cell r="X773" t="str">
            <v>NA</v>
          </cell>
          <cell r="Y773" t="str">
            <v>CMC006</v>
          </cell>
          <cell r="Z773" t="str">
            <v>NA</v>
          </cell>
          <cell r="AA773" t="str">
            <v>NA</v>
          </cell>
          <cell r="AB773" t="str">
            <v>NA</v>
          </cell>
          <cell r="AC773" t="str">
            <v>NA</v>
          </cell>
          <cell r="AD773">
            <v>1</v>
          </cell>
          <cell r="AE773" t="str">
            <v>NA</v>
          </cell>
          <cell r="AF773" t="str">
            <v>NA</v>
          </cell>
          <cell r="AG773" t="str">
            <v>NA</v>
          </cell>
          <cell r="AH773" t="str">
            <v>NA</v>
          </cell>
          <cell r="AI773">
            <v>7</v>
          </cell>
          <cell r="AJ773">
            <v>7</v>
          </cell>
          <cell r="AO773">
            <v>45181</v>
          </cell>
          <cell r="AP773">
            <v>7300</v>
          </cell>
          <cell r="AQ773">
            <v>15660</v>
          </cell>
          <cell r="AR773">
            <v>0</v>
          </cell>
          <cell r="AS773">
            <v>0</v>
          </cell>
          <cell r="AT773">
            <v>0</v>
          </cell>
          <cell r="AU773">
            <v>0</v>
          </cell>
          <cell r="AV773">
            <v>0</v>
          </cell>
          <cell r="AW773">
            <v>7300</v>
          </cell>
          <cell r="AX773">
            <v>15660</v>
          </cell>
          <cell r="AY773">
            <v>0</v>
          </cell>
          <cell r="AZ773">
            <v>0</v>
          </cell>
          <cell r="BA773">
            <v>0</v>
          </cell>
          <cell r="BB773">
            <v>0</v>
          </cell>
          <cell r="BC773">
            <v>0</v>
          </cell>
          <cell r="BD773">
            <v>24108</v>
          </cell>
          <cell r="BE773">
            <v>47972</v>
          </cell>
          <cell r="BF773">
            <v>0</v>
          </cell>
          <cell r="BG773">
            <v>0</v>
          </cell>
          <cell r="BH773">
            <v>0</v>
          </cell>
          <cell r="BI773">
            <v>0</v>
          </cell>
          <cell r="BJ773">
            <v>6853</v>
          </cell>
          <cell r="BK773">
            <v>0</v>
          </cell>
          <cell r="BL773">
            <v>0</v>
          </cell>
          <cell r="BM773">
            <v>0</v>
          </cell>
          <cell r="BN773">
            <v>0</v>
          </cell>
          <cell r="BO773">
            <v>6853</v>
          </cell>
          <cell r="BP773">
            <v>99537</v>
          </cell>
          <cell r="BQ773">
            <v>0</v>
          </cell>
          <cell r="BR773">
            <v>0</v>
          </cell>
          <cell r="BS773">
            <v>0</v>
          </cell>
          <cell r="BT773">
            <v>0</v>
          </cell>
          <cell r="BU773">
            <v>14220</v>
          </cell>
          <cell r="BV773">
            <v>0</v>
          </cell>
          <cell r="BW773">
            <v>0</v>
          </cell>
          <cell r="BX773">
            <v>0</v>
          </cell>
          <cell r="BY773">
            <v>0</v>
          </cell>
          <cell r="BZ773">
            <v>14220</v>
          </cell>
          <cell r="CA773">
            <v>6853</v>
          </cell>
          <cell r="CB773">
            <v>21073</v>
          </cell>
          <cell r="CC773">
            <v>0.05</v>
          </cell>
          <cell r="CD773">
            <v>45181</v>
          </cell>
        </row>
        <row r="774">
          <cell r="B774" t="str">
            <v>VR007</v>
          </cell>
          <cell r="C774" t="str">
            <v>CAP48</v>
          </cell>
          <cell r="D774" t="str">
            <v>Trasladar poste</v>
          </cell>
          <cell r="E774" t="str">
            <v>U</v>
          </cell>
          <cell r="F774" t="str">
            <v>NA</v>
          </cell>
          <cell r="G774" t="str">
            <v>NA</v>
          </cell>
          <cell r="H774" t="str">
            <v>NA</v>
          </cell>
          <cell r="I774" t="str">
            <v>NA</v>
          </cell>
          <cell r="J774" t="str">
            <v>NA</v>
          </cell>
          <cell r="K774" t="str">
            <v>NA</v>
          </cell>
          <cell r="L774" t="str">
            <v>NA</v>
          </cell>
          <cell r="M774" t="str">
            <v>NA</v>
          </cell>
          <cell r="N774" t="str">
            <v>NA</v>
          </cell>
          <cell r="O774" t="str">
            <v>NA</v>
          </cell>
          <cell r="P774" t="str">
            <v>NA</v>
          </cell>
          <cell r="Q774" t="str">
            <v>NA</v>
          </cell>
          <cell r="R774" t="str">
            <v>NA</v>
          </cell>
          <cell r="S774" t="str">
            <v>NA</v>
          </cell>
          <cell r="T774" t="str">
            <v>NA</v>
          </cell>
          <cell r="U774" t="str">
            <v>NA</v>
          </cell>
          <cell r="V774" t="str">
            <v>NA</v>
          </cell>
          <cell r="W774" t="str">
            <v>NA</v>
          </cell>
          <cell r="X774" t="str">
            <v>NA</v>
          </cell>
          <cell r="Y774" t="str">
            <v>NA</v>
          </cell>
          <cell r="Z774" t="str">
            <v>NA</v>
          </cell>
          <cell r="AA774" t="str">
            <v>NA</v>
          </cell>
          <cell r="AB774" t="str">
            <v>NA</v>
          </cell>
          <cell r="AC774" t="str">
            <v>NA</v>
          </cell>
          <cell r="AD774" t="str">
            <v>NA</v>
          </cell>
          <cell r="AE774" t="str">
            <v>NA</v>
          </cell>
          <cell r="AF774" t="str">
            <v>NA</v>
          </cell>
          <cell r="AG774" t="str">
            <v>NA</v>
          </cell>
          <cell r="AH774" t="str">
            <v>NA</v>
          </cell>
          <cell r="AI774">
            <v>0</v>
          </cell>
          <cell r="AO774">
            <v>0</v>
          </cell>
          <cell r="AP774">
            <v>0</v>
          </cell>
          <cell r="AQ774">
            <v>0</v>
          </cell>
          <cell r="AR774">
            <v>0</v>
          </cell>
          <cell r="AS774">
            <v>0</v>
          </cell>
          <cell r="AT774">
            <v>0</v>
          </cell>
          <cell r="AU774">
            <v>0</v>
          </cell>
          <cell r="AV774">
            <v>0</v>
          </cell>
          <cell r="AW774">
            <v>0</v>
          </cell>
          <cell r="AX774">
            <v>0</v>
          </cell>
          <cell r="AY774">
            <v>0</v>
          </cell>
          <cell r="AZ774">
            <v>0</v>
          </cell>
          <cell r="BA774">
            <v>0</v>
          </cell>
          <cell r="BB774">
            <v>0</v>
          </cell>
          <cell r="BC774">
            <v>0</v>
          </cell>
          <cell r="BD774">
            <v>0</v>
          </cell>
          <cell r="BE774">
            <v>0</v>
          </cell>
          <cell r="BF774">
            <v>0</v>
          </cell>
          <cell r="BG774">
            <v>0</v>
          </cell>
          <cell r="BH774">
            <v>0</v>
          </cell>
          <cell r="BI774">
            <v>0</v>
          </cell>
          <cell r="BJ774">
            <v>0</v>
          </cell>
          <cell r="BK774">
            <v>0</v>
          </cell>
          <cell r="BL774">
            <v>0</v>
          </cell>
          <cell r="BM774">
            <v>0</v>
          </cell>
          <cell r="BN774">
            <v>0</v>
          </cell>
          <cell r="BO774">
            <v>0</v>
          </cell>
          <cell r="BP774">
            <v>0</v>
          </cell>
          <cell r="BQ774">
            <v>0</v>
          </cell>
          <cell r="BR774">
            <v>0</v>
          </cell>
          <cell r="BS774">
            <v>0</v>
          </cell>
          <cell r="BT774">
            <v>0</v>
          </cell>
          <cell r="BU774">
            <v>0</v>
          </cell>
          <cell r="BV774">
            <v>0</v>
          </cell>
          <cell r="BW774">
            <v>0</v>
          </cell>
          <cell r="BX774">
            <v>0</v>
          </cell>
          <cell r="BY774">
            <v>0</v>
          </cell>
          <cell r="BZ774">
            <v>0</v>
          </cell>
          <cell r="CA774">
            <v>0</v>
          </cell>
          <cell r="CB774">
            <v>0</v>
          </cell>
          <cell r="CC774">
            <v>0.05</v>
          </cell>
          <cell r="CD774">
            <v>0</v>
          </cell>
        </row>
        <row r="775">
          <cell r="B775" t="str">
            <v>VR012</v>
          </cell>
          <cell r="C775" t="str">
            <v>CAP48</v>
          </cell>
          <cell r="D775" t="str">
            <v>Vestida de postes para apoyo de línea de abonado</v>
          </cell>
          <cell r="E775" t="str">
            <v>U</v>
          </cell>
          <cell r="F775" t="str">
            <v>MRD026</v>
          </cell>
          <cell r="G775" t="str">
            <v>MRD218</v>
          </cell>
          <cell r="H775" t="str">
            <v>MRD069</v>
          </cell>
          <cell r="I775" t="str">
            <v>MRD067</v>
          </cell>
          <cell r="J775" t="str">
            <v>MRD228</v>
          </cell>
          <cell r="K775" t="str">
            <v>NA</v>
          </cell>
          <cell r="L775" t="str">
            <v>NA</v>
          </cell>
          <cell r="M775">
            <v>4</v>
          </cell>
          <cell r="N775">
            <v>4</v>
          </cell>
          <cell r="O775">
            <v>1.8</v>
          </cell>
          <cell r="P775">
            <v>2</v>
          </cell>
          <cell r="Q775">
            <v>4</v>
          </cell>
          <cell r="R775" t="str">
            <v>NA</v>
          </cell>
          <cell r="S775" t="str">
            <v>NA</v>
          </cell>
          <cell r="T775" t="str">
            <v>CER007</v>
          </cell>
          <cell r="U775" t="str">
            <v>CER011</v>
          </cell>
          <cell r="V775" t="str">
            <v>NA</v>
          </cell>
          <cell r="W775" t="str">
            <v>NA</v>
          </cell>
          <cell r="X775" t="str">
            <v>NA</v>
          </cell>
          <cell r="Y775" t="str">
            <v>CMC017</v>
          </cell>
          <cell r="Z775" t="str">
            <v>CMC015</v>
          </cell>
          <cell r="AA775" t="str">
            <v>NA</v>
          </cell>
          <cell r="AB775" t="str">
            <v>NA</v>
          </cell>
          <cell r="AC775" t="str">
            <v>NA</v>
          </cell>
          <cell r="AD775">
            <v>1</v>
          </cell>
          <cell r="AE775">
            <v>1</v>
          </cell>
          <cell r="AF775" t="str">
            <v>NA</v>
          </cell>
          <cell r="AG775" t="str">
            <v>NA</v>
          </cell>
          <cell r="AH775" t="str">
            <v>NA</v>
          </cell>
          <cell r="AI775">
            <v>8</v>
          </cell>
          <cell r="AJ775">
            <v>8</v>
          </cell>
          <cell r="AK775">
            <v>8</v>
          </cell>
          <cell r="AO775">
            <v>63959</v>
          </cell>
          <cell r="AP775">
            <v>201</v>
          </cell>
          <cell r="AQ775">
            <v>782</v>
          </cell>
          <cell r="AR775">
            <v>6300</v>
          </cell>
          <cell r="AS775">
            <v>550</v>
          </cell>
          <cell r="AT775">
            <v>290</v>
          </cell>
          <cell r="AU775">
            <v>0</v>
          </cell>
          <cell r="AV775">
            <v>0</v>
          </cell>
          <cell r="AW775">
            <v>804</v>
          </cell>
          <cell r="AX775">
            <v>3128</v>
          </cell>
          <cell r="AY775">
            <v>11340</v>
          </cell>
          <cell r="AZ775">
            <v>1100</v>
          </cell>
          <cell r="BA775">
            <v>1160</v>
          </cell>
          <cell r="BB775">
            <v>0</v>
          </cell>
          <cell r="BC775">
            <v>0</v>
          </cell>
          <cell r="BD775">
            <v>18409</v>
          </cell>
          <cell r="BE775">
            <v>20418</v>
          </cell>
          <cell r="BF775">
            <v>19028</v>
          </cell>
          <cell r="BG775">
            <v>0</v>
          </cell>
          <cell r="BH775">
            <v>0</v>
          </cell>
          <cell r="BI775">
            <v>0</v>
          </cell>
          <cell r="BJ775">
            <v>2552</v>
          </cell>
          <cell r="BK775">
            <v>2379</v>
          </cell>
          <cell r="BL775">
            <v>0</v>
          </cell>
          <cell r="BM775">
            <v>0</v>
          </cell>
          <cell r="BN775">
            <v>0</v>
          </cell>
          <cell r="BO775">
            <v>4931</v>
          </cell>
          <cell r="BP775">
            <v>144513</v>
          </cell>
          <cell r="BQ775">
            <v>180437</v>
          </cell>
          <cell r="BR775">
            <v>0</v>
          </cell>
          <cell r="BS775">
            <v>0</v>
          </cell>
          <cell r="BT775">
            <v>0</v>
          </cell>
          <cell r="BU775">
            <v>18064</v>
          </cell>
          <cell r="BV775">
            <v>22555</v>
          </cell>
          <cell r="BW775">
            <v>0</v>
          </cell>
          <cell r="BX775">
            <v>0</v>
          </cell>
          <cell r="BY775">
            <v>0</v>
          </cell>
          <cell r="BZ775">
            <v>40619</v>
          </cell>
          <cell r="CA775">
            <v>4931</v>
          </cell>
          <cell r="CB775">
            <v>45550</v>
          </cell>
          <cell r="CC775">
            <v>0.05</v>
          </cell>
          <cell r="CD775">
            <v>63959</v>
          </cell>
        </row>
        <row r="776">
          <cell r="D776" t="str">
            <v>CANALIZACION Incluye excavacion, arena, relleno en recebo y compactacion zanja</v>
          </cell>
        </row>
        <row r="777">
          <cell r="D777" t="str">
            <v>REPAVIMENTACIÓN</v>
          </cell>
        </row>
      </sheetData>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PRESUPUESTO"/>
      <sheetName val="ANALISIS"/>
      <sheetName val="INSUMOS"/>
      <sheetName val="INTERVENTORIA"/>
      <sheetName val="F.M 2,4"/>
      <sheetName val="F.M 1,5"/>
      <sheetName val="AIU"/>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restaciones"/>
      <sheetName val="DESMONTE Y LIMPIEZA EN BOSQUE "/>
      <sheetName val="DESMONTE Y LIMPIEZA NO BOSQUE "/>
      <sheetName val="DEMOLICIÓN DE PAVIMENTOS"/>
      <sheetName val="REMOCIÓN DE ALCANTARILLAS  "/>
      <sheetName val="EXCAVACIÓN SIN CLASIFICAR"/>
      <sheetName val="EXPLANACIÓN ROCA"/>
      <sheetName val="EXPLANACIÓN MATERIAL COMÚN"/>
      <sheetName val="REMOCIÓN DE DERRUMBES"/>
      <sheetName val="TERRAPLENES"/>
      <sheetName val="CONFORMACIÓN DE LA CALZADA"/>
      <sheetName val="AFIRMADO"/>
      <sheetName val="SUBBASE"/>
      <sheetName val="BASE"/>
      <sheetName val="EXC.PARA REP.PAVIMENTO"/>
      <sheetName val="IMPRIMACIÓN"/>
      <sheetName val="RIEGO DE LIGA"/>
      <sheetName val="MDC-1"/>
      <sheetName val="MDC-2"/>
      <sheetName val="PARCHEO"/>
      <sheetName val="SELLO DE GRIETAS"/>
      <sheetName val="PAV-CONC.-HIDRÁULICO MR 42 "/>
      <sheetName val="PAV-CONC.-HIDRÁULICO MR 45 "/>
      <sheetName val="ADOQUIN"/>
      <sheetName val="GRAMOQUIN"/>
      <sheetName val="EXCAVACIÓN"/>
      <sheetName val="EXC.ROCA.SECO"/>
      <sheetName val="EXCAVACIÓN ROCA+AGUA"/>
      <sheetName val="EXC.VARIAS.MAT.SECO"/>
      <sheetName val="RELLENOS PARA ESTRUCTURAS"/>
      <sheetName val="PILOTES PRE-EXC."/>
      <sheetName val="PILOTE FUNDIDO"/>
      <sheetName val="CAMISA PERM.(ANILLOS CONC)"/>
      <sheetName val="ANCLAJE ACTIVO"/>
      <sheetName val="ANCLAJE PASIVO"/>
      <sheetName val="CONCRETO CLASE A (INSUMO)"/>
      <sheetName val="CONCRETO CLASE C (INSUMO)"/>
      <sheetName val="CONCRETO CLASE D (INSUMO)"/>
      <sheetName val="CONCRETO CLASE E (INSUMO)"/>
      <sheetName val="CONCRETO CLASE F (INSUMO)"/>
      <sheetName val="CONCRETO CLASE G (INSUMO)"/>
      <sheetName val="CONCRETO CLASE C"/>
      <sheetName val="CONCRETO CLASE D "/>
      <sheetName val="CONCRETO CLASE E"/>
      <sheetName val="CONCRETO CLASE F(LIMPIEZA)"/>
      <sheetName val="CONCRETO CLASE G"/>
      <sheetName val="CONCRETO CLASE C (Infra)"/>
      <sheetName val="CONCRETO CLASE C (Super) "/>
      <sheetName val="CONC. A MACIZO"/>
      <sheetName val="CONC. A ARCO"/>
      <sheetName val="CONC. A ARCO Y VIGAS"/>
      <sheetName val="CONC. A VIGAS TRANS.PREF"/>
      <sheetName val="CONC. A VIGAS LONG.PREF"/>
      <sheetName val="CONC. A REMATE VIGAS"/>
      <sheetName val="CONC. A TABLERO FONDO"/>
      <sheetName val="CONC. A TABLERO SUP."/>
      <sheetName val="CONC. A VIGA PREF.PUENTE"/>
      <sheetName val="CONC. A LOSA PUENTE"/>
      <sheetName val="CONC. CLASE C PILA"/>
      <sheetName val="CONC. CLASE C ZAPATAS"/>
      <sheetName val="CONC. CLASE C PEDESTALES"/>
      <sheetName val="CONC. CLASE C VIGAS"/>
      <sheetName val="CONC. CLASE COLUMNAS"/>
      <sheetName val="CONC. CLASE C VIGAS Y ESPALDAR"/>
      <sheetName val="CONC. C LOSA superior PILA"/>
      <sheetName val="CONC. C sobre LOSA PILA"/>
      <sheetName val="CONC. C BORDILLO"/>
      <sheetName val="CONC. C ANDEN ALIG."/>
      <sheetName val="CONC. CLASE D BASE PILA"/>
      <sheetName val="CONC. CLASE D IMPOSTA"/>
      <sheetName val="CONCRETO CLASE D(PIG.)"/>
      <sheetName val="CONTENEDOR DE RAÍCES"/>
      <sheetName val="ACERO DE REFUERZO"/>
      <sheetName val="MALLA REFUERZO"/>
      <sheetName val="INST.TENSIO.TENS"/>
      <sheetName val="REF TENSION.TORON 1-2&quot;"/>
      <sheetName val="REF TENSION.TORON 5-8&quot;"/>
      <sheetName val="APOYOS ELAST."/>
      <sheetName val="SELLOS PUENTES "/>
      <sheetName val="APYO ELAS.REDON"/>
      <sheetName val="APYO ELAS.CUAD"/>
      <sheetName val="JUNTA DILAT. TIPO A"/>
      <sheetName val="JUNTA DILAT. TIPO B"/>
      <sheetName val="CON.MESA NIV.ELAST"/>
      <sheetName val="JUNTA DILAT."/>
      <sheetName val="ESTRUCTURA METALICA"/>
      <sheetName val="PINTURA ESTRUCTURA METALICA"/>
      <sheetName val="SUMINS.INST.PEND"/>
      <sheetName val="BARRA ACERO"/>
      <sheetName val="BARANDAS METALICAS"/>
      <sheetName val="TUBERÍA DE CONCRETO 16&quot;"/>
      <sheetName val="TUBERÍA DE CONCRETO 20&quot;"/>
      <sheetName val="TUBERÍA DE CONCRETO 24&quot;"/>
      <sheetName val="TUBERÍA DE CONCRETO 36&quot;"/>
      <sheetName val="TUBERIA PERF. 2&quot;"/>
      <sheetName val="CUNETAS"/>
      <sheetName val="BORDILLO TIPO A"/>
      <sheetName val="BORDILLO TIPO B"/>
      <sheetName val="SARDINEL"/>
      <sheetName val="BARRERA"/>
      <sheetName val="GEOTEXTIL"/>
      <sheetName val="MATERIAL DRENANTE"/>
      <sheetName val="MATERIAL COBERTURA"/>
      <sheetName val="TUBERIA MICROPERFORADA"/>
      <sheetName val="DREN HORIZONTAL"/>
      <sheetName val="CONC. CLASE C+ARMADURA"/>
      <sheetName val="RELLENO GRANULAR"/>
      <sheetName val="GAVIONES"/>
      <sheetName val="IMP.DE ESTRUCTURAS"/>
      <sheetName val="LÍNEA DE DEMARCACIÓN "/>
      <sheetName val="MARCA VIAL"/>
      <sheetName val="TACHA REFLECTIVA  "/>
      <sheetName val="SEÑAL TIPO BANDERA"/>
      <sheetName val="SEÑAL VERTICAL"/>
      <sheetName val="CERCA DE ALAMBRE DE PÚAS"/>
      <sheetName val="JUNTA CONSTRUCCION"/>
      <sheetName val="TUBERIA 6 &quot;"/>
      <sheetName val="ENROCADO"/>
      <sheetName val="CÁMARA INSPECCIÓN"/>
      <sheetName val="PINTURA PROTECCIÓN"/>
      <sheetName val="EMPRADIZACION CESPED"/>
      <sheetName val="EMPRADIZACION SEMILLA"/>
      <sheetName val="ESPECIE ORNAMENTAL"/>
      <sheetName val="BARRERAS CON LIMONCILLO"/>
      <sheetName val="BARRERAS PORTE BAJO"/>
      <sheetName val="BARRERAS RÍGIDA ALTA"/>
      <sheetName val="BARRERAS RÍGIDA BAJA"/>
      <sheetName val="ARBOLES"/>
      <sheetName val="ARBUSTOS"/>
      <sheetName val="RASTROJO"/>
      <sheetName val="REVEGETALIZACIÓN"/>
      <sheetName val="INDUCCION PROFUNDA"/>
      <sheetName val="CONTROL COBERTURA VEGETAL"/>
      <sheetName val="ESTAQUILLADO"/>
      <sheetName val="MAMPOSTERIA EN SECO"/>
      <sheetName val="TAPONAMIENTO GRIETAS"/>
      <sheetName val="GEOTEXTIL estabilizacion"/>
      <sheetName val="TRINCHOS"/>
      <sheetName val="PERFORACIÓN TIERRA"/>
      <sheetName val="PERFORACIÓN CONGLOMERADO"/>
      <sheetName val="ARBOL ACACIA ROJA"/>
      <sheetName val="ARBOL ACACIA RUBIÑA"/>
      <sheetName val="ARBOL ALMENDRO"/>
      <sheetName val="ARBOL ARBOLOCO"/>
      <sheetName val="ARBOL BALSO BLANCO"/>
      <sheetName val="ÁRBOL BALSO Panelero"/>
      <sheetName val="ARBOL BALSO TAMBOR"/>
      <sheetName val="BAMBÚ"/>
      <sheetName val="ARBOL CADMIA"/>
      <sheetName val="ARBOL CALISTEMO"/>
      <sheetName val="ÁRBOL CAFÉ "/>
      <sheetName val="ÁRBOL CARACOLÍ "/>
      <sheetName val="ARBOL CARATEJO"/>
      <sheetName val="ARBOL CARB. QUIEBRACHO"/>
      <sheetName val="ÁRBOL CARB. GIGANTE"/>
      <sheetName val="ARBOL CARB. ROJO"/>
      <sheetName val="ARBOL CEDRO NEGRO"/>
      <sheetName val="ARBOL CEIBA"/>
      <sheetName val="ÁRBOL DRAGO "/>
      <sheetName val="GUADUA "/>
      <sheetName val="ÁRBOL GUALANDAY "/>
      <sheetName val="ÁRBOL GUAMO"/>
      <sheetName val="ARBOL GUAYABO"/>
      <sheetName val="ARBOL GUAYACAN AMARILLO"/>
      <sheetName val="ARBOL GUAYACAN ROSADO"/>
      <sheetName val="ARBOL HELECHO ARBOREO"/>
      <sheetName val="ÁRBOL LIMÓN"/>
      <sheetName val="ÁRBOL LIMÓN SWINGLIA"/>
      <sheetName val="ARBOL LLUVIA DE ORO"/>
      <sheetName val="ARBOL MAGNOLIO "/>
      <sheetName val="ARBOL MANGO"/>
      <sheetName val="ÁRBOL MANO DE OSO"/>
      <sheetName val="ARBOL MATARRATON"/>
      <sheetName val="ÁRBOL NARANJO"/>
      <sheetName val="PLÁTANO"/>
      <sheetName val="ARBOL SAMAN "/>
      <sheetName val="ARBOL TECA"/>
      <sheetName val="ARBOL TOTUMO"/>
      <sheetName val="ARBOL TULIPAN AFRICANO"/>
      <sheetName val="ARBOL YARUMO"/>
      <sheetName val="ÁRBOL YARUMO NEGRO"/>
      <sheetName val="ARBOL ZAPOTE"/>
      <sheetName val="PALMA BOTELLA"/>
      <sheetName val="PALMA DE CERA"/>
      <sheetName val="PALMA COROZO"/>
      <sheetName val="PALMA PHOENIX"/>
      <sheetName val="PALMA ZANCONA"/>
      <sheetName val="PALMA DEL VIAJERO"/>
      <sheetName val="MUEBLE URBANO"/>
      <sheetName val="BOLARDO"/>
      <sheetName val="APLIQUE PISO"/>
      <sheetName val="BANCA SIMPLE"/>
      <sheetName val="BANCA COMPUESTA"/>
      <sheetName val="APOYO ISQUIÁTICO"/>
      <sheetName val="BICICLETERO"/>
      <sheetName val="BEBEDERO"/>
      <sheetName val="PAPELERA"/>
      <sheetName val="MUEBLE ESTIRAMIENTO"/>
      <sheetName val="POSTE ZIGZAG "/>
      <sheetName val="MUEBLE ESTIRAMIENTO COMP."/>
      <sheetName val="ARO GIRATORIA  "/>
      <sheetName val="MUEBLE ESTIRAMIENTO MULT."/>
      <sheetName val="BARRAS ACROBÁTICAS "/>
      <sheetName val="JUEGO LANZA PELOTAS"/>
      <sheetName val="JUEGO MUSICAL"/>
      <sheetName val="JUEGO AGILIDAD MENTAL"/>
      <sheetName val="BANCO GIRATORIO"/>
      <sheetName val="CABALLO MANOLO"/>
      <sheetName val="MURO LIVIANO"/>
      <sheetName val="TUBERIA PRESION ⅟2"/>
      <sheetName val="TUBERIA PRESION ¾"/>
      <sheetName val="PUNTO HIDRAULICO"/>
      <sheetName val="VÁLVULA ¾ "/>
      <sheetName val="TUBERIA PVC 2&quot;"/>
      <sheetName val="TUBERIA PVC 3&quot; "/>
      <sheetName val="TUBERIA PVC 4&quot;  "/>
      <sheetName val="REJILLA DE PISO"/>
      <sheetName val="CAJA DE INSPECCIÓN"/>
      <sheetName val="LAVAMANOS"/>
      <sheetName val="LAVAMANOS EMPOTRAR"/>
      <sheetName val="SANITARIO"/>
      <sheetName val="ORINAL"/>
      <sheetName val="TERRAZO"/>
      <sheetName val="MEDIACAÑA EN GRANO"/>
      <sheetName val="ENCHAPE BAÑOS"/>
      <sheetName val="MESON CONCRETO"/>
      <sheetName val="MESON EN ACERO INOX."/>
      <sheetName val="BARRA EN ACERO INOX."/>
      <sheetName val="ENTREPAÑOS ACERO INOX."/>
      <sheetName val="ESTUFA"/>
      <sheetName val="LAVAPLATOS"/>
      <sheetName val="CIELORASO"/>
      <sheetName val="LAMPARA 2X16"/>
      <sheetName val="PUERTA P1"/>
      <sheetName val="PUERTA P2"/>
      <sheetName val="PUERTA P3"/>
      <sheetName val="PUERTA P4"/>
      <sheetName val="PUERTA P5"/>
      <sheetName val="PUERTA P6"/>
      <sheetName val="VENTANA V1 "/>
      <sheetName val="VENTANA V1A"/>
      <sheetName val="VENTANA V2"/>
      <sheetName val="VENTANA V3"/>
      <sheetName val="VENTANA V4"/>
      <sheetName val="VENTANA V5"/>
      <sheetName val="VENTANA V6"/>
      <sheetName val="VENTANA V7"/>
      <sheetName val="VENTANA V8"/>
      <sheetName val="CELOSÍA"/>
      <sheetName val="REJA EN VARILLA"/>
      <sheetName val="MALLA EXPANDIDA "/>
      <sheetName val="CUBIERTA TEJA SIN TRASLAPO"/>
      <sheetName val="CANAL EN LAMINA GALV."/>
      <sheetName val="ACOMETIDA ELÉCTRICA"/>
      <sheetName val="CONTADOR"/>
      <sheetName val="VARILLA COPERWELD"/>
      <sheetName val="TABLERO GENERAL"/>
      <sheetName val="TOMACORRIENTE"/>
      <sheetName val="TOMACORRIENTE ESTUFA"/>
      <sheetName val="INTERRUPTOR SENCILLO"/>
      <sheetName val="INTERRUPTOR DOBLE"/>
      <sheetName val="TRANSPORTES"/>
      <sheetName val="TRANSPORTES &gt; 1000 m"/>
      <sheetName val="TRANSPORTES DE DERRUMBES "/>
      <sheetName val="RESUMEN ÍTEMS"/>
      <sheetName val="PRESUPUESTO HIDRAULICA"/>
      <sheetName val="PRESUPUESTO DISEÑO GEOM."/>
      <sheetName val="GEOTECNIA"/>
      <sheetName val="PUENTE Q. CARMINALES"/>
      <sheetName val="PUENTE Q. BERRION"/>
      <sheetName val="PUENTE RÍO CHINCHINÁ"/>
      <sheetName val="PAISAJISMO"/>
      <sheetName val="PAVIMENTOS"/>
      <sheetName val="PRESUPUESTO PAV. FLEX"/>
      <sheetName val="PRESUPUESTO PAV. RIG."/>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Y BASE EDUCACIÓN JUNIO 201"/>
    </sheetNames>
    <sheetDataSet>
      <sheetData sheetId="0"/>
      <sheetData sheetId="1"/>
      <sheetData sheetId="2">
        <row r="2">
          <cell r="A2" t="str">
            <v>- Ninguno -</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sheetData>
      <sheetData sheetId="4">
        <row r="2">
          <cell r="A2" t="str">
            <v>- Ninguna -</v>
          </cell>
        </row>
      </sheetData>
      <sheetData sheetId="5">
        <row r="2">
          <cell r="A2" t="str">
            <v>- Ninguno -</v>
          </cell>
        </row>
      </sheetData>
      <sheetData sheetId="6">
        <row r="2">
          <cell r="A2" t="str">
            <v>- Ninguno -</v>
          </cell>
        </row>
      </sheetData>
      <sheetData sheetId="7"/>
      <sheetData sheetId="8"/>
      <sheetData sheetId="9"/>
      <sheetData sheetId="10"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sheetName val="A.I.U"/>
      <sheetName val="FACTOR MULTILPLICADOR"/>
      <sheetName val="INTERVENTORIA"/>
      <sheetName val="Presupuesto"/>
      <sheetName val="APUS"/>
      <sheetName val="Lista obra"/>
      <sheetName val="Cantidades de Obra"/>
      <sheetName val="1,1"/>
      <sheetName val="1,4"/>
      <sheetName val="1,5"/>
      <sheetName val="2,6"/>
      <sheetName val="1,6"/>
      <sheetName val="1,7"/>
      <sheetName val="1,8"/>
      <sheetName val="1,9"/>
      <sheetName val="1,10"/>
      <sheetName val="1,11"/>
      <sheetName val="2,1"/>
      <sheetName val="2,2"/>
      <sheetName val="2,3"/>
      <sheetName val="2,4"/>
      <sheetName val="2,5"/>
      <sheetName val="Hoja4"/>
      <sheetName val="3,2"/>
      <sheetName val="3,4"/>
      <sheetName val="5,3"/>
      <sheetName val="Memorias"/>
    </sheetNames>
    <sheetDataSet>
      <sheetData sheetId="0"/>
      <sheetData sheetId="1"/>
      <sheetData sheetId="2"/>
      <sheetData sheetId="3"/>
      <sheetData sheetId="4"/>
      <sheetData sheetId="5"/>
      <sheetData sheetId="6">
        <row r="10">
          <cell r="A10">
            <v>0</v>
          </cell>
          <cell r="B10" t="str">
            <v>MAQUINARIA/EQUIPOS</v>
          </cell>
          <cell r="C10">
            <v>0</v>
          </cell>
          <cell r="D10">
            <v>0</v>
          </cell>
          <cell r="E10">
            <v>0</v>
          </cell>
          <cell r="F10">
            <v>0</v>
          </cell>
        </row>
        <row r="11">
          <cell r="A11">
            <v>1</v>
          </cell>
          <cell r="B11" t="str">
            <v>HERRAMIENTA MENOR</v>
          </cell>
          <cell r="C11">
            <v>0</v>
          </cell>
          <cell r="D11" t="str">
            <v>DIA</v>
          </cell>
          <cell r="E11">
            <v>8237</v>
          </cell>
          <cell r="F11">
            <v>8237</v>
          </cell>
        </row>
        <row r="12">
          <cell r="A12">
            <v>2</v>
          </cell>
          <cell r="B12" t="str">
            <v>MEZCLADORA DE CONCRETO</v>
          </cell>
          <cell r="C12">
            <v>0</v>
          </cell>
          <cell r="D12" t="str">
            <v>HR</v>
          </cell>
          <cell r="E12">
            <v>15297</v>
          </cell>
          <cell r="F12">
            <v>15297</v>
          </cell>
        </row>
        <row r="13">
          <cell r="A13">
            <v>3</v>
          </cell>
          <cell r="B13" t="str">
            <v>VIBRADOR DE CONCRETO</v>
          </cell>
          <cell r="C13">
            <v>0</v>
          </cell>
          <cell r="D13" t="str">
            <v>HR</v>
          </cell>
          <cell r="E13">
            <v>12355</v>
          </cell>
          <cell r="F13">
            <v>12355</v>
          </cell>
        </row>
        <row r="14">
          <cell r="A14">
            <v>4</v>
          </cell>
          <cell r="B14" t="str">
            <v>COMPACTADOR TIPO RANA</v>
          </cell>
          <cell r="C14">
            <v>0</v>
          </cell>
          <cell r="D14" t="str">
            <v>HR</v>
          </cell>
          <cell r="E14">
            <v>12355</v>
          </cell>
          <cell r="F14">
            <v>12355</v>
          </cell>
        </row>
        <row r="15">
          <cell r="A15">
            <v>5</v>
          </cell>
          <cell r="B15" t="str">
            <v>COMPRESOR NEUMATICO CON DOS MARTILLOS</v>
          </cell>
          <cell r="C15">
            <v>0</v>
          </cell>
          <cell r="D15" t="str">
            <v>HR</v>
          </cell>
          <cell r="E15">
            <v>29418</v>
          </cell>
          <cell r="F15">
            <v>29418</v>
          </cell>
        </row>
        <row r="16">
          <cell r="A16">
            <v>6</v>
          </cell>
          <cell r="B16" t="str">
            <v>EQUIPO DE TERMOFUSION</v>
          </cell>
          <cell r="C16">
            <v>0</v>
          </cell>
          <cell r="D16" t="str">
            <v>HR</v>
          </cell>
          <cell r="E16">
            <v>4118</v>
          </cell>
          <cell r="F16">
            <v>4118</v>
          </cell>
        </row>
        <row r="17">
          <cell r="A17">
            <v>7</v>
          </cell>
          <cell r="B17" t="str">
            <v>NIVEL DE PRESICION</v>
          </cell>
          <cell r="C17">
            <v>0</v>
          </cell>
          <cell r="D17" t="str">
            <v>DIA</v>
          </cell>
          <cell r="E17">
            <v>20004</v>
          </cell>
          <cell r="F17">
            <v>20004</v>
          </cell>
        </row>
        <row r="18">
          <cell r="A18">
            <v>8</v>
          </cell>
          <cell r="B18" t="str">
            <v>TEOLITO</v>
          </cell>
          <cell r="C18">
            <v>0</v>
          </cell>
          <cell r="D18" t="str">
            <v>DIA</v>
          </cell>
          <cell r="E18">
            <v>25887</v>
          </cell>
          <cell r="F18">
            <v>25887</v>
          </cell>
        </row>
        <row r="19">
          <cell r="A19">
            <v>9</v>
          </cell>
          <cell r="B19" t="str">
            <v>CAMIONETA</v>
          </cell>
          <cell r="C19">
            <v>0</v>
          </cell>
          <cell r="D19" t="str">
            <v>HR</v>
          </cell>
          <cell r="E19">
            <v>17651</v>
          </cell>
          <cell r="F19">
            <v>17651</v>
          </cell>
        </row>
        <row r="20">
          <cell r="A20">
            <v>10</v>
          </cell>
          <cell r="B20" t="str">
            <v>FORMALETA</v>
          </cell>
          <cell r="C20">
            <v>0</v>
          </cell>
          <cell r="D20" t="str">
            <v>DIA</v>
          </cell>
          <cell r="E20">
            <v>1900</v>
          </cell>
          <cell r="F20">
            <v>1900</v>
          </cell>
        </row>
        <row r="21">
          <cell r="A21">
            <v>11</v>
          </cell>
          <cell r="B21" t="str">
            <v>CORTADORA DE CONCRETO</v>
          </cell>
          <cell r="C21">
            <v>0</v>
          </cell>
          <cell r="D21" t="str">
            <v>DIA</v>
          </cell>
          <cell r="E21">
            <v>88253</v>
          </cell>
          <cell r="F21">
            <v>88253</v>
          </cell>
        </row>
        <row r="22">
          <cell r="A22">
            <v>12</v>
          </cell>
          <cell r="B22" t="str">
            <v>EQUIPO DE SOLDADURA</v>
          </cell>
          <cell r="C22">
            <v>0</v>
          </cell>
          <cell r="D22" t="str">
            <v>HR</v>
          </cell>
          <cell r="E22">
            <v>18827</v>
          </cell>
          <cell r="F22">
            <v>18827</v>
          </cell>
        </row>
        <row r="23">
          <cell r="A23">
            <v>13</v>
          </cell>
          <cell r="B23" t="str">
            <v>VIBROCOMPACTADOR</v>
          </cell>
          <cell r="C23">
            <v>0</v>
          </cell>
          <cell r="D23" t="str">
            <v>HR</v>
          </cell>
          <cell r="E23">
            <v>140000</v>
          </cell>
          <cell r="F23">
            <v>0</v>
          </cell>
        </row>
        <row r="24">
          <cell r="A24">
            <v>14</v>
          </cell>
          <cell r="B24" t="str">
            <v>VOLQUETA (h)</v>
          </cell>
          <cell r="C24">
            <v>0</v>
          </cell>
          <cell r="D24" t="str">
            <v>HR</v>
          </cell>
          <cell r="E24">
            <v>29000</v>
          </cell>
          <cell r="F24">
            <v>29000</v>
          </cell>
        </row>
        <row r="25">
          <cell r="A25">
            <v>15</v>
          </cell>
          <cell r="B25" t="str">
            <v>RETROEXCAVADORA</v>
          </cell>
          <cell r="C25">
            <v>0</v>
          </cell>
          <cell r="D25" t="str">
            <v>hr</v>
          </cell>
          <cell r="E25">
            <v>105903</v>
          </cell>
          <cell r="F25">
            <v>105903</v>
          </cell>
        </row>
        <row r="26">
          <cell r="A26">
            <v>16</v>
          </cell>
          <cell r="B26" t="str">
            <v>MOTONIVELADORA</v>
          </cell>
          <cell r="C26">
            <v>0</v>
          </cell>
          <cell r="D26" t="str">
            <v>DIA</v>
          </cell>
          <cell r="E26">
            <v>141204</v>
          </cell>
          <cell r="F26">
            <v>141204</v>
          </cell>
        </row>
        <row r="27">
          <cell r="A27" t="str">
            <v>16a</v>
          </cell>
          <cell r="B27" t="str">
            <v>CARROTANQUE</v>
          </cell>
          <cell r="C27">
            <v>0</v>
          </cell>
          <cell r="D27" t="str">
            <v>HR</v>
          </cell>
          <cell r="E27">
            <v>70560</v>
          </cell>
          <cell r="F27">
            <v>0</v>
          </cell>
        </row>
        <row r="28">
          <cell r="A28" t="str">
            <v>16B</v>
          </cell>
          <cell r="B28" t="str">
            <v>IRRIGADOR DE ASFALTO</v>
          </cell>
          <cell r="C28">
            <v>0</v>
          </cell>
          <cell r="D28" t="str">
            <v>HR</v>
          </cell>
          <cell r="E28">
            <v>111720</v>
          </cell>
          <cell r="F28">
            <v>0</v>
          </cell>
        </row>
        <row r="29">
          <cell r="A29" t="str">
            <v>16C</v>
          </cell>
          <cell r="B29" t="str">
            <v>FINISHER</v>
          </cell>
          <cell r="C29">
            <v>0</v>
          </cell>
          <cell r="D29" t="str">
            <v>HR</v>
          </cell>
          <cell r="E29">
            <v>141120</v>
          </cell>
          <cell r="F29">
            <v>0</v>
          </cell>
        </row>
        <row r="30">
          <cell r="A30" t="str">
            <v>16D</v>
          </cell>
          <cell r="B30" t="str">
            <v>COMPACTADOR BENITIN</v>
          </cell>
          <cell r="C30">
            <v>0</v>
          </cell>
          <cell r="D30" t="str">
            <v>HR</v>
          </cell>
          <cell r="E30">
            <v>99960</v>
          </cell>
          <cell r="F30">
            <v>0</v>
          </cell>
        </row>
        <row r="31">
          <cell r="A31" t="str">
            <v>16E</v>
          </cell>
          <cell r="B31" t="str">
            <v>EQUIPO DE OXICORTE</v>
          </cell>
          <cell r="C31">
            <v>0</v>
          </cell>
          <cell r="D31" t="str">
            <v>HR</v>
          </cell>
          <cell r="E31">
            <v>14112</v>
          </cell>
          <cell r="F31">
            <v>0</v>
          </cell>
        </row>
        <row r="32">
          <cell r="A32">
            <v>0</v>
          </cell>
          <cell r="B32" t="str">
            <v>MANO DE OBRA</v>
          </cell>
          <cell r="C32">
            <v>0</v>
          </cell>
          <cell r="D32">
            <v>0</v>
          </cell>
          <cell r="E32">
            <v>0</v>
          </cell>
          <cell r="F32">
            <v>0</v>
          </cell>
        </row>
        <row r="33">
          <cell r="A33">
            <v>17</v>
          </cell>
          <cell r="B33" t="str">
            <v>MAESTRO</v>
          </cell>
          <cell r="C33" t="str">
            <v>DIA</v>
          </cell>
          <cell r="D33">
            <v>0.8</v>
          </cell>
          <cell r="E33">
            <v>52952</v>
          </cell>
          <cell r="F33">
            <v>52952</v>
          </cell>
        </row>
        <row r="34">
          <cell r="A34">
            <v>18</v>
          </cell>
          <cell r="B34" t="str">
            <v>OFICIAL</v>
          </cell>
          <cell r="C34" t="str">
            <v>DIA</v>
          </cell>
          <cell r="D34">
            <v>0.8</v>
          </cell>
          <cell r="E34">
            <v>47068</v>
          </cell>
          <cell r="F34">
            <v>47068</v>
          </cell>
        </row>
        <row r="35">
          <cell r="A35">
            <v>19</v>
          </cell>
          <cell r="B35" t="str">
            <v>AYUDANTE</v>
          </cell>
          <cell r="C35" t="str">
            <v>DIA</v>
          </cell>
          <cell r="D35">
            <v>0.8</v>
          </cell>
          <cell r="E35">
            <v>29418</v>
          </cell>
          <cell r="F35">
            <v>29418</v>
          </cell>
        </row>
        <row r="36">
          <cell r="A36">
            <v>20</v>
          </cell>
          <cell r="B36" t="str">
            <v>TECNICO INSTALADOR</v>
          </cell>
          <cell r="C36" t="str">
            <v>DIA</v>
          </cell>
          <cell r="D36">
            <v>0.8</v>
          </cell>
          <cell r="E36">
            <v>44715</v>
          </cell>
          <cell r="F36">
            <v>44715</v>
          </cell>
        </row>
        <row r="37">
          <cell r="A37">
            <v>21</v>
          </cell>
          <cell r="B37" t="str">
            <v>TOPOGRAFO</v>
          </cell>
          <cell r="C37" t="str">
            <v>DIA</v>
          </cell>
          <cell r="D37">
            <v>0.8</v>
          </cell>
          <cell r="E37">
            <v>52952</v>
          </cell>
          <cell r="F37">
            <v>52952</v>
          </cell>
        </row>
        <row r="38">
          <cell r="A38">
            <v>22</v>
          </cell>
          <cell r="B38" t="str">
            <v>SOLDADOR</v>
          </cell>
          <cell r="C38" t="str">
            <v>DIA</v>
          </cell>
          <cell r="D38">
            <v>0.8</v>
          </cell>
          <cell r="E38">
            <v>58835</v>
          </cell>
          <cell r="F38">
            <v>58835</v>
          </cell>
        </row>
        <row r="39">
          <cell r="A39">
            <v>23</v>
          </cell>
          <cell r="B39" t="str">
            <v>SECCIÓN COMPLETA DE ANDAMIO TUBULAR</v>
          </cell>
          <cell r="C39" t="str">
            <v>DIA</v>
          </cell>
          <cell r="D39" t="str">
            <v>DIA</v>
          </cell>
          <cell r="E39">
            <v>1412</v>
          </cell>
          <cell r="F39">
            <v>1412</v>
          </cell>
        </row>
        <row r="40">
          <cell r="A40">
            <v>24</v>
          </cell>
          <cell r="B40" t="str">
            <v>TECNICO ELECTRICISTA</v>
          </cell>
          <cell r="C40" t="str">
            <v>DIA</v>
          </cell>
          <cell r="D40">
            <v>0.8</v>
          </cell>
          <cell r="E40">
            <v>58835</v>
          </cell>
          <cell r="F40">
            <v>58835</v>
          </cell>
        </row>
        <row r="41">
          <cell r="A41" t="str">
            <v>24a</v>
          </cell>
          <cell r="B41" t="str">
            <v>AYUDANTE ELECTRICISTA</v>
          </cell>
          <cell r="C41" t="str">
            <v>DIA</v>
          </cell>
          <cell r="D41">
            <v>0.8</v>
          </cell>
          <cell r="E41">
            <v>41160</v>
          </cell>
          <cell r="F41">
            <v>0</v>
          </cell>
        </row>
        <row r="42">
          <cell r="A42">
            <v>25</v>
          </cell>
          <cell r="B42" t="str">
            <v>LINIERO</v>
          </cell>
          <cell r="C42" t="str">
            <v>DIA</v>
          </cell>
          <cell r="D42">
            <v>0.8</v>
          </cell>
          <cell r="E42">
            <v>36456</v>
          </cell>
          <cell r="F42">
            <v>36478</v>
          </cell>
        </row>
        <row r="43">
          <cell r="A43">
            <v>0</v>
          </cell>
          <cell r="B43">
            <v>0</v>
          </cell>
          <cell r="C43">
            <v>0</v>
          </cell>
          <cell r="D43">
            <v>0</v>
          </cell>
          <cell r="E43">
            <v>0</v>
          </cell>
          <cell r="F43">
            <v>0</v>
          </cell>
        </row>
        <row r="44">
          <cell r="A44">
            <v>0</v>
          </cell>
          <cell r="B44" t="str">
            <v>TRANSPORTE</v>
          </cell>
          <cell r="C44">
            <v>0</v>
          </cell>
          <cell r="D44">
            <v>0</v>
          </cell>
          <cell r="E44">
            <v>0</v>
          </cell>
          <cell r="F44">
            <v>0</v>
          </cell>
        </row>
        <row r="45">
          <cell r="A45">
            <v>26</v>
          </cell>
          <cell r="B45" t="str">
            <v>FLETE AGREGADOS</v>
          </cell>
          <cell r="C45" t="str">
            <v>M3</v>
          </cell>
          <cell r="D45">
            <v>0</v>
          </cell>
          <cell r="E45">
            <v>1236</v>
          </cell>
          <cell r="F45">
            <v>1236</v>
          </cell>
        </row>
        <row r="46">
          <cell r="A46">
            <v>27</v>
          </cell>
          <cell r="B46" t="str">
            <v>FLETE  CEMENTO Y/O LADRILLO</v>
          </cell>
          <cell r="C46" t="str">
            <v>TON</v>
          </cell>
          <cell r="D46">
            <v>0</v>
          </cell>
          <cell r="E46">
            <v>824</v>
          </cell>
          <cell r="F46">
            <v>824</v>
          </cell>
        </row>
        <row r="47">
          <cell r="A47" t="str">
            <v>27A</v>
          </cell>
          <cell r="B47" t="str">
            <v>FLETE MEZCLA ASFALTICA</v>
          </cell>
          <cell r="C47" t="str">
            <v>M3</v>
          </cell>
          <cell r="D47">
            <v>0</v>
          </cell>
          <cell r="E47">
            <v>2353</v>
          </cell>
          <cell r="F47">
            <v>0</v>
          </cell>
        </row>
        <row r="48">
          <cell r="A48">
            <v>0</v>
          </cell>
          <cell r="B48" t="str">
            <v>MATERIALES OBRA CIVIL</v>
          </cell>
          <cell r="C48">
            <v>0</v>
          </cell>
          <cell r="D48">
            <v>0</v>
          </cell>
          <cell r="E48">
            <v>0</v>
          </cell>
          <cell r="F48">
            <v>0</v>
          </cell>
        </row>
        <row r="49">
          <cell r="A49">
            <v>28</v>
          </cell>
          <cell r="B49" t="str">
            <v>CEMENTO GRIS</v>
          </cell>
          <cell r="C49">
            <v>0</v>
          </cell>
          <cell r="D49" t="str">
            <v>KG</v>
          </cell>
          <cell r="E49">
            <v>690</v>
          </cell>
          <cell r="F49">
            <v>690</v>
          </cell>
        </row>
        <row r="50">
          <cell r="A50">
            <v>29</v>
          </cell>
          <cell r="B50" t="str">
            <v>ARENA GRUESA</v>
          </cell>
          <cell r="C50">
            <v>0</v>
          </cell>
          <cell r="D50" t="str">
            <v>M3</v>
          </cell>
          <cell r="E50">
            <v>53550</v>
          </cell>
          <cell r="F50">
            <v>53550</v>
          </cell>
        </row>
        <row r="51">
          <cell r="A51">
            <v>30</v>
          </cell>
          <cell r="B51" t="str">
            <v>TRITURADO DE 3/4"</v>
          </cell>
          <cell r="C51">
            <v>0</v>
          </cell>
          <cell r="D51" t="str">
            <v>M3</v>
          </cell>
          <cell r="E51">
            <v>65450</v>
          </cell>
          <cell r="F51">
            <v>65450</v>
          </cell>
        </row>
        <row r="52">
          <cell r="A52">
            <v>31</v>
          </cell>
          <cell r="B52" t="str">
            <v>AGUA</v>
          </cell>
          <cell r="C52">
            <v>0</v>
          </cell>
          <cell r="D52" t="str">
            <v>LT</v>
          </cell>
          <cell r="E52">
            <v>89</v>
          </cell>
          <cell r="F52">
            <v>89</v>
          </cell>
        </row>
        <row r="53">
          <cell r="A53">
            <v>32</v>
          </cell>
          <cell r="B53" t="str">
            <v>CEMENTO BLANCO 40 KG</v>
          </cell>
          <cell r="C53">
            <v>0</v>
          </cell>
          <cell r="D53" t="str">
            <v>BTO</v>
          </cell>
          <cell r="E53">
            <v>49421</v>
          </cell>
          <cell r="F53">
            <v>49980</v>
          </cell>
        </row>
        <row r="54">
          <cell r="A54">
            <v>33</v>
          </cell>
          <cell r="B54" t="str">
            <v>PALAS PUNTA REDONDA</v>
          </cell>
          <cell r="C54">
            <v>0</v>
          </cell>
          <cell r="D54" t="str">
            <v>UND</v>
          </cell>
          <cell r="E54">
            <v>232</v>
          </cell>
          <cell r="F54">
            <v>232</v>
          </cell>
        </row>
        <row r="55">
          <cell r="A55">
            <v>34</v>
          </cell>
          <cell r="B55" t="str">
            <v>CABO PARA PALA</v>
          </cell>
          <cell r="C55">
            <v>0</v>
          </cell>
          <cell r="D55" t="str">
            <v>UND</v>
          </cell>
          <cell r="E55">
            <v>2252</v>
          </cell>
          <cell r="F55">
            <v>2252</v>
          </cell>
        </row>
        <row r="56">
          <cell r="A56">
            <v>35</v>
          </cell>
          <cell r="B56" t="str">
            <v>PICAS</v>
          </cell>
          <cell r="C56">
            <v>0</v>
          </cell>
          <cell r="D56" t="str">
            <v>UND</v>
          </cell>
          <cell r="E56">
            <v>20004</v>
          </cell>
          <cell r="F56">
            <v>20004</v>
          </cell>
        </row>
        <row r="57">
          <cell r="A57">
            <v>36</v>
          </cell>
          <cell r="B57" t="str">
            <v>CABO PARA PICA</v>
          </cell>
          <cell r="C57">
            <v>0</v>
          </cell>
          <cell r="D57" t="str">
            <v>UND</v>
          </cell>
          <cell r="E57">
            <v>20004</v>
          </cell>
          <cell r="F57">
            <v>20004</v>
          </cell>
        </row>
        <row r="58">
          <cell r="A58">
            <v>37</v>
          </cell>
          <cell r="B58" t="str">
            <v>ALAMBRE NEGRO</v>
          </cell>
          <cell r="C58">
            <v>0</v>
          </cell>
          <cell r="D58" t="str">
            <v>KG</v>
          </cell>
          <cell r="E58">
            <v>4824</v>
          </cell>
          <cell r="F58">
            <v>4824</v>
          </cell>
        </row>
        <row r="59">
          <cell r="A59">
            <v>38</v>
          </cell>
          <cell r="B59" t="str">
            <v>PUNTILLA 2"</v>
          </cell>
          <cell r="C59">
            <v>0</v>
          </cell>
          <cell r="D59" t="str">
            <v>LB</v>
          </cell>
          <cell r="E59">
            <v>2000</v>
          </cell>
          <cell r="F59">
            <v>2000</v>
          </cell>
        </row>
        <row r="60">
          <cell r="A60">
            <v>39</v>
          </cell>
          <cell r="B60" t="str">
            <v xml:space="preserve">ACERO DE REFUERZO </v>
          </cell>
          <cell r="C60">
            <v>0</v>
          </cell>
          <cell r="D60" t="str">
            <v>KG</v>
          </cell>
          <cell r="E60">
            <v>3471</v>
          </cell>
          <cell r="F60">
            <v>3471</v>
          </cell>
        </row>
        <row r="61">
          <cell r="A61">
            <v>40</v>
          </cell>
          <cell r="B61" t="str">
            <v>FORMALETA CUADRADA</v>
          </cell>
          <cell r="C61">
            <v>0</v>
          </cell>
          <cell r="D61" t="str">
            <v>GB</v>
          </cell>
          <cell r="E61">
            <v>23534</v>
          </cell>
          <cell r="F61">
            <v>23534</v>
          </cell>
        </row>
        <row r="62">
          <cell r="A62">
            <v>41</v>
          </cell>
          <cell r="B62" t="str">
            <v>PUNTILLA 2½"</v>
          </cell>
          <cell r="C62">
            <v>0</v>
          </cell>
          <cell r="D62" t="str">
            <v>LB</v>
          </cell>
          <cell r="E62">
            <v>3059</v>
          </cell>
          <cell r="F62">
            <v>3059</v>
          </cell>
        </row>
        <row r="63">
          <cell r="A63">
            <v>42</v>
          </cell>
          <cell r="B63" t="str">
            <v>HIERRO  A-37 1/2" A 1 1/2"</v>
          </cell>
          <cell r="C63">
            <v>0</v>
          </cell>
          <cell r="D63" t="str">
            <v>KG</v>
          </cell>
          <cell r="E63">
            <v>3042</v>
          </cell>
          <cell r="F63">
            <v>3042</v>
          </cell>
        </row>
        <row r="64">
          <cell r="A64">
            <v>43</v>
          </cell>
          <cell r="B64" t="str">
            <v>GRAFIL RECTO DE 9 x 6</v>
          </cell>
          <cell r="C64">
            <v>0</v>
          </cell>
          <cell r="D64" t="str">
            <v>UND</v>
          </cell>
          <cell r="E64">
            <v>7060</v>
          </cell>
          <cell r="F64">
            <v>7060</v>
          </cell>
        </row>
        <row r="65">
          <cell r="A65">
            <v>44</v>
          </cell>
          <cell r="B65" t="str">
            <v>PARAL COMPLETO DE 3 M.</v>
          </cell>
          <cell r="C65">
            <v>0</v>
          </cell>
          <cell r="D65" t="str">
            <v>MES</v>
          </cell>
          <cell r="E65">
            <v>9414</v>
          </cell>
          <cell r="F65">
            <v>9414</v>
          </cell>
        </row>
        <row r="66">
          <cell r="A66">
            <v>45</v>
          </cell>
          <cell r="B66" t="str">
            <v>LADRILLO H-10</v>
          </cell>
          <cell r="C66">
            <v>0</v>
          </cell>
          <cell r="D66" t="str">
            <v>UND</v>
          </cell>
          <cell r="E66">
            <v>1000</v>
          </cell>
          <cell r="F66">
            <v>1000</v>
          </cell>
        </row>
        <row r="67">
          <cell r="A67">
            <v>46</v>
          </cell>
          <cell r="B67" t="str">
            <v>LADRILLO TOLETE</v>
          </cell>
          <cell r="C67">
            <v>0</v>
          </cell>
          <cell r="D67" t="str">
            <v>UND</v>
          </cell>
          <cell r="E67">
            <v>765</v>
          </cell>
          <cell r="F67">
            <v>765</v>
          </cell>
        </row>
        <row r="68">
          <cell r="A68">
            <v>47</v>
          </cell>
          <cell r="B68" t="str">
            <v>HERRAMIENTA MENOR MAMPOSTERIA</v>
          </cell>
          <cell r="C68">
            <v>0</v>
          </cell>
          <cell r="D68" t="str">
            <v>GB</v>
          </cell>
          <cell r="E68">
            <v>4095</v>
          </cell>
          <cell r="F68">
            <v>4095</v>
          </cell>
        </row>
        <row r="69">
          <cell r="A69">
            <v>48</v>
          </cell>
          <cell r="B69" t="str">
            <v>LLAVE TERMINAL</v>
          </cell>
          <cell r="C69">
            <v>0</v>
          </cell>
          <cell r="D69" t="str">
            <v>UND</v>
          </cell>
          <cell r="E69">
            <v>10355</v>
          </cell>
          <cell r="F69">
            <v>10355</v>
          </cell>
        </row>
        <row r="70">
          <cell r="A70">
            <v>49</v>
          </cell>
          <cell r="B70" t="str">
            <v>LAVAPLATOS</v>
          </cell>
          <cell r="C70">
            <v>0</v>
          </cell>
          <cell r="D70" t="str">
            <v>UND</v>
          </cell>
          <cell r="E70">
            <v>32399</v>
          </cell>
          <cell r="F70">
            <v>32399</v>
          </cell>
        </row>
        <row r="71">
          <cell r="A71">
            <v>50</v>
          </cell>
          <cell r="B71" t="str">
            <v>LISTON DE 0.5 x 3 CEDRO EN MADERA</v>
          </cell>
          <cell r="C71">
            <v>0</v>
          </cell>
          <cell r="D71" t="str">
            <v>UND</v>
          </cell>
          <cell r="E71">
            <v>3059</v>
          </cell>
          <cell r="F71">
            <v>3059</v>
          </cell>
        </row>
        <row r="72">
          <cell r="A72">
            <v>51</v>
          </cell>
          <cell r="B72" t="str">
            <v>CALADOS</v>
          </cell>
          <cell r="C72">
            <v>0</v>
          </cell>
          <cell r="D72" t="str">
            <v>UND</v>
          </cell>
          <cell r="E72">
            <v>824</v>
          </cell>
          <cell r="F72">
            <v>824</v>
          </cell>
        </row>
        <row r="73">
          <cell r="A73">
            <v>52</v>
          </cell>
          <cell r="B73" t="str">
            <v>TEJA FIBRO-CEMENTO # 8 BARROCO (2,44m x 1,05m)</v>
          </cell>
          <cell r="C73">
            <v>0</v>
          </cell>
          <cell r="D73" t="str">
            <v>UND</v>
          </cell>
          <cell r="E73">
            <v>67072</v>
          </cell>
          <cell r="F73">
            <v>67072</v>
          </cell>
        </row>
        <row r="74">
          <cell r="A74">
            <v>53</v>
          </cell>
          <cell r="B74" t="str">
            <v>GANCHO CORRIENTE PARA TEJA FIBRO-CEMENTO</v>
          </cell>
          <cell r="C74">
            <v>0</v>
          </cell>
          <cell r="D74" t="str">
            <v>UND</v>
          </cell>
          <cell r="E74">
            <v>353</v>
          </cell>
          <cell r="F74">
            <v>353</v>
          </cell>
        </row>
        <row r="75">
          <cell r="A75">
            <v>54</v>
          </cell>
          <cell r="B75" t="str">
            <v>TUBERIA PVC HIDRAULICA DE ½</v>
          </cell>
          <cell r="C75">
            <v>0</v>
          </cell>
          <cell r="D75" t="str">
            <v>ML</v>
          </cell>
          <cell r="E75">
            <v>5295</v>
          </cell>
          <cell r="F75">
            <v>5295</v>
          </cell>
        </row>
        <row r="76">
          <cell r="A76">
            <v>55</v>
          </cell>
          <cell r="B76" t="str">
            <v>ACCESORIOS HIDRAULICOS</v>
          </cell>
          <cell r="C76">
            <v>0</v>
          </cell>
          <cell r="D76" t="str">
            <v>UND</v>
          </cell>
          <cell r="E76">
            <v>3501</v>
          </cell>
          <cell r="F76">
            <v>3501</v>
          </cell>
        </row>
        <row r="77">
          <cell r="A77">
            <v>56</v>
          </cell>
          <cell r="B77" t="str">
            <v xml:space="preserve">SOLDADURA LIQUIDA PVC ¼ GALON </v>
          </cell>
          <cell r="C77">
            <v>0</v>
          </cell>
          <cell r="D77" t="str">
            <v>UND</v>
          </cell>
          <cell r="E77">
            <v>90486</v>
          </cell>
          <cell r="F77">
            <v>90486</v>
          </cell>
        </row>
        <row r="78">
          <cell r="A78">
            <v>57</v>
          </cell>
          <cell r="B78" t="str">
            <v>LIMPIADOR REMOVER PVC 760 GRS</v>
          </cell>
          <cell r="C78">
            <v>0</v>
          </cell>
          <cell r="D78" t="str">
            <v>UND</v>
          </cell>
          <cell r="E78">
            <v>43630</v>
          </cell>
          <cell r="F78">
            <v>43630</v>
          </cell>
        </row>
        <row r="79">
          <cell r="A79">
            <v>58</v>
          </cell>
          <cell r="B79" t="str">
            <v>LAVADERO PREFABRICADO 0.7 x 0.6</v>
          </cell>
          <cell r="C79">
            <v>0</v>
          </cell>
          <cell r="D79" t="str">
            <v>UND</v>
          </cell>
          <cell r="E79">
            <v>107668</v>
          </cell>
          <cell r="F79">
            <v>107668</v>
          </cell>
        </row>
        <row r="80">
          <cell r="A80">
            <v>59</v>
          </cell>
          <cell r="B80" t="str">
            <v>LLAVE JARDIN PESADA</v>
          </cell>
          <cell r="C80">
            <v>0</v>
          </cell>
          <cell r="D80" t="str">
            <v>UND</v>
          </cell>
          <cell r="E80">
            <v>10355</v>
          </cell>
          <cell r="F80">
            <v>10355</v>
          </cell>
        </row>
        <row r="81">
          <cell r="A81">
            <v>60</v>
          </cell>
          <cell r="B81" t="str">
            <v>REJILLA PLANA ALUMINIO DE 2" con sosco</v>
          </cell>
          <cell r="C81">
            <v>0</v>
          </cell>
          <cell r="D81" t="str">
            <v>UND</v>
          </cell>
          <cell r="E81">
            <v>5295</v>
          </cell>
          <cell r="F81">
            <v>5295</v>
          </cell>
        </row>
        <row r="82">
          <cell r="A82">
            <v>61</v>
          </cell>
          <cell r="B82" t="str">
            <v>TANQUE PLASTICO CAPACIDAD 250 LT.</v>
          </cell>
          <cell r="C82">
            <v>0</v>
          </cell>
          <cell r="D82" t="str">
            <v>UND</v>
          </cell>
          <cell r="E82">
            <v>87899</v>
          </cell>
          <cell r="F82">
            <v>87899</v>
          </cell>
        </row>
        <row r="83">
          <cell r="A83">
            <v>62</v>
          </cell>
          <cell r="B83" t="str">
            <v>LLAVE DE PASO DE ½"</v>
          </cell>
          <cell r="C83">
            <v>0</v>
          </cell>
          <cell r="D83" t="str">
            <v>UND</v>
          </cell>
          <cell r="E83">
            <v>10590</v>
          </cell>
          <cell r="F83">
            <v>10590</v>
          </cell>
        </row>
        <row r="84">
          <cell r="A84">
            <v>63</v>
          </cell>
          <cell r="B84" t="str">
            <v>REGISTRO PARA DUCHA</v>
          </cell>
          <cell r="C84">
            <v>0</v>
          </cell>
          <cell r="D84" t="str">
            <v>UND</v>
          </cell>
          <cell r="E84">
            <v>19063</v>
          </cell>
          <cell r="F84">
            <v>19063</v>
          </cell>
        </row>
        <row r="85">
          <cell r="A85">
            <v>64</v>
          </cell>
          <cell r="B85" t="str">
            <v>TUBERIA DE ½" CONDUIT</v>
          </cell>
          <cell r="C85">
            <v>0</v>
          </cell>
          <cell r="D85" t="str">
            <v>ML</v>
          </cell>
          <cell r="E85">
            <v>1965</v>
          </cell>
          <cell r="F85">
            <v>1965</v>
          </cell>
        </row>
        <row r="86">
          <cell r="A86">
            <v>65</v>
          </cell>
          <cell r="B86" t="str">
            <v xml:space="preserve">ALAMBRE # 12 THW </v>
          </cell>
          <cell r="C86">
            <v>0</v>
          </cell>
          <cell r="D86" t="str">
            <v>ML</v>
          </cell>
          <cell r="E86">
            <v>824</v>
          </cell>
          <cell r="F86">
            <v>824</v>
          </cell>
        </row>
        <row r="87">
          <cell r="A87">
            <v>66</v>
          </cell>
          <cell r="B87" t="str">
            <v>CINTA Y ACCESORIO ELECTRICO</v>
          </cell>
          <cell r="C87">
            <v>0</v>
          </cell>
          <cell r="D87" t="str">
            <v>GB</v>
          </cell>
          <cell r="E87">
            <v>1177</v>
          </cell>
          <cell r="F87">
            <v>1177</v>
          </cell>
        </row>
        <row r="88">
          <cell r="A88">
            <v>67</v>
          </cell>
          <cell r="B88" t="str">
            <v>PLAFON</v>
          </cell>
          <cell r="C88">
            <v>0</v>
          </cell>
          <cell r="D88" t="str">
            <v>GB</v>
          </cell>
          <cell r="E88">
            <v>1412</v>
          </cell>
          <cell r="F88">
            <v>1412</v>
          </cell>
        </row>
        <row r="89">
          <cell r="A89">
            <v>68</v>
          </cell>
          <cell r="B89" t="str">
            <v>INTERRUPTOR</v>
          </cell>
          <cell r="C89">
            <v>0</v>
          </cell>
          <cell r="D89" t="str">
            <v>UND</v>
          </cell>
          <cell r="E89">
            <v>4942</v>
          </cell>
          <cell r="F89">
            <v>4942</v>
          </cell>
        </row>
        <row r="90">
          <cell r="A90">
            <v>69</v>
          </cell>
          <cell r="B90" t="str">
            <v>CAJA OCTAGONAL</v>
          </cell>
          <cell r="C90">
            <v>0</v>
          </cell>
          <cell r="D90" t="str">
            <v>UND</v>
          </cell>
          <cell r="E90">
            <v>924</v>
          </cell>
          <cell r="F90">
            <v>924</v>
          </cell>
        </row>
        <row r="91">
          <cell r="A91">
            <v>70</v>
          </cell>
          <cell r="B91" t="str">
            <v>CAJA RECTANGULAR</v>
          </cell>
          <cell r="C91">
            <v>0</v>
          </cell>
          <cell r="D91" t="str">
            <v>UND</v>
          </cell>
          <cell r="E91">
            <v>924</v>
          </cell>
          <cell r="F91">
            <v>924</v>
          </cell>
        </row>
        <row r="92">
          <cell r="A92">
            <v>71</v>
          </cell>
          <cell r="B92" t="str">
            <v>TUBERIA PVC SANITARIA DE 2"</v>
          </cell>
          <cell r="C92">
            <v>0</v>
          </cell>
          <cell r="D92" t="str">
            <v>ML</v>
          </cell>
          <cell r="E92">
            <v>12838</v>
          </cell>
          <cell r="F92">
            <v>12838</v>
          </cell>
        </row>
        <row r="93">
          <cell r="A93">
            <v>72</v>
          </cell>
          <cell r="B93" t="str">
            <v>TUBERIA PVC SANITARIA DE 3"</v>
          </cell>
          <cell r="C93">
            <v>0</v>
          </cell>
          <cell r="D93" t="str">
            <v>ML</v>
          </cell>
          <cell r="E93">
            <v>19180</v>
          </cell>
          <cell r="F93">
            <v>19180</v>
          </cell>
        </row>
        <row r="94">
          <cell r="A94">
            <v>73</v>
          </cell>
          <cell r="B94" t="str">
            <v>TUBERIA PVC AGUAS LLUVIAS DE 4" PVC T.P.</v>
          </cell>
          <cell r="C94">
            <v>0</v>
          </cell>
          <cell r="D94" t="str">
            <v>ML</v>
          </cell>
          <cell r="E94">
            <v>24441</v>
          </cell>
          <cell r="F94">
            <v>0</v>
          </cell>
        </row>
        <row r="95">
          <cell r="A95">
            <v>74</v>
          </cell>
          <cell r="B95" t="str">
            <v>COMBO SANITARIO</v>
          </cell>
          <cell r="C95">
            <v>0</v>
          </cell>
          <cell r="D95" t="str">
            <v>UND</v>
          </cell>
          <cell r="E95">
            <v>209453</v>
          </cell>
          <cell r="F95">
            <v>209453</v>
          </cell>
        </row>
        <row r="96">
          <cell r="A96">
            <v>75</v>
          </cell>
          <cell r="B96" t="str">
            <v>LAVAMANOS ACUACER 732 TIPO 100</v>
          </cell>
          <cell r="C96">
            <v>0</v>
          </cell>
          <cell r="D96" t="str">
            <v>UND</v>
          </cell>
          <cell r="E96">
            <v>105903</v>
          </cell>
          <cell r="F96">
            <v>105903</v>
          </cell>
        </row>
        <row r="97">
          <cell r="A97">
            <v>76</v>
          </cell>
          <cell r="B97" t="str">
            <v>MANGUERA CONEXIÓN LAVAMANOS y SANITARIO</v>
          </cell>
          <cell r="C97">
            <v>0</v>
          </cell>
          <cell r="D97" t="str">
            <v>UND</v>
          </cell>
          <cell r="E97">
            <v>3194</v>
          </cell>
          <cell r="F97">
            <v>3194</v>
          </cell>
        </row>
        <row r="98">
          <cell r="A98">
            <v>77</v>
          </cell>
          <cell r="B98" t="str">
            <v>INCRUSTACIONES ACUACER ( 4 PIEZAS)</v>
          </cell>
          <cell r="C98">
            <v>0</v>
          </cell>
          <cell r="D98" t="str">
            <v>UND</v>
          </cell>
          <cell r="E98">
            <v>34124</v>
          </cell>
          <cell r="F98">
            <v>34124</v>
          </cell>
        </row>
        <row r="99">
          <cell r="A99">
            <v>78</v>
          </cell>
          <cell r="B99" t="str">
            <v>PUERTA Y MARCO METALICO 0.6 x 2</v>
          </cell>
          <cell r="C99">
            <v>0</v>
          </cell>
          <cell r="D99" t="str">
            <v>UND</v>
          </cell>
          <cell r="E99">
            <v>209005</v>
          </cell>
          <cell r="F99">
            <v>209005</v>
          </cell>
        </row>
        <row r="100">
          <cell r="A100">
            <v>79</v>
          </cell>
          <cell r="B100" t="str">
            <v>VENTANA METALICA 1.2 x 1</v>
          </cell>
          <cell r="C100">
            <v>0</v>
          </cell>
          <cell r="D100" t="str">
            <v>UND</v>
          </cell>
          <cell r="E100">
            <v>82369</v>
          </cell>
          <cell r="F100">
            <v>82369</v>
          </cell>
        </row>
        <row r="101">
          <cell r="A101">
            <v>80</v>
          </cell>
          <cell r="B101" t="str">
            <v>CODOS PVC 3"</v>
          </cell>
          <cell r="C101">
            <v>0</v>
          </cell>
          <cell r="D101" t="str">
            <v>UND</v>
          </cell>
          <cell r="E101">
            <v>4524</v>
          </cell>
          <cell r="F101">
            <v>4524</v>
          </cell>
        </row>
        <row r="102">
          <cell r="A102">
            <v>81</v>
          </cell>
          <cell r="B102" t="str">
            <v>CODOS PVC 2"</v>
          </cell>
          <cell r="C102">
            <v>0</v>
          </cell>
          <cell r="D102" t="str">
            <v>UND</v>
          </cell>
          <cell r="E102">
            <v>5530</v>
          </cell>
          <cell r="F102">
            <v>5530</v>
          </cell>
        </row>
        <row r="103">
          <cell r="A103">
            <v>82</v>
          </cell>
          <cell r="B103" t="str">
            <v>TEES PVC D=3"</v>
          </cell>
          <cell r="C103">
            <v>0</v>
          </cell>
          <cell r="D103" t="str">
            <v>UND</v>
          </cell>
          <cell r="E103">
            <v>3994</v>
          </cell>
          <cell r="F103">
            <v>3994</v>
          </cell>
        </row>
        <row r="104">
          <cell r="A104">
            <v>83</v>
          </cell>
          <cell r="B104" t="str">
            <v>TEES PVC D=2"</v>
          </cell>
          <cell r="C104">
            <v>0</v>
          </cell>
          <cell r="D104" t="str">
            <v>UND</v>
          </cell>
          <cell r="E104">
            <v>3095</v>
          </cell>
          <cell r="F104">
            <v>3095</v>
          </cell>
        </row>
        <row r="105">
          <cell r="A105">
            <v>84</v>
          </cell>
          <cell r="B105" t="str">
            <v>YEE PVC D=3"</v>
          </cell>
          <cell r="C105">
            <v>0</v>
          </cell>
          <cell r="D105" t="str">
            <v>UND</v>
          </cell>
          <cell r="E105">
            <v>6805</v>
          </cell>
          <cell r="F105">
            <v>6805</v>
          </cell>
        </row>
        <row r="106">
          <cell r="A106">
            <v>85</v>
          </cell>
          <cell r="B106" t="str">
            <v>BAJANTE LAVAMANOS</v>
          </cell>
          <cell r="C106">
            <v>0</v>
          </cell>
          <cell r="D106" t="str">
            <v>UND</v>
          </cell>
          <cell r="E106">
            <v>7248</v>
          </cell>
          <cell r="F106">
            <v>7248</v>
          </cell>
        </row>
        <row r="107">
          <cell r="A107">
            <v>86</v>
          </cell>
          <cell r="B107" t="str">
            <v>BAJANTE LAVAPLATOS</v>
          </cell>
          <cell r="C107">
            <v>0</v>
          </cell>
          <cell r="D107" t="str">
            <v>UND</v>
          </cell>
          <cell r="E107">
            <v>3813</v>
          </cell>
          <cell r="F107">
            <v>3813</v>
          </cell>
        </row>
        <row r="108">
          <cell r="A108">
            <v>87</v>
          </cell>
          <cell r="B108" t="str">
            <v>PIEDRA RAJON</v>
          </cell>
          <cell r="C108">
            <v>0</v>
          </cell>
          <cell r="D108" t="str">
            <v>M3</v>
          </cell>
          <cell r="E108">
            <v>58835</v>
          </cell>
          <cell r="F108">
            <v>58835</v>
          </cell>
        </row>
        <row r="109">
          <cell r="A109">
            <v>88</v>
          </cell>
          <cell r="B109" t="str">
            <v xml:space="preserve">ENCHAPE PISO </v>
          </cell>
          <cell r="C109">
            <v>0</v>
          </cell>
          <cell r="D109" t="str">
            <v>M2</v>
          </cell>
          <cell r="E109">
            <v>30218</v>
          </cell>
          <cell r="F109">
            <v>30218</v>
          </cell>
        </row>
        <row r="110">
          <cell r="A110">
            <v>89</v>
          </cell>
          <cell r="B110" t="str">
            <v>ACCESORIOS SANITARIOS</v>
          </cell>
          <cell r="C110">
            <v>0</v>
          </cell>
          <cell r="D110" t="str">
            <v>GB</v>
          </cell>
          <cell r="E110">
            <v>4118</v>
          </cell>
          <cell r="F110">
            <v>4118</v>
          </cell>
        </row>
        <row r="111">
          <cell r="A111">
            <v>90</v>
          </cell>
          <cell r="B111" t="str">
            <v>CODO PVC SANITARIO CXC 45° D=4"</v>
          </cell>
          <cell r="C111">
            <v>0</v>
          </cell>
          <cell r="D111" t="str">
            <v>UND</v>
          </cell>
          <cell r="E111">
            <v>11266</v>
          </cell>
          <cell r="F111">
            <v>11266</v>
          </cell>
        </row>
        <row r="112">
          <cell r="A112">
            <v>91</v>
          </cell>
          <cell r="B112" t="str">
            <v>CODO PVC SANITARIO CXC 45° D=2"</v>
          </cell>
          <cell r="C112">
            <v>0</v>
          </cell>
          <cell r="D112" t="str">
            <v>UND</v>
          </cell>
          <cell r="E112">
            <v>3068</v>
          </cell>
          <cell r="F112">
            <v>3068</v>
          </cell>
        </row>
        <row r="113">
          <cell r="A113">
            <v>92</v>
          </cell>
          <cell r="B113" t="str">
            <v>CODO PVC SANITARIO CXC 90° D=2"</v>
          </cell>
          <cell r="C113">
            <v>0</v>
          </cell>
          <cell r="D113" t="str">
            <v>UND</v>
          </cell>
          <cell r="E113">
            <v>2948</v>
          </cell>
          <cell r="F113">
            <v>2948</v>
          </cell>
        </row>
        <row r="114">
          <cell r="A114">
            <v>93</v>
          </cell>
          <cell r="B114" t="str">
            <v>CODO PVC SANITARIO CXC 90° D=3"</v>
          </cell>
          <cell r="C114">
            <v>0</v>
          </cell>
          <cell r="D114" t="str">
            <v>UND</v>
          </cell>
          <cell r="E114">
            <v>6654</v>
          </cell>
          <cell r="F114">
            <v>6654</v>
          </cell>
        </row>
        <row r="115">
          <cell r="A115">
            <v>94</v>
          </cell>
          <cell r="B115" t="str">
            <v>SIFON PVC SANITARIO D 2"</v>
          </cell>
          <cell r="C115">
            <v>0</v>
          </cell>
          <cell r="D115" t="str">
            <v>UND</v>
          </cell>
          <cell r="E115">
            <v>8420</v>
          </cell>
          <cell r="F115">
            <v>8420</v>
          </cell>
        </row>
        <row r="116">
          <cell r="A116">
            <v>95</v>
          </cell>
          <cell r="B116" t="str">
            <v>CODO PVC SANITARIO CXC 90° D=4"</v>
          </cell>
          <cell r="C116">
            <v>0</v>
          </cell>
          <cell r="D116" t="str">
            <v>UND</v>
          </cell>
          <cell r="E116">
            <v>21769</v>
          </cell>
          <cell r="F116">
            <v>21769</v>
          </cell>
        </row>
        <row r="117">
          <cell r="A117">
            <v>96</v>
          </cell>
          <cell r="B117" t="str">
            <v>TEE PVC SANTIARIO CC 4X3"</v>
          </cell>
          <cell r="C117">
            <v>0</v>
          </cell>
          <cell r="D117" t="str">
            <v>UND</v>
          </cell>
          <cell r="E117">
            <v>20416</v>
          </cell>
          <cell r="F117">
            <v>20416</v>
          </cell>
        </row>
        <row r="118">
          <cell r="A118">
            <v>97</v>
          </cell>
          <cell r="B118" t="str">
            <v>TUBERIA PVC SANITARIA DE 1 1/2"</v>
          </cell>
          <cell r="C118">
            <v>0</v>
          </cell>
          <cell r="D118" t="str">
            <v>ML</v>
          </cell>
          <cell r="E118">
            <v>9296</v>
          </cell>
          <cell r="F118">
            <v>9296</v>
          </cell>
        </row>
        <row r="119">
          <cell r="A119">
            <v>98</v>
          </cell>
          <cell r="B119" t="str">
            <v>YEE PVC D=4"</v>
          </cell>
          <cell r="C119">
            <v>0</v>
          </cell>
          <cell r="D119" t="str">
            <v>und</v>
          </cell>
          <cell r="E119">
            <v>23299</v>
          </cell>
          <cell r="F119">
            <v>23299</v>
          </cell>
        </row>
        <row r="120">
          <cell r="A120">
            <v>99</v>
          </cell>
          <cell r="B120" t="str">
            <v>YEE PVC D=2"</v>
          </cell>
          <cell r="C120">
            <v>0</v>
          </cell>
          <cell r="D120" t="str">
            <v>und</v>
          </cell>
          <cell r="E120">
            <v>13179</v>
          </cell>
          <cell r="F120">
            <v>13179</v>
          </cell>
        </row>
        <row r="121">
          <cell r="A121">
            <v>100</v>
          </cell>
          <cell r="B121" t="str">
            <v>BUJE PVC 2X 1 1/2"</v>
          </cell>
          <cell r="C121">
            <v>0</v>
          </cell>
          <cell r="D121" t="str">
            <v>und</v>
          </cell>
          <cell r="E121">
            <v>2295</v>
          </cell>
          <cell r="F121">
            <v>2295</v>
          </cell>
        </row>
        <row r="122">
          <cell r="A122">
            <v>101</v>
          </cell>
          <cell r="B122" t="str">
            <v>CODO SANITARIO PVC 2" CXC 45º</v>
          </cell>
          <cell r="C122">
            <v>0</v>
          </cell>
          <cell r="D122" t="str">
            <v>und</v>
          </cell>
          <cell r="E122">
            <v>3059</v>
          </cell>
          <cell r="F122">
            <v>3059</v>
          </cell>
        </row>
        <row r="123">
          <cell r="A123">
            <v>102</v>
          </cell>
          <cell r="B123" t="str">
            <v>CODO SANITARIO PVC 1 1/2" CXC 45º</v>
          </cell>
          <cell r="C123">
            <v>0</v>
          </cell>
          <cell r="D123" t="str">
            <v>und</v>
          </cell>
          <cell r="E123">
            <v>2495</v>
          </cell>
          <cell r="F123">
            <v>2495</v>
          </cell>
        </row>
        <row r="124">
          <cell r="A124">
            <v>103</v>
          </cell>
          <cell r="B124" t="str">
            <v>TUBO PVC PRESION 3/4 RDE 13.5</v>
          </cell>
          <cell r="C124">
            <v>0</v>
          </cell>
          <cell r="D124" t="str">
            <v>ML</v>
          </cell>
          <cell r="E124">
            <v>4824</v>
          </cell>
          <cell r="F124">
            <v>4824</v>
          </cell>
        </row>
        <row r="125">
          <cell r="A125">
            <v>104</v>
          </cell>
          <cell r="B125" t="str">
            <v>VIBROCOMPACTADOR MANUAL</v>
          </cell>
          <cell r="C125">
            <v>0</v>
          </cell>
          <cell r="D125" t="str">
            <v>HR</v>
          </cell>
          <cell r="E125">
            <v>14120</v>
          </cell>
          <cell r="F125">
            <v>14120</v>
          </cell>
        </row>
        <row r="126">
          <cell r="A126">
            <v>105</v>
          </cell>
          <cell r="B126" t="str">
            <v>LADRILLO COLONIAL MATIZADO</v>
          </cell>
          <cell r="C126">
            <v>0</v>
          </cell>
          <cell r="D126" t="str">
            <v>UND</v>
          </cell>
          <cell r="E126">
            <v>867</v>
          </cell>
          <cell r="F126">
            <v>867</v>
          </cell>
        </row>
        <row r="127">
          <cell r="A127">
            <v>106</v>
          </cell>
          <cell r="B127" t="str">
            <v>Estuco Plastico para exteriores</v>
          </cell>
          <cell r="C127">
            <v>0</v>
          </cell>
          <cell r="D127" t="str">
            <v>M2</v>
          </cell>
          <cell r="E127">
            <v>4118</v>
          </cell>
          <cell r="F127">
            <v>4118</v>
          </cell>
        </row>
        <row r="128">
          <cell r="A128">
            <v>107</v>
          </cell>
          <cell r="B128" t="str">
            <v>PINTURA</v>
          </cell>
          <cell r="C128">
            <v>0</v>
          </cell>
          <cell r="D128" t="str">
            <v>GAL</v>
          </cell>
          <cell r="E128">
            <v>76486</v>
          </cell>
          <cell r="F128">
            <v>76486</v>
          </cell>
        </row>
        <row r="129">
          <cell r="A129">
            <v>108</v>
          </cell>
          <cell r="B129" t="str">
            <v>TABLON DE GRESS 30*30 DOBLE HOJILLA</v>
          </cell>
          <cell r="C129">
            <v>0</v>
          </cell>
          <cell r="D129" t="str">
            <v>M2</v>
          </cell>
          <cell r="E129">
            <v>14591</v>
          </cell>
          <cell r="F129">
            <v>14591</v>
          </cell>
        </row>
        <row r="130">
          <cell r="A130">
            <v>109</v>
          </cell>
          <cell r="B130" t="str">
            <v>TABLETA DE GRESS</v>
          </cell>
          <cell r="C130">
            <v>0</v>
          </cell>
          <cell r="D130" t="str">
            <v>M2</v>
          </cell>
          <cell r="E130">
            <v>14709</v>
          </cell>
          <cell r="F130">
            <v>14709</v>
          </cell>
        </row>
        <row r="131">
          <cell r="A131">
            <v>110</v>
          </cell>
          <cell r="B131" t="str">
            <v>Puerta Madera marco metalico 0.90x2.00 inc. Chapa</v>
          </cell>
          <cell r="C131">
            <v>0</v>
          </cell>
          <cell r="D131" t="str">
            <v>und</v>
          </cell>
          <cell r="E131">
            <v>294175</v>
          </cell>
          <cell r="F131">
            <v>294175</v>
          </cell>
        </row>
        <row r="132">
          <cell r="A132">
            <v>111</v>
          </cell>
          <cell r="B132" t="str">
            <v>Puerta Madera marco metalico 0.70x2.00 inc. Chapa</v>
          </cell>
          <cell r="C132">
            <v>0</v>
          </cell>
          <cell r="D132" t="str">
            <v>und</v>
          </cell>
          <cell r="E132">
            <v>211806</v>
          </cell>
          <cell r="F132">
            <v>211806</v>
          </cell>
        </row>
        <row r="133">
          <cell r="A133">
            <v>112</v>
          </cell>
          <cell r="B133" t="str">
            <v>Puerta Madera marco metalico 0.80x2.00 inc. Chapa</v>
          </cell>
          <cell r="C133">
            <v>0</v>
          </cell>
          <cell r="D133" t="str">
            <v>und</v>
          </cell>
          <cell r="E133">
            <v>258874</v>
          </cell>
          <cell r="F133">
            <v>258874</v>
          </cell>
        </row>
        <row r="134">
          <cell r="A134">
            <v>113</v>
          </cell>
          <cell r="B134" t="str">
            <v>Tabla madera para encofrar 0.25*.025</v>
          </cell>
          <cell r="C134">
            <v>0</v>
          </cell>
          <cell r="D134" t="str">
            <v>ml</v>
          </cell>
          <cell r="E134">
            <v>2942</v>
          </cell>
          <cell r="F134">
            <v>2942</v>
          </cell>
        </row>
        <row r="135">
          <cell r="A135">
            <v>114</v>
          </cell>
          <cell r="B135" t="str">
            <v xml:space="preserve">Ventana Aluminio 50cmx 1m </v>
          </cell>
          <cell r="C135">
            <v>0</v>
          </cell>
          <cell r="D135" t="str">
            <v>und</v>
          </cell>
          <cell r="E135">
            <v>121788</v>
          </cell>
          <cell r="F135">
            <v>121788</v>
          </cell>
        </row>
        <row r="136">
          <cell r="A136">
            <v>115</v>
          </cell>
          <cell r="B136" t="str">
            <v xml:space="preserve">Ventana Aluminio 1.20cmx 1m </v>
          </cell>
          <cell r="C136">
            <v>0</v>
          </cell>
          <cell r="D136" t="str">
            <v>und</v>
          </cell>
          <cell r="E136">
            <v>217690</v>
          </cell>
          <cell r="F136">
            <v>217690</v>
          </cell>
        </row>
        <row r="137">
          <cell r="A137">
            <v>116</v>
          </cell>
          <cell r="B137" t="str">
            <v>Division Metalica 1,80x1.30m</v>
          </cell>
          <cell r="C137">
            <v>0</v>
          </cell>
          <cell r="D137" t="str">
            <v>und</v>
          </cell>
          <cell r="E137">
            <v>268288</v>
          </cell>
          <cell r="F137">
            <v>268288</v>
          </cell>
        </row>
        <row r="138">
          <cell r="A138">
            <v>117</v>
          </cell>
          <cell r="B138" t="str">
            <v>Ventanal tipo pesado 2.20mx2.50m</v>
          </cell>
          <cell r="C138">
            <v>0</v>
          </cell>
          <cell r="D138" t="str">
            <v>und</v>
          </cell>
          <cell r="E138">
            <v>991958</v>
          </cell>
          <cell r="F138">
            <v>991958</v>
          </cell>
        </row>
        <row r="139">
          <cell r="A139">
            <v>118</v>
          </cell>
          <cell r="B139" t="str">
            <v xml:space="preserve">liston de 9cmx15cm </v>
          </cell>
          <cell r="C139">
            <v>0</v>
          </cell>
          <cell r="D139" t="str">
            <v>ml</v>
          </cell>
          <cell r="E139">
            <v>21181</v>
          </cell>
          <cell r="F139">
            <v>21181</v>
          </cell>
        </row>
        <row r="140">
          <cell r="A140">
            <v>119</v>
          </cell>
          <cell r="B140" t="str">
            <v xml:space="preserve">liston de 9cmx6cm </v>
          </cell>
          <cell r="C140">
            <v>0</v>
          </cell>
          <cell r="D140" t="str">
            <v>ml</v>
          </cell>
          <cell r="E140">
            <v>14120</v>
          </cell>
          <cell r="F140">
            <v>14120</v>
          </cell>
        </row>
        <row r="141">
          <cell r="A141">
            <v>120</v>
          </cell>
          <cell r="B141" t="str">
            <v>Machimbre pino l=2.5m.</v>
          </cell>
          <cell r="C141">
            <v>0</v>
          </cell>
          <cell r="D141" t="str">
            <v>m2</v>
          </cell>
          <cell r="E141">
            <v>11179</v>
          </cell>
          <cell r="F141">
            <v>11179</v>
          </cell>
        </row>
        <row r="142">
          <cell r="A142">
            <v>121</v>
          </cell>
          <cell r="B142" t="str">
            <v>Trapecios 3cm x2cm</v>
          </cell>
          <cell r="C142">
            <v>0</v>
          </cell>
          <cell r="D142" t="str">
            <v>ml</v>
          </cell>
          <cell r="E142">
            <v>2942</v>
          </cell>
          <cell r="F142">
            <v>2942</v>
          </cell>
        </row>
        <row r="143">
          <cell r="A143">
            <v>122</v>
          </cell>
          <cell r="B143" t="str">
            <v>Manto Impermeabilizante caliente fiberglass</v>
          </cell>
          <cell r="C143">
            <v>0</v>
          </cell>
          <cell r="D143" t="str">
            <v>m2</v>
          </cell>
          <cell r="E143">
            <v>5884</v>
          </cell>
          <cell r="F143">
            <v>5884</v>
          </cell>
        </row>
        <row r="144">
          <cell r="A144">
            <v>123</v>
          </cell>
          <cell r="B144" t="str">
            <v>Teja Plana Matizada en gress</v>
          </cell>
          <cell r="C144">
            <v>0</v>
          </cell>
          <cell r="D144" t="str">
            <v>m2</v>
          </cell>
          <cell r="E144">
            <v>21181</v>
          </cell>
          <cell r="F144">
            <v>21181</v>
          </cell>
        </row>
        <row r="145">
          <cell r="A145">
            <v>124</v>
          </cell>
          <cell r="B145" t="str">
            <v xml:space="preserve">Puntillas </v>
          </cell>
          <cell r="C145">
            <v>0</v>
          </cell>
          <cell r="D145" t="str">
            <v>lb</v>
          </cell>
          <cell r="E145">
            <v>2353</v>
          </cell>
          <cell r="F145">
            <v>2353</v>
          </cell>
        </row>
        <row r="146">
          <cell r="A146">
            <v>125</v>
          </cell>
          <cell r="B146" t="str">
            <v>Division aluminio vidrio templado 1,80x1.10m</v>
          </cell>
          <cell r="C146">
            <v>0</v>
          </cell>
          <cell r="D146" t="str">
            <v>lb</v>
          </cell>
          <cell r="E146">
            <v>423612</v>
          </cell>
          <cell r="F146">
            <v>423612</v>
          </cell>
        </row>
        <row r="147">
          <cell r="A147">
            <v>126</v>
          </cell>
          <cell r="B147" t="str">
            <v>Tina  0.90mx1.80m</v>
          </cell>
          <cell r="C147">
            <v>0</v>
          </cell>
          <cell r="D147" t="str">
            <v>und</v>
          </cell>
          <cell r="E147">
            <v>1222591</v>
          </cell>
          <cell r="F147">
            <v>1222591</v>
          </cell>
        </row>
        <row r="148">
          <cell r="A148">
            <v>127</v>
          </cell>
          <cell r="B148" t="str">
            <v>desague para tina</v>
          </cell>
          <cell r="C148">
            <v>0</v>
          </cell>
          <cell r="D148" t="str">
            <v>und</v>
          </cell>
          <cell r="E148">
            <v>80016</v>
          </cell>
          <cell r="F148">
            <v>80016</v>
          </cell>
        </row>
        <row r="149">
          <cell r="A149">
            <v>128</v>
          </cell>
          <cell r="B149" t="str">
            <v>Equipo Hidromasaje</v>
          </cell>
          <cell r="C149">
            <v>0</v>
          </cell>
          <cell r="D149" t="str">
            <v>und</v>
          </cell>
          <cell r="E149">
            <v>1820355</v>
          </cell>
          <cell r="F149">
            <v>1820355</v>
          </cell>
        </row>
        <row r="150">
          <cell r="A150">
            <v>129</v>
          </cell>
          <cell r="B150" t="str">
            <v xml:space="preserve">Spa Burbuja </v>
          </cell>
          <cell r="C150">
            <v>0</v>
          </cell>
          <cell r="D150" t="str">
            <v>und</v>
          </cell>
          <cell r="E150">
            <v>1257139</v>
          </cell>
          <cell r="F150">
            <v>1257139</v>
          </cell>
        </row>
        <row r="151">
          <cell r="A151">
            <v>130</v>
          </cell>
          <cell r="B151" t="str">
            <v>Tablon DE GRESS 25x25 Huella escalera</v>
          </cell>
          <cell r="C151">
            <v>0</v>
          </cell>
          <cell r="D151" t="str">
            <v>m2</v>
          </cell>
          <cell r="E151">
            <v>10002</v>
          </cell>
          <cell r="F151">
            <v>10002</v>
          </cell>
        </row>
        <row r="152">
          <cell r="A152">
            <v>131</v>
          </cell>
          <cell r="B152" t="str">
            <v>Puerta Madera Rustica 0.90x2.00 inc. Chapa</v>
          </cell>
          <cell r="C152">
            <v>0</v>
          </cell>
          <cell r="D152" t="str">
            <v>m3</v>
          </cell>
          <cell r="E152">
            <v>329476</v>
          </cell>
          <cell r="F152">
            <v>329476</v>
          </cell>
        </row>
        <row r="153">
          <cell r="A153">
            <v>132</v>
          </cell>
          <cell r="B153" t="str">
            <v>TOMA DOBLE TIPO LEVINTON CON POLO A TIERRA</v>
          </cell>
          <cell r="C153">
            <v>0</v>
          </cell>
          <cell r="D153" t="str">
            <v>und</v>
          </cell>
          <cell r="E153">
            <v>5295</v>
          </cell>
          <cell r="F153">
            <v>5295</v>
          </cell>
        </row>
        <row r="154">
          <cell r="A154">
            <v>133</v>
          </cell>
          <cell r="B154" t="str">
            <v>TOMA TELEVISIÓN</v>
          </cell>
          <cell r="C154">
            <v>0</v>
          </cell>
          <cell r="D154" t="str">
            <v>und</v>
          </cell>
          <cell r="E154">
            <v>7060</v>
          </cell>
          <cell r="F154">
            <v>7060</v>
          </cell>
        </row>
        <row r="155">
          <cell r="A155">
            <v>134</v>
          </cell>
          <cell r="B155" t="str">
            <v>TOMA TELEFONO</v>
          </cell>
          <cell r="C155">
            <v>0</v>
          </cell>
          <cell r="D155" t="str">
            <v>und</v>
          </cell>
          <cell r="E155">
            <v>7649</v>
          </cell>
          <cell r="F155">
            <v>7649</v>
          </cell>
        </row>
        <row r="156">
          <cell r="A156">
            <v>135</v>
          </cell>
          <cell r="B156" t="str">
            <v>TOMA A 220 V</v>
          </cell>
          <cell r="C156">
            <v>0</v>
          </cell>
          <cell r="D156" t="str">
            <v>und</v>
          </cell>
          <cell r="E156">
            <v>17121</v>
          </cell>
          <cell r="F156">
            <v>17121</v>
          </cell>
        </row>
        <row r="157">
          <cell r="A157">
            <v>136</v>
          </cell>
          <cell r="B157" t="str">
            <v>Lavaplatos acero inoxidable</v>
          </cell>
          <cell r="C157">
            <v>0</v>
          </cell>
          <cell r="D157" t="str">
            <v>und</v>
          </cell>
          <cell r="E157">
            <v>176505</v>
          </cell>
          <cell r="F157">
            <v>176505</v>
          </cell>
        </row>
        <row r="158">
          <cell r="A158">
            <v>137</v>
          </cell>
          <cell r="B158" t="str">
            <v>FORMALETA REDONDA</v>
          </cell>
          <cell r="C158">
            <v>0</v>
          </cell>
          <cell r="D158" t="str">
            <v>GLB</v>
          </cell>
          <cell r="E158">
            <v>41185</v>
          </cell>
          <cell r="F158">
            <v>41185</v>
          </cell>
        </row>
        <row r="159">
          <cell r="A159">
            <v>138</v>
          </cell>
          <cell r="B159" t="str">
            <v>Estuco Plastico para exteriores</v>
          </cell>
          <cell r="C159">
            <v>0</v>
          </cell>
          <cell r="D159" t="str">
            <v>m2</v>
          </cell>
          <cell r="E159">
            <v>4118</v>
          </cell>
          <cell r="F159">
            <v>4118</v>
          </cell>
        </row>
        <row r="160">
          <cell r="A160">
            <v>139</v>
          </cell>
          <cell r="B160" t="str">
            <v>Orinal Incluy. Griferia</v>
          </cell>
          <cell r="C160">
            <v>0</v>
          </cell>
          <cell r="D160" t="str">
            <v>und</v>
          </cell>
          <cell r="E160">
            <v>270641</v>
          </cell>
          <cell r="F160">
            <v>270641</v>
          </cell>
        </row>
        <row r="161">
          <cell r="A161">
            <v>140</v>
          </cell>
          <cell r="B161" t="str">
            <v xml:space="preserve">Sanitario </v>
          </cell>
          <cell r="C161">
            <v>0</v>
          </cell>
          <cell r="D161" t="str">
            <v>und</v>
          </cell>
          <cell r="E161">
            <v>223573</v>
          </cell>
          <cell r="F161">
            <v>223573</v>
          </cell>
        </row>
        <row r="162">
          <cell r="A162">
            <v>141</v>
          </cell>
          <cell r="B162" t="str">
            <v>Ducha incluye registro</v>
          </cell>
          <cell r="C162">
            <v>0</v>
          </cell>
          <cell r="D162" t="str">
            <v>und</v>
          </cell>
          <cell r="E162">
            <v>42832</v>
          </cell>
          <cell r="F162">
            <v>42832</v>
          </cell>
        </row>
        <row r="163">
          <cell r="A163">
            <v>142</v>
          </cell>
          <cell r="B163" t="str">
            <v>Pintura Koraza</v>
          </cell>
          <cell r="C163">
            <v>0</v>
          </cell>
          <cell r="D163" t="str">
            <v>Galon</v>
          </cell>
          <cell r="E163">
            <v>100020</v>
          </cell>
          <cell r="F163">
            <v>100020</v>
          </cell>
        </row>
        <row r="164">
          <cell r="A164">
            <v>143</v>
          </cell>
          <cell r="B164" t="str">
            <v>Toceto o taco ceramico 10x10cm</v>
          </cell>
          <cell r="C164">
            <v>0</v>
          </cell>
          <cell r="D164" t="str">
            <v>und</v>
          </cell>
          <cell r="E164">
            <v>1177</v>
          </cell>
          <cell r="F164">
            <v>1177</v>
          </cell>
        </row>
        <row r="165">
          <cell r="A165">
            <v>144</v>
          </cell>
          <cell r="B165" t="str">
            <v xml:space="preserve">Tuberia C.P.V.C. 1/2" </v>
          </cell>
          <cell r="C165">
            <v>0</v>
          </cell>
          <cell r="D165" t="str">
            <v>und</v>
          </cell>
          <cell r="E165">
            <v>5295</v>
          </cell>
          <cell r="F165">
            <v>5295</v>
          </cell>
        </row>
        <row r="166">
          <cell r="A166">
            <v>145</v>
          </cell>
          <cell r="B166" t="str">
            <v>Fuente en piedra Tallada</v>
          </cell>
          <cell r="C166">
            <v>0</v>
          </cell>
          <cell r="D166" t="str">
            <v>und</v>
          </cell>
          <cell r="E166">
            <v>3530100</v>
          </cell>
          <cell r="F166">
            <v>3530100</v>
          </cell>
        </row>
        <row r="167">
          <cell r="A167">
            <v>146</v>
          </cell>
          <cell r="B167" t="str">
            <v>Bomba sumergible k=2.00mts</v>
          </cell>
          <cell r="C167">
            <v>0</v>
          </cell>
          <cell r="D167" t="str">
            <v>und</v>
          </cell>
          <cell r="E167">
            <v>823690</v>
          </cell>
          <cell r="F167">
            <v>823690</v>
          </cell>
        </row>
        <row r="168">
          <cell r="A168">
            <v>147</v>
          </cell>
          <cell r="B168" t="str">
            <v>Acero de Refuerzo 60pdr</v>
          </cell>
          <cell r="C168">
            <v>0</v>
          </cell>
          <cell r="D168" t="str">
            <v>und</v>
          </cell>
          <cell r="E168">
            <v>3765</v>
          </cell>
          <cell r="F168">
            <v>3765</v>
          </cell>
        </row>
        <row r="169">
          <cell r="A169">
            <v>148</v>
          </cell>
          <cell r="B169" t="str">
            <v>Caseton 25cm</v>
          </cell>
          <cell r="C169">
            <v>0</v>
          </cell>
          <cell r="D169" t="str">
            <v>m2</v>
          </cell>
          <cell r="E169">
            <v>21769</v>
          </cell>
          <cell r="F169">
            <v>21769</v>
          </cell>
        </row>
        <row r="170">
          <cell r="A170">
            <v>149</v>
          </cell>
          <cell r="B170" t="str">
            <v xml:space="preserve">Domo Metalico de 60X60cm con cubierta acrilica cal.3mm </v>
          </cell>
          <cell r="C170">
            <v>0</v>
          </cell>
          <cell r="D170" t="str">
            <v>m2</v>
          </cell>
          <cell r="E170">
            <v>225220</v>
          </cell>
          <cell r="F170">
            <v>225220</v>
          </cell>
        </row>
        <row r="171">
          <cell r="A171">
            <v>150</v>
          </cell>
          <cell r="B171" t="str">
            <v>Teja Transparente acanalada .0.25mm</v>
          </cell>
          <cell r="C171">
            <v>0</v>
          </cell>
          <cell r="D171" t="str">
            <v>m2</v>
          </cell>
          <cell r="E171">
            <v>61188</v>
          </cell>
          <cell r="F171">
            <v>61188</v>
          </cell>
        </row>
        <row r="172">
          <cell r="A172">
            <v>151</v>
          </cell>
          <cell r="B172" t="str">
            <v>Jamba de gress</v>
          </cell>
          <cell r="C172">
            <v>0</v>
          </cell>
          <cell r="D172" t="str">
            <v>und</v>
          </cell>
          <cell r="E172">
            <v>1071</v>
          </cell>
          <cell r="F172">
            <v>1071</v>
          </cell>
        </row>
        <row r="173">
          <cell r="A173">
            <v>152</v>
          </cell>
          <cell r="B173" t="str">
            <v xml:space="preserve">Baranda pasamanos </v>
          </cell>
          <cell r="C173">
            <v>0</v>
          </cell>
          <cell r="D173" t="str">
            <v>ml</v>
          </cell>
          <cell r="E173">
            <v>152971</v>
          </cell>
          <cell r="F173">
            <v>152971</v>
          </cell>
        </row>
        <row r="174">
          <cell r="A174">
            <v>153</v>
          </cell>
          <cell r="B174" t="str">
            <v>Canal Metalico cal.26</v>
          </cell>
          <cell r="C174">
            <v>0</v>
          </cell>
          <cell r="D174" t="str">
            <v>ml</v>
          </cell>
          <cell r="E174">
            <v>47774</v>
          </cell>
          <cell r="F174">
            <v>47774</v>
          </cell>
        </row>
        <row r="175">
          <cell r="A175">
            <v>154</v>
          </cell>
          <cell r="B175" t="str">
            <v>Baranda pasamanos Escalera Rampa</v>
          </cell>
          <cell r="C175">
            <v>0</v>
          </cell>
          <cell r="D175" t="str">
            <v>ml</v>
          </cell>
          <cell r="E175">
            <v>152971</v>
          </cell>
          <cell r="F175">
            <v>152971</v>
          </cell>
        </row>
        <row r="176">
          <cell r="A176">
            <v>155</v>
          </cell>
          <cell r="B176" t="str">
            <v>Tuberia Galvanizada para Gas.</v>
          </cell>
          <cell r="C176">
            <v>0</v>
          </cell>
          <cell r="D176" t="str">
            <v>ml</v>
          </cell>
          <cell r="E176">
            <v>8825</v>
          </cell>
          <cell r="F176">
            <v>8825</v>
          </cell>
        </row>
        <row r="177">
          <cell r="A177">
            <v>156</v>
          </cell>
          <cell r="B177" t="str">
            <v>Accesorios 1/2" galv. Para gas</v>
          </cell>
          <cell r="C177">
            <v>0</v>
          </cell>
          <cell r="D177" t="str">
            <v>ml</v>
          </cell>
          <cell r="E177">
            <v>2942</v>
          </cell>
          <cell r="F177">
            <v>2942</v>
          </cell>
        </row>
        <row r="178">
          <cell r="A178">
            <v>157</v>
          </cell>
          <cell r="B178" t="str">
            <v>Cinta Teflon</v>
          </cell>
          <cell r="C178">
            <v>0</v>
          </cell>
          <cell r="D178" t="str">
            <v>UND</v>
          </cell>
          <cell r="E178">
            <v>235</v>
          </cell>
          <cell r="F178">
            <v>235</v>
          </cell>
        </row>
        <row r="179">
          <cell r="A179">
            <v>158</v>
          </cell>
          <cell r="B179" t="str">
            <v xml:space="preserve">SOLDADURA LIQUIDA galv. ¼ GALON </v>
          </cell>
          <cell r="C179">
            <v>0</v>
          </cell>
          <cell r="D179" t="str">
            <v>gl</v>
          </cell>
          <cell r="E179">
            <v>106475</v>
          </cell>
          <cell r="F179">
            <v>106475</v>
          </cell>
        </row>
        <row r="180">
          <cell r="A180">
            <v>159</v>
          </cell>
          <cell r="B180" t="str">
            <v>Abono organico tierra negra capa de 15cm</v>
          </cell>
          <cell r="C180">
            <v>0</v>
          </cell>
          <cell r="D180" t="str">
            <v>m2</v>
          </cell>
          <cell r="E180">
            <v>3530</v>
          </cell>
          <cell r="F180">
            <v>3530</v>
          </cell>
        </row>
        <row r="181">
          <cell r="A181">
            <v>160</v>
          </cell>
          <cell r="B181" t="str">
            <v>Prado Japones</v>
          </cell>
          <cell r="C181">
            <v>0</v>
          </cell>
          <cell r="D181" t="str">
            <v>m2</v>
          </cell>
          <cell r="E181">
            <v>4707</v>
          </cell>
          <cell r="F181">
            <v>4707</v>
          </cell>
        </row>
        <row r="182">
          <cell r="A182">
            <v>161</v>
          </cell>
          <cell r="B182" t="str">
            <v>Prado Remolina</v>
          </cell>
          <cell r="C182">
            <v>0</v>
          </cell>
          <cell r="D182" t="str">
            <v>m2</v>
          </cell>
          <cell r="E182">
            <v>2353</v>
          </cell>
          <cell r="F182">
            <v>2353</v>
          </cell>
        </row>
        <row r="183">
          <cell r="A183">
            <v>162</v>
          </cell>
          <cell r="B183" t="str">
            <v>Pino Dorado h= 1mts</v>
          </cell>
          <cell r="C183">
            <v>0</v>
          </cell>
          <cell r="D183" t="str">
            <v>und</v>
          </cell>
          <cell r="E183">
            <v>58835</v>
          </cell>
          <cell r="F183">
            <v>58835</v>
          </cell>
        </row>
        <row r="184">
          <cell r="A184">
            <v>163</v>
          </cell>
          <cell r="B184" t="str">
            <v>Escaño 1.5m Hierro Forjado</v>
          </cell>
          <cell r="C184">
            <v>0</v>
          </cell>
          <cell r="D184" t="str">
            <v>und</v>
          </cell>
          <cell r="E184">
            <v>235340</v>
          </cell>
          <cell r="F184">
            <v>235340</v>
          </cell>
        </row>
        <row r="185">
          <cell r="A185">
            <v>164</v>
          </cell>
          <cell r="B185" t="str">
            <v xml:space="preserve">Mani Forrajero </v>
          </cell>
          <cell r="C185">
            <v>0</v>
          </cell>
          <cell r="D185" t="str">
            <v>m2</v>
          </cell>
          <cell r="E185">
            <v>3530</v>
          </cell>
          <cell r="F185">
            <v>3530</v>
          </cell>
        </row>
        <row r="186">
          <cell r="A186">
            <v>165</v>
          </cell>
          <cell r="B186" t="str">
            <v>Palmera Botella de 2mts</v>
          </cell>
          <cell r="C186">
            <v>0</v>
          </cell>
          <cell r="D186" t="str">
            <v>und</v>
          </cell>
          <cell r="E186">
            <v>141204</v>
          </cell>
          <cell r="F186">
            <v>141204</v>
          </cell>
        </row>
        <row r="187">
          <cell r="A187">
            <v>166</v>
          </cell>
          <cell r="B187" t="str">
            <v>Cerca viva zunglia (limonal) h=1mts</v>
          </cell>
          <cell r="C187">
            <v>0</v>
          </cell>
          <cell r="D187" t="str">
            <v>und</v>
          </cell>
          <cell r="E187">
            <v>1412</v>
          </cell>
          <cell r="F187">
            <v>1412</v>
          </cell>
        </row>
        <row r="188">
          <cell r="A188">
            <v>167</v>
          </cell>
          <cell r="B188" t="str">
            <v>PORTON METALICO 1,50 X 2,50 m</v>
          </cell>
          <cell r="C188">
            <v>0</v>
          </cell>
          <cell r="D188" t="str">
            <v>UND</v>
          </cell>
          <cell r="E188">
            <v>440086</v>
          </cell>
          <cell r="F188">
            <v>440086</v>
          </cell>
        </row>
        <row r="189">
          <cell r="A189">
            <v>168</v>
          </cell>
          <cell r="B189" t="str">
            <v>PORTON METALICO 2,00 X 2,50 m</v>
          </cell>
          <cell r="C189">
            <v>0</v>
          </cell>
          <cell r="D189" t="str">
            <v>UND</v>
          </cell>
          <cell r="E189">
            <v>588350</v>
          </cell>
          <cell r="F189">
            <v>588350</v>
          </cell>
        </row>
        <row r="190">
          <cell r="A190">
            <v>169</v>
          </cell>
          <cell r="B190" t="str">
            <v>REJA METALICA TUBERIA 1"</v>
          </cell>
          <cell r="C190">
            <v>0</v>
          </cell>
          <cell r="D190" t="str">
            <v>M2</v>
          </cell>
          <cell r="E190">
            <v>77662</v>
          </cell>
          <cell r="F190">
            <v>77662</v>
          </cell>
        </row>
        <row r="191">
          <cell r="A191">
            <v>170</v>
          </cell>
          <cell r="B191" t="str">
            <v>PORTON METALICO 3,00 X 2,50 m</v>
          </cell>
          <cell r="C191">
            <v>0</v>
          </cell>
          <cell r="D191" t="str">
            <v>UND</v>
          </cell>
          <cell r="E191">
            <v>753088</v>
          </cell>
          <cell r="F191">
            <v>753088</v>
          </cell>
        </row>
        <row r="192">
          <cell r="A192">
            <v>171</v>
          </cell>
          <cell r="B192" t="str">
            <v>Lampara Doble copa  hierro Forjado con Luz de sodio</v>
          </cell>
          <cell r="C192">
            <v>0</v>
          </cell>
          <cell r="D192" t="str">
            <v>UND</v>
          </cell>
          <cell r="E192">
            <v>982780</v>
          </cell>
          <cell r="F192">
            <v>982780</v>
          </cell>
        </row>
        <row r="193">
          <cell r="A193">
            <v>172</v>
          </cell>
          <cell r="B193" t="str">
            <v>Formaleta para estampado</v>
          </cell>
          <cell r="C193">
            <v>0</v>
          </cell>
          <cell r="D193" t="str">
            <v>UND</v>
          </cell>
          <cell r="E193">
            <v>41185</v>
          </cell>
          <cell r="F193">
            <v>41185</v>
          </cell>
        </row>
        <row r="194">
          <cell r="A194">
            <v>173</v>
          </cell>
          <cell r="B194" t="str">
            <v>REJILLA PLANA ALUMINIO DE3" con sosco</v>
          </cell>
          <cell r="C194">
            <v>0</v>
          </cell>
          <cell r="D194" t="str">
            <v>UND</v>
          </cell>
          <cell r="E194">
            <v>6237</v>
          </cell>
          <cell r="F194">
            <v>6237</v>
          </cell>
        </row>
        <row r="195">
          <cell r="A195">
            <v>174</v>
          </cell>
          <cell r="B195" t="str">
            <v>Malla para cerramiento h=0.70m</v>
          </cell>
          <cell r="C195">
            <v>0</v>
          </cell>
          <cell r="D195" t="str">
            <v>ml</v>
          </cell>
          <cell r="E195">
            <v>141204</v>
          </cell>
          <cell r="F195">
            <v>141204</v>
          </cell>
        </row>
        <row r="196">
          <cell r="A196">
            <v>175</v>
          </cell>
          <cell r="B196" t="str">
            <v>LAVADERO PREFABRICADO 0.7 x 0.6</v>
          </cell>
          <cell r="C196">
            <v>0</v>
          </cell>
          <cell r="D196" t="str">
            <v>ml</v>
          </cell>
          <cell r="E196">
            <v>107668</v>
          </cell>
          <cell r="F196">
            <v>107668</v>
          </cell>
        </row>
        <row r="197">
          <cell r="A197">
            <v>176</v>
          </cell>
          <cell r="B197" t="str">
            <v>Puerta metalica 0.90mX2.00mts incly marco chapa</v>
          </cell>
          <cell r="C197">
            <v>0</v>
          </cell>
          <cell r="D197" t="str">
            <v>ml</v>
          </cell>
          <cell r="E197">
            <v>211806</v>
          </cell>
          <cell r="F197">
            <v>211806</v>
          </cell>
        </row>
        <row r="198">
          <cell r="A198">
            <v>177</v>
          </cell>
          <cell r="B198" t="str">
            <v>Gravilla  .005</v>
          </cell>
          <cell r="C198">
            <v>0</v>
          </cell>
          <cell r="D198" t="str">
            <v>m2</v>
          </cell>
          <cell r="E198">
            <v>3530</v>
          </cell>
          <cell r="F198">
            <v>3530</v>
          </cell>
        </row>
        <row r="199">
          <cell r="A199">
            <v>178</v>
          </cell>
          <cell r="B199" t="str">
            <v>Granito pulido</v>
          </cell>
          <cell r="C199">
            <v>0</v>
          </cell>
          <cell r="D199" t="str">
            <v>m2</v>
          </cell>
          <cell r="E199">
            <v>5884</v>
          </cell>
          <cell r="F199">
            <v>5884</v>
          </cell>
        </row>
        <row r="200">
          <cell r="A200">
            <v>179</v>
          </cell>
          <cell r="B200" t="str">
            <v>PORTON METALICO 1,00 X 1,50 m</v>
          </cell>
          <cell r="C200">
            <v>0</v>
          </cell>
          <cell r="D200" t="str">
            <v>UND</v>
          </cell>
          <cell r="E200">
            <v>176505</v>
          </cell>
          <cell r="F200">
            <v>176505</v>
          </cell>
        </row>
        <row r="201">
          <cell r="A201">
            <v>180</v>
          </cell>
          <cell r="B201" t="str">
            <v>ACOMETIDA GENERAL  EN (4#2+6TØ2")</v>
          </cell>
          <cell r="C201">
            <v>0</v>
          </cell>
          <cell r="D201" t="str">
            <v>glob</v>
          </cell>
          <cell r="E201">
            <v>3353595</v>
          </cell>
          <cell r="F201">
            <v>3353595</v>
          </cell>
        </row>
        <row r="202">
          <cell r="A202">
            <v>181</v>
          </cell>
          <cell r="B202" t="str">
            <v>Tablero de 18p</v>
          </cell>
          <cell r="C202">
            <v>0</v>
          </cell>
          <cell r="D202" t="str">
            <v>UND</v>
          </cell>
          <cell r="E202">
            <v>294175</v>
          </cell>
          <cell r="F202">
            <v>294175</v>
          </cell>
        </row>
        <row r="203">
          <cell r="A203">
            <v>182</v>
          </cell>
          <cell r="B203" t="str">
            <v>AUTOMATICOS DE 1 x 15,20,30 A</v>
          </cell>
          <cell r="C203">
            <v>0</v>
          </cell>
          <cell r="D203" t="str">
            <v>UND</v>
          </cell>
          <cell r="E203">
            <v>13097</v>
          </cell>
          <cell r="F203">
            <v>13097</v>
          </cell>
        </row>
        <row r="204">
          <cell r="A204">
            <v>183</v>
          </cell>
          <cell r="B204" t="str">
            <v>Baldosa Prepulida cuadrato y/o arcobaleno</v>
          </cell>
          <cell r="C204">
            <v>0</v>
          </cell>
          <cell r="D204" t="str">
            <v>m2</v>
          </cell>
          <cell r="E204">
            <v>68249</v>
          </cell>
          <cell r="F204">
            <v>68249</v>
          </cell>
        </row>
        <row r="205">
          <cell r="A205">
            <v>184</v>
          </cell>
          <cell r="B205" t="str">
            <v>CERCHA METALICA 15X35CM</v>
          </cell>
          <cell r="C205">
            <v>0</v>
          </cell>
          <cell r="D205" t="str">
            <v>ML</v>
          </cell>
          <cell r="E205">
            <v>76486</v>
          </cell>
          <cell r="F205">
            <v>76486</v>
          </cell>
        </row>
        <row r="206">
          <cell r="A206">
            <v>185</v>
          </cell>
          <cell r="B206" t="str">
            <v>Sesta para basuras en varilla cuadrada 1/2"</v>
          </cell>
          <cell r="C206">
            <v>0</v>
          </cell>
          <cell r="D206" t="str">
            <v>und</v>
          </cell>
          <cell r="E206">
            <v>117670</v>
          </cell>
          <cell r="F206">
            <v>117670</v>
          </cell>
        </row>
        <row r="207">
          <cell r="A207">
            <v>186</v>
          </cell>
          <cell r="B207" t="str">
            <v>Contador Trifasico 4 Filar</v>
          </cell>
          <cell r="C207">
            <v>0</v>
          </cell>
          <cell r="D207" t="str">
            <v>UND</v>
          </cell>
          <cell r="E207">
            <v>475975</v>
          </cell>
          <cell r="F207">
            <v>475975</v>
          </cell>
        </row>
        <row r="208">
          <cell r="A208">
            <v>187</v>
          </cell>
          <cell r="B208" t="str">
            <v>Adoquin de gress y/o cemento</v>
          </cell>
          <cell r="C208">
            <v>0</v>
          </cell>
          <cell r="D208" t="str">
            <v>und</v>
          </cell>
          <cell r="E208">
            <v>1294</v>
          </cell>
          <cell r="F208">
            <v>1294</v>
          </cell>
        </row>
        <row r="209">
          <cell r="A209">
            <v>188</v>
          </cell>
          <cell r="B209" t="str">
            <v>Ladrillo prensado colonia T1 matizado</v>
          </cell>
          <cell r="C209">
            <v>0</v>
          </cell>
          <cell r="D209" t="str">
            <v>UND</v>
          </cell>
          <cell r="E209">
            <v>1153</v>
          </cell>
          <cell r="F209">
            <v>1153</v>
          </cell>
        </row>
        <row r="210">
          <cell r="A210">
            <v>189</v>
          </cell>
          <cell r="B210" t="str">
            <v>Cubierta lisa con mortero chingle</v>
          </cell>
          <cell r="C210">
            <v>0</v>
          </cell>
          <cell r="D210" t="str">
            <v>m2</v>
          </cell>
          <cell r="E210">
            <v>41671</v>
          </cell>
          <cell r="F210">
            <v>41671</v>
          </cell>
        </row>
        <row r="211">
          <cell r="A211">
            <v>190</v>
          </cell>
          <cell r="B211" t="str">
            <v>Valla informativa base metalica de 5mX2,5m</v>
          </cell>
          <cell r="C211">
            <v>0</v>
          </cell>
          <cell r="D211" t="str">
            <v>und</v>
          </cell>
          <cell r="E211">
            <v>997565</v>
          </cell>
          <cell r="F211">
            <v>997565</v>
          </cell>
        </row>
        <row r="212">
          <cell r="A212">
            <v>191</v>
          </cell>
          <cell r="B212" t="str">
            <v>Malla de 5mm</v>
          </cell>
          <cell r="C212">
            <v>0</v>
          </cell>
          <cell r="D212" t="str">
            <v>m2</v>
          </cell>
          <cell r="E212">
            <v>4118</v>
          </cell>
          <cell r="F212">
            <v>4118</v>
          </cell>
        </row>
        <row r="213">
          <cell r="A213">
            <v>192</v>
          </cell>
          <cell r="B213" t="str">
            <v>TEJA TERMOACUSTICA DE 6 X 0.81 MTS</v>
          </cell>
          <cell r="C213">
            <v>0</v>
          </cell>
          <cell r="D213" t="str">
            <v>m2</v>
          </cell>
          <cell r="E213">
            <v>23322</v>
          </cell>
          <cell r="F213">
            <v>23322</v>
          </cell>
        </row>
        <row r="214">
          <cell r="A214">
            <v>193</v>
          </cell>
          <cell r="B214" t="str">
            <v>Correa Metalica de  15X30CM</v>
          </cell>
          <cell r="C214">
            <v>0</v>
          </cell>
          <cell r="D214" t="str">
            <v>ML</v>
          </cell>
          <cell r="E214">
            <v>44715</v>
          </cell>
          <cell r="F214">
            <v>44715</v>
          </cell>
        </row>
        <row r="215">
          <cell r="A215">
            <v>194</v>
          </cell>
          <cell r="B215" t="str">
            <v>Cercha Metalica h=0.60mts</v>
          </cell>
          <cell r="C215">
            <v>0</v>
          </cell>
          <cell r="D215" t="str">
            <v>ML</v>
          </cell>
          <cell r="E215">
            <v>176505</v>
          </cell>
          <cell r="F215">
            <v>176505</v>
          </cell>
        </row>
        <row r="216">
          <cell r="A216">
            <v>195</v>
          </cell>
          <cell r="B216" t="str">
            <v>Riostra Metalica (0.6X0.25M)</v>
          </cell>
          <cell r="C216">
            <v>0</v>
          </cell>
          <cell r="D216" t="str">
            <v>ML</v>
          </cell>
          <cell r="E216">
            <v>111787</v>
          </cell>
          <cell r="F216">
            <v>111787</v>
          </cell>
        </row>
        <row r="217">
          <cell r="A217">
            <v>196</v>
          </cell>
          <cell r="B217" t="str">
            <v>Contra vientos de 5/8"</v>
          </cell>
          <cell r="C217">
            <v>0</v>
          </cell>
          <cell r="D217" t="str">
            <v>ML</v>
          </cell>
          <cell r="E217">
            <v>8237</v>
          </cell>
          <cell r="F217">
            <v>8237</v>
          </cell>
        </row>
        <row r="218">
          <cell r="A218">
            <v>197</v>
          </cell>
          <cell r="B218" t="str">
            <v>Base Granular</v>
          </cell>
          <cell r="C218">
            <v>0</v>
          </cell>
          <cell r="D218" t="str">
            <v>m3</v>
          </cell>
          <cell r="E218">
            <v>35301</v>
          </cell>
          <cell r="F218">
            <v>35301</v>
          </cell>
        </row>
        <row r="219">
          <cell r="A219">
            <v>198</v>
          </cell>
          <cell r="B219" t="str">
            <v>Porticos Multifuncionales</v>
          </cell>
          <cell r="C219">
            <v>0</v>
          </cell>
          <cell r="D219" t="str">
            <v>und</v>
          </cell>
          <cell r="E219">
            <v>2176895</v>
          </cell>
          <cell r="F219">
            <v>2176895</v>
          </cell>
        </row>
        <row r="220">
          <cell r="A220">
            <v>199</v>
          </cell>
          <cell r="B220" t="str">
            <v>Tableros acrilicos cancha basquetball</v>
          </cell>
          <cell r="C220">
            <v>0</v>
          </cell>
          <cell r="D220" t="str">
            <v>und</v>
          </cell>
          <cell r="E220">
            <v>682486</v>
          </cell>
          <cell r="F220">
            <v>682486</v>
          </cell>
        </row>
        <row r="221">
          <cell r="A221">
            <v>200</v>
          </cell>
          <cell r="B221" t="str">
            <v>Malla para voleyball</v>
          </cell>
          <cell r="C221">
            <v>0</v>
          </cell>
          <cell r="D221" t="str">
            <v>und</v>
          </cell>
          <cell r="E221">
            <v>94136</v>
          </cell>
          <cell r="F221">
            <v>94136</v>
          </cell>
        </row>
        <row r="222">
          <cell r="A222">
            <v>201</v>
          </cell>
          <cell r="B222" t="str">
            <v>Aro metalico</v>
          </cell>
          <cell r="C222">
            <v>0</v>
          </cell>
          <cell r="D222" t="str">
            <v>und</v>
          </cell>
          <cell r="E222">
            <v>88253</v>
          </cell>
          <cell r="F222">
            <v>88253</v>
          </cell>
        </row>
        <row r="223">
          <cell r="A223">
            <v>202</v>
          </cell>
          <cell r="B223" t="str">
            <v>Tubo Metalico para voleyball</v>
          </cell>
          <cell r="C223">
            <v>0</v>
          </cell>
          <cell r="D223" t="str">
            <v>und</v>
          </cell>
          <cell r="E223">
            <v>76486</v>
          </cell>
          <cell r="F223">
            <v>76486</v>
          </cell>
        </row>
        <row r="224">
          <cell r="A224">
            <v>203</v>
          </cell>
          <cell r="B224" t="str">
            <v>Pintura esmalte sintético</v>
          </cell>
          <cell r="C224">
            <v>0</v>
          </cell>
          <cell r="D224" t="str">
            <v>gal</v>
          </cell>
          <cell r="E224">
            <v>76486</v>
          </cell>
          <cell r="F224">
            <v>76486</v>
          </cell>
        </row>
        <row r="225">
          <cell r="A225">
            <v>204</v>
          </cell>
          <cell r="B225" t="str">
            <v>Malla para Basketball</v>
          </cell>
          <cell r="C225">
            <v>0</v>
          </cell>
          <cell r="D225" t="str">
            <v>und</v>
          </cell>
          <cell r="E225">
            <v>23534</v>
          </cell>
          <cell r="F225">
            <v>23534</v>
          </cell>
        </row>
        <row r="226">
          <cell r="A226">
            <v>205</v>
          </cell>
          <cell r="B226" t="str">
            <v>Malla para Microfootball</v>
          </cell>
          <cell r="C226">
            <v>0</v>
          </cell>
          <cell r="D226" t="str">
            <v>und</v>
          </cell>
          <cell r="E226">
            <v>117670</v>
          </cell>
          <cell r="F226">
            <v>117670</v>
          </cell>
        </row>
        <row r="227">
          <cell r="A227">
            <v>206</v>
          </cell>
          <cell r="B227" t="str">
            <v>LAMPARA METAL HALIDE DE 400 W  220V/240V</v>
          </cell>
          <cell r="C227">
            <v>0</v>
          </cell>
          <cell r="D227" t="str">
            <v>und</v>
          </cell>
          <cell r="E227">
            <v>694253</v>
          </cell>
          <cell r="F227">
            <v>694253</v>
          </cell>
        </row>
        <row r="228">
          <cell r="A228">
            <v>207</v>
          </cell>
          <cell r="B228" t="str">
            <v>Ceramica Piso Baño 20x20cm</v>
          </cell>
          <cell r="C228">
            <v>0</v>
          </cell>
          <cell r="D228" t="str">
            <v>m2</v>
          </cell>
          <cell r="E228">
            <v>25299</v>
          </cell>
          <cell r="F228">
            <v>25299</v>
          </cell>
        </row>
        <row r="229">
          <cell r="A229">
            <v>208</v>
          </cell>
          <cell r="B229" t="str">
            <v>Material de relleno</v>
          </cell>
          <cell r="C229">
            <v>0</v>
          </cell>
          <cell r="D229" t="str">
            <v>m3</v>
          </cell>
          <cell r="E229">
            <v>17651</v>
          </cell>
          <cell r="F229">
            <v>17651</v>
          </cell>
        </row>
        <row r="230">
          <cell r="A230">
            <v>209</v>
          </cell>
          <cell r="B230" t="str">
            <v>Tuberia Sanitaria 6"</v>
          </cell>
          <cell r="C230">
            <v>0</v>
          </cell>
          <cell r="D230" t="str">
            <v>ml</v>
          </cell>
          <cell r="E230">
            <v>56599</v>
          </cell>
          <cell r="F230">
            <v>56599</v>
          </cell>
        </row>
        <row r="231">
          <cell r="A231">
            <v>210</v>
          </cell>
          <cell r="B231" t="str">
            <v xml:space="preserve">Geotextil </v>
          </cell>
          <cell r="C231">
            <v>0</v>
          </cell>
          <cell r="D231" t="str">
            <v>M2</v>
          </cell>
          <cell r="E231">
            <v>5265</v>
          </cell>
          <cell r="F231">
            <v>0</v>
          </cell>
        </row>
        <row r="232">
          <cell r="A232">
            <v>211</v>
          </cell>
          <cell r="B232" t="str">
            <v>Tuberia sanitaria de 8"</v>
          </cell>
          <cell r="C232">
            <v>0</v>
          </cell>
          <cell r="D232" t="str">
            <v>ml</v>
          </cell>
          <cell r="E232">
            <v>85899</v>
          </cell>
          <cell r="F232">
            <v>85899</v>
          </cell>
        </row>
        <row r="233">
          <cell r="A233">
            <v>212</v>
          </cell>
          <cell r="B233" t="str">
            <v>CONCRETO DE 3000 PSI</v>
          </cell>
          <cell r="C233">
            <v>0</v>
          </cell>
          <cell r="D233" t="str">
            <v>M3</v>
          </cell>
          <cell r="E233">
            <v>572465</v>
          </cell>
          <cell r="F233">
            <v>572465</v>
          </cell>
        </row>
        <row r="234">
          <cell r="A234">
            <v>213</v>
          </cell>
          <cell r="B234" t="str">
            <v>CONCRETO DE 3000 PSI PARA COLUMNETA 43X43</v>
          </cell>
          <cell r="C234">
            <v>0</v>
          </cell>
          <cell r="D234" t="str">
            <v>ML</v>
          </cell>
          <cell r="E234">
            <v>141422</v>
          </cell>
          <cell r="F234">
            <v>141422</v>
          </cell>
        </row>
        <row r="235">
          <cell r="A235">
            <v>214</v>
          </cell>
          <cell r="B235" t="str">
            <v>TUBO CUADRADO DE 3"X11/2" EN ALUMINIO</v>
          </cell>
          <cell r="D235" t="str">
            <v>ML</v>
          </cell>
          <cell r="E235">
            <v>123554</v>
          </cell>
          <cell r="F235">
            <v>123554</v>
          </cell>
        </row>
        <row r="236">
          <cell r="A236">
            <v>215</v>
          </cell>
          <cell r="B236" t="str">
            <v>TAPA TIPO PIRAMIDE EN ALUMINIO</v>
          </cell>
          <cell r="D236" t="str">
            <v>UND</v>
          </cell>
          <cell r="E236">
            <v>764855</v>
          </cell>
          <cell r="F236">
            <v>764855</v>
          </cell>
        </row>
        <row r="237">
          <cell r="A237">
            <v>216</v>
          </cell>
          <cell r="B237" t="str">
            <v>BANDERA DE SANTANDER EN SATIN CON ASTA DE 1M</v>
          </cell>
          <cell r="D237" t="str">
            <v>UND</v>
          </cell>
          <cell r="E237">
            <v>500098</v>
          </cell>
          <cell r="F237">
            <v>500098</v>
          </cell>
        </row>
        <row r="238">
          <cell r="A238">
            <v>217</v>
          </cell>
          <cell r="B238" t="str">
            <v>PIEDRA MUÑECA AMARILLA</v>
          </cell>
          <cell r="D238" t="str">
            <v>M2</v>
          </cell>
          <cell r="E238">
            <v>92147</v>
          </cell>
          <cell r="F238">
            <v>92147</v>
          </cell>
        </row>
        <row r="239">
          <cell r="A239">
            <v>218</v>
          </cell>
          <cell r="B239" t="str">
            <v>CREMICA CORONA MIRAFLORES</v>
          </cell>
          <cell r="D239" t="str">
            <v>M2</v>
          </cell>
          <cell r="E239">
            <v>30594</v>
          </cell>
          <cell r="F239">
            <v>30594</v>
          </cell>
        </row>
        <row r="240">
          <cell r="A240">
            <v>219</v>
          </cell>
          <cell r="B240" t="str">
            <v>LAMINA SUPERBOARD 12mm INCL. ESTRUCTURA METALICA</v>
          </cell>
          <cell r="D240" t="str">
            <v>ML</v>
          </cell>
          <cell r="E240">
            <v>52952</v>
          </cell>
          <cell r="F240">
            <v>52952</v>
          </cell>
        </row>
        <row r="241">
          <cell r="A241">
            <v>220</v>
          </cell>
          <cell r="B241" t="str">
            <v>RELOJ URBANO</v>
          </cell>
          <cell r="D241" t="str">
            <v>UND</v>
          </cell>
          <cell r="E241">
            <v>470680</v>
          </cell>
          <cell r="F241">
            <v>470680</v>
          </cell>
        </row>
        <row r="242">
          <cell r="A242">
            <v>221</v>
          </cell>
          <cell r="B242" t="str">
            <v>ESMALTES VARIOS y/o ANTICORROSIVOS</v>
          </cell>
          <cell r="D242" t="str">
            <v>GL</v>
          </cell>
          <cell r="E242">
            <v>58750</v>
          </cell>
          <cell r="F242">
            <v>0</v>
          </cell>
        </row>
        <row r="243">
          <cell r="A243">
            <v>222</v>
          </cell>
          <cell r="B243" t="str">
            <v>PEGACOR</v>
          </cell>
          <cell r="D243" t="str">
            <v>KG</v>
          </cell>
          <cell r="E243">
            <v>1765</v>
          </cell>
          <cell r="F243">
            <v>1765</v>
          </cell>
        </row>
        <row r="244">
          <cell r="A244">
            <v>223</v>
          </cell>
          <cell r="B244" t="str">
            <v>ACERO</v>
          </cell>
          <cell r="D244" t="str">
            <v>KG</v>
          </cell>
          <cell r="E244">
            <v>3680</v>
          </cell>
          <cell r="F244">
            <v>0</v>
          </cell>
        </row>
        <row r="245">
          <cell r="A245">
            <v>224</v>
          </cell>
          <cell r="B245" t="str">
            <v>ESTACA</v>
          </cell>
          <cell r="E245">
            <v>0</v>
          </cell>
          <cell r="F245">
            <v>0</v>
          </cell>
        </row>
        <row r="246">
          <cell r="A246">
            <v>225</v>
          </cell>
          <cell r="B246" t="str">
            <v>LADRILLO M25 ROJO</v>
          </cell>
          <cell r="D246" t="str">
            <v>UND</v>
          </cell>
          <cell r="E246">
            <v>1000</v>
          </cell>
          <cell r="F246">
            <v>1000</v>
          </cell>
        </row>
        <row r="247">
          <cell r="A247">
            <v>226</v>
          </cell>
          <cell r="B247" t="str">
            <v>LADRILLO M25-O M27 ROJO/ROSADO</v>
          </cell>
          <cell r="D247" t="str">
            <v>UND</v>
          </cell>
          <cell r="E247">
            <v>824</v>
          </cell>
          <cell r="F247">
            <v>824</v>
          </cell>
        </row>
        <row r="248">
          <cell r="A248">
            <v>227</v>
          </cell>
          <cell r="B248" t="str">
            <v xml:space="preserve">CALADOS EN CEMENTO </v>
          </cell>
          <cell r="D248" t="str">
            <v>UND</v>
          </cell>
          <cell r="E248">
            <v>1412</v>
          </cell>
          <cell r="F248">
            <v>1412</v>
          </cell>
        </row>
        <row r="249">
          <cell r="A249">
            <v>228</v>
          </cell>
          <cell r="B249" t="str">
            <v>ALAMBRE # 8 THWN</v>
          </cell>
          <cell r="C249">
            <v>0</v>
          </cell>
          <cell r="D249" t="str">
            <v>ML</v>
          </cell>
          <cell r="E249">
            <v>2648</v>
          </cell>
          <cell r="F249">
            <v>2648</v>
          </cell>
        </row>
        <row r="250">
          <cell r="A250">
            <v>229</v>
          </cell>
          <cell r="B250" t="str">
            <v>ALAMBRE # 10 THWN</v>
          </cell>
          <cell r="C250">
            <v>0</v>
          </cell>
          <cell r="D250" t="str">
            <v>ML</v>
          </cell>
          <cell r="E250">
            <v>2295</v>
          </cell>
          <cell r="F250">
            <v>2295</v>
          </cell>
        </row>
        <row r="251">
          <cell r="A251">
            <v>230</v>
          </cell>
          <cell r="B251" t="str">
            <v>ALAMBRE # 12 THWN</v>
          </cell>
          <cell r="C251">
            <v>0</v>
          </cell>
          <cell r="D251" t="str">
            <v>ML</v>
          </cell>
          <cell r="E251">
            <v>1883</v>
          </cell>
          <cell r="F251">
            <v>1883</v>
          </cell>
        </row>
        <row r="252">
          <cell r="A252">
            <v>231</v>
          </cell>
          <cell r="B252" t="str">
            <v>ALAMBRE # 18 THWN</v>
          </cell>
          <cell r="C252">
            <v>0</v>
          </cell>
          <cell r="D252" t="str">
            <v>ML</v>
          </cell>
          <cell r="E252">
            <v>1412</v>
          </cell>
          <cell r="F252">
            <v>1412</v>
          </cell>
        </row>
        <row r="253">
          <cell r="A253">
            <v>232</v>
          </cell>
          <cell r="B253" t="str">
            <v>ALAMBRE # 16 DESNUDO</v>
          </cell>
          <cell r="C253">
            <v>0</v>
          </cell>
          <cell r="D253" t="str">
            <v>ML</v>
          </cell>
          <cell r="E253">
            <v>1177</v>
          </cell>
          <cell r="F253">
            <v>1177</v>
          </cell>
        </row>
        <row r="254">
          <cell r="A254">
            <v>233</v>
          </cell>
          <cell r="B254" t="str">
            <v>TUBO MT 1/2" A 2" INCL UNION</v>
          </cell>
          <cell r="D254" t="str">
            <v>ML</v>
          </cell>
          <cell r="E254">
            <v>3843</v>
          </cell>
          <cell r="F254">
            <v>3843</v>
          </cell>
        </row>
        <row r="255">
          <cell r="A255">
            <v>234</v>
          </cell>
          <cell r="B255" t="str">
            <v>TUBERIA PVC PRESION 3/4"</v>
          </cell>
          <cell r="D255" t="str">
            <v>ML</v>
          </cell>
          <cell r="E255">
            <v>5495</v>
          </cell>
          <cell r="F255">
            <v>5495</v>
          </cell>
        </row>
        <row r="256">
          <cell r="A256">
            <v>235</v>
          </cell>
          <cell r="B256" t="str">
            <v>TUBERIA PVC PRESION 1"</v>
          </cell>
          <cell r="D256" t="str">
            <v>ML</v>
          </cell>
          <cell r="E256">
            <v>7416</v>
          </cell>
          <cell r="F256">
            <v>7416</v>
          </cell>
        </row>
        <row r="257">
          <cell r="A257">
            <v>236</v>
          </cell>
          <cell r="B257" t="str">
            <v>CONCRETO DE 2000 PSI</v>
          </cell>
          <cell r="C257">
            <v>0</v>
          </cell>
          <cell r="D257" t="str">
            <v>M3</v>
          </cell>
          <cell r="E257">
            <v>382428</v>
          </cell>
          <cell r="F257">
            <v>382428</v>
          </cell>
        </row>
        <row r="258">
          <cell r="A258">
            <v>237</v>
          </cell>
          <cell r="B258" t="str">
            <v>SIKA IMPERMEABILIZANTE</v>
          </cell>
          <cell r="D258" t="str">
            <v>LT</v>
          </cell>
          <cell r="E258">
            <v>170622</v>
          </cell>
          <cell r="F258">
            <v>170622</v>
          </cell>
        </row>
        <row r="259">
          <cell r="A259">
            <v>238</v>
          </cell>
          <cell r="B259" t="str">
            <v>SOLDADURA 6013</v>
          </cell>
          <cell r="D259" t="str">
            <v>KG</v>
          </cell>
          <cell r="E259">
            <v>9590</v>
          </cell>
          <cell r="F259">
            <v>9590</v>
          </cell>
        </row>
        <row r="260">
          <cell r="A260">
            <v>239</v>
          </cell>
          <cell r="B260" t="str">
            <v>TORNILLO AUTOPERFORANTE</v>
          </cell>
          <cell r="D260" t="str">
            <v>UND</v>
          </cell>
          <cell r="E260">
            <v>412</v>
          </cell>
          <cell r="F260">
            <v>412</v>
          </cell>
        </row>
        <row r="261">
          <cell r="A261">
            <v>240</v>
          </cell>
          <cell r="B261" t="str">
            <v>LAMINA COLD ROLLED CAL:20</v>
          </cell>
          <cell r="D261" t="str">
            <v>M2</v>
          </cell>
          <cell r="E261">
            <v>57246</v>
          </cell>
          <cell r="F261">
            <v>57246</v>
          </cell>
        </row>
        <row r="262">
          <cell r="A262">
            <v>241</v>
          </cell>
          <cell r="B262" t="str">
            <v>MATERIAL PARA ASEO (JABON-DECOL-ACIDOS)</v>
          </cell>
          <cell r="D262" t="str">
            <v>M2</v>
          </cell>
          <cell r="E262">
            <v>5472</v>
          </cell>
          <cell r="F262">
            <v>5472</v>
          </cell>
        </row>
        <row r="263">
          <cell r="A263">
            <v>242</v>
          </cell>
          <cell r="B263" t="str">
            <v>CABLE ACSR  1/0</v>
          </cell>
          <cell r="D263" t="str">
            <v>ML</v>
          </cell>
          <cell r="E263">
            <v>7649</v>
          </cell>
          <cell r="F263">
            <v>7649</v>
          </cell>
        </row>
        <row r="264">
          <cell r="A264">
            <v>243</v>
          </cell>
          <cell r="B264" t="str">
            <v>TABLERO METALICO DE 12 PUESTOS</v>
          </cell>
          <cell r="D264" t="str">
            <v>UND</v>
          </cell>
          <cell r="E264">
            <v>160973</v>
          </cell>
          <cell r="F264">
            <v>160973</v>
          </cell>
        </row>
        <row r="265">
          <cell r="A265">
            <v>244</v>
          </cell>
          <cell r="B265" t="str">
            <v>AUTOMATICO DE 15 AMP ENCHUFABLE SENCILLO</v>
          </cell>
          <cell r="D265" t="str">
            <v>UND</v>
          </cell>
          <cell r="E265">
            <v>29771</v>
          </cell>
          <cell r="F265">
            <v>29771</v>
          </cell>
        </row>
        <row r="266">
          <cell r="A266">
            <v>245</v>
          </cell>
          <cell r="B266" t="str">
            <v>AUTOMATICO DE 20 AMP ENCHUFABLE SENCILLO</v>
          </cell>
          <cell r="D266" t="str">
            <v>UND</v>
          </cell>
          <cell r="E266">
            <v>38360</v>
          </cell>
          <cell r="F266">
            <v>38360</v>
          </cell>
        </row>
        <row r="267">
          <cell r="A267">
            <v>246</v>
          </cell>
          <cell r="B267" t="str">
            <v>BREAKER DE 150 AMP</v>
          </cell>
          <cell r="D267" t="str">
            <v>UND</v>
          </cell>
          <cell r="E267">
            <v>167797</v>
          </cell>
          <cell r="F267">
            <v>167797</v>
          </cell>
        </row>
        <row r="268">
          <cell r="A268">
            <v>247</v>
          </cell>
          <cell r="B268" t="str">
            <v>BREAKER DE 100 AMP</v>
          </cell>
          <cell r="D268" t="str">
            <v>UND</v>
          </cell>
          <cell r="E268">
            <v>147441</v>
          </cell>
          <cell r="F268">
            <v>147441</v>
          </cell>
        </row>
        <row r="269">
          <cell r="A269">
            <v>248</v>
          </cell>
          <cell r="B269" t="str">
            <v xml:space="preserve">BARRAJE EN COBRE DE 100 AMP </v>
          </cell>
          <cell r="D269" t="str">
            <v>UND</v>
          </cell>
          <cell r="E269">
            <v>80016</v>
          </cell>
          <cell r="F269">
            <v>80016</v>
          </cell>
        </row>
        <row r="270">
          <cell r="A270">
            <v>249</v>
          </cell>
          <cell r="B270" t="str">
            <v>BARRAJE EN COBRE DE 120 AMP</v>
          </cell>
          <cell r="D270" t="str">
            <v>UND</v>
          </cell>
          <cell r="E270">
            <v>89429</v>
          </cell>
          <cell r="F270">
            <v>89429</v>
          </cell>
        </row>
        <row r="271">
          <cell r="A271">
            <v>250</v>
          </cell>
          <cell r="B271" t="str">
            <v>BARRAJE EN COBRE DE 150 AMP</v>
          </cell>
          <cell r="D271" t="str">
            <v>UND</v>
          </cell>
          <cell r="E271">
            <v>104726</v>
          </cell>
          <cell r="F271">
            <v>104726</v>
          </cell>
        </row>
        <row r="272">
          <cell r="A272">
            <v>251</v>
          </cell>
          <cell r="B272" t="str">
            <v>BARRAJE EN COBRE DE 200 AMP</v>
          </cell>
          <cell r="D272" t="str">
            <v>UND</v>
          </cell>
          <cell r="E272">
            <v>167091</v>
          </cell>
          <cell r="F272">
            <v>167091</v>
          </cell>
        </row>
        <row r="273">
          <cell r="A273">
            <v>252</v>
          </cell>
          <cell r="B273" t="str">
            <v>TUBERIA DE 3/4" CONDUIT</v>
          </cell>
          <cell r="C273">
            <v>0</v>
          </cell>
          <cell r="D273" t="str">
            <v>ML</v>
          </cell>
          <cell r="E273">
            <v>2259</v>
          </cell>
          <cell r="F273">
            <v>2259</v>
          </cell>
        </row>
        <row r="274">
          <cell r="A274">
            <v>253</v>
          </cell>
          <cell r="B274" t="str">
            <v>TUBERIA DE 1" CONDUIT</v>
          </cell>
          <cell r="C274">
            <v>0</v>
          </cell>
          <cell r="D274" t="str">
            <v>ML</v>
          </cell>
          <cell r="E274">
            <v>2624</v>
          </cell>
          <cell r="F274">
            <v>2624</v>
          </cell>
        </row>
        <row r="275">
          <cell r="A275">
            <v>254</v>
          </cell>
          <cell r="B275" t="str">
            <v>CURVA 90° CONDUIT DE 1/2"</v>
          </cell>
          <cell r="D275" t="str">
            <v>UND</v>
          </cell>
          <cell r="E275">
            <v>730</v>
          </cell>
          <cell r="F275">
            <v>730</v>
          </cell>
        </row>
        <row r="276">
          <cell r="A276">
            <v>255</v>
          </cell>
          <cell r="B276" t="str">
            <v>CURVA 90° CONDUIT DE 3/4"</v>
          </cell>
          <cell r="D276" t="str">
            <v>UND</v>
          </cell>
          <cell r="E276">
            <v>835</v>
          </cell>
          <cell r="F276">
            <v>835</v>
          </cell>
        </row>
        <row r="277">
          <cell r="A277">
            <v>256</v>
          </cell>
          <cell r="B277" t="str">
            <v>CURVA 90° CONDUIT DE 1"</v>
          </cell>
          <cell r="D277" t="str">
            <v>UND</v>
          </cell>
          <cell r="E277">
            <v>1047</v>
          </cell>
          <cell r="F277">
            <v>1047</v>
          </cell>
        </row>
        <row r="278">
          <cell r="A278">
            <v>257</v>
          </cell>
          <cell r="B278" t="str">
            <v>GRAPA TUBERIA MT DE 1"</v>
          </cell>
          <cell r="D278" t="str">
            <v>UND</v>
          </cell>
          <cell r="E278">
            <v>294</v>
          </cell>
          <cell r="F278">
            <v>294</v>
          </cell>
        </row>
        <row r="279">
          <cell r="A279">
            <v>258</v>
          </cell>
          <cell r="B279" t="str">
            <v xml:space="preserve">TERMINAL MT ALL </v>
          </cell>
          <cell r="D279" t="str">
            <v>UND</v>
          </cell>
          <cell r="E279">
            <v>412</v>
          </cell>
          <cell r="F279">
            <v>412</v>
          </cell>
        </row>
        <row r="280">
          <cell r="A280">
            <v>259</v>
          </cell>
          <cell r="B280" t="str">
            <v>LAMPARA DE APLIQUE HALOGENO</v>
          </cell>
          <cell r="D280" t="str">
            <v>UND</v>
          </cell>
          <cell r="E280">
            <v>76486</v>
          </cell>
          <cell r="F280">
            <v>76486</v>
          </cell>
        </row>
        <row r="281">
          <cell r="A281">
            <v>260</v>
          </cell>
          <cell r="B281" t="str">
            <v>INTERRUPTOR SENCILLO  TIPO AMBAR</v>
          </cell>
          <cell r="D281" t="str">
            <v>UND</v>
          </cell>
          <cell r="E281">
            <v>5648</v>
          </cell>
          <cell r="F281">
            <v>5648</v>
          </cell>
        </row>
        <row r="282">
          <cell r="A282">
            <v>261</v>
          </cell>
          <cell r="B282" t="str">
            <v>INTERRUPTOR DOBLE TIPO AMBAR</v>
          </cell>
          <cell r="D282" t="str">
            <v>UND</v>
          </cell>
          <cell r="E282">
            <v>7649</v>
          </cell>
          <cell r="F282">
            <v>7649</v>
          </cell>
        </row>
        <row r="283">
          <cell r="A283">
            <v>262</v>
          </cell>
          <cell r="B283" t="str">
            <v>VARILLA  5/8" COOPER WELD 2.40 MT</v>
          </cell>
          <cell r="D283" t="str">
            <v>UND</v>
          </cell>
          <cell r="E283">
            <v>160973</v>
          </cell>
          <cell r="F283">
            <v>160973</v>
          </cell>
        </row>
        <row r="284">
          <cell r="A284">
            <v>263</v>
          </cell>
          <cell r="B284" t="str">
            <v>HIDROSOLTA</v>
          </cell>
          <cell r="D284" t="str">
            <v>KG</v>
          </cell>
          <cell r="E284">
            <v>7354</v>
          </cell>
          <cell r="F284">
            <v>7354</v>
          </cell>
        </row>
        <row r="285">
          <cell r="A285">
            <v>264</v>
          </cell>
          <cell r="B285" t="str">
            <v>TERMINAL DE COBRE DE 5/8"</v>
          </cell>
          <cell r="D285" t="str">
            <v>UND</v>
          </cell>
          <cell r="E285">
            <v>10120</v>
          </cell>
          <cell r="F285">
            <v>10120</v>
          </cell>
        </row>
        <row r="286">
          <cell r="A286">
            <v>265</v>
          </cell>
          <cell r="B286" t="str">
            <v>SOLDADURA ESTAÑO</v>
          </cell>
          <cell r="D286" t="str">
            <v>UND</v>
          </cell>
          <cell r="E286">
            <v>5295</v>
          </cell>
          <cell r="F286">
            <v>5295</v>
          </cell>
        </row>
        <row r="287">
          <cell r="A287">
            <v>266</v>
          </cell>
          <cell r="B287" t="str">
            <v>CAJA EN CEMENTO CON TAPA DE 0.50 X 0.50 MT</v>
          </cell>
          <cell r="D287" t="str">
            <v>UND</v>
          </cell>
          <cell r="E287">
            <v>174858</v>
          </cell>
          <cell r="F287">
            <v>174858</v>
          </cell>
        </row>
        <row r="288">
          <cell r="A288">
            <v>267</v>
          </cell>
          <cell r="B288" t="str">
            <v xml:space="preserve">TERMINAL DE OJO TOTALIZADOR </v>
          </cell>
          <cell r="D288" t="str">
            <v>UND</v>
          </cell>
          <cell r="E288">
            <v>147</v>
          </cell>
          <cell r="F288">
            <v>147</v>
          </cell>
        </row>
        <row r="289">
          <cell r="A289">
            <v>268</v>
          </cell>
          <cell r="B289" t="str">
            <v>POSTE EN CONCRETO DE 12MTS ALTURA</v>
          </cell>
          <cell r="D289" t="str">
            <v>UND</v>
          </cell>
          <cell r="E289">
            <v>1706215</v>
          </cell>
          <cell r="F289">
            <v>1706215</v>
          </cell>
        </row>
        <row r="290">
          <cell r="A290">
            <v>269</v>
          </cell>
          <cell r="B290" t="str">
            <v>AISLADORES CERAMICOS DE 2.5" CON GRAPA Y UNION</v>
          </cell>
          <cell r="D290" t="str">
            <v>UND</v>
          </cell>
          <cell r="E290">
            <v>38360</v>
          </cell>
          <cell r="F290">
            <v>38360</v>
          </cell>
        </row>
        <row r="291">
          <cell r="A291">
            <v>270</v>
          </cell>
          <cell r="B291" t="str">
            <v>CINTA BANDIT</v>
          </cell>
          <cell r="D291" t="str">
            <v>ML</v>
          </cell>
          <cell r="E291">
            <v>1000</v>
          </cell>
          <cell r="F291">
            <v>1000</v>
          </cell>
        </row>
        <row r="292">
          <cell r="A292">
            <v>271</v>
          </cell>
          <cell r="B292" t="str">
            <v>PERFIL PHR C 160x60x2,0 MM</v>
          </cell>
          <cell r="D292" t="str">
            <v>ML</v>
          </cell>
          <cell r="E292">
            <v>35301</v>
          </cell>
          <cell r="F292">
            <v>35301</v>
          </cell>
        </row>
        <row r="293">
          <cell r="A293">
            <v>272</v>
          </cell>
          <cell r="B293" t="str">
            <v>PERFIL TAR-R 200x100x5.5 MM</v>
          </cell>
          <cell r="D293" t="str">
            <v>ML</v>
          </cell>
          <cell r="E293">
            <v>91783</v>
          </cell>
          <cell r="F293">
            <v>91783</v>
          </cell>
        </row>
        <row r="294">
          <cell r="A294">
            <v>273</v>
          </cell>
          <cell r="B294" t="str">
            <v>PERFIL TAR-R 100x100x5.0 MM</v>
          </cell>
          <cell r="D294" t="str">
            <v>ML</v>
          </cell>
          <cell r="E294">
            <v>62365</v>
          </cell>
          <cell r="F294">
            <v>62365</v>
          </cell>
        </row>
        <row r="295">
          <cell r="A295">
            <v>274</v>
          </cell>
          <cell r="B295" t="str">
            <v>PERFIL TAR-R 150x100x6.0 MM</v>
          </cell>
          <cell r="D295" t="str">
            <v>ML</v>
          </cell>
          <cell r="E295">
            <v>92959</v>
          </cell>
          <cell r="F295">
            <v>92959</v>
          </cell>
        </row>
        <row r="296">
          <cell r="A296">
            <v>275</v>
          </cell>
          <cell r="B296" t="str">
            <v>ANGULO 2x1/4"</v>
          </cell>
          <cell r="D296" t="str">
            <v>ML</v>
          </cell>
          <cell r="E296">
            <v>14709</v>
          </cell>
          <cell r="F296">
            <v>14709</v>
          </cell>
        </row>
        <row r="297">
          <cell r="A297">
            <v>276</v>
          </cell>
          <cell r="B297" t="str">
            <v>PLATINA 0,30x0,40x1/4"</v>
          </cell>
          <cell r="D297" t="str">
            <v>UND</v>
          </cell>
          <cell r="E297">
            <v>28241</v>
          </cell>
          <cell r="F297">
            <v>28241</v>
          </cell>
        </row>
        <row r="298">
          <cell r="A298">
            <v>277</v>
          </cell>
          <cell r="B298" t="str">
            <v>Cubierta Autoportante en lamina galvanizada caL.20 a 18. sistema conaltech</v>
          </cell>
          <cell r="D298" t="str">
            <v>m2</v>
          </cell>
          <cell r="E298">
            <v>150147</v>
          </cell>
          <cell r="F298">
            <v>150147</v>
          </cell>
        </row>
        <row r="299">
          <cell r="A299">
            <v>278</v>
          </cell>
          <cell r="B299" t="str">
            <v>Perno  acero Galvanizado 1/2" grado 5</v>
          </cell>
          <cell r="D299" t="str">
            <v>und</v>
          </cell>
          <cell r="E299">
            <v>1177</v>
          </cell>
          <cell r="F299">
            <v>1177</v>
          </cell>
        </row>
        <row r="300">
          <cell r="A300">
            <v>279</v>
          </cell>
          <cell r="B300" t="str">
            <v>Junta de empalme</v>
          </cell>
          <cell r="D300" t="str">
            <v>ml</v>
          </cell>
          <cell r="E300">
            <v>3295</v>
          </cell>
          <cell r="F300">
            <v>3295</v>
          </cell>
        </row>
        <row r="301">
          <cell r="A301">
            <v>280</v>
          </cell>
          <cell r="B301" t="str">
            <v>Platina en acero de 15 cm x 15cm x 3/16</v>
          </cell>
          <cell r="D301" t="str">
            <v>und</v>
          </cell>
          <cell r="E301">
            <v>32948</v>
          </cell>
          <cell r="F301">
            <v>32948</v>
          </cell>
        </row>
        <row r="302">
          <cell r="A302">
            <v>281</v>
          </cell>
          <cell r="B302" t="str">
            <v xml:space="preserve">Cubierta Translucida </v>
          </cell>
          <cell r="D302" t="str">
            <v>m2</v>
          </cell>
          <cell r="E302">
            <v>52952</v>
          </cell>
          <cell r="F302">
            <v>52952</v>
          </cell>
        </row>
        <row r="303">
          <cell r="A303">
            <v>282</v>
          </cell>
          <cell r="B303" t="str">
            <v>Tornillo Autoperforante (inc empaque)</v>
          </cell>
          <cell r="D303" t="str">
            <v>und</v>
          </cell>
          <cell r="E303">
            <v>1000</v>
          </cell>
          <cell r="F303">
            <v>1000</v>
          </cell>
        </row>
        <row r="304">
          <cell r="A304">
            <v>283</v>
          </cell>
          <cell r="B304" t="str">
            <v>griferia para lavamanos sencilla</v>
          </cell>
          <cell r="D304" t="str">
            <v>und</v>
          </cell>
          <cell r="E304">
            <v>56482</v>
          </cell>
          <cell r="F304">
            <v>56482</v>
          </cell>
        </row>
        <row r="305">
          <cell r="A305">
            <v>284</v>
          </cell>
          <cell r="B305" t="str">
            <v xml:space="preserve">Tuberia acero 2" 304 </v>
          </cell>
          <cell r="D305" t="str">
            <v>ml</v>
          </cell>
          <cell r="E305">
            <v>35301</v>
          </cell>
          <cell r="F305">
            <v>35301</v>
          </cell>
        </row>
        <row r="306">
          <cell r="A306">
            <v>285</v>
          </cell>
          <cell r="B306" t="str">
            <v>Tuberia acero 1/2" 304</v>
          </cell>
          <cell r="D306" t="str">
            <v>ml</v>
          </cell>
          <cell r="E306">
            <v>23534</v>
          </cell>
          <cell r="F306">
            <v>23534</v>
          </cell>
        </row>
        <row r="307">
          <cell r="A307">
            <v>286</v>
          </cell>
          <cell r="B307" t="str">
            <v>aporte soldadura</v>
          </cell>
          <cell r="D307" t="str">
            <v>var</v>
          </cell>
          <cell r="E307">
            <v>5884</v>
          </cell>
          <cell r="F307">
            <v>5884</v>
          </cell>
        </row>
        <row r="308">
          <cell r="A308">
            <v>287</v>
          </cell>
          <cell r="B308" t="str">
            <v>soldadura argon</v>
          </cell>
          <cell r="D308" t="str">
            <v>kg</v>
          </cell>
          <cell r="E308">
            <v>11532</v>
          </cell>
          <cell r="F308">
            <v>11532</v>
          </cell>
        </row>
        <row r="309">
          <cell r="A309">
            <v>288</v>
          </cell>
          <cell r="B309" t="str">
            <v>Platina en acero de 15 cm x 15cm x 3/16</v>
          </cell>
          <cell r="D309" t="str">
            <v>und</v>
          </cell>
          <cell r="E309">
            <v>32948</v>
          </cell>
          <cell r="F309">
            <v>32948</v>
          </cell>
        </row>
        <row r="310">
          <cell r="A310">
            <v>289</v>
          </cell>
          <cell r="B310" t="str">
            <v xml:space="preserve">tornillo galvanizado autoperforante de 3/8" </v>
          </cell>
          <cell r="D310" t="str">
            <v>und</v>
          </cell>
          <cell r="E310">
            <v>1530</v>
          </cell>
          <cell r="F310">
            <v>1530</v>
          </cell>
        </row>
        <row r="311">
          <cell r="A311">
            <v>290</v>
          </cell>
          <cell r="B311" t="str">
            <v>GRUA PH</v>
          </cell>
          <cell r="C311">
            <v>0</v>
          </cell>
          <cell r="D311" t="str">
            <v>DIA</v>
          </cell>
          <cell r="E311">
            <v>941360</v>
          </cell>
          <cell r="F311">
            <v>941360</v>
          </cell>
        </row>
        <row r="312">
          <cell r="A312">
            <v>291</v>
          </cell>
          <cell r="B312" t="str">
            <v>pintura electroestatica</v>
          </cell>
          <cell r="D312" t="str">
            <v>m2</v>
          </cell>
          <cell r="E312">
            <v>9414</v>
          </cell>
          <cell r="F312">
            <v>9414</v>
          </cell>
        </row>
        <row r="313">
          <cell r="A313">
            <v>292</v>
          </cell>
          <cell r="B313" t="str">
            <v>Accesorios divisiones</v>
          </cell>
          <cell r="D313" t="str">
            <v>und</v>
          </cell>
          <cell r="E313">
            <v>11179</v>
          </cell>
          <cell r="F313">
            <v>11179</v>
          </cell>
        </row>
        <row r="314">
          <cell r="A314">
            <v>293</v>
          </cell>
          <cell r="B314" t="str">
            <v>pintura barniz y/o laca</v>
          </cell>
          <cell r="D314" t="str">
            <v>gal</v>
          </cell>
          <cell r="E314">
            <v>68249</v>
          </cell>
          <cell r="F314">
            <v>68249</v>
          </cell>
        </row>
        <row r="315">
          <cell r="A315">
            <v>294</v>
          </cell>
          <cell r="B315" t="str">
            <v>Cinta de enmascarar</v>
          </cell>
          <cell r="D315" t="str">
            <v>rollo</v>
          </cell>
          <cell r="E315">
            <v>4118</v>
          </cell>
          <cell r="F315">
            <v>4118</v>
          </cell>
        </row>
        <row r="316">
          <cell r="A316">
            <v>295</v>
          </cell>
          <cell r="B316" t="str">
            <v xml:space="preserve">angulo HR DE 1"1/2" X 1/8" </v>
          </cell>
          <cell r="D316" t="str">
            <v>ml</v>
          </cell>
          <cell r="E316">
            <v>12944</v>
          </cell>
          <cell r="F316">
            <v>12944</v>
          </cell>
        </row>
        <row r="317">
          <cell r="A317">
            <v>296</v>
          </cell>
          <cell r="B317" t="str">
            <v>Varilla lisa de 1/2"</v>
          </cell>
          <cell r="D317" t="str">
            <v>ml</v>
          </cell>
          <cell r="E317">
            <v>2942</v>
          </cell>
          <cell r="F317">
            <v>2942</v>
          </cell>
        </row>
        <row r="318">
          <cell r="A318">
            <v>297</v>
          </cell>
          <cell r="B318" t="str">
            <v>pintura anticorrosiva</v>
          </cell>
          <cell r="D318" t="str">
            <v>galon</v>
          </cell>
          <cell r="E318">
            <v>52952</v>
          </cell>
          <cell r="F318">
            <v>52952</v>
          </cell>
        </row>
        <row r="319">
          <cell r="A319">
            <v>298</v>
          </cell>
          <cell r="B319" t="str">
            <v>thinner</v>
          </cell>
          <cell r="D319" t="str">
            <v>galon</v>
          </cell>
          <cell r="E319">
            <v>27652</v>
          </cell>
          <cell r="F319">
            <v>27652</v>
          </cell>
        </row>
        <row r="320">
          <cell r="A320">
            <v>299</v>
          </cell>
          <cell r="B320" t="str">
            <v>Alumol</v>
          </cell>
          <cell r="D320" t="str">
            <v>gal</v>
          </cell>
          <cell r="E320">
            <v>91783</v>
          </cell>
          <cell r="F320">
            <v>91783</v>
          </cell>
        </row>
        <row r="321">
          <cell r="A321">
            <v>300</v>
          </cell>
          <cell r="B321" t="str">
            <v>Acido muriatico</v>
          </cell>
          <cell r="D321" t="str">
            <v>gal</v>
          </cell>
          <cell r="E321">
            <v>15885</v>
          </cell>
          <cell r="F321">
            <v>15885</v>
          </cell>
        </row>
        <row r="322">
          <cell r="A322">
            <v>301</v>
          </cell>
          <cell r="B322" t="str">
            <v>Gancho en varilla 9mm para canal</v>
          </cell>
          <cell r="D322" t="str">
            <v>UND</v>
          </cell>
          <cell r="E322">
            <v>4118</v>
          </cell>
          <cell r="F322">
            <v>4118</v>
          </cell>
        </row>
        <row r="323">
          <cell r="A323">
            <v>302</v>
          </cell>
          <cell r="B323" t="str">
            <v>PLATINA APOYO CERCHA 0,60 x 0,70 x 1/2"</v>
          </cell>
          <cell r="D323" t="str">
            <v>UND</v>
          </cell>
          <cell r="E323">
            <v>211806</v>
          </cell>
          <cell r="F323">
            <v>211806</v>
          </cell>
        </row>
        <row r="324">
          <cell r="A324">
            <v>303</v>
          </cell>
          <cell r="B324" t="str">
            <v>VARILLA ROSCADA B7 1/2"</v>
          </cell>
          <cell r="D324" t="str">
            <v>ML</v>
          </cell>
          <cell r="E324">
            <v>33183</v>
          </cell>
          <cell r="F324">
            <v>33183</v>
          </cell>
        </row>
        <row r="325">
          <cell r="A325">
            <v>304</v>
          </cell>
          <cell r="B325" t="str">
            <v>TUERCA 2H 3/4"</v>
          </cell>
          <cell r="D325" t="str">
            <v>UND</v>
          </cell>
          <cell r="E325">
            <v>2471</v>
          </cell>
          <cell r="F325">
            <v>2471</v>
          </cell>
        </row>
        <row r="326">
          <cell r="A326">
            <v>305</v>
          </cell>
          <cell r="B326" t="str">
            <v>ARANDELA 3/4"</v>
          </cell>
          <cell r="D326" t="str">
            <v>UND</v>
          </cell>
          <cell r="E326">
            <v>294</v>
          </cell>
          <cell r="F326">
            <v>294</v>
          </cell>
        </row>
        <row r="327">
          <cell r="A327">
            <v>306</v>
          </cell>
          <cell r="B327" t="str">
            <v>TORNILLO 3/4" ASTM  A-325 L= 0,45 m</v>
          </cell>
          <cell r="D327" t="str">
            <v>UND</v>
          </cell>
          <cell r="E327">
            <v>35301</v>
          </cell>
          <cell r="F327">
            <v>35301</v>
          </cell>
        </row>
        <row r="328">
          <cell r="A328">
            <v>307</v>
          </cell>
          <cell r="B328" t="str">
            <v>SIKAGROUT 200</v>
          </cell>
          <cell r="D328" t="str">
            <v>KG</v>
          </cell>
          <cell r="E328">
            <v>3059</v>
          </cell>
          <cell r="F328">
            <v>3059</v>
          </cell>
        </row>
        <row r="329">
          <cell r="A329">
            <v>308</v>
          </cell>
          <cell r="B329" t="str">
            <v>TUBERIA PERFORADA DE 6"</v>
          </cell>
          <cell r="D329" t="str">
            <v>ML</v>
          </cell>
          <cell r="E329">
            <v>134550</v>
          </cell>
          <cell r="F329">
            <v>0</v>
          </cell>
        </row>
        <row r="330">
          <cell r="A330">
            <v>309</v>
          </cell>
          <cell r="B330" t="str">
            <v>BASE GRANULAR B-200</v>
          </cell>
          <cell r="C330">
            <v>0</v>
          </cell>
          <cell r="D330" t="str">
            <v>m3</v>
          </cell>
          <cell r="E330">
            <v>54990</v>
          </cell>
          <cell r="F330">
            <v>0</v>
          </cell>
        </row>
        <row r="331">
          <cell r="A331">
            <v>310</v>
          </cell>
          <cell r="B331" t="str">
            <v>Ensayo de Laboratorio</v>
          </cell>
          <cell r="C331">
            <v>0</v>
          </cell>
          <cell r="D331" t="str">
            <v>Und</v>
          </cell>
          <cell r="E331">
            <v>292500</v>
          </cell>
          <cell r="F331">
            <v>0</v>
          </cell>
        </row>
        <row r="332">
          <cell r="A332">
            <v>311</v>
          </cell>
          <cell r="B332" t="str">
            <v>POSTES EN MADERA (VARETAS)</v>
          </cell>
          <cell r="D332" t="str">
            <v>KG</v>
          </cell>
          <cell r="E332">
            <v>8237</v>
          </cell>
          <cell r="F332">
            <v>8237</v>
          </cell>
        </row>
        <row r="333">
          <cell r="A333">
            <v>312</v>
          </cell>
          <cell r="B333" t="str">
            <v>Dinamita</v>
          </cell>
          <cell r="D333" t="str">
            <v>KG</v>
          </cell>
          <cell r="E333">
            <v>10414</v>
          </cell>
          <cell r="F333">
            <v>10414</v>
          </cell>
        </row>
        <row r="334">
          <cell r="A334">
            <v>313</v>
          </cell>
          <cell r="B334" t="str">
            <v>FULMINANTE</v>
          </cell>
          <cell r="D334" t="str">
            <v>UND</v>
          </cell>
          <cell r="E334">
            <v>1159</v>
          </cell>
          <cell r="F334">
            <v>1159</v>
          </cell>
        </row>
        <row r="335">
          <cell r="A335">
            <v>314</v>
          </cell>
          <cell r="B335" t="str">
            <v>MECHA DE SEGURIDAD</v>
          </cell>
          <cell r="D335" t="str">
            <v>ML</v>
          </cell>
          <cell r="E335">
            <v>972</v>
          </cell>
          <cell r="F335">
            <v>972</v>
          </cell>
        </row>
        <row r="336">
          <cell r="A336">
            <v>315</v>
          </cell>
          <cell r="B336" t="str">
            <v>CORDON DETONANTE</v>
          </cell>
          <cell r="D336" t="str">
            <v>ML</v>
          </cell>
          <cell r="E336">
            <v>3078</v>
          </cell>
          <cell r="F336">
            <v>3078</v>
          </cell>
        </row>
        <row r="337">
          <cell r="A337">
            <v>316</v>
          </cell>
          <cell r="B337" t="str">
            <v>MATERIAL SELECCIONADO</v>
          </cell>
          <cell r="D337" t="str">
            <v>M3</v>
          </cell>
          <cell r="E337">
            <v>56742</v>
          </cell>
          <cell r="F337">
            <v>0</v>
          </cell>
        </row>
        <row r="338">
          <cell r="A338">
            <v>317</v>
          </cell>
          <cell r="B338" t="str">
            <v>Ensayo de Laboratorio</v>
          </cell>
          <cell r="D338" t="str">
            <v>UND</v>
          </cell>
          <cell r="E338">
            <v>250000</v>
          </cell>
          <cell r="F338">
            <v>0</v>
          </cell>
        </row>
        <row r="339">
          <cell r="A339">
            <v>318</v>
          </cell>
          <cell r="B339" t="str">
            <v>SUBBASE GRANULAR</v>
          </cell>
          <cell r="D339" t="str">
            <v>M3</v>
          </cell>
          <cell r="E339">
            <v>55000</v>
          </cell>
          <cell r="F339">
            <v>0</v>
          </cell>
        </row>
        <row r="340">
          <cell r="A340">
            <v>319</v>
          </cell>
          <cell r="B340" t="str">
            <v>Base Granular</v>
          </cell>
          <cell r="D340" t="str">
            <v>M3</v>
          </cell>
          <cell r="E340">
            <v>60000</v>
          </cell>
          <cell r="F340">
            <v>35301</v>
          </cell>
        </row>
        <row r="341">
          <cell r="A341">
            <v>320</v>
          </cell>
          <cell r="B341" t="str">
            <v>EMULSION ASFALTICA PARA IMPRIMACION</v>
          </cell>
          <cell r="D341" t="str">
            <v>LT</v>
          </cell>
          <cell r="E341">
            <v>4060</v>
          </cell>
          <cell r="F341">
            <v>0</v>
          </cell>
        </row>
        <row r="342">
          <cell r="A342">
            <v>321</v>
          </cell>
          <cell r="B342" t="str">
            <v xml:space="preserve">MEZCLA ASFALTICA </v>
          </cell>
          <cell r="D342" t="str">
            <v>M3</v>
          </cell>
          <cell r="E342">
            <v>475600</v>
          </cell>
          <cell r="F342">
            <v>0</v>
          </cell>
        </row>
        <row r="343">
          <cell r="A343">
            <v>322</v>
          </cell>
          <cell r="B343" t="str">
            <v>CODO 4"</v>
          </cell>
          <cell r="D343" t="str">
            <v>UND</v>
          </cell>
          <cell r="E343">
            <v>324800</v>
          </cell>
          <cell r="F343">
            <v>0</v>
          </cell>
        </row>
        <row r="344">
          <cell r="A344">
            <v>323</v>
          </cell>
          <cell r="B344" t="str">
            <v>CODO 6"</v>
          </cell>
          <cell r="D344" t="str">
            <v>UND</v>
          </cell>
          <cell r="E344">
            <v>406000</v>
          </cell>
          <cell r="F344">
            <v>0</v>
          </cell>
        </row>
        <row r="345">
          <cell r="A345">
            <v>324</v>
          </cell>
          <cell r="B345" t="str">
            <v>VALVULA 4"</v>
          </cell>
          <cell r="D345" t="str">
            <v>UND</v>
          </cell>
          <cell r="E345">
            <v>870000</v>
          </cell>
          <cell r="F345">
            <v>0</v>
          </cell>
        </row>
        <row r="346">
          <cell r="A346">
            <v>325</v>
          </cell>
          <cell r="B346" t="str">
            <v>VALVULA 6"</v>
          </cell>
          <cell r="D346" t="str">
            <v>UND</v>
          </cell>
          <cell r="E346">
            <v>603200</v>
          </cell>
          <cell r="F346">
            <v>0</v>
          </cell>
        </row>
        <row r="347">
          <cell r="A347">
            <v>326</v>
          </cell>
          <cell r="B347" t="str">
            <v>TUBERIA DE PRESION 4"</v>
          </cell>
          <cell r="D347" t="str">
            <v>ML</v>
          </cell>
          <cell r="E347">
            <v>440800</v>
          </cell>
          <cell r="F347">
            <v>0</v>
          </cell>
        </row>
        <row r="348">
          <cell r="A348">
            <v>327</v>
          </cell>
          <cell r="B348" t="str">
            <v>TUBERIA PRESION 6"</v>
          </cell>
          <cell r="D348" t="str">
            <v>ML</v>
          </cell>
          <cell r="E348">
            <v>835200</v>
          </cell>
          <cell r="F348">
            <v>0</v>
          </cell>
        </row>
        <row r="349">
          <cell r="A349">
            <v>328</v>
          </cell>
          <cell r="B349" t="str">
            <v>LADRILLO H15</v>
          </cell>
          <cell r="C349">
            <v>0</v>
          </cell>
          <cell r="D349" t="str">
            <v>UND</v>
          </cell>
          <cell r="E349">
            <v>3059</v>
          </cell>
          <cell r="F349">
            <v>3059</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Jul-Ago"/>
      <sheetName val="May-Jun"/>
      <sheetName val="Sep-Oct"/>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nsidades"/>
      <sheetName val="INDICE"/>
      <sheetName val="Materiales"/>
      <sheetName val="Equipo"/>
      <sheetName val="Otro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
      <sheetName val="673.1 "/>
      <sheetName val="673.2 "/>
      <sheetName val="673.3"/>
      <sheetName val="674.1"/>
      <sheetName val="674.2"/>
      <sheetName val="680.1 "/>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6205"/>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MA)"/>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 OBRA Y PRESUPUESTO 6205"/>
      <sheetName val="matri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SUPUESTO (2)"/>
      <sheetName val="MEMORIA ARQUITECTÓNICA "/>
      <sheetName val="Cuadro Resumen"/>
      <sheetName val="Cuadro Resumen (2)"/>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 Acero 60000 Refuerzo "/>
      <sheetName val=" Malla Electrosoldada "/>
      <sheetName val="P Eléctrico"/>
      <sheetName val="P Agua Fria"/>
      <sheetName val="P Sanitario"/>
      <sheetName val="Cerraduras"/>
      <sheetName val="Granito pulido "/>
      <sheetName val="Marcos puerta"/>
      <sheetName val="Marcos ventana"/>
      <sheetName val="Hoja Base"/>
      <sheetName val="1,1,1 Campamt"/>
      <sheetName val="1,1,2 Alquiler Campameto"/>
      <sheetName val="1,1,3 Limpieza"/>
      <sheetName val="1,1,4 Localiz Equipo"/>
      <sheetName val="1,1,6 Cerramiento Lona"/>
      <sheetName val="1,1,7 Locali Manual"/>
      <sheetName val="1,3,1 Dm const"/>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10 Relleno Recebo"/>
      <sheetName val="2,2,1 Concr pobre"/>
      <sheetName val="2,2,2 Concr Ciclopeo"/>
      <sheetName val="2,2,4 Concr Zapatas"/>
      <sheetName val="2,2,5 Vigas de cimentación"/>
      <sheetName val="2,2,10 Placas cont= 0,1"/>
      <sheetName val="2,2,11 Placas cont= 0,15"/>
      <sheetName val="2,3,2 Acero 60000 Refuerzo"/>
      <sheetName val="2,3,3 Malla Electrosoldada"/>
      <sheetName val="3,4,1 Caja inspección 0,60 "/>
      <sheetName val="3,4,9 Caja inspección 0,80"/>
      <sheetName val="3,4,10 Caja inspección 1,00"/>
      <sheetName val="3,4,11 Caja inspección 0,70"/>
      <sheetName val="3,5,1 Exc Man "/>
      <sheetName val="3,5,4 Relleno M Común "/>
      <sheetName val="4,1,1 Columnas"/>
      <sheetName val="4,2,1 Vigas aéreas"/>
      <sheetName val="4,2,4 Vigas aéreas EN ARCO"/>
      <sheetName val="4,3,2 Caseton"/>
      <sheetName val="4,3,6 Placa maciza 0,20"/>
      <sheetName val="4,3,3 Metal deck 0,10 m"/>
      <sheetName val="4,3,7 Placa maciza 0,10"/>
      <sheetName val="4,3,8 Placa maciza 0,15"/>
      <sheetName val="4,4,1 Escalera"/>
      <sheetName val="4,3,9 Placa maciza 0,12"/>
      <sheetName val="4,3,10 losa alig 0.35"/>
      <sheetName val="4,3,11 losa alig 0.45"/>
      <sheetName val="4,4,2 Rampas"/>
      <sheetName val="4,4,4 POZO CONCRETO"/>
      <sheetName val="4,4,5 Escel metaldeck"/>
      <sheetName val="4,5,2 Acero 60000 est"/>
      <sheetName val="4,5,3 Malla Electrosoldada est"/>
      <sheetName val="4,6,2,4 Perfil Anterior"/>
      <sheetName val="5,1,6 Bloq Conc Estruc 014"/>
      <sheetName val="4,6,2,4 Perfil"/>
      <sheetName val="4,6,2,5 Anclaje Col-Viga"/>
      <sheetName val="4,6,2,7 Columna 100"/>
      <sheetName val="4,6,2,8 Viga 60x120"/>
      <sheetName val="4,6,2,9 Viga 60x140"/>
      <sheetName val="4,6,2,10 Viga 65x180"/>
      <sheetName val="5,1,7 Bloq Conc Estruc 019"/>
      <sheetName val="5,1,8 BLOQUE CONCRETO 0,09"/>
      <sheetName val="5,2,7 Bloq arcilla No5"/>
      <sheetName val="5,2,8 Bloq arcilla No4"/>
      <sheetName val="5,4,1 Mort 1-4 "/>
      <sheetName val="5,5,2 Acero 60000 mamp"/>
      <sheetName val="6,1,1 Alfajias"/>
      <sheetName val="6,1,2 Dinteles"/>
      <sheetName val="6,1,3 CAPITEL Y BASE"/>
      <sheetName val="6,1,4 CORNISA"/>
      <sheetName val="6,1,5 Alfajias LADRILLO"/>
      <sheetName val="6,1,18 Cañuela Per"/>
      <sheetName val="6,2,2 Mesones lavamanos"/>
      <sheetName val="7,1,1,1 Acometida PVC-P"/>
      <sheetName val="7,1,2,3 Flotador 1"/>
      <sheetName val="7,1,2,4 Tanque Plastico"/>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8,1 P Agua Fria Lavamanos"/>
      <sheetName val="7,1,8,3 P Agua Fria Sanitarios"/>
      <sheetName val="7,1,8,4 P Agua Fria Orinales"/>
      <sheetName val="7,1,8,7 P Agua Fria Pocetas"/>
      <sheetName val="7,1,9,1 P Sanitario lavamanos"/>
      <sheetName val="7,1,9,3 P Sanitario Sanit"/>
      <sheetName val="7,1,9,4 P Sanitario Orinales"/>
      <sheetName val="7,1,9,7 P Sanitario Pocetas"/>
      <sheetName val="7,1,9,9 P Sanitario sifon"/>
      <sheetName val="7,1,9,9 Tapon sanitario 4&quot;"/>
      <sheetName val="7,1,10,1 sanit 4"/>
      <sheetName val="7,1,10,3 Sanit 2"/>
      <sheetName val="7,1,10,4 Sanit 6"/>
      <sheetName val="7,1,10,5 Sanit 3"/>
      <sheetName val="7,1,11,1 Acomet lluvia"/>
      <sheetName val="7,1,11,2 Acomet lluvia 2"/>
      <sheetName val="7,1,11,5 Bajante PVC "/>
      <sheetName val="8,1,1 Fluorescente"/>
      <sheetName val="8,1,2 Roseta"/>
      <sheetName val="8,1,5 toma Corr"/>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4,1 Tablero 18 Circuitos"/>
      <sheetName val="8,4,2 Tablero 12 Circuitos"/>
      <sheetName val="8,4,3 Tablero 16 circuitos"/>
      <sheetName val="8,4,4 Interrruptor Tripo"/>
      <sheetName val="8,4,5 CAJ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 val="8,4,14 Tablero 24 circuitos"/>
      <sheetName val="8,4,15 Medidor Monofásico"/>
      <sheetName val="8,6,1 Salida TV"/>
      <sheetName val="8,6,4 Ventilador Techo"/>
      <sheetName val="8,8,2 Puesta tierra"/>
      <sheetName val="8,11,1 Camara CS274"/>
      <sheetName val="8,11,2 Camara CS275"/>
      <sheetName val="8,11,3 Camara CS276"/>
      <sheetName val="8,11,4 Caja 30  x30"/>
      <sheetName val="9,1,1 Pañete impermeabilizado"/>
      <sheetName val="9,1,2 Pañete interiores"/>
      <sheetName val="9,1,3 Pañete Exteriores"/>
      <sheetName val="9,2,1 Pañete bajo placa"/>
      <sheetName val="10,1,3 Alistado pisos"/>
      <sheetName val="10,1,4 Mortero afinado"/>
      <sheetName val="10,2,4,1 Baldosin granito"/>
      <sheetName val="10,3,2,1 Guardaescoba"/>
      <sheetName val="10,3,2,3 Media Caña"/>
      <sheetName val="10,4,2 Escalera en Granito"/>
      <sheetName val="11,1,4 foil aluminio"/>
      <sheetName val="11,2,2 remate"/>
      <sheetName val="11,2,4,1  Cindu"/>
      <sheetName val="11,2,4,2 Cubierta placa"/>
      <sheetName val="11,3,5 Canal PVC"/>
      <sheetName val="11,3,6 Canal LAMINA GALV"/>
      <sheetName val="12,2,1,1 Marcos puerta"/>
      <sheetName val="12,2,1,2 Puerta Sencilla"/>
      <sheetName val="12,2,1,3 Puerta S niños"/>
      <sheetName val="12,2,1,5 Puertas Emtamborada"/>
      <sheetName val="12,2,2,3 Baranda Malla"/>
      <sheetName val=" 12,2,2,4 Baranda tubo"/>
      <sheetName val="12.2.2.5 Pasamanos 3"/>
      <sheetName val="12,2,3,1 Rejas en varilla cuadr"/>
      <sheetName val="12,2,3,2 Rejas ventana"/>
      <sheetName val="12,2,3,3 Rejas Puerta baño"/>
      <sheetName val="12,2,3,4 Reja Ventilación"/>
      <sheetName val="12,2,4,1 CORTASOL"/>
      <sheetName val="12,2,4,4 Ventana Malla"/>
      <sheetName val="14,1,1 Ceramica 20 x 20"/>
      <sheetName val="16,1,3 Sanitarios tanque"/>
      <sheetName val="16,1,4 Orinal "/>
      <sheetName val="16,1,7 Lavamanos"/>
      <sheetName val="16,2,1 Puerta PVC aulas "/>
      <sheetName val="16,2,2 Puerta PVC Baterias"/>
      <sheetName val="16,2,5 Llave Terminal"/>
      <sheetName val="16,2,6 Rejilla"/>
      <sheetName val="16,2,7 Barras disc"/>
      <sheetName val="17,2,3 Divisiones 0,06"/>
      <sheetName val="17,2,4 Divisiones baños "/>
      <sheetName val="18,1,1 pintura koraza"/>
      <sheetName val="18,1,2 pintura plastica"/>
      <sheetName val="18,1,3 Vinilo con estuco"/>
      <sheetName val="18,1,4 Vinilo sin estuco "/>
      <sheetName val="18,1,5 Vinilo Cielos "/>
      <sheetName val="19,3,1 Espejo"/>
      <sheetName val="20,2,1 Andenes"/>
      <sheetName val="20,2,2 Sardinel"/>
      <sheetName val="20,4,4 Arborización"/>
      <sheetName val="21,1,3 Aseo"/>
      <sheetName val="Pasamanos "/>
      <sheetName val="Hoja1"/>
      <sheetName val="Insum"/>
      <sheetName val="PU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1">
          <cell r="A11" t="str">
            <v>Descripción</v>
          </cell>
          <cell r="B11" t="str">
            <v>Unid</v>
          </cell>
          <cell r="C11" t="str">
            <v>Cant</v>
          </cell>
          <cell r="D11" t="str">
            <v>Valor unitario</v>
          </cell>
          <cell r="E11" t="str">
            <v>% Actualización</v>
          </cell>
          <cell r="F11" t="str">
            <v>Vlr Actualizado</v>
          </cell>
          <cell r="G11" t="str">
            <v>Observaciones / proveedor</v>
          </cell>
        </row>
        <row r="12">
          <cell r="A12" t="str">
            <v>Agua</v>
          </cell>
          <cell r="B12" t="str">
            <v>Litro</v>
          </cell>
          <cell r="C12">
            <v>1</v>
          </cell>
          <cell r="D12">
            <v>5</v>
          </cell>
          <cell r="E12">
            <v>4.4999999999999998E-2</v>
          </cell>
          <cell r="F12">
            <v>5</v>
          </cell>
        </row>
        <row r="13">
          <cell r="A13" t="str">
            <v>Abrazadera metálica</v>
          </cell>
          <cell r="B13" t="str">
            <v>UN</v>
          </cell>
          <cell r="C13">
            <v>1</v>
          </cell>
          <cell r="D13">
            <v>350</v>
          </cell>
          <cell r="E13">
            <v>4.4999999999999998E-2</v>
          </cell>
          <cell r="F13">
            <v>366</v>
          </cell>
        </row>
        <row r="14">
          <cell r="A14" t="str">
            <v>Abrazadera metálica 1"</v>
          </cell>
          <cell r="B14" t="str">
            <v>UN</v>
          </cell>
          <cell r="C14">
            <v>1</v>
          </cell>
          <cell r="D14">
            <v>500</v>
          </cell>
          <cell r="E14">
            <v>4.4999999999999998E-2</v>
          </cell>
          <cell r="F14">
            <v>523</v>
          </cell>
        </row>
        <row r="15">
          <cell r="A15" t="str">
            <v>Abrazadera metálica 1 1/4"</v>
          </cell>
          <cell r="B15" t="str">
            <v>UN</v>
          </cell>
          <cell r="C15">
            <v>1</v>
          </cell>
          <cell r="D15">
            <v>750</v>
          </cell>
          <cell r="E15">
            <v>4.4999999999999998E-2</v>
          </cell>
          <cell r="F15">
            <v>784</v>
          </cell>
        </row>
        <row r="16">
          <cell r="A16" t="str">
            <v>Abrazadera metálica 1 1/2"</v>
          </cell>
          <cell r="B16" t="str">
            <v>UN</v>
          </cell>
          <cell r="C16">
            <v>1</v>
          </cell>
          <cell r="D16">
            <v>1000</v>
          </cell>
          <cell r="E16">
            <v>4.4999999999999998E-2</v>
          </cell>
          <cell r="F16">
            <v>1045</v>
          </cell>
        </row>
        <row r="17">
          <cell r="A17" t="str">
            <v>Abrazadera metálica 2"</v>
          </cell>
          <cell r="B17" t="str">
            <v>UN</v>
          </cell>
          <cell r="C17">
            <v>1</v>
          </cell>
          <cell r="D17">
            <v>1200</v>
          </cell>
          <cell r="E17">
            <v>4.4999999999999998E-2</v>
          </cell>
          <cell r="F17">
            <v>1254</v>
          </cell>
        </row>
        <row r="18">
          <cell r="A18" t="str">
            <v>Ad.Terminal cond.1"</v>
          </cell>
          <cell r="B18" t="str">
            <v>UN</v>
          </cell>
          <cell r="C18">
            <v>1</v>
          </cell>
          <cell r="D18">
            <v>295</v>
          </cell>
          <cell r="E18">
            <v>4.4999999999999998E-2</v>
          </cell>
          <cell r="F18">
            <v>308</v>
          </cell>
        </row>
        <row r="19">
          <cell r="A19" t="str">
            <v>Ad.Terminal cond.3/4"</v>
          </cell>
          <cell r="B19" t="str">
            <v>UN</v>
          </cell>
          <cell r="C19">
            <v>1</v>
          </cell>
          <cell r="D19">
            <v>178.030303030303</v>
          </cell>
          <cell r="E19">
            <v>4.4999999999999998E-2</v>
          </cell>
          <cell r="F19">
            <v>186</v>
          </cell>
        </row>
        <row r="20">
          <cell r="A20" t="str">
            <v>Ad.Terminal cond.1/2"</v>
          </cell>
          <cell r="B20" t="str">
            <v>UN</v>
          </cell>
          <cell r="C20">
            <v>1</v>
          </cell>
          <cell r="D20">
            <v>110</v>
          </cell>
          <cell r="E20">
            <v>4.4999999999999998E-2</v>
          </cell>
          <cell r="F20">
            <v>115</v>
          </cell>
        </row>
        <row r="21">
          <cell r="A21" t="str">
            <v>Adoquín peatonal Santa Fe</v>
          </cell>
          <cell r="B21" t="str">
            <v>UN</v>
          </cell>
          <cell r="C21">
            <v>1</v>
          </cell>
          <cell r="D21">
            <v>900</v>
          </cell>
          <cell r="E21">
            <v>4.4999999999999998E-2</v>
          </cell>
          <cell r="F21">
            <v>941</v>
          </cell>
        </row>
        <row r="22">
          <cell r="A22" t="str">
            <v>Accesorios PVC-P 2"</v>
          </cell>
          <cell r="B22" t="str">
            <v>UN</v>
          </cell>
          <cell r="C22">
            <v>1</v>
          </cell>
          <cell r="D22">
            <v>6000</v>
          </cell>
          <cell r="E22">
            <v>4.4999999999999998E-2</v>
          </cell>
          <cell r="F22">
            <v>6270</v>
          </cell>
        </row>
        <row r="23">
          <cell r="A23" t="str">
            <v>Accesorios PVC-P 1 1/2"</v>
          </cell>
          <cell r="B23" t="str">
            <v>UN</v>
          </cell>
          <cell r="C23">
            <v>1</v>
          </cell>
          <cell r="D23">
            <v>2600</v>
          </cell>
          <cell r="E23">
            <v>4.4999999999999998E-2</v>
          </cell>
          <cell r="F23">
            <v>2717</v>
          </cell>
        </row>
        <row r="24">
          <cell r="A24" t="str">
            <v>Accesorios PVC-P 1 1/4"</v>
          </cell>
          <cell r="B24" t="str">
            <v>UN</v>
          </cell>
          <cell r="C24">
            <v>1</v>
          </cell>
          <cell r="D24">
            <v>1850</v>
          </cell>
          <cell r="E24">
            <v>4.4999999999999998E-2</v>
          </cell>
          <cell r="F24">
            <v>1933</v>
          </cell>
        </row>
        <row r="25">
          <cell r="A25" t="str">
            <v>Accesorios PVC-P 1"</v>
          </cell>
          <cell r="B25" t="str">
            <v>UN</v>
          </cell>
          <cell r="C25">
            <v>1</v>
          </cell>
          <cell r="D25">
            <v>980</v>
          </cell>
          <cell r="E25">
            <v>4.4999999999999998E-2</v>
          </cell>
          <cell r="F25">
            <v>1024</v>
          </cell>
        </row>
        <row r="26">
          <cell r="A26" t="str">
            <v>Accesorios PVC-P 3/4"</v>
          </cell>
          <cell r="B26" t="str">
            <v>UN</v>
          </cell>
          <cell r="C26">
            <v>1</v>
          </cell>
          <cell r="D26">
            <v>500</v>
          </cell>
          <cell r="E26">
            <v>4.4999999999999998E-2</v>
          </cell>
          <cell r="F26">
            <v>523</v>
          </cell>
        </row>
        <row r="27">
          <cell r="A27" t="str">
            <v>Accesorios PVC-P 1/2"</v>
          </cell>
          <cell r="B27" t="str">
            <v>UN</v>
          </cell>
          <cell r="C27">
            <v>1</v>
          </cell>
          <cell r="D27">
            <v>320</v>
          </cell>
          <cell r="E27">
            <v>4.4999999999999998E-2</v>
          </cell>
          <cell r="F27">
            <v>334</v>
          </cell>
        </row>
        <row r="28">
          <cell r="A28" t="str">
            <v>Accesorios - Codo de 90° 4"</v>
          </cell>
          <cell r="B28" t="str">
            <v>UN</v>
          </cell>
          <cell r="C28">
            <v>1</v>
          </cell>
          <cell r="D28">
            <v>6450</v>
          </cell>
          <cell r="E28">
            <v>4.4999999999999998E-2</v>
          </cell>
          <cell r="F28">
            <v>6740</v>
          </cell>
        </row>
        <row r="29">
          <cell r="A29" t="str">
            <v>Accesorios - Codo de 90° 3"</v>
          </cell>
          <cell r="B29" t="str">
            <v>UN</v>
          </cell>
          <cell r="C29">
            <v>1</v>
          </cell>
          <cell r="D29">
            <v>3500</v>
          </cell>
          <cell r="E29">
            <v>4.4999999999999998E-2</v>
          </cell>
          <cell r="F29">
            <v>3658</v>
          </cell>
        </row>
        <row r="30">
          <cell r="A30" t="str">
            <v>Accesorios - Codo de 90° 2"</v>
          </cell>
          <cell r="B30" t="str">
            <v>UN</v>
          </cell>
          <cell r="C30">
            <v>1</v>
          </cell>
          <cell r="D30">
            <v>1500</v>
          </cell>
          <cell r="E30">
            <v>4.4999999999999998E-2</v>
          </cell>
          <cell r="F30">
            <v>1568</v>
          </cell>
        </row>
        <row r="31">
          <cell r="A31" t="str">
            <v>Accesorios - Y de 4"</v>
          </cell>
          <cell r="B31" t="str">
            <v>UN</v>
          </cell>
          <cell r="C31">
            <v>1</v>
          </cell>
          <cell r="D31">
            <v>9396</v>
          </cell>
          <cell r="E31">
            <v>4.4999999999999998E-2</v>
          </cell>
          <cell r="F31">
            <v>9819</v>
          </cell>
        </row>
        <row r="32">
          <cell r="A32" t="str">
            <v>Accesorios - Y de 3"</v>
          </cell>
          <cell r="B32" t="str">
            <v>UN</v>
          </cell>
          <cell r="C32">
            <v>1</v>
          </cell>
          <cell r="D32">
            <v>5290</v>
          </cell>
          <cell r="E32">
            <v>4.4999999999999998E-2</v>
          </cell>
          <cell r="F32">
            <v>5528</v>
          </cell>
        </row>
        <row r="33">
          <cell r="A33" t="str">
            <v xml:space="preserve">Acero 60,000 p.s.i. </v>
          </cell>
          <cell r="B33" t="str">
            <v>KG</v>
          </cell>
          <cell r="C33">
            <v>1</v>
          </cell>
          <cell r="D33">
            <v>2800</v>
          </cell>
          <cell r="E33">
            <v>4.4999999999999998E-2</v>
          </cell>
          <cell r="F33">
            <v>2926</v>
          </cell>
        </row>
        <row r="34">
          <cell r="A34" t="str">
            <v>Acero 37,000 p.s.i. 1/4"</v>
          </cell>
          <cell r="B34" t="str">
            <v>KG</v>
          </cell>
          <cell r="C34">
            <v>1</v>
          </cell>
          <cell r="D34">
            <v>1800</v>
          </cell>
          <cell r="E34">
            <v>4.4999999999999998E-2</v>
          </cell>
          <cell r="F34">
            <v>1881</v>
          </cell>
        </row>
        <row r="35">
          <cell r="A35" t="str">
            <v>Acero de refuerzo 60000 PSI</v>
          </cell>
          <cell r="B35" t="str">
            <v>KG</v>
          </cell>
          <cell r="C35">
            <v>1</v>
          </cell>
          <cell r="D35">
            <v>3426</v>
          </cell>
          <cell r="E35">
            <v>0</v>
          </cell>
          <cell r="F35">
            <v>3426</v>
          </cell>
        </row>
        <row r="36">
          <cell r="A36" t="str">
            <v>Acero figurado 60,000 p.s.i. 1/2"</v>
          </cell>
          <cell r="B36" t="str">
            <v>KG</v>
          </cell>
          <cell r="C36">
            <v>1</v>
          </cell>
          <cell r="D36">
            <v>3426</v>
          </cell>
          <cell r="E36">
            <v>0</v>
          </cell>
          <cell r="F36">
            <v>3426</v>
          </cell>
        </row>
        <row r="37">
          <cell r="A37" t="str">
            <v>Acero figurado 37,000 p.s.i. 1/4"</v>
          </cell>
          <cell r="B37" t="str">
            <v>KG</v>
          </cell>
          <cell r="C37">
            <v>1</v>
          </cell>
          <cell r="D37">
            <v>1800</v>
          </cell>
          <cell r="E37">
            <v>4.4999999999999998E-2</v>
          </cell>
          <cell r="F37">
            <v>1881</v>
          </cell>
        </row>
        <row r="38">
          <cell r="A38" t="str">
            <v>A.C.P.M.</v>
          </cell>
          <cell r="B38" t="str">
            <v>GL</v>
          </cell>
          <cell r="C38">
            <v>1</v>
          </cell>
          <cell r="D38">
            <v>4000</v>
          </cell>
          <cell r="E38">
            <v>4.4999999999999998E-2</v>
          </cell>
          <cell r="F38">
            <v>4180</v>
          </cell>
        </row>
        <row r="39">
          <cell r="A39" t="str">
            <v>Adaptador conduit de 1/2"</v>
          </cell>
          <cell r="B39" t="str">
            <v>UN</v>
          </cell>
          <cell r="C39">
            <v>1</v>
          </cell>
          <cell r="D39">
            <v>300</v>
          </cell>
          <cell r="E39">
            <v>4.4999999999999998E-2</v>
          </cell>
          <cell r="F39">
            <v>314</v>
          </cell>
        </row>
        <row r="40">
          <cell r="A40" t="str">
            <v>Adaptador macho PVC de 1/2"</v>
          </cell>
          <cell r="B40" t="str">
            <v>UN</v>
          </cell>
          <cell r="C40">
            <v>1</v>
          </cell>
          <cell r="D40">
            <v>240</v>
          </cell>
          <cell r="E40">
            <v>4.4999999999999998E-2</v>
          </cell>
          <cell r="F40">
            <v>251</v>
          </cell>
        </row>
        <row r="41">
          <cell r="A41" t="str">
            <v>Adaptador macho PVC de 1"</v>
          </cell>
          <cell r="B41" t="str">
            <v>UN</v>
          </cell>
          <cell r="C41">
            <v>1</v>
          </cell>
          <cell r="D41">
            <v>910</v>
          </cell>
          <cell r="E41">
            <v>4.4999999999999998E-2</v>
          </cell>
          <cell r="F41">
            <v>951</v>
          </cell>
        </row>
        <row r="42">
          <cell r="A42" t="str">
            <v>Adaptador macho PVC de 2 plg</v>
          </cell>
          <cell r="B42" t="str">
            <v>UN</v>
          </cell>
          <cell r="C42">
            <v>1</v>
          </cell>
          <cell r="D42">
            <v>3050</v>
          </cell>
          <cell r="E42">
            <v>4.4999999999999998E-2</v>
          </cell>
          <cell r="F42">
            <v>3187</v>
          </cell>
        </row>
        <row r="43">
          <cell r="A43" t="str">
            <v>Agarraderas metálicas l=0.10</v>
          </cell>
          <cell r="B43" t="str">
            <v>UN</v>
          </cell>
          <cell r="C43">
            <v>1</v>
          </cell>
          <cell r="D43">
            <v>7500</v>
          </cell>
          <cell r="E43">
            <v>4.4999999999999998E-2</v>
          </cell>
          <cell r="F43">
            <v>7838</v>
          </cell>
        </row>
        <row r="44">
          <cell r="A44" t="str">
            <v>Aislador de carrete en porcelana</v>
          </cell>
          <cell r="B44" t="str">
            <v>UN</v>
          </cell>
          <cell r="C44">
            <v>1</v>
          </cell>
          <cell r="D44">
            <v>3500</v>
          </cell>
          <cell r="E44">
            <v>4.4999999999999998E-2</v>
          </cell>
          <cell r="F44">
            <v>3658</v>
          </cell>
        </row>
        <row r="45">
          <cell r="A45" t="str">
            <v>Alambre cobre THW 10 AWG</v>
          </cell>
          <cell r="B45" t="str">
            <v>ML</v>
          </cell>
          <cell r="C45">
            <v>1</v>
          </cell>
          <cell r="D45">
            <v>767</v>
          </cell>
          <cell r="E45">
            <v>4.4999999999999998E-2</v>
          </cell>
          <cell r="F45">
            <v>802</v>
          </cell>
        </row>
        <row r="46">
          <cell r="A46" t="str">
            <v>Alambre cobre THW 12 AWG</v>
          </cell>
          <cell r="B46" t="str">
            <v>ML</v>
          </cell>
          <cell r="C46">
            <v>1</v>
          </cell>
          <cell r="D46">
            <v>548.80000000000007</v>
          </cell>
          <cell r="E46">
            <v>4.4999999999999998E-2</v>
          </cell>
          <cell r="F46">
            <v>573</v>
          </cell>
        </row>
        <row r="47">
          <cell r="A47" t="str">
            <v>Alambre cobre THW 14 AWG</v>
          </cell>
          <cell r="B47" t="str">
            <v>ML</v>
          </cell>
          <cell r="C47">
            <v>1</v>
          </cell>
          <cell r="D47">
            <v>351</v>
          </cell>
          <cell r="E47">
            <v>4.4999999999999998E-2</v>
          </cell>
          <cell r="F47">
            <v>367</v>
          </cell>
        </row>
        <row r="48">
          <cell r="A48" t="str">
            <v>Alambre de cobre 12 THHN</v>
          </cell>
          <cell r="B48" t="str">
            <v>ML</v>
          </cell>
          <cell r="C48">
            <v>1</v>
          </cell>
          <cell r="D48">
            <v>1150</v>
          </cell>
          <cell r="E48">
            <v>4.4999999999999998E-2</v>
          </cell>
          <cell r="F48">
            <v>1202</v>
          </cell>
        </row>
        <row r="49">
          <cell r="A49" t="str">
            <v>Alambre Cu desnudo AWG 10</v>
          </cell>
          <cell r="B49" t="str">
            <v>KG</v>
          </cell>
          <cell r="C49">
            <v>1</v>
          </cell>
          <cell r="D49">
            <v>17342.5</v>
          </cell>
          <cell r="E49">
            <v>4.4999999999999998E-2</v>
          </cell>
          <cell r="F49">
            <v>18123</v>
          </cell>
        </row>
        <row r="50">
          <cell r="A50" t="str">
            <v>Alambre de cobre 12 AWG desnudo</v>
          </cell>
          <cell r="B50" t="str">
            <v>ML</v>
          </cell>
          <cell r="C50">
            <v>1</v>
          </cell>
          <cell r="D50">
            <v>1100</v>
          </cell>
          <cell r="E50">
            <v>4.4999999999999998E-2</v>
          </cell>
          <cell r="F50">
            <v>1150</v>
          </cell>
        </row>
        <row r="51">
          <cell r="A51" t="str">
            <v>Alambre Cu desnudo AWG 14 x kg</v>
          </cell>
          <cell r="B51" t="str">
            <v>KG</v>
          </cell>
          <cell r="C51">
            <v>1</v>
          </cell>
          <cell r="D51">
            <v>18937.5</v>
          </cell>
          <cell r="E51">
            <v>4.4999999999999998E-2</v>
          </cell>
          <cell r="F51">
            <v>19790</v>
          </cell>
        </row>
        <row r="52">
          <cell r="A52" t="str">
            <v>Alambre Cu desnudo AWG 14 x ML</v>
          </cell>
          <cell r="B52" t="str">
            <v>ML</v>
          </cell>
          <cell r="C52">
            <v>1</v>
          </cell>
          <cell r="D52">
            <v>300</v>
          </cell>
          <cell r="E52">
            <v>4.4999999999999998E-2</v>
          </cell>
          <cell r="F52">
            <v>314</v>
          </cell>
        </row>
        <row r="53">
          <cell r="A53" t="str">
            <v>Alambre negro Cal. 18</v>
          </cell>
          <cell r="B53" t="str">
            <v>KG</v>
          </cell>
          <cell r="C53">
            <v>1</v>
          </cell>
          <cell r="D53">
            <v>2800</v>
          </cell>
          <cell r="E53">
            <v>4.4999999999999998E-2</v>
          </cell>
          <cell r="F53">
            <v>2926</v>
          </cell>
        </row>
        <row r="54">
          <cell r="A54" t="str">
            <v>Alambre Teléfono 2x22 estañado</v>
          </cell>
          <cell r="B54" t="str">
            <v>ML</v>
          </cell>
          <cell r="C54">
            <v>1</v>
          </cell>
          <cell r="D54">
            <v>395</v>
          </cell>
          <cell r="E54">
            <v>4.4999999999999998E-2</v>
          </cell>
          <cell r="F54">
            <v>413</v>
          </cell>
        </row>
        <row r="55">
          <cell r="A55" t="str">
            <v>Alambre Teléfono 2x22 trenzado</v>
          </cell>
          <cell r="B55" t="str">
            <v>ML</v>
          </cell>
          <cell r="C55">
            <v>1</v>
          </cell>
          <cell r="D55">
            <v>195</v>
          </cell>
          <cell r="E55">
            <v>4.4999999999999998E-2</v>
          </cell>
          <cell r="F55">
            <v>204</v>
          </cell>
        </row>
        <row r="56">
          <cell r="A56" t="str">
            <v>Alquiler Campamento 20 a 60 M2</v>
          </cell>
          <cell r="B56" t="str">
            <v>MES</v>
          </cell>
          <cell r="C56">
            <v>1</v>
          </cell>
          <cell r="D56">
            <v>185000</v>
          </cell>
          <cell r="E56">
            <v>4.4999999999999998E-2</v>
          </cell>
          <cell r="F56">
            <v>193325</v>
          </cell>
        </row>
        <row r="57">
          <cell r="A57" t="str">
            <v>Alumol Sika</v>
          </cell>
          <cell r="B57" t="str">
            <v>GL</v>
          </cell>
          <cell r="C57">
            <v>1</v>
          </cell>
          <cell r="D57">
            <v>58000</v>
          </cell>
          <cell r="E57">
            <v>4.4999999999999998E-2</v>
          </cell>
          <cell r="F57">
            <v>60610</v>
          </cell>
        </row>
        <row r="58">
          <cell r="A58" t="str">
            <v>Anclajes con resina epoxica</v>
          </cell>
          <cell r="B58" t="str">
            <v>KG</v>
          </cell>
          <cell r="C58">
            <v>1</v>
          </cell>
          <cell r="D58">
            <v>39440</v>
          </cell>
          <cell r="E58">
            <v>4.4999999999999998E-2</v>
          </cell>
          <cell r="F58">
            <v>41215</v>
          </cell>
        </row>
        <row r="59">
          <cell r="A59" t="str">
            <v>Angulo 3/4 x 1/8</v>
          </cell>
          <cell r="B59" t="str">
            <v>ML</v>
          </cell>
          <cell r="C59">
            <v>1</v>
          </cell>
          <cell r="D59">
            <v>1500</v>
          </cell>
          <cell r="E59">
            <v>4.4999999999999998E-2</v>
          </cell>
          <cell r="F59">
            <v>1568</v>
          </cell>
        </row>
        <row r="60">
          <cell r="A60" t="str">
            <v>Angulo 1" x 1" x 3/16"</v>
          </cell>
          <cell r="B60" t="str">
            <v>ML</v>
          </cell>
          <cell r="C60">
            <v>1</v>
          </cell>
          <cell r="D60">
            <v>3900</v>
          </cell>
          <cell r="E60">
            <v>4.4999999999999998E-2</v>
          </cell>
          <cell r="F60">
            <v>4076</v>
          </cell>
        </row>
        <row r="61">
          <cell r="A61" t="str">
            <v>Anticorrosivo rojo claro PHLC</v>
          </cell>
          <cell r="B61" t="str">
            <v>GL</v>
          </cell>
          <cell r="C61">
            <v>1</v>
          </cell>
          <cell r="D61">
            <v>23000</v>
          </cell>
          <cell r="E61">
            <v>4.4999999999999998E-2</v>
          </cell>
          <cell r="F61">
            <v>24035</v>
          </cell>
        </row>
        <row r="62">
          <cell r="A62" t="str">
            <v>Arbol especie local de 1,80 a 2,00 mts</v>
          </cell>
          <cell r="B62" t="str">
            <v>UN</v>
          </cell>
          <cell r="C62">
            <v>1</v>
          </cell>
          <cell r="D62">
            <v>22000</v>
          </cell>
          <cell r="E62">
            <v>4.4999999999999998E-2</v>
          </cell>
          <cell r="F62">
            <v>22990</v>
          </cell>
        </row>
        <row r="63">
          <cell r="A63" t="str">
            <v>Arena de río</v>
          </cell>
          <cell r="B63" t="str">
            <v>M3</v>
          </cell>
          <cell r="C63">
            <v>1</v>
          </cell>
          <cell r="D63">
            <v>19000</v>
          </cell>
          <cell r="E63">
            <v>4.4999999999999998E-2</v>
          </cell>
          <cell r="F63">
            <v>19855</v>
          </cell>
        </row>
        <row r="64">
          <cell r="A64" t="str">
            <v>Arena Blanca</v>
          </cell>
          <cell r="B64" t="str">
            <v>M3</v>
          </cell>
          <cell r="C64">
            <v>1</v>
          </cell>
          <cell r="D64">
            <v>16000</v>
          </cell>
          <cell r="E64">
            <v>4.4999999999999998E-2</v>
          </cell>
          <cell r="F64">
            <v>16720</v>
          </cell>
          <cell r="G64" t="str">
            <v>Por viaje de 5 metros cúbicos</v>
          </cell>
        </row>
        <row r="65">
          <cell r="A65" t="str">
            <v>Arena de peña</v>
          </cell>
          <cell r="B65" t="str">
            <v>M3</v>
          </cell>
          <cell r="C65">
            <v>1</v>
          </cell>
          <cell r="D65">
            <v>16043</v>
          </cell>
          <cell r="E65">
            <v>4.4999999999999998E-2</v>
          </cell>
          <cell r="F65">
            <v>16765</v>
          </cell>
          <cell r="G65" t="str">
            <v>Por viaje de 4 metros cúbicos</v>
          </cell>
        </row>
        <row r="66">
          <cell r="A66" t="str">
            <v xml:space="preserve">Arena fina </v>
          </cell>
          <cell r="B66" t="str">
            <v>M3</v>
          </cell>
          <cell r="C66">
            <v>1</v>
          </cell>
          <cell r="D66">
            <v>28000</v>
          </cell>
          <cell r="E66">
            <v>4.4999999999999998E-2</v>
          </cell>
          <cell r="F66">
            <v>29260</v>
          </cell>
        </row>
        <row r="67">
          <cell r="A67" t="str">
            <v>Arena lavada de pozo</v>
          </cell>
          <cell r="B67" t="str">
            <v>M3</v>
          </cell>
          <cell r="C67">
            <v>1</v>
          </cell>
          <cell r="D67">
            <v>35000</v>
          </cell>
          <cell r="E67">
            <v>4.4999999999999998E-2</v>
          </cell>
          <cell r="F67">
            <v>36575</v>
          </cell>
          <cell r="G67" t="str">
            <v>Por viaje de 4 metros cúbicos</v>
          </cell>
        </row>
        <row r="68">
          <cell r="A68" t="str">
            <v xml:space="preserve">Arena lavada blanca </v>
          </cell>
          <cell r="B68" t="str">
            <v>M3</v>
          </cell>
          <cell r="C68">
            <v>1</v>
          </cell>
          <cell r="D68">
            <v>22500</v>
          </cell>
          <cell r="E68">
            <v>4.4999999999999998E-2</v>
          </cell>
          <cell r="F68">
            <v>23513</v>
          </cell>
          <cell r="G68" t="str">
            <v>Por viaje de 5 m3</v>
          </cell>
        </row>
        <row r="69">
          <cell r="A69" t="str">
            <v>Arena de río (viaje 5 m3)</v>
          </cell>
          <cell r="B69" t="str">
            <v>M3</v>
          </cell>
          <cell r="C69">
            <v>1</v>
          </cell>
          <cell r="D69">
            <v>16043</v>
          </cell>
          <cell r="E69">
            <v>4.4999999999999998E-2</v>
          </cell>
          <cell r="F69">
            <v>16765</v>
          </cell>
          <cell r="G69" t="str">
            <v>Por viaje de 5 metros cúbicos</v>
          </cell>
        </row>
        <row r="70">
          <cell r="A70" t="str">
            <v>Baldosin cerámico blanco 30 x 30</v>
          </cell>
          <cell r="B70" t="str">
            <v>m2</v>
          </cell>
          <cell r="C70">
            <v>1</v>
          </cell>
          <cell r="D70">
            <v>20000</v>
          </cell>
          <cell r="E70">
            <v>4.4999999999999998E-2</v>
          </cell>
          <cell r="F70">
            <v>20900</v>
          </cell>
        </row>
        <row r="71">
          <cell r="A71" t="str">
            <v>Baldosin cerámico cristanac corona 32,4 x 32,4</v>
          </cell>
          <cell r="B71" t="str">
            <v>M2</v>
          </cell>
          <cell r="C71">
            <v>1</v>
          </cell>
          <cell r="D71">
            <v>27000</v>
          </cell>
          <cell r="E71">
            <v>4.4999999999999998E-2</v>
          </cell>
          <cell r="F71">
            <v>28215</v>
          </cell>
        </row>
        <row r="72">
          <cell r="A72" t="str">
            <v>Baldosin cerámico pared corona Olimpia de 20,5 x 20,5 blanco primera</v>
          </cell>
          <cell r="B72" t="str">
            <v>M2</v>
          </cell>
          <cell r="C72">
            <v>1</v>
          </cell>
          <cell r="D72">
            <v>17500</v>
          </cell>
          <cell r="E72">
            <v>4.4999999999999998E-2</v>
          </cell>
          <cell r="F72">
            <v>18288</v>
          </cell>
        </row>
        <row r="73">
          <cell r="A73" t="str">
            <v>Baldosin cerámico pared Valencia 20,5 x 30,5</v>
          </cell>
          <cell r="B73" t="str">
            <v>M2</v>
          </cell>
          <cell r="C73">
            <v>1</v>
          </cell>
          <cell r="D73">
            <v>21000</v>
          </cell>
          <cell r="E73">
            <v>4.4999999999999998E-2</v>
          </cell>
          <cell r="F73">
            <v>21945</v>
          </cell>
        </row>
        <row r="74">
          <cell r="A74" t="str">
            <v>Baldosin cerámico Italia (30,5 x 30,5)</v>
          </cell>
          <cell r="B74" t="str">
            <v>M3</v>
          </cell>
          <cell r="C74">
            <v>1</v>
          </cell>
          <cell r="D74">
            <v>25000</v>
          </cell>
          <cell r="E74">
            <v>4.4999999999999998E-2</v>
          </cell>
          <cell r="F74">
            <v>26125</v>
          </cell>
        </row>
        <row r="75">
          <cell r="A75" t="str">
            <v>Baldosin de granito (30 x 30)</v>
          </cell>
          <cell r="B75" t="str">
            <v>M2</v>
          </cell>
          <cell r="C75">
            <v>1</v>
          </cell>
          <cell r="D75">
            <v>33000</v>
          </cell>
          <cell r="E75">
            <v>4.4999999999999998E-2</v>
          </cell>
          <cell r="F75">
            <v>34485</v>
          </cell>
        </row>
        <row r="76">
          <cell r="A76" t="str">
            <v>Balinera de acero 1/2"</v>
          </cell>
          <cell r="B76" t="str">
            <v>UN</v>
          </cell>
          <cell r="C76">
            <v>1</v>
          </cell>
          <cell r="D76">
            <v>16000</v>
          </cell>
          <cell r="E76">
            <v>4.4999999999999998E-2</v>
          </cell>
          <cell r="F76">
            <v>16720</v>
          </cell>
        </row>
        <row r="77">
          <cell r="A77" t="str">
            <v>Bajante PVC Trapezoidal tipo Amazonas</v>
          </cell>
          <cell r="B77" t="str">
            <v>Ml</v>
          </cell>
          <cell r="C77">
            <v>1</v>
          </cell>
          <cell r="D77">
            <v>17000</v>
          </cell>
          <cell r="E77">
            <v>4.4999999999999998E-2</v>
          </cell>
          <cell r="F77">
            <v>17765</v>
          </cell>
        </row>
        <row r="78">
          <cell r="A78" t="str">
            <v>Barniz vitriflex</v>
          </cell>
          <cell r="B78" t="str">
            <v>GL</v>
          </cell>
          <cell r="C78">
            <v>1</v>
          </cell>
          <cell r="D78">
            <v>96200</v>
          </cell>
          <cell r="E78">
            <v>4.4999999999999998E-2</v>
          </cell>
          <cell r="F78">
            <v>100529</v>
          </cell>
        </row>
        <row r="79">
          <cell r="A79" t="str">
            <v>Barra  discapacitados Inox (juego)</v>
          </cell>
          <cell r="B79" t="str">
            <v>UN</v>
          </cell>
          <cell r="C79">
            <v>1</v>
          </cell>
          <cell r="D79">
            <v>380000</v>
          </cell>
          <cell r="E79">
            <v>4.4999999999999998E-2</v>
          </cell>
          <cell r="F79">
            <v>397100</v>
          </cell>
        </row>
        <row r="80">
          <cell r="A80" t="str">
            <v>Barra discapacitados 18" (46 cm) cromo grival</v>
          </cell>
          <cell r="B80" t="str">
            <v>UN</v>
          </cell>
          <cell r="C80">
            <v>1</v>
          </cell>
          <cell r="D80">
            <v>95000</v>
          </cell>
          <cell r="E80">
            <v>4.4999999999999998E-2</v>
          </cell>
          <cell r="F80">
            <v>99275</v>
          </cell>
        </row>
        <row r="81">
          <cell r="A81" t="str">
            <v>Barra discapacitados 30" (76 cm) cromo grival</v>
          </cell>
          <cell r="B81" t="str">
            <v>UN</v>
          </cell>
          <cell r="C81">
            <v>1</v>
          </cell>
          <cell r="D81">
            <v>120000</v>
          </cell>
          <cell r="E81">
            <v>4.4999999999999998E-2</v>
          </cell>
          <cell r="F81">
            <v>125400</v>
          </cell>
        </row>
        <row r="82">
          <cell r="A82" t="str">
            <v>Bisagra alum.Ext 2"</v>
          </cell>
          <cell r="B82" t="str">
            <v>UN</v>
          </cell>
          <cell r="C82">
            <v>1</v>
          </cell>
          <cell r="D82">
            <v>801</v>
          </cell>
          <cell r="E82">
            <v>4.4999999999999998E-2</v>
          </cell>
          <cell r="F82">
            <v>837</v>
          </cell>
        </row>
        <row r="83">
          <cell r="A83" t="str">
            <v>Bisagra alum.Ext 3"</v>
          </cell>
          <cell r="B83" t="str">
            <v>UN</v>
          </cell>
          <cell r="C83">
            <v>1</v>
          </cell>
          <cell r="D83">
            <v>1802</v>
          </cell>
          <cell r="E83">
            <v>4.4999999999999998E-2</v>
          </cell>
          <cell r="F83">
            <v>1883</v>
          </cell>
        </row>
        <row r="84">
          <cell r="A84" t="str">
            <v>Bisagra Metalisteria triple</v>
          </cell>
          <cell r="B84" t="str">
            <v>UN</v>
          </cell>
          <cell r="C84">
            <v>1</v>
          </cell>
          <cell r="D84">
            <v>5400</v>
          </cell>
          <cell r="E84">
            <v>4.4999999999999998E-2</v>
          </cell>
          <cell r="F84">
            <v>5643</v>
          </cell>
        </row>
        <row r="85">
          <cell r="A85" t="str">
            <v>Bloque muro LN-14N</v>
          </cell>
          <cell r="B85" t="str">
            <v>UN</v>
          </cell>
          <cell r="C85">
            <v>1</v>
          </cell>
          <cell r="D85">
            <v>1022</v>
          </cell>
          <cell r="E85">
            <v>4.4999999999999998E-2</v>
          </cell>
          <cell r="F85">
            <v>1068</v>
          </cell>
          <cell r="G85" t="str">
            <v>Por viaje de 1000 bloques</v>
          </cell>
        </row>
        <row r="86">
          <cell r="A86" t="str">
            <v>Bloque en concreto para muros estructurales de 14x19x39</v>
          </cell>
          <cell r="B86" t="str">
            <v>UN</v>
          </cell>
          <cell r="C86">
            <v>1</v>
          </cell>
          <cell r="D86">
            <v>1676</v>
          </cell>
          <cell r="E86">
            <v>4.4999999999999998E-2</v>
          </cell>
          <cell r="F86">
            <v>1751</v>
          </cell>
        </row>
        <row r="87">
          <cell r="A87" t="str">
            <v>Bloque en concreto para muros estructurales de  19x19x39</v>
          </cell>
          <cell r="B87" t="str">
            <v>UN</v>
          </cell>
          <cell r="C87">
            <v>1</v>
          </cell>
          <cell r="D87">
            <v>1800</v>
          </cell>
          <cell r="E87">
            <v>4.4999999999999998E-2</v>
          </cell>
          <cell r="F87">
            <v>1881</v>
          </cell>
        </row>
        <row r="88">
          <cell r="A88" t="str">
            <v>Bloque en concreto para muros estructurales tipo piedra de e = 0,16 m</v>
          </cell>
          <cell r="B88" t="str">
            <v>UN</v>
          </cell>
          <cell r="C88">
            <v>1</v>
          </cell>
          <cell r="E88">
            <v>4.4999999999999998E-2</v>
          </cell>
          <cell r="F88">
            <v>0</v>
          </cell>
        </row>
        <row r="89">
          <cell r="A89" t="str">
            <v>Bloque en concreto par muros estructurales de 0,09 x 19 x 39</v>
          </cell>
          <cell r="B89" t="str">
            <v>UN</v>
          </cell>
          <cell r="C89">
            <v>1</v>
          </cell>
          <cell r="D89">
            <v>750</v>
          </cell>
          <cell r="E89">
            <v>4.4999999999999998E-2</v>
          </cell>
          <cell r="F89">
            <v>784</v>
          </cell>
        </row>
        <row r="90">
          <cell r="A90" t="str">
            <v>Bloque No.4</v>
          </cell>
          <cell r="B90" t="str">
            <v>UN</v>
          </cell>
          <cell r="C90">
            <v>1</v>
          </cell>
          <cell r="D90">
            <v>750</v>
          </cell>
          <cell r="E90">
            <v>4.4999999999999998E-2</v>
          </cell>
          <cell r="F90">
            <v>784</v>
          </cell>
        </row>
        <row r="91">
          <cell r="A91" t="str">
            <v>Bloque No.5</v>
          </cell>
          <cell r="B91" t="str">
            <v>UN</v>
          </cell>
          <cell r="C91">
            <v>1</v>
          </cell>
          <cell r="D91">
            <v>800</v>
          </cell>
          <cell r="E91">
            <v>4.4999999999999998E-2</v>
          </cell>
          <cell r="F91">
            <v>836</v>
          </cell>
        </row>
        <row r="92">
          <cell r="A92" t="str">
            <v>Bloque calado sencillo 20 x 20</v>
          </cell>
          <cell r="B92" t="str">
            <v>UN</v>
          </cell>
          <cell r="C92">
            <v>1</v>
          </cell>
          <cell r="D92">
            <v>1200</v>
          </cell>
          <cell r="E92">
            <v>4.4999999999999998E-2</v>
          </cell>
          <cell r="F92">
            <v>1254</v>
          </cell>
        </row>
        <row r="93">
          <cell r="A93" t="str">
            <v>Bomba de 1/2 HP, 2" de salida, H=4.50</v>
          </cell>
          <cell r="B93" t="str">
            <v>UN</v>
          </cell>
          <cell r="C93">
            <v>1</v>
          </cell>
          <cell r="D93">
            <v>1200000</v>
          </cell>
          <cell r="E93">
            <v>4.4999999999999998E-2</v>
          </cell>
          <cell r="F93">
            <v>1254000</v>
          </cell>
        </row>
        <row r="94">
          <cell r="A94" t="str">
            <v>Botón timbre</v>
          </cell>
          <cell r="B94" t="str">
            <v>UN</v>
          </cell>
          <cell r="C94">
            <v>1</v>
          </cell>
          <cell r="D94">
            <v>2500</v>
          </cell>
          <cell r="E94">
            <v>4.4999999999999998E-2</v>
          </cell>
          <cell r="F94">
            <v>2613</v>
          </cell>
        </row>
        <row r="95">
          <cell r="A95" t="str">
            <v>Breaker enchufable unip.1 x 20 A</v>
          </cell>
          <cell r="B95" t="str">
            <v>UN</v>
          </cell>
          <cell r="C95">
            <v>1</v>
          </cell>
          <cell r="D95">
            <v>6000</v>
          </cell>
          <cell r="E95">
            <v>4.4999999999999998E-2</v>
          </cell>
          <cell r="F95">
            <v>6270</v>
          </cell>
        </row>
        <row r="96">
          <cell r="A96" t="str">
            <v>Breaker enchufable unip.2 x 20 A</v>
          </cell>
          <cell r="B96" t="str">
            <v>UN</v>
          </cell>
          <cell r="C96">
            <v>1</v>
          </cell>
          <cell r="D96">
            <v>15000</v>
          </cell>
          <cell r="E96">
            <v>4.4999999999999998E-2</v>
          </cell>
          <cell r="F96">
            <v>15675</v>
          </cell>
        </row>
        <row r="97">
          <cell r="A97" t="str">
            <v>Breaker enchufable unip.3 x 50 A</v>
          </cell>
          <cell r="B97" t="str">
            <v>UN</v>
          </cell>
          <cell r="C97">
            <v>1</v>
          </cell>
          <cell r="D97">
            <v>60000</v>
          </cell>
          <cell r="E97">
            <v>4.4999999999999998E-2</v>
          </cell>
          <cell r="F97">
            <v>62700</v>
          </cell>
        </row>
        <row r="98">
          <cell r="A98" t="str">
            <v>Breaker tipo individual de 3 x 50 A</v>
          </cell>
          <cell r="B98" t="str">
            <v>UN</v>
          </cell>
          <cell r="C98">
            <v>1</v>
          </cell>
          <cell r="D98">
            <v>60000</v>
          </cell>
          <cell r="E98">
            <v>4.4999999999999998E-2</v>
          </cell>
          <cell r="F98">
            <v>62700</v>
          </cell>
        </row>
        <row r="99">
          <cell r="A99" t="str">
            <v>Breaker 3 x 100</v>
          </cell>
          <cell r="B99" t="str">
            <v>UN</v>
          </cell>
          <cell r="C99">
            <v>1</v>
          </cell>
          <cell r="D99">
            <v>150000</v>
          </cell>
          <cell r="E99">
            <v>4.4999999999999998E-2</v>
          </cell>
          <cell r="F99">
            <v>156750</v>
          </cell>
        </row>
        <row r="100">
          <cell r="A100" t="str">
            <v>Breaker de riel bipolar  2 x 100A</v>
          </cell>
          <cell r="B100" t="str">
            <v>UN</v>
          </cell>
          <cell r="C100">
            <v>1</v>
          </cell>
          <cell r="D100">
            <v>35000</v>
          </cell>
          <cell r="E100">
            <v>4.4999999999999998E-2</v>
          </cell>
          <cell r="F100">
            <v>36575</v>
          </cell>
        </row>
        <row r="101">
          <cell r="A101" t="str">
            <v>Buje roscado  3/4" x 1/2" PVC - Presión</v>
          </cell>
          <cell r="B101" t="str">
            <v>UN</v>
          </cell>
          <cell r="C101">
            <v>1</v>
          </cell>
          <cell r="D101">
            <v>810</v>
          </cell>
          <cell r="E101">
            <v>4.4999999999999998E-2</v>
          </cell>
          <cell r="F101">
            <v>846</v>
          </cell>
        </row>
        <row r="102">
          <cell r="A102" t="str">
            <v>Buje roscado  1" x 3/4"  PVC - Presión</v>
          </cell>
          <cell r="B102" t="str">
            <v>UN</v>
          </cell>
          <cell r="C102">
            <v>1</v>
          </cell>
          <cell r="D102">
            <v>1450</v>
          </cell>
          <cell r="E102">
            <v>4.4999999999999998E-2</v>
          </cell>
          <cell r="F102">
            <v>1515</v>
          </cell>
        </row>
        <row r="103">
          <cell r="A103" t="str">
            <v>Buje roscado  1" x 1 1/4"  PVC - Presión</v>
          </cell>
          <cell r="B103" t="str">
            <v>UN</v>
          </cell>
          <cell r="C103">
            <v>1</v>
          </cell>
          <cell r="D103">
            <v>1450</v>
          </cell>
          <cell r="E103">
            <v>4.4999999999999998E-2</v>
          </cell>
          <cell r="F103">
            <v>1515</v>
          </cell>
        </row>
        <row r="104">
          <cell r="A104" t="str">
            <v>Cable Coaxial Para TV RG 59</v>
          </cell>
          <cell r="B104" t="str">
            <v>ML</v>
          </cell>
          <cell r="C104">
            <v>1</v>
          </cell>
          <cell r="D104">
            <v>1200</v>
          </cell>
          <cell r="E104">
            <v>4.4999999999999998E-2</v>
          </cell>
          <cell r="F104">
            <v>1254</v>
          </cell>
        </row>
        <row r="105">
          <cell r="A105" t="str">
            <v>Cable de cobre desnudo Nº 6 AWG</v>
          </cell>
          <cell r="B105" t="str">
            <v>ML</v>
          </cell>
          <cell r="C105">
            <v>1</v>
          </cell>
          <cell r="D105">
            <v>4800</v>
          </cell>
          <cell r="E105">
            <v>4.4999999999999998E-2</v>
          </cell>
          <cell r="F105">
            <v>5016</v>
          </cell>
        </row>
        <row r="106">
          <cell r="A106" t="str">
            <v>Cable cobre desn.AWG No.8</v>
          </cell>
          <cell r="B106" t="str">
            <v>ML</v>
          </cell>
          <cell r="C106">
            <v>1</v>
          </cell>
          <cell r="D106">
            <v>650</v>
          </cell>
          <cell r="E106">
            <v>4.4999999999999998E-2</v>
          </cell>
          <cell r="F106">
            <v>679</v>
          </cell>
        </row>
        <row r="107">
          <cell r="A107" t="str">
            <v>Cable de cobre THHN Nº 2</v>
          </cell>
          <cell r="B107" t="str">
            <v>ML</v>
          </cell>
          <cell r="C107">
            <v>1</v>
          </cell>
          <cell r="D107">
            <v>12600</v>
          </cell>
          <cell r="E107">
            <v>4.4999999999999998E-2</v>
          </cell>
          <cell r="F107">
            <v>13167</v>
          </cell>
        </row>
        <row r="108">
          <cell r="A108" t="str">
            <v>Cable de cobre THHN Nº 4</v>
          </cell>
          <cell r="B108" t="str">
            <v>ML</v>
          </cell>
          <cell r="C108">
            <v>1</v>
          </cell>
          <cell r="D108">
            <v>8000</v>
          </cell>
          <cell r="E108">
            <v>4.4999999999999998E-2</v>
          </cell>
          <cell r="F108">
            <v>8360</v>
          </cell>
        </row>
        <row r="109">
          <cell r="A109" t="str">
            <v>Cable de cobre THHN Nº 6</v>
          </cell>
          <cell r="B109" t="str">
            <v>ML</v>
          </cell>
          <cell r="C109">
            <v>1</v>
          </cell>
          <cell r="D109">
            <v>5200</v>
          </cell>
          <cell r="E109">
            <v>4.4999999999999998E-2</v>
          </cell>
          <cell r="F109">
            <v>5434</v>
          </cell>
        </row>
        <row r="110">
          <cell r="A110" t="str">
            <v>Cable de cobre THHN Nº 8</v>
          </cell>
          <cell r="B110" t="str">
            <v>ML</v>
          </cell>
          <cell r="C110">
            <v>1</v>
          </cell>
          <cell r="D110">
            <v>3500</v>
          </cell>
          <cell r="E110">
            <v>4.4999999999999998E-2</v>
          </cell>
          <cell r="F110">
            <v>3658</v>
          </cell>
        </row>
        <row r="111">
          <cell r="A111" t="str">
            <v>Cable de cobre THHN Nº 10</v>
          </cell>
          <cell r="B111" t="str">
            <v>ML</v>
          </cell>
          <cell r="C111">
            <v>1</v>
          </cell>
          <cell r="D111">
            <v>2000</v>
          </cell>
          <cell r="E111">
            <v>4.4999999999999998E-2</v>
          </cell>
          <cell r="F111">
            <v>2090</v>
          </cell>
        </row>
        <row r="112">
          <cell r="A112" t="str">
            <v>Cable de cobre THW  2 x 8 + 1 x 8 Antifraude</v>
          </cell>
          <cell r="B112" t="str">
            <v>ML</v>
          </cell>
          <cell r="C112">
            <v>1</v>
          </cell>
          <cell r="D112">
            <v>13000</v>
          </cell>
          <cell r="E112">
            <v>4.4999999999999998E-2</v>
          </cell>
          <cell r="F112">
            <v>13585</v>
          </cell>
        </row>
        <row r="113">
          <cell r="A113" t="str">
            <v>Cable de cobre THW 8 AWG</v>
          </cell>
          <cell r="B113" t="str">
            <v>ML</v>
          </cell>
          <cell r="C113">
            <v>1</v>
          </cell>
          <cell r="D113">
            <v>2051.25</v>
          </cell>
          <cell r="E113">
            <v>4.4999999999999998E-2</v>
          </cell>
          <cell r="F113">
            <v>2144</v>
          </cell>
        </row>
        <row r="114">
          <cell r="A114" t="str">
            <v>Cable de cobre THW 10 AWG</v>
          </cell>
          <cell r="B114" t="str">
            <v>ML</v>
          </cell>
          <cell r="C114">
            <v>1</v>
          </cell>
          <cell r="D114">
            <v>1417.5</v>
          </cell>
          <cell r="E114">
            <v>4.4999999999999998E-2</v>
          </cell>
          <cell r="F114">
            <v>1481</v>
          </cell>
        </row>
        <row r="115">
          <cell r="A115" t="str">
            <v>Cable de cobre THW 12 AWG</v>
          </cell>
          <cell r="B115" t="str">
            <v>ML</v>
          </cell>
          <cell r="C115">
            <v>1</v>
          </cell>
          <cell r="D115">
            <v>986.25</v>
          </cell>
          <cell r="E115">
            <v>4.4999999999999998E-2</v>
          </cell>
          <cell r="F115">
            <v>1031</v>
          </cell>
        </row>
        <row r="116">
          <cell r="A116" t="str">
            <v xml:space="preserve">Cable de cobre THHN 14 </v>
          </cell>
          <cell r="B116" t="str">
            <v>ML</v>
          </cell>
          <cell r="C116">
            <v>1</v>
          </cell>
          <cell r="D116">
            <v>950</v>
          </cell>
          <cell r="E116">
            <v>4.4999999999999998E-2</v>
          </cell>
          <cell r="F116">
            <v>993</v>
          </cell>
        </row>
        <row r="117">
          <cell r="A117" t="str">
            <v>Cable de cobre desnudo Nº 4 AWG</v>
          </cell>
          <cell r="B117" t="str">
            <v>ML</v>
          </cell>
          <cell r="C117">
            <v>1</v>
          </cell>
          <cell r="D117">
            <v>4700</v>
          </cell>
          <cell r="E117">
            <v>4.4999999999999998E-2</v>
          </cell>
          <cell r="F117">
            <v>4912</v>
          </cell>
        </row>
        <row r="118">
          <cell r="A118" t="str">
            <v>Cable de cobre encauchetado 3 x 10</v>
          </cell>
          <cell r="B118" t="str">
            <v>ML</v>
          </cell>
          <cell r="C118">
            <v>1</v>
          </cell>
          <cell r="D118">
            <v>7800</v>
          </cell>
          <cell r="E118">
            <v>4.4999999999999998E-2</v>
          </cell>
          <cell r="F118">
            <v>8151</v>
          </cell>
        </row>
        <row r="119">
          <cell r="A119" t="str">
            <v>Cable de cobre encauchetado 3 x 12</v>
          </cell>
          <cell r="B119" t="str">
            <v>ML</v>
          </cell>
          <cell r="C119">
            <v>1</v>
          </cell>
          <cell r="D119">
            <v>5800</v>
          </cell>
          <cell r="E119">
            <v>4.4999999999999998E-2</v>
          </cell>
          <cell r="F119">
            <v>6061</v>
          </cell>
        </row>
        <row r="120">
          <cell r="A120" t="str">
            <v>Cable teléfonos 50 pares</v>
          </cell>
          <cell r="B120" t="str">
            <v>ML</v>
          </cell>
          <cell r="C120">
            <v>1</v>
          </cell>
          <cell r="D120">
            <v>5626.25</v>
          </cell>
          <cell r="E120">
            <v>4.4999999999999998E-2</v>
          </cell>
          <cell r="F120">
            <v>5879</v>
          </cell>
        </row>
        <row r="121">
          <cell r="A121" t="str">
            <v>Cable teléfonos 40 pares</v>
          </cell>
          <cell r="B121" t="str">
            <v>ML</v>
          </cell>
          <cell r="C121">
            <v>1</v>
          </cell>
          <cell r="D121">
            <v>4555</v>
          </cell>
          <cell r="E121">
            <v>4.4999999999999998E-2</v>
          </cell>
          <cell r="F121">
            <v>4760</v>
          </cell>
        </row>
        <row r="122">
          <cell r="A122" t="str">
            <v>Cable teléfonos 20 pares</v>
          </cell>
          <cell r="B122" t="str">
            <v>ML</v>
          </cell>
          <cell r="C122">
            <v>1</v>
          </cell>
          <cell r="D122">
            <v>2536.25</v>
          </cell>
          <cell r="E122">
            <v>4.4999999999999998E-2</v>
          </cell>
          <cell r="F122">
            <v>2650</v>
          </cell>
        </row>
        <row r="123">
          <cell r="A123" t="str">
            <v>Cable teléfonos 10 pares</v>
          </cell>
          <cell r="B123" t="str">
            <v>ML</v>
          </cell>
          <cell r="C123">
            <v>1</v>
          </cell>
          <cell r="D123">
            <v>1461.25</v>
          </cell>
          <cell r="E123">
            <v>4.4999999999999998E-2</v>
          </cell>
          <cell r="F123">
            <v>1527</v>
          </cell>
        </row>
        <row r="124">
          <cell r="A124" t="str">
            <v>Cable teléfonos 4 pares</v>
          </cell>
          <cell r="B124" t="str">
            <v>ML</v>
          </cell>
          <cell r="C124">
            <v>1</v>
          </cell>
          <cell r="D124">
            <v>1200</v>
          </cell>
          <cell r="E124">
            <v>4.4999999999999998E-2</v>
          </cell>
          <cell r="F124">
            <v>1254</v>
          </cell>
        </row>
        <row r="125">
          <cell r="A125" t="str">
            <v>Cable teléfonos 2 pares</v>
          </cell>
          <cell r="B125" t="str">
            <v>ML</v>
          </cell>
          <cell r="C125">
            <v>1</v>
          </cell>
          <cell r="D125">
            <v>411.25</v>
          </cell>
          <cell r="E125">
            <v>4.4999999999999998E-2</v>
          </cell>
          <cell r="F125">
            <v>430</v>
          </cell>
        </row>
        <row r="126">
          <cell r="A126" t="str">
            <v>Cadena Galvanizada 3/8"</v>
          </cell>
          <cell r="B126" t="str">
            <v>ML</v>
          </cell>
          <cell r="C126">
            <v>1</v>
          </cell>
          <cell r="D126">
            <v>10450</v>
          </cell>
          <cell r="E126">
            <v>4.4999999999999998E-2</v>
          </cell>
          <cell r="F126">
            <v>10920</v>
          </cell>
        </row>
        <row r="127">
          <cell r="A127" t="str">
            <v>Caja tapa registro europa de 15 x 15 blanca</v>
          </cell>
          <cell r="B127" t="str">
            <v>UN</v>
          </cell>
          <cell r="C127">
            <v>1</v>
          </cell>
          <cell r="D127">
            <v>4250</v>
          </cell>
          <cell r="E127">
            <v>4.4999999999999998E-2</v>
          </cell>
          <cell r="F127">
            <v>4441</v>
          </cell>
        </row>
        <row r="128">
          <cell r="A128" t="str">
            <v>Caja 4 x 4 met.Deko AK 2V</v>
          </cell>
          <cell r="B128" t="str">
            <v>UN</v>
          </cell>
          <cell r="C128">
            <v>1</v>
          </cell>
          <cell r="D128">
            <v>1867.1999999999998</v>
          </cell>
          <cell r="E128">
            <v>4.4999999999999998E-2</v>
          </cell>
          <cell r="F128">
            <v>1951</v>
          </cell>
        </row>
        <row r="129">
          <cell r="A129" t="str">
            <v>Caja de 40 x 40 mamposteria</v>
          </cell>
          <cell r="B129" t="str">
            <v>UN</v>
          </cell>
          <cell r="C129">
            <v>1</v>
          </cell>
          <cell r="D129">
            <v>74250</v>
          </cell>
          <cell r="E129">
            <v>4.4999999999999998E-2</v>
          </cell>
          <cell r="F129">
            <v>77591</v>
          </cell>
        </row>
        <row r="130">
          <cell r="A130" t="str">
            <v>Caja de 60 x 60 mamposteria</v>
          </cell>
          <cell r="B130" t="str">
            <v>UN</v>
          </cell>
          <cell r="C130">
            <v>1</v>
          </cell>
          <cell r="D130">
            <v>102618.75</v>
          </cell>
          <cell r="E130">
            <v>4.4999999999999998E-2</v>
          </cell>
          <cell r="F130">
            <v>107237</v>
          </cell>
        </row>
        <row r="131">
          <cell r="A131" t="str">
            <v>Caja de 60 x 60 x 12 cm</v>
          </cell>
          <cell r="B131" t="str">
            <v>UN</v>
          </cell>
          <cell r="C131">
            <v>1</v>
          </cell>
          <cell r="D131">
            <v>26773</v>
          </cell>
          <cell r="E131">
            <v>4.4999999999999998E-2</v>
          </cell>
          <cell r="F131">
            <v>27978</v>
          </cell>
        </row>
        <row r="132">
          <cell r="A132" t="str">
            <v>Caja metálica de 15 x 15</v>
          </cell>
          <cell r="B132" t="str">
            <v>UN</v>
          </cell>
          <cell r="C132">
            <v>1</v>
          </cell>
          <cell r="D132">
            <v>20000</v>
          </cell>
          <cell r="E132">
            <v>4.4999999999999998E-2</v>
          </cell>
          <cell r="F132">
            <v>20900</v>
          </cell>
        </row>
        <row r="133">
          <cell r="A133" t="str">
            <v>Caja monofás.3 circ.con barraje adic.para tierra</v>
          </cell>
          <cell r="B133" t="str">
            <v>UN</v>
          </cell>
          <cell r="C133">
            <v>1</v>
          </cell>
          <cell r="D133">
            <v>37500</v>
          </cell>
          <cell r="E133">
            <v>4.4999999999999998E-2</v>
          </cell>
          <cell r="F133">
            <v>39188</v>
          </cell>
        </row>
        <row r="134">
          <cell r="A134" t="str">
            <v>Caja monofásica 4 circuitos</v>
          </cell>
          <cell r="B134" t="str">
            <v>UN</v>
          </cell>
          <cell r="C134">
            <v>1</v>
          </cell>
          <cell r="D134">
            <v>16000</v>
          </cell>
          <cell r="E134">
            <v>4.4999999999999998E-2</v>
          </cell>
          <cell r="F134">
            <v>16720</v>
          </cell>
        </row>
        <row r="135">
          <cell r="A135" t="str">
            <v>Caja monofásica 2 circuitos</v>
          </cell>
          <cell r="B135" t="str">
            <v>UN</v>
          </cell>
          <cell r="C135">
            <v>1</v>
          </cell>
          <cell r="D135">
            <v>11000</v>
          </cell>
          <cell r="E135">
            <v>4.4999999999999998E-2</v>
          </cell>
          <cell r="F135">
            <v>11495</v>
          </cell>
        </row>
        <row r="136">
          <cell r="A136" t="str">
            <v>Caja doble Conduit</v>
          </cell>
          <cell r="B136" t="str">
            <v>UN</v>
          </cell>
          <cell r="C136">
            <v>1</v>
          </cell>
          <cell r="D136">
            <v>1400</v>
          </cell>
          <cell r="E136">
            <v>4.4999999999999998E-2</v>
          </cell>
          <cell r="F136">
            <v>1463</v>
          </cell>
        </row>
        <row r="137">
          <cell r="A137" t="str">
            <v>Caja Octogonal</v>
          </cell>
          <cell r="B137" t="str">
            <v>UN</v>
          </cell>
          <cell r="C137">
            <v>1</v>
          </cell>
          <cell r="D137">
            <v>980</v>
          </cell>
          <cell r="E137">
            <v>4.4999999999999998E-2</v>
          </cell>
          <cell r="F137">
            <v>1024</v>
          </cell>
        </row>
        <row r="138">
          <cell r="A138" t="str">
            <v>Caja 5800</v>
          </cell>
          <cell r="B138" t="str">
            <v>UN</v>
          </cell>
          <cell r="C138">
            <v>1</v>
          </cell>
          <cell r="D138">
            <v>950</v>
          </cell>
          <cell r="E138">
            <v>4.4999999999999998E-2</v>
          </cell>
          <cell r="F138">
            <v>993</v>
          </cell>
        </row>
        <row r="139">
          <cell r="A139" t="str">
            <v>Caja sencilla Conduit</v>
          </cell>
          <cell r="B139" t="str">
            <v>UN</v>
          </cell>
          <cell r="C139">
            <v>1</v>
          </cell>
          <cell r="D139">
            <v>950</v>
          </cell>
          <cell r="E139">
            <v>4.4999999999999998E-2</v>
          </cell>
          <cell r="F139">
            <v>993</v>
          </cell>
        </row>
        <row r="140">
          <cell r="A140" t="str">
            <v>Caja trifásica 6 circuitos</v>
          </cell>
          <cell r="B140" t="str">
            <v>UN</v>
          </cell>
          <cell r="C140">
            <v>1</v>
          </cell>
          <cell r="D140">
            <v>65500</v>
          </cell>
          <cell r="E140">
            <v>4.4999999999999998E-2</v>
          </cell>
          <cell r="F140">
            <v>68448</v>
          </cell>
        </row>
        <row r="141">
          <cell r="A141" t="str">
            <v>Caja trifásica 18 circuitos</v>
          </cell>
          <cell r="B141" t="str">
            <v>UN</v>
          </cell>
          <cell r="C141">
            <v>1</v>
          </cell>
          <cell r="D141">
            <v>65500</v>
          </cell>
          <cell r="E141">
            <v>4.4999999999999998E-2</v>
          </cell>
          <cell r="F141">
            <v>68448</v>
          </cell>
        </row>
        <row r="142">
          <cell r="A142" t="str">
            <v>Caja para medidor con espacio interruptor</v>
          </cell>
          <cell r="B142" t="str">
            <v>UN</v>
          </cell>
          <cell r="C142">
            <v>1</v>
          </cell>
          <cell r="D142">
            <v>165000</v>
          </cell>
          <cell r="E142">
            <v>4.4999999999999998E-2</v>
          </cell>
          <cell r="F142">
            <v>172425</v>
          </cell>
        </row>
        <row r="143">
          <cell r="A143" t="str">
            <v>Caja Monofásica 4 circuitos</v>
          </cell>
          <cell r="B143" t="str">
            <v>UN</v>
          </cell>
          <cell r="C143">
            <v>1</v>
          </cell>
          <cell r="D143">
            <v>16000</v>
          </cell>
          <cell r="E143">
            <v>4.4999999999999998E-2</v>
          </cell>
          <cell r="F143">
            <v>16720</v>
          </cell>
        </row>
        <row r="144">
          <cell r="A144" t="str">
            <v>Caja monofásica 2 circuitos</v>
          </cell>
          <cell r="B144" t="str">
            <v>UN</v>
          </cell>
          <cell r="C144">
            <v>1</v>
          </cell>
          <cell r="D144">
            <v>11000</v>
          </cell>
          <cell r="E144">
            <v>4.4999999999999998E-2</v>
          </cell>
          <cell r="F144">
            <v>11495</v>
          </cell>
        </row>
        <row r="145">
          <cell r="A145" t="str">
            <v>Canal PVC  Tipo Amazonas</v>
          </cell>
          <cell r="B145" t="str">
            <v>ML</v>
          </cell>
          <cell r="C145">
            <v>1</v>
          </cell>
          <cell r="D145">
            <v>18000</v>
          </cell>
          <cell r="E145">
            <v>4.4999999999999998E-2</v>
          </cell>
          <cell r="F145">
            <v>18810</v>
          </cell>
        </row>
        <row r="146">
          <cell r="A146" t="str">
            <v>Canaleta .8  L=2.40</v>
          </cell>
          <cell r="B146" t="str">
            <v>UN</v>
          </cell>
          <cell r="C146">
            <v>1</v>
          </cell>
          <cell r="D146">
            <v>9744.0000000000018</v>
          </cell>
          <cell r="E146">
            <v>4.4999999999999998E-2</v>
          </cell>
          <cell r="F146">
            <v>10182</v>
          </cell>
        </row>
        <row r="147">
          <cell r="A147" t="str">
            <v>Canaleta Metal C/Divis.10 x 4</v>
          </cell>
          <cell r="B147" t="str">
            <v>UN</v>
          </cell>
          <cell r="C147">
            <v>1</v>
          </cell>
          <cell r="D147">
            <v>13341.25</v>
          </cell>
          <cell r="E147">
            <v>4.4999999999999998E-2</v>
          </cell>
          <cell r="F147">
            <v>13942</v>
          </cell>
        </row>
        <row r="148">
          <cell r="A148" t="str">
            <v>Capacete de 1"</v>
          </cell>
          <cell r="B148" t="str">
            <v>UN</v>
          </cell>
          <cell r="C148">
            <v>1</v>
          </cell>
          <cell r="D148">
            <v>2000</v>
          </cell>
          <cell r="E148">
            <v>4.4999999999999998E-2</v>
          </cell>
          <cell r="F148">
            <v>2090</v>
          </cell>
        </row>
        <row r="149">
          <cell r="A149" t="str">
            <v>Caseton en lona sintética</v>
          </cell>
          <cell r="B149" t="str">
            <v>M2</v>
          </cell>
          <cell r="C149">
            <v>1</v>
          </cell>
          <cell r="D149">
            <v>15000</v>
          </cell>
          <cell r="E149">
            <v>4.4999999999999998E-2</v>
          </cell>
          <cell r="F149">
            <v>15675</v>
          </cell>
        </row>
        <row r="150">
          <cell r="A150" t="str">
            <v xml:space="preserve">Cemento gris </v>
          </cell>
          <cell r="B150" t="str">
            <v>KG</v>
          </cell>
          <cell r="C150">
            <v>1</v>
          </cell>
          <cell r="D150">
            <v>336</v>
          </cell>
          <cell r="E150">
            <v>4.4999999999999998E-2</v>
          </cell>
          <cell r="F150">
            <v>351</v>
          </cell>
          <cell r="G150" t="str">
            <v>Bulto de 50 Kilogramos, puesto en obra</v>
          </cell>
        </row>
        <row r="151">
          <cell r="A151" t="str">
            <v xml:space="preserve">Cemento blanco </v>
          </cell>
          <cell r="B151" t="str">
            <v>KG</v>
          </cell>
          <cell r="C151">
            <v>1</v>
          </cell>
          <cell r="D151">
            <v>1200</v>
          </cell>
          <cell r="E151">
            <v>4.4999999999999998E-2</v>
          </cell>
          <cell r="F151">
            <v>1254</v>
          </cell>
        </row>
        <row r="152">
          <cell r="A152" t="str">
            <v>Cerradura Inafer C-998 Madera</v>
          </cell>
          <cell r="B152" t="str">
            <v>UN</v>
          </cell>
          <cell r="C152">
            <v>1</v>
          </cell>
          <cell r="D152">
            <v>30900</v>
          </cell>
          <cell r="E152">
            <v>4.4999999999999998E-2</v>
          </cell>
          <cell r="F152">
            <v>32291</v>
          </cell>
        </row>
        <row r="153">
          <cell r="A153" t="str">
            <v>Cerradura Shalage Ref A30D - terraza, Georgia</v>
          </cell>
          <cell r="B153" t="str">
            <v>UN</v>
          </cell>
          <cell r="C153">
            <v>1</v>
          </cell>
          <cell r="D153">
            <v>35000</v>
          </cell>
          <cell r="E153">
            <v>4.4999999999999998E-2</v>
          </cell>
          <cell r="F153">
            <v>36575</v>
          </cell>
        </row>
        <row r="154">
          <cell r="A154" t="str">
            <v>Cerradura Shalage Ref B362 Doble cilindro</v>
          </cell>
          <cell r="B154" t="str">
            <v>UN</v>
          </cell>
          <cell r="C154">
            <v>1</v>
          </cell>
          <cell r="D154">
            <v>65000</v>
          </cell>
          <cell r="E154">
            <v>4.4999999999999998E-2</v>
          </cell>
          <cell r="F154">
            <v>67925</v>
          </cell>
        </row>
        <row r="155">
          <cell r="A155" t="str">
            <v>Cerradura Schlage T.A. Econ./Gold</v>
          </cell>
          <cell r="B155" t="str">
            <v>UN</v>
          </cell>
          <cell r="C155">
            <v>1</v>
          </cell>
          <cell r="D155">
            <v>14400</v>
          </cell>
          <cell r="E155">
            <v>4.4999999999999998E-2</v>
          </cell>
          <cell r="F155">
            <v>15048</v>
          </cell>
        </row>
        <row r="156">
          <cell r="A156" t="str">
            <v>Cerradura Gato doble cerrojo/210400</v>
          </cell>
          <cell r="B156" t="str">
            <v>UN</v>
          </cell>
          <cell r="C156">
            <v>1</v>
          </cell>
          <cell r="D156">
            <v>34200</v>
          </cell>
          <cell r="E156">
            <v>4.4999999999999998E-2</v>
          </cell>
          <cell r="F156">
            <v>35739</v>
          </cell>
        </row>
        <row r="157">
          <cell r="A157" t="str">
            <v>Cerradura YALE 170 1/4</v>
          </cell>
          <cell r="B157" t="str">
            <v>UN</v>
          </cell>
          <cell r="C157">
            <v>1</v>
          </cell>
          <cell r="D157">
            <v>41850</v>
          </cell>
          <cell r="E157">
            <v>4.4999999999999998E-2</v>
          </cell>
          <cell r="F157">
            <v>43733</v>
          </cell>
        </row>
        <row r="158">
          <cell r="A158" t="str">
            <v>Cerradura YALE doble pasador 987-1 1/4</v>
          </cell>
          <cell r="B158" t="str">
            <v>UN</v>
          </cell>
          <cell r="C158">
            <v>1</v>
          </cell>
          <cell r="D158">
            <v>54800</v>
          </cell>
          <cell r="E158">
            <v>4.4999999999999998E-2</v>
          </cell>
          <cell r="F158">
            <v>57266</v>
          </cell>
        </row>
        <row r="159">
          <cell r="A159" t="str">
            <v>Cerradura de alcoba en poma metálica</v>
          </cell>
          <cell r="B159" t="str">
            <v>UN</v>
          </cell>
          <cell r="C159">
            <v>1</v>
          </cell>
          <cell r="D159">
            <v>40550</v>
          </cell>
          <cell r="E159">
            <v>4.4999999999999998E-2</v>
          </cell>
          <cell r="F159">
            <v>42375</v>
          </cell>
        </row>
        <row r="160">
          <cell r="A160" t="str">
            <v>Cerradura puerta discapacitados 63 AA - F30 B A &amp; A</v>
          </cell>
          <cell r="B160" t="str">
            <v>UN</v>
          </cell>
          <cell r="C160">
            <v>1</v>
          </cell>
          <cell r="D160">
            <v>100000</v>
          </cell>
          <cell r="E160">
            <v>4.4999999999999998E-2</v>
          </cell>
          <cell r="F160">
            <v>104500</v>
          </cell>
        </row>
        <row r="161">
          <cell r="A161" t="str">
            <v>Chazo p/tornillo 1/8" x 1 1/4</v>
          </cell>
          <cell r="B161" t="str">
            <v>UN</v>
          </cell>
          <cell r="C161">
            <v>1</v>
          </cell>
          <cell r="D161">
            <v>634.5</v>
          </cell>
          <cell r="E161">
            <v>4.4999999999999998E-2</v>
          </cell>
          <cell r="F161">
            <v>663</v>
          </cell>
        </row>
        <row r="162">
          <cell r="A162" t="str">
            <v>Cheque red white roscado de   1/2"; incluye accesorios</v>
          </cell>
          <cell r="B162" t="str">
            <v>UN</v>
          </cell>
          <cell r="C162">
            <v>1</v>
          </cell>
          <cell r="D162">
            <v>28000</v>
          </cell>
          <cell r="E162">
            <v>4.4999999999999998E-2</v>
          </cell>
          <cell r="F162">
            <v>29260</v>
          </cell>
        </row>
        <row r="163">
          <cell r="A163" t="str">
            <v>Cheque red white roscado  3/4"; incluye accesorios</v>
          </cell>
          <cell r="B163" t="str">
            <v>UN</v>
          </cell>
          <cell r="C163">
            <v>1</v>
          </cell>
          <cell r="D163">
            <v>38000</v>
          </cell>
          <cell r="E163">
            <v>4.4999999999999998E-2</v>
          </cell>
          <cell r="F163">
            <v>39710</v>
          </cell>
        </row>
        <row r="164">
          <cell r="A164" t="str">
            <v>Cheque red white roscado de 1"; incluye accesorios</v>
          </cell>
          <cell r="B164" t="str">
            <v>UN</v>
          </cell>
          <cell r="C164">
            <v>1</v>
          </cell>
          <cell r="D164">
            <v>52000</v>
          </cell>
          <cell r="E164">
            <v>4.4999999999999998E-2</v>
          </cell>
          <cell r="F164">
            <v>54340</v>
          </cell>
        </row>
        <row r="165">
          <cell r="A165" t="str">
            <v>Valvula - Cheque cortina HICC Helbert  1 1/4" ; incluye accesorios</v>
          </cell>
          <cell r="B165" t="str">
            <v>UN</v>
          </cell>
          <cell r="C165">
            <v>1</v>
          </cell>
          <cell r="D165">
            <v>105000</v>
          </cell>
          <cell r="E165">
            <v>4.4999999999999998E-2</v>
          </cell>
          <cell r="F165">
            <v>109725</v>
          </cell>
        </row>
        <row r="166">
          <cell r="A166" t="str">
            <v>Valvula - Cheque cortina HICC Helbert  1 1/2" ; incluye accesorios</v>
          </cell>
          <cell r="B166" t="str">
            <v>UN</v>
          </cell>
          <cell r="C166">
            <v>1</v>
          </cell>
          <cell r="D166">
            <v>160000</v>
          </cell>
          <cell r="E166">
            <v>4.4999999999999998E-2</v>
          </cell>
          <cell r="F166">
            <v>167200</v>
          </cell>
        </row>
        <row r="167">
          <cell r="A167" t="str">
            <v>Valvula - Cheque cortina HICC Helbert  2" ; incluye accesorios</v>
          </cell>
          <cell r="B167" t="str">
            <v>UN</v>
          </cell>
          <cell r="C167">
            <v>1</v>
          </cell>
          <cell r="D167">
            <v>253000</v>
          </cell>
          <cell r="E167">
            <v>4.4999999999999998E-2</v>
          </cell>
          <cell r="F167">
            <v>264385</v>
          </cell>
        </row>
        <row r="168">
          <cell r="A168" t="str">
            <v>Valvula - Cheque cortina HICC Helbert   3" ; incluye accesorios</v>
          </cell>
          <cell r="B168" t="str">
            <v>UN</v>
          </cell>
          <cell r="C168">
            <v>1</v>
          </cell>
          <cell r="D168">
            <v>582000</v>
          </cell>
          <cell r="E168">
            <v>4.4999999999999998E-2</v>
          </cell>
          <cell r="F168">
            <v>608190</v>
          </cell>
        </row>
        <row r="169">
          <cell r="A169" t="str">
            <v>Cinta Aislante</v>
          </cell>
          <cell r="B169" t="str">
            <v>UN</v>
          </cell>
          <cell r="C169">
            <v>1</v>
          </cell>
          <cell r="D169">
            <v>1300</v>
          </cell>
          <cell r="E169">
            <v>4.4999999999999998E-2</v>
          </cell>
          <cell r="F169">
            <v>1359</v>
          </cell>
        </row>
        <row r="170">
          <cell r="A170" t="str">
            <v>Codo de Bajante 45º Amazonas</v>
          </cell>
          <cell r="B170" t="str">
            <v>UN</v>
          </cell>
          <cell r="C170">
            <v>1</v>
          </cell>
          <cell r="D170">
            <v>3890</v>
          </cell>
          <cell r="E170">
            <v>4.4999999999999998E-2</v>
          </cell>
          <cell r="F170">
            <v>4065</v>
          </cell>
        </row>
        <row r="171">
          <cell r="A171" t="str">
            <v>Codo 90º 1/4 CxC 3"</v>
          </cell>
          <cell r="B171" t="str">
            <v>UN</v>
          </cell>
          <cell r="C171">
            <v>1</v>
          </cell>
          <cell r="D171">
            <v>3510</v>
          </cell>
          <cell r="E171">
            <v>4.4999999999999998E-2</v>
          </cell>
          <cell r="F171">
            <v>3668</v>
          </cell>
        </row>
        <row r="172">
          <cell r="A172" t="str">
            <v>Codo 90º 1/4 CxC 4"</v>
          </cell>
          <cell r="B172" t="str">
            <v>UN</v>
          </cell>
          <cell r="C172">
            <v>1</v>
          </cell>
          <cell r="D172">
            <v>6430</v>
          </cell>
          <cell r="E172">
            <v>4.4999999999999998E-2</v>
          </cell>
          <cell r="F172">
            <v>6719</v>
          </cell>
        </row>
        <row r="173">
          <cell r="A173" t="str">
            <v>Codo 90º Pres.PVC 2"</v>
          </cell>
          <cell r="B173" t="str">
            <v>UN</v>
          </cell>
          <cell r="C173">
            <v>1</v>
          </cell>
          <cell r="D173">
            <v>6300</v>
          </cell>
          <cell r="E173">
            <v>4.4999999999999998E-2</v>
          </cell>
          <cell r="F173">
            <v>6584</v>
          </cell>
        </row>
        <row r="174">
          <cell r="A174" t="str">
            <v>Codo 90º Pres.PVC 1"</v>
          </cell>
          <cell r="B174" t="str">
            <v>UN</v>
          </cell>
          <cell r="C174">
            <v>1</v>
          </cell>
          <cell r="D174">
            <v>1000</v>
          </cell>
          <cell r="E174">
            <v>4.4999999999999998E-2</v>
          </cell>
          <cell r="F174">
            <v>1045</v>
          </cell>
        </row>
        <row r="175">
          <cell r="A175" t="str">
            <v>Codo 90º Pres.PVC 1/2"</v>
          </cell>
          <cell r="B175" t="str">
            <v>UN</v>
          </cell>
          <cell r="C175">
            <v>1</v>
          </cell>
          <cell r="D175">
            <v>270</v>
          </cell>
          <cell r="E175">
            <v>4.4999999999999998E-2</v>
          </cell>
          <cell r="F175">
            <v>282</v>
          </cell>
        </row>
        <row r="176">
          <cell r="A176" t="str">
            <v>Codo 90º Pres.PVC 3/4"</v>
          </cell>
          <cell r="B176" t="str">
            <v>UN</v>
          </cell>
          <cell r="C176">
            <v>1</v>
          </cell>
          <cell r="D176">
            <v>420</v>
          </cell>
          <cell r="E176">
            <v>4.4999999999999998E-2</v>
          </cell>
          <cell r="F176">
            <v>439</v>
          </cell>
        </row>
        <row r="177">
          <cell r="A177" t="str">
            <v>Codo 90º Pres.PVC 1 1/2"</v>
          </cell>
          <cell r="B177" t="str">
            <v>UN</v>
          </cell>
          <cell r="C177">
            <v>1</v>
          </cell>
          <cell r="D177">
            <v>3800</v>
          </cell>
          <cell r="E177">
            <v>4.4999999999999998E-2</v>
          </cell>
          <cell r="F177">
            <v>3971</v>
          </cell>
        </row>
        <row r="178">
          <cell r="A178" t="str">
            <v>Codo H.G: 1/2"</v>
          </cell>
          <cell r="B178" t="str">
            <v>UN</v>
          </cell>
          <cell r="C178">
            <v>1</v>
          </cell>
          <cell r="D178">
            <v>615</v>
          </cell>
          <cell r="E178">
            <v>4.4999999999999998E-2</v>
          </cell>
          <cell r="F178">
            <v>643</v>
          </cell>
        </row>
        <row r="179">
          <cell r="A179" t="str">
            <v>Codo PVC-P 3/4"</v>
          </cell>
          <cell r="B179" t="str">
            <v>UN</v>
          </cell>
          <cell r="C179">
            <v>1</v>
          </cell>
          <cell r="D179">
            <v>556</v>
          </cell>
          <cell r="E179">
            <v>4.4999999999999998E-2</v>
          </cell>
          <cell r="F179">
            <v>581</v>
          </cell>
        </row>
        <row r="180">
          <cell r="A180" t="str">
            <v>Codo PVC-P 1/2"</v>
          </cell>
          <cell r="B180" t="str">
            <v>UN</v>
          </cell>
          <cell r="C180">
            <v>1</v>
          </cell>
          <cell r="D180">
            <v>335</v>
          </cell>
          <cell r="E180">
            <v>4.4999999999999998E-2</v>
          </cell>
          <cell r="F180">
            <v>350</v>
          </cell>
        </row>
        <row r="181">
          <cell r="A181" t="str">
            <v>Codo PVC-S  22,5º</v>
          </cell>
          <cell r="B181" t="str">
            <v>UN</v>
          </cell>
          <cell r="C181">
            <v>1</v>
          </cell>
          <cell r="D181">
            <v>2500</v>
          </cell>
          <cell r="E181">
            <v>4.4999999999999998E-2</v>
          </cell>
          <cell r="F181">
            <v>2613</v>
          </cell>
        </row>
        <row r="182">
          <cell r="A182" t="str">
            <v>Codo 90º  CxC Sanitario 2"</v>
          </cell>
          <cell r="B182" t="str">
            <v>UN</v>
          </cell>
          <cell r="C182">
            <v>1</v>
          </cell>
          <cell r="D182">
            <v>1850</v>
          </cell>
          <cell r="E182">
            <v>4.4999999999999998E-2</v>
          </cell>
          <cell r="F182">
            <v>1933</v>
          </cell>
        </row>
        <row r="183">
          <cell r="A183" t="str">
            <v>Codo 90º  CxC Sanitario 3"</v>
          </cell>
          <cell r="B183" t="str">
            <v>UN</v>
          </cell>
          <cell r="C183">
            <v>1</v>
          </cell>
          <cell r="D183">
            <v>4100</v>
          </cell>
          <cell r="E183">
            <v>4.4999999999999998E-2</v>
          </cell>
          <cell r="F183">
            <v>4285</v>
          </cell>
        </row>
        <row r="184">
          <cell r="A184" t="str">
            <v>Codo 90º  CxC Sanitario 4"</v>
          </cell>
          <cell r="B184" t="str">
            <v>UN</v>
          </cell>
          <cell r="C184">
            <v>1</v>
          </cell>
          <cell r="D184">
            <v>7950</v>
          </cell>
          <cell r="E184">
            <v>4.4999999999999998E-2</v>
          </cell>
          <cell r="F184">
            <v>8308</v>
          </cell>
        </row>
        <row r="185">
          <cell r="A185" t="str">
            <v>Concreto de 2,000 p.s.i.</v>
          </cell>
          <cell r="B185" t="str">
            <v>M3</v>
          </cell>
          <cell r="C185">
            <v>1</v>
          </cell>
          <cell r="D185">
            <v>245321</v>
          </cell>
          <cell r="E185">
            <v>0</v>
          </cell>
          <cell r="F185">
            <v>245321</v>
          </cell>
        </row>
        <row r="186">
          <cell r="A186" t="str">
            <v>Concreto de 2,500 p.s.i.</v>
          </cell>
          <cell r="B186" t="str">
            <v>M3</v>
          </cell>
          <cell r="C186">
            <v>1</v>
          </cell>
          <cell r="D186">
            <v>247310</v>
          </cell>
          <cell r="E186">
            <v>0</v>
          </cell>
          <cell r="F186">
            <v>247310</v>
          </cell>
        </row>
        <row r="187">
          <cell r="A187" t="str">
            <v>Concreto de 3,000 p.s.i.</v>
          </cell>
          <cell r="B187" t="str">
            <v>M3</v>
          </cell>
          <cell r="C187">
            <v>1</v>
          </cell>
          <cell r="D187">
            <v>260080</v>
          </cell>
          <cell r="E187">
            <v>0</v>
          </cell>
          <cell r="F187">
            <v>260080</v>
          </cell>
        </row>
        <row r="188">
          <cell r="A188" t="str">
            <v>Conector resorte rojo</v>
          </cell>
          <cell r="B188" t="str">
            <v>UN</v>
          </cell>
          <cell r="C188">
            <v>1</v>
          </cell>
          <cell r="D188">
            <v>850</v>
          </cell>
          <cell r="E188">
            <v>4.4999999999999998E-2</v>
          </cell>
          <cell r="F188">
            <v>888</v>
          </cell>
        </row>
        <row r="189">
          <cell r="A189" t="str">
            <v>Conector para varilla cooper weld</v>
          </cell>
          <cell r="B189" t="str">
            <v>UN</v>
          </cell>
          <cell r="C189">
            <v>1</v>
          </cell>
          <cell r="D189">
            <v>4500</v>
          </cell>
          <cell r="E189">
            <v>4.4999999999999998E-2</v>
          </cell>
          <cell r="F189">
            <v>4703</v>
          </cell>
        </row>
        <row r="190">
          <cell r="A190" t="str">
            <v>Correa Z HR 305 x 80 Cal. 14 Long.6 m.</v>
          </cell>
          <cell r="B190" t="str">
            <v>ML</v>
          </cell>
          <cell r="C190">
            <v>1</v>
          </cell>
          <cell r="D190">
            <v>58085</v>
          </cell>
          <cell r="E190">
            <v>4.4999999999999998E-2</v>
          </cell>
          <cell r="F190">
            <v>60699</v>
          </cell>
        </row>
        <row r="191">
          <cell r="A191" t="str">
            <v>Cortina enrrollableBlackout</v>
          </cell>
          <cell r="B191" t="str">
            <v>M2</v>
          </cell>
          <cell r="C191">
            <v>1</v>
          </cell>
          <cell r="D191">
            <v>30000</v>
          </cell>
          <cell r="E191">
            <v>4.4999999999999998E-2</v>
          </cell>
          <cell r="F191">
            <v>31350</v>
          </cell>
        </row>
        <row r="192">
          <cell r="A192" t="str">
            <v>Cerco ordinario 3M</v>
          </cell>
          <cell r="B192" t="str">
            <v>ML</v>
          </cell>
          <cell r="C192">
            <v>1</v>
          </cell>
          <cell r="D192">
            <v>1550</v>
          </cell>
          <cell r="E192">
            <v>4.4999999999999998E-2</v>
          </cell>
          <cell r="F192">
            <v>1620</v>
          </cell>
        </row>
        <row r="193">
          <cell r="A193" t="str">
            <v>Curva galvanizada de 1"</v>
          </cell>
          <cell r="B193" t="str">
            <v>UN</v>
          </cell>
          <cell r="C193">
            <v>1</v>
          </cell>
          <cell r="D193">
            <v>6600</v>
          </cell>
          <cell r="E193">
            <v>4.4999999999999998E-2</v>
          </cell>
          <cell r="F193">
            <v>6897</v>
          </cell>
        </row>
        <row r="194">
          <cell r="A194" t="str">
            <v>Desperdicio acero 3%</v>
          </cell>
          <cell r="B194" t="str">
            <v>%</v>
          </cell>
          <cell r="C194">
            <v>1</v>
          </cell>
          <cell r="D194">
            <v>84</v>
          </cell>
          <cell r="E194">
            <v>4.4999999999999998E-2</v>
          </cell>
          <cell r="F194">
            <v>88</v>
          </cell>
        </row>
        <row r="195">
          <cell r="A195" t="str">
            <v>Detergentes, ácidos</v>
          </cell>
          <cell r="B195" t="str">
            <v>GL</v>
          </cell>
          <cell r="C195">
            <v>1</v>
          </cell>
          <cell r="D195">
            <v>750</v>
          </cell>
          <cell r="E195">
            <v>4.4999999999999998E-2</v>
          </cell>
          <cell r="F195">
            <v>784</v>
          </cell>
        </row>
        <row r="196">
          <cell r="A196" t="str">
            <v>Enchape de mesón en madera Cedro</v>
          </cell>
          <cell r="B196" t="str">
            <v>M2</v>
          </cell>
          <cell r="C196">
            <v>1</v>
          </cell>
          <cell r="D196">
            <v>95000</v>
          </cell>
          <cell r="E196">
            <v>4.4999999999999998E-2</v>
          </cell>
          <cell r="F196">
            <v>99275</v>
          </cell>
        </row>
        <row r="197">
          <cell r="A197" t="str">
            <v>Escuadra metálica para anclaje</v>
          </cell>
          <cell r="B197" t="str">
            <v>UN</v>
          </cell>
          <cell r="C197">
            <v>1</v>
          </cell>
          <cell r="D197">
            <v>3000</v>
          </cell>
          <cell r="E197">
            <v>4.4999999999999998E-2</v>
          </cell>
          <cell r="F197">
            <v>3135</v>
          </cell>
        </row>
        <row r="198">
          <cell r="A198" t="str">
            <v>Esfumado 20,5 x 20,5</v>
          </cell>
          <cell r="B198" t="str">
            <v>M2</v>
          </cell>
          <cell r="C198">
            <v>1</v>
          </cell>
          <cell r="D198">
            <v>12400</v>
          </cell>
          <cell r="E198">
            <v>4.4999999999999998E-2</v>
          </cell>
          <cell r="F198">
            <v>12958</v>
          </cell>
        </row>
        <row r="199">
          <cell r="A199" t="str">
            <v>Esmalte sobre reja</v>
          </cell>
          <cell r="B199" t="str">
            <v>M2</v>
          </cell>
          <cell r="C199">
            <v>1</v>
          </cell>
          <cell r="D199">
            <v>2500</v>
          </cell>
          <cell r="E199">
            <v>4.4999999999999998E-2</v>
          </cell>
          <cell r="F199">
            <v>2613</v>
          </cell>
        </row>
        <row r="200">
          <cell r="A200" t="str">
            <v>Esmalte mate supersintético</v>
          </cell>
          <cell r="B200" t="str">
            <v>GL</v>
          </cell>
          <cell r="C200">
            <v>1</v>
          </cell>
          <cell r="D200">
            <v>52200</v>
          </cell>
          <cell r="E200">
            <v>4.4999999999999998E-2</v>
          </cell>
          <cell r="F200">
            <v>54549</v>
          </cell>
        </row>
        <row r="201">
          <cell r="A201" t="str">
            <v>Esmalte sintético para señalización</v>
          </cell>
          <cell r="B201" t="str">
            <v>GL</v>
          </cell>
          <cell r="C201">
            <v>1</v>
          </cell>
          <cell r="D201">
            <v>48000</v>
          </cell>
          <cell r="E201">
            <v>4.4999999999999998E-2</v>
          </cell>
          <cell r="F201">
            <v>50160</v>
          </cell>
        </row>
        <row r="202">
          <cell r="A202" t="str">
            <v>Esmalte sintético Pintulux</v>
          </cell>
          <cell r="B202" t="str">
            <v>GL</v>
          </cell>
          <cell r="C202">
            <v>1</v>
          </cell>
          <cell r="D202">
            <v>45000</v>
          </cell>
          <cell r="E202">
            <v>4.4999999999999998E-2</v>
          </cell>
          <cell r="F202">
            <v>47025</v>
          </cell>
        </row>
        <row r="203">
          <cell r="A203" t="str">
            <v>Esmalte epoxico Epoxibler 2 componentes</v>
          </cell>
          <cell r="B203" t="str">
            <v>GL</v>
          </cell>
          <cell r="C203">
            <v>1</v>
          </cell>
          <cell r="D203">
            <v>108000</v>
          </cell>
          <cell r="E203">
            <v>4.4999999999999998E-2</v>
          </cell>
          <cell r="F203">
            <v>112860</v>
          </cell>
        </row>
        <row r="204">
          <cell r="A204" t="str">
            <v xml:space="preserve">Estuco </v>
          </cell>
          <cell r="B204" t="str">
            <v>KG</v>
          </cell>
          <cell r="C204">
            <v>1</v>
          </cell>
          <cell r="D204">
            <v>5000</v>
          </cell>
          <cell r="E204">
            <v>4.4999999999999998E-2</v>
          </cell>
          <cell r="F204">
            <v>5225</v>
          </cell>
        </row>
        <row r="205">
          <cell r="A205" t="str">
            <v>Espejo biselado de 4 mm</v>
          </cell>
          <cell r="B205" t="str">
            <v>M2</v>
          </cell>
          <cell r="C205">
            <v>1</v>
          </cell>
          <cell r="D205">
            <v>70000</v>
          </cell>
          <cell r="E205">
            <v>4.4999999999999998E-2</v>
          </cell>
          <cell r="F205">
            <v>73150</v>
          </cell>
        </row>
        <row r="206">
          <cell r="A206" t="str">
            <v>Disolvente Thinner</v>
          </cell>
          <cell r="B206" t="str">
            <v>GL</v>
          </cell>
          <cell r="C206">
            <v>1</v>
          </cell>
          <cell r="D206">
            <v>12250</v>
          </cell>
          <cell r="E206">
            <v>4.4999999999999998E-2</v>
          </cell>
          <cell r="F206">
            <v>12801</v>
          </cell>
        </row>
        <row r="207">
          <cell r="A207" t="str">
            <v>Ducha Galaxia sencilla</v>
          </cell>
          <cell r="B207" t="str">
            <v>UN</v>
          </cell>
          <cell r="C207">
            <v>1</v>
          </cell>
          <cell r="D207">
            <v>23200</v>
          </cell>
          <cell r="E207">
            <v>4.4999999999999998E-2</v>
          </cell>
          <cell r="F207">
            <v>24244</v>
          </cell>
        </row>
        <row r="208">
          <cell r="A208" t="str">
            <v>Durmiente abarco 4M</v>
          </cell>
          <cell r="B208" t="str">
            <v>ML</v>
          </cell>
          <cell r="C208">
            <v>1</v>
          </cell>
          <cell r="D208">
            <v>1913</v>
          </cell>
          <cell r="E208">
            <v>4.4999999999999998E-2</v>
          </cell>
          <cell r="F208">
            <v>1999</v>
          </cell>
        </row>
        <row r="209">
          <cell r="A209" t="str">
            <v>Durmiente ordinario 3 m</v>
          </cell>
          <cell r="B209" t="str">
            <v>ML</v>
          </cell>
          <cell r="C209">
            <v>1</v>
          </cell>
          <cell r="D209">
            <v>367</v>
          </cell>
          <cell r="E209">
            <v>4.4999999999999998E-2</v>
          </cell>
          <cell r="F209">
            <v>384</v>
          </cell>
        </row>
        <row r="210">
          <cell r="A210" t="str">
            <v>Gancho teja eternit</v>
          </cell>
          <cell r="B210" t="str">
            <v>UN</v>
          </cell>
          <cell r="C210">
            <v>1</v>
          </cell>
          <cell r="D210">
            <v>190</v>
          </cell>
          <cell r="E210">
            <v>4.4999999999999998E-2</v>
          </cell>
          <cell r="F210">
            <v>199</v>
          </cell>
        </row>
        <row r="211">
          <cell r="A211" t="str">
            <v>Gancho Tensor GalvanizadoTipo comercial 5/16 x 5"</v>
          </cell>
          <cell r="B211" t="str">
            <v>UN</v>
          </cell>
          <cell r="C211">
            <v>1</v>
          </cell>
          <cell r="D211">
            <v>2680</v>
          </cell>
          <cell r="E211">
            <v>4.4999999999999998E-2</v>
          </cell>
          <cell r="F211">
            <v>2801</v>
          </cell>
        </row>
        <row r="212">
          <cell r="A212" t="str">
            <v xml:space="preserve">Gancho galvanizado con platina </v>
          </cell>
          <cell r="B212" t="str">
            <v>UN</v>
          </cell>
          <cell r="C212">
            <v>1</v>
          </cell>
          <cell r="D212">
            <v>11500</v>
          </cell>
          <cell r="E212">
            <v>4.4999999999999998E-2</v>
          </cell>
          <cell r="F212">
            <v>12018</v>
          </cell>
        </row>
        <row r="213">
          <cell r="A213" t="str">
            <v>Gravilla de rio (viaje 5 m3)</v>
          </cell>
          <cell r="B213" t="str">
            <v>M3</v>
          </cell>
          <cell r="C213">
            <v>1</v>
          </cell>
          <cell r="D213">
            <v>44138</v>
          </cell>
          <cell r="E213">
            <v>4.4999999999999998E-2</v>
          </cell>
          <cell r="F213">
            <v>46124</v>
          </cell>
          <cell r="G213" t="str">
            <v>Por viaje de 5 metros cúbicos</v>
          </cell>
        </row>
        <row r="214">
          <cell r="A214" t="str">
            <v>Granito Pulido para mesones</v>
          </cell>
          <cell r="B214" t="str">
            <v>M2</v>
          </cell>
          <cell r="C214">
            <v>1</v>
          </cell>
          <cell r="D214">
            <v>24530</v>
          </cell>
          <cell r="E214">
            <v>0</v>
          </cell>
          <cell r="F214">
            <v>24530</v>
          </cell>
        </row>
        <row r="215">
          <cell r="A215" t="str">
            <v>Granito No.3</v>
          </cell>
          <cell r="B215" t="str">
            <v>Bulto</v>
          </cell>
          <cell r="C215">
            <v>1</v>
          </cell>
          <cell r="D215">
            <v>20000</v>
          </cell>
          <cell r="E215">
            <v>4.4999999999999998E-2</v>
          </cell>
          <cell r="F215">
            <v>20900</v>
          </cell>
        </row>
        <row r="216">
          <cell r="A216" t="str">
            <v>Gravilla mona Nº 2</v>
          </cell>
          <cell r="B216" t="str">
            <v>Bulto</v>
          </cell>
          <cell r="C216">
            <v>1</v>
          </cell>
          <cell r="D216">
            <v>18000</v>
          </cell>
          <cell r="E216">
            <v>4.4999999999999998E-2</v>
          </cell>
          <cell r="F216">
            <v>18810</v>
          </cell>
        </row>
        <row r="217">
          <cell r="A217" t="str">
            <v>Guaya 1/8"</v>
          </cell>
          <cell r="B217" t="str">
            <v>ML</v>
          </cell>
          <cell r="C217">
            <v>1</v>
          </cell>
          <cell r="D217">
            <v>500</v>
          </cell>
          <cell r="E217">
            <v>4.4999999999999998E-2</v>
          </cell>
          <cell r="F217">
            <v>523</v>
          </cell>
        </row>
        <row r="218">
          <cell r="A218" t="str">
            <v>Formaleta cedro macho</v>
          </cell>
          <cell r="B218" t="str">
            <v>m2</v>
          </cell>
          <cell r="C218">
            <v>1</v>
          </cell>
          <cell r="D218">
            <v>25000</v>
          </cell>
          <cell r="E218">
            <v>4.4999999999999998E-2</v>
          </cell>
          <cell r="F218">
            <v>26125</v>
          </cell>
        </row>
        <row r="219">
          <cell r="A219" t="str">
            <v>Flotador 3/4 plg - bronce, incluye accesorios</v>
          </cell>
          <cell r="B219" t="str">
            <v>UN</v>
          </cell>
          <cell r="C219">
            <v>1</v>
          </cell>
          <cell r="D219">
            <v>50000</v>
          </cell>
          <cell r="E219">
            <v>4.4999999999999998E-2</v>
          </cell>
          <cell r="F219">
            <v>52250</v>
          </cell>
        </row>
        <row r="220">
          <cell r="A220" t="str">
            <v>Flotador mecánico 1" Incluye accesorios</v>
          </cell>
          <cell r="B220" t="str">
            <v>UN</v>
          </cell>
          <cell r="C220">
            <v>1</v>
          </cell>
          <cell r="D220">
            <v>85000</v>
          </cell>
          <cell r="E220">
            <v>4.4999999999999998E-2</v>
          </cell>
          <cell r="F220">
            <v>88825</v>
          </cell>
        </row>
        <row r="221">
          <cell r="A221" t="str">
            <v>Falleva con portacandado</v>
          </cell>
          <cell r="B221" t="str">
            <v>UN</v>
          </cell>
          <cell r="C221">
            <v>1</v>
          </cell>
          <cell r="D221">
            <v>15000</v>
          </cell>
          <cell r="E221">
            <v>4.4999999999999998E-2</v>
          </cell>
          <cell r="F221">
            <v>15675</v>
          </cell>
        </row>
        <row r="222">
          <cell r="A222" t="str">
            <v xml:space="preserve">Falleva  </v>
          </cell>
          <cell r="B222" t="str">
            <v>UN</v>
          </cell>
          <cell r="C222">
            <v>1</v>
          </cell>
          <cell r="D222">
            <v>7800</v>
          </cell>
          <cell r="E222">
            <v>4.4999999999999998E-2</v>
          </cell>
          <cell r="F222">
            <v>8151</v>
          </cell>
        </row>
        <row r="223">
          <cell r="A223" t="str">
            <v>Guardaescoba granito  7 X 33</v>
          </cell>
          <cell r="B223" t="str">
            <v>Ml</v>
          </cell>
          <cell r="C223">
            <v>1</v>
          </cell>
          <cell r="D223">
            <v>9000</v>
          </cell>
          <cell r="E223">
            <v>4.4999999999999998E-2</v>
          </cell>
          <cell r="F223">
            <v>9405</v>
          </cell>
        </row>
        <row r="224">
          <cell r="A224" t="str">
            <v>Guardaescoba granito pulido media caña; tipo alfa</v>
          </cell>
          <cell r="B224" t="str">
            <v>Ml</v>
          </cell>
          <cell r="C224">
            <v>1</v>
          </cell>
          <cell r="D224">
            <v>35000</v>
          </cell>
          <cell r="E224">
            <v>4.4999999999999998E-2</v>
          </cell>
          <cell r="F224">
            <v>36575</v>
          </cell>
        </row>
        <row r="225">
          <cell r="A225" t="str">
            <v>Hidrosello Canal Amazonas</v>
          </cell>
          <cell r="B225" t="str">
            <v>UN</v>
          </cell>
          <cell r="C225">
            <v>1</v>
          </cell>
          <cell r="D225">
            <v>1028</v>
          </cell>
          <cell r="E225">
            <v>4.4999999999999998E-2</v>
          </cell>
          <cell r="F225">
            <v>1074</v>
          </cell>
        </row>
        <row r="226">
          <cell r="A226" t="str">
            <v>Interruptor doble</v>
          </cell>
          <cell r="B226" t="str">
            <v>UN</v>
          </cell>
          <cell r="C226">
            <v>1</v>
          </cell>
          <cell r="D226">
            <v>3173</v>
          </cell>
          <cell r="E226">
            <v>4.4999999999999998E-2</v>
          </cell>
          <cell r="F226">
            <v>3316</v>
          </cell>
        </row>
        <row r="227">
          <cell r="A227" t="str">
            <v xml:space="preserve">Interruptor sencillo </v>
          </cell>
          <cell r="B227" t="str">
            <v>UN</v>
          </cell>
          <cell r="C227">
            <v>1</v>
          </cell>
          <cell r="D227">
            <v>2180</v>
          </cell>
          <cell r="E227">
            <v>4.4999999999999998E-2</v>
          </cell>
          <cell r="F227">
            <v>2278</v>
          </cell>
        </row>
        <row r="228">
          <cell r="A228" t="str">
            <v>Interruptor Tipo industrial de 3 x 16/63 amp</v>
          </cell>
          <cell r="B228" t="str">
            <v>UN</v>
          </cell>
          <cell r="C228">
            <v>1</v>
          </cell>
          <cell r="D228">
            <v>250000</v>
          </cell>
          <cell r="E228">
            <v>4.4999999999999998E-2</v>
          </cell>
          <cell r="F228">
            <v>261250</v>
          </cell>
        </row>
        <row r="229">
          <cell r="A229" t="str">
            <v>Interruptor Tipo industrial de 3 x 75 amp ABB</v>
          </cell>
          <cell r="B229" t="str">
            <v>UN</v>
          </cell>
          <cell r="C229">
            <v>1</v>
          </cell>
          <cell r="D229">
            <v>275000</v>
          </cell>
          <cell r="E229">
            <v>4.4999999999999998E-2</v>
          </cell>
          <cell r="F229">
            <v>287375</v>
          </cell>
        </row>
        <row r="230">
          <cell r="E230">
            <v>4.4999999999999998E-2</v>
          </cell>
          <cell r="F230">
            <v>0</v>
          </cell>
        </row>
        <row r="231">
          <cell r="A231" t="str">
            <v>Interruptor enchufable de 3 x 15 amp</v>
          </cell>
          <cell r="B231" t="str">
            <v>UN</v>
          </cell>
          <cell r="C231">
            <v>1</v>
          </cell>
          <cell r="D231">
            <v>71900</v>
          </cell>
          <cell r="E231">
            <v>4.4999999999999998E-2</v>
          </cell>
          <cell r="F231">
            <v>75136</v>
          </cell>
        </row>
        <row r="232">
          <cell r="A232" t="str">
            <v>Interruptor enchufable de 1 x 15 / 60 amp</v>
          </cell>
          <cell r="B232" t="str">
            <v>UN</v>
          </cell>
          <cell r="C232">
            <v>1</v>
          </cell>
          <cell r="D232">
            <v>10750</v>
          </cell>
          <cell r="E232">
            <v>4.4999999999999998E-2</v>
          </cell>
          <cell r="F232">
            <v>11234</v>
          </cell>
        </row>
        <row r="233">
          <cell r="A233" t="str">
            <v>Interruptor enchufable de 2 x 15 / 30 amp</v>
          </cell>
          <cell r="B233" t="str">
            <v>UN</v>
          </cell>
          <cell r="C233">
            <v>1</v>
          </cell>
          <cell r="D233">
            <v>21500</v>
          </cell>
          <cell r="E233">
            <v>4.4999999999999998E-2</v>
          </cell>
          <cell r="F233">
            <v>22468</v>
          </cell>
        </row>
        <row r="234">
          <cell r="A234" t="str">
            <v>Interruptor enchufable de 2 x 40 / 60 amp</v>
          </cell>
          <cell r="B234" t="str">
            <v>UN</v>
          </cell>
          <cell r="C234">
            <v>1</v>
          </cell>
          <cell r="D234">
            <v>26000</v>
          </cell>
          <cell r="E234">
            <v>4.4999999999999998E-2</v>
          </cell>
          <cell r="F234">
            <v>27170</v>
          </cell>
        </row>
        <row r="235">
          <cell r="A235" t="str">
            <v>Interruptor enchufable de 2 x 70 amp</v>
          </cell>
          <cell r="B235" t="str">
            <v>UN</v>
          </cell>
          <cell r="C235">
            <v>1</v>
          </cell>
          <cell r="D235">
            <v>43000</v>
          </cell>
          <cell r="E235">
            <v>4.4999999999999998E-2</v>
          </cell>
          <cell r="F235">
            <v>44935</v>
          </cell>
        </row>
        <row r="236">
          <cell r="A236" t="str">
            <v>Hebilla  Band it de 1/2"</v>
          </cell>
          <cell r="B236" t="str">
            <v>UN</v>
          </cell>
          <cell r="C236">
            <v>1</v>
          </cell>
          <cell r="D236">
            <v>400</v>
          </cell>
          <cell r="E236">
            <v>4.4999999999999998E-2</v>
          </cell>
          <cell r="F236">
            <v>418</v>
          </cell>
        </row>
        <row r="237">
          <cell r="A237" t="str">
            <v>Hierro cuadrado 9 mm</v>
          </cell>
          <cell r="B237" t="str">
            <v>ML</v>
          </cell>
          <cell r="C237">
            <v>1</v>
          </cell>
          <cell r="D237">
            <v>1250</v>
          </cell>
          <cell r="E237">
            <v>4.4999999999999998E-2</v>
          </cell>
          <cell r="F237">
            <v>1306</v>
          </cell>
        </row>
        <row r="238">
          <cell r="A238" t="str">
            <v>Hoja puerta triplex 0,81</v>
          </cell>
          <cell r="B238" t="str">
            <v>UN</v>
          </cell>
          <cell r="C238">
            <v>1</v>
          </cell>
          <cell r="D238">
            <v>49200</v>
          </cell>
          <cell r="E238">
            <v>4.4999999999999998E-2</v>
          </cell>
          <cell r="F238">
            <v>51414</v>
          </cell>
        </row>
        <row r="239">
          <cell r="A239" t="str">
            <v>Hoja puerta triplex 4mm.(2x1). Entamborada. Estructura ancho=0.10 m., espesor 4cm.</v>
          </cell>
          <cell r="B239" t="str">
            <v>UN</v>
          </cell>
          <cell r="C239">
            <v>1</v>
          </cell>
          <cell r="D239">
            <v>85000</v>
          </cell>
          <cell r="E239">
            <v>4.4999999999999998E-2</v>
          </cell>
          <cell r="F239">
            <v>88825</v>
          </cell>
        </row>
        <row r="240">
          <cell r="A240" t="str">
            <v>Interruptor Doble Lum.101C</v>
          </cell>
          <cell r="B240" t="str">
            <v>UN</v>
          </cell>
          <cell r="C240">
            <v>1</v>
          </cell>
          <cell r="D240">
            <v>13700</v>
          </cell>
          <cell r="E240">
            <v>4.4999999999999998E-2</v>
          </cell>
          <cell r="F240">
            <v>14317</v>
          </cell>
        </row>
        <row r="241">
          <cell r="A241" t="str">
            <v>Instalación Acometidad Sanitaria - Baños inc Mat.</v>
          </cell>
          <cell r="B241" t="str">
            <v>UN</v>
          </cell>
          <cell r="C241">
            <v>1</v>
          </cell>
          <cell r="D241">
            <v>150000</v>
          </cell>
          <cell r="E241">
            <v>4.4999999999999998E-2</v>
          </cell>
          <cell r="F241">
            <v>156750</v>
          </cell>
        </row>
        <row r="242">
          <cell r="A242" t="str">
            <v>Juego conx. Tanque</v>
          </cell>
          <cell r="B242" t="str">
            <v>UN</v>
          </cell>
          <cell r="C242">
            <v>1</v>
          </cell>
          <cell r="D242">
            <v>9643</v>
          </cell>
          <cell r="E242">
            <v>4.4999999999999998E-2</v>
          </cell>
          <cell r="F242">
            <v>10077</v>
          </cell>
        </row>
        <row r="243">
          <cell r="A243" t="str">
            <v>Ladrillo prensado Santa Fe</v>
          </cell>
          <cell r="B243" t="str">
            <v>UN</v>
          </cell>
          <cell r="C243">
            <v>1</v>
          </cell>
          <cell r="D243">
            <v>650</v>
          </cell>
          <cell r="E243">
            <v>4.4999999999999998E-2</v>
          </cell>
          <cell r="F243">
            <v>679</v>
          </cell>
          <cell r="G243" t="str">
            <v>Por viaje de 1000 bloques</v>
          </cell>
        </row>
        <row r="244">
          <cell r="A244" t="str">
            <v>Ladrillo tolete recocido</v>
          </cell>
          <cell r="B244" t="str">
            <v>UN</v>
          </cell>
          <cell r="C244">
            <v>1</v>
          </cell>
          <cell r="D244">
            <v>400</v>
          </cell>
          <cell r="E244">
            <v>4.4999999999999998E-2</v>
          </cell>
          <cell r="F244">
            <v>418</v>
          </cell>
          <cell r="G244" t="str">
            <v>Por viaje de 1000 bloques</v>
          </cell>
        </row>
        <row r="245">
          <cell r="A245" t="str">
            <v>Ladrillo tolete común</v>
          </cell>
          <cell r="B245" t="str">
            <v>UN</v>
          </cell>
          <cell r="C245">
            <v>1</v>
          </cell>
          <cell r="D245">
            <v>450</v>
          </cell>
          <cell r="E245">
            <v>4.4999999999999998E-2</v>
          </cell>
          <cell r="F245">
            <v>470</v>
          </cell>
        </row>
        <row r="246">
          <cell r="A246" t="str">
            <v>Ladrillo estructural</v>
          </cell>
          <cell r="B246" t="str">
            <v>UN</v>
          </cell>
          <cell r="C246">
            <v>1</v>
          </cell>
          <cell r="D246">
            <v>500</v>
          </cell>
          <cell r="E246">
            <v>4.4999999999999998E-2</v>
          </cell>
          <cell r="F246">
            <v>523</v>
          </cell>
        </row>
        <row r="247">
          <cell r="A247" t="str">
            <v>Ladrillo rejilla</v>
          </cell>
          <cell r="B247" t="str">
            <v>UN</v>
          </cell>
          <cell r="C247">
            <v>1</v>
          </cell>
          <cell r="D247">
            <v>400</v>
          </cell>
          <cell r="E247">
            <v>4.4999999999999998E-2</v>
          </cell>
          <cell r="F247">
            <v>418</v>
          </cell>
        </row>
        <row r="248">
          <cell r="A248" t="str">
            <v>Lamina Cold-Rolled Cal.16</v>
          </cell>
          <cell r="B248" t="str">
            <v>UN</v>
          </cell>
          <cell r="C248">
            <v>1</v>
          </cell>
          <cell r="D248">
            <v>23210</v>
          </cell>
          <cell r="E248">
            <v>4.4999999999999998E-2</v>
          </cell>
          <cell r="F248">
            <v>24254</v>
          </cell>
        </row>
        <row r="249">
          <cell r="A249" t="str">
            <v>Lamina Cold-Rolled Cal.18  1 x 2 m</v>
          </cell>
          <cell r="B249" t="str">
            <v>UN</v>
          </cell>
          <cell r="C249">
            <v>1</v>
          </cell>
          <cell r="D249">
            <v>50000</v>
          </cell>
          <cell r="E249">
            <v>4.4999999999999998E-2</v>
          </cell>
          <cell r="F249">
            <v>52250</v>
          </cell>
        </row>
        <row r="250">
          <cell r="A250" t="str">
            <v>Lamina Cold-Rolled Cal. 18 -M2</v>
          </cell>
          <cell r="B250" t="str">
            <v>M2</v>
          </cell>
          <cell r="C250">
            <v>1</v>
          </cell>
          <cell r="D250">
            <v>25000</v>
          </cell>
          <cell r="E250">
            <v>4.4999999999999998E-2</v>
          </cell>
          <cell r="F250">
            <v>26125</v>
          </cell>
        </row>
        <row r="251">
          <cell r="A251" t="str">
            <v>Lamina galvanizada cal.22</v>
          </cell>
          <cell r="B251" t="str">
            <v>UN</v>
          </cell>
          <cell r="C251">
            <v>1</v>
          </cell>
          <cell r="D251">
            <v>32500</v>
          </cell>
          <cell r="E251">
            <v>4.4999999999999998E-2</v>
          </cell>
          <cell r="F251">
            <v>33963</v>
          </cell>
        </row>
        <row r="252">
          <cell r="A252" t="str">
            <v>Lámpara fluorescente 2 x 32 - T 8</v>
          </cell>
          <cell r="B252" t="str">
            <v>UN</v>
          </cell>
          <cell r="C252">
            <v>1</v>
          </cell>
          <cell r="D252">
            <v>65000</v>
          </cell>
          <cell r="E252">
            <v>4.4999999999999998E-2</v>
          </cell>
          <cell r="F252">
            <v>67925</v>
          </cell>
        </row>
        <row r="253">
          <cell r="A253" t="str">
            <v xml:space="preserve">Lámpara Fluorescente 2 x 48" </v>
          </cell>
          <cell r="B253" t="str">
            <v>UN</v>
          </cell>
          <cell r="C253">
            <v>1</v>
          </cell>
          <cell r="D253">
            <v>88000</v>
          </cell>
          <cell r="E253">
            <v>4.4999999999999998E-2</v>
          </cell>
          <cell r="F253">
            <v>91960</v>
          </cell>
        </row>
        <row r="254">
          <cell r="A254" t="str">
            <v>Lavadero de cemento 60 x 80</v>
          </cell>
          <cell r="B254" t="str">
            <v>UN</v>
          </cell>
          <cell r="C254">
            <v>1</v>
          </cell>
          <cell r="D254">
            <v>41000</v>
          </cell>
          <cell r="E254">
            <v>4.4999999999999998E-2</v>
          </cell>
          <cell r="F254">
            <v>42845</v>
          </cell>
        </row>
        <row r="255">
          <cell r="A255" t="str">
            <v>Lavamanos Acuacer</v>
          </cell>
          <cell r="B255" t="str">
            <v>UN</v>
          </cell>
          <cell r="C255">
            <v>1</v>
          </cell>
          <cell r="D255">
            <v>180000</v>
          </cell>
          <cell r="E255">
            <v>4.4999999999999998E-2</v>
          </cell>
          <cell r="F255">
            <v>188100</v>
          </cell>
        </row>
        <row r="256">
          <cell r="A256" t="str">
            <v>Lavamanos Acuacer, suministro e instalación</v>
          </cell>
          <cell r="B256" t="str">
            <v>UN</v>
          </cell>
          <cell r="C256">
            <v>1</v>
          </cell>
          <cell r="D256">
            <v>150000</v>
          </cell>
          <cell r="E256">
            <v>4.4999999999999998E-2</v>
          </cell>
          <cell r="F256">
            <v>156750</v>
          </cell>
        </row>
        <row r="257">
          <cell r="A257" t="str">
            <v>Lavaplatos galaxia</v>
          </cell>
          <cell r="B257" t="str">
            <v>UN</v>
          </cell>
          <cell r="C257">
            <v>1</v>
          </cell>
          <cell r="D257">
            <v>28900</v>
          </cell>
          <cell r="E257">
            <v>4.4999999999999998E-2</v>
          </cell>
          <cell r="F257">
            <v>30201</v>
          </cell>
        </row>
        <row r="258">
          <cell r="A258" t="str">
            <v>Llave terminal 1/2" - cromada , incluye adaptadores</v>
          </cell>
          <cell r="B258" t="str">
            <v>UN</v>
          </cell>
          <cell r="C258">
            <v>1</v>
          </cell>
          <cell r="D258">
            <v>9800</v>
          </cell>
          <cell r="E258">
            <v>4.4999999999999998E-2</v>
          </cell>
          <cell r="F258">
            <v>10241</v>
          </cell>
        </row>
        <row r="259">
          <cell r="A259" t="str">
            <v>Limpiador rem.PVC 760 gr</v>
          </cell>
          <cell r="B259" t="str">
            <v>UN</v>
          </cell>
          <cell r="C259">
            <v>1</v>
          </cell>
          <cell r="D259">
            <v>28672.000000000004</v>
          </cell>
          <cell r="E259">
            <v>4.4999999999999998E-2</v>
          </cell>
          <cell r="F259">
            <v>29962</v>
          </cell>
        </row>
        <row r="260">
          <cell r="A260" t="str">
            <v>Lona Verde</v>
          </cell>
          <cell r="B260" t="str">
            <v>ML</v>
          </cell>
          <cell r="C260">
            <v>1</v>
          </cell>
          <cell r="D260">
            <v>1800</v>
          </cell>
          <cell r="E260">
            <v>4.4999999999999998E-2</v>
          </cell>
          <cell r="F260">
            <v>1881</v>
          </cell>
        </row>
        <row r="261">
          <cell r="A261" t="str">
            <v>Lubricante de silicona Canal y Bajante Amazonas</v>
          </cell>
          <cell r="B261" t="str">
            <v>UN</v>
          </cell>
          <cell r="C261">
            <v>1</v>
          </cell>
          <cell r="D261">
            <v>2000</v>
          </cell>
          <cell r="E261">
            <v>4.4999999999999998E-2</v>
          </cell>
          <cell r="F261">
            <v>2090</v>
          </cell>
        </row>
        <row r="262">
          <cell r="A262" t="str">
            <v>Mallas electrosoldadas M - 131</v>
          </cell>
          <cell r="B262" t="str">
            <v>KG</v>
          </cell>
          <cell r="C262">
            <v>1</v>
          </cell>
          <cell r="D262">
            <v>2734.1079972658918</v>
          </cell>
          <cell r="E262">
            <v>4.4999999999999998E-2</v>
          </cell>
          <cell r="F262">
            <v>2857</v>
          </cell>
        </row>
        <row r="263">
          <cell r="A263" t="str">
            <v>Malla Eslabonada galvanizada Cal 12 huecos de 2 x  2 plg</v>
          </cell>
          <cell r="B263" t="str">
            <v>M2</v>
          </cell>
          <cell r="C263">
            <v>1</v>
          </cell>
          <cell r="D263">
            <v>10000</v>
          </cell>
          <cell r="E263">
            <v>4.4999999999999998E-2</v>
          </cell>
          <cell r="F263">
            <v>10450</v>
          </cell>
        </row>
        <row r="264">
          <cell r="A264" t="str">
            <v>Malla electrosoldada D 5 x 5 mm y Separación 15 x 15 cm</v>
          </cell>
          <cell r="B264" t="str">
            <v>KG</v>
          </cell>
          <cell r="C264">
            <v>1</v>
          </cell>
          <cell r="D264">
            <v>2734</v>
          </cell>
          <cell r="E264">
            <v>4.4999999999999998E-2</v>
          </cell>
          <cell r="F264">
            <v>2857</v>
          </cell>
        </row>
        <row r="265">
          <cell r="A265" t="str">
            <v>Malla con vena</v>
          </cell>
          <cell r="B265" t="str">
            <v>M2</v>
          </cell>
          <cell r="C265">
            <v>1</v>
          </cell>
          <cell r="D265">
            <v>3500</v>
          </cell>
          <cell r="E265">
            <v>4.4999999999999998E-2</v>
          </cell>
          <cell r="F265">
            <v>3658</v>
          </cell>
        </row>
        <row r="266">
          <cell r="A266" t="str">
            <v>Manija para ventana</v>
          </cell>
          <cell r="B266" t="str">
            <v>UN</v>
          </cell>
          <cell r="C266">
            <v>1</v>
          </cell>
          <cell r="D266">
            <v>1370</v>
          </cell>
          <cell r="E266">
            <v>4.4999999999999998E-2</v>
          </cell>
          <cell r="F266">
            <v>1432</v>
          </cell>
        </row>
        <row r="267">
          <cell r="A267" t="str">
            <v>Manto Asfaltico con foil de aluminio</v>
          </cell>
          <cell r="B267" t="str">
            <v>M2</v>
          </cell>
          <cell r="C267">
            <v>1</v>
          </cell>
          <cell r="D267">
            <v>16000</v>
          </cell>
          <cell r="E267">
            <v>4.4999999999999998E-2</v>
          </cell>
          <cell r="F267">
            <v>16720</v>
          </cell>
        </row>
        <row r="268">
          <cell r="A268" t="str">
            <v>Marco puerta de seguridad Cal.18</v>
          </cell>
          <cell r="B268" t="str">
            <v>ML</v>
          </cell>
          <cell r="C268">
            <v>1</v>
          </cell>
          <cell r="D268">
            <v>12000</v>
          </cell>
          <cell r="E268">
            <v>4.4999999999999998E-2</v>
          </cell>
          <cell r="F268">
            <v>12540</v>
          </cell>
        </row>
        <row r="269">
          <cell r="A269" t="str">
            <v>Marco puerta lámina Cold rolled Cal 18</v>
          </cell>
          <cell r="B269" t="str">
            <v>ML</v>
          </cell>
          <cell r="C269">
            <v>1</v>
          </cell>
          <cell r="D269">
            <v>13410</v>
          </cell>
          <cell r="E269">
            <v>0</v>
          </cell>
          <cell r="F269">
            <v>13410</v>
          </cell>
        </row>
        <row r="270">
          <cell r="A270" t="str">
            <v>Marco ventana lámina Cold rolled Cal 18</v>
          </cell>
          <cell r="B270" t="str">
            <v>ML</v>
          </cell>
          <cell r="C270">
            <v>1</v>
          </cell>
          <cell r="D270">
            <v>12908</v>
          </cell>
          <cell r="E270">
            <v>0</v>
          </cell>
          <cell r="F270">
            <v>12908</v>
          </cell>
        </row>
        <row r="271">
          <cell r="A271" t="str">
            <v>Marco puerta lámina 1.00. Lám.Cal.18</v>
          </cell>
          <cell r="B271" t="str">
            <v>UN</v>
          </cell>
          <cell r="C271">
            <v>1</v>
          </cell>
          <cell r="D271">
            <v>55000</v>
          </cell>
          <cell r="E271">
            <v>4.4999999999999998E-2</v>
          </cell>
          <cell r="F271">
            <v>57475</v>
          </cell>
        </row>
        <row r="272">
          <cell r="A272" t="str">
            <v>Marco y tapa para caja de inspección de  0,30 x 0,30 mts</v>
          </cell>
          <cell r="B272" t="str">
            <v>UN</v>
          </cell>
          <cell r="C272">
            <v>1</v>
          </cell>
          <cell r="D272">
            <v>35000</v>
          </cell>
          <cell r="E272">
            <v>0</v>
          </cell>
          <cell r="F272">
            <v>35000</v>
          </cell>
        </row>
        <row r="273">
          <cell r="A273" t="str">
            <v>Marco y tapa para cámara de inspección CS275</v>
          </cell>
          <cell r="B273" t="str">
            <v>UN</v>
          </cell>
          <cell r="C273">
            <v>1</v>
          </cell>
          <cell r="D273">
            <v>140000</v>
          </cell>
          <cell r="E273">
            <v>4.4999999999999998E-2</v>
          </cell>
          <cell r="F273">
            <v>146300</v>
          </cell>
        </row>
        <row r="274">
          <cell r="A274" t="str">
            <v>Marco y tapa para cámara de inspección CS274</v>
          </cell>
          <cell r="B274" t="str">
            <v>UN</v>
          </cell>
          <cell r="C274">
            <v>1</v>
          </cell>
          <cell r="D274">
            <v>126000</v>
          </cell>
          <cell r="E274">
            <v>4.4999999999999998E-2</v>
          </cell>
          <cell r="F274">
            <v>131670</v>
          </cell>
        </row>
        <row r="275">
          <cell r="A275" t="str">
            <v>Marmolina</v>
          </cell>
          <cell r="B275" t="str">
            <v>Bulto</v>
          </cell>
          <cell r="C275">
            <v>1</v>
          </cell>
          <cell r="D275">
            <v>7500</v>
          </cell>
          <cell r="E275">
            <v>4.4999999999999998E-2</v>
          </cell>
          <cell r="F275">
            <v>7838</v>
          </cell>
        </row>
        <row r="276">
          <cell r="A276" t="str">
            <v>Medidor monofásico 20 - 100 amp, 120/240 v</v>
          </cell>
          <cell r="B276" t="str">
            <v>UN</v>
          </cell>
          <cell r="C276">
            <v>1</v>
          </cell>
          <cell r="D276">
            <v>210000</v>
          </cell>
          <cell r="E276">
            <v>4.4999999999999998E-2</v>
          </cell>
          <cell r="F276">
            <v>219450</v>
          </cell>
        </row>
        <row r="277">
          <cell r="A277" t="str">
            <v>Micropersianas Flexalum (a=1.74 x h=1.68)</v>
          </cell>
          <cell r="E277">
            <v>4.4999999999999998E-2</v>
          </cell>
        </row>
        <row r="278">
          <cell r="A278" t="str">
            <v>Minirack de pared 37 x 52 x 51 cerrado, switch 8 puertos 10/100.</v>
          </cell>
          <cell r="B278" t="str">
            <v>UN</v>
          </cell>
          <cell r="C278">
            <v>1</v>
          </cell>
          <cell r="D278">
            <v>550000</v>
          </cell>
          <cell r="E278">
            <v>4.4999999999999998E-2</v>
          </cell>
          <cell r="F278">
            <v>574750</v>
          </cell>
        </row>
        <row r="279">
          <cell r="A279" t="str">
            <v>Mortero 1:3</v>
          </cell>
          <cell r="B279" t="str">
            <v>M3</v>
          </cell>
          <cell r="C279">
            <v>1</v>
          </cell>
          <cell r="D279">
            <v>209607</v>
          </cell>
          <cell r="E279">
            <v>0</v>
          </cell>
          <cell r="F279">
            <v>209607</v>
          </cell>
        </row>
        <row r="280">
          <cell r="A280" t="str">
            <v>Mortero 1:3 impermeabilizado</v>
          </cell>
          <cell r="B280" t="str">
            <v>M3</v>
          </cell>
          <cell r="C280">
            <v>1</v>
          </cell>
          <cell r="D280">
            <v>239079</v>
          </cell>
          <cell r="E280">
            <v>0</v>
          </cell>
          <cell r="F280">
            <v>239079</v>
          </cell>
        </row>
        <row r="281">
          <cell r="A281" t="str">
            <v>Mortero 1:4</v>
          </cell>
          <cell r="B281" t="str">
            <v>M3</v>
          </cell>
          <cell r="C281">
            <v>1</v>
          </cell>
          <cell r="D281">
            <v>179337</v>
          </cell>
          <cell r="E281">
            <v>0</v>
          </cell>
          <cell r="F281">
            <v>179337</v>
          </cell>
        </row>
        <row r="282">
          <cell r="A282" t="str">
            <v>Mortero 1:4 impermeabilizado</v>
          </cell>
          <cell r="B282" t="str">
            <v>M3</v>
          </cell>
          <cell r="C282">
            <v>1</v>
          </cell>
          <cell r="D282">
            <v>209540</v>
          </cell>
          <cell r="E282">
            <v>0</v>
          </cell>
          <cell r="F282">
            <v>209540</v>
          </cell>
        </row>
        <row r="283">
          <cell r="A283" t="str">
            <v>Mortero de pega 1:4 e=1,5 cm</v>
          </cell>
          <cell r="B283" t="str">
            <v>M3</v>
          </cell>
          <cell r="C283">
            <v>1</v>
          </cell>
          <cell r="D283">
            <v>179337</v>
          </cell>
          <cell r="E283">
            <v>0</v>
          </cell>
          <cell r="F283">
            <v>179337</v>
          </cell>
        </row>
        <row r="284">
          <cell r="A284" t="str">
            <v xml:space="preserve">Mortero de relleno 1:4 </v>
          </cell>
          <cell r="B284" t="str">
            <v>M3</v>
          </cell>
          <cell r="C284">
            <v>1</v>
          </cell>
          <cell r="D284">
            <v>179337</v>
          </cell>
          <cell r="E284">
            <v>0</v>
          </cell>
          <cell r="F284">
            <v>179337</v>
          </cell>
        </row>
        <row r="285">
          <cell r="A285" t="str">
            <v>Mortero 1:5</v>
          </cell>
          <cell r="B285" t="str">
            <v>M3</v>
          </cell>
          <cell r="C285">
            <v>1</v>
          </cell>
          <cell r="D285">
            <v>160931</v>
          </cell>
          <cell r="E285">
            <v>0</v>
          </cell>
          <cell r="F285">
            <v>160931</v>
          </cell>
        </row>
        <row r="286">
          <cell r="A286" t="str">
            <v>Mortero 1:7</v>
          </cell>
          <cell r="B286" t="str">
            <v>M3</v>
          </cell>
          <cell r="C286">
            <v>1</v>
          </cell>
          <cell r="D286">
            <v>132713</v>
          </cell>
          <cell r="E286">
            <v>0</v>
          </cell>
          <cell r="F286">
            <v>132713</v>
          </cell>
        </row>
        <row r="287">
          <cell r="A287" t="str">
            <v>MUEBLES ESPECIALES EN MADERA</v>
          </cell>
        </row>
        <row r="288">
          <cell r="A288" t="str">
            <v>Muebles individuales para cubículos. Estructura en flor morado, tabla triplex 4mm., cantos en cedro. Pintulaca caoba. Sistema de apoyo de los entrepaños en madera. Sistema de cierre cerradura tipo cajonera dorada, manijas plásticas. (A=0.60; L=0.85; h=1.0</v>
          </cell>
          <cell r="B288" t="str">
            <v>UN</v>
          </cell>
          <cell r="C288">
            <v>1</v>
          </cell>
          <cell r="D288">
            <v>300000</v>
          </cell>
          <cell r="E288">
            <v>4.4999999999999998E-2</v>
          </cell>
          <cell r="F288">
            <v>313500</v>
          </cell>
        </row>
        <row r="289">
          <cell r="A289" t="str">
            <v>Muebles individuales para cubículos. Estructura en flor morado, tabla triplex 4mm., cantos en cedro. Pintulaca caoba. Sistema de apoyo de los entrepaños en madera. Sistema de cierre cerradura tipo cajonera dorada, manijas plásticas. (A=0.76; L=1.02; h=1.0</v>
          </cell>
          <cell r="B289" t="str">
            <v>UN</v>
          </cell>
          <cell r="C289">
            <v>1</v>
          </cell>
          <cell r="D289">
            <v>350000</v>
          </cell>
          <cell r="E289">
            <v>4.4999999999999998E-2</v>
          </cell>
          <cell r="F289">
            <v>365750</v>
          </cell>
        </row>
        <row r="290">
          <cell r="A290" t="str">
            <v>Niple H.G. 1/2 " x 0,10 m</v>
          </cell>
          <cell r="B290" t="str">
            <v>UN</v>
          </cell>
          <cell r="C290">
            <v>1</v>
          </cell>
          <cell r="D290">
            <v>2100</v>
          </cell>
          <cell r="E290">
            <v>4.4999999999999998E-2</v>
          </cell>
          <cell r="F290">
            <v>2195</v>
          </cell>
        </row>
        <row r="291">
          <cell r="E291">
            <v>4.4999999999999998E-2</v>
          </cell>
        </row>
        <row r="292">
          <cell r="A292" t="str">
            <v>Niple H.G. 1/2 " x 0,20 m</v>
          </cell>
          <cell r="B292" t="str">
            <v>UN</v>
          </cell>
          <cell r="C292">
            <v>1</v>
          </cell>
          <cell r="D292">
            <v>2500</v>
          </cell>
          <cell r="E292">
            <v>4.4999999999999998E-2</v>
          </cell>
          <cell r="F292">
            <v>2613</v>
          </cell>
        </row>
        <row r="293">
          <cell r="A293" t="str">
            <v>DOTACIÓN MUEBLES AULAS</v>
          </cell>
        </row>
        <row r="294">
          <cell r="A294" t="str">
            <v>Una (1) mesa trapezoidal, con tres sillas según norma NTC 4731, clasifición clase 1.</v>
          </cell>
          <cell r="B294" t="str">
            <v>UN</v>
          </cell>
          <cell r="C294">
            <v>1</v>
          </cell>
          <cell r="D294">
            <v>209960</v>
          </cell>
          <cell r="E294">
            <v>0</v>
          </cell>
          <cell r="F294">
            <v>209960</v>
          </cell>
        </row>
        <row r="295">
          <cell r="A295" t="str">
            <v>Un (1) pupìtre con una (1)  silla, según norma NTC 4641, clasificación clase 3</v>
          </cell>
          <cell r="B295" t="str">
            <v>UN</v>
          </cell>
          <cell r="C295">
            <v>1</v>
          </cell>
          <cell r="D295">
            <v>220000</v>
          </cell>
          <cell r="E295">
            <v>4.4999999999999998E-2</v>
          </cell>
          <cell r="F295">
            <v>229900</v>
          </cell>
        </row>
        <row r="296">
          <cell r="A296" t="str">
            <v>Silla Universitaria Norma NTC 4734</v>
          </cell>
          <cell r="B296" t="str">
            <v>UN</v>
          </cell>
          <cell r="C296">
            <v>1</v>
          </cell>
          <cell r="D296">
            <v>69600</v>
          </cell>
          <cell r="E296">
            <v>0</v>
          </cell>
          <cell r="F296">
            <v>69600</v>
          </cell>
        </row>
        <row r="297">
          <cell r="A297" t="str">
            <v>Tablero blanco para escribir, con marcador de tinta seca borrable, de 2,40 x 1,20 m, Norma NTC 4726</v>
          </cell>
          <cell r="B297" t="str">
            <v>UN</v>
          </cell>
          <cell r="C297">
            <v>1</v>
          </cell>
          <cell r="D297">
            <v>266800</v>
          </cell>
          <cell r="E297">
            <v>0</v>
          </cell>
          <cell r="F297">
            <v>266800</v>
          </cell>
        </row>
        <row r="298">
          <cell r="A298" t="str">
            <v>Un (1) pupìtre con una (1)  silla, para instructores según norma NTC 4640</v>
          </cell>
          <cell r="B298" t="str">
            <v>UN</v>
          </cell>
          <cell r="C298">
            <v>1</v>
          </cell>
          <cell r="D298">
            <v>120060</v>
          </cell>
          <cell r="E298">
            <v>0</v>
          </cell>
          <cell r="F298">
            <v>120060</v>
          </cell>
        </row>
        <row r="299">
          <cell r="A299" t="str">
            <v>Un (1) pupìtre para instructores, según norma 4640</v>
          </cell>
          <cell r="B299" t="str">
            <v>UN</v>
          </cell>
          <cell r="C299">
            <v>1</v>
          </cell>
          <cell r="D299">
            <v>165000</v>
          </cell>
          <cell r="E299">
            <v>4.4999999999999998E-2</v>
          </cell>
          <cell r="F299">
            <v>172425</v>
          </cell>
        </row>
        <row r="300">
          <cell r="A300" t="str">
            <v>Una (1)  silla para instructores, según norma 4640</v>
          </cell>
          <cell r="B300" t="str">
            <v>UN</v>
          </cell>
          <cell r="C300">
            <v>1</v>
          </cell>
          <cell r="D300">
            <v>95000</v>
          </cell>
          <cell r="E300">
            <v>4.4999999999999998E-2</v>
          </cell>
          <cell r="F300">
            <v>99275</v>
          </cell>
        </row>
        <row r="301">
          <cell r="A301" t="str">
            <v>MUEBLES ESPECIALES METALICOS</v>
          </cell>
        </row>
        <row r="302">
          <cell r="A302" t="str">
            <v>Mesón acero inoxidable Cal.16. Dim.(0.60 x 0.85).</v>
          </cell>
          <cell r="B302" t="str">
            <v>UN</v>
          </cell>
          <cell r="C302">
            <v>1</v>
          </cell>
          <cell r="D302">
            <v>144000</v>
          </cell>
          <cell r="E302">
            <v>4.4999999999999998E-2</v>
          </cell>
          <cell r="F302">
            <v>150480</v>
          </cell>
        </row>
        <row r="303">
          <cell r="A303" t="str">
            <v>Mesón acero inoxidable Cal.16. Dim.(0.76 x 1.02).</v>
          </cell>
          <cell r="B303" t="str">
            <v>UN</v>
          </cell>
          <cell r="C303">
            <v>1</v>
          </cell>
          <cell r="D303">
            <v>168000</v>
          </cell>
          <cell r="E303">
            <v>4.4999999999999998E-2</v>
          </cell>
          <cell r="F303">
            <v>175560</v>
          </cell>
        </row>
        <row r="304">
          <cell r="A304" t="str">
            <v>Mesón acero inoxidable Cal.16. Dim.(1.30 x 4.15).</v>
          </cell>
          <cell r="B304" t="str">
            <v>UN</v>
          </cell>
          <cell r="C304">
            <v>1</v>
          </cell>
          <cell r="D304">
            <v>1500000</v>
          </cell>
          <cell r="E304">
            <v>4.4999999999999998E-2</v>
          </cell>
          <cell r="F304">
            <v>1567500</v>
          </cell>
        </row>
        <row r="305">
          <cell r="A305" t="str">
            <v>Mesón acero inoxidable Cal.16. Dim.(0.90 x 2.95).</v>
          </cell>
          <cell r="B305" t="str">
            <v>UN</v>
          </cell>
          <cell r="C305">
            <v>1</v>
          </cell>
          <cell r="D305">
            <v>800000</v>
          </cell>
          <cell r="E305">
            <v>4.4999999999999998E-2</v>
          </cell>
          <cell r="F305">
            <v>836000</v>
          </cell>
        </row>
        <row r="306">
          <cell r="A306" t="str">
            <v>Orinal Mediano institucional blanco  incluye griferia tradicional cromo Ref: 70320 o similar y accesorios</v>
          </cell>
          <cell r="B306" t="str">
            <v>UN</v>
          </cell>
          <cell r="C306">
            <v>1</v>
          </cell>
          <cell r="D306">
            <v>185000</v>
          </cell>
          <cell r="E306">
            <v>4.4999999999999998E-2</v>
          </cell>
          <cell r="F306">
            <v>193325</v>
          </cell>
        </row>
        <row r="307">
          <cell r="A307" t="str">
            <v>Paral de Madera 3m</v>
          </cell>
          <cell r="B307" t="str">
            <v>ML</v>
          </cell>
          <cell r="C307">
            <v>1</v>
          </cell>
          <cell r="D307">
            <v>4500</v>
          </cell>
          <cell r="E307">
            <v>4.4999999999999998E-2</v>
          </cell>
          <cell r="F307">
            <v>4703</v>
          </cell>
        </row>
        <row r="308">
          <cell r="A308" t="str">
            <v>Poceta Acero inoxidable Dim.(1.20 x 1.20)</v>
          </cell>
          <cell r="B308" t="str">
            <v>UN</v>
          </cell>
          <cell r="C308">
            <v>1</v>
          </cell>
          <cell r="D308">
            <v>895752.00000000012</v>
          </cell>
          <cell r="E308">
            <v>4.4999999999999998E-2</v>
          </cell>
          <cell r="F308">
            <v>936061</v>
          </cell>
        </row>
        <row r="309">
          <cell r="A309" t="str">
            <v>Poceta Acero inoxidable Dim.(0.60 x 0.90)</v>
          </cell>
          <cell r="B309" t="str">
            <v>UN</v>
          </cell>
          <cell r="C309">
            <v>1</v>
          </cell>
          <cell r="D309">
            <v>457446.00000000006</v>
          </cell>
          <cell r="E309">
            <v>4.4999999999999998E-2</v>
          </cell>
          <cell r="F309">
            <v>478031</v>
          </cell>
        </row>
        <row r="310">
          <cell r="A310" t="str">
            <v>Pabmeril pliego</v>
          </cell>
          <cell r="B310" t="str">
            <v>UN</v>
          </cell>
          <cell r="C310">
            <v>1</v>
          </cell>
          <cell r="D310">
            <v>1564.8000000000002</v>
          </cell>
          <cell r="E310">
            <v>4.4999999999999998E-2</v>
          </cell>
          <cell r="F310">
            <v>1635</v>
          </cell>
        </row>
        <row r="311">
          <cell r="A311" t="str">
            <v>Pegacor blanco</v>
          </cell>
          <cell r="B311" t="str">
            <v>KG</v>
          </cell>
          <cell r="C311">
            <v>1</v>
          </cell>
          <cell r="D311">
            <v>650</v>
          </cell>
          <cell r="E311">
            <v>4.4999999999999998E-2</v>
          </cell>
          <cell r="F311">
            <v>679</v>
          </cell>
        </row>
        <row r="312">
          <cell r="A312" t="str">
            <v>Percha galvanizada de 3 puestos</v>
          </cell>
          <cell r="B312" t="str">
            <v>UN</v>
          </cell>
          <cell r="C312">
            <v>1</v>
          </cell>
          <cell r="D312">
            <v>18000</v>
          </cell>
          <cell r="E312">
            <v>4.4999999999999998E-2</v>
          </cell>
          <cell r="F312">
            <v>18810</v>
          </cell>
        </row>
        <row r="313">
          <cell r="A313" t="str">
            <v>Percha galvanizada de 1 puesto</v>
          </cell>
          <cell r="B313" t="str">
            <v>UN</v>
          </cell>
          <cell r="C313">
            <v>1</v>
          </cell>
          <cell r="D313">
            <v>6500</v>
          </cell>
          <cell r="E313">
            <v>4.4999999999999998E-2</v>
          </cell>
          <cell r="F313">
            <v>6793</v>
          </cell>
        </row>
        <row r="314">
          <cell r="A314" t="str">
            <v>Perfil PAG C - 220 x 80 x 2,0 mm</v>
          </cell>
          <cell r="B314" t="str">
            <v>Kg</v>
          </cell>
          <cell r="C314">
            <v>1</v>
          </cell>
          <cell r="D314">
            <v>3155</v>
          </cell>
          <cell r="E314">
            <v>4.4999999999999998E-2</v>
          </cell>
          <cell r="F314">
            <v>3297</v>
          </cell>
        </row>
        <row r="315">
          <cell r="A315" t="str">
            <v>Perfil PHR C - 220 x 80  2,5 mm</v>
          </cell>
          <cell r="B315" t="str">
            <v>Kg</v>
          </cell>
          <cell r="C315">
            <v>1</v>
          </cell>
          <cell r="D315">
            <v>4080</v>
          </cell>
          <cell r="E315">
            <v>4.4999999999999998E-2</v>
          </cell>
          <cell r="F315">
            <v>4264</v>
          </cell>
        </row>
        <row r="316">
          <cell r="A316" t="str">
            <v>Perfil en aluminio 1/2" x 1/2"</v>
          </cell>
          <cell r="B316" t="str">
            <v>ML</v>
          </cell>
          <cell r="C316">
            <v>1</v>
          </cell>
          <cell r="D316">
            <v>1500</v>
          </cell>
          <cell r="E316">
            <v>4.4999999999999998E-2</v>
          </cell>
          <cell r="F316">
            <v>1568</v>
          </cell>
        </row>
        <row r="317">
          <cell r="A317" t="str">
            <v>Perfil para cubierta PHR C</v>
          </cell>
          <cell r="B317" t="str">
            <v>KG</v>
          </cell>
          <cell r="C317">
            <v>1</v>
          </cell>
          <cell r="D317">
            <v>4500</v>
          </cell>
          <cell r="E317">
            <v>4.4999999999999998E-2</v>
          </cell>
          <cell r="F317">
            <v>4703</v>
          </cell>
        </row>
        <row r="318">
          <cell r="A318" t="str">
            <v>Perfil PHR - PAG 160 X 60 - 1,5 MM</v>
          </cell>
          <cell r="B318" t="str">
            <v>KG</v>
          </cell>
          <cell r="C318">
            <v>1</v>
          </cell>
          <cell r="D318">
            <v>4650</v>
          </cell>
          <cell r="E318">
            <v>4.4999999999999998E-2</v>
          </cell>
          <cell r="F318">
            <v>4859</v>
          </cell>
        </row>
        <row r="319">
          <cell r="A319" t="str">
            <v>Perno 1/2" Alt.Vel..1 3/4"</v>
          </cell>
          <cell r="B319" t="str">
            <v>UN</v>
          </cell>
          <cell r="C319">
            <v>1</v>
          </cell>
          <cell r="D319">
            <v>516.04000000000008</v>
          </cell>
          <cell r="E319">
            <v>4.4999999999999998E-2</v>
          </cell>
          <cell r="F319">
            <v>539</v>
          </cell>
        </row>
        <row r="320">
          <cell r="A320" t="str">
            <v>Perno de expansión 3" x 3/8"</v>
          </cell>
          <cell r="B320" t="str">
            <v>UN</v>
          </cell>
          <cell r="C320">
            <v>1</v>
          </cell>
          <cell r="D320">
            <v>1600</v>
          </cell>
          <cell r="E320">
            <v>4.4999999999999998E-2</v>
          </cell>
          <cell r="F320">
            <v>1672</v>
          </cell>
        </row>
        <row r="321">
          <cell r="A321" t="str">
            <v>Perros de 1/8"</v>
          </cell>
          <cell r="B321" t="str">
            <v>UN</v>
          </cell>
          <cell r="C321">
            <v>1</v>
          </cell>
          <cell r="D321">
            <v>350</v>
          </cell>
          <cell r="E321">
            <v>4.4999999999999998E-2</v>
          </cell>
          <cell r="F321">
            <v>366</v>
          </cell>
        </row>
        <row r="322">
          <cell r="A322" t="str">
            <v>Piedra media zonga</v>
          </cell>
          <cell r="B322" t="str">
            <v>M3</v>
          </cell>
          <cell r="C322">
            <v>1</v>
          </cell>
          <cell r="D322">
            <v>14870</v>
          </cell>
          <cell r="E322">
            <v>4.4999999999999998E-2</v>
          </cell>
          <cell r="F322">
            <v>15539</v>
          </cell>
        </row>
        <row r="323">
          <cell r="A323" t="str">
            <v>Piedra Ciclopea, 4" a 15"</v>
          </cell>
          <cell r="B323" t="str">
            <v>M3</v>
          </cell>
          <cell r="C323">
            <v>1</v>
          </cell>
          <cell r="D323">
            <v>30000</v>
          </cell>
          <cell r="E323">
            <v>4.4999999999999998E-2</v>
          </cell>
          <cell r="F323">
            <v>31350</v>
          </cell>
        </row>
        <row r="324">
          <cell r="A324" t="str">
            <v>Pintura Koraza plastica</v>
          </cell>
          <cell r="B324" t="str">
            <v>GL</v>
          </cell>
          <cell r="C324">
            <v>1</v>
          </cell>
          <cell r="D324">
            <v>48700</v>
          </cell>
          <cell r="E324">
            <v>4.4999999999999998E-2</v>
          </cell>
          <cell r="F324">
            <v>50892</v>
          </cell>
        </row>
        <row r="325">
          <cell r="A325" t="str">
            <v xml:space="preserve">Pintura Wash Primer </v>
          </cell>
          <cell r="B325" t="str">
            <v>GL</v>
          </cell>
          <cell r="C325">
            <v>1</v>
          </cell>
          <cell r="D325">
            <v>58000</v>
          </cell>
          <cell r="E325">
            <v>4.4999999999999998E-2</v>
          </cell>
          <cell r="F325">
            <v>60610</v>
          </cell>
        </row>
        <row r="326">
          <cell r="A326" t="str">
            <v>Pirlan en bronce</v>
          </cell>
          <cell r="B326" t="str">
            <v>Ml</v>
          </cell>
          <cell r="C326">
            <v>1</v>
          </cell>
          <cell r="D326">
            <v>1850</v>
          </cell>
          <cell r="E326">
            <v>4.4999999999999998E-2</v>
          </cell>
          <cell r="F326">
            <v>1933</v>
          </cell>
        </row>
        <row r="327">
          <cell r="A327" t="str">
            <v>Placa de identificación 2 x 1 cm</v>
          </cell>
          <cell r="B327" t="str">
            <v>UN</v>
          </cell>
          <cell r="C327">
            <v>1</v>
          </cell>
          <cell r="D327">
            <v>1232.0000000000002</v>
          </cell>
          <cell r="E327">
            <v>4.4999999999999998E-2</v>
          </cell>
          <cell r="F327">
            <v>1287</v>
          </cell>
        </row>
        <row r="328">
          <cell r="A328" t="str">
            <v>Planchón - cedro macho (.15 x .04 x 3)</v>
          </cell>
          <cell r="B328" t="str">
            <v>ML</v>
          </cell>
          <cell r="C328">
            <v>1</v>
          </cell>
          <cell r="D328">
            <v>20944.000000000004</v>
          </cell>
          <cell r="E328">
            <v>4.4999999999999998E-2</v>
          </cell>
          <cell r="F328">
            <v>21886</v>
          </cell>
        </row>
        <row r="329">
          <cell r="A329" t="str">
            <v>Planchón ordinario 4 metros</v>
          </cell>
          <cell r="B329" t="str">
            <v>ML</v>
          </cell>
          <cell r="C329">
            <v>1</v>
          </cell>
          <cell r="D329">
            <v>1188</v>
          </cell>
          <cell r="E329">
            <v>4.4999999999999998E-2</v>
          </cell>
          <cell r="F329">
            <v>1241</v>
          </cell>
        </row>
        <row r="330">
          <cell r="A330" t="str">
            <v>Platina 3 x 3 x 1/4</v>
          </cell>
          <cell r="B330" t="str">
            <v>ML</v>
          </cell>
          <cell r="C330">
            <v>1</v>
          </cell>
          <cell r="D330">
            <v>11000</v>
          </cell>
          <cell r="E330">
            <v>4.4999999999999998E-2</v>
          </cell>
          <cell r="F330">
            <v>11495</v>
          </cell>
        </row>
        <row r="331">
          <cell r="A331" t="str">
            <v xml:space="preserve">Platina 1 x 1 x 1/4 </v>
          </cell>
          <cell r="B331" t="str">
            <v>ML</v>
          </cell>
          <cell r="C331">
            <v>1</v>
          </cell>
          <cell r="D331">
            <v>3950</v>
          </cell>
          <cell r="E331">
            <v>4.4999999999999998E-2</v>
          </cell>
          <cell r="F331">
            <v>4128</v>
          </cell>
        </row>
        <row r="332">
          <cell r="A332" t="str">
            <v>Platina 1/8 x 1"</v>
          </cell>
          <cell r="B332" t="str">
            <v>ML</v>
          </cell>
          <cell r="C332">
            <v>1</v>
          </cell>
          <cell r="D332">
            <v>1280</v>
          </cell>
          <cell r="E332">
            <v>4.4999999999999998E-2</v>
          </cell>
          <cell r="F332">
            <v>1338</v>
          </cell>
        </row>
        <row r="333">
          <cell r="A333" t="str">
            <v>Platina  1/2" X 3/16"</v>
          </cell>
          <cell r="B333" t="str">
            <v>ML</v>
          </cell>
          <cell r="C333">
            <v>1</v>
          </cell>
          <cell r="D333">
            <v>1100</v>
          </cell>
          <cell r="E333">
            <v>4.4999999999999998E-2</v>
          </cell>
          <cell r="F333">
            <v>1150</v>
          </cell>
        </row>
        <row r="334">
          <cell r="A334" t="str">
            <v>Platina 3/16" de 0,17 mts x 0,13 mts</v>
          </cell>
          <cell r="B334" t="str">
            <v>UN</v>
          </cell>
          <cell r="C334">
            <v>1</v>
          </cell>
          <cell r="D334">
            <v>15000</v>
          </cell>
          <cell r="E334">
            <v>4.4999999999999998E-2</v>
          </cell>
          <cell r="F334">
            <v>15675</v>
          </cell>
        </row>
        <row r="335">
          <cell r="A335" t="str">
            <v>Platina 3/16" de 0,06 x 0,13 mts</v>
          </cell>
          <cell r="B335" t="str">
            <v>UN</v>
          </cell>
          <cell r="C335">
            <v>1</v>
          </cell>
          <cell r="D335">
            <v>7500</v>
          </cell>
          <cell r="E335">
            <v>4.4999999999999998E-2</v>
          </cell>
          <cell r="F335">
            <v>7838</v>
          </cell>
        </row>
        <row r="336">
          <cell r="A336" t="str">
            <v>Plastocrete DM-IMP INTG</v>
          </cell>
          <cell r="B336" t="str">
            <v>Kg</v>
          </cell>
          <cell r="C336">
            <v>1</v>
          </cell>
          <cell r="D336">
            <v>2770</v>
          </cell>
          <cell r="E336">
            <v>4.4999999999999998E-2</v>
          </cell>
          <cell r="F336">
            <v>2895</v>
          </cell>
        </row>
        <row r="337">
          <cell r="A337" t="str">
            <v>Polietileno Cal 6</v>
          </cell>
          <cell r="B337" t="str">
            <v>M2</v>
          </cell>
          <cell r="C337">
            <v>1</v>
          </cell>
          <cell r="D337">
            <v>1200</v>
          </cell>
          <cell r="E337">
            <v>4.4999999999999998E-2</v>
          </cell>
          <cell r="F337">
            <v>1254</v>
          </cell>
        </row>
        <row r="338">
          <cell r="A338" t="str">
            <v>Portacandado y Candado Negro Nº 4</v>
          </cell>
          <cell r="B338" t="str">
            <v>Un</v>
          </cell>
          <cell r="C338">
            <v>1</v>
          </cell>
          <cell r="D338">
            <v>25000</v>
          </cell>
          <cell r="E338">
            <v>4.4999999999999998E-2</v>
          </cell>
          <cell r="F338">
            <v>26125</v>
          </cell>
        </row>
        <row r="339">
          <cell r="A339" t="str">
            <v>Puerta Baño Minusvalidos</v>
          </cell>
          <cell r="B339" t="str">
            <v>UN</v>
          </cell>
          <cell r="C339">
            <v>1</v>
          </cell>
          <cell r="D339">
            <v>95000</v>
          </cell>
          <cell r="E339">
            <v>4.4999999999999998E-2</v>
          </cell>
          <cell r="F339">
            <v>99275</v>
          </cell>
        </row>
        <row r="340">
          <cell r="A340" t="str">
            <v>Puerta Baños</v>
          </cell>
          <cell r="B340" t="str">
            <v>UN</v>
          </cell>
          <cell r="C340">
            <v>1</v>
          </cell>
          <cell r="D340">
            <v>70000</v>
          </cell>
          <cell r="E340">
            <v>4.4999999999999998E-2</v>
          </cell>
          <cell r="F340">
            <v>73150</v>
          </cell>
        </row>
        <row r="341">
          <cell r="A341" t="str">
            <v>Puerta económica Pizano 1.00. Triplex e=4mm.</v>
          </cell>
          <cell r="B341" t="str">
            <v>UN</v>
          </cell>
          <cell r="C341">
            <v>1</v>
          </cell>
          <cell r="D341">
            <v>66411.25</v>
          </cell>
          <cell r="E341">
            <v>4.4999999999999998E-2</v>
          </cell>
          <cell r="F341">
            <v>69400</v>
          </cell>
        </row>
        <row r="342">
          <cell r="A342" t="str">
            <v>Puerta especial esclusa para Lab.Fotográfico como trampa de luz (2.00 x 1.00)</v>
          </cell>
          <cell r="E342">
            <v>4.4999999999999998E-2</v>
          </cell>
          <cell r="F342">
            <v>0</v>
          </cell>
        </row>
        <row r="343">
          <cell r="A343" t="str">
            <v xml:space="preserve">Puerta sistema constructivo PVC de 0,95 x 2,05 m  </v>
          </cell>
          <cell r="B343" t="str">
            <v>UN</v>
          </cell>
          <cell r="C343">
            <v>1</v>
          </cell>
          <cell r="D343">
            <v>535000</v>
          </cell>
          <cell r="E343">
            <v>4.4999999999999998E-2</v>
          </cell>
          <cell r="F343">
            <v>559075</v>
          </cell>
        </row>
        <row r="344">
          <cell r="A344" t="str">
            <v>Puerta sistema constructivo PVC de 0,62 x 1,60 m</v>
          </cell>
          <cell r="B344" t="str">
            <v>UN</v>
          </cell>
          <cell r="C344">
            <v>1</v>
          </cell>
          <cell r="D344">
            <v>535000</v>
          </cell>
          <cell r="E344">
            <v>4.4999999999999998E-2</v>
          </cell>
          <cell r="F344">
            <v>559075</v>
          </cell>
        </row>
        <row r="345">
          <cell r="A345" t="str">
            <v>Puntilla con cabeza 2"</v>
          </cell>
          <cell r="B345" t="str">
            <v>LB</v>
          </cell>
          <cell r="C345">
            <v>1</v>
          </cell>
          <cell r="D345">
            <v>1800</v>
          </cell>
          <cell r="E345">
            <v>4.4999999999999998E-2</v>
          </cell>
          <cell r="F345">
            <v>1881</v>
          </cell>
        </row>
        <row r="346">
          <cell r="A346" t="str">
            <v>Punto Agua fría PVC</v>
          </cell>
          <cell r="B346" t="str">
            <v>UN</v>
          </cell>
          <cell r="C346">
            <v>1</v>
          </cell>
          <cell r="D346">
            <v>17994</v>
          </cell>
          <cell r="E346">
            <v>0</v>
          </cell>
          <cell r="F346">
            <v>17994</v>
          </cell>
        </row>
        <row r="347">
          <cell r="A347" t="str">
            <v>Punto desagüe PVC 3" y  4"</v>
          </cell>
          <cell r="B347" t="str">
            <v>UN</v>
          </cell>
          <cell r="C347">
            <v>1</v>
          </cell>
          <cell r="D347">
            <v>24966</v>
          </cell>
          <cell r="E347">
            <v>0</v>
          </cell>
          <cell r="F347">
            <v>24966</v>
          </cell>
        </row>
        <row r="348">
          <cell r="A348" t="str">
            <v>Punto Eléctrico</v>
          </cell>
          <cell r="B348" t="str">
            <v>UN</v>
          </cell>
          <cell r="C348">
            <v>1</v>
          </cell>
          <cell r="D348">
            <v>381506</v>
          </cell>
          <cell r="E348">
            <v>0</v>
          </cell>
          <cell r="F348">
            <v>381506</v>
          </cell>
        </row>
        <row r="349">
          <cell r="A349" t="str">
            <v xml:space="preserve">Recebo  </v>
          </cell>
          <cell r="B349" t="str">
            <v>M3</v>
          </cell>
          <cell r="C349">
            <v>1</v>
          </cell>
          <cell r="D349">
            <v>16000</v>
          </cell>
          <cell r="E349">
            <v>4.4999999999999998E-2</v>
          </cell>
          <cell r="F349">
            <v>16720</v>
          </cell>
        </row>
        <row r="350">
          <cell r="A350" t="str">
            <v>Recebo comun</v>
          </cell>
          <cell r="B350" t="str">
            <v>M3</v>
          </cell>
          <cell r="C350">
            <v>1</v>
          </cell>
          <cell r="D350">
            <v>25000</v>
          </cell>
          <cell r="E350">
            <v>4.4999999999999998E-2</v>
          </cell>
          <cell r="F350">
            <v>26125</v>
          </cell>
        </row>
        <row r="351">
          <cell r="A351" t="str">
            <v>Rejilla plastica con sosco</v>
          </cell>
          <cell r="B351" t="str">
            <v>UN</v>
          </cell>
          <cell r="C351">
            <v>1</v>
          </cell>
          <cell r="D351">
            <v>3000</v>
          </cell>
          <cell r="E351">
            <v>4.4999999999999998E-2</v>
          </cell>
          <cell r="F351">
            <v>3135</v>
          </cell>
        </row>
        <row r="352">
          <cell r="A352" t="str">
            <v>Remate Contramuro Lateral Superior para cubierta Cindu</v>
          </cell>
          <cell r="B352" t="str">
            <v>UN</v>
          </cell>
          <cell r="C352">
            <v>1</v>
          </cell>
          <cell r="D352">
            <v>8500</v>
          </cell>
          <cell r="E352">
            <v>4.4999999999999998E-2</v>
          </cell>
          <cell r="F352">
            <v>8883</v>
          </cell>
        </row>
        <row r="353">
          <cell r="A353" t="str">
            <v>Regadera corriente</v>
          </cell>
          <cell r="B353" t="str">
            <v>UN</v>
          </cell>
          <cell r="C353">
            <v>1</v>
          </cell>
          <cell r="D353">
            <v>9800</v>
          </cell>
          <cell r="E353">
            <v>4.4999999999999998E-2</v>
          </cell>
          <cell r="F353">
            <v>10241</v>
          </cell>
        </row>
        <row r="354">
          <cell r="A354" t="str">
            <v>Registro de cortina 1/2 R &amp; W italiano ; incluye accesorios</v>
          </cell>
          <cell r="B354" t="str">
            <v>UN</v>
          </cell>
          <cell r="C354">
            <v>1</v>
          </cell>
          <cell r="D354">
            <v>12000</v>
          </cell>
          <cell r="E354">
            <v>4.4999999999999998E-2</v>
          </cell>
          <cell r="F354">
            <v>12540</v>
          </cell>
        </row>
        <row r="355">
          <cell r="A355" t="str">
            <v>Registro R&amp;W  de cortina de  3/4" italiano; inlcuye accesorios</v>
          </cell>
          <cell r="B355" t="str">
            <v>UN</v>
          </cell>
          <cell r="C355">
            <v>1</v>
          </cell>
          <cell r="D355">
            <v>15000</v>
          </cell>
          <cell r="E355">
            <v>4.4999999999999998E-2</v>
          </cell>
          <cell r="F355">
            <v>15675</v>
          </cell>
        </row>
        <row r="356">
          <cell r="A356" t="str">
            <v>Registro de cortina R&amp;W italiano de   1"; incluye accesorios</v>
          </cell>
          <cell r="B356" t="str">
            <v>UN</v>
          </cell>
          <cell r="C356">
            <v>1</v>
          </cell>
          <cell r="D356">
            <v>18000</v>
          </cell>
          <cell r="E356">
            <v>4.4999999999999998E-2</v>
          </cell>
          <cell r="F356">
            <v>18810</v>
          </cell>
        </row>
        <row r="357">
          <cell r="A357" t="str">
            <v>Registro  de cortina R &amp; W 1 1/2" italiano; inlcuye accesorios</v>
          </cell>
          <cell r="B357" t="str">
            <v>UN</v>
          </cell>
          <cell r="C357">
            <v>1</v>
          </cell>
          <cell r="D357">
            <v>28000</v>
          </cell>
          <cell r="E357">
            <v>4.4999999999999998E-2</v>
          </cell>
          <cell r="F357">
            <v>29260</v>
          </cell>
        </row>
        <row r="358">
          <cell r="A358" t="str">
            <v>Registro de cortina R &amp; w 1 1/4" italiano; incluye accesorios</v>
          </cell>
          <cell r="B358" t="str">
            <v>UN</v>
          </cell>
          <cell r="C358">
            <v>1</v>
          </cell>
          <cell r="D358">
            <v>26000</v>
          </cell>
          <cell r="E358">
            <v>4.4999999999999998E-2</v>
          </cell>
          <cell r="F358">
            <v>27170</v>
          </cell>
        </row>
        <row r="359">
          <cell r="A359" t="str">
            <v>Registro de cortina Roscado liviano  Ref. 272 A Red &amp; White 2"; incluye accesorios</v>
          </cell>
          <cell r="B359" t="str">
            <v>UN</v>
          </cell>
          <cell r="C359">
            <v>1</v>
          </cell>
          <cell r="D359">
            <v>106000</v>
          </cell>
          <cell r="E359">
            <v>4.4999999999999998E-2</v>
          </cell>
          <cell r="F359">
            <v>110770</v>
          </cell>
        </row>
        <row r="360">
          <cell r="A360" t="str">
            <v>Remate contra culata A.C.</v>
          </cell>
          <cell r="B360" t="str">
            <v>UN</v>
          </cell>
          <cell r="C360">
            <v>1</v>
          </cell>
          <cell r="E360">
            <v>4.4999999999999998E-2</v>
          </cell>
          <cell r="F360">
            <v>0</v>
          </cell>
        </row>
        <row r="361">
          <cell r="A361" t="str">
            <v>Repisa ordinaria 3 metros</v>
          </cell>
          <cell r="B361" t="str">
            <v>UN</v>
          </cell>
          <cell r="C361">
            <v>1</v>
          </cell>
          <cell r="D361">
            <v>1000</v>
          </cell>
          <cell r="E361">
            <v>4.4999999999999998E-2</v>
          </cell>
          <cell r="F361">
            <v>1045</v>
          </cell>
        </row>
        <row r="362">
          <cell r="A362" t="str">
            <v>Riel metálico. Lam.Cal.14. Ancho:0.10</v>
          </cell>
          <cell r="B362" t="str">
            <v>ML</v>
          </cell>
          <cell r="C362">
            <v>1</v>
          </cell>
          <cell r="D362">
            <v>18500</v>
          </cell>
          <cell r="E362">
            <v>4.4999999999999998E-2</v>
          </cell>
          <cell r="F362">
            <v>19333</v>
          </cell>
        </row>
        <row r="363">
          <cell r="A363" t="str">
            <v>Roseta (Plafon)</v>
          </cell>
          <cell r="B363" t="str">
            <v>UN</v>
          </cell>
          <cell r="C363">
            <v>1</v>
          </cell>
          <cell r="D363">
            <v>945</v>
          </cell>
          <cell r="E363">
            <v>4.4999999999999998E-2</v>
          </cell>
          <cell r="F363">
            <v>988</v>
          </cell>
        </row>
        <row r="364">
          <cell r="A364" t="str">
            <v>Sanitario institucional Ref: aquajet comfort incluye griferia grival Atlantis 80620 o similar y accesorios</v>
          </cell>
          <cell r="B364" t="str">
            <v>UN</v>
          </cell>
          <cell r="C364">
            <v>1</v>
          </cell>
          <cell r="D364">
            <v>220000</v>
          </cell>
          <cell r="E364">
            <v>4.4999999999999998E-2</v>
          </cell>
          <cell r="F364">
            <v>229900</v>
          </cell>
        </row>
        <row r="365">
          <cell r="A365" t="str">
            <v>Sanitario Acuacer blanco; incluye griferia grival atlantis refn 80620 y  accesorios</v>
          </cell>
          <cell r="B365" t="str">
            <v>UN</v>
          </cell>
          <cell r="C365">
            <v>1</v>
          </cell>
          <cell r="D365">
            <v>190000</v>
          </cell>
          <cell r="E365">
            <v>4.4999999999999998E-2</v>
          </cell>
          <cell r="F365">
            <v>198550</v>
          </cell>
        </row>
        <row r="366">
          <cell r="A366" t="str">
            <v>Sanitario Acuacer, suministro e instalación</v>
          </cell>
          <cell r="B366" t="str">
            <v>UN</v>
          </cell>
          <cell r="C366">
            <v>1</v>
          </cell>
          <cell r="D366">
            <v>210000</v>
          </cell>
          <cell r="E366">
            <v>4.4999999999999998E-2</v>
          </cell>
          <cell r="F366">
            <v>219450</v>
          </cell>
        </row>
        <row r="367">
          <cell r="A367" t="str">
            <v>Sellador altos solidos/7238</v>
          </cell>
          <cell r="B367" t="str">
            <v>GL</v>
          </cell>
          <cell r="C367">
            <v>1</v>
          </cell>
          <cell r="D367">
            <v>32782.400000000001</v>
          </cell>
          <cell r="E367">
            <v>4.4999999999999998E-2</v>
          </cell>
          <cell r="F367">
            <v>34258</v>
          </cell>
        </row>
        <row r="368">
          <cell r="A368" t="str">
            <v>Sika-1 Imp.Integral</v>
          </cell>
          <cell r="B368" t="str">
            <v>KG</v>
          </cell>
          <cell r="C368">
            <v>1</v>
          </cell>
          <cell r="D368">
            <v>2350</v>
          </cell>
          <cell r="E368">
            <v>4.4999999999999998E-2</v>
          </cell>
          <cell r="F368">
            <v>2456</v>
          </cell>
        </row>
        <row r="369">
          <cell r="A369" t="str">
            <v>Silicona liquida 300 ML</v>
          </cell>
          <cell r="B369" t="str">
            <v>UN</v>
          </cell>
          <cell r="C369">
            <v>1</v>
          </cell>
          <cell r="D369">
            <v>5500</v>
          </cell>
          <cell r="E369">
            <v>4.4999999999999998E-2</v>
          </cell>
          <cell r="F369">
            <v>5748</v>
          </cell>
        </row>
        <row r="370">
          <cell r="A370" t="str">
            <v>Silla madera tipo cajero (h=0.7 D=0.3)</v>
          </cell>
          <cell r="E370">
            <v>4.4999999999999998E-2</v>
          </cell>
          <cell r="F370">
            <v>0</v>
          </cell>
        </row>
        <row r="371">
          <cell r="A371" t="str">
            <v xml:space="preserve">Silla estudiantil individual con brazo </v>
          </cell>
          <cell r="E371">
            <v>4.4999999999999998E-2</v>
          </cell>
          <cell r="F371">
            <v>0</v>
          </cell>
        </row>
        <row r="372">
          <cell r="A372" t="str">
            <v>Sistema corredizo metálico</v>
          </cell>
          <cell r="B372" t="str">
            <v>ML</v>
          </cell>
          <cell r="C372">
            <v>1</v>
          </cell>
          <cell r="D372">
            <v>8500</v>
          </cell>
          <cell r="E372">
            <v>4.4999999999999998E-2</v>
          </cell>
          <cell r="F372">
            <v>8883</v>
          </cell>
        </row>
        <row r="373">
          <cell r="A373" t="str">
            <v>Soldadura elect.004-3/23"</v>
          </cell>
          <cell r="B373" t="str">
            <v>KG</v>
          </cell>
          <cell r="C373">
            <v>1</v>
          </cell>
          <cell r="D373">
            <v>6400</v>
          </cell>
          <cell r="E373">
            <v>4.4999999999999998E-2</v>
          </cell>
          <cell r="F373">
            <v>6688</v>
          </cell>
        </row>
        <row r="374">
          <cell r="A374" t="str">
            <v>Soldadura de estaño P/Cobre</v>
          </cell>
          <cell r="B374" t="str">
            <v>ML</v>
          </cell>
          <cell r="C374">
            <v>1</v>
          </cell>
          <cell r="D374">
            <v>12275</v>
          </cell>
          <cell r="E374">
            <v>4.4999999999999998E-2</v>
          </cell>
          <cell r="F374">
            <v>12827</v>
          </cell>
        </row>
        <row r="375">
          <cell r="A375" t="str">
            <v>Soldadura PVC liquida 1/4</v>
          </cell>
          <cell r="B375" t="str">
            <v>UN</v>
          </cell>
          <cell r="C375">
            <v>1</v>
          </cell>
          <cell r="D375">
            <v>59808.000000000007</v>
          </cell>
          <cell r="E375">
            <v>4.4999999999999998E-2</v>
          </cell>
          <cell r="F375">
            <v>62499</v>
          </cell>
        </row>
        <row r="376">
          <cell r="A376" t="str">
            <v>Soporte Canal Amazonas</v>
          </cell>
          <cell r="B376" t="str">
            <v>UN</v>
          </cell>
          <cell r="C376">
            <v>1</v>
          </cell>
          <cell r="D376">
            <v>1890</v>
          </cell>
          <cell r="E376">
            <v>4.4999999999999998E-2</v>
          </cell>
          <cell r="F376">
            <v>1975</v>
          </cell>
        </row>
        <row r="377">
          <cell r="A377" t="str">
            <v>Soporte de bajante Amazonas</v>
          </cell>
          <cell r="B377" t="str">
            <v>UN</v>
          </cell>
          <cell r="C377">
            <v>1</v>
          </cell>
          <cell r="D377">
            <v>1460</v>
          </cell>
          <cell r="E377">
            <v>4.4999999999999998E-2</v>
          </cell>
          <cell r="F377">
            <v>1526</v>
          </cell>
        </row>
        <row r="378">
          <cell r="A378" t="str">
            <v>Subcontrato eléctrico</v>
          </cell>
          <cell r="B378" t="str">
            <v>%</v>
          </cell>
          <cell r="C378">
            <v>1</v>
          </cell>
          <cell r="D378">
            <v>26962.526315789473</v>
          </cell>
          <cell r="E378">
            <v>4.4999999999999998E-2</v>
          </cell>
          <cell r="F378">
            <v>28176</v>
          </cell>
        </row>
        <row r="379">
          <cell r="A379" t="str">
            <v>Tabla burra ordinario 0,30 - 3 mts</v>
          </cell>
          <cell r="B379" t="str">
            <v>UN</v>
          </cell>
          <cell r="C379">
            <v>1</v>
          </cell>
          <cell r="D379">
            <v>1800</v>
          </cell>
          <cell r="E379">
            <v>4.4999999999999998E-2</v>
          </cell>
          <cell r="F379">
            <v>1881</v>
          </cell>
        </row>
        <row r="380">
          <cell r="A380" t="str">
            <v>Tabla burra C Macho 0,28 - 3 mts</v>
          </cell>
          <cell r="B380" t="str">
            <v>UN</v>
          </cell>
          <cell r="C380">
            <v>1</v>
          </cell>
          <cell r="D380">
            <v>12342.400000000001</v>
          </cell>
          <cell r="E380">
            <v>4.4999999999999998E-2</v>
          </cell>
          <cell r="F380">
            <v>12898</v>
          </cell>
        </row>
        <row r="381">
          <cell r="A381" t="str">
            <v>Tabla chapa-ordinario 0,10 - 3 mts</v>
          </cell>
          <cell r="B381" t="str">
            <v>UN</v>
          </cell>
          <cell r="C381">
            <v>1</v>
          </cell>
          <cell r="D381">
            <v>535.36</v>
          </cell>
          <cell r="E381">
            <v>4.4999999999999998E-2</v>
          </cell>
          <cell r="F381">
            <v>559</v>
          </cell>
        </row>
        <row r="382">
          <cell r="A382" t="str">
            <v>Tabla chapa-ordinario 0,30 - 3 mts</v>
          </cell>
          <cell r="B382" t="str">
            <v>UN</v>
          </cell>
          <cell r="C382">
            <v>1</v>
          </cell>
          <cell r="D382">
            <v>1610.5600000000002</v>
          </cell>
          <cell r="E382">
            <v>4.4999999999999998E-2</v>
          </cell>
          <cell r="F382">
            <v>1683</v>
          </cell>
        </row>
        <row r="383">
          <cell r="A383" t="str">
            <v>Tablero acrílico (a=3.00 x h=1.20)</v>
          </cell>
          <cell r="E383">
            <v>4.4999999999999998E-2</v>
          </cell>
          <cell r="F383">
            <v>0</v>
          </cell>
        </row>
        <row r="384">
          <cell r="A384" t="str">
            <v>Tablero TBP - 8B con puerta y chapa plástica; para 8 cirucitos</v>
          </cell>
          <cell r="B384" t="str">
            <v>UN</v>
          </cell>
          <cell r="C384">
            <v>1</v>
          </cell>
          <cell r="D384">
            <v>115000</v>
          </cell>
          <cell r="E384">
            <v>4.4999999999999998E-2</v>
          </cell>
          <cell r="F384">
            <v>120175</v>
          </cell>
        </row>
        <row r="385">
          <cell r="A385" t="str">
            <v>Tablero TBP 12B  con puerta y chapas plastica de 12 Circuitos</v>
          </cell>
          <cell r="B385" t="str">
            <v>UN</v>
          </cell>
          <cell r="C385">
            <v>1</v>
          </cell>
          <cell r="D385">
            <v>129500</v>
          </cell>
          <cell r="E385">
            <v>4.4999999999999998E-2</v>
          </cell>
          <cell r="F385">
            <v>135328</v>
          </cell>
        </row>
        <row r="386">
          <cell r="A386" t="str">
            <v>Tablero TBP 16B con puerta y chapas plástico de 16 circuitos</v>
          </cell>
          <cell r="B386" t="str">
            <v>UN</v>
          </cell>
          <cell r="C386">
            <v>1</v>
          </cell>
          <cell r="D386">
            <v>152500</v>
          </cell>
          <cell r="E386">
            <v>4.4999999999999998E-2</v>
          </cell>
          <cell r="F386">
            <v>159363</v>
          </cell>
        </row>
        <row r="387">
          <cell r="A387" t="str">
            <v>Tablero 18 Circuitos con espacio para totalizador</v>
          </cell>
          <cell r="B387" t="str">
            <v>UN</v>
          </cell>
          <cell r="C387">
            <v>1</v>
          </cell>
          <cell r="D387">
            <v>320000</v>
          </cell>
          <cell r="E387">
            <v>4.4999999999999998E-2</v>
          </cell>
          <cell r="F387">
            <v>334400</v>
          </cell>
        </row>
        <row r="388">
          <cell r="A388" t="str">
            <v xml:space="preserve">Tablero bifasico TBC 24 circuitos </v>
          </cell>
          <cell r="B388" t="str">
            <v>UN</v>
          </cell>
          <cell r="C388">
            <v>1</v>
          </cell>
          <cell r="D388">
            <v>300000</v>
          </cell>
          <cell r="E388">
            <v>4.4999999999999998E-2</v>
          </cell>
          <cell r="F388">
            <v>313500</v>
          </cell>
        </row>
        <row r="389">
          <cell r="A389" t="str">
            <v>Tablero en madera entamborada</v>
          </cell>
          <cell r="B389" t="str">
            <v>M2</v>
          </cell>
          <cell r="C389">
            <v>1</v>
          </cell>
          <cell r="D389">
            <v>65000</v>
          </cell>
          <cell r="E389">
            <v>4.4999999999999998E-2</v>
          </cell>
          <cell r="F389">
            <v>67925</v>
          </cell>
        </row>
        <row r="390">
          <cell r="A390" t="str">
            <v>Taco terminal UNIP,HQP 30A</v>
          </cell>
          <cell r="B390" t="str">
            <v>UN</v>
          </cell>
          <cell r="C390">
            <v>1</v>
          </cell>
          <cell r="D390">
            <v>4800</v>
          </cell>
          <cell r="E390">
            <v>4.4999999999999998E-2</v>
          </cell>
          <cell r="F390">
            <v>5016</v>
          </cell>
        </row>
        <row r="391">
          <cell r="A391" t="str">
            <v>Tanque plástico 500 lts</v>
          </cell>
          <cell r="B391" t="str">
            <v>UN</v>
          </cell>
          <cell r="C391">
            <v>1</v>
          </cell>
          <cell r="D391">
            <v>210000</v>
          </cell>
          <cell r="E391">
            <v>4.4999999999999998E-2</v>
          </cell>
          <cell r="F391">
            <v>219450</v>
          </cell>
        </row>
        <row r="392">
          <cell r="A392" t="str">
            <v>Tanque plástico 1000 lts</v>
          </cell>
          <cell r="B392" t="str">
            <v>UN</v>
          </cell>
          <cell r="C392">
            <v>1</v>
          </cell>
          <cell r="D392">
            <v>300000</v>
          </cell>
          <cell r="E392">
            <v>4.4999999999999998E-2</v>
          </cell>
          <cell r="F392">
            <v>313500</v>
          </cell>
        </row>
        <row r="393">
          <cell r="A393" t="str">
            <v>Tapon PVC-P 1/2"</v>
          </cell>
          <cell r="B393" t="str">
            <v>UN</v>
          </cell>
          <cell r="C393">
            <v>1</v>
          </cell>
          <cell r="D393">
            <v>162</v>
          </cell>
          <cell r="E393">
            <v>4.4999999999999998E-2</v>
          </cell>
          <cell r="F393">
            <v>169</v>
          </cell>
        </row>
        <row r="394">
          <cell r="A394" t="str">
            <v>Tapon PVC 4" - Prueba</v>
          </cell>
          <cell r="B394" t="str">
            <v>UN</v>
          </cell>
          <cell r="C394">
            <v>1</v>
          </cell>
          <cell r="D394">
            <v>1629</v>
          </cell>
          <cell r="E394">
            <v>4.4999999999999998E-2</v>
          </cell>
          <cell r="F394">
            <v>1702</v>
          </cell>
        </row>
        <row r="395">
          <cell r="A395" t="str">
            <v>Tapon PVC 4" roscado</v>
          </cell>
          <cell r="B395" t="str">
            <v>UN</v>
          </cell>
          <cell r="C395">
            <v>1</v>
          </cell>
          <cell r="D395">
            <v>2450</v>
          </cell>
          <cell r="E395">
            <v>4.4999999999999998E-2</v>
          </cell>
          <cell r="F395">
            <v>2560</v>
          </cell>
        </row>
        <row r="396">
          <cell r="A396" t="str">
            <v>Tapon PVC 2" - Prueba</v>
          </cell>
          <cell r="B396" t="str">
            <v>UN</v>
          </cell>
          <cell r="C396">
            <v>1</v>
          </cell>
          <cell r="D396">
            <v>817</v>
          </cell>
          <cell r="E396">
            <v>4.4999999999999998E-2</v>
          </cell>
          <cell r="F396">
            <v>854</v>
          </cell>
        </row>
        <row r="397">
          <cell r="A397" t="str">
            <v>Tapa Int Izquierda Canal Amazonas</v>
          </cell>
          <cell r="B397" t="str">
            <v>UN</v>
          </cell>
          <cell r="C397">
            <v>1</v>
          </cell>
          <cell r="D397">
            <v>3264</v>
          </cell>
          <cell r="E397">
            <v>4.4999999999999998E-2</v>
          </cell>
          <cell r="F397">
            <v>3411</v>
          </cell>
        </row>
        <row r="398">
          <cell r="A398" t="str">
            <v>Tapa Int Derecha Canal Amazonas</v>
          </cell>
          <cell r="B398" t="str">
            <v>UN</v>
          </cell>
          <cell r="C398">
            <v>1</v>
          </cell>
          <cell r="D398">
            <v>3264</v>
          </cell>
          <cell r="E398">
            <v>4.4999999999999998E-2</v>
          </cell>
          <cell r="F398">
            <v>3411</v>
          </cell>
        </row>
        <row r="399">
          <cell r="A399" t="str">
            <v>Tapa troquel.Metal.2 Orif.</v>
          </cell>
          <cell r="B399" t="str">
            <v>UN</v>
          </cell>
          <cell r="C399">
            <v>1</v>
          </cell>
          <cell r="D399">
            <v>3593.75</v>
          </cell>
          <cell r="E399">
            <v>4.4999999999999998E-2</v>
          </cell>
          <cell r="F399">
            <v>3755</v>
          </cell>
        </row>
        <row r="400">
          <cell r="A400" t="str">
            <v>Tapaporos Nogal</v>
          </cell>
          <cell r="B400" t="str">
            <v>GL</v>
          </cell>
          <cell r="C400">
            <v>1</v>
          </cell>
          <cell r="D400">
            <v>35600</v>
          </cell>
          <cell r="E400">
            <v>4.4999999999999998E-2</v>
          </cell>
          <cell r="F400">
            <v>37202</v>
          </cell>
        </row>
        <row r="401">
          <cell r="A401" t="str">
            <v xml:space="preserve">Tensor para cable antifraude </v>
          </cell>
          <cell r="B401" t="str">
            <v>UN</v>
          </cell>
          <cell r="C401">
            <v>1</v>
          </cell>
          <cell r="D401">
            <v>4200</v>
          </cell>
          <cell r="E401">
            <v>4.4999999999999998E-2</v>
          </cell>
          <cell r="F401">
            <v>4389</v>
          </cell>
        </row>
        <row r="402">
          <cell r="A402" t="str">
            <v xml:space="preserve">Teflon </v>
          </cell>
          <cell r="B402" t="str">
            <v>UN</v>
          </cell>
          <cell r="C402">
            <v>1</v>
          </cell>
          <cell r="D402">
            <v>2500</v>
          </cell>
          <cell r="E402">
            <v>4.4999999999999998E-2</v>
          </cell>
          <cell r="F402">
            <v>2613</v>
          </cell>
        </row>
        <row r="403">
          <cell r="A403" t="str">
            <v>Tee 1/2" PVC - Presión</v>
          </cell>
          <cell r="B403" t="str">
            <v>UN</v>
          </cell>
          <cell r="C403">
            <v>1</v>
          </cell>
          <cell r="D403">
            <v>296</v>
          </cell>
          <cell r="E403">
            <v>4.4999999999999998E-2</v>
          </cell>
          <cell r="F403">
            <v>309</v>
          </cell>
        </row>
        <row r="404">
          <cell r="A404" t="str">
            <v>Tee 3/4"    PVC - Presión</v>
          </cell>
          <cell r="B404" t="str">
            <v>UN</v>
          </cell>
          <cell r="C404">
            <v>1</v>
          </cell>
          <cell r="D404">
            <v>800</v>
          </cell>
          <cell r="E404">
            <v>4.4999999999999998E-2</v>
          </cell>
          <cell r="F404">
            <v>836</v>
          </cell>
        </row>
        <row r="405">
          <cell r="A405" t="str">
            <v>Tee PVC-P 3/4" x 1/2"</v>
          </cell>
          <cell r="B405" t="str">
            <v>UN</v>
          </cell>
          <cell r="C405">
            <v>1</v>
          </cell>
          <cell r="D405">
            <v>692</v>
          </cell>
          <cell r="E405">
            <v>4.4999999999999998E-2</v>
          </cell>
          <cell r="F405">
            <v>723</v>
          </cell>
        </row>
        <row r="406">
          <cell r="A406" t="str">
            <v>Tee 1" PVC - Presión</v>
          </cell>
          <cell r="B406" t="str">
            <v>UN</v>
          </cell>
          <cell r="C406">
            <v>1</v>
          </cell>
          <cell r="D406">
            <v>1520</v>
          </cell>
          <cell r="E406">
            <v>4.4999999999999998E-2</v>
          </cell>
          <cell r="F406">
            <v>1588</v>
          </cell>
        </row>
        <row r="407">
          <cell r="A407" t="str">
            <v>Tee 1 1/4 PVC - Presión</v>
          </cell>
          <cell r="B407" t="str">
            <v>UN</v>
          </cell>
          <cell r="C407">
            <v>1</v>
          </cell>
          <cell r="D407">
            <v>4000</v>
          </cell>
          <cell r="E407">
            <v>4.4999999999999998E-2</v>
          </cell>
          <cell r="F407">
            <v>4180</v>
          </cell>
        </row>
        <row r="408">
          <cell r="A408" t="str">
            <v>Tee Sencilla 2" Sanitaria</v>
          </cell>
          <cell r="B408" t="str">
            <v>UN</v>
          </cell>
          <cell r="C408">
            <v>1</v>
          </cell>
          <cell r="D408">
            <v>3800</v>
          </cell>
          <cell r="E408">
            <v>4.4999999999999998E-2</v>
          </cell>
          <cell r="F408">
            <v>3971</v>
          </cell>
        </row>
        <row r="409">
          <cell r="A409" t="str">
            <v>Tee Sencilla 4" Sanitaria</v>
          </cell>
          <cell r="B409" t="str">
            <v>UN</v>
          </cell>
          <cell r="C409">
            <v>1</v>
          </cell>
          <cell r="D409">
            <v>9500</v>
          </cell>
          <cell r="E409">
            <v>4.4999999999999998E-2</v>
          </cell>
          <cell r="F409">
            <v>9928</v>
          </cell>
        </row>
        <row r="410">
          <cell r="A410" t="str">
            <v>Teja de asbesto cemento No.4</v>
          </cell>
          <cell r="B410" t="str">
            <v>UN</v>
          </cell>
          <cell r="C410">
            <v>1</v>
          </cell>
          <cell r="D410">
            <v>12860</v>
          </cell>
          <cell r="E410">
            <v>4.4999999999999998E-2</v>
          </cell>
          <cell r="F410">
            <v>13439</v>
          </cell>
        </row>
        <row r="411">
          <cell r="A411" t="str">
            <v>Teja de asbesto cemento No.6</v>
          </cell>
          <cell r="B411" t="str">
            <v>UN</v>
          </cell>
          <cell r="C411">
            <v>1</v>
          </cell>
          <cell r="D411">
            <v>19802</v>
          </cell>
          <cell r="E411">
            <v>4.4999999999999998E-2</v>
          </cell>
          <cell r="F411">
            <v>20693</v>
          </cell>
        </row>
        <row r="412">
          <cell r="A412" t="str">
            <v>Teja de asbesto cemento No.8</v>
          </cell>
          <cell r="B412" t="str">
            <v>UN</v>
          </cell>
          <cell r="C412">
            <v>1</v>
          </cell>
          <cell r="D412">
            <v>25700</v>
          </cell>
          <cell r="E412">
            <v>4.4999999999999998E-2</v>
          </cell>
          <cell r="F412">
            <v>26857</v>
          </cell>
        </row>
        <row r="413">
          <cell r="A413" t="str">
            <v>Teja cindu  Ref: Cindurib</v>
          </cell>
          <cell r="B413" t="str">
            <v>M2</v>
          </cell>
          <cell r="C413">
            <v>1</v>
          </cell>
          <cell r="D413">
            <v>38000</v>
          </cell>
          <cell r="E413">
            <v>4.4999999999999998E-2</v>
          </cell>
          <cell r="F413">
            <v>39710</v>
          </cell>
        </row>
        <row r="414">
          <cell r="A414" t="str">
            <v>Tierra negra fertilizada</v>
          </cell>
          <cell r="B414" t="str">
            <v>M3</v>
          </cell>
          <cell r="C414">
            <v>1</v>
          </cell>
          <cell r="D414">
            <v>50000</v>
          </cell>
          <cell r="E414">
            <v>4.4999999999999998E-2</v>
          </cell>
          <cell r="F414">
            <v>52250</v>
          </cell>
        </row>
        <row r="415">
          <cell r="A415" t="str">
            <v>Tintilla</v>
          </cell>
          <cell r="B415" t="str">
            <v>GL</v>
          </cell>
          <cell r="C415">
            <v>1</v>
          </cell>
          <cell r="D415">
            <v>18620</v>
          </cell>
          <cell r="E415">
            <v>4.4999999999999998E-2</v>
          </cell>
          <cell r="F415">
            <v>19458</v>
          </cell>
        </row>
        <row r="416">
          <cell r="A416" t="str">
            <v>Toma de T.V. para cable coaxial</v>
          </cell>
          <cell r="B416" t="str">
            <v>UN</v>
          </cell>
          <cell r="C416">
            <v>1</v>
          </cell>
          <cell r="D416">
            <v>3200</v>
          </cell>
          <cell r="E416">
            <v>4.4999999999999998E-2</v>
          </cell>
          <cell r="F416">
            <v>3344</v>
          </cell>
        </row>
        <row r="417">
          <cell r="A417" t="str">
            <v>Toma doble tipo hospitalaria P.T.</v>
          </cell>
          <cell r="B417" t="str">
            <v>UN</v>
          </cell>
          <cell r="C417">
            <v>1</v>
          </cell>
          <cell r="D417">
            <v>14500</v>
          </cell>
          <cell r="E417">
            <v>4.4999999999999998E-2</v>
          </cell>
          <cell r="F417">
            <v>15153</v>
          </cell>
        </row>
        <row r="418">
          <cell r="A418" t="str">
            <v xml:space="preserve">Toma eléctrica doble P.T. </v>
          </cell>
          <cell r="B418" t="str">
            <v>UN</v>
          </cell>
          <cell r="C418">
            <v>1</v>
          </cell>
          <cell r="D418">
            <v>4450</v>
          </cell>
          <cell r="E418">
            <v>4.4999999999999998E-2</v>
          </cell>
          <cell r="F418">
            <v>4650</v>
          </cell>
        </row>
        <row r="419">
          <cell r="A419" t="str">
            <v>Toma Doble GFCI</v>
          </cell>
          <cell r="B419" t="str">
            <v>UN</v>
          </cell>
          <cell r="C419">
            <v>1</v>
          </cell>
          <cell r="D419">
            <v>28000</v>
          </cell>
          <cell r="E419">
            <v>4.4999999999999998E-2</v>
          </cell>
          <cell r="F419">
            <v>29260</v>
          </cell>
        </row>
        <row r="420">
          <cell r="A420" t="str">
            <v>Toma eléctrica doble 20A pata trabada</v>
          </cell>
          <cell r="B420" t="str">
            <v>UN</v>
          </cell>
          <cell r="C420">
            <v>1</v>
          </cell>
          <cell r="D420">
            <v>14500</v>
          </cell>
          <cell r="E420">
            <v>4.4999999999999998E-2</v>
          </cell>
          <cell r="F420">
            <v>15153</v>
          </cell>
        </row>
        <row r="421">
          <cell r="A421" t="str">
            <v>Toma telefónica</v>
          </cell>
          <cell r="B421" t="str">
            <v>UN</v>
          </cell>
          <cell r="C421">
            <v>1</v>
          </cell>
          <cell r="D421">
            <v>2418</v>
          </cell>
          <cell r="E421">
            <v>4.4999999999999998E-2</v>
          </cell>
          <cell r="F421">
            <v>2527</v>
          </cell>
        </row>
        <row r="422">
          <cell r="A422" t="str">
            <v>Tornillo autoperforante fijador de correa</v>
          </cell>
          <cell r="B422" t="str">
            <v>UN</v>
          </cell>
          <cell r="C422">
            <v>1</v>
          </cell>
          <cell r="D422">
            <v>450</v>
          </cell>
          <cell r="E422">
            <v>4.4999999999999998E-2</v>
          </cell>
          <cell r="F422">
            <v>470</v>
          </cell>
        </row>
        <row r="423">
          <cell r="A423" t="str">
            <v>Tornillo goloso 1/8 x 1 1/4</v>
          </cell>
          <cell r="B423" t="str">
            <v>UN</v>
          </cell>
          <cell r="C423">
            <v>1</v>
          </cell>
          <cell r="D423">
            <v>10</v>
          </cell>
          <cell r="E423">
            <v>4.4999999999999998E-2</v>
          </cell>
          <cell r="F423">
            <v>10</v>
          </cell>
        </row>
        <row r="424">
          <cell r="A424" t="str">
            <v>Tornillo lámina D=3/8"</v>
          </cell>
          <cell r="B424" t="str">
            <v>UN</v>
          </cell>
          <cell r="C424">
            <v>1</v>
          </cell>
          <cell r="D424">
            <v>10</v>
          </cell>
          <cell r="E424">
            <v>4.4999999999999998E-2</v>
          </cell>
          <cell r="F424">
            <v>10</v>
          </cell>
        </row>
        <row r="425">
          <cell r="A425" t="str">
            <v xml:space="preserve">Tornillo teja Cindu </v>
          </cell>
          <cell r="B425" t="str">
            <v>UN</v>
          </cell>
          <cell r="C425">
            <v>1</v>
          </cell>
          <cell r="D425">
            <v>310</v>
          </cell>
          <cell r="E425">
            <v>4.4999999999999998E-2</v>
          </cell>
          <cell r="F425">
            <v>324</v>
          </cell>
        </row>
        <row r="426">
          <cell r="A426" t="str">
            <v>Tornillo Inoxidable Canal y Bajante Amazonas</v>
          </cell>
          <cell r="B426" t="str">
            <v>UN</v>
          </cell>
          <cell r="C426">
            <v>1</v>
          </cell>
          <cell r="D426">
            <v>105</v>
          </cell>
          <cell r="E426">
            <v>4.4999999999999998E-2</v>
          </cell>
          <cell r="F426">
            <v>110</v>
          </cell>
        </row>
        <row r="427">
          <cell r="A427" t="str">
            <v>Tornillo expansivo AH - 1614 5/16 x 3 "</v>
          </cell>
          <cell r="B427" t="str">
            <v>UN</v>
          </cell>
          <cell r="C427">
            <v>1</v>
          </cell>
          <cell r="D427">
            <v>1200</v>
          </cell>
          <cell r="E427">
            <v>4.4999999999999998E-2</v>
          </cell>
          <cell r="F427">
            <v>1254</v>
          </cell>
        </row>
        <row r="428">
          <cell r="A428" t="str">
            <v>Tornillo expansivo HLC 10x80/48</v>
          </cell>
          <cell r="B428" t="str">
            <v>UN</v>
          </cell>
          <cell r="C428">
            <v>1</v>
          </cell>
          <cell r="D428">
            <v>4500</v>
          </cell>
          <cell r="E428">
            <v>4.4999999999999998E-2</v>
          </cell>
          <cell r="F428">
            <v>4703</v>
          </cell>
        </row>
        <row r="429">
          <cell r="A429" t="str">
            <v>Triturado de máquina</v>
          </cell>
          <cell r="B429" t="str">
            <v>M3</v>
          </cell>
          <cell r="C429">
            <v>1</v>
          </cell>
          <cell r="D429">
            <v>42000</v>
          </cell>
          <cell r="E429">
            <v>4.4999999999999998E-2</v>
          </cell>
          <cell r="F429">
            <v>43890</v>
          </cell>
        </row>
        <row r="430">
          <cell r="A430" t="str">
            <v>Tubo Galvanizado de 1"</v>
          </cell>
          <cell r="B430" t="str">
            <v>ML</v>
          </cell>
          <cell r="C430">
            <v>1</v>
          </cell>
          <cell r="D430">
            <v>12000</v>
          </cell>
          <cell r="E430">
            <v>4.4999999999999998E-2</v>
          </cell>
          <cell r="F430">
            <v>12540</v>
          </cell>
        </row>
        <row r="431">
          <cell r="A431" t="str">
            <v>Tubo Galvanizado de 1 1/4"</v>
          </cell>
          <cell r="B431" t="str">
            <v>ML</v>
          </cell>
          <cell r="C431">
            <v>1</v>
          </cell>
          <cell r="D431">
            <v>15680</v>
          </cell>
          <cell r="E431">
            <v>4.4999999999999998E-2</v>
          </cell>
          <cell r="F431">
            <v>16386</v>
          </cell>
        </row>
        <row r="432">
          <cell r="A432" t="str">
            <v>Tubo Galvanizado de 1 1/2"</v>
          </cell>
          <cell r="B432" t="str">
            <v>ML</v>
          </cell>
          <cell r="C432">
            <v>1</v>
          </cell>
          <cell r="D432">
            <v>19800</v>
          </cell>
          <cell r="E432">
            <v>4.4999999999999998E-2</v>
          </cell>
          <cell r="F432">
            <v>20691</v>
          </cell>
        </row>
        <row r="433">
          <cell r="A433" t="str">
            <v>Curva galvanizada de 1 1/4"</v>
          </cell>
          <cell r="B433" t="str">
            <v>UN</v>
          </cell>
          <cell r="C433">
            <v>1</v>
          </cell>
          <cell r="D433">
            <v>10100</v>
          </cell>
          <cell r="E433">
            <v>4.4999999999999998E-2</v>
          </cell>
          <cell r="F433">
            <v>10555</v>
          </cell>
        </row>
        <row r="434">
          <cell r="A434" t="str">
            <v>Curva galvanizada de 1 1/2"</v>
          </cell>
          <cell r="B434" t="str">
            <v>UN</v>
          </cell>
          <cell r="D434">
            <v>13200</v>
          </cell>
          <cell r="E434">
            <v>4.4999999999999998E-2</v>
          </cell>
          <cell r="F434">
            <v>13794</v>
          </cell>
        </row>
        <row r="435">
          <cell r="A435" t="str">
            <v>Capacete de 1 1/4"</v>
          </cell>
          <cell r="B435" t="str">
            <v>UN</v>
          </cell>
          <cell r="C435">
            <v>1</v>
          </cell>
          <cell r="D435">
            <v>3100</v>
          </cell>
          <cell r="E435">
            <v>4.4999999999999998E-2</v>
          </cell>
          <cell r="F435">
            <v>3240</v>
          </cell>
        </row>
        <row r="436">
          <cell r="A436" t="str">
            <v>Capacete de 1 1/2"</v>
          </cell>
          <cell r="B436" t="str">
            <v>UN</v>
          </cell>
          <cell r="D436">
            <v>3600</v>
          </cell>
          <cell r="E436">
            <v>4.4999999999999998E-2</v>
          </cell>
          <cell r="F436">
            <v>3762</v>
          </cell>
        </row>
        <row r="437">
          <cell r="A437" t="str">
            <v>Juego de boquilla y contratuerca de 1 1/4"</v>
          </cell>
          <cell r="B437" t="str">
            <v>UN</v>
          </cell>
          <cell r="C437">
            <v>1</v>
          </cell>
          <cell r="D437">
            <v>1100</v>
          </cell>
          <cell r="E437">
            <v>4.4999999999999998E-2</v>
          </cell>
          <cell r="F437">
            <v>1150</v>
          </cell>
        </row>
        <row r="438">
          <cell r="A438" t="str">
            <v>Tubo Conduit 3/4"</v>
          </cell>
          <cell r="B438" t="str">
            <v>ML</v>
          </cell>
          <cell r="C438">
            <v>1</v>
          </cell>
          <cell r="D438">
            <v>3455</v>
          </cell>
          <cell r="E438">
            <v>4.4999999999999998E-2</v>
          </cell>
          <cell r="F438">
            <v>3610</v>
          </cell>
        </row>
        <row r="439">
          <cell r="A439" t="str">
            <v>Tubo Conduit  1/2"</v>
          </cell>
          <cell r="B439" t="str">
            <v>ML</v>
          </cell>
          <cell r="C439">
            <v>1</v>
          </cell>
          <cell r="D439">
            <v>2100</v>
          </cell>
          <cell r="E439">
            <v>4.4999999999999998E-2</v>
          </cell>
          <cell r="F439">
            <v>2195</v>
          </cell>
        </row>
        <row r="440">
          <cell r="A440" t="str">
            <v>Tubo Conduit PVC de 1/2"</v>
          </cell>
          <cell r="B440" t="str">
            <v>ML</v>
          </cell>
          <cell r="C440">
            <v>1</v>
          </cell>
          <cell r="D440">
            <v>1000</v>
          </cell>
          <cell r="E440">
            <v>4.4999999999999998E-2</v>
          </cell>
          <cell r="F440">
            <v>1045</v>
          </cell>
        </row>
        <row r="441">
          <cell r="A441" t="str">
            <v>Tubo Conduit PVC de 1"</v>
          </cell>
          <cell r="B441" t="str">
            <v>ML</v>
          </cell>
          <cell r="C441">
            <v>1</v>
          </cell>
          <cell r="D441">
            <v>2100</v>
          </cell>
          <cell r="E441">
            <v>4.4999999999999998E-2</v>
          </cell>
          <cell r="F441">
            <v>2195</v>
          </cell>
        </row>
        <row r="442">
          <cell r="A442" t="str">
            <v>Tubo Conduit PVC de 1 1/2"</v>
          </cell>
          <cell r="B442" t="str">
            <v>ML</v>
          </cell>
          <cell r="C442">
            <v>1</v>
          </cell>
          <cell r="D442">
            <v>4250</v>
          </cell>
          <cell r="E442">
            <v>4.4999999999999998E-2</v>
          </cell>
          <cell r="F442">
            <v>4441</v>
          </cell>
        </row>
        <row r="443">
          <cell r="A443" t="str">
            <v>Tubo Conduit PVC de 1 1/4</v>
          </cell>
          <cell r="B443" t="str">
            <v>ML</v>
          </cell>
          <cell r="C443">
            <v>1</v>
          </cell>
          <cell r="D443">
            <v>3200</v>
          </cell>
          <cell r="E443">
            <v>4.4999999999999998E-2</v>
          </cell>
          <cell r="F443">
            <v>3344</v>
          </cell>
        </row>
        <row r="444">
          <cell r="A444" t="str">
            <v>Tubo Conduit PVC de 3/4"</v>
          </cell>
          <cell r="B444" t="str">
            <v>ML</v>
          </cell>
          <cell r="C444">
            <v>1</v>
          </cell>
          <cell r="D444">
            <v>1200</v>
          </cell>
          <cell r="E444">
            <v>4.4999999999999998E-2</v>
          </cell>
          <cell r="F444">
            <v>1254</v>
          </cell>
        </row>
        <row r="445">
          <cell r="A445" t="str">
            <v>Tubo Galvanizado  de 3/4"</v>
          </cell>
          <cell r="B445" t="str">
            <v>ML</v>
          </cell>
          <cell r="C445">
            <v>1</v>
          </cell>
          <cell r="D445">
            <v>11000</v>
          </cell>
          <cell r="E445">
            <v>4.4999999999999998E-2</v>
          </cell>
          <cell r="F445">
            <v>11495</v>
          </cell>
        </row>
        <row r="446">
          <cell r="A446" t="str">
            <v>Tubo de concreto 8"</v>
          </cell>
          <cell r="B446" t="str">
            <v>ML</v>
          </cell>
          <cell r="C446">
            <v>1</v>
          </cell>
          <cell r="D446">
            <v>12000</v>
          </cell>
          <cell r="E446">
            <v>4.4999999999999998E-2</v>
          </cell>
          <cell r="F446">
            <v>12540</v>
          </cell>
        </row>
        <row r="447">
          <cell r="A447" t="str">
            <v>Tubo pres/21 PVC 2½"</v>
          </cell>
          <cell r="B447" t="str">
            <v>ML</v>
          </cell>
          <cell r="C447">
            <v>1</v>
          </cell>
          <cell r="D447">
            <v>15100</v>
          </cell>
          <cell r="E447">
            <v>4.4999999999999998E-2</v>
          </cell>
          <cell r="F447">
            <v>15780</v>
          </cell>
        </row>
        <row r="448">
          <cell r="A448" t="str">
            <v>Tubo pres/21 PVC 2"</v>
          </cell>
          <cell r="B448" t="str">
            <v>ML</v>
          </cell>
          <cell r="C448">
            <v>1</v>
          </cell>
          <cell r="D448">
            <v>10000</v>
          </cell>
          <cell r="E448">
            <v>4.4999999999999998E-2</v>
          </cell>
          <cell r="F448">
            <v>10450</v>
          </cell>
        </row>
        <row r="449">
          <cell r="A449" t="str">
            <v>Tubo pres/21 PVC 1 1/2"</v>
          </cell>
          <cell r="B449" t="str">
            <v>ML</v>
          </cell>
          <cell r="C449">
            <v>1</v>
          </cell>
          <cell r="D449">
            <v>6560</v>
          </cell>
          <cell r="E449">
            <v>4.4999999999999998E-2</v>
          </cell>
          <cell r="F449">
            <v>6855</v>
          </cell>
        </row>
        <row r="450">
          <cell r="A450" t="str">
            <v>Tubo pres/21 PVC 1 1/4</v>
          </cell>
          <cell r="B450" t="str">
            <v>ML</v>
          </cell>
          <cell r="C450">
            <v>1</v>
          </cell>
          <cell r="D450">
            <v>5030</v>
          </cell>
          <cell r="E450">
            <v>4.4999999999999998E-2</v>
          </cell>
          <cell r="F450">
            <v>5256</v>
          </cell>
        </row>
        <row r="451">
          <cell r="A451" t="str">
            <v>Tubo pres/11 PVC 3/4"</v>
          </cell>
          <cell r="B451" t="str">
            <v>ML</v>
          </cell>
          <cell r="C451">
            <v>1</v>
          </cell>
          <cell r="D451">
            <v>3110</v>
          </cell>
          <cell r="E451">
            <v>4.4999999999999998E-2</v>
          </cell>
          <cell r="F451">
            <v>3250</v>
          </cell>
        </row>
        <row r="452">
          <cell r="A452" t="str">
            <v>Tubo pres/13,5 PVC 1"</v>
          </cell>
          <cell r="B452" t="str">
            <v>ML</v>
          </cell>
          <cell r="C452">
            <v>1</v>
          </cell>
          <cell r="D452">
            <v>4000</v>
          </cell>
          <cell r="E452">
            <v>4.4999999999999998E-2</v>
          </cell>
          <cell r="F452">
            <v>4180</v>
          </cell>
        </row>
        <row r="453">
          <cell r="A453" t="str">
            <v>Tubo pres/9 PVC 1/2"</v>
          </cell>
          <cell r="B453" t="str">
            <v>ML</v>
          </cell>
          <cell r="C453">
            <v>1</v>
          </cell>
          <cell r="D453">
            <v>2150</v>
          </cell>
          <cell r="E453">
            <v>4.4999999999999998E-2</v>
          </cell>
          <cell r="F453">
            <v>2247</v>
          </cell>
        </row>
        <row r="454">
          <cell r="A454" t="str">
            <v>Tubo PVC de 2" Lluvias</v>
          </cell>
          <cell r="B454" t="str">
            <v>ML</v>
          </cell>
          <cell r="C454">
            <v>1</v>
          </cell>
          <cell r="D454">
            <v>4800</v>
          </cell>
          <cell r="E454">
            <v>4.4999999999999998E-2</v>
          </cell>
          <cell r="F454">
            <v>5016</v>
          </cell>
        </row>
        <row r="455">
          <cell r="A455" t="str">
            <v>Tubo PVC de 3" Lluvias</v>
          </cell>
          <cell r="B455" t="str">
            <v>ML</v>
          </cell>
          <cell r="C455">
            <v>1</v>
          </cell>
          <cell r="D455">
            <v>4140</v>
          </cell>
          <cell r="E455">
            <v>4.4999999999999998E-2</v>
          </cell>
          <cell r="F455">
            <v>4326</v>
          </cell>
        </row>
        <row r="456">
          <cell r="A456" t="str">
            <v>Tubo PVC de 4" lluvias</v>
          </cell>
          <cell r="B456" t="str">
            <v>ML</v>
          </cell>
          <cell r="C456">
            <v>1</v>
          </cell>
          <cell r="D456">
            <v>12000</v>
          </cell>
          <cell r="E456">
            <v>4.4999999999999998E-2</v>
          </cell>
          <cell r="F456">
            <v>12540</v>
          </cell>
        </row>
        <row r="457">
          <cell r="A457" t="str">
            <v>Tubo PVC de 6" Sanitaria</v>
          </cell>
          <cell r="B457" t="str">
            <v>ML</v>
          </cell>
          <cell r="C457">
            <v>1</v>
          </cell>
          <cell r="D457">
            <v>33000</v>
          </cell>
          <cell r="E457">
            <v>4.4999999999999998E-2</v>
          </cell>
          <cell r="F457">
            <v>34485</v>
          </cell>
        </row>
        <row r="458">
          <cell r="A458" t="str">
            <v>Tubo PVC de 4" Sanitaria</v>
          </cell>
          <cell r="B458" t="str">
            <v>ML</v>
          </cell>
          <cell r="C458">
            <v>1</v>
          </cell>
          <cell r="D458">
            <v>16000</v>
          </cell>
          <cell r="E458">
            <v>4.4999999999999998E-2</v>
          </cell>
          <cell r="F458">
            <v>16720</v>
          </cell>
        </row>
        <row r="459">
          <cell r="A459" t="str">
            <v>Tubo PVC de 4" Sanitaria flexible</v>
          </cell>
          <cell r="B459" t="str">
            <v>ML</v>
          </cell>
          <cell r="C459">
            <v>1</v>
          </cell>
          <cell r="D459">
            <v>19400</v>
          </cell>
          <cell r="E459">
            <v>4.4999999999999998E-2</v>
          </cell>
          <cell r="F459">
            <v>20273</v>
          </cell>
        </row>
        <row r="460">
          <cell r="A460" t="str">
            <v>Tubo PVC de 3" Sanitaria</v>
          </cell>
          <cell r="B460" t="str">
            <v>ML</v>
          </cell>
          <cell r="C460">
            <v>1</v>
          </cell>
          <cell r="D460">
            <v>8900</v>
          </cell>
          <cell r="E460">
            <v>4.4999999999999998E-2</v>
          </cell>
          <cell r="F460">
            <v>9301</v>
          </cell>
        </row>
        <row r="461">
          <cell r="A461" t="str">
            <v>Tubo PVC de 2" Sanitaria</v>
          </cell>
          <cell r="B461" t="str">
            <v>ML</v>
          </cell>
          <cell r="C461">
            <v>1</v>
          </cell>
          <cell r="D461">
            <v>8500</v>
          </cell>
          <cell r="E461">
            <v>4.4999999999999998E-2</v>
          </cell>
          <cell r="F461">
            <v>8883</v>
          </cell>
        </row>
        <row r="462">
          <cell r="A462" t="str">
            <v>Tuberia A.N. 3 plg 2,3 mm</v>
          </cell>
          <cell r="B462" t="str">
            <v>ML</v>
          </cell>
          <cell r="C462">
            <v>1</v>
          </cell>
          <cell r="D462">
            <v>18000</v>
          </cell>
          <cell r="E462">
            <v>4.4999999999999998E-2</v>
          </cell>
          <cell r="F462">
            <v>18810</v>
          </cell>
        </row>
        <row r="463">
          <cell r="A463" t="str">
            <v>Tuberia A.N. 2 plg 2mm</v>
          </cell>
          <cell r="B463" t="str">
            <v>ML</v>
          </cell>
          <cell r="C463">
            <v>1</v>
          </cell>
          <cell r="D463">
            <v>11500</v>
          </cell>
          <cell r="E463">
            <v>4.4999999999999998E-2</v>
          </cell>
          <cell r="F463">
            <v>12018</v>
          </cell>
        </row>
        <row r="464">
          <cell r="A464" t="str">
            <v>Tubo A.N. 1 1/2 plg, 2 mm</v>
          </cell>
          <cell r="B464" t="str">
            <v>ML</v>
          </cell>
          <cell r="C464">
            <v>1</v>
          </cell>
          <cell r="D464">
            <v>9500</v>
          </cell>
          <cell r="E464">
            <v>4.4999999999999998E-2</v>
          </cell>
          <cell r="F464">
            <v>9928</v>
          </cell>
        </row>
        <row r="465">
          <cell r="A465" t="str">
            <v>Tubo A.N. 1 plg, 2 mm</v>
          </cell>
          <cell r="B465" t="str">
            <v>ML</v>
          </cell>
          <cell r="C465">
            <v>1</v>
          </cell>
          <cell r="D465">
            <v>6500</v>
          </cell>
          <cell r="E465">
            <v>4.4999999999999998E-2</v>
          </cell>
          <cell r="F465">
            <v>6793</v>
          </cell>
        </row>
        <row r="466">
          <cell r="A466" t="str">
            <v>Tuberia A.N. Ø1 1/2"</v>
          </cell>
          <cell r="B466" t="str">
            <v>ML</v>
          </cell>
          <cell r="C466">
            <v>1</v>
          </cell>
          <cell r="D466">
            <v>9500</v>
          </cell>
          <cell r="E466">
            <v>4.4999999999999998E-2</v>
          </cell>
          <cell r="F466">
            <v>9928</v>
          </cell>
        </row>
        <row r="467">
          <cell r="A467" t="str">
            <v>Tuberia Galvanizada 1 1/2" 2,5 mm Cal 12</v>
          </cell>
          <cell r="B467" t="str">
            <v>ML</v>
          </cell>
          <cell r="C467">
            <v>1</v>
          </cell>
          <cell r="D467">
            <v>15000</v>
          </cell>
          <cell r="E467">
            <v>4.4999999999999998E-2</v>
          </cell>
          <cell r="F467">
            <v>15675</v>
          </cell>
        </row>
        <row r="468">
          <cell r="A468" t="str">
            <v>Unión PVC-S 4 plg</v>
          </cell>
          <cell r="B468" t="str">
            <v>UN</v>
          </cell>
          <cell r="C468">
            <v>1</v>
          </cell>
          <cell r="D468">
            <v>4200</v>
          </cell>
          <cell r="E468">
            <v>4.4999999999999998E-2</v>
          </cell>
          <cell r="F468">
            <v>4389</v>
          </cell>
        </row>
        <row r="469">
          <cell r="A469" t="str">
            <v>Unión PVC-S 3 plg</v>
          </cell>
          <cell r="B469" t="str">
            <v>UN</v>
          </cell>
          <cell r="C469">
            <v>1</v>
          </cell>
          <cell r="D469">
            <v>2450</v>
          </cell>
          <cell r="E469">
            <v>4.4999999999999998E-2</v>
          </cell>
          <cell r="F469">
            <v>2560</v>
          </cell>
        </row>
        <row r="470">
          <cell r="A470" t="str">
            <v>Unión PVC-S 2 plg</v>
          </cell>
          <cell r="B470" t="str">
            <v>UN</v>
          </cell>
          <cell r="C470">
            <v>1</v>
          </cell>
          <cell r="D470">
            <v>1764</v>
          </cell>
          <cell r="E470">
            <v>4.4999999999999998E-2</v>
          </cell>
          <cell r="F470">
            <v>1843</v>
          </cell>
        </row>
        <row r="471">
          <cell r="A471" t="str">
            <v>Unión PVC-P 1/2 plg</v>
          </cell>
          <cell r="B471" t="str">
            <v>ML</v>
          </cell>
          <cell r="C471">
            <v>1</v>
          </cell>
          <cell r="D471">
            <v>210</v>
          </cell>
          <cell r="E471">
            <v>4.4999999999999998E-2</v>
          </cell>
          <cell r="F471">
            <v>219</v>
          </cell>
        </row>
        <row r="472">
          <cell r="A472" t="str">
            <v>Unión PVC-P 1 plg</v>
          </cell>
          <cell r="B472" t="str">
            <v>UN</v>
          </cell>
          <cell r="C472">
            <v>1</v>
          </cell>
          <cell r="D472">
            <v>540</v>
          </cell>
          <cell r="E472">
            <v>4.4999999999999998E-2</v>
          </cell>
          <cell r="F472">
            <v>564</v>
          </cell>
        </row>
        <row r="473">
          <cell r="A473" t="str">
            <v>Unión PVC-P 1 1/4"</v>
          </cell>
          <cell r="B473" t="str">
            <v>UN</v>
          </cell>
          <cell r="C473">
            <v>1</v>
          </cell>
          <cell r="D473">
            <v>960</v>
          </cell>
          <cell r="E473">
            <v>4.4999999999999998E-2</v>
          </cell>
          <cell r="F473">
            <v>1003</v>
          </cell>
        </row>
        <row r="474">
          <cell r="A474" t="str">
            <v>Unión PVC-P 1 1/2"</v>
          </cell>
          <cell r="B474" t="str">
            <v>UN</v>
          </cell>
          <cell r="C474">
            <v>1</v>
          </cell>
          <cell r="D474">
            <v>1450</v>
          </cell>
          <cell r="E474">
            <v>4.4999999999999998E-2</v>
          </cell>
          <cell r="F474">
            <v>1515</v>
          </cell>
        </row>
        <row r="475">
          <cell r="A475" t="str">
            <v>Unión PVC-P 2 plg</v>
          </cell>
          <cell r="B475" t="str">
            <v>UN</v>
          </cell>
          <cell r="C475">
            <v>1</v>
          </cell>
          <cell r="D475">
            <v>2300</v>
          </cell>
          <cell r="E475">
            <v>4.4999999999999998E-2</v>
          </cell>
          <cell r="F475">
            <v>2404</v>
          </cell>
        </row>
        <row r="476">
          <cell r="A476" t="str">
            <v>Unión Conduit PVC 1/2"</v>
          </cell>
          <cell r="B476" t="str">
            <v>UN</v>
          </cell>
          <cell r="C476">
            <v>1</v>
          </cell>
          <cell r="D476">
            <v>135</v>
          </cell>
          <cell r="E476">
            <v>4.4999999999999998E-2</v>
          </cell>
          <cell r="F476">
            <v>141</v>
          </cell>
        </row>
        <row r="477">
          <cell r="A477" t="str">
            <v>Unión Canal amazonas</v>
          </cell>
          <cell r="B477" t="str">
            <v>UN</v>
          </cell>
          <cell r="C477">
            <v>1</v>
          </cell>
          <cell r="D477">
            <v>10610</v>
          </cell>
          <cell r="E477">
            <v>4.4999999999999998E-2</v>
          </cell>
          <cell r="F477">
            <v>11087</v>
          </cell>
        </row>
        <row r="478">
          <cell r="A478" t="str">
            <v>Unión canal a bajante Amazonas</v>
          </cell>
          <cell r="B478" t="str">
            <v>UN</v>
          </cell>
          <cell r="C478">
            <v>1</v>
          </cell>
          <cell r="D478">
            <v>14312</v>
          </cell>
          <cell r="E478">
            <v>4.4999999999999998E-2</v>
          </cell>
          <cell r="F478">
            <v>14956</v>
          </cell>
        </row>
        <row r="479">
          <cell r="A479" t="str">
            <v>Unión de Bajante Amazonas</v>
          </cell>
          <cell r="B479" t="str">
            <v>UN</v>
          </cell>
          <cell r="C479">
            <v>1</v>
          </cell>
          <cell r="D479">
            <v>2752</v>
          </cell>
          <cell r="E479">
            <v>4.4999999999999998E-2</v>
          </cell>
          <cell r="F479">
            <v>2876</v>
          </cell>
        </row>
        <row r="481">
          <cell r="A481" t="str">
            <v>Vara de clavo</v>
          </cell>
          <cell r="B481" t="str">
            <v>ML</v>
          </cell>
          <cell r="C481">
            <v>1</v>
          </cell>
          <cell r="D481">
            <v>700</v>
          </cell>
          <cell r="E481">
            <v>4.4999999999999998E-2</v>
          </cell>
          <cell r="F481">
            <v>732</v>
          </cell>
        </row>
        <row r="482">
          <cell r="A482" t="str">
            <v>Varilla Coper Well 5/8" x 8'</v>
          </cell>
          <cell r="B482" t="str">
            <v>UN</v>
          </cell>
          <cell r="C482">
            <v>1</v>
          </cell>
          <cell r="D482">
            <v>95000</v>
          </cell>
          <cell r="E482">
            <v>4.4999999999999998E-2</v>
          </cell>
          <cell r="F482">
            <v>99275</v>
          </cell>
          <cell r="G482" t="str">
            <v>Por unidad de 6 metros</v>
          </cell>
        </row>
        <row r="483">
          <cell r="A483" t="str">
            <v>Varilla de 5/8"</v>
          </cell>
          <cell r="B483" t="str">
            <v>KG</v>
          </cell>
          <cell r="C483">
            <v>1</v>
          </cell>
          <cell r="D483">
            <v>2800</v>
          </cell>
          <cell r="E483">
            <v>4.4999999999999998E-2</v>
          </cell>
          <cell r="F483">
            <v>2926</v>
          </cell>
        </row>
        <row r="484">
          <cell r="A484" t="str">
            <v>Varilla de 10.5 cm.- 60.000</v>
          </cell>
          <cell r="B484" t="str">
            <v>ML</v>
          </cell>
          <cell r="C484">
            <v>1</v>
          </cell>
          <cell r="D484">
            <v>8220</v>
          </cell>
          <cell r="E484">
            <v>4.4999999999999998E-2</v>
          </cell>
          <cell r="F484">
            <v>8590</v>
          </cell>
          <cell r="G484" t="str">
            <v>Por unidad de 6 metros</v>
          </cell>
        </row>
        <row r="485">
          <cell r="A485" t="str">
            <v>Varilla lisa de 1/2"</v>
          </cell>
          <cell r="B485" t="str">
            <v>KG</v>
          </cell>
          <cell r="C485">
            <v>1</v>
          </cell>
          <cell r="D485">
            <v>983.33333333333337</v>
          </cell>
          <cell r="E485">
            <v>4.4999999999999998E-2</v>
          </cell>
          <cell r="F485">
            <v>1028</v>
          </cell>
        </row>
        <row r="486">
          <cell r="A486" t="str">
            <v>Varilla cuadrada de 1/2"</v>
          </cell>
          <cell r="B486" t="str">
            <v>KG</v>
          </cell>
          <cell r="C486">
            <v>1</v>
          </cell>
          <cell r="D486">
            <v>2800</v>
          </cell>
          <cell r="E486">
            <v>4.4999999999999998E-2</v>
          </cell>
          <cell r="F486">
            <v>2926</v>
          </cell>
        </row>
        <row r="487">
          <cell r="A487" t="str">
            <v>Ventana corrediza proyec.alum.Cal.18. Negra</v>
          </cell>
          <cell r="B487" t="str">
            <v>M2</v>
          </cell>
          <cell r="C487">
            <v>1</v>
          </cell>
          <cell r="D487">
            <v>90000</v>
          </cell>
          <cell r="E487">
            <v>4.4999999999999998E-2</v>
          </cell>
          <cell r="F487">
            <v>94050</v>
          </cell>
        </row>
        <row r="488">
          <cell r="A488" t="str">
            <v>Vidrio incoloro de 4mm pulido</v>
          </cell>
          <cell r="B488" t="str">
            <v>M2</v>
          </cell>
          <cell r="C488">
            <v>1</v>
          </cell>
          <cell r="D488">
            <v>28000</v>
          </cell>
          <cell r="E488">
            <v>4.4999999999999998E-2</v>
          </cell>
          <cell r="F488">
            <v>29260</v>
          </cell>
        </row>
        <row r="489">
          <cell r="A489" t="str">
            <v>Vinilo Color Tipo I</v>
          </cell>
          <cell r="B489" t="str">
            <v>gl</v>
          </cell>
          <cell r="C489">
            <v>1</v>
          </cell>
          <cell r="D489">
            <v>40000</v>
          </cell>
          <cell r="E489">
            <v>4.4999999999999998E-2</v>
          </cell>
          <cell r="F489">
            <v>41800</v>
          </cell>
        </row>
        <row r="490">
          <cell r="A490" t="str">
            <v>Wing Aluminio</v>
          </cell>
          <cell r="B490" t="str">
            <v>Ml</v>
          </cell>
          <cell r="C490">
            <v>1</v>
          </cell>
          <cell r="D490">
            <v>2000</v>
          </cell>
          <cell r="E490">
            <v>4.4999999999999998E-2</v>
          </cell>
          <cell r="F490">
            <v>2090</v>
          </cell>
        </row>
        <row r="491">
          <cell r="A491" t="str">
            <v>Xipex concentrado -Gris</v>
          </cell>
          <cell r="B491" t="str">
            <v>Kg</v>
          </cell>
          <cell r="C491">
            <v>1</v>
          </cell>
          <cell r="D491">
            <v>10000</v>
          </cell>
          <cell r="E491">
            <v>4.4999999999999998E-2</v>
          </cell>
          <cell r="F491">
            <v>10450</v>
          </cell>
        </row>
        <row r="492">
          <cell r="A492" t="str">
            <v>Xipex Admix C-2000</v>
          </cell>
          <cell r="B492" t="str">
            <v>Kg</v>
          </cell>
          <cell r="C492">
            <v>1</v>
          </cell>
          <cell r="D492">
            <v>11200</v>
          </cell>
          <cell r="E492">
            <v>4.4999999999999998E-2</v>
          </cell>
          <cell r="F492">
            <v>11704</v>
          </cell>
        </row>
        <row r="493">
          <cell r="A493" t="str">
            <v>Yee sencilla 4"</v>
          </cell>
          <cell r="B493" t="str">
            <v>UN</v>
          </cell>
          <cell r="C493">
            <v>1</v>
          </cell>
          <cell r="D493">
            <v>14000</v>
          </cell>
          <cell r="E493">
            <v>4.4999999999999998E-2</v>
          </cell>
          <cell r="F493">
            <v>14630</v>
          </cell>
        </row>
        <row r="494">
          <cell r="A494" t="str">
            <v>Zuncho de cinta band it de 1/2"</v>
          </cell>
          <cell r="B494" t="str">
            <v>UN</v>
          </cell>
          <cell r="C494">
            <v>1</v>
          </cell>
          <cell r="D494">
            <v>3500</v>
          </cell>
          <cell r="E494">
            <v>4.4999999999999998E-2</v>
          </cell>
          <cell r="F494">
            <v>3658</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 PRECIOS"/>
    </sheetNames>
    <sheetDataSet>
      <sheetData sheetId="0"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RESUMIDOS"/>
    </sheetNames>
    <sheetDataSet>
      <sheetData sheetId="0"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Memorias cantidades"/>
      <sheetName val="APU"/>
      <sheetName val="Insumos"/>
      <sheetName val="Analisis AIU"/>
      <sheetName val="Análisis mano de obra"/>
      <sheetName val="Análisis Factor prestacional"/>
      <sheetName val="Analisis de herramienta meno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Ambientes "/>
      <sheetName val="Formato"/>
      <sheetName val="Hoja1"/>
      <sheetName val="Resumen "/>
      <sheetName val="Borrador "/>
      <sheetName val="401"/>
      <sheetName val="402"/>
      <sheetName val="502"/>
      <sheetName val="602"/>
      <sheetName val="701"/>
      <sheetName val="702"/>
      <sheetName val="802"/>
      <sheetName val="902"/>
      <sheetName val="1002"/>
      <sheetName val="1201"/>
      <sheetName val="1102"/>
      <sheetName val="1802"/>
      <sheetName val="1402-1502"/>
      <sheetName val="1902"/>
      <sheetName val="1501"/>
      <sheetName val="Cocina "/>
      <sheetName val="Baños"/>
      <sheetName val="Enchapes"/>
      <sheetName val="Pisos"/>
      <sheetName val="Carpinteria Madera"/>
      <sheetName val="Carpinteria Metalica "/>
    </sheetNames>
    <sheetDataSet>
      <sheetData sheetId="0" refreshError="1"/>
      <sheetData sheetId="1" refreshError="1">
        <row r="453">
          <cell r="B453" t="str">
            <v>-</v>
          </cell>
        </row>
        <row r="454">
          <cell r="B454" t="str">
            <v>Mueble de baño Típico</v>
          </cell>
        </row>
        <row r="455">
          <cell r="B455" t="str">
            <v xml:space="preserve">Mueble de baño Madera </v>
          </cell>
        </row>
        <row r="456">
          <cell r="B456" t="str">
            <v xml:space="preserve">Mueble de baño para 2 lavamanos con caracteristicas tipicas </v>
          </cell>
        </row>
        <row r="457">
          <cell r="B457" t="str">
            <v>Mueble de baño Opcion 3</v>
          </cell>
        </row>
        <row r="458">
          <cell r="B458" t="str">
            <v>Mueble de baño Opcion 4</v>
          </cell>
        </row>
        <row r="459">
          <cell r="B459" t="str">
            <v>Mueble de baño Opcion 5</v>
          </cell>
        </row>
        <row r="460">
          <cell r="B460" t="str">
            <v>Mueble de baño Opcion 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ISK - Correlaciones"/>
      <sheetName val="RESUMEN"/>
      <sheetName val="Hoja1"/>
    </sheetNames>
    <sheetDataSet>
      <sheetData sheetId="0"/>
      <sheetData sheetId="1"/>
      <sheetData sheetId="2"/>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entral"/>
      <sheetName val="Túnel Aduc"/>
      <sheetName val="Túnel Blindado"/>
      <sheetName val="@RISK - Correlaciones"/>
    </sheetNames>
    <sheetDataSet>
      <sheetData sheetId="0"/>
      <sheetData sheetId="1"/>
      <sheetData sheetId="2"/>
      <sheetData sheetId="3"/>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ICAS"/>
      <sheetName val="PRECIOS"/>
      <sheetName val="NACEDEROS"/>
      <sheetName val="TANQUES"/>
      <sheetName val="RESERVORIO"/>
      <sheetName val="CAPTACIONES"/>
      <sheetName val="POZO PROFUNDO"/>
      <sheetName val="DESARENADORES"/>
      <sheetName val="PRESEDIMENTADORES"/>
      <sheetName val="C.QUIEBRE"/>
      <sheetName val="DISTRIBUCION"/>
      <sheetName val="PTAP ELECTRICAS"/>
      <sheetName val="IMPULSION"/>
      <sheetName val="CONDUCCIONES"/>
      <sheetName val="ADUCCIONES"/>
      <sheetName val="OBRAS COMPLEMENTARIAS PTAP"/>
      <sheetName val="PRECIOS-CP"/>
      <sheetName val="SORACA "/>
      <sheetName val="SORA"/>
      <sheetName val="PTAP SORA"/>
      <sheetName val="CHIQUIZA"/>
      <sheetName val="PTAP CHIQUIZA"/>
      <sheetName val="CUCAITA"/>
      <sheetName val="PTAP CUCAITA"/>
      <sheetName val="PTAP SORACA"/>
      <sheetName val="Hoja3"/>
    </sheetNames>
    <sheetDataSet>
      <sheetData sheetId="0" refreshError="1">
        <row r="1">
          <cell r="A1" t="str">
            <v>IND</v>
          </cell>
          <cell r="B1" t="str">
            <v>ITEM</v>
          </cell>
          <cell r="C1" t="str">
            <v>COMPONENTE</v>
          </cell>
        </row>
        <row r="2">
          <cell r="A2" t="str">
            <v>CAP</v>
          </cell>
          <cell r="B2">
            <v>1</v>
          </cell>
          <cell r="C2" t="str">
            <v>CAPTACION</v>
          </cell>
        </row>
        <row r="3">
          <cell r="A3" t="str">
            <v>ADU</v>
          </cell>
          <cell r="B3">
            <v>2</v>
          </cell>
          <cell r="C3" t="str">
            <v>ADUCCION</v>
          </cell>
        </row>
        <row r="4">
          <cell r="A4" t="str">
            <v>PRE</v>
          </cell>
          <cell r="B4">
            <v>3</v>
          </cell>
          <cell r="C4" t="str">
            <v>PRE-TRATAMIENTO</v>
          </cell>
        </row>
        <row r="5">
          <cell r="A5" t="str">
            <v>CON</v>
          </cell>
          <cell r="B5">
            <v>4</v>
          </cell>
          <cell r="C5" t="str">
            <v>CONDUCCION</v>
          </cell>
        </row>
        <row r="6">
          <cell r="A6" t="str">
            <v>TRA</v>
          </cell>
          <cell r="B6">
            <v>5</v>
          </cell>
          <cell r="C6" t="str">
            <v>TRATAMIENTO</v>
          </cell>
        </row>
        <row r="7">
          <cell r="A7" t="str">
            <v>ALM</v>
          </cell>
          <cell r="B7">
            <v>6</v>
          </cell>
          <cell r="C7" t="str">
            <v>ALMACENAMIENTO</v>
          </cell>
        </row>
        <row r="8">
          <cell r="A8" t="str">
            <v>DIS</v>
          </cell>
          <cell r="B8">
            <v>7</v>
          </cell>
          <cell r="C8" t="str">
            <v>DISTRIBUCION</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_SITP_08"/>
    </sheetNames>
    <sheetDataSet>
      <sheetData sheetId="0"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no de obra"/>
      <sheetName val="mater"/>
      <sheetName val="unit-obra"/>
      <sheetName val="Pedregal"/>
      <sheetName val="analuni3"/>
      <sheetName val="Hoja11"/>
      <sheetName val="Hoja15"/>
      <sheetName val="Hoja16"/>
    </sheetNames>
    <sheetDataSet>
      <sheetData sheetId="0" refreshError="1">
        <row r="30">
          <cell r="E30">
            <v>55000</v>
          </cell>
        </row>
      </sheetData>
      <sheetData sheetId="1" refreshError="1">
        <row r="29">
          <cell r="D29">
            <v>1800</v>
          </cell>
        </row>
        <row r="31">
          <cell r="D31">
            <v>2000</v>
          </cell>
        </row>
        <row r="56">
          <cell r="D56">
            <v>2000</v>
          </cell>
        </row>
        <row r="89">
          <cell r="D89">
            <v>11000</v>
          </cell>
        </row>
        <row r="122">
          <cell r="I122">
            <v>7500</v>
          </cell>
        </row>
        <row r="175">
          <cell r="I175">
            <v>125000</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BASE EDUCACIÓN ENERO  2016 "/>
    </sheetNames>
    <sheetDataSet>
      <sheetData sheetId="0" refreshError="1"/>
      <sheetData sheetId="1" refreshError="1"/>
      <sheetData sheetId="2" refreshError="1"/>
      <sheetData sheetId="3" refreshError="1"/>
      <sheetData sheetId="4" refreshError="1"/>
      <sheetData sheetId="5" refreshError="1"/>
      <sheetData sheetId="6" refreshError="1">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Programacion software</v>
          </cell>
        </row>
        <row r="13">
          <cell r="A13" t="str">
            <v>Protocalizacion y tramites EPM</v>
          </cell>
        </row>
        <row r="14">
          <cell r="A14" t="str">
            <v>Transp malla eslabonada  reintegros</v>
          </cell>
        </row>
        <row r="15">
          <cell r="A15" t="str">
            <v>Transp mat vent alum diametro 1,20 m.</v>
          </cell>
        </row>
        <row r="16">
          <cell r="A16" t="str">
            <v>Transp sanitario reintegros</v>
          </cell>
        </row>
        <row r="17">
          <cell r="A17" t="str">
            <v>Transporte aula prefabricada</v>
          </cell>
        </row>
        <row r="18">
          <cell r="A18" t="str">
            <v>Transporte bloque interno</v>
          </cell>
        </row>
        <row r="19">
          <cell r="A19" t="str">
            <v>Transporte cordon prefabricado</v>
          </cell>
        </row>
        <row r="20">
          <cell r="A20" t="str">
            <v>Transporte de acero</v>
          </cell>
        </row>
        <row r="21">
          <cell r="A21" t="str">
            <v>Transporte de Arbol h= 3.00 m.</v>
          </cell>
        </row>
        <row r="22">
          <cell r="A22" t="str">
            <v xml:space="preserve">Transporte externo bloque </v>
          </cell>
        </row>
        <row r="23">
          <cell r="A23" t="str">
            <v>Transporte externo bloque de 0,10</v>
          </cell>
        </row>
        <row r="24">
          <cell r="A24" t="str">
            <v>Transporte insulux</v>
          </cell>
        </row>
        <row r="25">
          <cell r="A25" t="str">
            <v>Transporte interno</v>
          </cell>
        </row>
        <row r="26">
          <cell r="A26" t="str">
            <v>Transporte interno acero</v>
          </cell>
        </row>
        <row r="27">
          <cell r="A27" t="str">
            <v>Transporte interno adobe de 0,10</v>
          </cell>
        </row>
        <row r="28">
          <cell r="A28" t="str">
            <v>Transporte interno adobe de 0,15</v>
          </cell>
        </row>
        <row r="29">
          <cell r="A29" t="str">
            <v xml:space="preserve">Transporte interno bloque </v>
          </cell>
        </row>
        <row r="30">
          <cell r="A30" t="str">
            <v xml:space="preserve">Transporte interno concreto </v>
          </cell>
        </row>
        <row r="31">
          <cell r="A31" t="str">
            <v>Transporte interno material</v>
          </cell>
        </row>
        <row r="32">
          <cell r="A32" t="str">
            <v>Transporte interno material para columnas circ</v>
          </cell>
        </row>
        <row r="33">
          <cell r="A33" t="str">
            <v xml:space="preserve">Transporte interno materiales </v>
          </cell>
        </row>
        <row r="34">
          <cell r="A34" t="str">
            <v>transporte interno mueble lab torre + dos mesas</v>
          </cell>
        </row>
        <row r="35">
          <cell r="A35" t="str">
            <v>Transporte interno P vidrieera de 2,15 m. x 2,15 m.</v>
          </cell>
        </row>
        <row r="36">
          <cell r="A36" t="str">
            <v>Transporte juego integrado de mucrofutbol y baloncesto</v>
          </cell>
        </row>
        <row r="37">
          <cell r="A37" t="str">
            <v>Transporte lagrimal prefabricado para muro 20</v>
          </cell>
        </row>
        <row r="38">
          <cell r="A38" t="str">
            <v>transporte madera pino patula de 4"</v>
          </cell>
        </row>
        <row r="39">
          <cell r="A39" t="str">
            <v>Transporte malla ojo 5 C. 10</v>
          </cell>
        </row>
        <row r="40">
          <cell r="A40" t="str">
            <v>Transporte material electrico</v>
          </cell>
        </row>
        <row r="41">
          <cell r="A41" t="str">
            <v>Transporte material sobrante</v>
          </cell>
        </row>
        <row r="42">
          <cell r="A42" t="str">
            <v>Transporte material techo x m2 (alfardas+tablilla+manto+tela)</v>
          </cell>
        </row>
        <row r="43">
          <cell r="A43" t="str">
            <v>Transporte meson en acero inoxidable</v>
          </cell>
        </row>
        <row r="44">
          <cell r="A44" t="str">
            <v xml:space="preserve">Transporte mezcla asfaltica </v>
          </cell>
        </row>
        <row r="45">
          <cell r="A45" t="str">
            <v>Transporte mueble lab torre+dos mesas</v>
          </cell>
        </row>
        <row r="46">
          <cell r="A46" t="str">
            <v>transporte pasamanos metalico</v>
          </cell>
        </row>
        <row r="47">
          <cell r="A47" t="str">
            <v xml:space="preserve">Transporte puerta </v>
          </cell>
        </row>
        <row r="48">
          <cell r="A48" t="str">
            <v>Transporte puerta item 9,11,6/9,11,7</v>
          </cell>
        </row>
        <row r="49">
          <cell r="A49" t="str">
            <v>Transporte puerta reja de 1,30x2,80</v>
          </cell>
        </row>
        <row r="50">
          <cell r="A50" t="str">
            <v>Transporte reja en platina de 11/2" x 3/16"</v>
          </cell>
        </row>
        <row r="51">
          <cell r="A51" t="str">
            <v>Transporte reja item 9,11,4</v>
          </cell>
        </row>
        <row r="52">
          <cell r="A52" t="str">
            <v>Transporte reja item 9,11,5</v>
          </cell>
        </row>
        <row r="53">
          <cell r="A53" t="str">
            <v>Transporte sanitarios y lav</v>
          </cell>
        </row>
        <row r="54">
          <cell r="A54" t="str">
            <v>Transporte subbase y/o base granualr</v>
          </cell>
        </row>
        <row r="55">
          <cell r="A55" t="str">
            <v>Transporte teja acrilica</v>
          </cell>
        </row>
        <row r="56">
          <cell r="A56" t="str">
            <v>Transporte teja eternit</v>
          </cell>
        </row>
        <row r="57">
          <cell r="A57" t="str">
            <v>Transporte teja sandwich</v>
          </cell>
        </row>
        <row r="58">
          <cell r="A58" t="str">
            <v>Transporte tejas termoacustica</v>
          </cell>
        </row>
        <row r="59">
          <cell r="A59" t="str">
            <v>transporte tuberia PVC_ P de 6"</v>
          </cell>
        </row>
        <row r="60">
          <cell r="A60" t="str">
            <v>Transportes material para 1 m2 de drywalla</v>
          </cell>
        </row>
        <row r="61">
          <cell r="A61" t="str">
            <v>Transporte interno meson en acero</v>
          </cell>
        </row>
        <row r="62">
          <cell r="A62" t="str">
            <v>Transporte herraje trampa de grasas</v>
          </cell>
        </row>
        <row r="63">
          <cell r="A63" t="str">
            <v>Transporte interno gabinete acero</v>
          </cell>
        </row>
        <row r="64">
          <cell r="A64" t="str">
            <v>Transporte interno mesa aramrio con puertas</v>
          </cell>
        </row>
        <row r="65">
          <cell r="A65" t="str">
            <v>Transporte externo policarbonato + conectores+perfil + silic</v>
          </cell>
        </row>
        <row r="66">
          <cell r="A66" t="str">
            <v>Transporte interno policarbonato + conectores+perfil + silic</v>
          </cell>
        </row>
        <row r="67">
          <cell r="A67" t="str">
            <v>Transporte zocalo + acces + elent fij zocalo pvc</v>
          </cell>
        </row>
        <row r="68">
          <cell r="A68" t="str">
            <v>Transporte tuberia filtro de 4"</v>
          </cell>
        </row>
        <row r="69">
          <cell r="A69" t="str">
            <v>Transporte parque fortaleza</v>
          </cell>
        </row>
      </sheetData>
      <sheetData sheetId="7" refreshError="1"/>
      <sheetData sheetId="8" refreshError="1"/>
      <sheetData sheetId="9" refreshError="1"/>
      <sheetData sheetId="10"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 Prima"/>
      <sheetName val="PRECIOS ACTUALIZADOS FERRASA"/>
      <sheetName val="PU"/>
      <sheetName val="APU Expo Terrestre"/>
      <sheetName val="Sheet2"/>
      <sheetName val="RETIRO VOLQUETA (2)"/>
      <sheetName val="RETIRO SALDOS EN SITIO"/>
      <sheetName val="RETIRO VOLQUETA"/>
      <sheetName val="Sheet1"/>
    </sheetNames>
    <sheetDataSet>
      <sheetData sheetId="0">
        <row r="2">
          <cell r="A2">
            <v>2004</v>
          </cell>
        </row>
      </sheetData>
      <sheetData sheetId="1" refreshError="1">
        <row r="2">
          <cell r="A2">
            <v>2004</v>
          </cell>
          <cell r="B2" t="str">
            <v>ANGULO 1/8" X 1.1/2" X 6 MTS G-50</v>
          </cell>
          <cell r="C2" t="str">
            <v>UND</v>
          </cell>
          <cell r="D2">
            <v>11463</v>
          </cell>
        </row>
        <row r="3">
          <cell r="A3">
            <v>2005</v>
          </cell>
          <cell r="B3" t="str">
            <v>ANGULO 1/8" X 2" X 6 MTS G-50</v>
          </cell>
          <cell r="C3" t="str">
            <v>UND</v>
          </cell>
          <cell r="D3">
            <v>16350</v>
          </cell>
        </row>
        <row r="4">
          <cell r="A4">
            <v>2006</v>
          </cell>
          <cell r="B4" t="str">
            <v>ANGULO 1/8" X 1.3/4" X 6 MTS G-50</v>
          </cell>
          <cell r="C4" t="str">
            <v>UND</v>
          </cell>
          <cell r="D4">
            <v>14764</v>
          </cell>
        </row>
        <row r="5">
          <cell r="A5">
            <v>2007</v>
          </cell>
          <cell r="B5" t="str">
            <v>ANGULO 3/16" X 1.3/4" X 6 MTS G-50</v>
          </cell>
          <cell r="C5" t="str">
            <v>UND</v>
          </cell>
          <cell r="D5">
            <v>21599</v>
          </cell>
        </row>
        <row r="6">
          <cell r="A6">
            <v>2008</v>
          </cell>
          <cell r="B6" t="str">
            <v>ANGULO 3/16" X 1.1/2" X 6 MTS G-50</v>
          </cell>
          <cell r="C6" t="str">
            <v>UND</v>
          </cell>
          <cell r="D6">
            <v>17608</v>
          </cell>
        </row>
        <row r="7">
          <cell r="A7">
            <v>2009</v>
          </cell>
          <cell r="B7" t="str">
            <v>ANGULO 3/16" X 2" X 6 MTS G-50</v>
          </cell>
          <cell r="C7" t="str">
            <v>UND</v>
          </cell>
          <cell r="D7">
            <v>23845</v>
          </cell>
        </row>
        <row r="8">
          <cell r="A8">
            <v>2010</v>
          </cell>
          <cell r="B8" t="str">
            <v>ANGULO 3/16" X 2.1/2" X 6 MTS G-50</v>
          </cell>
          <cell r="C8" t="str">
            <v>UND</v>
          </cell>
          <cell r="D8">
            <v>31522</v>
          </cell>
        </row>
        <row r="9">
          <cell r="A9">
            <v>2012</v>
          </cell>
          <cell r="B9" t="str">
            <v>ANGULO 1/4" X 1.1/2" X 6 MTS G-50</v>
          </cell>
          <cell r="C9" t="str">
            <v>UND</v>
          </cell>
          <cell r="D9">
            <v>22891</v>
          </cell>
        </row>
        <row r="10">
          <cell r="A10">
            <v>2013</v>
          </cell>
          <cell r="B10" t="str">
            <v>ANGULO 1/4" X 2" X 6 MTS G-50</v>
          </cell>
          <cell r="C10" t="str">
            <v>UND</v>
          </cell>
          <cell r="D10">
            <v>32381</v>
          </cell>
        </row>
        <row r="11">
          <cell r="A11">
            <v>2014</v>
          </cell>
          <cell r="B11" t="str">
            <v>ANGULO 1/4" X 2.1/2" X 6 MTS G-50</v>
          </cell>
          <cell r="C11" t="str">
            <v>UND</v>
          </cell>
          <cell r="D11">
            <v>42412</v>
          </cell>
        </row>
        <row r="12">
          <cell r="A12">
            <v>2015</v>
          </cell>
          <cell r="B12" t="str">
            <v>ANGULO 1/4" X 3" X 6 MTS G-50</v>
          </cell>
          <cell r="C12" t="str">
            <v>UND</v>
          </cell>
          <cell r="D12">
            <v>51632</v>
          </cell>
        </row>
        <row r="13">
          <cell r="A13">
            <v>2016</v>
          </cell>
          <cell r="B13" t="str">
            <v>ANGULO 1/4" X 4" X 6 MTS G-50</v>
          </cell>
          <cell r="C13" t="str">
            <v>UND</v>
          </cell>
          <cell r="D13">
            <v>69855</v>
          </cell>
        </row>
        <row r="14">
          <cell r="A14">
            <v>2018</v>
          </cell>
          <cell r="B14" t="str">
            <v>ANGULO 5/16" X 3" X 6 MTS G-50</v>
          </cell>
          <cell r="C14" t="str">
            <v>UND</v>
          </cell>
          <cell r="D14">
            <v>62502</v>
          </cell>
        </row>
        <row r="15">
          <cell r="A15">
            <v>2019</v>
          </cell>
          <cell r="B15" t="str">
            <v>ANGULO 5/16" X 4" X 6 MTS G-50</v>
          </cell>
          <cell r="C15" t="str">
            <v>UND</v>
          </cell>
          <cell r="D15">
            <v>84824</v>
          </cell>
        </row>
        <row r="16">
          <cell r="A16">
            <v>2021</v>
          </cell>
          <cell r="B16" t="str">
            <v>ANGULO 3/8" X 3" X 6 MTS G-50</v>
          </cell>
          <cell r="C16" t="str">
            <v>UND</v>
          </cell>
          <cell r="D16">
            <v>74221</v>
          </cell>
        </row>
        <row r="17">
          <cell r="A17">
            <v>2022</v>
          </cell>
          <cell r="B17" t="str">
            <v>ANGULO 3/8" X 4" X 6 MTS G-50</v>
          </cell>
          <cell r="C17" t="str">
            <v>UND</v>
          </cell>
          <cell r="D17">
            <v>98961</v>
          </cell>
        </row>
        <row r="18">
          <cell r="A18">
            <v>2025</v>
          </cell>
          <cell r="B18" t="str">
            <v>ANGULO 1/2" X 3" X 6 MTS G-50</v>
          </cell>
          <cell r="C18" t="str">
            <v>UND</v>
          </cell>
          <cell r="D18">
            <v>98961</v>
          </cell>
        </row>
        <row r="19">
          <cell r="A19">
            <v>2026</v>
          </cell>
          <cell r="B19" t="str">
            <v>ANGULO 3/8" X 5" X 6 MTS G-50</v>
          </cell>
          <cell r="C19" t="str">
            <v>UND</v>
          </cell>
          <cell r="D19">
            <v>156388</v>
          </cell>
        </row>
        <row r="20">
          <cell r="A20">
            <v>2027</v>
          </cell>
          <cell r="B20" t="str">
            <v>ANGULO 1/2" X 4" X 6 MTS G-50</v>
          </cell>
          <cell r="C20" t="str">
            <v>UND</v>
          </cell>
          <cell r="D20">
            <v>131948</v>
          </cell>
        </row>
        <row r="21">
          <cell r="A21">
            <v>2029</v>
          </cell>
          <cell r="B21" t="str">
            <v>ANGULO 1/2" X 5" X 6 MTS G-50</v>
          </cell>
          <cell r="C21" t="str">
            <v>UND</v>
          </cell>
          <cell r="D21">
            <v>206148</v>
          </cell>
        </row>
        <row r="22">
          <cell r="A22">
            <v>2030</v>
          </cell>
          <cell r="B22" t="str">
            <v>ANGULO 5/8" X 6" X 6 MTS G-50</v>
          </cell>
          <cell r="C22" t="str">
            <v>UND</v>
          </cell>
          <cell r="D22">
            <v>324238</v>
          </cell>
        </row>
        <row r="23">
          <cell r="A23">
            <v>2011</v>
          </cell>
          <cell r="B23" t="str">
            <v>ANGULO 1/8" X 1.3/4" X 6 MTS A-36</v>
          </cell>
          <cell r="C23" t="str">
            <v>UND</v>
          </cell>
          <cell r="D23">
            <v>14495</v>
          </cell>
        </row>
        <row r="24">
          <cell r="A24">
            <v>2024</v>
          </cell>
          <cell r="B24" t="str">
            <v>ANGULO 3/8" X 6" X 6 MTS</v>
          </cell>
          <cell r="C24" t="str">
            <v>UND</v>
          </cell>
          <cell r="D24">
            <v>199039</v>
          </cell>
        </row>
        <row r="25">
          <cell r="A25">
            <v>2028</v>
          </cell>
          <cell r="B25" t="str">
            <v>ANGULO 1/2" X 6" X 6 MTS</v>
          </cell>
          <cell r="C25" t="str">
            <v>UND</v>
          </cell>
          <cell r="D25">
            <v>248429</v>
          </cell>
        </row>
        <row r="26">
          <cell r="A26">
            <v>2037</v>
          </cell>
          <cell r="B26" t="str">
            <v>ANGULO 19   X 2.5 MM X 6 MTS</v>
          </cell>
          <cell r="C26" t="str">
            <v>UND</v>
          </cell>
          <cell r="D26">
            <v>4545</v>
          </cell>
        </row>
        <row r="27">
          <cell r="A27">
            <v>2038</v>
          </cell>
          <cell r="B27" t="str">
            <v>ANGULO 25   X 2.5 MM X 6 MTS</v>
          </cell>
          <cell r="C27" t="str">
            <v>UND</v>
          </cell>
          <cell r="D27">
            <v>6069</v>
          </cell>
        </row>
        <row r="28">
          <cell r="A28">
            <v>2039</v>
          </cell>
          <cell r="B28" t="str">
            <v>ANGULO 38   X 2.5 MM X 6 MTS</v>
          </cell>
          <cell r="C28" t="str">
            <v>UND</v>
          </cell>
          <cell r="D28">
            <v>9364</v>
          </cell>
        </row>
        <row r="29">
          <cell r="A29">
            <v>2040</v>
          </cell>
          <cell r="B29" t="str">
            <v>ANGULO 1/8" X 3/4" (19X3MM)</v>
          </cell>
          <cell r="C29" t="str">
            <v>UND</v>
          </cell>
          <cell r="D29">
            <v>6129</v>
          </cell>
        </row>
        <row r="30">
          <cell r="A30">
            <v>2041</v>
          </cell>
          <cell r="B30" t="str">
            <v>ANGULO 1/8" X 1" (25X3MM)</v>
          </cell>
          <cell r="C30" t="str">
            <v>UND</v>
          </cell>
          <cell r="D30">
            <v>8320</v>
          </cell>
        </row>
        <row r="31">
          <cell r="A31">
            <v>2042</v>
          </cell>
          <cell r="B31" t="str">
            <v>ANGULO 1/8" X 1.1/2" X 6 MTS A-36</v>
          </cell>
          <cell r="C31" t="str">
            <v>UND</v>
          </cell>
          <cell r="D31">
            <v>12048</v>
          </cell>
        </row>
        <row r="32">
          <cell r="A32">
            <v>2043</v>
          </cell>
          <cell r="B32" t="str">
            <v>ANGULO 1/8" X 2" X 6 MTS A-36</v>
          </cell>
          <cell r="C32" t="str">
            <v>UND</v>
          </cell>
          <cell r="D32">
            <v>16350</v>
          </cell>
        </row>
        <row r="33">
          <cell r="A33">
            <v>2044</v>
          </cell>
          <cell r="B33" t="str">
            <v>ANGULO 3/16" X 1" (25X4.5MM)</v>
          </cell>
          <cell r="C33" t="str">
            <v>UND</v>
          </cell>
          <cell r="D33">
            <v>11649</v>
          </cell>
        </row>
        <row r="34">
          <cell r="A34">
            <v>2045</v>
          </cell>
          <cell r="B34" t="str">
            <v>ANGULO 3/16" X 1.1/2" X 6 MTS A-36</v>
          </cell>
          <cell r="C34" t="str">
            <v>UND</v>
          </cell>
          <cell r="D34">
            <v>17608</v>
          </cell>
        </row>
        <row r="35">
          <cell r="A35">
            <v>2046</v>
          </cell>
          <cell r="B35" t="str">
            <v>ANGULO 3/16" X 2" X 6 MTS A-36</v>
          </cell>
          <cell r="C35" t="str">
            <v>UND</v>
          </cell>
          <cell r="D35">
            <v>23845</v>
          </cell>
        </row>
        <row r="36">
          <cell r="A36">
            <v>2047</v>
          </cell>
          <cell r="B36" t="str">
            <v>ANGULO 1/4" X 1.1/2" X 6 MTS A-36</v>
          </cell>
          <cell r="C36" t="str">
            <v>UND</v>
          </cell>
          <cell r="D36">
            <v>22891</v>
          </cell>
        </row>
        <row r="37">
          <cell r="A37">
            <v>2048</v>
          </cell>
          <cell r="B37" t="str">
            <v>ANGULO 1/4" X 2" X 6 MTS A-36</v>
          </cell>
          <cell r="C37" t="str">
            <v>UND</v>
          </cell>
          <cell r="D37">
            <v>31792</v>
          </cell>
        </row>
        <row r="38">
          <cell r="A38">
            <v>2049</v>
          </cell>
          <cell r="B38" t="str">
            <v>ANGULO 30   X 3 MM X 6 MTS</v>
          </cell>
          <cell r="C38" t="str">
            <v>UND</v>
          </cell>
          <cell r="D38">
            <v>9770</v>
          </cell>
        </row>
        <row r="39">
          <cell r="A39">
            <v>2051</v>
          </cell>
          <cell r="B39" t="str">
            <v>ANGULO 30   X 4.5 MM X 6 MTS</v>
          </cell>
          <cell r="C39" t="str">
            <v>UND</v>
          </cell>
          <cell r="D39">
            <v>14253</v>
          </cell>
        </row>
        <row r="40">
          <cell r="A40">
            <v>2052</v>
          </cell>
          <cell r="B40" t="str">
            <v>ANGULO 38   X 4.5 MM X 6 MTS A-36</v>
          </cell>
          <cell r="C40" t="str">
            <v>UND</v>
          </cell>
          <cell r="D40">
            <v>16831</v>
          </cell>
        </row>
        <row r="41">
          <cell r="A41">
            <v>2053</v>
          </cell>
          <cell r="B41" t="str">
            <v>ANGULO 1/8" X 1.1/2" X 1.8 MTS A-36</v>
          </cell>
          <cell r="C41" t="str">
            <v>UND</v>
          </cell>
          <cell r="D41">
            <v>4131</v>
          </cell>
        </row>
        <row r="42">
          <cell r="A42">
            <v>2054</v>
          </cell>
          <cell r="B42" t="str">
            <v>ANGULO 3/16" X 1.1/2" X 1.8 MTS A-36</v>
          </cell>
          <cell r="C42" t="str">
            <v>UND</v>
          </cell>
          <cell r="D42">
            <v>6077</v>
          </cell>
        </row>
        <row r="43">
          <cell r="A43">
            <v>2055</v>
          </cell>
          <cell r="B43" t="str">
            <v>ANGULO 1/8" X 1.1/2" X 1.9 MTS A-36</v>
          </cell>
          <cell r="C43" t="str">
            <v>UND</v>
          </cell>
          <cell r="D43">
            <v>4362</v>
          </cell>
        </row>
        <row r="44">
          <cell r="A44">
            <v>2056</v>
          </cell>
          <cell r="B44" t="str">
            <v>ANGULO 3/16" X 1.1/2" X 1.9 MTS A-36</v>
          </cell>
          <cell r="C44" t="str">
            <v>UND</v>
          </cell>
          <cell r="D44">
            <v>6420</v>
          </cell>
        </row>
        <row r="45">
          <cell r="A45">
            <v>2059</v>
          </cell>
          <cell r="B45" t="str">
            <v>ANGULO 3/16" X 1.3/4" X 6 MTS</v>
          </cell>
          <cell r="C45" t="str">
            <v>UND</v>
          </cell>
          <cell r="D45">
            <v>21599</v>
          </cell>
        </row>
        <row r="46">
          <cell r="A46">
            <v>4001</v>
          </cell>
          <cell r="B46" t="str">
            <v>PLATINA 1/8"  X   1/2" X 6 MTS</v>
          </cell>
          <cell r="C46" t="str">
            <v>UND</v>
          </cell>
          <cell r="D46">
            <v>3204</v>
          </cell>
        </row>
        <row r="47">
          <cell r="A47">
            <v>4002</v>
          </cell>
          <cell r="B47" t="str">
            <v>PLATINA 1/8"  X   3/4" X 6 MTS</v>
          </cell>
          <cell r="C47" t="str">
            <v>UND</v>
          </cell>
          <cell r="D47">
            <v>4807</v>
          </cell>
        </row>
        <row r="48">
          <cell r="A48">
            <v>4003</v>
          </cell>
          <cell r="B48" t="str">
            <v>PLATINA 1/8"  X     1" X 6 MTS</v>
          </cell>
          <cell r="C48" t="str">
            <v>UND</v>
          </cell>
          <cell r="D48">
            <v>4029</v>
          </cell>
        </row>
        <row r="49">
          <cell r="A49">
            <v>4004</v>
          </cell>
          <cell r="B49" t="str">
            <v>PLATINA 1/8"  X 1.1/4" X 6 MTS</v>
          </cell>
          <cell r="C49" t="str">
            <v>UND</v>
          </cell>
          <cell r="D49">
            <v>5173</v>
          </cell>
        </row>
        <row r="50">
          <cell r="A50">
            <v>4005</v>
          </cell>
          <cell r="B50" t="str">
            <v>PLATINA 1/8"  X 1.1/2" X 6 MTS</v>
          </cell>
          <cell r="C50" t="str">
            <v>UND</v>
          </cell>
          <cell r="D50">
            <v>6350</v>
          </cell>
        </row>
        <row r="51">
          <cell r="A51">
            <v>4006</v>
          </cell>
          <cell r="B51" t="str">
            <v>PLATINA 1/8"  X     2" X 6 MTS</v>
          </cell>
          <cell r="C51" t="str">
            <v>UND</v>
          </cell>
          <cell r="D51">
            <v>8430</v>
          </cell>
        </row>
        <row r="52">
          <cell r="A52">
            <v>4007</v>
          </cell>
          <cell r="B52" t="str">
            <v>PLATINA 1/8"  X 2.1/2" X 6 MTS</v>
          </cell>
          <cell r="C52" t="str">
            <v>UND</v>
          </cell>
          <cell r="D52">
            <v>11042</v>
          </cell>
        </row>
        <row r="53">
          <cell r="A53">
            <v>4008</v>
          </cell>
          <cell r="B53" t="str">
            <v>PLATINA 1/8"  X     3" X 6 MTS</v>
          </cell>
          <cell r="C53" t="str">
            <v>UND</v>
          </cell>
          <cell r="D53">
            <v>13132</v>
          </cell>
        </row>
        <row r="54">
          <cell r="A54">
            <v>4010</v>
          </cell>
          <cell r="B54" t="str">
            <v>PLATINA 3/16" X   1/2" X 6 MTS</v>
          </cell>
          <cell r="C54" t="str">
            <v>UND</v>
          </cell>
          <cell r="D54">
            <v>4810</v>
          </cell>
        </row>
        <row r="55">
          <cell r="A55">
            <v>4011</v>
          </cell>
          <cell r="B55" t="str">
            <v>PLATINA 3/16" X   3/4" X 6 MTS</v>
          </cell>
          <cell r="C55" t="str">
            <v>UND</v>
          </cell>
          <cell r="D55">
            <v>4738</v>
          </cell>
        </row>
        <row r="56">
          <cell r="A56">
            <v>4012</v>
          </cell>
          <cell r="B56" t="str">
            <v>PLATINA 3/16" X     1" X 6 MTS</v>
          </cell>
          <cell r="C56" t="str">
            <v>UND</v>
          </cell>
          <cell r="D56">
            <v>6244</v>
          </cell>
        </row>
        <row r="57">
          <cell r="A57">
            <v>4013</v>
          </cell>
          <cell r="B57" t="str">
            <v>PLATINA 3/16" X 1.1/4" X 6 MTS</v>
          </cell>
          <cell r="C57" t="str">
            <v>UND</v>
          </cell>
          <cell r="D57">
            <v>7645</v>
          </cell>
        </row>
        <row r="58">
          <cell r="A58">
            <v>4014</v>
          </cell>
          <cell r="B58" t="str">
            <v>PLATINA 3/16" X 1.1/2" X 6 MTS</v>
          </cell>
          <cell r="C58" t="str">
            <v>UND</v>
          </cell>
          <cell r="D58">
            <v>9473</v>
          </cell>
        </row>
        <row r="59">
          <cell r="A59">
            <v>4015</v>
          </cell>
          <cell r="B59" t="str">
            <v>PLATINA 3/16" X     2" X 6 MTS</v>
          </cell>
          <cell r="C59" t="str">
            <v>UND</v>
          </cell>
          <cell r="D59">
            <v>12998</v>
          </cell>
        </row>
        <row r="60">
          <cell r="A60">
            <v>4016</v>
          </cell>
          <cell r="B60" t="str">
            <v>PLATINA 3/16" X 2.1/2" X 6 MTS</v>
          </cell>
          <cell r="C60" t="str">
            <v>UND</v>
          </cell>
          <cell r="D60">
            <v>16252</v>
          </cell>
        </row>
        <row r="61">
          <cell r="A61">
            <v>4017</v>
          </cell>
          <cell r="B61" t="str">
            <v>PLATINA 3/16" X     3" X 6 MTS</v>
          </cell>
          <cell r="C61" t="str">
            <v>UND</v>
          </cell>
          <cell r="D61">
            <v>20202</v>
          </cell>
        </row>
        <row r="62">
          <cell r="A62">
            <v>4019</v>
          </cell>
          <cell r="B62" t="str">
            <v>PLATINA 1/4"  X   1/2" X 6 MTS</v>
          </cell>
          <cell r="C62" t="str">
            <v>UND</v>
          </cell>
          <cell r="D62">
            <v>4317</v>
          </cell>
        </row>
        <row r="63">
          <cell r="A63">
            <v>4020</v>
          </cell>
          <cell r="B63" t="str">
            <v>PLATINA 1/4"  X   3/4" X 6 MTS</v>
          </cell>
          <cell r="C63" t="str">
            <v>UND</v>
          </cell>
          <cell r="D63">
            <v>6511</v>
          </cell>
        </row>
        <row r="64">
          <cell r="A64">
            <v>4021</v>
          </cell>
          <cell r="B64" t="str">
            <v>PLATINA 1/4"  X     1" X 6 MTS</v>
          </cell>
          <cell r="C64" t="str">
            <v>UND</v>
          </cell>
          <cell r="D64">
            <v>8446</v>
          </cell>
        </row>
        <row r="65">
          <cell r="A65">
            <v>4022</v>
          </cell>
          <cell r="B65" t="str">
            <v>PLATINA 1/4"  X 1.1/4" X 6 MTS</v>
          </cell>
          <cell r="C65" t="str">
            <v>UND</v>
          </cell>
          <cell r="D65">
            <v>10635</v>
          </cell>
        </row>
        <row r="66">
          <cell r="A66">
            <v>4023</v>
          </cell>
          <cell r="B66" t="str">
            <v>PLATINA 1/4"  X 1.1/2" X 6 MTS</v>
          </cell>
          <cell r="C66" t="str">
            <v>UND</v>
          </cell>
          <cell r="D66">
            <v>12998</v>
          </cell>
        </row>
        <row r="67">
          <cell r="A67">
            <v>4024</v>
          </cell>
          <cell r="B67" t="str">
            <v>PLATINA 1/4"  X     2" X 6 MTS</v>
          </cell>
          <cell r="C67" t="str">
            <v>UND</v>
          </cell>
          <cell r="D67">
            <v>16750</v>
          </cell>
        </row>
        <row r="68">
          <cell r="A68">
            <v>4025</v>
          </cell>
          <cell r="B68" t="str">
            <v>PLATINA 1/4"  X 2.1/2" X 6 MTS</v>
          </cell>
          <cell r="C68" t="str">
            <v>UND</v>
          </cell>
          <cell r="D68">
            <v>22806</v>
          </cell>
        </row>
        <row r="69">
          <cell r="A69">
            <v>4026</v>
          </cell>
          <cell r="B69" t="str">
            <v>PLATINA 1/4"  X     3" X 6 MTS</v>
          </cell>
          <cell r="C69" t="str">
            <v>UND</v>
          </cell>
          <cell r="D69">
            <v>27726</v>
          </cell>
        </row>
        <row r="70">
          <cell r="A70">
            <v>4028</v>
          </cell>
          <cell r="B70" t="str">
            <v>PLATINA 3/8"  X     1" X 6 MTS</v>
          </cell>
          <cell r="C70" t="str">
            <v>UND</v>
          </cell>
          <cell r="D70">
            <v>13654</v>
          </cell>
        </row>
        <row r="71">
          <cell r="A71">
            <v>4029</v>
          </cell>
          <cell r="B71" t="str">
            <v>PLATINA 3/8"  X 1.1/2" X 6 MTS</v>
          </cell>
          <cell r="C71" t="str">
            <v>UND</v>
          </cell>
          <cell r="D71">
            <v>20421</v>
          </cell>
        </row>
        <row r="72">
          <cell r="A72">
            <v>4030</v>
          </cell>
          <cell r="B72" t="str">
            <v>PLATINA 3/8"  X     2" X 6 MTS</v>
          </cell>
          <cell r="C72" t="str">
            <v>UND</v>
          </cell>
          <cell r="D72">
            <v>27224</v>
          </cell>
        </row>
        <row r="73">
          <cell r="A73">
            <v>4031</v>
          </cell>
          <cell r="B73" t="str">
            <v>PLATINA 3/8"  X 2.1/2" X 6 MTS</v>
          </cell>
          <cell r="C73" t="str">
            <v>UND</v>
          </cell>
          <cell r="D73">
            <v>35672</v>
          </cell>
        </row>
        <row r="74">
          <cell r="A74">
            <v>4032</v>
          </cell>
          <cell r="B74" t="str">
            <v>PLATINA 3/8"  X     3" X 6 MTS</v>
          </cell>
          <cell r="C74" t="str">
            <v>UND</v>
          </cell>
          <cell r="D74">
            <v>41737</v>
          </cell>
        </row>
        <row r="75">
          <cell r="A75">
            <v>4033</v>
          </cell>
          <cell r="B75" t="str">
            <v>PLATINA 3/8"  X     4" X 6 MTS</v>
          </cell>
          <cell r="C75" t="str">
            <v>UND</v>
          </cell>
          <cell r="D75">
            <v>53581</v>
          </cell>
        </row>
        <row r="76">
          <cell r="A76">
            <v>4034</v>
          </cell>
          <cell r="B76" t="str">
            <v>PLATINA 1/2"  X     1" X 6 MTS</v>
          </cell>
          <cell r="C76" t="str">
            <v>UND</v>
          </cell>
          <cell r="D76">
            <v>17584</v>
          </cell>
        </row>
        <row r="77">
          <cell r="A77">
            <v>4035</v>
          </cell>
          <cell r="B77" t="str">
            <v>PLATINA 1/2"  X 1.1/2" X 6 MTS</v>
          </cell>
          <cell r="C77" t="str">
            <v>UND</v>
          </cell>
          <cell r="D77">
            <v>27265</v>
          </cell>
        </row>
        <row r="78">
          <cell r="A78">
            <v>4036</v>
          </cell>
          <cell r="B78" t="str">
            <v>PLATINA 1/2"  X     2" X 6 MTS</v>
          </cell>
          <cell r="C78" t="str">
            <v>UND</v>
          </cell>
          <cell r="D78">
            <v>35133</v>
          </cell>
        </row>
        <row r="79">
          <cell r="A79">
            <v>4037</v>
          </cell>
          <cell r="B79" t="str">
            <v>PLATINA 1/2"  X 2.1/2" X 6 MTS</v>
          </cell>
          <cell r="C79" t="str">
            <v>UND</v>
          </cell>
          <cell r="D79">
            <v>46331</v>
          </cell>
        </row>
        <row r="80">
          <cell r="A80">
            <v>4038</v>
          </cell>
          <cell r="B80" t="str">
            <v>PLATINA 1/2"  X     3" X 6 MTS</v>
          </cell>
          <cell r="C80" t="str">
            <v>UND</v>
          </cell>
          <cell r="D80">
            <v>56756</v>
          </cell>
        </row>
        <row r="81">
          <cell r="A81">
            <v>4039</v>
          </cell>
          <cell r="B81" t="str">
            <v>PLATINA 1/2"  X     4" X 6 MTS</v>
          </cell>
          <cell r="C81" t="str">
            <v>UND</v>
          </cell>
          <cell r="D81">
            <v>73525</v>
          </cell>
        </row>
        <row r="82">
          <cell r="A82">
            <v>4045</v>
          </cell>
          <cell r="B82" t="str">
            <v>PLATINA 1/4"  X     4" X 6 MTS</v>
          </cell>
          <cell r="C82" t="str">
            <v>UND</v>
          </cell>
          <cell r="D82">
            <v>35744</v>
          </cell>
        </row>
        <row r="83">
          <cell r="A83">
            <v>4046</v>
          </cell>
          <cell r="B83" t="str">
            <v>PLATINA 1/8"  X     4" X 6 MTS</v>
          </cell>
          <cell r="C83" t="str">
            <v>UND</v>
          </cell>
          <cell r="D83">
            <v>18798</v>
          </cell>
        </row>
        <row r="84">
          <cell r="A84">
            <v>4047</v>
          </cell>
          <cell r="B84" t="str">
            <v>PLATINA 3/16" X     4" X 6 MTS</v>
          </cell>
          <cell r="C84" t="str">
            <v>UND</v>
          </cell>
          <cell r="D84">
            <v>28064</v>
          </cell>
        </row>
        <row r="85">
          <cell r="A85">
            <v>4049</v>
          </cell>
          <cell r="B85" t="str">
            <v>PLATINA 5/8" X 1/4" X 6 MTS</v>
          </cell>
          <cell r="C85" t="str">
            <v>UND</v>
          </cell>
          <cell r="D85">
            <v>4091</v>
          </cell>
        </row>
        <row r="86">
          <cell r="A86">
            <v>4050</v>
          </cell>
          <cell r="B86" t="str">
            <v>PLATINA 5/8" X 2.1/2" X 6 MTS</v>
          </cell>
          <cell r="C86" t="str">
            <v>UND</v>
          </cell>
          <cell r="D86">
            <v>82946</v>
          </cell>
        </row>
        <row r="87">
          <cell r="A87">
            <v>4051</v>
          </cell>
          <cell r="B87" t="str">
            <v>PLATINA 5/8 X 4 X 6 MTS</v>
          </cell>
          <cell r="C87" t="str">
            <v>UND</v>
          </cell>
          <cell r="D87">
            <v>75753</v>
          </cell>
        </row>
        <row r="88">
          <cell r="A88">
            <v>4052</v>
          </cell>
          <cell r="B88" t="str">
            <v>PLATINA 3/4"  X     4" X 6 MTS</v>
          </cell>
          <cell r="C88" t="str">
            <v>UND</v>
          </cell>
          <cell r="D88">
            <v>89527</v>
          </cell>
        </row>
        <row r="89">
          <cell r="A89">
            <v>4053</v>
          </cell>
          <cell r="B89" t="str">
            <v>PLATINA 1/8"  X   5/8" X 6 MTS</v>
          </cell>
          <cell r="C89" t="str">
            <v>UND</v>
          </cell>
          <cell r="D89">
            <v>4048</v>
          </cell>
        </row>
        <row r="90">
          <cell r="A90">
            <v>4054</v>
          </cell>
          <cell r="B90" t="str">
            <v>PLATINA 5/8" X 6" X 6 MTS</v>
          </cell>
          <cell r="C90" t="str">
            <v>UND</v>
          </cell>
          <cell r="D90">
            <v>133495</v>
          </cell>
        </row>
        <row r="91">
          <cell r="A91">
            <v>4055</v>
          </cell>
          <cell r="B91" t="str">
            <v>PLATINA 5/16" X 4" X 6 MTS</v>
          </cell>
          <cell r="C91" t="str">
            <v>UND</v>
          </cell>
          <cell r="D91">
            <v>54585</v>
          </cell>
        </row>
        <row r="92">
          <cell r="A92">
            <v>4100</v>
          </cell>
          <cell r="B92" t="str">
            <v>PLATINA 11MM X 2.75MM X 6 MTS</v>
          </cell>
          <cell r="C92" t="str">
            <v>UND</v>
          </cell>
          <cell r="D92">
            <v>2457</v>
          </cell>
        </row>
        <row r="93">
          <cell r="A93">
            <v>4102</v>
          </cell>
          <cell r="B93" t="str">
            <v>PLATINA 12MM X 4.00MM X 6 MTS</v>
          </cell>
          <cell r="C93" t="str">
            <v>UND</v>
          </cell>
          <cell r="D93">
            <v>3898</v>
          </cell>
        </row>
        <row r="94">
          <cell r="A94">
            <v>4103</v>
          </cell>
          <cell r="B94" t="str">
            <v>PLATINA 15MM X 3.00MM X 6 MTS</v>
          </cell>
          <cell r="C94" t="str">
            <v>UND</v>
          </cell>
          <cell r="D94">
            <v>3584</v>
          </cell>
        </row>
        <row r="95">
          <cell r="A95">
            <v>4104</v>
          </cell>
          <cell r="B95" t="str">
            <v>PLATINA 18MM X 2.50MM X 6 MTS</v>
          </cell>
          <cell r="C95" t="str">
            <v>UND</v>
          </cell>
          <cell r="D95">
            <v>2867</v>
          </cell>
        </row>
        <row r="96">
          <cell r="A96">
            <v>4105</v>
          </cell>
          <cell r="B96" t="str">
            <v>PLATINA 18MM X 3.00MM X 6 MTS</v>
          </cell>
          <cell r="C96" t="str">
            <v>UND</v>
          </cell>
          <cell r="D96">
            <v>4386</v>
          </cell>
        </row>
        <row r="97">
          <cell r="A97">
            <v>4110</v>
          </cell>
          <cell r="B97" t="str">
            <v>PLATINA 32MM X 2.50MM X 6 MTS</v>
          </cell>
          <cell r="C97" t="str">
            <v>UND</v>
          </cell>
          <cell r="D97">
            <v>4461</v>
          </cell>
        </row>
        <row r="98">
          <cell r="A98">
            <v>4115</v>
          </cell>
          <cell r="B98" t="str">
            <v>PLATINA 38MM X 2.50MM X 6 MTS</v>
          </cell>
          <cell r="C98" t="str">
            <v>UND</v>
          </cell>
          <cell r="D98">
            <v>5297</v>
          </cell>
        </row>
        <row r="99">
          <cell r="A99">
            <v>4120</v>
          </cell>
          <cell r="B99" t="str">
            <v>PLATINA 50MM X 2.50MM X 6 MTS</v>
          </cell>
          <cell r="C99" t="str">
            <v>UND</v>
          </cell>
          <cell r="D99">
            <v>6980</v>
          </cell>
        </row>
        <row r="100">
          <cell r="A100">
            <v>4125</v>
          </cell>
          <cell r="B100" t="str">
            <v>PLATINA 75MM X 2.50MM X 6 MTS</v>
          </cell>
          <cell r="C100" t="str">
            <v>UND</v>
          </cell>
          <cell r="D100">
            <v>10464</v>
          </cell>
        </row>
        <row r="101">
          <cell r="A101">
            <v>4140</v>
          </cell>
          <cell r="B101" t="str">
            <v>PLATINA 17MM X 7.00MM X 6 MTS</v>
          </cell>
          <cell r="C101" t="str">
            <v>KGM</v>
          </cell>
          <cell r="D101">
            <v>982</v>
          </cell>
        </row>
        <row r="102">
          <cell r="A102">
            <v>5001</v>
          </cell>
          <cell r="B102" t="str">
            <v>VARILLA CUADRADA 9 MM X 6 MTS</v>
          </cell>
          <cell r="C102" t="str">
            <v>UND</v>
          </cell>
          <cell r="D102">
            <v>4236</v>
          </cell>
        </row>
        <row r="103">
          <cell r="A103">
            <v>5002</v>
          </cell>
          <cell r="B103" t="str">
            <v>VARILLA CUADRADA 11MM X 6 MTS</v>
          </cell>
          <cell r="C103" t="str">
            <v>UND</v>
          </cell>
          <cell r="D103">
            <v>6354</v>
          </cell>
        </row>
        <row r="104">
          <cell r="A104">
            <v>5003</v>
          </cell>
          <cell r="B104" t="str">
            <v>VARILLA CUADRADA 1/2" X 6 MTS</v>
          </cell>
          <cell r="C104" t="str">
            <v>UND</v>
          </cell>
          <cell r="D104">
            <v>9191</v>
          </cell>
        </row>
        <row r="105">
          <cell r="A105">
            <v>5004</v>
          </cell>
          <cell r="B105" t="str">
            <v>VARILLA CUADRADA 5/8" X 6 MTS</v>
          </cell>
          <cell r="C105" t="str">
            <v>UND</v>
          </cell>
          <cell r="D105">
            <v>14247</v>
          </cell>
        </row>
        <row r="106">
          <cell r="A106">
            <v>5005</v>
          </cell>
          <cell r="B106" t="str">
            <v>VARILLA CUADRADA 3/4" X 6 MTS</v>
          </cell>
          <cell r="C106" t="str">
            <v>UND</v>
          </cell>
          <cell r="D106">
            <v>21963</v>
          </cell>
        </row>
        <row r="107">
          <cell r="A107">
            <v>5006</v>
          </cell>
          <cell r="B107" t="str">
            <v>VARILLA CUADRADA   1" X 6 MTS</v>
          </cell>
          <cell r="C107" t="str">
            <v>UND</v>
          </cell>
          <cell r="D107">
            <v>38604</v>
          </cell>
        </row>
        <row r="108">
          <cell r="A108">
            <v>5007</v>
          </cell>
          <cell r="B108" t="str">
            <v>VARILLA CUADRADA ESTRELLA 10 MM</v>
          </cell>
          <cell r="C108" t="str">
            <v>UND</v>
          </cell>
          <cell r="D108">
            <v>4263</v>
          </cell>
        </row>
        <row r="109">
          <cell r="A109">
            <v>5008</v>
          </cell>
          <cell r="B109" t="str">
            <v>VARILLA CUADRADA 10 MM X 6 MTS</v>
          </cell>
          <cell r="C109" t="str">
            <v>UND</v>
          </cell>
          <cell r="D109">
            <v>5037</v>
          </cell>
        </row>
        <row r="110">
          <cell r="A110">
            <v>12200</v>
          </cell>
          <cell r="B110" t="str">
            <v>CANAL 3"X36X4.3X4.1 LB/PIE A-36</v>
          </cell>
          <cell r="C110" t="str">
            <v>UND</v>
          </cell>
          <cell r="D110">
            <v>43544</v>
          </cell>
        </row>
        <row r="111">
          <cell r="A111">
            <v>12210</v>
          </cell>
          <cell r="B111" t="str">
            <v>CANAL 4"X40X4.7X5.4 LB/PIE A-36</v>
          </cell>
          <cell r="C111" t="str">
            <v>UND</v>
          </cell>
          <cell r="D111">
            <v>55986</v>
          </cell>
        </row>
        <row r="112">
          <cell r="A112">
            <v>12220</v>
          </cell>
          <cell r="B112" t="str">
            <v>CANAL UPN 100X50X6X7.1 LB/PIE A-36</v>
          </cell>
          <cell r="C112" t="str">
            <v>UND</v>
          </cell>
          <cell r="D112">
            <v>85125</v>
          </cell>
        </row>
        <row r="113">
          <cell r="A113">
            <v>12230</v>
          </cell>
          <cell r="B113" t="str">
            <v>CANAL UPN 100X50X6X7.1 LB/PIE A-572</v>
          </cell>
          <cell r="C113" t="str">
            <v>UND</v>
          </cell>
          <cell r="D113">
            <v>85125</v>
          </cell>
        </row>
        <row r="114">
          <cell r="A114">
            <v>12240</v>
          </cell>
          <cell r="B114" t="str">
            <v>CANAL 6"X48X5.1X8,2 LB/PIE A-36</v>
          </cell>
          <cell r="C114" t="str">
            <v>UND</v>
          </cell>
          <cell r="D114">
            <v>93611</v>
          </cell>
        </row>
        <row r="115">
          <cell r="A115">
            <v>12245</v>
          </cell>
          <cell r="B115" t="str">
            <v>CANAL 6"X48X5.1X8,2 LB/PIE A-572 G-5</v>
          </cell>
          <cell r="C115" t="str">
            <v>UND</v>
          </cell>
          <cell r="D115">
            <v>93611</v>
          </cell>
        </row>
        <row r="116">
          <cell r="A116">
            <v>12250</v>
          </cell>
          <cell r="B116" t="str">
            <v>CANAL UPN 160X65X7.5X12.6 LB/PIE A-3</v>
          </cell>
          <cell r="C116" t="str">
            <v>UND</v>
          </cell>
          <cell r="D116">
            <v>150977</v>
          </cell>
        </row>
        <row r="117">
          <cell r="A117">
            <v>12260</v>
          </cell>
          <cell r="B117" t="str">
            <v>CANAL UPN 160X65X7.5X12.6LB/PIEA-572</v>
          </cell>
          <cell r="C117" t="str">
            <v>UND</v>
          </cell>
          <cell r="D117">
            <v>150977</v>
          </cell>
        </row>
        <row r="118">
          <cell r="A118">
            <v>12270</v>
          </cell>
          <cell r="B118" t="str">
            <v>CANAL 8"X57X5.6X11.5 LB/PIE A-36</v>
          </cell>
          <cell r="C118" t="str">
            <v>UND</v>
          </cell>
          <cell r="D118">
            <v>138548</v>
          </cell>
        </row>
        <row r="119">
          <cell r="A119">
            <v>12280</v>
          </cell>
          <cell r="B119" t="str">
            <v>CANAL 8"X57X5.6X11.5 LB/PIE A-572 G-</v>
          </cell>
          <cell r="C119" t="str">
            <v>UND</v>
          </cell>
          <cell r="D119">
            <v>138548</v>
          </cell>
        </row>
        <row r="120">
          <cell r="A120">
            <v>12290</v>
          </cell>
          <cell r="B120" t="str">
            <v>CANAL UPN 200X75X8.5X16.96 LB/PIE A-</v>
          </cell>
          <cell r="C120" t="str">
            <v>UND</v>
          </cell>
          <cell r="D120">
            <v>203176</v>
          </cell>
        </row>
        <row r="121">
          <cell r="A121">
            <v>12300</v>
          </cell>
          <cell r="B121" t="str">
            <v>CANAL UPN 200X75X8.5X16.9LB/PIEA-572</v>
          </cell>
          <cell r="C121" t="str">
            <v>UND</v>
          </cell>
          <cell r="D121">
            <v>203176</v>
          </cell>
        </row>
        <row r="122">
          <cell r="A122">
            <v>12310</v>
          </cell>
          <cell r="B122" t="str">
            <v>CANAL UPN 260X90X10X25.4 LB/PIE A-36</v>
          </cell>
          <cell r="C122" t="str">
            <v>UND</v>
          </cell>
          <cell r="D122">
            <v>304363</v>
          </cell>
        </row>
        <row r="123">
          <cell r="A123">
            <v>12320</v>
          </cell>
          <cell r="B123" t="str">
            <v>CANAL UPN 260X90X10X25.4LB/PIE A-572</v>
          </cell>
          <cell r="C123" t="str">
            <v>UND</v>
          </cell>
          <cell r="D123">
            <v>304363</v>
          </cell>
        </row>
        <row r="124">
          <cell r="A124">
            <v>12330</v>
          </cell>
          <cell r="B124" t="str">
            <v>CANAL UPN 300X100X10X30.9 LB/PIE A-3</v>
          </cell>
          <cell r="C124" t="str">
            <v>UND</v>
          </cell>
          <cell r="D124">
            <v>371017</v>
          </cell>
        </row>
        <row r="125">
          <cell r="A125">
            <v>12340</v>
          </cell>
          <cell r="B125" t="str">
            <v>CANAL UPN 300X100X10X30.9LB/PIEA-572</v>
          </cell>
          <cell r="C125" t="str">
            <v>UND</v>
          </cell>
          <cell r="D125">
            <v>371017</v>
          </cell>
        </row>
        <row r="126">
          <cell r="A126">
            <v>12350</v>
          </cell>
          <cell r="B126" t="str">
            <v>CANAL 10"X66X6.1X15.3 LB/PIE A-36</v>
          </cell>
          <cell r="C126" t="str">
            <v>UND</v>
          </cell>
          <cell r="D126">
            <v>187448</v>
          </cell>
        </row>
        <row r="127">
          <cell r="A127">
            <v>12360</v>
          </cell>
          <cell r="B127" t="str">
            <v>CANAL 10"X66X6.1X15.3 LB/PIE A-572 G</v>
          </cell>
          <cell r="C127" t="str">
            <v>UND</v>
          </cell>
          <cell r="D127">
            <v>187448</v>
          </cell>
        </row>
        <row r="128">
          <cell r="A128">
            <v>12370</v>
          </cell>
          <cell r="B128" t="str">
            <v>CANAL 12"X74X7.2X20.7 LB/PIE A-36</v>
          </cell>
          <cell r="C128" t="str">
            <v>UND</v>
          </cell>
          <cell r="D128">
            <v>247880</v>
          </cell>
        </row>
        <row r="129">
          <cell r="A129">
            <v>12380</v>
          </cell>
          <cell r="B129" t="str">
            <v>CANAL 12"X74X7.2X20.7 LB/PIE A-572 G</v>
          </cell>
          <cell r="C129" t="str">
            <v>UND</v>
          </cell>
          <cell r="D129">
            <v>247880</v>
          </cell>
        </row>
        <row r="130">
          <cell r="A130">
            <v>12390</v>
          </cell>
          <cell r="B130" t="str">
            <v>CANAL 12"X77X9.8X25 LB/PIE A-572 G-5</v>
          </cell>
          <cell r="C130" t="str">
            <v>UND</v>
          </cell>
          <cell r="D130">
            <v>295529</v>
          </cell>
        </row>
        <row r="131">
          <cell r="A131">
            <v>13000</v>
          </cell>
          <cell r="B131" t="str">
            <v>VIGA IPE 80X46X4.0 LBS/PIE A-36</v>
          </cell>
          <cell r="C131" t="str">
            <v>UND</v>
          </cell>
          <cell r="D131">
            <v>45729</v>
          </cell>
        </row>
        <row r="132">
          <cell r="A132">
            <v>13005</v>
          </cell>
          <cell r="B132" t="str">
            <v>VIGA IPE 80X46X4.0 LBS/PIE A-572 G-5</v>
          </cell>
          <cell r="C132" t="str">
            <v>UND</v>
          </cell>
          <cell r="D132">
            <v>45729</v>
          </cell>
        </row>
        <row r="133">
          <cell r="A133">
            <v>13010</v>
          </cell>
          <cell r="B133" t="str">
            <v>VIGA IPN 100X50X5.6 LBS/PIE A-36</v>
          </cell>
          <cell r="C133" t="str">
            <v>UND</v>
          </cell>
          <cell r="D133">
            <v>66976</v>
          </cell>
        </row>
        <row r="134">
          <cell r="A134">
            <v>13015</v>
          </cell>
          <cell r="B134" t="str">
            <v>VIGA IPN 100X50X5.6 LBS/PIE A-572 G-</v>
          </cell>
          <cell r="C134" t="str">
            <v>UND</v>
          </cell>
          <cell r="D134">
            <v>66976</v>
          </cell>
        </row>
        <row r="135">
          <cell r="A135">
            <v>13020</v>
          </cell>
          <cell r="B135" t="str">
            <v>VIGA IPE 100X55X5.4 LBS/PIE A-36</v>
          </cell>
          <cell r="C135" t="str">
            <v>UND</v>
          </cell>
          <cell r="D135">
            <v>65628</v>
          </cell>
        </row>
        <row r="136">
          <cell r="A136">
            <v>13025</v>
          </cell>
          <cell r="B136" t="str">
            <v>VIGA IPE 100X55X5.4 LBS/PIE A-572 G-</v>
          </cell>
          <cell r="C136" t="str">
            <v>UND</v>
          </cell>
          <cell r="D136">
            <v>65628</v>
          </cell>
        </row>
        <row r="137">
          <cell r="A137">
            <v>13030</v>
          </cell>
          <cell r="B137" t="str">
            <v>VIGA S 4"X67X7.7 LBS/PIE A-36</v>
          </cell>
          <cell r="C137" t="str">
            <v>UND</v>
          </cell>
          <cell r="D137">
            <v>88240</v>
          </cell>
        </row>
        <row r="138">
          <cell r="A138">
            <v>13032</v>
          </cell>
          <cell r="B138" t="str">
            <v>VIGA S 4"X67X7.7LB/PIE A-572 G-50</v>
          </cell>
          <cell r="C138" t="str">
            <v>UND</v>
          </cell>
          <cell r="D138">
            <v>88240</v>
          </cell>
        </row>
        <row r="139">
          <cell r="A139">
            <v>13035</v>
          </cell>
          <cell r="B139" t="str">
            <v>VIGA HEA 100X100X11.2 LBS/PIE A-36</v>
          </cell>
          <cell r="C139" t="str">
            <v>UND</v>
          </cell>
          <cell r="D139">
            <v>134112</v>
          </cell>
        </row>
        <row r="140">
          <cell r="A140">
            <v>13040</v>
          </cell>
          <cell r="B140" t="str">
            <v>VIGA HEA 100X100X11.2 LBS/PIE A-572</v>
          </cell>
          <cell r="C140" t="str">
            <v>UND</v>
          </cell>
          <cell r="D140">
            <v>134112</v>
          </cell>
        </row>
        <row r="141">
          <cell r="A141">
            <v>13045</v>
          </cell>
          <cell r="B141" t="str">
            <v>VIGA W 4"X100X13 LBS/PIE A-36</v>
          </cell>
          <cell r="C141" t="str">
            <v>UND</v>
          </cell>
          <cell r="D141">
            <v>155394</v>
          </cell>
        </row>
        <row r="142">
          <cell r="A142">
            <v>13050</v>
          </cell>
          <cell r="B142" t="str">
            <v>VIGA IPE 120X64X7.0 LBS/PIE A-36</v>
          </cell>
          <cell r="C142" t="str">
            <v>UND</v>
          </cell>
          <cell r="D142">
            <v>84263</v>
          </cell>
        </row>
        <row r="143">
          <cell r="A143">
            <v>13055</v>
          </cell>
          <cell r="B143" t="str">
            <v>VIGA IPE 120X64X7.0 LBS/PIE A-572 G-</v>
          </cell>
          <cell r="C143" t="str">
            <v>UND</v>
          </cell>
          <cell r="D143">
            <v>84263</v>
          </cell>
        </row>
        <row r="144">
          <cell r="A144">
            <v>13060</v>
          </cell>
          <cell r="B144" t="str">
            <v>VIGA HEA 120X120X13.3 LBS/PIE A-36</v>
          </cell>
          <cell r="C144" t="str">
            <v>UND</v>
          </cell>
          <cell r="D144">
            <v>159810</v>
          </cell>
        </row>
        <row r="145">
          <cell r="A145">
            <v>13065</v>
          </cell>
          <cell r="B145" t="str">
            <v>VIGA HEA 120X120X13.3 LBS/PIE A-572</v>
          </cell>
          <cell r="C145" t="str">
            <v>UND</v>
          </cell>
          <cell r="D145">
            <v>159810</v>
          </cell>
        </row>
        <row r="146">
          <cell r="A146">
            <v>13070</v>
          </cell>
          <cell r="B146" t="str">
            <v>VIGA IPE 140X72X8.7 LBS/PIE A-36</v>
          </cell>
          <cell r="C146" t="str">
            <v>UND</v>
          </cell>
          <cell r="D146">
            <v>104518</v>
          </cell>
        </row>
        <row r="147">
          <cell r="A147">
            <v>13075</v>
          </cell>
          <cell r="B147" t="str">
            <v>VIGA IPE 140X72X8.7 LBS/PIE A-572 G-</v>
          </cell>
          <cell r="C147" t="str">
            <v>UND</v>
          </cell>
          <cell r="D147">
            <v>104518</v>
          </cell>
        </row>
        <row r="148">
          <cell r="A148">
            <v>13080</v>
          </cell>
          <cell r="B148" t="str">
            <v>VIGA HEA 140X140X16.5 LBS/PIE A-36</v>
          </cell>
          <cell r="C148" t="str">
            <v>UND</v>
          </cell>
          <cell r="D148">
            <v>198358</v>
          </cell>
        </row>
        <row r="149">
          <cell r="A149">
            <v>13085</v>
          </cell>
          <cell r="B149" t="str">
            <v>VIGA HEA 140X140X16.5 LBS/PIE A-572</v>
          </cell>
          <cell r="C149" t="str">
            <v>UND</v>
          </cell>
          <cell r="D149">
            <v>198358</v>
          </cell>
        </row>
        <row r="150">
          <cell r="A150">
            <v>13090</v>
          </cell>
          <cell r="B150" t="str">
            <v>VIGA W 6"X152X15 LBS/PIE A-36</v>
          </cell>
          <cell r="C150" t="str">
            <v>UND</v>
          </cell>
          <cell r="D150">
            <v>179245</v>
          </cell>
        </row>
        <row r="151">
          <cell r="A151">
            <v>13095</v>
          </cell>
          <cell r="B151" t="str">
            <v>VIGA W 6"X152X15 LBS/PIE A-572 G-50</v>
          </cell>
          <cell r="C151" t="str">
            <v>UND</v>
          </cell>
          <cell r="D151">
            <v>179245</v>
          </cell>
        </row>
        <row r="152">
          <cell r="A152">
            <v>13100</v>
          </cell>
          <cell r="B152" t="str">
            <v>VIGA W 6"X153X20 LBS/PIE A-36</v>
          </cell>
          <cell r="C152" t="str">
            <v>UND</v>
          </cell>
          <cell r="D152">
            <v>238993</v>
          </cell>
        </row>
        <row r="153">
          <cell r="A153">
            <v>13105</v>
          </cell>
          <cell r="B153" t="str">
            <v>VIGA S 6"X85X12.5 LBS/PIE A-36</v>
          </cell>
          <cell r="C153" t="str">
            <v>UND</v>
          </cell>
          <cell r="D153">
            <v>142718</v>
          </cell>
        </row>
        <row r="154">
          <cell r="A154">
            <v>13108</v>
          </cell>
          <cell r="B154" t="str">
            <v>VIGA S 6"X85X12.5LB/PIE A-572 G-50</v>
          </cell>
          <cell r="C154" t="str">
            <v>UND</v>
          </cell>
          <cell r="D154">
            <v>142718</v>
          </cell>
        </row>
        <row r="155">
          <cell r="A155">
            <v>13110</v>
          </cell>
          <cell r="B155" t="str">
            <v>VIGA IPN 160X74X12 LBS/PIE A-36</v>
          </cell>
          <cell r="C155" t="str">
            <v>UND</v>
          </cell>
          <cell r="D155">
            <v>143749</v>
          </cell>
        </row>
        <row r="156">
          <cell r="A156">
            <v>13115</v>
          </cell>
          <cell r="B156" t="str">
            <v>VIGA IPN 160X74X12 LBS/PIE A-572 G-5</v>
          </cell>
          <cell r="C156" t="str">
            <v>UND</v>
          </cell>
          <cell r="D156">
            <v>143749</v>
          </cell>
        </row>
        <row r="157">
          <cell r="A157">
            <v>13120</v>
          </cell>
          <cell r="B157" t="str">
            <v>VIGA IPE 160X82X10.6 LBS/PIE A-36</v>
          </cell>
          <cell r="C157" t="str">
            <v>UND</v>
          </cell>
          <cell r="D157">
            <v>128015</v>
          </cell>
        </row>
        <row r="158">
          <cell r="A158">
            <v>13125</v>
          </cell>
          <cell r="B158" t="str">
            <v>VIGA IPE 160X82X10.6 LBS/PIE A-572 G</v>
          </cell>
          <cell r="C158" t="str">
            <v>UND</v>
          </cell>
          <cell r="D158">
            <v>128015</v>
          </cell>
        </row>
        <row r="159">
          <cell r="A159">
            <v>13130</v>
          </cell>
          <cell r="B159" t="str">
            <v>VIGA HEA 160X160X20.4 LBS/PIE A-36</v>
          </cell>
          <cell r="C159" t="str">
            <v>UND</v>
          </cell>
          <cell r="D159">
            <v>244133</v>
          </cell>
        </row>
        <row r="160">
          <cell r="A160">
            <v>13135</v>
          </cell>
          <cell r="B160" t="str">
            <v>VIGA HEA 160X160X20.4 LBS/PIE A-572</v>
          </cell>
          <cell r="C160" t="str">
            <v>UND</v>
          </cell>
          <cell r="D160">
            <v>244133</v>
          </cell>
        </row>
        <row r="161">
          <cell r="A161">
            <v>13140</v>
          </cell>
          <cell r="B161" t="str">
            <v>VIGA HEB 160X160X28.6 LBS/PIE A-36</v>
          </cell>
          <cell r="C161" t="str">
            <v>UND</v>
          </cell>
          <cell r="D161">
            <v>342107</v>
          </cell>
        </row>
        <row r="162">
          <cell r="A162">
            <v>13145</v>
          </cell>
          <cell r="B162" t="str">
            <v>VIGA HEB 160X160X28.6 LBS/PIE A-572</v>
          </cell>
          <cell r="C162" t="str">
            <v>UND</v>
          </cell>
          <cell r="D162">
            <v>342107</v>
          </cell>
        </row>
        <row r="163">
          <cell r="A163">
            <v>13150</v>
          </cell>
          <cell r="B163" t="str">
            <v>VIGA IPE 180X91X12.6 LBS/PIE A-36</v>
          </cell>
          <cell r="C163" t="str">
            <v>UND</v>
          </cell>
          <cell r="D163">
            <v>152321</v>
          </cell>
        </row>
        <row r="164">
          <cell r="A164">
            <v>13155</v>
          </cell>
          <cell r="B164" t="str">
            <v>VIGA IPE 180X91X12.6 LBS/PIE A-572 G</v>
          </cell>
          <cell r="C164" t="str">
            <v>UND</v>
          </cell>
          <cell r="D164">
            <v>152321</v>
          </cell>
        </row>
        <row r="165">
          <cell r="A165">
            <v>13160</v>
          </cell>
          <cell r="B165" t="str">
            <v>VIGA HEA 180X180X23.8 LBS/PIE A-36</v>
          </cell>
          <cell r="C165" t="str">
            <v>UND</v>
          </cell>
          <cell r="D165">
            <v>285089</v>
          </cell>
        </row>
        <row r="166">
          <cell r="A166">
            <v>13165</v>
          </cell>
          <cell r="B166" t="str">
            <v>VIGA HEA 180X180X23.8 LBS/PIE A-572</v>
          </cell>
          <cell r="C166" t="str">
            <v>UND</v>
          </cell>
          <cell r="D166">
            <v>285089</v>
          </cell>
        </row>
        <row r="167">
          <cell r="A167">
            <v>13170</v>
          </cell>
          <cell r="B167" t="str">
            <v>VIGA IPE 200X100X15.0 LBS/PIE A-36</v>
          </cell>
          <cell r="C167" t="str">
            <v>UND</v>
          </cell>
          <cell r="D167">
            <v>179887</v>
          </cell>
        </row>
        <row r="168">
          <cell r="A168">
            <v>13175</v>
          </cell>
          <cell r="B168" t="str">
            <v>VIGA IPE 200X100X15.0 LBS/PIE A-572</v>
          </cell>
          <cell r="C168" t="str">
            <v>UND</v>
          </cell>
          <cell r="D168">
            <v>179887</v>
          </cell>
        </row>
        <row r="169">
          <cell r="A169">
            <v>13180</v>
          </cell>
          <cell r="B169" t="str">
            <v>VIGA IPN 200X90X17.6 LBS/PIE A-36</v>
          </cell>
          <cell r="C169" t="str">
            <v>UND</v>
          </cell>
          <cell r="D169">
            <v>212278</v>
          </cell>
        </row>
        <row r="170">
          <cell r="A170">
            <v>13185</v>
          </cell>
          <cell r="B170" t="str">
            <v>VIGA IPN 200X90X17.6 LBS/PIE A-572 G</v>
          </cell>
          <cell r="C170" t="str">
            <v>UND</v>
          </cell>
          <cell r="D170">
            <v>212278</v>
          </cell>
        </row>
        <row r="171">
          <cell r="A171">
            <v>13190</v>
          </cell>
          <cell r="B171" t="str">
            <v>VIGA HEA 200X200X28.4 LBS/PIE A-36</v>
          </cell>
          <cell r="C171" t="str">
            <v>UND</v>
          </cell>
          <cell r="D171">
            <v>339698</v>
          </cell>
        </row>
        <row r="172">
          <cell r="A172">
            <v>13195</v>
          </cell>
          <cell r="B172" t="str">
            <v>VIGA HEA 200X200X28.4 LBS/PIE A-572</v>
          </cell>
          <cell r="C172" t="str">
            <v>UND</v>
          </cell>
          <cell r="D172">
            <v>339698</v>
          </cell>
        </row>
        <row r="173">
          <cell r="A173">
            <v>13200</v>
          </cell>
          <cell r="B173" t="str">
            <v>VIGA W 8"X203X31 LBS/PIE A-36</v>
          </cell>
          <cell r="C173" t="str">
            <v>UND</v>
          </cell>
          <cell r="D173">
            <v>370455</v>
          </cell>
        </row>
        <row r="174">
          <cell r="A174">
            <v>13205</v>
          </cell>
          <cell r="B174" t="str">
            <v>VIGA W 8"X203X31 LBS/PIE A-572 G-50</v>
          </cell>
          <cell r="C174" t="str">
            <v>UND</v>
          </cell>
          <cell r="D174">
            <v>370455</v>
          </cell>
        </row>
        <row r="175">
          <cell r="A175">
            <v>13210</v>
          </cell>
          <cell r="B175" t="str">
            <v>VIGA W 8"X205X40 LBS/PIE A-36</v>
          </cell>
          <cell r="C175" t="str">
            <v>UND</v>
          </cell>
          <cell r="D175">
            <v>478066</v>
          </cell>
        </row>
        <row r="176">
          <cell r="A176">
            <v>13215</v>
          </cell>
          <cell r="B176" t="str">
            <v>VIGA IPE 220X110X17.6 LBS/PIE A-36</v>
          </cell>
          <cell r="C176" t="str">
            <v>UND</v>
          </cell>
          <cell r="D176">
            <v>210404</v>
          </cell>
        </row>
        <row r="177">
          <cell r="A177">
            <v>13220</v>
          </cell>
          <cell r="B177" t="str">
            <v>VIGA IPE 220X110X17.6 LBS/PIE A-572</v>
          </cell>
          <cell r="C177" t="str">
            <v>UND</v>
          </cell>
          <cell r="D177">
            <v>210404</v>
          </cell>
        </row>
        <row r="178">
          <cell r="A178">
            <v>13223</v>
          </cell>
          <cell r="B178" t="str">
            <v>VIGA HEA 220X220X33.7 LBS/PIE A-36</v>
          </cell>
          <cell r="C178" t="str">
            <v>UND</v>
          </cell>
          <cell r="D178">
            <v>405549</v>
          </cell>
        </row>
        <row r="179">
          <cell r="A179">
            <v>13225</v>
          </cell>
          <cell r="B179" t="str">
            <v>VIGA IPE 240X120X20.6 LBS/PIE A-36</v>
          </cell>
          <cell r="C179" t="str">
            <v>UND</v>
          </cell>
          <cell r="D179">
            <v>246542</v>
          </cell>
        </row>
        <row r="180">
          <cell r="A180">
            <v>13230</v>
          </cell>
          <cell r="B180" t="str">
            <v>VIGA IPE 240X120X20.6 LBS/PIE A-572</v>
          </cell>
          <cell r="C180" t="str">
            <v>UND</v>
          </cell>
          <cell r="D180">
            <v>246542</v>
          </cell>
        </row>
        <row r="181">
          <cell r="A181">
            <v>13233</v>
          </cell>
          <cell r="B181" t="str">
            <v>VIGA HEA 240X240X40.2 LBS/PIE A-36</v>
          </cell>
          <cell r="C181" t="str">
            <v>UND</v>
          </cell>
          <cell r="D181">
            <v>484250</v>
          </cell>
        </row>
        <row r="182">
          <cell r="A182">
            <v>13235</v>
          </cell>
          <cell r="B182" t="str">
            <v>VIGA W 10"X146X22 LBS/PIE A-36</v>
          </cell>
          <cell r="C182" t="str">
            <v>UND</v>
          </cell>
          <cell r="D182">
            <v>262924</v>
          </cell>
        </row>
        <row r="183">
          <cell r="A183">
            <v>13240</v>
          </cell>
          <cell r="B183" t="str">
            <v>VIGA W 10"X254X49 LBS/PIE A-36</v>
          </cell>
          <cell r="C183" t="str">
            <v>UND</v>
          </cell>
          <cell r="D183">
            <v>585597</v>
          </cell>
        </row>
        <row r="184">
          <cell r="A184">
            <v>13245</v>
          </cell>
          <cell r="B184" t="str">
            <v>VIGA W 10"X256X60 LBS/PIE A-36</v>
          </cell>
          <cell r="C184" t="str">
            <v>UND</v>
          </cell>
          <cell r="D184">
            <v>717059</v>
          </cell>
        </row>
        <row r="185">
          <cell r="A185">
            <v>13250</v>
          </cell>
          <cell r="B185" t="str">
            <v>VIGA IPN 260X113X28.1 LBS/PIE A-36</v>
          </cell>
          <cell r="C185" t="str">
            <v>UND</v>
          </cell>
          <cell r="D185">
            <v>339482</v>
          </cell>
        </row>
        <row r="186">
          <cell r="A186">
            <v>13255</v>
          </cell>
          <cell r="B186" t="str">
            <v>VIGA IPN 260X113X28.1 LBS/PIE A-572</v>
          </cell>
          <cell r="C186" t="str">
            <v>UND</v>
          </cell>
          <cell r="D186">
            <v>339482</v>
          </cell>
        </row>
        <row r="187">
          <cell r="A187">
            <v>13260</v>
          </cell>
          <cell r="B187" t="str">
            <v>VIGA HEA 260X260X45.8 LBS/PIE A-36</v>
          </cell>
          <cell r="C187" t="str">
            <v>UND</v>
          </cell>
          <cell r="D187">
            <v>547692</v>
          </cell>
        </row>
        <row r="188">
          <cell r="A188">
            <v>13265</v>
          </cell>
          <cell r="B188" t="str">
            <v>VIGA HEA 260X260X45.8 LBS/PIE A-572</v>
          </cell>
          <cell r="C188" t="str">
            <v>UND</v>
          </cell>
          <cell r="D188">
            <v>547692</v>
          </cell>
        </row>
        <row r="189">
          <cell r="A189">
            <v>13270</v>
          </cell>
          <cell r="B189" t="str">
            <v>VIGA HEB 260X260X62.5 LBS/PIE A-36</v>
          </cell>
          <cell r="C189" t="str">
            <v>UND</v>
          </cell>
          <cell r="D189">
            <v>746853</v>
          </cell>
        </row>
        <row r="190">
          <cell r="A190">
            <v>13275</v>
          </cell>
          <cell r="B190" t="str">
            <v>VIGA HEB 260X260X62.5 LBS/PIE A-572</v>
          </cell>
          <cell r="C190" t="str">
            <v>UND</v>
          </cell>
          <cell r="D190">
            <v>746853</v>
          </cell>
        </row>
        <row r="191">
          <cell r="A191">
            <v>13280</v>
          </cell>
          <cell r="B191" t="str">
            <v>VIGA IPE 270X135X24.3 LBS/PIE A-36</v>
          </cell>
          <cell r="C191" t="str">
            <v>UND</v>
          </cell>
          <cell r="D191">
            <v>289907</v>
          </cell>
        </row>
        <row r="192">
          <cell r="A192">
            <v>13285</v>
          </cell>
          <cell r="B192" t="str">
            <v>VIGA IPE 270X135X24.3 LBS/PIE A-572</v>
          </cell>
          <cell r="C192" t="str">
            <v>UND</v>
          </cell>
          <cell r="D192">
            <v>289907</v>
          </cell>
        </row>
        <row r="193">
          <cell r="A193">
            <v>13290</v>
          </cell>
          <cell r="B193" t="str">
            <v>VIGA IPE 300X150X28.4 LBS/PIE A-36</v>
          </cell>
          <cell r="C193" t="str">
            <v>UND</v>
          </cell>
          <cell r="D193">
            <v>338895</v>
          </cell>
        </row>
        <row r="194">
          <cell r="A194">
            <v>13295</v>
          </cell>
          <cell r="B194" t="str">
            <v>VIGA IPE 300X150X28.4 LBS/PIE A-572</v>
          </cell>
          <cell r="C194" t="str">
            <v>UND</v>
          </cell>
          <cell r="D194">
            <v>338895</v>
          </cell>
        </row>
        <row r="195">
          <cell r="A195">
            <v>13300</v>
          </cell>
          <cell r="B195" t="str">
            <v>VIGA IPN 300X125X36.4 LBS/PIE A-36</v>
          </cell>
          <cell r="C195" t="str">
            <v>UND</v>
          </cell>
          <cell r="D195">
            <v>439139</v>
          </cell>
        </row>
        <row r="196">
          <cell r="A196">
            <v>13305</v>
          </cell>
          <cell r="B196" t="str">
            <v>VIGA IPN 300X125X36.4 LBS/PIE A-572</v>
          </cell>
          <cell r="C196" t="str">
            <v>UND</v>
          </cell>
          <cell r="D196">
            <v>439139</v>
          </cell>
        </row>
        <row r="197">
          <cell r="A197">
            <v>13310</v>
          </cell>
          <cell r="B197" t="str">
            <v>VIGA HEA 300X300X59.3 LBS/PIE A-36</v>
          </cell>
          <cell r="C197" t="str">
            <v>UND</v>
          </cell>
          <cell r="D197">
            <v>709109</v>
          </cell>
        </row>
        <row r="198">
          <cell r="A198">
            <v>13315</v>
          </cell>
          <cell r="B198" t="str">
            <v>VIGA HEA 300X300X59.3 LBS/PIE A-572</v>
          </cell>
          <cell r="C198" t="str">
            <v>UND</v>
          </cell>
          <cell r="D198">
            <v>709109</v>
          </cell>
        </row>
        <row r="199">
          <cell r="A199">
            <v>13320</v>
          </cell>
          <cell r="B199" t="str">
            <v>VIGA HEB 300X300X78.6 LBS/PIE A-36</v>
          </cell>
          <cell r="C199" t="str">
            <v>UND</v>
          </cell>
          <cell r="D199">
            <v>939589</v>
          </cell>
        </row>
        <row r="200">
          <cell r="A200">
            <v>13325</v>
          </cell>
          <cell r="B200" t="str">
            <v>VIGA HEB 300X300X78.6 LBS/PIE A-572</v>
          </cell>
          <cell r="C200" t="str">
            <v>UND</v>
          </cell>
          <cell r="D200">
            <v>939589</v>
          </cell>
        </row>
        <row r="201">
          <cell r="A201">
            <v>13330</v>
          </cell>
          <cell r="B201" t="str">
            <v>VIGA W 12"X165X26 LBS/PIE A-36</v>
          </cell>
          <cell r="C201" t="str">
            <v>UND</v>
          </cell>
          <cell r="D201">
            <v>310707</v>
          </cell>
        </row>
        <row r="202">
          <cell r="A202">
            <v>13335</v>
          </cell>
          <cell r="B202" t="str">
            <v>VIGA W 12"X305X65 LBS/PIE A-36</v>
          </cell>
          <cell r="C202" t="str">
            <v>UND</v>
          </cell>
          <cell r="D202">
            <v>776807</v>
          </cell>
        </row>
        <row r="203">
          <cell r="A203">
            <v>13340</v>
          </cell>
          <cell r="B203" t="str">
            <v>VIGA IPE 330X160X32.9 LBS/PIE A-36</v>
          </cell>
          <cell r="C203" t="str">
            <v>UND</v>
          </cell>
          <cell r="D203">
            <v>394306</v>
          </cell>
        </row>
        <row r="204">
          <cell r="A204">
            <v>13345</v>
          </cell>
          <cell r="B204" t="str">
            <v>VIGA IPE 330X160X32.9 LBS/PIE A-572</v>
          </cell>
          <cell r="C204" t="str">
            <v>UND</v>
          </cell>
          <cell r="D204">
            <v>394306</v>
          </cell>
        </row>
        <row r="205">
          <cell r="A205">
            <v>13350</v>
          </cell>
          <cell r="B205" t="str">
            <v>VIGA HEA 340X300X70.5 LBS/PIE A-36</v>
          </cell>
          <cell r="C205" t="str">
            <v>UND</v>
          </cell>
          <cell r="D205">
            <v>955878</v>
          </cell>
        </row>
        <row r="206">
          <cell r="A206">
            <v>13355</v>
          </cell>
          <cell r="B206" t="str">
            <v>VIGA HEA 340X300X70.5 LBS/PIE A-572</v>
          </cell>
          <cell r="C206" t="str">
            <v>UND</v>
          </cell>
          <cell r="D206">
            <v>955878</v>
          </cell>
        </row>
        <row r="207">
          <cell r="A207">
            <v>13360</v>
          </cell>
          <cell r="B207" t="str">
            <v>VIGA W 14"X171X30 LBS/PIE A-36</v>
          </cell>
          <cell r="C207" t="str">
            <v>UND</v>
          </cell>
          <cell r="D207">
            <v>358570</v>
          </cell>
        </row>
        <row r="208">
          <cell r="A208">
            <v>13365</v>
          </cell>
          <cell r="B208" t="str">
            <v>VIGA IPN 360X143X51.1 LBS/PIE A-36</v>
          </cell>
          <cell r="C208" t="str">
            <v>UND</v>
          </cell>
          <cell r="D208">
            <v>616578</v>
          </cell>
        </row>
        <row r="209">
          <cell r="A209">
            <v>13370</v>
          </cell>
          <cell r="B209" t="str">
            <v>VIGA W 14"X254X61 LBS/PIE A-36</v>
          </cell>
          <cell r="C209" t="str">
            <v>UND</v>
          </cell>
          <cell r="D209">
            <v>729025</v>
          </cell>
        </row>
        <row r="210">
          <cell r="A210">
            <v>13375</v>
          </cell>
          <cell r="B210" t="str">
            <v>VIGA W 14"X369X90 LBS/PIE A-36</v>
          </cell>
          <cell r="C210" t="str">
            <v>UND</v>
          </cell>
          <cell r="D210">
            <v>1075548</v>
          </cell>
        </row>
        <row r="211">
          <cell r="A211">
            <v>13380</v>
          </cell>
          <cell r="B211" t="str">
            <v>VIGA IPE 360X170X38.3 LBS/PIE A-36</v>
          </cell>
          <cell r="C211" t="str">
            <v>UND</v>
          </cell>
          <cell r="D211">
            <v>458552</v>
          </cell>
        </row>
        <row r="212">
          <cell r="A212">
            <v>13385</v>
          </cell>
          <cell r="B212" t="str">
            <v>VIGA IPE 360X170X38.3 LBS/PIE A-572</v>
          </cell>
          <cell r="C212" t="str">
            <v>UND</v>
          </cell>
          <cell r="D212">
            <v>458552</v>
          </cell>
        </row>
        <row r="213">
          <cell r="A213">
            <v>13390</v>
          </cell>
          <cell r="B213" t="str">
            <v>VIGA HEA 360X300X75.2 LBS/PIE A-36</v>
          </cell>
          <cell r="C213" t="str">
            <v>UND</v>
          </cell>
          <cell r="D213">
            <v>1019603</v>
          </cell>
        </row>
        <row r="214">
          <cell r="A214">
            <v>13395</v>
          </cell>
          <cell r="B214" t="str">
            <v>VIGA HEA 360X300X75.2 LBS/PIE A-572</v>
          </cell>
          <cell r="C214" t="str">
            <v>UND</v>
          </cell>
          <cell r="D214">
            <v>1019603</v>
          </cell>
        </row>
        <row r="215">
          <cell r="A215">
            <v>13400</v>
          </cell>
          <cell r="B215" t="str">
            <v>VIGA W 16"X177X36 LBS/PIE A-36</v>
          </cell>
          <cell r="C215" t="str">
            <v>UND</v>
          </cell>
          <cell r="D215">
            <v>474907</v>
          </cell>
        </row>
        <row r="216">
          <cell r="A216">
            <v>13405</v>
          </cell>
          <cell r="B216" t="str">
            <v>VIGA IPE 400X180X44.5 LBS/PIE A-36</v>
          </cell>
          <cell r="C216" t="str">
            <v>UND</v>
          </cell>
          <cell r="D216">
            <v>564019</v>
          </cell>
        </row>
        <row r="217">
          <cell r="A217">
            <v>13410</v>
          </cell>
          <cell r="B217" t="str">
            <v>VIGA IPE 400X180X44.5 LBS/PIE A-572</v>
          </cell>
          <cell r="C217" t="str">
            <v>UND</v>
          </cell>
          <cell r="D217">
            <v>564019</v>
          </cell>
        </row>
        <row r="218">
          <cell r="A218">
            <v>13415</v>
          </cell>
          <cell r="B218" t="str">
            <v>VIGA HEA 400X300X84 LBS/PIE A-36</v>
          </cell>
          <cell r="C218" t="str">
            <v>UND</v>
          </cell>
          <cell r="D218">
            <v>1205456</v>
          </cell>
        </row>
        <row r="219">
          <cell r="A219">
            <v>13420</v>
          </cell>
          <cell r="B219" t="str">
            <v>VIGA HEA 400X300X84 LBS/PIE A-572 G-</v>
          </cell>
          <cell r="C219" t="str">
            <v>UND</v>
          </cell>
          <cell r="D219">
            <v>1205456</v>
          </cell>
        </row>
        <row r="220">
          <cell r="A220">
            <v>13425</v>
          </cell>
          <cell r="B220" t="str">
            <v>VIGA IPE 450X190X52.1 LBS/PIE A-36</v>
          </cell>
          <cell r="C220" t="str">
            <v>UND</v>
          </cell>
          <cell r="D220">
            <v>748347</v>
          </cell>
        </row>
        <row r="221">
          <cell r="A221">
            <v>13430</v>
          </cell>
          <cell r="B221" t="str">
            <v>VIGA IPE 450X190X52.1 LBS/PIE A-572</v>
          </cell>
          <cell r="C221" t="str">
            <v>UND</v>
          </cell>
          <cell r="D221">
            <v>748347</v>
          </cell>
        </row>
        <row r="222">
          <cell r="A222">
            <v>13435</v>
          </cell>
          <cell r="B222" t="str">
            <v>VIGA HEA 450X300X94 LBS/PIE A-36</v>
          </cell>
          <cell r="C222" t="str">
            <v>UND</v>
          </cell>
          <cell r="D222">
            <v>1350110</v>
          </cell>
        </row>
        <row r="223">
          <cell r="A223">
            <v>13440</v>
          </cell>
          <cell r="B223" t="str">
            <v>VIGA HEA 450X300X94 LBS/PIE A-572 G-</v>
          </cell>
          <cell r="C223" t="str">
            <v>UND</v>
          </cell>
          <cell r="D223">
            <v>1350110</v>
          </cell>
        </row>
        <row r="224">
          <cell r="A224">
            <v>13445</v>
          </cell>
          <cell r="B224" t="str">
            <v>VIGA IPE 500X200X60.9 LBS/PIE A-36</v>
          </cell>
          <cell r="C224" t="str">
            <v>UND</v>
          </cell>
          <cell r="D224">
            <v>874679</v>
          </cell>
        </row>
        <row r="225">
          <cell r="A225">
            <v>13450</v>
          </cell>
          <cell r="B225" t="str">
            <v>VIGA IPE 500X200X60.9 LBS/PIE A-572</v>
          </cell>
          <cell r="C225" t="str">
            <v>UND</v>
          </cell>
          <cell r="D225">
            <v>874679</v>
          </cell>
        </row>
        <row r="226">
          <cell r="A226">
            <v>13455</v>
          </cell>
          <cell r="B226" t="str">
            <v>VIGA HEA 500X300X104.1 LBS/PIE A-36</v>
          </cell>
          <cell r="C226" t="str">
            <v>UND</v>
          </cell>
          <cell r="D226">
            <v>1494765</v>
          </cell>
        </row>
        <row r="227">
          <cell r="A227">
            <v>13460</v>
          </cell>
          <cell r="B227" t="str">
            <v>VIGA HEA 500X300X104.1 LBS/PIE A-572</v>
          </cell>
          <cell r="C227" t="str">
            <v>UND</v>
          </cell>
          <cell r="D227">
            <v>1494765</v>
          </cell>
        </row>
        <row r="228">
          <cell r="A228">
            <v>13465</v>
          </cell>
          <cell r="B228" t="str">
            <v>VIGA IPE 550X210X71.2 LBS/PIE A-36</v>
          </cell>
          <cell r="C228" t="str">
            <v>UND</v>
          </cell>
          <cell r="D228">
            <v>1022226</v>
          </cell>
        </row>
        <row r="229">
          <cell r="A229">
            <v>13470</v>
          </cell>
          <cell r="B229" t="str">
            <v>VIGA IPE 550X210X71.2 LBS/PIE A-572</v>
          </cell>
          <cell r="C229" t="str">
            <v>UND</v>
          </cell>
          <cell r="D229">
            <v>1022226</v>
          </cell>
        </row>
        <row r="230">
          <cell r="A230">
            <v>13475</v>
          </cell>
          <cell r="B230" t="str">
            <v>VIGA HEA 550X300X111.5 LBS/PIE A-36</v>
          </cell>
          <cell r="C230" t="str">
            <v>UND</v>
          </cell>
          <cell r="D230">
            <v>1600845</v>
          </cell>
        </row>
        <row r="231">
          <cell r="A231">
            <v>13480</v>
          </cell>
          <cell r="B231" t="str">
            <v>VIGA HEA 550X300X111.5 LBS/PIE A-572</v>
          </cell>
          <cell r="C231" t="str">
            <v>UND</v>
          </cell>
          <cell r="D231">
            <v>1600845</v>
          </cell>
        </row>
        <row r="232">
          <cell r="A232">
            <v>13485</v>
          </cell>
          <cell r="B232" t="str">
            <v>VIGA IPE 600X220X81.9 LBS/PIE A-36</v>
          </cell>
          <cell r="C232" t="str">
            <v>UND</v>
          </cell>
          <cell r="D232">
            <v>1176525</v>
          </cell>
        </row>
        <row r="233">
          <cell r="A233">
            <v>13490</v>
          </cell>
          <cell r="B233" t="str">
            <v>VIGA IPE 600X220X81.9 LBS/PIE A-572</v>
          </cell>
          <cell r="C233" t="str">
            <v>UND</v>
          </cell>
          <cell r="D233">
            <v>1176525</v>
          </cell>
        </row>
        <row r="234">
          <cell r="A234">
            <v>13495</v>
          </cell>
          <cell r="B234" t="str">
            <v>VIGA HEA 600X300X119.6 LBS/PIE A-36</v>
          </cell>
          <cell r="C234" t="str">
            <v>UND</v>
          </cell>
          <cell r="D234">
            <v>1716569</v>
          </cell>
        </row>
        <row r="235">
          <cell r="A235">
            <v>13500</v>
          </cell>
          <cell r="B235" t="str">
            <v>VIGA HEA 600X300X119.6 LBS/PIE A-572</v>
          </cell>
          <cell r="C235" t="str">
            <v>UND</v>
          </cell>
          <cell r="D235">
            <v>1716569</v>
          </cell>
        </row>
        <row r="236">
          <cell r="A236">
            <v>51501</v>
          </cell>
          <cell r="B236" t="str">
            <v>PERFIL PAG 60X40 C.14 X 6 MTS</v>
          </cell>
          <cell r="C236" t="str">
            <v>UND</v>
          </cell>
          <cell r="D236">
            <v>30242</v>
          </cell>
        </row>
        <row r="237">
          <cell r="A237">
            <v>51502</v>
          </cell>
          <cell r="B237" t="str">
            <v>PERFIL PAG 60X40 C.16 X 6 MTS</v>
          </cell>
          <cell r="C237" t="str">
            <v>UND</v>
          </cell>
          <cell r="D237">
            <v>24424</v>
          </cell>
        </row>
        <row r="238">
          <cell r="A238">
            <v>51503</v>
          </cell>
          <cell r="B238" t="str">
            <v>PERFIL PAG 60X40 C.18 X 6 MTS</v>
          </cell>
          <cell r="C238" t="str">
            <v>UND</v>
          </cell>
          <cell r="D238">
            <v>19880</v>
          </cell>
        </row>
        <row r="239">
          <cell r="A239">
            <v>51504</v>
          </cell>
          <cell r="B239" t="str">
            <v>PERFIL PAG 120X60 C.14 X 6 MTS</v>
          </cell>
          <cell r="C239" t="str">
            <v>UND</v>
          </cell>
          <cell r="D239">
            <v>48366</v>
          </cell>
        </row>
        <row r="240">
          <cell r="A240">
            <v>51505</v>
          </cell>
          <cell r="B240" t="str">
            <v>PERFIL PAG 120X60 C.16 X 6 MTS</v>
          </cell>
          <cell r="C240" t="str">
            <v>UND</v>
          </cell>
          <cell r="D240">
            <v>39047</v>
          </cell>
        </row>
        <row r="241">
          <cell r="A241">
            <v>51506</v>
          </cell>
          <cell r="B241" t="str">
            <v>PERFIL PAG 120X60 C.18 X 6 MTS</v>
          </cell>
          <cell r="C241" t="str">
            <v>UND</v>
          </cell>
          <cell r="D241">
            <v>31774</v>
          </cell>
        </row>
        <row r="242">
          <cell r="A242">
            <v>51507</v>
          </cell>
          <cell r="B242" t="str">
            <v>PERFIL PAG 160X60 C.14 X 6 MTS</v>
          </cell>
          <cell r="C242" t="str">
            <v>UND</v>
          </cell>
          <cell r="D242">
            <v>60485</v>
          </cell>
        </row>
        <row r="243">
          <cell r="A243">
            <v>51508</v>
          </cell>
          <cell r="B243" t="str">
            <v>PERFIL PAG 160X60 C.16 X 6 MTS</v>
          </cell>
          <cell r="C243" t="str">
            <v>UND</v>
          </cell>
          <cell r="D243">
            <v>48849</v>
          </cell>
        </row>
        <row r="244">
          <cell r="A244">
            <v>51509</v>
          </cell>
          <cell r="B244" t="str">
            <v>PERFIL PAG 160X60 C.18 X 6 MTS</v>
          </cell>
          <cell r="C244" t="str">
            <v>UND</v>
          </cell>
          <cell r="D244">
            <v>39758</v>
          </cell>
        </row>
        <row r="245">
          <cell r="A245">
            <v>51511</v>
          </cell>
          <cell r="B245" t="str">
            <v>PERFIL PAG 220X80 C.14 X 6 MTS</v>
          </cell>
          <cell r="C245" t="str">
            <v>UND</v>
          </cell>
          <cell r="D245">
            <v>80585</v>
          </cell>
        </row>
        <row r="246">
          <cell r="A246">
            <v>51512</v>
          </cell>
          <cell r="B246" t="str">
            <v>PERFIL PAG 220X80 C.16 X 6 MTS</v>
          </cell>
          <cell r="C246" t="str">
            <v>UND</v>
          </cell>
          <cell r="D246">
            <v>65062</v>
          </cell>
        </row>
        <row r="247">
          <cell r="A247">
            <v>51513</v>
          </cell>
          <cell r="B247" t="str">
            <v>PERFIL PAG 220X80 C.18 X 6 MTS</v>
          </cell>
          <cell r="C247" t="str">
            <v>UND</v>
          </cell>
          <cell r="D247">
            <v>52973</v>
          </cell>
        </row>
        <row r="248">
          <cell r="A248">
            <v>51514</v>
          </cell>
          <cell r="B248" t="str">
            <v>PERFIL PAG 305X80 C.14 X 6 MTS</v>
          </cell>
          <cell r="C248" t="str">
            <v>UND</v>
          </cell>
          <cell r="D248">
            <v>99511</v>
          </cell>
        </row>
        <row r="249">
          <cell r="A249">
            <v>51518</v>
          </cell>
          <cell r="B249" t="str">
            <v>PERFIL PAG 305X80 C.16 X 6 MTS</v>
          </cell>
          <cell r="C249" t="str">
            <v>UND</v>
          </cell>
          <cell r="D249">
            <v>80323</v>
          </cell>
        </row>
        <row r="250">
          <cell r="A250">
            <v>52001</v>
          </cell>
          <cell r="B250" t="str">
            <v>PERFIL PAG 60X40 C.14 X 1 MTS</v>
          </cell>
          <cell r="C250" t="str">
            <v>MTR</v>
          </cell>
          <cell r="D250">
            <v>5040</v>
          </cell>
        </row>
        <row r="251">
          <cell r="A251">
            <v>52002</v>
          </cell>
          <cell r="B251" t="str">
            <v>PERFIL PAG 120X60 C.14 X 1 MTS</v>
          </cell>
          <cell r="C251" t="str">
            <v>MTR</v>
          </cell>
          <cell r="D251">
            <v>8061</v>
          </cell>
        </row>
        <row r="252">
          <cell r="A252">
            <v>52003</v>
          </cell>
          <cell r="B252" t="str">
            <v>PERFIL PAG 160X60 C.14 X 1 MTS</v>
          </cell>
          <cell r="C252" t="str">
            <v>MTR</v>
          </cell>
          <cell r="D252">
            <v>10081</v>
          </cell>
        </row>
        <row r="253">
          <cell r="A253">
            <v>52004</v>
          </cell>
          <cell r="B253" t="str">
            <v>PERFIL PAG 220X80 C.14 X 1 MTS</v>
          </cell>
          <cell r="C253" t="str">
            <v>MTR</v>
          </cell>
          <cell r="D253">
            <v>13431</v>
          </cell>
        </row>
        <row r="254">
          <cell r="A254">
            <v>52005</v>
          </cell>
          <cell r="B254" t="str">
            <v>PERFIL PAG 305X80 C.14 X 1 MTS</v>
          </cell>
          <cell r="C254" t="str">
            <v>MTR</v>
          </cell>
          <cell r="D254">
            <v>16585</v>
          </cell>
        </row>
        <row r="255">
          <cell r="A255">
            <v>52006</v>
          </cell>
          <cell r="B255" t="str">
            <v>PERFIL PAG 355X110 C.14 X 6 MTS</v>
          </cell>
          <cell r="C255" t="str">
            <v>MTR</v>
          </cell>
          <cell r="D255">
            <v>116790</v>
          </cell>
        </row>
        <row r="256">
          <cell r="A256">
            <v>52007</v>
          </cell>
          <cell r="B256" t="str">
            <v>PERFIL PAG 60X40 C.16 X 1 MTS</v>
          </cell>
          <cell r="C256" t="str">
            <v>MTR</v>
          </cell>
          <cell r="D256">
            <v>4071</v>
          </cell>
        </row>
        <row r="257">
          <cell r="A257">
            <v>52008</v>
          </cell>
          <cell r="B257" t="str">
            <v>PERFIL PAG 120X60 C.16 X 1 MTS</v>
          </cell>
          <cell r="C257" t="str">
            <v>MTR</v>
          </cell>
          <cell r="D257">
            <v>6508</v>
          </cell>
        </row>
        <row r="258">
          <cell r="A258">
            <v>52009</v>
          </cell>
          <cell r="B258" t="str">
            <v>PERFIL PAG 160X60 C.16 X 1 MTS</v>
          </cell>
          <cell r="C258" t="str">
            <v>MTR</v>
          </cell>
          <cell r="D258">
            <v>8141</v>
          </cell>
        </row>
        <row r="259">
          <cell r="A259">
            <v>52011</v>
          </cell>
          <cell r="B259" t="str">
            <v>PERFIL PAG 220X80 C.16 X 1 MTS</v>
          </cell>
          <cell r="C259" t="str">
            <v>MTR</v>
          </cell>
          <cell r="D259">
            <v>10844</v>
          </cell>
        </row>
        <row r="260">
          <cell r="A260">
            <v>52012</v>
          </cell>
          <cell r="B260" t="str">
            <v>PERFIL PAG 60X40 C.18 X 1 MTS</v>
          </cell>
          <cell r="C260" t="str">
            <v>MTR</v>
          </cell>
          <cell r="D260">
            <v>3313</v>
          </cell>
        </row>
        <row r="261">
          <cell r="A261">
            <v>52013</v>
          </cell>
          <cell r="B261" t="str">
            <v>PERFIL PAG 120X60 C.18 X 1 MTS</v>
          </cell>
          <cell r="C261" t="str">
            <v>MTR</v>
          </cell>
          <cell r="D261">
            <v>5296</v>
          </cell>
        </row>
        <row r="262">
          <cell r="A262">
            <v>52014</v>
          </cell>
          <cell r="B262" t="str">
            <v>PERFIL PAG 160X60 C.18 X 1 MTS</v>
          </cell>
          <cell r="C262" t="str">
            <v>MTR</v>
          </cell>
          <cell r="D262">
            <v>6626</v>
          </cell>
        </row>
        <row r="263">
          <cell r="A263">
            <v>52015</v>
          </cell>
          <cell r="B263" t="str">
            <v>PERFIL PAG 220X80 C.18 X 1 MTS</v>
          </cell>
          <cell r="C263" t="str">
            <v>MTR</v>
          </cell>
          <cell r="D263">
            <v>8829</v>
          </cell>
        </row>
        <row r="264">
          <cell r="A264">
            <v>40700</v>
          </cell>
          <cell r="B264" t="str">
            <v>PERLIN 75 X 50MM (3" X 2") X 1.5MM X</v>
          </cell>
          <cell r="C264" t="str">
            <v>UND</v>
          </cell>
          <cell r="D264">
            <v>25235</v>
          </cell>
        </row>
        <row r="265">
          <cell r="A265">
            <v>40702</v>
          </cell>
          <cell r="B265" t="str">
            <v>PERLIN 75 X 50MM (3" X 2") X 1.2MM X</v>
          </cell>
          <cell r="C265" t="str">
            <v>UND</v>
          </cell>
          <cell r="D265">
            <v>22613</v>
          </cell>
        </row>
        <row r="266">
          <cell r="A266">
            <v>40703</v>
          </cell>
          <cell r="B266" t="str">
            <v>PERLIN 75 X 50MM (3" X 2") X 2MM X 6</v>
          </cell>
          <cell r="C266" t="str">
            <v>UND</v>
          </cell>
          <cell r="D266">
            <v>28525</v>
          </cell>
        </row>
        <row r="267">
          <cell r="A267">
            <v>40706</v>
          </cell>
          <cell r="B267" t="str">
            <v>PERLIN 100 X 50MM (4" X 2") X 1.2MM</v>
          </cell>
          <cell r="C267" t="str">
            <v>UND</v>
          </cell>
          <cell r="D267">
            <v>25511</v>
          </cell>
        </row>
        <row r="268">
          <cell r="A268">
            <v>40709</v>
          </cell>
          <cell r="B268" t="str">
            <v>PERLIN 100 X 50MM (4" X 2") X 1.5MM</v>
          </cell>
          <cell r="C268" t="str">
            <v>UND</v>
          </cell>
          <cell r="D268">
            <v>28485</v>
          </cell>
        </row>
        <row r="269">
          <cell r="A269">
            <v>40712</v>
          </cell>
          <cell r="B269" t="str">
            <v>PERLIN 100 X 50MM (4" X 2") X 2MM X</v>
          </cell>
          <cell r="C269" t="str">
            <v>UND</v>
          </cell>
          <cell r="D269">
            <v>32240</v>
          </cell>
        </row>
        <row r="270">
          <cell r="A270">
            <v>40713</v>
          </cell>
          <cell r="B270" t="str">
            <v>PERLIN 100 X 50MM (4" X 2") X 2 MM K</v>
          </cell>
          <cell r="C270" t="str">
            <v>KGM</v>
          </cell>
          <cell r="D270">
            <v>1544</v>
          </cell>
        </row>
        <row r="271">
          <cell r="A271">
            <v>40714</v>
          </cell>
          <cell r="B271" t="str">
            <v>PERLIN 130 X 50MM (5" X 2") X 1.5MM</v>
          </cell>
          <cell r="C271" t="str">
            <v>UND</v>
          </cell>
          <cell r="D271">
            <v>31736</v>
          </cell>
        </row>
        <row r="272">
          <cell r="A272">
            <v>40715</v>
          </cell>
          <cell r="B272" t="str">
            <v>PERLIN 130 X 50MM (5" X 2") X 2MM X</v>
          </cell>
          <cell r="C272" t="str">
            <v>UND</v>
          </cell>
          <cell r="D272">
            <v>35956</v>
          </cell>
        </row>
        <row r="273">
          <cell r="A273">
            <v>40718</v>
          </cell>
          <cell r="B273" t="str">
            <v>PERLIN 150 X 50MM (6" X 2") X 1.2MM</v>
          </cell>
          <cell r="C273" t="str">
            <v>UND</v>
          </cell>
          <cell r="D273">
            <v>31285</v>
          </cell>
        </row>
        <row r="274">
          <cell r="A274">
            <v>40719</v>
          </cell>
          <cell r="B274" t="str">
            <v>PERLIN 150 X 50MM (6" X 2") X 2.5MM</v>
          </cell>
          <cell r="C274" t="str">
            <v>UND</v>
          </cell>
          <cell r="D274">
            <v>44449</v>
          </cell>
        </row>
        <row r="275">
          <cell r="A275">
            <v>40720</v>
          </cell>
          <cell r="B275" t="str">
            <v>PERLIN 150 X 50MM (6" X 2") X 3 MM X</v>
          </cell>
          <cell r="C275" t="str">
            <v>UND</v>
          </cell>
          <cell r="D275">
            <v>57637</v>
          </cell>
        </row>
        <row r="276">
          <cell r="A276">
            <v>40721</v>
          </cell>
          <cell r="B276" t="str">
            <v>PERLIN 150 X 50MM (6" X 2") X 1.5MM</v>
          </cell>
          <cell r="C276" t="str">
            <v>UND</v>
          </cell>
          <cell r="D276">
            <v>34986</v>
          </cell>
        </row>
        <row r="277">
          <cell r="A277">
            <v>40724</v>
          </cell>
          <cell r="B277" t="str">
            <v>PERLIN 150 X 50MM (6" X 2") X 2MM X</v>
          </cell>
          <cell r="C277" t="str">
            <v>UND</v>
          </cell>
          <cell r="D277">
            <v>39672</v>
          </cell>
        </row>
        <row r="278">
          <cell r="A278">
            <v>40725</v>
          </cell>
          <cell r="B278" t="str">
            <v>PERLIN 150 X 50MM (6" X 2") X 2 MM K</v>
          </cell>
          <cell r="C278" t="str">
            <v>KG</v>
          </cell>
          <cell r="D278">
            <v>1545</v>
          </cell>
        </row>
        <row r="279">
          <cell r="A279">
            <v>40726</v>
          </cell>
          <cell r="B279" t="str">
            <v>PERLIN 150 X 50MM (6" X 2") X 2.5MM</v>
          </cell>
          <cell r="C279" t="str">
            <v>KG</v>
          </cell>
          <cell r="D279">
            <v>1385</v>
          </cell>
        </row>
        <row r="280">
          <cell r="A280">
            <v>40727</v>
          </cell>
          <cell r="B280" t="str">
            <v>PERLIN 150 X 65MM (6" X 2.5/8") X 2M</v>
          </cell>
          <cell r="C280" t="str">
            <v>UND</v>
          </cell>
          <cell r="D280">
            <v>43498</v>
          </cell>
        </row>
        <row r="281">
          <cell r="A281">
            <v>40728</v>
          </cell>
          <cell r="B281" t="str">
            <v>PERLIN 150 X 65MM (6"X2.5/8") X 2MM</v>
          </cell>
          <cell r="C281" t="str">
            <v>KGM</v>
          </cell>
          <cell r="D281">
            <v>1517</v>
          </cell>
        </row>
        <row r="282">
          <cell r="A282">
            <v>40729</v>
          </cell>
          <cell r="B282" t="str">
            <v>PERLIN 178 X 65MM (7"X2.5/8") X 2.5</v>
          </cell>
          <cell r="C282" t="str">
            <v>UND</v>
          </cell>
          <cell r="D282">
            <v>58447</v>
          </cell>
        </row>
        <row r="283">
          <cell r="A283">
            <v>40730</v>
          </cell>
          <cell r="B283" t="str">
            <v>PERLIN 178 X 65MM (7" X 2.5/8") X 2M</v>
          </cell>
          <cell r="C283" t="str">
            <v>UND</v>
          </cell>
          <cell r="D283">
            <v>47145</v>
          </cell>
        </row>
        <row r="284">
          <cell r="A284">
            <v>40731</v>
          </cell>
          <cell r="B284" t="str">
            <v>PERLIN 200 X 65MM (8" X 2.5/8") X 1.</v>
          </cell>
          <cell r="C284" t="str">
            <v>UND</v>
          </cell>
          <cell r="D284">
            <v>45391</v>
          </cell>
        </row>
        <row r="285">
          <cell r="A285">
            <v>40732</v>
          </cell>
          <cell r="B285" t="str">
            <v>PERLIN 178 X 65MM (7"X2.5/8") X 2MM</v>
          </cell>
          <cell r="C285" t="str">
            <v>KG</v>
          </cell>
          <cell r="D285">
            <v>1517</v>
          </cell>
        </row>
        <row r="286">
          <cell r="A286">
            <v>40733</v>
          </cell>
          <cell r="B286" t="str">
            <v>PERLIN 200 X 65MM (8" X 2.5/8) X 2MM</v>
          </cell>
          <cell r="C286" t="str">
            <v>UND</v>
          </cell>
          <cell r="D286">
            <v>8465</v>
          </cell>
        </row>
        <row r="287">
          <cell r="A287">
            <v>40734</v>
          </cell>
          <cell r="B287" t="str">
            <v>PERLIN 150 X 65MM (6"X2.5/8") X 2.5M</v>
          </cell>
          <cell r="C287" t="str">
            <v>UND</v>
          </cell>
          <cell r="D287">
            <v>53888</v>
          </cell>
        </row>
        <row r="288">
          <cell r="A288">
            <v>40736</v>
          </cell>
          <cell r="B288" t="str">
            <v>PERLIN 200 X 65MM (8" X 2.5/8") X 2M</v>
          </cell>
          <cell r="C288" t="str">
            <v>UND</v>
          </cell>
          <cell r="D288">
            <v>50792</v>
          </cell>
        </row>
        <row r="289">
          <cell r="A289">
            <v>40738</v>
          </cell>
          <cell r="B289" t="str">
            <v>PERLIN 200 X 65MM (8"X2.5/8") X 2.5M</v>
          </cell>
          <cell r="C289" t="str">
            <v>UND</v>
          </cell>
          <cell r="D289">
            <v>63038</v>
          </cell>
        </row>
        <row r="290">
          <cell r="A290">
            <v>40739</v>
          </cell>
          <cell r="B290" t="str">
            <v>PERLIN 200 X 75MM (8" X 3") X 2.5MM</v>
          </cell>
          <cell r="C290" t="str">
            <v>UND</v>
          </cell>
          <cell r="D290">
            <v>11079</v>
          </cell>
        </row>
        <row r="291">
          <cell r="A291">
            <v>40742</v>
          </cell>
          <cell r="B291" t="str">
            <v>PERLIN 200 X 75MM (8" X 3") X 2.5MM</v>
          </cell>
          <cell r="C291" t="str">
            <v>UND</v>
          </cell>
          <cell r="D291">
            <v>66476</v>
          </cell>
        </row>
        <row r="292">
          <cell r="A292">
            <v>40743</v>
          </cell>
          <cell r="B292" t="str">
            <v>PERLIN 254 X 65MM (10"X2.5/8") X1.5M</v>
          </cell>
          <cell r="C292" t="str">
            <v>UND</v>
          </cell>
          <cell r="D292">
            <v>51762</v>
          </cell>
        </row>
        <row r="293">
          <cell r="A293">
            <v>40745</v>
          </cell>
          <cell r="B293" t="str">
            <v>PERLIN 254 X 65MM (10"X2.5/8") X 2MM</v>
          </cell>
          <cell r="C293" t="str">
            <v>UND</v>
          </cell>
          <cell r="D293">
            <v>58088</v>
          </cell>
        </row>
        <row r="294">
          <cell r="A294">
            <v>40746</v>
          </cell>
          <cell r="B294" t="str">
            <v>PERLIN 254 X 65MM (10"X2.5/8") X2MM</v>
          </cell>
          <cell r="C294" t="str">
            <v>KG</v>
          </cell>
          <cell r="D294">
            <v>1517</v>
          </cell>
        </row>
        <row r="295">
          <cell r="A295">
            <v>40748</v>
          </cell>
          <cell r="B295" t="str">
            <v>PERLIN 254 X 65MM (10"X2.5/8") X2.5M</v>
          </cell>
          <cell r="C295" t="str">
            <v>UND</v>
          </cell>
          <cell r="D295">
            <v>12026</v>
          </cell>
        </row>
        <row r="296">
          <cell r="A296">
            <v>40751</v>
          </cell>
          <cell r="B296" t="str">
            <v>PERLIN 254 X 65MM (10"X2.5/8") X2.5M</v>
          </cell>
          <cell r="C296" t="str">
            <v>UND</v>
          </cell>
          <cell r="D296">
            <v>72156</v>
          </cell>
        </row>
        <row r="297">
          <cell r="A297">
            <v>40752</v>
          </cell>
          <cell r="B297" t="str">
            <v>PERLIN 254 X 65MM (10"X2.5/8") X 3MM</v>
          </cell>
          <cell r="C297" t="str">
            <v>UND</v>
          </cell>
          <cell r="D297">
            <v>86549</v>
          </cell>
        </row>
        <row r="298">
          <cell r="A298">
            <v>40753</v>
          </cell>
          <cell r="B298" t="str">
            <v>PERLIN 304 X 65MM (12"X2.5/8") X 2MM</v>
          </cell>
          <cell r="C298" t="str">
            <v>UND</v>
          </cell>
          <cell r="D298">
            <v>65384</v>
          </cell>
        </row>
        <row r="299">
          <cell r="A299">
            <v>40754</v>
          </cell>
          <cell r="B299" t="str">
            <v>PERLIN 304 X 65MM (12"X2.5/8") X2.5M</v>
          </cell>
          <cell r="C299" t="str">
            <v>UND</v>
          </cell>
          <cell r="D299">
            <v>81274</v>
          </cell>
        </row>
        <row r="300">
          <cell r="A300">
            <v>40755</v>
          </cell>
          <cell r="B300" t="str">
            <v>PERLIN 304 X 75MM (12" X 3") X 3MM X</v>
          </cell>
          <cell r="C300" t="str">
            <v>UND</v>
          </cell>
          <cell r="D300">
            <v>160655</v>
          </cell>
        </row>
        <row r="301">
          <cell r="A301">
            <v>40756</v>
          </cell>
          <cell r="B301" t="str">
            <v>PERLIN 304 X 75MM (12" X 3") X 2.5MM</v>
          </cell>
          <cell r="C301" t="str">
            <v>KG</v>
          </cell>
          <cell r="D301">
            <v>1520</v>
          </cell>
        </row>
        <row r="302">
          <cell r="A302">
            <v>40757</v>
          </cell>
          <cell r="B302" t="str">
            <v>PERLIN 304 X 75MM (12" X 3") X 2 MM</v>
          </cell>
          <cell r="C302" t="str">
            <v>KG</v>
          </cell>
          <cell r="D302">
            <v>1520</v>
          </cell>
        </row>
        <row r="303">
          <cell r="A303">
            <v>40790</v>
          </cell>
          <cell r="B303" t="str">
            <v>CANAL EN FRIO 4" X 2" X 2 MM X 6 MTS</v>
          </cell>
          <cell r="C303" t="str">
            <v>UND</v>
          </cell>
          <cell r="D303">
            <v>28148</v>
          </cell>
        </row>
        <row r="304">
          <cell r="A304">
            <v>40800</v>
          </cell>
          <cell r="B304" t="str">
            <v>CANAL EN FRIO 4" X 2" X 3 MM X 6 MTS</v>
          </cell>
          <cell r="C304" t="str">
            <v>UND</v>
          </cell>
          <cell r="D304">
            <v>40941</v>
          </cell>
        </row>
        <row r="305">
          <cell r="A305">
            <v>40810</v>
          </cell>
          <cell r="B305" t="str">
            <v>PERFIL P-8-16-N (203X63.5 C.16) X 6</v>
          </cell>
          <cell r="C305" t="str">
            <v>UND</v>
          </cell>
          <cell r="D305">
            <v>38575</v>
          </cell>
        </row>
        <row r="306">
          <cell r="A306">
            <v>40815</v>
          </cell>
          <cell r="B306" t="str">
            <v>PERFIL P-10-11-N (254X63.5 C.11) X 6</v>
          </cell>
          <cell r="C306" t="str">
            <v>UND</v>
          </cell>
          <cell r="D306">
            <v>88521</v>
          </cell>
        </row>
        <row r="307">
          <cell r="A307">
            <v>40820</v>
          </cell>
          <cell r="B307" t="str">
            <v>PERFIL P-10-16-N (254X63.5 C.16) X 6</v>
          </cell>
          <cell r="C307" t="str">
            <v>UND</v>
          </cell>
          <cell r="D307">
            <v>44261</v>
          </cell>
        </row>
        <row r="308">
          <cell r="A308">
            <v>40823</v>
          </cell>
          <cell r="B308" t="str">
            <v>PERFIL P-125-16-N (125 X 50 C.16) X</v>
          </cell>
          <cell r="C308" t="str">
            <v>UND</v>
          </cell>
          <cell r="D308">
            <v>4644</v>
          </cell>
        </row>
        <row r="309">
          <cell r="A309">
            <v>40825</v>
          </cell>
          <cell r="B309" t="str">
            <v>PERFIL P-150-16-N (150 X 50 C.16) X</v>
          </cell>
          <cell r="C309" t="str">
            <v>UND</v>
          </cell>
          <cell r="D309">
            <v>30613</v>
          </cell>
        </row>
        <row r="310">
          <cell r="A310">
            <v>40900</v>
          </cell>
          <cell r="B310" t="str">
            <v>RIEL FERROCARRIL</v>
          </cell>
          <cell r="C310" t="str">
            <v>UND</v>
          </cell>
          <cell r="D310">
            <v>200611</v>
          </cell>
        </row>
        <row r="311">
          <cell r="A311">
            <v>40499</v>
          </cell>
          <cell r="B311" t="str">
            <v>ANGULOS DE 3 X 2 CM C.24 X 2.44 MTS</v>
          </cell>
          <cell r="C311" t="str">
            <v>UND</v>
          </cell>
          <cell r="D311">
            <v>1538</v>
          </cell>
        </row>
        <row r="312">
          <cell r="A312">
            <v>40500</v>
          </cell>
          <cell r="B312" t="str">
            <v>ANGULOS DE 3 X 2 CM C.26 X 2.44 MTS</v>
          </cell>
          <cell r="C312" t="str">
            <v>UND</v>
          </cell>
          <cell r="D312">
            <v>1152</v>
          </cell>
        </row>
        <row r="313">
          <cell r="A313">
            <v>40501</v>
          </cell>
          <cell r="B313" t="str">
            <v>OMEGA C.26 X 2.44 MTS</v>
          </cell>
          <cell r="C313" t="str">
            <v>UND</v>
          </cell>
          <cell r="D313">
            <v>2505</v>
          </cell>
        </row>
        <row r="314">
          <cell r="A314">
            <v>40502</v>
          </cell>
          <cell r="B314" t="str">
            <v>OMEGA C.26 X 3.05 MTS</v>
          </cell>
          <cell r="C314" t="str">
            <v>UND</v>
          </cell>
          <cell r="D314">
            <v>3131</v>
          </cell>
        </row>
        <row r="315">
          <cell r="A315">
            <v>40503</v>
          </cell>
          <cell r="B315" t="str">
            <v>PARAL 89 C.26 X 2.44 MTS</v>
          </cell>
          <cell r="C315" t="str">
            <v>UND</v>
          </cell>
          <cell r="D315">
            <v>3696</v>
          </cell>
        </row>
        <row r="316">
          <cell r="A316">
            <v>40504</v>
          </cell>
          <cell r="B316" t="str">
            <v>PARAL 89 C.26 X 3.05 MTS</v>
          </cell>
          <cell r="C316" t="str">
            <v>UND</v>
          </cell>
          <cell r="D316">
            <v>4620</v>
          </cell>
        </row>
        <row r="317">
          <cell r="A317">
            <v>40505</v>
          </cell>
          <cell r="B317" t="str">
            <v>PARAL 59 C.26 X 2.44 MTS</v>
          </cell>
          <cell r="C317" t="str">
            <v>UND</v>
          </cell>
          <cell r="D317">
            <v>3377</v>
          </cell>
        </row>
        <row r="318">
          <cell r="A318">
            <v>40506</v>
          </cell>
          <cell r="B318" t="str">
            <v>PARAL 59 C.26 X 3.05 MTS</v>
          </cell>
          <cell r="C318" t="str">
            <v>UND</v>
          </cell>
          <cell r="D318">
            <v>4222</v>
          </cell>
        </row>
        <row r="319">
          <cell r="A319">
            <v>40507</v>
          </cell>
          <cell r="B319" t="str">
            <v>PARAL 39 C.26 X 2.44 MTS</v>
          </cell>
          <cell r="C319" t="str">
            <v>UND</v>
          </cell>
          <cell r="D319">
            <v>2505</v>
          </cell>
        </row>
        <row r="320">
          <cell r="A320">
            <v>40508</v>
          </cell>
          <cell r="B320" t="str">
            <v>PARAL 39 C.26 X 3.05 MTS</v>
          </cell>
          <cell r="C320" t="str">
            <v>UND</v>
          </cell>
          <cell r="D320">
            <v>3131</v>
          </cell>
        </row>
        <row r="321">
          <cell r="A321">
            <v>40509</v>
          </cell>
          <cell r="B321" t="str">
            <v>CANAL 90 C.26 X 2.44 MTS</v>
          </cell>
          <cell r="C321" t="str">
            <v>UND</v>
          </cell>
          <cell r="D321">
            <v>3265</v>
          </cell>
        </row>
        <row r="322">
          <cell r="A322">
            <v>40510</v>
          </cell>
          <cell r="B322" t="str">
            <v>CANAL 90 C.26 X 3.05 MTS</v>
          </cell>
          <cell r="C322" t="str">
            <v>UND</v>
          </cell>
          <cell r="D322">
            <v>4082</v>
          </cell>
        </row>
        <row r="323">
          <cell r="A323">
            <v>40511</v>
          </cell>
          <cell r="B323" t="str">
            <v>CANAL 60 C.26 X 2.44 MTS</v>
          </cell>
          <cell r="C323" t="str">
            <v>UND</v>
          </cell>
          <cell r="D323">
            <v>2918</v>
          </cell>
        </row>
        <row r="324">
          <cell r="A324">
            <v>40512</v>
          </cell>
          <cell r="B324" t="str">
            <v>CANAL 60 C.26 X 3.05 MTS</v>
          </cell>
          <cell r="C324" t="str">
            <v>UND</v>
          </cell>
          <cell r="D324">
            <v>3648</v>
          </cell>
        </row>
        <row r="325">
          <cell r="A325">
            <v>40513</v>
          </cell>
          <cell r="B325" t="str">
            <v>CANAL 40 C.26 X 2.44 MTS</v>
          </cell>
          <cell r="C325" t="str">
            <v>UND</v>
          </cell>
          <cell r="D325">
            <v>2505</v>
          </cell>
        </row>
        <row r="326">
          <cell r="A326">
            <v>40514</v>
          </cell>
          <cell r="B326" t="str">
            <v>CANAL 40 C.26 X 3.05 MTS</v>
          </cell>
          <cell r="C326" t="str">
            <v>UND</v>
          </cell>
          <cell r="D326">
            <v>3131</v>
          </cell>
        </row>
        <row r="327">
          <cell r="A327">
            <v>40515</v>
          </cell>
          <cell r="B327" t="str">
            <v>PARAL 92 C.24 X 2.44 MTS</v>
          </cell>
          <cell r="C327" t="str">
            <v>UND</v>
          </cell>
          <cell r="D327">
            <v>5067</v>
          </cell>
        </row>
        <row r="328">
          <cell r="A328">
            <v>40516</v>
          </cell>
          <cell r="B328" t="str">
            <v>PARAL 92 C.24 X 3.05 MTS</v>
          </cell>
          <cell r="C328" t="str">
            <v>UND</v>
          </cell>
          <cell r="D328">
            <v>6341</v>
          </cell>
        </row>
        <row r="329">
          <cell r="A329">
            <v>40517</v>
          </cell>
          <cell r="B329" t="str">
            <v>CANAL 93.2 C.24 X 2.44 MTS</v>
          </cell>
          <cell r="C329" t="str">
            <v>UND</v>
          </cell>
          <cell r="D329">
            <v>5067</v>
          </cell>
        </row>
        <row r="330">
          <cell r="A330">
            <v>40518</v>
          </cell>
          <cell r="B330" t="str">
            <v>CANAL 93.2 C.24 X 3.05 MTS</v>
          </cell>
          <cell r="C330" t="str">
            <v>UND</v>
          </cell>
          <cell r="D330">
            <v>6341</v>
          </cell>
        </row>
        <row r="331">
          <cell r="A331">
            <v>40600</v>
          </cell>
          <cell r="B331" t="str">
            <v>PERFIL PHR 60 X 40 C.11 X 6 MTS</v>
          </cell>
          <cell r="C331" t="str">
            <v>UND</v>
          </cell>
          <cell r="D331">
            <v>30605</v>
          </cell>
        </row>
        <row r="332">
          <cell r="A332">
            <v>40602</v>
          </cell>
          <cell r="B332" t="str">
            <v>PERFIL PHR 60 X 40 C.12 X 6 MTS</v>
          </cell>
          <cell r="C332" t="str">
            <v>UND</v>
          </cell>
          <cell r="D332">
            <v>25505</v>
          </cell>
        </row>
        <row r="333">
          <cell r="A333">
            <v>40604</v>
          </cell>
          <cell r="B333" t="str">
            <v>PERFIL PHR 60 X 40 C.14 X 6 MTS</v>
          </cell>
          <cell r="C333" t="str">
            <v>UND</v>
          </cell>
          <cell r="D333">
            <v>19378</v>
          </cell>
        </row>
        <row r="334">
          <cell r="A334">
            <v>40606</v>
          </cell>
          <cell r="B334" t="str">
            <v>PERFIL PHR 60 X 40 C.16 X 6 MTS</v>
          </cell>
          <cell r="C334" t="str">
            <v>UND</v>
          </cell>
          <cell r="D334">
            <v>16566</v>
          </cell>
        </row>
        <row r="335">
          <cell r="A335">
            <v>40608</v>
          </cell>
          <cell r="B335" t="str">
            <v>PERFIL PHR 60 X 40 C.18 X 6 MTS</v>
          </cell>
          <cell r="C335" t="str">
            <v>UND</v>
          </cell>
          <cell r="D335">
            <v>13249</v>
          </cell>
        </row>
        <row r="336">
          <cell r="A336">
            <v>40610</v>
          </cell>
          <cell r="B336" t="str">
            <v>PERFIL PHR 60 X 40 C.20 X 6 MTS</v>
          </cell>
          <cell r="C336" t="str">
            <v>UND</v>
          </cell>
          <cell r="D336">
            <v>10687</v>
          </cell>
        </row>
        <row r="337">
          <cell r="A337">
            <v>40612</v>
          </cell>
          <cell r="B337" t="str">
            <v>PERFIL PHR 120 X 60 C.11 X 6 MTS</v>
          </cell>
          <cell r="C337" t="str">
            <v>UND</v>
          </cell>
          <cell r="D337">
            <v>48929</v>
          </cell>
        </row>
        <row r="338">
          <cell r="A338">
            <v>40614</v>
          </cell>
          <cell r="B338" t="str">
            <v>PERFIL PHR 120 X 60 C.12 X 6 MTS</v>
          </cell>
          <cell r="C338" t="str">
            <v>UND</v>
          </cell>
          <cell r="D338">
            <v>40764</v>
          </cell>
        </row>
        <row r="339">
          <cell r="A339">
            <v>40616</v>
          </cell>
          <cell r="B339" t="str">
            <v>PERFIL PHR 120 X 60 C.14 X 6 MTS</v>
          </cell>
          <cell r="C339" t="str">
            <v>UND</v>
          </cell>
          <cell r="D339">
            <v>30990</v>
          </cell>
        </row>
        <row r="340">
          <cell r="A340">
            <v>40618</v>
          </cell>
          <cell r="B340" t="str">
            <v>PERFIL PHR 120 X 60 C.16 X 6 MTS</v>
          </cell>
          <cell r="C340" t="str">
            <v>UND</v>
          </cell>
          <cell r="D340">
            <v>26483</v>
          </cell>
        </row>
        <row r="341">
          <cell r="A341">
            <v>40620</v>
          </cell>
          <cell r="B341" t="str">
            <v>PERFIL PHR 120 X 60 C.18 X 6 MTS</v>
          </cell>
          <cell r="C341" t="str">
            <v>UND</v>
          </cell>
          <cell r="D341">
            <v>21175</v>
          </cell>
        </row>
        <row r="342">
          <cell r="A342">
            <v>40622</v>
          </cell>
          <cell r="B342" t="str">
            <v>PERFIL PHR 120 X 60 C.20 X 6 MTS</v>
          </cell>
          <cell r="C342" t="str">
            <v>UND</v>
          </cell>
          <cell r="D342">
            <v>17095</v>
          </cell>
        </row>
        <row r="343">
          <cell r="A343">
            <v>40624</v>
          </cell>
          <cell r="B343" t="str">
            <v>PERFIL PHR 160 X 60 C.11 X 6 MTS</v>
          </cell>
          <cell r="C343" t="str">
            <v>UND</v>
          </cell>
          <cell r="D343">
            <v>61210</v>
          </cell>
        </row>
        <row r="344">
          <cell r="A344">
            <v>40626</v>
          </cell>
          <cell r="B344" t="str">
            <v>PERFIL PHR 160 X 60 C.12 X 6 MTS</v>
          </cell>
          <cell r="C344" t="str">
            <v>UND</v>
          </cell>
          <cell r="D344">
            <v>51007</v>
          </cell>
        </row>
        <row r="345">
          <cell r="A345">
            <v>40628</v>
          </cell>
          <cell r="B345" t="str">
            <v>PERFIL PHR 160 X 60 C.14 X 6 MTS</v>
          </cell>
          <cell r="C345" t="str">
            <v>UND</v>
          </cell>
          <cell r="D345">
            <v>38755</v>
          </cell>
        </row>
        <row r="346">
          <cell r="A346">
            <v>40630</v>
          </cell>
          <cell r="B346" t="str">
            <v>PERFIL PHR 160 X 60 C.16 X 6 MTS</v>
          </cell>
          <cell r="C346" t="str">
            <v>UND</v>
          </cell>
          <cell r="D346">
            <v>33130</v>
          </cell>
        </row>
        <row r="347">
          <cell r="A347">
            <v>40632</v>
          </cell>
          <cell r="B347" t="str">
            <v>PERFIL PHR 160 X 60 C.18 X 6 MTS</v>
          </cell>
          <cell r="C347" t="str">
            <v>UND</v>
          </cell>
          <cell r="D347">
            <v>26500</v>
          </cell>
        </row>
        <row r="348">
          <cell r="A348">
            <v>40634</v>
          </cell>
          <cell r="B348" t="str">
            <v>PERFIL PHR 220 X 80 C.11 X 6 MTS</v>
          </cell>
          <cell r="C348" t="str">
            <v>UND</v>
          </cell>
          <cell r="D348">
            <v>81542</v>
          </cell>
        </row>
        <row r="349">
          <cell r="A349">
            <v>40636</v>
          </cell>
          <cell r="B349" t="str">
            <v>PERFIL PHR 220 X 80 C.12 X 6 MTS</v>
          </cell>
          <cell r="C349" t="str">
            <v>UND</v>
          </cell>
          <cell r="D349">
            <v>67950</v>
          </cell>
        </row>
        <row r="350">
          <cell r="A350">
            <v>40638</v>
          </cell>
          <cell r="B350" t="str">
            <v>PERFIL PHR 220 X 80 C.14 X 6 MTS</v>
          </cell>
          <cell r="C350" t="str">
            <v>UND</v>
          </cell>
          <cell r="D350">
            <v>51635</v>
          </cell>
        </row>
        <row r="351">
          <cell r="A351">
            <v>40639</v>
          </cell>
          <cell r="B351" t="str">
            <v>PERFIL PHR 220 X 80 C.14 (KILO)</v>
          </cell>
          <cell r="C351" t="str">
            <v>KGM</v>
          </cell>
          <cell r="D351">
            <v>1425</v>
          </cell>
        </row>
        <row r="352">
          <cell r="A352">
            <v>40640</v>
          </cell>
          <cell r="B352" t="str">
            <v>PERFIL PHR 220 X 80 C.16 X 6 MTS</v>
          </cell>
          <cell r="C352" t="str">
            <v>UND</v>
          </cell>
          <cell r="D352">
            <v>44126</v>
          </cell>
        </row>
        <row r="353">
          <cell r="A353">
            <v>40641</v>
          </cell>
          <cell r="B353" t="str">
            <v>PERFIL PHR 220 X 80 C.16 (KILO)</v>
          </cell>
          <cell r="C353" t="str">
            <v>KG</v>
          </cell>
          <cell r="D353">
            <v>1542</v>
          </cell>
        </row>
        <row r="354">
          <cell r="A354">
            <v>40642</v>
          </cell>
          <cell r="B354" t="str">
            <v>PERFIL PHR 220 X 80 C.18 X 6 MTS</v>
          </cell>
          <cell r="C354" t="str">
            <v>UND</v>
          </cell>
          <cell r="D354">
            <v>35306</v>
          </cell>
        </row>
        <row r="355">
          <cell r="A355">
            <v>40643</v>
          </cell>
          <cell r="B355" t="str">
            <v>PERFIL PHR 220 X 80 C.18 (KILO)</v>
          </cell>
          <cell r="C355" t="str">
            <v>KG</v>
          </cell>
          <cell r="D355">
            <v>1542</v>
          </cell>
        </row>
        <row r="356">
          <cell r="A356">
            <v>40644</v>
          </cell>
          <cell r="B356" t="str">
            <v>PERFIL PHR 305 X 80 C.11 X 6 MTS</v>
          </cell>
          <cell r="C356" t="str">
            <v>UND</v>
          </cell>
          <cell r="D356">
            <v>100663</v>
          </cell>
        </row>
        <row r="357">
          <cell r="A357">
            <v>40645</v>
          </cell>
          <cell r="B357" t="str">
            <v>PERFIL PHR 305 X 80 C.11 (KILO)</v>
          </cell>
          <cell r="C357" t="str">
            <v>KG</v>
          </cell>
          <cell r="D357">
            <v>1425</v>
          </cell>
        </row>
        <row r="358">
          <cell r="A358">
            <v>40646</v>
          </cell>
          <cell r="B358" t="str">
            <v>PERFIL PHR 305 X 80 C.12 X 6 MTS</v>
          </cell>
          <cell r="C358" t="str">
            <v>UND</v>
          </cell>
          <cell r="D358">
            <v>83893</v>
          </cell>
        </row>
        <row r="359">
          <cell r="A359">
            <v>40648</v>
          </cell>
          <cell r="B359" t="str">
            <v>PERFIL PHR 305 X 80 C.14 X 6 MTS</v>
          </cell>
          <cell r="C359" t="str">
            <v>UND</v>
          </cell>
          <cell r="D359">
            <v>63759</v>
          </cell>
        </row>
        <row r="360">
          <cell r="A360">
            <v>40650</v>
          </cell>
          <cell r="B360" t="str">
            <v>PERFIL PHR 305 X 80 C.16 X 6 MTS</v>
          </cell>
          <cell r="C360" t="str">
            <v>UND</v>
          </cell>
          <cell r="D360">
            <v>54478</v>
          </cell>
        </row>
        <row r="361">
          <cell r="A361">
            <v>40652</v>
          </cell>
          <cell r="B361" t="str">
            <v>PERFIL PHR 355 X 110 C.11 X 6 MTS</v>
          </cell>
          <cell r="C361" t="str">
            <v>UND</v>
          </cell>
          <cell r="D361">
            <v>122405</v>
          </cell>
        </row>
        <row r="362">
          <cell r="A362">
            <v>40654</v>
          </cell>
          <cell r="B362" t="str">
            <v>PERFIL PHR 355 X 110 C.12 X 6 MTS</v>
          </cell>
          <cell r="C362" t="str">
            <v>UND</v>
          </cell>
          <cell r="D362">
            <v>102001</v>
          </cell>
        </row>
        <row r="363">
          <cell r="A363">
            <v>40656</v>
          </cell>
          <cell r="B363" t="str">
            <v>PERFIL PHR 355 X 110 C.14 X 6 MTS</v>
          </cell>
          <cell r="C363" t="str">
            <v>UND</v>
          </cell>
          <cell r="D363">
            <v>77524</v>
          </cell>
        </row>
        <row r="364">
          <cell r="A364">
            <v>40835</v>
          </cell>
          <cell r="B364" t="str">
            <v>PERFIL PHR Z 220 X 80 C.12 X 6 MTS</v>
          </cell>
          <cell r="C364" t="str">
            <v>UND</v>
          </cell>
          <cell r="D364">
            <v>67950</v>
          </cell>
        </row>
        <row r="365">
          <cell r="A365">
            <v>40840</v>
          </cell>
          <cell r="B365" t="str">
            <v>PERFIL PHR Z 220 X 80 C.14 X 6 MTS</v>
          </cell>
          <cell r="C365" t="str">
            <v>UND</v>
          </cell>
          <cell r="D365">
            <v>51635</v>
          </cell>
        </row>
        <row r="366">
          <cell r="A366">
            <v>40845</v>
          </cell>
          <cell r="B366" t="str">
            <v>PERFIL PHR Z 220 X 80 C.16 X 6 MTS</v>
          </cell>
          <cell r="C366" t="str">
            <v>UND</v>
          </cell>
          <cell r="D366">
            <v>44126</v>
          </cell>
        </row>
        <row r="367">
          <cell r="A367">
            <v>40850</v>
          </cell>
          <cell r="B367" t="str">
            <v>PERFIL PHR Z 305 X 80 C.12 X 1 MTS</v>
          </cell>
          <cell r="C367" t="str">
            <v>MTR</v>
          </cell>
          <cell r="D367">
            <v>13982</v>
          </cell>
        </row>
        <row r="368">
          <cell r="A368">
            <v>40855</v>
          </cell>
          <cell r="B368" t="str">
            <v>PERFIL PHR Z 305 X 80 C.14 X 1 MTS</v>
          </cell>
          <cell r="C368" t="str">
            <v>MTR</v>
          </cell>
          <cell r="D368">
            <v>10627</v>
          </cell>
        </row>
        <row r="369">
          <cell r="A369">
            <v>40860</v>
          </cell>
          <cell r="B369" t="str">
            <v>PERFIL PHR Z 305 X 80 C.16 X 1 MTS</v>
          </cell>
          <cell r="C369" t="str">
            <v>MTR</v>
          </cell>
          <cell r="D369">
            <v>9079</v>
          </cell>
        </row>
        <row r="370">
          <cell r="A370">
            <v>40870</v>
          </cell>
          <cell r="B370" t="str">
            <v>PERFIL PHR Z 10" X 2.5" C.14 X 1.00</v>
          </cell>
          <cell r="C370" t="str">
            <v>ML</v>
          </cell>
          <cell r="D370">
            <v>7899</v>
          </cell>
        </row>
        <row r="371">
          <cell r="A371">
            <v>6000</v>
          </cell>
          <cell r="B371" t="str">
            <v>BARRAS G-40 1.1/4" (KILOS)</v>
          </cell>
          <cell r="C371" t="str">
            <v>KGM</v>
          </cell>
          <cell r="D371">
            <v>1274</v>
          </cell>
        </row>
        <row r="372">
          <cell r="A372">
            <v>6004</v>
          </cell>
          <cell r="B372" t="str">
            <v>BARRAS G-40 1/2" (KILOS)</v>
          </cell>
          <cell r="C372" t="str">
            <v>KGM</v>
          </cell>
          <cell r="D372">
            <v>1163</v>
          </cell>
        </row>
        <row r="373">
          <cell r="A373">
            <v>6005</v>
          </cell>
          <cell r="B373" t="str">
            <v>BARRAS G-40 5/8" (KILOS)</v>
          </cell>
          <cell r="C373" t="str">
            <v>KG</v>
          </cell>
          <cell r="D373">
            <v>1163</v>
          </cell>
        </row>
        <row r="374">
          <cell r="A374">
            <v>6006</v>
          </cell>
          <cell r="B374" t="str">
            <v>BARRAS G-40 3/4" (KILOS)</v>
          </cell>
          <cell r="C374" t="str">
            <v>KG</v>
          </cell>
          <cell r="D374">
            <v>1174</v>
          </cell>
        </row>
        <row r="375">
          <cell r="A375">
            <v>6007</v>
          </cell>
          <cell r="B375" t="str">
            <v>BARRAS G-40 7/8" (KILOS)</v>
          </cell>
          <cell r="C375" t="str">
            <v>KG</v>
          </cell>
          <cell r="D375">
            <v>1174</v>
          </cell>
        </row>
        <row r="376">
          <cell r="A376">
            <v>6008</v>
          </cell>
          <cell r="B376" t="str">
            <v>BARRAS G-40 1" (KILOS)</v>
          </cell>
          <cell r="C376" t="str">
            <v>KGM</v>
          </cell>
          <cell r="D376">
            <v>1174</v>
          </cell>
        </row>
        <row r="377">
          <cell r="A377">
            <v>6016</v>
          </cell>
          <cell r="B377" t="str">
            <v>BARRAS G-40 12MM X 6 MTS (KILOS)</v>
          </cell>
          <cell r="C377" t="str">
            <v>KG</v>
          </cell>
          <cell r="D377">
            <v>1163</v>
          </cell>
        </row>
        <row r="378">
          <cell r="A378">
            <v>7007</v>
          </cell>
          <cell r="B378" t="str">
            <v>BARRAS G-40 10.5 MM X 6 MTS (LISA)</v>
          </cell>
          <cell r="C378" t="str">
            <v>UND</v>
          </cell>
          <cell r="D378">
            <v>4746</v>
          </cell>
        </row>
        <row r="379">
          <cell r="A379">
            <v>7008</v>
          </cell>
          <cell r="B379" t="str">
            <v>BARRAS G-40 12 MM X 6 MTS (LISA)</v>
          </cell>
          <cell r="C379" t="str">
            <v>UND</v>
          </cell>
          <cell r="D379">
            <v>6185</v>
          </cell>
        </row>
        <row r="380">
          <cell r="A380">
            <v>7009</v>
          </cell>
          <cell r="B380" t="str">
            <v>BARRAS G-40 1/2" X 6 MTS (LISA)</v>
          </cell>
          <cell r="C380" t="str">
            <v>UND</v>
          </cell>
          <cell r="D380">
            <v>6962</v>
          </cell>
        </row>
        <row r="381">
          <cell r="A381">
            <v>7013</v>
          </cell>
          <cell r="B381" t="str">
            <v>BARRAS G-40 5/8" X 6 MTS (LISA)</v>
          </cell>
          <cell r="C381" t="str">
            <v>UND</v>
          </cell>
          <cell r="D381">
            <v>10867</v>
          </cell>
        </row>
        <row r="382">
          <cell r="A382">
            <v>7014</v>
          </cell>
          <cell r="B382" t="str">
            <v>BARRAS G-40 3/4" X 6 MTS (LISA)</v>
          </cell>
          <cell r="C382" t="str">
            <v>UND</v>
          </cell>
          <cell r="D382">
            <v>15647</v>
          </cell>
        </row>
        <row r="383">
          <cell r="A383">
            <v>7015</v>
          </cell>
          <cell r="B383" t="str">
            <v>BARRAS G-40 7/8" X 6 MTS (LISA)</v>
          </cell>
          <cell r="C383" t="str">
            <v>UND</v>
          </cell>
          <cell r="D383">
            <v>21337</v>
          </cell>
        </row>
        <row r="384">
          <cell r="A384">
            <v>7016</v>
          </cell>
          <cell r="B384" t="str">
            <v>BARRAS G-40 1" X 6 MTS (LISA)</v>
          </cell>
          <cell r="C384" t="str">
            <v>UND</v>
          </cell>
          <cell r="D384">
            <v>27941</v>
          </cell>
        </row>
        <row r="385">
          <cell r="A385">
            <v>7017</v>
          </cell>
          <cell r="B385" t="str">
            <v>BARRAS G-40 1.1/4" X 6 MTS (LISA)</v>
          </cell>
          <cell r="C385" t="str">
            <v>UND</v>
          </cell>
          <cell r="D385">
            <v>51965</v>
          </cell>
        </row>
        <row r="386">
          <cell r="A386">
            <v>7038</v>
          </cell>
          <cell r="B386" t="str">
            <v>BARRAS G-40 15 MM X 6 MTS</v>
          </cell>
          <cell r="C386" t="str">
            <v>UND</v>
          </cell>
          <cell r="D386">
            <v>9689</v>
          </cell>
        </row>
        <row r="387">
          <cell r="A387">
            <v>7104</v>
          </cell>
          <cell r="B387" t="str">
            <v>BARRAS G-40 1.1/4 X 0.40 MTS (LISA)</v>
          </cell>
          <cell r="C387" t="str">
            <v>UND</v>
          </cell>
          <cell r="D387">
            <v>4224</v>
          </cell>
        </row>
        <row r="388">
          <cell r="A388">
            <v>7105</v>
          </cell>
          <cell r="B388" t="str">
            <v>BARRAS G-40 1.1/8 X 6 MTS</v>
          </cell>
          <cell r="C388" t="str">
            <v>UND</v>
          </cell>
          <cell r="D388">
            <v>42517</v>
          </cell>
        </row>
        <row r="389">
          <cell r="A389">
            <v>6010</v>
          </cell>
          <cell r="B389" t="str">
            <v>BARRAS G-60 1/2" (KILOS)</v>
          </cell>
          <cell r="C389" t="str">
            <v>KGM</v>
          </cell>
          <cell r="D389">
            <v>1110</v>
          </cell>
        </row>
        <row r="390">
          <cell r="A390">
            <v>6011</v>
          </cell>
          <cell r="B390" t="str">
            <v>BARRAS G-60 5/8" (KILOS)</v>
          </cell>
          <cell r="C390" t="str">
            <v>KGM</v>
          </cell>
          <cell r="D390">
            <v>1110</v>
          </cell>
        </row>
        <row r="391">
          <cell r="A391">
            <v>6012</v>
          </cell>
          <cell r="B391" t="str">
            <v>BARRAS G-60 3/4" (KILOS)</v>
          </cell>
          <cell r="C391" t="str">
            <v>KGM</v>
          </cell>
          <cell r="D391">
            <v>1131</v>
          </cell>
        </row>
        <row r="392">
          <cell r="A392">
            <v>6013</v>
          </cell>
          <cell r="B392" t="str">
            <v>BARRAS G-60 7/8" (KILOS)</v>
          </cell>
          <cell r="C392" t="str">
            <v>KGM</v>
          </cell>
          <cell r="D392">
            <v>1131</v>
          </cell>
        </row>
        <row r="393">
          <cell r="A393">
            <v>6014</v>
          </cell>
          <cell r="B393" t="str">
            <v>BARRAS G-60 1" (KILOS)</v>
          </cell>
          <cell r="C393" t="str">
            <v>KGM</v>
          </cell>
          <cell r="D393">
            <v>1131</v>
          </cell>
        </row>
        <row r="394">
          <cell r="A394">
            <v>6015</v>
          </cell>
          <cell r="B394" t="str">
            <v>BARRAS G-60 1.1/4" (KILOS)</v>
          </cell>
          <cell r="C394" t="str">
            <v>KGM</v>
          </cell>
          <cell r="D394">
            <v>1274</v>
          </cell>
        </row>
        <row r="395">
          <cell r="A395">
            <v>6017</v>
          </cell>
          <cell r="B395" t="str">
            <v>BARRAS G-60 12MM KILOS</v>
          </cell>
          <cell r="C395" t="str">
            <v>KG</v>
          </cell>
          <cell r="D395">
            <v>1110</v>
          </cell>
        </row>
        <row r="396">
          <cell r="A396">
            <v>6100</v>
          </cell>
          <cell r="B396" t="str">
            <v>BARRAS G-60 15 MM (KILOS)</v>
          </cell>
          <cell r="C396" t="str">
            <v>KG</v>
          </cell>
          <cell r="D396">
            <v>1163</v>
          </cell>
        </row>
        <row r="397">
          <cell r="A397">
            <v>6104</v>
          </cell>
          <cell r="B397" t="str">
            <v>BARRAS G-60 11.0 MM (KILOS)</v>
          </cell>
          <cell r="C397" t="str">
            <v>KG</v>
          </cell>
          <cell r="D397">
            <v>1110</v>
          </cell>
        </row>
        <row r="398">
          <cell r="A398">
            <v>7000</v>
          </cell>
          <cell r="B398" t="str">
            <v>BARRAS G-60 3/8" X 12 MTS</v>
          </cell>
          <cell r="C398" t="str">
            <v>UND</v>
          </cell>
          <cell r="D398">
            <v>8115</v>
          </cell>
        </row>
        <row r="399">
          <cell r="A399">
            <v>7019</v>
          </cell>
          <cell r="B399" t="str">
            <v>BARRAS G-60 12 MM X 6 MTS</v>
          </cell>
          <cell r="C399" t="str">
            <v>UND</v>
          </cell>
          <cell r="D399">
            <v>5815</v>
          </cell>
        </row>
        <row r="400">
          <cell r="A400">
            <v>70191</v>
          </cell>
          <cell r="B400" t="str">
            <v>BARRAS G-60 12 MM X 7 MTS</v>
          </cell>
          <cell r="C400" t="str">
            <v>UND</v>
          </cell>
          <cell r="D400">
            <v>7337</v>
          </cell>
        </row>
        <row r="401">
          <cell r="A401">
            <v>70192</v>
          </cell>
          <cell r="B401" t="str">
            <v>BARRAS G-60 12 MM X 8 MTS</v>
          </cell>
          <cell r="C401" t="str">
            <v>UND</v>
          </cell>
          <cell r="D401">
            <v>8386</v>
          </cell>
        </row>
        <row r="402">
          <cell r="A402">
            <v>70193</v>
          </cell>
          <cell r="B402" t="str">
            <v>BARRAS G-60 12 MM X 9 MTS</v>
          </cell>
          <cell r="C402" t="str">
            <v>UND</v>
          </cell>
          <cell r="D402">
            <v>8842</v>
          </cell>
        </row>
        <row r="403">
          <cell r="A403">
            <v>70194</v>
          </cell>
          <cell r="B403" t="str">
            <v>BARRAS G-60 12 MM X 12 MTS</v>
          </cell>
          <cell r="C403" t="str">
            <v>UND</v>
          </cell>
          <cell r="D403">
            <v>11758</v>
          </cell>
        </row>
        <row r="404">
          <cell r="A404">
            <v>70195</v>
          </cell>
          <cell r="B404" t="str">
            <v>BARRAS G-60 12 MM X 14 MTS</v>
          </cell>
          <cell r="C404" t="str">
            <v>UND</v>
          </cell>
          <cell r="D404">
            <v>15140</v>
          </cell>
        </row>
        <row r="405">
          <cell r="A405">
            <v>7020</v>
          </cell>
          <cell r="B405" t="str">
            <v>BARRAS G-60 1/2" X 6 MTS</v>
          </cell>
          <cell r="C405" t="str">
            <v>UND</v>
          </cell>
          <cell r="D405">
            <v>6507</v>
          </cell>
        </row>
        <row r="406">
          <cell r="A406">
            <v>7021</v>
          </cell>
          <cell r="B406" t="str">
            <v>BARRAS G-60 1/2" X 9 MTS</v>
          </cell>
          <cell r="C406" t="str">
            <v>UND</v>
          </cell>
          <cell r="D406">
            <v>9761</v>
          </cell>
        </row>
        <row r="407">
          <cell r="A407">
            <v>7022</v>
          </cell>
          <cell r="B407" t="str">
            <v>BARRAS G-60 1/2" X 12 MTS</v>
          </cell>
          <cell r="C407" t="str">
            <v>UND</v>
          </cell>
          <cell r="D407">
            <v>13014</v>
          </cell>
        </row>
        <row r="408">
          <cell r="A408">
            <v>7023</v>
          </cell>
          <cell r="B408" t="str">
            <v>BARRAS G-60 5/8" X 6 MTS</v>
          </cell>
          <cell r="C408" t="str">
            <v>UND</v>
          </cell>
          <cell r="D408">
            <v>10122</v>
          </cell>
        </row>
        <row r="409">
          <cell r="A409">
            <v>7024</v>
          </cell>
          <cell r="B409" t="str">
            <v>BARRAS G-60 5/8" X 9 MTS</v>
          </cell>
          <cell r="C409" t="str">
            <v>UND</v>
          </cell>
          <cell r="D409">
            <v>15183</v>
          </cell>
        </row>
        <row r="410">
          <cell r="A410">
            <v>7025</v>
          </cell>
          <cell r="B410" t="str">
            <v>BARRAS G-60 5/8" X 12 MTS</v>
          </cell>
          <cell r="C410" t="str">
            <v>UND</v>
          </cell>
          <cell r="D410">
            <v>20244</v>
          </cell>
        </row>
        <row r="411">
          <cell r="A411">
            <v>7026</v>
          </cell>
          <cell r="B411" t="str">
            <v>BARRAS G-60 3/4" X 6 MTS</v>
          </cell>
          <cell r="C411" t="str">
            <v>UND</v>
          </cell>
          <cell r="D411">
            <v>15434</v>
          </cell>
        </row>
        <row r="412">
          <cell r="A412">
            <v>7027</v>
          </cell>
          <cell r="B412" t="str">
            <v>BARRAS G-60 3/4" X 9 MTS</v>
          </cell>
          <cell r="C412" t="str">
            <v>UND</v>
          </cell>
          <cell r="D412">
            <v>23052</v>
          </cell>
        </row>
        <row r="413">
          <cell r="A413">
            <v>7028</v>
          </cell>
          <cell r="B413" t="str">
            <v>BARRAS G-60 3/4" X 12 MTS</v>
          </cell>
          <cell r="C413" t="str">
            <v>UND</v>
          </cell>
          <cell r="D413">
            <v>31151</v>
          </cell>
        </row>
        <row r="414">
          <cell r="A414">
            <v>7029</v>
          </cell>
          <cell r="B414" t="str">
            <v>BARRAS G-60 7/8" X 6 MTS</v>
          </cell>
          <cell r="C414" t="str">
            <v>UND</v>
          </cell>
          <cell r="D414">
            <v>20765</v>
          </cell>
        </row>
        <row r="415">
          <cell r="A415">
            <v>7030</v>
          </cell>
          <cell r="B415" t="str">
            <v>BARRAS G-60 7/8" X 9 MTS</v>
          </cell>
          <cell r="C415" t="str">
            <v>UND</v>
          </cell>
          <cell r="D415">
            <v>32016</v>
          </cell>
        </row>
        <row r="416">
          <cell r="A416">
            <v>7031</v>
          </cell>
          <cell r="B416" t="str">
            <v>BARRAS G-60 7/8" X 12 MTS</v>
          </cell>
          <cell r="C416" t="str">
            <v>UND</v>
          </cell>
          <cell r="D416">
            <v>43464</v>
          </cell>
        </row>
        <row r="417">
          <cell r="A417">
            <v>7032</v>
          </cell>
          <cell r="B417" t="str">
            <v>BARRAS G-60 1" X 6 MTS</v>
          </cell>
          <cell r="C417" t="str">
            <v>UND</v>
          </cell>
          <cell r="D417">
            <v>27193</v>
          </cell>
        </row>
        <row r="418">
          <cell r="A418">
            <v>7033</v>
          </cell>
          <cell r="B418" t="str">
            <v>BARRAS G-60 1" X 9 MTS</v>
          </cell>
          <cell r="C418" t="str">
            <v>UND</v>
          </cell>
          <cell r="D418">
            <v>41164</v>
          </cell>
        </row>
        <row r="419">
          <cell r="A419">
            <v>7034</v>
          </cell>
          <cell r="B419" t="str">
            <v>BARRAS G-60 1" X 12 MTS</v>
          </cell>
          <cell r="C419" t="str">
            <v>UND</v>
          </cell>
          <cell r="D419">
            <v>55882</v>
          </cell>
        </row>
        <row r="420">
          <cell r="A420">
            <v>7035</v>
          </cell>
          <cell r="B420" t="str">
            <v>BARRAS G-60 1.1/4" X 6 MTS</v>
          </cell>
          <cell r="C420" t="str">
            <v>UND</v>
          </cell>
          <cell r="D420">
            <v>49800</v>
          </cell>
        </row>
        <row r="421">
          <cell r="A421">
            <v>7036</v>
          </cell>
          <cell r="B421" t="str">
            <v>BARRAS G-60 1.1/4" X 9 MTS</v>
          </cell>
          <cell r="C421" t="str">
            <v>UND</v>
          </cell>
          <cell r="D421">
            <v>74700</v>
          </cell>
        </row>
        <row r="422">
          <cell r="A422">
            <v>7037</v>
          </cell>
          <cell r="B422" t="str">
            <v>BARRAS G-60 1.1/4" X 12 MTS</v>
          </cell>
          <cell r="C422" t="str">
            <v>UND</v>
          </cell>
          <cell r="D422">
            <v>103431</v>
          </cell>
        </row>
        <row r="423">
          <cell r="A423">
            <v>7079</v>
          </cell>
          <cell r="B423" t="str">
            <v>BARRAS G-60 1/2" X 14 MTS</v>
          </cell>
          <cell r="C423" t="str">
            <v>UND</v>
          </cell>
          <cell r="D423">
            <v>16739</v>
          </cell>
        </row>
        <row r="424">
          <cell r="A424">
            <v>7080</v>
          </cell>
          <cell r="B424" t="str">
            <v>BARRAS G-60 5/8" X 14 MTS</v>
          </cell>
          <cell r="C424" t="str">
            <v>UND</v>
          </cell>
          <cell r="D424">
            <v>26318</v>
          </cell>
        </row>
        <row r="425">
          <cell r="A425">
            <v>7081</v>
          </cell>
          <cell r="B425" t="str">
            <v>BARRAS G-60 3/4" X 14 MTS</v>
          </cell>
          <cell r="C425" t="str">
            <v>UND</v>
          </cell>
          <cell r="D425">
            <v>37915</v>
          </cell>
        </row>
        <row r="426">
          <cell r="A426">
            <v>7082</v>
          </cell>
          <cell r="B426" t="str">
            <v>BARRAS G-60 7/8" X 14 MTS</v>
          </cell>
          <cell r="C426" t="str">
            <v>UND</v>
          </cell>
          <cell r="D426">
            <v>52751</v>
          </cell>
        </row>
        <row r="427">
          <cell r="A427">
            <v>7083</v>
          </cell>
          <cell r="B427" t="str">
            <v>BARRAS G-60 1" X 14 MTS</v>
          </cell>
          <cell r="C427" t="str">
            <v>UND</v>
          </cell>
          <cell r="D427">
            <v>67403</v>
          </cell>
        </row>
        <row r="428">
          <cell r="A428">
            <v>7084</v>
          </cell>
          <cell r="B428" t="str">
            <v>BARRAS G-60 1.1/4" X 14 MTS</v>
          </cell>
          <cell r="C428" t="str">
            <v>UND</v>
          </cell>
          <cell r="D428">
            <v>122990</v>
          </cell>
        </row>
        <row r="429">
          <cell r="A429">
            <v>7101</v>
          </cell>
          <cell r="B429" t="str">
            <v>BARRAS G-60 11.0 MM X 6 MTS</v>
          </cell>
          <cell r="C429" t="str">
            <v>UND</v>
          </cell>
          <cell r="D429">
            <v>4693</v>
          </cell>
        </row>
        <row r="430">
          <cell r="A430">
            <v>7102</v>
          </cell>
          <cell r="B430" t="str">
            <v>BARRAS G-60 11.5 MM X 6 MTS</v>
          </cell>
          <cell r="C430" t="str">
            <v>UND</v>
          </cell>
          <cell r="D430">
            <v>4868</v>
          </cell>
        </row>
        <row r="431">
          <cell r="A431">
            <v>7103</v>
          </cell>
          <cell r="B431" t="str">
            <v>BARRAS G-60 15.0 MM X 6 MTS</v>
          </cell>
          <cell r="C431" t="str">
            <v>UND</v>
          </cell>
          <cell r="D431">
            <v>9423</v>
          </cell>
        </row>
        <row r="432">
          <cell r="A432">
            <v>7001</v>
          </cell>
          <cell r="B432" t="str">
            <v>BARRAS G-40 4 MM X 6 MTS</v>
          </cell>
          <cell r="C432" t="str">
            <v>UND</v>
          </cell>
          <cell r="D432">
            <v>811</v>
          </cell>
        </row>
        <row r="433">
          <cell r="A433">
            <v>7002</v>
          </cell>
          <cell r="B433" t="str">
            <v>BARRAS G-40 5 MM X 6 MTS</v>
          </cell>
          <cell r="C433" t="str">
            <v>UND</v>
          </cell>
          <cell r="D433">
            <v>1164</v>
          </cell>
        </row>
        <row r="434">
          <cell r="A434">
            <v>7003</v>
          </cell>
          <cell r="B434" t="str">
            <v>BARRAS G-40 1/4" X 6 MTS</v>
          </cell>
          <cell r="C434" t="str">
            <v>UND</v>
          </cell>
          <cell r="D434">
            <v>1781</v>
          </cell>
        </row>
        <row r="435">
          <cell r="A435">
            <v>7004</v>
          </cell>
          <cell r="B435" t="str">
            <v>BARRAS G-40 8 MM X 6 MTS</v>
          </cell>
          <cell r="C435" t="str">
            <v>UND</v>
          </cell>
          <cell r="D435">
            <v>2833</v>
          </cell>
        </row>
        <row r="436">
          <cell r="A436">
            <v>7005</v>
          </cell>
          <cell r="B436" t="str">
            <v>BARRAS G-40 9.1 MM X 6 MTS</v>
          </cell>
          <cell r="C436" t="str">
            <v>UND</v>
          </cell>
          <cell r="D436">
            <v>3584</v>
          </cell>
        </row>
        <row r="437">
          <cell r="A437">
            <v>7006</v>
          </cell>
          <cell r="B437" t="str">
            <v>BARRAS G-40 3/8" X 6 MTS</v>
          </cell>
          <cell r="C437" t="str">
            <v>UND</v>
          </cell>
          <cell r="D437">
            <v>3922</v>
          </cell>
        </row>
        <row r="438">
          <cell r="A438">
            <v>7040</v>
          </cell>
          <cell r="B438" t="str">
            <v>BARRAS G-40 5.5 MM X 6 MTS</v>
          </cell>
          <cell r="C438" t="str">
            <v>UND</v>
          </cell>
          <cell r="D438">
            <v>1364</v>
          </cell>
        </row>
        <row r="439">
          <cell r="A439">
            <v>7041</v>
          </cell>
          <cell r="B439" t="str">
            <v>BARRAS G-40 6.0 MM X 6 MTS</v>
          </cell>
          <cell r="C439" t="str">
            <v>UND</v>
          </cell>
          <cell r="D439">
            <v>1590</v>
          </cell>
        </row>
        <row r="440">
          <cell r="A440">
            <v>7042</v>
          </cell>
          <cell r="B440" t="str">
            <v>BARRAS G-40 7.5 MM X 6 MTS</v>
          </cell>
          <cell r="C440" t="str">
            <v>UND</v>
          </cell>
          <cell r="D440">
            <v>2487</v>
          </cell>
        </row>
        <row r="441">
          <cell r="A441">
            <v>7107</v>
          </cell>
          <cell r="B441" t="str">
            <v>BARRAS G-40 7.0 MM X 6 MTS</v>
          </cell>
          <cell r="C441" t="str">
            <v>UND</v>
          </cell>
          <cell r="D441">
            <v>2164</v>
          </cell>
        </row>
        <row r="442">
          <cell r="A442">
            <v>7108</v>
          </cell>
          <cell r="B442" t="str">
            <v>BARRAS G-40 4.5 MM X 6 MTS</v>
          </cell>
          <cell r="C442" t="str">
            <v>UND</v>
          </cell>
          <cell r="D442">
            <v>956</v>
          </cell>
        </row>
        <row r="443">
          <cell r="A443">
            <v>6101</v>
          </cell>
          <cell r="B443" t="str">
            <v>BARRAS G-60 3/8" (KILOS)</v>
          </cell>
          <cell r="C443" t="str">
            <v>KG</v>
          </cell>
          <cell r="D443">
            <v>1100</v>
          </cell>
        </row>
        <row r="444">
          <cell r="A444">
            <v>6102</v>
          </cell>
          <cell r="B444" t="str">
            <v>BARRAS G-60 9 MM (KILOS)</v>
          </cell>
          <cell r="C444" t="str">
            <v>KG</v>
          </cell>
          <cell r="D444">
            <v>1090</v>
          </cell>
        </row>
        <row r="445">
          <cell r="A445">
            <v>6103</v>
          </cell>
          <cell r="B445" t="str">
            <v>BARRAS G-60 8.5 MM (KILOS)</v>
          </cell>
          <cell r="C445" t="str">
            <v>KG</v>
          </cell>
          <cell r="D445">
            <v>1090</v>
          </cell>
        </row>
        <row r="446">
          <cell r="A446">
            <v>6105</v>
          </cell>
          <cell r="B446" t="str">
            <v>BARRAS G-60 7.5 MM (KILOS)</v>
          </cell>
          <cell r="C446" t="str">
            <v>UND</v>
          </cell>
          <cell r="D446">
            <v>1121</v>
          </cell>
        </row>
        <row r="447">
          <cell r="A447">
            <v>6106</v>
          </cell>
          <cell r="B447" t="str">
            <v>BARRAS G-60 1/4" X 6 MTS (KILOS)</v>
          </cell>
          <cell r="C447" t="str">
            <v>KG</v>
          </cell>
          <cell r="D447">
            <v>1164</v>
          </cell>
        </row>
        <row r="448">
          <cell r="A448">
            <v>7018</v>
          </cell>
          <cell r="B448" t="str">
            <v>BARRAS G-60 3/8" X 6 MTS</v>
          </cell>
          <cell r="C448" t="str">
            <v>UND</v>
          </cell>
          <cell r="D448">
            <v>3737</v>
          </cell>
        </row>
        <row r="449">
          <cell r="A449">
            <v>7043</v>
          </cell>
          <cell r="B449" t="str">
            <v>BARRAS G-60 9 MM X 6 MTS</v>
          </cell>
          <cell r="C449" t="str">
            <v>UND</v>
          </cell>
          <cell r="D449">
            <v>3335</v>
          </cell>
        </row>
        <row r="450">
          <cell r="A450">
            <v>7044</v>
          </cell>
          <cell r="B450" t="str">
            <v>BARRAS G-60 1/4" X 6 MTS</v>
          </cell>
          <cell r="C450" t="str">
            <v>UND</v>
          </cell>
          <cell r="D450">
            <v>1800</v>
          </cell>
        </row>
        <row r="451">
          <cell r="A451">
            <v>7200</v>
          </cell>
          <cell r="B451" t="str">
            <v>BARRA CORRUG.60 11.0 MM X 6 MTS (KIL</v>
          </cell>
          <cell r="C451" t="str">
            <v>KG</v>
          </cell>
          <cell r="D451">
            <v>1108</v>
          </cell>
        </row>
        <row r="452">
          <cell r="A452">
            <v>7210</v>
          </cell>
          <cell r="B452" t="str">
            <v>BARRA CORRUG.60 12.0 MM X 6 MTS (KIL</v>
          </cell>
          <cell r="C452" t="str">
            <v>KG</v>
          </cell>
          <cell r="D452">
            <v>1108</v>
          </cell>
        </row>
        <row r="453">
          <cell r="A453">
            <v>7215</v>
          </cell>
          <cell r="B453" t="str">
            <v>BARRA CORRUG.60 1/2" X 6 MTS (KILOS)</v>
          </cell>
          <cell r="C453" t="str">
            <v>KGM</v>
          </cell>
          <cell r="D453">
            <v>1108</v>
          </cell>
        </row>
        <row r="454">
          <cell r="A454">
            <v>7225</v>
          </cell>
          <cell r="B454" t="str">
            <v>BARRA CORRUG.60 5/8" X 6 MTS (KILOS)</v>
          </cell>
          <cell r="C454" t="str">
            <v>KG</v>
          </cell>
          <cell r="D454">
            <v>1108</v>
          </cell>
        </row>
        <row r="455">
          <cell r="A455">
            <v>7226</v>
          </cell>
          <cell r="B455" t="str">
            <v>BARRA CORRUG.60 3/4" X 6 MTS (KILOS)</v>
          </cell>
          <cell r="C455" t="str">
            <v>KG</v>
          </cell>
          <cell r="D455">
            <v>1108</v>
          </cell>
        </row>
        <row r="456">
          <cell r="A456">
            <v>7227</v>
          </cell>
          <cell r="B456" t="str">
            <v>BARRA CORRUG.60 7/8" X 6 MTS (KILOS)</v>
          </cell>
          <cell r="C456" t="str">
            <v>KGM</v>
          </cell>
          <cell r="D456">
            <v>1108</v>
          </cell>
        </row>
        <row r="457">
          <cell r="A457">
            <v>7228</v>
          </cell>
          <cell r="B457" t="str">
            <v>BARRA CORRUG.60   1" X 6 MTS (KILOS)</v>
          </cell>
          <cell r="C457" t="str">
            <v>KGM</v>
          </cell>
          <cell r="D457">
            <v>1108</v>
          </cell>
        </row>
        <row r="458">
          <cell r="A458">
            <v>7230</v>
          </cell>
          <cell r="B458" t="str">
            <v>BARRA CORRUG.60 15.0 MM X 6 MTS (KIL</v>
          </cell>
          <cell r="C458" t="str">
            <v>KG</v>
          </cell>
          <cell r="D458">
            <v>1108</v>
          </cell>
        </row>
        <row r="459">
          <cell r="A459">
            <v>7235</v>
          </cell>
          <cell r="B459" t="str">
            <v>BARRA CARRUG.60 8.5 MM X 6 MTS (KILO</v>
          </cell>
          <cell r="C459" t="str">
            <v>KG</v>
          </cell>
          <cell r="D459">
            <v>1207</v>
          </cell>
        </row>
        <row r="460">
          <cell r="A460">
            <v>7300</v>
          </cell>
          <cell r="B460" t="str">
            <v>BARRA CORRUG.60 11.0 MM X 6 MTS</v>
          </cell>
          <cell r="C460" t="str">
            <v>UND</v>
          </cell>
          <cell r="D460">
            <v>4773</v>
          </cell>
        </row>
        <row r="461">
          <cell r="A461">
            <v>7310</v>
          </cell>
          <cell r="B461" t="str">
            <v>BARRA CORRUG.60 12.0 MM X 6 MTS</v>
          </cell>
          <cell r="C461" t="str">
            <v>UND</v>
          </cell>
          <cell r="D461">
            <v>5839</v>
          </cell>
        </row>
        <row r="462">
          <cell r="A462">
            <v>7315</v>
          </cell>
          <cell r="B462" t="str">
            <v>BARRA CORRUG.60 1/2" X 6 MTS</v>
          </cell>
          <cell r="C462" t="str">
            <v>UND</v>
          </cell>
          <cell r="D462">
            <v>6534</v>
          </cell>
        </row>
        <row r="463">
          <cell r="A463">
            <v>7316</v>
          </cell>
          <cell r="B463" t="str">
            <v>BARRA CORRUG.60 1/2" X 9 MTS</v>
          </cell>
          <cell r="C463" t="str">
            <v>UND</v>
          </cell>
          <cell r="D463">
            <v>9802</v>
          </cell>
        </row>
        <row r="464">
          <cell r="A464">
            <v>7317</v>
          </cell>
          <cell r="B464" t="str">
            <v>BARRA CORRUG.60 1/2" X 12 MTS</v>
          </cell>
          <cell r="C464" t="str">
            <v>UND</v>
          </cell>
          <cell r="D464">
            <v>13069</v>
          </cell>
        </row>
        <row r="465">
          <cell r="A465">
            <v>7320</v>
          </cell>
          <cell r="B465" t="str">
            <v>BARRA CORRUG.60 5/8" X 6 MTS</v>
          </cell>
          <cell r="C465" t="str">
            <v>UND</v>
          </cell>
          <cell r="D465">
            <v>10165</v>
          </cell>
        </row>
        <row r="466">
          <cell r="A466">
            <v>7321</v>
          </cell>
          <cell r="B466" t="str">
            <v>BARRA CORRUG.60 5/8" X 9 MTS</v>
          </cell>
          <cell r="C466" t="str">
            <v>UND</v>
          </cell>
          <cell r="D466">
            <v>15247</v>
          </cell>
        </row>
        <row r="467">
          <cell r="A467">
            <v>7322</v>
          </cell>
          <cell r="B467" t="str">
            <v>BARRA CORRUG.60 5/8" X 12 MTS</v>
          </cell>
          <cell r="C467" t="str">
            <v>UND</v>
          </cell>
          <cell r="D467">
            <v>20329</v>
          </cell>
        </row>
        <row r="468">
          <cell r="A468">
            <v>7326</v>
          </cell>
          <cell r="B468" t="str">
            <v>BARRA CORRUG.60 3/4" X 6 MTS</v>
          </cell>
          <cell r="C468" t="str">
            <v>UND</v>
          </cell>
          <cell r="D468">
            <v>14853</v>
          </cell>
        </row>
        <row r="469">
          <cell r="A469">
            <v>7330</v>
          </cell>
          <cell r="B469" t="str">
            <v>BARRA CORRUG.60 15.0 MM X 6 MTS</v>
          </cell>
          <cell r="C469" t="str">
            <v>UND</v>
          </cell>
          <cell r="D469">
            <v>8644</v>
          </cell>
        </row>
        <row r="470">
          <cell r="A470">
            <v>7335</v>
          </cell>
          <cell r="B470" t="str">
            <v>BARRA CORRUG.60 8.5 MM X 6 MTS</v>
          </cell>
          <cell r="C470" t="str">
            <v>UND</v>
          </cell>
          <cell r="D470">
            <v>3195</v>
          </cell>
        </row>
        <row r="471">
          <cell r="A471">
            <v>17100</v>
          </cell>
          <cell r="B471" t="str">
            <v>LAMINA HR 4" 2438 X 4800 MM</v>
          </cell>
          <cell r="C471" t="str">
            <v>UND</v>
          </cell>
          <cell r="D471">
            <v>16385038</v>
          </cell>
        </row>
        <row r="472">
          <cell r="A472">
            <v>17101</v>
          </cell>
          <cell r="B472" t="str">
            <v>LAMINA HR 4" 1220 X 6000 MM</v>
          </cell>
          <cell r="C472" t="str">
            <v>UND</v>
          </cell>
          <cell r="D472">
            <v>10018050</v>
          </cell>
        </row>
        <row r="473">
          <cell r="A473">
            <v>17103</v>
          </cell>
          <cell r="B473" t="str">
            <v>LAMINA HR 4" 1220 X 2440 MM</v>
          </cell>
          <cell r="C473" t="str">
            <v>UND</v>
          </cell>
          <cell r="D473">
            <v>4098453</v>
          </cell>
        </row>
        <row r="474">
          <cell r="A474">
            <v>17105</v>
          </cell>
          <cell r="B474" t="str">
            <v>LAMINA HR 4" 8' X 20' A-36</v>
          </cell>
          <cell r="C474" t="str">
            <v>UND</v>
          </cell>
          <cell r="D474">
            <v>20469455</v>
          </cell>
        </row>
        <row r="475">
          <cell r="A475">
            <v>17109</v>
          </cell>
          <cell r="B475" t="str">
            <v>LAMINA HR 3.1/2" 2438 X 4800 MM</v>
          </cell>
          <cell r="C475" t="str">
            <v>UND</v>
          </cell>
          <cell r="D475">
            <v>14386691</v>
          </cell>
        </row>
        <row r="476">
          <cell r="A476">
            <v>17110</v>
          </cell>
          <cell r="B476" t="str">
            <v>LAMINA HR 3" 8' X 20'</v>
          </cell>
          <cell r="C476" t="str">
            <v>UND</v>
          </cell>
          <cell r="D476">
            <v>15632369</v>
          </cell>
        </row>
        <row r="477">
          <cell r="A477">
            <v>17111</v>
          </cell>
          <cell r="B477" t="str">
            <v>LAMINA HR 3" 1220 X 2440 MM</v>
          </cell>
          <cell r="C477" t="str">
            <v>UND</v>
          </cell>
          <cell r="D477">
            <v>3140510</v>
          </cell>
        </row>
        <row r="478">
          <cell r="A478">
            <v>17120</v>
          </cell>
          <cell r="B478" t="str">
            <v>LAMINA HR 2.1/2" 8' X 20'</v>
          </cell>
          <cell r="C478" t="str">
            <v>UND</v>
          </cell>
          <cell r="D478">
            <v>12408358</v>
          </cell>
        </row>
        <row r="479">
          <cell r="A479">
            <v>17121</v>
          </cell>
          <cell r="B479" t="str">
            <v>LAMINA HR 2.1/2" 1220 X 2440 MM</v>
          </cell>
          <cell r="C479" t="str">
            <v>UND</v>
          </cell>
          <cell r="D479">
            <v>2488352</v>
          </cell>
        </row>
        <row r="480">
          <cell r="A480">
            <v>17129</v>
          </cell>
          <cell r="B480" t="str">
            <v>LAMINA HR 2" 8' X 16' A-36</v>
          </cell>
          <cell r="C480" t="str">
            <v>UND</v>
          </cell>
          <cell r="D480">
            <v>7130485</v>
          </cell>
        </row>
        <row r="481">
          <cell r="A481">
            <v>17130</v>
          </cell>
          <cell r="B481" t="str">
            <v>LAMINA HR 2" 8' X 20'</v>
          </cell>
          <cell r="C481" t="str">
            <v>UND</v>
          </cell>
          <cell r="D481">
            <v>8931870</v>
          </cell>
        </row>
        <row r="482">
          <cell r="A482">
            <v>17131</v>
          </cell>
          <cell r="B482" t="str">
            <v>LAMINA HR 2" 6' X 20'</v>
          </cell>
          <cell r="C482" t="str">
            <v>UND</v>
          </cell>
          <cell r="D482">
            <v>6710162</v>
          </cell>
        </row>
        <row r="483">
          <cell r="A483">
            <v>17132</v>
          </cell>
          <cell r="B483" t="str">
            <v>LAMINA HR 2" 1220X2440MM</v>
          </cell>
          <cell r="C483" t="str">
            <v>UND</v>
          </cell>
          <cell r="D483">
            <v>1786374</v>
          </cell>
        </row>
        <row r="484">
          <cell r="A484">
            <v>17140</v>
          </cell>
          <cell r="B484" t="str">
            <v>LAMINA HR 1.1/2" 8' X 20'</v>
          </cell>
          <cell r="C484" t="str">
            <v>UND</v>
          </cell>
          <cell r="D484">
            <v>6710162</v>
          </cell>
        </row>
        <row r="485">
          <cell r="A485">
            <v>17141</v>
          </cell>
          <cell r="B485" t="str">
            <v>LAMINA HR 1.1/2" 6' X 20'</v>
          </cell>
          <cell r="C485" t="str">
            <v>UND</v>
          </cell>
          <cell r="D485">
            <v>5028868</v>
          </cell>
        </row>
        <row r="486">
          <cell r="A486">
            <v>17142</v>
          </cell>
          <cell r="B486" t="str">
            <v>LAMINA HR 1.1/2" 1220 X 2440MM</v>
          </cell>
          <cell r="C486" t="str">
            <v>UND</v>
          </cell>
          <cell r="D486">
            <v>1343533</v>
          </cell>
        </row>
        <row r="487">
          <cell r="A487">
            <v>17150</v>
          </cell>
          <cell r="B487" t="str">
            <v>LAMINA HR 1.1/4" 8' X 20'</v>
          </cell>
          <cell r="C487" t="str">
            <v>UND</v>
          </cell>
          <cell r="D487">
            <v>5584296</v>
          </cell>
        </row>
        <row r="488">
          <cell r="A488">
            <v>17151</v>
          </cell>
          <cell r="B488" t="str">
            <v>LAMINA HR 1.1/4" 6' X 20'</v>
          </cell>
          <cell r="C488" t="str">
            <v>UND</v>
          </cell>
          <cell r="D488">
            <v>4188221</v>
          </cell>
        </row>
        <row r="489">
          <cell r="A489">
            <v>17152</v>
          </cell>
          <cell r="B489" t="str">
            <v>LAMINA HR 1.1/4" 1220 X 2440MM</v>
          </cell>
          <cell r="C489" t="str">
            <v>UND</v>
          </cell>
          <cell r="D489">
            <v>1118360</v>
          </cell>
        </row>
        <row r="490">
          <cell r="A490">
            <v>17160</v>
          </cell>
          <cell r="B490" t="str">
            <v>LAMINA HR 1" 8' X 20'</v>
          </cell>
          <cell r="C490" t="str">
            <v>UND</v>
          </cell>
          <cell r="D490">
            <v>4046513</v>
          </cell>
        </row>
        <row r="491">
          <cell r="A491">
            <v>17161</v>
          </cell>
          <cell r="B491" t="str">
            <v>LAMINA HR 1" 6' X 20'</v>
          </cell>
          <cell r="C491" t="str">
            <v>UND</v>
          </cell>
          <cell r="D491">
            <v>3038337</v>
          </cell>
        </row>
        <row r="492">
          <cell r="A492">
            <v>17162</v>
          </cell>
          <cell r="B492" t="str">
            <v>LAMINA HR 1" 1220 X 2440MM</v>
          </cell>
          <cell r="C492" t="str">
            <v>UND</v>
          </cell>
          <cell r="D492">
            <v>814826</v>
          </cell>
        </row>
        <row r="493">
          <cell r="A493">
            <v>17163</v>
          </cell>
          <cell r="B493" t="str">
            <v>LAMINA HR 1" 1000 X 6000MM</v>
          </cell>
          <cell r="C493" t="str">
            <v>UND</v>
          </cell>
          <cell r="D493">
            <v>1531059</v>
          </cell>
        </row>
        <row r="494">
          <cell r="A494">
            <v>17164</v>
          </cell>
          <cell r="B494" t="str">
            <v>LAMINA HR 1" 1000 X 3000MM</v>
          </cell>
          <cell r="C494" t="str">
            <v>UND</v>
          </cell>
          <cell r="D494">
            <v>762299</v>
          </cell>
        </row>
        <row r="495">
          <cell r="A495">
            <v>17165</v>
          </cell>
          <cell r="B495" t="str">
            <v>LAMINA HR 1" 1000 X 2000MM</v>
          </cell>
          <cell r="C495" t="str">
            <v>UND</v>
          </cell>
          <cell r="D495">
            <v>510353</v>
          </cell>
        </row>
        <row r="496">
          <cell r="A496">
            <v>17166</v>
          </cell>
          <cell r="B496" t="str">
            <v>LAMINA HR 1" 1200 X 4880MM</v>
          </cell>
          <cell r="C496" t="str">
            <v>UND</v>
          </cell>
          <cell r="D496">
            <v>1602033</v>
          </cell>
        </row>
        <row r="497">
          <cell r="A497">
            <v>17167</v>
          </cell>
          <cell r="B497" t="str">
            <v>LAMINA HR 1" 1200 X 6000MM</v>
          </cell>
          <cell r="C497" t="str">
            <v>UND</v>
          </cell>
          <cell r="D497">
            <v>1828226</v>
          </cell>
        </row>
        <row r="498">
          <cell r="A498">
            <v>17170</v>
          </cell>
          <cell r="B498" t="str">
            <v>LAMINA HR 3/4" 8' X 20'</v>
          </cell>
          <cell r="C498" t="str">
            <v>UND</v>
          </cell>
          <cell r="D498">
            <v>3079769</v>
          </cell>
        </row>
        <row r="499">
          <cell r="A499">
            <v>17171</v>
          </cell>
          <cell r="B499" t="str">
            <v>LAMINA HR 3/4" 6' X 20'</v>
          </cell>
          <cell r="C499" t="str">
            <v>UND</v>
          </cell>
          <cell r="D499">
            <v>2313279</v>
          </cell>
        </row>
        <row r="500">
          <cell r="A500">
            <v>17172</v>
          </cell>
          <cell r="B500" t="str">
            <v>LAMINA HR 3/4" 1220X2440MM</v>
          </cell>
          <cell r="C500" t="str">
            <v>UND</v>
          </cell>
          <cell r="D500">
            <v>614572</v>
          </cell>
        </row>
        <row r="501">
          <cell r="A501">
            <v>17173</v>
          </cell>
          <cell r="B501" t="str">
            <v>LAMINA HR 3/4" 1000X6000MM</v>
          </cell>
          <cell r="C501" t="str">
            <v>UND</v>
          </cell>
          <cell r="D501">
            <v>1162830</v>
          </cell>
        </row>
        <row r="502">
          <cell r="A502">
            <v>17174</v>
          </cell>
          <cell r="B502" t="str">
            <v>LAMINA HR 3/4" 1000X3000MM</v>
          </cell>
          <cell r="C502" t="str">
            <v>UND</v>
          </cell>
          <cell r="D502">
            <v>581415</v>
          </cell>
        </row>
        <row r="503">
          <cell r="A503">
            <v>17175</v>
          </cell>
          <cell r="B503" t="str">
            <v>LAMINA HR 3/4" 1000X2000MM</v>
          </cell>
          <cell r="C503" t="str">
            <v>UND</v>
          </cell>
          <cell r="D503">
            <v>387610</v>
          </cell>
        </row>
        <row r="504">
          <cell r="A504">
            <v>17176</v>
          </cell>
          <cell r="B504" t="str">
            <v>LAMINA HR 3/4" 1200 X 4880 MM</v>
          </cell>
          <cell r="C504" t="str">
            <v>UND</v>
          </cell>
          <cell r="D504">
            <v>1215335</v>
          </cell>
        </row>
        <row r="505">
          <cell r="A505">
            <v>17177</v>
          </cell>
          <cell r="B505" t="str">
            <v>LAMINA HR 3/4" 1200 X 6000 MM</v>
          </cell>
          <cell r="C505" t="str">
            <v>UND</v>
          </cell>
          <cell r="D505">
            <v>1387644</v>
          </cell>
        </row>
        <row r="506">
          <cell r="A506">
            <v>17180</v>
          </cell>
          <cell r="B506" t="str">
            <v>LAMINA HR 5/8" 8' X 20'</v>
          </cell>
          <cell r="C506" t="str">
            <v>UND</v>
          </cell>
          <cell r="D506">
            <v>2430669</v>
          </cell>
        </row>
        <row r="507">
          <cell r="A507">
            <v>17181</v>
          </cell>
          <cell r="B507" t="str">
            <v>LAMINA HR 5/8" 6' X 20'</v>
          </cell>
          <cell r="C507" t="str">
            <v>UND</v>
          </cell>
          <cell r="D507">
            <v>1823002</v>
          </cell>
        </row>
        <row r="508">
          <cell r="A508">
            <v>17182</v>
          </cell>
          <cell r="B508" t="str">
            <v>LAMINA HR 5/8" 1220X2440 MM</v>
          </cell>
          <cell r="C508" t="str">
            <v>UND</v>
          </cell>
          <cell r="D508">
            <v>486133</v>
          </cell>
        </row>
        <row r="509">
          <cell r="A509">
            <v>17183</v>
          </cell>
          <cell r="B509" t="str">
            <v>LAMINA HR 5/8" 1000X6000MM</v>
          </cell>
          <cell r="C509" t="str">
            <v>UND</v>
          </cell>
          <cell r="D509">
            <v>917343</v>
          </cell>
        </row>
        <row r="510">
          <cell r="A510">
            <v>17184</v>
          </cell>
          <cell r="B510" t="str">
            <v>LAMINA HR 5/8" 1000X3000MM</v>
          </cell>
          <cell r="C510" t="str">
            <v>UND</v>
          </cell>
          <cell r="D510">
            <v>458672</v>
          </cell>
        </row>
        <row r="511">
          <cell r="A511">
            <v>17185</v>
          </cell>
          <cell r="B511" t="str">
            <v>LAMINA HR 5/8" 1000X2000MM</v>
          </cell>
          <cell r="C511" t="str">
            <v>UND</v>
          </cell>
          <cell r="D511">
            <v>306211</v>
          </cell>
        </row>
        <row r="512">
          <cell r="A512">
            <v>17186</v>
          </cell>
          <cell r="B512" t="str">
            <v>LAMINA HR 5/8" 1220 X 4880</v>
          </cell>
          <cell r="C512" t="str">
            <v>UND</v>
          </cell>
          <cell r="D512">
            <v>974174</v>
          </cell>
        </row>
        <row r="513">
          <cell r="A513">
            <v>17187</v>
          </cell>
          <cell r="B513" t="str">
            <v>LAMINA HR 5/8" 1200 X 6000 MM</v>
          </cell>
          <cell r="C513" t="str">
            <v>UND</v>
          </cell>
          <cell r="D513">
            <v>1100812</v>
          </cell>
        </row>
        <row r="514">
          <cell r="A514">
            <v>17190</v>
          </cell>
          <cell r="B514" t="str">
            <v>LAMINA HR 1/2" 8' X 20'</v>
          </cell>
          <cell r="C514" t="str">
            <v>UND</v>
          </cell>
          <cell r="D514">
            <v>2030754</v>
          </cell>
        </row>
        <row r="515">
          <cell r="A515">
            <v>17191</v>
          </cell>
          <cell r="B515" t="str">
            <v>LAMINA HR 1/2" 6' X 20'</v>
          </cell>
          <cell r="C515" t="str">
            <v>UND</v>
          </cell>
          <cell r="D515">
            <v>1526666</v>
          </cell>
        </row>
        <row r="516">
          <cell r="A516">
            <v>17192</v>
          </cell>
          <cell r="B516" t="str">
            <v>LAMINA HR 1/2" 1220 X 2440MM</v>
          </cell>
          <cell r="C516" t="str">
            <v>UND</v>
          </cell>
          <cell r="D516">
            <v>406151</v>
          </cell>
        </row>
        <row r="517">
          <cell r="A517">
            <v>17193</v>
          </cell>
          <cell r="B517" t="str">
            <v>LAMINA HR 1/2" 1220 X 4880MM</v>
          </cell>
          <cell r="C517" t="str">
            <v>UND</v>
          </cell>
          <cell r="D517">
            <v>812301</v>
          </cell>
        </row>
        <row r="518">
          <cell r="A518">
            <v>17194</v>
          </cell>
          <cell r="B518" t="str">
            <v>LAMINA HR 1/2" 1000 X 6000MM</v>
          </cell>
          <cell r="C518" t="str">
            <v>UND</v>
          </cell>
          <cell r="D518">
            <v>713472</v>
          </cell>
        </row>
        <row r="519">
          <cell r="A519">
            <v>17195</v>
          </cell>
          <cell r="B519" t="str">
            <v>LAMINA HR 1/2" 1000 X 3000MM</v>
          </cell>
          <cell r="C519" t="str">
            <v>UND</v>
          </cell>
          <cell r="D519">
            <v>357365</v>
          </cell>
        </row>
        <row r="520">
          <cell r="A520">
            <v>17196</v>
          </cell>
          <cell r="B520" t="str">
            <v>LAMINA HR 1/2" 1000 X 2000MM</v>
          </cell>
          <cell r="C520" t="str">
            <v>UND</v>
          </cell>
          <cell r="D520">
            <v>239082</v>
          </cell>
        </row>
        <row r="521">
          <cell r="A521">
            <v>17197</v>
          </cell>
          <cell r="B521" t="str">
            <v>LAMINA HR 1/2" 1200 X 6000MM</v>
          </cell>
          <cell r="C521" t="str">
            <v>UND</v>
          </cell>
          <cell r="D521">
            <v>853146</v>
          </cell>
        </row>
        <row r="522">
          <cell r="A522">
            <v>17198</v>
          </cell>
          <cell r="B522" t="str">
            <v>LAMINA HR 1/2"   8' X 20' A-131</v>
          </cell>
          <cell r="C522" t="str">
            <v>UND</v>
          </cell>
          <cell r="D522">
            <v>2212849</v>
          </cell>
        </row>
        <row r="523">
          <cell r="A523">
            <v>18001</v>
          </cell>
          <cell r="B523" t="str">
            <v>KILO LAMINA HR 4"</v>
          </cell>
          <cell r="C523" t="str">
            <v>KGM</v>
          </cell>
          <cell r="D523">
            <v>1754</v>
          </cell>
        </row>
        <row r="524">
          <cell r="A524">
            <v>18002</v>
          </cell>
          <cell r="B524" t="str">
            <v>KILO LAMINA HR 3"</v>
          </cell>
          <cell r="C524" t="str">
            <v>KGM</v>
          </cell>
          <cell r="D524">
            <v>1754</v>
          </cell>
        </row>
        <row r="525">
          <cell r="A525">
            <v>18003</v>
          </cell>
          <cell r="B525" t="str">
            <v>KILO LAMINA HR 2.1/2"</v>
          </cell>
          <cell r="C525" t="str">
            <v>KGM</v>
          </cell>
          <cell r="D525">
            <v>1670</v>
          </cell>
        </row>
        <row r="526">
          <cell r="A526">
            <v>18004</v>
          </cell>
          <cell r="B526" t="str">
            <v>KILO LAMINA HR 2"</v>
          </cell>
          <cell r="C526" t="str">
            <v>KGM</v>
          </cell>
          <cell r="D526">
            <v>1501</v>
          </cell>
        </row>
        <row r="527">
          <cell r="A527">
            <v>18005</v>
          </cell>
          <cell r="B527" t="str">
            <v>KILO LAMINA HR 1.1/2"</v>
          </cell>
          <cell r="C527" t="str">
            <v>KGM</v>
          </cell>
          <cell r="D527">
            <v>1501</v>
          </cell>
        </row>
        <row r="528">
          <cell r="A528">
            <v>18006</v>
          </cell>
          <cell r="B528" t="str">
            <v>KILO LAMINA HR 1.1/4"</v>
          </cell>
          <cell r="C528" t="str">
            <v>KGM</v>
          </cell>
          <cell r="D528">
            <v>1501</v>
          </cell>
        </row>
        <row r="529">
          <cell r="A529">
            <v>18007</v>
          </cell>
          <cell r="B529" t="str">
            <v>KILO LAMINA HR 1"</v>
          </cell>
          <cell r="C529" t="str">
            <v>KGM</v>
          </cell>
          <cell r="D529">
            <v>1440</v>
          </cell>
        </row>
        <row r="530">
          <cell r="A530">
            <v>18009</v>
          </cell>
          <cell r="B530" t="str">
            <v>KILO LAMINA HR 3/4"</v>
          </cell>
          <cell r="C530" t="str">
            <v>KGM</v>
          </cell>
          <cell r="D530">
            <v>1440</v>
          </cell>
        </row>
        <row r="531">
          <cell r="A531">
            <v>18010</v>
          </cell>
          <cell r="B531" t="str">
            <v>KILO LAMINA HR 5/8"</v>
          </cell>
          <cell r="C531" t="str">
            <v>KGM</v>
          </cell>
          <cell r="D531">
            <v>1440</v>
          </cell>
        </row>
        <row r="532">
          <cell r="A532">
            <v>18011</v>
          </cell>
          <cell r="B532" t="str">
            <v>KILO LAMINA HR 1/2"</v>
          </cell>
          <cell r="C532" t="str">
            <v>KGM</v>
          </cell>
          <cell r="D532">
            <v>1440</v>
          </cell>
        </row>
        <row r="533">
          <cell r="A533">
            <v>18070</v>
          </cell>
          <cell r="B533" t="str">
            <v>KILO LAMINA HR 1/2" 6' X 20'</v>
          </cell>
          <cell r="C533" t="str">
            <v>KGM</v>
          </cell>
          <cell r="D533">
            <v>1440</v>
          </cell>
        </row>
        <row r="534">
          <cell r="A534">
            <v>18071</v>
          </cell>
          <cell r="B534" t="str">
            <v>KILO LAMINA HR 1/2" 1220 X 4880 MM</v>
          </cell>
          <cell r="C534" t="str">
            <v>KGM</v>
          </cell>
          <cell r="D534">
            <v>1440</v>
          </cell>
        </row>
        <row r="535">
          <cell r="A535">
            <v>18072</v>
          </cell>
          <cell r="B535" t="str">
            <v>KILO LAMINA HR 1/2" 8' X 20'</v>
          </cell>
          <cell r="C535" t="str">
            <v>KG</v>
          </cell>
          <cell r="D535">
            <v>1440</v>
          </cell>
        </row>
        <row r="536">
          <cell r="A536">
            <v>18073</v>
          </cell>
          <cell r="B536" t="str">
            <v>KILO LAMINA HR 1/2" 1220 X 2440 MM</v>
          </cell>
          <cell r="C536" t="str">
            <v>KGM</v>
          </cell>
          <cell r="D536">
            <v>1440</v>
          </cell>
        </row>
        <row r="537">
          <cell r="A537">
            <v>18074</v>
          </cell>
          <cell r="B537" t="str">
            <v>KILO LAMINA HR 1/2" 1000 X 2000 MM</v>
          </cell>
          <cell r="C537" t="str">
            <v>KGM</v>
          </cell>
          <cell r="D537">
            <v>1258</v>
          </cell>
        </row>
        <row r="538">
          <cell r="A538">
            <v>18075</v>
          </cell>
          <cell r="B538" t="str">
            <v>KILO LAMINA HR 1/2" 1000 X 6000 MM</v>
          </cell>
          <cell r="C538" t="str">
            <v>KGM</v>
          </cell>
          <cell r="D538">
            <v>1258</v>
          </cell>
        </row>
        <row r="539">
          <cell r="A539">
            <v>18076</v>
          </cell>
          <cell r="B539" t="str">
            <v>KILO LAMINA HR 1/2" 1000 X 3000 MM</v>
          </cell>
          <cell r="C539" t="str">
            <v>KGM</v>
          </cell>
          <cell r="D539">
            <v>1258</v>
          </cell>
        </row>
        <row r="540">
          <cell r="A540">
            <v>18099</v>
          </cell>
          <cell r="B540" t="str">
            <v>KILO LAMINA CHAPA</v>
          </cell>
          <cell r="C540" t="str">
            <v>KG</v>
          </cell>
          <cell r="D540">
            <v>1685</v>
          </cell>
        </row>
        <row r="541">
          <cell r="A541">
            <v>17200</v>
          </cell>
          <cell r="B541" t="str">
            <v>LAMINA HR 9.0 MM  6' X 20'</v>
          </cell>
          <cell r="C541" t="str">
            <v>UND</v>
          </cell>
          <cell r="D541">
            <v>1108117</v>
          </cell>
        </row>
        <row r="542">
          <cell r="A542">
            <v>17201</v>
          </cell>
          <cell r="B542" t="str">
            <v>LAMINA HR 9.0 MM  1.20 X 2.40 MM</v>
          </cell>
          <cell r="C542" t="str">
            <v>UND</v>
          </cell>
          <cell r="D542">
            <v>278340</v>
          </cell>
        </row>
        <row r="543">
          <cell r="A543">
            <v>17202</v>
          </cell>
          <cell r="B543" t="str">
            <v>LAMINA HR 9.0 MM  1.22 X 4.88 MM</v>
          </cell>
          <cell r="C543" t="str">
            <v>UND</v>
          </cell>
          <cell r="D543">
            <v>526590</v>
          </cell>
        </row>
        <row r="544">
          <cell r="A544">
            <v>17203</v>
          </cell>
          <cell r="B544" t="str">
            <v>LAMINA HR 9.0 MM  1000 X 6000 MM</v>
          </cell>
          <cell r="C544" t="str">
            <v>UND</v>
          </cell>
          <cell r="D544">
            <v>532859</v>
          </cell>
        </row>
        <row r="545">
          <cell r="A545">
            <v>17204</v>
          </cell>
          <cell r="B545" t="str">
            <v>LAMINA HR 9.0 MM  1000 X 3000 MM</v>
          </cell>
          <cell r="C545" t="str">
            <v>UND</v>
          </cell>
          <cell r="D545">
            <v>267056</v>
          </cell>
        </row>
        <row r="546">
          <cell r="A546">
            <v>17205</v>
          </cell>
          <cell r="B546" t="str">
            <v>LAMINA HR 9.0 MM  1000 X 2000 MM</v>
          </cell>
          <cell r="C546" t="str">
            <v>UND</v>
          </cell>
          <cell r="D546">
            <v>178038</v>
          </cell>
        </row>
        <row r="547">
          <cell r="A547">
            <v>17206</v>
          </cell>
          <cell r="B547" t="str">
            <v>LAMINA HR 9.0 MM  1222 X 6000 MM</v>
          </cell>
          <cell r="C547" t="str">
            <v>UND</v>
          </cell>
          <cell r="D547">
            <v>651969</v>
          </cell>
        </row>
        <row r="548">
          <cell r="A548">
            <v>17207</v>
          </cell>
          <cell r="B548" t="str">
            <v>LAMINA HR 9.0 MM  8' X 20'</v>
          </cell>
          <cell r="C548" t="str">
            <v>UND</v>
          </cell>
          <cell r="D548">
            <v>1477020</v>
          </cell>
        </row>
        <row r="549">
          <cell r="A549">
            <v>17208</v>
          </cell>
          <cell r="B549" t="str">
            <v>LAMINA HR 3/8" 6' X 20' A-131</v>
          </cell>
          <cell r="C549" t="str">
            <v>UND</v>
          </cell>
          <cell r="D549">
            <v>1248274</v>
          </cell>
        </row>
        <row r="550">
          <cell r="A550">
            <v>17209</v>
          </cell>
          <cell r="B550" t="str">
            <v>LAMINA HR 3/8" 8' X 20' A-131</v>
          </cell>
          <cell r="C550" t="str">
            <v>UND</v>
          </cell>
          <cell r="D550">
            <v>1661876</v>
          </cell>
        </row>
        <row r="551">
          <cell r="A551">
            <v>17210</v>
          </cell>
          <cell r="B551" t="str">
            <v>LAMINA HR 8.0 MM  6' X 20'</v>
          </cell>
          <cell r="C551" t="str">
            <v>UND</v>
          </cell>
          <cell r="D551">
            <v>984680</v>
          </cell>
        </row>
        <row r="552">
          <cell r="A552">
            <v>17211</v>
          </cell>
          <cell r="B552" t="str">
            <v>LAMINA HR 8.0 MM  1200 X 2400 MM</v>
          </cell>
          <cell r="C552" t="str">
            <v>UND</v>
          </cell>
          <cell r="D552">
            <v>235712</v>
          </cell>
        </row>
        <row r="553">
          <cell r="A553">
            <v>17212</v>
          </cell>
          <cell r="B553" t="str">
            <v>LAMINA HR 8.0 MM  1000 X 6000 MM</v>
          </cell>
          <cell r="C553" t="str">
            <v>UND</v>
          </cell>
          <cell r="D553">
            <v>471424</v>
          </cell>
        </row>
        <row r="554">
          <cell r="A554">
            <v>17213</v>
          </cell>
          <cell r="B554" t="str">
            <v>LAMINA HR 8.0 MM  1000 X 3000 MM</v>
          </cell>
          <cell r="C554" t="str">
            <v>UND</v>
          </cell>
          <cell r="D554">
            <v>235712</v>
          </cell>
        </row>
        <row r="555">
          <cell r="A555">
            <v>17214</v>
          </cell>
          <cell r="B555" t="str">
            <v>LAMINA HR 8.0 MM  1000 X 2000 MM</v>
          </cell>
          <cell r="C555" t="str">
            <v>UND</v>
          </cell>
          <cell r="D555">
            <v>157977</v>
          </cell>
        </row>
        <row r="556">
          <cell r="A556">
            <v>17215</v>
          </cell>
          <cell r="B556" t="str">
            <v>LAMINA HR 8.0 MM  1200 X 6000 MM</v>
          </cell>
          <cell r="C556" t="str">
            <v>UND</v>
          </cell>
          <cell r="D556">
            <v>570472</v>
          </cell>
        </row>
        <row r="557">
          <cell r="A557">
            <v>17216</v>
          </cell>
          <cell r="B557" t="str">
            <v>LAMINA HR 8.0 MM  8' X 20'</v>
          </cell>
          <cell r="C557" t="str">
            <v>UND</v>
          </cell>
          <cell r="D557">
            <v>1311504</v>
          </cell>
        </row>
        <row r="558">
          <cell r="A558">
            <v>17217</v>
          </cell>
          <cell r="B558" t="str">
            <v>LAMINA HR 5/16" 6' X 20' A-131</v>
          </cell>
          <cell r="C558" t="str">
            <v>UND</v>
          </cell>
          <cell r="D558">
            <v>1040726</v>
          </cell>
        </row>
        <row r="559">
          <cell r="A559">
            <v>17218</v>
          </cell>
          <cell r="B559" t="str">
            <v>LAMINA HR 5/16" 8' X 20' A-131</v>
          </cell>
          <cell r="C559" t="str">
            <v>UND</v>
          </cell>
          <cell r="D559">
            <v>1388630</v>
          </cell>
        </row>
        <row r="560">
          <cell r="A560">
            <v>17219</v>
          </cell>
          <cell r="B560" t="str">
            <v>LAMINA HR 1/4" 6' X 20' A-131</v>
          </cell>
          <cell r="C560" t="str">
            <v>UND</v>
          </cell>
          <cell r="D560">
            <v>831685</v>
          </cell>
        </row>
        <row r="561">
          <cell r="A561">
            <v>172191</v>
          </cell>
          <cell r="B561" t="str">
            <v>LAMINA HR 1/4" 2000 X 6096 MM A-131</v>
          </cell>
          <cell r="C561" t="str">
            <v>UND</v>
          </cell>
          <cell r="D561">
            <v>910822</v>
          </cell>
        </row>
        <row r="562">
          <cell r="A562">
            <v>172192</v>
          </cell>
          <cell r="B562" t="str">
            <v>LAMINA HR 1/4"   8' X 20' A-131</v>
          </cell>
          <cell r="C562" t="str">
            <v>UND</v>
          </cell>
          <cell r="D562">
            <v>1107917</v>
          </cell>
        </row>
        <row r="563">
          <cell r="A563">
            <v>17220</v>
          </cell>
          <cell r="B563" t="str">
            <v>LAMINA HR 6.0 MM  6' X 20' A-36</v>
          </cell>
          <cell r="C563" t="str">
            <v>UND</v>
          </cell>
          <cell r="D563">
            <v>737809</v>
          </cell>
        </row>
        <row r="564">
          <cell r="A564">
            <v>17221</v>
          </cell>
          <cell r="B564" t="str">
            <v>LAMINA HR 6.0 MM  1200 X 2400 MM</v>
          </cell>
          <cell r="C564" t="str">
            <v>UND</v>
          </cell>
          <cell r="D564">
            <v>174289</v>
          </cell>
        </row>
        <row r="565">
          <cell r="A565">
            <v>17222</v>
          </cell>
          <cell r="B565" t="str">
            <v>LAMINA HR 6.0 MM  1000 X 6000 MM</v>
          </cell>
          <cell r="C565" t="str">
            <v>UND</v>
          </cell>
          <cell r="D565">
            <v>351051</v>
          </cell>
        </row>
        <row r="566">
          <cell r="A566">
            <v>17223</v>
          </cell>
          <cell r="B566" t="str">
            <v>LAMINA HR 6.0 MM  1000 X 3000 MM</v>
          </cell>
          <cell r="C566" t="str">
            <v>UND</v>
          </cell>
          <cell r="D566">
            <v>175525</v>
          </cell>
        </row>
        <row r="567">
          <cell r="A567">
            <v>17224</v>
          </cell>
          <cell r="B567" t="str">
            <v>LAMINA HR 6.0 MM  1000 X 2400 MM</v>
          </cell>
          <cell r="C567" t="str">
            <v>UND</v>
          </cell>
          <cell r="D567">
            <v>140915</v>
          </cell>
        </row>
        <row r="568">
          <cell r="A568">
            <v>17225</v>
          </cell>
          <cell r="B568" t="str">
            <v>LAMINA HR 6.0 MM  1000 X 2000 MM</v>
          </cell>
          <cell r="C568" t="str">
            <v>UND</v>
          </cell>
          <cell r="D568">
            <v>117428</v>
          </cell>
        </row>
        <row r="569">
          <cell r="A569">
            <v>17226</v>
          </cell>
          <cell r="B569" t="str">
            <v>LAMINA HR 6.0 MM  1200 X 6000 MM</v>
          </cell>
          <cell r="C569" t="str">
            <v>UND</v>
          </cell>
          <cell r="D569">
            <v>421508</v>
          </cell>
        </row>
        <row r="570">
          <cell r="A570">
            <v>17227</v>
          </cell>
          <cell r="B570" t="str">
            <v>LAMINA HR 6.0 MM  8' X 20'</v>
          </cell>
          <cell r="C570" t="str">
            <v>UND</v>
          </cell>
          <cell r="D570">
            <v>984680</v>
          </cell>
        </row>
        <row r="571">
          <cell r="A571">
            <v>17228</v>
          </cell>
          <cell r="B571" t="str">
            <v>LAMINA HR 6.0 MM  1200 X 3000 MM</v>
          </cell>
          <cell r="C571" t="str">
            <v>UND</v>
          </cell>
          <cell r="D571">
            <v>210754</v>
          </cell>
        </row>
        <row r="572">
          <cell r="A572">
            <v>17229</v>
          </cell>
          <cell r="B572" t="str">
            <v>LAMINA HR 6.0 MM  6' X 20'  283 C</v>
          </cell>
          <cell r="C572" t="str">
            <v>UND</v>
          </cell>
          <cell r="D572">
            <v>758655</v>
          </cell>
        </row>
        <row r="573">
          <cell r="A573">
            <v>17230</v>
          </cell>
          <cell r="B573" t="str">
            <v>LAMINA HR 4.5 MM  6' X 20' A-36</v>
          </cell>
          <cell r="C573" t="str">
            <v>UND</v>
          </cell>
          <cell r="D573">
            <v>630737</v>
          </cell>
        </row>
        <row r="574">
          <cell r="A574">
            <v>17231</v>
          </cell>
          <cell r="B574" t="str">
            <v>LAMINA HR 4.5 MM  1200 X 2400 MM</v>
          </cell>
          <cell r="C574" t="str">
            <v>UND</v>
          </cell>
          <cell r="D574">
            <v>131025</v>
          </cell>
        </row>
        <row r="575">
          <cell r="A575">
            <v>17232</v>
          </cell>
          <cell r="B575" t="str">
            <v>LAMINA HR 4.5 MM  1000 X 6000 MM</v>
          </cell>
          <cell r="C575" t="str">
            <v>UND</v>
          </cell>
          <cell r="D575">
            <v>263287</v>
          </cell>
        </row>
        <row r="576">
          <cell r="A576">
            <v>17233</v>
          </cell>
          <cell r="B576" t="str">
            <v>LAMINA HR 4.5 MM  1000 X 3000 MM</v>
          </cell>
          <cell r="C576" t="str">
            <v>UND</v>
          </cell>
          <cell r="D576">
            <v>132262</v>
          </cell>
        </row>
        <row r="577">
          <cell r="A577">
            <v>17234</v>
          </cell>
          <cell r="B577" t="str">
            <v>LAMINA HR 4.5 MM  1000 X 2400 MM</v>
          </cell>
          <cell r="C577" t="str">
            <v>UND</v>
          </cell>
          <cell r="D577">
            <v>105068</v>
          </cell>
        </row>
        <row r="578">
          <cell r="A578">
            <v>17235</v>
          </cell>
          <cell r="B578" t="str">
            <v>LAMINA HR 4.5 MM  1000 X 2000 MM</v>
          </cell>
          <cell r="C578" t="str">
            <v>UND</v>
          </cell>
          <cell r="D578">
            <v>87762</v>
          </cell>
        </row>
        <row r="579">
          <cell r="A579">
            <v>17236</v>
          </cell>
          <cell r="B579" t="str">
            <v>LAMINA HR 4.5 MM  1200 X 6000 MM</v>
          </cell>
          <cell r="C579" t="str">
            <v>UND</v>
          </cell>
          <cell r="D579">
            <v>316440</v>
          </cell>
        </row>
        <row r="580">
          <cell r="A580">
            <v>17237</v>
          </cell>
          <cell r="B580" t="str">
            <v>LAMINA HR 4.5 MM  1200 X 3000 MM</v>
          </cell>
          <cell r="C580" t="str">
            <v>UND</v>
          </cell>
          <cell r="D580">
            <v>158220</v>
          </cell>
        </row>
        <row r="581">
          <cell r="A581">
            <v>17238</v>
          </cell>
          <cell r="B581" t="str">
            <v>LAMINA HR 4.5 MM  6' X 20' 283 C</v>
          </cell>
          <cell r="C581" t="str">
            <v>UND</v>
          </cell>
          <cell r="D581">
            <v>634495</v>
          </cell>
        </row>
        <row r="582">
          <cell r="A582">
            <v>17239</v>
          </cell>
          <cell r="B582" t="str">
            <v>LAMINA HR 3/16" 6' X 20' A-131</v>
          </cell>
          <cell r="C582" t="str">
            <v>UND</v>
          </cell>
          <cell r="D582">
            <v>685428</v>
          </cell>
        </row>
        <row r="583">
          <cell r="A583">
            <v>17241</v>
          </cell>
          <cell r="B583" t="str">
            <v>LAMINA HR 4.0 MM  1000 X 3000 MM</v>
          </cell>
          <cell r="C583" t="str">
            <v>UND</v>
          </cell>
          <cell r="D583">
            <v>122350</v>
          </cell>
        </row>
        <row r="584">
          <cell r="A584">
            <v>17242</v>
          </cell>
          <cell r="B584" t="str">
            <v>LAMINA HR 4.0 MM  1000 X 2440 MM</v>
          </cell>
          <cell r="C584" t="str">
            <v>UND</v>
          </cell>
          <cell r="D584">
            <v>98869</v>
          </cell>
        </row>
        <row r="585">
          <cell r="A585">
            <v>17243</v>
          </cell>
          <cell r="B585" t="str">
            <v>LAMINA HR 4.0 MM  1000 X 2000 MM</v>
          </cell>
          <cell r="C585" t="str">
            <v>UND</v>
          </cell>
          <cell r="D585">
            <v>81566</v>
          </cell>
        </row>
        <row r="586">
          <cell r="A586">
            <v>17244</v>
          </cell>
          <cell r="B586" t="str">
            <v>LAMINA HR 4.0 MM  1000 X 6000 MM</v>
          </cell>
          <cell r="C586" t="str">
            <v>UND</v>
          </cell>
          <cell r="D586">
            <v>233577</v>
          </cell>
        </row>
        <row r="587">
          <cell r="A587">
            <v>17246</v>
          </cell>
          <cell r="B587" t="str">
            <v>LAMINA HR 4.0 MM  1200 X 2400 MM</v>
          </cell>
          <cell r="C587" t="str">
            <v>UND</v>
          </cell>
          <cell r="D587">
            <v>121114</v>
          </cell>
        </row>
        <row r="588">
          <cell r="A588">
            <v>17247</v>
          </cell>
          <cell r="B588" t="str">
            <v>LAMINA HR 4.0 MM  1200 X 6000 MM</v>
          </cell>
          <cell r="C588" t="str">
            <v>UND</v>
          </cell>
          <cell r="D588">
            <v>286410</v>
          </cell>
        </row>
        <row r="589">
          <cell r="A589">
            <v>17250</v>
          </cell>
          <cell r="B589" t="str">
            <v>LAMINA HR 3.4 MM  1000 X 3000 MM</v>
          </cell>
          <cell r="C589" t="str">
            <v>UND</v>
          </cell>
          <cell r="D589">
            <v>98955</v>
          </cell>
        </row>
        <row r="590">
          <cell r="A590">
            <v>17251</v>
          </cell>
          <cell r="B590" t="str">
            <v>LAMINA HR 3.4 MM  1000 X 2400 MM</v>
          </cell>
          <cell r="C590" t="str">
            <v>UND</v>
          </cell>
          <cell r="D590">
            <v>80331</v>
          </cell>
        </row>
        <row r="591">
          <cell r="A591">
            <v>17252</v>
          </cell>
          <cell r="B591" t="str">
            <v>LAMINA HR 3.4 MM  1000 X 2000 MM</v>
          </cell>
          <cell r="C591" t="str">
            <v>UND</v>
          </cell>
          <cell r="D591">
            <v>65970</v>
          </cell>
        </row>
        <row r="592">
          <cell r="A592">
            <v>17253</v>
          </cell>
          <cell r="B592" t="str">
            <v>LAMINA HR 3.4 MM  1200 X 2400 MM</v>
          </cell>
          <cell r="C592" t="str">
            <v>UND</v>
          </cell>
          <cell r="D592">
            <v>98188</v>
          </cell>
        </row>
        <row r="593">
          <cell r="A593">
            <v>17255</v>
          </cell>
          <cell r="B593" t="str">
            <v>LAMINA HR 3.4 MM  1200 X 6000 MM</v>
          </cell>
          <cell r="C593" t="str">
            <v>UND</v>
          </cell>
          <cell r="D593">
            <v>237532</v>
          </cell>
        </row>
        <row r="594">
          <cell r="A594">
            <v>17256</v>
          </cell>
          <cell r="B594" t="str">
            <v>LAMINA HR 3.4 MM  1000 X 6000 MM</v>
          </cell>
          <cell r="C594" t="str">
            <v>UND</v>
          </cell>
          <cell r="D594">
            <v>198973</v>
          </cell>
        </row>
        <row r="595">
          <cell r="A595">
            <v>17260</v>
          </cell>
          <cell r="B595" t="str">
            <v>LAMINA HR 3.0 MM  1200 X 2400 MM</v>
          </cell>
          <cell r="C595" t="str">
            <v>UND</v>
          </cell>
          <cell r="D595">
            <v>87762</v>
          </cell>
        </row>
        <row r="596">
          <cell r="A596">
            <v>17261</v>
          </cell>
          <cell r="B596" t="str">
            <v>LAMINA HR 3.0 MM  1000 X 6000 MM</v>
          </cell>
          <cell r="C596" t="str">
            <v>UND</v>
          </cell>
          <cell r="D596">
            <v>175525</v>
          </cell>
        </row>
        <row r="597">
          <cell r="A597">
            <v>17262</v>
          </cell>
          <cell r="B597" t="str">
            <v>LAMINA HR 3.0 MM  1000 X 3000 MM</v>
          </cell>
          <cell r="C597" t="str">
            <v>UND</v>
          </cell>
          <cell r="D597">
            <v>87762</v>
          </cell>
        </row>
        <row r="598">
          <cell r="A598">
            <v>17263</v>
          </cell>
          <cell r="B598" t="str">
            <v>LAMINA HR 3.0 MM  1000 X 2400 MM</v>
          </cell>
          <cell r="C598" t="str">
            <v>UND</v>
          </cell>
          <cell r="D598">
            <v>70457</v>
          </cell>
        </row>
        <row r="599">
          <cell r="A599">
            <v>17264</v>
          </cell>
          <cell r="B599" t="str">
            <v>LAMINA HR 3.0 MM  1000 X 2000 MM</v>
          </cell>
          <cell r="C599" t="str">
            <v>UND</v>
          </cell>
          <cell r="D599">
            <v>58714</v>
          </cell>
        </row>
        <row r="600">
          <cell r="A600">
            <v>17265</v>
          </cell>
          <cell r="B600" t="str">
            <v>LAMINA HR 3.0 MM  1200 X 6000 MM</v>
          </cell>
          <cell r="C600" t="str">
            <v>UND</v>
          </cell>
          <cell r="D600">
            <v>210136</v>
          </cell>
        </row>
        <row r="601">
          <cell r="A601">
            <v>17266</v>
          </cell>
          <cell r="B601" t="str">
            <v>LAMINA HR 3.0 MM  1200 X 2400 MM A &amp;</v>
          </cell>
          <cell r="C601" t="str">
            <v>UND</v>
          </cell>
          <cell r="D601">
            <v>107305</v>
          </cell>
        </row>
        <row r="602">
          <cell r="A602">
            <v>17269</v>
          </cell>
          <cell r="B602" t="str">
            <v>LAMINA HR 2.5 MM  1200 X 6000 MM</v>
          </cell>
          <cell r="C602" t="str">
            <v>UND</v>
          </cell>
          <cell r="D602">
            <v>174660</v>
          </cell>
        </row>
        <row r="603">
          <cell r="A603">
            <v>17270</v>
          </cell>
          <cell r="B603" t="str">
            <v>LAMINA HR 2.5 MM  1200 X 2400 MM</v>
          </cell>
          <cell r="C603" t="str">
            <v>UND</v>
          </cell>
          <cell r="D603">
            <v>72930</v>
          </cell>
        </row>
        <row r="604">
          <cell r="A604">
            <v>17271</v>
          </cell>
          <cell r="B604" t="str">
            <v>LAMINA HR 2.5 MM  1000 X 6000 MM</v>
          </cell>
          <cell r="C604" t="str">
            <v>UND</v>
          </cell>
          <cell r="D604">
            <v>145859</v>
          </cell>
        </row>
        <row r="605">
          <cell r="A605">
            <v>17272</v>
          </cell>
          <cell r="B605" t="str">
            <v>LAMINA HR 2.5 MM  1000 X 3000 MM</v>
          </cell>
          <cell r="C605" t="str">
            <v>UND</v>
          </cell>
          <cell r="D605">
            <v>72930</v>
          </cell>
        </row>
        <row r="606">
          <cell r="A606">
            <v>17273</v>
          </cell>
          <cell r="B606" t="str">
            <v>LAMINA HR 2.5 MM  1000 X 2400 MM</v>
          </cell>
          <cell r="C606" t="str">
            <v>UND</v>
          </cell>
          <cell r="D606">
            <v>58714</v>
          </cell>
        </row>
        <row r="607">
          <cell r="A607">
            <v>17274</v>
          </cell>
          <cell r="B607" t="str">
            <v>LAMINA HR 2.5 MM  1000 X 2000 MM</v>
          </cell>
          <cell r="C607" t="str">
            <v>UND</v>
          </cell>
          <cell r="D607">
            <v>48826</v>
          </cell>
        </row>
        <row r="608">
          <cell r="A608">
            <v>17275</v>
          </cell>
          <cell r="B608" t="str">
            <v>LAMINA HR 2.5 MM  1200 X 2400 MM A &amp;</v>
          </cell>
          <cell r="C608" t="str">
            <v>UND</v>
          </cell>
          <cell r="D608">
            <v>87930</v>
          </cell>
        </row>
        <row r="609">
          <cell r="A609">
            <v>17280</v>
          </cell>
          <cell r="B609" t="str">
            <v>LAMINA HR 2.0 MM  1000 X 3000 MM</v>
          </cell>
          <cell r="C609" t="str">
            <v>UND</v>
          </cell>
          <cell r="D609">
            <v>58714</v>
          </cell>
        </row>
        <row r="610">
          <cell r="A610">
            <v>17281</v>
          </cell>
          <cell r="B610" t="str">
            <v>LAMINA HR 2.0 MM  1000 X 2400 MM</v>
          </cell>
          <cell r="C610" t="str">
            <v>UND</v>
          </cell>
          <cell r="D610">
            <v>46972</v>
          </cell>
        </row>
        <row r="611">
          <cell r="A611">
            <v>17282</v>
          </cell>
          <cell r="B611" t="str">
            <v>LAMINA HR 2.0 MM  1000 X 2000 MM</v>
          </cell>
          <cell r="C611" t="str">
            <v>UND</v>
          </cell>
          <cell r="D611">
            <v>39184</v>
          </cell>
        </row>
        <row r="612">
          <cell r="A612">
            <v>17283</v>
          </cell>
          <cell r="B612" t="str">
            <v>LAMINA HR 2.0 MM  1200 X 2400 MM</v>
          </cell>
          <cell r="C612" t="str">
            <v>UND</v>
          </cell>
          <cell r="D612">
            <v>58096</v>
          </cell>
        </row>
        <row r="613">
          <cell r="A613">
            <v>17284</v>
          </cell>
          <cell r="B613" t="str">
            <v>LAMINA HR 2.0 MM  1000 X 6000 MM</v>
          </cell>
          <cell r="C613" t="str">
            <v>UND</v>
          </cell>
          <cell r="D613">
            <v>116440</v>
          </cell>
        </row>
        <row r="614">
          <cell r="A614">
            <v>18012</v>
          </cell>
          <cell r="B614" t="str">
            <v>KILO LAMINA HR 9.0 MM</v>
          </cell>
          <cell r="C614" t="str">
            <v>KGM</v>
          </cell>
          <cell r="D614">
            <v>1254</v>
          </cell>
        </row>
        <row r="615">
          <cell r="A615">
            <v>18013</v>
          </cell>
          <cell r="B615" t="str">
            <v>KILO LAMINA HR 8.0 MM</v>
          </cell>
          <cell r="C615" t="str">
            <v>KGM</v>
          </cell>
          <cell r="D615">
            <v>1254</v>
          </cell>
        </row>
        <row r="616">
          <cell r="A616">
            <v>18014</v>
          </cell>
          <cell r="B616" t="str">
            <v>KILO LAMINA HR 9.53 MM 1219 A-131</v>
          </cell>
          <cell r="C616" t="str">
            <v>KGM</v>
          </cell>
          <cell r="D616">
            <v>1254</v>
          </cell>
        </row>
        <row r="617">
          <cell r="A617">
            <v>18080</v>
          </cell>
          <cell r="B617" t="str">
            <v>KILO LAMINA HR 9.0 MM  6' X 20'</v>
          </cell>
          <cell r="C617" t="str">
            <v>KGM</v>
          </cell>
          <cell r="D617">
            <v>1403</v>
          </cell>
        </row>
        <row r="618">
          <cell r="A618">
            <v>18081</v>
          </cell>
          <cell r="B618" t="str">
            <v>KILO LAMINA HR 9.0 MM  1200 X 2400 M</v>
          </cell>
          <cell r="C618" t="str">
            <v>KGM</v>
          </cell>
          <cell r="D618">
            <v>1254</v>
          </cell>
        </row>
        <row r="619">
          <cell r="A619">
            <v>18082</v>
          </cell>
          <cell r="B619" t="str">
            <v>KILO LAMINA HR 9.0 MM  8' X 20'</v>
          </cell>
          <cell r="C619" t="str">
            <v>KG</v>
          </cell>
          <cell r="D619">
            <v>1403</v>
          </cell>
        </row>
        <row r="620">
          <cell r="A620">
            <v>18083</v>
          </cell>
          <cell r="B620" t="str">
            <v>KILO LAMINA HR 9.0 MM  1200 X 2400 M</v>
          </cell>
          <cell r="C620" t="str">
            <v>KGM</v>
          </cell>
          <cell r="D620">
            <v>1254</v>
          </cell>
        </row>
        <row r="621">
          <cell r="A621">
            <v>18084</v>
          </cell>
          <cell r="B621" t="str">
            <v>KILO LAMINA HR 9.0 MM  1000 X 2000 M</v>
          </cell>
          <cell r="C621" t="str">
            <v>KGM</v>
          </cell>
          <cell r="D621">
            <v>1254</v>
          </cell>
        </row>
        <row r="622">
          <cell r="A622">
            <v>18085</v>
          </cell>
          <cell r="B622" t="str">
            <v>KILO LAMINA HR 9.0 MM  1000 X 6000 M</v>
          </cell>
          <cell r="C622" t="str">
            <v>KGM</v>
          </cell>
          <cell r="D622">
            <v>1254</v>
          </cell>
        </row>
        <row r="623">
          <cell r="A623">
            <v>18086</v>
          </cell>
          <cell r="B623" t="str">
            <v>KILO LAMINA HR 9.0 MM  1000 X 3000 M</v>
          </cell>
          <cell r="C623" t="str">
            <v>KGM</v>
          </cell>
          <cell r="D623">
            <v>1254</v>
          </cell>
        </row>
        <row r="624">
          <cell r="A624">
            <v>18087</v>
          </cell>
          <cell r="B624" t="str">
            <v>KILO LAMINA HR 9.0 MM  1000 BOBINA</v>
          </cell>
          <cell r="C624" t="str">
            <v>KGM</v>
          </cell>
          <cell r="D624">
            <v>1201</v>
          </cell>
        </row>
        <row r="625">
          <cell r="A625">
            <v>18088</v>
          </cell>
          <cell r="B625" t="str">
            <v>KILO LAMINA HR 9.0 MM  1200 BOBINA</v>
          </cell>
          <cell r="C625" t="str">
            <v>KGM</v>
          </cell>
          <cell r="D625">
            <v>1201</v>
          </cell>
        </row>
        <row r="626">
          <cell r="A626">
            <v>18090</v>
          </cell>
          <cell r="B626" t="str">
            <v>KILO LAMINA HR 8.0 MM  6' X 20'</v>
          </cell>
          <cell r="C626" t="str">
            <v>KGM</v>
          </cell>
          <cell r="D626">
            <v>1403</v>
          </cell>
        </row>
        <row r="627">
          <cell r="A627">
            <v>18091</v>
          </cell>
          <cell r="B627" t="str">
            <v>KILO LAMINA HR 8.0 MM  1200 X 2400 M</v>
          </cell>
          <cell r="C627" t="str">
            <v>KGM</v>
          </cell>
          <cell r="D627">
            <v>1254</v>
          </cell>
        </row>
        <row r="628">
          <cell r="A628">
            <v>18092</v>
          </cell>
          <cell r="B628" t="str">
            <v>KILO LAMINA HR 8.0 MM  8' X 20'</v>
          </cell>
          <cell r="C628" t="str">
            <v>KGM</v>
          </cell>
          <cell r="D628">
            <v>1403</v>
          </cell>
        </row>
        <row r="629">
          <cell r="A629">
            <v>18093</v>
          </cell>
          <cell r="B629" t="str">
            <v>KILO LAMINA HR 8.0 MM  1200 X 2400 M</v>
          </cell>
          <cell r="C629" t="str">
            <v>KGM</v>
          </cell>
          <cell r="D629">
            <v>1254</v>
          </cell>
        </row>
        <row r="630">
          <cell r="A630">
            <v>18094</v>
          </cell>
          <cell r="B630" t="str">
            <v>KILO LAMINA HR 8.0 MM  1000 X 2000 M</v>
          </cell>
          <cell r="C630" t="str">
            <v>KGM</v>
          </cell>
          <cell r="D630">
            <v>1254</v>
          </cell>
        </row>
        <row r="631">
          <cell r="A631">
            <v>18095</v>
          </cell>
          <cell r="B631" t="str">
            <v>KILO LAMINA HR 8.0 MM  1000 X 6000 M</v>
          </cell>
          <cell r="C631" t="str">
            <v>KGM</v>
          </cell>
          <cell r="D631">
            <v>1254</v>
          </cell>
        </row>
        <row r="632">
          <cell r="A632">
            <v>180951</v>
          </cell>
          <cell r="B632" t="str">
            <v>KILO LAMINA HR 8.0 MM  1200 X 6000 M</v>
          </cell>
          <cell r="C632" t="str">
            <v>KGM</v>
          </cell>
          <cell r="D632">
            <v>1254</v>
          </cell>
        </row>
        <row r="633">
          <cell r="A633">
            <v>18096</v>
          </cell>
          <cell r="B633" t="str">
            <v>KILO LAMINA HR 8.0 MM  1000 X 3000 M</v>
          </cell>
          <cell r="C633" t="str">
            <v>KGM</v>
          </cell>
          <cell r="D633">
            <v>1254</v>
          </cell>
        </row>
        <row r="634">
          <cell r="A634">
            <v>18097</v>
          </cell>
          <cell r="B634" t="str">
            <v>KILO LAMINA HR 8.0 MM  1000 BOBINA</v>
          </cell>
          <cell r="C634" t="str">
            <v>KGM</v>
          </cell>
          <cell r="D634">
            <v>1201</v>
          </cell>
        </row>
        <row r="635">
          <cell r="A635">
            <v>18098</v>
          </cell>
          <cell r="B635" t="str">
            <v>KILO LAMINA HR 8.0 MM  1200 BOBINA</v>
          </cell>
          <cell r="C635" t="str">
            <v>KGM</v>
          </cell>
          <cell r="D635">
            <v>1201</v>
          </cell>
        </row>
        <row r="636">
          <cell r="A636">
            <v>180991</v>
          </cell>
          <cell r="B636" t="str">
            <v>KILO LAMINA HR 7.94 MM 1219 A-131</v>
          </cell>
          <cell r="C636" t="str">
            <v>KGM</v>
          </cell>
          <cell r="D636">
            <v>1201</v>
          </cell>
        </row>
        <row r="637">
          <cell r="A637">
            <v>180992</v>
          </cell>
          <cell r="B637" t="str">
            <v>KILO LAMINA HR 6.35 MM 1219 A-131</v>
          </cell>
          <cell r="C637" t="str">
            <v>KGM</v>
          </cell>
          <cell r="D637">
            <v>1201</v>
          </cell>
        </row>
        <row r="638">
          <cell r="A638">
            <v>18100</v>
          </cell>
          <cell r="B638" t="str">
            <v>KILO LAMINA HR 6.0 MM  1200 BOBINA</v>
          </cell>
          <cell r="C638" t="str">
            <v>KGM</v>
          </cell>
          <cell r="D638">
            <v>1201</v>
          </cell>
        </row>
        <row r="639">
          <cell r="A639">
            <v>18101</v>
          </cell>
          <cell r="B639" t="str">
            <v>KILO LAMINA HR 6.0 MM  1000 BOBINA</v>
          </cell>
          <cell r="C639" t="str">
            <v>KGM</v>
          </cell>
          <cell r="D639">
            <v>1201</v>
          </cell>
        </row>
        <row r="640">
          <cell r="A640">
            <v>18102</v>
          </cell>
          <cell r="B640" t="str">
            <v>KILO LAMINA HR 6.0 MM  1000 X 2000 M</v>
          </cell>
          <cell r="C640" t="str">
            <v>KGM</v>
          </cell>
          <cell r="D640">
            <v>1237</v>
          </cell>
        </row>
        <row r="641">
          <cell r="A641">
            <v>18103</v>
          </cell>
          <cell r="B641" t="str">
            <v>KILO LAMINA HR 6.0 MM  1200 X 2400 M</v>
          </cell>
          <cell r="C641" t="str">
            <v>KGM</v>
          </cell>
          <cell r="D641">
            <v>1237</v>
          </cell>
        </row>
        <row r="642">
          <cell r="A642">
            <v>18104</v>
          </cell>
          <cell r="B642" t="str">
            <v>KILO LAMINA HR 6.0 MM  1000 X 3000 M</v>
          </cell>
          <cell r="C642" t="str">
            <v>KGM</v>
          </cell>
          <cell r="D642">
            <v>1237</v>
          </cell>
        </row>
        <row r="643">
          <cell r="A643">
            <v>18105</v>
          </cell>
          <cell r="B643" t="str">
            <v>KILO LAMINA HR 6.0 MM  6' X 20'</v>
          </cell>
          <cell r="C643" t="str">
            <v>KGM</v>
          </cell>
          <cell r="D643">
            <v>1403</v>
          </cell>
        </row>
        <row r="644">
          <cell r="A644">
            <v>18106</v>
          </cell>
          <cell r="B644" t="str">
            <v>KILO LAMINA HR 6.0 MM  1000 X 6000 M</v>
          </cell>
          <cell r="C644" t="str">
            <v>KGM</v>
          </cell>
          <cell r="D644">
            <v>1237</v>
          </cell>
        </row>
        <row r="645">
          <cell r="A645">
            <v>18107</v>
          </cell>
          <cell r="B645" t="str">
            <v>KILO LAMINA HR 6.0 MM  8' X 20'</v>
          </cell>
          <cell r="C645" t="str">
            <v>KGM</v>
          </cell>
          <cell r="D645">
            <v>1403</v>
          </cell>
        </row>
        <row r="646">
          <cell r="A646">
            <v>18108</v>
          </cell>
          <cell r="B646" t="str">
            <v>KILO LAMINA HR 6.0 MM</v>
          </cell>
          <cell r="C646" t="str">
            <v>KGM</v>
          </cell>
          <cell r="D646">
            <v>1237</v>
          </cell>
        </row>
        <row r="647">
          <cell r="A647">
            <v>18109</v>
          </cell>
          <cell r="B647" t="str">
            <v>KILO LAMINA HR 4.76 MM 1219 A-131</v>
          </cell>
          <cell r="C647" t="str">
            <v>KGM</v>
          </cell>
          <cell r="D647">
            <v>1201</v>
          </cell>
        </row>
        <row r="648">
          <cell r="A648">
            <v>18110</v>
          </cell>
          <cell r="B648" t="str">
            <v>KILO LAMINA HR 4.5 MM  1200 BOBINA</v>
          </cell>
          <cell r="C648" t="str">
            <v>KGM</v>
          </cell>
          <cell r="D648">
            <v>1201</v>
          </cell>
        </row>
        <row r="649">
          <cell r="A649">
            <v>18111</v>
          </cell>
          <cell r="B649" t="str">
            <v>KILO LAMINA HR 4.5 MM  1000 BOBINA</v>
          </cell>
          <cell r="C649" t="str">
            <v>KGM</v>
          </cell>
          <cell r="D649">
            <v>1201</v>
          </cell>
        </row>
        <row r="650">
          <cell r="A650">
            <v>18112</v>
          </cell>
          <cell r="B650" t="str">
            <v>KILO LAMINA HR 4.5 MM  1000 X 2000 M</v>
          </cell>
          <cell r="C650" t="str">
            <v>KGM</v>
          </cell>
          <cell r="D650">
            <v>1237</v>
          </cell>
        </row>
        <row r="651">
          <cell r="A651">
            <v>18113</v>
          </cell>
          <cell r="B651" t="str">
            <v>KILO LAMINA HR 4.5 MM  1200 X 2400 M</v>
          </cell>
          <cell r="C651" t="str">
            <v>KGM</v>
          </cell>
          <cell r="D651">
            <v>1237</v>
          </cell>
        </row>
        <row r="652">
          <cell r="A652">
            <v>18114</v>
          </cell>
          <cell r="B652" t="str">
            <v>KILO LAMINA HR 4.5 MM  1000 X 3000 M</v>
          </cell>
          <cell r="C652" t="str">
            <v>KGM</v>
          </cell>
          <cell r="D652">
            <v>1237</v>
          </cell>
        </row>
        <row r="653">
          <cell r="A653">
            <v>18115</v>
          </cell>
          <cell r="B653" t="str">
            <v>KILO LAMINA HR 4.5 MM  6' X 20'</v>
          </cell>
          <cell r="C653" t="str">
            <v>KGM</v>
          </cell>
          <cell r="D653">
            <v>1502</v>
          </cell>
        </row>
        <row r="654">
          <cell r="A654">
            <v>18116</v>
          </cell>
          <cell r="B654" t="str">
            <v>KILO LAMINA HR 4.5 MM  1000 X 6000 M</v>
          </cell>
          <cell r="C654" t="str">
            <v>KGM</v>
          </cell>
          <cell r="D654">
            <v>1237</v>
          </cell>
        </row>
        <row r="655">
          <cell r="A655">
            <v>18117</v>
          </cell>
          <cell r="B655" t="str">
            <v>KILO LAMINA HR 4.5 MM</v>
          </cell>
          <cell r="C655" t="str">
            <v>KGM</v>
          </cell>
          <cell r="D655">
            <v>1237</v>
          </cell>
        </row>
        <row r="656">
          <cell r="A656">
            <v>18120</v>
          </cell>
          <cell r="B656" t="str">
            <v>KILO LAMINA HR 4.0 MM  1200 BOBINA</v>
          </cell>
          <cell r="C656" t="str">
            <v>KGM</v>
          </cell>
          <cell r="D656">
            <v>1214</v>
          </cell>
        </row>
        <row r="657">
          <cell r="A657">
            <v>18121</v>
          </cell>
          <cell r="B657" t="str">
            <v>KILO LAMINA HR 4.0 MM  1000 BOBINA</v>
          </cell>
          <cell r="C657" t="str">
            <v>KGM</v>
          </cell>
          <cell r="D657">
            <v>1214</v>
          </cell>
        </row>
        <row r="658">
          <cell r="A658">
            <v>18122</v>
          </cell>
          <cell r="B658" t="str">
            <v>KILO LAMINA HR 4.0 MM  1200 X 2400 M</v>
          </cell>
          <cell r="C658" t="str">
            <v>KGM</v>
          </cell>
          <cell r="D658">
            <v>1236</v>
          </cell>
        </row>
        <row r="659">
          <cell r="A659">
            <v>18123</v>
          </cell>
          <cell r="B659" t="str">
            <v>KILO LAMINA HR 4.0 MM</v>
          </cell>
          <cell r="C659" t="str">
            <v>KGM</v>
          </cell>
          <cell r="D659">
            <v>1236</v>
          </cell>
        </row>
        <row r="660">
          <cell r="A660">
            <v>18128</v>
          </cell>
          <cell r="B660" t="str">
            <v>KILO LAMINA HR 3.7 MM  1000 BOBINA</v>
          </cell>
          <cell r="C660" t="str">
            <v>KGM</v>
          </cell>
          <cell r="D660">
            <v>1214</v>
          </cell>
        </row>
        <row r="661">
          <cell r="A661">
            <v>18129</v>
          </cell>
          <cell r="B661" t="str">
            <v>KILO LAMINA HR 3.4 MM</v>
          </cell>
          <cell r="C661" t="str">
            <v>KG</v>
          </cell>
          <cell r="D661">
            <v>1236</v>
          </cell>
        </row>
        <row r="662">
          <cell r="A662">
            <v>18130</v>
          </cell>
          <cell r="B662" t="str">
            <v>KILO LAMINA HR 3.4 MM  1000 BOBINA</v>
          </cell>
          <cell r="C662" t="str">
            <v>KGM</v>
          </cell>
          <cell r="D662">
            <v>1214</v>
          </cell>
        </row>
        <row r="663">
          <cell r="A663">
            <v>18131</v>
          </cell>
          <cell r="B663" t="str">
            <v>KILO LAMINA HR 3.4 MM  1200 BOBINA</v>
          </cell>
          <cell r="C663" t="str">
            <v>KGM</v>
          </cell>
          <cell r="D663">
            <v>1214</v>
          </cell>
        </row>
        <row r="664">
          <cell r="A664">
            <v>18140</v>
          </cell>
          <cell r="B664" t="str">
            <v>KILO LAMINA HR 3.0 MM  1200 BOBINA</v>
          </cell>
          <cell r="C664" t="str">
            <v>KGM</v>
          </cell>
          <cell r="D664">
            <v>1201</v>
          </cell>
        </row>
        <row r="665">
          <cell r="A665">
            <v>18141</v>
          </cell>
          <cell r="B665" t="str">
            <v>KILO LAMINA HR 3.0 MM  1000 BOBINA</v>
          </cell>
          <cell r="C665" t="str">
            <v>KGM</v>
          </cell>
          <cell r="D665">
            <v>1201</v>
          </cell>
        </row>
        <row r="666">
          <cell r="A666">
            <v>18142</v>
          </cell>
          <cell r="B666" t="str">
            <v>KILO LAMINA HR 3.0 MM  1000 X 2000 M</v>
          </cell>
          <cell r="C666" t="str">
            <v>KG</v>
          </cell>
          <cell r="D666">
            <v>1237</v>
          </cell>
        </row>
        <row r="667">
          <cell r="A667">
            <v>18143</v>
          </cell>
          <cell r="B667" t="str">
            <v>KILO LAMINA HR 3.0 MM  1200 X 2400 M</v>
          </cell>
          <cell r="C667" t="str">
            <v>KG</v>
          </cell>
          <cell r="D667">
            <v>1237</v>
          </cell>
        </row>
        <row r="668">
          <cell r="A668">
            <v>18144</v>
          </cell>
          <cell r="B668" t="str">
            <v>KILO LAMINA HR 3.0 MM  1000 X 3000 M</v>
          </cell>
          <cell r="C668" t="str">
            <v>KG</v>
          </cell>
          <cell r="D668">
            <v>1237</v>
          </cell>
        </row>
        <row r="669">
          <cell r="A669">
            <v>18145</v>
          </cell>
          <cell r="B669" t="str">
            <v>KILO LAMINA HR 3.0 MM  1000 X 6000 M</v>
          </cell>
          <cell r="C669" t="str">
            <v>KG</v>
          </cell>
          <cell r="D669">
            <v>1237</v>
          </cell>
        </row>
        <row r="670">
          <cell r="A670">
            <v>18146</v>
          </cell>
          <cell r="B670" t="str">
            <v>KILO LAMINA HR 3.0 MM  1200 BOBINA A</v>
          </cell>
          <cell r="C670" t="str">
            <v>KGM</v>
          </cell>
          <cell r="D670">
            <v>1452</v>
          </cell>
        </row>
        <row r="671">
          <cell r="A671">
            <v>18147</v>
          </cell>
          <cell r="B671" t="str">
            <v>KILO LAMINA HR 3.0 MM</v>
          </cell>
          <cell r="C671" t="str">
            <v>KG</v>
          </cell>
          <cell r="D671">
            <v>1237</v>
          </cell>
        </row>
        <row r="672">
          <cell r="A672">
            <v>18148</v>
          </cell>
          <cell r="B672" t="str">
            <v>KILO LAMINA HR 3.0 MM  1219 X 2440 A</v>
          </cell>
          <cell r="C672" t="str">
            <v>KG</v>
          </cell>
          <cell r="D672">
            <v>1490</v>
          </cell>
        </row>
        <row r="673">
          <cell r="A673">
            <v>18150</v>
          </cell>
          <cell r="B673" t="str">
            <v>KILO LAMINA HR 2.5 MM  1200 BOBINA</v>
          </cell>
          <cell r="C673" t="str">
            <v>KGM</v>
          </cell>
          <cell r="D673">
            <v>1201</v>
          </cell>
        </row>
        <row r="674">
          <cell r="A674">
            <v>18151</v>
          </cell>
          <cell r="B674" t="str">
            <v>KILO LAMINA HR 2.5 MM  1000 BOBINA</v>
          </cell>
          <cell r="C674" t="str">
            <v>KGM</v>
          </cell>
          <cell r="D674">
            <v>1201</v>
          </cell>
        </row>
        <row r="675">
          <cell r="A675">
            <v>18152</v>
          </cell>
          <cell r="B675" t="str">
            <v>KILO LAMINA HR 2.5 MM  1000 X 2000 M</v>
          </cell>
          <cell r="C675" t="str">
            <v>KGM</v>
          </cell>
          <cell r="D675">
            <v>1237</v>
          </cell>
        </row>
        <row r="676">
          <cell r="A676">
            <v>18153</v>
          </cell>
          <cell r="B676" t="str">
            <v>KILO LAMINA HR 2.5 MM  1200 X 2400 M</v>
          </cell>
          <cell r="C676" t="str">
            <v>KGM</v>
          </cell>
          <cell r="D676">
            <v>1237</v>
          </cell>
        </row>
        <row r="677">
          <cell r="A677">
            <v>18154</v>
          </cell>
          <cell r="B677" t="str">
            <v>KILO LAMINA HR 2.5 MM  1000 X 3000 M</v>
          </cell>
          <cell r="C677" t="str">
            <v>KGM</v>
          </cell>
          <cell r="D677">
            <v>1237</v>
          </cell>
        </row>
        <row r="678">
          <cell r="A678">
            <v>18155</v>
          </cell>
          <cell r="B678" t="str">
            <v>KILO LAMINA HR 2.5 MM  1200 BOBINA A</v>
          </cell>
          <cell r="C678" t="str">
            <v>KGM</v>
          </cell>
          <cell r="D678">
            <v>1452</v>
          </cell>
        </row>
        <row r="679">
          <cell r="A679">
            <v>18156</v>
          </cell>
          <cell r="B679" t="str">
            <v>KILO LAMINA HR 2.5 MM</v>
          </cell>
          <cell r="C679" t="str">
            <v>KGM</v>
          </cell>
          <cell r="D679">
            <v>1237</v>
          </cell>
        </row>
        <row r="680">
          <cell r="A680">
            <v>18157</v>
          </cell>
          <cell r="B680" t="str">
            <v>KILO LAMINA HR 2.5 MM 1200 X 2400MM</v>
          </cell>
          <cell r="C680" t="str">
            <v>KGM</v>
          </cell>
          <cell r="D680">
            <v>1490</v>
          </cell>
        </row>
        <row r="681">
          <cell r="A681">
            <v>18158</v>
          </cell>
          <cell r="B681" t="str">
            <v>KILO LAMINA HR 2.5 MM  A &amp; D</v>
          </cell>
          <cell r="C681" t="str">
            <v>KGM</v>
          </cell>
          <cell r="D681">
            <v>1490</v>
          </cell>
        </row>
        <row r="682">
          <cell r="A682">
            <v>18160</v>
          </cell>
          <cell r="B682" t="str">
            <v>KILO LAMINA HR 2.0 MM  1000 BOBINA</v>
          </cell>
          <cell r="C682" t="str">
            <v>KGM</v>
          </cell>
          <cell r="D682">
            <v>1201</v>
          </cell>
        </row>
        <row r="683">
          <cell r="A683">
            <v>18161</v>
          </cell>
          <cell r="B683" t="str">
            <v>KILO LAMINA HR 2.0 MM  1220 BOBINA</v>
          </cell>
          <cell r="C683" t="str">
            <v>KGM</v>
          </cell>
          <cell r="D683">
            <v>1201</v>
          </cell>
        </row>
        <row r="684">
          <cell r="A684">
            <v>18162</v>
          </cell>
          <cell r="B684" t="str">
            <v>KILO LAMINA HR 2.0 MM</v>
          </cell>
          <cell r="C684" t="str">
            <v>KGM</v>
          </cell>
          <cell r="D684">
            <v>1237</v>
          </cell>
        </row>
        <row r="685">
          <cell r="A685">
            <v>18163</v>
          </cell>
          <cell r="B685" t="str">
            <v>KILO LAMINA HR 2.0 MM  1000 A &amp; D</v>
          </cell>
          <cell r="C685" t="str">
            <v>KGM</v>
          </cell>
          <cell r="D685">
            <v>1470</v>
          </cell>
        </row>
        <row r="686">
          <cell r="A686">
            <v>18165</v>
          </cell>
          <cell r="B686" t="str">
            <v>KILO LAMINA HR 1.8 MM  1000 BOBINA</v>
          </cell>
          <cell r="C686" t="str">
            <v>KGM</v>
          </cell>
          <cell r="D686">
            <v>1351</v>
          </cell>
        </row>
        <row r="687">
          <cell r="A687">
            <v>18170</v>
          </cell>
          <cell r="B687" t="str">
            <v>KILO LAMINA HR 1.5 MM  1200 BOBINA</v>
          </cell>
          <cell r="C687" t="str">
            <v>KGM</v>
          </cell>
          <cell r="D687">
            <v>1643</v>
          </cell>
        </row>
        <row r="688">
          <cell r="A688">
            <v>18171</v>
          </cell>
          <cell r="B688" t="str">
            <v>KILO LAMINA HR 1.5 MM  1000 BOBINA</v>
          </cell>
          <cell r="C688" t="str">
            <v>KG</v>
          </cell>
          <cell r="D688">
            <v>1643</v>
          </cell>
        </row>
        <row r="689">
          <cell r="A689">
            <v>18180</v>
          </cell>
          <cell r="B689" t="str">
            <v>KILO LAMINA HR 1.2 MM  1000 BOBINA</v>
          </cell>
          <cell r="C689" t="str">
            <v>KGM</v>
          </cell>
          <cell r="D689">
            <v>1643</v>
          </cell>
        </row>
        <row r="690">
          <cell r="A690">
            <v>18181</v>
          </cell>
          <cell r="B690" t="str">
            <v>KILO LAMINA HR 1.2 MM  1200 BOBINA A</v>
          </cell>
          <cell r="C690" t="str">
            <v>KGM</v>
          </cell>
          <cell r="D690">
            <v>1643</v>
          </cell>
        </row>
        <row r="691">
          <cell r="A691">
            <v>18182</v>
          </cell>
          <cell r="B691" t="str">
            <v>KILO LAMINA HR 1.2 MM  1200 BOBINA</v>
          </cell>
          <cell r="C691" t="str">
            <v>KGM</v>
          </cell>
          <cell r="D691">
            <v>1643</v>
          </cell>
        </row>
        <row r="692">
          <cell r="A692">
            <v>18500</v>
          </cell>
          <cell r="B692" t="str">
            <v>LAMINA ANT/ABR DILLIDUR 400 6MM 2X6</v>
          </cell>
          <cell r="C692" t="str">
            <v>UND</v>
          </cell>
          <cell r="D692">
            <v>2607150</v>
          </cell>
        </row>
        <row r="693">
          <cell r="A693">
            <v>18501</v>
          </cell>
          <cell r="B693" t="str">
            <v>KILO ANT/ABR DILLIDUR 400 6MM</v>
          </cell>
          <cell r="C693" t="str">
            <v>KGM</v>
          </cell>
          <cell r="D693">
            <v>5460</v>
          </cell>
        </row>
        <row r="694">
          <cell r="A694">
            <v>18510</v>
          </cell>
          <cell r="B694" t="str">
            <v>LAMINA ANT/ABR DILLIDUR 400 8MM 2X6</v>
          </cell>
          <cell r="C694" t="str">
            <v>UND</v>
          </cell>
          <cell r="D694">
            <v>3136309</v>
          </cell>
        </row>
        <row r="695">
          <cell r="A695">
            <v>18511</v>
          </cell>
          <cell r="B695" t="str">
            <v>KILO ANT/ABR DILLIDUR 400 8MM</v>
          </cell>
          <cell r="C695" t="str">
            <v>KGM</v>
          </cell>
          <cell r="D695">
            <v>4926</v>
          </cell>
        </row>
        <row r="696">
          <cell r="A696">
            <v>18520</v>
          </cell>
          <cell r="B696" t="str">
            <v>LAMINA ANT/ABR DILLIDUR 400 10MM 2X6</v>
          </cell>
          <cell r="C696" t="str">
            <v>UND</v>
          </cell>
          <cell r="D696">
            <v>3659440</v>
          </cell>
        </row>
        <row r="697">
          <cell r="A697">
            <v>18521</v>
          </cell>
          <cell r="B697" t="str">
            <v>KILO ANT/ABR DILLIDUR 400 10MM</v>
          </cell>
          <cell r="C697" t="str">
            <v>KGM</v>
          </cell>
          <cell r="D697">
            <v>4672</v>
          </cell>
        </row>
        <row r="698">
          <cell r="A698">
            <v>18530</v>
          </cell>
          <cell r="B698" t="str">
            <v>LAMINA ANT/ABR DILLIDUR 400 12MM 2X6</v>
          </cell>
          <cell r="C698" t="str">
            <v>UND</v>
          </cell>
          <cell r="D698">
            <v>4169943</v>
          </cell>
        </row>
        <row r="699">
          <cell r="A699">
            <v>18531</v>
          </cell>
          <cell r="B699" t="str">
            <v>KILO ANT/ABR DILLIDUR 400 12MM</v>
          </cell>
          <cell r="C699" t="str">
            <v>KGM</v>
          </cell>
          <cell r="D699">
            <v>4356</v>
          </cell>
        </row>
        <row r="700">
          <cell r="A700">
            <v>18540</v>
          </cell>
          <cell r="B700" t="str">
            <v>LAMINA ANT/ABR DILLIDUR 400 16MM 2X6</v>
          </cell>
          <cell r="C700" t="str">
            <v>UND</v>
          </cell>
          <cell r="D700">
            <v>5559925</v>
          </cell>
        </row>
        <row r="701">
          <cell r="A701">
            <v>18541</v>
          </cell>
          <cell r="B701" t="str">
            <v>KILO ANT/ABR DILLIDUR 400 16MM</v>
          </cell>
          <cell r="C701" t="str">
            <v>KGM</v>
          </cell>
          <cell r="D701">
            <v>4356</v>
          </cell>
        </row>
        <row r="702">
          <cell r="A702">
            <v>18550</v>
          </cell>
          <cell r="B702" t="str">
            <v>LAMINA ANT/ABR DILLIDUR 400 20MM 2X6</v>
          </cell>
          <cell r="C702" t="str">
            <v>UND</v>
          </cell>
          <cell r="D702">
            <v>6949906</v>
          </cell>
        </row>
        <row r="703">
          <cell r="A703">
            <v>18551</v>
          </cell>
          <cell r="B703" t="str">
            <v>KILO ANT/ABR DILLIDUR 400 20MM</v>
          </cell>
          <cell r="C703" t="str">
            <v>KGM</v>
          </cell>
          <cell r="D703">
            <v>4356</v>
          </cell>
        </row>
        <row r="704">
          <cell r="A704">
            <v>18560</v>
          </cell>
          <cell r="B704" t="str">
            <v>LAMINA ANT/ABR DILLIDUR 400 25MM 2X6</v>
          </cell>
          <cell r="C704" t="str">
            <v>UND</v>
          </cell>
          <cell r="D704">
            <v>8688291</v>
          </cell>
        </row>
        <row r="705">
          <cell r="A705">
            <v>18561</v>
          </cell>
          <cell r="B705" t="str">
            <v>KILO ANT/ABR DILLIDUR 400 25MM</v>
          </cell>
          <cell r="C705" t="str">
            <v>KGM</v>
          </cell>
          <cell r="D705">
            <v>4356</v>
          </cell>
        </row>
        <row r="706">
          <cell r="A706">
            <v>18570</v>
          </cell>
          <cell r="B706" t="str">
            <v>LAMINA ANT/ABR DILLIDUR 400 32MM 2X6</v>
          </cell>
          <cell r="C706" t="str">
            <v>UND</v>
          </cell>
          <cell r="D706">
            <v>11134367</v>
          </cell>
        </row>
        <row r="707">
          <cell r="A707">
            <v>18571</v>
          </cell>
          <cell r="B707" t="str">
            <v>KILO ANT/ABR DILLIDUR 400 32MM</v>
          </cell>
          <cell r="C707" t="str">
            <v>KGM</v>
          </cell>
          <cell r="D707">
            <v>4356</v>
          </cell>
        </row>
        <row r="708">
          <cell r="A708">
            <v>18580</v>
          </cell>
          <cell r="B708" t="str">
            <v>LAMINA ANT/ABR DILLIDUR 400 38MM 2X6</v>
          </cell>
          <cell r="C708" t="str">
            <v>UND</v>
          </cell>
          <cell r="D708">
            <v>13842875</v>
          </cell>
        </row>
        <row r="709">
          <cell r="A709">
            <v>18581</v>
          </cell>
          <cell r="B709" t="str">
            <v>KILO ANT/ABR DILLIDUR 400 38MM</v>
          </cell>
          <cell r="C709" t="str">
            <v>KGM</v>
          </cell>
          <cell r="D709">
            <v>4566</v>
          </cell>
        </row>
        <row r="710">
          <cell r="A710">
            <v>18590</v>
          </cell>
          <cell r="B710" t="str">
            <v>LAMINA ANT/ABR DILLIDUR 400 50MM 2X6</v>
          </cell>
          <cell r="C710" t="str">
            <v>UND</v>
          </cell>
          <cell r="D710">
            <v>17883868</v>
          </cell>
        </row>
        <row r="711">
          <cell r="A711">
            <v>18591</v>
          </cell>
          <cell r="B711" t="str">
            <v>KILO ANT/ABR DILLIDUR 400 50MM</v>
          </cell>
          <cell r="C711" t="str">
            <v>KGM</v>
          </cell>
          <cell r="D711">
            <v>4566</v>
          </cell>
        </row>
        <row r="712">
          <cell r="A712">
            <v>18600</v>
          </cell>
          <cell r="B712" t="str">
            <v>LAMINA ANT/ABR FORA 400 4.5MM 2X6 MT</v>
          </cell>
          <cell r="C712" t="str">
            <v>UND</v>
          </cell>
          <cell r="D712">
            <v>2288693</v>
          </cell>
        </row>
        <row r="713">
          <cell r="A713">
            <v>18601</v>
          </cell>
          <cell r="B713" t="str">
            <v>KILO ANT/ABR FORA 400 4.5MM</v>
          </cell>
          <cell r="C713" t="str">
            <v>KGM</v>
          </cell>
          <cell r="D713">
            <v>6447</v>
          </cell>
        </row>
        <row r="714">
          <cell r="A714">
            <v>18706</v>
          </cell>
          <cell r="B714" t="str">
            <v>KILO LAMINA HR 1.80 X 1000 SAE 1008</v>
          </cell>
          <cell r="C714" t="str">
            <v>KGM</v>
          </cell>
          <cell r="D714">
            <v>1302</v>
          </cell>
        </row>
        <row r="715">
          <cell r="A715">
            <v>18710</v>
          </cell>
          <cell r="B715" t="str">
            <v>KILO LAMINA HR 1.90 X 1000 SAE 1008</v>
          </cell>
          <cell r="C715" t="str">
            <v>KGM</v>
          </cell>
          <cell r="D715">
            <v>1302</v>
          </cell>
        </row>
        <row r="716">
          <cell r="A716">
            <v>18720</v>
          </cell>
          <cell r="B716" t="str">
            <v>KILO LAMINA HR 2.00 X 1000 SAE 1008</v>
          </cell>
          <cell r="C716" t="str">
            <v>KGM</v>
          </cell>
          <cell r="D716">
            <v>1266</v>
          </cell>
        </row>
        <row r="717">
          <cell r="A717">
            <v>18730</v>
          </cell>
          <cell r="B717" t="str">
            <v>KILO LAMINA HR 2.10 X 1000 SAE 1008</v>
          </cell>
          <cell r="C717" t="str">
            <v>KGM</v>
          </cell>
          <cell r="D717">
            <v>1266</v>
          </cell>
        </row>
        <row r="718">
          <cell r="A718">
            <v>18735</v>
          </cell>
          <cell r="B718" t="str">
            <v>KILO LAMINA HR 2.15 X 1000 SAE 1008</v>
          </cell>
          <cell r="C718" t="str">
            <v>KGM</v>
          </cell>
          <cell r="D718">
            <v>1266</v>
          </cell>
        </row>
        <row r="719">
          <cell r="A719">
            <v>18740</v>
          </cell>
          <cell r="B719" t="str">
            <v>KILO LAMINA HR 2.50 X 1000 SAE 1008</v>
          </cell>
          <cell r="C719" t="str">
            <v>KGM</v>
          </cell>
          <cell r="D719">
            <v>1266</v>
          </cell>
        </row>
        <row r="720">
          <cell r="A720">
            <v>18750</v>
          </cell>
          <cell r="B720" t="str">
            <v>KILO LAMINA HR 2.77 X 1000 SAE 1008</v>
          </cell>
          <cell r="C720" t="str">
            <v>KGM</v>
          </cell>
          <cell r="D720">
            <v>1266</v>
          </cell>
        </row>
        <row r="721">
          <cell r="A721">
            <v>18760</v>
          </cell>
          <cell r="B721" t="str">
            <v>KILO LAMINA HR 3.00 X 1200 SAE 1008</v>
          </cell>
          <cell r="C721" t="str">
            <v>KGM</v>
          </cell>
          <cell r="D721">
            <v>1266</v>
          </cell>
        </row>
        <row r="722">
          <cell r="A722">
            <v>18770</v>
          </cell>
          <cell r="B722" t="str">
            <v>KILO LAMINA HR 3.17 X 1000 SAE 1008</v>
          </cell>
          <cell r="C722" t="str">
            <v>KGM</v>
          </cell>
          <cell r="D722">
            <v>1266</v>
          </cell>
        </row>
        <row r="723">
          <cell r="A723">
            <v>18780</v>
          </cell>
          <cell r="B723" t="str">
            <v>KILO LAMINA HR 3.50 X 1094 SAE 1008</v>
          </cell>
          <cell r="C723" t="str">
            <v>KGM</v>
          </cell>
          <cell r="D723">
            <v>1266</v>
          </cell>
        </row>
        <row r="724">
          <cell r="A724">
            <v>18790</v>
          </cell>
          <cell r="B724" t="str">
            <v>KILO LAMINA HR 3.70 X 1064 SAE 1008</v>
          </cell>
          <cell r="C724" t="str">
            <v>KGM</v>
          </cell>
          <cell r="D724">
            <v>1266</v>
          </cell>
        </row>
        <row r="725">
          <cell r="A725">
            <v>18850</v>
          </cell>
          <cell r="B725" t="str">
            <v>KILO LAMINA HR 3.00 X 1200 SAE 1050</v>
          </cell>
          <cell r="C725" t="str">
            <v>KGM</v>
          </cell>
          <cell r="D725">
            <v>2049</v>
          </cell>
        </row>
        <row r="726">
          <cell r="A726">
            <v>18910</v>
          </cell>
          <cell r="B726" t="str">
            <v>KILO LAMINA HR 1.80 X 1000 ASTM A-36</v>
          </cell>
          <cell r="C726" t="str">
            <v>KGM</v>
          </cell>
          <cell r="D726">
            <v>1302</v>
          </cell>
        </row>
        <row r="727">
          <cell r="A727">
            <v>18920</v>
          </cell>
          <cell r="B727" t="str">
            <v>KILO LAMINA HR 2.00 X 1000 ASTM A-50</v>
          </cell>
          <cell r="C727" t="str">
            <v>KGM</v>
          </cell>
          <cell r="D727">
            <v>1302</v>
          </cell>
        </row>
        <row r="728">
          <cell r="A728">
            <v>18950</v>
          </cell>
          <cell r="B728" t="str">
            <v>KILO LAMINA HR 2.50 X 1000 ASTM A-50</v>
          </cell>
          <cell r="C728" t="str">
            <v>KGM</v>
          </cell>
          <cell r="D728">
            <v>1302</v>
          </cell>
        </row>
        <row r="729">
          <cell r="A729">
            <v>18970</v>
          </cell>
          <cell r="B729" t="str">
            <v>KILO LAMINA HR 3.00 X 1000 ASTM A-50</v>
          </cell>
          <cell r="C729" t="str">
            <v>KGM</v>
          </cell>
          <cell r="D729">
            <v>1302</v>
          </cell>
        </row>
        <row r="730">
          <cell r="A730">
            <v>18975</v>
          </cell>
          <cell r="B730" t="str">
            <v>KILO LAMINA HR 3.50 X 1000 ASTM A-50</v>
          </cell>
          <cell r="C730" t="str">
            <v>KGM</v>
          </cell>
          <cell r="D730">
            <v>1302</v>
          </cell>
        </row>
        <row r="731">
          <cell r="A731">
            <v>15004</v>
          </cell>
          <cell r="B731" t="str">
            <v>LAMINA CR C.14 1 X 2 MTS</v>
          </cell>
          <cell r="C731" t="str">
            <v>UND</v>
          </cell>
          <cell r="D731">
            <v>52197</v>
          </cell>
        </row>
        <row r="732">
          <cell r="A732">
            <v>15006</v>
          </cell>
          <cell r="B732" t="str">
            <v>LAMINA CR C.14 4'X 8'</v>
          </cell>
          <cell r="C732" t="str">
            <v>UND</v>
          </cell>
          <cell r="D732">
            <v>77673</v>
          </cell>
        </row>
        <row r="733">
          <cell r="A733">
            <v>15007</v>
          </cell>
          <cell r="B733" t="str">
            <v>LAMINA CR C.16 1 X 2MTS</v>
          </cell>
          <cell r="C733" t="str">
            <v>UND</v>
          </cell>
          <cell r="D733">
            <v>41208</v>
          </cell>
        </row>
        <row r="734">
          <cell r="A734">
            <v>15009</v>
          </cell>
          <cell r="B734" t="str">
            <v>LAMINA CR C.16 4'X 8'</v>
          </cell>
          <cell r="C734" t="str">
            <v>UND</v>
          </cell>
          <cell r="D734">
            <v>61331</v>
          </cell>
        </row>
        <row r="735">
          <cell r="A735">
            <v>15010</v>
          </cell>
          <cell r="B735" t="str">
            <v>LAMINA CR C.18 1 X 2 MTS</v>
          </cell>
          <cell r="C735" t="str">
            <v>UND</v>
          </cell>
          <cell r="D735">
            <v>32966</v>
          </cell>
        </row>
        <row r="736">
          <cell r="A736">
            <v>15011</v>
          </cell>
          <cell r="B736" t="str">
            <v>LAMINA CR C.18 4' X 8' (1.15 mm)</v>
          </cell>
          <cell r="C736" t="str">
            <v>UND</v>
          </cell>
          <cell r="D736">
            <v>47244</v>
          </cell>
        </row>
        <row r="737">
          <cell r="A737">
            <v>15012</v>
          </cell>
          <cell r="B737" t="str">
            <v>LAMINA CR C.18 4'X 8' (1.20 mm)</v>
          </cell>
          <cell r="C737" t="str">
            <v>UND</v>
          </cell>
          <cell r="D737">
            <v>49064</v>
          </cell>
        </row>
        <row r="738">
          <cell r="A738">
            <v>15013</v>
          </cell>
          <cell r="B738" t="str">
            <v>LAMINA CR C.20 1 X 2 MTS (0.90 mm)</v>
          </cell>
          <cell r="C738" t="str">
            <v>UND</v>
          </cell>
          <cell r="D738">
            <v>24725</v>
          </cell>
        </row>
        <row r="739">
          <cell r="A739">
            <v>15014</v>
          </cell>
          <cell r="B739" t="str">
            <v>LAMINA CR C.20 1 X 2 MTS (0.85 mm)</v>
          </cell>
          <cell r="C739" t="str">
            <v>UND</v>
          </cell>
          <cell r="D739">
            <v>23343</v>
          </cell>
        </row>
        <row r="740">
          <cell r="A740">
            <v>15015</v>
          </cell>
          <cell r="B740" t="str">
            <v>LAMINA CR C.20 4' X 8' (0.85 mm)</v>
          </cell>
          <cell r="C740" t="str">
            <v>UND</v>
          </cell>
          <cell r="D740">
            <v>34751</v>
          </cell>
        </row>
        <row r="741">
          <cell r="A741">
            <v>15016</v>
          </cell>
          <cell r="B741" t="str">
            <v>LAMINA CR C.20 4'X 8' (0.90 mm)</v>
          </cell>
          <cell r="C741" t="str">
            <v>UND</v>
          </cell>
          <cell r="D741">
            <v>36798</v>
          </cell>
        </row>
        <row r="742">
          <cell r="A742">
            <v>15017</v>
          </cell>
          <cell r="B742" t="str">
            <v>LAMINA CR C.22 1 X 2 MTS</v>
          </cell>
          <cell r="C742" t="str">
            <v>UND</v>
          </cell>
          <cell r="D742">
            <v>20595</v>
          </cell>
        </row>
        <row r="743">
          <cell r="A743">
            <v>15018</v>
          </cell>
          <cell r="B743" t="str">
            <v>LAMINA CR C.22 1.22 X 2.44 MTS</v>
          </cell>
          <cell r="C743" t="str">
            <v>UND</v>
          </cell>
          <cell r="D743">
            <v>30656</v>
          </cell>
        </row>
        <row r="744">
          <cell r="A744">
            <v>15019</v>
          </cell>
          <cell r="B744" t="str">
            <v>LAMINA CR C.22 4'X 8'</v>
          </cell>
          <cell r="C744" t="str">
            <v>UND</v>
          </cell>
          <cell r="D744">
            <v>30656</v>
          </cell>
        </row>
        <row r="745">
          <cell r="A745">
            <v>15020</v>
          </cell>
          <cell r="B745" t="str">
            <v>LAMINA CR C.24 1 X 2 MTS</v>
          </cell>
          <cell r="C745" t="str">
            <v>UND</v>
          </cell>
          <cell r="D745">
            <v>16483</v>
          </cell>
        </row>
        <row r="746">
          <cell r="A746">
            <v>15022</v>
          </cell>
          <cell r="B746" t="str">
            <v>LAMINA CR C.24 4'X 8'</v>
          </cell>
          <cell r="C746" t="str">
            <v>UND</v>
          </cell>
          <cell r="D746">
            <v>24533</v>
          </cell>
        </row>
        <row r="747">
          <cell r="A747">
            <v>15023</v>
          </cell>
          <cell r="B747" t="str">
            <v>LAMINA CR C.22 4' X 8' (0.70 mm)</v>
          </cell>
          <cell r="C747" t="str">
            <v>UND</v>
          </cell>
          <cell r="D747">
            <v>28609</v>
          </cell>
        </row>
        <row r="748">
          <cell r="A748">
            <v>15024</v>
          </cell>
          <cell r="B748" t="str">
            <v>LAMINA CR C.26 1 X 2 MTS</v>
          </cell>
          <cell r="C748" t="str">
            <v>UND</v>
          </cell>
          <cell r="D748">
            <v>12743</v>
          </cell>
        </row>
        <row r="749">
          <cell r="A749">
            <v>15025</v>
          </cell>
          <cell r="B749" t="str">
            <v>LAMINA CR C.26 4'X 8'</v>
          </cell>
          <cell r="C749" t="str">
            <v>UND</v>
          </cell>
          <cell r="D749">
            <v>18971</v>
          </cell>
        </row>
        <row r="750">
          <cell r="A750">
            <v>15026</v>
          </cell>
          <cell r="B750" t="str">
            <v>LAMINA CR C.22 1 X 2 MTS (0.70 mm)</v>
          </cell>
          <cell r="C750" t="str">
            <v>UND</v>
          </cell>
          <cell r="D750">
            <v>19231</v>
          </cell>
        </row>
        <row r="751">
          <cell r="A751">
            <v>16111</v>
          </cell>
          <cell r="B751" t="str">
            <v>KILO LAMINA CR C.12 X 1220X2440MM</v>
          </cell>
          <cell r="C751" t="str">
            <v>KGM</v>
          </cell>
          <cell r="D751">
            <v>1749</v>
          </cell>
        </row>
        <row r="752">
          <cell r="A752">
            <v>16119</v>
          </cell>
          <cell r="B752" t="str">
            <v>KILO LAMINA CR C.14</v>
          </cell>
          <cell r="C752" t="str">
            <v>KGM</v>
          </cell>
          <cell r="D752">
            <v>1749</v>
          </cell>
        </row>
        <row r="753">
          <cell r="A753">
            <v>16122</v>
          </cell>
          <cell r="B753" t="str">
            <v>KILO LAMINA CR C.14 X 1000X2000MM</v>
          </cell>
          <cell r="C753" t="str">
            <v>KGM</v>
          </cell>
          <cell r="D753">
            <v>1749</v>
          </cell>
        </row>
        <row r="754">
          <cell r="A754">
            <v>16123</v>
          </cell>
          <cell r="B754" t="str">
            <v>KILO LAMINA CR C.14 X 1220X2440MM</v>
          </cell>
          <cell r="C754" t="str">
            <v>KG</v>
          </cell>
          <cell r="D754">
            <v>1749</v>
          </cell>
        </row>
        <row r="755">
          <cell r="A755">
            <v>16129</v>
          </cell>
          <cell r="B755" t="str">
            <v>KILO LAMINA CR C.16</v>
          </cell>
          <cell r="C755" t="str">
            <v>KGM</v>
          </cell>
          <cell r="D755">
            <v>1749</v>
          </cell>
        </row>
        <row r="756">
          <cell r="A756">
            <v>16132</v>
          </cell>
          <cell r="B756" t="str">
            <v>KILO LAMINA CR C.16 X 1000X2000MM</v>
          </cell>
          <cell r="C756" t="str">
            <v>KGM</v>
          </cell>
          <cell r="D756">
            <v>1749</v>
          </cell>
        </row>
        <row r="757">
          <cell r="A757">
            <v>16133</v>
          </cell>
          <cell r="B757" t="str">
            <v>KILO LAMINA CR C.16 X 1220X2440MM</v>
          </cell>
          <cell r="C757" t="str">
            <v>KGM</v>
          </cell>
          <cell r="D757">
            <v>1749</v>
          </cell>
        </row>
        <row r="758">
          <cell r="A758">
            <v>16139</v>
          </cell>
          <cell r="B758" t="str">
            <v>KILO LAMINA CR C.18</v>
          </cell>
          <cell r="C758" t="str">
            <v>KGM</v>
          </cell>
          <cell r="D758">
            <v>1749</v>
          </cell>
        </row>
        <row r="759">
          <cell r="A759">
            <v>16142</v>
          </cell>
          <cell r="B759" t="str">
            <v>KILO LAMINA CR C.18 X 1000X2000MM</v>
          </cell>
          <cell r="C759" t="str">
            <v>KGM</v>
          </cell>
          <cell r="D759">
            <v>1749</v>
          </cell>
        </row>
        <row r="760">
          <cell r="A760">
            <v>16143</v>
          </cell>
          <cell r="B760" t="str">
            <v>KILO LAMINA CR C.18 X 1220X2440MM</v>
          </cell>
          <cell r="C760" t="str">
            <v>KGM</v>
          </cell>
          <cell r="D760">
            <v>1749</v>
          </cell>
        </row>
        <row r="761">
          <cell r="A761">
            <v>16149</v>
          </cell>
          <cell r="B761" t="str">
            <v>KILO LAMINA CR C.20</v>
          </cell>
          <cell r="C761" t="str">
            <v>KGM</v>
          </cell>
          <cell r="D761">
            <v>1749</v>
          </cell>
        </row>
        <row r="762">
          <cell r="A762">
            <v>16152</v>
          </cell>
          <cell r="B762" t="str">
            <v>KILO LAMINA CR C.20 X 1000X2000MM</v>
          </cell>
          <cell r="C762" t="str">
            <v>KGM</v>
          </cell>
          <cell r="D762">
            <v>1749</v>
          </cell>
        </row>
        <row r="763">
          <cell r="A763">
            <v>16153</v>
          </cell>
          <cell r="B763" t="str">
            <v>KILO LAMINA CR C.20 X 1220X2440MM</v>
          </cell>
          <cell r="C763" t="str">
            <v>KGM</v>
          </cell>
          <cell r="D763">
            <v>1749</v>
          </cell>
        </row>
        <row r="764">
          <cell r="A764">
            <v>16159</v>
          </cell>
          <cell r="B764" t="str">
            <v>KILO LAMINA CR C.22</v>
          </cell>
          <cell r="C764" t="str">
            <v>KGM</v>
          </cell>
          <cell r="D764">
            <v>1749</v>
          </cell>
        </row>
        <row r="765">
          <cell r="A765">
            <v>16162</v>
          </cell>
          <cell r="B765" t="str">
            <v>KILO LAMINA CR C.22 X 1000X2000MM</v>
          </cell>
          <cell r="C765" t="str">
            <v>KGM</v>
          </cell>
          <cell r="D765">
            <v>1749</v>
          </cell>
        </row>
        <row r="766">
          <cell r="A766">
            <v>16163</v>
          </cell>
          <cell r="B766" t="str">
            <v>KILO LAMINA CR C.22 X 1220X2440MM</v>
          </cell>
          <cell r="C766" t="str">
            <v>KGM</v>
          </cell>
          <cell r="D766">
            <v>1749</v>
          </cell>
        </row>
        <row r="767">
          <cell r="A767">
            <v>16169</v>
          </cell>
          <cell r="B767" t="str">
            <v>KILO LAMINA CR C.23</v>
          </cell>
          <cell r="C767" t="str">
            <v>KGM</v>
          </cell>
          <cell r="D767">
            <v>1749</v>
          </cell>
        </row>
        <row r="768">
          <cell r="A768">
            <v>16172</v>
          </cell>
          <cell r="B768" t="str">
            <v>KILO LAMINA CR C.23 X 1000X2000MM</v>
          </cell>
          <cell r="C768" t="str">
            <v>KGM</v>
          </cell>
          <cell r="D768">
            <v>1749</v>
          </cell>
        </row>
        <row r="769">
          <cell r="A769">
            <v>16173</v>
          </cell>
          <cell r="B769" t="str">
            <v>KILO LAMINA CR C.23 X 1220X2440MM</v>
          </cell>
          <cell r="C769" t="str">
            <v>KGM</v>
          </cell>
          <cell r="D769">
            <v>1749</v>
          </cell>
        </row>
        <row r="770">
          <cell r="A770">
            <v>16179</v>
          </cell>
          <cell r="B770" t="str">
            <v>KILO LAMINA CR C.24</v>
          </cell>
          <cell r="C770" t="str">
            <v>KGM</v>
          </cell>
          <cell r="D770">
            <v>1749</v>
          </cell>
        </row>
        <row r="771">
          <cell r="A771">
            <v>16182</v>
          </cell>
          <cell r="B771" t="str">
            <v>KILO LAMINA CR C.24 X 1000X2000MM</v>
          </cell>
          <cell r="C771" t="str">
            <v>KGM</v>
          </cell>
          <cell r="D771">
            <v>1749</v>
          </cell>
        </row>
        <row r="772">
          <cell r="A772">
            <v>16183</v>
          </cell>
          <cell r="B772" t="str">
            <v>KILO LAMINA CR C.24 X 1220X2440MM</v>
          </cell>
          <cell r="C772" t="str">
            <v>KGM</v>
          </cell>
          <cell r="D772">
            <v>1749</v>
          </cell>
        </row>
        <row r="773">
          <cell r="A773">
            <v>16189</v>
          </cell>
          <cell r="B773" t="str">
            <v>KILO LAMINA CR C.26</v>
          </cell>
          <cell r="C773" t="str">
            <v>KGM</v>
          </cell>
          <cell r="D773">
            <v>1805</v>
          </cell>
        </row>
        <row r="774">
          <cell r="A774">
            <v>16192</v>
          </cell>
          <cell r="B774" t="str">
            <v>KILO LAMINA CR C.26 X 1000X2000MM</v>
          </cell>
          <cell r="C774" t="str">
            <v>KGM</v>
          </cell>
          <cell r="D774">
            <v>1805</v>
          </cell>
        </row>
        <row r="775">
          <cell r="A775">
            <v>16193</v>
          </cell>
          <cell r="B775" t="str">
            <v>KILO LAMINA CR C.26 X 1220X2440MM</v>
          </cell>
          <cell r="C775" t="str">
            <v>KGM</v>
          </cell>
          <cell r="D775">
            <v>1805</v>
          </cell>
        </row>
        <row r="776">
          <cell r="A776">
            <v>16105</v>
          </cell>
          <cell r="B776" t="str">
            <v>KILO LAMINA CR C.12 X 1000MM BOBINA</v>
          </cell>
          <cell r="C776" t="str">
            <v>KGM</v>
          </cell>
          <cell r="D776">
            <v>1712</v>
          </cell>
        </row>
        <row r="777">
          <cell r="A777">
            <v>16110</v>
          </cell>
          <cell r="B777" t="str">
            <v>KILO LAMINA CR C.12 X 1200MM BOBINA</v>
          </cell>
          <cell r="C777" t="str">
            <v>KGM</v>
          </cell>
          <cell r="D777">
            <v>1712</v>
          </cell>
        </row>
        <row r="778">
          <cell r="A778">
            <v>16120</v>
          </cell>
          <cell r="B778" t="str">
            <v>KILO LAMINA CR C.14 X 1200MM BOBINA</v>
          </cell>
          <cell r="C778" t="str">
            <v>KGM</v>
          </cell>
          <cell r="D778">
            <v>1712</v>
          </cell>
        </row>
        <row r="779">
          <cell r="A779">
            <v>16121</v>
          </cell>
          <cell r="B779" t="str">
            <v>KILO LAMINA CR C.14 X 1000MM BOBINA</v>
          </cell>
          <cell r="C779" t="str">
            <v>KGM</v>
          </cell>
          <cell r="D779">
            <v>1712</v>
          </cell>
        </row>
        <row r="780">
          <cell r="A780">
            <v>16124</v>
          </cell>
          <cell r="B780" t="str">
            <v>KILO LAMINA CR.C.14 X 1010MM BOBINA</v>
          </cell>
          <cell r="C780" t="str">
            <v>KGM</v>
          </cell>
          <cell r="D780">
            <v>1712</v>
          </cell>
        </row>
        <row r="781">
          <cell r="A781">
            <v>16130</v>
          </cell>
          <cell r="B781" t="str">
            <v>KILO LAMINA CR C.16 X 1200 MM BOBINA</v>
          </cell>
          <cell r="C781" t="str">
            <v>KGM</v>
          </cell>
          <cell r="D781">
            <v>1712</v>
          </cell>
        </row>
        <row r="782">
          <cell r="A782">
            <v>16131</v>
          </cell>
          <cell r="B782" t="str">
            <v>KILO LAMINA CR C.16 X 1000MM BOBINA</v>
          </cell>
          <cell r="C782" t="str">
            <v>KGM</v>
          </cell>
          <cell r="D782">
            <v>1712</v>
          </cell>
        </row>
        <row r="783">
          <cell r="A783">
            <v>16140</v>
          </cell>
          <cell r="B783" t="str">
            <v>KILO LAMINA CR C.18 X 1219MM BOB. 1.</v>
          </cell>
          <cell r="C783" t="str">
            <v>KGM</v>
          </cell>
          <cell r="D783">
            <v>1712</v>
          </cell>
        </row>
        <row r="784">
          <cell r="A784">
            <v>16141</v>
          </cell>
          <cell r="B784" t="str">
            <v>KILO LAMINA CR C.18 X 1219MM BOB. 1.</v>
          </cell>
          <cell r="C784" t="str">
            <v>KGM</v>
          </cell>
          <cell r="D784">
            <v>1712</v>
          </cell>
        </row>
        <row r="785">
          <cell r="A785">
            <v>16144</v>
          </cell>
          <cell r="B785" t="str">
            <v>KILO LAMINA CR C.18 X 1000MM BOBINA</v>
          </cell>
          <cell r="C785" t="str">
            <v>KGM</v>
          </cell>
          <cell r="D785">
            <v>1712</v>
          </cell>
        </row>
        <row r="786">
          <cell r="A786">
            <v>16150</v>
          </cell>
          <cell r="B786" t="str">
            <v>KILO LAMINA CR C.20 X 1219MM BOB. 0.</v>
          </cell>
          <cell r="C786" t="str">
            <v>KGM</v>
          </cell>
          <cell r="D786">
            <v>1712</v>
          </cell>
        </row>
        <row r="787">
          <cell r="A787">
            <v>16151</v>
          </cell>
          <cell r="B787" t="str">
            <v>KILO LAMINA CR C.20 X 1219MM BOB. 0.</v>
          </cell>
          <cell r="C787" t="str">
            <v>KGM</v>
          </cell>
          <cell r="D787">
            <v>1712</v>
          </cell>
        </row>
        <row r="788">
          <cell r="A788">
            <v>16154</v>
          </cell>
          <cell r="B788" t="str">
            <v>KILO LAMINA CR C.20 X 1000MM BOB. 0.</v>
          </cell>
          <cell r="C788" t="str">
            <v>KGM</v>
          </cell>
          <cell r="D788">
            <v>1712</v>
          </cell>
        </row>
        <row r="789">
          <cell r="A789">
            <v>16156</v>
          </cell>
          <cell r="B789" t="str">
            <v>KILO LAMINA CR C.20 X 1000MM BOB. 0.</v>
          </cell>
          <cell r="C789" t="str">
            <v>KGM</v>
          </cell>
          <cell r="D789">
            <v>1712</v>
          </cell>
        </row>
        <row r="790">
          <cell r="A790">
            <v>16160</v>
          </cell>
          <cell r="B790" t="str">
            <v>KILO LAMINA CR C.22 X 1200MM BOBINA</v>
          </cell>
          <cell r="C790" t="str">
            <v>KGM</v>
          </cell>
          <cell r="D790">
            <v>1712</v>
          </cell>
        </row>
        <row r="791">
          <cell r="A791">
            <v>16161</v>
          </cell>
          <cell r="B791" t="str">
            <v>KILO LAMINA CR C.22 X 1000MM BOBINA</v>
          </cell>
          <cell r="C791" t="str">
            <v>KGM</v>
          </cell>
          <cell r="D791">
            <v>1712</v>
          </cell>
        </row>
        <row r="792">
          <cell r="A792">
            <v>16170</v>
          </cell>
          <cell r="B792" t="str">
            <v>KILO LAMINA CR C.23 X 1200MM BOBINA</v>
          </cell>
          <cell r="C792" t="str">
            <v>KGM</v>
          </cell>
          <cell r="D792">
            <v>1712</v>
          </cell>
        </row>
        <row r="793">
          <cell r="A793">
            <v>16171</v>
          </cell>
          <cell r="B793" t="str">
            <v>KILO LAMINA CR C.23 X 1000MM BOBINA</v>
          </cell>
          <cell r="C793" t="str">
            <v>KGM</v>
          </cell>
          <cell r="D793">
            <v>1712</v>
          </cell>
        </row>
        <row r="794">
          <cell r="A794">
            <v>16180</v>
          </cell>
          <cell r="B794" t="str">
            <v>KILO LAMINA CR C.24 X 1220MM BOBINA</v>
          </cell>
          <cell r="C794" t="str">
            <v>KGM</v>
          </cell>
          <cell r="D794">
            <v>1712</v>
          </cell>
        </row>
        <row r="795">
          <cell r="A795">
            <v>16181</v>
          </cell>
          <cell r="B795" t="str">
            <v>KILO LAMINA CR C.24 X 1000MM BOBINA</v>
          </cell>
          <cell r="C795" t="str">
            <v>KGM</v>
          </cell>
          <cell r="D795">
            <v>1712</v>
          </cell>
        </row>
        <row r="796">
          <cell r="A796">
            <v>16190</v>
          </cell>
          <cell r="B796" t="str">
            <v>KILO LAMINA CR C.26 X 1220MM BOBINA</v>
          </cell>
          <cell r="C796" t="str">
            <v>KGM</v>
          </cell>
          <cell r="D796">
            <v>1767</v>
          </cell>
        </row>
        <row r="797">
          <cell r="A797">
            <v>16191</v>
          </cell>
          <cell r="B797" t="str">
            <v>KILO LAMINA CR C.26 X 1000MM BOBINA</v>
          </cell>
          <cell r="C797" t="str">
            <v>KGM</v>
          </cell>
          <cell r="D797">
            <v>1767</v>
          </cell>
        </row>
        <row r="798">
          <cell r="A798">
            <v>16194</v>
          </cell>
          <cell r="B798" t="str">
            <v>KILO LAMINA CR C.28 X 1000MM BOBINA</v>
          </cell>
          <cell r="C798" t="str">
            <v>KGM</v>
          </cell>
          <cell r="D798">
            <v>1767</v>
          </cell>
        </row>
        <row r="799">
          <cell r="A799">
            <v>16196</v>
          </cell>
          <cell r="B799" t="str">
            <v>KILO LAMINA CR C.28</v>
          </cell>
          <cell r="C799" t="str">
            <v>KGM</v>
          </cell>
          <cell r="D799">
            <v>1767</v>
          </cell>
        </row>
        <row r="800">
          <cell r="A800">
            <v>16199</v>
          </cell>
          <cell r="B800" t="str">
            <v>KILO BOBINA CR. 1.06 X 1200 A-620</v>
          </cell>
          <cell r="C800" t="str">
            <v>KGM</v>
          </cell>
          <cell r="D800">
            <v>1921</v>
          </cell>
        </row>
        <row r="801">
          <cell r="A801">
            <v>19001</v>
          </cell>
          <cell r="B801" t="str">
            <v>LAMINA GALV C.12 1.20 X 2.44 MTS</v>
          </cell>
          <cell r="C801" t="str">
            <v>UND</v>
          </cell>
          <cell r="D801">
            <v>132177</v>
          </cell>
        </row>
        <row r="802">
          <cell r="A802">
            <v>19002</v>
          </cell>
          <cell r="B802" t="str">
            <v>LAMINA GALV 3MM 120 X 244 MTS</v>
          </cell>
          <cell r="C802" t="str">
            <v>UND</v>
          </cell>
          <cell r="D802">
            <v>158649</v>
          </cell>
        </row>
        <row r="803">
          <cell r="A803">
            <v>19003</v>
          </cell>
          <cell r="B803" t="str">
            <v>LAMINA GALV C.14 1X2 MTS</v>
          </cell>
          <cell r="C803" t="str">
            <v>UND</v>
          </cell>
          <cell r="D803">
            <v>57245</v>
          </cell>
        </row>
        <row r="804">
          <cell r="A804">
            <v>19004</v>
          </cell>
          <cell r="B804" t="str">
            <v>LAMINA GALV C.14 4' X 8'</v>
          </cell>
          <cell r="C804" t="str">
            <v>UND</v>
          </cell>
          <cell r="D804">
            <v>85196</v>
          </cell>
        </row>
        <row r="805">
          <cell r="A805">
            <v>19005</v>
          </cell>
          <cell r="B805" t="str">
            <v>LAMINA GALV C.16 1X2 MTS</v>
          </cell>
          <cell r="C805" t="str">
            <v>UND</v>
          </cell>
          <cell r="D805">
            <v>45337</v>
          </cell>
        </row>
        <row r="806">
          <cell r="A806">
            <v>19006</v>
          </cell>
          <cell r="B806" t="str">
            <v>LAMINA GALV C.16 4' X 8'</v>
          </cell>
          <cell r="C806" t="str">
            <v>UND</v>
          </cell>
          <cell r="D806">
            <v>67464</v>
          </cell>
        </row>
        <row r="807">
          <cell r="A807">
            <v>19007</v>
          </cell>
          <cell r="B807" t="str">
            <v>LAMINA GALV C.18 1X2 MTS</v>
          </cell>
          <cell r="C807" t="str">
            <v>UND</v>
          </cell>
          <cell r="D807">
            <v>36405</v>
          </cell>
        </row>
        <row r="808">
          <cell r="A808">
            <v>19008</v>
          </cell>
          <cell r="B808" t="str">
            <v>LAMINA GALV C.18 4' X 8'</v>
          </cell>
          <cell r="C808" t="str">
            <v>UND</v>
          </cell>
          <cell r="D808">
            <v>54170</v>
          </cell>
        </row>
        <row r="809">
          <cell r="A809">
            <v>19009</v>
          </cell>
          <cell r="B809" t="str">
            <v>LAMINA GALV C.20 1X2 MTS</v>
          </cell>
          <cell r="C809" t="str">
            <v>UND</v>
          </cell>
          <cell r="D809">
            <v>28116</v>
          </cell>
        </row>
        <row r="810">
          <cell r="A810">
            <v>19011</v>
          </cell>
          <cell r="B810" t="str">
            <v>LAMINA GALV C.20 4' X 8'</v>
          </cell>
          <cell r="C810" t="str">
            <v>UND</v>
          </cell>
          <cell r="D810">
            <v>41835</v>
          </cell>
        </row>
        <row r="811">
          <cell r="A811">
            <v>19012</v>
          </cell>
          <cell r="B811" t="str">
            <v>LAMINA GALV C.22 1X2 MTS</v>
          </cell>
          <cell r="C811" t="str">
            <v>UND</v>
          </cell>
          <cell r="D811">
            <v>23537</v>
          </cell>
        </row>
        <row r="812">
          <cell r="A812">
            <v>19015</v>
          </cell>
          <cell r="B812" t="str">
            <v>LAMINA GALV C.22 4' X 8'</v>
          </cell>
          <cell r="C812" t="str">
            <v>UND</v>
          </cell>
          <cell r="D812">
            <v>35042</v>
          </cell>
        </row>
        <row r="813">
          <cell r="A813">
            <v>19016</v>
          </cell>
          <cell r="B813" t="str">
            <v>LAMINA GALV C.24 1X2 MTS</v>
          </cell>
          <cell r="C813" t="str">
            <v>UND</v>
          </cell>
          <cell r="D813">
            <v>18975</v>
          </cell>
        </row>
        <row r="814">
          <cell r="A814">
            <v>19017</v>
          </cell>
          <cell r="B814" t="str">
            <v>LAMINA GALV C.24 4' X 8'</v>
          </cell>
          <cell r="C814" t="str">
            <v>UND</v>
          </cell>
          <cell r="D814">
            <v>28230</v>
          </cell>
        </row>
        <row r="815">
          <cell r="A815">
            <v>19018</v>
          </cell>
          <cell r="B815" t="str">
            <v>LAMINA GALV C.26 1X2 MTS</v>
          </cell>
          <cell r="C815" t="str">
            <v>UND</v>
          </cell>
          <cell r="D815">
            <v>15133</v>
          </cell>
        </row>
        <row r="816">
          <cell r="A816">
            <v>19019</v>
          </cell>
          <cell r="B816" t="str">
            <v>LAMINA GALV C.26 4' X 8'</v>
          </cell>
          <cell r="C816" t="str">
            <v>UND</v>
          </cell>
          <cell r="D816">
            <v>22537</v>
          </cell>
        </row>
        <row r="817">
          <cell r="A817">
            <v>19020</v>
          </cell>
          <cell r="B817" t="str">
            <v>LAMINA GALV C.28 1X2 MTS</v>
          </cell>
          <cell r="C817" t="str">
            <v>UND</v>
          </cell>
          <cell r="D817">
            <v>13010</v>
          </cell>
        </row>
        <row r="818">
          <cell r="A818">
            <v>19021</v>
          </cell>
          <cell r="B818" t="str">
            <v>LAMINA GALV C.28 1X3 MTS</v>
          </cell>
          <cell r="C818" t="str">
            <v>UND</v>
          </cell>
          <cell r="D818">
            <v>19527</v>
          </cell>
        </row>
        <row r="819">
          <cell r="A819">
            <v>19022</v>
          </cell>
          <cell r="B819" t="str">
            <v>LAMINA GALV C.28 1.20 X 2.44 MTS</v>
          </cell>
          <cell r="C819" t="str">
            <v>UND</v>
          </cell>
          <cell r="D819">
            <v>19526</v>
          </cell>
        </row>
        <row r="820">
          <cell r="A820">
            <v>19023</v>
          </cell>
          <cell r="B820" t="str">
            <v>LAMINA GALV C.30 1X2 MTS</v>
          </cell>
          <cell r="C820" t="str">
            <v>UND</v>
          </cell>
          <cell r="D820">
            <v>11477</v>
          </cell>
        </row>
        <row r="821">
          <cell r="A821">
            <v>19024</v>
          </cell>
          <cell r="B821" t="str">
            <v>LAMINA GALV C.31 1X2 MTS</v>
          </cell>
          <cell r="C821" t="str">
            <v>UND</v>
          </cell>
          <cell r="D821">
            <v>10423</v>
          </cell>
        </row>
        <row r="822">
          <cell r="A822">
            <v>19027</v>
          </cell>
          <cell r="B822" t="str">
            <v>LAMINA GALV C.31 1X3 MTS</v>
          </cell>
          <cell r="C822" t="str">
            <v>UND</v>
          </cell>
          <cell r="D822">
            <v>15634</v>
          </cell>
        </row>
        <row r="823">
          <cell r="A823">
            <v>50230</v>
          </cell>
          <cell r="B823" t="str">
            <v>KILO LAMINA GALVANIZADA C.12</v>
          </cell>
          <cell r="C823" t="str">
            <v>KGM</v>
          </cell>
          <cell r="D823">
            <v>2167</v>
          </cell>
        </row>
        <row r="824">
          <cell r="A824">
            <v>50235</v>
          </cell>
          <cell r="B824" t="str">
            <v>KILO LAMINA GALVANIZADA C.14</v>
          </cell>
          <cell r="C824" t="str">
            <v>KGM</v>
          </cell>
          <cell r="D824">
            <v>1983</v>
          </cell>
        </row>
        <row r="825">
          <cell r="A825">
            <v>50240</v>
          </cell>
          <cell r="B825" t="str">
            <v>KILO LAMINA GALVANIZADA C.16</v>
          </cell>
          <cell r="C825" t="str">
            <v>KGM</v>
          </cell>
          <cell r="D825">
            <v>1983</v>
          </cell>
        </row>
        <row r="826">
          <cell r="A826">
            <v>50245</v>
          </cell>
          <cell r="B826" t="str">
            <v>KILO LAMINA GALVANIZADA C.18</v>
          </cell>
          <cell r="C826" t="str">
            <v>KGM</v>
          </cell>
          <cell r="D826">
            <v>1983</v>
          </cell>
        </row>
        <row r="827">
          <cell r="A827">
            <v>50250</v>
          </cell>
          <cell r="B827" t="str">
            <v>KILO LAMINA GALVANIZADA C.20</v>
          </cell>
          <cell r="C827" t="str">
            <v>KGM</v>
          </cell>
          <cell r="D827">
            <v>2029</v>
          </cell>
        </row>
        <row r="828">
          <cell r="A828">
            <v>50255</v>
          </cell>
          <cell r="B828" t="str">
            <v>KILO LAMINA GALVANIZADA C.22</v>
          </cell>
          <cell r="C828" t="str">
            <v>KGM</v>
          </cell>
          <cell r="D828">
            <v>2029</v>
          </cell>
        </row>
        <row r="829">
          <cell r="A829">
            <v>50260</v>
          </cell>
          <cell r="B829" t="str">
            <v>KILO LAMINA GALVANIZADA C.24</v>
          </cell>
          <cell r="C829" t="str">
            <v>KGM</v>
          </cell>
          <cell r="D829">
            <v>2029</v>
          </cell>
        </row>
        <row r="830">
          <cell r="A830">
            <v>50265</v>
          </cell>
          <cell r="B830" t="str">
            <v>KILO LAMINA GALVANIZADA C.26</v>
          </cell>
          <cell r="C830" t="str">
            <v>KGM</v>
          </cell>
          <cell r="D830">
            <v>2128</v>
          </cell>
        </row>
        <row r="831">
          <cell r="A831">
            <v>50270</v>
          </cell>
          <cell r="B831" t="str">
            <v>KILO LAMINA GALVANIZADA C.28</v>
          </cell>
          <cell r="C831" t="str">
            <v>KGM</v>
          </cell>
          <cell r="D831">
            <v>2316</v>
          </cell>
        </row>
        <row r="832">
          <cell r="A832">
            <v>50275</v>
          </cell>
          <cell r="B832" t="str">
            <v>KILO LAMINA GALVANIZADA C.30</v>
          </cell>
          <cell r="C832" t="str">
            <v>KGM</v>
          </cell>
          <cell r="D832">
            <v>2356</v>
          </cell>
        </row>
        <row r="833">
          <cell r="A833">
            <v>16200</v>
          </cell>
          <cell r="B833" t="str">
            <v>KILO LAMINA GALV. C.12 X 1200MM BOBI</v>
          </cell>
          <cell r="C833" t="str">
            <v>KG</v>
          </cell>
          <cell r="D833">
            <v>2058</v>
          </cell>
        </row>
        <row r="834">
          <cell r="A834">
            <v>16205</v>
          </cell>
          <cell r="B834" t="str">
            <v>KILO LAMINA GALV. C.14 X 1200MM BOBI</v>
          </cell>
          <cell r="C834" t="str">
            <v>KGM</v>
          </cell>
          <cell r="D834">
            <v>1875</v>
          </cell>
        </row>
        <row r="835">
          <cell r="A835">
            <v>16206</v>
          </cell>
          <cell r="B835" t="str">
            <v>KILO LAMINA GALV. C.14 X 1000MM BOBI</v>
          </cell>
          <cell r="C835" t="str">
            <v>KGM</v>
          </cell>
          <cell r="D835">
            <v>1875</v>
          </cell>
        </row>
        <row r="836">
          <cell r="A836">
            <v>16210</v>
          </cell>
          <cell r="B836" t="str">
            <v>KILO LAMINA GALV. C.16 X 1200MM BOBI</v>
          </cell>
          <cell r="C836" t="str">
            <v>KGM</v>
          </cell>
          <cell r="D836">
            <v>1875</v>
          </cell>
        </row>
        <row r="837">
          <cell r="A837">
            <v>16211</v>
          </cell>
          <cell r="B837" t="str">
            <v>KILO LAMINA GALV. C.16 X 1000MM BOBI</v>
          </cell>
          <cell r="C837" t="str">
            <v>KGM</v>
          </cell>
          <cell r="D837">
            <v>1875</v>
          </cell>
        </row>
        <row r="838">
          <cell r="A838">
            <v>16220</v>
          </cell>
          <cell r="B838" t="str">
            <v>KILO LAMINA GALV. C.18 X 1200MM BOBI</v>
          </cell>
          <cell r="C838" t="str">
            <v>KGM</v>
          </cell>
          <cell r="D838">
            <v>1875</v>
          </cell>
        </row>
        <row r="839">
          <cell r="A839">
            <v>16221</v>
          </cell>
          <cell r="B839" t="str">
            <v>KILO LAMINA GALV. C.18 X 1000MM BOBI</v>
          </cell>
          <cell r="C839" t="str">
            <v>KGM</v>
          </cell>
          <cell r="D839">
            <v>1875</v>
          </cell>
        </row>
        <row r="840">
          <cell r="A840">
            <v>16230</v>
          </cell>
          <cell r="B840" t="str">
            <v>KILO LAMINA GALV. C.20 X 1200MM BOBI</v>
          </cell>
          <cell r="C840" t="str">
            <v>KGM</v>
          </cell>
          <cell r="D840">
            <v>1921</v>
          </cell>
        </row>
        <row r="841">
          <cell r="A841">
            <v>16231</v>
          </cell>
          <cell r="B841" t="str">
            <v>KILO LAMINA GALV. C.20 X 1000MM BOBI</v>
          </cell>
          <cell r="C841" t="str">
            <v>KGM</v>
          </cell>
          <cell r="D841">
            <v>1921</v>
          </cell>
        </row>
        <row r="842">
          <cell r="A842">
            <v>16240</v>
          </cell>
          <cell r="B842" t="str">
            <v>KILO LAMINA GALV. C.22 X 1200MM BOBI</v>
          </cell>
          <cell r="C842" t="str">
            <v>KGM</v>
          </cell>
          <cell r="D842">
            <v>1921</v>
          </cell>
        </row>
        <row r="843">
          <cell r="A843">
            <v>16241</v>
          </cell>
          <cell r="B843" t="str">
            <v>KILO LAMINA GALV. C.22 X 1000MM BOBI</v>
          </cell>
          <cell r="C843" t="str">
            <v>KGM</v>
          </cell>
          <cell r="D843">
            <v>1921</v>
          </cell>
        </row>
        <row r="844">
          <cell r="A844">
            <v>16250</v>
          </cell>
          <cell r="B844" t="str">
            <v>KILO LAMINA GALV. C.23 X 1200MM BOBI</v>
          </cell>
          <cell r="C844" t="str">
            <v>KGM</v>
          </cell>
          <cell r="D844">
            <v>2057</v>
          </cell>
        </row>
        <row r="845">
          <cell r="A845">
            <v>16251</v>
          </cell>
          <cell r="B845" t="str">
            <v>KILO LAMINA GALV. C.23 X 1000MM BOBI</v>
          </cell>
          <cell r="C845" t="str">
            <v>KGM</v>
          </cell>
          <cell r="D845">
            <v>2057</v>
          </cell>
        </row>
        <row r="846">
          <cell r="A846">
            <v>16260</v>
          </cell>
          <cell r="B846" t="str">
            <v>KILO LAMINA GALV. C.24 X 1200MM BOBI</v>
          </cell>
          <cell r="C846" t="str">
            <v>KGM</v>
          </cell>
          <cell r="D846">
            <v>1921</v>
          </cell>
        </row>
        <row r="847">
          <cell r="A847">
            <v>16261</v>
          </cell>
          <cell r="B847" t="str">
            <v>KILO LAMINA GALV. C.24 X 1000MM BOBI</v>
          </cell>
          <cell r="C847" t="str">
            <v>KGM</v>
          </cell>
          <cell r="D847">
            <v>1921</v>
          </cell>
        </row>
        <row r="848">
          <cell r="A848">
            <v>16270</v>
          </cell>
          <cell r="B848" t="str">
            <v>KILO LAMINA GALV. C.26 X 1200MM BOBI</v>
          </cell>
          <cell r="C848" t="str">
            <v>KGM</v>
          </cell>
          <cell r="D848">
            <v>2019</v>
          </cell>
        </row>
        <row r="849">
          <cell r="A849">
            <v>16271</v>
          </cell>
          <cell r="B849" t="str">
            <v>KILO LAMINA GALV. C.26 X 1000MM BOBI</v>
          </cell>
          <cell r="C849" t="str">
            <v>KGM</v>
          </cell>
          <cell r="D849">
            <v>2019</v>
          </cell>
        </row>
        <row r="850">
          <cell r="A850">
            <v>16280</v>
          </cell>
          <cell r="B850" t="str">
            <v>KILO LAMINA GALV. C.28 X 1000MM BOBI</v>
          </cell>
          <cell r="C850" t="str">
            <v>KGM</v>
          </cell>
          <cell r="D850">
            <v>2203</v>
          </cell>
        </row>
        <row r="851">
          <cell r="A851">
            <v>16290</v>
          </cell>
          <cell r="B851" t="str">
            <v>KILO LAMINA GALV. C.30 X 1000MM BOBI</v>
          </cell>
          <cell r="C851" t="str">
            <v>KGM</v>
          </cell>
          <cell r="D851">
            <v>2242</v>
          </cell>
        </row>
        <row r="852">
          <cell r="A852">
            <v>16295</v>
          </cell>
          <cell r="B852" t="str">
            <v>KILO LAMINA GALV. C.31 X 1000MM BOBI</v>
          </cell>
          <cell r="C852" t="str">
            <v>KGM</v>
          </cell>
          <cell r="D852">
            <v>2414</v>
          </cell>
        </row>
        <row r="853">
          <cell r="A853">
            <v>21022</v>
          </cell>
          <cell r="B853" t="str">
            <v>LAMINA INOX 12MM 4'X  8'REF 304 No 1</v>
          </cell>
          <cell r="C853" t="str">
            <v>UND</v>
          </cell>
          <cell r="D853">
            <v>1687577</v>
          </cell>
        </row>
        <row r="854">
          <cell r="A854">
            <v>21023</v>
          </cell>
          <cell r="B854" t="str">
            <v>LAMINA INOX 9.0MM 4'X  8'REF 304 No</v>
          </cell>
          <cell r="C854" t="str">
            <v>UND</v>
          </cell>
          <cell r="D854">
            <v>1265712</v>
          </cell>
        </row>
        <row r="855">
          <cell r="A855">
            <v>21026</v>
          </cell>
          <cell r="B855" t="str">
            <v>LAMINA INOX 6.0MM 4'X  8'REF 304 No</v>
          </cell>
          <cell r="C855" t="str">
            <v>UND</v>
          </cell>
          <cell r="D855">
            <v>826092</v>
          </cell>
        </row>
        <row r="856">
          <cell r="A856">
            <v>21029</v>
          </cell>
          <cell r="B856" t="str">
            <v>LAMINA INOX 4.5MM 4'X  8'REF 304 No</v>
          </cell>
          <cell r="C856" t="str">
            <v>UND</v>
          </cell>
          <cell r="D856">
            <v>599659</v>
          </cell>
        </row>
        <row r="857">
          <cell r="A857">
            <v>21032</v>
          </cell>
          <cell r="B857" t="str">
            <v>LAMINA INOX 4.5MM 5'X 10'REF 304 No</v>
          </cell>
          <cell r="C857" t="str">
            <v>UND</v>
          </cell>
          <cell r="D857">
            <v>933228</v>
          </cell>
        </row>
        <row r="858">
          <cell r="A858">
            <v>21035</v>
          </cell>
          <cell r="B858" t="str">
            <v>LAMINA INOX 3.0MM 4'X  8'REF 304 No</v>
          </cell>
          <cell r="C858" t="str">
            <v>UND</v>
          </cell>
          <cell r="D858">
            <v>394586</v>
          </cell>
        </row>
        <row r="859">
          <cell r="A859">
            <v>21038</v>
          </cell>
          <cell r="B859" t="str">
            <v>LAMINA INOX 3.0MM 4'X  8'REF 304 2B</v>
          </cell>
          <cell r="C859" t="str">
            <v>UND</v>
          </cell>
          <cell r="D859">
            <v>415907</v>
          </cell>
        </row>
        <row r="860">
          <cell r="A860">
            <v>21041</v>
          </cell>
          <cell r="B860" t="str">
            <v>LAMINA INOX 3.0MM 5'X 10'REF 304 2B</v>
          </cell>
          <cell r="C860" t="str">
            <v>UND</v>
          </cell>
          <cell r="D860">
            <v>674111</v>
          </cell>
        </row>
        <row r="861">
          <cell r="A861">
            <v>21044</v>
          </cell>
          <cell r="B861" t="str">
            <v>LAMINA INOX C.12 4'X  8'REF 304 2B</v>
          </cell>
          <cell r="C861" t="str">
            <v>UND</v>
          </cell>
          <cell r="D861">
            <v>346589</v>
          </cell>
        </row>
        <row r="862">
          <cell r="A862">
            <v>21047</v>
          </cell>
          <cell r="B862" t="str">
            <v>LAMINA INOX C.12 5'X 10'REF 304 2B</v>
          </cell>
          <cell r="C862" t="str">
            <v>UND</v>
          </cell>
          <cell r="D862">
            <v>527980</v>
          </cell>
        </row>
        <row r="863">
          <cell r="A863">
            <v>21050</v>
          </cell>
          <cell r="B863" t="str">
            <v>LAMINA INOX C.14 4'X  8'REF 304 2B</v>
          </cell>
          <cell r="C863" t="str">
            <v>UND</v>
          </cell>
          <cell r="D863">
            <v>270178</v>
          </cell>
        </row>
        <row r="864">
          <cell r="A864">
            <v>21053</v>
          </cell>
          <cell r="B864" t="str">
            <v>LAMINA INOX C.14 5'X 10'REF 304 2B</v>
          </cell>
          <cell r="C864" t="str">
            <v>UND</v>
          </cell>
          <cell r="D864">
            <v>430711</v>
          </cell>
        </row>
        <row r="865">
          <cell r="A865">
            <v>21056</v>
          </cell>
          <cell r="B865" t="str">
            <v>LAMINA INOX C.16 4'X  8'REF 304 2B</v>
          </cell>
          <cell r="C865" t="str">
            <v>UND</v>
          </cell>
          <cell r="D865">
            <v>215689</v>
          </cell>
        </row>
        <row r="866">
          <cell r="A866">
            <v>21059</v>
          </cell>
          <cell r="B866" t="str">
            <v>LAMINA INOX C.16 5'X 10'REF 304 2B</v>
          </cell>
          <cell r="C866" t="str">
            <v>UND</v>
          </cell>
          <cell r="D866">
            <v>352120</v>
          </cell>
        </row>
        <row r="867">
          <cell r="A867">
            <v>21062</v>
          </cell>
          <cell r="B867" t="str">
            <v>LAMINA INOX C.18 4'X  8'REF 304 2B</v>
          </cell>
          <cell r="C867" t="str">
            <v>UND</v>
          </cell>
          <cell r="D867">
            <v>177707</v>
          </cell>
        </row>
        <row r="868">
          <cell r="A868">
            <v>21065</v>
          </cell>
          <cell r="B868" t="str">
            <v>LAMINA INOX C.18 5'X 10'REF 304 2B</v>
          </cell>
          <cell r="C868" t="str">
            <v>UND</v>
          </cell>
          <cell r="D868">
            <v>292609</v>
          </cell>
        </row>
        <row r="869">
          <cell r="A869">
            <v>21068</v>
          </cell>
          <cell r="B869" t="str">
            <v>LAMINA INOX C.20 3'X 10'REF 304 2B</v>
          </cell>
          <cell r="C869" t="str">
            <v>UND</v>
          </cell>
          <cell r="D869">
            <v>135274</v>
          </cell>
        </row>
        <row r="870">
          <cell r="A870">
            <v>21071</v>
          </cell>
          <cell r="B870" t="str">
            <v>LAMINA INOX C.20 4'X  8'REF 304 2B</v>
          </cell>
          <cell r="C870" t="str">
            <v>UND</v>
          </cell>
          <cell r="D870">
            <v>144496</v>
          </cell>
        </row>
        <row r="871">
          <cell r="A871">
            <v>21074</v>
          </cell>
          <cell r="B871" t="str">
            <v>LAMINA INOX C.20 5'X 10'REF 304 2B</v>
          </cell>
          <cell r="C871" t="str">
            <v>UND</v>
          </cell>
          <cell r="D871">
            <v>210548</v>
          </cell>
        </row>
        <row r="872">
          <cell r="A872">
            <v>21077</v>
          </cell>
          <cell r="B872" t="str">
            <v>LAMINA INOX C.22 3'X 10'REF 304 2B</v>
          </cell>
          <cell r="C872" t="str">
            <v>UND</v>
          </cell>
          <cell r="D872">
            <v>117254</v>
          </cell>
        </row>
        <row r="873">
          <cell r="A873">
            <v>21080</v>
          </cell>
          <cell r="B873" t="str">
            <v>LAMINA INOX C.22 4'X  8'REF 304 2B</v>
          </cell>
          <cell r="C873" t="str">
            <v>UND</v>
          </cell>
          <cell r="D873">
            <v>125247</v>
          </cell>
        </row>
        <row r="874">
          <cell r="A874">
            <v>21083</v>
          </cell>
          <cell r="B874" t="str">
            <v>LAMINA INOX C.22 4'X 10'REF 304 2B</v>
          </cell>
          <cell r="C874" t="str">
            <v>UND</v>
          </cell>
          <cell r="D874">
            <v>150084</v>
          </cell>
        </row>
        <row r="875">
          <cell r="A875">
            <v>21084</v>
          </cell>
          <cell r="B875" t="str">
            <v>LAMINA INOX C.22 5'X 10'REF 304 2B</v>
          </cell>
          <cell r="C875" t="str">
            <v>UND</v>
          </cell>
          <cell r="D875">
            <v>197942</v>
          </cell>
        </row>
        <row r="876">
          <cell r="A876">
            <v>21086</v>
          </cell>
          <cell r="B876" t="str">
            <v>LAMINA INOX C.24 3'X 10'REF 304 2B</v>
          </cell>
          <cell r="C876" t="str">
            <v>UND</v>
          </cell>
          <cell r="D876">
            <v>93803</v>
          </cell>
        </row>
        <row r="877">
          <cell r="A877">
            <v>21089</v>
          </cell>
          <cell r="B877" t="str">
            <v>LAMINA INOX C.24 4'X  8'REF 304 2B</v>
          </cell>
          <cell r="C877" t="str">
            <v>UND</v>
          </cell>
          <cell r="D877">
            <v>100198</v>
          </cell>
        </row>
        <row r="878">
          <cell r="A878">
            <v>21002</v>
          </cell>
          <cell r="B878" t="str">
            <v>LAMINA INOX 6.0MM 4'X  8'REF 316L</v>
          </cell>
          <cell r="C878" t="str">
            <v>UND</v>
          </cell>
          <cell r="D878">
            <v>1029897</v>
          </cell>
        </row>
        <row r="879">
          <cell r="A879">
            <v>21004</v>
          </cell>
          <cell r="B879" t="str">
            <v>LAMINA INOX 4.5MM 4'X  8'REF 316L</v>
          </cell>
          <cell r="C879" t="str">
            <v>UND</v>
          </cell>
          <cell r="D879">
            <v>772423</v>
          </cell>
        </row>
        <row r="880">
          <cell r="A880">
            <v>21005</v>
          </cell>
          <cell r="B880" t="str">
            <v>LAMINA INOX 3.0MM 4'X  8'REF 316</v>
          </cell>
          <cell r="C880" t="str">
            <v>UND</v>
          </cell>
          <cell r="D880">
            <v>514949</v>
          </cell>
        </row>
        <row r="881">
          <cell r="A881">
            <v>21008</v>
          </cell>
          <cell r="B881" t="str">
            <v>LAMINA INOX C.26 3'X 10'REF 430 BA</v>
          </cell>
          <cell r="C881" t="str">
            <v>UND</v>
          </cell>
          <cell r="D881">
            <v>60061</v>
          </cell>
        </row>
        <row r="882">
          <cell r="A882">
            <v>21010</v>
          </cell>
          <cell r="B882" t="str">
            <v>LAMINA INOX C.28 3'X 10'REF 430 BA</v>
          </cell>
          <cell r="C882" t="str">
            <v>UND</v>
          </cell>
          <cell r="D882">
            <v>37474</v>
          </cell>
        </row>
        <row r="883">
          <cell r="A883">
            <v>21012</v>
          </cell>
          <cell r="B883" t="str">
            <v>LAMINA INOX C.30 3'X 10'REF 430 BA</v>
          </cell>
          <cell r="C883" t="str">
            <v>UND</v>
          </cell>
          <cell r="D883">
            <v>39171</v>
          </cell>
        </row>
        <row r="884">
          <cell r="A884">
            <v>21014</v>
          </cell>
          <cell r="B884" t="str">
            <v>LAMINA INOX C.26 4'X 8' REF 430 BA</v>
          </cell>
          <cell r="C884" t="str">
            <v>UND</v>
          </cell>
          <cell r="D884">
            <v>63260</v>
          </cell>
        </row>
        <row r="885">
          <cell r="A885">
            <v>21016</v>
          </cell>
          <cell r="B885" t="str">
            <v>LAMINA INOX C.24 4'X 8' REF 430 BA</v>
          </cell>
          <cell r="C885" t="str">
            <v>UND</v>
          </cell>
          <cell r="D885">
            <v>82955</v>
          </cell>
        </row>
        <row r="886">
          <cell r="A886">
            <v>21018</v>
          </cell>
          <cell r="B886" t="str">
            <v>LAMINA INOX C.22 4'X 8' REF 430 BA</v>
          </cell>
          <cell r="C886" t="str">
            <v>UND</v>
          </cell>
          <cell r="D886">
            <v>103843</v>
          </cell>
        </row>
        <row r="887">
          <cell r="A887">
            <v>21019</v>
          </cell>
          <cell r="B887" t="str">
            <v>LAMINA INOX C.22 4'X 8' REF 430 2B</v>
          </cell>
          <cell r="C887" t="str">
            <v>UND</v>
          </cell>
          <cell r="D887">
            <v>81737</v>
          </cell>
        </row>
        <row r="888">
          <cell r="A888">
            <v>21020</v>
          </cell>
          <cell r="B888" t="str">
            <v>LAMINA INOX C.24 4'X 8' REF 430 2B</v>
          </cell>
          <cell r="C888" t="str">
            <v>UND</v>
          </cell>
          <cell r="D888">
            <v>69014</v>
          </cell>
        </row>
        <row r="889">
          <cell r="A889">
            <v>21021</v>
          </cell>
          <cell r="B889" t="str">
            <v>LAMINA INOX C.26 4'X 8' REF 430 2B</v>
          </cell>
          <cell r="C889" t="str">
            <v>UND</v>
          </cell>
          <cell r="D889">
            <v>63678</v>
          </cell>
        </row>
        <row r="890">
          <cell r="A890">
            <v>21160</v>
          </cell>
          <cell r="B890" t="str">
            <v>KILO BOBINA INOX C.12 X 5' REF 304 2</v>
          </cell>
          <cell r="C890" t="str">
            <v>KGM</v>
          </cell>
          <cell r="D890">
            <v>5248</v>
          </cell>
        </row>
        <row r="891">
          <cell r="A891">
            <v>21165</v>
          </cell>
          <cell r="B891" t="str">
            <v>KILO BOBINA INOX C.14 X 1.219 REF 30</v>
          </cell>
          <cell r="C891" t="str">
            <v>KGM</v>
          </cell>
          <cell r="D891">
            <v>5486</v>
          </cell>
        </row>
        <row r="892">
          <cell r="A892">
            <v>21170</v>
          </cell>
          <cell r="B892" t="str">
            <v>KILO BOBINA INOX C.16 X 1.219 REF 30</v>
          </cell>
          <cell r="C892" t="str">
            <v>KGM</v>
          </cell>
          <cell r="D892">
            <v>5486</v>
          </cell>
        </row>
        <row r="893">
          <cell r="A893">
            <v>21175</v>
          </cell>
          <cell r="B893" t="str">
            <v>KILO BOBINA INOX C.18 X 1.219 REF 30</v>
          </cell>
          <cell r="C893" t="str">
            <v>KGM</v>
          </cell>
          <cell r="D893">
            <v>5684</v>
          </cell>
        </row>
        <row r="894">
          <cell r="A894">
            <v>21180</v>
          </cell>
          <cell r="B894" t="str">
            <v>KILO BOBINA INOX C.20 X 1.219 REF 30</v>
          </cell>
          <cell r="C894" t="str">
            <v>KGM</v>
          </cell>
          <cell r="D894">
            <v>5862</v>
          </cell>
        </row>
        <row r="895">
          <cell r="A895">
            <v>21185</v>
          </cell>
          <cell r="B895" t="str">
            <v>KILO BOBINA INOX C.22 X 1.219 REF 30</v>
          </cell>
          <cell r="C895" t="str">
            <v>KGM</v>
          </cell>
          <cell r="D895">
            <v>6160</v>
          </cell>
        </row>
        <row r="896">
          <cell r="A896">
            <v>21190</v>
          </cell>
          <cell r="B896" t="str">
            <v>KILO BOBINA INOX C.1/8"  (BOBINA)</v>
          </cell>
          <cell r="C896" t="str">
            <v>KGM</v>
          </cell>
          <cell r="D896">
            <v>5248</v>
          </cell>
        </row>
        <row r="897">
          <cell r="A897">
            <v>21100</v>
          </cell>
          <cell r="B897" t="str">
            <v>KILO BOBINA INOX C.24 X 1000 REF-430</v>
          </cell>
          <cell r="C897" t="str">
            <v>KG</v>
          </cell>
          <cell r="D897">
            <v>4931</v>
          </cell>
        </row>
        <row r="898">
          <cell r="A898">
            <v>21105</v>
          </cell>
          <cell r="B898" t="str">
            <v>KILO BOBINA INOX C.24 X 1219 REF-430</v>
          </cell>
          <cell r="C898" t="str">
            <v>KG</v>
          </cell>
          <cell r="D898">
            <v>4931</v>
          </cell>
        </row>
        <row r="899">
          <cell r="A899">
            <v>21110</v>
          </cell>
          <cell r="B899" t="str">
            <v>KILO BOBINA INOX C.26 X 1000 REF-430</v>
          </cell>
          <cell r="C899" t="str">
            <v>KG</v>
          </cell>
          <cell r="D899">
            <v>5922</v>
          </cell>
        </row>
        <row r="900">
          <cell r="A900">
            <v>21115</v>
          </cell>
          <cell r="B900" t="str">
            <v>KILO BOBINA INOX C.26 X 1219 REF-430</v>
          </cell>
          <cell r="C900" t="str">
            <v>KG</v>
          </cell>
          <cell r="D900">
            <v>5922</v>
          </cell>
        </row>
        <row r="901">
          <cell r="A901">
            <v>21120</v>
          </cell>
          <cell r="B901" t="str">
            <v>KILO BOBINA INOX C.28 X 1000 REF-430</v>
          </cell>
          <cell r="C901" t="str">
            <v>KG</v>
          </cell>
          <cell r="D901">
            <v>5399</v>
          </cell>
        </row>
        <row r="902">
          <cell r="A902">
            <v>21125</v>
          </cell>
          <cell r="B902" t="str">
            <v>KILO BOBINA INOX C.30 X 1000 REF-430</v>
          </cell>
          <cell r="C902" t="str">
            <v>KG</v>
          </cell>
          <cell r="D902">
            <v>6041</v>
          </cell>
        </row>
        <row r="903">
          <cell r="A903">
            <v>14001</v>
          </cell>
          <cell r="B903" t="str">
            <v>LAMINA ALFAJOR 4 MM 1 X 3 MTS</v>
          </cell>
          <cell r="C903" t="str">
            <v>UND</v>
          </cell>
          <cell r="D903">
            <v>140750</v>
          </cell>
        </row>
        <row r="904">
          <cell r="A904">
            <v>14002</v>
          </cell>
          <cell r="B904" t="str">
            <v>LAMINA ALFAJOR C.12 1.00X 3.00 MTS</v>
          </cell>
          <cell r="C904" t="str">
            <v>UND</v>
          </cell>
          <cell r="D904">
            <v>85070</v>
          </cell>
        </row>
        <row r="905">
          <cell r="A905">
            <v>14003</v>
          </cell>
          <cell r="B905" t="str">
            <v>LAMINA ALFAJOR 4 MM 1 X 6 MTS</v>
          </cell>
          <cell r="C905" t="str">
            <v>UND</v>
          </cell>
          <cell r="D905">
            <v>251220</v>
          </cell>
        </row>
        <row r="906">
          <cell r="A906">
            <v>14004</v>
          </cell>
          <cell r="B906" t="str">
            <v>LAMINA ALFAJOR 1/4" 1 X 6 MTS</v>
          </cell>
          <cell r="C906" t="str">
            <v>UND</v>
          </cell>
          <cell r="D906">
            <v>380154</v>
          </cell>
        </row>
        <row r="907">
          <cell r="A907">
            <v>14008</v>
          </cell>
          <cell r="B907" t="str">
            <v>LAMINA ALFAJOR 1/8" 1.00 X 3.00 MTS</v>
          </cell>
          <cell r="C907" t="str">
            <v>UND</v>
          </cell>
          <cell r="D907">
            <v>103679</v>
          </cell>
        </row>
        <row r="908">
          <cell r="A908">
            <v>14009</v>
          </cell>
          <cell r="B908" t="str">
            <v>LAMINA ALFAJOR 3/16" 1 X 3 MTS</v>
          </cell>
          <cell r="C908" t="str">
            <v>UND</v>
          </cell>
          <cell r="D908">
            <v>151530</v>
          </cell>
        </row>
        <row r="909">
          <cell r="A909">
            <v>14011</v>
          </cell>
          <cell r="B909" t="str">
            <v>LAMINA ALFAJOR 1/4" 1 X 3 MTS</v>
          </cell>
          <cell r="C909" t="str">
            <v>UND</v>
          </cell>
          <cell r="D909">
            <v>195394</v>
          </cell>
        </row>
        <row r="910">
          <cell r="A910">
            <v>18022</v>
          </cell>
          <cell r="B910" t="str">
            <v>KILO LAMINA ALFAJOR 1/8".</v>
          </cell>
          <cell r="C910" t="str">
            <v>KGM</v>
          </cell>
          <cell r="D910">
            <v>1293</v>
          </cell>
        </row>
        <row r="911">
          <cell r="A911">
            <v>18023</v>
          </cell>
          <cell r="B911" t="str">
            <v>KILO LAMINA ALFAJOR 3/16"</v>
          </cell>
          <cell r="C911" t="str">
            <v>KGM</v>
          </cell>
          <cell r="D911">
            <v>1293</v>
          </cell>
        </row>
        <row r="912">
          <cell r="A912">
            <v>18024</v>
          </cell>
          <cell r="B912" t="str">
            <v>KILO LAMINA ALFAJOR 1/4"</v>
          </cell>
          <cell r="C912" t="str">
            <v>KGM</v>
          </cell>
          <cell r="D912">
            <v>1293</v>
          </cell>
        </row>
        <row r="913">
          <cell r="A913">
            <v>18025</v>
          </cell>
          <cell r="B913" t="str">
            <v>KILO LAMINA ALFAJOR C.12</v>
          </cell>
          <cell r="C913" t="str">
            <v>KGM</v>
          </cell>
          <cell r="D913">
            <v>1293</v>
          </cell>
        </row>
        <row r="914">
          <cell r="A914">
            <v>9300</v>
          </cell>
          <cell r="B914" t="str">
            <v>LAMINA FULL HARD 0.50 X 1219 MM BOBI</v>
          </cell>
          <cell r="C914" t="str">
            <v>KGM</v>
          </cell>
          <cell r="D914">
            <v>1866</v>
          </cell>
        </row>
        <row r="915">
          <cell r="A915">
            <v>28001</v>
          </cell>
          <cell r="B915" t="str">
            <v>TUBO CONDUIT NEGRA 1/2" X 3 MTS</v>
          </cell>
          <cell r="C915" t="str">
            <v>UND</v>
          </cell>
          <cell r="D915">
            <v>6339</v>
          </cell>
        </row>
        <row r="916">
          <cell r="A916">
            <v>28002</v>
          </cell>
          <cell r="B916" t="str">
            <v>TUBO CONDUIT NEGRA 3/4" X 3 MTS</v>
          </cell>
          <cell r="C916" t="str">
            <v>UND</v>
          </cell>
          <cell r="D916">
            <v>8124</v>
          </cell>
        </row>
        <row r="917">
          <cell r="A917">
            <v>28003</v>
          </cell>
          <cell r="B917" t="str">
            <v>TUBO CONDUIT NEGRA 1" X 3 MTS</v>
          </cell>
          <cell r="C917" t="str">
            <v>UND</v>
          </cell>
          <cell r="D917">
            <v>12327</v>
          </cell>
        </row>
        <row r="918">
          <cell r="A918">
            <v>28004</v>
          </cell>
          <cell r="B918" t="str">
            <v>TUBO CONDUIT NEGRA 1.1/4" X 3 MTS</v>
          </cell>
          <cell r="C918" t="str">
            <v>UND</v>
          </cell>
          <cell r="D918">
            <v>13433</v>
          </cell>
        </row>
        <row r="919">
          <cell r="A919">
            <v>28005</v>
          </cell>
          <cell r="B919" t="str">
            <v>TUBO CONDUIT NEGRA 1.1/2" X 3 MTS</v>
          </cell>
          <cell r="C919" t="str">
            <v>UND</v>
          </cell>
          <cell r="D919">
            <v>15790</v>
          </cell>
        </row>
        <row r="920">
          <cell r="A920">
            <v>28006</v>
          </cell>
          <cell r="B920" t="str">
            <v>TUBO CONDUIT NEGRA 2" X 3 MTS</v>
          </cell>
          <cell r="C920" t="str">
            <v>UND</v>
          </cell>
          <cell r="D920">
            <v>23117</v>
          </cell>
        </row>
        <row r="921">
          <cell r="A921">
            <v>31609</v>
          </cell>
          <cell r="B921" t="str">
            <v>TUBO CONDUIT GALV. 1/2" LIVIANO</v>
          </cell>
          <cell r="C921" t="str">
            <v>UND</v>
          </cell>
          <cell r="D921">
            <v>8251</v>
          </cell>
        </row>
        <row r="922">
          <cell r="A922">
            <v>31610</v>
          </cell>
          <cell r="B922" t="str">
            <v>TUBO CONDUIT GALV. 3/4" LIVIANO</v>
          </cell>
          <cell r="C922" t="str">
            <v>UND</v>
          </cell>
          <cell r="D922">
            <v>10658</v>
          </cell>
        </row>
        <row r="923">
          <cell r="A923">
            <v>31611</v>
          </cell>
          <cell r="B923" t="str">
            <v>TUBO CONDUIT GALV. 1" LIVIANO</v>
          </cell>
          <cell r="C923" t="str">
            <v>UND</v>
          </cell>
          <cell r="D923">
            <v>16167</v>
          </cell>
        </row>
        <row r="924">
          <cell r="A924">
            <v>31612</v>
          </cell>
          <cell r="B924" t="str">
            <v>TUBO CONDUIT GALV. 1.1/4" LIVIANO</v>
          </cell>
          <cell r="C924" t="str">
            <v>UND</v>
          </cell>
          <cell r="D924">
            <v>17629</v>
          </cell>
        </row>
        <row r="925">
          <cell r="A925">
            <v>31614</v>
          </cell>
          <cell r="B925" t="str">
            <v>TUBO CONDUIT GALV. 1.1/2" LIVIANO</v>
          </cell>
          <cell r="C925" t="str">
            <v>UND</v>
          </cell>
          <cell r="D925">
            <v>20720</v>
          </cell>
        </row>
        <row r="926">
          <cell r="A926">
            <v>31615</v>
          </cell>
          <cell r="B926" t="str">
            <v>TUBO CONDUIT GALV. 2" LIVIANO</v>
          </cell>
          <cell r="C926" t="str">
            <v>UND</v>
          </cell>
          <cell r="D926">
            <v>30338</v>
          </cell>
        </row>
        <row r="927">
          <cell r="A927">
            <v>31710</v>
          </cell>
          <cell r="B927" t="str">
            <v>TUBO CONDUIT GALV. 1/2 PESADO</v>
          </cell>
          <cell r="C927" t="str">
            <v>UND</v>
          </cell>
          <cell r="D927">
            <v>11283</v>
          </cell>
        </row>
        <row r="928">
          <cell r="A928">
            <v>31711</v>
          </cell>
          <cell r="B928" t="str">
            <v>TUBO CONDUIT GALV. 3/4" PESADO</v>
          </cell>
          <cell r="C928" t="str">
            <v>UND</v>
          </cell>
          <cell r="D928">
            <v>14614</v>
          </cell>
        </row>
        <row r="929">
          <cell r="A929">
            <v>31712</v>
          </cell>
          <cell r="B929" t="str">
            <v>TUBO CONDUIT GALV. 1" PESADO</v>
          </cell>
          <cell r="C929" t="str">
            <v>UND</v>
          </cell>
          <cell r="D929">
            <v>18676</v>
          </cell>
        </row>
        <row r="930">
          <cell r="A930">
            <v>31713</v>
          </cell>
          <cell r="B930" t="str">
            <v>TUBO CONDUIT GALV. 1.1/4" PESADO</v>
          </cell>
          <cell r="C930" t="str">
            <v>UND</v>
          </cell>
          <cell r="D930">
            <v>24098</v>
          </cell>
        </row>
        <row r="931">
          <cell r="A931">
            <v>31714</v>
          </cell>
          <cell r="B931" t="str">
            <v>TUBO CONDUIT GALV. 1.1/2" PESADO</v>
          </cell>
          <cell r="C931" t="str">
            <v>UND</v>
          </cell>
          <cell r="D931">
            <v>30007</v>
          </cell>
        </row>
        <row r="932">
          <cell r="A932">
            <v>31715</v>
          </cell>
          <cell r="B932" t="str">
            <v>TUBO CONDUIT GALV. 2" PESADO</v>
          </cell>
          <cell r="C932" t="str">
            <v>UND</v>
          </cell>
          <cell r="D932">
            <v>40505</v>
          </cell>
        </row>
        <row r="933">
          <cell r="A933">
            <v>31716</v>
          </cell>
          <cell r="B933" t="str">
            <v>TUBO CONDUIT GALV. 2.1/2" PESADO</v>
          </cell>
          <cell r="C933" t="str">
            <v>UND</v>
          </cell>
          <cell r="D933">
            <v>75977</v>
          </cell>
        </row>
        <row r="934">
          <cell r="A934">
            <v>31717</v>
          </cell>
          <cell r="B934" t="str">
            <v>TUBO CONDUIT GALV. 3" PESADO</v>
          </cell>
          <cell r="C934" t="str">
            <v>UND</v>
          </cell>
          <cell r="D934">
            <v>93613</v>
          </cell>
        </row>
        <row r="935">
          <cell r="A935">
            <v>31718</v>
          </cell>
          <cell r="B935" t="str">
            <v>TUBO CONDUIT GALV. 4" PESADO</v>
          </cell>
          <cell r="C935" t="str">
            <v>UND</v>
          </cell>
          <cell r="D935">
            <v>121983</v>
          </cell>
        </row>
        <row r="936">
          <cell r="A936">
            <v>31900</v>
          </cell>
          <cell r="B936" t="str">
            <v>TUBERIA SICOND DE 3/4" EN 3 MTS</v>
          </cell>
          <cell r="C936" t="str">
            <v>UND</v>
          </cell>
          <cell r="D936">
            <v>12365</v>
          </cell>
        </row>
        <row r="937">
          <cell r="A937">
            <v>31902</v>
          </cell>
          <cell r="B937" t="str">
            <v>TUBERIA SICOND DE 1" EN 3 MTS</v>
          </cell>
          <cell r="C937" t="str">
            <v>UND</v>
          </cell>
          <cell r="D937">
            <v>17394</v>
          </cell>
        </row>
        <row r="938">
          <cell r="A938">
            <v>31903</v>
          </cell>
          <cell r="B938" t="str">
            <v>TUBERIA SICOND DE 1.1/2" X 3 MTS</v>
          </cell>
          <cell r="C938" t="str">
            <v>UND</v>
          </cell>
          <cell r="D938">
            <v>27949</v>
          </cell>
        </row>
        <row r="939">
          <cell r="A939">
            <v>31904</v>
          </cell>
          <cell r="B939" t="str">
            <v>TUBERIA SICOND DE 2" EN 3 MTS</v>
          </cell>
          <cell r="C939" t="str">
            <v>UND</v>
          </cell>
          <cell r="D939">
            <v>37726</v>
          </cell>
        </row>
        <row r="940">
          <cell r="A940">
            <v>31906</v>
          </cell>
          <cell r="B940" t="str">
            <v>TUBERIA SICOND DE 3" EN 3 MTS</v>
          </cell>
          <cell r="C940" t="str">
            <v>UND</v>
          </cell>
          <cell r="D940">
            <v>75910</v>
          </cell>
        </row>
        <row r="941">
          <cell r="A941">
            <v>31907</v>
          </cell>
          <cell r="B941" t="str">
            <v>TUBERIA SICOND DE 4" EN 3 MTS</v>
          </cell>
          <cell r="C941" t="str">
            <v>UND</v>
          </cell>
          <cell r="D941">
            <v>101198</v>
          </cell>
        </row>
        <row r="942">
          <cell r="A942">
            <v>42001</v>
          </cell>
          <cell r="B942" t="str">
            <v>TUBO EMT GALV. 1/2" X 3 MTS</v>
          </cell>
          <cell r="C942" t="str">
            <v>UND</v>
          </cell>
          <cell r="D942">
            <v>4150</v>
          </cell>
        </row>
        <row r="943">
          <cell r="A943">
            <v>42002</v>
          </cell>
          <cell r="B943" t="str">
            <v>TUBO EMT GALV. 3/4" X 3 MTS</v>
          </cell>
          <cell r="C943" t="str">
            <v>UND</v>
          </cell>
          <cell r="D943">
            <v>5834</v>
          </cell>
        </row>
        <row r="944">
          <cell r="A944">
            <v>42003</v>
          </cell>
          <cell r="B944" t="str">
            <v>TUBO EMT GALV. 1" X 3 MTS</v>
          </cell>
          <cell r="C944" t="str">
            <v>UND</v>
          </cell>
          <cell r="D944">
            <v>8863</v>
          </cell>
        </row>
        <row r="945">
          <cell r="A945">
            <v>42004</v>
          </cell>
          <cell r="B945" t="str">
            <v>TUBO EMT GALV. 1.1/4" X 3 MTS</v>
          </cell>
          <cell r="C945" t="str">
            <v>UND</v>
          </cell>
          <cell r="D945">
            <v>14322</v>
          </cell>
        </row>
        <row r="946">
          <cell r="A946">
            <v>42005</v>
          </cell>
          <cell r="B946" t="str">
            <v>TUBO EMT GALV. 1.1/2" X 3 MTS</v>
          </cell>
          <cell r="C946" t="str">
            <v>UND</v>
          </cell>
          <cell r="D946">
            <v>16591</v>
          </cell>
        </row>
        <row r="947">
          <cell r="A947">
            <v>42006</v>
          </cell>
          <cell r="B947" t="str">
            <v>TUBO EMT GALV. 2" X 3 MTS</v>
          </cell>
          <cell r="C947" t="str">
            <v>UND</v>
          </cell>
          <cell r="D947">
            <v>21102</v>
          </cell>
        </row>
        <row r="948">
          <cell r="A948">
            <v>42007</v>
          </cell>
          <cell r="B948" t="str">
            <v>TUBO EMT GALV. 2.1/2" X 3 MTS</v>
          </cell>
          <cell r="C948" t="str">
            <v>UND</v>
          </cell>
          <cell r="D948">
            <v>27867</v>
          </cell>
        </row>
        <row r="949">
          <cell r="A949">
            <v>42008</v>
          </cell>
          <cell r="B949" t="str">
            <v>TUBO EMT GALV. 3" X 3 MTS</v>
          </cell>
          <cell r="C949" t="str">
            <v>UND</v>
          </cell>
          <cell r="D949">
            <v>34250</v>
          </cell>
        </row>
        <row r="950">
          <cell r="A950">
            <v>42009</v>
          </cell>
          <cell r="B950" t="str">
            <v>TUBO EMT GALV. 4" X 3 MTS</v>
          </cell>
          <cell r="C950" t="str">
            <v>UND</v>
          </cell>
          <cell r="D950">
            <v>50187</v>
          </cell>
        </row>
        <row r="951">
          <cell r="A951">
            <v>43001</v>
          </cell>
          <cell r="B951" t="str">
            <v>ENTRADA A CAJA EMT 1/2"</v>
          </cell>
          <cell r="C951" t="str">
            <v>UND</v>
          </cell>
          <cell r="D951">
            <v>295</v>
          </cell>
        </row>
        <row r="952">
          <cell r="A952">
            <v>43002</v>
          </cell>
          <cell r="B952" t="str">
            <v>ENTRADA A CAJA EMT 3/4"</v>
          </cell>
          <cell r="C952" t="str">
            <v>UND</v>
          </cell>
          <cell r="D952">
            <v>519</v>
          </cell>
        </row>
        <row r="953">
          <cell r="A953">
            <v>43003</v>
          </cell>
          <cell r="B953" t="str">
            <v>ENTRADA A CAJA EMT 1"</v>
          </cell>
          <cell r="C953" t="str">
            <v>UND</v>
          </cell>
          <cell r="D953">
            <v>754</v>
          </cell>
        </row>
        <row r="954">
          <cell r="A954">
            <v>43004</v>
          </cell>
          <cell r="B954" t="str">
            <v>UNION EMT 1/2"</v>
          </cell>
          <cell r="C954" t="str">
            <v>UND</v>
          </cell>
          <cell r="D954">
            <v>366</v>
          </cell>
        </row>
        <row r="955">
          <cell r="A955">
            <v>43005</v>
          </cell>
          <cell r="B955" t="str">
            <v>UNION EMT 3/4"</v>
          </cell>
          <cell r="C955" t="str">
            <v>UND</v>
          </cell>
          <cell r="D955">
            <v>592</v>
          </cell>
        </row>
        <row r="956">
          <cell r="A956">
            <v>43006</v>
          </cell>
          <cell r="B956" t="str">
            <v>UNION EMT 1"</v>
          </cell>
          <cell r="C956" t="str">
            <v>UND</v>
          </cell>
          <cell r="D956">
            <v>1141</v>
          </cell>
        </row>
        <row r="957">
          <cell r="A957">
            <v>43007</v>
          </cell>
          <cell r="B957" t="str">
            <v>UNION EMT 1 1/4"</v>
          </cell>
          <cell r="C957" t="str">
            <v>UND</v>
          </cell>
          <cell r="D957">
            <v>1598</v>
          </cell>
        </row>
        <row r="958">
          <cell r="A958">
            <v>43008</v>
          </cell>
          <cell r="B958" t="str">
            <v>UNION EMT 1 1/2"</v>
          </cell>
          <cell r="C958" t="str">
            <v>UND</v>
          </cell>
          <cell r="D958">
            <v>2932</v>
          </cell>
        </row>
        <row r="959">
          <cell r="A959">
            <v>43009</v>
          </cell>
          <cell r="B959" t="str">
            <v>CURVAS ACOPLE SENCILLO EMT 1/2"</v>
          </cell>
          <cell r="C959" t="str">
            <v>UND</v>
          </cell>
          <cell r="D959">
            <v>649</v>
          </cell>
        </row>
        <row r="960">
          <cell r="A960">
            <v>43010</v>
          </cell>
          <cell r="B960" t="str">
            <v>CURVAS ACOPLE SENCILLO EMT 3/4"</v>
          </cell>
          <cell r="C960" t="str">
            <v>UND</v>
          </cell>
          <cell r="D960">
            <v>738</v>
          </cell>
        </row>
        <row r="961">
          <cell r="A961">
            <v>43011</v>
          </cell>
          <cell r="B961" t="str">
            <v>CURVAS ACOPLE SENCILLO EMT 1"</v>
          </cell>
          <cell r="C961" t="str">
            <v>UND</v>
          </cell>
          <cell r="D961">
            <v>2065</v>
          </cell>
        </row>
        <row r="962">
          <cell r="A962">
            <v>43012</v>
          </cell>
          <cell r="B962" t="str">
            <v>CURVAS ACOPLE SENCILLO EMT 1 1/4"</v>
          </cell>
          <cell r="C962" t="str">
            <v>UND</v>
          </cell>
          <cell r="D962">
            <v>4071</v>
          </cell>
        </row>
        <row r="963">
          <cell r="A963">
            <v>43013</v>
          </cell>
          <cell r="B963" t="str">
            <v>CURVAS ACOPLE SENCILLO EMT 1 1/2"</v>
          </cell>
          <cell r="C963" t="str">
            <v>UND</v>
          </cell>
          <cell r="D963">
            <v>5429</v>
          </cell>
        </row>
        <row r="964">
          <cell r="A964">
            <v>43014</v>
          </cell>
          <cell r="B964" t="str">
            <v>UNION EMT 2"</v>
          </cell>
          <cell r="C964" t="str">
            <v>UND</v>
          </cell>
          <cell r="D964">
            <v>3230</v>
          </cell>
        </row>
        <row r="965">
          <cell r="A965">
            <v>43015</v>
          </cell>
          <cell r="B965" t="str">
            <v>UNION EMT 2.1/2"</v>
          </cell>
          <cell r="C965" t="str">
            <v>UND</v>
          </cell>
          <cell r="D965">
            <v>7033</v>
          </cell>
        </row>
        <row r="966">
          <cell r="A966">
            <v>43016</v>
          </cell>
          <cell r="B966" t="str">
            <v>UNION EMT 3"</v>
          </cell>
          <cell r="C966" t="str">
            <v>UND</v>
          </cell>
          <cell r="D966">
            <v>8660</v>
          </cell>
        </row>
        <row r="967">
          <cell r="A967">
            <v>43017</v>
          </cell>
          <cell r="B967" t="str">
            <v>UNION EMT 4"</v>
          </cell>
          <cell r="C967" t="str">
            <v>UND</v>
          </cell>
          <cell r="D967">
            <v>13743</v>
          </cell>
        </row>
        <row r="968">
          <cell r="A968">
            <v>43018</v>
          </cell>
          <cell r="B968" t="str">
            <v>ENTRADA A CAJA EMT 1.1/4"</v>
          </cell>
          <cell r="C968" t="str">
            <v>UND</v>
          </cell>
          <cell r="D968">
            <v>1630</v>
          </cell>
        </row>
        <row r="969">
          <cell r="A969">
            <v>43019</v>
          </cell>
          <cell r="B969" t="str">
            <v>ENTRADA A CAJA EMT 1.1/2"</v>
          </cell>
          <cell r="C969" t="str">
            <v>UND</v>
          </cell>
          <cell r="D969">
            <v>2264</v>
          </cell>
        </row>
        <row r="970">
          <cell r="A970">
            <v>43020</v>
          </cell>
          <cell r="B970" t="str">
            <v>ENTRADA A CAJA EMT 2"</v>
          </cell>
          <cell r="C970" t="str">
            <v>UND</v>
          </cell>
          <cell r="D970">
            <v>3066</v>
          </cell>
        </row>
        <row r="971">
          <cell r="A971">
            <v>43021</v>
          </cell>
          <cell r="B971" t="str">
            <v>ENTRADA A CAJA EMT 2.1/2"</v>
          </cell>
          <cell r="C971" t="str">
            <v>UND</v>
          </cell>
          <cell r="D971">
            <v>6410</v>
          </cell>
        </row>
        <row r="972">
          <cell r="A972">
            <v>43022</v>
          </cell>
          <cell r="B972" t="str">
            <v>ENTRADA A CAJA EMT 3"</v>
          </cell>
          <cell r="C972" t="str">
            <v>UND</v>
          </cell>
          <cell r="D972">
            <v>9621</v>
          </cell>
        </row>
        <row r="973">
          <cell r="A973">
            <v>43023</v>
          </cell>
          <cell r="B973" t="str">
            <v>ENTRADA A CAJA EMT 4"</v>
          </cell>
          <cell r="C973" t="str">
            <v>UND</v>
          </cell>
          <cell r="D973">
            <v>14619</v>
          </cell>
        </row>
        <row r="974">
          <cell r="A974">
            <v>29001</v>
          </cell>
          <cell r="B974" t="str">
            <v>TUBO GALV C.14 RED 1.9 X 5.40 MTS</v>
          </cell>
          <cell r="C974" t="str">
            <v>UND</v>
          </cell>
          <cell r="D974">
            <v>38553</v>
          </cell>
        </row>
        <row r="975">
          <cell r="A975">
            <v>29002</v>
          </cell>
          <cell r="B975" t="str">
            <v>TUBO GALV CALIENTE 1.9 C.14 X6 MTS</v>
          </cell>
          <cell r="C975" t="str">
            <v>UND</v>
          </cell>
          <cell r="D975">
            <v>42837</v>
          </cell>
        </row>
        <row r="976">
          <cell r="A976">
            <v>29003</v>
          </cell>
          <cell r="B976" t="str">
            <v>POSTE GALV 1.9" C.14 X 2.70 MTS (TAP</v>
          </cell>
          <cell r="C976" t="str">
            <v>UND</v>
          </cell>
          <cell r="D976">
            <v>14011</v>
          </cell>
        </row>
        <row r="977">
          <cell r="A977">
            <v>29004</v>
          </cell>
          <cell r="B977" t="str">
            <v>TUBO GALV CALIENTE 2.36 C.14 X 6 MTS</v>
          </cell>
          <cell r="C977" t="str">
            <v>UND</v>
          </cell>
          <cell r="D977">
            <v>53673</v>
          </cell>
        </row>
        <row r="978">
          <cell r="A978">
            <v>29005</v>
          </cell>
          <cell r="B978" t="str">
            <v>TUBO GALV CALIENTE 1.9 C.16 X 6 MTS</v>
          </cell>
          <cell r="C978" t="str">
            <v>UND</v>
          </cell>
          <cell r="D978">
            <v>27573</v>
          </cell>
        </row>
        <row r="979">
          <cell r="A979">
            <v>29006</v>
          </cell>
          <cell r="B979" t="str">
            <v>TUBO GALV CALIENTE 2.36 C.16 X 6 MTS</v>
          </cell>
          <cell r="C979" t="str">
            <v>UND</v>
          </cell>
          <cell r="D979">
            <v>34451</v>
          </cell>
        </row>
        <row r="980">
          <cell r="A980">
            <v>29007</v>
          </cell>
          <cell r="B980" t="str">
            <v>POSTE GALV 1.9 C.16 X 2.70 MTS (TAPO</v>
          </cell>
          <cell r="C980" t="str">
            <v>UND</v>
          </cell>
          <cell r="D980">
            <v>11814</v>
          </cell>
        </row>
        <row r="981">
          <cell r="A981">
            <v>29008</v>
          </cell>
          <cell r="B981" t="str">
            <v>TUBO GALV CALIENTE 1.66 C.16 X 6 MTS</v>
          </cell>
          <cell r="C981" t="str">
            <v>UND</v>
          </cell>
          <cell r="D981">
            <v>24019</v>
          </cell>
        </row>
        <row r="982">
          <cell r="A982">
            <v>29009</v>
          </cell>
          <cell r="B982" t="str">
            <v>TUBO GALV CALIENTE 1.9 C.16 X 5.40 M</v>
          </cell>
          <cell r="C982" t="str">
            <v>UND</v>
          </cell>
          <cell r="D982">
            <v>24816</v>
          </cell>
        </row>
        <row r="983">
          <cell r="A983">
            <v>29010</v>
          </cell>
          <cell r="B983" t="str">
            <v>TUBO GALV CALIENTE 2.36 C.14 X 5.40</v>
          </cell>
          <cell r="C983" t="str">
            <v>UND</v>
          </cell>
          <cell r="D983">
            <v>48306</v>
          </cell>
        </row>
        <row r="984">
          <cell r="A984">
            <v>29011</v>
          </cell>
          <cell r="B984" t="str">
            <v>TUBO GALV FRIO 1.9 C.16 X 6MTS</v>
          </cell>
          <cell r="C984" t="str">
            <v>UND</v>
          </cell>
          <cell r="D984">
            <v>25238</v>
          </cell>
        </row>
        <row r="985">
          <cell r="A985">
            <v>29012</v>
          </cell>
          <cell r="B985" t="str">
            <v>TUBO GALV FRIO 1.9 C.14 X 6MTS</v>
          </cell>
          <cell r="C985" t="str">
            <v>UND</v>
          </cell>
          <cell r="D985">
            <v>30049</v>
          </cell>
        </row>
        <row r="986">
          <cell r="A986">
            <v>29013</v>
          </cell>
          <cell r="B986" t="str">
            <v>TUBO GALV FRIO 2.36 C.16 X 6MTS</v>
          </cell>
          <cell r="C986" t="str">
            <v>UND</v>
          </cell>
          <cell r="D986">
            <v>31523</v>
          </cell>
        </row>
        <row r="987">
          <cell r="A987">
            <v>29014</v>
          </cell>
          <cell r="B987" t="str">
            <v>TUBO GALV FRIO 2.36 C.14 X 6MTS</v>
          </cell>
          <cell r="C987" t="str">
            <v>UND</v>
          </cell>
          <cell r="D987">
            <v>38037</v>
          </cell>
        </row>
        <row r="988">
          <cell r="A988">
            <v>29015</v>
          </cell>
          <cell r="B988" t="str">
            <v>TUBO GALV CALIENTE 3" X 2.3 MM X 6 M</v>
          </cell>
          <cell r="C988" t="str">
            <v>UND</v>
          </cell>
          <cell r="D988">
            <v>93737</v>
          </cell>
        </row>
        <row r="989">
          <cell r="A989">
            <v>29018</v>
          </cell>
          <cell r="B989" t="str">
            <v>TUBO GALV. C.14 X 1.66 X 6 MTS</v>
          </cell>
          <cell r="C989" t="str">
            <v>UND</v>
          </cell>
          <cell r="D989">
            <v>37221</v>
          </cell>
        </row>
        <row r="990">
          <cell r="A990">
            <v>29019</v>
          </cell>
          <cell r="B990" t="str">
            <v>TUBO GALV. C.16 X 1.315 X 6 MTS</v>
          </cell>
          <cell r="C990" t="str">
            <v>UND</v>
          </cell>
          <cell r="D990">
            <v>19764</v>
          </cell>
        </row>
        <row r="991">
          <cell r="A991">
            <v>30000</v>
          </cell>
          <cell r="B991" t="str">
            <v>TUBO GALVANIZADO 1/4" X 6MTS</v>
          </cell>
          <cell r="C991" t="str">
            <v>UND</v>
          </cell>
          <cell r="D991">
            <v>16326</v>
          </cell>
        </row>
        <row r="992">
          <cell r="A992">
            <v>30001</v>
          </cell>
          <cell r="B992" t="str">
            <v>TUBO GALVANIZADO 3/8" X 6MTS</v>
          </cell>
          <cell r="C992" t="str">
            <v>UND</v>
          </cell>
          <cell r="D992">
            <v>16405</v>
          </cell>
        </row>
        <row r="993">
          <cell r="A993">
            <v>30002</v>
          </cell>
          <cell r="B993" t="str">
            <v>TUBO GALVANIZADO 1/2" X 6 MTS</v>
          </cell>
          <cell r="C993" t="str">
            <v>UND</v>
          </cell>
          <cell r="D993">
            <v>18240</v>
          </cell>
        </row>
        <row r="994">
          <cell r="A994">
            <v>30003</v>
          </cell>
          <cell r="B994" t="str">
            <v>TUBO GALVANIZADO 3/4" X 6 MTS</v>
          </cell>
          <cell r="C994" t="str">
            <v>UND</v>
          </cell>
          <cell r="D994">
            <v>23525</v>
          </cell>
        </row>
        <row r="995">
          <cell r="A995">
            <v>30004</v>
          </cell>
          <cell r="B995" t="str">
            <v>TUBO GALVANIZADO 1" X 6 MTS</v>
          </cell>
          <cell r="C995" t="str">
            <v>UND</v>
          </cell>
          <cell r="D995">
            <v>38579</v>
          </cell>
        </row>
        <row r="996">
          <cell r="A996">
            <v>30005</v>
          </cell>
          <cell r="B996" t="str">
            <v>TUBO GALVANIZADO 1.1/4" X 6MTS</v>
          </cell>
          <cell r="C996" t="str">
            <v>UND</v>
          </cell>
          <cell r="D996">
            <v>48447</v>
          </cell>
        </row>
        <row r="997">
          <cell r="A997">
            <v>30006</v>
          </cell>
          <cell r="B997" t="str">
            <v>TUBO GALVANIZADO 1.1/2" X 6MTS</v>
          </cell>
          <cell r="C997" t="str">
            <v>UND</v>
          </cell>
          <cell r="D997">
            <v>62419</v>
          </cell>
        </row>
        <row r="998">
          <cell r="A998">
            <v>30007</v>
          </cell>
          <cell r="B998" t="str">
            <v>TUBO GALVANIZADO 2" X 6 MTS</v>
          </cell>
          <cell r="C998" t="str">
            <v>UND</v>
          </cell>
          <cell r="D998">
            <v>77490</v>
          </cell>
        </row>
        <row r="999">
          <cell r="A999">
            <v>30008</v>
          </cell>
          <cell r="B999" t="str">
            <v>TUBO GALVANIZADO 2.1/2" X 6 MTS</v>
          </cell>
          <cell r="C999" t="str">
            <v>UND</v>
          </cell>
          <cell r="D999">
            <v>123750</v>
          </cell>
        </row>
        <row r="1000">
          <cell r="A1000">
            <v>30009</v>
          </cell>
          <cell r="B1000" t="str">
            <v>TUBO GALVANIZADO 3" X 6 MTS</v>
          </cell>
          <cell r="C1000" t="str">
            <v>UND</v>
          </cell>
          <cell r="D1000">
            <v>150972</v>
          </cell>
        </row>
        <row r="1001">
          <cell r="A1001">
            <v>30010</v>
          </cell>
          <cell r="B1001" t="str">
            <v>TUBO GALVANIZADO 4" X 6 MTS</v>
          </cell>
          <cell r="C1001" t="str">
            <v>UND</v>
          </cell>
          <cell r="D1001">
            <v>206107</v>
          </cell>
        </row>
        <row r="1002">
          <cell r="A1002">
            <v>30011</v>
          </cell>
          <cell r="B1002" t="str">
            <v>TUBO GALVANIZADO 1/2" X 6 MTS (PESAD</v>
          </cell>
          <cell r="C1002" t="str">
            <v>UND</v>
          </cell>
          <cell r="D1002">
            <v>20213</v>
          </cell>
        </row>
        <row r="1003">
          <cell r="A1003">
            <v>31001</v>
          </cell>
          <cell r="B1003" t="str">
            <v>TUBO NEGRO 3/8" X 6 MTS ESP 1.8MM</v>
          </cell>
          <cell r="C1003" t="str">
            <v>UND</v>
          </cell>
          <cell r="D1003">
            <v>8233</v>
          </cell>
        </row>
        <row r="1004">
          <cell r="A1004">
            <v>31002</v>
          </cell>
          <cell r="B1004" t="str">
            <v>TUBO NEGRO 1/2" X 6 MTS ESP 1.9 MM</v>
          </cell>
          <cell r="C1004" t="str">
            <v>UND</v>
          </cell>
          <cell r="D1004">
            <v>9616</v>
          </cell>
        </row>
        <row r="1005">
          <cell r="A1005">
            <v>31003</v>
          </cell>
          <cell r="B1005" t="str">
            <v>TUBO NEGRO 3/4" X 6 MTS ESP 1.9 MM</v>
          </cell>
          <cell r="C1005" t="str">
            <v>UND</v>
          </cell>
          <cell r="D1005">
            <v>12384</v>
          </cell>
        </row>
        <row r="1006">
          <cell r="A1006">
            <v>31004</v>
          </cell>
          <cell r="B1006" t="str">
            <v>TUBO NEGRO 1" X 6 MTS ESP 2.5 MM</v>
          </cell>
          <cell r="C1006" t="str">
            <v>UND</v>
          </cell>
          <cell r="D1006">
            <v>20340</v>
          </cell>
        </row>
        <row r="1007">
          <cell r="A1007">
            <v>31005</v>
          </cell>
          <cell r="B1007" t="str">
            <v>TUBO NEGRO 1.1/4" X 6 MTS ESP 2.5 MM</v>
          </cell>
          <cell r="C1007" t="str">
            <v>UND</v>
          </cell>
          <cell r="D1007">
            <v>26199</v>
          </cell>
        </row>
        <row r="1008">
          <cell r="A1008">
            <v>31006</v>
          </cell>
          <cell r="B1008" t="str">
            <v>TUBO NEGRO 1.1/2" X 6 MTS ESP 2.77 M</v>
          </cell>
          <cell r="C1008" t="str">
            <v>UND</v>
          </cell>
          <cell r="D1008">
            <v>38482</v>
          </cell>
        </row>
        <row r="1009">
          <cell r="A1009">
            <v>31007</v>
          </cell>
          <cell r="B1009" t="str">
            <v>TUBO NEGRO 2" X 6 MTS ESP 2.77 MM</v>
          </cell>
          <cell r="C1009" t="str">
            <v>UND</v>
          </cell>
          <cell r="D1009">
            <v>49719</v>
          </cell>
        </row>
        <row r="1010">
          <cell r="A1010">
            <v>31008</v>
          </cell>
          <cell r="B1010" t="str">
            <v>TUBO NEGRO 2.1/2" X 6 MTS ESP 3.17 M</v>
          </cell>
          <cell r="C1010" t="str">
            <v>UND</v>
          </cell>
          <cell r="D1010">
            <v>69951</v>
          </cell>
        </row>
        <row r="1011">
          <cell r="A1011">
            <v>31009</v>
          </cell>
          <cell r="B1011" t="str">
            <v>TUBO NEGRO 3" X 6 MTS ESP 3.17 MM</v>
          </cell>
          <cell r="C1011" t="str">
            <v>UND</v>
          </cell>
          <cell r="D1011">
            <v>85985</v>
          </cell>
        </row>
        <row r="1012">
          <cell r="A1012">
            <v>31010</v>
          </cell>
          <cell r="B1012" t="str">
            <v>TUBO NEGRO 3" X 6 MTS ESP 2.5 MM</v>
          </cell>
          <cell r="C1012" t="str">
            <v>UND</v>
          </cell>
          <cell r="D1012">
            <v>58929</v>
          </cell>
        </row>
        <row r="1013">
          <cell r="A1013">
            <v>31011</v>
          </cell>
          <cell r="B1013" t="str">
            <v>TUBO NEGRO 4" X 6 MTS ESP 3.5 MM</v>
          </cell>
          <cell r="C1013" t="str">
            <v>UND</v>
          </cell>
          <cell r="D1013">
            <v>117676</v>
          </cell>
        </row>
        <row r="1014">
          <cell r="A1014">
            <v>31012</v>
          </cell>
          <cell r="B1014" t="str">
            <v>TUBO NEGRO 1/4" X 6 MTS</v>
          </cell>
          <cell r="C1014" t="str">
            <v>UND</v>
          </cell>
          <cell r="D1014">
            <v>9162</v>
          </cell>
        </row>
        <row r="1015">
          <cell r="A1015">
            <v>31018</v>
          </cell>
          <cell r="B1015" t="str">
            <v>TUBO NEGRO LIVIANO DE 1"ESP 1.9MMX6M</v>
          </cell>
          <cell r="C1015" t="str">
            <v>UND</v>
          </cell>
          <cell r="D1015">
            <v>16112</v>
          </cell>
        </row>
        <row r="1016">
          <cell r="A1016">
            <v>31019</v>
          </cell>
          <cell r="B1016" t="str">
            <v>TUBO NEGRO LIVIANO 1.1/4" ESP 1.9 MM</v>
          </cell>
          <cell r="C1016" t="str">
            <v>UND</v>
          </cell>
          <cell r="D1016">
            <v>20597</v>
          </cell>
        </row>
        <row r="1017">
          <cell r="A1017">
            <v>31020</v>
          </cell>
          <cell r="B1017" t="str">
            <v>TUBO NEGRO LIVIANO 1.1/2" ESP 1.9 MM</v>
          </cell>
          <cell r="C1017" t="str">
            <v>UND</v>
          </cell>
          <cell r="D1017">
            <v>23715</v>
          </cell>
        </row>
        <row r="1018">
          <cell r="A1018">
            <v>31021</v>
          </cell>
          <cell r="B1018" t="str">
            <v>TUBO NEGRO LIVIANO 2" ESP 1.9 MM X 6</v>
          </cell>
          <cell r="C1018" t="str">
            <v>UND</v>
          </cell>
          <cell r="D1018">
            <v>29691</v>
          </cell>
        </row>
        <row r="1019">
          <cell r="A1019">
            <v>31025</v>
          </cell>
          <cell r="B1019" t="str">
            <v>TUBO NEGRO LIVIANO 2" ESP 2.3 MM X 6</v>
          </cell>
          <cell r="C1019" t="str">
            <v>UND</v>
          </cell>
          <cell r="D1019">
            <v>35395</v>
          </cell>
        </row>
        <row r="1020">
          <cell r="A1020">
            <v>31026</v>
          </cell>
          <cell r="B1020" t="str">
            <v>TUBO NEGRO LIV 2 1/2 ESP 2.5 MM</v>
          </cell>
          <cell r="C1020" t="str">
            <v>UND</v>
          </cell>
          <cell r="D1020">
            <v>48037</v>
          </cell>
        </row>
        <row r="1021">
          <cell r="A1021">
            <v>31031</v>
          </cell>
          <cell r="B1021" t="str">
            <v>TUBO NEGRO LIVIANO 2.1/2 ESP 2.3 MM</v>
          </cell>
          <cell r="C1021" t="str">
            <v>UND</v>
          </cell>
          <cell r="D1021">
            <v>44244</v>
          </cell>
        </row>
        <row r="1022">
          <cell r="A1022">
            <v>31032</v>
          </cell>
          <cell r="B1022" t="str">
            <v>TUBO NEGRO LIVIANO 3" ESP 2.3 MM X 6</v>
          </cell>
          <cell r="C1022" t="str">
            <v>UND</v>
          </cell>
          <cell r="D1022">
            <v>54246</v>
          </cell>
        </row>
        <row r="1023">
          <cell r="A1023">
            <v>31033</v>
          </cell>
          <cell r="B1023" t="str">
            <v>TUBO NEGRO LIVIANO 4" ESP 2.3 MM X 6</v>
          </cell>
          <cell r="C1023" t="str">
            <v>UND</v>
          </cell>
          <cell r="D1023">
            <v>70181</v>
          </cell>
        </row>
        <row r="1024">
          <cell r="A1024">
            <v>31034</v>
          </cell>
          <cell r="B1024" t="str">
            <v>TUBO NEGRO LIVIANO 1.1/2" X 2.3MM X</v>
          </cell>
          <cell r="C1024" t="str">
            <v>UND</v>
          </cell>
          <cell r="D1024">
            <v>4665</v>
          </cell>
        </row>
        <row r="1025">
          <cell r="A1025">
            <v>31035</v>
          </cell>
          <cell r="B1025" t="str">
            <v>TUBO NEGRO LIVIANO 1.1/2" X 2.3MM X</v>
          </cell>
          <cell r="C1025" t="str">
            <v>UND</v>
          </cell>
          <cell r="D1025">
            <v>28774</v>
          </cell>
        </row>
        <row r="1026">
          <cell r="A1026">
            <v>30012</v>
          </cell>
          <cell r="B1026" t="str">
            <v>TUBO SCHEDULE 40 GALV. 1/2"</v>
          </cell>
          <cell r="C1026" t="str">
            <v>UND</v>
          </cell>
          <cell r="D1026">
            <v>26077</v>
          </cell>
        </row>
        <row r="1027">
          <cell r="A1027">
            <v>30013</v>
          </cell>
          <cell r="B1027" t="str">
            <v>TUBO SCHEDULE 40 GALV. 3/4"</v>
          </cell>
          <cell r="C1027" t="str">
            <v>UND</v>
          </cell>
          <cell r="D1027">
            <v>34567</v>
          </cell>
        </row>
        <row r="1028">
          <cell r="A1028">
            <v>30014</v>
          </cell>
          <cell r="B1028" t="str">
            <v>TUBO SCHEDULE 40 GALV. 1"</v>
          </cell>
          <cell r="C1028" t="str">
            <v>UND</v>
          </cell>
          <cell r="D1028">
            <v>50817</v>
          </cell>
        </row>
        <row r="1029">
          <cell r="A1029">
            <v>30015</v>
          </cell>
          <cell r="B1029" t="str">
            <v>TUBO SCHEDULE 40 GALV. 1"1/4"</v>
          </cell>
          <cell r="C1029" t="str">
            <v>UND</v>
          </cell>
          <cell r="D1029">
            <v>68589</v>
          </cell>
        </row>
        <row r="1030">
          <cell r="A1030">
            <v>30016</v>
          </cell>
          <cell r="B1030" t="str">
            <v>TUBO SCHEDULE 40 GALV. 1 1/2"</v>
          </cell>
          <cell r="C1030" t="str">
            <v>UND</v>
          </cell>
          <cell r="D1030">
            <v>81869</v>
          </cell>
        </row>
        <row r="1031">
          <cell r="A1031">
            <v>30017</v>
          </cell>
          <cell r="B1031" t="str">
            <v>TUBO SCHEDULE 40 GALV. 2"</v>
          </cell>
          <cell r="C1031" t="str">
            <v>UND</v>
          </cell>
          <cell r="D1031">
            <v>109702</v>
          </cell>
        </row>
        <row r="1032">
          <cell r="A1032">
            <v>30018</v>
          </cell>
          <cell r="B1032" t="str">
            <v>TUBO SCHEDULE  40  GALVAN.   2.1/2"</v>
          </cell>
          <cell r="C1032" t="str">
            <v>UND</v>
          </cell>
          <cell r="D1032">
            <v>162662</v>
          </cell>
        </row>
        <row r="1033">
          <cell r="A1033">
            <v>31100</v>
          </cell>
          <cell r="B1033" t="str">
            <v>TUBO SCHEDULE 40 NEGRO 1/2"</v>
          </cell>
          <cell r="C1033" t="str">
            <v>UND</v>
          </cell>
          <cell r="D1033">
            <v>15334</v>
          </cell>
        </row>
        <row r="1034">
          <cell r="A1034">
            <v>31102</v>
          </cell>
          <cell r="B1034" t="str">
            <v>TUBO SCHEDULE 40 NEGRO 3/4"</v>
          </cell>
          <cell r="C1034" t="str">
            <v>UND</v>
          </cell>
          <cell r="D1034">
            <v>20379</v>
          </cell>
        </row>
        <row r="1035">
          <cell r="A1035">
            <v>31104</v>
          </cell>
          <cell r="B1035" t="str">
            <v>TUBO SCHEDULE 40 NEGRO 1"</v>
          </cell>
          <cell r="C1035" t="str">
            <v>UND</v>
          </cell>
          <cell r="D1035">
            <v>30257</v>
          </cell>
        </row>
        <row r="1036">
          <cell r="A1036">
            <v>31106</v>
          </cell>
          <cell r="B1036" t="str">
            <v>TUBO SCHEDULE 40 NEGRO 1.1/4"</v>
          </cell>
          <cell r="C1036" t="str">
            <v>UND</v>
          </cell>
          <cell r="D1036">
            <v>40978</v>
          </cell>
        </row>
        <row r="1037">
          <cell r="A1037">
            <v>31108</v>
          </cell>
          <cell r="B1037" t="str">
            <v>TUBO SCHEDULE 40 NEGRO 1.1/2"</v>
          </cell>
          <cell r="C1037" t="str">
            <v>UND</v>
          </cell>
          <cell r="D1037">
            <v>49003</v>
          </cell>
        </row>
        <row r="1038">
          <cell r="A1038">
            <v>31110</v>
          </cell>
          <cell r="B1038" t="str">
            <v>TUBO SCHEDULE 40 NEGRO 2"</v>
          </cell>
          <cell r="C1038" t="str">
            <v>UND</v>
          </cell>
          <cell r="D1038">
            <v>65864</v>
          </cell>
        </row>
        <row r="1039">
          <cell r="A1039">
            <v>31115</v>
          </cell>
          <cell r="B1039" t="str">
            <v>TUBO SCHEDULE 30 NEGRO 12" X 12 MTS</v>
          </cell>
          <cell r="C1039" t="str">
            <v>UND</v>
          </cell>
          <cell r="D1039">
            <v>182752</v>
          </cell>
        </row>
        <row r="1040">
          <cell r="A1040">
            <v>31022</v>
          </cell>
          <cell r="B1040" t="str">
            <v>TUBO SCHEDULE 40 PINT. 1/2"</v>
          </cell>
          <cell r="C1040" t="str">
            <v>UND</v>
          </cell>
          <cell r="D1040">
            <v>18181</v>
          </cell>
        </row>
        <row r="1041">
          <cell r="A1041">
            <v>31023</v>
          </cell>
          <cell r="B1041" t="str">
            <v>TUBO SCHEDULE 40 PINT. 3/4"</v>
          </cell>
          <cell r="C1041" t="str">
            <v>UND</v>
          </cell>
          <cell r="D1041">
            <v>23972</v>
          </cell>
        </row>
        <row r="1042">
          <cell r="A1042">
            <v>31024</v>
          </cell>
          <cell r="B1042" t="str">
            <v>TUBO SCHEDULE 40 PINT.   1"</v>
          </cell>
          <cell r="C1042" t="str">
            <v>UND</v>
          </cell>
          <cell r="D1042">
            <v>34626</v>
          </cell>
        </row>
        <row r="1043">
          <cell r="A1043">
            <v>31801</v>
          </cell>
          <cell r="B1043" t="str">
            <v>TUBERIA ACERO FLEXIBLE 1/2"</v>
          </cell>
          <cell r="C1043" t="str">
            <v>FT</v>
          </cell>
          <cell r="D1043">
            <v>4232</v>
          </cell>
        </row>
        <row r="1044">
          <cell r="A1044">
            <v>32001</v>
          </cell>
          <cell r="B1044" t="str">
            <v>TUBO MEC CUADRADO C.14 1.1/2" X 6 MT</v>
          </cell>
          <cell r="C1044" t="str">
            <v>UND</v>
          </cell>
          <cell r="D1044">
            <v>28321</v>
          </cell>
        </row>
        <row r="1045">
          <cell r="A1045">
            <v>32003</v>
          </cell>
          <cell r="B1045" t="str">
            <v>TUBO MEC CUADRADO C.16 1" X 6 MTS</v>
          </cell>
          <cell r="C1045" t="str">
            <v>UND</v>
          </cell>
          <cell r="D1045">
            <v>14713</v>
          </cell>
        </row>
        <row r="1046">
          <cell r="A1046">
            <v>32004</v>
          </cell>
          <cell r="B1046" t="str">
            <v>TUBO MEC CUADRADO C.16 1.1/2" X 6 MT</v>
          </cell>
          <cell r="C1046" t="str">
            <v>UND</v>
          </cell>
          <cell r="D1046">
            <v>22741</v>
          </cell>
        </row>
        <row r="1047">
          <cell r="A1047">
            <v>32005</v>
          </cell>
          <cell r="B1047" t="str">
            <v>TUBO MEC CUADRADO C.18 1/2' X 6 MTS</v>
          </cell>
          <cell r="C1047" t="str">
            <v>UND</v>
          </cell>
          <cell r="D1047">
            <v>6334</v>
          </cell>
        </row>
        <row r="1048">
          <cell r="A1048">
            <v>32006</v>
          </cell>
          <cell r="B1048" t="str">
            <v>TUBO MEC CUADRADO C.18 3/4" X 6 MTS</v>
          </cell>
          <cell r="C1048" t="str">
            <v>UND</v>
          </cell>
          <cell r="D1048">
            <v>8831</v>
          </cell>
        </row>
        <row r="1049">
          <cell r="A1049">
            <v>32008</v>
          </cell>
          <cell r="B1049" t="str">
            <v>TUBO MEC CUADRADO C.18 1" X 6 MTS</v>
          </cell>
          <cell r="C1049" t="str">
            <v>UND</v>
          </cell>
          <cell r="D1049">
            <v>11838</v>
          </cell>
        </row>
        <row r="1050">
          <cell r="A1050">
            <v>32009</v>
          </cell>
          <cell r="B1050" t="str">
            <v>TUBO MEC CUADRADO C.18 1 1/2" X 6 MT</v>
          </cell>
          <cell r="C1050" t="str">
            <v>UND</v>
          </cell>
          <cell r="D1050">
            <v>18233</v>
          </cell>
        </row>
        <row r="1051">
          <cell r="A1051">
            <v>32010</v>
          </cell>
          <cell r="B1051" t="str">
            <v>TUBO MEC CUADRADO C.20 1/2" X 6 MTS</v>
          </cell>
          <cell r="C1051" t="str">
            <v>UND</v>
          </cell>
          <cell r="D1051">
            <v>4321</v>
          </cell>
        </row>
        <row r="1052">
          <cell r="A1052">
            <v>32011</v>
          </cell>
          <cell r="B1052" t="str">
            <v>TUBO MEC CUADRADO C.20 3/4" X 6 MTS</v>
          </cell>
          <cell r="C1052" t="str">
            <v>UND</v>
          </cell>
          <cell r="D1052">
            <v>6665</v>
          </cell>
        </row>
        <row r="1053">
          <cell r="A1053">
            <v>32013</v>
          </cell>
          <cell r="B1053" t="str">
            <v>TUBO MEC CUADRADO C.20 1" X 6 MTS</v>
          </cell>
          <cell r="C1053" t="str">
            <v>UND</v>
          </cell>
          <cell r="D1053">
            <v>8903</v>
          </cell>
        </row>
        <row r="1054">
          <cell r="A1054">
            <v>32014</v>
          </cell>
          <cell r="B1054" t="str">
            <v>TUBO MEC CUADRADO C.20 1.1/2" X 6 MT</v>
          </cell>
          <cell r="C1054" t="str">
            <v>UND</v>
          </cell>
          <cell r="D1054">
            <v>13666</v>
          </cell>
        </row>
        <row r="1055">
          <cell r="A1055">
            <v>32015</v>
          </cell>
          <cell r="B1055" t="str">
            <v>TUBO MEC CUADRADO C.18 7/8" X 6 MTS</v>
          </cell>
          <cell r="C1055" t="str">
            <v>UND</v>
          </cell>
          <cell r="D1055">
            <v>10609</v>
          </cell>
        </row>
        <row r="1056">
          <cell r="A1056">
            <v>32016</v>
          </cell>
          <cell r="B1056" t="str">
            <v>TUBO MEC CUADRADO C.22 3/4" X 6 MTS</v>
          </cell>
          <cell r="C1056" t="str">
            <v>UND</v>
          </cell>
          <cell r="D1056">
            <v>5930</v>
          </cell>
        </row>
        <row r="1057">
          <cell r="A1057">
            <v>32017</v>
          </cell>
          <cell r="B1057" t="str">
            <v>TUBO MEC CUADRADO C.22 1" X 6 MTS</v>
          </cell>
          <cell r="C1057" t="str">
            <v>UND</v>
          </cell>
          <cell r="D1057">
            <v>7907</v>
          </cell>
        </row>
        <row r="1058">
          <cell r="A1058">
            <v>32018</v>
          </cell>
          <cell r="B1058" t="str">
            <v>TUBO MEC CUADRADO C.22 1.1/2 X 6MTS</v>
          </cell>
          <cell r="C1058" t="str">
            <v>UND</v>
          </cell>
          <cell r="D1058">
            <v>12123</v>
          </cell>
        </row>
        <row r="1059">
          <cell r="A1059">
            <v>33001</v>
          </cell>
          <cell r="B1059" t="str">
            <v>TUBO MEC RECTANG C.18 12 X 25 MM X 6</v>
          </cell>
          <cell r="C1059" t="str">
            <v>UND</v>
          </cell>
          <cell r="D1059">
            <v>8149</v>
          </cell>
        </row>
        <row r="1060">
          <cell r="A1060">
            <v>33002</v>
          </cell>
          <cell r="B1060" t="str">
            <v>TUBO MEC RECTANG C.18 25 X 50 MM X 6</v>
          </cell>
          <cell r="C1060" t="str">
            <v>UND</v>
          </cell>
          <cell r="D1060">
            <v>18233</v>
          </cell>
        </row>
        <row r="1061">
          <cell r="A1061">
            <v>33003</v>
          </cell>
          <cell r="B1061" t="str">
            <v>TUBO MEC RECTANG C.20 12 X 25 MM X 6</v>
          </cell>
          <cell r="C1061" t="str">
            <v>UND</v>
          </cell>
          <cell r="D1061">
            <v>6156</v>
          </cell>
        </row>
        <row r="1062">
          <cell r="A1062">
            <v>33004</v>
          </cell>
          <cell r="B1062" t="str">
            <v>TUBO MEC RECTANG C.20 25 X 50 MM X 6</v>
          </cell>
          <cell r="C1062" t="str">
            <v>UND</v>
          </cell>
          <cell r="D1062">
            <v>13666</v>
          </cell>
        </row>
        <row r="1063">
          <cell r="A1063">
            <v>33005</v>
          </cell>
          <cell r="B1063" t="str">
            <v>TUBO MEC RECTANG C.22 25 X 50 MM X 6</v>
          </cell>
          <cell r="C1063" t="str">
            <v>UND</v>
          </cell>
          <cell r="D1063">
            <v>11918</v>
          </cell>
        </row>
        <row r="1064">
          <cell r="A1064">
            <v>33006</v>
          </cell>
          <cell r="B1064" t="str">
            <v>TUBO MEC RECTANG C.16 25 X 50 MM X 6</v>
          </cell>
          <cell r="C1064" t="str">
            <v>UND</v>
          </cell>
          <cell r="D1064">
            <v>22741</v>
          </cell>
        </row>
        <row r="1065">
          <cell r="A1065">
            <v>33007</v>
          </cell>
          <cell r="B1065" t="str">
            <v>TUBO MEC RECTANG C.18 38 X 76 MM X 6</v>
          </cell>
          <cell r="C1065" t="str">
            <v>UND</v>
          </cell>
          <cell r="D1065">
            <v>25479</v>
          </cell>
        </row>
        <row r="1066">
          <cell r="A1066">
            <v>33008</v>
          </cell>
          <cell r="B1066" t="str">
            <v>TUBO MEC RECTANG C.20 38 X 100MM X 6</v>
          </cell>
          <cell r="C1066" t="str">
            <v>UND</v>
          </cell>
          <cell r="D1066">
            <v>28190</v>
          </cell>
        </row>
        <row r="1067">
          <cell r="A1067">
            <v>33009</v>
          </cell>
          <cell r="B1067" t="str">
            <v>TUBO MEC RECTANG C.20 38 X 76 MM X 6</v>
          </cell>
          <cell r="C1067" t="str">
            <v>UND</v>
          </cell>
          <cell r="D1067">
            <v>20303</v>
          </cell>
        </row>
        <row r="1068">
          <cell r="A1068">
            <v>33010</v>
          </cell>
          <cell r="B1068" t="str">
            <v>TUBO MEC RECTANG C.18 20 X 40 MM X 6</v>
          </cell>
          <cell r="C1068" t="str">
            <v>UND</v>
          </cell>
          <cell r="D1068">
            <v>14298</v>
          </cell>
        </row>
        <row r="1069">
          <cell r="A1069">
            <v>33011</v>
          </cell>
          <cell r="B1069" t="str">
            <v>TUBO MEC RECTANG C.18 38 X 100MM X 6</v>
          </cell>
          <cell r="C1069" t="str">
            <v>UND</v>
          </cell>
          <cell r="D1069">
            <v>33933</v>
          </cell>
        </row>
        <row r="1070">
          <cell r="A1070">
            <v>33012</v>
          </cell>
          <cell r="B1070" t="str">
            <v>TUBO MEC RECTANG C.20 20 X 40 MM X 6</v>
          </cell>
          <cell r="C1070" t="str">
            <v>UND</v>
          </cell>
          <cell r="D1070">
            <v>10736</v>
          </cell>
        </row>
        <row r="1071">
          <cell r="A1071">
            <v>33013</v>
          </cell>
          <cell r="B1071" t="str">
            <v>TUBO MEC RECTANG PEINAZO C.18 9 X 4</v>
          </cell>
          <cell r="C1071" t="str">
            <v>UND</v>
          </cell>
          <cell r="D1071">
            <v>27746</v>
          </cell>
        </row>
        <row r="1072">
          <cell r="A1072">
            <v>33014</v>
          </cell>
          <cell r="B1072" t="str">
            <v>TUBO MEC RECTANG C.16 38 X 100MM X 6</v>
          </cell>
          <cell r="C1072" t="str">
            <v>UND</v>
          </cell>
          <cell r="D1072">
            <v>49279</v>
          </cell>
        </row>
        <row r="1073">
          <cell r="A1073">
            <v>33015</v>
          </cell>
          <cell r="B1073" t="str">
            <v>TUBO MEC RECTANG VIGA C.14 50 X 100M</v>
          </cell>
          <cell r="C1073" t="str">
            <v>UND</v>
          </cell>
          <cell r="D1073">
            <v>68454</v>
          </cell>
        </row>
        <row r="1074">
          <cell r="A1074">
            <v>34001</v>
          </cell>
          <cell r="B1074" t="str">
            <v>TUBO MEC REDONDO C.14 5/8" X 6MTS</v>
          </cell>
          <cell r="C1074" t="str">
            <v>UND</v>
          </cell>
          <cell r="D1074">
            <v>9821</v>
          </cell>
        </row>
        <row r="1075">
          <cell r="A1075">
            <v>34002</v>
          </cell>
          <cell r="B1075" t="str">
            <v>TUBO MEC REDONDO C.14 7/8" X 6MTS</v>
          </cell>
          <cell r="C1075" t="str">
            <v>UND</v>
          </cell>
          <cell r="D1075">
            <v>13315</v>
          </cell>
        </row>
        <row r="1076">
          <cell r="A1076">
            <v>34003</v>
          </cell>
          <cell r="B1076" t="str">
            <v>TUBO MEC REDONDO C.14 1" X 6 MTS</v>
          </cell>
          <cell r="C1076" t="str">
            <v>UND</v>
          </cell>
          <cell r="D1076">
            <v>15408</v>
          </cell>
        </row>
        <row r="1077">
          <cell r="A1077">
            <v>34004</v>
          </cell>
          <cell r="B1077" t="str">
            <v>TUBO MEC REDONDO C.14 1.1/4" X 6 MTS</v>
          </cell>
          <cell r="C1077" t="str">
            <v>UND</v>
          </cell>
          <cell r="D1077">
            <v>19596</v>
          </cell>
        </row>
        <row r="1078">
          <cell r="A1078">
            <v>34005</v>
          </cell>
          <cell r="B1078" t="str">
            <v>TUBO MEC REDONDO C.14 1.1/2" X 6 MTS</v>
          </cell>
          <cell r="C1078" t="str">
            <v>UND</v>
          </cell>
          <cell r="D1078">
            <v>23783</v>
          </cell>
        </row>
        <row r="1079">
          <cell r="A1079">
            <v>34006</v>
          </cell>
          <cell r="B1079" t="str">
            <v>TUBO MEC REDONDO C.14 2.1/2" X 6 MTS</v>
          </cell>
          <cell r="C1079" t="str">
            <v>UND</v>
          </cell>
          <cell r="D1079">
            <v>40514</v>
          </cell>
        </row>
        <row r="1080">
          <cell r="A1080">
            <v>34007</v>
          </cell>
          <cell r="B1080" t="str">
            <v>TUBO MEC REDONDO C.14 1.663" X 6 MTS</v>
          </cell>
          <cell r="C1080" t="str">
            <v>UND</v>
          </cell>
          <cell r="D1080">
            <v>26514</v>
          </cell>
        </row>
        <row r="1081">
          <cell r="A1081">
            <v>34008</v>
          </cell>
          <cell r="B1081" t="str">
            <v>TUBO MEC REDONDO C.14 1.9" X 6 MTS</v>
          </cell>
          <cell r="C1081" t="str">
            <v>UND</v>
          </cell>
          <cell r="D1081">
            <v>30484</v>
          </cell>
        </row>
        <row r="1082">
          <cell r="A1082">
            <v>34009</v>
          </cell>
          <cell r="B1082" t="str">
            <v>TUBO MEC REDONDO C.14 2.75" X 6 MTS</v>
          </cell>
          <cell r="C1082" t="str">
            <v>UND</v>
          </cell>
          <cell r="D1082">
            <v>36306</v>
          </cell>
        </row>
        <row r="1083">
          <cell r="A1083">
            <v>34010</v>
          </cell>
          <cell r="B1083" t="str">
            <v>TUBO MEC REDONDO C.14 3" X 6 MTS</v>
          </cell>
          <cell r="C1083" t="str">
            <v>UND</v>
          </cell>
          <cell r="D1083">
            <v>46915</v>
          </cell>
        </row>
        <row r="1084">
          <cell r="A1084">
            <v>34011</v>
          </cell>
          <cell r="B1084" t="str">
            <v>TUBO MEC REDONDO C.16 5/8" X 6 MTS</v>
          </cell>
          <cell r="C1084" t="str">
            <v>UND</v>
          </cell>
          <cell r="D1084">
            <v>7360</v>
          </cell>
        </row>
        <row r="1085">
          <cell r="A1085">
            <v>34012</v>
          </cell>
          <cell r="B1085" t="str">
            <v>TUBO MEC REDONDO C.16 3/4" X 6 MTS</v>
          </cell>
          <cell r="C1085" t="str">
            <v>UND</v>
          </cell>
          <cell r="D1085">
            <v>8535</v>
          </cell>
        </row>
        <row r="1086">
          <cell r="A1086">
            <v>34013</v>
          </cell>
          <cell r="B1086" t="str">
            <v>TUBO MEC REDONDO C.16 7/8" X 6 MTS</v>
          </cell>
          <cell r="C1086" t="str">
            <v>UND</v>
          </cell>
          <cell r="D1086">
            <v>10080</v>
          </cell>
        </row>
        <row r="1087">
          <cell r="A1087">
            <v>34014</v>
          </cell>
          <cell r="B1087" t="str">
            <v>TUBO MEC REDONDO C.16 1" X 6 MTS</v>
          </cell>
          <cell r="C1087" t="str">
            <v>UND</v>
          </cell>
          <cell r="D1087">
            <v>11625</v>
          </cell>
        </row>
        <row r="1088">
          <cell r="A1088">
            <v>34015</v>
          </cell>
          <cell r="B1088" t="str">
            <v>TUBO MEC REDONDO C.16 1.1/4" X 6 MTS</v>
          </cell>
          <cell r="C1088" t="str">
            <v>UND</v>
          </cell>
          <cell r="D1088">
            <v>14713</v>
          </cell>
        </row>
        <row r="1089">
          <cell r="A1089">
            <v>34016</v>
          </cell>
          <cell r="B1089" t="str">
            <v>TUBO MEC REDONDO C.16 1.1/2" X 6 MTS</v>
          </cell>
          <cell r="C1089" t="str">
            <v>UND</v>
          </cell>
          <cell r="D1089">
            <v>17801</v>
          </cell>
        </row>
        <row r="1090">
          <cell r="A1090">
            <v>34017</v>
          </cell>
          <cell r="B1090" t="str">
            <v>TUBO MEC REDONDO C.16 1.663" X 6 MTS</v>
          </cell>
          <cell r="C1090" t="str">
            <v>UND</v>
          </cell>
          <cell r="D1090">
            <v>19813</v>
          </cell>
        </row>
        <row r="1091">
          <cell r="A1091">
            <v>34018</v>
          </cell>
          <cell r="B1091" t="str">
            <v>TUBO MEC REDONDO C.16 1.9" X 6 MTS</v>
          </cell>
          <cell r="C1091" t="str">
            <v>UND</v>
          </cell>
          <cell r="D1091">
            <v>22741</v>
          </cell>
        </row>
        <row r="1092">
          <cell r="A1092">
            <v>34019</v>
          </cell>
          <cell r="B1092" t="str">
            <v>TUBO MEC REDONDO C.16 2.36" X 6 MTS</v>
          </cell>
          <cell r="C1092" t="str">
            <v>UND</v>
          </cell>
          <cell r="D1092">
            <v>28423</v>
          </cell>
        </row>
        <row r="1093">
          <cell r="A1093">
            <v>34020</v>
          </cell>
          <cell r="B1093" t="str">
            <v>TUBO MEC REDONDO C.18 1/2" X 6 MTS</v>
          </cell>
          <cell r="C1093" t="str">
            <v>UND</v>
          </cell>
          <cell r="D1093">
            <v>4692</v>
          </cell>
        </row>
        <row r="1094">
          <cell r="A1094">
            <v>34021</v>
          </cell>
          <cell r="B1094" t="str">
            <v>TUBO MEC REDONDO C.18 5/8" X 6 MTS</v>
          </cell>
          <cell r="C1094" t="str">
            <v>UND</v>
          </cell>
          <cell r="D1094">
            <v>5983</v>
          </cell>
        </row>
        <row r="1095">
          <cell r="A1095">
            <v>34022</v>
          </cell>
          <cell r="B1095" t="str">
            <v>TUBO MEC REDONDO C.18 3/4" X 6 MTS</v>
          </cell>
          <cell r="C1095" t="str">
            <v>UND</v>
          </cell>
          <cell r="D1095">
            <v>6917</v>
          </cell>
        </row>
        <row r="1096">
          <cell r="A1096">
            <v>34023</v>
          </cell>
          <cell r="B1096" t="str">
            <v>TUBO MEC REDONDO C.18 7/8" X 6 MTS</v>
          </cell>
          <cell r="C1096" t="str">
            <v>UND</v>
          </cell>
          <cell r="D1096">
            <v>8149</v>
          </cell>
        </row>
        <row r="1097">
          <cell r="A1097">
            <v>34024</v>
          </cell>
          <cell r="B1097" t="str">
            <v>TUBO MEC REDONDO C.18 1" X 6 MTS</v>
          </cell>
          <cell r="C1097" t="str">
            <v>UND</v>
          </cell>
          <cell r="D1097">
            <v>9378</v>
          </cell>
        </row>
        <row r="1098">
          <cell r="A1098">
            <v>34025</v>
          </cell>
          <cell r="B1098" t="str">
            <v>TUBO MEC REDONDO C.18 1.1/8" X 6 MTS</v>
          </cell>
          <cell r="C1098" t="str">
            <v>UND</v>
          </cell>
          <cell r="D1098">
            <v>10609</v>
          </cell>
        </row>
        <row r="1099">
          <cell r="A1099">
            <v>34026</v>
          </cell>
          <cell r="B1099" t="str">
            <v>TUBO MEC REDONDO C.18 1.1/4" X 6 MTS</v>
          </cell>
          <cell r="C1099" t="str">
            <v>UND</v>
          </cell>
          <cell r="D1099">
            <v>11838</v>
          </cell>
        </row>
        <row r="1100">
          <cell r="A1100">
            <v>34027</v>
          </cell>
          <cell r="B1100" t="str">
            <v>TUBO MEC REDONDO C.18 1.1/2" X 6 MTS</v>
          </cell>
          <cell r="C1100" t="str">
            <v>UND</v>
          </cell>
          <cell r="D1100">
            <v>14298</v>
          </cell>
        </row>
        <row r="1101">
          <cell r="A1101">
            <v>34028</v>
          </cell>
          <cell r="B1101" t="str">
            <v>TUBO MEC REDONDO C.18 1.9" X 6 MTS</v>
          </cell>
          <cell r="C1101" t="str">
            <v>UND</v>
          </cell>
          <cell r="D1101">
            <v>18233</v>
          </cell>
        </row>
        <row r="1102">
          <cell r="A1102">
            <v>34029</v>
          </cell>
          <cell r="B1102" t="str">
            <v>TUBO MEC REDONDO C.18 2" X 6 MTS</v>
          </cell>
          <cell r="C1102" t="str">
            <v>UND</v>
          </cell>
          <cell r="D1102">
            <v>19219</v>
          </cell>
        </row>
        <row r="1103">
          <cell r="A1103">
            <v>340291</v>
          </cell>
          <cell r="B1103" t="str">
            <v>TUBO MEC. REDONDO. C.18 3" X 6 MTS</v>
          </cell>
          <cell r="C1103" t="str">
            <v>UND</v>
          </cell>
          <cell r="D1103">
            <v>29007</v>
          </cell>
        </row>
        <row r="1104">
          <cell r="A1104">
            <v>34030</v>
          </cell>
          <cell r="B1104" t="str">
            <v>TUBO MEC REDONDO C.20 1/2" X 6 MTS</v>
          </cell>
          <cell r="C1104" t="str">
            <v>UND</v>
          </cell>
          <cell r="D1104">
            <v>3588</v>
          </cell>
        </row>
        <row r="1105">
          <cell r="A1105">
            <v>34031</v>
          </cell>
          <cell r="B1105" t="str">
            <v>TUBO MEC REDONDO C.20 5/8" X 6 MTS</v>
          </cell>
          <cell r="C1105" t="str">
            <v>UND</v>
          </cell>
          <cell r="D1105">
            <v>4549</v>
          </cell>
        </row>
        <row r="1106">
          <cell r="A1106">
            <v>34032</v>
          </cell>
          <cell r="B1106" t="str">
            <v>TUBO MEC REDONDO C.20 3/4" X 6 MTS</v>
          </cell>
          <cell r="C1106" t="str">
            <v>UND</v>
          </cell>
          <cell r="D1106">
            <v>5238</v>
          </cell>
        </row>
        <row r="1107">
          <cell r="A1107">
            <v>34033</v>
          </cell>
          <cell r="B1107" t="str">
            <v>TUBO MEC REDONDO C.20 7/8" X 6 MTS</v>
          </cell>
          <cell r="C1107" t="str">
            <v>UND</v>
          </cell>
          <cell r="D1107">
            <v>6156</v>
          </cell>
        </row>
        <row r="1108">
          <cell r="A1108">
            <v>34034</v>
          </cell>
          <cell r="B1108" t="str">
            <v>TUBO MEC REDONDO C.20 1" X 6 MTS</v>
          </cell>
          <cell r="C1108" t="str">
            <v>UND</v>
          </cell>
          <cell r="D1108">
            <v>7071</v>
          </cell>
        </row>
        <row r="1109">
          <cell r="A1109">
            <v>34035</v>
          </cell>
          <cell r="B1109" t="str">
            <v>TUBO MEC REDONDO C.20 1.1/8" X 6 MTS</v>
          </cell>
          <cell r="C1109" t="str">
            <v>UND</v>
          </cell>
          <cell r="D1109">
            <v>7989</v>
          </cell>
        </row>
        <row r="1110">
          <cell r="A1110">
            <v>34036</v>
          </cell>
          <cell r="B1110" t="str">
            <v>TUBO MEC REDONDO C.20 1.1/4" X 6 MTS</v>
          </cell>
          <cell r="C1110" t="str">
            <v>UND</v>
          </cell>
          <cell r="D1110">
            <v>8903</v>
          </cell>
        </row>
        <row r="1111">
          <cell r="A1111">
            <v>34037</v>
          </cell>
          <cell r="B1111" t="str">
            <v>TUBO MEC REDONDO C.20 1.1/2" X 6 MTS</v>
          </cell>
          <cell r="C1111" t="str">
            <v>UND</v>
          </cell>
          <cell r="D1111">
            <v>10736</v>
          </cell>
        </row>
        <row r="1112">
          <cell r="A1112">
            <v>34040</v>
          </cell>
          <cell r="B1112" t="str">
            <v>TUBO MEC REDONDO C.20 1.9" X 6 MTS</v>
          </cell>
          <cell r="C1112" t="str">
            <v>UND</v>
          </cell>
          <cell r="D1112">
            <v>13666</v>
          </cell>
        </row>
        <row r="1113">
          <cell r="A1113">
            <v>34041</v>
          </cell>
          <cell r="B1113" t="str">
            <v>TUBO MEC REDONDO C.20   3" X 6 MTS</v>
          </cell>
          <cell r="C1113" t="str">
            <v>UND</v>
          </cell>
          <cell r="D1113">
            <v>21309</v>
          </cell>
        </row>
        <row r="1114">
          <cell r="A1114">
            <v>34044</v>
          </cell>
          <cell r="B1114" t="str">
            <v>TUBO MEC REDONDO C.22 1/2" X 6 MTS</v>
          </cell>
          <cell r="C1114" t="str">
            <v>UND</v>
          </cell>
          <cell r="D1114">
            <v>3204</v>
          </cell>
        </row>
        <row r="1115">
          <cell r="A1115">
            <v>34045</v>
          </cell>
          <cell r="B1115" t="str">
            <v>TUBO MEC REDONDO C.22 5/8" X 6 MTS</v>
          </cell>
          <cell r="C1115" t="str">
            <v>UND</v>
          </cell>
          <cell r="D1115">
            <v>4057</v>
          </cell>
        </row>
        <row r="1116">
          <cell r="A1116">
            <v>34046</v>
          </cell>
          <cell r="B1116" t="str">
            <v>TUBO MEC REDONDO C.22 3/4" X 6 MTS</v>
          </cell>
          <cell r="C1116" t="str">
            <v>UND</v>
          </cell>
          <cell r="D1116">
            <v>4665</v>
          </cell>
        </row>
        <row r="1117">
          <cell r="A1117">
            <v>34047</v>
          </cell>
          <cell r="B1117" t="str">
            <v>TUBO MEC REDONDO C.22 7/8' X 6 MTS</v>
          </cell>
          <cell r="C1117" t="str">
            <v>UND</v>
          </cell>
          <cell r="D1117">
            <v>5477</v>
          </cell>
        </row>
        <row r="1118">
          <cell r="A1118">
            <v>34048</v>
          </cell>
          <cell r="B1118" t="str">
            <v>TUBO MEC REDONDO C.14 3/4" X 6 MTS</v>
          </cell>
          <cell r="C1118" t="str">
            <v>UND</v>
          </cell>
          <cell r="D1118">
            <v>11564</v>
          </cell>
        </row>
        <row r="1119">
          <cell r="A1119">
            <v>34050</v>
          </cell>
          <cell r="B1119" t="str">
            <v>TUBO MEC REDONDO C.16 1.9" X 5.40 MT</v>
          </cell>
          <cell r="C1119" t="str">
            <v>UND</v>
          </cell>
          <cell r="D1119">
            <v>20467</v>
          </cell>
        </row>
        <row r="1120">
          <cell r="A1120">
            <v>34052</v>
          </cell>
          <cell r="B1120" t="str">
            <v>TUBO MEC REDONDO C.14 1.9" X 5.40 MT</v>
          </cell>
          <cell r="C1120" t="str">
            <v>UND</v>
          </cell>
          <cell r="D1120">
            <v>27436</v>
          </cell>
        </row>
        <row r="1121">
          <cell r="A1121">
            <v>34053</v>
          </cell>
          <cell r="B1121" t="str">
            <v>TUBO MEC REDONDO C.14 2.36" X 6 MTS</v>
          </cell>
          <cell r="C1121" t="str">
            <v>UND</v>
          </cell>
          <cell r="D1121">
            <v>38189</v>
          </cell>
        </row>
        <row r="1122">
          <cell r="A1122">
            <v>34054</v>
          </cell>
          <cell r="B1122" t="str">
            <v>TUBO MEC REDONDO C.18 3/8" X 3 MTS</v>
          </cell>
          <cell r="C1122" t="str">
            <v>UND</v>
          </cell>
          <cell r="D1122">
            <v>1943</v>
          </cell>
        </row>
        <row r="1123">
          <cell r="A1123">
            <v>34055</v>
          </cell>
          <cell r="B1123" t="str">
            <v>TUBO MEC REDONDO C.20 3/8" X 3 MTS</v>
          </cell>
          <cell r="C1123" t="str">
            <v>UND</v>
          </cell>
          <cell r="D1123">
            <v>1511</v>
          </cell>
        </row>
        <row r="1124">
          <cell r="A1124">
            <v>34056</v>
          </cell>
          <cell r="B1124" t="str">
            <v>TUBO MEC REDONDO C.16 1.1/8" X 6 MTS</v>
          </cell>
          <cell r="C1124" t="str">
            <v>UND</v>
          </cell>
          <cell r="D1124">
            <v>13168</v>
          </cell>
        </row>
        <row r="1125">
          <cell r="A1125">
            <v>34057</v>
          </cell>
          <cell r="B1125" t="str">
            <v>TUBO MEC REDONDO C.16 1/2" X 6 MTS</v>
          </cell>
          <cell r="C1125" t="str">
            <v>UND</v>
          </cell>
          <cell r="D1125">
            <v>5734</v>
          </cell>
        </row>
        <row r="1126">
          <cell r="A1126">
            <v>34058</v>
          </cell>
          <cell r="B1126" t="str">
            <v>TUBO MEC REDONDO C.22 3/8" X 3 MTS</v>
          </cell>
          <cell r="C1126" t="str">
            <v>UND</v>
          </cell>
          <cell r="D1126">
            <v>1344</v>
          </cell>
        </row>
        <row r="1127">
          <cell r="A1127">
            <v>34061</v>
          </cell>
          <cell r="B1127" t="str">
            <v>TUBO MEC REDONDO C.18 2.36" X 6 MTS</v>
          </cell>
          <cell r="C1127" t="str">
            <v>UND</v>
          </cell>
          <cell r="D1127">
            <v>22761</v>
          </cell>
        </row>
        <row r="1128">
          <cell r="A1128">
            <v>35001</v>
          </cell>
          <cell r="B1128" t="str">
            <v>TUBO CARRETILLA RED C.16 1.1/4" X 3.</v>
          </cell>
          <cell r="C1128" t="str">
            <v>UND</v>
          </cell>
          <cell r="D1128">
            <v>7847</v>
          </cell>
        </row>
        <row r="1129">
          <cell r="A1129">
            <v>34500</v>
          </cell>
          <cell r="B1129" t="str">
            <v>TUBO MEC. OVALADO C.18 14 X 28</v>
          </cell>
          <cell r="C1129" t="str">
            <v>UND</v>
          </cell>
          <cell r="D1129">
            <v>8149</v>
          </cell>
        </row>
        <row r="1130">
          <cell r="A1130">
            <v>34510</v>
          </cell>
          <cell r="B1130" t="str">
            <v>TUBO MEC. OVALADO C.18 25 X 48</v>
          </cell>
          <cell r="C1130" t="str">
            <v>UND</v>
          </cell>
          <cell r="D1130">
            <v>14298</v>
          </cell>
        </row>
        <row r="1131">
          <cell r="A1131">
            <v>34520</v>
          </cell>
          <cell r="B1131" t="str">
            <v>TUBO MEC. OVALADO C.18 31 X 61</v>
          </cell>
          <cell r="C1131" t="str">
            <v>UND</v>
          </cell>
          <cell r="D1131">
            <v>18225</v>
          </cell>
        </row>
        <row r="1132">
          <cell r="A1132">
            <v>36001</v>
          </cell>
          <cell r="B1132" t="str">
            <v>TUBO PTS CUADRADO 19.0 X 2.0 MM</v>
          </cell>
          <cell r="C1132" t="str">
            <v>UND</v>
          </cell>
          <cell r="D1132">
            <v>11400</v>
          </cell>
        </row>
        <row r="1133">
          <cell r="A1133">
            <v>36002</v>
          </cell>
          <cell r="B1133" t="str">
            <v>TUBO PTS CUADRADO 26 X 2.0 MM X 6 MT</v>
          </cell>
          <cell r="C1133" t="str">
            <v>UND</v>
          </cell>
          <cell r="D1133">
            <v>19219</v>
          </cell>
        </row>
        <row r="1134">
          <cell r="A1134">
            <v>36003</v>
          </cell>
          <cell r="B1134" t="str">
            <v>TUBO PTS CUADRADO 26 X 2.5 MM X 6 MT</v>
          </cell>
          <cell r="C1134" t="str">
            <v>UND</v>
          </cell>
          <cell r="D1134">
            <v>25205</v>
          </cell>
        </row>
        <row r="1135">
          <cell r="A1135">
            <v>36004</v>
          </cell>
          <cell r="B1135" t="str">
            <v>TUBO PTS CUADRADO 30.0 X 2.0 MM X 6</v>
          </cell>
          <cell r="C1135" t="str">
            <v>UND</v>
          </cell>
          <cell r="D1135">
            <v>23496</v>
          </cell>
        </row>
        <row r="1136">
          <cell r="A1136">
            <v>36005</v>
          </cell>
          <cell r="B1136" t="str">
            <v>TUBO PTS CUADRADO 26.0 X 3.0 MM X 6</v>
          </cell>
          <cell r="C1136" t="str">
            <v>UND</v>
          </cell>
          <cell r="D1136">
            <v>29264</v>
          </cell>
        </row>
        <row r="1137">
          <cell r="A1137">
            <v>36006</v>
          </cell>
          <cell r="B1137" t="str">
            <v>TUBO PTS CUADRADO 30.0 X 2.5 MM X 6</v>
          </cell>
          <cell r="C1137" t="str">
            <v>UND</v>
          </cell>
          <cell r="D1137">
            <v>29264</v>
          </cell>
        </row>
        <row r="1138">
          <cell r="A1138">
            <v>36007</v>
          </cell>
          <cell r="B1138" t="str">
            <v>TUBO PTS CUADRADO 30.0 X 3.0 MM X 6</v>
          </cell>
          <cell r="C1138" t="str">
            <v>UND</v>
          </cell>
          <cell r="D1138">
            <v>34391</v>
          </cell>
        </row>
        <row r="1139">
          <cell r="A1139">
            <v>36008</v>
          </cell>
          <cell r="B1139" t="str">
            <v>TUBO PTS CUADRADO 38.1 X 2.0 MM X 6</v>
          </cell>
          <cell r="C1139" t="str">
            <v>UND</v>
          </cell>
          <cell r="D1139">
            <v>27183</v>
          </cell>
        </row>
        <row r="1140">
          <cell r="A1140">
            <v>36009</v>
          </cell>
          <cell r="B1140" t="str">
            <v>TUBO PTS CUADRADO 38.1 X 3.5 MM X 6</v>
          </cell>
          <cell r="C1140" t="str">
            <v>UND</v>
          </cell>
          <cell r="D1140">
            <v>51020</v>
          </cell>
        </row>
        <row r="1141">
          <cell r="A1141">
            <v>36010</v>
          </cell>
          <cell r="B1141" t="str">
            <v>TUBO PTS CUADRADO 38.1 X 2.5 MM X 6</v>
          </cell>
          <cell r="C1141" t="str">
            <v>UND</v>
          </cell>
          <cell r="D1141">
            <v>31952</v>
          </cell>
        </row>
        <row r="1142">
          <cell r="A1142">
            <v>36011</v>
          </cell>
          <cell r="B1142" t="str">
            <v>TUBO PTS CUADRADO 38.1 X 3.0 MM X 6</v>
          </cell>
          <cell r="C1142" t="str">
            <v>UND</v>
          </cell>
          <cell r="D1142">
            <v>43789</v>
          </cell>
        </row>
        <row r="1143">
          <cell r="A1143">
            <v>36012</v>
          </cell>
          <cell r="B1143" t="str">
            <v>TUBO PTS CUADRADO 40.0 X 2.0 MM X 6</v>
          </cell>
          <cell r="C1143" t="str">
            <v>UND</v>
          </cell>
          <cell r="D1143">
            <v>27184</v>
          </cell>
        </row>
        <row r="1144">
          <cell r="A1144">
            <v>36014</v>
          </cell>
          <cell r="B1144" t="str">
            <v>TUBO PTS CUADRADO 40.0 X 2.5 MM X 6</v>
          </cell>
          <cell r="C1144" t="str">
            <v>UND</v>
          </cell>
          <cell r="D1144">
            <v>31952</v>
          </cell>
        </row>
        <row r="1145">
          <cell r="A1145">
            <v>36015</v>
          </cell>
          <cell r="B1145" t="str">
            <v>TUBO PTS CUADRADO 40.0 X 3.0 MM X 6</v>
          </cell>
          <cell r="C1145" t="str">
            <v>UND</v>
          </cell>
          <cell r="D1145">
            <v>43791</v>
          </cell>
        </row>
        <row r="1146">
          <cell r="A1146">
            <v>36018</v>
          </cell>
          <cell r="B1146" t="str">
            <v>TUBO PTS CUADRADO 60.0 X 2.5 MM X 6</v>
          </cell>
          <cell r="C1146" t="str">
            <v>UND</v>
          </cell>
          <cell r="D1146">
            <v>56483</v>
          </cell>
        </row>
        <row r="1147">
          <cell r="A1147">
            <v>36019</v>
          </cell>
          <cell r="B1147" t="str">
            <v>TUBO PTS CUADRADO 60.0 X 3.0 MM X 6</v>
          </cell>
          <cell r="C1147" t="str">
            <v>UND</v>
          </cell>
          <cell r="D1147">
            <v>70702</v>
          </cell>
        </row>
        <row r="1148">
          <cell r="A1148">
            <v>36022</v>
          </cell>
          <cell r="B1148" t="str">
            <v>TUBO PTS CUADRADO 90.0 X 3.0 MM X 6</v>
          </cell>
          <cell r="C1148" t="str">
            <v>UND</v>
          </cell>
          <cell r="D1148">
            <v>107014</v>
          </cell>
        </row>
        <row r="1149">
          <cell r="A1149">
            <v>36023</v>
          </cell>
          <cell r="B1149" t="str">
            <v>TUBO PTS CUADRADO 90.0 X 2.5 MM X 6</v>
          </cell>
          <cell r="C1149" t="str">
            <v>UND</v>
          </cell>
          <cell r="D1149">
            <v>79976</v>
          </cell>
        </row>
        <row r="1150">
          <cell r="A1150">
            <v>36024</v>
          </cell>
          <cell r="B1150" t="str">
            <v>TUBO PTS CUADRADO 70.0 X 2   MM X 6</v>
          </cell>
          <cell r="C1150" t="str">
            <v>UND</v>
          </cell>
          <cell r="D1150">
            <v>50725</v>
          </cell>
        </row>
        <row r="1151">
          <cell r="A1151">
            <v>36026</v>
          </cell>
          <cell r="B1151" t="str">
            <v>TUBO PTS CUADRADO 70.0 X 2.5 MM X 6</v>
          </cell>
          <cell r="C1151" t="str">
            <v>UND</v>
          </cell>
          <cell r="D1151">
            <v>61772</v>
          </cell>
        </row>
        <row r="1152">
          <cell r="A1152">
            <v>36028</v>
          </cell>
          <cell r="B1152" t="str">
            <v>TUBO PTS CUADRADO 60.0 X 3.5 MM X 6</v>
          </cell>
          <cell r="C1152" t="str">
            <v>UND</v>
          </cell>
          <cell r="D1152">
            <v>81809</v>
          </cell>
        </row>
        <row r="1153">
          <cell r="A1153">
            <v>36029</v>
          </cell>
          <cell r="B1153" t="str">
            <v>TUBO PTS CUADRADO 70.0 X 3.0 MM X 6</v>
          </cell>
          <cell r="C1153" t="str">
            <v>UND</v>
          </cell>
          <cell r="D1153">
            <v>82450</v>
          </cell>
        </row>
        <row r="1154">
          <cell r="A1154">
            <v>36030</v>
          </cell>
          <cell r="B1154" t="str">
            <v>TUBO PTS CUADRADO 60.0 X 2.0 MM X 6</v>
          </cell>
          <cell r="C1154" t="str">
            <v>UND</v>
          </cell>
          <cell r="D1154">
            <v>45739</v>
          </cell>
        </row>
        <row r="1155">
          <cell r="A1155">
            <v>36031</v>
          </cell>
          <cell r="B1155" t="str">
            <v>TUBO PTS CUADRADO 40.0 X 3.5 MM X 6</v>
          </cell>
          <cell r="C1155" t="str">
            <v>UND</v>
          </cell>
          <cell r="D1155">
            <v>51051</v>
          </cell>
        </row>
        <row r="1156">
          <cell r="A1156">
            <v>36033</v>
          </cell>
          <cell r="B1156" t="str">
            <v>TUBO PTS CUADRADO 70.0 X 3.5 MM X 6</v>
          </cell>
          <cell r="C1156" t="str">
            <v>UND</v>
          </cell>
          <cell r="D1156">
            <v>95481</v>
          </cell>
        </row>
        <row r="1157">
          <cell r="A1157">
            <v>36035</v>
          </cell>
          <cell r="B1157" t="str">
            <v>TUBO PTS CUADRADO 90.0 X 3.5 MM X 6</v>
          </cell>
          <cell r="C1157" t="str">
            <v>UND</v>
          </cell>
          <cell r="D1157">
            <v>124315</v>
          </cell>
        </row>
        <row r="1158">
          <cell r="A1158">
            <v>37001</v>
          </cell>
          <cell r="B1158" t="str">
            <v>TUBO PTS RECTANG  50 X 30 X 2.0MM X</v>
          </cell>
          <cell r="C1158" t="str">
            <v>UND</v>
          </cell>
          <cell r="D1158">
            <v>27184</v>
          </cell>
        </row>
        <row r="1159">
          <cell r="A1159">
            <v>37002</v>
          </cell>
          <cell r="B1159" t="str">
            <v>TUBO PTS RECTANG  50 X 30 X 3.5MM X</v>
          </cell>
          <cell r="C1159" t="str">
            <v>UND</v>
          </cell>
          <cell r="D1159">
            <v>51051</v>
          </cell>
        </row>
        <row r="1160">
          <cell r="A1160">
            <v>37003</v>
          </cell>
          <cell r="B1160" t="str">
            <v>TUBO PTS RECTANG  80 X 40 X 2.0MM X</v>
          </cell>
          <cell r="C1160" t="str">
            <v>UND</v>
          </cell>
          <cell r="D1160">
            <v>45974</v>
          </cell>
        </row>
        <row r="1161">
          <cell r="A1161">
            <v>37005</v>
          </cell>
          <cell r="B1161" t="str">
            <v>TUBO PTS RECTANG  80 X 40 X 2.5MM X</v>
          </cell>
          <cell r="C1161" t="str">
            <v>UND</v>
          </cell>
          <cell r="D1161">
            <v>56625</v>
          </cell>
        </row>
        <row r="1162">
          <cell r="A1162">
            <v>37006</v>
          </cell>
          <cell r="B1162" t="str">
            <v>TUBO PTS RECTANG  90 X 50 X 2.0MM X</v>
          </cell>
          <cell r="C1162" t="str">
            <v>UND</v>
          </cell>
          <cell r="D1162">
            <v>50692</v>
          </cell>
        </row>
        <row r="1163">
          <cell r="A1163">
            <v>37008</v>
          </cell>
          <cell r="B1163" t="str">
            <v>TUBO PTS RECTANG  90 X 50 X 2.5MM X</v>
          </cell>
          <cell r="C1163" t="str">
            <v>UND</v>
          </cell>
          <cell r="D1163">
            <v>61772</v>
          </cell>
        </row>
        <row r="1164">
          <cell r="A1164">
            <v>37009</v>
          </cell>
          <cell r="B1164" t="str">
            <v>TUBO PTS RECTANG  90 X 50 X 3.0MM X</v>
          </cell>
          <cell r="C1164" t="str">
            <v>UND</v>
          </cell>
          <cell r="D1164">
            <v>79033</v>
          </cell>
        </row>
        <row r="1165">
          <cell r="A1165">
            <v>37010</v>
          </cell>
          <cell r="B1165" t="str">
            <v>TUBO PTS RECTANG 110 X 70 X 3.0MM X</v>
          </cell>
          <cell r="C1165" t="str">
            <v>UND</v>
          </cell>
          <cell r="D1165">
            <v>102580</v>
          </cell>
        </row>
        <row r="1166">
          <cell r="A1166">
            <v>37013</v>
          </cell>
          <cell r="B1166" t="str">
            <v>TUBO PTS RECTANG 120 X 60 X 3.0MM X</v>
          </cell>
          <cell r="C1166" t="str">
            <v>UND</v>
          </cell>
          <cell r="D1166">
            <v>102580</v>
          </cell>
        </row>
        <row r="1167">
          <cell r="A1167">
            <v>37016</v>
          </cell>
          <cell r="B1167" t="str">
            <v>TUBO PTS RECTANG 130 X 50 X 3.0MM X</v>
          </cell>
          <cell r="C1167" t="str">
            <v>UND</v>
          </cell>
          <cell r="D1167">
            <v>102580</v>
          </cell>
        </row>
        <row r="1168">
          <cell r="A1168">
            <v>37017</v>
          </cell>
          <cell r="B1168" t="str">
            <v>TUBO PTS RECTANG 130 X 50 X 3.5MM X</v>
          </cell>
          <cell r="C1168" t="str">
            <v>UND</v>
          </cell>
          <cell r="D1168">
            <v>119164</v>
          </cell>
        </row>
        <row r="1169">
          <cell r="A1169">
            <v>37021</v>
          </cell>
          <cell r="B1169" t="str">
            <v>TUBO PTS RECTANG  80 X 40 X 3.5MM X</v>
          </cell>
          <cell r="C1169" t="str">
            <v>UND</v>
          </cell>
          <cell r="D1169">
            <v>78420</v>
          </cell>
        </row>
        <row r="1170">
          <cell r="A1170">
            <v>37022</v>
          </cell>
          <cell r="B1170" t="str">
            <v>TUBO PTS RECTANG  50 X 30 X 3.0MM X</v>
          </cell>
          <cell r="C1170" t="str">
            <v>UND</v>
          </cell>
          <cell r="D1170">
            <v>43791</v>
          </cell>
        </row>
        <row r="1171">
          <cell r="A1171">
            <v>37023</v>
          </cell>
          <cell r="B1171" t="str">
            <v>TUBO PTS RECTANG  50.8 X 25.4 X 2 X</v>
          </cell>
          <cell r="C1171" t="str">
            <v>UND</v>
          </cell>
          <cell r="D1171">
            <v>27184</v>
          </cell>
        </row>
        <row r="1172">
          <cell r="A1172">
            <v>37027</v>
          </cell>
          <cell r="B1172" t="str">
            <v>TUBO PTS RECTANG  80 X 40 X 3.0MM X</v>
          </cell>
          <cell r="C1172" t="str">
            <v>UND</v>
          </cell>
          <cell r="D1172">
            <v>63671</v>
          </cell>
        </row>
        <row r="1173">
          <cell r="A1173">
            <v>37029</v>
          </cell>
          <cell r="B1173" t="str">
            <v>TUBO PTS RECTANG 130 X 50 X 2.5MM X</v>
          </cell>
          <cell r="C1173" t="str">
            <v>UND</v>
          </cell>
          <cell r="D1173">
            <v>79976</v>
          </cell>
        </row>
        <row r="1174">
          <cell r="A1174">
            <v>37030</v>
          </cell>
          <cell r="B1174" t="str">
            <v>TUBO PTS RECTANG 120 X 60 X 2.5MM X</v>
          </cell>
          <cell r="C1174" t="str">
            <v>UND</v>
          </cell>
          <cell r="D1174">
            <v>79976</v>
          </cell>
        </row>
        <row r="1175">
          <cell r="A1175">
            <v>37031</v>
          </cell>
          <cell r="B1175" t="str">
            <v>TUBO PTS RECTANG  90 X 50 X 3.5MM X</v>
          </cell>
          <cell r="C1175" t="str">
            <v>UND</v>
          </cell>
          <cell r="D1175">
            <v>91525</v>
          </cell>
        </row>
        <row r="1176">
          <cell r="A1176">
            <v>37032</v>
          </cell>
          <cell r="B1176" t="str">
            <v>TUBO PTS RECTANG 120 X 60 X 3.5MM X</v>
          </cell>
          <cell r="C1176" t="str">
            <v>UND</v>
          </cell>
          <cell r="D1176">
            <v>119164</v>
          </cell>
        </row>
        <row r="1177">
          <cell r="A1177">
            <v>37033</v>
          </cell>
          <cell r="B1177" t="str">
            <v>TUBO PTS RECTANG  50 X 30 X 2.5MM X</v>
          </cell>
          <cell r="C1177" t="str">
            <v>UND</v>
          </cell>
          <cell r="D1177">
            <v>31952</v>
          </cell>
        </row>
        <row r="1178">
          <cell r="A1178">
            <v>37034</v>
          </cell>
          <cell r="B1178" t="str">
            <v>TUBO PTS RECTANG  50.8 X 25.4 X 2.5</v>
          </cell>
          <cell r="C1178" t="str">
            <v>UND</v>
          </cell>
          <cell r="D1178">
            <v>31952</v>
          </cell>
        </row>
        <row r="1179">
          <cell r="A1179">
            <v>37035</v>
          </cell>
          <cell r="B1179" t="str">
            <v>TUBO PTS RECTANG  50.8 X 25.4 X 3 X</v>
          </cell>
          <cell r="C1179" t="str">
            <v>UND</v>
          </cell>
          <cell r="D1179">
            <v>43791</v>
          </cell>
        </row>
        <row r="1180">
          <cell r="A1180">
            <v>37036</v>
          </cell>
          <cell r="B1180" t="str">
            <v>TUBO PTS RECTANG  50.8 X 25.4 X 3.5</v>
          </cell>
          <cell r="C1180" t="str">
            <v>UND</v>
          </cell>
          <cell r="D1180">
            <v>51051</v>
          </cell>
        </row>
        <row r="1181">
          <cell r="A1181">
            <v>37039</v>
          </cell>
          <cell r="B1181" t="str">
            <v>TUBO PTS RECTANG 110 X 70 X 2.5MM X</v>
          </cell>
          <cell r="C1181" t="str">
            <v>UND</v>
          </cell>
          <cell r="D1181">
            <v>79976</v>
          </cell>
        </row>
        <row r="1182">
          <cell r="A1182">
            <v>37040</v>
          </cell>
          <cell r="B1182" t="str">
            <v>TUBO PTS RECTANG 110 X 70 X 3.5MM X</v>
          </cell>
          <cell r="C1182" t="str">
            <v>UND</v>
          </cell>
          <cell r="D1182">
            <v>119164</v>
          </cell>
        </row>
        <row r="1183">
          <cell r="A1183">
            <v>38001</v>
          </cell>
          <cell r="B1183" t="str">
            <v>TUBO PTS REDONDO 1" X 2.0MM X 6 MTS</v>
          </cell>
          <cell r="C1183" t="str">
            <v>UND</v>
          </cell>
          <cell r="D1183">
            <v>18149</v>
          </cell>
        </row>
        <row r="1184">
          <cell r="A1184">
            <v>38003</v>
          </cell>
          <cell r="B1184" t="str">
            <v>TUBO PTS REDONDO 1" X 2.5MM X 6 MTS</v>
          </cell>
          <cell r="C1184" t="str">
            <v>UND</v>
          </cell>
          <cell r="D1184">
            <v>21904</v>
          </cell>
        </row>
        <row r="1185">
          <cell r="A1185">
            <v>38006</v>
          </cell>
          <cell r="B1185" t="str">
            <v>TUBO PTS REDONDO 1.1/4" X 2.0MM X 6</v>
          </cell>
          <cell r="C1185" t="str">
            <v>UND</v>
          </cell>
          <cell r="D1185">
            <v>23316</v>
          </cell>
        </row>
        <row r="1186">
          <cell r="A1186">
            <v>38007</v>
          </cell>
          <cell r="B1186" t="str">
            <v>TUBO PTS RED-GALV. 1.1/4" X 2.5 MM</v>
          </cell>
          <cell r="C1186" t="str">
            <v>UND</v>
          </cell>
          <cell r="D1186">
            <v>39209</v>
          </cell>
        </row>
        <row r="1187">
          <cell r="A1187">
            <v>38008</v>
          </cell>
          <cell r="B1187" t="str">
            <v>TUBO PTS REDONDO 1.1/4" X 2.5MM X 6</v>
          </cell>
          <cell r="C1187" t="str">
            <v>UND</v>
          </cell>
          <cell r="D1187">
            <v>28696</v>
          </cell>
        </row>
        <row r="1188">
          <cell r="A1188">
            <v>38009</v>
          </cell>
          <cell r="B1188" t="str">
            <v>TUBO PTS RED-GALV. 1.66" X 2.0 MM</v>
          </cell>
          <cell r="C1188" t="str">
            <v>UND</v>
          </cell>
          <cell r="D1188">
            <v>42707</v>
          </cell>
        </row>
        <row r="1189">
          <cell r="A1189">
            <v>38010</v>
          </cell>
          <cell r="B1189" t="str">
            <v>TUBO PTS REDONDO 1.1/2" X 2.0MM X 6</v>
          </cell>
          <cell r="C1189" t="str">
            <v>UND</v>
          </cell>
          <cell r="D1189">
            <v>28185</v>
          </cell>
        </row>
        <row r="1190">
          <cell r="A1190">
            <v>38012</v>
          </cell>
          <cell r="B1190" t="str">
            <v>TUBO PTS REDONDO 1.1/2" X 2.5MM X 6</v>
          </cell>
          <cell r="C1190" t="str">
            <v>UND</v>
          </cell>
          <cell r="D1190">
            <v>30654</v>
          </cell>
        </row>
        <row r="1191">
          <cell r="A1191">
            <v>38013</v>
          </cell>
          <cell r="B1191" t="str">
            <v>TUBO PTS REDONDO 1.1/2" X 3.0MM X 6</v>
          </cell>
          <cell r="C1191" t="str">
            <v>UND</v>
          </cell>
          <cell r="D1191">
            <v>42278</v>
          </cell>
        </row>
        <row r="1192">
          <cell r="A1192">
            <v>38014</v>
          </cell>
          <cell r="B1192" t="str">
            <v>TUBO PTS REDONDO 1.1/2" X 3.5MM X 6</v>
          </cell>
          <cell r="C1192" t="str">
            <v>UND</v>
          </cell>
          <cell r="D1192">
            <v>43401</v>
          </cell>
        </row>
        <row r="1193">
          <cell r="A1193">
            <v>38015</v>
          </cell>
          <cell r="B1193" t="str">
            <v>TUBO PTS REDON. GALV. 1.1/2 X 2.MM X</v>
          </cell>
          <cell r="C1193" t="str">
            <v>UND</v>
          </cell>
          <cell r="D1193">
            <v>38508</v>
          </cell>
        </row>
        <row r="1194">
          <cell r="A1194">
            <v>38017</v>
          </cell>
          <cell r="B1194" t="str">
            <v>TUBO PTS REDONDO 1.66"  X 2.0MM X 6</v>
          </cell>
          <cell r="C1194" t="str">
            <v>UND</v>
          </cell>
          <cell r="D1194">
            <v>31258</v>
          </cell>
        </row>
        <row r="1195">
          <cell r="A1195">
            <v>38018</v>
          </cell>
          <cell r="B1195" t="str">
            <v>TUBO PTS REDONDO 1.66"  X 3.0MM X 6</v>
          </cell>
          <cell r="C1195" t="str">
            <v>UND</v>
          </cell>
          <cell r="D1195">
            <v>43946</v>
          </cell>
        </row>
        <row r="1196">
          <cell r="A1196">
            <v>38019</v>
          </cell>
          <cell r="B1196" t="str">
            <v>TUBO PTS REDONDO 1.66"  X 2.5MM X 6</v>
          </cell>
          <cell r="C1196" t="str">
            <v>UND</v>
          </cell>
          <cell r="D1196">
            <v>32777</v>
          </cell>
        </row>
        <row r="1197">
          <cell r="A1197">
            <v>38020</v>
          </cell>
          <cell r="B1197" t="str">
            <v>TUBO PTS REDONDO 1.9"   X 2.0MM X 6</v>
          </cell>
          <cell r="C1197" t="str">
            <v>UND</v>
          </cell>
          <cell r="D1197">
            <v>36126</v>
          </cell>
        </row>
        <row r="1198">
          <cell r="A1198">
            <v>38022</v>
          </cell>
          <cell r="B1198" t="str">
            <v>TUBO PTS REDONDO 1.9"   X 2.5MM X 6</v>
          </cell>
          <cell r="C1198" t="str">
            <v>UND</v>
          </cell>
          <cell r="D1198">
            <v>37737</v>
          </cell>
        </row>
        <row r="1199">
          <cell r="A1199">
            <v>38023</v>
          </cell>
          <cell r="B1199" t="str">
            <v>TUBO PTS REDONDO 1.9"   X 3.0MM X 6</v>
          </cell>
          <cell r="C1199" t="str">
            <v>UND</v>
          </cell>
          <cell r="D1199">
            <v>45653</v>
          </cell>
        </row>
        <row r="1200">
          <cell r="A1200">
            <v>38024</v>
          </cell>
          <cell r="B1200" t="str">
            <v>TUBO PTS REDONDO 1.9"   X 3.5MM X 6</v>
          </cell>
          <cell r="C1200" t="str">
            <v>UND</v>
          </cell>
          <cell r="D1200">
            <v>56722</v>
          </cell>
        </row>
        <row r="1201">
          <cell r="A1201">
            <v>38027</v>
          </cell>
          <cell r="B1201" t="str">
            <v>TUBO PTS REDONDO 2"     X 2.0MM X 6</v>
          </cell>
          <cell r="C1201" t="str">
            <v>UND</v>
          </cell>
          <cell r="D1201">
            <v>37921</v>
          </cell>
        </row>
        <row r="1202">
          <cell r="A1202">
            <v>38029</v>
          </cell>
          <cell r="B1202" t="str">
            <v>TUBO PTS REDONDO 2"     X 2.5MM X 6</v>
          </cell>
          <cell r="C1202" t="str">
            <v>UND</v>
          </cell>
          <cell r="D1202">
            <v>45899</v>
          </cell>
        </row>
        <row r="1203">
          <cell r="A1203">
            <v>38030</v>
          </cell>
          <cell r="B1203" t="str">
            <v>TUBO PTS REDONDO 2"     X 3.0MM X 6</v>
          </cell>
          <cell r="C1203" t="str">
            <v>UND</v>
          </cell>
          <cell r="D1203">
            <v>53307</v>
          </cell>
        </row>
        <row r="1204">
          <cell r="A1204">
            <v>38031</v>
          </cell>
          <cell r="B1204" t="str">
            <v>TUBO PTS REDONDO 2"     X 3.5MM X 6</v>
          </cell>
          <cell r="C1204" t="str">
            <v>UND</v>
          </cell>
          <cell r="D1204">
            <v>58118</v>
          </cell>
        </row>
        <row r="1205">
          <cell r="A1205">
            <v>38034</v>
          </cell>
          <cell r="B1205" t="str">
            <v>TUBO PTS REDONDO 2.36"  X 2.0MM X 6</v>
          </cell>
          <cell r="C1205" t="str">
            <v>UND</v>
          </cell>
          <cell r="D1205">
            <v>44921</v>
          </cell>
        </row>
        <row r="1206">
          <cell r="A1206">
            <v>38036</v>
          </cell>
          <cell r="B1206" t="str">
            <v>TUBO PTS REDONDO 2.36"  X 2.5MM X 6</v>
          </cell>
          <cell r="C1206" t="str">
            <v>UND</v>
          </cell>
          <cell r="D1206">
            <v>54332</v>
          </cell>
        </row>
        <row r="1207">
          <cell r="A1207">
            <v>38037</v>
          </cell>
          <cell r="B1207" t="str">
            <v>TUBO PTS REDONDO 2.36"  X 3.0MM X 6</v>
          </cell>
          <cell r="C1207" t="str">
            <v>UND</v>
          </cell>
          <cell r="D1207">
            <v>55581</v>
          </cell>
        </row>
        <row r="1208">
          <cell r="A1208">
            <v>38038</v>
          </cell>
          <cell r="B1208" t="str">
            <v>TUBO PTS REDONDO 2.36"  X 3.5MM X 6</v>
          </cell>
          <cell r="C1208" t="str">
            <v>UND</v>
          </cell>
          <cell r="D1208">
            <v>66320</v>
          </cell>
        </row>
        <row r="1209">
          <cell r="A1209">
            <v>38049</v>
          </cell>
          <cell r="B1209" t="str">
            <v>TUBO PTS REDONDO 3"     X 2.0MM X 6</v>
          </cell>
          <cell r="C1209" t="str">
            <v>UND</v>
          </cell>
          <cell r="D1209">
            <v>52677</v>
          </cell>
        </row>
        <row r="1210">
          <cell r="A1210">
            <v>38051</v>
          </cell>
          <cell r="B1210" t="str">
            <v>TUBO PTS REDONDO 3"     X 2.5MM X 6</v>
          </cell>
          <cell r="C1210" t="str">
            <v>UND</v>
          </cell>
          <cell r="D1210">
            <v>61764</v>
          </cell>
        </row>
        <row r="1211">
          <cell r="A1211">
            <v>38052</v>
          </cell>
          <cell r="B1211" t="str">
            <v>TUBO PTS REDONDO 3"     X 3.0MM X 6</v>
          </cell>
          <cell r="C1211" t="str">
            <v>UND</v>
          </cell>
          <cell r="D1211">
            <v>79869</v>
          </cell>
        </row>
        <row r="1212">
          <cell r="A1212">
            <v>38053</v>
          </cell>
          <cell r="B1212" t="str">
            <v>TUBO PTS REDONDO 3"     X 3.5MM X 6</v>
          </cell>
          <cell r="C1212" t="str">
            <v>UND</v>
          </cell>
          <cell r="D1212">
            <v>84668</v>
          </cell>
        </row>
        <row r="1213">
          <cell r="A1213">
            <v>38056</v>
          </cell>
          <cell r="B1213" t="str">
            <v>TUBO PTS REDONDO 3.1/2" X 2.0MM X 6</v>
          </cell>
          <cell r="C1213" t="str">
            <v>UND</v>
          </cell>
          <cell r="D1213">
            <v>61379</v>
          </cell>
        </row>
        <row r="1214">
          <cell r="A1214">
            <v>38058</v>
          </cell>
          <cell r="B1214" t="str">
            <v>TUBO PTS REDONDO 3.1/2" X 2.5MM X 6</v>
          </cell>
          <cell r="C1214" t="str">
            <v>UND</v>
          </cell>
          <cell r="D1214">
            <v>74969</v>
          </cell>
        </row>
        <row r="1215">
          <cell r="A1215">
            <v>38059</v>
          </cell>
          <cell r="B1215" t="str">
            <v>TUBO PTS REDONDO 3.1/2" X 3.0MM X 6</v>
          </cell>
          <cell r="C1215" t="str">
            <v>UND</v>
          </cell>
          <cell r="D1215">
            <v>82835</v>
          </cell>
        </row>
        <row r="1216">
          <cell r="A1216">
            <v>38060</v>
          </cell>
          <cell r="B1216" t="str">
            <v>TUBO PTS REDONDO 3.1/2" X 3.5MM X 6</v>
          </cell>
          <cell r="C1216" t="str">
            <v>UND</v>
          </cell>
          <cell r="D1216">
            <v>98817</v>
          </cell>
        </row>
        <row r="1217">
          <cell r="A1217">
            <v>38063</v>
          </cell>
          <cell r="B1217" t="str">
            <v>TUBO PTS REDONDO 4.1/2" X 3.0MM X 6</v>
          </cell>
          <cell r="C1217" t="str">
            <v>UND</v>
          </cell>
          <cell r="D1217">
            <v>107513</v>
          </cell>
        </row>
        <row r="1218">
          <cell r="A1218">
            <v>38064</v>
          </cell>
          <cell r="B1218" t="str">
            <v>TUBO PTS REDONDO 4.1/2" X 3.5MM X 6</v>
          </cell>
          <cell r="C1218" t="str">
            <v>UND</v>
          </cell>
          <cell r="D1218">
            <v>128439</v>
          </cell>
        </row>
        <row r="1219">
          <cell r="A1219">
            <v>38066</v>
          </cell>
          <cell r="B1219" t="str">
            <v>TUBO PTS REDONDO 1.315" X 2.0MM X 6</v>
          </cell>
          <cell r="C1219" t="str">
            <v>UND</v>
          </cell>
          <cell r="D1219">
            <v>24853</v>
          </cell>
        </row>
        <row r="1220">
          <cell r="A1220">
            <v>38067</v>
          </cell>
          <cell r="B1220" t="str">
            <v>TUBO PTS REDONDO 1.315" X 2.5MM X 6</v>
          </cell>
          <cell r="C1220" t="str">
            <v>UND</v>
          </cell>
          <cell r="D1220">
            <v>30234</v>
          </cell>
        </row>
        <row r="1221">
          <cell r="A1221">
            <v>38068</v>
          </cell>
          <cell r="B1221" t="str">
            <v>TUBO PTS REDONDO 1.315" X 3.0MM X 6</v>
          </cell>
          <cell r="C1221" t="str">
            <v>UND</v>
          </cell>
          <cell r="D1221">
            <v>31294</v>
          </cell>
        </row>
        <row r="1222">
          <cell r="A1222">
            <v>38069</v>
          </cell>
          <cell r="B1222" t="str">
            <v>TUBO PTS REDONDO 4.1/2" X 2.5MM X 6</v>
          </cell>
          <cell r="C1222" t="str">
            <v>UND</v>
          </cell>
          <cell r="D1222">
            <v>97046</v>
          </cell>
        </row>
        <row r="1223">
          <cell r="A1223">
            <v>39000</v>
          </cell>
          <cell r="B1223" t="str">
            <v>PERFIL 25 X 25 X 1.2MM X 6 MTS A-500</v>
          </cell>
          <cell r="C1223" t="str">
            <v>UND</v>
          </cell>
          <cell r="D1223">
            <v>12012</v>
          </cell>
        </row>
        <row r="1224">
          <cell r="A1224">
            <v>39001</v>
          </cell>
          <cell r="B1224" t="str">
            <v>PERFIL 22 X 22 X 1.5MM X 6 MTS A-500</v>
          </cell>
          <cell r="C1224" t="str">
            <v>UND</v>
          </cell>
          <cell r="D1224">
            <v>11395</v>
          </cell>
        </row>
        <row r="1225">
          <cell r="A1225">
            <v>39002</v>
          </cell>
          <cell r="B1225" t="str">
            <v>PERFIL 25 X 25 X 1.8MM X 6 MTS A-500</v>
          </cell>
          <cell r="C1225" t="str">
            <v>UND</v>
          </cell>
          <cell r="D1225">
            <v>16586</v>
          </cell>
        </row>
        <row r="1226">
          <cell r="A1226">
            <v>39005</v>
          </cell>
          <cell r="B1226" t="str">
            <v>PERFIL 40 X 40 X 1.5MM X 6 MTS A-500</v>
          </cell>
          <cell r="C1226" t="str">
            <v>UND</v>
          </cell>
          <cell r="D1226">
            <v>21862</v>
          </cell>
        </row>
        <row r="1227">
          <cell r="A1227">
            <v>39007</v>
          </cell>
          <cell r="B1227" t="str">
            <v>PERFIL 40 X 40 X 2.5MM X 6 MTS A-500</v>
          </cell>
          <cell r="C1227" t="str">
            <v>UND</v>
          </cell>
          <cell r="D1227">
            <v>32667</v>
          </cell>
        </row>
        <row r="1228">
          <cell r="A1228">
            <v>39008</v>
          </cell>
          <cell r="B1228" t="str">
            <v>PERFIL 50 X 50 X 1.5MM X 6 MTS A-500</v>
          </cell>
          <cell r="C1228" t="str">
            <v>UND</v>
          </cell>
          <cell r="D1228">
            <v>28993</v>
          </cell>
        </row>
        <row r="1229">
          <cell r="A1229">
            <v>39009</v>
          </cell>
          <cell r="B1229" t="str">
            <v>PERFIL 50 X 50 X 2.0MM X 6 MTS A-500</v>
          </cell>
          <cell r="C1229" t="str">
            <v>UND</v>
          </cell>
          <cell r="D1229">
            <v>36969</v>
          </cell>
        </row>
        <row r="1230">
          <cell r="A1230">
            <v>39010</v>
          </cell>
          <cell r="B1230" t="str">
            <v>PERFIL 50 X 50 X 2.5MM X 6 MTS A-500</v>
          </cell>
          <cell r="C1230" t="str">
            <v>UND</v>
          </cell>
          <cell r="D1230">
            <v>44929</v>
          </cell>
        </row>
        <row r="1231">
          <cell r="A1231">
            <v>39011</v>
          </cell>
          <cell r="B1231" t="str">
            <v>PERFIL 70 X 70 X 2.0MM X 6 MTS A-500</v>
          </cell>
          <cell r="C1231" t="str">
            <v>UND</v>
          </cell>
          <cell r="D1231">
            <v>52824</v>
          </cell>
        </row>
        <row r="1232">
          <cell r="A1232">
            <v>39012</v>
          </cell>
          <cell r="B1232" t="str">
            <v>PERFIL 70 X 70 X 2.5MM X 6 MTS A-500</v>
          </cell>
          <cell r="C1232" t="str">
            <v>UND</v>
          </cell>
          <cell r="D1232">
            <v>64319</v>
          </cell>
        </row>
        <row r="1233">
          <cell r="A1233">
            <v>39013</v>
          </cell>
          <cell r="B1233" t="str">
            <v>PERFIL 75 X 75 X 3.2MM X 6 MTS A-500</v>
          </cell>
          <cell r="C1233" t="str">
            <v>UND</v>
          </cell>
          <cell r="D1233">
            <v>88164</v>
          </cell>
        </row>
        <row r="1234">
          <cell r="A1234">
            <v>39015</v>
          </cell>
          <cell r="B1234" t="str">
            <v>PERFIL 70 X 70 X 1.8MM X 6 MTS A-500</v>
          </cell>
          <cell r="C1234" t="str">
            <v>UND</v>
          </cell>
          <cell r="D1234">
            <v>48840</v>
          </cell>
        </row>
        <row r="1235">
          <cell r="A1235">
            <v>39016</v>
          </cell>
          <cell r="B1235" t="str">
            <v>PERFIL 90 X 90 X 2.0MM X 6 MTS A-500</v>
          </cell>
          <cell r="C1235" t="str">
            <v>UND</v>
          </cell>
          <cell r="D1235">
            <v>68231</v>
          </cell>
        </row>
        <row r="1236">
          <cell r="A1236">
            <v>39017</v>
          </cell>
          <cell r="B1236" t="str">
            <v>PERFIL 90 X 90 X 2.3MM X 6 MTS A-500</v>
          </cell>
          <cell r="C1236" t="str">
            <v>UND</v>
          </cell>
          <cell r="D1236">
            <v>76609</v>
          </cell>
        </row>
        <row r="1237">
          <cell r="A1237">
            <v>39018</v>
          </cell>
          <cell r="B1237" t="str">
            <v>PERFIL 90 X 90 X 2.5MM X 6 MTS A-500</v>
          </cell>
          <cell r="C1237" t="str">
            <v>UND</v>
          </cell>
          <cell r="D1237">
            <v>83272</v>
          </cell>
        </row>
        <row r="1238">
          <cell r="A1238">
            <v>39019</v>
          </cell>
          <cell r="B1238" t="str">
            <v>PERFIL 100 X 100 X 3.3MM X 6 MTS A-5</v>
          </cell>
          <cell r="C1238" t="str">
            <v>UND</v>
          </cell>
          <cell r="D1238">
            <v>121662</v>
          </cell>
        </row>
        <row r="1239">
          <cell r="A1239">
            <v>39020</v>
          </cell>
          <cell r="B1239" t="str">
            <v>PERFIL 100 X 100 X 4.7MM X 6 MTS A-5</v>
          </cell>
          <cell r="C1239" t="str">
            <v>UND</v>
          </cell>
          <cell r="D1239">
            <v>179680</v>
          </cell>
        </row>
        <row r="1240">
          <cell r="A1240">
            <v>39021</v>
          </cell>
          <cell r="B1240" t="str">
            <v>PERFIL 100 X 100 X 6.3MM X 6 MTS A-5</v>
          </cell>
          <cell r="C1240" t="str">
            <v>UND</v>
          </cell>
          <cell r="D1240">
            <v>237046</v>
          </cell>
        </row>
        <row r="1241">
          <cell r="A1241">
            <v>39023</v>
          </cell>
          <cell r="B1241" t="str">
            <v>PERFIL 125 X 125 X 3.3MM X 6 MTS A-5</v>
          </cell>
          <cell r="C1241" t="str">
            <v>UND</v>
          </cell>
          <cell r="D1241">
            <v>152799</v>
          </cell>
        </row>
        <row r="1242">
          <cell r="A1242">
            <v>39024</v>
          </cell>
          <cell r="B1242" t="str">
            <v>PERFIL 125 X 125 X 4.7MM X 6 MTS A-5</v>
          </cell>
          <cell r="C1242" t="str">
            <v>UND</v>
          </cell>
          <cell r="D1242">
            <v>226346</v>
          </cell>
        </row>
        <row r="1243">
          <cell r="A1243">
            <v>39027</v>
          </cell>
          <cell r="B1243" t="str">
            <v>PERFIL 150 X 150 X 4.7MM X 6 MTS A-5</v>
          </cell>
          <cell r="C1243" t="str">
            <v>UND</v>
          </cell>
          <cell r="D1243">
            <v>274425</v>
          </cell>
        </row>
        <row r="1244">
          <cell r="A1244">
            <v>39028</v>
          </cell>
          <cell r="B1244" t="str">
            <v>PERFIL 150 X 150 X 6.3MM X 6 MTS A-5</v>
          </cell>
          <cell r="C1244" t="str">
            <v>UND</v>
          </cell>
          <cell r="D1244">
            <v>361343</v>
          </cell>
        </row>
        <row r="1245">
          <cell r="A1245">
            <v>39029</v>
          </cell>
          <cell r="B1245" t="str">
            <v>PERFIL 150 X 150 X 7.9MM X 6 MTS A-5</v>
          </cell>
          <cell r="C1245" t="str">
            <v>UND</v>
          </cell>
          <cell r="D1245">
            <v>447929</v>
          </cell>
        </row>
        <row r="1246">
          <cell r="A1246">
            <v>39039</v>
          </cell>
          <cell r="B1246" t="str">
            <v>PERFIL 13 X 50 X 1.5MM X 6 MTS A-500</v>
          </cell>
          <cell r="C1246" t="str">
            <v>UND</v>
          </cell>
          <cell r="D1246">
            <v>17074</v>
          </cell>
        </row>
        <row r="1247">
          <cell r="A1247">
            <v>39040</v>
          </cell>
          <cell r="B1247" t="str">
            <v>PERFIL 50 X 30 X 1.5MM X 6 MTS A-500</v>
          </cell>
          <cell r="C1247" t="str">
            <v>UND</v>
          </cell>
          <cell r="D1247">
            <v>21865</v>
          </cell>
        </row>
        <row r="1248">
          <cell r="A1248">
            <v>39041</v>
          </cell>
          <cell r="B1248" t="str">
            <v>PERFIL 50 X 30 X 2.0MM X 6 MTS A-500</v>
          </cell>
          <cell r="C1248" t="str">
            <v>UND</v>
          </cell>
          <cell r="D1248">
            <v>27802</v>
          </cell>
        </row>
        <row r="1249">
          <cell r="A1249">
            <v>39042</v>
          </cell>
          <cell r="B1249" t="str">
            <v>PERFIL 50 X 30 X 2.5MM X 6 MTS A-500</v>
          </cell>
          <cell r="C1249" t="str">
            <v>UND</v>
          </cell>
          <cell r="D1249">
            <v>33720</v>
          </cell>
        </row>
        <row r="1250">
          <cell r="A1250">
            <v>39043</v>
          </cell>
          <cell r="B1250" t="str">
            <v>PERFIL 60 X 40 X 1.8MM X 6 MTS A-500</v>
          </cell>
          <cell r="C1250" t="str">
            <v>UND</v>
          </cell>
          <cell r="D1250">
            <v>32286</v>
          </cell>
        </row>
        <row r="1251">
          <cell r="A1251">
            <v>39044</v>
          </cell>
          <cell r="B1251" t="str">
            <v>PERFIL 60 X 40 X 2.5MM X 6 MTS A-500</v>
          </cell>
          <cell r="C1251" t="str">
            <v>UND</v>
          </cell>
          <cell r="D1251">
            <v>42330</v>
          </cell>
        </row>
        <row r="1252">
          <cell r="A1252">
            <v>39045</v>
          </cell>
          <cell r="B1252" t="str">
            <v>PERFIL 70 X 45 X 2.0MM X 6 MTS A-500</v>
          </cell>
          <cell r="C1252" t="str">
            <v>UND</v>
          </cell>
          <cell r="D1252">
            <v>42316</v>
          </cell>
        </row>
        <row r="1253">
          <cell r="A1253">
            <v>39046</v>
          </cell>
          <cell r="B1253" t="str">
            <v>PERFIL 76 X 38 X 1.5MM X 6 MTS A-500</v>
          </cell>
          <cell r="C1253" t="str">
            <v>UND</v>
          </cell>
          <cell r="D1253">
            <v>33750</v>
          </cell>
        </row>
        <row r="1254">
          <cell r="A1254">
            <v>39047</v>
          </cell>
          <cell r="B1254" t="str">
            <v>PERFIL 76 X 38 X 1.8MM X 6 MTS A-500</v>
          </cell>
          <cell r="C1254" t="str">
            <v>UND</v>
          </cell>
          <cell r="D1254">
            <v>39886</v>
          </cell>
        </row>
        <row r="1255">
          <cell r="A1255">
            <v>39048</v>
          </cell>
          <cell r="B1255" t="str">
            <v>PERFIL 76 X 38 X 2.0MM X 6 MTS A-500</v>
          </cell>
          <cell r="C1255" t="str">
            <v>UND</v>
          </cell>
          <cell r="D1255">
            <v>43086</v>
          </cell>
        </row>
        <row r="1256">
          <cell r="A1256">
            <v>39049</v>
          </cell>
          <cell r="B1256" t="str">
            <v>PERFIL 76 X 38 X 2.5MM X 6 MTS A-500</v>
          </cell>
          <cell r="C1256" t="str">
            <v>UND</v>
          </cell>
          <cell r="D1256">
            <v>52436</v>
          </cell>
        </row>
        <row r="1257">
          <cell r="A1257">
            <v>39050</v>
          </cell>
          <cell r="B1257" t="str">
            <v>PERFIL 90 X 50 X 2.0MM X 6 MTS A-500</v>
          </cell>
          <cell r="C1257" t="str">
            <v>UND</v>
          </cell>
          <cell r="D1257">
            <v>52791</v>
          </cell>
        </row>
        <row r="1258">
          <cell r="A1258">
            <v>39051</v>
          </cell>
          <cell r="B1258" t="str">
            <v>PERFIL 90 X 50 X 2.5MM X 6 MTS A-500</v>
          </cell>
          <cell r="C1258" t="str">
            <v>UND</v>
          </cell>
          <cell r="D1258">
            <v>64319</v>
          </cell>
        </row>
        <row r="1259">
          <cell r="A1259">
            <v>39053</v>
          </cell>
          <cell r="B1259" t="str">
            <v>PERFIL 100 X 40 X 2.28MM X 6 MTS A-5</v>
          </cell>
          <cell r="C1259" t="str">
            <v>UND</v>
          </cell>
          <cell r="D1259">
            <v>60787</v>
          </cell>
        </row>
        <row r="1260">
          <cell r="A1260">
            <v>39054</v>
          </cell>
          <cell r="B1260" t="str">
            <v>PERFIL 100 X 50 X 3.3MM X 6 MTS A-50</v>
          </cell>
          <cell r="C1260" t="str">
            <v>UND</v>
          </cell>
          <cell r="D1260">
            <v>92541</v>
          </cell>
        </row>
        <row r="1261">
          <cell r="A1261">
            <v>39055</v>
          </cell>
          <cell r="B1261" t="str">
            <v>PERFIL 100 X 50 X 4.7MM X 6 MTS A-50</v>
          </cell>
          <cell r="C1261" t="str">
            <v>UND</v>
          </cell>
          <cell r="D1261">
            <v>133014</v>
          </cell>
        </row>
        <row r="1262">
          <cell r="A1262">
            <v>39057</v>
          </cell>
          <cell r="B1262" t="str">
            <v>PERFIL 120 X 60 X 2.0MM X 6 MTS A-50</v>
          </cell>
          <cell r="C1262" t="str">
            <v>UND</v>
          </cell>
          <cell r="D1262">
            <v>70059</v>
          </cell>
        </row>
        <row r="1263">
          <cell r="A1263">
            <v>39058</v>
          </cell>
          <cell r="B1263" t="str">
            <v>PERFIL 120 X 60 X 2.5MM X 6 MTS A-50</v>
          </cell>
          <cell r="C1263" t="str">
            <v>UND</v>
          </cell>
          <cell r="D1263">
            <v>85502</v>
          </cell>
        </row>
        <row r="1264">
          <cell r="A1264">
            <v>39059</v>
          </cell>
          <cell r="B1264" t="str">
            <v>PERFIL 150 X 50 X 3.3MM X 6 MTS A-50</v>
          </cell>
          <cell r="C1264" t="str">
            <v>UND</v>
          </cell>
          <cell r="D1264">
            <v>124477</v>
          </cell>
        </row>
        <row r="1265">
          <cell r="A1265">
            <v>39060</v>
          </cell>
          <cell r="B1265" t="str">
            <v>PERFIL 150 X 50 X 4.7MM X 6 MTS A-50</v>
          </cell>
          <cell r="C1265" t="str">
            <v>UND</v>
          </cell>
          <cell r="D1265">
            <v>179675</v>
          </cell>
        </row>
        <row r="1266">
          <cell r="A1266">
            <v>39063</v>
          </cell>
          <cell r="B1266" t="str">
            <v>PERFIL 150 X 100 X 3.3MM X 6 MTS A-5</v>
          </cell>
          <cell r="C1266" t="str">
            <v>UND</v>
          </cell>
          <cell r="D1266">
            <v>156412</v>
          </cell>
        </row>
        <row r="1267">
          <cell r="A1267">
            <v>39064</v>
          </cell>
          <cell r="B1267" t="str">
            <v>PERFIL 150 X 100 X 4.7MM X 6MTS A-50</v>
          </cell>
          <cell r="C1267" t="str">
            <v>UND</v>
          </cell>
          <cell r="D1267">
            <v>226340</v>
          </cell>
        </row>
        <row r="1268">
          <cell r="A1268">
            <v>39200</v>
          </cell>
          <cell r="B1268" t="str">
            <v>PERFIL 120X100X0.059" X 3.0 MT ENTRE</v>
          </cell>
          <cell r="C1268" t="str">
            <v>UND</v>
          </cell>
          <cell r="D1268">
            <v>30729</v>
          </cell>
        </row>
        <row r="1269">
          <cell r="A1269">
            <v>39202</v>
          </cell>
          <cell r="B1269" t="str">
            <v>PERFIL 120X100X0.059" X 3.5 MT ENTRE</v>
          </cell>
          <cell r="C1269" t="str">
            <v>UND</v>
          </cell>
          <cell r="D1269">
            <v>35850</v>
          </cell>
        </row>
        <row r="1270">
          <cell r="A1270">
            <v>39081</v>
          </cell>
          <cell r="B1270" t="str">
            <v>PERFIL REDON. 1/2" X 2.0MM X 6 MTS A</v>
          </cell>
          <cell r="C1270" t="str">
            <v>UND</v>
          </cell>
          <cell r="D1270">
            <v>11237</v>
          </cell>
        </row>
        <row r="1271">
          <cell r="A1271">
            <v>39084</v>
          </cell>
          <cell r="B1271" t="str">
            <v>PERFIL REDON. 3/4" X 2.0MM X 6 MTS A</v>
          </cell>
          <cell r="C1271" t="str">
            <v>UND</v>
          </cell>
          <cell r="D1271">
            <v>14492</v>
          </cell>
        </row>
        <row r="1272">
          <cell r="A1272">
            <v>39089</v>
          </cell>
          <cell r="B1272" t="str">
            <v>PERFIL REDON.   1" X 2.5MM X 6 MTS A</v>
          </cell>
          <cell r="C1272" t="str">
            <v>UND</v>
          </cell>
          <cell r="D1272">
            <v>22432</v>
          </cell>
        </row>
        <row r="1273">
          <cell r="A1273">
            <v>39091</v>
          </cell>
          <cell r="B1273" t="str">
            <v>PERFIL REDON 1.1/4" X 1.8MM X 6 MTS</v>
          </cell>
          <cell r="C1273" t="str">
            <v>UND</v>
          </cell>
          <cell r="D1273">
            <v>21307</v>
          </cell>
        </row>
        <row r="1274">
          <cell r="A1274">
            <v>39093</v>
          </cell>
          <cell r="B1274" t="str">
            <v>PERFIL REDON 1.1/4" X 2.7MM X 6 MTS</v>
          </cell>
          <cell r="C1274" t="str">
            <v>UND</v>
          </cell>
          <cell r="D1274">
            <v>31245</v>
          </cell>
        </row>
        <row r="1275">
          <cell r="A1275">
            <v>39095</v>
          </cell>
          <cell r="B1275" t="str">
            <v>PERFIL REDON 1.1/2" X 1.8MM X 6 MTS</v>
          </cell>
          <cell r="C1275" t="str">
            <v>UND</v>
          </cell>
          <cell r="D1275">
            <v>24478</v>
          </cell>
        </row>
        <row r="1276">
          <cell r="A1276">
            <v>39097</v>
          </cell>
          <cell r="B1276" t="str">
            <v>PERFIL REDON 1.1/2" X 2.7MM X 6 MTS</v>
          </cell>
          <cell r="C1276" t="str">
            <v>UND</v>
          </cell>
          <cell r="D1276">
            <v>35711</v>
          </cell>
        </row>
        <row r="1277">
          <cell r="A1277">
            <v>39101</v>
          </cell>
          <cell r="B1277" t="str">
            <v>PERFIL REDON.   2" X 1.8MM X 6 MTS A</v>
          </cell>
          <cell r="C1277" t="str">
            <v>UND</v>
          </cell>
          <cell r="D1277">
            <v>31201</v>
          </cell>
        </row>
        <row r="1278">
          <cell r="A1278">
            <v>39102</v>
          </cell>
          <cell r="B1278" t="str">
            <v>PERFIL REDON.   2" X 2.3MM X 6 MTS A</v>
          </cell>
          <cell r="C1278" t="str">
            <v>UND</v>
          </cell>
          <cell r="D1278">
            <v>39746</v>
          </cell>
        </row>
        <row r="1279">
          <cell r="A1279">
            <v>39103</v>
          </cell>
          <cell r="B1279" t="str">
            <v>PERFIL REDON.   2" X 2.7MM X 6 MTS A</v>
          </cell>
          <cell r="C1279" t="str">
            <v>UND</v>
          </cell>
          <cell r="D1279">
            <v>46065</v>
          </cell>
        </row>
        <row r="1280">
          <cell r="A1280">
            <v>39104</v>
          </cell>
          <cell r="B1280" t="str">
            <v>PERFIL REDON.   2" X 3.3MM X 6 MTS A</v>
          </cell>
          <cell r="C1280" t="str">
            <v>UND</v>
          </cell>
          <cell r="D1280">
            <v>55583</v>
          </cell>
        </row>
        <row r="1281">
          <cell r="A1281">
            <v>39107</v>
          </cell>
          <cell r="B1281" t="str">
            <v>PERFIL REDON 2.1/2" X 2.3MM X 6 MTS</v>
          </cell>
          <cell r="C1281" t="str">
            <v>UND</v>
          </cell>
          <cell r="D1281">
            <v>48332</v>
          </cell>
        </row>
        <row r="1282">
          <cell r="A1282">
            <v>39108</v>
          </cell>
          <cell r="B1282" t="str">
            <v>PERFIL REDON 2.1/2" X 2.7MM X 6 MTS</v>
          </cell>
          <cell r="C1282" t="str">
            <v>UND</v>
          </cell>
          <cell r="D1282">
            <v>56039</v>
          </cell>
        </row>
        <row r="1283">
          <cell r="A1283">
            <v>39109</v>
          </cell>
          <cell r="B1283" t="str">
            <v>PERFIL REDON 2.1/2" X 3.3MM X 6 MTS</v>
          </cell>
          <cell r="C1283" t="str">
            <v>UND</v>
          </cell>
          <cell r="D1283">
            <v>67742</v>
          </cell>
        </row>
        <row r="1284">
          <cell r="A1284">
            <v>39113</v>
          </cell>
          <cell r="B1284" t="str">
            <v>PERFIL REDON.   3" X 2.3MM X 6 MTS A</v>
          </cell>
          <cell r="C1284" t="str">
            <v>UND</v>
          </cell>
          <cell r="D1284">
            <v>59253</v>
          </cell>
        </row>
        <row r="1285">
          <cell r="A1285">
            <v>39115</v>
          </cell>
          <cell r="B1285" t="str">
            <v>PERFIL REDON.   3" X 3.25MM X 6 MTS</v>
          </cell>
          <cell r="C1285" t="str">
            <v>UND</v>
          </cell>
          <cell r="D1285">
            <v>83272</v>
          </cell>
        </row>
        <row r="1286">
          <cell r="A1286">
            <v>39120</v>
          </cell>
          <cell r="B1286" t="str">
            <v>PERFIL REDON.   4" X 2.3MM X 6 MTS A</v>
          </cell>
          <cell r="C1286" t="str">
            <v>UND</v>
          </cell>
          <cell r="D1286">
            <v>76658</v>
          </cell>
        </row>
        <row r="1287">
          <cell r="A1287">
            <v>39121</v>
          </cell>
          <cell r="B1287" t="str">
            <v>PERFIL REDON.   4" X 2.5MM X 6 MTS A</v>
          </cell>
          <cell r="C1287" t="str">
            <v>UND</v>
          </cell>
          <cell r="D1287">
            <v>83272</v>
          </cell>
        </row>
        <row r="1288">
          <cell r="A1288">
            <v>39122</v>
          </cell>
          <cell r="B1288" t="str">
            <v>PERFIL REDON.   4" X 3.3MM X 6 MTS A</v>
          </cell>
          <cell r="C1288" t="str">
            <v>UND</v>
          </cell>
          <cell r="D1288">
            <v>108008</v>
          </cell>
        </row>
        <row r="1289">
          <cell r="A1289">
            <v>39123</v>
          </cell>
          <cell r="B1289" t="str">
            <v>PERFIL REDON.   4" X 4.0MM X 6 MTS A</v>
          </cell>
          <cell r="C1289" t="str">
            <v>UND</v>
          </cell>
          <cell r="D1289">
            <v>138131</v>
          </cell>
        </row>
        <row r="1290">
          <cell r="A1290">
            <v>39124</v>
          </cell>
          <cell r="B1290" t="str">
            <v>PERFIL REDON.   4" X 4.7MM X 6 MTS A</v>
          </cell>
          <cell r="C1290" t="str">
            <v>UND</v>
          </cell>
          <cell r="D1290">
            <v>162754</v>
          </cell>
        </row>
        <row r="1291">
          <cell r="A1291">
            <v>39126</v>
          </cell>
          <cell r="B1291" t="str">
            <v>PERFIL REDON.   5" X 6.4MM X 6 MTS A</v>
          </cell>
          <cell r="C1291" t="str">
            <v>UND</v>
          </cell>
          <cell r="D1291">
            <v>258423</v>
          </cell>
        </row>
        <row r="1292">
          <cell r="A1292">
            <v>39130</v>
          </cell>
          <cell r="B1292" t="str">
            <v>PERFIL REDON.   6" X 3.6MM X 6 MTS A</v>
          </cell>
          <cell r="C1292" t="str">
            <v>UND</v>
          </cell>
          <cell r="D1292">
            <v>182715</v>
          </cell>
        </row>
        <row r="1293">
          <cell r="A1293">
            <v>39131</v>
          </cell>
          <cell r="B1293" t="str">
            <v>PERFIL REDON.   6" X 6.4MM X 6 MTS A</v>
          </cell>
          <cell r="C1293" t="str">
            <v>UND</v>
          </cell>
          <cell r="D1293">
            <v>318164</v>
          </cell>
        </row>
        <row r="1294">
          <cell r="A1294">
            <v>39132</v>
          </cell>
          <cell r="B1294" t="str">
            <v>PERFIL REDON.   6" X 7.1MM X 6 MTS A</v>
          </cell>
          <cell r="C1294" t="str">
            <v>UND</v>
          </cell>
          <cell r="D1294">
            <v>354667</v>
          </cell>
        </row>
        <row r="1295">
          <cell r="A1295">
            <v>39133</v>
          </cell>
          <cell r="B1295" t="str">
            <v>PERFIL REDON.   8" X 5.2MM X 6 MTS A</v>
          </cell>
          <cell r="C1295" t="str">
            <v>UND</v>
          </cell>
          <cell r="D1295">
            <v>343328</v>
          </cell>
        </row>
        <row r="1296">
          <cell r="A1296">
            <v>39134</v>
          </cell>
          <cell r="B1296" t="str">
            <v>PERFIL REDON.   8" X 6.4MM X 6 MTS A</v>
          </cell>
          <cell r="C1296" t="str">
            <v>UND</v>
          </cell>
          <cell r="D1296">
            <v>417982</v>
          </cell>
        </row>
        <row r="1297">
          <cell r="A1297">
            <v>39135</v>
          </cell>
          <cell r="B1297" t="str">
            <v>PERFIL REDON.   8" X 8.18MM X 6MTS A</v>
          </cell>
          <cell r="C1297" t="str">
            <v>UND</v>
          </cell>
          <cell r="D1297">
            <v>533730</v>
          </cell>
        </row>
        <row r="1298">
          <cell r="A1298">
            <v>39136</v>
          </cell>
          <cell r="B1298" t="str">
            <v>PERFIL REDON.   6" X 4.0MM X 6 MTS A</v>
          </cell>
          <cell r="C1298" t="str">
            <v>UND</v>
          </cell>
          <cell r="D1298">
            <v>198599</v>
          </cell>
        </row>
        <row r="1299">
          <cell r="A1299">
            <v>39206</v>
          </cell>
          <cell r="B1299" t="str">
            <v>TUBO REDON. 6"X4.0MMX 6MTS A-500 G-C</v>
          </cell>
          <cell r="C1299" t="str">
            <v>UND</v>
          </cell>
          <cell r="D1299">
            <v>167540</v>
          </cell>
        </row>
        <row r="1300">
          <cell r="A1300">
            <v>39209</v>
          </cell>
          <cell r="B1300" t="str">
            <v>TUBO REDON. 8.5/8"X5.5MMX 6MTS A-500</v>
          </cell>
          <cell r="C1300" t="str">
            <v>UND</v>
          </cell>
          <cell r="D1300">
            <v>334761</v>
          </cell>
        </row>
        <row r="1301">
          <cell r="A1301">
            <v>39210</v>
          </cell>
          <cell r="B1301" t="str">
            <v>TUBO REDON. 9.5/8"X5.5MMX 6MTS A-500</v>
          </cell>
          <cell r="C1301" t="str">
            <v>UND</v>
          </cell>
          <cell r="D1301">
            <v>374512</v>
          </cell>
        </row>
        <row r="1302">
          <cell r="A1302">
            <v>39212</v>
          </cell>
          <cell r="B1302" t="str">
            <v>TUBO REDON. 10.3/4"X7.0MMX 6MTS A-50</v>
          </cell>
          <cell r="C1302" t="str">
            <v>UND</v>
          </cell>
          <cell r="D1302">
            <v>525622</v>
          </cell>
        </row>
        <row r="1303">
          <cell r="A1303">
            <v>39214</v>
          </cell>
          <cell r="B1303" t="str">
            <v>TUBO REDON. 12.3/4"X9.0MMX 6MTS A-50</v>
          </cell>
          <cell r="C1303" t="str">
            <v>UND</v>
          </cell>
          <cell r="D1303">
            <v>799705</v>
          </cell>
        </row>
        <row r="1304">
          <cell r="A1304">
            <v>39223</v>
          </cell>
          <cell r="B1304" t="str">
            <v>TUBO CUADR. 100X100X3.0X 6MTS A-500</v>
          </cell>
          <cell r="C1304" t="str">
            <v>UND</v>
          </cell>
          <cell r="D1304">
            <v>95791</v>
          </cell>
        </row>
        <row r="1305">
          <cell r="A1305">
            <v>39225</v>
          </cell>
          <cell r="B1305" t="str">
            <v>TUBO CUADR. 120X120X4.0X 6MTS A-500</v>
          </cell>
          <cell r="C1305" t="str">
            <v>UND</v>
          </cell>
          <cell r="D1305">
            <v>153937</v>
          </cell>
        </row>
        <row r="1306">
          <cell r="A1306">
            <v>39227</v>
          </cell>
          <cell r="B1306" t="str">
            <v>TUBO CUADR. 155X155X4.5X 6MTS A-500</v>
          </cell>
          <cell r="C1306" t="str">
            <v>UND</v>
          </cell>
          <cell r="D1306">
            <v>230190</v>
          </cell>
        </row>
        <row r="1307">
          <cell r="A1307">
            <v>39228</v>
          </cell>
          <cell r="B1307" t="str">
            <v>TUBO CUADR. 175X175X5.5X 6MTS A-500</v>
          </cell>
          <cell r="C1307" t="str">
            <v>UND</v>
          </cell>
          <cell r="D1307">
            <v>313006</v>
          </cell>
        </row>
        <row r="1308">
          <cell r="A1308">
            <v>39229</v>
          </cell>
          <cell r="B1308" t="str">
            <v>TUBO CUADR. 200X200X5.5X 6MTS A-500</v>
          </cell>
          <cell r="C1308" t="str">
            <v>UND</v>
          </cell>
          <cell r="D1308">
            <v>360408</v>
          </cell>
        </row>
        <row r="1309">
          <cell r="A1309">
            <v>39230</v>
          </cell>
          <cell r="B1309" t="str">
            <v>TUBO CUADR. 200X200X7.0X 6MTS A-500</v>
          </cell>
          <cell r="C1309" t="str">
            <v>UND</v>
          </cell>
          <cell r="D1309">
            <v>452022</v>
          </cell>
        </row>
        <row r="1310">
          <cell r="A1310">
            <v>39231</v>
          </cell>
          <cell r="B1310" t="str">
            <v>TUBO CUADR. 220X220X7.0X 6MTS A-500</v>
          </cell>
          <cell r="C1310" t="str">
            <v>UND</v>
          </cell>
          <cell r="D1310">
            <v>495342</v>
          </cell>
        </row>
        <row r="1311">
          <cell r="A1311">
            <v>39233</v>
          </cell>
          <cell r="B1311" t="str">
            <v>TUBO CUADR. 260X260X9.0X 6MTS A-500</v>
          </cell>
          <cell r="C1311" t="str">
            <v>UND</v>
          </cell>
          <cell r="D1311">
            <v>748456</v>
          </cell>
        </row>
        <row r="1312">
          <cell r="A1312">
            <v>39245</v>
          </cell>
          <cell r="B1312" t="str">
            <v>TUBO RECTANG. 180X65X4.0X 6MTS A-500</v>
          </cell>
          <cell r="C1312" t="str">
            <v>UND</v>
          </cell>
          <cell r="D1312">
            <v>160533</v>
          </cell>
        </row>
        <row r="1313">
          <cell r="A1313">
            <v>39246</v>
          </cell>
          <cell r="B1313" t="str">
            <v>TUBO RECTANG. 200X70X4.3X 6MTS A-500</v>
          </cell>
          <cell r="C1313" t="str">
            <v>UND</v>
          </cell>
          <cell r="D1313">
            <v>184794</v>
          </cell>
        </row>
        <row r="1314">
          <cell r="A1314">
            <v>39247</v>
          </cell>
          <cell r="B1314" t="str">
            <v>TUBO RECTANG. 220X90X4.5X 6MTS A-500</v>
          </cell>
          <cell r="C1314" t="str">
            <v>UND</v>
          </cell>
          <cell r="D1314">
            <v>230190</v>
          </cell>
        </row>
        <row r="1315">
          <cell r="A1315">
            <v>39248</v>
          </cell>
          <cell r="B1315" t="str">
            <v>TUBO RECTANG. 260X90X5.5X 6MTS A-500</v>
          </cell>
          <cell r="C1315" t="str">
            <v>UND</v>
          </cell>
          <cell r="D1315">
            <v>309834</v>
          </cell>
        </row>
        <row r="1316">
          <cell r="A1316">
            <v>39249</v>
          </cell>
          <cell r="B1316" t="str">
            <v>TUBO RECTANG. 300X100X5.5X 6MTS A-50</v>
          </cell>
          <cell r="C1316" t="str">
            <v>UND</v>
          </cell>
          <cell r="D1316">
            <v>367713</v>
          </cell>
        </row>
      </sheetData>
      <sheetData sheetId="2" refreshError="1"/>
      <sheetData sheetId="3" refreshError="1"/>
      <sheetData sheetId="4" refreshError="1"/>
      <sheetData sheetId="5">
        <row r="2">
          <cell r="B2" t="str">
            <v>ACTA PARCIAL DE OBRA No 1</v>
          </cell>
        </row>
      </sheetData>
      <sheetData sheetId="6"/>
      <sheetData sheetId="7"/>
      <sheetData sheetId="8"/>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s>
    <sheetDataSet>
      <sheetData sheetId="0" refreshError="1"/>
      <sheetData sheetId="1" refreshError="1"/>
      <sheetData sheetId="2" refreshError="1"/>
      <sheetData sheetId="3" refreshError="1"/>
      <sheetData sheetId="4" refreshError="1"/>
      <sheetData sheetId="5" refreshError="1">
        <row r="5">
          <cell r="D5">
            <v>1.8499999999999999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BARRIOS"/>
      <sheetName val="PRESUPUESTO"/>
      <sheetName val="PRES.BARRIOS GRUPO I"/>
      <sheetName val="PRES.BARRIOS GRUPO II"/>
      <sheetName val="CONSOLIDADO"/>
      <sheetName val="1,01"/>
      <sheetName val="1,02"/>
      <sheetName val="1,03"/>
      <sheetName val="1,04"/>
      <sheetName val="1,05"/>
      <sheetName val="1,06"/>
      <sheetName val="1,07"/>
      <sheetName val="1,08"/>
      <sheetName val="1,09"/>
      <sheetName val="1,10"/>
      <sheetName val="1,11"/>
      <sheetName val="1,12"/>
      <sheetName val="1,13"/>
      <sheetName val="2,01"/>
      <sheetName val="2,02"/>
      <sheetName val="2,03"/>
      <sheetName val="2,04"/>
      <sheetName val="2,05"/>
      <sheetName val="2,06"/>
      <sheetName val="3,01"/>
      <sheetName val="3,02 "/>
      <sheetName val="3,03"/>
      <sheetName val="3,04"/>
      <sheetName val="3,05"/>
      <sheetName val="3,06"/>
      <sheetName val="3,07"/>
      <sheetName val="3,08"/>
      <sheetName val="3,09"/>
      <sheetName val="3,10"/>
      <sheetName val="4,01"/>
      <sheetName val="5,01"/>
      <sheetName val="5,02"/>
      <sheetName val="5,03"/>
      <sheetName val="5,04"/>
      <sheetName val="5,05"/>
      <sheetName val="5,06"/>
      <sheetName val="5,07"/>
      <sheetName val="5,08"/>
      <sheetName val="5,09"/>
      <sheetName val="5,10"/>
      <sheetName val="5,11"/>
      <sheetName val="6,01"/>
      <sheetName val="6,02"/>
      <sheetName val="6,03"/>
      <sheetName val="6,04"/>
      <sheetName val="6,05"/>
      <sheetName val="6,06"/>
      <sheetName val="7,01"/>
      <sheetName val="8,01"/>
      <sheetName val="9,01 "/>
      <sheetName val="10,01"/>
      <sheetName val="10,02"/>
      <sheetName val="11,01"/>
      <sheetName val="12,01"/>
      <sheetName val="12,02"/>
      <sheetName val="12,03"/>
      <sheetName val="12,04"/>
      <sheetName val="12,05"/>
      <sheetName val="12,06"/>
      <sheetName val="12,07"/>
      <sheetName val="MT"/>
      <sheetName val="EQ"/>
      <sheetName val="TR"/>
      <sheetName val="M.O."/>
      <sheetName val="PRESUPUESTO MANTENIMIENTO Y ADE"/>
    </sheetNames>
    <sheetDataSet>
      <sheetData sheetId="0"/>
      <sheetData sheetId="1">
        <row r="12">
          <cell r="B12" t="str">
            <v>ÍTEM</v>
          </cell>
        </row>
        <row r="13">
          <cell r="B13">
            <v>1</v>
          </cell>
          <cell r="C13" t="str">
            <v>PRELIMINARES</v>
          </cell>
        </row>
        <row r="14">
          <cell r="B14">
            <v>1.01</v>
          </cell>
          <cell r="C14" t="str">
            <v>DESMONTE MODULO CERRAMIENTO MALLA ESLABONADA</v>
          </cell>
          <cell r="G14" t="str">
            <v>M2</v>
          </cell>
        </row>
        <row r="15">
          <cell r="B15">
            <v>1.02</v>
          </cell>
          <cell r="C15" t="str">
            <v>DESMONTE DE ESTRUCTURA DEPORTIVA 1</v>
          </cell>
          <cell r="G15" t="str">
            <v xml:space="preserve"> UND </v>
          </cell>
        </row>
        <row r="16">
          <cell r="B16">
            <v>1.03</v>
          </cell>
          <cell r="C16" t="str">
            <v>DESMONTE DE ESTRUCTURA DEPORTIVA 2</v>
          </cell>
          <cell r="G16" t="str">
            <v>UND</v>
          </cell>
        </row>
        <row r="17">
          <cell r="B17">
            <v>1.04</v>
          </cell>
          <cell r="C17" t="str">
            <v>DESMONTE DE CUBIERTA EN TEJA METÁLICA</v>
          </cell>
          <cell r="G17" t="str">
            <v>M2</v>
          </cell>
        </row>
        <row r="18">
          <cell r="B18">
            <v>1.05</v>
          </cell>
          <cell r="C18" t="str">
            <v>DEMOLISION CANALETA EN CONCRETO</v>
          </cell>
          <cell r="G18" t="str">
            <v>ML</v>
          </cell>
        </row>
        <row r="19">
          <cell r="B19">
            <v>1.06</v>
          </cell>
          <cell r="C19" t="str">
            <v>DESMONTE DE JUEGO INFANTIL</v>
          </cell>
          <cell r="G19" t="str">
            <v>UND</v>
          </cell>
        </row>
        <row r="20">
          <cell r="B20">
            <v>1.07</v>
          </cell>
          <cell r="C20" t="str">
            <v>DESMONTE APARATO GIMNASIO AL AIRE LIBRE</v>
          </cell>
          <cell r="G20" t="str">
            <v>UND</v>
          </cell>
        </row>
        <row r="21">
          <cell r="B21">
            <v>1.08</v>
          </cell>
          <cell r="C21" t="str">
            <v>DESMONTE DE TABLEROS DE BALONCESTO</v>
          </cell>
          <cell r="G21" t="str">
            <v>UND</v>
          </cell>
        </row>
        <row r="22">
          <cell r="B22">
            <v>1.0900000000000001</v>
          </cell>
          <cell r="C22" t="str">
            <v>DESMONTE DE GRAMA SINTETICA</v>
          </cell>
          <cell r="G22" t="str">
            <v>M2</v>
          </cell>
        </row>
        <row r="23">
          <cell r="B23">
            <v>1.1000000000000001</v>
          </cell>
          <cell r="C23" t="str">
            <v>DEMOLISION DE PISOS EN CONCRETO E=0,10 M</v>
          </cell>
          <cell r="G23" t="str">
            <v>M2</v>
          </cell>
        </row>
        <row r="24">
          <cell r="B24">
            <v>1.1100000000000001</v>
          </cell>
          <cell r="C24" t="str">
            <v>DEMOLISION DE MAMPOSTERIA</v>
          </cell>
          <cell r="G24" t="str">
            <v>M2</v>
          </cell>
        </row>
        <row r="25">
          <cell r="B25">
            <v>1.1200000000000001</v>
          </cell>
          <cell r="C25" t="str">
            <v>LAVADO DE SUPERFICIE DE ESCENARIO DEPORTIVO</v>
          </cell>
          <cell r="G25" t="str">
            <v>M2</v>
          </cell>
        </row>
        <row r="26">
          <cell r="B26">
            <v>1.1299999999999999</v>
          </cell>
          <cell r="C26" t="str">
            <v>DESCAPOTE</v>
          </cell>
          <cell r="G26" t="str">
            <v>M2</v>
          </cell>
        </row>
        <row r="28">
          <cell r="B28">
            <v>2</v>
          </cell>
          <cell r="C28" t="str">
            <v>MOVIMIENTO DE TIERRAS</v>
          </cell>
        </row>
        <row r="29">
          <cell r="B29">
            <v>2.0099999999999998</v>
          </cell>
          <cell r="C29" t="str">
            <v>SUMINISTRO EN INSTALACION DE RELLENO ORGANICO</v>
          </cell>
          <cell r="G29" t="str">
            <v>M3</v>
          </cell>
        </row>
        <row r="30">
          <cell r="B30">
            <v>2.02</v>
          </cell>
          <cell r="C30" t="str">
            <v>NIVELACION Y CONFORMACION DE SUPERFICIE</v>
          </cell>
          <cell r="G30" t="str">
            <v>M2</v>
          </cell>
        </row>
        <row r="31">
          <cell r="B31">
            <v>2.0299999999999998</v>
          </cell>
          <cell r="C31" t="str">
            <v>RELLENO COMPACTADO</v>
          </cell>
          <cell r="G31" t="str">
            <v>M3</v>
          </cell>
        </row>
        <row r="32">
          <cell r="B32">
            <v>2.04</v>
          </cell>
          <cell r="C32" t="str">
            <v>EXCAVACION MECANICA MATERIAL COMUN</v>
          </cell>
          <cell r="G32" t="str">
            <v>M3</v>
          </cell>
        </row>
        <row r="33">
          <cell r="B33">
            <v>2.0499999999999998</v>
          </cell>
          <cell r="C33" t="str">
            <v>EXCAVACION MANUAL MATERIAL COMUN</v>
          </cell>
          <cell r="G33" t="str">
            <v>M3</v>
          </cell>
        </row>
        <row r="34">
          <cell r="B34">
            <v>2.06</v>
          </cell>
          <cell r="C34" t="str">
            <v>EXCAVACION MATERIAL EN ROCA</v>
          </cell>
          <cell r="G34" t="str">
            <v>M3</v>
          </cell>
        </row>
        <row r="36">
          <cell r="B36">
            <v>3</v>
          </cell>
          <cell r="C36" t="str">
            <v>PISOS</v>
          </cell>
        </row>
        <row r="37">
          <cell r="B37">
            <v>3.01</v>
          </cell>
          <cell r="C37" t="str">
            <v xml:space="preserve">TRATAMIENTO Y SELLADO DE JUNTAS </v>
          </cell>
          <cell r="G37" t="str">
            <v>ML</v>
          </cell>
        </row>
        <row r="38">
          <cell r="B38">
            <v>3.02</v>
          </cell>
          <cell r="C38" t="str">
            <v>SUMINISTRO E INSTALACION ASFALTO EN FRIO E=0,05m</v>
          </cell>
          <cell r="G38" t="str">
            <v>M2</v>
          </cell>
        </row>
        <row r="39">
          <cell r="B39">
            <v>3.03</v>
          </cell>
          <cell r="C39" t="str">
            <v>MORTERO 1:4</v>
          </cell>
          <cell r="G39" t="str">
            <v>M2</v>
          </cell>
        </row>
        <row r="40">
          <cell r="B40">
            <v>3.04</v>
          </cell>
          <cell r="C40" t="str">
            <v xml:space="preserve">CANALETA AGUAS LLUVIAS CONCRETO FUNDIDA EN SITIO 3000 PSI 0.20 X 0.25, INCLUYE TAPA-REJILLA EN CONCRETO PREFABRICADA </v>
          </cell>
          <cell r="G40" t="str">
            <v>ML</v>
          </cell>
        </row>
        <row r="41">
          <cell r="B41">
            <v>3.05</v>
          </cell>
          <cell r="C41" t="str">
            <v>DADOS EN CONCRETO DE 3000 PSI PARA SOPORTE ESTRUCTURA DE CUBIERTA</v>
          </cell>
          <cell r="G41" t="str">
            <v>M3</v>
          </cell>
        </row>
        <row r="42">
          <cell r="B42">
            <v>3.06</v>
          </cell>
          <cell r="C42" t="str">
            <v>BORDILLO CONFINAMIENTO 3000 PSI 0,10M X 0,30M</v>
          </cell>
          <cell r="G42" t="str">
            <v>ML</v>
          </cell>
        </row>
        <row r="43">
          <cell r="B43">
            <v>3.07</v>
          </cell>
          <cell r="C43" t="str">
            <v xml:space="preserve">SUMINISTRO E INSTALACION TAPA EN CONCRETO PARA CANALETA </v>
          </cell>
          <cell r="G43" t="str">
            <v>ML</v>
          </cell>
        </row>
        <row r="44">
          <cell r="B44">
            <v>3.08</v>
          </cell>
          <cell r="C44" t="str">
            <v xml:space="preserve">SUMINISTRO E INSTALACION PISO EN ADOQUIN </v>
          </cell>
          <cell r="G44" t="str">
            <v>M2</v>
          </cell>
        </row>
        <row r="45">
          <cell r="B45">
            <v>3.09</v>
          </cell>
          <cell r="C45" t="str">
            <v>PISO EN CONCRETO 2500 PSI E=0,10M</v>
          </cell>
          <cell r="G45" t="str">
            <v>M2</v>
          </cell>
        </row>
        <row r="46">
          <cell r="B46">
            <v>3.1</v>
          </cell>
          <cell r="C46" t="str">
            <v>SUMINISTRO E INSTALACION DE GRAMA SINTETICA</v>
          </cell>
          <cell r="G46" t="str">
            <v>M2</v>
          </cell>
        </row>
        <row r="48">
          <cell r="B48">
            <v>4</v>
          </cell>
          <cell r="C48" t="str">
            <v>PAÑETES</v>
          </cell>
        </row>
        <row r="49">
          <cell r="B49">
            <v>4.01</v>
          </cell>
          <cell r="C49" t="str">
            <v>PAÑETE EXTERIOR E=0,03</v>
          </cell>
          <cell r="G49" t="str">
            <v>M2</v>
          </cell>
        </row>
        <row r="51">
          <cell r="B51">
            <v>5</v>
          </cell>
          <cell r="C51" t="str">
            <v>CARPINTERIA METÁLICA</v>
          </cell>
        </row>
        <row r="52">
          <cell r="B52">
            <v>5.01</v>
          </cell>
          <cell r="C52" t="str">
            <v>MANTENIMIENTO E INSTALACION DE ESTRUCTURA DEPORTIVA 1</v>
          </cell>
          <cell r="G52" t="str">
            <v>UND</v>
          </cell>
        </row>
        <row r="53">
          <cell r="B53">
            <v>5.0199999999999996</v>
          </cell>
          <cell r="C53" t="str">
            <v>MANTENIMIENTO E INSTALACION DE ESTRUCTURA DEPORTIVA 2</v>
          </cell>
          <cell r="G53" t="str">
            <v>UND</v>
          </cell>
        </row>
        <row r="54">
          <cell r="B54">
            <v>5.03</v>
          </cell>
          <cell r="C54" t="str">
            <v xml:space="preserve">MANTENIMIENTO DE CERRAMIENTO EN MODULO DE MALLA ESLABONADA </v>
          </cell>
          <cell r="G54" t="str">
            <v>M2</v>
          </cell>
        </row>
        <row r="55">
          <cell r="B55">
            <v>5.04</v>
          </cell>
          <cell r="C55" t="str">
            <v xml:space="preserve">MANTENIMIENTO DE CERRAMIENTO EN VARILLA </v>
          </cell>
          <cell r="G55" t="str">
            <v>M2</v>
          </cell>
        </row>
        <row r="56">
          <cell r="B56">
            <v>5.05</v>
          </cell>
          <cell r="C56" t="str">
            <v>SUMINISTRO E INSTALACION MODULO EN MALLA ESLABONADA PARA CERRAMIENTO</v>
          </cell>
          <cell r="G56" t="str">
            <v>M2</v>
          </cell>
        </row>
        <row r="57">
          <cell r="B57">
            <v>5.0599999999999996</v>
          </cell>
          <cell r="C57" t="str">
            <v>MANTENIMIENTO DE ESTRUCTURA METÁLICA DE CUBIERTA (CERCHA)</v>
          </cell>
          <cell r="G57" t="str">
            <v>ML</v>
          </cell>
        </row>
        <row r="58">
          <cell r="B58">
            <v>5.07</v>
          </cell>
          <cell r="C58" t="str">
            <v>MANTENIMIENTO DE ESTRUCTURA METÁLICA DE CUBIERTA (MENSULA)</v>
          </cell>
          <cell r="G58" t="str">
            <v>ML</v>
          </cell>
        </row>
        <row r="59">
          <cell r="B59">
            <v>5.08</v>
          </cell>
          <cell r="C59" t="str">
            <v>MANTENIMIENTO DE ANCLAJE DE ESTRUCTURA METÁLICA DE CUBIERTA (MENSULA)</v>
          </cell>
          <cell r="G59" t="str">
            <v>UN</v>
          </cell>
        </row>
        <row r="60">
          <cell r="B60">
            <v>5.09</v>
          </cell>
          <cell r="C60" t="str">
            <v>SUMINISTRO E INSTALACION DE TABLERO EN ACRILICO (INCLUYE ARO Y MALLA)</v>
          </cell>
          <cell r="G60" t="str">
            <v>UN</v>
          </cell>
        </row>
        <row r="61">
          <cell r="B61">
            <v>5.0999999999999996</v>
          </cell>
          <cell r="C61" t="str">
            <v>POSTES METÁLICOS DE 3" PARA SOPORTE MALLA EN NYLON L=7,5</v>
          </cell>
          <cell r="G61" t="str">
            <v>UN</v>
          </cell>
        </row>
        <row r="62">
          <cell r="B62">
            <v>5.1100000000000003</v>
          </cell>
          <cell r="C62" t="str">
            <v>CERRAMIENTO EN MALLA DE NYLON</v>
          </cell>
          <cell r="G62" t="str">
            <v>M2</v>
          </cell>
        </row>
        <row r="64">
          <cell r="B64">
            <v>6</v>
          </cell>
          <cell r="C64" t="str">
            <v>ACABADOS</v>
          </cell>
        </row>
        <row r="65">
          <cell r="B65">
            <v>6.01</v>
          </cell>
          <cell r="C65" t="str">
            <v>SUMINISTRO E INSTALACION PINTURA PARA CANCHA 2 MANOS</v>
          </cell>
          <cell r="G65" t="str">
            <v>M2</v>
          </cell>
        </row>
        <row r="66">
          <cell r="B66">
            <v>6.02</v>
          </cell>
          <cell r="C66" t="str">
            <v>DEMARCACION DE CANCHA SEGÚN DISEÑO</v>
          </cell>
          <cell r="G66" t="str">
            <v>ML</v>
          </cell>
        </row>
        <row r="67">
          <cell r="B67">
            <v>6.03</v>
          </cell>
          <cell r="C67" t="str">
            <v>PINTURA PARA EXTERIORES A DOS MANOS</v>
          </cell>
          <cell r="G67" t="str">
            <v>M2</v>
          </cell>
        </row>
        <row r="68">
          <cell r="B68">
            <v>6.04</v>
          </cell>
          <cell r="C68" t="str">
            <v>MAMPOSTERIA EN LADRILLO A LA VISTA</v>
          </cell>
          <cell r="G68" t="str">
            <v>M2</v>
          </cell>
        </row>
        <row r="69">
          <cell r="B69">
            <v>6.05</v>
          </cell>
          <cell r="C69" t="str">
            <v>LAVADO DE MAMPOSTERIA EXISTENTE EN LADRILLO A LA VISTA</v>
          </cell>
          <cell r="G69" t="str">
            <v>M2</v>
          </cell>
        </row>
        <row r="70">
          <cell r="B70">
            <v>6.06</v>
          </cell>
          <cell r="C70" t="str">
            <v>DEMARCACION DE CANCHA EN PISO DE TIERRA SEGÚN DISEÑO</v>
          </cell>
          <cell r="G70" t="str">
            <v>ML</v>
          </cell>
        </row>
        <row r="72">
          <cell r="B72">
            <v>7</v>
          </cell>
          <cell r="C72" t="str">
            <v>CUBIERTAS</v>
          </cell>
        </row>
        <row r="73">
          <cell r="B73">
            <v>7.01</v>
          </cell>
          <cell r="C73" t="str">
            <v xml:space="preserve">SUMINSTRO E INSTALACION DE TEJA TERMOACUSTICA </v>
          </cell>
          <cell r="G73" t="str">
            <v>M2</v>
          </cell>
        </row>
        <row r="75">
          <cell r="B75">
            <v>8</v>
          </cell>
          <cell r="C75" t="str">
            <v>JUEGOS INFANTILES</v>
          </cell>
        </row>
        <row r="76">
          <cell r="B76">
            <v>8.01</v>
          </cell>
          <cell r="C76" t="str">
            <v>SUMINSTRO E INSTALACION DE PARQUE INFANTIL COMPACTO</v>
          </cell>
          <cell r="G76" t="str">
            <v>UND</v>
          </cell>
        </row>
        <row r="78">
          <cell r="B78">
            <v>9</v>
          </cell>
          <cell r="C78" t="str">
            <v>GIMNASIOS AL AIRE LIBRE</v>
          </cell>
        </row>
        <row r="79">
          <cell r="B79">
            <v>9.01</v>
          </cell>
          <cell r="C79" t="str">
            <v>SUMINISTRO E INTALACION DE CIRCUITO BIOSALUDABLE</v>
          </cell>
          <cell r="G79" t="str">
            <v>UND</v>
          </cell>
        </row>
        <row r="81">
          <cell r="B81">
            <v>10</v>
          </cell>
          <cell r="C81" t="str">
            <v>MOBILIARIO URBANO</v>
          </cell>
        </row>
        <row r="82">
          <cell r="B82">
            <v>10.01</v>
          </cell>
          <cell r="C82" t="str">
            <v xml:space="preserve">SUMINISTRO E INSTALACION DE BASURERA TRIPLE EN ACERO INOXIDABLE </v>
          </cell>
          <cell r="G82" t="str">
            <v>UND</v>
          </cell>
        </row>
        <row r="83">
          <cell r="B83">
            <v>10.02</v>
          </cell>
          <cell r="C83" t="str">
            <v>SUMINSTRO E INSTALACION DE BANCAS MODULARES</v>
          </cell>
          <cell r="G83" t="str">
            <v>UND</v>
          </cell>
        </row>
        <row r="85">
          <cell r="B85">
            <v>11</v>
          </cell>
          <cell r="C85" t="str">
            <v>ZONAS VERDES</v>
          </cell>
        </row>
        <row r="86">
          <cell r="B86">
            <v>11.01</v>
          </cell>
          <cell r="C86" t="str">
            <v>SUMINISTRO E INSTALACION DE PRADO JAPONES</v>
          </cell>
          <cell r="G86" t="str">
            <v>M2</v>
          </cell>
        </row>
        <row r="88">
          <cell r="B88">
            <v>12</v>
          </cell>
          <cell r="C88" t="str">
            <v xml:space="preserve">RETIRO DE INFRAESTRUCTURA EXISTENTE </v>
          </cell>
        </row>
        <row r="89">
          <cell r="B89">
            <v>12.01</v>
          </cell>
          <cell r="C89" t="str">
            <v>RETIRO, TRANSPORTE Y ENTREGA EN BODEGA DEL MUNICIPIO DE MODULO CERRAMIENTO MALLA ESLABONADA</v>
          </cell>
          <cell r="G89" t="str">
            <v>M2</v>
          </cell>
        </row>
        <row r="90">
          <cell r="B90">
            <v>12.02</v>
          </cell>
          <cell r="C90" t="str">
            <v>RETIRO, TRANSPORTE Y ENTREGA EN BODEGA DEL MUNICIPIO DE CUBIERTA EN TEJA METÁLICA</v>
          </cell>
          <cell r="G90" t="str">
            <v>M2</v>
          </cell>
        </row>
        <row r="91">
          <cell r="B91">
            <v>12.03</v>
          </cell>
          <cell r="C91" t="str">
            <v>RETIRO, TRANSPORTE Y ENTREGA EN BODEGA DEL MUNICIPIO DE JUEGOS INFANTILES</v>
          </cell>
          <cell r="G91" t="str">
            <v>UND</v>
          </cell>
        </row>
        <row r="92">
          <cell r="B92">
            <v>12.04</v>
          </cell>
          <cell r="C92" t="str">
            <v>RETIRO, TRANSPORTE Y ENTREGA EN BODEGA DEL MUNICIPIO DE APARATOS GIMNASIOS AL AIRE LIBRE</v>
          </cell>
          <cell r="G92" t="str">
            <v>UND</v>
          </cell>
        </row>
        <row r="93">
          <cell r="B93">
            <v>12.05</v>
          </cell>
          <cell r="C93" t="str">
            <v>RETIRO, TRANSPORTE Y ENTREGA EN BODEGA DEL MUNICIPIO DE TABLEROS DE BALONCESTO</v>
          </cell>
          <cell r="G93" t="str">
            <v>UND</v>
          </cell>
        </row>
        <row r="94">
          <cell r="B94">
            <v>12.06</v>
          </cell>
          <cell r="C94" t="str">
            <v>RETIRO, TRANSPORTE Y ENTREGA EN BODEGA DEL MUNICIPIO DE GRAMA SINTETICA</v>
          </cell>
          <cell r="G94" t="str">
            <v>M2</v>
          </cell>
        </row>
        <row r="95">
          <cell r="B95">
            <v>12.07</v>
          </cell>
          <cell r="C95" t="str">
            <v>RETIRO, TRANSPORTE Y DISPOSICION FINAL DE ESCOMBROS</v>
          </cell>
          <cell r="G95" t="str">
            <v>M3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 val="otros"/>
      <sheetName val="\\SERVIDOR\Public2\MANTENIMIENT"/>
      <sheetName val="APUs"/>
      <sheetName val="INSUMOS"/>
      <sheetName val="PptoGral"/>
      <sheetName val="\I\MANTENIMIENTO RUTA 1001_MARZ"/>
      <sheetName val="\F\MANTENIMIENTO RUTA 1001_MARZ"/>
      <sheetName val="a__aaInformación"/>
      <sheetName val="a__aaInformación1"/>
      <sheetName val="a__aaInformación2"/>
      <sheetName val="CONT_ADI"/>
      <sheetName val="Formulario N° 4"/>
      <sheetName val="MATERIALES"/>
      <sheetName val="EQUIPO"/>
      <sheetName val="Datos"/>
      <sheetName val="Cuadrillas"/>
      <sheetName val="Jornal"/>
      <sheetName val="Concretos y morteros"/>
      <sheetName val="Datos iniciales "/>
      <sheetName val="Transport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jadas"/>
    </sheetNames>
    <sheetDataSet>
      <sheetData sheetId="0"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SUB_APU4"/>
      <sheetName val="RESUMEN_PRESUPU_4"/>
      <sheetName val="Indicadores"/>
      <sheetName val="SIMULACIÓNEDIFICIO.ok"/>
      <sheetName val="Propiedad"/>
      <sheetName val="Reparación"/>
      <sheetName val="DESPLEGABLE"/>
      <sheetName val="Hoja4"/>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sheetData sheetId="18">
        <row r="1">
          <cell r="A1" t="str">
            <v>CODIGO</v>
          </cell>
        </row>
      </sheetData>
      <sheetData sheetId="19"/>
      <sheetData sheetId="20" refreshError="1"/>
      <sheetData sheetId="21"/>
      <sheetData sheetId="22">
        <row r="1">
          <cell r="A1" t="str">
            <v>CODIGO</v>
          </cell>
        </row>
      </sheetData>
      <sheetData sheetId="23"/>
      <sheetData sheetId="24">
        <row r="1">
          <cell r="A1" t="str">
            <v>CODIGO</v>
          </cell>
        </row>
      </sheetData>
      <sheetData sheetId="25"/>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 val="M.Med_Arq"/>
      <sheetName val="AIU"/>
      <sheetName val="Pres_cu;tural"/>
      <sheetName val="1_Preliminares"/>
      <sheetName val="2_Cimentación_Est.Met"/>
      <sheetName val="3_Mampost"/>
      <sheetName val="Apus_Pisos"/>
      <sheetName val="Apu Enchapes"/>
      <sheetName val="Apus_Elec Bloq A"/>
      <sheetName val="Apus_Elec Bloq B"/>
      <sheetName val="Apus_Cub_CM"/>
      <sheetName val="Apu_Hidro"/>
      <sheetName val="Apus_Dotación_Pintura"/>
      <sheetName val="Equipo_Trans "/>
      <sheetName val="M.Obra"/>
      <sheetName val="Pres_cultural"/>
    </sheetNames>
    <sheetDataSet>
      <sheetData sheetId="0">
        <row r="10">
          <cell r="A10">
            <v>1</v>
          </cell>
        </row>
      </sheetData>
      <sheetData sheetId="1"/>
      <sheetData sheetId="2"/>
      <sheetData sheetId="3"/>
      <sheetData sheetId="4"/>
      <sheetData sheetId="5"/>
      <sheetData sheetId="6">
        <row r="11">
          <cell r="A11" t="str">
            <v xml:space="preserve"> CUADRILLAS</v>
          </cell>
        </row>
      </sheetData>
      <sheetData sheetId="7"/>
      <sheetData sheetId="8"/>
      <sheetData sheetId="9"/>
      <sheetData sheetId="10">
        <row r="8">
          <cell r="D8" t="str">
            <v>P. ALBAÑILERIA</v>
          </cell>
        </row>
      </sheetData>
      <sheetData sheetId="11">
        <row r="11">
          <cell r="A11" t="str">
            <v>CUADRILLAS</v>
          </cell>
        </row>
      </sheetData>
      <sheetData sheetId="12">
        <row r="10">
          <cell r="A10">
            <v>1</v>
          </cell>
        </row>
      </sheetData>
      <sheetData sheetId="13">
        <row r="15">
          <cell r="A15" t="str">
            <v>Cargador tipo Cat - 904</v>
          </cell>
        </row>
      </sheetData>
      <sheetData sheetId="14">
        <row r="11">
          <cell r="A11" t="str">
            <v>A.C.P.M.</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ow r="15">
          <cell r="A15" t="str">
            <v>Cargador tipo Cat - 904</v>
          </cell>
        </row>
      </sheetData>
      <sheetData sheetId="54">
        <row r="12">
          <cell r="A12" t="str">
            <v>COSTOS DE TRANSPORTE</v>
          </cell>
        </row>
      </sheetData>
      <sheetData sheetId="55"/>
      <sheetData sheetId="56">
        <row r="11">
          <cell r="A11" t="str">
            <v>A.C.P.M.</v>
          </cell>
        </row>
      </sheetData>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row r="8">
          <cell r="D8" t="str">
            <v>P. ALBAÑILERIA</v>
          </cell>
        </row>
      </sheetData>
      <sheetData sheetId="486"/>
      <sheetData sheetId="487"/>
      <sheetData sheetId="488"/>
      <sheetData sheetId="489"/>
      <sheetData sheetId="490">
        <row r="10">
          <cell r="A10" t="str">
            <v>INTERVENTOR:</v>
          </cell>
        </row>
      </sheetData>
      <sheetData sheetId="491">
        <row r="10">
          <cell r="A10" t="str">
            <v>INTERVENTOR:</v>
          </cell>
        </row>
      </sheetData>
      <sheetData sheetId="492"/>
      <sheetData sheetId="493"/>
      <sheetData sheetId="494"/>
      <sheetData sheetId="495">
        <row r="12">
          <cell r="A12" t="str">
            <v>PRESUPUESTADOR:</v>
          </cell>
        </row>
      </sheetData>
      <sheetData sheetId="496"/>
      <sheetData sheetId="497"/>
      <sheetData sheetId="498"/>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m con"/>
      <sheetName val="FACTORES"/>
      <sheetName val="ACOMETIDAS"/>
      <sheetName val="SUMA TUBERIA"/>
      <sheetName val="TUBERIA"/>
      <sheetName val="CONST DOM"/>
      <sheetName val="PAVIMENTO"/>
      <sheetName val="dem poz"/>
      <sheetName val="RESUMEN"/>
      <sheetName val="SAN BASILIO N"/>
    </sheetNames>
    <sheetDataSet>
      <sheetData sheetId="0"/>
      <sheetData sheetId="1"/>
      <sheetData sheetId="2"/>
      <sheetData sheetId="3"/>
      <sheetData sheetId="4" refreshError="1">
        <row r="10">
          <cell r="AB10">
            <v>0</v>
          </cell>
        </row>
        <row r="14">
          <cell r="AB14">
            <v>0.56999999999999995</v>
          </cell>
        </row>
        <row r="15">
          <cell r="AB15">
            <v>0</v>
          </cell>
        </row>
        <row r="19">
          <cell r="AB19">
            <v>0.56999999999999995</v>
          </cell>
        </row>
        <row r="20">
          <cell r="AB20">
            <v>0</v>
          </cell>
        </row>
        <row r="24">
          <cell r="AB24">
            <v>0.56999999999999995</v>
          </cell>
        </row>
        <row r="25">
          <cell r="AB25">
            <v>0</v>
          </cell>
        </row>
        <row r="29">
          <cell r="AB29">
            <v>0.56999999999999995</v>
          </cell>
        </row>
        <row r="30">
          <cell r="AB30">
            <v>0</v>
          </cell>
        </row>
        <row r="34">
          <cell r="AB34">
            <v>0.56999999999999995</v>
          </cell>
        </row>
        <row r="35">
          <cell r="AB35">
            <v>0</v>
          </cell>
        </row>
        <row r="39">
          <cell r="AB39">
            <v>0</v>
          </cell>
        </row>
        <row r="40">
          <cell r="AB40">
            <v>0</v>
          </cell>
        </row>
        <row r="44">
          <cell r="AB44">
            <v>0.56999999999999995</v>
          </cell>
        </row>
        <row r="45">
          <cell r="AB45">
            <v>0</v>
          </cell>
        </row>
        <row r="49">
          <cell r="AB49">
            <v>0.56999999999999995</v>
          </cell>
        </row>
        <row r="50">
          <cell r="AB50">
            <v>0</v>
          </cell>
        </row>
        <row r="54">
          <cell r="AB54">
            <v>0.56999999999999995</v>
          </cell>
        </row>
        <row r="55">
          <cell r="AB55">
            <v>0</v>
          </cell>
        </row>
        <row r="59">
          <cell r="AB59">
            <v>0.56999999999999995</v>
          </cell>
        </row>
        <row r="60">
          <cell r="AB60">
            <v>0</v>
          </cell>
        </row>
        <row r="64">
          <cell r="AB64">
            <v>0.56999999999999995</v>
          </cell>
        </row>
        <row r="65">
          <cell r="AB65">
            <v>0</v>
          </cell>
        </row>
        <row r="69">
          <cell r="AB69">
            <v>0.56999999999999995</v>
          </cell>
        </row>
        <row r="70">
          <cell r="AB70">
            <v>0</v>
          </cell>
        </row>
        <row r="74">
          <cell r="AB74">
            <v>0.56999999999999995</v>
          </cell>
        </row>
        <row r="75">
          <cell r="AB75">
            <v>0</v>
          </cell>
        </row>
        <row r="79">
          <cell r="AB79">
            <v>0.56999999999999995</v>
          </cell>
        </row>
        <row r="80">
          <cell r="AB80">
            <v>0</v>
          </cell>
        </row>
        <row r="84">
          <cell r="AB84">
            <v>0.56999999999999995</v>
          </cell>
        </row>
      </sheetData>
      <sheetData sheetId="5"/>
      <sheetData sheetId="6"/>
      <sheetData sheetId="7"/>
      <sheetData sheetId="8"/>
      <sheetData sheetId="9"/>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TUBERIA"/>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MANO DE OBRA"/>
      <sheetName val="BASE DE DATOS"/>
      <sheetName val="Hoja1"/>
      <sheetName val="ANALISIS UNITARIOS"/>
      <sheetName val="APUS NUEVOS"/>
      <sheetName val="apus electricos"/>
      <sheetName val="ITEMS"/>
      <sheetName val="Datos de ejemplo"/>
      <sheetName val="TRANSPORTE"/>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K4+100"/>
      <sheetName val="PRESUPUESTO K4+800 "/>
      <sheetName val="ANÁLISIS MANO DE OBRA"/>
      <sheetName val="BASE DE DATOS"/>
      <sheetName val="ITEMS GENERALES"/>
      <sheetName val="CONSTRUCCION"/>
      <sheetName val=" ITEMS CONSTRUCCION"/>
      <sheetName val=" VIAS"/>
      <sheetName val=" ITEMS VIAS"/>
      <sheetName val="MATERIAL ELECTRICO"/>
      <sheetName val="INVIAS "/>
      <sheetName val="CANTIDADES  K4+100 "/>
      <sheetName val="CANTIDADES  K4+800  "/>
      <sheetName val="A.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
      <sheetName val="Programacion"/>
      <sheetName val="Programacion (2)"/>
      <sheetName val="AIU"/>
      <sheetName val="Hoja2"/>
      <sheetName val="Hoja1"/>
    </sheetNames>
    <sheetDataSet>
      <sheetData sheetId="0"/>
      <sheetData sheetId="1"/>
      <sheetData sheetId="2"/>
      <sheetData sheetId="3"/>
      <sheetData sheetId="4"/>
      <sheetData sheetId="5"/>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
      <sheetName val="Indicadores"/>
      <sheetName val="1"/>
      <sheetName val="Cronograma"/>
      <sheetName val="Presupuesto Infra"/>
      <sheetName val="Presupuesto Comp-Prom (NO)"/>
    </sheetNames>
    <sheetDataSet>
      <sheetData sheetId="0"/>
      <sheetData sheetId="1"/>
      <sheetData sheetId="2">
        <row r="2">
          <cell r="A2" t="str">
            <v>Indicadores_de_Gestión_de_Competitividad</v>
          </cell>
          <cell r="B2" t="str">
            <v>Indicadores_de_Impacto_de_Competitividad</v>
          </cell>
        </row>
        <row r="3">
          <cell r="A3" t="str">
            <v>Indicadores_de_Gestión_de_Infraestructura</v>
          </cell>
          <cell r="B3" t="str">
            <v>Indicadores_de_Impacto_de_Infraestructura</v>
          </cell>
        </row>
        <row r="4">
          <cell r="A4" t="str">
            <v>Indicadores_de_Gestión_de_Promoción</v>
          </cell>
          <cell r="B4" t="str">
            <v>Indicadores_de_Impacto_de_Promoción</v>
          </cell>
        </row>
      </sheetData>
      <sheetData sheetId="3"/>
      <sheetData sheetId="4"/>
      <sheetData sheetId="5"/>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FINANC"/>
      <sheetName val="RIE-C4"/>
      <sheetName val="RIE-C5"/>
      <sheetName val="RIE-K16"/>
      <sheetName val="RIE-CRA17"/>
    </sheetNames>
    <sheetDataSet>
      <sheetData sheetId="0"/>
      <sheetData sheetId="1">
        <row r="6">
          <cell r="C6">
            <v>3914.0890000000004</v>
          </cell>
        </row>
      </sheetData>
      <sheetData sheetId="2"/>
      <sheetData sheetId="3"/>
      <sheetData sheetId="4"/>
      <sheetData sheetId="5"/>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s>
    <sheetDataSet>
      <sheetData sheetId="0" refreshError="1"/>
      <sheetData sheetId="1"/>
      <sheetData sheetId="2" refreshError="1"/>
      <sheetData sheetId="3" refreshError="1"/>
      <sheetData sheetId="4" refreshError="1"/>
      <sheetData sheetId="5" refreshError="1"/>
      <sheetData sheetId="6"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Listas"/>
      <sheetName val="PRESUPUESTO"/>
      <sheetName val="ESTADO VÍA-CRIT.TECNICO"/>
      <sheetName val="TRANSPORTE"/>
      <sheetName val="Insum"/>
      <sheetName val="Excavación Mat. Común Estacione"/>
      <sheetName val="Demolición Pavimento"/>
      <sheetName val="SUB APU"/>
      <sheetName val="Equipo"/>
      <sheetName val="PUNITARIOS%20PARA%20241201%202S"/>
      <sheetName val="RELACION MES"/>
      <sheetName val="A. P. U."/>
      <sheetName val="GCB2000"/>
      <sheetName val="CODCONST"/>
      <sheetName val="PREACTA Y CONTRATISTAS"/>
      <sheetName val="K16+000 AL K18+500"/>
      <sheetName val="K23+200 AL K24+700"/>
      <sheetName val="k18+500 AL K23+050"/>
      <sheetName val="Presupuesto PUENTE"/>
      <sheetName val="VOLUMENES (4)"/>
      <sheetName val="VOLUMENES (4SA)"/>
      <sheetName val="5. ELECTRICO"/>
      <sheetName val="CLASIFICACION"/>
      <sheetName val="Summary"/>
      <sheetName val="Presup_Cancha"/>
      <sheetName val="CRA.MODI"/>
      <sheetName val="FORMUL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LISTA DE PRECIOS"/>
      <sheetName val="062"/>
      <sheetName val="Listado"/>
      <sheetName val=" Liquidacion de Obra por Tramos"/>
      <sheetName val="REC-COD,"/>
      <sheetName val="Lp"/>
      <sheetName val="PREACTA_61"/>
      <sheetName val="A_P_U1"/>
      <sheetName val="PREACTA_6"/>
      <sheetName val="A_P_U"/>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2,2,6,1 Pilotes 0,30"/>
      <sheetName val="Bajadas"/>
      <sheetName val="NARIÑO"/>
      <sheetName val="SUB_APU"/>
      <sheetName val="ESTADO_VÍA-CRIT_TECNICO"/>
      <sheetName val="TABLA_2008"/>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skj452"/>
      <sheetName val="ita878"/>
      <sheetName val="aea-944"/>
      <sheetName val="dub-823"/>
      <sheetName val="gpi 526"/>
      <sheetName val="xxj617"/>
      <sheetName val="sng_855"/>
      <sheetName val="vea 374"/>
      <sheetName val="hfb024"/>
      <sheetName val="paj825"/>
      <sheetName val="BALANCE"/>
      <sheetName val="ITEMS NO REVISTOS"/>
      <sheetName val="APU ELECTRICOS"/>
      <sheetName val="CONT_ADI"/>
      <sheetName val="Requisición1"/>
      <sheetName val="OCTUBRE"/>
      <sheetName val="glvc"/>
      <sheetName val="PERSONAL"/>
      <sheetName val="Tarifa MT"/>
      <sheetName val="SALARIO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sheetData sheetId="107"/>
      <sheetData sheetId="108"/>
      <sheetData sheetId="109"/>
      <sheetData sheetId="110"/>
      <sheetData sheetId="111"/>
      <sheetData sheetId="112"/>
      <sheetData sheetId="113"/>
      <sheetData sheetId="114"/>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refreshError="1"/>
      <sheetData sheetId="128" refreshError="1"/>
      <sheetData sheetId="129" refreshError="1"/>
      <sheetData sheetId="130" refreshError="1"/>
      <sheetData sheetId="131" refreshError="1"/>
      <sheetData sheetId="132"/>
      <sheetData sheetId="133"/>
      <sheetData sheetId="134"/>
      <sheetData sheetId="135" refreshError="1"/>
      <sheetData sheetId="136" refreshError="1"/>
      <sheetData sheetId="137" refreshError="1"/>
      <sheetData sheetId="138" refreshError="1"/>
      <sheetData sheetId="139"/>
      <sheetData sheetId="140"/>
      <sheetData sheetId="141"/>
      <sheetData sheetId="142"/>
      <sheetData sheetId="143"/>
      <sheetData sheetId="144" refreshError="1"/>
      <sheetData sheetId="145"/>
      <sheetData sheetId="146" refreshError="1"/>
      <sheetData sheetId="147"/>
      <sheetData sheetId="148"/>
      <sheetData sheetId="149"/>
      <sheetData sheetId="150"/>
      <sheetData sheetId="15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ow r="48">
          <cell r="E48">
            <v>0</v>
          </cell>
        </row>
      </sheetData>
      <sheetData sheetId="164"/>
      <sheetData sheetId="165"/>
      <sheetData sheetId="166" refreshError="1"/>
      <sheetData sheetId="167" refreshError="1"/>
      <sheetData sheetId="168" refreshError="1"/>
      <sheetData sheetId="169" refreshError="1"/>
      <sheetData sheetId="170" refreshError="1"/>
      <sheetData sheetId="171" refreshError="1"/>
      <sheetData sheetId="172"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C.LABORALES"/>
      <sheetName val="PPTO OBRA"/>
      <sheetName val="c2.5y2.6"/>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 sheetId="12" refreshError="1"/>
      <sheetData sheetId="13" refreshError="1"/>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s>
    <sheetDataSet>
      <sheetData sheetId="0" refreshError="1"/>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devdics"/>
      <sheetName val="ModeloPresupuesto"/>
      <sheetName val="Presup_Cancha"/>
      <sheetName val="Cuadro p. Capital Vs estimado"/>
      <sheetName val="CRA.MODI"/>
      <sheetName val="1,01"/>
      <sheetName val="PROGR_2"/>
      <sheetName val="PROGR_3"/>
      <sheetName val="UNIT."/>
      <sheetName val="PU (2)"/>
      <sheetName val="A__P__U_"/>
      <sheetName val="ACTA_DE_MODIFICACION__(2)"/>
      <sheetName val="A__P__U_1"/>
      <sheetName val="ACTA_DE_MODIFICACION__(2)1"/>
      <sheetName val="Listas"/>
      <sheetName val="AASHTO"/>
      <sheetName val="INV"/>
    </sheetNames>
    <sheetDataSet>
      <sheetData sheetId="0">
        <row r="3">
          <cell r="A3" t="str">
            <v>COD</v>
          </cell>
        </row>
      </sheetData>
      <sheetData sheetId="1">
        <row r="3">
          <cell r="A3" t="str">
            <v>COD</v>
          </cell>
        </row>
      </sheetData>
      <sheetData sheetId="2">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efreshError="1"/>
      <sheetData sheetId="31" refreshError="1"/>
      <sheetData sheetId="32"/>
      <sheetData sheetId="33"/>
      <sheetData sheetId="34"/>
      <sheetData sheetId="35"/>
      <sheetData sheetId="36"/>
      <sheetData sheetId="37" refreshError="1"/>
      <sheetData sheetId="38" refreshError="1"/>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ICAS"/>
      <sheetName val="Hoja2"/>
      <sheetName val="PRECIOS-CP"/>
      <sheetName val="PRECIOS"/>
      <sheetName val="NACEDEROS"/>
      <sheetName val="CAPTACIONES"/>
      <sheetName val="POZO PROFUNDO"/>
      <sheetName val="ADUCCIONES"/>
      <sheetName val="DESARENADORES"/>
      <sheetName val="PRESEDIMENTADORES"/>
      <sheetName val="C.QUIEBRE"/>
      <sheetName val="CONDUCCIONES"/>
      <sheetName val="IMPULSION"/>
      <sheetName val="TANQUES"/>
      <sheetName val="DISTRIBUCION"/>
      <sheetName val="RESERVORIO"/>
      <sheetName val="OBRAS COMPLEMENTARIAS PTAP"/>
      <sheetName val="PTAP CU"/>
      <sheetName val="CUCAITA"/>
      <sheetName val="PTAP SO"/>
      <sheetName val="SORA"/>
      <sheetName val="SORACA"/>
      <sheetName val="SAN PEDRO DE IGUAQUE"/>
    </sheetNames>
    <sheetDataSet>
      <sheetData sheetId="0" refreshError="1"/>
      <sheetData sheetId="1" refreshError="1"/>
      <sheetData sheetId="2" refreshError="1"/>
      <sheetData sheetId="3" refreshError="1">
        <row r="1">
          <cell r="A1" t="str">
            <v>ITEM</v>
          </cell>
          <cell r="B1" t="str">
            <v>DESCRIPCION</v>
          </cell>
          <cell r="C1" t="str">
            <v>UNIDAD</v>
          </cell>
          <cell r="D1" t="str">
            <v>VR. UNITARIO</v>
          </cell>
          <cell r="E1" t="str">
            <v>CAPITULO</v>
          </cell>
          <cell r="F1" t="str">
            <v>BOYACA</v>
          </cell>
          <cell r="G1" t="str">
            <v>VERSION 3</v>
          </cell>
        </row>
        <row r="2">
          <cell r="A2" t="str">
            <v>1</v>
          </cell>
          <cell r="B2" t="str">
            <v>PRELIMINARES</v>
          </cell>
        </row>
        <row r="3">
          <cell r="A3" t="str">
            <v>1.1</v>
          </cell>
          <cell r="B3" t="str">
            <v>Localizacion y Replanteo para Estructuras</v>
          </cell>
          <cell r="C3" t="str">
            <v>M2</v>
          </cell>
          <cell r="D3">
            <v>3249</v>
          </cell>
          <cell r="E3" t="str">
            <v>PRE</v>
          </cell>
          <cell r="F3">
            <v>3214.84</v>
          </cell>
          <cell r="G3">
            <v>3248</v>
          </cell>
        </row>
        <row r="4">
          <cell r="A4" t="str">
            <v>1.2</v>
          </cell>
          <cell r="B4" t="str">
            <v>Localizacion y Replanteo para Redes</v>
          </cell>
          <cell r="C4" t="str">
            <v>ML</v>
          </cell>
          <cell r="D4">
            <v>1459</v>
          </cell>
          <cell r="E4" t="str">
            <v>PRE</v>
          </cell>
          <cell r="F4">
            <v>1413714.28125</v>
          </cell>
          <cell r="G4">
            <v>1458</v>
          </cell>
        </row>
        <row r="5">
          <cell r="A5" t="str">
            <v>1.3</v>
          </cell>
          <cell r="B5" t="str">
            <v>Descapote y Limpieza (Incluye acarreo de 200m)</v>
          </cell>
          <cell r="C5" t="str">
            <v>M2</v>
          </cell>
          <cell r="D5">
            <v>4242</v>
          </cell>
          <cell r="E5" t="str">
            <v>PRE</v>
          </cell>
          <cell r="G5">
            <v>4242</v>
          </cell>
        </row>
        <row r="6">
          <cell r="A6" t="str">
            <v>1.4</v>
          </cell>
          <cell r="B6" t="str">
            <v>Manejo de Aguas</v>
          </cell>
          <cell r="C6" t="str">
            <v>D</v>
          </cell>
          <cell r="D6">
            <v>344189</v>
          </cell>
          <cell r="E6" t="str">
            <v>PRE</v>
          </cell>
          <cell r="G6">
            <v>344190</v>
          </cell>
        </row>
        <row r="7">
          <cell r="A7" t="str">
            <v>1.5</v>
          </cell>
          <cell r="B7" t="str">
            <v>Demolicion de Estructuras en Concreto Reforzado</v>
          </cell>
          <cell r="C7" t="str">
            <v>M3</v>
          </cell>
          <cell r="D7">
            <v>231898</v>
          </cell>
          <cell r="E7" t="str">
            <v>PRE</v>
          </cell>
          <cell r="G7">
            <v>231898</v>
          </cell>
        </row>
        <row r="8">
          <cell r="A8" t="str">
            <v>1.6</v>
          </cell>
          <cell r="B8" t="str">
            <v>Demolicion de Pavimento Flexible</v>
          </cell>
          <cell r="C8" t="str">
            <v>M3</v>
          </cell>
          <cell r="D8">
            <v>165485</v>
          </cell>
          <cell r="E8" t="str">
            <v>PRE</v>
          </cell>
          <cell r="G8">
            <v>165485</v>
          </cell>
        </row>
        <row r="9">
          <cell r="A9" t="str">
            <v>1.7</v>
          </cell>
          <cell r="B9" t="str">
            <v>Demolicion de Pavimento Rigido</v>
          </cell>
          <cell r="C9" t="str">
            <v>M3</v>
          </cell>
          <cell r="D9">
            <v>187550</v>
          </cell>
          <cell r="E9" t="str">
            <v>PRE</v>
          </cell>
          <cell r="G9">
            <v>187549</v>
          </cell>
        </row>
        <row r="10">
          <cell r="A10" t="str">
            <v>1.8</v>
          </cell>
          <cell r="B10" t="str">
            <v>Demolicion de Andenes y Sardineles</v>
          </cell>
          <cell r="C10" t="str">
            <v>M3</v>
          </cell>
          <cell r="D10">
            <v>110324</v>
          </cell>
          <cell r="E10" t="str">
            <v>PRE</v>
          </cell>
          <cell r="G10">
            <v>110323</v>
          </cell>
        </row>
        <row r="11">
          <cell r="A11" t="str">
            <v>2</v>
          </cell>
          <cell r="B11" t="str">
            <v>EXCAVACIONES Y RELLENOS</v>
          </cell>
        </row>
        <row r="12">
          <cell r="A12" t="str">
            <v>2.1</v>
          </cell>
          <cell r="B12" t="str">
            <v>Excavacion Manual Material Comun en Seco (0 a 2 m)</v>
          </cell>
          <cell r="C12" t="str">
            <v>M3</v>
          </cell>
          <cell r="D12">
            <v>13342</v>
          </cell>
          <cell r="E12" t="str">
            <v>EXC</v>
          </cell>
          <cell r="G12">
            <v>13342</v>
          </cell>
        </row>
        <row r="13">
          <cell r="A13" t="str">
            <v>2.10</v>
          </cell>
          <cell r="B13" t="str">
            <v>Excavacion Manual Conglomerado bajo Agua (0 a 2 m)</v>
          </cell>
          <cell r="C13" t="str">
            <v>M3</v>
          </cell>
          <cell r="D13">
            <v>26158</v>
          </cell>
          <cell r="E13" t="str">
            <v>EXC</v>
          </cell>
          <cell r="G13">
            <v>26157</v>
          </cell>
        </row>
        <row r="14">
          <cell r="A14" t="str">
            <v>2.11</v>
          </cell>
          <cell r="B14" t="str">
            <v>Excavacion Manual Material Comun bajo Agua (2 a 4 m)</v>
          </cell>
          <cell r="C14" t="str">
            <v>M3</v>
          </cell>
          <cell r="D14">
            <v>43624</v>
          </cell>
          <cell r="E14" t="str">
            <v>EXC</v>
          </cell>
          <cell r="G14">
            <v>43624</v>
          </cell>
        </row>
        <row r="15">
          <cell r="A15" t="str">
            <v>2.12</v>
          </cell>
          <cell r="B15" t="str">
            <v>Excavacion Manual Conglomerado bajo Agua (&gt;4 m)</v>
          </cell>
          <cell r="C15" t="str">
            <v>M3</v>
          </cell>
          <cell r="D15">
            <v>66796</v>
          </cell>
          <cell r="E15" t="str">
            <v>EXC</v>
          </cell>
          <cell r="G15">
            <v>66797</v>
          </cell>
        </row>
        <row r="16">
          <cell r="A16" t="str">
            <v>2.13</v>
          </cell>
          <cell r="B16" t="str">
            <v>Excavacion Mecanica</v>
          </cell>
          <cell r="C16" t="str">
            <v>M3</v>
          </cell>
          <cell r="D16">
            <v>5297</v>
          </cell>
          <cell r="E16" t="str">
            <v>EXC</v>
          </cell>
          <cell r="G16">
            <v>5297</v>
          </cell>
        </row>
        <row r="17">
          <cell r="A17" t="str">
            <v>2.14</v>
          </cell>
          <cell r="B17" t="str">
            <v>Excavacion en Roca</v>
          </cell>
          <cell r="C17" t="str">
            <v>M3</v>
          </cell>
          <cell r="D17">
            <v>157581</v>
          </cell>
          <cell r="E17" t="str">
            <v>EXC</v>
          </cell>
          <cell r="G17">
            <v>157581</v>
          </cell>
        </row>
        <row r="18">
          <cell r="A18" t="str">
            <v>2.15</v>
          </cell>
          <cell r="B18" t="str">
            <v>Entibado Tipo 1 (Apuntalamiento en Madera)</v>
          </cell>
          <cell r="C18" t="str">
            <v>M2</v>
          </cell>
          <cell r="D18">
            <v>32821</v>
          </cell>
          <cell r="E18" t="str">
            <v>EXC</v>
          </cell>
        </row>
        <row r="19">
          <cell r="A19" t="str">
            <v>2.16</v>
          </cell>
          <cell r="B19" t="str">
            <v>Entibado Tipo 1A (Discontinuo en Madera)</v>
          </cell>
          <cell r="C19" t="str">
            <v>M2</v>
          </cell>
          <cell r="D19">
            <v>41679</v>
          </cell>
          <cell r="E19" t="str">
            <v>EXC</v>
          </cell>
        </row>
        <row r="20">
          <cell r="A20" t="str">
            <v>2.17</v>
          </cell>
          <cell r="B20" t="str">
            <v>Entibado Tipo 2 (Continuo en Madera)</v>
          </cell>
          <cell r="C20" t="str">
            <v>M2</v>
          </cell>
          <cell r="D20">
            <v>53614</v>
          </cell>
          <cell r="E20" t="str">
            <v>EXC</v>
          </cell>
        </row>
        <row r="21">
          <cell r="A21" t="str">
            <v>2.18</v>
          </cell>
          <cell r="B21" t="str">
            <v>Entibado Tipo 3 (Metalico)</v>
          </cell>
          <cell r="C21" t="str">
            <v>M2</v>
          </cell>
          <cell r="D21">
            <v>60441</v>
          </cell>
          <cell r="E21" t="str">
            <v>EXC</v>
          </cell>
        </row>
        <row r="22">
          <cell r="A22" t="str">
            <v>2.19</v>
          </cell>
          <cell r="B22" t="str">
            <v>Relleno con Material Seleccionado Proveniente de Excavacion</v>
          </cell>
          <cell r="C22" t="str">
            <v>M3</v>
          </cell>
          <cell r="D22">
            <v>11661</v>
          </cell>
          <cell r="E22" t="str">
            <v>EXC</v>
          </cell>
          <cell r="G22">
            <v>11661</v>
          </cell>
        </row>
        <row r="23">
          <cell r="A23" t="str">
            <v>2.2</v>
          </cell>
          <cell r="B23" t="str">
            <v>Excavacion Manual Material Comun en Seco (2 a 4 m)</v>
          </cell>
          <cell r="C23" t="str">
            <v>M3</v>
          </cell>
          <cell r="D23">
            <v>20014</v>
          </cell>
          <cell r="E23" t="str">
            <v>EXC</v>
          </cell>
          <cell r="G23">
            <v>20013</v>
          </cell>
        </row>
        <row r="24">
          <cell r="A24" t="str">
            <v>2.20</v>
          </cell>
          <cell r="B24" t="str">
            <v>Suministro, Extendida y Compactacion de Sub-Base Granular</v>
          </cell>
          <cell r="C24" t="str">
            <v>M3</v>
          </cell>
          <cell r="D24">
            <v>48516</v>
          </cell>
          <cell r="E24" t="str">
            <v>EXC</v>
          </cell>
          <cell r="G24">
            <v>48515</v>
          </cell>
        </row>
        <row r="25">
          <cell r="A25" t="str">
            <v>2.21</v>
          </cell>
          <cell r="B25" t="str">
            <v>Suministro, Extendida y Compactacion de Base Granular</v>
          </cell>
          <cell r="C25" t="str">
            <v>M3</v>
          </cell>
          <cell r="D25">
            <v>59266</v>
          </cell>
          <cell r="E25" t="str">
            <v>EXC</v>
          </cell>
          <cell r="G25">
            <v>59265</v>
          </cell>
        </row>
        <row r="26">
          <cell r="A26" t="str">
            <v>2.22</v>
          </cell>
          <cell r="B26" t="str">
            <v>Suministro, Extendida y Compactacion de Recebo</v>
          </cell>
          <cell r="C26" t="str">
            <v>M3</v>
          </cell>
          <cell r="D26">
            <v>42266</v>
          </cell>
          <cell r="E26" t="str">
            <v>EXC</v>
          </cell>
          <cell r="G26">
            <v>42265</v>
          </cell>
        </row>
        <row r="27">
          <cell r="A27" t="str">
            <v>2.23</v>
          </cell>
          <cell r="B27" t="str">
            <v>Triturado</v>
          </cell>
          <cell r="C27" t="str">
            <v>M3</v>
          </cell>
          <cell r="D27">
            <v>81122</v>
          </cell>
          <cell r="E27" t="str">
            <v>EXC</v>
          </cell>
        </row>
        <row r="28">
          <cell r="A28" t="str">
            <v>2.24</v>
          </cell>
          <cell r="B28" t="str">
            <v>Cargue y Retiro de Sobrantes</v>
          </cell>
          <cell r="C28" t="str">
            <v>M3</v>
          </cell>
          <cell r="D28">
            <v>7256</v>
          </cell>
          <cell r="E28" t="str">
            <v>EXC</v>
          </cell>
          <cell r="G28">
            <v>7256</v>
          </cell>
        </row>
        <row r="29">
          <cell r="A29" t="str">
            <v>2.25</v>
          </cell>
          <cell r="B29" t="str">
            <v>Construccion de Muro en Gaviones</v>
          </cell>
          <cell r="C29" t="str">
            <v>M3</v>
          </cell>
          <cell r="D29">
            <v>130579</v>
          </cell>
          <cell r="E29" t="str">
            <v>EXC</v>
          </cell>
          <cell r="G29">
            <v>130579</v>
          </cell>
        </row>
        <row r="30">
          <cell r="A30" t="str">
            <v>2.3</v>
          </cell>
          <cell r="B30" t="str">
            <v>Excavacion Manual Material Comun en Seco (&gt;4 m)</v>
          </cell>
          <cell r="C30" t="str">
            <v>M3</v>
          </cell>
          <cell r="D30">
            <v>26685</v>
          </cell>
          <cell r="E30" t="str">
            <v>EXC</v>
          </cell>
          <cell r="G30">
            <v>26684</v>
          </cell>
        </row>
        <row r="31">
          <cell r="A31" t="str">
            <v>2.4</v>
          </cell>
          <cell r="B31" t="str">
            <v>Excavacion Manual Material Comun bajo Agua (0 a 2 m)</v>
          </cell>
          <cell r="C31" t="str">
            <v>M3</v>
          </cell>
          <cell r="D31">
            <v>21154</v>
          </cell>
          <cell r="E31" t="str">
            <v>EXC</v>
          </cell>
          <cell r="G31">
            <v>21154</v>
          </cell>
        </row>
        <row r="32">
          <cell r="A32" t="str">
            <v>2.5</v>
          </cell>
          <cell r="B32" t="str">
            <v>Excavacion Manual Material Comun bajo Agua (2 a 4 m)</v>
          </cell>
          <cell r="C32" t="str">
            <v>M3</v>
          </cell>
          <cell r="D32">
            <v>33618</v>
          </cell>
          <cell r="E32" t="str">
            <v>EXC</v>
          </cell>
          <cell r="G32">
            <v>33618</v>
          </cell>
        </row>
        <row r="33">
          <cell r="A33" t="str">
            <v>2.6</v>
          </cell>
          <cell r="B33" t="str">
            <v>Excavacion Manual Material Comun bajo Agua (&gt;4 m)</v>
          </cell>
          <cell r="C33" t="str">
            <v>M3</v>
          </cell>
          <cell r="D33">
            <v>45643</v>
          </cell>
          <cell r="E33" t="str">
            <v>EXC</v>
          </cell>
          <cell r="G33">
            <v>45643</v>
          </cell>
        </row>
        <row r="34">
          <cell r="A34" t="str">
            <v>2.7</v>
          </cell>
          <cell r="B34" t="str">
            <v>Excavacion Manual Conglomerado en Seco (0 a 2 m)</v>
          </cell>
          <cell r="C34" t="str">
            <v>M3</v>
          </cell>
          <cell r="D34">
            <v>16678</v>
          </cell>
          <cell r="E34" t="str">
            <v>EXC</v>
          </cell>
          <cell r="G34">
            <v>16678</v>
          </cell>
        </row>
        <row r="35">
          <cell r="A35" t="str">
            <v>2.8</v>
          </cell>
          <cell r="B35" t="str">
            <v>Excavacion Manual Conglomerado en Seco (2 a 4 m)</v>
          </cell>
          <cell r="C35" t="str">
            <v>M3</v>
          </cell>
          <cell r="D35">
            <v>25017</v>
          </cell>
          <cell r="E35" t="str">
            <v>EXC</v>
          </cell>
          <cell r="G35">
            <v>25017</v>
          </cell>
        </row>
        <row r="36">
          <cell r="A36" t="str">
            <v>2.9</v>
          </cell>
          <cell r="B36" t="str">
            <v>Excavacion Manual Conglomerado en Seco (&gt;4 m)</v>
          </cell>
          <cell r="C36" t="str">
            <v>M3</v>
          </cell>
          <cell r="D36">
            <v>33355</v>
          </cell>
          <cell r="E36" t="str">
            <v>EXC</v>
          </cell>
          <cell r="G36">
            <v>33355</v>
          </cell>
        </row>
        <row r="37">
          <cell r="A37" t="str">
            <v>3</v>
          </cell>
          <cell r="B37" t="str">
            <v>CONCRETOS, MORTEROS, REFUERZOS Y ADITIVOS</v>
          </cell>
        </row>
        <row r="38">
          <cell r="A38" t="str">
            <v>3.1</v>
          </cell>
          <cell r="B38" t="str">
            <v>Concreto Simple de 2000 psi (Fabricado en Sitio)</v>
          </cell>
          <cell r="C38" t="str">
            <v>M3</v>
          </cell>
          <cell r="D38">
            <v>285097</v>
          </cell>
          <cell r="E38" t="str">
            <v>EST</v>
          </cell>
          <cell r="G38">
            <v>285094</v>
          </cell>
        </row>
        <row r="39">
          <cell r="A39" t="str">
            <v>3.10</v>
          </cell>
          <cell r="B39" t="str">
            <v>Concreto para Cimentacion 4000 psi</v>
          </cell>
          <cell r="C39" t="str">
            <v>M3</v>
          </cell>
          <cell r="D39">
            <v>501562</v>
          </cell>
          <cell r="E39" t="str">
            <v>EST</v>
          </cell>
          <cell r="G39">
            <v>501562</v>
          </cell>
        </row>
        <row r="40">
          <cell r="A40" t="str">
            <v>3.11</v>
          </cell>
          <cell r="B40" t="str">
            <v>Muro Tolete Comun e=0.12 m</v>
          </cell>
          <cell r="C40" t="str">
            <v>M2</v>
          </cell>
          <cell r="D40">
            <v>29950</v>
          </cell>
          <cell r="E40" t="str">
            <v>EST</v>
          </cell>
          <cell r="G40">
            <v>29950</v>
          </cell>
        </row>
        <row r="41">
          <cell r="A41" t="str">
            <v>3.12</v>
          </cell>
          <cell r="B41" t="str">
            <v>Panete Impermeabilizado 1:3</v>
          </cell>
          <cell r="C41" t="str">
            <v>M2</v>
          </cell>
          <cell r="D41">
            <v>11835</v>
          </cell>
          <cell r="E41" t="str">
            <v>EST</v>
          </cell>
          <cell r="G41">
            <v>11835</v>
          </cell>
        </row>
        <row r="42">
          <cell r="A42" t="str">
            <v>3.13</v>
          </cell>
          <cell r="B42" t="str">
            <v>Pañete bajo Placa</v>
          </cell>
          <cell r="C42" t="str">
            <v>M2</v>
          </cell>
          <cell r="D42">
            <v>16156</v>
          </cell>
          <cell r="E42" t="str">
            <v>EST</v>
          </cell>
        </row>
        <row r="43">
          <cell r="A43" t="str">
            <v>3.14</v>
          </cell>
          <cell r="B43" t="str">
            <v>Filtro para Pozo de Alivio Ø4''</v>
          </cell>
          <cell r="C43" t="str">
            <v>UN</v>
          </cell>
          <cell r="D43">
            <v>66578</v>
          </cell>
          <cell r="E43" t="str">
            <v>EST</v>
          </cell>
          <cell r="G43">
            <v>66577</v>
          </cell>
        </row>
        <row r="44">
          <cell r="A44" t="str">
            <v>3.15</v>
          </cell>
          <cell r="B44" t="str">
            <v>Rejilla para Captacion (Toma Lateral)</v>
          </cell>
          <cell r="C44" t="str">
            <v>M2</v>
          </cell>
          <cell r="D44">
            <v>509836</v>
          </cell>
          <cell r="E44" t="str">
            <v>EST</v>
          </cell>
          <cell r="G44">
            <v>509836</v>
          </cell>
        </row>
        <row r="45">
          <cell r="A45" t="str">
            <v>3.16</v>
          </cell>
          <cell r="B45" t="str">
            <v>Mortero 1:3 Impermeabilizado</v>
          </cell>
          <cell r="C45" t="str">
            <v>M3</v>
          </cell>
          <cell r="D45">
            <v>283520</v>
          </cell>
          <cell r="E45" t="str">
            <v>EST</v>
          </cell>
        </row>
        <row r="46">
          <cell r="A46" t="str">
            <v>3.17</v>
          </cell>
          <cell r="B46" t="str">
            <v>Cerramiento en Malla Eslabonada Cal. 10 con Postes en Tubo Galvanizado de 2''. Cada 2.50 m,  H= 2.00 m.  Incluye tensores en angulo.</v>
          </cell>
          <cell r="C46" t="str">
            <v>ML</v>
          </cell>
          <cell r="D46">
            <v>500000</v>
          </cell>
          <cell r="E46" t="str">
            <v>EST</v>
          </cell>
          <cell r="G46">
            <v>500000</v>
          </cell>
        </row>
        <row r="47">
          <cell r="A47" t="str">
            <v>3.18</v>
          </cell>
          <cell r="B47" t="str">
            <v>Puerta Cerramiento de 1.00 m  x 2.00 m, en Malla Eslabonada Cal 10 y tubo Galvanizado de 1.1/2'' (Incluye Anticorrosivo y Acabado en Esmalte)</v>
          </cell>
          <cell r="C47" t="str">
            <v>UN</v>
          </cell>
          <cell r="D47">
            <v>490000</v>
          </cell>
          <cell r="E47" t="str">
            <v>EST</v>
          </cell>
          <cell r="G47">
            <v>490000</v>
          </cell>
        </row>
        <row r="48">
          <cell r="A48" t="str">
            <v>3.19</v>
          </cell>
          <cell r="B48" t="str">
            <v>Viga de Amarre en Concreto 4000 psi</v>
          </cell>
          <cell r="C48" t="str">
            <v>M3</v>
          </cell>
          <cell r="D48">
            <v>460000</v>
          </cell>
          <cell r="E48" t="str">
            <v>EST</v>
          </cell>
          <cell r="G48">
            <v>460000</v>
          </cell>
        </row>
        <row r="49">
          <cell r="A49" t="str">
            <v>3.2</v>
          </cell>
          <cell r="B49" t="str">
            <v>Concreto Simple de 3000 psi (Fabricado en Sitio)</v>
          </cell>
          <cell r="C49" t="str">
            <v>M3</v>
          </cell>
          <cell r="D49">
            <v>329822</v>
          </cell>
          <cell r="E49" t="str">
            <v>EST</v>
          </cell>
          <cell r="G49">
            <v>329821</v>
          </cell>
        </row>
        <row r="50">
          <cell r="A50" t="str">
            <v>3.3</v>
          </cell>
          <cell r="B50" t="str">
            <v>Concreto Simple de 4000 psi (Fabricado en Sitio)</v>
          </cell>
          <cell r="C50" t="str">
            <v>M3</v>
          </cell>
          <cell r="D50">
            <v>407031</v>
          </cell>
          <cell r="E50" t="str">
            <v>EST</v>
          </cell>
          <cell r="G50">
            <v>407032</v>
          </cell>
        </row>
        <row r="51">
          <cell r="A51" t="str">
            <v>3.4</v>
          </cell>
          <cell r="B51" t="str">
            <v>Acero de Refuerzo Figurado de 60.000 psi</v>
          </cell>
          <cell r="C51" t="str">
            <v>KG</v>
          </cell>
          <cell r="D51">
            <v>2879</v>
          </cell>
          <cell r="E51" t="str">
            <v>EST</v>
          </cell>
          <cell r="G51">
            <v>2879</v>
          </cell>
        </row>
        <row r="52">
          <cell r="A52" t="str">
            <v>3.5</v>
          </cell>
          <cell r="B52" t="str">
            <v>Impermeabilizante para Concreto</v>
          </cell>
          <cell r="C52" t="str">
            <v>KG</v>
          </cell>
          <cell r="D52">
            <v>6367</v>
          </cell>
          <cell r="E52" t="str">
            <v>EST</v>
          </cell>
        </row>
        <row r="53">
          <cell r="A53" t="str">
            <v>3.6</v>
          </cell>
          <cell r="B53" t="str">
            <v>Acelerante para Concreto</v>
          </cell>
          <cell r="C53" t="str">
            <v>KG</v>
          </cell>
          <cell r="D53">
            <v>6671</v>
          </cell>
          <cell r="E53" t="str">
            <v>EST</v>
          </cell>
        </row>
        <row r="54">
          <cell r="A54" t="str">
            <v>3.7</v>
          </cell>
          <cell r="B54" t="str">
            <v>Concreto para Placa de Piso Impermeabilizado 4000 psi</v>
          </cell>
          <cell r="C54" t="str">
            <v>M3</v>
          </cell>
          <cell r="D54">
            <v>492362</v>
          </cell>
          <cell r="E54" t="str">
            <v>EST</v>
          </cell>
          <cell r="G54">
            <v>492362</v>
          </cell>
        </row>
        <row r="55">
          <cell r="A55" t="str">
            <v>3.8</v>
          </cell>
          <cell r="B55" t="str">
            <v>Concreto para Muros Impermeabilizado 4000 psi</v>
          </cell>
          <cell r="C55" t="str">
            <v>M3</v>
          </cell>
          <cell r="D55">
            <v>525461</v>
          </cell>
          <cell r="E55" t="str">
            <v>EST</v>
          </cell>
          <cell r="G55">
            <v>525461</v>
          </cell>
        </row>
        <row r="56">
          <cell r="A56" t="str">
            <v>3.9</v>
          </cell>
          <cell r="B56" t="str">
            <v>Concreto para Placa Superior Impermeabilizado 4000 psi</v>
          </cell>
          <cell r="C56" t="str">
            <v>M3</v>
          </cell>
          <cell r="D56">
            <v>548547</v>
          </cell>
          <cell r="E56" t="str">
            <v>EST</v>
          </cell>
          <cell r="G56">
            <v>548547</v>
          </cell>
        </row>
        <row r="57">
          <cell r="A57" t="str">
            <v>4</v>
          </cell>
          <cell r="B57" t="str">
            <v>RECONSTRUCCION DE PAVIMENTOS, ANDENES Y SARDINELES</v>
          </cell>
        </row>
        <row r="58">
          <cell r="A58" t="str">
            <v>4.1</v>
          </cell>
          <cell r="B58" t="str">
            <v>Pavimento Flexible MDC-1</v>
          </cell>
          <cell r="C58" t="str">
            <v>M3</v>
          </cell>
          <cell r="D58">
            <v>609152</v>
          </cell>
          <cell r="E58" t="str">
            <v>PAV</v>
          </cell>
        </row>
        <row r="59">
          <cell r="A59" t="str">
            <v>4.2</v>
          </cell>
          <cell r="B59" t="str">
            <v>Pavimento Flexible en MDC-2</v>
          </cell>
          <cell r="C59" t="str">
            <v>M3</v>
          </cell>
          <cell r="D59">
            <v>392770</v>
          </cell>
          <cell r="E59" t="str">
            <v>PAV</v>
          </cell>
          <cell r="G59">
            <v>392770</v>
          </cell>
        </row>
        <row r="60">
          <cell r="A60" t="str">
            <v>4.3</v>
          </cell>
          <cell r="B60" t="str">
            <v>Pavimento Flexible MDC-3</v>
          </cell>
          <cell r="C60" t="str">
            <v>M3</v>
          </cell>
          <cell r="D60">
            <v>656709</v>
          </cell>
          <cell r="E60" t="str">
            <v>PAV</v>
          </cell>
        </row>
        <row r="61">
          <cell r="A61" t="str">
            <v>4.4</v>
          </cell>
          <cell r="B61" t="str">
            <v>Pavimento en Concreto Rigido MR41</v>
          </cell>
          <cell r="C61" t="str">
            <v>M3</v>
          </cell>
          <cell r="D61">
            <v>463692</v>
          </cell>
          <cell r="E61" t="str">
            <v>PAV</v>
          </cell>
          <cell r="G61">
            <v>463693</v>
          </cell>
        </row>
        <row r="62">
          <cell r="A62" t="str">
            <v>4.5</v>
          </cell>
          <cell r="B62" t="str">
            <v>Anden en Concreto de 3000 psi e = 0.12 m</v>
          </cell>
          <cell r="C62" t="str">
            <v>M2</v>
          </cell>
          <cell r="D62">
            <v>51119</v>
          </cell>
          <cell r="E62" t="str">
            <v>PAV</v>
          </cell>
          <cell r="G62">
            <v>51117</v>
          </cell>
        </row>
        <row r="63">
          <cell r="A63" t="str">
            <v>5</v>
          </cell>
          <cell r="B63" t="str">
            <v>REDES DE ACUEDUCTO</v>
          </cell>
        </row>
        <row r="64">
          <cell r="A64" t="str">
            <v>5.1</v>
          </cell>
          <cell r="B64" t="str">
            <v>Instalacion Tuberia PVC UM RDE21 Ø2''</v>
          </cell>
          <cell r="C64" t="str">
            <v>ML</v>
          </cell>
          <cell r="D64">
            <v>5882.45</v>
          </cell>
          <cell r="E64" t="str">
            <v>RAC</v>
          </cell>
          <cell r="G64">
            <v>10853</v>
          </cell>
        </row>
        <row r="65">
          <cell r="A65" t="str">
            <v>5.10</v>
          </cell>
          <cell r="B65" t="str">
            <v>Suministro e Instalacion de Valvula Deslizante Rectangular con Sello en Bronce (Incluye Accesorios) Ø14''</v>
          </cell>
          <cell r="C65" t="str">
            <v>UN</v>
          </cell>
          <cell r="D65">
            <v>7075616</v>
          </cell>
          <cell r="E65" t="str">
            <v>RAC</v>
          </cell>
          <cell r="G65">
            <v>7075616</v>
          </cell>
        </row>
        <row r="66">
          <cell r="A66" t="str">
            <v>5.11</v>
          </cell>
          <cell r="B66" t="str">
            <v>Suministro e Instalacion de Union Tipo Dresser para PVC Ø2''</v>
          </cell>
          <cell r="C66" t="str">
            <v>UN</v>
          </cell>
          <cell r="D66">
            <v>52419</v>
          </cell>
          <cell r="E66" t="str">
            <v>RAC</v>
          </cell>
          <cell r="G66">
            <v>52419</v>
          </cell>
        </row>
        <row r="67">
          <cell r="A67" t="str">
            <v>5.12</v>
          </cell>
          <cell r="B67" t="str">
            <v>Suministro e Instalacion de Union Tipo Dresser para PVC Ø3''</v>
          </cell>
          <cell r="C67" t="str">
            <v>UN</v>
          </cell>
          <cell r="D67">
            <v>68659</v>
          </cell>
          <cell r="E67" t="str">
            <v>RAC</v>
          </cell>
          <cell r="G67">
            <v>68658</v>
          </cell>
        </row>
        <row r="68">
          <cell r="A68" t="str">
            <v>5.13</v>
          </cell>
          <cell r="B68" t="str">
            <v>Suministro e Instalacion de Union Tipo Dresser para PVC Ø4''</v>
          </cell>
          <cell r="C68" t="str">
            <v>UN</v>
          </cell>
          <cell r="D68">
            <v>78955</v>
          </cell>
          <cell r="E68" t="str">
            <v>RAC</v>
          </cell>
          <cell r="G68">
            <v>78954</v>
          </cell>
        </row>
        <row r="69">
          <cell r="A69" t="str">
            <v>5.14</v>
          </cell>
          <cell r="B69" t="str">
            <v>Suministro e Instalacion de Union Tipo Dresser para PVC Ø6''</v>
          </cell>
          <cell r="C69" t="str">
            <v>UN</v>
          </cell>
          <cell r="D69">
            <v>176758</v>
          </cell>
          <cell r="E69" t="str">
            <v>RAC</v>
          </cell>
          <cell r="G69">
            <v>176758</v>
          </cell>
        </row>
        <row r="70">
          <cell r="A70" t="str">
            <v>5.15</v>
          </cell>
          <cell r="B70" t="str">
            <v>Suministro e Instalacion de Niple Pasamuro HF, ELxEL, hasta 0.50 m, Ø2''</v>
          </cell>
          <cell r="C70" t="str">
            <v>UN</v>
          </cell>
          <cell r="D70">
            <v>166812</v>
          </cell>
          <cell r="E70" t="str">
            <v>RAC</v>
          </cell>
          <cell r="G70">
            <v>166811</v>
          </cell>
        </row>
        <row r="71">
          <cell r="A71" t="str">
            <v>5.16</v>
          </cell>
          <cell r="B71" t="str">
            <v>Suministro e Instalacion de Niple Pasamuro HF, ELxEL, hasta 0.50 m, Ø3''</v>
          </cell>
          <cell r="C71" t="str">
            <v>UN</v>
          </cell>
          <cell r="D71">
            <v>264252</v>
          </cell>
          <cell r="E71" t="str">
            <v>RAC</v>
          </cell>
          <cell r="G71">
            <v>264251</v>
          </cell>
        </row>
        <row r="72">
          <cell r="A72" t="str">
            <v>5.17</v>
          </cell>
          <cell r="B72" t="str">
            <v>Suministro e Instalacion de Niple Pasamuro HF, ELxEL, hasta 0.50 m, Ø4''</v>
          </cell>
          <cell r="C72" t="str">
            <v>UN</v>
          </cell>
          <cell r="D72">
            <v>343132</v>
          </cell>
          <cell r="E72" t="str">
            <v>RAC</v>
          </cell>
          <cell r="G72">
            <v>343131</v>
          </cell>
        </row>
        <row r="73">
          <cell r="A73" t="str">
            <v>5.18</v>
          </cell>
          <cell r="B73" t="str">
            <v>Suministro e Instalacion de Niple Pasamuro HF, ELxEL, hasta 0.50 m, Ø6''</v>
          </cell>
          <cell r="C73" t="str">
            <v>UN</v>
          </cell>
          <cell r="D73">
            <v>585123</v>
          </cell>
          <cell r="E73" t="str">
            <v>RAC</v>
          </cell>
          <cell r="G73">
            <v>585123</v>
          </cell>
        </row>
        <row r="74">
          <cell r="A74" t="str">
            <v>5.19</v>
          </cell>
          <cell r="B74" t="str">
            <v>Instalacion Tuberia PVC UM RDE21 Ø1.1/2''</v>
          </cell>
          <cell r="C74" t="str">
            <v>ML</v>
          </cell>
          <cell r="D74">
            <v>4932.41</v>
          </cell>
          <cell r="E74" t="str">
            <v>RAC</v>
          </cell>
          <cell r="G74">
            <v>12191</v>
          </cell>
        </row>
        <row r="75">
          <cell r="A75" t="str">
            <v>5.2</v>
          </cell>
          <cell r="B75" t="str">
            <v>Instalacion Tuberia PVC UM RDE21 Ø3''</v>
          </cell>
          <cell r="C75" t="str">
            <v>ML</v>
          </cell>
          <cell r="D75">
            <v>6816.48</v>
          </cell>
          <cell r="E75" t="str">
            <v>RAC</v>
          </cell>
          <cell r="G75">
            <v>19199</v>
          </cell>
        </row>
        <row r="76">
          <cell r="A76" t="str">
            <v>5.20</v>
          </cell>
          <cell r="B76" t="str">
            <v>Suministro e Instalacion de Hidrante tipo Milan EB Ø3'' (Icluye Excavacion, Valvula, Codo 90 y Niples)</v>
          </cell>
          <cell r="C76" t="str">
            <v>UN</v>
          </cell>
          <cell r="D76">
            <v>2284374</v>
          </cell>
          <cell r="E76" t="str">
            <v>RAC</v>
          </cell>
          <cell r="G76">
            <v>2317756</v>
          </cell>
        </row>
        <row r="77">
          <cell r="A77" t="str">
            <v>5.21</v>
          </cell>
          <cell r="B77" t="str">
            <v>Suministro e Instalacion Valvula de Bola Ø1.1/2''</v>
          </cell>
          <cell r="C77" t="str">
            <v>UN</v>
          </cell>
          <cell r="D77">
            <v>60013</v>
          </cell>
          <cell r="E77" t="str">
            <v>RAC</v>
          </cell>
          <cell r="G77">
            <v>60014</v>
          </cell>
        </row>
        <row r="78">
          <cell r="A78" t="str">
            <v>5.22</v>
          </cell>
          <cell r="B78" t="str">
            <v>Caja para Valvulas hasta 6''</v>
          </cell>
          <cell r="C78" t="str">
            <v>UN</v>
          </cell>
          <cell r="D78">
            <v>212016</v>
          </cell>
          <cell r="E78" t="str">
            <v>RAC</v>
          </cell>
          <cell r="G78">
            <v>212016</v>
          </cell>
        </row>
        <row r="79">
          <cell r="A79" t="str">
            <v>5.23</v>
          </cell>
          <cell r="B79" t="str">
            <v>Accesorios PVC</v>
          </cell>
          <cell r="C79" t="str">
            <v>%</v>
          </cell>
          <cell r="D79">
            <v>10</v>
          </cell>
          <cell r="E79" t="str">
            <v>RAC</v>
          </cell>
          <cell r="G79">
            <v>10</v>
          </cell>
        </row>
        <row r="80">
          <cell r="A80" t="str">
            <v>5.24</v>
          </cell>
          <cell r="B80" t="str">
            <v>Suministro e Instalacion de Ventosa de Accion Multiple Rosca Ø2''</v>
          </cell>
          <cell r="C80" t="str">
            <v>UN</v>
          </cell>
          <cell r="D80">
            <v>616179</v>
          </cell>
          <cell r="E80" t="str">
            <v>RAC</v>
          </cell>
          <cell r="G80">
            <v>616179</v>
          </cell>
        </row>
        <row r="81">
          <cell r="A81" t="str">
            <v>5.25</v>
          </cell>
          <cell r="B81" t="str">
            <v>Purga para Conduccion Ø2''</v>
          </cell>
          <cell r="C81" t="str">
            <v>UN</v>
          </cell>
          <cell r="D81">
            <v>427509</v>
          </cell>
          <cell r="E81" t="str">
            <v>RAC</v>
          </cell>
          <cell r="G81">
            <v>427509</v>
          </cell>
        </row>
        <row r="82">
          <cell r="A82" t="str">
            <v>5.3</v>
          </cell>
          <cell r="B82" t="str">
            <v>Instalacion Tuberia PVC UM RDE21 Ø4''</v>
          </cell>
          <cell r="C82" t="str">
            <v>ML</v>
          </cell>
          <cell r="D82">
            <v>7850.74</v>
          </cell>
          <cell r="E82" t="str">
            <v>RAC</v>
          </cell>
          <cell r="G82">
            <v>29105</v>
          </cell>
        </row>
        <row r="83">
          <cell r="A83" t="str">
            <v>5.4</v>
          </cell>
          <cell r="B83" t="str">
            <v>Instalacion Tuberia PVC UM RDE21 Ø6''</v>
          </cell>
          <cell r="C83" t="str">
            <v>ML</v>
          </cell>
          <cell r="D83">
            <v>17461.349999999999</v>
          </cell>
          <cell r="E83" t="str">
            <v>RAC</v>
          </cell>
          <cell r="G83">
            <v>66635</v>
          </cell>
        </row>
        <row r="84">
          <cell r="A84" t="str">
            <v>5.5</v>
          </cell>
          <cell r="B84" t="str">
            <v>Suministros e Instalacion Accesorios PVC</v>
          </cell>
          <cell r="C84" t="str">
            <v>%</v>
          </cell>
          <cell r="D84">
            <v>10</v>
          </cell>
          <cell r="E84" t="str">
            <v>RAC</v>
          </cell>
        </row>
        <row r="85">
          <cell r="A85" t="str">
            <v>5.6</v>
          </cell>
          <cell r="B85" t="str">
            <v>Suministro e Instalacion Valvula Compuerta Elastica Vastago No Ascendente Extremo Liso Ø2''</v>
          </cell>
          <cell r="C85" t="str">
            <v>UN</v>
          </cell>
          <cell r="D85">
            <v>330882</v>
          </cell>
          <cell r="E85" t="str">
            <v>RAC</v>
          </cell>
          <cell r="G85">
            <v>330882</v>
          </cell>
        </row>
        <row r="86">
          <cell r="A86" t="str">
            <v>5.7</v>
          </cell>
          <cell r="B86" t="str">
            <v>Suministro e Instalacion Valvula Compuerta Elastica Vastago No Ascendente Extremo Liso Ø3''</v>
          </cell>
          <cell r="C86" t="str">
            <v>UN</v>
          </cell>
          <cell r="D86">
            <v>458482</v>
          </cell>
          <cell r="E86" t="str">
            <v>RAC</v>
          </cell>
          <cell r="G86">
            <v>458482</v>
          </cell>
        </row>
        <row r="87">
          <cell r="A87" t="str">
            <v>5.8</v>
          </cell>
          <cell r="B87" t="str">
            <v>Suministro e Instalacion Valvula Compuerta Elastica Vastago No Ascendente Extremo Liso Ø4''</v>
          </cell>
          <cell r="C87" t="str">
            <v>UN</v>
          </cell>
          <cell r="D87">
            <v>581654</v>
          </cell>
          <cell r="E87" t="str">
            <v>RAC</v>
          </cell>
          <cell r="G87">
            <v>581654</v>
          </cell>
        </row>
        <row r="88">
          <cell r="A88" t="str">
            <v>5.9</v>
          </cell>
          <cell r="B88" t="str">
            <v>Suministro e Instalacion Valvula Compuerta Elastica Vastago No Ascendente Extremo Liso Ø6''</v>
          </cell>
          <cell r="C88" t="str">
            <v>UN</v>
          </cell>
          <cell r="D88">
            <v>1071839</v>
          </cell>
          <cell r="E88" t="str">
            <v>RAC</v>
          </cell>
          <cell r="G88">
            <v>1071839</v>
          </cell>
        </row>
        <row r="89">
          <cell r="A89" t="str">
            <v>6</v>
          </cell>
          <cell r="B89" t="str">
            <v>GEOSISTEMAS</v>
          </cell>
        </row>
        <row r="90">
          <cell r="A90" t="str">
            <v>6.1</v>
          </cell>
          <cell r="B90" t="str">
            <v>Suministro e Instalacion de Geotextil NT 1800</v>
          </cell>
          <cell r="C90" t="str">
            <v>M2</v>
          </cell>
          <cell r="D90">
            <v>14545</v>
          </cell>
          <cell r="E90" t="str">
            <v>EXC</v>
          </cell>
          <cell r="G90">
            <v>20185</v>
          </cell>
        </row>
        <row r="91">
          <cell r="A91" t="str">
            <v>6.2</v>
          </cell>
          <cell r="B91" t="str">
            <v>Suministro e Instalacion de Geomembrana HDPE 30 MIL</v>
          </cell>
          <cell r="C91" t="str">
            <v>M2</v>
          </cell>
          <cell r="D91">
            <v>20185</v>
          </cell>
          <cell r="E91" t="str">
            <v>EXC</v>
          </cell>
          <cell r="G91">
            <v>14545</v>
          </cell>
        </row>
        <row r="92">
          <cell r="A92" t="str">
            <v>6.3</v>
          </cell>
          <cell r="B92" t="str">
            <v>Suministro e Instalacion de Geodren Vial TB 100 mm x 1.0 m</v>
          </cell>
          <cell r="C92" t="str">
            <v>ML</v>
          </cell>
          <cell r="D92">
            <v>44173</v>
          </cell>
          <cell r="E92" t="str">
            <v>EXC</v>
          </cell>
          <cell r="G92">
            <v>44173</v>
          </cell>
        </row>
        <row r="93">
          <cell r="A93" t="str">
            <v>6.4</v>
          </cell>
          <cell r="B93" t="str">
            <v>Suministro e Instalacion de Anclaje para Geomembrana con Platina 1'' x 3/16'', Pernos 1/4'' x 2.1/4'' con Arandela y Tuerca, Neopreno 2'' x 2'' x 1/4'' D=60</v>
          </cell>
          <cell r="C93" t="str">
            <v>ML</v>
          </cell>
          <cell r="D93">
            <v>114599</v>
          </cell>
          <cell r="E93" t="str">
            <v>EXC</v>
          </cell>
          <cell r="G93">
            <v>114599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EQUIPO"/>
      <sheetName val="MATERIAL"/>
      <sheetName val="Presup_Cancha"/>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A 14 CALLES 16 Y 21 "/>
      <sheetName val="Cra 12 - Cra 14 la italia"/>
      <sheetName val="APUS"/>
      <sheetName val="AU"/>
    </sheetNames>
    <sheetDataSet>
      <sheetData sheetId="0"/>
      <sheetData sheetId="1"/>
      <sheetData sheetId="2">
        <row r="3">
          <cell r="C3" t="str">
            <v>Localización y replanteo para pavimentación de vías (3 líneas, 3 instancias)</v>
          </cell>
        </row>
        <row r="11">
          <cell r="C11" t="str">
            <v>Valla de identificación de obra área mayor a 4 m2, colocada en cerchas metálica, incluye mantenimiento durante la construcción</v>
          </cell>
        </row>
        <row r="85">
          <cell r="C85" t="str">
            <v>Sub-base granular</v>
          </cell>
        </row>
        <row r="96">
          <cell r="C96" t="str">
            <v>Base granular</v>
          </cell>
        </row>
        <row r="153">
          <cell r="C153" t="str">
            <v>Desmonte de tubería de alcantarillado hasta 12"</v>
          </cell>
        </row>
        <row r="213">
          <cell r="C213" t="str">
            <v>Tubería PVC unión platino de 3"</v>
          </cell>
        </row>
        <row r="257">
          <cell r="C257" t="str">
            <v>Anden en concreto de 20,7 Mpa (3000 PSI) e = 0,10 m</v>
          </cell>
        </row>
        <row r="279">
          <cell r="C279" t="str">
            <v>Señal vertical de transito tipo SP, SR de 75 x 75 con lámina retroreflectiva tipo diamante</v>
          </cell>
        </row>
        <row r="292">
          <cell r="C292" t="str">
            <v>Líneas de demarcación vial pintura en frío</v>
          </cell>
        </row>
      </sheetData>
      <sheetData sheetId="3"/>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A 14 CALLES 16 Y 21 "/>
      <sheetName val="Pavimentos"/>
      <sheetName val="APUS"/>
      <sheetName val="AU"/>
    </sheetNames>
    <sheetDataSet>
      <sheetData sheetId="0"/>
      <sheetData sheetId="1"/>
      <sheetData sheetId="2">
        <row r="3">
          <cell r="C3" t="str">
            <v>Localización y replanteo para pavimentación de vías (3 líneas, 3 instancias)</v>
          </cell>
        </row>
        <row r="11">
          <cell r="C11" t="str">
            <v>Valla de identificación de obra área mayor a 4 m2, colocada en cerchas metálica, incluye mantenimiento durante la construcción</v>
          </cell>
        </row>
        <row r="85">
          <cell r="C85" t="str">
            <v>Sub-base granular</v>
          </cell>
        </row>
        <row r="96">
          <cell r="C96" t="str">
            <v>Base granular</v>
          </cell>
        </row>
        <row r="153">
          <cell r="C153" t="str">
            <v>Desmonte de tubería de alcantarillado hasta 12"</v>
          </cell>
        </row>
        <row r="213">
          <cell r="C213" t="str">
            <v>Tubería PVC unión platino de 3"</v>
          </cell>
        </row>
        <row r="391">
          <cell r="C391" t="str">
            <v>Señal vertical de transito tipo SP, SR de 75 x 75 con lámina retroreflectiva tipo diamante</v>
          </cell>
        </row>
        <row r="404">
          <cell r="C404" t="str">
            <v>Líneas de demarcación vial pintura en frío</v>
          </cell>
        </row>
      </sheetData>
      <sheetData sheetId="3"/>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A 14 CALLES 16 Y 21 "/>
      <sheetName val="Pavimentos"/>
      <sheetName val="APUS"/>
      <sheetName val="Hoja1"/>
    </sheetNames>
    <sheetDataSet>
      <sheetData sheetId="0" refreshError="1"/>
      <sheetData sheetId="1" refreshError="1"/>
      <sheetData sheetId="2">
        <row r="217">
          <cell r="F217">
            <v>892894</v>
          </cell>
        </row>
        <row r="230">
          <cell r="C230" t="str">
            <v>Caja de inspección para instalación eléctrica, de 0,30 x 0,30 x 0,50 m en concreto de 17,2 Mpa (2500 psi), tapa reforzada en concreto de 20,7 Mpa (3.000 psi), sin base</v>
          </cell>
        </row>
        <row r="251">
          <cell r="C251" t="str">
            <v>Pedestal rectangular para soportar estructura metálica o de madera en concreto de 20,7 Mpa (3000 PSI)  h = 1,00 m, base de 0,40 x 0,40 m, incluye refuerzo</v>
          </cell>
        </row>
      </sheetData>
      <sheetData sheetId="3" refreshError="1"/>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A 14 CALLES 16 Y 21 "/>
      <sheetName val="Pavimentos"/>
      <sheetName val="CALLE 12 ENTRE 12 Y 13"/>
      <sheetName val="MEMORIA DE CANTIDADES"/>
      <sheetName val="APUS"/>
      <sheetName val="AU-1"/>
      <sheetName val="AU"/>
    </sheetNames>
    <sheetDataSet>
      <sheetData sheetId="0" refreshError="1"/>
      <sheetData sheetId="1" refreshError="1"/>
      <sheetData sheetId="2" refreshError="1"/>
      <sheetData sheetId="3" refreshError="1">
        <row r="6">
          <cell r="D6">
            <v>901.71</v>
          </cell>
        </row>
        <row r="56">
          <cell r="D56">
            <v>2</v>
          </cell>
        </row>
        <row r="232">
          <cell r="D232">
            <v>32</v>
          </cell>
        </row>
        <row r="270">
          <cell r="D270">
            <v>5</v>
          </cell>
        </row>
        <row r="274">
          <cell r="D274">
            <v>4</v>
          </cell>
        </row>
        <row r="278">
          <cell r="D278">
            <v>6</v>
          </cell>
        </row>
        <row r="282">
          <cell r="D282">
            <v>6</v>
          </cell>
        </row>
        <row r="286">
          <cell r="D286">
            <v>4</v>
          </cell>
        </row>
        <row r="289">
          <cell r="D289">
            <v>5</v>
          </cell>
        </row>
        <row r="292">
          <cell r="D292">
            <v>4</v>
          </cell>
        </row>
        <row r="300">
          <cell r="D300">
            <v>3</v>
          </cell>
        </row>
        <row r="305">
          <cell r="D305">
            <v>6</v>
          </cell>
        </row>
        <row r="306">
          <cell r="D306">
            <v>4</v>
          </cell>
        </row>
        <row r="307">
          <cell r="D307">
            <v>4</v>
          </cell>
        </row>
        <row r="308">
          <cell r="D308">
            <v>4</v>
          </cell>
        </row>
        <row r="309">
          <cell r="D309">
            <v>90</v>
          </cell>
        </row>
        <row r="310">
          <cell r="D310">
            <v>110</v>
          </cell>
        </row>
        <row r="311">
          <cell r="D311">
            <v>3</v>
          </cell>
        </row>
        <row r="312">
          <cell r="D312">
            <v>1</v>
          </cell>
        </row>
        <row r="313">
          <cell r="D313">
            <v>2</v>
          </cell>
        </row>
        <row r="314">
          <cell r="D314">
            <v>4</v>
          </cell>
        </row>
        <row r="315">
          <cell r="D315">
            <v>16</v>
          </cell>
        </row>
        <row r="316">
          <cell r="D316">
            <v>16</v>
          </cell>
        </row>
        <row r="318">
          <cell r="D318">
            <v>16</v>
          </cell>
        </row>
        <row r="322">
          <cell r="D322">
            <v>9</v>
          </cell>
        </row>
        <row r="324">
          <cell r="D324">
            <v>2</v>
          </cell>
        </row>
        <row r="325">
          <cell r="D325">
            <v>8</v>
          </cell>
        </row>
        <row r="334">
          <cell r="D334">
            <v>1</v>
          </cell>
        </row>
        <row r="335">
          <cell r="D335">
            <v>3</v>
          </cell>
        </row>
        <row r="336">
          <cell r="D336">
            <v>1</v>
          </cell>
        </row>
        <row r="337">
          <cell r="D337">
            <v>1</v>
          </cell>
        </row>
        <row r="338">
          <cell r="D338">
            <v>5</v>
          </cell>
        </row>
        <row r="339">
          <cell r="D339">
            <v>1</v>
          </cell>
        </row>
        <row r="340">
          <cell r="D340">
            <v>2</v>
          </cell>
        </row>
        <row r="341">
          <cell r="D341">
            <v>2</v>
          </cell>
        </row>
        <row r="342">
          <cell r="D342">
            <v>12</v>
          </cell>
        </row>
      </sheetData>
      <sheetData sheetId="4" refreshError="1"/>
      <sheetData sheetId="5" refreshError="1"/>
      <sheetData sheetId="6" refreshError="1"/>
    </sheetDataSet>
  </externalBook>
</externalLink>
</file>

<file path=xl/externalLinks/externalLink2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
      <sheetName val="Memoria Cant"/>
      <sheetName val="APU´s"/>
    </sheetNames>
    <sheetDataSet>
      <sheetData sheetId="0" refreshError="1"/>
      <sheetData sheetId="1" refreshError="1"/>
      <sheetData sheetId="2" refreshError="1">
        <row r="5">
          <cell r="A5" t="str">
            <v>1,1</v>
          </cell>
          <cell r="C5" t="str">
            <v>Localización y replanteo</v>
          </cell>
        </row>
        <row r="14">
          <cell r="C14" t="str">
            <v>Valla de identificación de obra área menor a 4 M2, colocada en guaduas, incluye mantenimiento durante la construcción</v>
          </cell>
          <cell r="D14" t="str">
            <v>M2</v>
          </cell>
        </row>
        <row r="20">
          <cell r="C20" t="str">
            <v>Cerramiento con cinta de señalización, incluye señalizador tubular, dos cintas</v>
          </cell>
          <cell r="D20" t="str">
            <v>M</v>
          </cell>
        </row>
        <row r="26">
          <cell r="C26" t="str">
            <v>Excavación en material común seco de 0 - 2 m manual</v>
          </cell>
          <cell r="D26" t="str">
            <v>M3</v>
          </cell>
        </row>
        <row r="31">
          <cell r="C31" t="str">
            <v>Lleno compactado con material del sitio manual</v>
          </cell>
          <cell r="D31" t="str">
            <v>M3</v>
          </cell>
        </row>
        <row r="43">
          <cell r="C43" t="str">
            <v>Tubería PVC de alcantarillado de pared estructural d =  10", exterior corrugado</v>
          </cell>
          <cell r="D43" t="str">
            <v>M</v>
          </cell>
        </row>
        <row r="49">
          <cell r="C49" t="str">
            <v>Tubería PVC de alcantarillado de pared estructural d =  8", exterior corrugado</v>
          </cell>
          <cell r="D49" t="str">
            <v>M</v>
          </cell>
        </row>
        <row r="55">
          <cell r="C55" t="str">
            <v>Tubería PVC presión de 2" RDE 21</v>
          </cell>
          <cell r="D55" t="str">
            <v>M</v>
          </cell>
        </row>
        <row r="64">
          <cell r="C64" t="str">
            <v>Cuerpo para cámara de inspección d = 1,20 m, en concreto de 20,7 Mpa, no incluye refuerzo</v>
          </cell>
          <cell r="D64" t="str">
            <v>M</v>
          </cell>
        </row>
        <row r="71">
          <cell r="C71" t="str">
            <v>Base y cañuela para cámara de inspección d = 1,20 m en concreto de 20,7 Mpa</v>
          </cell>
          <cell r="D71" t="str">
            <v>Un</v>
          </cell>
        </row>
        <row r="79">
          <cell r="D79" t="str">
            <v>Un</v>
          </cell>
        </row>
        <row r="88">
          <cell r="D88" t="str">
            <v>Un</v>
          </cell>
        </row>
        <row r="101">
          <cell r="A101">
            <v>7.1</v>
          </cell>
          <cell r="C101" t="str">
            <v>Acero Fy = 60.000 PSI d &gt; 1/4"</v>
          </cell>
          <cell r="D101" t="str">
            <v>Kg</v>
          </cell>
        </row>
        <row r="108">
          <cell r="D108" t="str">
            <v>M3</v>
          </cell>
        </row>
        <row r="114">
          <cell r="C114" t="str">
            <v>Transporte material (corte, sub-base, base, afirmado, pétreos, arenas, etc.)</v>
          </cell>
          <cell r="D114" t="str">
            <v>M3-Km</v>
          </cell>
        </row>
      </sheetData>
    </sheetDataSet>
  </externalBook>
</externalLink>
</file>

<file path=xl/externalLinks/externalLink2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ATOS"/>
      <sheetName val="ANÁLISIS MANO DE OBRA"/>
      <sheetName val="MEDIA TENSIÓN Y OTROS ELÉC."/>
      <sheetName val="Mat Electricos Media Ten"/>
      <sheetName val="CONSTRUCCION"/>
      <sheetName val=" VÍAS"/>
    </sheetNames>
    <sheetDataSet>
      <sheetData sheetId="0">
        <row r="6">
          <cell r="A6" t="str">
            <v>MOB002</v>
          </cell>
          <cell r="B6" t="str">
            <v>Oficial (jornal + prestaciones)</v>
          </cell>
          <cell r="C6" t="str">
            <v>Día</v>
          </cell>
          <cell r="D6">
            <v>1</v>
          </cell>
          <cell r="E6">
            <v>129777</v>
          </cell>
        </row>
        <row r="7">
          <cell r="A7" t="str">
            <v>MOB003</v>
          </cell>
          <cell r="B7" t="str">
            <v>Ayudante (jornal + prestaciones)</v>
          </cell>
          <cell r="C7" t="str">
            <v>Día</v>
          </cell>
          <cell r="D7">
            <v>1</v>
          </cell>
          <cell r="E7">
            <v>72098</v>
          </cell>
        </row>
        <row r="8">
          <cell r="A8" t="str">
            <v>MOB004</v>
          </cell>
          <cell r="B8" t="str">
            <v>Ayudante práctico (jornal + prestaciones)</v>
          </cell>
          <cell r="C8" t="str">
            <v>Día</v>
          </cell>
          <cell r="D8">
            <v>1</v>
          </cell>
          <cell r="E8">
            <v>100938</v>
          </cell>
        </row>
        <row r="9">
          <cell r="A9" t="str">
            <v>MOB005</v>
          </cell>
          <cell r="B9" t="str">
            <v>Cuadrilla A 1 Of + 4 Ay (jornal + prestaciones)</v>
          </cell>
          <cell r="C9" t="str">
            <v>Día</v>
          </cell>
          <cell r="D9">
            <v>1</v>
          </cell>
          <cell r="E9">
            <v>418169</v>
          </cell>
        </row>
        <row r="10">
          <cell r="A10" t="str">
            <v>MOB006</v>
          </cell>
          <cell r="B10" t="str">
            <v>Cuadrilla B 1 Min + 2 Ay (jornal + prestaciones)</v>
          </cell>
          <cell r="C10" t="str">
            <v>Día</v>
          </cell>
          <cell r="D10">
            <v>1</v>
          </cell>
          <cell r="E10">
            <v>382122</v>
          </cell>
        </row>
        <row r="11">
          <cell r="A11" t="str">
            <v>MOB007</v>
          </cell>
          <cell r="B11" t="str">
            <v>Oficial eléctrico (jornal + prestaciones)</v>
          </cell>
          <cell r="C11" t="str">
            <v>Día</v>
          </cell>
          <cell r="D11">
            <v>1</v>
          </cell>
          <cell r="E11">
            <v>144197</v>
          </cell>
        </row>
        <row r="12">
          <cell r="A12" t="str">
            <v>MOB008</v>
          </cell>
          <cell r="B12" t="str">
            <v>Cuadrilla S (1Sold.+1Ay práctico) (jornal + prestaciones)</v>
          </cell>
          <cell r="C12" t="str">
            <v>Día</v>
          </cell>
          <cell r="D12">
            <v>1</v>
          </cell>
          <cell r="E12">
            <v>230715</v>
          </cell>
        </row>
        <row r="13">
          <cell r="A13" t="str">
            <v>MOB010</v>
          </cell>
          <cell r="B13" t="str">
            <v>Comisión topografía (topógrafo + Cadenero 1 + 2 Cadeneros 2)</v>
          </cell>
          <cell r="C13" t="str">
            <v>Día</v>
          </cell>
          <cell r="D13">
            <v>1</v>
          </cell>
          <cell r="E13">
            <v>485577</v>
          </cell>
        </row>
        <row r="14">
          <cell r="A14" t="str">
            <v>MOB011</v>
          </cell>
          <cell r="B14" t="str">
            <v>Acarreo Horizontal</v>
          </cell>
          <cell r="C14" t="str">
            <v>% MO</v>
          </cell>
          <cell r="D14">
            <v>1</v>
          </cell>
          <cell r="E14">
            <v>0</v>
          </cell>
        </row>
        <row r="15">
          <cell r="A15" t="str">
            <v>MOB012</v>
          </cell>
          <cell r="B15" t="str">
            <v>Profesional en salud ocupacional</v>
          </cell>
          <cell r="C15" t="str">
            <v>Mes</v>
          </cell>
          <cell r="D15">
            <v>1</v>
          </cell>
          <cell r="E15">
            <v>5597603</v>
          </cell>
        </row>
        <row r="16">
          <cell r="A16" t="str">
            <v>MOB013</v>
          </cell>
          <cell r="B16" t="str">
            <v>Cuadrilla C 1 Of + 7 Ay (jornal + prestaciones)</v>
          </cell>
          <cell r="C16" t="str">
            <v>Día</v>
          </cell>
          <cell r="D16">
            <v>1</v>
          </cell>
          <cell r="E16">
            <v>634463</v>
          </cell>
        </row>
        <row r="17">
          <cell r="A17" t="str">
            <v>MOB014</v>
          </cell>
          <cell r="B17" t="str">
            <v>Cuadrilla D 2 Of + 4 Ay (jornal + prestaciones)</v>
          </cell>
          <cell r="C17" t="str">
            <v>Día</v>
          </cell>
          <cell r="D17">
            <v>1</v>
          </cell>
          <cell r="E17">
            <v>547946</v>
          </cell>
        </row>
        <row r="18">
          <cell r="A18" t="str">
            <v>MOB015</v>
          </cell>
          <cell r="B18" t="str">
            <v>Cuadrilla E 1 Of + 1 Ay (jornal + prestaciones)</v>
          </cell>
          <cell r="C18" t="str">
            <v>Día</v>
          </cell>
          <cell r="D18">
            <v>1</v>
          </cell>
          <cell r="E18">
            <v>201875</v>
          </cell>
        </row>
        <row r="19">
          <cell r="A19" t="str">
            <v>MOB016</v>
          </cell>
          <cell r="B19" t="str">
            <v>Cuadrilla F 6 Of + 4 Ay (jornal + prestaciones)</v>
          </cell>
          <cell r="C19" t="str">
            <v>Día</v>
          </cell>
          <cell r="D19">
            <v>1</v>
          </cell>
          <cell r="E19">
            <v>1067054</v>
          </cell>
        </row>
        <row r="20">
          <cell r="A20" t="str">
            <v>MOB017</v>
          </cell>
          <cell r="B20" t="str">
            <v>Cuadrilla G 1 Of + 2 Ay (jornal + prestaciones)</v>
          </cell>
          <cell r="C20" t="str">
            <v>Día</v>
          </cell>
          <cell r="D20">
            <v>1</v>
          </cell>
          <cell r="E20">
            <v>273973</v>
          </cell>
        </row>
        <row r="21">
          <cell r="A21" t="str">
            <v>MOB018</v>
          </cell>
          <cell r="B21" t="str">
            <v>Cuadrilla H 4 Ay (jornal + prestaciones)</v>
          </cell>
          <cell r="C21" t="str">
            <v>Día</v>
          </cell>
          <cell r="D21">
            <v>1</v>
          </cell>
          <cell r="E21">
            <v>288392</v>
          </cell>
        </row>
        <row r="22">
          <cell r="A22" t="str">
            <v>MOB019</v>
          </cell>
          <cell r="B22" t="str">
            <v>Ayudante eléctrico (jornal + prestaciones)</v>
          </cell>
          <cell r="C22" t="str">
            <v>Día</v>
          </cell>
          <cell r="D22">
            <v>1</v>
          </cell>
          <cell r="E22">
            <v>106621</v>
          </cell>
        </row>
        <row r="23">
          <cell r="A23" t="str">
            <v>MOB020</v>
          </cell>
          <cell r="B23" t="str">
            <v>Cuadrilla J (1 Of eléctrico+1Ay eléctrico) (jornal + prestaciones)</v>
          </cell>
          <cell r="C23" t="str">
            <v>Día</v>
          </cell>
          <cell r="D23">
            <v>1</v>
          </cell>
          <cell r="E23">
            <v>250818</v>
          </cell>
        </row>
        <row r="24">
          <cell r="A24" t="str">
            <v>MOB021</v>
          </cell>
          <cell r="B24" t="str">
            <v>Cuadrilla K (1Of eléctrico+2Ay eléctricos) (jornal + prestaciones)</v>
          </cell>
          <cell r="C24" t="str">
            <v>Día</v>
          </cell>
          <cell r="D24">
            <v>1</v>
          </cell>
          <cell r="E24">
            <v>357439</v>
          </cell>
        </row>
        <row r="25">
          <cell r="A25" t="str">
            <v>MOB022</v>
          </cell>
          <cell r="B25" t="str">
            <v>Cuadrilla L 2 Of + 8 Ay (jornal + prestaciones)</v>
          </cell>
          <cell r="C25" t="str">
            <v>Día</v>
          </cell>
          <cell r="D25">
            <v>1</v>
          </cell>
          <cell r="E25">
            <v>836338</v>
          </cell>
        </row>
        <row r="26">
          <cell r="A26" t="str">
            <v>MATERIALES</v>
          </cell>
          <cell r="B26"/>
          <cell r="C26"/>
          <cell r="D26"/>
          <cell r="E26"/>
        </row>
        <row r="27">
          <cell r="A27"/>
          <cell r="B27"/>
          <cell r="C27"/>
          <cell r="D27"/>
          <cell r="E27"/>
        </row>
        <row r="28">
          <cell r="A28" t="str">
            <v>CÓDIGO</v>
          </cell>
          <cell r="B28" t="str">
            <v>DESCRIPCIÓN</v>
          </cell>
          <cell r="C28" t="str">
            <v>UNIDAD</v>
          </cell>
          <cell r="D28" t="str">
            <v>CANTIDAD</v>
          </cell>
          <cell r="E28" t="str">
            <v>VALOR UNITARIO 2022</v>
          </cell>
        </row>
        <row r="29">
          <cell r="A29"/>
          <cell r="B29"/>
          <cell r="C29"/>
          <cell r="D29"/>
          <cell r="E29"/>
        </row>
        <row r="30">
          <cell r="A30" t="str">
            <v>MAT,068</v>
          </cell>
          <cell r="B30" t="str">
            <v>Cemento gris saco por 50 kilos</v>
          </cell>
          <cell r="C30" t="str">
            <v>Sc</v>
          </cell>
          <cell r="D30">
            <v>1</v>
          </cell>
          <cell r="E30">
            <v>30500</v>
          </cell>
        </row>
        <row r="31">
          <cell r="A31" t="str">
            <v>MAT,001</v>
          </cell>
          <cell r="B31" t="str">
            <v>Accesorios CPVC 1/2" promedio</v>
          </cell>
          <cell r="C31" t="str">
            <v>%Tub</v>
          </cell>
          <cell r="D31" t="str">
            <v>-</v>
          </cell>
          <cell r="E31">
            <v>0</v>
          </cell>
        </row>
        <row r="32">
          <cell r="A32" t="str">
            <v>MAT,002</v>
          </cell>
          <cell r="B32" t="str">
            <v>Accesorios para fijación de canal tipo metálico</v>
          </cell>
          <cell r="C32" t="str">
            <v>Un</v>
          </cell>
          <cell r="D32">
            <v>1</v>
          </cell>
          <cell r="E32">
            <v>650</v>
          </cell>
        </row>
        <row r="33">
          <cell r="A33" t="str">
            <v>MAT,003</v>
          </cell>
          <cell r="B33" t="str">
            <v>Accesorios PVC agua lluvia (% tubería)</v>
          </cell>
          <cell r="C33" t="str">
            <v>%Tub</v>
          </cell>
          <cell r="D33" t="str">
            <v>-</v>
          </cell>
          <cell r="E33">
            <v>0</v>
          </cell>
        </row>
        <row r="34">
          <cell r="A34" t="str">
            <v>MAT,004</v>
          </cell>
          <cell r="B34" t="str">
            <v>Accesorios PVC presión</v>
          </cell>
          <cell r="C34" t="str">
            <v>%Tub</v>
          </cell>
          <cell r="D34" t="str">
            <v>-</v>
          </cell>
          <cell r="E34">
            <v>0</v>
          </cell>
        </row>
        <row r="35">
          <cell r="A35" t="str">
            <v>MAT,540</v>
          </cell>
          <cell r="B35" t="str">
            <v>Accesorios PVC sanitaria (% tubería)</v>
          </cell>
          <cell r="C35" t="str">
            <v>%Tub</v>
          </cell>
          <cell r="D35" t="str">
            <v>-</v>
          </cell>
          <cell r="E35">
            <v>0</v>
          </cell>
        </row>
        <row r="36">
          <cell r="A36" t="str">
            <v>MAT,005</v>
          </cell>
          <cell r="B36" t="str">
            <v>Accesorios PVC sanitaria 2" promedio</v>
          </cell>
          <cell r="C36" t="str">
            <v>Un</v>
          </cell>
          <cell r="D36">
            <v>1</v>
          </cell>
          <cell r="E36">
            <v>11841</v>
          </cell>
        </row>
        <row r="37">
          <cell r="A37" t="str">
            <v>MAT,006</v>
          </cell>
          <cell r="B37" t="str">
            <v>Accesorios PVC sanitaria 3" promedio</v>
          </cell>
          <cell r="C37" t="str">
            <v>Un</v>
          </cell>
          <cell r="D37">
            <v>1</v>
          </cell>
          <cell r="E37">
            <v>43535</v>
          </cell>
        </row>
        <row r="38">
          <cell r="A38" t="str">
            <v>MAT,007</v>
          </cell>
          <cell r="B38" t="str">
            <v>Accesorios PVC sanitaria 4" promedio</v>
          </cell>
          <cell r="C38" t="str">
            <v>Un</v>
          </cell>
          <cell r="D38">
            <v>1</v>
          </cell>
          <cell r="E38">
            <v>93761</v>
          </cell>
        </row>
        <row r="39">
          <cell r="A39" t="str">
            <v>MAT,008</v>
          </cell>
          <cell r="B39" t="str">
            <v>Accesorios y empaques canal PVC promedio de: U y soporte</v>
          </cell>
          <cell r="C39" t="str">
            <v>Un</v>
          </cell>
          <cell r="D39">
            <v>1</v>
          </cell>
          <cell r="E39">
            <v>36330</v>
          </cell>
        </row>
        <row r="40">
          <cell r="A40" t="str">
            <v>MAT,009</v>
          </cell>
          <cell r="B40" t="str">
            <v>Acelerante de fraguado y resistencia para concretos y morteros</v>
          </cell>
          <cell r="C40" t="str">
            <v>Kg</v>
          </cell>
          <cell r="D40">
            <v>1</v>
          </cell>
          <cell r="E40">
            <v>20580</v>
          </cell>
        </row>
        <row r="41">
          <cell r="A41" t="str">
            <v>MAT,010</v>
          </cell>
          <cell r="B41" t="str">
            <v>Acero de Fy = 37.000 psi d=1/4"</v>
          </cell>
          <cell r="C41" t="str">
            <v>Kg</v>
          </cell>
          <cell r="D41">
            <v>1</v>
          </cell>
          <cell r="E41">
            <v>4463</v>
          </cell>
        </row>
        <row r="42">
          <cell r="A42" t="str">
            <v>MAT,011</v>
          </cell>
          <cell r="B42" t="str">
            <v>Acero de Fy = 60.000 psi d&gt;1/4"</v>
          </cell>
          <cell r="C42" t="str">
            <v>Kg</v>
          </cell>
          <cell r="D42">
            <v>1</v>
          </cell>
          <cell r="E42">
            <v>5376.5</v>
          </cell>
        </row>
        <row r="43">
          <cell r="A43" t="str">
            <v>MAT,534</v>
          </cell>
          <cell r="B43" t="str">
            <v>Acople flexible (según aparato)</v>
          </cell>
          <cell r="C43" t="str">
            <v>Un</v>
          </cell>
          <cell r="D43">
            <v>1</v>
          </cell>
          <cell r="E43">
            <v>22368.9</v>
          </cell>
        </row>
        <row r="44">
          <cell r="A44" t="str">
            <v>MAT,012</v>
          </cell>
          <cell r="B44" t="str">
            <v>ACPM</v>
          </cell>
          <cell r="C44" t="str">
            <v>Gl</v>
          </cell>
          <cell r="D44">
            <v>1</v>
          </cell>
          <cell r="E44">
            <v>9222</v>
          </cell>
        </row>
        <row r="45">
          <cell r="A45" t="str">
            <v>MAT,013</v>
          </cell>
          <cell r="B45" t="str">
            <v>Acrílico lámpara fluorescente de 0.60 x 1.20 m</v>
          </cell>
          <cell r="C45" t="str">
            <v>Un</v>
          </cell>
          <cell r="D45">
            <v>1</v>
          </cell>
          <cell r="E45">
            <v>85900</v>
          </cell>
        </row>
        <row r="46">
          <cell r="A46" t="str">
            <v>MAT,014</v>
          </cell>
          <cell r="B46" t="str">
            <v>Adaptador bajante PVC agua lluvia cuadrada 3 x 3</v>
          </cell>
          <cell r="C46" t="str">
            <v>Un</v>
          </cell>
          <cell r="D46">
            <v>1</v>
          </cell>
          <cell r="E46">
            <v>6817</v>
          </cell>
        </row>
        <row r="47">
          <cell r="A47" t="str">
            <v>MAT,015</v>
          </cell>
          <cell r="B47" t="str">
            <v>Adaptador macho PF + UAD 1/2"</v>
          </cell>
          <cell r="C47" t="str">
            <v>Un</v>
          </cell>
          <cell r="D47">
            <v>1</v>
          </cell>
          <cell r="E47">
            <v>2950</v>
          </cell>
        </row>
        <row r="48">
          <cell r="A48" t="str">
            <v>MAT,016</v>
          </cell>
          <cell r="B48" t="str">
            <v>Adaptador PVC macho de 1 1/2" presión</v>
          </cell>
          <cell r="C48" t="str">
            <v>Un</v>
          </cell>
          <cell r="D48">
            <v>1</v>
          </cell>
          <cell r="E48">
            <v>3688</v>
          </cell>
        </row>
        <row r="49">
          <cell r="A49" t="str">
            <v>MAT,017</v>
          </cell>
          <cell r="B49" t="str">
            <v>Adaptador PVC macho de 1" presión</v>
          </cell>
          <cell r="C49" t="str">
            <v>Un</v>
          </cell>
          <cell r="D49">
            <v>1</v>
          </cell>
          <cell r="E49">
            <v>1650</v>
          </cell>
        </row>
        <row r="50">
          <cell r="A50" t="str">
            <v>MAT,018</v>
          </cell>
          <cell r="B50" t="str">
            <v>Adaptador PVC macho de 1/2" presión</v>
          </cell>
          <cell r="C50" t="str">
            <v>Un</v>
          </cell>
          <cell r="D50">
            <v>1</v>
          </cell>
          <cell r="E50">
            <v>440</v>
          </cell>
        </row>
        <row r="51">
          <cell r="A51" t="str">
            <v>MAT,019</v>
          </cell>
          <cell r="B51" t="str">
            <v>Adaptador PVC macho de 2" presión</v>
          </cell>
          <cell r="C51" t="str">
            <v>Un</v>
          </cell>
          <cell r="D51">
            <v>1</v>
          </cell>
          <cell r="E51">
            <v>5403</v>
          </cell>
        </row>
        <row r="52">
          <cell r="A52" t="str">
            <v>MAT,020</v>
          </cell>
          <cell r="B52" t="str">
            <v>Adaptador PVC macho de 3/4" presión</v>
          </cell>
          <cell r="C52" t="str">
            <v>Un</v>
          </cell>
          <cell r="D52">
            <v>1</v>
          </cell>
          <cell r="E52">
            <v>800</v>
          </cell>
        </row>
        <row r="53">
          <cell r="A53" t="str">
            <v>MAT,021</v>
          </cell>
          <cell r="B53" t="str">
            <v>Adhesivo epóxico para pegar concreto fresco con endurecido de curado lento</v>
          </cell>
          <cell r="C53" t="str">
            <v>Kg</v>
          </cell>
          <cell r="D53">
            <v>1</v>
          </cell>
          <cell r="E53">
            <v>124388</v>
          </cell>
        </row>
        <row r="54">
          <cell r="A54" t="str">
            <v>MAT,258</v>
          </cell>
          <cell r="B54" t="str">
            <v>Adhesivo epóxico tipo IV grado 3 (ASTM C-881-02) para anclar barras de acero al concreto. X 600 ml (Sikadur® AnchorFix®-4 tubo x 600 m)</v>
          </cell>
          <cell r="C54" t="str">
            <v>Un</v>
          </cell>
          <cell r="D54">
            <v>1</v>
          </cell>
          <cell r="E54">
            <v>90482</v>
          </cell>
        </row>
        <row r="55">
          <cell r="A55" t="str">
            <v>MAT,022</v>
          </cell>
          <cell r="B55" t="str">
            <v>Adhesivo para piso de vinilo</v>
          </cell>
          <cell r="C55" t="str">
            <v>Gl</v>
          </cell>
          <cell r="D55">
            <v>1</v>
          </cell>
          <cell r="E55">
            <v>87900</v>
          </cell>
        </row>
        <row r="56">
          <cell r="A56" t="str">
            <v>MAT,023</v>
          </cell>
          <cell r="B56" t="str">
            <v>Adhesivo para tubería de pared estructural 310 ml</v>
          </cell>
          <cell r="C56" t="str">
            <v>Un</v>
          </cell>
          <cell r="D56">
            <v>1</v>
          </cell>
          <cell r="E56">
            <v>15000</v>
          </cell>
        </row>
        <row r="57">
          <cell r="A57" t="str">
            <v>MAT,024</v>
          </cell>
          <cell r="B57" t="str">
            <v>Adoquín de gres peatonal (5 x 10 x 20 cm)</v>
          </cell>
          <cell r="C57" t="str">
            <v>M2</v>
          </cell>
          <cell r="D57">
            <v>1</v>
          </cell>
          <cell r="E57">
            <v>40000</v>
          </cell>
        </row>
        <row r="58">
          <cell r="A58" t="str">
            <v>MAT,025</v>
          </cell>
          <cell r="B58" t="str">
            <v>Adoquín peatonal gris de concreto e = 0.06 m</v>
          </cell>
          <cell r="C58" t="str">
            <v>M2</v>
          </cell>
          <cell r="D58">
            <v>1</v>
          </cell>
          <cell r="E58">
            <v>49305</v>
          </cell>
        </row>
        <row r="59">
          <cell r="A59" t="str">
            <v>MAT,552</v>
          </cell>
          <cell r="B59" t="str">
            <v>Adoquín vehicular gris de concreto e = 0,08 m</v>
          </cell>
          <cell r="C59" t="str">
            <v>M2</v>
          </cell>
          <cell r="D59">
            <v>1</v>
          </cell>
          <cell r="E59">
            <v>59685</v>
          </cell>
        </row>
        <row r="60">
          <cell r="A60" t="str">
            <v>MAT,026</v>
          </cell>
          <cell r="B60" t="str">
            <v>Afirmado para mantenimiento vial y elementos no estructurales</v>
          </cell>
          <cell r="C60" t="str">
            <v>M3</v>
          </cell>
          <cell r="D60">
            <v>1</v>
          </cell>
          <cell r="E60">
            <v>23000</v>
          </cell>
        </row>
        <row r="61">
          <cell r="A61" t="str">
            <v>MAT,027</v>
          </cell>
          <cell r="B61" t="str">
            <v xml:space="preserve">Agua </v>
          </cell>
          <cell r="C61" t="str">
            <v>Lt</v>
          </cell>
          <cell r="D61">
            <v>1</v>
          </cell>
          <cell r="E61">
            <v>7</v>
          </cell>
        </row>
        <row r="62">
          <cell r="A62" t="str">
            <v>MAT,028</v>
          </cell>
          <cell r="B62" t="str">
            <v>Alambre de púas C 14</v>
          </cell>
          <cell r="C62" t="str">
            <v>M</v>
          </cell>
          <cell r="D62">
            <v>1</v>
          </cell>
          <cell r="E62">
            <v>547</v>
          </cell>
        </row>
        <row r="63">
          <cell r="A63" t="str">
            <v>MAT,029</v>
          </cell>
          <cell r="B63" t="str">
            <v xml:space="preserve">Alambre galvanizado C 12 </v>
          </cell>
          <cell r="C63" t="str">
            <v>Kg</v>
          </cell>
          <cell r="D63">
            <v>1</v>
          </cell>
          <cell r="E63">
            <v>8400</v>
          </cell>
        </row>
        <row r="64">
          <cell r="A64" t="str">
            <v>MAT,030</v>
          </cell>
          <cell r="B64" t="str">
            <v>Alambre negro calibre 18</v>
          </cell>
          <cell r="C64" t="str">
            <v>Kg</v>
          </cell>
          <cell r="D64">
            <v>1</v>
          </cell>
          <cell r="E64">
            <v>10320</v>
          </cell>
        </row>
        <row r="65">
          <cell r="A65" t="str">
            <v>MAT,031</v>
          </cell>
          <cell r="B65" t="str">
            <v>Alas para cerámica (wings)</v>
          </cell>
          <cell r="C65" t="str">
            <v>M</v>
          </cell>
          <cell r="D65">
            <v>1</v>
          </cell>
          <cell r="E65">
            <v>4348</v>
          </cell>
        </row>
        <row r="66">
          <cell r="A66" t="str">
            <v>MAT,517</v>
          </cell>
          <cell r="B66" t="str">
            <v>Almohadilla de neopreno 400 x 400 x 30 mm, reforzada con 1 platina de 12 mm</v>
          </cell>
          <cell r="C66" t="str">
            <v>Un</v>
          </cell>
          <cell r="D66">
            <v>1</v>
          </cell>
          <cell r="E66">
            <v>394606</v>
          </cell>
        </row>
        <row r="67">
          <cell r="A67" t="str">
            <v>MAT,641</v>
          </cell>
          <cell r="B67" t="str">
            <v>Almohadillas de neopreno dureza 60 (35 cm * 35 cm * 5 cm con 2 láminas de 3 mm)</v>
          </cell>
          <cell r="C67" t="str">
            <v>Un</v>
          </cell>
          <cell r="D67">
            <v>1</v>
          </cell>
          <cell r="E67">
            <v>591909</v>
          </cell>
        </row>
        <row r="68">
          <cell r="A68" t="str">
            <v>MAT,032</v>
          </cell>
          <cell r="B68" t="str">
            <v>Amarras con tapa plástica</v>
          </cell>
          <cell r="C68" t="str">
            <v>Un</v>
          </cell>
          <cell r="D68">
            <v>1</v>
          </cell>
          <cell r="E68">
            <v>395</v>
          </cell>
        </row>
        <row r="69">
          <cell r="A69" t="str">
            <v>MAT,033</v>
          </cell>
          <cell r="B69" t="str">
            <v>Amortiguador de 360 mm, calibre 3/16", galvanizado en caliente, incluye tornillería</v>
          </cell>
          <cell r="C69" t="str">
            <v>Un</v>
          </cell>
          <cell r="D69">
            <v>1</v>
          </cell>
          <cell r="E69">
            <v>19522.704000000002</v>
          </cell>
        </row>
        <row r="70">
          <cell r="A70" t="str">
            <v>MAT,034</v>
          </cell>
          <cell r="B70" t="str">
            <v>Ángulo de 1 1/2" x 1/8"</v>
          </cell>
          <cell r="C70" t="str">
            <v>M</v>
          </cell>
          <cell r="D70">
            <v>1</v>
          </cell>
          <cell r="E70">
            <v>8393</v>
          </cell>
        </row>
        <row r="71">
          <cell r="A71" t="str">
            <v>MAT,035</v>
          </cell>
          <cell r="B71" t="str">
            <v>Ángulo de 1" x 1/8"</v>
          </cell>
          <cell r="C71" t="str">
            <v>M</v>
          </cell>
          <cell r="D71">
            <v>1</v>
          </cell>
          <cell r="E71">
            <v>6464</v>
          </cell>
        </row>
        <row r="72">
          <cell r="A72" t="str">
            <v>MAT,036</v>
          </cell>
          <cell r="B72" t="str">
            <v>Ángulo de 2" x 3/16"</v>
          </cell>
          <cell r="C72" t="str">
            <v>M</v>
          </cell>
          <cell r="D72">
            <v>1</v>
          </cell>
          <cell r="E72">
            <v>19691</v>
          </cell>
        </row>
        <row r="73">
          <cell r="A73" t="str">
            <v>MAT,516</v>
          </cell>
          <cell r="B73" t="str">
            <v>Ángulo de 2" x 1/8"</v>
          </cell>
          <cell r="C73" t="str">
            <v>M</v>
          </cell>
          <cell r="D73">
            <v>1</v>
          </cell>
          <cell r="E73">
            <v>13048</v>
          </cell>
        </row>
        <row r="74">
          <cell r="A74" t="str">
            <v>MAT,037</v>
          </cell>
          <cell r="B74" t="str">
            <v>Ángulo perimetral de 2,44 m</v>
          </cell>
          <cell r="C74" t="str">
            <v>Un</v>
          </cell>
          <cell r="D74">
            <v>1</v>
          </cell>
          <cell r="E74">
            <v>15772</v>
          </cell>
        </row>
        <row r="75">
          <cell r="A75" t="str">
            <v>MAT,038</v>
          </cell>
          <cell r="B75" t="str">
            <v>Anticorrosivo gris</v>
          </cell>
          <cell r="C75" t="str">
            <v>Gl</v>
          </cell>
          <cell r="D75">
            <v>1</v>
          </cell>
          <cell r="E75">
            <v>42840</v>
          </cell>
        </row>
        <row r="76">
          <cell r="A76" t="str">
            <v>MAT,039</v>
          </cell>
          <cell r="B76" t="str">
            <v>Antisol rojo</v>
          </cell>
          <cell r="C76" t="str">
            <v>Kg</v>
          </cell>
          <cell r="D76">
            <v>1</v>
          </cell>
          <cell r="E76">
            <v>14495</v>
          </cell>
        </row>
        <row r="77">
          <cell r="A77" t="str">
            <v>MAT,040</v>
          </cell>
          <cell r="B77" t="str">
            <v xml:space="preserve">Arena </v>
          </cell>
          <cell r="C77" t="str">
            <v>M3</v>
          </cell>
          <cell r="D77">
            <v>1</v>
          </cell>
          <cell r="E77">
            <v>33333</v>
          </cell>
        </row>
        <row r="78">
          <cell r="A78" t="str">
            <v>MAT,041</v>
          </cell>
          <cell r="B78" t="str">
            <v>Arenón</v>
          </cell>
          <cell r="C78" t="str">
            <v>M3</v>
          </cell>
          <cell r="D78">
            <v>1</v>
          </cell>
          <cell r="E78">
            <v>136850</v>
          </cell>
        </row>
        <row r="79">
          <cell r="A79" t="str">
            <v>MAT,042</v>
          </cell>
          <cell r="B79" t="str">
            <v>Aro base y aro tapa de H. F. d = 0,60 m</v>
          </cell>
          <cell r="C79" t="str">
            <v>Un</v>
          </cell>
          <cell r="D79">
            <v>1</v>
          </cell>
          <cell r="E79">
            <v>385914</v>
          </cell>
        </row>
        <row r="80">
          <cell r="A80" t="str">
            <v>MAT,043</v>
          </cell>
          <cell r="B80" t="str">
            <v>Aro para baloncesto, incluye malla</v>
          </cell>
          <cell r="C80" t="str">
            <v>Un</v>
          </cell>
          <cell r="D80">
            <v>1</v>
          </cell>
          <cell r="E80">
            <v>90000</v>
          </cell>
        </row>
        <row r="81">
          <cell r="A81" t="str">
            <v>MAT,512</v>
          </cell>
          <cell r="B81" t="str">
            <v>Asfalto para liga tipo CRR 1 o CRR 2</v>
          </cell>
          <cell r="C81" t="str">
            <v>Kg</v>
          </cell>
          <cell r="D81">
            <v>1</v>
          </cell>
          <cell r="E81">
            <v>9388.8888888888887</v>
          </cell>
        </row>
        <row r="82">
          <cell r="A82" t="str">
            <v>MAT,044</v>
          </cell>
          <cell r="B82" t="str">
            <v>Asfalto líquido MC 30 para imprimar</v>
          </cell>
          <cell r="C82" t="str">
            <v>Gl</v>
          </cell>
          <cell r="D82">
            <v>1</v>
          </cell>
          <cell r="E82">
            <v>5772</v>
          </cell>
        </row>
        <row r="83">
          <cell r="A83" t="str">
            <v>MAT,654</v>
          </cell>
          <cell r="B83" t="str">
            <v>Azadones con cabo</v>
          </cell>
          <cell r="C83" t="str">
            <v>Un</v>
          </cell>
          <cell r="D83">
            <v>1</v>
          </cell>
          <cell r="E83">
            <v>50000</v>
          </cell>
        </row>
        <row r="84">
          <cell r="A84" t="str">
            <v>MAT,524</v>
          </cell>
          <cell r="B84" t="str">
            <v>Baldosa grano tradicional blanco Huila BH5 de 30 x 30 cm. Tipo Alfa o similar. Fondo blanco (Gran Terrazzo Granito de 40 x 60 cm)</v>
          </cell>
          <cell r="C84" t="str">
            <v>M2</v>
          </cell>
          <cell r="D84">
            <v>1</v>
          </cell>
          <cell r="E84">
            <v>97700</v>
          </cell>
        </row>
        <row r="85">
          <cell r="A85" t="str">
            <v>MAT,045</v>
          </cell>
          <cell r="B85" t="str">
            <v>Baldosa de cemento de 0,25 x 0,25 m</v>
          </cell>
          <cell r="C85" t="str">
            <v>M2</v>
          </cell>
          <cell r="D85">
            <v>1</v>
          </cell>
          <cell r="E85">
            <v>23355</v>
          </cell>
        </row>
        <row r="86">
          <cell r="A86" t="str">
            <v>MAT,046</v>
          </cell>
          <cell r="B86" t="str">
            <v>Baldosa tipo Terrazzo Nº 5 P5B de 30 x 30 cm</v>
          </cell>
          <cell r="C86" t="str">
            <v>M2</v>
          </cell>
          <cell r="D86">
            <v>1</v>
          </cell>
          <cell r="E86">
            <v>75699</v>
          </cell>
        </row>
        <row r="87">
          <cell r="A87" t="str">
            <v>MAT,047</v>
          </cell>
          <cell r="B87" t="str">
            <v>Barniz intemperie brillante</v>
          </cell>
          <cell r="C87" t="str">
            <v>Gl</v>
          </cell>
          <cell r="D87">
            <v>1</v>
          </cell>
          <cell r="E87">
            <v>67811</v>
          </cell>
        </row>
        <row r="88">
          <cell r="A88" t="str">
            <v>MAT,639</v>
          </cell>
          <cell r="B88" t="str">
            <v>Bisagra de cobre 3 1/2"</v>
          </cell>
          <cell r="C88" t="str">
            <v>Un</v>
          </cell>
          <cell r="D88">
            <v>1</v>
          </cell>
          <cell r="E88">
            <v>7295</v>
          </cell>
        </row>
        <row r="89">
          <cell r="A89" t="str">
            <v>MAT,048</v>
          </cell>
          <cell r="B89" t="str">
            <v>Bisagra de hierro para puerta</v>
          </cell>
          <cell r="C89" t="str">
            <v>Un</v>
          </cell>
          <cell r="D89">
            <v>1</v>
          </cell>
          <cell r="E89">
            <v>7300</v>
          </cell>
        </row>
        <row r="90">
          <cell r="A90" t="str">
            <v>MAT,531</v>
          </cell>
          <cell r="B90" t="str">
            <v>Bisagra de hierro para rejilla cañuela</v>
          </cell>
          <cell r="C90" t="str">
            <v>Un</v>
          </cell>
          <cell r="D90">
            <v>1</v>
          </cell>
          <cell r="E90">
            <v>11900</v>
          </cell>
        </row>
        <row r="91">
          <cell r="A91" t="str">
            <v>MAT,528</v>
          </cell>
          <cell r="B91" t="str">
            <v>Bisagra armillar hierro 2"</v>
          </cell>
          <cell r="C91" t="str">
            <v>Un</v>
          </cell>
          <cell r="D91">
            <v>1</v>
          </cell>
          <cell r="E91">
            <v>3375</v>
          </cell>
        </row>
        <row r="92">
          <cell r="A92" t="str">
            <v>MAT,049</v>
          </cell>
          <cell r="B92" t="str">
            <v>Bloque de cemento de 0,14 x 0,19 x 0,39 m</v>
          </cell>
          <cell r="C92" t="str">
            <v>Un</v>
          </cell>
          <cell r="D92">
            <v>1</v>
          </cell>
          <cell r="E92">
            <v>3375</v>
          </cell>
        </row>
        <row r="93">
          <cell r="A93" t="str">
            <v>MAT,050</v>
          </cell>
          <cell r="B93" t="str">
            <v>Bloque de cemento de 0,14 x 0,19 x 0,39 m estructural</v>
          </cell>
          <cell r="C93" t="str">
            <v>Un</v>
          </cell>
          <cell r="D93">
            <v>1</v>
          </cell>
          <cell r="E93">
            <v>4900</v>
          </cell>
        </row>
        <row r="94">
          <cell r="A94" t="str">
            <v>MAT,051</v>
          </cell>
          <cell r="B94" t="str">
            <v>Bloque de vidrio 20 x 20 cm</v>
          </cell>
          <cell r="C94" t="str">
            <v>Un</v>
          </cell>
          <cell r="D94">
            <v>1</v>
          </cell>
          <cell r="E94">
            <v>8900</v>
          </cell>
        </row>
        <row r="95">
          <cell r="A95" t="str">
            <v>MAT,052</v>
          </cell>
          <cell r="B95" t="str">
            <v>Bloque piedra de 0,14 x 0,19 x 0,39 m</v>
          </cell>
          <cell r="C95" t="str">
            <v>Un</v>
          </cell>
          <cell r="D95">
            <v>1</v>
          </cell>
          <cell r="E95">
            <v>2813</v>
          </cell>
        </row>
        <row r="96">
          <cell r="A96" t="str">
            <v>MAT,053</v>
          </cell>
          <cell r="B96" t="str">
            <v>Bolsacreto 1101 o similar</v>
          </cell>
          <cell r="C96" t="str">
            <v>Un</v>
          </cell>
          <cell r="D96">
            <v>1</v>
          </cell>
          <cell r="E96">
            <v>18399.588</v>
          </cell>
        </row>
        <row r="97">
          <cell r="A97" t="str">
            <v>MAT,054</v>
          </cell>
          <cell r="B97" t="str">
            <v>Bolsacreto 1401 o similar</v>
          </cell>
          <cell r="C97" t="str">
            <v>Un</v>
          </cell>
          <cell r="D97">
            <v>1</v>
          </cell>
          <cell r="E97">
            <v>22714</v>
          </cell>
        </row>
        <row r="98">
          <cell r="A98" t="str">
            <v>MAT,055</v>
          </cell>
          <cell r="B98" t="str">
            <v>Boquilla para enchape</v>
          </cell>
          <cell r="C98" t="str">
            <v>Kg</v>
          </cell>
          <cell r="D98">
            <v>1</v>
          </cell>
          <cell r="E98">
            <v>6190</v>
          </cell>
        </row>
        <row r="99">
          <cell r="A99" t="str">
            <v>MAT,509</v>
          </cell>
          <cell r="B99" t="str">
            <v>Bórax</v>
          </cell>
          <cell r="C99" t="str">
            <v>Kg</v>
          </cell>
          <cell r="D99">
            <v>1</v>
          </cell>
          <cell r="E99">
            <v>8594</v>
          </cell>
        </row>
        <row r="100">
          <cell r="A100" t="str">
            <v>MAT,513</v>
          </cell>
          <cell r="B100" t="str">
            <v>Bordillo prefabricado A80 (800 x 200 x 350 mm)</v>
          </cell>
          <cell r="C100" t="str">
            <v>Un</v>
          </cell>
          <cell r="D100">
            <v>1</v>
          </cell>
          <cell r="E100">
            <v>25333</v>
          </cell>
        </row>
        <row r="101">
          <cell r="A101" t="str">
            <v>MAT,545</v>
          </cell>
          <cell r="B101" t="str">
            <v>Breaker 3 X 100A Qcx-3100N</v>
          </cell>
          <cell r="C101" t="str">
            <v>Un</v>
          </cell>
          <cell r="D101">
            <v>1</v>
          </cell>
          <cell r="E101">
            <v>119500</v>
          </cell>
        </row>
        <row r="102">
          <cell r="A102" t="str">
            <v>MAT,056</v>
          </cell>
          <cell r="B102" t="str">
            <v>Breaker monofásico de 60A</v>
          </cell>
          <cell r="C102" t="str">
            <v>Un</v>
          </cell>
          <cell r="D102">
            <v>1</v>
          </cell>
          <cell r="E102">
            <v>11300</v>
          </cell>
        </row>
        <row r="103">
          <cell r="A103" t="str">
            <v>MAT,057</v>
          </cell>
          <cell r="B103" t="str">
            <v>Buggy liviano antipinchazo 6 pies3</v>
          </cell>
          <cell r="C103" t="str">
            <v>Un</v>
          </cell>
          <cell r="D103">
            <v>1</v>
          </cell>
          <cell r="E103">
            <v>222345</v>
          </cell>
        </row>
        <row r="104">
          <cell r="A104" t="str">
            <v>MAT,058</v>
          </cell>
          <cell r="B104" t="str">
            <v>Caballete canaleta 90 articulado (ambos) l = 0.91 m</v>
          </cell>
          <cell r="C104" t="str">
            <v>M</v>
          </cell>
          <cell r="D104">
            <v>1</v>
          </cell>
          <cell r="E104">
            <v>46788</v>
          </cell>
        </row>
        <row r="105">
          <cell r="A105" t="str">
            <v>MAT,059</v>
          </cell>
          <cell r="B105" t="str">
            <v>Caballete canaleta 90 fijo</v>
          </cell>
          <cell r="C105" t="str">
            <v>M</v>
          </cell>
          <cell r="D105">
            <v>1</v>
          </cell>
          <cell r="E105">
            <v>36088</v>
          </cell>
        </row>
        <row r="106">
          <cell r="A106" t="str">
            <v>MAT,553</v>
          </cell>
          <cell r="B106" t="str">
            <v>Caballete teja ondulada fibrocemento tipo español articulado 2 piezas</v>
          </cell>
          <cell r="C106" t="str">
            <v>M</v>
          </cell>
          <cell r="D106">
            <v>1</v>
          </cell>
          <cell r="E106">
            <v>69320</v>
          </cell>
        </row>
        <row r="107">
          <cell r="A107" t="str">
            <v>MAT,554</v>
          </cell>
          <cell r="B107" t="str">
            <v>Caballete teja ondulada fibrocemento fijo l = 0,873 m</v>
          </cell>
          <cell r="C107" t="str">
            <v>M</v>
          </cell>
          <cell r="D107">
            <v>1</v>
          </cell>
          <cell r="E107">
            <v>44418</v>
          </cell>
        </row>
        <row r="108">
          <cell r="A108" t="str">
            <v>MAT,060</v>
          </cell>
          <cell r="B108" t="str">
            <v>Caballete thermoacustic</v>
          </cell>
          <cell r="C108" t="str">
            <v>M</v>
          </cell>
          <cell r="D108">
            <v>1</v>
          </cell>
          <cell r="E108">
            <v>68138</v>
          </cell>
        </row>
        <row r="109">
          <cell r="A109" t="str">
            <v>MAT,061</v>
          </cell>
          <cell r="B109" t="str">
            <v>Calados de 20 x 20 x 10 cm en gres</v>
          </cell>
          <cell r="C109" t="str">
            <v>Un</v>
          </cell>
          <cell r="D109">
            <v>1</v>
          </cell>
          <cell r="E109">
            <v>2400</v>
          </cell>
        </row>
        <row r="110">
          <cell r="A110" t="str">
            <v>MAT,555</v>
          </cell>
          <cell r="B110" t="str">
            <v>Calados en concreto 12 x 20 x 40 (12 un/m2)</v>
          </cell>
          <cell r="C110" t="str">
            <v>M2</v>
          </cell>
          <cell r="D110">
            <v>1</v>
          </cell>
          <cell r="E110">
            <v>49824</v>
          </cell>
        </row>
        <row r="111">
          <cell r="A111" t="str">
            <v>MAT,062</v>
          </cell>
          <cell r="B111" t="str">
            <v>Cañabrava</v>
          </cell>
          <cell r="C111" t="str">
            <v>Un</v>
          </cell>
          <cell r="D111">
            <v>1</v>
          </cell>
          <cell r="E111">
            <v>6600</v>
          </cell>
        </row>
        <row r="112">
          <cell r="A112" t="str">
            <v>MAT,548</v>
          </cell>
          <cell r="B112" t="str">
            <v>Canaleta 90 fibrocemento</v>
          </cell>
          <cell r="C112" t="str">
            <v>M2</v>
          </cell>
          <cell r="D112">
            <v>1</v>
          </cell>
          <cell r="E112">
            <v>42777.018000000004</v>
          </cell>
        </row>
        <row r="113">
          <cell r="A113" t="str">
            <v>MAT,522</v>
          </cell>
          <cell r="B113" t="str">
            <v>Canal D = 60 cm de 2,4 m calibre 26</v>
          </cell>
          <cell r="C113" t="str">
            <v>Un</v>
          </cell>
          <cell r="D113">
            <v>1</v>
          </cell>
          <cell r="E113">
            <v>6891</v>
          </cell>
        </row>
        <row r="114">
          <cell r="A114" t="str">
            <v>MAT,063</v>
          </cell>
          <cell r="B114" t="str">
            <v>Canal PVC Tipo amazonas o similar</v>
          </cell>
          <cell r="C114" t="str">
            <v>M</v>
          </cell>
          <cell r="D114">
            <v>1</v>
          </cell>
          <cell r="E114">
            <v>29300</v>
          </cell>
        </row>
        <row r="115">
          <cell r="A115" t="str">
            <v>MAT,064</v>
          </cell>
          <cell r="B115" t="str">
            <v>Capa plástica para adulto contra lluvia (1,50 x 2 m)</v>
          </cell>
          <cell r="C115" t="str">
            <v>Un</v>
          </cell>
          <cell r="D115">
            <v>1</v>
          </cell>
          <cell r="E115">
            <v>35900</v>
          </cell>
        </row>
        <row r="116">
          <cell r="A116" t="str">
            <v>MAT,654</v>
          </cell>
          <cell r="B116" t="str">
            <v>Captafaro</v>
          </cell>
          <cell r="C116" t="str">
            <v>Un</v>
          </cell>
          <cell r="D116">
            <v>1</v>
          </cell>
          <cell r="E116">
            <v>4152</v>
          </cell>
        </row>
        <row r="117">
          <cell r="A117" t="str">
            <v>MAT,065</v>
          </cell>
          <cell r="B117" t="str">
            <v>Carburo</v>
          </cell>
          <cell r="C117" t="str">
            <v>Kg</v>
          </cell>
          <cell r="D117">
            <v>1</v>
          </cell>
          <cell r="E117">
            <v>12050</v>
          </cell>
        </row>
        <row r="118">
          <cell r="A118" t="str">
            <v>MAT,066</v>
          </cell>
          <cell r="B118" t="str">
            <v>Casco tipo obrero</v>
          </cell>
          <cell r="C118" t="str">
            <v>Un</v>
          </cell>
          <cell r="D118">
            <v>1</v>
          </cell>
          <cell r="E118">
            <v>15811</v>
          </cell>
        </row>
        <row r="119">
          <cell r="A119" t="str">
            <v>MAT,525</v>
          </cell>
          <cell r="B119" t="str">
            <v>Casetón h = 0,30,  a = 0,65 m</v>
          </cell>
          <cell r="C119" t="str">
            <v>M</v>
          </cell>
          <cell r="D119">
            <v>1</v>
          </cell>
          <cell r="E119">
            <v>10000</v>
          </cell>
        </row>
        <row r="120">
          <cell r="A120" t="str">
            <v>MAT.546</v>
          </cell>
          <cell r="B120" t="str">
            <v>Casetón h = 0,35, a = 0,65 m</v>
          </cell>
          <cell r="C120" t="str">
            <v>M</v>
          </cell>
          <cell r="D120">
            <v>1</v>
          </cell>
          <cell r="E120">
            <v>11667</v>
          </cell>
        </row>
        <row r="121">
          <cell r="A121" t="str">
            <v>MAT,547</v>
          </cell>
          <cell r="B121" t="str">
            <v>Casetón h = 0,40, a = 0,65 m</v>
          </cell>
          <cell r="C121" t="str">
            <v>M</v>
          </cell>
          <cell r="D121">
            <v>1</v>
          </cell>
          <cell r="E121">
            <v>13333</v>
          </cell>
        </row>
        <row r="122">
          <cell r="A122" t="str">
            <v>MAT,520</v>
          </cell>
          <cell r="B122" t="str">
            <v>Casetón h = 0,45, a = 0,65 m</v>
          </cell>
          <cell r="C122" t="str">
            <v>M</v>
          </cell>
          <cell r="D122">
            <v>1</v>
          </cell>
          <cell r="E122">
            <v>15000</v>
          </cell>
        </row>
        <row r="123">
          <cell r="A123" t="str">
            <v>MAT,521</v>
          </cell>
          <cell r="B123" t="str">
            <v>Casetón h = 0,50, a = 0,65 m</v>
          </cell>
          <cell r="C123" t="str">
            <v>M</v>
          </cell>
          <cell r="D123">
            <v>1</v>
          </cell>
          <cell r="E123">
            <v>16667</v>
          </cell>
        </row>
        <row r="124">
          <cell r="A124" t="str">
            <v>MAT,067</v>
          </cell>
          <cell r="B124" t="str">
            <v>Cemento blanco</v>
          </cell>
          <cell r="C124" t="str">
            <v>Kg</v>
          </cell>
          <cell r="D124">
            <v>1</v>
          </cell>
          <cell r="E124">
            <v>1551</v>
          </cell>
        </row>
        <row r="125">
          <cell r="A125" t="str">
            <v>MAT,069</v>
          </cell>
          <cell r="B125" t="str">
            <v>Cepas, macollas o matas de pasto</v>
          </cell>
          <cell r="C125" t="str">
            <v>Un</v>
          </cell>
          <cell r="D125">
            <v>1</v>
          </cell>
          <cell r="E125">
            <v>1245.6000000000001</v>
          </cell>
        </row>
        <row r="126">
          <cell r="A126" t="str">
            <v>MAT,070</v>
          </cell>
          <cell r="B126" t="str">
            <v>Cera</v>
          </cell>
          <cell r="C126" t="str">
            <v>Lb</v>
          </cell>
          <cell r="D126">
            <v>1</v>
          </cell>
          <cell r="E126">
            <v>8393</v>
          </cell>
        </row>
        <row r="127">
          <cell r="A127" t="str">
            <v>MAT,071</v>
          </cell>
          <cell r="B127" t="str">
            <v>Cerámica blanca de 1ra. de 20,5 x 20,5 cm tipo Egeo</v>
          </cell>
          <cell r="C127" t="str">
            <v>M2</v>
          </cell>
          <cell r="D127">
            <v>1</v>
          </cell>
          <cell r="E127">
            <v>26125</v>
          </cell>
        </row>
        <row r="128">
          <cell r="A128" t="str">
            <v>MAT,072</v>
          </cell>
          <cell r="B128" t="str">
            <v>Cerámica color 1ra. de 25 x 25 cm tipo Macedonia</v>
          </cell>
          <cell r="C128" t="str">
            <v>M2</v>
          </cell>
          <cell r="D128">
            <v>1</v>
          </cell>
          <cell r="E128">
            <v>20033.400000000001</v>
          </cell>
        </row>
        <row r="129">
          <cell r="A129" t="str">
            <v>MAT,073</v>
          </cell>
          <cell r="B129" t="str">
            <v>Cerámica de 1ra. de 20 x 20 cm tipo Duratech</v>
          </cell>
          <cell r="C129" t="str">
            <v>M2</v>
          </cell>
          <cell r="D129">
            <v>1</v>
          </cell>
          <cell r="E129">
            <v>14300</v>
          </cell>
        </row>
        <row r="130">
          <cell r="A130" t="str">
            <v>MAT,074</v>
          </cell>
          <cell r="B130" t="str">
            <v>Cerámica de 1ra. de 20 x 20 cm tipo Ecocerámica</v>
          </cell>
          <cell r="C130" t="str">
            <v>M2</v>
          </cell>
          <cell r="D130">
            <v>1</v>
          </cell>
          <cell r="E130">
            <v>14145</v>
          </cell>
        </row>
        <row r="131">
          <cell r="A131" t="str">
            <v>MAT,075</v>
          </cell>
          <cell r="B131" t="str">
            <v>Cerámica de 1ra. de 40 x 40 cm tipo Mangle Euro-cerámica</v>
          </cell>
          <cell r="C131" t="str">
            <v>M2</v>
          </cell>
          <cell r="D131">
            <v>1</v>
          </cell>
          <cell r="E131">
            <v>21486.600000000002</v>
          </cell>
        </row>
        <row r="132">
          <cell r="A132" t="str">
            <v>MAT,076</v>
          </cell>
          <cell r="B132" t="str">
            <v>Cerámica de 1ra. trafico 4 de 32 x 32 cm tipo Terranova</v>
          </cell>
          <cell r="C132" t="str">
            <v>M2</v>
          </cell>
          <cell r="D132">
            <v>1</v>
          </cell>
          <cell r="E132">
            <v>28989</v>
          </cell>
        </row>
        <row r="133">
          <cell r="A133" t="str">
            <v>MAT,077</v>
          </cell>
          <cell r="B133" t="str">
            <v>Cerámica piso Antique 30.5 x 30.5 cm, tipo Alfa o similar, color blanco o beige</v>
          </cell>
          <cell r="C133" t="str">
            <v>M2</v>
          </cell>
          <cell r="D133">
            <v>1</v>
          </cell>
          <cell r="E133">
            <v>24300</v>
          </cell>
        </row>
        <row r="134">
          <cell r="A134" t="str">
            <v>MAT,078</v>
          </cell>
          <cell r="B134" t="str">
            <v>Cerámica tipo Terrazzo de 42,5 x 42,5 cm gris piso</v>
          </cell>
          <cell r="C134" t="str">
            <v>M2</v>
          </cell>
          <cell r="D134">
            <v>1</v>
          </cell>
          <cell r="E134">
            <v>55209</v>
          </cell>
        </row>
        <row r="135">
          <cell r="A135" t="str">
            <v>MAT,079</v>
          </cell>
          <cell r="B135" t="str">
            <v>Cercha metálica 5 - 12 m, incluye anticorrosivo</v>
          </cell>
          <cell r="C135" t="str">
            <v>M</v>
          </cell>
          <cell r="D135">
            <v>1</v>
          </cell>
          <cell r="E135">
            <v>137535</v>
          </cell>
        </row>
        <row r="136">
          <cell r="A136" t="str">
            <v>MAT,080</v>
          </cell>
          <cell r="B136" t="str">
            <v>Chalecos para obras banda reflectiva</v>
          </cell>
          <cell r="C136" t="str">
            <v>Un</v>
          </cell>
          <cell r="D136">
            <v>1</v>
          </cell>
          <cell r="E136">
            <v>16658</v>
          </cell>
        </row>
        <row r="137">
          <cell r="A137" t="str">
            <v>MAT,081</v>
          </cell>
          <cell r="B137" t="str">
            <v>Chapa de bola fina de madera Schlage o similar</v>
          </cell>
          <cell r="C137" t="str">
            <v>Un</v>
          </cell>
          <cell r="D137">
            <v>1</v>
          </cell>
          <cell r="E137">
            <v>42854</v>
          </cell>
        </row>
        <row r="138">
          <cell r="A138" t="str">
            <v>MAT,082</v>
          </cell>
          <cell r="B138" t="str">
            <v>Chapa fina tipo Yale para portón de seguridad</v>
          </cell>
          <cell r="C138" t="str">
            <v>Un</v>
          </cell>
          <cell r="D138">
            <v>1</v>
          </cell>
          <cell r="E138">
            <v>61723</v>
          </cell>
        </row>
        <row r="139">
          <cell r="A139" t="str">
            <v>MAT,083</v>
          </cell>
          <cell r="B139" t="str">
            <v>Cheque de 1 1/2" 200 psi</v>
          </cell>
          <cell r="C139" t="str">
            <v>Un</v>
          </cell>
          <cell r="D139">
            <v>1</v>
          </cell>
          <cell r="E139">
            <v>50950</v>
          </cell>
        </row>
        <row r="140">
          <cell r="A140" t="str">
            <v>MAT,084</v>
          </cell>
          <cell r="B140" t="str">
            <v>Cheque de 1"</v>
          </cell>
          <cell r="C140" t="str">
            <v>Un</v>
          </cell>
          <cell r="D140">
            <v>1</v>
          </cell>
          <cell r="E140">
            <v>39900</v>
          </cell>
        </row>
        <row r="141">
          <cell r="A141" t="str">
            <v>MAT,085</v>
          </cell>
          <cell r="B141" t="str">
            <v>Cheque de 1/2"</v>
          </cell>
          <cell r="C141" t="str">
            <v>Un</v>
          </cell>
          <cell r="D141">
            <v>1</v>
          </cell>
          <cell r="E141">
            <v>41391</v>
          </cell>
        </row>
        <row r="142">
          <cell r="A142" t="str">
            <v>MAT,647</v>
          </cell>
          <cell r="B142" t="str">
            <v>Cheque de 1/2" en bronce fundido</v>
          </cell>
          <cell r="C142" t="str">
            <v>un</v>
          </cell>
          <cell r="D142">
            <v>1</v>
          </cell>
          <cell r="E142">
            <v>62200</v>
          </cell>
        </row>
        <row r="143">
          <cell r="A143" t="str">
            <v>MAT,644</v>
          </cell>
          <cell r="B143" t="str">
            <v>Cheque de 3/4" en bronce fundido</v>
          </cell>
          <cell r="C143" t="str">
            <v>un</v>
          </cell>
          <cell r="D143">
            <v>1</v>
          </cell>
          <cell r="E143">
            <v>62253</v>
          </cell>
        </row>
        <row r="144">
          <cell r="A144" t="str">
            <v>MAT,648</v>
          </cell>
          <cell r="B144" t="str">
            <v>Cheque de 1" en bronce fundido</v>
          </cell>
          <cell r="C144" t="str">
            <v>un</v>
          </cell>
          <cell r="D144">
            <v>1</v>
          </cell>
          <cell r="E144">
            <v>124900</v>
          </cell>
        </row>
        <row r="145">
          <cell r="A145" t="str">
            <v>MAT,649</v>
          </cell>
          <cell r="B145" t="str">
            <v>Cheque de 1 1/2" en bronce fundido</v>
          </cell>
          <cell r="C145" t="str">
            <v>un</v>
          </cell>
          <cell r="D145">
            <v>1</v>
          </cell>
          <cell r="E145">
            <v>356200</v>
          </cell>
        </row>
        <row r="146">
          <cell r="A146" t="str">
            <v>MAT,086</v>
          </cell>
          <cell r="B146" t="str">
            <v>Cielo falso en aluminio anoloc e icopor perlita lisa</v>
          </cell>
          <cell r="C146" t="str">
            <v>M2</v>
          </cell>
          <cell r="D146">
            <v>1</v>
          </cell>
          <cell r="E146">
            <v>17133</v>
          </cell>
        </row>
        <row r="147">
          <cell r="A147" t="str">
            <v>MAT,087</v>
          </cell>
          <cell r="B147" t="str">
            <v>Cielo falso en aluminio anoloc e icopor perlita sintética</v>
          </cell>
          <cell r="C147" t="str">
            <v>M2</v>
          </cell>
          <cell r="D147">
            <v>1</v>
          </cell>
          <cell r="E147">
            <v>17980</v>
          </cell>
        </row>
        <row r="148">
          <cell r="A148" t="str">
            <v>MAT,088</v>
          </cell>
          <cell r="B148" t="str">
            <v>Cielo falso en aluminio natural e icopor perlita lisa</v>
          </cell>
          <cell r="C148" t="str">
            <v>M2</v>
          </cell>
          <cell r="D148">
            <v>1</v>
          </cell>
          <cell r="E148">
            <v>7990</v>
          </cell>
        </row>
        <row r="149">
          <cell r="A149" t="str">
            <v>MAT,089</v>
          </cell>
          <cell r="B149" t="str">
            <v>Cielo falso en aluminio natural e icopor perlita sintética</v>
          </cell>
          <cell r="C149" t="str">
            <v>M2</v>
          </cell>
          <cell r="D149">
            <v>1</v>
          </cell>
          <cell r="E149">
            <v>15980</v>
          </cell>
        </row>
        <row r="150">
          <cell r="A150" t="str">
            <v>MAT,090</v>
          </cell>
          <cell r="B150" t="str">
            <v>Cielo falso en luxalón</v>
          </cell>
          <cell r="C150" t="str">
            <v>M2</v>
          </cell>
          <cell r="D150">
            <v>1</v>
          </cell>
          <cell r="E150">
            <v>280363.8</v>
          </cell>
        </row>
        <row r="151">
          <cell r="A151" t="str">
            <v>MAT,091</v>
          </cell>
          <cell r="B151" t="str">
            <v>Cinta aislante rollo 19 mm x 20 m 3/4</v>
          </cell>
          <cell r="C151" t="str">
            <v>Un</v>
          </cell>
          <cell r="D151">
            <v>1</v>
          </cell>
          <cell r="E151">
            <v>6317</v>
          </cell>
        </row>
        <row r="152">
          <cell r="A152" t="str">
            <v>MAT,092</v>
          </cell>
          <cell r="B152" t="str">
            <v>Cinta antideslizante de 25 mm</v>
          </cell>
          <cell r="C152" t="str">
            <v>M</v>
          </cell>
          <cell r="D152">
            <v>1</v>
          </cell>
          <cell r="E152">
            <v>7215</v>
          </cell>
        </row>
        <row r="153">
          <cell r="A153" t="str">
            <v>MAT,093</v>
          </cell>
          <cell r="B153" t="str">
            <v>Cinta bandit de 3/4"</v>
          </cell>
          <cell r="C153" t="str">
            <v>M</v>
          </cell>
          <cell r="D153">
            <v>1</v>
          </cell>
          <cell r="E153">
            <v>126</v>
          </cell>
        </row>
        <row r="154">
          <cell r="A154" t="str">
            <v>MAT,094</v>
          </cell>
          <cell r="B154" t="str">
            <v>Cinta de papel</v>
          </cell>
          <cell r="C154" t="str">
            <v>M</v>
          </cell>
          <cell r="D154">
            <v>1</v>
          </cell>
          <cell r="E154">
            <v>133</v>
          </cell>
        </row>
        <row r="155">
          <cell r="A155" t="str">
            <v>MAT,095</v>
          </cell>
          <cell r="B155" t="str">
            <v>Cinta de señalización Cal 6</v>
          </cell>
          <cell r="C155" t="str">
            <v>M</v>
          </cell>
          <cell r="D155">
            <v>1</v>
          </cell>
          <cell r="E155">
            <v>177</v>
          </cell>
        </row>
        <row r="156">
          <cell r="A156" t="str">
            <v>MAT,096</v>
          </cell>
          <cell r="B156" t="str">
            <v>Cinta de teflón 10 m</v>
          </cell>
          <cell r="C156" t="str">
            <v>Un</v>
          </cell>
          <cell r="D156">
            <v>1</v>
          </cell>
          <cell r="E156">
            <v>1500</v>
          </cell>
        </row>
        <row r="157">
          <cell r="A157" t="str">
            <v>MAT,097</v>
          </cell>
          <cell r="B157" t="str">
            <v>Cinta multiusos 15 cm de ancho, longitud 10 m</v>
          </cell>
          <cell r="C157" t="str">
            <v>Rollo</v>
          </cell>
          <cell r="D157">
            <v>1</v>
          </cell>
          <cell r="E157">
            <v>22900</v>
          </cell>
        </row>
        <row r="158">
          <cell r="A158" t="str">
            <v>MAT,098</v>
          </cell>
          <cell r="B158" t="str">
            <v>Cinta PVC V - 10</v>
          </cell>
          <cell r="C158" t="str">
            <v>M</v>
          </cell>
          <cell r="D158">
            <v>1</v>
          </cell>
          <cell r="E158">
            <v>18730</v>
          </cell>
        </row>
        <row r="159">
          <cell r="A159" t="str">
            <v>MAT,099</v>
          </cell>
          <cell r="B159" t="str">
            <v>Cinta PVC V - 15</v>
          </cell>
          <cell r="C159" t="str">
            <v>M</v>
          </cell>
          <cell r="D159">
            <v>1</v>
          </cell>
          <cell r="E159">
            <v>33000</v>
          </cell>
        </row>
        <row r="160">
          <cell r="A160" t="str">
            <v>MAT,100</v>
          </cell>
          <cell r="B160" t="str">
            <v>Codo de HG 2" x 90º</v>
          </cell>
          <cell r="C160" t="str">
            <v>Un</v>
          </cell>
          <cell r="D160">
            <v>1</v>
          </cell>
          <cell r="E160">
            <v>9000</v>
          </cell>
        </row>
        <row r="161">
          <cell r="A161" t="str">
            <v>MAT,101</v>
          </cell>
          <cell r="B161" t="str">
            <v>Codo de HG 3" x 90º</v>
          </cell>
          <cell r="C161" t="str">
            <v>Un</v>
          </cell>
          <cell r="D161">
            <v>1</v>
          </cell>
          <cell r="E161">
            <v>34000</v>
          </cell>
        </row>
        <row r="162">
          <cell r="A162" t="str">
            <v>MAT,102</v>
          </cell>
          <cell r="B162" t="str">
            <v>Collar de derivación unión platino de 2 1/2" x 1/2"</v>
          </cell>
          <cell r="C162" t="str">
            <v>Un</v>
          </cell>
          <cell r="D162">
            <v>1</v>
          </cell>
          <cell r="E162">
            <v>9200</v>
          </cell>
        </row>
        <row r="163">
          <cell r="A163" t="str">
            <v>MAT,103</v>
          </cell>
          <cell r="B163" t="str">
            <v>Collar de derivación unión platino de 2" x 1/2"</v>
          </cell>
          <cell r="C163" t="str">
            <v>Un</v>
          </cell>
          <cell r="D163">
            <v>1</v>
          </cell>
          <cell r="E163">
            <v>18900</v>
          </cell>
        </row>
        <row r="164">
          <cell r="A164" t="str">
            <v>MAT,104</v>
          </cell>
          <cell r="B164" t="str">
            <v>Collar de derivación unión platino de 3" x 1/2"</v>
          </cell>
          <cell r="C164" t="str">
            <v>Un</v>
          </cell>
          <cell r="D164">
            <v>1</v>
          </cell>
          <cell r="E164">
            <v>22000</v>
          </cell>
        </row>
        <row r="165">
          <cell r="A165" t="str">
            <v>MAT,105</v>
          </cell>
          <cell r="B165" t="str">
            <v>Collar de derivación unión platino de 4" x 1/2"</v>
          </cell>
          <cell r="C165" t="str">
            <v>Un</v>
          </cell>
          <cell r="D165">
            <v>1</v>
          </cell>
          <cell r="E165">
            <v>69024</v>
          </cell>
        </row>
        <row r="166">
          <cell r="A166" t="str">
            <v>MAT,556</v>
          </cell>
          <cell r="B166" t="str">
            <v>Claraboya de fibrocemento Nº 6 l = 1,690 a = 0,873 m</v>
          </cell>
          <cell r="C166" t="str">
            <v>Un</v>
          </cell>
          <cell r="D166">
            <v>1</v>
          </cell>
          <cell r="E166">
            <v>79550</v>
          </cell>
        </row>
        <row r="167">
          <cell r="A167" t="str">
            <v>MAT,106</v>
          </cell>
          <cell r="B167" t="str">
            <v>Columpio de 2 puestos pórtico en tubo de 1 1/2" por 2.50 m, columpios en cadena y sillines en lona, Incluye anticorrosivo y pintura en esmalte para exteriores. Altura = 2 m</v>
          </cell>
          <cell r="C167" t="str">
            <v>Un</v>
          </cell>
          <cell r="D167">
            <v>1</v>
          </cell>
          <cell r="E167">
            <v>1428000</v>
          </cell>
        </row>
        <row r="168">
          <cell r="A168" t="str">
            <v>MAT,107</v>
          </cell>
          <cell r="B168" t="str">
            <v>Columpio de 3 puestos pórtico en tubo de 1 1/2" por 2.50 m, columpios en cadena y sillines en lona, Incluye anticorrosivo y pintura en esmalte para exteriores. Altura = 2 m</v>
          </cell>
          <cell r="C168" t="str">
            <v>Un</v>
          </cell>
          <cell r="D168">
            <v>1</v>
          </cell>
          <cell r="E168">
            <v>1799320</v>
          </cell>
        </row>
        <row r="169">
          <cell r="A169" t="str">
            <v>MAT,108</v>
          </cell>
          <cell r="B169" t="str">
            <v>Combiflex H-10 cinta</v>
          </cell>
          <cell r="C169" t="str">
            <v>M</v>
          </cell>
          <cell r="D169">
            <v>1</v>
          </cell>
          <cell r="E169">
            <v>52107.6</v>
          </cell>
        </row>
        <row r="170">
          <cell r="A170" t="str">
            <v>MAT,501</v>
          </cell>
          <cell r="B170" t="str">
            <v>Concreto premezclado de 27,6 Mpa o MR 4,1 Mpa para pavimento</v>
          </cell>
          <cell r="C170" t="str">
            <v>M3</v>
          </cell>
          <cell r="D170">
            <v>1</v>
          </cell>
          <cell r="E170">
            <v>352240</v>
          </cell>
        </row>
        <row r="171">
          <cell r="A171" t="str">
            <v>MAT,506</v>
          </cell>
          <cell r="B171" t="str">
            <v>Concreto premezclado de 20,7 Mpa</v>
          </cell>
          <cell r="C171" t="str">
            <v>M3</v>
          </cell>
          <cell r="D171">
            <v>1</v>
          </cell>
          <cell r="E171">
            <v>366274</v>
          </cell>
        </row>
        <row r="172">
          <cell r="A172" t="str">
            <v>MAT,363</v>
          </cell>
          <cell r="B172" t="str">
            <v>Concertina inoxidable d = 18" 33 espirales por rollo con e = 100 mm</v>
          </cell>
          <cell r="C172" t="str">
            <v>M</v>
          </cell>
          <cell r="D172">
            <v>1</v>
          </cell>
          <cell r="E172">
            <v>1816</v>
          </cell>
        </row>
        <row r="173">
          <cell r="A173" t="str">
            <v>MAT,109</v>
          </cell>
          <cell r="B173" t="str">
            <v>Conjunto desagüe flexible para lavadero de 1 1/2" con canastillas</v>
          </cell>
          <cell r="C173" t="str">
            <v>Un</v>
          </cell>
          <cell r="D173">
            <v>1</v>
          </cell>
          <cell r="E173">
            <v>15900</v>
          </cell>
        </row>
        <row r="174">
          <cell r="A174" t="str">
            <v>MAT,110</v>
          </cell>
          <cell r="B174" t="str">
            <v>Conjunto fijador de ala arandela</v>
          </cell>
          <cell r="C174" t="str">
            <v>Un</v>
          </cell>
          <cell r="D174">
            <v>1</v>
          </cell>
          <cell r="E174">
            <v>238.74</v>
          </cell>
        </row>
        <row r="175">
          <cell r="A175" t="str">
            <v>MAT,111</v>
          </cell>
          <cell r="B175" t="str">
            <v>Conos viales de 70 cm Norma Invías Cap. IV</v>
          </cell>
          <cell r="C175" t="str">
            <v>Un</v>
          </cell>
          <cell r="D175">
            <v>1</v>
          </cell>
          <cell r="E175">
            <v>65407</v>
          </cell>
        </row>
        <row r="176">
          <cell r="A176" t="str">
            <v>MAT,112</v>
          </cell>
          <cell r="B176" t="str">
            <v>Cordón detonante de 12 gm (Rollo * 250 m)</v>
          </cell>
          <cell r="C176" t="str">
            <v>M</v>
          </cell>
          <cell r="D176">
            <v>1</v>
          </cell>
          <cell r="E176">
            <v>2179.8000000000002</v>
          </cell>
        </row>
        <row r="177">
          <cell r="A177" t="str">
            <v>MAT,518</v>
          </cell>
          <cell r="B177" t="str">
            <v>Correa metálica 1 - 4  m, incluye templete y anticorrosivo</v>
          </cell>
          <cell r="C177" t="str">
            <v>M</v>
          </cell>
          <cell r="D177">
            <v>1</v>
          </cell>
          <cell r="E177">
            <v>64356</v>
          </cell>
        </row>
        <row r="178">
          <cell r="A178" t="str">
            <v>MAT,113</v>
          </cell>
          <cell r="B178" t="str">
            <v>Correa metálica 4 - 8  m, incluye templete y anticorrosivo</v>
          </cell>
          <cell r="C178" t="str">
            <v>M</v>
          </cell>
          <cell r="D178">
            <v>1</v>
          </cell>
          <cell r="E178">
            <v>76812</v>
          </cell>
        </row>
        <row r="179">
          <cell r="A179" t="str">
            <v>MAT,114</v>
          </cell>
          <cell r="B179" t="str">
            <v>Cruces de HG 2"</v>
          </cell>
          <cell r="C179" t="str">
            <v>Un</v>
          </cell>
          <cell r="D179">
            <v>1</v>
          </cell>
          <cell r="E179">
            <v>50000</v>
          </cell>
        </row>
        <row r="180">
          <cell r="A180" t="str">
            <v>MAT,115</v>
          </cell>
          <cell r="B180" t="str">
            <v>Cruces de HG 3"</v>
          </cell>
          <cell r="C180" t="str">
            <v>Un</v>
          </cell>
          <cell r="D180">
            <v>1</v>
          </cell>
          <cell r="E180">
            <v>75577</v>
          </cell>
        </row>
        <row r="181">
          <cell r="A181" t="str">
            <v>MAT,557</v>
          </cell>
          <cell r="B181" t="str">
            <v>Cubierta en acero inoxidable para mesón cocineta, incluye poceta y grifería completa l= 2,00 m a = 0.60 m</v>
          </cell>
          <cell r="C181" t="str">
            <v>M</v>
          </cell>
          <cell r="D181">
            <v>1</v>
          </cell>
          <cell r="E181">
            <v>540600</v>
          </cell>
        </row>
        <row r="182">
          <cell r="A182" t="str">
            <v>MAT,558</v>
          </cell>
          <cell r="B182" t="str">
            <v>Curva Conduit PVC 1/2"</v>
          </cell>
          <cell r="C182" t="str">
            <v>Un</v>
          </cell>
          <cell r="D182">
            <v>1</v>
          </cell>
          <cell r="E182">
            <v>875</v>
          </cell>
        </row>
        <row r="183">
          <cell r="A183" t="str">
            <v>MAT,116</v>
          </cell>
          <cell r="B183" t="str">
            <v>Cuartón de sajo 2" x 4" x 2,9 m</v>
          </cell>
          <cell r="C183" t="str">
            <v>M</v>
          </cell>
          <cell r="D183">
            <v>1</v>
          </cell>
          <cell r="E183">
            <v>5233</v>
          </cell>
        </row>
        <row r="184">
          <cell r="A184" t="str">
            <v>MAT,117</v>
          </cell>
          <cell r="B184" t="str">
            <v>Defensa metálica de 4,13 m galvanizada</v>
          </cell>
          <cell r="C184" t="str">
            <v>M</v>
          </cell>
          <cell r="D184">
            <v>1</v>
          </cell>
          <cell r="E184">
            <v>244968</v>
          </cell>
        </row>
        <row r="185">
          <cell r="A185" t="str">
            <v>MAT,118</v>
          </cell>
          <cell r="B185" t="str">
            <v>Detonador común Nº 8 aluminio Sh</v>
          </cell>
          <cell r="C185" t="str">
            <v>Un</v>
          </cell>
          <cell r="D185">
            <v>1</v>
          </cell>
          <cell r="E185">
            <v>1660.8</v>
          </cell>
        </row>
        <row r="186">
          <cell r="A186" t="str">
            <v>MAT,119</v>
          </cell>
          <cell r="B186" t="str">
            <v>Dilatación de bronce</v>
          </cell>
          <cell r="C186" t="str">
            <v>M</v>
          </cell>
          <cell r="D186">
            <v>1</v>
          </cell>
          <cell r="E186">
            <v>10300</v>
          </cell>
        </row>
        <row r="187">
          <cell r="A187" t="str">
            <v>MAT,120</v>
          </cell>
          <cell r="B187" t="str">
            <v>Dilatación de vidrio</v>
          </cell>
          <cell r="C187" t="str">
            <v>M</v>
          </cell>
          <cell r="D187">
            <v>1</v>
          </cell>
          <cell r="E187">
            <v>2000</v>
          </cell>
        </row>
        <row r="188">
          <cell r="A188" t="str">
            <v>MAT,121</v>
          </cell>
          <cell r="B188" t="str">
            <v>Dilatación PVC flexible ancha x 2 m</v>
          </cell>
          <cell r="C188" t="str">
            <v>M</v>
          </cell>
          <cell r="D188">
            <v>1</v>
          </cell>
          <cell r="E188">
            <v>4300</v>
          </cell>
        </row>
        <row r="189">
          <cell r="A189" t="str">
            <v>MAT,122</v>
          </cell>
          <cell r="B189" t="str">
            <v>Dinamita Indugel Plus AP Tipo B 26 x 250</v>
          </cell>
          <cell r="C189" t="str">
            <v>Kg</v>
          </cell>
          <cell r="D189">
            <v>1</v>
          </cell>
          <cell r="E189">
            <v>15570</v>
          </cell>
        </row>
        <row r="190">
          <cell r="A190" t="str">
            <v>MAT,123</v>
          </cell>
          <cell r="B190" t="str">
            <v>Disolvente esmalte Rf121001</v>
          </cell>
          <cell r="C190" t="str">
            <v>Lt</v>
          </cell>
          <cell r="D190">
            <v>1</v>
          </cell>
          <cell r="E190">
            <v>7580</v>
          </cell>
        </row>
        <row r="191">
          <cell r="A191" t="str">
            <v>MAT,124</v>
          </cell>
          <cell r="B191" t="str">
            <v>Disolvente Pintráfico Rf121004</v>
          </cell>
          <cell r="C191" t="str">
            <v>Lt</v>
          </cell>
          <cell r="D191">
            <v>1</v>
          </cell>
          <cell r="E191">
            <v>32336</v>
          </cell>
        </row>
        <row r="192">
          <cell r="A192" t="str">
            <v>MAT,125</v>
          </cell>
          <cell r="B192" t="str">
            <v>Disolvente tableros Rf 121006</v>
          </cell>
          <cell r="C192" t="str">
            <v>Lt</v>
          </cell>
          <cell r="D192">
            <v>1</v>
          </cell>
          <cell r="E192">
            <v>7333</v>
          </cell>
        </row>
        <row r="193">
          <cell r="A193" t="str">
            <v>MAT,530</v>
          </cell>
          <cell r="B193" t="str">
            <v xml:space="preserve">División metálica en acero inoxidable </v>
          </cell>
          <cell r="C193" t="str">
            <v>M2</v>
          </cell>
          <cell r="D193">
            <v>1</v>
          </cell>
          <cell r="E193">
            <v>519000</v>
          </cell>
        </row>
        <row r="194">
          <cell r="A194" t="str">
            <v>MAT,126</v>
          </cell>
          <cell r="B194" t="str">
            <v>División para baño en aluminio anoloc y acrílico</v>
          </cell>
          <cell r="C194" t="str">
            <v>M2</v>
          </cell>
          <cell r="D194">
            <v>1</v>
          </cell>
          <cell r="E194">
            <v>395000</v>
          </cell>
        </row>
        <row r="195">
          <cell r="A195" t="str">
            <v>MAT,127</v>
          </cell>
          <cell r="B195" t="str">
            <v>Ducha antivándalica regadera tubular corta, incluye grifería tipo push</v>
          </cell>
          <cell r="C195" t="str">
            <v>Un</v>
          </cell>
          <cell r="D195">
            <v>1</v>
          </cell>
          <cell r="E195">
            <v>527900</v>
          </cell>
        </row>
        <row r="196">
          <cell r="A196" t="str">
            <v>MAT,128</v>
          </cell>
          <cell r="B196" t="str">
            <v>Emulsión para pavimento asfáltico CRR 1</v>
          </cell>
          <cell r="C196" t="str">
            <v>Gl</v>
          </cell>
          <cell r="D196">
            <v>1</v>
          </cell>
          <cell r="E196">
            <v>6775</v>
          </cell>
        </row>
        <row r="197">
          <cell r="A197" t="str">
            <v>MAT,129</v>
          </cell>
          <cell r="B197" t="str">
            <v>Esquinero cielorraso fino</v>
          </cell>
          <cell r="C197" t="str">
            <v>M</v>
          </cell>
          <cell r="D197">
            <v>1</v>
          </cell>
          <cell r="E197">
            <v>1557</v>
          </cell>
        </row>
        <row r="198">
          <cell r="A198" t="str">
            <v>MAT,130</v>
          </cell>
          <cell r="B198" t="str">
            <v>Esquinero cielorraso revoltura</v>
          </cell>
          <cell r="C198" t="str">
            <v>M</v>
          </cell>
          <cell r="D198">
            <v>1</v>
          </cell>
          <cell r="E198">
            <v>934.2</v>
          </cell>
        </row>
        <row r="199">
          <cell r="A199" t="str">
            <v>MAT,131</v>
          </cell>
          <cell r="B199" t="str">
            <v>Estacas de guadua</v>
          </cell>
          <cell r="C199" t="str">
            <v>Un</v>
          </cell>
          <cell r="D199">
            <v>1</v>
          </cell>
          <cell r="E199">
            <v>5500</v>
          </cell>
        </row>
        <row r="200">
          <cell r="A200" t="str">
            <v>MAT,132</v>
          </cell>
          <cell r="B200" t="str">
            <v>Esterilla</v>
          </cell>
          <cell r="C200" t="str">
            <v>Un</v>
          </cell>
          <cell r="D200">
            <v>1</v>
          </cell>
          <cell r="E200">
            <v>7350</v>
          </cell>
        </row>
        <row r="201">
          <cell r="A201" t="str">
            <v>MAT,133</v>
          </cell>
          <cell r="B201" t="str">
            <v>Estopa</v>
          </cell>
          <cell r="C201" t="str">
            <v>Un</v>
          </cell>
          <cell r="D201">
            <v>1</v>
          </cell>
          <cell r="E201">
            <v>500</v>
          </cell>
        </row>
        <row r="202">
          <cell r="A202" t="str">
            <v>MAT,559</v>
          </cell>
          <cell r="B202" t="str">
            <v>Espejo de 4 mm biselado incluye accesorios de instalación</v>
          </cell>
          <cell r="C202" t="str">
            <v>M2</v>
          </cell>
          <cell r="D202">
            <v>1</v>
          </cell>
          <cell r="E202">
            <v>122235.91800000001</v>
          </cell>
        </row>
        <row r="203">
          <cell r="A203" t="str">
            <v>MAT,134</v>
          </cell>
          <cell r="B203" t="str">
            <v>Estuco (25 Kg)</v>
          </cell>
          <cell r="C203" t="str">
            <v>Kg</v>
          </cell>
          <cell r="D203">
            <v>1</v>
          </cell>
          <cell r="E203">
            <v>1091</v>
          </cell>
        </row>
        <row r="204">
          <cell r="A204" t="str">
            <v>MAT,135</v>
          </cell>
          <cell r="B204" t="str">
            <v>Estuco listo</v>
          </cell>
          <cell r="C204" t="str">
            <v>Kg</v>
          </cell>
          <cell r="D204">
            <v>1</v>
          </cell>
          <cell r="E204">
            <v>1372</v>
          </cell>
        </row>
        <row r="205">
          <cell r="A205" t="str">
            <v>MAT,136</v>
          </cell>
          <cell r="B205" t="str">
            <v>Estuco para exteriores</v>
          </cell>
          <cell r="C205" t="str">
            <v>Gl</v>
          </cell>
          <cell r="D205">
            <v>1</v>
          </cell>
          <cell r="E205">
            <v>13933</v>
          </cell>
        </row>
        <row r="206">
          <cell r="A206" t="str">
            <v>MAT,137</v>
          </cell>
          <cell r="B206" t="str">
            <v>Face plate doble</v>
          </cell>
          <cell r="C206" t="str">
            <v>Un</v>
          </cell>
          <cell r="D206">
            <v>1</v>
          </cell>
          <cell r="E206">
            <v>19900</v>
          </cell>
        </row>
        <row r="207">
          <cell r="A207" t="str">
            <v>MAT,138</v>
          </cell>
          <cell r="B207" t="str">
            <v>Fachaleta roja 7 x 25 30 u/m2</v>
          </cell>
          <cell r="C207" t="str">
            <v>M2</v>
          </cell>
          <cell r="D207">
            <v>1</v>
          </cell>
          <cell r="E207">
            <v>24500</v>
          </cell>
        </row>
        <row r="208">
          <cell r="A208" t="str">
            <v>MAT,139</v>
          </cell>
          <cell r="B208" t="str">
            <v>Fertilizante</v>
          </cell>
          <cell r="C208" t="str">
            <v>Kg</v>
          </cell>
          <cell r="D208">
            <v>1</v>
          </cell>
          <cell r="E208">
            <v>1800</v>
          </cell>
        </row>
        <row r="209">
          <cell r="A209" t="str">
            <v>MAT,140</v>
          </cell>
          <cell r="B209" t="str">
            <v>Fijador de ala canaleta 90</v>
          </cell>
          <cell r="C209" t="str">
            <v>Un</v>
          </cell>
          <cell r="D209">
            <v>1</v>
          </cell>
          <cell r="E209">
            <v>8129</v>
          </cell>
        </row>
        <row r="210">
          <cell r="A210" t="str">
            <v>MAT,141</v>
          </cell>
          <cell r="B210" t="str">
            <v>Fijador de cerámica</v>
          </cell>
          <cell r="C210" t="str">
            <v>Kg</v>
          </cell>
          <cell r="D210">
            <v>1</v>
          </cell>
          <cell r="E210">
            <v>3900</v>
          </cell>
        </row>
        <row r="211">
          <cell r="A211" t="str">
            <v>MAT,142</v>
          </cell>
          <cell r="B211" t="str">
            <v>Filtro anaerobio de flujo ascendente en polietileno 100 % virgen, capacidad 2,000 lt</v>
          </cell>
          <cell r="C211" t="str">
            <v>Un</v>
          </cell>
          <cell r="D211">
            <v>1</v>
          </cell>
          <cell r="E211">
            <v>2564181.7800000003</v>
          </cell>
        </row>
        <row r="212">
          <cell r="A212" t="str">
            <v>MAT,143</v>
          </cell>
          <cell r="B212" t="str">
            <v>Filtro anaerobio de flujo ascendente en polietileno 100 % virgen, capacidad 4,000 lt</v>
          </cell>
          <cell r="C212" t="str">
            <v>Un</v>
          </cell>
          <cell r="D212">
            <v>1</v>
          </cell>
          <cell r="E212">
            <v>6158194.5</v>
          </cell>
        </row>
        <row r="213">
          <cell r="A213" t="str">
            <v>MAT,144</v>
          </cell>
          <cell r="B213" t="str">
            <v>Flexocreto</v>
          </cell>
          <cell r="C213" t="str">
            <v>M2</v>
          </cell>
          <cell r="D213">
            <v>1</v>
          </cell>
          <cell r="E213">
            <v>7471</v>
          </cell>
        </row>
        <row r="214">
          <cell r="A214" t="str">
            <v>MAT,145</v>
          </cell>
          <cell r="B214" t="str">
            <v>Fluidificante para mezclas de concreto</v>
          </cell>
          <cell r="C214" t="str">
            <v>Kg</v>
          </cell>
          <cell r="D214">
            <v>1</v>
          </cell>
          <cell r="E214">
            <v>11516</v>
          </cell>
        </row>
        <row r="215">
          <cell r="A215" t="str">
            <v>MAT,146</v>
          </cell>
          <cell r="B215" t="str">
            <v>Fluxómetro de palanca sloan</v>
          </cell>
          <cell r="C215" t="str">
            <v>Un</v>
          </cell>
          <cell r="D215">
            <v>1</v>
          </cell>
          <cell r="E215">
            <v>882402</v>
          </cell>
        </row>
        <row r="216">
          <cell r="A216" t="str">
            <v>MAT,147</v>
          </cell>
          <cell r="B216" t="str">
            <v>Fluxómetro flujo ajustable, incluye accesorios</v>
          </cell>
          <cell r="C216" t="str">
            <v>Un</v>
          </cell>
          <cell r="D216">
            <v>1</v>
          </cell>
          <cell r="E216">
            <v>839900</v>
          </cell>
        </row>
        <row r="217">
          <cell r="A217" t="str">
            <v>MAT,148</v>
          </cell>
          <cell r="B217" t="str">
            <v>Formaleta tablemac 18 mm súper T o equivalente</v>
          </cell>
          <cell r="C217" t="str">
            <v>M2</v>
          </cell>
          <cell r="D217">
            <v>1</v>
          </cell>
          <cell r="E217">
            <v>56100</v>
          </cell>
        </row>
        <row r="218">
          <cell r="A218" t="str">
            <v>MAT,150</v>
          </cell>
          <cell r="B218" t="str">
            <v>Frescasa sin papel 2 1/2" x 15,24 x 1,22 m</v>
          </cell>
          <cell r="C218" t="str">
            <v>M2</v>
          </cell>
          <cell r="D218">
            <v>1</v>
          </cell>
          <cell r="E218">
            <v>25939</v>
          </cell>
        </row>
        <row r="219">
          <cell r="A219" t="str">
            <v>MAT,151</v>
          </cell>
          <cell r="B219" t="str">
            <v>Gabinete contra incendios completo tipo 3</v>
          </cell>
          <cell r="C219" t="str">
            <v>Un</v>
          </cell>
          <cell r="D219">
            <v>1</v>
          </cell>
          <cell r="E219">
            <v>685080</v>
          </cell>
        </row>
        <row r="220">
          <cell r="A220" t="str">
            <v>MAT,152</v>
          </cell>
          <cell r="B220" t="str">
            <v>Ganchos para teja ondulada de fibrocemento</v>
          </cell>
          <cell r="C220" t="str">
            <v>Un</v>
          </cell>
          <cell r="D220">
            <v>1</v>
          </cell>
          <cell r="E220">
            <v>619</v>
          </cell>
        </row>
        <row r="221">
          <cell r="A221" t="str">
            <v>MAT,153</v>
          </cell>
          <cell r="B221" t="str">
            <v>Gasolina</v>
          </cell>
          <cell r="C221" t="str">
            <v>Gl</v>
          </cell>
          <cell r="D221">
            <v>1</v>
          </cell>
          <cell r="E221">
            <v>9886.9500000000007</v>
          </cell>
        </row>
        <row r="222">
          <cell r="A222" t="str">
            <v>MAT,154</v>
          </cell>
          <cell r="B222" t="str">
            <v>Geodrén circular de 2 1/2" l = 1,00 m</v>
          </cell>
          <cell r="C222" t="str">
            <v>M2</v>
          </cell>
          <cell r="D222">
            <v>1</v>
          </cell>
          <cell r="E222">
            <v>100351</v>
          </cell>
        </row>
        <row r="223">
          <cell r="A223" t="str">
            <v>MAT,155</v>
          </cell>
          <cell r="B223" t="str">
            <v>Geodrén circular de 4" l = 1,00 m</v>
          </cell>
          <cell r="C223" t="str">
            <v>M2</v>
          </cell>
          <cell r="D223">
            <v>1</v>
          </cell>
          <cell r="E223">
            <v>81806</v>
          </cell>
        </row>
        <row r="224">
          <cell r="A224" t="str">
            <v>MAT,156</v>
          </cell>
          <cell r="B224" t="str">
            <v>Geodrén circular de 6" l = 1,00 m</v>
          </cell>
          <cell r="C224" t="str">
            <v>M2</v>
          </cell>
          <cell r="D224">
            <v>1</v>
          </cell>
          <cell r="E224">
            <v>103103</v>
          </cell>
        </row>
        <row r="225">
          <cell r="A225" t="str">
            <v>MAT,157</v>
          </cell>
          <cell r="B225" t="str">
            <v>Geodrén circular de 8" l = 1,00 m</v>
          </cell>
          <cell r="C225" t="str">
            <v>M2</v>
          </cell>
          <cell r="D225">
            <v>1</v>
          </cell>
          <cell r="E225">
            <v>158315</v>
          </cell>
        </row>
        <row r="226">
          <cell r="A226" t="str">
            <v>MAT,158</v>
          </cell>
          <cell r="B226" t="str">
            <v>Geodrén planar l = 1,00 m</v>
          </cell>
          <cell r="C226" t="str">
            <v>M2</v>
          </cell>
          <cell r="D226">
            <v>1</v>
          </cell>
          <cell r="E226">
            <v>28479</v>
          </cell>
        </row>
        <row r="227">
          <cell r="A227" t="str">
            <v>MAT,159</v>
          </cell>
          <cell r="B227" t="str">
            <v>Geomalla BX 1200</v>
          </cell>
          <cell r="C227" t="str">
            <v>M2</v>
          </cell>
          <cell r="D227">
            <v>1</v>
          </cell>
          <cell r="E227">
            <v>7779</v>
          </cell>
        </row>
        <row r="228">
          <cell r="A228" t="str">
            <v>MAT,642</v>
          </cell>
          <cell r="B228" t="str">
            <v>Geotextil tejido 2.400 a = 3,85 m</v>
          </cell>
          <cell r="C228" t="str">
            <v>M2</v>
          </cell>
          <cell r="D228">
            <v>1</v>
          </cell>
          <cell r="E228">
            <v>9762</v>
          </cell>
        </row>
        <row r="229">
          <cell r="A229" t="str">
            <v>MAT,160</v>
          </cell>
          <cell r="B229" t="str">
            <v>Geotextil no tejido 1,600 a = 3,50 m</v>
          </cell>
          <cell r="C229" t="str">
            <v>M2</v>
          </cell>
          <cell r="D229">
            <v>1</v>
          </cell>
          <cell r="E229">
            <v>3881.0820000000003</v>
          </cell>
        </row>
        <row r="230">
          <cell r="A230" t="str">
            <v>MAT,161</v>
          </cell>
          <cell r="B230" t="str">
            <v>Geotextil Repav 450</v>
          </cell>
          <cell r="C230" t="str">
            <v>M2</v>
          </cell>
          <cell r="D230">
            <v>1</v>
          </cell>
          <cell r="E230">
            <v>4438</v>
          </cell>
        </row>
        <row r="231">
          <cell r="A231" t="str">
            <v>MAT,162</v>
          </cell>
          <cell r="B231" t="str">
            <v>Grafil 5,5 mm</v>
          </cell>
          <cell r="C231" t="str">
            <v>Kg</v>
          </cell>
          <cell r="D231">
            <v>1</v>
          </cell>
          <cell r="E231">
            <v>6160</v>
          </cell>
        </row>
        <row r="232">
          <cell r="A232" t="str">
            <v>MAT,645</v>
          </cell>
          <cell r="B232" t="str">
            <v>Granito N° 1, 2, 3 por 25 Kg</v>
          </cell>
          <cell r="C232" t="str">
            <v>Sc</v>
          </cell>
          <cell r="D232">
            <v>1</v>
          </cell>
          <cell r="E232">
            <v>14875</v>
          </cell>
        </row>
        <row r="233">
          <cell r="A233" t="str">
            <v>MAT,163</v>
          </cell>
          <cell r="B233" t="str">
            <v>Graniplast (cuñete de 5 galones)</v>
          </cell>
          <cell r="C233" t="str">
            <v>Cñ</v>
          </cell>
          <cell r="D233">
            <v>1</v>
          </cell>
          <cell r="E233">
            <v>106904</v>
          </cell>
        </row>
        <row r="234">
          <cell r="A234" t="str">
            <v>MAT,164</v>
          </cell>
          <cell r="B234" t="str">
            <v>Grapas</v>
          </cell>
          <cell r="C234" t="str">
            <v>Kg</v>
          </cell>
          <cell r="D234">
            <v>1</v>
          </cell>
          <cell r="E234">
            <v>6800</v>
          </cell>
        </row>
        <row r="235">
          <cell r="A235" t="str">
            <v>MAT,165</v>
          </cell>
          <cell r="B235" t="str">
            <v>Gravilla #2 saco x 20 Kg</v>
          </cell>
          <cell r="C235" t="str">
            <v>Sc</v>
          </cell>
          <cell r="D235">
            <v>1</v>
          </cell>
          <cell r="E235">
            <v>10380</v>
          </cell>
        </row>
        <row r="236">
          <cell r="A236" t="str">
            <v>MAT,640</v>
          </cell>
          <cell r="B236" t="str">
            <v>Grifería de empotrar corta línea antivandálica, incluye válvula tipo push</v>
          </cell>
          <cell r="C236" t="str">
            <v>Un</v>
          </cell>
          <cell r="D236">
            <v>1</v>
          </cell>
          <cell r="E236">
            <v>505700</v>
          </cell>
        </row>
        <row r="237">
          <cell r="A237" t="str">
            <v>MAT,168</v>
          </cell>
          <cell r="B237" t="str">
            <v>Grifería lavamanos de mesa tipo push</v>
          </cell>
          <cell r="C237" t="str">
            <v>Un</v>
          </cell>
          <cell r="D237">
            <v>1</v>
          </cell>
          <cell r="E237">
            <v>216483</v>
          </cell>
        </row>
        <row r="238">
          <cell r="A238" t="str">
            <v>MAT,169</v>
          </cell>
          <cell r="B238" t="str">
            <v>Grifería orinal a pared tipo push, entrada de 1/2"</v>
          </cell>
          <cell r="C238" t="str">
            <v>Un</v>
          </cell>
          <cell r="D238">
            <v>1</v>
          </cell>
          <cell r="E238">
            <v>184060</v>
          </cell>
        </row>
        <row r="239">
          <cell r="A239" t="str">
            <v>MAT,170</v>
          </cell>
          <cell r="B239" t="str">
            <v>Grifería orinal de empotrar tipo push mediano</v>
          </cell>
          <cell r="C239" t="str">
            <v>Un</v>
          </cell>
          <cell r="D239">
            <v>1</v>
          </cell>
          <cell r="E239">
            <v>390505</v>
          </cell>
        </row>
        <row r="240">
          <cell r="A240" t="str">
            <v>MAT,171</v>
          </cell>
          <cell r="B240" t="str">
            <v>Grifería para lavamanos tipo Artesa Grival</v>
          </cell>
          <cell r="C240" t="str">
            <v>Un</v>
          </cell>
          <cell r="D240">
            <v>1</v>
          </cell>
          <cell r="E240">
            <v>73400</v>
          </cell>
        </row>
        <row r="241">
          <cell r="A241" t="str">
            <v>MAT,172</v>
          </cell>
          <cell r="B241" t="str">
            <v>Grifería para lavamanos tipo Dalia Grival</v>
          </cell>
          <cell r="C241" t="str">
            <v>Un</v>
          </cell>
          <cell r="D241">
            <v>1</v>
          </cell>
          <cell r="E241">
            <v>74900</v>
          </cell>
        </row>
        <row r="242">
          <cell r="A242" t="str">
            <v>MAT,173</v>
          </cell>
          <cell r="B242" t="str">
            <v>Grifería pico empotrado línea antivandálica, incluye válvula tipo push</v>
          </cell>
          <cell r="C242" t="str">
            <v>Un</v>
          </cell>
          <cell r="D242">
            <v>1</v>
          </cell>
          <cell r="E242">
            <v>501300</v>
          </cell>
        </row>
        <row r="243">
          <cell r="A243" t="str">
            <v>MAT,174</v>
          </cell>
          <cell r="B243" t="str">
            <v>Grifería taza tipo push antivandálica</v>
          </cell>
          <cell r="C243" t="str">
            <v>Un</v>
          </cell>
          <cell r="D243">
            <v>1</v>
          </cell>
          <cell r="E243">
            <v>340900</v>
          </cell>
        </row>
        <row r="244">
          <cell r="A244" t="str">
            <v>MAT,543</v>
          </cell>
          <cell r="B244" t="str">
            <v>Grifería (llave, canastilla y sifón)</v>
          </cell>
          <cell r="C244" t="str">
            <v>Un</v>
          </cell>
          <cell r="D244">
            <v>1</v>
          </cell>
          <cell r="E244">
            <v>31217</v>
          </cell>
        </row>
        <row r="245">
          <cell r="A245" t="str">
            <v>MAT,175</v>
          </cell>
          <cell r="B245" t="str">
            <v>Grouting 17,2 Mpa</v>
          </cell>
          <cell r="C245" t="str">
            <v>M3</v>
          </cell>
          <cell r="D245">
            <v>1</v>
          </cell>
          <cell r="E245">
            <v>48054.21</v>
          </cell>
        </row>
        <row r="246">
          <cell r="A246" t="str">
            <v>MAT,176</v>
          </cell>
          <cell r="B246" t="str">
            <v>Guadua basa longitud promedio = 5 m</v>
          </cell>
          <cell r="C246" t="str">
            <v>Un</v>
          </cell>
          <cell r="D246">
            <v>1</v>
          </cell>
          <cell r="E246">
            <v>7875</v>
          </cell>
        </row>
        <row r="247">
          <cell r="A247" t="str">
            <v>MAT,177</v>
          </cell>
          <cell r="B247" t="str">
            <v>Guadua sobrebasa</v>
          </cell>
          <cell r="C247" t="str">
            <v>Un</v>
          </cell>
          <cell r="D247">
            <v>1</v>
          </cell>
          <cell r="E247">
            <v>7500</v>
          </cell>
        </row>
        <row r="248">
          <cell r="A248" t="str">
            <v>MAT,178</v>
          </cell>
          <cell r="B248" t="str">
            <v>Guarda escobas en madera a = 0,08 m cedro blanco tintilla y laca</v>
          </cell>
          <cell r="C248" t="str">
            <v>M</v>
          </cell>
          <cell r="D248">
            <v>1</v>
          </cell>
          <cell r="E248">
            <v>12467</v>
          </cell>
        </row>
        <row r="249">
          <cell r="A249" t="str">
            <v>MAT,179</v>
          </cell>
          <cell r="B249" t="str">
            <v>Guarda luz (varilla) cedro blanco tintilla y laca</v>
          </cell>
          <cell r="C249" t="str">
            <v>M</v>
          </cell>
          <cell r="D249">
            <v>1</v>
          </cell>
          <cell r="E249">
            <v>6360</v>
          </cell>
        </row>
        <row r="250">
          <cell r="A250" t="str">
            <v>MAT,180</v>
          </cell>
          <cell r="B250" t="str">
            <v>Herbicida</v>
          </cell>
          <cell r="C250" t="str">
            <v>Lt</v>
          </cell>
          <cell r="D250">
            <v>1</v>
          </cell>
          <cell r="E250">
            <v>19900</v>
          </cell>
        </row>
        <row r="251">
          <cell r="A251" t="str">
            <v>MAT,181</v>
          </cell>
          <cell r="B251" t="str">
            <v>Hidrante tipo Milán de 3" extremo brida, incluye kit de nivelación</v>
          </cell>
          <cell r="C251" t="str">
            <v>Un</v>
          </cell>
          <cell r="D251">
            <v>1</v>
          </cell>
          <cell r="E251">
            <v>2208979</v>
          </cell>
        </row>
        <row r="252">
          <cell r="A252" t="str">
            <v>MAT,182</v>
          </cell>
          <cell r="B252" t="str">
            <v>Hidrante tipo Milán de 3" extremo liso, incluye kit de nivelación</v>
          </cell>
          <cell r="C252" t="str">
            <v>Un</v>
          </cell>
          <cell r="D252">
            <v>1</v>
          </cell>
          <cell r="E252">
            <v>2089372</v>
          </cell>
        </row>
        <row r="253">
          <cell r="A253" t="str">
            <v>MAT,183</v>
          </cell>
          <cell r="B253" t="str">
            <v>Hidrosello PVC 110 Mm</v>
          </cell>
          <cell r="C253" t="str">
            <v>Un</v>
          </cell>
          <cell r="D253">
            <v>1</v>
          </cell>
          <cell r="E253">
            <v>2261</v>
          </cell>
        </row>
        <row r="254">
          <cell r="A254" t="str">
            <v>MAT,184</v>
          </cell>
          <cell r="B254" t="str">
            <v>Hidrosello PVC 160 Mm</v>
          </cell>
          <cell r="C254" t="str">
            <v>Un</v>
          </cell>
          <cell r="D254">
            <v>1</v>
          </cell>
          <cell r="E254">
            <v>4500</v>
          </cell>
        </row>
        <row r="255">
          <cell r="A255" t="str">
            <v>MAT,536</v>
          </cell>
          <cell r="B255" t="str">
            <v>Incrustaciones tipo Astro (6 un)</v>
          </cell>
          <cell r="C255" t="str">
            <v>Un</v>
          </cell>
          <cell r="D255">
            <v>1</v>
          </cell>
          <cell r="E255">
            <v>85900</v>
          </cell>
        </row>
        <row r="256">
          <cell r="A256" t="str">
            <v>MAT,185</v>
          </cell>
          <cell r="B256" t="str">
            <v>Icopor e = 1"</v>
          </cell>
          <cell r="C256" t="str">
            <v>M2</v>
          </cell>
          <cell r="D256">
            <v>1</v>
          </cell>
          <cell r="E256">
            <v>37800</v>
          </cell>
        </row>
        <row r="257">
          <cell r="A257" t="str">
            <v>MAT,186</v>
          </cell>
          <cell r="B257" t="str">
            <v>Impermeabilizante bituminoso para cubiertas</v>
          </cell>
          <cell r="C257" t="str">
            <v>Kg</v>
          </cell>
          <cell r="D257">
            <v>1</v>
          </cell>
          <cell r="E257">
            <v>17047</v>
          </cell>
        </row>
        <row r="258">
          <cell r="A258" t="str">
            <v>MAT,187</v>
          </cell>
          <cell r="B258" t="str">
            <v>Impermeabilizante integral para concreto</v>
          </cell>
          <cell r="C258" t="str">
            <v>Kg</v>
          </cell>
          <cell r="D258">
            <v>1</v>
          </cell>
          <cell r="E258">
            <v>22076</v>
          </cell>
        </row>
        <row r="259">
          <cell r="A259" t="str">
            <v>MAT,188</v>
          </cell>
          <cell r="B259" t="str">
            <v>Impermeabilizante integral para morteros, con polímeros sintéticos</v>
          </cell>
          <cell r="C259" t="str">
            <v>Kg</v>
          </cell>
          <cell r="D259">
            <v>1</v>
          </cell>
          <cell r="E259">
            <v>13434</v>
          </cell>
        </row>
        <row r="260">
          <cell r="A260" t="str">
            <v>MAT,189</v>
          </cell>
          <cell r="B260" t="str">
            <v>Imprimante para manto edil</v>
          </cell>
          <cell r="C260" t="str">
            <v>M2</v>
          </cell>
          <cell r="D260">
            <v>1</v>
          </cell>
          <cell r="E260">
            <v>12931</v>
          </cell>
        </row>
        <row r="261">
          <cell r="A261" t="str">
            <v>MAT,529</v>
          </cell>
          <cell r="B261" t="str">
            <v>Incrustaciones tipo Adhesivos (viene por 6 un)</v>
          </cell>
          <cell r="C261" t="str">
            <v>Un</v>
          </cell>
          <cell r="D261">
            <v>1</v>
          </cell>
          <cell r="E261">
            <v>184900</v>
          </cell>
        </row>
        <row r="262">
          <cell r="A262" t="str">
            <v>MAT,190</v>
          </cell>
          <cell r="B262" t="str">
            <v>Incrustaciones tipo Allegro (5 un)</v>
          </cell>
          <cell r="C262" t="str">
            <v>Un</v>
          </cell>
          <cell r="D262">
            <v>1</v>
          </cell>
          <cell r="E262">
            <v>89161</v>
          </cell>
        </row>
        <row r="263">
          <cell r="A263" t="str">
            <v>MAT,191</v>
          </cell>
          <cell r="B263" t="str">
            <v>Insecticida</v>
          </cell>
          <cell r="C263" t="str">
            <v>Kg</v>
          </cell>
          <cell r="D263">
            <v>1</v>
          </cell>
          <cell r="E263">
            <v>45100</v>
          </cell>
        </row>
        <row r="264">
          <cell r="A264" t="str">
            <v>MAT,192</v>
          </cell>
          <cell r="B264" t="str">
            <v>Interruptor conmutable</v>
          </cell>
          <cell r="C264" t="str">
            <v>Un</v>
          </cell>
          <cell r="D264">
            <v>1</v>
          </cell>
          <cell r="E264">
            <v>8800</v>
          </cell>
        </row>
        <row r="265">
          <cell r="A265" t="str">
            <v>MAT,193</v>
          </cell>
          <cell r="B265" t="str">
            <v>Interruptor doble sin luz piloto</v>
          </cell>
          <cell r="C265" t="str">
            <v>Un</v>
          </cell>
          <cell r="D265">
            <v>1</v>
          </cell>
          <cell r="E265">
            <v>17990</v>
          </cell>
        </row>
        <row r="266">
          <cell r="A266" t="str">
            <v>MAT,194</v>
          </cell>
          <cell r="B266" t="str">
            <v>Interruptor sencillo sin luz piloto</v>
          </cell>
          <cell r="C266" t="str">
            <v>Un</v>
          </cell>
          <cell r="D266">
            <v>1</v>
          </cell>
          <cell r="E266">
            <v>7890</v>
          </cell>
        </row>
        <row r="267">
          <cell r="A267" t="str">
            <v>MAT,650</v>
          </cell>
          <cell r="B267" t="str">
            <v>Juego de estructura múltiple Movible, (micro - baloncesto),  elaborada en tubería agua negra de primera calidad, de diámetro interior de 2½" la portería, el resto de la estructura de 1½", tablero en acrílico de 10 mm color cristal de medidas 1.20 x 1.80 m, debidamente demarcado con aro, incluye mallas para aro y portería. Movible: con ruedas y sobrepeso</v>
          </cell>
          <cell r="C267" t="str">
            <v>Un</v>
          </cell>
          <cell r="D267">
            <v>1</v>
          </cell>
          <cell r="E267">
            <v>5908887</v>
          </cell>
        </row>
        <row r="268">
          <cell r="A268" t="str">
            <v>MAT,195</v>
          </cell>
          <cell r="B268" t="str">
            <v>Juegos infantiles de madera en pino completo</v>
          </cell>
          <cell r="C268" t="str">
            <v>Un</v>
          </cell>
          <cell r="D268">
            <v>1</v>
          </cell>
          <cell r="E268">
            <v>5909250</v>
          </cell>
        </row>
        <row r="269">
          <cell r="A269" t="str">
            <v>MAT,196</v>
          </cell>
          <cell r="B269" t="str">
            <v>Juegos infantiles de madera en pino, básico</v>
          </cell>
          <cell r="C269" t="str">
            <v>Un</v>
          </cell>
          <cell r="D269">
            <v>1</v>
          </cell>
          <cell r="E269">
            <v>2963525</v>
          </cell>
        </row>
        <row r="270">
          <cell r="A270" t="str">
            <v>MAT,197</v>
          </cell>
          <cell r="B270" t="str">
            <v>Kit de accesorios para sistema séptico de 2000 lt</v>
          </cell>
          <cell r="C270" t="str">
            <v>Un</v>
          </cell>
          <cell r="D270">
            <v>1</v>
          </cell>
          <cell r="E270">
            <v>241948.45800000001</v>
          </cell>
        </row>
        <row r="271">
          <cell r="A271" t="str">
            <v>MAT,198</v>
          </cell>
          <cell r="B271" t="str">
            <v>Kit de accesorios para sistema séptico de 4000 lt</v>
          </cell>
          <cell r="C271" t="str">
            <v>Un</v>
          </cell>
          <cell r="D271">
            <v>1</v>
          </cell>
          <cell r="E271">
            <v>421635.60000000003</v>
          </cell>
        </row>
        <row r="272">
          <cell r="A272" t="str">
            <v>MAT,199</v>
          </cell>
          <cell r="B272" t="str">
            <v>Kit séptico 2000 lt + aeróbico 1000 lt</v>
          </cell>
          <cell r="C272" t="str">
            <v>Un</v>
          </cell>
          <cell r="D272">
            <v>1</v>
          </cell>
          <cell r="E272">
            <v>1630626.378</v>
          </cell>
        </row>
        <row r="273">
          <cell r="A273" t="str">
            <v>MAT,200</v>
          </cell>
          <cell r="B273" t="str">
            <v>Ladrillo farol rayado de 0,10 x 0,20 x 0,30 m</v>
          </cell>
          <cell r="C273" t="str">
            <v>Un</v>
          </cell>
          <cell r="D273">
            <v>1</v>
          </cell>
          <cell r="E273">
            <v>1025</v>
          </cell>
        </row>
        <row r="274">
          <cell r="A274" t="str">
            <v>MAT,201</v>
          </cell>
          <cell r="B274" t="str">
            <v>Ladrillo farol rayado de 0,12 x 0,20 x 0,30 m</v>
          </cell>
          <cell r="C274" t="str">
            <v>Un</v>
          </cell>
          <cell r="D274">
            <v>1</v>
          </cell>
          <cell r="E274">
            <v>1225</v>
          </cell>
        </row>
        <row r="275">
          <cell r="A275" t="str">
            <v>MAT,202</v>
          </cell>
          <cell r="B275" t="str">
            <v>Ladrillo tolete común</v>
          </cell>
          <cell r="C275" t="str">
            <v>Un</v>
          </cell>
          <cell r="D275">
            <v>1</v>
          </cell>
          <cell r="E275">
            <v>800</v>
          </cell>
        </row>
        <row r="276">
          <cell r="A276" t="str">
            <v>MAT,203</v>
          </cell>
          <cell r="B276" t="str">
            <v>Ladrillo visto 6 x 12 x 24 57 un/m2</v>
          </cell>
          <cell r="C276" t="str">
            <v>Un</v>
          </cell>
          <cell r="D276">
            <v>1</v>
          </cell>
          <cell r="E276">
            <v>1904</v>
          </cell>
        </row>
        <row r="277">
          <cell r="A277" t="str">
            <v>MAT,515</v>
          </cell>
          <cell r="B277" t="str">
            <v>Ladrillo prensado tipo Santa Fe 24,5  x 12 x 5,5 cm</v>
          </cell>
          <cell r="C277" t="str">
            <v>Un</v>
          </cell>
          <cell r="D277">
            <v>1</v>
          </cell>
          <cell r="E277">
            <v>1900</v>
          </cell>
        </row>
        <row r="278">
          <cell r="A278" t="str">
            <v>MAT,526</v>
          </cell>
          <cell r="B278" t="str">
            <v>Lámina duracustic 1,2 x 0,6 m</v>
          </cell>
          <cell r="C278" t="str">
            <v>Un</v>
          </cell>
          <cell r="D278">
            <v>1</v>
          </cell>
          <cell r="E278">
            <v>41967</v>
          </cell>
        </row>
        <row r="279">
          <cell r="A279" t="str">
            <v>MAT,637</v>
          </cell>
          <cell r="B279" t="str">
            <v>Lámina de icopor 1,2 x 0,6 m</v>
          </cell>
          <cell r="C279" t="str">
            <v>Un</v>
          </cell>
          <cell r="D279">
            <v>1</v>
          </cell>
          <cell r="E279">
            <v>6500</v>
          </cell>
        </row>
        <row r="280">
          <cell r="A280" t="str">
            <v>MAT,638</v>
          </cell>
          <cell r="B280" t="str">
            <v>Lámina de icopor perlita sintética 1,2 x 0,6 m</v>
          </cell>
          <cell r="C280" t="str">
            <v>Un</v>
          </cell>
          <cell r="D280">
            <v>1</v>
          </cell>
          <cell r="E280">
            <v>4800</v>
          </cell>
        </row>
        <row r="281">
          <cell r="A281" t="str">
            <v>MAT,496</v>
          </cell>
          <cell r="B281" t="str">
            <v>Lámina de icopor perlita lisa 1,2 x  0,6 m</v>
          </cell>
          <cell r="C281" t="str">
            <v>Un</v>
          </cell>
          <cell r="D281">
            <v>1</v>
          </cell>
          <cell r="E281">
            <v>4000</v>
          </cell>
        </row>
        <row r="282">
          <cell r="A282" t="str">
            <v>MAT,204</v>
          </cell>
          <cell r="B282" t="str">
            <v>Lámina de fibrocemento de 10 mm</v>
          </cell>
          <cell r="C282" t="str">
            <v>M2</v>
          </cell>
          <cell r="D282">
            <v>1</v>
          </cell>
          <cell r="E282">
            <v>69512</v>
          </cell>
        </row>
        <row r="283">
          <cell r="A283" t="str">
            <v>MAT,205</v>
          </cell>
          <cell r="B283" t="str">
            <v>Lámina de fibrocemento e =  8 mm</v>
          </cell>
          <cell r="C283" t="str">
            <v>M2</v>
          </cell>
          <cell r="D283">
            <v>1</v>
          </cell>
          <cell r="E283">
            <v>53320</v>
          </cell>
        </row>
        <row r="284">
          <cell r="A284" t="str">
            <v>MAT,535</v>
          </cell>
          <cell r="B284" t="str">
            <v>Lámina de mármol para piso o mesón</v>
          </cell>
          <cell r="C284" t="str">
            <v>M2</v>
          </cell>
          <cell r="D284">
            <v>1</v>
          </cell>
          <cell r="E284">
            <v>217980</v>
          </cell>
        </row>
        <row r="285">
          <cell r="A285" t="str">
            <v>MAT,542</v>
          </cell>
          <cell r="B285" t="str">
            <v>Lámina de yeso 1,22 m x 2,44 m e = 12,7 mm</v>
          </cell>
          <cell r="C285" t="str">
            <v>M2</v>
          </cell>
          <cell r="D285">
            <v>1</v>
          </cell>
          <cell r="E285">
            <v>7453</v>
          </cell>
        </row>
        <row r="286">
          <cell r="A286" t="str">
            <v>MAT,206</v>
          </cell>
          <cell r="B286" t="str">
            <v>Lámina fibrocemento e = 12 mm</v>
          </cell>
          <cell r="C286" t="str">
            <v>M2</v>
          </cell>
          <cell r="D286">
            <v>1</v>
          </cell>
          <cell r="E286">
            <v>14306</v>
          </cell>
        </row>
        <row r="287">
          <cell r="A287" t="str">
            <v>MAT,527</v>
          </cell>
          <cell r="B287" t="str">
            <v xml:space="preserve">Lámina galvanizada C 26 </v>
          </cell>
          <cell r="C287" t="str">
            <v>M2</v>
          </cell>
          <cell r="D287">
            <v>1</v>
          </cell>
          <cell r="E287">
            <v>28449</v>
          </cell>
        </row>
        <row r="288">
          <cell r="A288" t="str">
            <v>MAT,207</v>
          </cell>
          <cell r="B288" t="str">
            <v>Lámina galvanizada C 22</v>
          </cell>
          <cell r="C288" t="str">
            <v>M2</v>
          </cell>
          <cell r="D288">
            <v>1</v>
          </cell>
          <cell r="E288">
            <v>44635</v>
          </cell>
        </row>
        <row r="289">
          <cell r="A289" t="str">
            <v>MAT,208</v>
          </cell>
          <cell r="B289" t="str">
            <v>Lámina neopreno dureza 50 e = 374</v>
          </cell>
          <cell r="C289" t="str">
            <v>M2</v>
          </cell>
          <cell r="D289">
            <v>1</v>
          </cell>
          <cell r="E289">
            <v>2171763.804</v>
          </cell>
        </row>
        <row r="290">
          <cell r="A290" t="str">
            <v>MAT,209</v>
          </cell>
          <cell r="B290" t="str">
            <v>Lámpara de 2 x 32 W con balasto electrónico T8 completa de sobreponer</v>
          </cell>
          <cell r="C290" t="str">
            <v>Un</v>
          </cell>
          <cell r="D290">
            <v>1</v>
          </cell>
          <cell r="E290">
            <v>150900</v>
          </cell>
        </row>
        <row r="291">
          <cell r="A291" t="str">
            <v>MAT,532</v>
          </cell>
          <cell r="B291" t="str">
            <v>Lavadero en resina de poliéster con tanque de 60 x 60 cm</v>
          </cell>
          <cell r="C291" t="str">
            <v>Un</v>
          </cell>
          <cell r="D291">
            <v>1</v>
          </cell>
          <cell r="E291">
            <v>267900</v>
          </cell>
        </row>
        <row r="292">
          <cell r="A292" t="str">
            <v>MAT,210</v>
          </cell>
          <cell r="B292" t="str">
            <v>Lavadero prefabricado en granito pulido</v>
          </cell>
          <cell r="C292" t="str">
            <v>Un</v>
          </cell>
          <cell r="D292">
            <v>1</v>
          </cell>
          <cell r="E292">
            <v>201400</v>
          </cell>
        </row>
        <row r="293">
          <cell r="A293" t="str">
            <v>MAT,651</v>
          </cell>
          <cell r="B293" t="str">
            <v>Lavadero prefabricado en granito pulido completo</v>
          </cell>
          <cell r="C293" t="str">
            <v>Un</v>
          </cell>
          <cell r="D293">
            <v>1</v>
          </cell>
          <cell r="E293">
            <v>264380</v>
          </cell>
        </row>
        <row r="294">
          <cell r="A294" t="str">
            <v>MAT,211</v>
          </cell>
          <cell r="B294" t="str">
            <v>Lavamanos tipo Acuacer de colgar</v>
          </cell>
          <cell r="C294" t="str">
            <v>Un</v>
          </cell>
          <cell r="D294">
            <v>1</v>
          </cell>
          <cell r="E294">
            <v>66250</v>
          </cell>
        </row>
        <row r="295">
          <cell r="A295" t="str">
            <v>MAT,212</v>
          </cell>
          <cell r="B295" t="str">
            <v>Lavamanos tipo Acuacer de pedestal</v>
          </cell>
          <cell r="C295" t="str">
            <v>Un</v>
          </cell>
          <cell r="D295">
            <v>1</v>
          </cell>
          <cell r="E295">
            <v>105450</v>
          </cell>
        </row>
        <row r="296">
          <cell r="A296" t="str">
            <v>MAT,213</v>
          </cell>
          <cell r="B296" t="str">
            <v>Lavamanos tipo Avanti de colgar</v>
          </cell>
          <cell r="C296" t="str">
            <v>Un</v>
          </cell>
          <cell r="D296">
            <v>1</v>
          </cell>
          <cell r="E296">
            <v>61900</v>
          </cell>
        </row>
        <row r="297">
          <cell r="A297" t="str">
            <v>MAT,214</v>
          </cell>
          <cell r="B297" t="str">
            <v>Lavamanos tipo Avanti de pedestal</v>
          </cell>
          <cell r="C297" t="str">
            <v>Un</v>
          </cell>
          <cell r="D297">
            <v>1</v>
          </cell>
          <cell r="E297">
            <v>140250</v>
          </cell>
        </row>
        <row r="298">
          <cell r="A298" t="str">
            <v>MAT,215</v>
          </cell>
          <cell r="B298" t="str">
            <v>Lavamanos tipo Happy blanco de colgar</v>
          </cell>
          <cell r="C298" t="str">
            <v>Un</v>
          </cell>
          <cell r="D298">
            <v>1</v>
          </cell>
          <cell r="E298">
            <v>90200</v>
          </cell>
        </row>
        <row r="299">
          <cell r="A299" t="str">
            <v>MAT,216</v>
          </cell>
          <cell r="B299" t="str">
            <v>Lavamanos tipo Marsella de sobreponer</v>
          </cell>
          <cell r="C299" t="str">
            <v>Un</v>
          </cell>
          <cell r="D299">
            <v>1</v>
          </cell>
          <cell r="E299">
            <v>189400</v>
          </cell>
        </row>
        <row r="300">
          <cell r="A300" t="str">
            <v>MAT,533</v>
          </cell>
          <cell r="B300" t="str">
            <v>Lavamanos de pared tipo push, línea antivandálica</v>
          </cell>
          <cell r="C300" t="str">
            <v>Un</v>
          </cell>
          <cell r="D300">
            <v>1</v>
          </cell>
          <cell r="E300">
            <v>366150</v>
          </cell>
        </row>
        <row r="301">
          <cell r="A301" t="str">
            <v>MAT,217</v>
          </cell>
          <cell r="B301" t="str">
            <v>Lavaplatos en acero inoxidable de 0,4 x 0,6 m</v>
          </cell>
          <cell r="C301" t="str">
            <v>Un</v>
          </cell>
          <cell r="D301">
            <v>1</v>
          </cell>
          <cell r="E301">
            <v>70703</v>
          </cell>
        </row>
        <row r="302">
          <cell r="A302" t="str">
            <v>MAT,218</v>
          </cell>
          <cell r="B302" t="str">
            <v>Lija de agua</v>
          </cell>
          <cell r="C302" t="str">
            <v>Un</v>
          </cell>
          <cell r="D302">
            <v>1</v>
          </cell>
          <cell r="E302">
            <v>1215</v>
          </cell>
        </row>
        <row r="303">
          <cell r="A303" t="str">
            <v>MAT,219</v>
          </cell>
          <cell r="B303" t="str">
            <v>Lima plana con mango de 8"</v>
          </cell>
          <cell r="C303" t="str">
            <v>Un</v>
          </cell>
          <cell r="D303">
            <v>1</v>
          </cell>
          <cell r="E303">
            <v>20200</v>
          </cell>
        </row>
        <row r="304">
          <cell r="A304" t="str">
            <v>MAT,220</v>
          </cell>
          <cell r="B304" t="str">
            <v>Limatesa, limahoya de fibrocemento</v>
          </cell>
          <cell r="C304" t="str">
            <v>M</v>
          </cell>
          <cell r="D304">
            <v>1</v>
          </cell>
          <cell r="E304">
            <v>22900</v>
          </cell>
        </row>
        <row r="305">
          <cell r="A305" t="str">
            <v>MAT,221</v>
          </cell>
          <cell r="B305" t="str">
            <v>Limpiador removedor PVC 1/4</v>
          </cell>
          <cell r="C305" t="str">
            <v>Un</v>
          </cell>
          <cell r="D305">
            <v>1</v>
          </cell>
          <cell r="E305">
            <v>37083</v>
          </cell>
        </row>
        <row r="306">
          <cell r="A306" t="str">
            <v>MAT,222</v>
          </cell>
          <cell r="B306" t="str">
            <v>Listón sajo de 5 x 3 cm x 2,5 m (varilla)</v>
          </cell>
          <cell r="C306" t="str">
            <v>M</v>
          </cell>
          <cell r="D306">
            <v>1</v>
          </cell>
          <cell r="E306">
            <v>6188</v>
          </cell>
        </row>
        <row r="307">
          <cell r="A307" t="str">
            <v>MAT,223</v>
          </cell>
          <cell r="B307" t="str">
            <v>Llave de paso tipo Red White de 1 1/2"</v>
          </cell>
          <cell r="C307" t="str">
            <v>Un</v>
          </cell>
          <cell r="D307">
            <v>1</v>
          </cell>
          <cell r="E307">
            <v>226000</v>
          </cell>
        </row>
        <row r="308">
          <cell r="A308" t="str">
            <v>MAT,224</v>
          </cell>
          <cell r="B308" t="str">
            <v>Llave de paso tipo Red White de 1"</v>
          </cell>
          <cell r="C308" t="str">
            <v>Un</v>
          </cell>
          <cell r="D308">
            <v>1</v>
          </cell>
          <cell r="E308">
            <v>11700</v>
          </cell>
        </row>
        <row r="309">
          <cell r="A309" t="str">
            <v>MAT,225</v>
          </cell>
          <cell r="B309" t="str">
            <v>Llave de paso tipo Red White de 1/2"</v>
          </cell>
          <cell r="C309" t="str">
            <v>Un</v>
          </cell>
          <cell r="D309">
            <v>1</v>
          </cell>
          <cell r="E309">
            <v>69100</v>
          </cell>
        </row>
        <row r="310">
          <cell r="A310" t="str">
            <v>MAT,226</v>
          </cell>
          <cell r="B310" t="str">
            <v>Llave de paso tipo Red White de 2"</v>
          </cell>
          <cell r="C310" t="str">
            <v>Un</v>
          </cell>
          <cell r="D310">
            <v>1</v>
          </cell>
          <cell r="E310">
            <v>270400</v>
          </cell>
        </row>
        <row r="311">
          <cell r="A311" t="str">
            <v>MAT,227</v>
          </cell>
          <cell r="B311" t="str">
            <v>Llave de paso tipo Red White de 3/4"</v>
          </cell>
          <cell r="C311" t="str">
            <v>Un</v>
          </cell>
          <cell r="D311">
            <v>1</v>
          </cell>
          <cell r="E311">
            <v>125900</v>
          </cell>
        </row>
        <row r="312">
          <cell r="A312" t="str">
            <v>MAT,228</v>
          </cell>
          <cell r="B312" t="str">
            <v>Llave terminal cromada de 1/2"</v>
          </cell>
          <cell r="C312" t="str">
            <v>Un</v>
          </cell>
          <cell r="D312">
            <v>1</v>
          </cell>
          <cell r="E312">
            <v>31900</v>
          </cell>
        </row>
        <row r="313">
          <cell r="A313" t="str">
            <v>MAT,229</v>
          </cell>
          <cell r="B313" t="str">
            <v>Llave terminal roscada de 1/2" pesada</v>
          </cell>
          <cell r="C313" t="str">
            <v>Un</v>
          </cell>
          <cell r="D313">
            <v>1</v>
          </cell>
          <cell r="E313">
            <v>28900</v>
          </cell>
        </row>
        <row r="314">
          <cell r="A314" t="str">
            <v>MAT,230</v>
          </cell>
          <cell r="B314" t="str">
            <v>Loseta prefabricada A30 (600 x 400 x 60 mm)</v>
          </cell>
          <cell r="C314" t="str">
            <v>M2</v>
          </cell>
          <cell r="D314">
            <v>1</v>
          </cell>
          <cell r="E314">
            <v>41520</v>
          </cell>
        </row>
        <row r="315">
          <cell r="A315" t="str">
            <v>MAT,231</v>
          </cell>
          <cell r="B315" t="str">
            <v>Machete</v>
          </cell>
          <cell r="C315" t="str">
            <v>Un</v>
          </cell>
          <cell r="D315">
            <v>1</v>
          </cell>
          <cell r="E315">
            <v>29900</v>
          </cell>
        </row>
        <row r="316">
          <cell r="A316" t="str">
            <v>MAT,232</v>
          </cell>
          <cell r="B316" t="str">
            <v>Malla con vena C 24</v>
          </cell>
          <cell r="C316" t="str">
            <v>M2</v>
          </cell>
          <cell r="D316">
            <v>1</v>
          </cell>
          <cell r="E316">
            <v>7321</v>
          </cell>
        </row>
        <row r="317">
          <cell r="A317" t="str">
            <v>MAT,233</v>
          </cell>
          <cell r="B317" t="str">
            <v>Malla de gallinero o hexagonal</v>
          </cell>
          <cell r="C317" t="str">
            <v>M2</v>
          </cell>
          <cell r="D317">
            <v>1</v>
          </cell>
          <cell r="E317">
            <v>3008</v>
          </cell>
        </row>
        <row r="318">
          <cell r="A318" t="str">
            <v>MAT,237</v>
          </cell>
          <cell r="B318" t="str">
            <v>Mallas eslabonada galvanizada calibre 13 ojo de 2” que cumpla con la norma 80 gramos de galvanizado/m2</v>
          </cell>
          <cell r="C318" t="str">
            <v>M2</v>
          </cell>
          <cell r="D318">
            <v>1</v>
          </cell>
          <cell r="E318">
            <v>18690</v>
          </cell>
        </row>
        <row r="319">
          <cell r="A319" t="str">
            <v>MAT,234</v>
          </cell>
          <cell r="B319" t="str">
            <v>Malla electrosoldada M-188 Φ 6.00 mm c/0.15 m</v>
          </cell>
          <cell r="C319" t="str">
            <v>Kg</v>
          </cell>
          <cell r="D319">
            <v>1</v>
          </cell>
          <cell r="E319">
            <v>9085</v>
          </cell>
        </row>
        <row r="320">
          <cell r="A320" t="str">
            <v>MAT,235</v>
          </cell>
          <cell r="B320" t="str">
            <v>Malla electrosoldada ojo 0,15 x 0,15 m 6,0 m 2,35 m de 5 mm</v>
          </cell>
          <cell r="C320" t="str">
            <v>M2</v>
          </cell>
          <cell r="D320">
            <v>1</v>
          </cell>
          <cell r="E320">
            <v>10998</v>
          </cell>
        </row>
        <row r="321">
          <cell r="A321" t="str">
            <v>MAT,236</v>
          </cell>
          <cell r="B321" t="str">
            <v>Malla gavión 2 x 1 x 1  7,5 C 13 triple torsión</v>
          </cell>
          <cell r="C321" t="str">
            <v>Un</v>
          </cell>
          <cell r="D321">
            <v>1</v>
          </cell>
          <cell r="E321">
            <v>102637.5</v>
          </cell>
        </row>
        <row r="322">
          <cell r="A322" t="str">
            <v>MAT,238</v>
          </cell>
          <cell r="B322" t="str">
            <v>Fondo de junta de polietileno Φ = 3/8"</v>
          </cell>
          <cell r="C322" t="str">
            <v>M</v>
          </cell>
          <cell r="D322">
            <v>1</v>
          </cell>
          <cell r="E322">
            <v>1138.6860000000001</v>
          </cell>
        </row>
        <row r="323">
          <cell r="A323" t="str">
            <v>MAT,239</v>
          </cell>
          <cell r="B323" t="str">
            <v>Manija (asa) para puerta</v>
          </cell>
          <cell r="C323" t="str">
            <v>Un</v>
          </cell>
          <cell r="D323">
            <v>1</v>
          </cell>
          <cell r="E323">
            <v>5700</v>
          </cell>
        </row>
        <row r="324">
          <cell r="A324" t="str">
            <v>MAT,240</v>
          </cell>
          <cell r="B324" t="str">
            <v>Manto impermeabilizante con base en asfalto</v>
          </cell>
          <cell r="C324" t="str">
            <v>M2</v>
          </cell>
          <cell r="D324">
            <v>1</v>
          </cell>
          <cell r="E324">
            <v>24790</v>
          </cell>
        </row>
        <row r="325">
          <cell r="A325" t="str">
            <v>MAT,241</v>
          </cell>
          <cell r="B325" t="str">
            <v>Marco metálico en lámina C 20 de 0,60 x 2,05 m, incluye anticorrosivo</v>
          </cell>
          <cell r="C325" t="str">
            <v>Un</v>
          </cell>
          <cell r="D325">
            <v>1</v>
          </cell>
          <cell r="E325">
            <v>81503.760000000009</v>
          </cell>
        </row>
        <row r="326">
          <cell r="A326" t="str">
            <v>MAT,242</v>
          </cell>
          <cell r="B326" t="str">
            <v>Marco metálico en lámina C 20 de 0,80 x 2,05 m, incluye anticorrosivo</v>
          </cell>
          <cell r="C326" t="str">
            <v>Un</v>
          </cell>
          <cell r="D326">
            <v>1</v>
          </cell>
          <cell r="E326">
            <v>91457.142000000007</v>
          </cell>
        </row>
        <row r="327">
          <cell r="A327" t="str">
            <v>MAT,243</v>
          </cell>
          <cell r="B327" t="str">
            <v>Marco metálico en lámina C 20 de 0,90 x 2,05 m, incluye anticorrosivo</v>
          </cell>
          <cell r="C327" t="str">
            <v>Un</v>
          </cell>
          <cell r="D327">
            <v>1</v>
          </cell>
          <cell r="E327">
            <v>105189.882</v>
          </cell>
        </row>
        <row r="328">
          <cell r="A328" t="str">
            <v>MAT,244</v>
          </cell>
          <cell r="B328" t="str">
            <v>Marco metálico en lámina C 20 de 1 x 2,05 m, incluye anticorrosivo</v>
          </cell>
          <cell r="C328" t="str">
            <v>Un</v>
          </cell>
          <cell r="D328">
            <v>1</v>
          </cell>
          <cell r="E328">
            <v>121122.144</v>
          </cell>
        </row>
        <row r="329">
          <cell r="A329" t="str">
            <v>MAT,245</v>
          </cell>
          <cell r="B329" t="str">
            <v>Marco metálico en lámina C 20 de 1,20 x 2,05 m, incluye anticorrosivo</v>
          </cell>
          <cell r="C329" t="str">
            <v>Un</v>
          </cell>
          <cell r="D329">
            <v>1</v>
          </cell>
          <cell r="E329">
            <v>220000</v>
          </cell>
        </row>
        <row r="330">
          <cell r="A330" t="str">
            <v>MAT,246</v>
          </cell>
          <cell r="B330" t="str">
            <v>Masilla para vidrios</v>
          </cell>
          <cell r="C330" t="str">
            <v>Kg</v>
          </cell>
          <cell r="D330">
            <v>1</v>
          </cell>
          <cell r="E330">
            <v>3446.1600000000003</v>
          </cell>
        </row>
        <row r="331">
          <cell r="A331" t="str">
            <v>MAT,505</v>
          </cell>
          <cell r="B331" t="str">
            <v>Masilla elástica sellante tubo x 330 ml</v>
          </cell>
          <cell r="C331" t="str">
            <v>Un</v>
          </cell>
          <cell r="D331">
            <v>1</v>
          </cell>
          <cell r="E331">
            <v>7000</v>
          </cell>
        </row>
        <row r="332">
          <cell r="A332" t="str">
            <v>MAT,247</v>
          </cell>
          <cell r="B332" t="str">
            <v>Masilla topex joint</v>
          </cell>
          <cell r="C332" t="str">
            <v>Gl</v>
          </cell>
          <cell r="D332">
            <v>1</v>
          </cell>
          <cell r="E332">
            <v>29400</v>
          </cell>
        </row>
        <row r="333">
          <cell r="A333" t="str">
            <v>MAT,643</v>
          </cell>
          <cell r="B333" t="str">
            <v>Material de peña (recebo) en cantera</v>
          </cell>
          <cell r="C333" t="str">
            <v>M3</v>
          </cell>
          <cell r="D333">
            <v>1</v>
          </cell>
          <cell r="E333">
            <v>37368</v>
          </cell>
        </row>
        <row r="334">
          <cell r="A334" t="str">
            <v>MAT,248</v>
          </cell>
          <cell r="B334" t="str">
            <v>Material de rio no seleccionado</v>
          </cell>
          <cell r="C334" t="str">
            <v>M3</v>
          </cell>
          <cell r="D334">
            <v>1</v>
          </cell>
          <cell r="E334">
            <v>31140</v>
          </cell>
        </row>
        <row r="335">
          <cell r="A335" t="str">
            <v>MAT,249</v>
          </cell>
          <cell r="B335" t="str">
            <v>Material de sub-base granular tipo Invías</v>
          </cell>
          <cell r="C335" t="str">
            <v>M3</v>
          </cell>
          <cell r="D335">
            <v>1</v>
          </cell>
          <cell r="E335">
            <v>45000</v>
          </cell>
        </row>
        <row r="336">
          <cell r="A336" t="str">
            <v>MAT,250</v>
          </cell>
          <cell r="B336" t="str">
            <v>Material granular seleccionado</v>
          </cell>
          <cell r="C336" t="str">
            <v>M3</v>
          </cell>
          <cell r="D336">
            <v>1</v>
          </cell>
          <cell r="E336">
            <v>24990</v>
          </cell>
        </row>
        <row r="337">
          <cell r="A337" t="str">
            <v>MAT,251</v>
          </cell>
          <cell r="B337" t="str">
            <v>Material para base granular tipo Invías hasta 40 km</v>
          </cell>
          <cell r="C337" t="str">
            <v>M3</v>
          </cell>
          <cell r="D337">
            <v>1</v>
          </cell>
          <cell r="E337">
            <v>53383</v>
          </cell>
        </row>
        <row r="338">
          <cell r="A338" t="str">
            <v>MAT,252</v>
          </cell>
          <cell r="B338" t="str">
            <v>Material seleccionado para filtro</v>
          </cell>
          <cell r="C338" t="str">
            <v>M3</v>
          </cell>
          <cell r="D338">
            <v>1</v>
          </cell>
          <cell r="E338">
            <v>77850</v>
          </cell>
        </row>
        <row r="339">
          <cell r="A339" t="str">
            <v>MAT,560</v>
          </cell>
          <cell r="B339" t="str">
            <v>Medidor de 3/4" volumétrico tipo "B"</v>
          </cell>
          <cell r="C339" t="str">
            <v>Un</v>
          </cell>
          <cell r="D339">
            <v>1</v>
          </cell>
          <cell r="E339">
            <v>167497</v>
          </cell>
        </row>
        <row r="340">
          <cell r="A340" t="str">
            <v>MAT,253</v>
          </cell>
          <cell r="B340" t="str">
            <v>Medidor de 1"    volumétrico tipo "B"</v>
          </cell>
          <cell r="C340" t="str">
            <v>Un</v>
          </cell>
          <cell r="D340">
            <v>1</v>
          </cell>
          <cell r="E340">
            <v>532000</v>
          </cell>
        </row>
        <row r="341">
          <cell r="A341" t="str">
            <v>MAT,254</v>
          </cell>
          <cell r="B341" t="str">
            <v>Medidor de 1/2" volumétrico tipo "C"</v>
          </cell>
          <cell r="C341" t="str">
            <v>Un</v>
          </cell>
          <cell r="D341">
            <v>1</v>
          </cell>
          <cell r="E341">
            <v>144000</v>
          </cell>
        </row>
        <row r="342">
          <cell r="A342" t="str">
            <v>MAT,255</v>
          </cell>
          <cell r="B342" t="str">
            <v>Mezcla asfáltica MDC 19</v>
          </cell>
          <cell r="C342" t="str">
            <v>M3</v>
          </cell>
          <cell r="D342">
            <v>1</v>
          </cell>
          <cell r="E342">
            <v>668890</v>
          </cell>
        </row>
        <row r="343">
          <cell r="A343" t="str">
            <v>MAT,256</v>
          </cell>
          <cell r="B343" t="str">
            <v>Mezclador para lavaplatos</v>
          </cell>
          <cell r="C343" t="str">
            <v>Un</v>
          </cell>
          <cell r="D343">
            <v>1</v>
          </cell>
          <cell r="E343">
            <v>67000</v>
          </cell>
        </row>
        <row r="344">
          <cell r="A344" t="str">
            <v>MAT,499</v>
          </cell>
          <cell r="B344" t="str">
            <v>Microesferas reflectivas 25 kg</v>
          </cell>
          <cell r="C344" t="str">
            <v>Kg</v>
          </cell>
          <cell r="D344">
            <v>1</v>
          </cell>
          <cell r="E344">
            <v>5689.2780000000002</v>
          </cell>
        </row>
        <row r="345">
          <cell r="A345" t="str">
            <v>MAT,257</v>
          </cell>
          <cell r="B345" t="str">
            <v>Mortero de alta adherencia</v>
          </cell>
          <cell r="C345" t="str">
            <v>Kg</v>
          </cell>
          <cell r="D345">
            <v>1</v>
          </cell>
          <cell r="E345">
            <v>4936.7280000000001</v>
          </cell>
        </row>
        <row r="346">
          <cell r="A346" t="str">
            <v>MAT,259</v>
          </cell>
          <cell r="B346" t="str">
            <v>Mortero fluido para anclaje y nivelación</v>
          </cell>
          <cell r="C346" t="str">
            <v>Kg</v>
          </cell>
          <cell r="D346">
            <v>1</v>
          </cell>
          <cell r="E346">
            <v>26676.600000000002</v>
          </cell>
        </row>
        <row r="347">
          <cell r="A347" t="str">
            <v>MAT,260</v>
          </cell>
          <cell r="B347" t="str">
            <v>Mortero para bloques de vidrio</v>
          </cell>
          <cell r="C347" t="str">
            <v>Kg</v>
          </cell>
          <cell r="D347">
            <v>1</v>
          </cell>
          <cell r="E347">
            <v>3633</v>
          </cell>
        </row>
        <row r="348">
          <cell r="A348" t="str">
            <v>MAT,261</v>
          </cell>
          <cell r="B348" t="str">
            <v>Mueble inferior en fórmica para mesón cocineta l = 2,00 h = 0,90 m</v>
          </cell>
          <cell r="C348" t="str">
            <v>M</v>
          </cell>
          <cell r="D348">
            <v>1</v>
          </cell>
          <cell r="E348">
            <v>482670</v>
          </cell>
        </row>
        <row r="349">
          <cell r="A349" t="str">
            <v>MAT,262</v>
          </cell>
          <cell r="B349" t="str">
            <v>Nave en madera triplex de 0,90 x 2,05 m, entamborada</v>
          </cell>
          <cell r="C349" t="str">
            <v>Un</v>
          </cell>
          <cell r="D349">
            <v>1</v>
          </cell>
          <cell r="E349">
            <v>130000</v>
          </cell>
        </row>
        <row r="350">
          <cell r="A350" t="str">
            <v>MAT,263</v>
          </cell>
          <cell r="B350" t="str">
            <v>Nave metálica en lamina C 20 de 0,60 x 2,05 m, incluye anticorrosivo</v>
          </cell>
          <cell r="C350" t="str">
            <v>Un</v>
          </cell>
          <cell r="D350">
            <v>1</v>
          </cell>
          <cell r="E350">
            <v>171270</v>
          </cell>
        </row>
        <row r="351">
          <cell r="A351" t="str">
            <v>MAT,264</v>
          </cell>
          <cell r="B351" t="str">
            <v>Nave metálica en lamina C 20 de 0,80 x 2,05 m, incluye anticorrosivo</v>
          </cell>
          <cell r="C351" t="str">
            <v>Un</v>
          </cell>
          <cell r="D351">
            <v>1</v>
          </cell>
          <cell r="E351">
            <v>171685.2</v>
          </cell>
        </row>
        <row r="352">
          <cell r="A352" t="str">
            <v>MAT,265</v>
          </cell>
          <cell r="B352" t="str">
            <v>Nave metálica en lamina C 20 de 0,90 x 2,05 m, incluye anticorrosivo</v>
          </cell>
          <cell r="C352" t="str">
            <v>Un</v>
          </cell>
          <cell r="D352">
            <v>1</v>
          </cell>
          <cell r="E352">
            <v>188397</v>
          </cell>
        </row>
        <row r="353">
          <cell r="A353" t="str">
            <v>MAT,266</v>
          </cell>
          <cell r="B353" t="str">
            <v>Nave metálica en lamina C 20 de 1 x 2,05 m, incluye anticorrosivo</v>
          </cell>
          <cell r="C353" t="str">
            <v>Un</v>
          </cell>
          <cell r="D353">
            <v>1</v>
          </cell>
          <cell r="E353">
            <v>213828</v>
          </cell>
        </row>
        <row r="354">
          <cell r="A354" t="str">
            <v>MAT,267</v>
          </cell>
          <cell r="B354" t="str">
            <v>Niple Tub HG 1/2" de 15 cm</v>
          </cell>
          <cell r="C354" t="str">
            <v>Un</v>
          </cell>
          <cell r="D354">
            <v>1</v>
          </cell>
          <cell r="E354">
            <v>4760</v>
          </cell>
        </row>
        <row r="355">
          <cell r="A355" t="str">
            <v>MAT,498</v>
          </cell>
          <cell r="B355" t="str">
            <v>Niple Tub HG 1 1/4 " de 60 cm</v>
          </cell>
          <cell r="C355" t="str">
            <v>Un</v>
          </cell>
          <cell r="D355">
            <v>1</v>
          </cell>
          <cell r="E355">
            <v>17400</v>
          </cell>
        </row>
        <row r="356">
          <cell r="A356" t="str">
            <v>MAT,268</v>
          </cell>
          <cell r="B356" t="str">
            <v>Niple Tub HG 3/4" de 15 cm</v>
          </cell>
          <cell r="C356" t="str">
            <v>Un</v>
          </cell>
          <cell r="D356">
            <v>1</v>
          </cell>
          <cell r="E356">
            <v>7140</v>
          </cell>
        </row>
        <row r="357">
          <cell r="A357" t="str">
            <v>MAT,269</v>
          </cell>
          <cell r="B357" t="str">
            <v>Niple Tub HG 3/4" de 25 cm</v>
          </cell>
          <cell r="C357" t="str">
            <v>Un</v>
          </cell>
          <cell r="D357">
            <v>1</v>
          </cell>
          <cell r="E357">
            <v>7140</v>
          </cell>
        </row>
        <row r="358">
          <cell r="A358" t="str">
            <v>MAT,270</v>
          </cell>
          <cell r="B358" t="str">
            <v>Niple Tub HG 1" de 15 cm</v>
          </cell>
          <cell r="C358" t="str">
            <v>Un</v>
          </cell>
          <cell r="D358">
            <v>1</v>
          </cell>
          <cell r="E358">
            <v>14280</v>
          </cell>
        </row>
        <row r="359">
          <cell r="A359" t="str">
            <v>MAT,271</v>
          </cell>
          <cell r="B359" t="str">
            <v>Niple Tub Hg 1 1/4" de 15 cm</v>
          </cell>
          <cell r="C359" t="str">
            <v>Un</v>
          </cell>
          <cell r="D359">
            <v>1</v>
          </cell>
          <cell r="E359">
            <v>14280</v>
          </cell>
        </row>
        <row r="360">
          <cell r="A360" t="str">
            <v>MAT,272</v>
          </cell>
          <cell r="B360" t="str">
            <v>Niple Tub HG 1 1/2" de 15 cm</v>
          </cell>
          <cell r="C360" t="str">
            <v>Un</v>
          </cell>
          <cell r="D360">
            <v>1</v>
          </cell>
          <cell r="E360">
            <v>16660</v>
          </cell>
        </row>
        <row r="361">
          <cell r="A361" t="str">
            <v>MAT,510</v>
          </cell>
          <cell r="B361" t="str">
            <v>Niple Tub HG 2" de 15 cm</v>
          </cell>
          <cell r="C361" t="str">
            <v>Un</v>
          </cell>
          <cell r="D361">
            <v>1</v>
          </cell>
          <cell r="E361">
            <v>21420</v>
          </cell>
        </row>
        <row r="362">
          <cell r="A362" t="str">
            <v>MAT,167</v>
          </cell>
          <cell r="B362" t="str">
            <v>Niple Tub HG 3" de 15 cm</v>
          </cell>
          <cell r="C362" t="str">
            <v>Un</v>
          </cell>
          <cell r="D362">
            <v>1</v>
          </cell>
          <cell r="E362">
            <v>36890</v>
          </cell>
        </row>
        <row r="363">
          <cell r="A363" t="str">
            <v>MAT,273</v>
          </cell>
          <cell r="B363" t="str">
            <v>Omega en 63 liviana en 2,4 m</v>
          </cell>
          <cell r="C363" t="str">
            <v>Un</v>
          </cell>
          <cell r="D363">
            <v>1</v>
          </cell>
          <cell r="E363">
            <v>5505</v>
          </cell>
        </row>
        <row r="364">
          <cell r="A364" t="str">
            <v>MAT,275</v>
          </cell>
          <cell r="B364" t="str">
            <v>Orinal mediano con grifería</v>
          </cell>
          <cell r="C364" t="str">
            <v>Un</v>
          </cell>
          <cell r="D364">
            <v>1</v>
          </cell>
          <cell r="E364">
            <v>263533</v>
          </cell>
        </row>
        <row r="365">
          <cell r="A365" t="str">
            <v>MAT,274</v>
          </cell>
          <cell r="B365" t="str">
            <v>Orinal gotta antibacterial</v>
          </cell>
          <cell r="C365" t="str">
            <v>Un</v>
          </cell>
          <cell r="D365">
            <v>1</v>
          </cell>
          <cell r="E365">
            <v>812100</v>
          </cell>
        </row>
        <row r="366">
          <cell r="A366" t="str">
            <v>MAT,276</v>
          </cell>
          <cell r="B366" t="str">
            <v>Orinal Institucional tipo Arrecife</v>
          </cell>
          <cell r="C366" t="str">
            <v>Un</v>
          </cell>
          <cell r="D366">
            <v>1</v>
          </cell>
          <cell r="E366">
            <v>331600</v>
          </cell>
        </row>
        <row r="367">
          <cell r="A367" t="str">
            <v>MAT,275</v>
          </cell>
          <cell r="B367" t="str">
            <v>Orinal mediano con grifería</v>
          </cell>
          <cell r="C367" t="str">
            <v>Un</v>
          </cell>
          <cell r="D367">
            <v>1</v>
          </cell>
          <cell r="E367">
            <v>256900</v>
          </cell>
        </row>
        <row r="368">
          <cell r="A368" t="str">
            <v>MAT,277</v>
          </cell>
          <cell r="B368" t="str">
            <v>Pala con cabo</v>
          </cell>
          <cell r="C368" t="str">
            <v>Un</v>
          </cell>
          <cell r="D368">
            <v>1</v>
          </cell>
          <cell r="E368">
            <v>48880</v>
          </cell>
        </row>
        <row r="369">
          <cell r="A369" t="str">
            <v>MAT,278</v>
          </cell>
          <cell r="B369" t="str">
            <v>Paleta pare - siga en polietileno y texto reflectivo de 45 cm</v>
          </cell>
          <cell r="C369" t="str">
            <v>Un</v>
          </cell>
          <cell r="D369">
            <v>1</v>
          </cell>
          <cell r="E369">
            <v>27045</v>
          </cell>
        </row>
        <row r="370">
          <cell r="A370" t="str">
            <v>MAT,279</v>
          </cell>
          <cell r="B370" t="str">
            <v>Papel de colgadura a = 0,50 m x 10 m</v>
          </cell>
          <cell r="C370" t="str">
            <v>Rll</v>
          </cell>
          <cell r="D370">
            <v>1</v>
          </cell>
          <cell r="E370">
            <v>190000</v>
          </cell>
        </row>
        <row r="371">
          <cell r="A371" t="str">
            <v>MAT,280</v>
          </cell>
          <cell r="B371" t="str">
            <v>Papelería, fotografías, fotocopias - rocerías</v>
          </cell>
          <cell r="C371" t="str">
            <v>Mes</v>
          </cell>
          <cell r="D371">
            <v>1</v>
          </cell>
          <cell r="E371">
            <v>53716.499999999993</v>
          </cell>
        </row>
        <row r="372">
          <cell r="A372" t="str">
            <v>MAT,281</v>
          </cell>
          <cell r="B372" t="str">
            <v>Par de botas alta suela antideslizante</v>
          </cell>
          <cell r="C372" t="str">
            <v>Un</v>
          </cell>
          <cell r="D372">
            <v>1</v>
          </cell>
          <cell r="E372">
            <v>78888</v>
          </cell>
        </row>
        <row r="373">
          <cell r="A373" t="str">
            <v>MAT,282</v>
          </cell>
          <cell r="B373" t="str">
            <v>Paral 59 en 2,4 m calibre 26</v>
          </cell>
          <cell r="C373" t="str">
            <v>Un</v>
          </cell>
          <cell r="D373">
            <v>1</v>
          </cell>
          <cell r="E373">
            <v>9810</v>
          </cell>
        </row>
        <row r="374">
          <cell r="A374" t="str">
            <v>MAT,283</v>
          </cell>
          <cell r="B374" t="str">
            <v>Pasador metálico de 3"</v>
          </cell>
          <cell r="C374" t="str">
            <v>Un</v>
          </cell>
          <cell r="D374">
            <v>1</v>
          </cell>
          <cell r="E374">
            <v>10900</v>
          </cell>
        </row>
        <row r="375">
          <cell r="A375" t="str">
            <v>MAT,284</v>
          </cell>
          <cell r="B375" t="str">
            <v>Pasamanos con casita, escalera: casita y pasamanos en tubo de 1 1/2", escalera en 1", la casita de 1.20 x 1.20 m con piso en lámina y techo en fibra de vidrio, anclado en concreto. Incluye anticorrosivo y pintura en esmalte para exteriores</v>
          </cell>
          <cell r="C375" t="str">
            <v>Un</v>
          </cell>
          <cell r="D375">
            <v>1</v>
          </cell>
          <cell r="E375">
            <v>6711450</v>
          </cell>
        </row>
        <row r="376">
          <cell r="A376" t="str">
            <v>MAT,285</v>
          </cell>
          <cell r="B376" t="str">
            <v>Pasamanos sencillo en tubería de 1 1/2" y 3/4" los pasos, altura 1.90 m, anclado en concreto. Incluye anticorrosivo y pintura en esmalte para exteriores</v>
          </cell>
          <cell r="C376" t="str">
            <v>Un</v>
          </cell>
          <cell r="D376">
            <v>1</v>
          </cell>
          <cell r="E376">
            <v>1297500</v>
          </cell>
        </row>
        <row r="377">
          <cell r="A377" t="str">
            <v>MAT,286</v>
          </cell>
          <cell r="B377" t="str">
            <v>Perfil aluminio anoloc T L = 6 m</v>
          </cell>
          <cell r="C377" t="str">
            <v>Un</v>
          </cell>
          <cell r="D377">
            <v>1</v>
          </cell>
          <cell r="E377">
            <v>14500</v>
          </cell>
        </row>
        <row r="378">
          <cell r="A378" t="str">
            <v>MAT,287</v>
          </cell>
          <cell r="B378" t="str">
            <v>Perfil aluminio blanco ángulo L = 6 m</v>
          </cell>
          <cell r="C378" t="str">
            <v>Un</v>
          </cell>
          <cell r="D378">
            <v>1</v>
          </cell>
          <cell r="E378">
            <v>14500</v>
          </cell>
        </row>
        <row r="379">
          <cell r="A379" t="str">
            <v>MAT,288</v>
          </cell>
          <cell r="B379" t="str">
            <v>Perfil aluminio blanco T L = 6 m</v>
          </cell>
          <cell r="C379" t="str">
            <v>Un</v>
          </cell>
          <cell r="D379">
            <v>1</v>
          </cell>
          <cell r="E379">
            <v>14500</v>
          </cell>
        </row>
        <row r="380">
          <cell r="A380" t="str">
            <v>MAT,289</v>
          </cell>
          <cell r="B380" t="str">
            <v>Perfil aluminio natural ángulo L = 6 m</v>
          </cell>
          <cell r="C380" t="str">
            <v>Un</v>
          </cell>
          <cell r="D380">
            <v>1</v>
          </cell>
          <cell r="E380">
            <v>14000</v>
          </cell>
        </row>
        <row r="381">
          <cell r="A381" t="str">
            <v>MAT,290</v>
          </cell>
          <cell r="B381" t="str">
            <v>Perfil aluminio natural T L = 6 m</v>
          </cell>
          <cell r="C381" t="str">
            <v>Un</v>
          </cell>
          <cell r="D381">
            <v>1</v>
          </cell>
          <cell r="E381">
            <v>14000</v>
          </cell>
        </row>
        <row r="382">
          <cell r="A382" t="str">
            <v>MAT,291</v>
          </cell>
          <cell r="B382" t="str">
            <v>Perfil aluminio sencillo D17</v>
          </cell>
          <cell r="C382" t="str">
            <v>M</v>
          </cell>
          <cell r="D382">
            <v>1</v>
          </cell>
          <cell r="E382">
            <v>1038</v>
          </cell>
        </row>
        <row r="383">
          <cell r="A383" t="str">
            <v>MAT,292</v>
          </cell>
          <cell r="B383" t="str">
            <v>Perfil aluminio anoloc ángulo L = 6 m</v>
          </cell>
          <cell r="C383" t="str">
            <v>Un</v>
          </cell>
          <cell r="D383">
            <v>1</v>
          </cell>
          <cell r="E383">
            <v>14500</v>
          </cell>
        </row>
        <row r="384">
          <cell r="A384" t="str">
            <v>MAT,293</v>
          </cell>
          <cell r="B384" t="str">
            <v>Perfil e = 1,5 mm 90 x 130 mm</v>
          </cell>
          <cell r="C384" t="str">
            <v>Ml</v>
          </cell>
          <cell r="D384">
            <v>1</v>
          </cell>
          <cell r="E384">
            <v>2158</v>
          </cell>
        </row>
        <row r="385">
          <cell r="A385" t="str">
            <v>MAT,652</v>
          </cell>
          <cell r="B385" t="str">
            <v>Pegante papel colgadura</v>
          </cell>
          <cell r="C385" t="str">
            <v>Un</v>
          </cell>
          <cell r="D385">
            <v>1</v>
          </cell>
          <cell r="E385">
            <v>24900</v>
          </cell>
        </row>
        <row r="386">
          <cell r="A386" t="str">
            <v>MAT,294</v>
          </cell>
          <cell r="B386" t="str">
            <v>Perlín promedio (0,12 x 0,6 C 16)</v>
          </cell>
          <cell r="C386" t="str">
            <v>M</v>
          </cell>
          <cell r="D386">
            <v>1</v>
          </cell>
          <cell r="E386">
            <v>20238</v>
          </cell>
        </row>
        <row r="387">
          <cell r="A387" t="str">
            <v>MAT,295</v>
          </cell>
          <cell r="B387" t="str">
            <v>Pica con cabo</v>
          </cell>
          <cell r="C387" t="str">
            <v>Un</v>
          </cell>
          <cell r="D387">
            <v>1</v>
          </cell>
          <cell r="E387">
            <v>43184</v>
          </cell>
        </row>
        <row r="388">
          <cell r="A388" t="str">
            <v>MAT,296</v>
          </cell>
          <cell r="B388" t="str">
            <v>Piedra media songa</v>
          </cell>
          <cell r="C388" t="str">
            <v>M3</v>
          </cell>
          <cell r="D388">
            <v>1</v>
          </cell>
          <cell r="E388">
            <v>85000</v>
          </cell>
        </row>
        <row r="389">
          <cell r="A389" t="str">
            <v>MAT,297</v>
          </cell>
          <cell r="B389" t="str">
            <v>Pintura acrílica para tráfico</v>
          </cell>
          <cell r="C389" t="str">
            <v>Gl</v>
          </cell>
          <cell r="D389">
            <v>1</v>
          </cell>
          <cell r="E389">
            <v>104900</v>
          </cell>
        </row>
        <row r="390">
          <cell r="A390" t="str">
            <v>MAT,298</v>
          </cell>
          <cell r="B390" t="str">
            <v>Pintura esmalte para exteriores</v>
          </cell>
          <cell r="C390" t="str">
            <v>Gl</v>
          </cell>
          <cell r="D390">
            <v>1</v>
          </cell>
          <cell r="E390">
            <v>79900</v>
          </cell>
        </row>
        <row r="391">
          <cell r="A391" t="str">
            <v>MAT,299</v>
          </cell>
          <cell r="B391" t="str">
            <v>Pintura reflectiva de aluminio</v>
          </cell>
          <cell r="C391" t="str">
            <v>Kg</v>
          </cell>
          <cell r="D391">
            <v>1</v>
          </cell>
          <cell r="E391">
            <v>52200</v>
          </cell>
        </row>
        <row r="392">
          <cell r="A392" t="str">
            <v>MAT,300</v>
          </cell>
          <cell r="B392" t="str">
            <v>Pintura texturizada hidrorepelente</v>
          </cell>
          <cell r="C392" t="str">
            <v>Cñ</v>
          </cell>
          <cell r="D392">
            <v>1</v>
          </cell>
          <cell r="E392">
            <v>50000</v>
          </cell>
        </row>
        <row r="393">
          <cell r="A393" t="str">
            <v>MAT,301</v>
          </cell>
          <cell r="B393" t="str">
            <v>Pintura transparente protectora de fachadas tipo Sika transparente 10 o similar</v>
          </cell>
          <cell r="C393" t="str">
            <v>Gl</v>
          </cell>
          <cell r="D393">
            <v>1</v>
          </cell>
          <cell r="E393">
            <v>95900</v>
          </cell>
        </row>
        <row r="394">
          <cell r="A394" t="str">
            <v>MAT,302</v>
          </cell>
          <cell r="B394" t="str">
            <v>Pintura verde óptico (tablero)</v>
          </cell>
          <cell r="C394" t="str">
            <v>Gl</v>
          </cell>
          <cell r="D394">
            <v>1</v>
          </cell>
          <cell r="E394">
            <v>60000</v>
          </cell>
        </row>
        <row r="395">
          <cell r="A395" t="str">
            <v>MAT,303</v>
          </cell>
          <cell r="B395" t="str">
            <v>Pintura vinilo para exteriores koraza o similar</v>
          </cell>
          <cell r="C395" t="str">
            <v>Gl</v>
          </cell>
          <cell r="D395">
            <v>1</v>
          </cell>
          <cell r="E395">
            <v>71622</v>
          </cell>
        </row>
        <row r="396">
          <cell r="A396" t="str">
            <v>MAT,304</v>
          </cell>
          <cell r="B396" t="str">
            <v>Pintura vinilo tipo I</v>
          </cell>
          <cell r="C396" t="str">
            <v>Gl</v>
          </cell>
          <cell r="D396">
            <v>1</v>
          </cell>
          <cell r="E396">
            <v>45580</v>
          </cell>
        </row>
        <row r="397">
          <cell r="A397" t="str">
            <v>MAT,305</v>
          </cell>
          <cell r="B397" t="str">
            <v>Pintura vinilo tipo II</v>
          </cell>
          <cell r="C397" t="str">
            <v>Gl</v>
          </cell>
          <cell r="D397">
            <v>1</v>
          </cell>
          <cell r="E397">
            <v>29380</v>
          </cell>
        </row>
        <row r="398">
          <cell r="A398" t="str">
            <v>MAT,306</v>
          </cell>
          <cell r="B398" t="str">
            <v>Pirlán de bronce</v>
          </cell>
          <cell r="C398" t="str">
            <v>M</v>
          </cell>
          <cell r="D398">
            <v>1</v>
          </cell>
          <cell r="E398">
            <v>22200</v>
          </cell>
        </row>
        <row r="399">
          <cell r="A399" t="str">
            <v>MAT,307</v>
          </cell>
          <cell r="B399" t="str">
            <v>Piso en lámina de vinilo C 1,6 mm</v>
          </cell>
          <cell r="C399" t="str">
            <v>M2</v>
          </cell>
          <cell r="D399">
            <v>1</v>
          </cell>
          <cell r="E399">
            <v>34357.800000000003</v>
          </cell>
        </row>
        <row r="400">
          <cell r="A400" t="str">
            <v>MAT,308</v>
          </cell>
          <cell r="B400" t="str">
            <v>Piso tipo Duropiso de 33 x 33 cm</v>
          </cell>
          <cell r="C400" t="str">
            <v>M2</v>
          </cell>
          <cell r="D400">
            <v>1</v>
          </cell>
          <cell r="E400">
            <v>38094.6</v>
          </cell>
        </row>
        <row r="401">
          <cell r="A401" t="str">
            <v>MAT,309</v>
          </cell>
          <cell r="B401" t="str">
            <v>Piso tipo Mayólica</v>
          </cell>
          <cell r="C401" t="str">
            <v>M2</v>
          </cell>
          <cell r="D401">
            <v>1</v>
          </cell>
          <cell r="E401">
            <v>23977.8</v>
          </cell>
        </row>
        <row r="402">
          <cell r="A402" t="str">
            <v>MAT,310</v>
          </cell>
          <cell r="B402" t="str">
            <v>Piso vinílico antideslizante, tráfico 5 e = 2 mm</v>
          </cell>
          <cell r="C402" t="str">
            <v>M2</v>
          </cell>
          <cell r="D402">
            <v>1</v>
          </cell>
          <cell r="E402">
            <v>97156.800000000003</v>
          </cell>
        </row>
        <row r="403">
          <cell r="A403" t="str">
            <v>MAT,311</v>
          </cell>
          <cell r="B403" t="str">
            <v>Pisofuerte tipo Corona de 30 x 30 cm tráfico 5</v>
          </cell>
          <cell r="C403" t="str">
            <v>M2</v>
          </cell>
          <cell r="D403">
            <v>1</v>
          </cell>
          <cell r="E403">
            <v>37600</v>
          </cell>
        </row>
        <row r="404">
          <cell r="A404" t="str">
            <v>MAT,312</v>
          </cell>
          <cell r="B404" t="str">
            <v>Plántula (nacedero, carey, leucaena, matarratón), altura promedio 0.25 m)</v>
          </cell>
          <cell r="C404" t="str">
            <v>Un</v>
          </cell>
          <cell r="D404">
            <v>1</v>
          </cell>
          <cell r="E404">
            <v>10000</v>
          </cell>
        </row>
        <row r="405">
          <cell r="A405" t="str">
            <v>MAT,313</v>
          </cell>
          <cell r="B405" t="str">
            <v>Plántula (vetiver, limoncillo, lirio y afines), altura promedio 0.25 m)</v>
          </cell>
          <cell r="C405" t="str">
            <v>Un</v>
          </cell>
          <cell r="D405">
            <v>1</v>
          </cell>
          <cell r="E405">
            <v>8000</v>
          </cell>
        </row>
        <row r="406">
          <cell r="A406" t="str">
            <v>MAT,314</v>
          </cell>
          <cell r="B406" t="str">
            <v>Plántula con especies diferentes a guayacán, acacia, eucalipto, altura promedio 0.25 m</v>
          </cell>
          <cell r="C406" t="str">
            <v>Un</v>
          </cell>
          <cell r="D406">
            <v>1</v>
          </cell>
          <cell r="E406">
            <v>8000</v>
          </cell>
        </row>
        <row r="407">
          <cell r="A407" t="str">
            <v>MAT,315</v>
          </cell>
          <cell r="B407" t="str">
            <v>Platina 1" x 1/4"</v>
          </cell>
          <cell r="C407" t="str">
            <v>M</v>
          </cell>
          <cell r="D407">
            <v>1</v>
          </cell>
          <cell r="E407">
            <v>5838</v>
          </cell>
        </row>
        <row r="408">
          <cell r="A408" t="str">
            <v>MAT,316</v>
          </cell>
          <cell r="B408" t="str">
            <v>Platina 1 1/2" x 1/4"</v>
          </cell>
          <cell r="C408" t="str">
            <v>M</v>
          </cell>
          <cell r="D408">
            <v>1</v>
          </cell>
          <cell r="E408">
            <v>9421</v>
          </cell>
        </row>
        <row r="409">
          <cell r="A409" t="str">
            <v>MAT,317</v>
          </cell>
          <cell r="B409" t="str">
            <v>Platina 2" x 1/4"</v>
          </cell>
          <cell r="C409" t="str">
            <v>M</v>
          </cell>
          <cell r="D409">
            <v>1</v>
          </cell>
          <cell r="E409">
            <v>11683</v>
          </cell>
        </row>
        <row r="410">
          <cell r="A410" t="str">
            <v>MAT,639</v>
          </cell>
          <cell r="B410" t="str">
            <v>Plántula (guayacán, acacia, eucalipto, altura promedio 0.25 m)</v>
          </cell>
          <cell r="C410" t="str">
            <v>Un</v>
          </cell>
          <cell r="D410">
            <v>1</v>
          </cell>
          <cell r="E410">
            <v>4528.7939999999999</v>
          </cell>
        </row>
        <row r="411">
          <cell r="A411" t="str">
            <v>MAT,318</v>
          </cell>
          <cell r="B411" t="str">
            <v>Platinas para claraboya</v>
          </cell>
          <cell r="C411" t="str">
            <v>Jg</v>
          </cell>
          <cell r="D411">
            <v>1</v>
          </cell>
          <cell r="E411">
            <v>3900</v>
          </cell>
        </row>
        <row r="412">
          <cell r="A412" t="str">
            <v>MAT,507</v>
          </cell>
          <cell r="B412" t="str">
            <v>Polietileno negro C 4 a = 3 m</v>
          </cell>
          <cell r="C412" t="str">
            <v>M2</v>
          </cell>
          <cell r="D412">
            <v>1</v>
          </cell>
          <cell r="E412">
            <v>3103</v>
          </cell>
        </row>
        <row r="413">
          <cell r="A413" t="str">
            <v>MAT,544</v>
          </cell>
          <cell r="B413" t="str">
            <v>Pomos de porcelana</v>
          </cell>
          <cell r="C413" t="str">
            <v>Par</v>
          </cell>
          <cell r="D413">
            <v>1</v>
          </cell>
          <cell r="E413">
            <v>14000</v>
          </cell>
        </row>
        <row r="414">
          <cell r="A414" t="str">
            <v>MAT,319</v>
          </cell>
          <cell r="B414" t="str">
            <v>Poste de concreto 12 x 510 kg</v>
          </cell>
          <cell r="C414" t="str">
            <v>Un</v>
          </cell>
          <cell r="D414">
            <v>1</v>
          </cell>
          <cell r="E414">
            <v>899640</v>
          </cell>
        </row>
        <row r="415">
          <cell r="A415" t="str">
            <v>MAT,320</v>
          </cell>
          <cell r="B415" t="str">
            <v>Poste de concreto 12 x 750 kg</v>
          </cell>
          <cell r="C415" t="str">
            <v>Un</v>
          </cell>
          <cell r="D415">
            <v>1</v>
          </cell>
          <cell r="E415">
            <v>1018047</v>
          </cell>
        </row>
        <row r="416">
          <cell r="A416" t="str">
            <v>MAT,321</v>
          </cell>
          <cell r="B416" t="str">
            <v>Poste de concreto 9 x 510 kg</v>
          </cell>
          <cell r="C416" t="str">
            <v>Un</v>
          </cell>
          <cell r="D416">
            <v>1</v>
          </cell>
          <cell r="E416">
            <v>528498.73800000001</v>
          </cell>
        </row>
        <row r="417">
          <cell r="A417" t="str">
            <v>MAT,324</v>
          </cell>
          <cell r="B417" t="str">
            <v>Poste en ángulo de 2 x 2 1/4" de 3,5 m</v>
          </cell>
          <cell r="C417" t="str">
            <v>Un</v>
          </cell>
          <cell r="D417">
            <v>1</v>
          </cell>
          <cell r="E417">
            <v>64030.067999999999</v>
          </cell>
        </row>
        <row r="418">
          <cell r="A418" t="str">
            <v>MAT,328</v>
          </cell>
          <cell r="B418" t="str">
            <v>Postes para defensa metálica (1.80 m) 6 mm, galvanizado (incluye tornillos)</v>
          </cell>
          <cell r="C418" t="str">
            <v>Un</v>
          </cell>
          <cell r="D418">
            <v>1</v>
          </cell>
          <cell r="E418">
            <v>207600</v>
          </cell>
        </row>
        <row r="419">
          <cell r="A419" t="str">
            <v>MAT,322</v>
          </cell>
          <cell r="B419" t="str">
            <v>Poste de madera (estacón de 2,50 m diámetro = 0,10 m inmunizado)</v>
          </cell>
          <cell r="C419" t="str">
            <v>Un</v>
          </cell>
          <cell r="D419">
            <v>1</v>
          </cell>
          <cell r="E419">
            <v>12760</v>
          </cell>
        </row>
        <row r="420">
          <cell r="A420" t="str">
            <v>MAT,323</v>
          </cell>
          <cell r="B420" t="str">
            <v>Poste de madera o guadua h = 2 m</v>
          </cell>
          <cell r="C420" t="str">
            <v>Un</v>
          </cell>
          <cell r="D420">
            <v>1</v>
          </cell>
          <cell r="E420">
            <v>2750</v>
          </cell>
        </row>
        <row r="421">
          <cell r="A421" t="str">
            <v>MAT,325</v>
          </cell>
          <cell r="B421" t="str">
            <v>Poste metálico h = 12 m, brazo sencillo, pintado</v>
          </cell>
          <cell r="C421" t="str">
            <v>Un</v>
          </cell>
          <cell r="D421">
            <v>1</v>
          </cell>
          <cell r="E421">
            <v>1930680</v>
          </cell>
        </row>
        <row r="422">
          <cell r="A422" t="str">
            <v>MAT,326</v>
          </cell>
          <cell r="B422" t="str">
            <v>Poste para cerramiento en concreto 3,00 m</v>
          </cell>
          <cell r="C422" t="str">
            <v>Un</v>
          </cell>
          <cell r="D422">
            <v>1</v>
          </cell>
          <cell r="E422">
            <v>33167</v>
          </cell>
        </row>
        <row r="423">
          <cell r="A423" t="str">
            <v>MAT,327</v>
          </cell>
          <cell r="B423" t="str">
            <v>Poste para cerramiento en concreto de 2,50 m recto</v>
          </cell>
          <cell r="C423" t="str">
            <v>M</v>
          </cell>
          <cell r="D423">
            <v>1</v>
          </cell>
          <cell r="E423">
            <v>27600</v>
          </cell>
        </row>
        <row r="424">
          <cell r="A424" t="str">
            <v>MAT,329</v>
          </cell>
          <cell r="B424" t="str">
            <v>Prado kikuyo</v>
          </cell>
          <cell r="C424" t="str">
            <v>M2</v>
          </cell>
          <cell r="D424">
            <v>1</v>
          </cell>
          <cell r="E424">
            <v>4878.6000000000004</v>
          </cell>
        </row>
        <row r="425">
          <cell r="A425" t="str">
            <v>MAT,330</v>
          </cell>
          <cell r="B425" t="str">
            <v>Prado trenza</v>
          </cell>
          <cell r="C425" t="str">
            <v>M2</v>
          </cell>
          <cell r="D425">
            <v>1</v>
          </cell>
          <cell r="E425">
            <v>4671</v>
          </cell>
        </row>
        <row r="426">
          <cell r="A426" t="str">
            <v>MAT,331</v>
          </cell>
          <cell r="B426" t="str">
            <v>Puerta para división en acero inoxidable</v>
          </cell>
          <cell r="C426" t="str">
            <v>M2</v>
          </cell>
          <cell r="D426">
            <v>1</v>
          </cell>
          <cell r="E426">
            <v>795000</v>
          </cell>
        </row>
        <row r="427">
          <cell r="A427" t="str">
            <v>MAT,332</v>
          </cell>
          <cell r="B427" t="str">
            <v>Pulsador timbre con luz piloto</v>
          </cell>
          <cell r="C427" t="str">
            <v>Un</v>
          </cell>
          <cell r="D427">
            <v>1</v>
          </cell>
          <cell r="E427">
            <v>22900</v>
          </cell>
        </row>
        <row r="428">
          <cell r="A428" t="str">
            <v>MAT,333</v>
          </cell>
          <cell r="B428" t="str">
            <v>Puntilla (promedio)</v>
          </cell>
          <cell r="C428" t="str">
            <v>Lb</v>
          </cell>
          <cell r="D428">
            <v>1</v>
          </cell>
          <cell r="E428">
            <v>3257</v>
          </cell>
        </row>
        <row r="429">
          <cell r="A429" t="str">
            <v>MAT,334</v>
          </cell>
          <cell r="B429" t="str">
            <v>Puntilla de 3"</v>
          </cell>
          <cell r="C429" t="str">
            <v>Lb</v>
          </cell>
          <cell r="D429">
            <v>1</v>
          </cell>
          <cell r="E429">
            <v>5900</v>
          </cell>
        </row>
        <row r="430">
          <cell r="A430" t="str">
            <v>MAT,335</v>
          </cell>
          <cell r="B430" t="str">
            <v>Reflector RRA 250W M.H completa con bombillo</v>
          </cell>
          <cell r="C430" t="str">
            <v>Un</v>
          </cell>
          <cell r="D430">
            <v>1</v>
          </cell>
          <cell r="E430"/>
        </row>
        <row r="431">
          <cell r="A431" t="str">
            <v>MAT,336</v>
          </cell>
          <cell r="B431" t="str">
            <v>Regadera con mezclador (tipo Grival)</v>
          </cell>
          <cell r="C431" t="str">
            <v>Un</v>
          </cell>
          <cell r="D431">
            <v>1</v>
          </cell>
          <cell r="E431">
            <v>106749</v>
          </cell>
        </row>
        <row r="432">
          <cell r="A432" t="str">
            <v>MAT,337</v>
          </cell>
          <cell r="B432" t="str">
            <v>Regadera corriente</v>
          </cell>
          <cell r="C432" t="str">
            <v>Un</v>
          </cell>
          <cell r="D432">
            <v>1</v>
          </cell>
          <cell r="E432">
            <v>55000</v>
          </cell>
        </row>
        <row r="433">
          <cell r="A433" t="str">
            <v>MAT,338</v>
          </cell>
          <cell r="B433" t="str">
            <v>Registro de corte de 1/2"</v>
          </cell>
          <cell r="C433" t="str">
            <v>Un</v>
          </cell>
          <cell r="D433">
            <v>1</v>
          </cell>
          <cell r="E433">
            <v>21900</v>
          </cell>
        </row>
        <row r="434">
          <cell r="A434" t="str">
            <v>MAT,339</v>
          </cell>
          <cell r="B434" t="str">
            <v>Registro de incorporación de 1/2"</v>
          </cell>
          <cell r="C434" t="str">
            <v>Un</v>
          </cell>
          <cell r="D434">
            <v>1</v>
          </cell>
          <cell r="E434">
            <v>23900</v>
          </cell>
        </row>
        <row r="435">
          <cell r="A435" t="str">
            <v>MAT,340</v>
          </cell>
          <cell r="B435" t="str">
            <v>Reja panal de abeja de 0,60 x 1,20 m</v>
          </cell>
          <cell r="C435" t="str">
            <v>Un</v>
          </cell>
          <cell r="D435">
            <v>1</v>
          </cell>
          <cell r="E435">
            <v>86900</v>
          </cell>
        </row>
        <row r="436">
          <cell r="A436" t="str">
            <v>MAT,258</v>
          </cell>
          <cell r="B436" t="str">
            <v>Resina termoplástica (pegante epóxico)</v>
          </cell>
          <cell r="C436" t="str">
            <v>Kg</v>
          </cell>
          <cell r="D436">
            <v>1</v>
          </cell>
          <cell r="E436">
            <v>5418.3600000000006</v>
          </cell>
        </row>
        <row r="437">
          <cell r="A437" t="str">
            <v>MAT,341</v>
          </cell>
          <cell r="B437" t="str">
            <v>Rejilla para piso corriente de 3" x 2" bronce</v>
          </cell>
          <cell r="C437" t="str">
            <v>Un</v>
          </cell>
          <cell r="D437">
            <v>1</v>
          </cell>
          <cell r="E437">
            <v>33150</v>
          </cell>
        </row>
        <row r="438">
          <cell r="A438" t="str">
            <v>MAT,342</v>
          </cell>
          <cell r="B438" t="str">
            <v>Remache de aluminio</v>
          </cell>
          <cell r="C438" t="str">
            <v>Un</v>
          </cell>
          <cell r="D438">
            <v>1</v>
          </cell>
          <cell r="E438">
            <v>35</v>
          </cell>
        </row>
        <row r="439">
          <cell r="A439" t="str">
            <v>MAT,343</v>
          </cell>
          <cell r="B439" t="str">
            <v>Sanitario infantil blanco incluye grifería</v>
          </cell>
          <cell r="C439" t="str">
            <v>Un</v>
          </cell>
          <cell r="D439">
            <v>1</v>
          </cell>
          <cell r="E439">
            <v>473700</v>
          </cell>
        </row>
        <row r="440">
          <cell r="A440" t="str">
            <v>MAT,653</v>
          </cell>
          <cell r="B440" t="str">
            <v>Sanitario One Piece Solare blanco tipo Corona</v>
          </cell>
          <cell r="C440" t="str">
            <v>Un</v>
          </cell>
          <cell r="D440">
            <v>1</v>
          </cell>
          <cell r="E440">
            <v>851900</v>
          </cell>
        </row>
        <row r="441">
          <cell r="A441" t="str">
            <v>MAT,344</v>
          </cell>
          <cell r="B441" t="str">
            <v>Sanitario tipo Acua plus blanco</v>
          </cell>
          <cell r="C441" t="str">
            <v>Un</v>
          </cell>
          <cell r="D441">
            <v>1</v>
          </cell>
          <cell r="E441">
            <v>176900</v>
          </cell>
        </row>
        <row r="442">
          <cell r="A442" t="str">
            <v>MAT,345</v>
          </cell>
          <cell r="B442" t="str">
            <v>Sanitario tipo Avanti plus</v>
          </cell>
          <cell r="C442" t="str">
            <v>Un</v>
          </cell>
          <cell r="D442">
            <v>1</v>
          </cell>
          <cell r="E442">
            <v>274700</v>
          </cell>
        </row>
        <row r="443">
          <cell r="A443" t="str">
            <v>MAT,346</v>
          </cell>
          <cell r="B443" t="str">
            <v>Sardinel prefabricado A10 (800 x 200 x 500 mm)</v>
          </cell>
          <cell r="C443" t="str">
            <v>Un</v>
          </cell>
          <cell r="D443">
            <v>1</v>
          </cell>
          <cell r="E443">
            <v>24000</v>
          </cell>
        </row>
        <row r="444">
          <cell r="A444" t="str">
            <v>MAT,347</v>
          </cell>
          <cell r="B444" t="str">
            <v>Seguro para puerta en lámina</v>
          </cell>
          <cell r="C444" t="str">
            <v>Un</v>
          </cell>
          <cell r="D444">
            <v>1</v>
          </cell>
          <cell r="E444">
            <v>36900</v>
          </cell>
        </row>
        <row r="445">
          <cell r="A445" t="str">
            <v>MAT,348</v>
          </cell>
          <cell r="B445" t="str">
            <v>Señal (grupo 1). Tablero en lámina galvanizada de 75 cm x 75 cm, calibre 16 reflectivo tipo III</v>
          </cell>
          <cell r="C445" t="str">
            <v>Un</v>
          </cell>
          <cell r="D445">
            <v>1</v>
          </cell>
          <cell r="E445">
            <v>361400</v>
          </cell>
        </row>
        <row r="446">
          <cell r="A446" t="str">
            <v>MAT,349</v>
          </cell>
          <cell r="B446" t="str">
            <v>Señal (grupo 2). Tablero en lámina galvanizada de 1.2 m x 0.4 m, calibre16, reflectivo tipo III</v>
          </cell>
          <cell r="C446" t="str">
            <v>Un</v>
          </cell>
          <cell r="D446">
            <v>1</v>
          </cell>
          <cell r="E446">
            <v>344600</v>
          </cell>
        </row>
        <row r="447">
          <cell r="A447" t="str">
            <v>MAT,350</v>
          </cell>
          <cell r="B447" t="str">
            <v>Señal vertical con cinta reflectiva, D = 0,90 m</v>
          </cell>
          <cell r="C447" t="str">
            <v>Un</v>
          </cell>
          <cell r="D447">
            <v>1</v>
          </cell>
          <cell r="E447">
            <v>325257.3</v>
          </cell>
        </row>
        <row r="448">
          <cell r="A448" t="str">
            <v>MAT,351</v>
          </cell>
          <cell r="B448" t="str">
            <v>Señalizador tubular de 1 m (2 líneas de cinta)</v>
          </cell>
          <cell r="C448" t="str">
            <v>Un</v>
          </cell>
          <cell r="D448">
            <v>1</v>
          </cell>
          <cell r="E448">
            <v>44150</v>
          </cell>
        </row>
        <row r="449">
          <cell r="A449" t="str">
            <v>MAT,352</v>
          </cell>
          <cell r="B449" t="str">
            <v>Separador plástico para bloques de vidrio</v>
          </cell>
          <cell r="C449" t="str">
            <v>Un</v>
          </cell>
          <cell r="D449">
            <v>1</v>
          </cell>
          <cell r="E449">
            <v>363.3</v>
          </cell>
        </row>
        <row r="450">
          <cell r="A450" t="str">
            <v>MAT,500</v>
          </cell>
          <cell r="B450" t="str">
            <v>Steeldeck, C 22 0,94 x 5,60 m e = 0,75 mm</v>
          </cell>
          <cell r="C450" t="str">
            <v>M2</v>
          </cell>
          <cell r="D450">
            <v>1</v>
          </cell>
          <cell r="E450">
            <v>65957</v>
          </cell>
        </row>
        <row r="451">
          <cell r="A451" t="str">
            <v>MAT,353</v>
          </cell>
          <cell r="B451" t="str">
            <v>Sifón PVC sanitario 2"</v>
          </cell>
          <cell r="C451" t="str">
            <v>Un</v>
          </cell>
          <cell r="D451">
            <v>1</v>
          </cell>
          <cell r="E451">
            <v>10855</v>
          </cell>
        </row>
        <row r="452">
          <cell r="A452" t="str">
            <v>MAT,354</v>
          </cell>
          <cell r="B452" t="str">
            <v>Sifón PVC sanitario 3"</v>
          </cell>
          <cell r="C452" t="str">
            <v>Un</v>
          </cell>
          <cell r="D452">
            <v>1</v>
          </cell>
          <cell r="E452">
            <v>13459</v>
          </cell>
        </row>
        <row r="453">
          <cell r="A453" t="str">
            <v>MAT,355</v>
          </cell>
          <cell r="B453" t="str">
            <v>Sikarod 6 - 10 mm de diámetro o similar</v>
          </cell>
          <cell r="C453" t="str">
            <v>M</v>
          </cell>
          <cell r="D453">
            <v>1</v>
          </cell>
          <cell r="E453">
            <v>1764.6000000000001</v>
          </cell>
        </row>
        <row r="454">
          <cell r="A454" t="str">
            <v>MAT,356</v>
          </cell>
          <cell r="B454" t="str">
            <v>Silicona transparente sellador de vidrios tubo x 280 ml</v>
          </cell>
          <cell r="C454" t="str">
            <v>Un</v>
          </cell>
          <cell r="D454">
            <v>1</v>
          </cell>
          <cell r="E454">
            <v>46633</v>
          </cell>
        </row>
        <row r="455">
          <cell r="A455" t="str">
            <v>MAT,357</v>
          </cell>
          <cell r="B455" t="str">
            <v>Silla Yee PVC de pared estructural 400 x 160</v>
          </cell>
          <cell r="C455" t="str">
            <v>Un</v>
          </cell>
          <cell r="D455">
            <v>1</v>
          </cell>
          <cell r="E455">
            <v>342720</v>
          </cell>
        </row>
        <row r="456">
          <cell r="A456" t="str">
            <v>MAT,358</v>
          </cell>
          <cell r="B456" t="str">
            <v>Silla Yee PVC de pared estructural 450 x 160</v>
          </cell>
          <cell r="C456" t="str">
            <v>Un</v>
          </cell>
          <cell r="D456">
            <v>1</v>
          </cell>
          <cell r="E456">
            <v>368900</v>
          </cell>
        </row>
        <row r="457">
          <cell r="A457" t="str">
            <v>MAT,359</v>
          </cell>
          <cell r="B457" t="str">
            <v>Silla Yee PVC de pared estructural 500 x 160</v>
          </cell>
          <cell r="C457" t="str">
            <v>Un</v>
          </cell>
          <cell r="D457">
            <v>1</v>
          </cell>
          <cell r="E457">
            <v>561680</v>
          </cell>
        </row>
        <row r="458">
          <cell r="A458" t="str">
            <v>MAT,360</v>
          </cell>
          <cell r="B458" t="str">
            <v>Sistema séptico integrado horizontal 4000 litros subterráneo</v>
          </cell>
          <cell r="C458" t="str">
            <v>Un</v>
          </cell>
          <cell r="D458">
            <v>1</v>
          </cell>
          <cell r="E458">
            <v>5178900</v>
          </cell>
        </row>
        <row r="459">
          <cell r="A459" t="str">
            <v>MAT,361</v>
          </cell>
          <cell r="B459" t="str">
            <v xml:space="preserve">Soldadura 6013 </v>
          </cell>
          <cell r="C459" t="str">
            <v>Kg</v>
          </cell>
          <cell r="D459">
            <v>1</v>
          </cell>
          <cell r="E459">
            <v>13968</v>
          </cell>
        </row>
        <row r="460">
          <cell r="A460" t="str">
            <v>MAT,362</v>
          </cell>
          <cell r="B460" t="str">
            <v>Soldadura CPVC liquida agua caliente 1/4</v>
          </cell>
          <cell r="C460" t="str">
            <v>Un</v>
          </cell>
          <cell r="D460">
            <v>1</v>
          </cell>
          <cell r="E460">
            <v>151130</v>
          </cell>
        </row>
        <row r="461">
          <cell r="A461" t="str">
            <v>MAT,508</v>
          </cell>
          <cell r="B461" t="str">
            <v>Soldadura para hierro estructural</v>
          </cell>
          <cell r="C461" t="str">
            <v>KG</v>
          </cell>
          <cell r="D461">
            <v>1</v>
          </cell>
          <cell r="E461">
            <v>17193</v>
          </cell>
        </row>
        <row r="462">
          <cell r="A462" t="str">
            <v>MAT,364</v>
          </cell>
          <cell r="B462" t="str">
            <v>Soldadura liquida para PVC 1/4</v>
          </cell>
          <cell r="C462" t="str">
            <v>Un</v>
          </cell>
          <cell r="D462">
            <v>1</v>
          </cell>
          <cell r="E462">
            <v>124272</v>
          </cell>
        </row>
        <row r="463">
          <cell r="A463" t="str">
            <v>MAT,549</v>
          </cell>
          <cell r="B463" t="str">
            <v>Soldadura PVC Gerfor 250 cm3</v>
          </cell>
          <cell r="C463" t="str">
            <v>Gl</v>
          </cell>
          <cell r="D463">
            <v>1</v>
          </cell>
          <cell r="E463">
            <v>251600</v>
          </cell>
        </row>
        <row r="464">
          <cell r="A464" t="str">
            <v>MAT,366</v>
          </cell>
          <cell r="B464" t="str">
            <v>Solución impermeable en asfalto</v>
          </cell>
          <cell r="C464" t="str">
            <v>Kg</v>
          </cell>
          <cell r="D464">
            <v>1</v>
          </cell>
          <cell r="E464">
            <v>7266</v>
          </cell>
        </row>
        <row r="465">
          <cell r="A465" t="str">
            <v>MAT,539</v>
          </cell>
          <cell r="B465" t="str">
            <v xml:space="preserve">Soporte bajante PVC </v>
          </cell>
          <cell r="C465" t="str">
            <v>Un</v>
          </cell>
          <cell r="D465">
            <v>1</v>
          </cell>
          <cell r="E465">
            <v>3401</v>
          </cell>
        </row>
        <row r="466">
          <cell r="A466" t="str">
            <v>MAT,562</v>
          </cell>
          <cell r="B466" t="str">
            <v>Tablero de baloncesto acrílico, incluye armazón metálico, aro y malla (móvil)</v>
          </cell>
          <cell r="C466" t="str">
            <v>Un</v>
          </cell>
          <cell r="D466">
            <v>1</v>
          </cell>
          <cell r="E466">
            <v>1856400</v>
          </cell>
        </row>
        <row r="467">
          <cell r="A467" t="str">
            <v>MAT,368</v>
          </cell>
          <cell r="B467" t="str">
            <v>Tabla para formaleta de 1" x 10" x 2,9 m</v>
          </cell>
          <cell r="C467" t="str">
            <v>M</v>
          </cell>
          <cell r="D467">
            <v>1</v>
          </cell>
          <cell r="E467">
            <v>8067</v>
          </cell>
        </row>
        <row r="468">
          <cell r="A468" t="str">
            <v>MAT,502</v>
          </cell>
          <cell r="B468" t="str">
            <v>Tableta egipcia de 0,09 x 0,09 m roja</v>
          </cell>
          <cell r="C468" t="str">
            <v>M2</v>
          </cell>
          <cell r="D468">
            <v>1</v>
          </cell>
          <cell r="E468">
            <v>13081.914000000001</v>
          </cell>
        </row>
        <row r="469">
          <cell r="A469" t="str">
            <v>MAT,561</v>
          </cell>
          <cell r="B469" t="str">
            <v>Tablero melamínico de 2,40 x 1,20 m, base en tablex de 2 cm, para marcador seco, incluye marco en cedro y ticero en madera, instalado</v>
          </cell>
          <cell r="C469" t="str">
            <v>Un</v>
          </cell>
          <cell r="D469">
            <v>1</v>
          </cell>
          <cell r="E469">
            <v>439900</v>
          </cell>
        </row>
        <row r="470">
          <cell r="A470" t="str">
            <v>MAT,369</v>
          </cell>
          <cell r="B470" t="str">
            <v>Tablero de 4 circuitos</v>
          </cell>
          <cell r="C470" t="str">
            <v>Un</v>
          </cell>
          <cell r="D470">
            <v>1</v>
          </cell>
          <cell r="E470">
            <v>45202</v>
          </cell>
        </row>
        <row r="471">
          <cell r="A471" t="str">
            <v>MAT,371</v>
          </cell>
          <cell r="B471" t="str">
            <v>Tablero monofásico Vtq  4 circuitos Sb.</v>
          </cell>
          <cell r="C471" t="str">
            <v>Un</v>
          </cell>
          <cell r="D471">
            <v>1</v>
          </cell>
          <cell r="E471">
            <v>40504</v>
          </cell>
        </row>
        <row r="472">
          <cell r="A472" t="str">
            <v>MAT,372</v>
          </cell>
          <cell r="B472" t="str">
            <v>Tablero monofásico Vtq  6 circuitos Sb.</v>
          </cell>
          <cell r="C472" t="str">
            <v>Un</v>
          </cell>
          <cell r="D472">
            <v>1</v>
          </cell>
          <cell r="E472">
            <v>83900</v>
          </cell>
        </row>
        <row r="473">
          <cell r="A473" t="str">
            <v>MAT,373</v>
          </cell>
          <cell r="B473" t="str">
            <v>Tablero Tqcp412 trifásico</v>
          </cell>
          <cell r="C473" t="str">
            <v>Un</v>
          </cell>
          <cell r="D473">
            <v>1</v>
          </cell>
          <cell r="E473">
            <v>312900</v>
          </cell>
        </row>
        <row r="474">
          <cell r="A474" t="str">
            <v>MAT,374</v>
          </cell>
          <cell r="B474" t="str">
            <v>Tableta tipo Tradicional de 0,30 x 0,30 m</v>
          </cell>
          <cell r="C474" t="str">
            <v>M2</v>
          </cell>
          <cell r="D474">
            <v>1</v>
          </cell>
          <cell r="E474">
            <v>21867</v>
          </cell>
        </row>
        <row r="475">
          <cell r="A475" t="str">
            <v>MAT,375</v>
          </cell>
          <cell r="B475" t="str">
            <v xml:space="preserve">Tablilla fina para piso </v>
          </cell>
          <cell r="C475" t="str">
            <v>M2</v>
          </cell>
          <cell r="D475">
            <v>1</v>
          </cell>
          <cell r="E475">
            <v>61789</v>
          </cell>
        </row>
        <row r="476">
          <cell r="A476" t="str">
            <v>MAT,376</v>
          </cell>
          <cell r="B476" t="str">
            <v>Tablilla machihembrada para cielo raso pino ciprés</v>
          </cell>
          <cell r="C476" t="str">
            <v>M2</v>
          </cell>
          <cell r="D476">
            <v>1</v>
          </cell>
          <cell r="E476">
            <v>24990</v>
          </cell>
        </row>
        <row r="477">
          <cell r="A477" t="str">
            <v>MAT,377</v>
          </cell>
          <cell r="B477" t="str">
            <v>Tablón de 0,20 x 0,20 m rojo</v>
          </cell>
          <cell r="C477" t="str">
            <v>M2</v>
          </cell>
          <cell r="D477">
            <v>1</v>
          </cell>
          <cell r="E477">
            <v>29550</v>
          </cell>
        </row>
        <row r="478">
          <cell r="A478" t="str">
            <v>MAT,378</v>
          </cell>
          <cell r="B478" t="str">
            <v>Tablón de 0,20 x 0,20 m tipo sahara</v>
          </cell>
          <cell r="C478" t="str">
            <v>M2</v>
          </cell>
          <cell r="D478">
            <v>1</v>
          </cell>
          <cell r="E478">
            <v>26993</v>
          </cell>
        </row>
        <row r="479">
          <cell r="A479" t="str">
            <v>MAT,523</v>
          </cell>
          <cell r="B479" t="str">
            <v>Tablón grafilado vitrificado x 25 en hojilla</v>
          </cell>
          <cell r="C479" t="str">
            <v>M2</v>
          </cell>
          <cell r="D479">
            <v>1</v>
          </cell>
          <cell r="E479">
            <v>22500</v>
          </cell>
        </row>
        <row r="480">
          <cell r="A480" t="str">
            <v>MAT,379</v>
          </cell>
          <cell r="B480" t="str">
            <v>Tablón porcelagres o similar de 0,20 x 0,20 m</v>
          </cell>
          <cell r="C480" t="str">
            <v>M2</v>
          </cell>
          <cell r="D480">
            <v>1</v>
          </cell>
          <cell r="E480">
            <v>41500</v>
          </cell>
        </row>
        <row r="481">
          <cell r="A481" t="str">
            <v>MAT,380</v>
          </cell>
          <cell r="B481" t="str">
            <v>Tablón tipo Andino de 0,10 x 0,20 m</v>
          </cell>
          <cell r="C481" t="str">
            <v>M2</v>
          </cell>
          <cell r="D481">
            <v>1</v>
          </cell>
          <cell r="E481">
            <v>13500</v>
          </cell>
        </row>
        <row r="482">
          <cell r="A482" t="str">
            <v>MAT,381</v>
          </cell>
          <cell r="B482" t="str">
            <v>Tacha reflectiva unidireccional</v>
          </cell>
          <cell r="C482" t="str">
            <v>Un</v>
          </cell>
          <cell r="D482">
            <v>1</v>
          </cell>
          <cell r="E482">
            <v>8198</v>
          </cell>
        </row>
        <row r="483">
          <cell r="A483" t="str">
            <v>MAT,382</v>
          </cell>
          <cell r="B483" t="str">
            <v>Tachón en resina 0,4 x 0,15 x 0,08 m</v>
          </cell>
          <cell r="C483" t="str">
            <v>Un</v>
          </cell>
          <cell r="D483">
            <v>1</v>
          </cell>
          <cell r="E483">
            <v>26892</v>
          </cell>
        </row>
        <row r="484">
          <cell r="A484" t="str">
            <v>MAT,383</v>
          </cell>
          <cell r="B484" t="str">
            <v>Tanque para agua plástico de 1.000 lt completo</v>
          </cell>
          <cell r="C484" t="str">
            <v>Un</v>
          </cell>
          <cell r="D484">
            <v>1</v>
          </cell>
          <cell r="E484">
            <v>381900</v>
          </cell>
        </row>
        <row r="485">
          <cell r="A485" t="str">
            <v>MAT,384</v>
          </cell>
          <cell r="B485" t="str">
            <v>Tanque para agua plástico de 250 lt completo</v>
          </cell>
          <cell r="C485" t="str">
            <v>Un</v>
          </cell>
          <cell r="D485">
            <v>1</v>
          </cell>
          <cell r="E485">
            <v>208600</v>
          </cell>
        </row>
        <row r="486">
          <cell r="A486" t="str">
            <v>MAT,385</v>
          </cell>
          <cell r="B486" t="str">
            <v>Tanque para agua plástico de 500 lt completo</v>
          </cell>
          <cell r="C486" t="str">
            <v>Un</v>
          </cell>
          <cell r="D486">
            <v>1</v>
          </cell>
          <cell r="E486">
            <v>269400</v>
          </cell>
        </row>
        <row r="487">
          <cell r="A487" t="str">
            <v>MAT,386</v>
          </cell>
          <cell r="B487" t="str">
            <v>Tapa de hierro d = 0,60 m de 90 kg (man hall) + aro</v>
          </cell>
          <cell r="C487" t="str">
            <v>Un</v>
          </cell>
          <cell r="D487">
            <v>1</v>
          </cell>
          <cell r="E487">
            <v>720900</v>
          </cell>
        </row>
        <row r="488">
          <cell r="A488" t="str">
            <v>MAT,387</v>
          </cell>
          <cell r="B488" t="str">
            <v>Tapa plástica de registro de 0,20 x 0,20 m</v>
          </cell>
          <cell r="C488" t="str">
            <v>Un</v>
          </cell>
          <cell r="D488">
            <v>1</v>
          </cell>
          <cell r="E488">
            <v>15521</v>
          </cell>
        </row>
        <row r="489">
          <cell r="A489" t="str">
            <v>MAT,388</v>
          </cell>
          <cell r="B489" t="str">
            <v>Tapa poros referencia 7203 o similar</v>
          </cell>
          <cell r="C489" t="str">
            <v>Gl</v>
          </cell>
          <cell r="D489">
            <v>1</v>
          </cell>
          <cell r="E489">
            <v>83040</v>
          </cell>
        </row>
        <row r="490">
          <cell r="A490" t="str">
            <v>MAT,389</v>
          </cell>
          <cell r="B490" t="str">
            <v>Tee de HG 2"</v>
          </cell>
          <cell r="C490" t="str">
            <v>Un</v>
          </cell>
          <cell r="D490">
            <v>1</v>
          </cell>
          <cell r="E490">
            <v>17850</v>
          </cell>
        </row>
        <row r="491">
          <cell r="A491" t="str">
            <v>MAT,390</v>
          </cell>
          <cell r="B491" t="str">
            <v>Tee de HG 3"</v>
          </cell>
          <cell r="C491" t="str">
            <v>Un</v>
          </cell>
          <cell r="D491">
            <v>1</v>
          </cell>
          <cell r="E491">
            <v>47600</v>
          </cell>
        </row>
        <row r="492">
          <cell r="A492" t="str">
            <v>MAT,563</v>
          </cell>
          <cell r="B492" t="str">
            <v>Teja española de A. C.</v>
          </cell>
          <cell r="C492" t="str">
            <v>Un</v>
          </cell>
          <cell r="D492">
            <v>1</v>
          </cell>
          <cell r="E492">
            <v>79555</v>
          </cell>
        </row>
        <row r="493">
          <cell r="A493" t="str">
            <v>MAT,497</v>
          </cell>
          <cell r="B493" t="str">
            <v>Teja ondulada de fibrocemento Nº 6</v>
          </cell>
          <cell r="C493" t="str">
            <v>M2</v>
          </cell>
          <cell r="D493">
            <v>1</v>
          </cell>
          <cell r="E493">
            <v>18900</v>
          </cell>
        </row>
        <row r="494">
          <cell r="A494" t="str">
            <v>MAT,391</v>
          </cell>
          <cell r="B494" t="str">
            <v>Teja de barro S l = 0,40 m a = 0,17 m</v>
          </cell>
          <cell r="C494" t="str">
            <v>Un</v>
          </cell>
          <cell r="D494">
            <v>1</v>
          </cell>
          <cell r="E494">
            <v>1350</v>
          </cell>
        </row>
        <row r="495">
          <cell r="A495" t="str">
            <v>MAT,392</v>
          </cell>
          <cell r="B495" t="str">
            <v>Teja ondulada transparente policarbonato</v>
          </cell>
          <cell r="C495" t="str">
            <v>M2</v>
          </cell>
          <cell r="D495">
            <v>1</v>
          </cell>
          <cell r="E495">
            <v>51341</v>
          </cell>
        </row>
        <row r="496">
          <cell r="A496" t="str">
            <v>MAT,393</v>
          </cell>
          <cell r="B496" t="str">
            <v>Teja termoacústica UPVC 2,5 mm, azul, roja, verde o blanca</v>
          </cell>
          <cell r="C496" t="str">
            <v>M2</v>
          </cell>
          <cell r="D496">
            <v>1</v>
          </cell>
          <cell r="E496">
            <v>86900</v>
          </cell>
        </row>
        <row r="497">
          <cell r="A497" t="str">
            <v>MAT,394</v>
          </cell>
          <cell r="B497" t="str">
            <v>Tela de cerramiento a = 2,10 m (rollo por 100 m)</v>
          </cell>
          <cell r="C497" t="str">
            <v>M2</v>
          </cell>
          <cell r="D497">
            <v>1</v>
          </cell>
          <cell r="E497">
            <v>1723.33</v>
          </cell>
        </row>
        <row r="498">
          <cell r="A498" t="str">
            <v>MAT,166</v>
          </cell>
          <cell r="B498" t="str">
            <v>Teja zinc ondulada 2,13 x 0,80 m calibre 24</v>
          </cell>
          <cell r="C498" t="str">
            <v>M2</v>
          </cell>
          <cell r="D498">
            <v>1</v>
          </cell>
          <cell r="E498">
            <v>13240</v>
          </cell>
        </row>
        <row r="499">
          <cell r="A499" t="str">
            <v>MAT,395</v>
          </cell>
          <cell r="B499" t="str">
            <v>Tela para protección de edificios</v>
          </cell>
          <cell r="C499" t="str">
            <v>M2</v>
          </cell>
          <cell r="D499">
            <v>1</v>
          </cell>
          <cell r="E499">
            <v>1846</v>
          </cell>
        </row>
        <row r="500">
          <cell r="A500" t="str">
            <v>MAT,396</v>
          </cell>
          <cell r="B500" t="str">
            <v>Telera de 3,5 x 24 cm x 2,9 m de sajo</v>
          </cell>
          <cell r="C500" t="str">
            <v>M</v>
          </cell>
          <cell r="D500">
            <v>1</v>
          </cell>
          <cell r="E500">
            <v>13287</v>
          </cell>
        </row>
        <row r="501">
          <cell r="A501" t="str">
            <v>MAT,397</v>
          </cell>
          <cell r="B501" t="str">
            <v>Tierra no vegetal</v>
          </cell>
          <cell r="C501" t="str">
            <v>M3</v>
          </cell>
          <cell r="D501">
            <v>1</v>
          </cell>
          <cell r="E501">
            <v>8304</v>
          </cell>
        </row>
        <row r="502">
          <cell r="A502" t="str">
            <v>MAT,398</v>
          </cell>
          <cell r="B502" t="str">
            <v>Tierra vegetal</v>
          </cell>
          <cell r="C502" t="str">
            <v>M3</v>
          </cell>
          <cell r="D502">
            <v>1</v>
          </cell>
          <cell r="E502">
            <v>25950</v>
          </cell>
        </row>
        <row r="503">
          <cell r="A503" t="str">
            <v>MAT,399</v>
          </cell>
          <cell r="B503" t="str">
            <v xml:space="preserve">Timbre ding dong </v>
          </cell>
          <cell r="C503" t="str">
            <v>Un</v>
          </cell>
          <cell r="D503">
            <v>1</v>
          </cell>
          <cell r="E503">
            <v>25100</v>
          </cell>
        </row>
        <row r="504">
          <cell r="A504" t="str">
            <v>MAT,400</v>
          </cell>
          <cell r="B504" t="str">
            <v>Toma corriente doble polo a tierra</v>
          </cell>
          <cell r="C504" t="str">
            <v>Un</v>
          </cell>
          <cell r="D504">
            <v>1</v>
          </cell>
          <cell r="E504">
            <v>11345</v>
          </cell>
        </row>
        <row r="505">
          <cell r="A505" t="str">
            <v>MAT,401</v>
          </cell>
          <cell r="B505" t="str">
            <v>Toma corriente doble polo regulado a tierra</v>
          </cell>
          <cell r="C505" t="str">
            <v>Un</v>
          </cell>
          <cell r="D505">
            <v>1</v>
          </cell>
          <cell r="E505">
            <v>25900</v>
          </cell>
        </row>
        <row r="506">
          <cell r="A506" t="str">
            <v>MAT,402</v>
          </cell>
          <cell r="B506" t="str">
            <v>Toma especial estufa</v>
          </cell>
          <cell r="C506" t="str">
            <v>Un</v>
          </cell>
          <cell r="D506">
            <v>1</v>
          </cell>
          <cell r="E506">
            <v>21755</v>
          </cell>
        </row>
        <row r="507">
          <cell r="A507" t="str">
            <v>MAT,403</v>
          </cell>
          <cell r="B507" t="str">
            <v>Toma telefónico de 4 conductos</v>
          </cell>
          <cell r="C507" t="str">
            <v>Un</v>
          </cell>
          <cell r="D507">
            <v>1</v>
          </cell>
          <cell r="E507">
            <v>21300</v>
          </cell>
        </row>
        <row r="508">
          <cell r="A508" t="str">
            <v>MAT,404</v>
          </cell>
          <cell r="B508" t="str">
            <v>Toma terminal coaxial tv americano. 75 OHM</v>
          </cell>
          <cell r="C508" t="str">
            <v>Un</v>
          </cell>
          <cell r="D508">
            <v>1</v>
          </cell>
          <cell r="E508">
            <v>14960</v>
          </cell>
        </row>
        <row r="509">
          <cell r="A509" t="str">
            <v>MAT,405</v>
          </cell>
          <cell r="B509" t="str">
            <v xml:space="preserve">Tornillo autoperforante </v>
          </cell>
          <cell r="C509" t="str">
            <v>Un</v>
          </cell>
          <cell r="D509">
            <v>1</v>
          </cell>
          <cell r="E509">
            <v>211</v>
          </cell>
        </row>
        <row r="510">
          <cell r="A510" t="str">
            <v>MAT,406</v>
          </cell>
          <cell r="B510" t="str">
            <v>Tornillo drywall 6 x 1"</v>
          </cell>
          <cell r="C510" t="str">
            <v>Un</v>
          </cell>
          <cell r="D510">
            <v>1</v>
          </cell>
          <cell r="E510">
            <v>27</v>
          </cell>
        </row>
        <row r="511">
          <cell r="A511" t="str">
            <v>MAT,407</v>
          </cell>
          <cell r="B511" t="str">
            <v>Tornillo estructura drywall 8 x 1/2"</v>
          </cell>
          <cell r="C511" t="str">
            <v>Un</v>
          </cell>
          <cell r="D511">
            <v>1</v>
          </cell>
          <cell r="E511">
            <v>43</v>
          </cell>
        </row>
        <row r="512">
          <cell r="A512" t="str">
            <v>MAT,408</v>
          </cell>
          <cell r="B512" t="str">
            <v>Tornillos de fijación canaleta 90</v>
          </cell>
          <cell r="C512" t="str">
            <v>Un</v>
          </cell>
          <cell r="D512">
            <v>1</v>
          </cell>
          <cell r="E512">
            <v>5293.8</v>
          </cell>
        </row>
        <row r="513">
          <cell r="A513" t="str">
            <v>MAT,511</v>
          </cell>
          <cell r="B513" t="str">
            <v>Tope para puerta (caucho - resorte)</v>
          </cell>
          <cell r="C513" t="str">
            <v>Un</v>
          </cell>
          <cell r="D513">
            <v>1</v>
          </cell>
          <cell r="E513">
            <v>6900</v>
          </cell>
        </row>
        <row r="514">
          <cell r="A514" t="str">
            <v>MAT,484</v>
          </cell>
          <cell r="B514" t="str">
            <v>Válvula de 3" sello elástico extremo liso o junta hidráulica PVC</v>
          </cell>
          <cell r="C514" t="str">
            <v>Un</v>
          </cell>
          <cell r="D514">
            <v>1</v>
          </cell>
          <cell r="E514">
            <v>425580</v>
          </cell>
        </row>
        <row r="515">
          <cell r="A515" t="str">
            <v>MAT,409</v>
          </cell>
          <cell r="B515" t="str">
            <v>Trampa de grasa 250 lt</v>
          </cell>
          <cell r="C515" t="str">
            <v>Un</v>
          </cell>
          <cell r="D515">
            <v>1</v>
          </cell>
          <cell r="E515">
            <v>474800</v>
          </cell>
        </row>
        <row r="516">
          <cell r="A516" t="str">
            <v>MAT,410</v>
          </cell>
          <cell r="B516" t="str">
            <v xml:space="preserve">Triturado </v>
          </cell>
          <cell r="C516" t="str">
            <v>M3</v>
          </cell>
          <cell r="D516">
            <v>1</v>
          </cell>
          <cell r="E516">
            <v>54333</v>
          </cell>
        </row>
        <row r="517">
          <cell r="A517" t="str">
            <v>MAT,411</v>
          </cell>
          <cell r="B517" t="str">
            <v>Tubería CPVC de 1/2" 100 psi</v>
          </cell>
          <cell r="C517" t="str">
            <v>M</v>
          </cell>
          <cell r="D517">
            <v>1</v>
          </cell>
          <cell r="E517">
            <v>5971</v>
          </cell>
        </row>
        <row r="518">
          <cell r="A518" t="str">
            <v>MAT,412</v>
          </cell>
          <cell r="B518" t="str">
            <v>Tubería de concreto vibrada de 10" unión caucho C 2</v>
          </cell>
          <cell r="C518" t="str">
            <v>M</v>
          </cell>
          <cell r="D518">
            <v>1</v>
          </cell>
          <cell r="E518">
            <v>32575</v>
          </cell>
        </row>
        <row r="519">
          <cell r="A519" t="str">
            <v>MAT,413</v>
          </cell>
          <cell r="B519" t="str">
            <v>Tubería de concreto vibrada de 12" unión caucho C 2</v>
          </cell>
          <cell r="C519" t="str">
            <v>M</v>
          </cell>
          <cell r="D519">
            <v>1</v>
          </cell>
          <cell r="E519">
            <v>44914</v>
          </cell>
        </row>
        <row r="520">
          <cell r="A520" t="str">
            <v>MAT,414</v>
          </cell>
          <cell r="B520" t="str">
            <v>Tubería de concreto vibrada de 15" unión caucho C 2</v>
          </cell>
          <cell r="C520" t="str">
            <v>M</v>
          </cell>
          <cell r="D520">
            <v>1</v>
          </cell>
          <cell r="E520">
            <v>77112</v>
          </cell>
        </row>
        <row r="521">
          <cell r="A521" t="str">
            <v>MAT,415</v>
          </cell>
          <cell r="B521" t="str">
            <v>Tubería de concreto vibrada de 16" unión caucho C 2</v>
          </cell>
          <cell r="C521" t="str">
            <v>M</v>
          </cell>
          <cell r="D521">
            <v>1</v>
          </cell>
          <cell r="E521">
            <v>75594</v>
          </cell>
        </row>
        <row r="522">
          <cell r="A522" t="str">
            <v>MAT,416</v>
          </cell>
          <cell r="B522" t="str">
            <v>Tubería de concreto vibrada de 18" unión caucho C 2</v>
          </cell>
          <cell r="C522" t="str">
            <v>M</v>
          </cell>
          <cell r="D522">
            <v>1</v>
          </cell>
          <cell r="E522">
            <v>109156</v>
          </cell>
        </row>
        <row r="523">
          <cell r="A523" t="str">
            <v>MAT,417</v>
          </cell>
          <cell r="B523" t="str">
            <v>Tubería de concreto vibrada de 21" unión caucho C 2</v>
          </cell>
          <cell r="C523" t="str">
            <v>M</v>
          </cell>
          <cell r="D523">
            <v>1</v>
          </cell>
          <cell r="E523">
            <v>133525</v>
          </cell>
        </row>
        <row r="524">
          <cell r="A524" t="str">
            <v>MAT,418</v>
          </cell>
          <cell r="B524" t="str">
            <v>Tubería de concreto vibrada de 24" unión caucho C 2</v>
          </cell>
          <cell r="C524" t="str">
            <v>M</v>
          </cell>
          <cell r="D524">
            <v>1</v>
          </cell>
          <cell r="E524">
            <v>181250</v>
          </cell>
        </row>
        <row r="525">
          <cell r="A525" t="str">
            <v>MAT,419</v>
          </cell>
          <cell r="B525" t="str">
            <v>Tubería de concreto vibrada de 8" unión caucho C 2</v>
          </cell>
          <cell r="C525" t="str">
            <v>M</v>
          </cell>
          <cell r="D525">
            <v>1</v>
          </cell>
          <cell r="E525">
            <v>27261</v>
          </cell>
        </row>
        <row r="526">
          <cell r="A526" t="str">
            <v>MAT,420</v>
          </cell>
          <cell r="B526" t="str">
            <v>Tubería de concreto vibrada reforzada de 24" unión caucho C 3</v>
          </cell>
          <cell r="C526" t="str">
            <v>M</v>
          </cell>
          <cell r="D526">
            <v>1</v>
          </cell>
          <cell r="E526">
            <v>245251</v>
          </cell>
        </row>
        <row r="527">
          <cell r="A527" t="str">
            <v>MAT,421</v>
          </cell>
          <cell r="B527" t="str">
            <v>Tubería de concreto vibrada reforzada de 30" unión caucho C 3</v>
          </cell>
          <cell r="C527" t="str">
            <v>M</v>
          </cell>
          <cell r="D527">
            <v>1</v>
          </cell>
          <cell r="E527">
            <v>383039</v>
          </cell>
        </row>
        <row r="528">
          <cell r="A528" t="str">
            <v>MAT,422</v>
          </cell>
          <cell r="B528" t="str">
            <v>Tubería de concreto vibrada reforzada de 36" unión caucho C 3</v>
          </cell>
          <cell r="C528" t="str">
            <v>M</v>
          </cell>
          <cell r="D528">
            <v>1</v>
          </cell>
          <cell r="E528">
            <v>480635</v>
          </cell>
        </row>
        <row r="529">
          <cell r="A529" t="str">
            <v>MAT,423</v>
          </cell>
          <cell r="B529" t="str">
            <v>Tubería de concreto vibrada reforzada de 40" unión caucho C 3</v>
          </cell>
          <cell r="C529" t="str">
            <v>M</v>
          </cell>
          <cell r="D529">
            <v>1</v>
          </cell>
          <cell r="E529">
            <v>544267</v>
          </cell>
        </row>
        <row r="530">
          <cell r="A530" t="str">
            <v>MAT,424</v>
          </cell>
          <cell r="B530" t="str">
            <v>Tubería de concreto vibrada reforzada de 48" unión caucho C 3</v>
          </cell>
          <cell r="C530" t="str">
            <v>M</v>
          </cell>
          <cell r="D530">
            <v>1</v>
          </cell>
          <cell r="E530">
            <v>733498</v>
          </cell>
        </row>
        <row r="531">
          <cell r="A531" t="str">
            <v>MAT,425</v>
          </cell>
          <cell r="B531" t="str">
            <v>Tubería de concreto vibrada reforzada de 52" unión caucho C 3</v>
          </cell>
          <cell r="C531" t="str">
            <v>M</v>
          </cell>
          <cell r="D531">
            <v>1</v>
          </cell>
          <cell r="E531">
            <v>869470</v>
          </cell>
        </row>
        <row r="532">
          <cell r="A532" t="str">
            <v>MAT,426</v>
          </cell>
          <cell r="B532" t="str">
            <v>Tubería de concreto vibrada reforzada de 60" unión caucho C 3</v>
          </cell>
          <cell r="C532" t="str">
            <v>M</v>
          </cell>
          <cell r="D532">
            <v>1</v>
          </cell>
          <cell r="E532">
            <v>993842</v>
          </cell>
        </row>
        <row r="533">
          <cell r="A533" t="str">
            <v>MAT,519</v>
          </cell>
          <cell r="B533" t="str">
            <v>Tubería de HG de 2" calibre 14</v>
          </cell>
          <cell r="C533" t="str">
            <v>M</v>
          </cell>
          <cell r="D533">
            <v>1</v>
          </cell>
          <cell r="E533">
            <v>67500</v>
          </cell>
        </row>
        <row r="534">
          <cell r="A534" t="str">
            <v>MAT,427</v>
          </cell>
          <cell r="B534" t="str">
            <v>Tubería de HG de 3"</v>
          </cell>
          <cell r="C534" t="str">
            <v>M</v>
          </cell>
          <cell r="D534">
            <v>1</v>
          </cell>
          <cell r="E534">
            <v>58500</v>
          </cell>
        </row>
        <row r="535">
          <cell r="A535" t="str">
            <v>MAT,428</v>
          </cell>
          <cell r="B535" t="str">
            <v>Tubería galvanizada para cerramiento de 1 1/2" x 6 m</v>
          </cell>
          <cell r="C535" t="str">
            <v>M</v>
          </cell>
          <cell r="D535">
            <v>1</v>
          </cell>
          <cell r="E535">
            <v>13883.333333333334</v>
          </cell>
        </row>
        <row r="536">
          <cell r="A536" t="str">
            <v>MAT,429</v>
          </cell>
          <cell r="B536" t="str">
            <v>Tubería PF + UAD 1/2" (manguera)</v>
          </cell>
          <cell r="C536" t="str">
            <v>M</v>
          </cell>
          <cell r="D536">
            <v>1</v>
          </cell>
          <cell r="E536">
            <v>3332</v>
          </cell>
        </row>
        <row r="537">
          <cell r="A537" t="str">
            <v>MAT,430</v>
          </cell>
          <cell r="B537" t="str">
            <v>Tubería PVC acueducto unión platino de 2" rde 21</v>
          </cell>
          <cell r="C537" t="str">
            <v>M</v>
          </cell>
          <cell r="D537">
            <v>1</v>
          </cell>
          <cell r="E537">
            <v>16065</v>
          </cell>
        </row>
        <row r="538">
          <cell r="A538" t="str">
            <v>MAT,503</v>
          </cell>
          <cell r="B538" t="str">
            <v>Tubería PVC acueducto unión platino de 2 1/2" rde 21</v>
          </cell>
          <cell r="C538" t="str">
            <v>M</v>
          </cell>
          <cell r="D538">
            <v>1</v>
          </cell>
          <cell r="E538">
            <v>27965</v>
          </cell>
        </row>
        <row r="539">
          <cell r="A539" t="str">
            <v>MAT,431</v>
          </cell>
          <cell r="B539" t="str">
            <v>Tubería PVC acueducto unión platino de 3" rde 21</v>
          </cell>
          <cell r="C539" t="str">
            <v>M</v>
          </cell>
          <cell r="D539">
            <v>1</v>
          </cell>
          <cell r="E539">
            <v>39984</v>
          </cell>
        </row>
        <row r="540">
          <cell r="A540" t="str">
            <v>MAT,432</v>
          </cell>
          <cell r="B540" t="str">
            <v>Tubería PVC acueducto unión platino de 4" rde 21</v>
          </cell>
          <cell r="C540" t="str">
            <v>M</v>
          </cell>
          <cell r="D540">
            <v>1</v>
          </cell>
          <cell r="E540">
            <v>57477</v>
          </cell>
        </row>
        <row r="541">
          <cell r="A541" t="str">
            <v>MAT,433</v>
          </cell>
          <cell r="B541" t="str">
            <v>Tubería PVC acueducto unión platino de 6" rde 21</v>
          </cell>
          <cell r="C541" t="str">
            <v>M</v>
          </cell>
          <cell r="D541">
            <v>1</v>
          </cell>
          <cell r="E541">
            <v>118286</v>
          </cell>
        </row>
        <row r="542">
          <cell r="A542" t="str">
            <v>MAT,434</v>
          </cell>
          <cell r="B542" t="str">
            <v>Tubería PVC acueducto unión platino de 8" rde 21</v>
          </cell>
          <cell r="C542" t="str">
            <v>M</v>
          </cell>
          <cell r="D542">
            <v>1</v>
          </cell>
          <cell r="E542">
            <v>199920</v>
          </cell>
        </row>
        <row r="543">
          <cell r="A543" t="str">
            <v>MAT,435</v>
          </cell>
          <cell r="B543" t="str">
            <v>Tubería PVC agua lluvia cuadrada</v>
          </cell>
          <cell r="C543" t="str">
            <v>M</v>
          </cell>
          <cell r="D543">
            <v>1</v>
          </cell>
          <cell r="E543">
            <v>28000</v>
          </cell>
        </row>
        <row r="544">
          <cell r="A544" t="str">
            <v>MAT,436</v>
          </cell>
          <cell r="B544" t="str">
            <v>Tubería PVC agua lluvia de 2"</v>
          </cell>
          <cell r="C544" t="str">
            <v>M</v>
          </cell>
          <cell r="D544">
            <v>1</v>
          </cell>
          <cell r="E544">
            <v>10591</v>
          </cell>
        </row>
        <row r="545">
          <cell r="A545" t="str">
            <v>MAT,437</v>
          </cell>
          <cell r="B545" t="str">
            <v>Tubería PVC agua lluvia de 3"</v>
          </cell>
          <cell r="C545" t="str">
            <v>M</v>
          </cell>
          <cell r="D545">
            <v>1</v>
          </cell>
          <cell r="E545">
            <v>15037</v>
          </cell>
        </row>
        <row r="546">
          <cell r="A546" t="str">
            <v>MAT,438</v>
          </cell>
          <cell r="B546" t="str">
            <v>Tubería PVC agua lluvia de 4"</v>
          </cell>
          <cell r="C546" t="str">
            <v>M</v>
          </cell>
          <cell r="D546">
            <v>1</v>
          </cell>
          <cell r="E546">
            <v>24336</v>
          </cell>
        </row>
        <row r="547">
          <cell r="A547" t="str">
            <v>MAT,439</v>
          </cell>
          <cell r="B547" t="str">
            <v>Tubería PVC conduit de 1/2"</v>
          </cell>
          <cell r="C547" t="str">
            <v>M</v>
          </cell>
          <cell r="D547">
            <v>1</v>
          </cell>
          <cell r="E547">
            <v>1830</v>
          </cell>
        </row>
        <row r="548">
          <cell r="A548" t="str">
            <v>MAT,440</v>
          </cell>
          <cell r="B548" t="str">
            <v>Tubería PVC corrugada perforada de 65 mm (2 1/2")</v>
          </cell>
          <cell r="C548" t="str">
            <v>M</v>
          </cell>
          <cell r="D548">
            <v>1</v>
          </cell>
          <cell r="E548">
            <v>22491</v>
          </cell>
        </row>
        <row r="549">
          <cell r="A549" t="str">
            <v>MAT,441</v>
          </cell>
          <cell r="B549" t="str">
            <v>Tubería PVC corrugada perforada de 100 mm (4")</v>
          </cell>
          <cell r="C549" t="str">
            <v>M</v>
          </cell>
          <cell r="D549">
            <v>1</v>
          </cell>
          <cell r="E549">
            <v>27132</v>
          </cell>
        </row>
        <row r="550">
          <cell r="A550" t="str">
            <v>MAT,442</v>
          </cell>
          <cell r="B550" t="str">
            <v>Tubería PVC corrugada perforada de 160 mm (6")</v>
          </cell>
          <cell r="C550" t="str">
            <v>M</v>
          </cell>
          <cell r="D550">
            <v>1</v>
          </cell>
          <cell r="E550">
            <v>57715</v>
          </cell>
        </row>
        <row r="551">
          <cell r="A551" t="str">
            <v>MAT,443</v>
          </cell>
          <cell r="B551" t="str">
            <v>Tubería PVC corrugada perforada de 200 mm (8")</v>
          </cell>
          <cell r="C551" t="str">
            <v>M</v>
          </cell>
          <cell r="D551">
            <v>1</v>
          </cell>
          <cell r="E551">
            <v>131904</v>
          </cell>
        </row>
        <row r="552">
          <cell r="A552" t="str">
            <v>MAT,447</v>
          </cell>
          <cell r="B552" t="str">
            <v>Tubería PVC de alcantarillado de pared estructural d =  4", exterior corrugado</v>
          </cell>
          <cell r="C552" t="str">
            <v>M</v>
          </cell>
          <cell r="D552">
            <v>1</v>
          </cell>
          <cell r="E552">
            <v>22050</v>
          </cell>
        </row>
        <row r="553">
          <cell r="A553" t="str">
            <v>MAT,448</v>
          </cell>
          <cell r="B553" t="str">
            <v>Tubería PVC de alcantarillado de pared estructural d =  6", exterior corrugado</v>
          </cell>
          <cell r="C553" t="str">
            <v>M</v>
          </cell>
          <cell r="D553">
            <v>1</v>
          </cell>
          <cell r="E553">
            <v>42668</v>
          </cell>
        </row>
        <row r="554">
          <cell r="A554" t="str">
            <v>MAT,449</v>
          </cell>
          <cell r="B554" t="str">
            <v>Tubería PVC de alcantarillado de pared estructural d =  8", exterior corrugado</v>
          </cell>
          <cell r="C554" t="str">
            <v>M</v>
          </cell>
          <cell r="D554">
            <v>1</v>
          </cell>
          <cell r="E554">
            <v>60994</v>
          </cell>
        </row>
        <row r="555">
          <cell r="A555" t="str">
            <v>MAT,444</v>
          </cell>
          <cell r="B555" t="str">
            <v>Tubería PVC de alcantarillado de pared estructural d =  10", exterior corrugado</v>
          </cell>
          <cell r="C555" t="str">
            <v>M</v>
          </cell>
          <cell r="D555">
            <v>1</v>
          </cell>
          <cell r="E555">
            <v>89084</v>
          </cell>
        </row>
        <row r="556">
          <cell r="A556" t="str">
            <v>MAT,445</v>
          </cell>
          <cell r="B556" t="str">
            <v>Tubería PVC de alcantarillado de pared estructural d =  12", exterior corrugado</v>
          </cell>
          <cell r="C556" t="str">
            <v>M</v>
          </cell>
          <cell r="D556">
            <v>1</v>
          </cell>
          <cell r="E556">
            <v>128187</v>
          </cell>
        </row>
        <row r="557">
          <cell r="A557" t="str">
            <v>MAT,446</v>
          </cell>
          <cell r="B557" t="str">
            <v>Tubería PVC de alcantarillado de pared estructural d =  16", exterior corrugado</v>
          </cell>
          <cell r="C557" t="str">
            <v>M</v>
          </cell>
          <cell r="D557">
            <v>1</v>
          </cell>
          <cell r="E557">
            <v>234966</v>
          </cell>
        </row>
        <row r="558">
          <cell r="A558" t="str">
            <v>MAT,541</v>
          </cell>
          <cell r="B558" t="str">
            <v>Tubería PVC de alcantarillado de pared estructural d = 24", exterior corrugado</v>
          </cell>
          <cell r="C558" t="str">
            <v>m</v>
          </cell>
          <cell r="D558">
            <v>1</v>
          </cell>
          <cell r="E558">
            <v>543949</v>
          </cell>
        </row>
        <row r="559">
          <cell r="A559" t="str">
            <v>MAT,450</v>
          </cell>
          <cell r="B559" t="str">
            <v>Tubería PVC de alcantarillado de pared estructural d = 27", exterior corrugado</v>
          </cell>
          <cell r="C559" t="str">
            <v>M</v>
          </cell>
          <cell r="D559">
            <v>1</v>
          </cell>
          <cell r="E559">
            <v>649119</v>
          </cell>
        </row>
        <row r="560">
          <cell r="A560" t="str">
            <v>MAT,451</v>
          </cell>
          <cell r="B560" t="str">
            <v>Tubería PVC de alcantarillado de pared estructural d = 30", exterior corrugado</v>
          </cell>
          <cell r="C560" t="str">
            <v>M</v>
          </cell>
          <cell r="D560">
            <v>1</v>
          </cell>
          <cell r="E560">
            <v>810037</v>
          </cell>
        </row>
        <row r="561">
          <cell r="A561" t="str">
            <v>MAT,452</v>
          </cell>
          <cell r="B561" t="str">
            <v>Tubería PVC de alcantarillado de pared estructural d = 36", exterior corrugado</v>
          </cell>
          <cell r="C561" t="str">
            <v>M</v>
          </cell>
          <cell r="D561">
            <v>1</v>
          </cell>
          <cell r="E561">
            <v>1503529</v>
          </cell>
        </row>
        <row r="562">
          <cell r="A562" t="str">
            <v>MAT,453</v>
          </cell>
          <cell r="B562" t="str">
            <v>Tubería PVC de alcantarillado de pared estructural d = 42", exterior corrugado</v>
          </cell>
          <cell r="C562" t="str">
            <v>M</v>
          </cell>
          <cell r="D562">
            <v>1</v>
          </cell>
          <cell r="E562">
            <v>2361667</v>
          </cell>
        </row>
        <row r="563">
          <cell r="A563" t="str">
            <v>MAT,564</v>
          </cell>
          <cell r="B563" t="str">
            <v>Tubería PVC de alcantarillado de pared estructural d = 45", interior y exterior  liso</v>
          </cell>
          <cell r="C563" t="str">
            <v>M</v>
          </cell>
          <cell r="D563">
            <v>1</v>
          </cell>
          <cell r="E563">
            <v>2140702</v>
          </cell>
        </row>
        <row r="564">
          <cell r="A564" t="str">
            <v>MAT,454</v>
          </cell>
          <cell r="B564" t="str">
            <v>Tubería PVC de alcantarillado de pared estructural d = 48", exterior liso</v>
          </cell>
          <cell r="C564" t="str">
            <v>M</v>
          </cell>
          <cell r="D564">
            <v>1</v>
          </cell>
          <cell r="E564">
            <v>2609669</v>
          </cell>
        </row>
        <row r="565">
          <cell r="A565" t="str">
            <v>MAT,455</v>
          </cell>
          <cell r="B565" t="str">
            <v>Tubería PVC de alcantarillado de pared estructural d = 51", exterior liso</v>
          </cell>
          <cell r="C565" t="str">
            <v>M</v>
          </cell>
          <cell r="D565">
            <v>1</v>
          </cell>
          <cell r="E565">
            <v>2486102</v>
          </cell>
        </row>
        <row r="566">
          <cell r="A566" t="str">
            <v>MAT,456</v>
          </cell>
          <cell r="B566" t="str">
            <v>Tubería PVC de alcantarillado de pared estructural d = 54", exterior liso</v>
          </cell>
          <cell r="C566" t="str">
            <v>M</v>
          </cell>
          <cell r="D566">
            <v>1</v>
          </cell>
          <cell r="E566">
            <v>2617213</v>
          </cell>
        </row>
        <row r="567">
          <cell r="A567" t="str">
            <v>MAT,457</v>
          </cell>
          <cell r="B567" t="str">
            <v>Tubería PVC de alcantarillado de pared estructural d = 57", exterior liso</v>
          </cell>
          <cell r="C567" t="str">
            <v>M</v>
          </cell>
          <cell r="D567">
            <v>1</v>
          </cell>
          <cell r="E567">
            <v>2900000</v>
          </cell>
        </row>
        <row r="568">
          <cell r="A568" t="str">
            <v>MAT,458</v>
          </cell>
          <cell r="B568" t="str">
            <v>Tubería PVC de alcantarillado de pared estructural d = 60", exterior liso</v>
          </cell>
          <cell r="C568" t="str">
            <v>M</v>
          </cell>
          <cell r="D568">
            <v>1</v>
          </cell>
          <cell r="E568">
            <v>3141666</v>
          </cell>
        </row>
        <row r="569">
          <cell r="A569" t="str">
            <v>MAT,459</v>
          </cell>
          <cell r="B569" t="str">
            <v>Tubería PVC de ventilación de 2"</v>
          </cell>
          <cell r="C569" t="str">
            <v>M</v>
          </cell>
          <cell r="D569">
            <v>1</v>
          </cell>
          <cell r="E569">
            <v>8433</v>
          </cell>
        </row>
        <row r="570">
          <cell r="A570" t="str">
            <v>MAT,460</v>
          </cell>
          <cell r="B570" t="str">
            <v>Tubería PVC de ventilación de 3"</v>
          </cell>
          <cell r="C570" t="str">
            <v>M</v>
          </cell>
          <cell r="D570">
            <v>1</v>
          </cell>
          <cell r="E570">
            <v>11075</v>
          </cell>
        </row>
        <row r="571">
          <cell r="A571" t="str">
            <v>MAT,461</v>
          </cell>
          <cell r="B571" t="str">
            <v>Tubería PVC presión de 1 1/2" rde 21</v>
          </cell>
          <cell r="C571" t="str">
            <v>M</v>
          </cell>
          <cell r="D571">
            <v>1</v>
          </cell>
          <cell r="E571">
            <v>9856</v>
          </cell>
        </row>
        <row r="572">
          <cell r="A572" t="str">
            <v>MAT,462</v>
          </cell>
          <cell r="B572" t="str">
            <v>Tubería PVC presión de 1 1/4" rde 21</v>
          </cell>
          <cell r="C572" t="str">
            <v>M</v>
          </cell>
          <cell r="D572">
            <v>1</v>
          </cell>
          <cell r="E572">
            <v>7549</v>
          </cell>
        </row>
        <row r="573">
          <cell r="A573" t="str">
            <v>MAT,463</v>
          </cell>
          <cell r="B573" t="str">
            <v>Tubería PVC presión de 1" rde 21</v>
          </cell>
          <cell r="C573" t="str">
            <v>M</v>
          </cell>
          <cell r="D573">
            <v>1</v>
          </cell>
          <cell r="E573">
            <v>4191</v>
          </cell>
        </row>
        <row r="574">
          <cell r="A574" t="str">
            <v>MAT,464</v>
          </cell>
          <cell r="B574" t="str">
            <v>Tubería PVC presión de 1/2" rde 9</v>
          </cell>
          <cell r="C574" t="str">
            <v>M</v>
          </cell>
          <cell r="D574">
            <v>1</v>
          </cell>
          <cell r="E574">
            <v>4165</v>
          </cell>
        </row>
        <row r="575">
          <cell r="A575" t="str">
            <v>MAT,465</v>
          </cell>
          <cell r="B575" t="str">
            <v>Tubería PVC presión de 2" rde 21</v>
          </cell>
          <cell r="C575" t="str">
            <v>M</v>
          </cell>
          <cell r="D575">
            <v>1</v>
          </cell>
          <cell r="E575">
            <v>18921</v>
          </cell>
        </row>
        <row r="576">
          <cell r="A576" t="str">
            <v>MAT,466</v>
          </cell>
          <cell r="B576" t="str">
            <v>Tubería PVC presión de 3" rde 21</v>
          </cell>
          <cell r="C576" t="str">
            <v>M</v>
          </cell>
          <cell r="D576">
            <v>1</v>
          </cell>
          <cell r="E576">
            <v>40912</v>
          </cell>
        </row>
        <row r="577">
          <cell r="A577" t="str">
            <v>MAT,467</v>
          </cell>
          <cell r="B577" t="str">
            <v>Tubería PVC presión de 3/4" rde 21</v>
          </cell>
          <cell r="C577" t="str">
            <v>M</v>
          </cell>
          <cell r="D577">
            <v>1</v>
          </cell>
          <cell r="E577">
            <v>3749</v>
          </cell>
        </row>
        <row r="578">
          <cell r="A578" t="str">
            <v>MAT,468</v>
          </cell>
          <cell r="B578" t="str">
            <v>Tubería PVC sanitaria de 2"</v>
          </cell>
          <cell r="C578" t="str">
            <v>M</v>
          </cell>
          <cell r="D578">
            <v>1</v>
          </cell>
          <cell r="E578">
            <v>15122</v>
          </cell>
        </row>
        <row r="579">
          <cell r="A579" t="str">
            <v>MAT,469</v>
          </cell>
          <cell r="B579" t="str">
            <v>Tubería PVC sanitaria de 3"</v>
          </cell>
          <cell r="C579" t="str">
            <v>M</v>
          </cell>
          <cell r="D579">
            <v>1</v>
          </cell>
          <cell r="E579">
            <v>22586</v>
          </cell>
        </row>
        <row r="580">
          <cell r="A580" t="str">
            <v>MAT,470</v>
          </cell>
          <cell r="B580" t="str">
            <v>Tubería PVC sanitaria de 4"</v>
          </cell>
          <cell r="C580" t="str">
            <v>M</v>
          </cell>
          <cell r="D580">
            <v>1</v>
          </cell>
          <cell r="E580">
            <v>31765</v>
          </cell>
        </row>
        <row r="581">
          <cell r="A581" t="str">
            <v>MAT,471</v>
          </cell>
          <cell r="B581" t="str">
            <v>Tubería PVC sanitaria de 6"</v>
          </cell>
          <cell r="C581" t="str">
            <v>M</v>
          </cell>
          <cell r="D581">
            <v>1</v>
          </cell>
          <cell r="E581">
            <v>66655</v>
          </cell>
        </row>
        <row r="582">
          <cell r="A582" t="str">
            <v>MAT,472</v>
          </cell>
          <cell r="B582" t="str">
            <v>Tubo cerramiento galvanizado 1 1/2 pg x 1.5 mm x 6 m tipo Acesco</v>
          </cell>
          <cell r="C582" t="str">
            <v>Un</v>
          </cell>
          <cell r="D582">
            <v>1</v>
          </cell>
          <cell r="E582">
            <v>68000</v>
          </cell>
        </row>
        <row r="583">
          <cell r="A583" t="str">
            <v>MAT,473</v>
          </cell>
          <cell r="B583" t="str">
            <v>Unión de reparación de 2 1/2"</v>
          </cell>
          <cell r="C583" t="str">
            <v>Un</v>
          </cell>
          <cell r="D583">
            <v>1</v>
          </cell>
          <cell r="E583">
            <v>37000</v>
          </cell>
        </row>
        <row r="584">
          <cell r="A584" t="str">
            <v>MAT,474</v>
          </cell>
          <cell r="B584" t="str">
            <v>Unión de reparación de 2"</v>
          </cell>
          <cell r="C584" t="str">
            <v>Un</v>
          </cell>
          <cell r="D584">
            <v>1</v>
          </cell>
          <cell r="E584">
            <v>27500</v>
          </cell>
        </row>
        <row r="585">
          <cell r="A585" t="str">
            <v>MAT,475</v>
          </cell>
          <cell r="B585" t="str">
            <v>Unión de reparación de 3"</v>
          </cell>
          <cell r="C585" t="str">
            <v>Un</v>
          </cell>
          <cell r="D585">
            <v>1</v>
          </cell>
          <cell r="E585">
            <v>62114</v>
          </cell>
        </row>
        <row r="586">
          <cell r="A586" t="str">
            <v>MAT,476</v>
          </cell>
          <cell r="B586" t="str">
            <v>Unión de reparación de 4"</v>
          </cell>
          <cell r="C586" t="str">
            <v>Un</v>
          </cell>
          <cell r="D586">
            <v>1</v>
          </cell>
          <cell r="E586">
            <v>95433</v>
          </cell>
        </row>
        <row r="587">
          <cell r="A587" t="str">
            <v>MAT,477</v>
          </cell>
          <cell r="B587" t="str">
            <v>Unión de reparación de 6"</v>
          </cell>
          <cell r="C587" t="str">
            <v>Un</v>
          </cell>
          <cell r="D587">
            <v>1</v>
          </cell>
          <cell r="E587">
            <v>220991</v>
          </cell>
        </row>
        <row r="588">
          <cell r="A588" t="str">
            <v>MAT,478</v>
          </cell>
          <cell r="B588" t="str">
            <v>Unión de reparación de 8"</v>
          </cell>
          <cell r="C588" t="str">
            <v>Un</v>
          </cell>
          <cell r="D588">
            <v>1</v>
          </cell>
          <cell r="E588">
            <v>406335</v>
          </cell>
        </row>
        <row r="589">
          <cell r="A589" t="str">
            <v>MAT,538</v>
          </cell>
          <cell r="B589" t="str">
            <v>Universal PVC 1/2"</v>
          </cell>
          <cell r="C589" t="str">
            <v>Un</v>
          </cell>
          <cell r="D589">
            <v>1</v>
          </cell>
          <cell r="E589">
            <v>4355</v>
          </cell>
        </row>
        <row r="590">
          <cell r="A590" t="str">
            <v>MAT,537</v>
          </cell>
          <cell r="B590" t="str">
            <v>Universal PVC 1"</v>
          </cell>
          <cell r="C590" t="str">
            <v>Un</v>
          </cell>
          <cell r="D590">
            <v>1</v>
          </cell>
          <cell r="E590">
            <v>11674</v>
          </cell>
        </row>
        <row r="591">
          <cell r="A591" t="str">
            <v>MAT,479</v>
          </cell>
          <cell r="B591" t="str">
            <v>Universal PVC 1 1/2"</v>
          </cell>
          <cell r="C591" t="str">
            <v>Un</v>
          </cell>
          <cell r="D591">
            <v>1</v>
          </cell>
          <cell r="E591">
            <v>36168</v>
          </cell>
        </row>
        <row r="592">
          <cell r="A592" t="str">
            <v>MAT,480</v>
          </cell>
          <cell r="B592" t="str">
            <v>Universal PVC 2"</v>
          </cell>
          <cell r="C592" t="str">
            <v>Un</v>
          </cell>
          <cell r="D592">
            <v>1</v>
          </cell>
          <cell r="E592">
            <v>46233</v>
          </cell>
        </row>
        <row r="593">
          <cell r="A593" t="str">
            <v>MAT,481</v>
          </cell>
          <cell r="B593" t="str">
            <v>Universal PVC 3/4"</v>
          </cell>
          <cell r="C593" t="str">
            <v>Un</v>
          </cell>
          <cell r="D593">
            <v>1</v>
          </cell>
          <cell r="E593">
            <v>7723</v>
          </cell>
        </row>
        <row r="594">
          <cell r="A594" t="str">
            <v>MAT,482</v>
          </cell>
          <cell r="B594" t="str">
            <v>Valla en Tela vinílica con malla de poliéster (banner)</v>
          </cell>
          <cell r="C594" t="str">
            <v>M2</v>
          </cell>
          <cell r="D594">
            <v>1</v>
          </cell>
          <cell r="E594">
            <v>60000</v>
          </cell>
        </row>
        <row r="595">
          <cell r="A595" t="str">
            <v>MAT,483</v>
          </cell>
          <cell r="B595" t="str">
            <v>Válvula de 3" sello de bronce extremo liso o junta hidráulica PVC</v>
          </cell>
          <cell r="C595" t="str">
            <v>Un</v>
          </cell>
          <cell r="D595">
            <v>1</v>
          </cell>
          <cell r="E595">
            <v>645807</v>
          </cell>
        </row>
        <row r="596">
          <cell r="A596" t="str">
            <v>MAT,485</v>
          </cell>
          <cell r="B596" t="str">
            <v>Varilla cuadrada de 1/2" para reja</v>
          </cell>
          <cell r="C596" t="str">
            <v>M</v>
          </cell>
          <cell r="D596">
            <v>1</v>
          </cell>
          <cell r="E596">
            <v>5483</v>
          </cell>
        </row>
        <row r="597">
          <cell r="A597" t="str">
            <v>MAT,486</v>
          </cell>
          <cell r="B597" t="str">
            <v>Varilla esqueleto fina</v>
          </cell>
          <cell r="C597" t="str">
            <v>M</v>
          </cell>
          <cell r="D597">
            <v>1</v>
          </cell>
          <cell r="E597">
            <v>1868.4</v>
          </cell>
        </row>
        <row r="598">
          <cell r="A598" t="str">
            <v>MAT,487</v>
          </cell>
          <cell r="B598" t="str">
            <v>Varillón de sajo 3 x 3</v>
          </cell>
          <cell r="C598" t="str">
            <v>M</v>
          </cell>
          <cell r="D598">
            <v>1</v>
          </cell>
          <cell r="E598">
            <v>2595</v>
          </cell>
        </row>
        <row r="599">
          <cell r="A599" t="str">
            <v>MAT,488</v>
          </cell>
          <cell r="B599" t="str">
            <v>Vaselina</v>
          </cell>
          <cell r="C599" t="str">
            <v>Lb</v>
          </cell>
          <cell r="D599">
            <v>1</v>
          </cell>
          <cell r="E599">
            <v>10527</v>
          </cell>
        </row>
        <row r="600">
          <cell r="A600" t="str">
            <v>MAT,489</v>
          </cell>
          <cell r="B600" t="str">
            <v>Ventanería en ángulo de 1" x 1/8", incluye anticorrosivo</v>
          </cell>
          <cell r="C600" t="str">
            <v>M2</v>
          </cell>
          <cell r="D600">
            <v>1</v>
          </cell>
          <cell r="E600">
            <v>100167</v>
          </cell>
        </row>
        <row r="601">
          <cell r="A601" t="str">
            <v>MAT,529</v>
          </cell>
          <cell r="B601" t="str">
            <v>Ventana 1.2 x 1.5 m aluminio Int negro corrediza XO/O vidrio 6 mm Alumina</v>
          </cell>
          <cell r="C601" t="str">
            <v>M2</v>
          </cell>
          <cell r="D601">
            <v>1</v>
          </cell>
          <cell r="E601">
            <v>330833</v>
          </cell>
        </row>
        <row r="602">
          <cell r="A602" t="str">
            <v>MAT,490</v>
          </cell>
          <cell r="B602" t="str">
            <v>Ventanería metálica en lámina C 20 de seguridad, incluye anticorrosivo</v>
          </cell>
          <cell r="C602" t="str">
            <v>M2</v>
          </cell>
          <cell r="D602">
            <v>1</v>
          </cell>
          <cell r="E602">
            <v>128296.8</v>
          </cell>
        </row>
        <row r="603">
          <cell r="A603" t="str">
            <v>MAT,491</v>
          </cell>
          <cell r="B603" t="str">
            <v>Ventanería metálica en lámina C 20, incluye anticorrosivo</v>
          </cell>
          <cell r="C603" t="str">
            <v>M2</v>
          </cell>
          <cell r="D603">
            <v>1</v>
          </cell>
          <cell r="E603">
            <v>185000</v>
          </cell>
        </row>
        <row r="604">
          <cell r="A604" t="str">
            <v>MAT,492</v>
          </cell>
          <cell r="B604" t="str">
            <v>Vidrio de 4 mm esmerilado</v>
          </cell>
          <cell r="C604" t="str">
            <v>M2</v>
          </cell>
          <cell r="D604">
            <v>1</v>
          </cell>
          <cell r="E604">
            <v>39444</v>
          </cell>
        </row>
        <row r="605">
          <cell r="A605" t="str">
            <v>MAT,493</v>
          </cell>
          <cell r="B605" t="str">
            <v>Vidrio de 4 mm transparente</v>
          </cell>
          <cell r="C605" t="str">
            <v>M2</v>
          </cell>
          <cell r="D605">
            <v>1</v>
          </cell>
          <cell r="E605">
            <v>30714</v>
          </cell>
        </row>
        <row r="606">
          <cell r="A606" t="str">
            <v>MAT,494</v>
          </cell>
          <cell r="B606" t="str">
            <v>Vigueta principal en 2,4 m</v>
          </cell>
          <cell r="C606" t="str">
            <v>Un</v>
          </cell>
          <cell r="D606">
            <v>1</v>
          </cell>
          <cell r="E606">
            <v>5416</v>
          </cell>
        </row>
        <row r="607">
          <cell r="A607" t="str">
            <v>MAT,495</v>
          </cell>
          <cell r="B607" t="str">
            <v>Yeso</v>
          </cell>
          <cell r="C607" t="str">
            <v>Kg</v>
          </cell>
          <cell r="D607">
            <v>1</v>
          </cell>
          <cell r="E607">
            <v>2010</v>
          </cell>
        </row>
        <row r="608">
          <cell r="A608" t="str">
            <v>MAT,565</v>
          </cell>
          <cell r="B608" t="str">
            <v>Bentonita</v>
          </cell>
          <cell r="C608" t="str">
            <v>Kg</v>
          </cell>
          <cell r="D608">
            <v>1</v>
          </cell>
          <cell r="E608">
            <v>6228</v>
          </cell>
        </row>
        <row r="609">
          <cell r="A609" t="str">
            <v>MAT,566</v>
          </cell>
          <cell r="B609" t="str">
            <v>Anfo</v>
          </cell>
          <cell r="C609" t="str">
            <v>Kg</v>
          </cell>
          <cell r="D609">
            <v>1</v>
          </cell>
          <cell r="E609">
            <v>6228</v>
          </cell>
        </row>
        <row r="610">
          <cell r="A610" t="str">
            <v>MAT,567</v>
          </cell>
          <cell r="B610" t="str">
            <v>Mecha lenta</v>
          </cell>
          <cell r="C610" t="str">
            <v>M</v>
          </cell>
          <cell r="D610">
            <v>1</v>
          </cell>
          <cell r="E610">
            <v>1038</v>
          </cell>
        </row>
        <row r="611">
          <cell r="A611" t="str">
            <v>MAT,568</v>
          </cell>
          <cell r="B611" t="str">
            <v>Calfos (Fertilizante uso agrícola)</v>
          </cell>
          <cell r="C611" t="str">
            <v>Kg</v>
          </cell>
          <cell r="D611">
            <v>1</v>
          </cell>
          <cell r="E611">
            <v>800</v>
          </cell>
        </row>
        <row r="612">
          <cell r="A612" t="str">
            <v>MAT,569</v>
          </cell>
          <cell r="B612" t="str">
            <v>Costal de fique de 0,95 x 0,71 m</v>
          </cell>
          <cell r="C612" t="str">
            <v>Un</v>
          </cell>
          <cell r="D612">
            <v>1</v>
          </cell>
          <cell r="E612">
            <v>830.4</v>
          </cell>
        </row>
        <row r="613">
          <cell r="A613" t="str">
            <v>MAT,570</v>
          </cell>
          <cell r="B613" t="str">
            <v>División metálica en lámina doble C 20 h = 1,60 m, incluye anticorrosivo</v>
          </cell>
          <cell r="C613" t="str">
            <v>M2</v>
          </cell>
          <cell r="D613">
            <v>1</v>
          </cell>
          <cell r="E613">
            <v>363300</v>
          </cell>
        </row>
        <row r="614">
          <cell r="A614" t="str">
            <v>MAT,571</v>
          </cell>
          <cell r="B614" t="str">
            <v>Puerta para división en lamina doble C 20 h = 1,60 m, incluye anticorrosivo</v>
          </cell>
          <cell r="C614" t="str">
            <v>M2</v>
          </cell>
          <cell r="D614">
            <v>1</v>
          </cell>
          <cell r="E614">
            <v>301020</v>
          </cell>
        </row>
        <row r="615">
          <cell r="A615" t="str">
            <v>MAT,572</v>
          </cell>
          <cell r="B615" t="str">
            <v>Reja para sumidero de 50 x 70 cm y ángulo de 2 x 2 x 1/4" incluye anticorrosivo y pintura</v>
          </cell>
          <cell r="C615" t="str">
            <v>Un</v>
          </cell>
          <cell r="D615">
            <v>1</v>
          </cell>
          <cell r="E615">
            <v>301020</v>
          </cell>
        </row>
        <row r="616">
          <cell r="A616" t="str">
            <v>MAT,573</v>
          </cell>
          <cell r="B616" t="str">
            <v>1 Equipo salva escalera con plataforma Ref: omega exterior para escalera recta con descanso, con capacidad de carga de 225 kg</v>
          </cell>
          <cell r="C616" t="str">
            <v>Un</v>
          </cell>
          <cell r="D616">
            <v>1</v>
          </cell>
          <cell r="E616">
            <v>86930500</v>
          </cell>
        </row>
        <row r="617">
          <cell r="A617" t="str">
            <v>MAT,574</v>
          </cell>
          <cell r="B617" t="str">
            <v>Teja metálica aluzinc pintada 4 Cal 28 roja (tipo Techolum Plus RAL 9002)</v>
          </cell>
          <cell r="C617" t="str">
            <v>M2</v>
          </cell>
          <cell r="D617">
            <v>1</v>
          </cell>
          <cell r="E617">
            <v>36605</v>
          </cell>
        </row>
        <row r="618">
          <cell r="A618" t="str">
            <v>MAT,575</v>
          </cell>
          <cell r="B618" t="str">
            <v>Estructura metálica (perlines, platinas y pernos), incluye anticorrosivo y pintura, para estructura de cubierta, trabajos en alturas, andamios certificados</v>
          </cell>
          <cell r="C618" t="str">
            <v>Kg</v>
          </cell>
          <cell r="D618">
            <v>1</v>
          </cell>
          <cell r="E618">
            <v>7532.7000000000007</v>
          </cell>
        </row>
        <row r="619">
          <cell r="A619" t="str">
            <v>MAT,576</v>
          </cell>
          <cell r="B619" t="str">
            <v>Cable cobre concéntrico 2 x 8 + 8</v>
          </cell>
          <cell r="C619" t="str">
            <v>M</v>
          </cell>
          <cell r="D619">
            <v>1</v>
          </cell>
          <cell r="E619">
            <v>22825</v>
          </cell>
        </row>
        <row r="620">
          <cell r="A620" t="str">
            <v>MAT,577</v>
          </cell>
          <cell r="B620" t="str">
            <v>Conector de perforación de aislamiento JZ2-95</v>
          </cell>
          <cell r="C620" t="str">
            <v>Un</v>
          </cell>
          <cell r="D620">
            <v>1</v>
          </cell>
          <cell r="E620">
            <v>19572</v>
          </cell>
        </row>
        <row r="621">
          <cell r="A621" t="str">
            <v>MAT,578</v>
          </cell>
          <cell r="B621" t="str">
            <v>Aislador tipo carrete 3" ANSI 53-2</v>
          </cell>
          <cell r="C621" t="str">
            <v>Un</v>
          </cell>
          <cell r="D621">
            <v>1</v>
          </cell>
          <cell r="E621">
            <v>2243</v>
          </cell>
        </row>
        <row r="622">
          <cell r="A622" t="str">
            <v>MAT,579</v>
          </cell>
          <cell r="B622" t="str">
            <v>Percha tipo pesada de un puesto</v>
          </cell>
          <cell r="C622" t="str">
            <v>Un</v>
          </cell>
          <cell r="D622">
            <v>1</v>
          </cell>
          <cell r="E622">
            <v>13225</v>
          </cell>
        </row>
        <row r="623">
          <cell r="A623" t="str">
            <v>MAT,580</v>
          </cell>
          <cell r="B623" t="str">
            <v>Curva conduit PVC 3/4"</v>
          </cell>
          <cell r="C623" t="str">
            <v>Un</v>
          </cell>
          <cell r="D623">
            <v>1</v>
          </cell>
          <cell r="E623">
            <v>770</v>
          </cell>
        </row>
        <row r="624">
          <cell r="A624" t="str">
            <v>MAT,581</v>
          </cell>
          <cell r="B624" t="str">
            <v>Proyector Indulux BC Redondo con cofre de 250 W MH, Reactor 208/220/240V. Incluye bombillo</v>
          </cell>
          <cell r="C624" t="str">
            <v>Un</v>
          </cell>
          <cell r="D624">
            <v>1</v>
          </cell>
          <cell r="E624">
            <v>0</v>
          </cell>
        </row>
        <row r="625">
          <cell r="A625" t="str">
            <v>MAT,582</v>
          </cell>
          <cell r="B625" t="str">
            <v>Proyector RRA 400W MH incluye bombillo</v>
          </cell>
          <cell r="C625" t="str">
            <v>Un</v>
          </cell>
          <cell r="D625">
            <v>1</v>
          </cell>
          <cell r="E625">
            <v>0</v>
          </cell>
        </row>
        <row r="626">
          <cell r="A626" t="str">
            <v>MAT,583</v>
          </cell>
          <cell r="B626" t="str">
            <v>Tornillo de carriaje de 5/8" x 2", incluye tuerca, arandela plana y de presión</v>
          </cell>
          <cell r="C626" t="str">
            <v>Un</v>
          </cell>
          <cell r="D626">
            <v>1</v>
          </cell>
          <cell r="E626">
            <v>7711</v>
          </cell>
        </row>
        <row r="627">
          <cell r="A627" t="str">
            <v>MAT,584</v>
          </cell>
          <cell r="B627" t="str">
            <v xml:space="preserve">Tubo conduit IMC 1/2" </v>
          </cell>
          <cell r="C627" t="str">
            <v>M</v>
          </cell>
          <cell r="D627">
            <v>1</v>
          </cell>
          <cell r="E627">
            <v>8013</v>
          </cell>
        </row>
        <row r="628">
          <cell r="A628" t="str">
            <v>MAT,585</v>
          </cell>
          <cell r="B628" t="str">
            <v>Hebilla para cinta bandit 3/4"</v>
          </cell>
          <cell r="C628" t="str">
            <v>Un</v>
          </cell>
          <cell r="D628">
            <v>1</v>
          </cell>
          <cell r="E628">
            <v>1000</v>
          </cell>
        </row>
        <row r="629">
          <cell r="A629" t="str">
            <v>MAT,586</v>
          </cell>
          <cell r="B629" t="str">
            <v>Molde soldadura exotérmica</v>
          </cell>
          <cell r="C629" t="str">
            <v>Un</v>
          </cell>
          <cell r="D629">
            <v>1</v>
          </cell>
          <cell r="E629">
            <v>0</v>
          </cell>
        </row>
        <row r="630">
          <cell r="A630" t="str">
            <v>MAT,587</v>
          </cell>
          <cell r="B630" t="str">
            <v>Soldadura exotérmica 115 gr</v>
          </cell>
          <cell r="C630" t="str">
            <v>Un</v>
          </cell>
          <cell r="D630">
            <v>1</v>
          </cell>
          <cell r="E630">
            <v>24213</v>
          </cell>
        </row>
        <row r="631">
          <cell r="A631" t="str">
            <v>MAT,588</v>
          </cell>
          <cell r="B631" t="str">
            <v>Varilla Cu 5/8" x 2,4 m</v>
          </cell>
          <cell r="C631" t="str">
            <v>Un</v>
          </cell>
          <cell r="D631">
            <v>1</v>
          </cell>
          <cell r="E631">
            <v>210036</v>
          </cell>
        </row>
        <row r="632">
          <cell r="A632" t="str">
            <v>MAT,589</v>
          </cell>
          <cell r="B632" t="str">
            <v>Marquilla de identificación apantallamiento mínimo 30 x 40 cm</v>
          </cell>
          <cell r="C632" t="str">
            <v>Un</v>
          </cell>
          <cell r="D632">
            <v>1</v>
          </cell>
          <cell r="E632">
            <v>863</v>
          </cell>
        </row>
        <row r="633">
          <cell r="A633" t="str">
            <v>MAT,590</v>
          </cell>
          <cell r="B633" t="str">
            <v>Grapa bimetálica DEHN unión alambrón - Cu 8-10 mm Ref 459129</v>
          </cell>
          <cell r="C633" t="str">
            <v>Un</v>
          </cell>
          <cell r="D633">
            <v>1</v>
          </cell>
          <cell r="E633">
            <v>35700</v>
          </cell>
        </row>
        <row r="634">
          <cell r="A634" t="str">
            <v>MAT,591</v>
          </cell>
          <cell r="B634" t="str">
            <v>Tapa ciega metálica 4 x 4" para caja Rawelt</v>
          </cell>
          <cell r="C634" t="str">
            <v>Un</v>
          </cell>
          <cell r="D634">
            <v>1</v>
          </cell>
          <cell r="E634">
            <v>2988</v>
          </cell>
        </row>
        <row r="635">
          <cell r="A635" t="str">
            <v>MAT,592</v>
          </cell>
          <cell r="B635" t="str">
            <v>Caja Rawelt 4 x 4" 2 salidas 3/4"</v>
          </cell>
          <cell r="C635" t="str">
            <v>Un</v>
          </cell>
          <cell r="D635">
            <v>1</v>
          </cell>
          <cell r="E635">
            <v>19103</v>
          </cell>
        </row>
        <row r="636">
          <cell r="A636" t="str">
            <v>MAT,593</v>
          </cell>
          <cell r="B636" t="str">
            <v>Abrazadera para chanel de 3/4"</v>
          </cell>
          <cell r="C636" t="str">
            <v>Un</v>
          </cell>
          <cell r="D636">
            <v>1</v>
          </cell>
          <cell r="E636">
            <v>1012</v>
          </cell>
        </row>
        <row r="637">
          <cell r="A637" t="str">
            <v>MAT,594</v>
          </cell>
          <cell r="B637" t="str">
            <v>Riel tipo chaner perforado 4 x 2"</v>
          </cell>
          <cell r="C637" t="str">
            <v>M</v>
          </cell>
          <cell r="D637">
            <v>1</v>
          </cell>
          <cell r="E637">
            <v>0</v>
          </cell>
        </row>
        <row r="638">
          <cell r="A638" t="str">
            <v>MAT,595</v>
          </cell>
          <cell r="B638" t="str">
            <v>Tubo conduit IMC 3/4"</v>
          </cell>
          <cell r="C638" t="str">
            <v>M</v>
          </cell>
          <cell r="D638">
            <v>1</v>
          </cell>
          <cell r="E638">
            <v>17964</v>
          </cell>
        </row>
        <row r="639">
          <cell r="A639" t="str">
            <v>MAT,596</v>
          </cell>
          <cell r="B639" t="str">
            <v>Cable de Cu desnudo 1/0</v>
          </cell>
          <cell r="C639" t="str">
            <v>M</v>
          </cell>
          <cell r="D639">
            <v>1</v>
          </cell>
          <cell r="E639">
            <v>33319</v>
          </cell>
        </row>
        <row r="640">
          <cell r="A640" t="str">
            <v>MAT,597</v>
          </cell>
          <cell r="B640" t="str">
            <v>Soporte para alambrón de 8 mm tipo Snap</v>
          </cell>
          <cell r="C640" t="str">
            <v>Un</v>
          </cell>
          <cell r="D640">
            <v>1</v>
          </cell>
          <cell r="E640">
            <v>12548</v>
          </cell>
        </row>
        <row r="641">
          <cell r="A641" t="str">
            <v>MAT,598</v>
          </cell>
          <cell r="B641" t="str">
            <v xml:space="preserve">Alambrón de aluminio 8 mm </v>
          </cell>
          <cell r="C641" t="str">
            <v>M</v>
          </cell>
          <cell r="D641">
            <v>1</v>
          </cell>
          <cell r="E641">
            <v>23550</v>
          </cell>
        </row>
        <row r="642">
          <cell r="A642" t="str">
            <v>MAT,599</v>
          </cell>
          <cell r="B642" t="str">
            <v>Lámpara hermética Phillips o similar 2 x 32 W</v>
          </cell>
          <cell r="C642" t="str">
            <v>Un</v>
          </cell>
          <cell r="D642">
            <v>1</v>
          </cell>
          <cell r="E642">
            <v>129761</v>
          </cell>
        </row>
        <row r="643">
          <cell r="A643" t="str">
            <v>MAT,600</v>
          </cell>
          <cell r="B643" t="str">
            <v>Lámina en PVC, de 3,48 m2, blanca (2,9 m x ,30 m y e = 7 mm)</v>
          </cell>
          <cell r="C643" t="str">
            <v>M2</v>
          </cell>
          <cell r="D643">
            <v>1</v>
          </cell>
          <cell r="E643">
            <v>28700</v>
          </cell>
        </row>
        <row r="644">
          <cell r="A644" t="str">
            <v>MAT,601</v>
          </cell>
          <cell r="B644" t="str">
            <v>Balancín doble, incluye pintura e instalación</v>
          </cell>
          <cell r="C644" t="str">
            <v>Un</v>
          </cell>
          <cell r="D644">
            <v>1</v>
          </cell>
          <cell r="E644">
            <v>900000</v>
          </cell>
        </row>
        <row r="645">
          <cell r="A645" t="str">
            <v>MAT,602</v>
          </cell>
          <cell r="B645" t="str">
            <v>Toma sencilla de Incrustar 20 A 250 V 2F Turnlock</v>
          </cell>
          <cell r="C645" t="str">
            <v>Un</v>
          </cell>
          <cell r="D645">
            <v>1</v>
          </cell>
          <cell r="E645">
            <v>42823</v>
          </cell>
        </row>
        <row r="646">
          <cell r="A646" t="str">
            <v>MAT,605</v>
          </cell>
          <cell r="B646" t="str">
            <v>Toma corriente doble tipo GFCI, marca Luminex o similar</v>
          </cell>
          <cell r="C646" t="str">
            <v>Un</v>
          </cell>
          <cell r="D646">
            <v>1</v>
          </cell>
          <cell r="E646">
            <v>47454</v>
          </cell>
        </row>
        <row r="647">
          <cell r="A647" t="str">
            <v>MAT,606</v>
          </cell>
          <cell r="B647" t="str">
            <v>Caja Rawelt 2 x 4" 1 salida 3/4"</v>
          </cell>
          <cell r="C647" t="str">
            <v>Un</v>
          </cell>
          <cell r="D647">
            <v>1</v>
          </cell>
          <cell r="E647">
            <v>9953</v>
          </cell>
        </row>
        <row r="648">
          <cell r="A648" t="str">
            <v>MAT,607</v>
          </cell>
          <cell r="B648" t="str">
            <v>Adaptador terminal EMT 3/4"</v>
          </cell>
          <cell r="C648" t="str">
            <v>Un</v>
          </cell>
          <cell r="D648">
            <v>1</v>
          </cell>
          <cell r="E648">
            <v>1734</v>
          </cell>
        </row>
        <row r="649">
          <cell r="A649" t="str">
            <v>MAT,609</v>
          </cell>
          <cell r="B649" t="str">
            <v>Tubo conduit EMT 3/4"</v>
          </cell>
          <cell r="C649" t="str">
            <v>M</v>
          </cell>
          <cell r="D649">
            <v>1</v>
          </cell>
          <cell r="E649">
            <v>29850</v>
          </cell>
        </row>
        <row r="650">
          <cell r="A650" t="str">
            <v>MAT,610</v>
          </cell>
          <cell r="B650" t="str">
            <v>Marquilla identificación salida</v>
          </cell>
          <cell r="C650" t="str">
            <v>Un</v>
          </cell>
          <cell r="D650">
            <v>1</v>
          </cell>
          <cell r="E650">
            <v>794</v>
          </cell>
        </row>
        <row r="651">
          <cell r="A651" t="str">
            <v>MAT,611</v>
          </cell>
          <cell r="B651" t="str">
            <v>Tomacorriente doble con polo a tierra, marca Luminex o similar</v>
          </cell>
          <cell r="C651" t="str">
            <v>Un</v>
          </cell>
          <cell r="D651">
            <v>1</v>
          </cell>
          <cell r="E651">
            <v>11040</v>
          </cell>
        </row>
        <row r="652">
          <cell r="A652" t="str">
            <v>MAT,612</v>
          </cell>
          <cell r="B652" t="str">
            <v>Interruptor doble sin luz piloto, marca Luminex similar</v>
          </cell>
          <cell r="C652" t="str">
            <v>M</v>
          </cell>
          <cell r="D652">
            <v>1</v>
          </cell>
          <cell r="E652">
            <v>7673</v>
          </cell>
        </row>
        <row r="653">
          <cell r="A653" t="str">
            <v>MAT,613</v>
          </cell>
          <cell r="B653" t="str">
            <v>Cable Cu aislado #12 HFFR LS</v>
          </cell>
          <cell r="C653" t="str">
            <v>M</v>
          </cell>
          <cell r="D653">
            <v>1</v>
          </cell>
          <cell r="E653">
            <v>2355</v>
          </cell>
        </row>
        <row r="654">
          <cell r="A654" t="str">
            <v>MAT,614</v>
          </cell>
          <cell r="B654" t="str">
            <v>Interruptor sencillo sin luz piloto, marca Luminex o similar</v>
          </cell>
          <cell r="C654" t="str">
            <v>Un</v>
          </cell>
          <cell r="D654">
            <v>1</v>
          </cell>
          <cell r="E654">
            <v>7130</v>
          </cell>
        </row>
        <row r="655">
          <cell r="A655" t="str">
            <v>MAT,615</v>
          </cell>
          <cell r="B655" t="str">
            <v>Conector tipo resorte para cable Nº 14/12</v>
          </cell>
          <cell r="C655" t="str">
            <v>Un</v>
          </cell>
          <cell r="D655">
            <v>1</v>
          </cell>
          <cell r="E655">
            <v>8525</v>
          </cell>
        </row>
        <row r="656">
          <cell r="A656" t="str">
            <v>MAT,616</v>
          </cell>
          <cell r="B656" t="str">
            <v>Cable Cu aislado #12 AWG THHN/THWN</v>
          </cell>
          <cell r="C656" t="str">
            <v>M</v>
          </cell>
          <cell r="D656">
            <v>1</v>
          </cell>
          <cell r="E656">
            <v>2893</v>
          </cell>
        </row>
        <row r="657">
          <cell r="A657" t="str">
            <v>MAT,617</v>
          </cell>
          <cell r="B657" t="str">
            <v>Caja 2 x 4 metálica galvanizada</v>
          </cell>
          <cell r="C657" t="str">
            <v>Un</v>
          </cell>
          <cell r="D657">
            <v>1</v>
          </cell>
          <cell r="E657">
            <v>2553</v>
          </cell>
        </row>
        <row r="658">
          <cell r="A658" t="str">
            <v>MAT,618</v>
          </cell>
          <cell r="B658" t="str">
            <v>Adaptador terminal PVC 1/2"</v>
          </cell>
          <cell r="C658" t="str">
            <v>Un</v>
          </cell>
          <cell r="D658">
            <v>1</v>
          </cell>
          <cell r="E658">
            <v>190</v>
          </cell>
        </row>
        <row r="659">
          <cell r="A659" t="str">
            <v>MAT,619</v>
          </cell>
          <cell r="B659" t="str">
            <v>Tubo conduit PVC 1/2"</v>
          </cell>
          <cell r="C659" t="str">
            <v>M</v>
          </cell>
          <cell r="D659">
            <v>1</v>
          </cell>
          <cell r="E659">
            <v>6405</v>
          </cell>
        </row>
        <row r="660">
          <cell r="A660" t="str">
            <v>MAT,620</v>
          </cell>
          <cell r="B660" t="str">
            <v>Tablero trifásico 24 circuitos con barraje de 200 A, barras de neutro y tierra, puerta y chapa. Ref NTQ-424-SQ marca Schneider Electric o similar</v>
          </cell>
          <cell r="C660" t="str">
            <v>Un</v>
          </cell>
          <cell r="D660">
            <v>1</v>
          </cell>
          <cell r="E660">
            <v>179660</v>
          </cell>
        </row>
        <row r="661">
          <cell r="A661" t="str">
            <v>MAT,621</v>
          </cell>
          <cell r="B661" t="str">
            <v>Tablero trifásico 18 circuitos NTQ-418-SQ, con barraje de 200 A, barra de neutro, barra de tierra, puerta y chapa. Marca Schneider Electric o similar</v>
          </cell>
          <cell r="C661" t="str">
            <v>Un</v>
          </cell>
          <cell r="D661">
            <v>1</v>
          </cell>
          <cell r="E661">
            <v>219401</v>
          </cell>
        </row>
        <row r="662">
          <cell r="A662" t="str">
            <v>MAT,622</v>
          </cell>
          <cell r="B662" t="str">
            <v>Interruptor enchufable 3 x 20 A 10 KA marca Luminex o similar</v>
          </cell>
          <cell r="C662" t="str">
            <v>Un</v>
          </cell>
          <cell r="D662">
            <v>1</v>
          </cell>
          <cell r="E662">
            <v>21045</v>
          </cell>
        </row>
        <row r="663">
          <cell r="A663" t="str">
            <v>MAT,623</v>
          </cell>
          <cell r="B663" t="str">
            <v>Tablero trifásico 12 circuitos con barraje de 200 A, barras de neutro y tierra. Puerta y chapa. Ref NTQ-412-SQ marca Schneider Electric o similar</v>
          </cell>
          <cell r="C663" t="str">
            <v>Un</v>
          </cell>
          <cell r="D663">
            <v>1</v>
          </cell>
          <cell r="E663">
            <v>179660</v>
          </cell>
        </row>
        <row r="664">
          <cell r="A664" t="str">
            <v>MAT,624</v>
          </cell>
          <cell r="B664" t="str">
            <v>Interruptor enchufable 2 x 20 A 10 KA marca Luminex o similar</v>
          </cell>
          <cell r="C664" t="str">
            <v>Un</v>
          </cell>
          <cell r="D664">
            <v>1</v>
          </cell>
          <cell r="E664">
            <v>13641</v>
          </cell>
        </row>
        <row r="665">
          <cell r="A665" t="str">
            <v>MAT,625</v>
          </cell>
          <cell r="B665" t="str">
            <v>Tablero bifásico 4 circuitos con barraje de 75 A, barras de neutro y tierra.  Ref VTQ-4M-SQ marca Schneider Electric o similar</v>
          </cell>
          <cell r="C665" t="str">
            <v>Un</v>
          </cell>
          <cell r="D665">
            <v>1</v>
          </cell>
          <cell r="E665">
            <v>81621</v>
          </cell>
        </row>
        <row r="666">
          <cell r="A666" t="str">
            <v>MAT,626</v>
          </cell>
          <cell r="B666" t="str">
            <v>Marquilla identificación salida</v>
          </cell>
          <cell r="C666" t="str">
            <v>Un</v>
          </cell>
          <cell r="D666">
            <v>1</v>
          </cell>
          <cell r="E666">
            <v>794</v>
          </cell>
        </row>
        <row r="667">
          <cell r="A667" t="str">
            <v>MAT,627</v>
          </cell>
          <cell r="B667" t="str">
            <v>Marquilla adhesiva identificación circuitos</v>
          </cell>
          <cell r="C667" t="str">
            <v>Un</v>
          </cell>
          <cell r="D667">
            <v>1</v>
          </cell>
          <cell r="E667">
            <v>794</v>
          </cell>
        </row>
        <row r="668">
          <cell r="A668" t="str">
            <v>MAT,628</v>
          </cell>
          <cell r="B668" t="str">
            <v>Marcación: diagrama unifilar y cuadro de cargas</v>
          </cell>
          <cell r="C668" t="str">
            <v>Un</v>
          </cell>
          <cell r="D668">
            <v>1</v>
          </cell>
          <cell r="E668">
            <v>1725</v>
          </cell>
        </row>
        <row r="669">
          <cell r="A669" t="str">
            <v>MAT,629</v>
          </cell>
          <cell r="B669" t="str">
            <v>Marquilla adhesiva identificación tablero</v>
          </cell>
          <cell r="C669" t="str">
            <v>Un</v>
          </cell>
          <cell r="D669">
            <v>1</v>
          </cell>
          <cell r="E669">
            <v>863</v>
          </cell>
        </row>
        <row r="670">
          <cell r="A670" t="str">
            <v>MAT,630</v>
          </cell>
          <cell r="B670" t="str">
            <v>Compuesto sellante Sika Boom o similar x 250 cm3</v>
          </cell>
          <cell r="C670" t="str">
            <v>Tarro</v>
          </cell>
          <cell r="D670">
            <v>1</v>
          </cell>
          <cell r="E670">
            <v>21735</v>
          </cell>
        </row>
        <row r="671">
          <cell r="A671" t="str">
            <v>MAT,631</v>
          </cell>
          <cell r="B671" t="str">
            <v>Accesorios de fijación</v>
          </cell>
          <cell r="C671" t="str">
            <v>Un</v>
          </cell>
          <cell r="D671">
            <v>1</v>
          </cell>
          <cell r="E671">
            <v>2183</v>
          </cell>
        </row>
        <row r="672">
          <cell r="A672" t="str">
            <v>MAT,632</v>
          </cell>
          <cell r="B672" t="str">
            <v>Interruptor enchufable 1 x 20 A 10 KA marca Luminex o similar</v>
          </cell>
          <cell r="C672" t="str">
            <v>Un</v>
          </cell>
          <cell r="D672">
            <v>1</v>
          </cell>
          <cell r="E672">
            <v>6198</v>
          </cell>
        </row>
        <row r="673">
          <cell r="A673" t="str">
            <v>MAT,633</v>
          </cell>
          <cell r="B673" t="str">
            <v>Tablero monofásico 6 circuitos con barraje de 75 A , barras de neutro y  tierra. Ref VTQ-6-SQ marca Schneider Electric o similar</v>
          </cell>
          <cell r="C673" t="str">
            <v>Un</v>
          </cell>
          <cell r="D673">
            <v>1</v>
          </cell>
          <cell r="E673">
            <v>47205</v>
          </cell>
        </row>
        <row r="674">
          <cell r="A674" t="str">
            <v>MAT,635</v>
          </cell>
          <cell r="B674" t="str">
            <v>Interruptor triple sin luz piloto, marca Luminex  o similar</v>
          </cell>
          <cell r="C674" t="str">
            <v>Un</v>
          </cell>
          <cell r="D674">
            <v>1</v>
          </cell>
          <cell r="E674">
            <v>18457</v>
          </cell>
        </row>
        <row r="675">
          <cell r="A675" t="str">
            <v>MAT,636</v>
          </cell>
          <cell r="B675" t="str">
            <v>Tubo conduit PVC 3/4"</v>
          </cell>
          <cell r="C675" t="str">
            <v>M</v>
          </cell>
          <cell r="D675">
            <v>1</v>
          </cell>
          <cell r="E675">
            <v>2793</v>
          </cell>
        </row>
        <row r="676">
          <cell r="A676" t="str">
            <v>MAT,657</v>
          </cell>
          <cell r="B676" t="str">
            <v>Tubería PVC de alcantarillado de pared estructural d = 57", exterior liso</v>
          </cell>
          <cell r="C676" t="str">
            <v>M</v>
          </cell>
          <cell r="D676">
            <v>1</v>
          </cell>
          <cell r="E676">
            <v>0</v>
          </cell>
        </row>
        <row r="677">
          <cell r="A677" t="str">
            <v>MAT,800</v>
          </cell>
          <cell r="B677" t="str">
            <v>Detergentes</v>
          </cell>
          <cell r="C677" t="str">
            <v>Kg</v>
          </cell>
          <cell r="D677">
            <v>1</v>
          </cell>
          <cell r="E677">
            <v>3000</v>
          </cell>
        </row>
        <row r="678">
          <cell r="A678" t="str">
            <v>MAT,801</v>
          </cell>
          <cell r="B678" t="str">
            <v>Limpiavidrios</v>
          </cell>
          <cell r="C678" t="str">
            <v>Lt</v>
          </cell>
          <cell r="D678">
            <v>1</v>
          </cell>
          <cell r="E678">
            <v>15333</v>
          </cell>
        </row>
        <row r="679">
          <cell r="A679" t="str">
            <v>MAT,546</v>
          </cell>
          <cell r="B679" t="str">
            <v>Casetón h = 0,35, a = 0,65 m</v>
          </cell>
          <cell r="C679" t="str">
            <v>M</v>
          </cell>
          <cell r="D679">
            <v>1</v>
          </cell>
          <cell r="E679">
            <v>11667</v>
          </cell>
        </row>
        <row r="680">
          <cell r="A680" t="str">
            <v>MAT,802</v>
          </cell>
          <cell r="B680" t="str">
            <v>Ventana 1.2 x 1.5 m aluminio Int negro corrediza XO/O, vidrio 6 mm Alumina</v>
          </cell>
          <cell r="C680" t="str">
            <v>M2</v>
          </cell>
          <cell r="D680">
            <v>1</v>
          </cell>
          <cell r="E680">
            <v>330833</v>
          </cell>
        </row>
        <row r="681">
          <cell r="A681" t="str">
            <v>MAT,803</v>
          </cell>
          <cell r="B681" t="str">
            <v>Plántula (vainillo, guayacán (varios colores), acacia, eucalipto, guadua, guamo, gualanday, chachafruto, cámbulo), altura promedio 0.25 m</v>
          </cell>
          <cell r="C681" t="str">
            <v>Un</v>
          </cell>
          <cell r="D681">
            <v>1</v>
          </cell>
          <cell r="E681">
            <v>5072</v>
          </cell>
        </row>
        <row r="682">
          <cell r="A682" t="str">
            <v>MAT,804</v>
          </cell>
          <cell r="B682" t="str">
            <v>Semilla de grama</v>
          </cell>
          <cell r="C682" t="str">
            <v>Lb</v>
          </cell>
          <cell r="D682">
            <v>1</v>
          </cell>
          <cell r="E682">
            <v>36000</v>
          </cell>
        </row>
        <row r="683">
          <cell r="A683" t="str">
            <v>MAT,805</v>
          </cell>
          <cell r="B683" t="str">
            <v>Plantillas y pegante</v>
          </cell>
          <cell r="C683" t="str">
            <v>Un</v>
          </cell>
          <cell r="D683">
            <v>1</v>
          </cell>
          <cell r="E683">
            <v>9280</v>
          </cell>
        </row>
        <row r="684">
          <cell r="A684" t="str">
            <v>MAT,806</v>
          </cell>
          <cell r="B684" t="str">
            <v>Alambre Nº 6 de aluminio para amarre</v>
          </cell>
          <cell r="C684" t="str">
            <v>M</v>
          </cell>
          <cell r="D684">
            <v>1</v>
          </cell>
          <cell r="E684">
            <v>1348</v>
          </cell>
        </row>
        <row r="685">
          <cell r="A685" t="str">
            <v>MAT,816</v>
          </cell>
          <cell r="B685" t="str">
            <v>Cable Cu aislado # 12 HFFR LS</v>
          </cell>
          <cell r="C685" t="str">
            <v>M</v>
          </cell>
          <cell r="D685">
            <v>1</v>
          </cell>
          <cell r="E685">
            <v>1806</v>
          </cell>
        </row>
        <row r="686">
          <cell r="A686" t="str">
            <v>EQUIPO</v>
          </cell>
          <cell r="B686"/>
          <cell r="C686"/>
          <cell r="D686"/>
          <cell r="E686"/>
        </row>
        <row r="687">
          <cell r="A687"/>
          <cell r="B687"/>
          <cell r="C687"/>
          <cell r="D687"/>
          <cell r="E687"/>
        </row>
        <row r="688">
          <cell r="A688" t="str">
            <v>EQU001</v>
          </cell>
          <cell r="B688" t="str">
            <v>Control de agua</v>
          </cell>
          <cell r="C688" t="str">
            <v>%MO</v>
          </cell>
          <cell r="D688">
            <v>1</v>
          </cell>
          <cell r="E688">
            <v>0</v>
          </cell>
        </row>
        <row r="689">
          <cell r="A689" t="str">
            <v>EQU002</v>
          </cell>
          <cell r="B689" t="str">
            <v>Herramienta menor</v>
          </cell>
          <cell r="C689" t="str">
            <v>%MO</v>
          </cell>
          <cell r="D689">
            <v>1</v>
          </cell>
          <cell r="E689">
            <v>0</v>
          </cell>
        </row>
        <row r="690">
          <cell r="A690" t="str">
            <v>EQU003</v>
          </cell>
          <cell r="B690" t="str">
            <v>Concretadora gasolina 1 o 1 1/2 sacos</v>
          </cell>
          <cell r="C690" t="str">
            <v>Día</v>
          </cell>
          <cell r="D690">
            <v>1</v>
          </cell>
          <cell r="E690">
            <v>37800</v>
          </cell>
        </row>
        <row r="691">
          <cell r="A691" t="str">
            <v>EQU004</v>
          </cell>
          <cell r="B691" t="str">
            <v>Buldózer, potencia al volante de 140 HP, motor de 2200 RPM, longitud de hoja 4,80 m</v>
          </cell>
          <cell r="C691" t="str">
            <v>Hr</v>
          </cell>
          <cell r="D691">
            <v>1</v>
          </cell>
          <cell r="E691">
            <v>238000</v>
          </cell>
        </row>
        <row r="692">
          <cell r="A692" t="str">
            <v>EQU005</v>
          </cell>
          <cell r="B692" t="str">
            <v>Compresor 185 pies3 CFM de 2 martillos, incluye 2 operarios y combustible</v>
          </cell>
          <cell r="C692" t="str">
            <v>Hr</v>
          </cell>
          <cell r="D692">
            <v>1</v>
          </cell>
          <cell r="E692">
            <v>107100</v>
          </cell>
        </row>
        <row r="693">
          <cell r="A693" t="str">
            <v>EQU006</v>
          </cell>
          <cell r="B693" t="str">
            <v>Andamio</v>
          </cell>
          <cell r="C693" t="str">
            <v>%MO</v>
          </cell>
          <cell r="D693"/>
          <cell r="E693">
            <v>0</v>
          </cell>
        </row>
        <row r="694">
          <cell r="A694" t="str">
            <v>EQU007</v>
          </cell>
          <cell r="B694" t="str">
            <v>Taco metálico de 2 - &gt; 3 m</v>
          </cell>
          <cell r="C694" t="str">
            <v>Día</v>
          </cell>
          <cell r="D694">
            <v>1</v>
          </cell>
          <cell r="E694">
            <v>286</v>
          </cell>
        </row>
        <row r="695">
          <cell r="A695" t="str">
            <v>EQU008</v>
          </cell>
          <cell r="B695" t="str">
            <v xml:space="preserve">Motoniveladora </v>
          </cell>
          <cell r="C695" t="str">
            <v>Hr</v>
          </cell>
          <cell r="D695">
            <v>1</v>
          </cell>
          <cell r="E695">
            <v>226100</v>
          </cell>
        </row>
        <row r="696">
          <cell r="A696" t="str">
            <v>EQU009</v>
          </cell>
          <cell r="B696" t="str">
            <v>Cargador 930 1,5 yd3</v>
          </cell>
          <cell r="C696" t="str">
            <v>Hr</v>
          </cell>
          <cell r="D696">
            <v>1</v>
          </cell>
          <cell r="E696">
            <v>113000</v>
          </cell>
        </row>
        <row r="697">
          <cell r="A697" t="str">
            <v>EQU010</v>
          </cell>
          <cell r="B697" t="str">
            <v>Volqueta 7 m3</v>
          </cell>
          <cell r="C697" t="str">
            <v>Hr</v>
          </cell>
          <cell r="D697">
            <v>1</v>
          </cell>
          <cell r="E697">
            <v>166600</v>
          </cell>
        </row>
        <row r="698">
          <cell r="A698" t="str">
            <v>EQU011</v>
          </cell>
          <cell r="B698" t="str">
            <v>Equipo completo de topografía</v>
          </cell>
          <cell r="C698" t="str">
            <v>Día</v>
          </cell>
          <cell r="D698">
            <v>1</v>
          </cell>
          <cell r="E698">
            <v>109900</v>
          </cell>
        </row>
        <row r="699">
          <cell r="A699" t="str">
            <v>EQU012</v>
          </cell>
          <cell r="B699" t="str">
            <v xml:space="preserve">Vibrocompactador manual </v>
          </cell>
          <cell r="C699" t="str">
            <v>Día</v>
          </cell>
          <cell r="D699">
            <v>1</v>
          </cell>
          <cell r="E699">
            <v>36000</v>
          </cell>
        </row>
        <row r="700">
          <cell r="A700" t="str">
            <v>EQU013</v>
          </cell>
          <cell r="B700" t="str">
            <v>Cilindro compactador vibratorio Dynapac y tractor</v>
          </cell>
          <cell r="C700" t="str">
            <v>Hr</v>
          </cell>
          <cell r="D700">
            <v>1</v>
          </cell>
          <cell r="E700">
            <v>71400</v>
          </cell>
        </row>
        <row r="701">
          <cell r="A701" t="str">
            <v>EQU014</v>
          </cell>
          <cell r="B701" t="str">
            <v>Guadaña</v>
          </cell>
          <cell r="C701" t="str">
            <v>Día</v>
          </cell>
          <cell r="D701">
            <v>1</v>
          </cell>
          <cell r="E701">
            <v>35700</v>
          </cell>
        </row>
        <row r="702">
          <cell r="A702" t="str">
            <v>EQU015</v>
          </cell>
          <cell r="B702" t="str">
            <v>Pulidora sin operario</v>
          </cell>
          <cell r="C702" t="str">
            <v>Día</v>
          </cell>
          <cell r="D702">
            <v>1</v>
          </cell>
          <cell r="E702">
            <v>26180</v>
          </cell>
        </row>
        <row r="703">
          <cell r="A703" t="str">
            <v>EQU016</v>
          </cell>
          <cell r="B703" t="str">
            <v>Motobomba sumergible 3" con manguera</v>
          </cell>
          <cell r="C703" t="str">
            <v>Día</v>
          </cell>
          <cell r="D703">
            <v>1</v>
          </cell>
          <cell r="E703">
            <v>37000</v>
          </cell>
        </row>
        <row r="704">
          <cell r="A704" t="str">
            <v>EQU017</v>
          </cell>
          <cell r="B704" t="str">
            <v>Entibado</v>
          </cell>
          <cell r="C704" t="str">
            <v>%MO</v>
          </cell>
          <cell r="D704">
            <v>1</v>
          </cell>
          <cell r="E704">
            <v>0</v>
          </cell>
        </row>
        <row r="705">
          <cell r="A705" t="str">
            <v>EQU018</v>
          </cell>
          <cell r="B705" t="str">
            <v>Vibrador eléctrico o a gasolina</v>
          </cell>
          <cell r="C705" t="str">
            <v>Día</v>
          </cell>
          <cell r="D705">
            <v>1</v>
          </cell>
          <cell r="E705">
            <v>35700</v>
          </cell>
        </row>
        <row r="706">
          <cell r="A706" t="str">
            <v>EQU019</v>
          </cell>
          <cell r="B706" t="str">
            <v>Finisher (pavimentadora) con operario</v>
          </cell>
          <cell r="C706" t="str">
            <v>Hr</v>
          </cell>
          <cell r="D706">
            <v>1</v>
          </cell>
          <cell r="E706">
            <v>173872.266</v>
          </cell>
        </row>
        <row r="707">
          <cell r="A707" t="str">
            <v>EQU020</v>
          </cell>
          <cell r="B707" t="str">
            <v>Carrotanque asfalto</v>
          </cell>
          <cell r="C707" t="str">
            <v>Hr</v>
          </cell>
          <cell r="D707">
            <v>1</v>
          </cell>
          <cell r="E707">
            <v>107100</v>
          </cell>
        </row>
        <row r="708">
          <cell r="A708" t="str">
            <v>EQU021</v>
          </cell>
          <cell r="B708" t="str">
            <v>Compresor pintura</v>
          </cell>
          <cell r="C708" t="str">
            <v>Día</v>
          </cell>
          <cell r="D708">
            <v>1</v>
          </cell>
          <cell r="E708">
            <v>35700</v>
          </cell>
        </row>
        <row r="709">
          <cell r="A709" t="str">
            <v>EQU022</v>
          </cell>
          <cell r="B709" t="str">
            <v>Compactador neumático con tractor</v>
          </cell>
          <cell r="C709" t="str">
            <v>Hr</v>
          </cell>
          <cell r="D709">
            <v>1</v>
          </cell>
          <cell r="E709">
            <v>178500</v>
          </cell>
        </row>
        <row r="710">
          <cell r="A710" t="str">
            <v>EQU023</v>
          </cell>
          <cell r="B710" t="str">
            <v>Carrotanque agua</v>
          </cell>
          <cell r="C710" t="str">
            <v>Hr</v>
          </cell>
          <cell r="D710">
            <v>1</v>
          </cell>
          <cell r="E710">
            <v>104125</v>
          </cell>
        </row>
        <row r="711">
          <cell r="A711" t="str">
            <v>EQU024</v>
          </cell>
          <cell r="B711" t="str">
            <v>Retroexcavadora de orugas capacidad 0,9 m3 (1,5 m3)</v>
          </cell>
          <cell r="C711" t="str">
            <v>Hr</v>
          </cell>
          <cell r="D711">
            <v>1</v>
          </cell>
          <cell r="E711">
            <v>261800</v>
          </cell>
        </row>
        <row r="712">
          <cell r="A712" t="str">
            <v>EQU025</v>
          </cell>
          <cell r="B712" t="str">
            <v>Formaleta cono cámara</v>
          </cell>
          <cell r="C712" t="str">
            <v>Día</v>
          </cell>
          <cell r="D712">
            <v>1</v>
          </cell>
          <cell r="E712">
            <v>15446</v>
          </cell>
        </row>
        <row r="713">
          <cell r="A713" t="str">
            <v>EQU026</v>
          </cell>
          <cell r="B713" t="str">
            <v>Regla vibradora</v>
          </cell>
          <cell r="C713" t="str">
            <v>Día</v>
          </cell>
          <cell r="D713">
            <v>1</v>
          </cell>
          <cell r="E713">
            <v>47600</v>
          </cell>
        </row>
        <row r="714">
          <cell r="A714" t="str">
            <v>EQU027</v>
          </cell>
          <cell r="B714" t="str">
            <v>Formaleta pavimento concreto 3 m</v>
          </cell>
          <cell r="C714" t="str">
            <v>Día</v>
          </cell>
          <cell r="D714">
            <v>1</v>
          </cell>
          <cell r="E714">
            <v>2595</v>
          </cell>
        </row>
        <row r="715">
          <cell r="A715" t="str">
            <v>EQU028</v>
          </cell>
          <cell r="B715" t="str">
            <v>Formaleta cuerpo cámara inspección 1,20 m</v>
          </cell>
          <cell r="C715" t="str">
            <v>Día</v>
          </cell>
          <cell r="D715">
            <v>1</v>
          </cell>
          <cell r="E715">
            <v>17850</v>
          </cell>
        </row>
        <row r="716">
          <cell r="A716" t="str">
            <v>EQU029</v>
          </cell>
          <cell r="B716" t="str">
            <v>Manejo de tubería</v>
          </cell>
          <cell r="C716" t="str">
            <v>%MO</v>
          </cell>
          <cell r="D716">
            <v>1</v>
          </cell>
          <cell r="E716">
            <v>0</v>
          </cell>
        </row>
        <row r="717">
          <cell r="A717" t="str">
            <v>EQU030</v>
          </cell>
          <cell r="B717" t="str">
            <v>Cama baja</v>
          </cell>
          <cell r="C717" t="str">
            <v>Serv x 10 Km</v>
          </cell>
          <cell r="D717">
            <v>1</v>
          </cell>
          <cell r="E717">
            <v>26747</v>
          </cell>
        </row>
        <row r="718">
          <cell r="A718" t="str">
            <v>EQU031</v>
          </cell>
          <cell r="B718" t="str">
            <v>Cortadora de concreto con disco</v>
          </cell>
          <cell r="C718" t="str">
            <v>Día</v>
          </cell>
          <cell r="D718">
            <v>1</v>
          </cell>
          <cell r="E718">
            <v>166600</v>
          </cell>
        </row>
        <row r="719">
          <cell r="A719" t="str">
            <v>EQU032</v>
          </cell>
          <cell r="B719" t="str">
            <v>Equipo móvil pintura línea vías, incluye camioneta guía</v>
          </cell>
          <cell r="C719" t="str">
            <v>Día</v>
          </cell>
          <cell r="D719">
            <v>1</v>
          </cell>
          <cell r="E719">
            <v>582243.26399999997</v>
          </cell>
        </row>
        <row r="720">
          <cell r="A720" t="str">
            <v>EQU033</v>
          </cell>
          <cell r="B720" t="str">
            <v>Alquiler de campero o camioneta modelo &gt; 2016 de 2.600 o más c. c., con conductor</v>
          </cell>
          <cell r="C720" t="str">
            <v>Día</v>
          </cell>
          <cell r="D720">
            <v>1</v>
          </cell>
          <cell r="E720">
            <v>161667</v>
          </cell>
        </row>
        <row r="721">
          <cell r="A721" t="str">
            <v>EQU034</v>
          </cell>
          <cell r="B721" t="str">
            <v>Compactador manual (canguro)</v>
          </cell>
          <cell r="C721" t="str">
            <v>Día</v>
          </cell>
          <cell r="D721">
            <v>1</v>
          </cell>
          <cell r="E721">
            <v>45220</v>
          </cell>
        </row>
        <row r="722">
          <cell r="A722" t="str">
            <v>EQU035</v>
          </cell>
          <cell r="B722" t="str">
            <v>Cortadora de ladrillo sin disco</v>
          </cell>
          <cell r="C722" t="str">
            <v>Día</v>
          </cell>
          <cell r="D722">
            <v>1</v>
          </cell>
          <cell r="E722">
            <v>35700</v>
          </cell>
        </row>
        <row r="723">
          <cell r="A723" t="str">
            <v>EQU036</v>
          </cell>
          <cell r="B723" t="str">
            <v>Equipo perforación de pilotes</v>
          </cell>
          <cell r="C723" t="str">
            <v>Hr</v>
          </cell>
          <cell r="D723">
            <v>1</v>
          </cell>
          <cell r="E723">
            <v>400687.72200000001</v>
          </cell>
        </row>
        <row r="724">
          <cell r="A724" t="str">
            <v>EQU037</v>
          </cell>
          <cell r="B724" t="str">
            <v>Transporte de materiales en mula</v>
          </cell>
          <cell r="C724" t="str">
            <v>Cg</v>
          </cell>
          <cell r="D724">
            <v>1</v>
          </cell>
          <cell r="E724">
            <v>4385</v>
          </cell>
        </row>
        <row r="725">
          <cell r="A725" t="str">
            <v>EQU038</v>
          </cell>
          <cell r="B725" t="str">
            <v>Grúa montacarga (7 Tn)</v>
          </cell>
          <cell r="C725" t="str">
            <v>Hr</v>
          </cell>
          <cell r="D725">
            <v>1</v>
          </cell>
          <cell r="E725">
            <v>183310.80000000002</v>
          </cell>
        </row>
        <row r="726">
          <cell r="A726" t="str">
            <v>EQU039</v>
          </cell>
          <cell r="B726" t="str">
            <v>Equipo soldadura eléctrica</v>
          </cell>
          <cell r="C726" t="str">
            <v>Día</v>
          </cell>
          <cell r="D726">
            <v>1</v>
          </cell>
          <cell r="E726">
            <v>47600</v>
          </cell>
        </row>
        <row r="727">
          <cell r="A727" t="str">
            <v>EQU040</v>
          </cell>
          <cell r="B727" t="str">
            <v>Bomba para concreto</v>
          </cell>
          <cell r="C727" t="str">
            <v>Hr</v>
          </cell>
          <cell r="D727">
            <v>1</v>
          </cell>
          <cell r="E727">
            <v>38306.351999999999</v>
          </cell>
        </row>
        <row r="728">
          <cell r="A728" t="str">
            <v>EQU041</v>
          </cell>
          <cell r="B728" t="str">
            <v>Taco metálico de 2,6 - &gt; 4 m</v>
          </cell>
          <cell r="C728" t="str">
            <v>Día</v>
          </cell>
          <cell r="D728">
            <v>1</v>
          </cell>
          <cell r="E728">
            <v>238</v>
          </cell>
        </row>
        <row r="729">
          <cell r="A729" t="str">
            <v>EQU042</v>
          </cell>
          <cell r="B729" t="str">
            <v>Tablero formaleta 45 x 135</v>
          </cell>
          <cell r="C729" t="str">
            <v>Día</v>
          </cell>
          <cell r="D729">
            <v>1</v>
          </cell>
          <cell r="E729">
            <v>405</v>
          </cell>
        </row>
        <row r="730">
          <cell r="A730" t="str">
            <v>EQU043</v>
          </cell>
          <cell r="B730" t="str">
            <v>Tablero formaleta 70 x 140</v>
          </cell>
          <cell r="C730" t="str">
            <v>Día</v>
          </cell>
          <cell r="D730">
            <v>1</v>
          </cell>
          <cell r="E730">
            <v>474</v>
          </cell>
        </row>
        <row r="731">
          <cell r="A731" t="str">
            <v>EQU044</v>
          </cell>
          <cell r="B731" t="str">
            <v>Tablero formaleta 90 x 135</v>
          </cell>
          <cell r="C731" t="str">
            <v>Día</v>
          </cell>
          <cell r="D731">
            <v>1</v>
          </cell>
          <cell r="E731">
            <v>810</v>
          </cell>
        </row>
        <row r="732">
          <cell r="A732" t="str">
            <v>EQU045</v>
          </cell>
          <cell r="B732" t="str">
            <v>Taladro percutor</v>
          </cell>
          <cell r="C732" t="str">
            <v>Día</v>
          </cell>
          <cell r="D732">
            <v>1</v>
          </cell>
          <cell r="E732">
            <v>130000</v>
          </cell>
        </row>
        <row r="733">
          <cell r="A733" t="str">
            <v>EQU047</v>
          </cell>
          <cell r="B733" t="str">
            <v>Grúa telescópica (de 50)</v>
          </cell>
          <cell r="C733" t="str">
            <v>Hr</v>
          </cell>
          <cell r="D733">
            <v>1</v>
          </cell>
          <cell r="E733">
            <v>31500</v>
          </cell>
        </row>
        <row r="734">
          <cell r="A734" t="str">
            <v>EQU048</v>
          </cell>
          <cell r="B734" t="str">
            <v>Andamio tubular certificado incluye arnes y línea de vida</v>
          </cell>
          <cell r="C734" t="str">
            <v>Día</v>
          </cell>
          <cell r="D734">
            <v>1</v>
          </cell>
          <cell r="E734">
            <v>1000</v>
          </cell>
        </row>
        <row r="735">
          <cell r="A735" t="str">
            <v>EQU049</v>
          </cell>
          <cell r="B735" t="str">
            <v>Cuña hidráulica con compresor</v>
          </cell>
          <cell r="C735" t="str">
            <v>Tiro</v>
          </cell>
          <cell r="D735">
            <v>1</v>
          </cell>
          <cell r="E735">
            <v>30880.5</v>
          </cell>
        </row>
        <row r="736">
          <cell r="A736" t="str">
            <v>EQU050</v>
          </cell>
          <cell r="B736" t="str">
            <v>Cilindro compactador 2 toneladas</v>
          </cell>
          <cell r="C736" t="str">
            <v>Hr</v>
          </cell>
          <cell r="D736">
            <v>1</v>
          </cell>
          <cell r="E736">
            <v>48000</v>
          </cell>
        </row>
        <row r="737">
          <cell r="A737" t="str">
            <v>EQU051</v>
          </cell>
          <cell r="B737" t="str">
            <v>Fresadora</v>
          </cell>
          <cell r="C737" t="str">
            <v>Hr</v>
          </cell>
          <cell r="D737">
            <v>1</v>
          </cell>
          <cell r="E737">
            <v>333133.64400000003</v>
          </cell>
        </row>
        <row r="738">
          <cell r="A738" t="str">
            <v>EQU052</v>
          </cell>
          <cell r="B738" t="str">
            <v>Recicladora de pavimento</v>
          </cell>
          <cell r="C738" t="str">
            <v>Hr</v>
          </cell>
          <cell r="D738">
            <v>1</v>
          </cell>
          <cell r="E738">
            <v>317738.02799999999</v>
          </cell>
        </row>
        <row r="739">
          <cell r="A739" t="str">
            <v>EQU053</v>
          </cell>
          <cell r="B739" t="str">
            <v>Transporte de materiales</v>
          </cell>
          <cell r="C739" t="str">
            <v>%Mat</v>
          </cell>
          <cell r="D739"/>
          <cell r="E739">
            <v>0</v>
          </cell>
        </row>
        <row r="740">
          <cell r="A740" t="str">
            <v>EQU054</v>
          </cell>
          <cell r="B740" t="str">
            <v>Telera de 3,5 x 24 cm x 2,9 m de sajo</v>
          </cell>
          <cell r="C740" t="str">
            <v>Día</v>
          </cell>
          <cell r="D740">
            <v>1</v>
          </cell>
          <cell r="E740">
            <v>452</v>
          </cell>
        </row>
        <row r="741">
          <cell r="A741" t="str">
            <v>EQU055</v>
          </cell>
          <cell r="B741" t="str">
            <v>Taladro</v>
          </cell>
          <cell r="C741" t="str">
            <v>Día</v>
          </cell>
          <cell r="D741">
            <v>1</v>
          </cell>
          <cell r="E741">
            <v>67830</v>
          </cell>
        </row>
        <row r="742">
          <cell r="A742" t="str">
            <v>EQU056</v>
          </cell>
          <cell r="B742" t="str">
            <v>Formaleta cónica para caissons</v>
          </cell>
          <cell r="C742" t="str">
            <v>Día</v>
          </cell>
          <cell r="D742">
            <v>1</v>
          </cell>
          <cell r="E742">
            <v>15470</v>
          </cell>
        </row>
        <row r="743">
          <cell r="A743" t="str">
            <v>EQU057</v>
          </cell>
          <cell r="B743" t="str">
            <v>Camisa metálica recuperable para pilotes</v>
          </cell>
          <cell r="C743" t="str">
            <v>Día</v>
          </cell>
          <cell r="D743">
            <v>1</v>
          </cell>
          <cell r="E743">
            <v>39444</v>
          </cell>
        </row>
        <row r="744">
          <cell r="A744" t="str">
            <v>EQU058</v>
          </cell>
          <cell r="B744" t="str">
            <v xml:space="preserve">Equipo de Oxicorte </v>
          </cell>
          <cell r="C744" t="str">
            <v>Día</v>
          </cell>
          <cell r="D744">
            <v>1</v>
          </cell>
          <cell r="E744">
            <v>73880.688000000009</v>
          </cell>
        </row>
        <row r="745">
          <cell r="A745" t="str">
            <v>EQU059</v>
          </cell>
          <cell r="B745" t="str">
            <v>Motosierra 93.6 cm3 - 7.1 HP, 45-90 cm - 7.9 Kg</v>
          </cell>
          <cell r="C745" t="str">
            <v>Día</v>
          </cell>
          <cell r="D745">
            <v>1</v>
          </cell>
          <cell r="E745">
            <v>27000</v>
          </cell>
        </row>
        <row r="746">
          <cell r="A746" t="str">
            <v>EQU060</v>
          </cell>
          <cell r="B746" t="str">
            <v>Compresor (barrido y soplado)</v>
          </cell>
          <cell r="C746" t="str">
            <v>Día</v>
          </cell>
          <cell r="D746">
            <v>1</v>
          </cell>
          <cell r="E746">
            <v>59000</v>
          </cell>
        </row>
        <row r="747">
          <cell r="A747" t="str">
            <v>EQU061</v>
          </cell>
          <cell r="B747" t="str">
            <v>Aspersor manual</v>
          </cell>
          <cell r="C747" t="str">
            <v>Día</v>
          </cell>
          <cell r="D747">
            <v>1</v>
          </cell>
          <cell r="E747">
            <v>20760</v>
          </cell>
        </row>
        <row r="748">
          <cell r="A748" t="str">
            <v>EQU062</v>
          </cell>
          <cell r="B748" t="str">
            <v>Motobomba de concreto</v>
          </cell>
          <cell r="C748" t="str">
            <v>M3</v>
          </cell>
          <cell r="D748">
            <v>1</v>
          </cell>
          <cell r="E748">
            <v>41520</v>
          </cell>
        </row>
        <row r="749">
          <cell r="A749" t="str">
            <v>EQU063</v>
          </cell>
          <cell r="B749" t="str">
            <v>Pala auxiliar de piloteadora</v>
          </cell>
          <cell r="C749" t="str">
            <v>Hr</v>
          </cell>
          <cell r="D749">
            <v>1</v>
          </cell>
          <cell r="E749">
            <v>275070</v>
          </cell>
        </row>
        <row r="750">
          <cell r="A750" t="str">
            <v>EQU064</v>
          </cell>
          <cell r="B750" t="str">
            <v>Retroexcavadora A25C</v>
          </cell>
          <cell r="C750" t="str">
            <v>Hr</v>
          </cell>
          <cell r="D750">
            <v>1</v>
          </cell>
          <cell r="E750">
            <v>261800</v>
          </cell>
        </row>
        <row r="751">
          <cell r="A751" t="str">
            <v>EQU065</v>
          </cell>
          <cell r="B751" t="str">
            <v>Cercha metálica 3 m</v>
          </cell>
          <cell r="C751" t="str">
            <v>Día</v>
          </cell>
          <cell r="D751">
            <v>1</v>
          </cell>
          <cell r="E751">
            <v>117</v>
          </cell>
        </row>
        <row r="752">
          <cell r="A752" t="str">
            <v>EQU066</v>
          </cell>
          <cell r="B752" t="str">
            <v>Camión dobletroque</v>
          </cell>
          <cell r="C752" t="str">
            <v>Tn</v>
          </cell>
          <cell r="D752">
            <v>1</v>
          </cell>
          <cell r="E752">
            <v>60000</v>
          </cell>
        </row>
        <row r="753">
          <cell r="A753" t="str">
            <v>EQU067</v>
          </cell>
          <cell r="B753" t="str">
            <v>Diferencial 2 Tn</v>
          </cell>
          <cell r="C753" t="str">
            <v>Un</v>
          </cell>
          <cell r="D753">
            <v>1</v>
          </cell>
          <cell r="E753">
            <v>29750</v>
          </cell>
        </row>
        <row r="754">
          <cell r="A754" t="str">
            <v>EQU068</v>
          </cell>
          <cell r="B754" t="str">
            <v>Gancho de ojo 1500 Kg</v>
          </cell>
          <cell r="C754" t="str">
            <v>Un</v>
          </cell>
          <cell r="D754">
            <v>1</v>
          </cell>
          <cell r="E754">
            <v>30000</v>
          </cell>
        </row>
        <row r="755">
          <cell r="A755" t="str">
            <v>EQU069</v>
          </cell>
          <cell r="B755" t="str">
            <v>Pluma grúa</v>
          </cell>
          <cell r="C755" t="str">
            <v>Día</v>
          </cell>
          <cell r="D755">
            <v>1</v>
          </cell>
          <cell r="E755">
            <v>42840</v>
          </cell>
        </row>
        <row r="756">
          <cell r="A756" t="str">
            <v>ESY001</v>
          </cell>
          <cell r="B756" t="str">
            <v>Ensayo resistencia concretos</v>
          </cell>
          <cell r="C756" t="str">
            <v>Un</v>
          </cell>
          <cell r="D756">
            <v>1</v>
          </cell>
          <cell r="E756">
            <v>19327.560000000001</v>
          </cell>
        </row>
        <row r="757">
          <cell r="A757" t="str">
            <v>ESY002</v>
          </cell>
          <cell r="B757" t="str">
            <v>Toma de densidades</v>
          </cell>
          <cell r="C757" t="str">
            <v>Un</v>
          </cell>
          <cell r="D757">
            <v>1</v>
          </cell>
          <cell r="E757">
            <v>123801.22200000001</v>
          </cell>
        </row>
        <row r="758">
          <cell r="A758" t="str">
            <v>G-03-01</v>
          </cell>
          <cell r="B758" t="str">
            <v>Transporte material (corte, sub-base, base, afirmado, pétreos, arenas, etc.)</v>
          </cell>
          <cell r="C758" t="str">
            <v>M3-Km</v>
          </cell>
          <cell r="D758">
            <v>1</v>
          </cell>
          <cell r="E758">
            <v>1861</v>
          </cell>
        </row>
        <row r="759">
          <cell r="A759" t="str">
            <v>G-03-02</v>
          </cell>
          <cell r="B759" t="str">
            <v>Transporte maquinaría pesada</v>
          </cell>
          <cell r="C759" t="str">
            <v>Km</v>
          </cell>
          <cell r="D759">
            <v>1</v>
          </cell>
          <cell r="E759">
            <v>2675</v>
          </cell>
        </row>
        <row r="760">
          <cell r="A760" t="str">
            <v>G-03-03</v>
          </cell>
          <cell r="B760" t="str">
            <v>Transporte materiales en mula (carga = 100 kg/km)</v>
          </cell>
          <cell r="C760" t="str">
            <v>Carga-Km</v>
          </cell>
          <cell r="D760">
            <v>1</v>
          </cell>
          <cell r="E760">
            <v>4385</v>
          </cell>
        </row>
        <row r="761">
          <cell r="A761" t="str">
            <v>G-03-04</v>
          </cell>
          <cell r="B761" t="str">
            <v>Transporte materiales a hombro (carga = 30 kg/km)</v>
          </cell>
          <cell r="C761" t="str">
            <v>Carga-Km</v>
          </cell>
          <cell r="D761">
            <v>1</v>
          </cell>
          <cell r="E761">
            <v>6929</v>
          </cell>
        </row>
        <row r="762">
          <cell r="A762" t="str">
            <v>G-03-05</v>
          </cell>
          <cell r="B762" t="str">
            <v>Disposición en botadero</v>
          </cell>
          <cell r="C762" t="str">
            <v>M3</v>
          </cell>
          <cell r="D762">
            <v>1</v>
          </cell>
          <cell r="E762">
            <v>2500</v>
          </cell>
        </row>
        <row r="763">
          <cell r="A763" t="str">
            <v>G-03-06</v>
          </cell>
          <cell r="B763" t="str">
            <v>Transporte materiales a obra (no incluye descargue)</v>
          </cell>
          <cell r="C763" t="str">
            <v>Tn-Km</v>
          </cell>
          <cell r="D763">
            <v>1</v>
          </cell>
          <cell r="E763">
            <v>60000</v>
          </cell>
        </row>
        <row r="764">
          <cell r="A764" t="str">
            <v>2-02-03</v>
          </cell>
          <cell r="B764" t="str">
            <v>Corte en material común con máquina</v>
          </cell>
          <cell r="C764" t="str">
            <v>M3</v>
          </cell>
          <cell r="D764">
            <v>1</v>
          </cell>
          <cell r="E764">
            <v>16668</v>
          </cell>
        </row>
        <row r="765">
          <cell r="A765" t="str">
            <v>G-02-01</v>
          </cell>
          <cell r="B765" t="str">
            <v>Acero Fy = 37.000 PSI d ≤ 1/4"</v>
          </cell>
          <cell r="C765" t="str">
            <v>Kg</v>
          </cell>
          <cell r="D765">
            <v>1</v>
          </cell>
          <cell r="E765">
            <v>6350</v>
          </cell>
        </row>
        <row r="766">
          <cell r="A766" t="str">
            <v>G-02-02</v>
          </cell>
          <cell r="B766" t="str">
            <v>Acero Fy = 60.000 PSI d &gt; 1/4"</v>
          </cell>
          <cell r="C766" t="str">
            <v>Kg</v>
          </cell>
          <cell r="D766">
            <v>1</v>
          </cell>
          <cell r="E766">
            <v>7274</v>
          </cell>
        </row>
        <row r="767">
          <cell r="A767" t="str">
            <v>G-02-03</v>
          </cell>
          <cell r="B767" t="str">
            <v>Malla electrosoldada M-188  Φ 6.00 mm c/.15m en ambos sentidos (incluye alambre negro, colocación y traslapo).</v>
          </cell>
          <cell r="C767" t="str">
            <v>Kg</v>
          </cell>
          <cell r="D767">
            <v>1</v>
          </cell>
          <cell r="E767">
            <v>10701</v>
          </cell>
        </row>
        <row r="768">
          <cell r="A768" t="str">
            <v>G-01-01</v>
          </cell>
          <cell r="B768" t="str">
            <v>Concreto de 10,3 Mpa (producción)</v>
          </cell>
          <cell r="C768" t="str">
            <v>M3</v>
          </cell>
          <cell r="D768">
            <v>1</v>
          </cell>
          <cell r="E768">
            <v>291848</v>
          </cell>
        </row>
        <row r="769">
          <cell r="A769" t="str">
            <v>G-01-02</v>
          </cell>
          <cell r="B769" t="str">
            <v>Concreto de 13,8 Mpa (2000 psi) (producción)</v>
          </cell>
          <cell r="C769" t="str">
            <v>M3</v>
          </cell>
          <cell r="D769">
            <v>1</v>
          </cell>
          <cell r="E769">
            <v>335878</v>
          </cell>
        </row>
        <row r="770">
          <cell r="A770" t="str">
            <v>G-01-03</v>
          </cell>
          <cell r="B770" t="str">
            <v>Concreto de 17,2 Mpa (2500 psi) (producción)</v>
          </cell>
          <cell r="C770" t="str">
            <v>M3</v>
          </cell>
          <cell r="D770">
            <v>1</v>
          </cell>
          <cell r="E770">
            <v>368940</v>
          </cell>
        </row>
        <row r="771">
          <cell r="A771" t="str">
            <v>G-01-04</v>
          </cell>
          <cell r="B771" t="str">
            <v>Concreto de 20,7 Mpa (3000 psi) (producción)</v>
          </cell>
          <cell r="C771" t="str">
            <v>M3</v>
          </cell>
          <cell r="D771">
            <v>1</v>
          </cell>
          <cell r="E771">
            <v>394066</v>
          </cell>
        </row>
        <row r="772">
          <cell r="A772" t="str">
            <v>G-01-05</v>
          </cell>
          <cell r="B772" t="str">
            <v>Concreto de 24,5 Mpa (3500 PSI) (producción)</v>
          </cell>
          <cell r="C772" t="str">
            <v>M3</v>
          </cell>
          <cell r="D772">
            <v>1</v>
          </cell>
          <cell r="E772">
            <v>440757</v>
          </cell>
        </row>
        <row r="773">
          <cell r="A773" t="str">
            <v>G-01-06</v>
          </cell>
          <cell r="B773" t="str">
            <v>Concreto de 27,6 Mpa (4000) (producción)</v>
          </cell>
          <cell r="C773" t="str">
            <v>M3</v>
          </cell>
          <cell r="D773">
            <v>1</v>
          </cell>
          <cell r="E773">
            <v>467261</v>
          </cell>
        </row>
        <row r="774">
          <cell r="A774" t="str">
            <v>G-01-07</v>
          </cell>
          <cell r="B774" t="str">
            <v>Concreto de 20,7 Mpa (3000 psi) psi impermeabilizado (producción)</v>
          </cell>
          <cell r="C774" t="str">
            <v>M3</v>
          </cell>
          <cell r="D774">
            <v>1</v>
          </cell>
          <cell r="E774">
            <v>433858</v>
          </cell>
        </row>
        <row r="775">
          <cell r="A775" t="str">
            <v>G-01-08</v>
          </cell>
          <cell r="B775" t="str">
            <v>Concreto de 20,7 Mpa (3.000 psi) acelerado (producción)</v>
          </cell>
          <cell r="C775" t="str">
            <v>M3</v>
          </cell>
          <cell r="D775">
            <v>1</v>
          </cell>
          <cell r="E775">
            <v>542448</v>
          </cell>
        </row>
        <row r="776">
          <cell r="A776" t="str">
            <v>G-01-09</v>
          </cell>
          <cell r="B776" t="str">
            <v>Concreto de 27,6 Mpa (4.000 psi) impermeabilizado (producción)</v>
          </cell>
          <cell r="C776" t="str">
            <v>M3</v>
          </cell>
          <cell r="D776">
            <v>1</v>
          </cell>
          <cell r="E776">
            <v>507053</v>
          </cell>
        </row>
        <row r="777">
          <cell r="A777" t="str">
            <v>G-01-10</v>
          </cell>
          <cell r="B777" t="str">
            <v>Concreto de 27,6 Mpa (4.000 psi) acelerado (producción)</v>
          </cell>
          <cell r="C777" t="str">
            <v>M3</v>
          </cell>
          <cell r="D777">
            <v>1</v>
          </cell>
          <cell r="E777">
            <v>636840</v>
          </cell>
        </row>
        <row r="778">
          <cell r="A778" t="str">
            <v>G-01-11</v>
          </cell>
          <cell r="B778" t="str">
            <v>Concreto ciclópeo (producción)</v>
          </cell>
          <cell r="C778" t="str">
            <v>M3</v>
          </cell>
          <cell r="D778">
            <v>1</v>
          </cell>
          <cell r="E778">
            <v>392018</v>
          </cell>
        </row>
        <row r="779">
          <cell r="A779" t="str">
            <v>G-01-12</v>
          </cell>
          <cell r="B779" t="str">
            <v>Concreto fluido 13,8 Mpa (2000 PSI) tamaño máximo 1/2"</v>
          </cell>
          <cell r="C779" t="str">
            <v>M3</v>
          </cell>
          <cell r="D779">
            <v>1</v>
          </cell>
          <cell r="E779">
            <v>411259</v>
          </cell>
        </row>
        <row r="780">
          <cell r="A780" t="str">
            <v>G-01-13</v>
          </cell>
          <cell r="B780" t="str">
            <v>Concreto fluido 17,2 Mpa (2500 psi) (producción)</v>
          </cell>
          <cell r="C780" t="str">
            <v>M3</v>
          </cell>
          <cell r="D780">
            <v>1</v>
          </cell>
          <cell r="E780">
            <v>433753</v>
          </cell>
        </row>
        <row r="781">
          <cell r="A781" t="str">
            <v>G-01-14</v>
          </cell>
          <cell r="B781" t="str">
            <v>Mortero 1:2 (producción)</v>
          </cell>
          <cell r="C781" t="str">
            <v>M3</v>
          </cell>
          <cell r="D781">
            <v>1</v>
          </cell>
          <cell r="E781">
            <v>533885</v>
          </cell>
        </row>
        <row r="782">
          <cell r="A782" t="str">
            <v>G-01-15</v>
          </cell>
          <cell r="B782" t="str">
            <v>Mortero 1:3 (producción)</v>
          </cell>
          <cell r="C782" t="str">
            <v>M3</v>
          </cell>
          <cell r="D782">
            <v>1</v>
          </cell>
          <cell r="E782">
            <v>427835</v>
          </cell>
        </row>
        <row r="783">
          <cell r="A783" t="str">
            <v>G-01-16</v>
          </cell>
          <cell r="B783" t="str">
            <v>Mortero 1:4 (producción)</v>
          </cell>
          <cell r="C783" t="str">
            <v>M3</v>
          </cell>
          <cell r="D783">
            <v>1</v>
          </cell>
          <cell r="E783">
            <v>373676</v>
          </cell>
        </row>
        <row r="784">
          <cell r="A784" t="str">
            <v>G-01-17</v>
          </cell>
          <cell r="B784" t="str">
            <v>Mortero 1:5 (producción)</v>
          </cell>
          <cell r="C784" t="str">
            <v>M3</v>
          </cell>
          <cell r="D784">
            <v>1</v>
          </cell>
          <cell r="E784">
            <v>335781</v>
          </cell>
        </row>
        <row r="785">
          <cell r="A785" t="str">
            <v>G-01-18</v>
          </cell>
          <cell r="B785" t="str">
            <v>Mortero 1:3 impermeabilizado (producción)</v>
          </cell>
          <cell r="C785" t="str">
            <v>M3</v>
          </cell>
          <cell r="D785">
            <v>1</v>
          </cell>
          <cell r="E785">
            <v>614635</v>
          </cell>
        </row>
        <row r="786">
          <cell r="A786" t="str">
            <v>ÍTEMS GENERALES</v>
          </cell>
          <cell r="B786"/>
          <cell r="C786"/>
          <cell r="D786"/>
          <cell r="E786"/>
        </row>
        <row r="787">
          <cell r="A787" t="str">
            <v>G-01 CONCRETOS Y MORTEROS</v>
          </cell>
          <cell r="B787"/>
          <cell r="C787"/>
          <cell r="D787"/>
          <cell r="E787"/>
        </row>
        <row r="788">
          <cell r="A788" t="str">
            <v>CÓDIGO</v>
          </cell>
          <cell r="B788" t="str">
            <v>DESCRIPCIÓN</v>
          </cell>
          <cell r="C788" t="str">
            <v>UNIDAD</v>
          </cell>
          <cell r="E788" t="str">
            <v>Vr Un</v>
          </cell>
        </row>
        <row r="789">
          <cell r="A789" t="str">
            <v>G- ÍTEMS GENERALES</v>
          </cell>
          <cell r="B789"/>
          <cell r="C789"/>
          <cell r="D789"/>
          <cell r="E789"/>
        </row>
        <row r="790">
          <cell r="A790" t="str">
            <v>G - 01  CONCRETOS Y MORTEROS</v>
          </cell>
          <cell r="B790"/>
          <cell r="C790"/>
          <cell r="D790"/>
          <cell r="E790"/>
        </row>
        <row r="791">
          <cell r="A791" t="str">
            <v>G-01-01</v>
          </cell>
          <cell r="B791" t="str">
            <v xml:space="preserve">Concreto de 10,3 Mpa (1500 PSI) (Producción) </v>
          </cell>
          <cell r="C791" t="str">
            <v>M3</v>
          </cell>
          <cell r="D791">
            <v>1</v>
          </cell>
          <cell r="E791">
            <v>1973382</v>
          </cell>
        </row>
        <row r="792">
          <cell r="A792" t="str">
            <v>G-01-02</v>
          </cell>
          <cell r="B792" t="str">
            <v xml:space="preserve">Concreto de 13,8 Mpa (2000 PSI) (Producción) </v>
          </cell>
          <cell r="C792" t="str">
            <v>M3</v>
          </cell>
          <cell r="D792">
            <v>1</v>
          </cell>
          <cell r="E792">
            <v>2231645</v>
          </cell>
        </row>
        <row r="793">
          <cell r="A793" t="str">
            <v>G-01-03</v>
          </cell>
          <cell r="B793" t="str">
            <v xml:space="preserve">Concreto de 17,2 Mpa (2500 PSI) (Producción) </v>
          </cell>
          <cell r="C793" t="str">
            <v>M3</v>
          </cell>
          <cell r="D793">
            <v>1</v>
          </cell>
          <cell r="E793">
            <v>2077695</v>
          </cell>
        </row>
        <row r="794">
          <cell r="A794" t="str">
            <v>G-01-04</v>
          </cell>
          <cell r="B794" t="str">
            <v xml:space="preserve">Concreto de 20,7 Mpa (3000 PSI) (Producción) </v>
          </cell>
          <cell r="C794" t="str">
            <v>M3</v>
          </cell>
          <cell r="D794">
            <v>1</v>
          </cell>
          <cell r="E794">
            <v>2178423</v>
          </cell>
        </row>
        <row r="795">
          <cell r="A795" t="str">
            <v>G-01-05</v>
          </cell>
          <cell r="B795" t="str">
            <v xml:space="preserve">Concreto de 24,5 Mpa (3500 PSI) (Producción) </v>
          </cell>
          <cell r="C795" t="str">
            <v>M3</v>
          </cell>
          <cell r="D795">
            <v>1</v>
          </cell>
          <cell r="E795">
            <v>2287547</v>
          </cell>
        </row>
        <row r="796">
          <cell r="A796" t="str">
            <v>G-01-06</v>
          </cell>
          <cell r="B796" t="str">
            <v xml:space="preserve">Concreto de 27,6 Mpa (4000 PSI) (Producción) </v>
          </cell>
          <cell r="C796" t="str">
            <v>M3</v>
          </cell>
          <cell r="D796">
            <v>1</v>
          </cell>
          <cell r="E796">
            <v>2394057</v>
          </cell>
        </row>
        <row r="797">
          <cell r="A797" t="str">
            <v>G-01-07</v>
          </cell>
          <cell r="B797" t="str">
            <v xml:space="preserve">Concreto de 20,7 Mpa (3000 PSI) impermeabilizado (Producción) </v>
          </cell>
          <cell r="C797" t="str">
            <v>M3</v>
          </cell>
          <cell r="D797">
            <v>1</v>
          </cell>
          <cell r="E797">
            <v>2511705</v>
          </cell>
        </row>
        <row r="798">
          <cell r="A798" t="str">
            <v>G-01-08</v>
          </cell>
          <cell r="B798" t="str">
            <v xml:space="preserve">Concreto de 20,7 Mpa (3000 PSI) acelerado (Producción) </v>
          </cell>
          <cell r="C798" t="str">
            <v>M3</v>
          </cell>
          <cell r="D798">
            <v>1</v>
          </cell>
          <cell r="E798">
            <v>2339703</v>
          </cell>
        </row>
        <row r="799">
          <cell r="A799" t="str">
            <v>G-01-09</v>
          </cell>
          <cell r="B799" t="str">
            <v xml:space="preserve">Concreto de 27,6 Mpa (4000 PSI) impermeabilizado (Producción) </v>
          </cell>
          <cell r="C799" t="str">
            <v>M3</v>
          </cell>
          <cell r="D799">
            <v>1</v>
          </cell>
          <cell r="E799">
            <v>2727339</v>
          </cell>
        </row>
        <row r="800">
          <cell r="A800" t="str">
            <v>G-01-10</v>
          </cell>
          <cell r="B800" t="str">
            <v xml:space="preserve">Concreto de 27,6 Mpa (4000 PSI) acelerado (Producción) </v>
          </cell>
          <cell r="C800" t="str">
            <v>M3</v>
          </cell>
          <cell r="D800">
            <v>1</v>
          </cell>
          <cell r="E800">
            <v>2578377</v>
          </cell>
        </row>
        <row r="801">
          <cell r="A801" t="str">
            <v>G-01-11</v>
          </cell>
          <cell r="B801" t="str">
            <v xml:space="preserve">Concreto ciclópeo (Producción) </v>
          </cell>
          <cell r="C801" t="str">
            <v>M3</v>
          </cell>
          <cell r="D801">
            <v>1</v>
          </cell>
          <cell r="E801">
            <v>1395075</v>
          </cell>
        </row>
        <row r="802">
          <cell r="A802" t="str">
            <v>G-01-12</v>
          </cell>
          <cell r="B802" t="str">
            <v>Concreto fluido 13,8 Mpa (2000 PSI) tamaño máximo 1/2"</v>
          </cell>
          <cell r="C802" t="str">
            <v>M3</v>
          </cell>
          <cell r="D802">
            <v>1</v>
          </cell>
          <cell r="E802">
            <v>2569857</v>
          </cell>
        </row>
        <row r="803">
          <cell r="A803" t="str">
            <v>G-01-13</v>
          </cell>
          <cell r="B803" t="str">
            <v xml:space="preserve">Concreto fluido 17,2 Mpa (2500 PSI) (Producción) </v>
          </cell>
          <cell r="C803" t="str">
            <v>M3</v>
          </cell>
          <cell r="D803">
            <v>1</v>
          </cell>
          <cell r="E803">
            <v>2319283</v>
          </cell>
        </row>
        <row r="804">
          <cell r="A804" t="str">
            <v>G-01-14</v>
          </cell>
          <cell r="B804" t="str">
            <v xml:space="preserve">Mortero 1:2 (Producción) </v>
          </cell>
          <cell r="C804" t="str">
            <v>M3</v>
          </cell>
          <cell r="D804">
            <v>1</v>
          </cell>
          <cell r="E804">
            <v>2805852</v>
          </cell>
        </row>
        <row r="805">
          <cell r="A805" t="str">
            <v>G-01-15</v>
          </cell>
          <cell r="B805" t="str">
            <v xml:space="preserve">Mortero 1:3 (Producción) </v>
          </cell>
          <cell r="C805" t="str">
            <v>M3</v>
          </cell>
          <cell r="D805">
            <v>1</v>
          </cell>
          <cell r="E805">
            <v>2498088</v>
          </cell>
        </row>
        <row r="806">
          <cell r="A806" t="str">
            <v>G-01-16</v>
          </cell>
          <cell r="B806" t="str">
            <v xml:space="preserve">Mortero 1:4 (Producción) </v>
          </cell>
          <cell r="C806" t="str">
            <v>M3</v>
          </cell>
          <cell r="D806">
            <v>1</v>
          </cell>
          <cell r="E806">
            <v>166065</v>
          </cell>
        </row>
        <row r="807">
          <cell r="A807" t="str">
            <v>G-01-17</v>
          </cell>
          <cell r="B807" t="str">
            <v xml:space="preserve">Mortero 1:5 (Producción) </v>
          </cell>
          <cell r="C807" t="str">
            <v>M3</v>
          </cell>
          <cell r="D807">
            <v>1</v>
          </cell>
          <cell r="E807">
            <v>169773</v>
          </cell>
        </row>
        <row r="808">
          <cell r="A808" t="str">
            <v>G-01-18</v>
          </cell>
          <cell r="B808" t="str">
            <v xml:space="preserve">Mortero 1:3 impermeabilizado (Producción) </v>
          </cell>
          <cell r="C808" t="str">
            <v>M3</v>
          </cell>
          <cell r="D808">
            <v>1</v>
          </cell>
          <cell r="E808">
            <v>3737872</v>
          </cell>
        </row>
        <row r="809">
          <cell r="A809" t="str">
            <v>G - 02  ACEROS</v>
          </cell>
          <cell r="B809"/>
          <cell r="C809"/>
          <cell r="D809"/>
          <cell r="E809"/>
        </row>
        <row r="810">
          <cell r="A810" t="str">
            <v>G-02-01</v>
          </cell>
          <cell r="B810" t="str">
            <v>Acero Fy = 37.000 PSI d ≤ 1/4"</v>
          </cell>
          <cell r="C810" t="str">
            <v>Kg</v>
          </cell>
          <cell r="D810">
            <v>1</v>
          </cell>
          <cell r="E810">
            <v>41728</v>
          </cell>
        </row>
        <row r="811">
          <cell r="A811" t="str">
            <v>G-02-02</v>
          </cell>
          <cell r="B811" t="str">
            <v>Acero Fy = 60.000 PSI d &gt; 1/4"</v>
          </cell>
          <cell r="C811" t="str">
            <v>Kg</v>
          </cell>
          <cell r="D811">
            <v>1</v>
          </cell>
          <cell r="E811">
            <v>127327</v>
          </cell>
        </row>
        <row r="812">
          <cell r="A812" t="str">
            <v>G-02-03</v>
          </cell>
          <cell r="B812" t="str">
            <v>Malla electrosoldada M-188  Φ 6.00 mm c/0.15 m en ambos sentidos (incluye alambre negro, colocación y traslapo)</v>
          </cell>
          <cell r="C812" t="str">
            <v>Kg</v>
          </cell>
          <cell r="D812">
            <v>1</v>
          </cell>
          <cell r="E812">
            <v>20926</v>
          </cell>
        </row>
        <row r="813">
          <cell r="A813" t="str">
            <v>G - 03 TRANSPORTE</v>
          </cell>
          <cell r="B813"/>
          <cell r="C813"/>
          <cell r="D813"/>
          <cell r="E813"/>
        </row>
        <row r="814">
          <cell r="A814" t="str">
            <v>G-03-01</v>
          </cell>
          <cell r="B814" t="str">
            <v>Transporte material (corte, sub-base, base, afirmado, pétreos, arenas, etc.)</v>
          </cell>
          <cell r="C814" t="str">
            <v>M3-Km</v>
          </cell>
          <cell r="D814">
            <v>1</v>
          </cell>
          <cell r="E814">
            <v>4355</v>
          </cell>
        </row>
        <row r="815">
          <cell r="A815" t="str">
            <v>G-03-02</v>
          </cell>
          <cell r="B815" t="str">
            <v>Transporte maquinaría pesada</v>
          </cell>
          <cell r="C815" t="str">
            <v>Km</v>
          </cell>
          <cell r="D815">
            <v>1</v>
          </cell>
          <cell r="E815">
            <v>16167</v>
          </cell>
        </row>
        <row r="816">
          <cell r="A816" t="str">
            <v>G-03-03</v>
          </cell>
          <cell r="B816" t="str">
            <v>Transporte materiales en mula (carga = 100 Kg/Km)</v>
          </cell>
          <cell r="C816" t="str">
            <v>Carga-Km</v>
          </cell>
          <cell r="D816">
            <v>1</v>
          </cell>
          <cell r="E816">
            <v>38306</v>
          </cell>
        </row>
        <row r="817">
          <cell r="A817" t="str">
            <v>G-03-04</v>
          </cell>
          <cell r="B817" t="str">
            <v>Transporte materiales a hombro (carga = 30 Kg/Km)</v>
          </cell>
          <cell r="C817" t="str">
            <v>Carga-Km</v>
          </cell>
          <cell r="D817">
            <v>1</v>
          </cell>
          <cell r="E817">
            <v>36722</v>
          </cell>
        </row>
        <row r="818">
          <cell r="A818" t="str">
            <v>G-03-05</v>
          </cell>
          <cell r="B818" t="str">
            <v>Disposición en botadero</v>
          </cell>
          <cell r="C818" t="str">
            <v>M3</v>
          </cell>
          <cell r="D818">
            <v>1</v>
          </cell>
          <cell r="E818">
            <v>2500</v>
          </cell>
        </row>
        <row r="819">
          <cell r="A819" t="str">
            <v>G-03-06</v>
          </cell>
          <cell r="B819" t="str">
            <v>Transporte materiales a obra (no incluye descargue)</v>
          </cell>
          <cell r="C819" t="str">
            <v>Tn-Km</v>
          </cell>
          <cell r="D819">
            <v>1</v>
          </cell>
          <cell r="E819">
            <v>42840</v>
          </cell>
        </row>
        <row r="820">
          <cell r="A820" t="str">
            <v>1 - CONSTRUCCIÓN, MANTENIMIENTO Y ADECUACIÓN DE EDIFICACIONES DE INFRAESTRUCTURA SOCIAL Y COMUNITARIA</v>
          </cell>
          <cell r="B820"/>
          <cell r="C820"/>
          <cell r="D820"/>
          <cell r="E820"/>
        </row>
        <row r="821">
          <cell r="A821" t="str">
            <v>1 - 01 PRELIMINARES</v>
          </cell>
          <cell r="B821"/>
          <cell r="C821"/>
          <cell r="D821"/>
          <cell r="E821"/>
        </row>
        <row r="822">
          <cell r="A822" t="str">
            <v>1-01-01</v>
          </cell>
          <cell r="B822" t="str">
            <v>Valla de identificación de obra área menor a 4 m2, colocada en guaduas, incluye mantenimiento durante la construcción</v>
          </cell>
          <cell r="C822" t="str">
            <v>M2</v>
          </cell>
          <cell r="D822">
            <v>1</v>
          </cell>
          <cell r="E822">
            <v>139676</v>
          </cell>
        </row>
        <row r="823">
          <cell r="A823" t="str">
            <v>1-01-02</v>
          </cell>
          <cell r="B823" t="str">
            <v>Valla de identificación de obra área mayor a 4 m2, colocada en cerchas metálica, incluye mantenimiento durante la construcción</v>
          </cell>
          <cell r="C823" t="str">
            <v>M2</v>
          </cell>
          <cell r="D823">
            <v>1</v>
          </cell>
          <cell r="E823">
            <v>227521</v>
          </cell>
        </row>
        <row r="824">
          <cell r="A824" t="str">
            <v>1-01-03</v>
          </cell>
          <cell r="B824" t="str">
            <v>Campamento, incluye teja de zinc, piso en concreto de 17,2 Mpa, tabla</v>
          </cell>
          <cell r="C824" t="str">
            <v>M2</v>
          </cell>
          <cell r="D824">
            <v>1</v>
          </cell>
          <cell r="E824">
            <v>158607</v>
          </cell>
        </row>
        <row r="825">
          <cell r="A825" t="str">
            <v>1-01-04</v>
          </cell>
          <cell r="B825" t="str">
            <v>Localización y replanteo</v>
          </cell>
          <cell r="C825" t="str">
            <v>M2</v>
          </cell>
          <cell r="D825">
            <v>1</v>
          </cell>
          <cell r="E825">
            <v>1360</v>
          </cell>
        </row>
        <row r="826">
          <cell r="A826" t="str">
            <v>1-01-05</v>
          </cell>
          <cell r="B826" t="str">
            <v>Limpieza y nivelación</v>
          </cell>
          <cell r="C826" t="str">
            <v>M2</v>
          </cell>
          <cell r="D826">
            <v>1</v>
          </cell>
          <cell r="E826">
            <v>6273</v>
          </cell>
        </row>
        <row r="827">
          <cell r="A827" t="str">
            <v>1-01-06</v>
          </cell>
          <cell r="B827" t="str">
            <v>Descapote y nivelación</v>
          </cell>
          <cell r="C827" t="str">
            <v>M2</v>
          </cell>
          <cell r="D827">
            <v>1</v>
          </cell>
          <cell r="E827">
            <v>9199</v>
          </cell>
        </row>
        <row r="828">
          <cell r="A828" t="str">
            <v>1-01-07</v>
          </cell>
          <cell r="B828" t="str">
            <v>Descapote y limpieza</v>
          </cell>
          <cell r="C828" t="str">
            <v>M2</v>
          </cell>
          <cell r="D828">
            <v>1</v>
          </cell>
          <cell r="E828">
            <v>5769</v>
          </cell>
        </row>
        <row r="829">
          <cell r="A829" t="str">
            <v>1-01-08</v>
          </cell>
          <cell r="B829" t="str">
            <v>Nivelación terreno con material del sitio</v>
          </cell>
          <cell r="C829" t="str">
            <v>M2</v>
          </cell>
          <cell r="D829">
            <v>1</v>
          </cell>
          <cell r="E829">
            <v>5018</v>
          </cell>
        </row>
        <row r="830">
          <cell r="A830" t="str">
            <v>1-01-09</v>
          </cell>
          <cell r="B830" t="str">
            <v>Cargue mecánico de material</v>
          </cell>
          <cell r="C830" t="str">
            <v>M3</v>
          </cell>
          <cell r="D830">
            <v>1</v>
          </cell>
          <cell r="E830">
            <v>3065</v>
          </cell>
        </row>
        <row r="831">
          <cell r="A831" t="str">
            <v>1-01-10</v>
          </cell>
          <cell r="B831" t="str">
            <v>Cargue de material manual</v>
          </cell>
          <cell r="C831" t="str">
            <v>M3</v>
          </cell>
          <cell r="D831">
            <v>1</v>
          </cell>
          <cell r="E831">
            <v>28839</v>
          </cell>
        </row>
        <row r="832">
          <cell r="A832" t="str">
            <v>1-01-11</v>
          </cell>
          <cell r="B832" t="str">
            <v>Retiro de material sobrante cargue manual</v>
          </cell>
          <cell r="C832" t="str">
            <v>M3</v>
          </cell>
          <cell r="D832">
            <v>1</v>
          </cell>
          <cell r="E832">
            <v>51426</v>
          </cell>
        </row>
        <row r="833">
          <cell r="A833" t="str">
            <v>1-01-12</v>
          </cell>
          <cell r="B833" t="str">
            <v>Retiro de material con cargue mecánico</v>
          </cell>
          <cell r="C833" t="str">
            <v>M3</v>
          </cell>
          <cell r="D833">
            <v>1</v>
          </cell>
          <cell r="E833">
            <v>33480</v>
          </cell>
        </row>
        <row r="834">
          <cell r="A834" t="str">
            <v>1-01-13</v>
          </cell>
          <cell r="B834" t="str">
            <v>Retiro de material sobrante cargue mecánico</v>
          </cell>
          <cell r="C834" t="str">
            <v>M3</v>
          </cell>
          <cell r="D834">
            <v>1</v>
          </cell>
          <cell r="E834">
            <v>34182</v>
          </cell>
        </row>
        <row r="835">
          <cell r="A835" t="str">
            <v>1-01-14</v>
          </cell>
          <cell r="B835" t="str">
            <v>Alquiler andamio tubular certificado, incluye manipulación y teleras</v>
          </cell>
          <cell r="C835" t="str">
            <v>Día</v>
          </cell>
          <cell r="D835">
            <v>1</v>
          </cell>
          <cell r="E835">
            <v>2173</v>
          </cell>
        </row>
        <row r="836">
          <cell r="A836" t="str">
            <v>1-01-16</v>
          </cell>
          <cell r="B836" t="str">
            <v>Limpieza de superficies de moho</v>
          </cell>
          <cell r="C836" t="str">
            <v>M2</v>
          </cell>
          <cell r="D836">
            <v>1</v>
          </cell>
          <cell r="E836">
            <v>2301</v>
          </cell>
        </row>
        <row r="837">
          <cell r="A837" t="str">
            <v>1-01-17</v>
          </cell>
          <cell r="B837" t="str">
            <v>Lavado de paredes</v>
          </cell>
          <cell r="C837" t="str">
            <v>M2</v>
          </cell>
          <cell r="D837">
            <v>1</v>
          </cell>
          <cell r="E837">
            <v>1797</v>
          </cell>
        </row>
        <row r="838">
          <cell r="A838" t="str">
            <v>1-01-18</v>
          </cell>
          <cell r="B838" t="str">
            <v>Cerramiento con cinta de señalización, incluye señalizador tubular, dos cintas</v>
          </cell>
          <cell r="C838" t="str">
            <v>M</v>
          </cell>
          <cell r="D838">
            <v>1</v>
          </cell>
          <cell r="E838">
            <v>2037</v>
          </cell>
        </row>
        <row r="839">
          <cell r="A839" t="str">
            <v>1-01-19</v>
          </cell>
          <cell r="B839" t="str">
            <v>Cerramiento provisional con señalizador y tela de cerramiento</v>
          </cell>
          <cell r="C839" t="str">
            <v>M</v>
          </cell>
          <cell r="D839">
            <v>1</v>
          </cell>
          <cell r="E839">
            <v>9146</v>
          </cell>
        </row>
        <row r="840">
          <cell r="A840" t="str">
            <v>1-01-20</v>
          </cell>
          <cell r="B840" t="str">
            <v>Cerramiento provisional con guadua y tela de cerramiento h = 2 m</v>
          </cell>
          <cell r="C840" t="str">
            <v>M</v>
          </cell>
          <cell r="D840">
            <v>1</v>
          </cell>
          <cell r="E840">
            <v>7635</v>
          </cell>
        </row>
        <row r="841">
          <cell r="A841" t="str">
            <v>1-01-21</v>
          </cell>
          <cell r="B841" t="str">
            <v>Cerramiento en esterilla h = 1,80 m</v>
          </cell>
          <cell r="C841" t="str">
            <v>M</v>
          </cell>
          <cell r="D841">
            <v>1</v>
          </cell>
          <cell r="E841">
            <v>56968</v>
          </cell>
        </row>
        <row r="842">
          <cell r="A842" t="str">
            <v>1-01-22</v>
          </cell>
          <cell r="B842" t="str">
            <v>Cerramiento en guadua y zinc</v>
          </cell>
          <cell r="C842" t="str">
            <v>M</v>
          </cell>
          <cell r="D842">
            <v>1</v>
          </cell>
          <cell r="E842">
            <v>64140</v>
          </cell>
        </row>
        <row r="843">
          <cell r="A843" t="str">
            <v>1-01-23</v>
          </cell>
          <cell r="B843" t="str">
            <v>Cerramiento en poste de madera 3 hilos de alambre de púas</v>
          </cell>
          <cell r="C843" t="str">
            <v>M</v>
          </cell>
          <cell r="D843">
            <v>1</v>
          </cell>
          <cell r="E843">
            <v>23543</v>
          </cell>
        </row>
        <row r="844">
          <cell r="A844" t="str">
            <v>1-01-24</v>
          </cell>
          <cell r="B844" t="str">
            <v>Cerramiento en tubería galvanizada h = 6 m, muro a la vista, malla eslabonada con ángulos,  incluye excavación, machones en concreto de 20,7 Mpa (3.000 PSI), columnetas reforzadas, zarpas en concreto ciclópeo, alfajía reforzada y pintura transparente protectora</v>
          </cell>
          <cell r="C844" t="str">
            <v>M</v>
          </cell>
          <cell r="D844">
            <v>1</v>
          </cell>
          <cell r="E844">
            <v>551554</v>
          </cell>
        </row>
        <row r="845">
          <cell r="A845" t="str">
            <v>1-01-25</v>
          </cell>
          <cell r="B845" t="str">
            <v>Cerramiento en tubería galvanizada, muro a la vista, malla eslabonada, incluye excavación, machones en concreto de 20,7 Mpa (3.000 PSI), zarpas en concreto ciclópeo, alfajía reforzada y pintura transparente protectora</v>
          </cell>
          <cell r="C845" t="str">
            <v>M</v>
          </cell>
          <cell r="D845">
            <v>1</v>
          </cell>
          <cell r="E845">
            <v>423793</v>
          </cell>
        </row>
        <row r="846">
          <cell r="A846" t="str">
            <v>1-01-26</v>
          </cell>
          <cell r="B846" t="str">
            <v>Cerramiento en poste de concreto, malla eslabonada y muro en bloque, incluye excavación, machones de concreto de 20,7 Mpa (3.000 PSI) y zarpas en concreto ciclópeo</v>
          </cell>
          <cell r="C846" t="str">
            <v>M</v>
          </cell>
          <cell r="D846">
            <v>1</v>
          </cell>
          <cell r="E846">
            <v>316012</v>
          </cell>
        </row>
        <row r="847">
          <cell r="A847" t="str">
            <v>1-01-27</v>
          </cell>
          <cell r="B847" t="str">
            <v>Cerramiento en poste de concreto y alambre de púas, incluye excavación y machones en concreto de 20,7 Mpa (3.000 psi), 5 hilos</v>
          </cell>
          <cell r="C847" t="str">
            <v>M</v>
          </cell>
          <cell r="D847">
            <v>1</v>
          </cell>
          <cell r="E847">
            <v>64466</v>
          </cell>
        </row>
        <row r="848">
          <cell r="A848" t="str">
            <v>1-01-28</v>
          </cell>
          <cell r="B848" t="str">
            <v>Cerramiento en poste de concreto y malla eslabonada, incluye excavación y machones en concreto de 20,7 Mpa (3000 PSI)</v>
          </cell>
          <cell r="C848" t="str">
            <v>M</v>
          </cell>
          <cell r="D848">
            <v>1</v>
          </cell>
          <cell r="E848">
            <v>105003</v>
          </cell>
        </row>
        <row r="849">
          <cell r="A849" t="str">
            <v>1-01-29</v>
          </cell>
          <cell r="B849" t="str">
            <v>Formaleta placa (básico)</v>
          </cell>
          <cell r="C849" t="str">
            <v>M2</v>
          </cell>
          <cell r="D849">
            <v>1</v>
          </cell>
          <cell r="E849">
            <v>52542</v>
          </cell>
        </row>
        <row r="850">
          <cell r="A850" t="str">
            <v>1-01-30</v>
          </cell>
          <cell r="B850" t="str">
            <v>Alzaprimada provisional en madera</v>
          </cell>
          <cell r="C850" t="str">
            <v>M2</v>
          </cell>
          <cell r="D850">
            <v>1</v>
          </cell>
          <cell r="E850">
            <v>64869</v>
          </cell>
        </row>
        <row r="851">
          <cell r="A851" t="str">
            <v>1-01-31</v>
          </cell>
          <cell r="B851" t="str">
            <v>Mantenimiento de postes y cerramiento en alambre de púas</v>
          </cell>
          <cell r="C851" t="str">
            <v>M</v>
          </cell>
          <cell r="D851">
            <v>1</v>
          </cell>
          <cell r="E851">
            <v>6992</v>
          </cell>
        </row>
        <row r="852">
          <cell r="A852" t="str">
            <v>1-01-32</v>
          </cell>
          <cell r="B852" t="str">
            <v>Aseo de obra (50 m2)</v>
          </cell>
          <cell r="C852" t="str">
            <v>Día</v>
          </cell>
          <cell r="D852">
            <v>1</v>
          </cell>
          <cell r="E852">
            <v>799727</v>
          </cell>
        </row>
        <row r="853">
          <cell r="A853" t="str">
            <v>1 - 02 DESMONTES Y DEMOLICIONES</v>
          </cell>
          <cell r="B853"/>
          <cell r="C853"/>
          <cell r="D853"/>
          <cell r="E853"/>
        </row>
        <row r="854">
          <cell r="A854" t="str">
            <v>1-02-01</v>
          </cell>
          <cell r="B854" t="str">
            <v>Corte de baldosa existente</v>
          </cell>
          <cell r="C854" t="str">
            <v>M</v>
          </cell>
          <cell r="D854">
            <v>1</v>
          </cell>
          <cell r="E854">
            <v>3489</v>
          </cell>
        </row>
        <row r="855">
          <cell r="A855" t="str">
            <v>1-02-02</v>
          </cell>
          <cell r="B855" t="str">
            <v>Corte con disco muro ambos lados</v>
          </cell>
          <cell r="C855" t="str">
            <v>M</v>
          </cell>
          <cell r="D855">
            <v>1</v>
          </cell>
          <cell r="E855">
            <v>9572</v>
          </cell>
        </row>
        <row r="856">
          <cell r="A856" t="str">
            <v>1-02-03</v>
          </cell>
          <cell r="B856" t="str">
            <v>Demolición muro en soga, incluye revoque y/o enchape</v>
          </cell>
          <cell r="C856" t="str">
            <v>M2</v>
          </cell>
          <cell r="D856">
            <v>1</v>
          </cell>
          <cell r="E856">
            <v>12496</v>
          </cell>
        </row>
        <row r="857">
          <cell r="A857" t="str">
            <v>1-02-04</v>
          </cell>
          <cell r="B857" t="str">
            <v>Demolición enchape y/o revoque</v>
          </cell>
          <cell r="C857" t="str">
            <v>M2</v>
          </cell>
          <cell r="D857">
            <v>1</v>
          </cell>
          <cell r="E857">
            <v>6250</v>
          </cell>
        </row>
        <row r="858">
          <cell r="A858" t="str">
            <v>1-02-05</v>
          </cell>
          <cell r="B858" t="str">
            <v>Demolición muro en pandereta, incluye revoque y/o enchape</v>
          </cell>
          <cell r="C858" t="str">
            <v>M2</v>
          </cell>
          <cell r="D858">
            <v>1</v>
          </cell>
          <cell r="E858">
            <v>9373</v>
          </cell>
        </row>
        <row r="859">
          <cell r="A859" t="str">
            <v>1-02-06</v>
          </cell>
          <cell r="B859" t="str">
            <v>Demolición manual de concreto</v>
          </cell>
          <cell r="C859" t="str">
            <v>M3</v>
          </cell>
          <cell r="D859">
            <v>1</v>
          </cell>
          <cell r="E859">
            <v>212052</v>
          </cell>
        </row>
        <row r="860">
          <cell r="A860" t="str">
            <v>1-02-07</v>
          </cell>
          <cell r="B860" t="str">
            <v>Demolición manual de concreto ciclópeo</v>
          </cell>
          <cell r="C860" t="str">
            <v>M3</v>
          </cell>
          <cell r="D860">
            <v>1</v>
          </cell>
          <cell r="E860">
            <v>200273</v>
          </cell>
        </row>
        <row r="861">
          <cell r="A861" t="str">
            <v>1-02-08</v>
          </cell>
          <cell r="B861" t="str">
            <v>Demolición losa sobre terreno</v>
          </cell>
          <cell r="C861" t="str">
            <v>M2</v>
          </cell>
          <cell r="D861">
            <v>1</v>
          </cell>
          <cell r="E861">
            <v>12016</v>
          </cell>
        </row>
        <row r="862">
          <cell r="A862" t="str">
            <v>1-02-09</v>
          </cell>
          <cell r="B862" t="str">
            <v xml:space="preserve">Demolición viga estructural en concreto </v>
          </cell>
          <cell r="C862" t="str">
            <v>M3</v>
          </cell>
          <cell r="D862">
            <v>1</v>
          </cell>
          <cell r="E862">
            <v>249939</v>
          </cell>
        </row>
        <row r="863">
          <cell r="A863" t="str">
            <v>1-02-10</v>
          </cell>
          <cell r="B863" t="str">
            <v>Desmonte de adoquines</v>
          </cell>
          <cell r="C863" t="str">
            <v>M2</v>
          </cell>
          <cell r="D863">
            <v>1</v>
          </cell>
          <cell r="E863">
            <v>10502</v>
          </cell>
        </row>
        <row r="864">
          <cell r="A864" t="str">
            <v>1-02-11</v>
          </cell>
          <cell r="B864" t="str">
            <v>Desmonte aparatos sanitarios, con recuperación de ellos</v>
          </cell>
          <cell r="C864" t="str">
            <v>Un</v>
          </cell>
          <cell r="D864">
            <v>1</v>
          </cell>
          <cell r="E864">
            <v>37310</v>
          </cell>
        </row>
        <row r="865">
          <cell r="A865" t="str">
            <v>1-02-12</v>
          </cell>
          <cell r="B865" t="str">
            <v>Desmonte techo y estructura de madera</v>
          </cell>
          <cell r="C865" t="str">
            <v>M2</v>
          </cell>
          <cell r="D865">
            <v>1</v>
          </cell>
          <cell r="E865">
            <v>13067</v>
          </cell>
        </row>
        <row r="866">
          <cell r="A866" t="str">
            <v>1-02-13</v>
          </cell>
          <cell r="B866" t="str">
            <v>Desmonte cielo falso</v>
          </cell>
          <cell r="C866" t="str">
            <v>M2</v>
          </cell>
          <cell r="D866">
            <v>1</v>
          </cell>
          <cell r="E866">
            <v>7169</v>
          </cell>
        </row>
        <row r="867">
          <cell r="A867" t="str">
            <v>1-02-14</v>
          </cell>
          <cell r="B867" t="str">
            <v>Desmonte de cerramiento en poste de madera y alambre de púas</v>
          </cell>
          <cell r="C867" t="str">
            <v>M</v>
          </cell>
          <cell r="D867">
            <v>1</v>
          </cell>
          <cell r="E867">
            <v>8362</v>
          </cell>
        </row>
        <row r="868">
          <cell r="A868" t="str">
            <v>1-02-15</v>
          </cell>
          <cell r="B868" t="str">
            <v>Desmonte de cerramiento de malla y postería  de concreto, no incluye demolición de muro y/o alfajía</v>
          </cell>
          <cell r="C868" t="str">
            <v>M</v>
          </cell>
          <cell r="D868">
            <v>1</v>
          </cell>
          <cell r="E868">
            <v>36242</v>
          </cell>
        </row>
        <row r="869">
          <cell r="A869" t="str">
            <v>1-02-16</v>
          </cell>
          <cell r="B869" t="str">
            <v>Desmonte de ventana metálicas o de madera</v>
          </cell>
          <cell r="C869" t="str">
            <v>M2</v>
          </cell>
          <cell r="D869">
            <v>1</v>
          </cell>
          <cell r="E869">
            <v>8653</v>
          </cell>
        </row>
        <row r="870">
          <cell r="A870" t="str">
            <v>1-02-17</v>
          </cell>
          <cell r="B870" t="str">
            <v>Desmonte de puerta metálicas o de madera, incluye desmonte marco</v>
          </cell>
          <cell r="C870" t="str">
            <v>M2</v>
          </cell>
          <cell r="D870">
            <v>1</v>
          </cell>
          <cell r="E870">
            <v>15075</v>
          </cell>
        </row>
        <row r="871">
          <cell r="A871" t="str">
            <v>1-02-18</v>
          </cell>
          <cell r="B871" t="str">
            <v>Desmonte de división metálica</v>
          </cell>
          <cell r="C871" t="str">
            <v>M2</v>
          </cell>
          <cell r="D871">
            <v>1</v>
          </cell>
          <cell r="E871">
            <v>8292</v>
          </cell>
        </row>
        <row r="872">
          <cell r="A872" t="str">
            <v>1-02-19</v>
          </cell>
          <cell r="B872" t="str">
            <v>Desmonte malla eslabonada</v>
          </cell>
          <cell r="C872" t="str">
            <v>M2</v>
          </cell>
          <cell r="D872">
            <v>1</v>
          </cell>
          <cell r="E872">
            <v>6697</v>
          </cell>
        </row>
        <row r="873">
          <cell r="A873" t="str">
            <v>1-02-20</v>
          </cell>
          <cell r="B873" t="str">
            <v>Demolición calados en concreto o gres</v>
          </cell>
          <cell r="C873" t="str">
            <v>M2</v>
          </cell>
          <cell r="D873">
            <v>1</v>
          </cell>
          <cell r="E873">
            <v>9914</v>
          </cell>
        </row>
        <row r="874">
          <cell r="A874" t="str">
            <v>1-02-21</v>
          </cell>
          <cell r="B874" t="str">
            <v>Demolición sardinel</v>
          </cell>
          <cell r="C874" t="str">
            <v>M</v>
          </cell>
          <cell r="D874">
            <v>1</v>
          </cell>
          <cell r="E874">
            <v>5769</v>
          </cell>
        </row>
        <row r="875">
          <cell r="A875" t="str">
            <v>1-02-22</v>
          </cell>
          <cell r="B875" t="str">
            <v>Desmonte canal en lámina o PVC</v>
          </cell>
          <cell r="C875" t="str">
            <v>M</v>
          </cell>
          <cell r="D875">
            <v>1</v>
          </cell>
          <cell r="E875">
            <v>4771</v>
          </cell>
        </row>
        <row r="876">
          <cell r="A876" t="str">
            <v>1-02-23</v>
          </cell>
          <cell r="B876" t="str">
            <v>Desmonte de tubería de alcantarillado hasta 12"</v>
          </cell>
          <cell r="C876" t="str">
            <v>M</v>
          </cell>
          <cell r="D876">
            <v>1</v>
          </cell>
          <cell r="E876">
            <v>8202</v>
          </cell>
        </row>
        <row r="877">
          <cell r="A877" t="str">
            <v>1-02-24</v>
          </cell>
          <cell r="B877" t="str">
            <v>Desmonte de tubería de alcantarillado de 14" a 24"</v>
          </cell>
          <cell r="C877" t="str">
            <v>M</v>
          </cell>
          <cell r="D877">
            <v>1</v>
          </cell>
          <cell r="E877">
            <v>47105</v>
          </cell>
        </row>
        <row r="878">
          <cell r="A878" t="str">
            <v>1-02-25</v>
          </cell>
          <cell r="B878" t="str">
            <v>Descapote y limpieza con máquina, incluye cargue manual</v>
          </cell>
          <cell r="C878" t="str">
            <v>M2</v>
          </cell>
          <cell r="D878">
            <v>1</v>
          </cell>
          <cell r="E878">
            <v>9673</v>
          </cell>
        </row>
        <row r="879">
          <cell r="A879" t="str">
            <v>1-02-26</v>
          </cell>
          <cell r="B879" t="str">
            <v>Desmonte reja metálica</v>
          </cell>
          <cell r="C879" t="str">
            <v>M2</v>
          </cell>
          <cell r="D879">
            <v>1</v>
          </cell>
          <cell r="E879">
            <v>10093</v>
          </cell>
        </row>
        <row r="880">
          <cell r="A880" t="str">
            <v>1-02-27</v>
          </cell>
          <cell r="B880" t="str">
            <v>Demolición placa aligerada</v>
          </cell>
          <cell r="C880" t="str">
            <v>M2</v>
          </cell>
          <cell r="D880">
            <v>1</v>
          </cell>
          <cell r="E880">
            <v>28839</v>
          </cell>
        </row>
        <row r="881">
          <cell r="A881" t="str">
            <v>1-02-28</v>
          </cell>
          <cell r="B881" t="str">
            <v>Demolición anden</v>
          </cell>
          <cell r="C881" t="str">
            <v>M2</v>
          </cell>
          <cell r="D881">
            <v>1</v>
          </cell>
          <cell r="E881">
            <v>13844</v>
          </cell>
        </row>
        <row r="882">
          <cell r="A882" t="str">
            <v>1-02-29</v>
          </cell>
          <cell r="B882" t="str">
            <v>Demolición baldosa</v>
          </cell>
          <cell r="C882" t="str">
            <v>M2</v>
          </cell>
          <cell r="D882">
            <v>1</v>
          </cell>
          <cell r="E882">
            <v>4327</v>
          </cell>
        </row>
        <row r="883">
          <cell r="A883" t="str">
            <v>1-02-30</v>
          </cell>
          <cell r="B883" t="str">
            <v>Demolición escaleras sobre terreno</v>
          </cell>
          <cell r="C883" t="str">
            <v>M2</v>
          </cell>
          <cell r="D883">
            <v>1</v>
          </cell>
          <cell r="E883">
            <v>14420</v>
          </cell>
        </row>
        <row r="884">
          <cell r="A884" t="str">
            <v>1-02-31</v>
          </cell>
          <cell r="B884" t="str">
            <v>Demolición de mesón</v>
          </cell>
          <cell r="C884" t="str">
            <v>M2</v>
          </cell>
          <cell r="D884">
            <v>1</v>
          </cell>
          <cell r="E884">
            <v>14420</v>
          </cell>
        </row>
        <row r="885">
          <cell r="A885" t="str">
            <v>1-02-32</v>
          </cell>
          <cell r="B885" t="str">
            <v>Desmonte de flanshing</v>
          </cell>
          <cell r="C885" t="str">
            <v>M</v>
          </cell>
          <cell r="D885">
            <v>1</v>
          </cell>
          <cell r="E885">
            <v>3748</v>
          </cell>
        </row>
        <row r="886">
          <cell r="A886" t="str">
            <v>1-02-33</v>
          </cell>
          <cell r="B886" t="str">
            <v>Desmonte de canaleta 43 o 90</v>
          </cell>
          <cell r="C886" t="str">
            <v>M2</v>
          </cell>
          <cell r="D886">
            <v>1</v>
          </cell>
          <cell r="E886">
            <v>18746</v>
          </cell>
        </row>
        <row r="887">
          <cell r="A887" t="str">
            <v>1-02-34</v>
          </cell>
          <cell r="B887" t="str">
            <v>Desmonte techo de fibrocemento, incluye desmonte de estructura metálica</v>
          </cell>
          <cell r="C887" t="str">
            <v>M2</v>
          </cell>
          <cell r="D887">
            <v>1</v>
          </cell>
          <cell r="E887">
            <v>21746</v>
          </cell>
        </row>
        <row r="888">
          <cell r="A888" t="str">
            <v>1-02-35</v>
          </cell>
          <cell r="B888" t="str">
            <v>Corte de piso en Concreto con cortadora autopropulsada</v>
          </cell>
          <cell r="C888" t="str">
            <v>M</v>
          </cell>
          <cell r="D888">
            <v>1</v>
          </cell>
          <cell r="E888">
            <v>5685</v>
          </cell>
        </row>
        <row r="889">
          <cell r="A889" t="str">
            <v>1 - 03 EXCAVACIONES Y LLENOS</v>
          </cell>
          <cell r="B889"/>
          <cell r="C889"/>
          <cell r="D889"/>
          <cell r="E889"/>
        </row>
        <row r="890">
          <cell r="A890" t="str">
            <v>1-03-01</v>
          </cell>
          <cell r="B890" t="str">
            <v>Excavación en material común seco de 0 - 2 m manual</v>
          </cell>
          <cell r="C890" t="str">
            <v>M3</v>
          </cell>
          <cell r="D890">
            <v>1</v>
          </cell>
          <cell r="E890">
            <v>35126</v>
          </cell>
        </row>
        <row r="891">
          <cell r="A891" t="str">
            <v>1-03-02</v>
          </cell>
          <cell r="B891" t="str">
            <v>Excavación en material común seco de 2 - 4 m manual</v>
          </cell>
          <cell r="C891" t="str">
            <v>M3</v>
          </cell>
          <cell r="D891">
            <v>1</v>
          </cell>
          <cell r="E891">
            <v>63772</v>
          </cell>
        </row>
        <row r="892">
          <cell r="A892" t="str">
            <v>1-03-03</v>
          </cell>
          <cell r="B892" t="str">
            <v>Excavación en material común seco mayor a 4 m manual</v>
          </cell>
          <cell r="C892" t="str">
            <v>M3</v>
          </cell>
          <cell r="D892">
            <v>1</v>
          </cell>
          <cell r="E892">
            <v>104542</v>
          </cell>
        </row>
        <row r="893">
          <cell r="A893" t="str">
            <v>1-03-04</v>
          </cell>
          <cell r="B893" t="str">
            <v>Excavación en material común bajo agua de 0 - 2 m manual</v>
          </cell>
          <cell r="C893" t="str">
            <v>M3</v>
          </cell>
          <cell r="D893">
            <v>1</v>
          </cell>
          <cell r="E893">
            <v>72577</v>
          </cell>
        </row>
        <row r="894">
          <cell r="A894" t="str">
            <v>1-03-05</v>
          </cell>
          <cell r="B894" t="str">
            <v>Excavación en material común bajo agua de 2 - 4 m manual</v>
          </cell>
          <cell r="C894" t="str">
            <v>M3</v>
          </cell>
          <cell r="D894">
            <v>1</v>
          </cell>
          <cell r="E894">
            <v>94520</v>
          </cell>
        </row>
        <row r="895">
          <cell r="A895" t="str">
            <v>1-03-06</v>
          </cell>
          <cell r="B895" t="str">
            <v>Excavación en material común bajo agua mayor a 4 m manual</v>
          </cell>
          <cell r="C895" t="str">
            <v>M3</v>
          </cell>
          <cell r="D895">
            <v>1</v>
          </cell>
          <cell r="E895">
            <v>139927</v>
          </cell>
        </row>
        <row r="896">
          <cell r="A896" t="str">
            <v>1-03-07</v>
          </cell>
          <cell r="B896" t="str">
            <v>Excavación en conglomerado seco de 0 - 2 m manual</v>
          </cell>
          <cell r="C896" t="str">
            <v>M3</v>
          </cell>
          <cell r="D896">
            <v>1</v>
          </cell>
          <cell r="E896">
            <v>62725</v>
          </cell>
        </row>
        <row r="897">
          <cell r="A897" t="str">
            <v>1-03-08</v>
          </cell>
          <cell r="B897" t="str">
            <v>Excavación en conglomerado seco de 2 - 4 m manual</v>
          </cell>
          <cell r="C897" t="str">
            <v>M3</v>
          </cell>
          <cell r="D897">
            <v>1</v>
          </cell>
          <cell r="E897">
            <v>74673</v>
          </cell>
        </row>
        <row r="898">
          <cell r="A898" t="str">
            <v>1-03-09</v>
          </cell>
          <cell r="B898" t="str">
            <v>Excavación en conglomerado seco mayor a 4 m manual</v>
          </cell>
          <cell r="C898" t="str">
            <v>M3</v>
          </cell>
          <cell r="D898">
            <v>1</v>
          </cell>
          <cell r="E898">
            <v>130677</v>
          </cell>
        </row>
        <row r="899">
          <cell r="A899" t="str">
            <v>1-03-10</v>
          </cell>
          <cell r="B899" t="str">
            <v>Excavación en conglomerado bajo agua de 0 - 2 m manual</v>
          </cell>
          <cell r="C899" t="str">
            <v>M3</v>
          </cell>
          <cell r="D899">
            <v>1</v>
          </cell>
          <cell r="E899">
            <v>93287</v>
          </cell>
        </row>
        <row r="900">
          <cell r="A900" t="str">
            <v>1-03-11</v>
          </cell>
          <cell r="B900" t="str">
            <v>Excavación en conglomerado bajo agua de 2 - 4 m manual</v>
          </cell>
          <cell r="C900" t="str">
            <v>M3</v>
          </cell>
          <cell r="D900">
            <v>1</v>
          </cell>
          <cell r="E900">
            <v>111942</v>
          </cell>
        </row>
        <row r="901">
          <cell r="A901" t="str">
            <v>1-03-12</v>
          </cell>
          <cell r="B901" t="str">
            <v>Excavación en conglomerado bajo agua mayor a 4 m manual</v>
          </cell>
          <cell r="C901" t="str">
            <v>M3</v>
          </cell>
          <cell r="D901">
            <v>1</v>
          </cell>
          <cell r="E901">
            <v>139927</v>
          </cell>
        </row>
        <row r="902">
          <cell r="A902" t="str">
            <v>1-03-13</v>
          </cell>
          <cell r="B902" t="str">
            <v>Excavación en roca  manual (dinamita)</v>
          </cell>
          <cell r="C902" t="str">
            <v>M3</v>
          </cell>
          <cell r="D902">
            <v>1</v>
          </cell>
          <cell r="E902">
            <v>0</v>
          </cell>
        </row>
        <row r="903">
          <cell r="A903" t="str">
            <v>1-03-14</v>
          </cell>
          <cell r="B903" t="str">
            <v>Excavación para conformación de taludes en material común manual</v>
          </cell>
          <cell r="C903" t="str">
            <v>M3</v>
          </cell>
          <cell r="D903">
            <v>1</v>
          </cell>
          <cell r="E903">
            <v>54363</v>
          </cell>
        </row>
        <row r="904">
          <cell r="A904" t="str">
            <v>1-03-15</v>
          </cell>
          <cell r="B904" t="str">
            <v>Excavación para conformación de taludes en conglomerado manual</v>
          </cell>
          <cell r="C904" t="str">
            <v>M3</v>
          </cell>
          <cell r="D904">
            <v>1</v>
          </cell>
          <cell r="E904">
            <v>77660</v>
          </cell>
        </row>
        <row r="905">
          <cell r="A905" t="str">
            <v>1-03-16</v>
          </cell>
          <cell r="B905" t="str">
            <v>Excavación para conformación de taludes en roca manual (Dinamita)</v>
          </cell>
          <cell r="C905" t="str">
            <v>M3</v>
          </cell>
          <cell r="D905">
            <v>1</v>
          </cell>
          <cell r="E905">
            <v>0</v>
          </cell>
        </row>
        <row r="906">
          <cell r="A906" t="str">
            <v>1-03-17</v>
          </cell>
          <cell r="B906" t="str">
            <v>Excavación material común abierto manual</v>
          </cell>
          <cell r="C906" t="str">
            <v>M3</v>
          </cell>
          <cell r="D906">
            <v>1</v>
          </cell>
          <cell r="E906">
            <v>41817</v>
          </cell>
        </row>
        <row r="907">
          <cell r="A907" t="str">
            <v>1-03-18</v>
          </cell>
          <cell r="B907" t="str">
            <v>Excavación en conglomerado abierto manual</v>
          </cell>
          <cell r="C907" t="str">
            <v>M3</v>
          </cell>
          <cell r="D907">
            <v>1</v>
          </cell>
          <cell r="E907">
            <v>55755</v>
          </cell>
        </row>
        <row r="908">
          <cell r="A908" t="str">
            <v>1-03-19</v>
          </cell>
          <cell r="B908" t="str">
            <v>Excavación en material común mecánica</v>
          </cell>
          <cell r="C908" t="str">
            <v>M3</v>
          </cell>
          <cell r="D908">
            <v>1</v>
          </cell>
          <cell r="E908">
            <v>9282</v>
          </cell>
        </row>
        <row r="909">
          <cell r="A909" t="str">
            <v>1-03-20</v>
          </cell>
          <cell r="B909" t="str">
            <v>Excavación en roca mecánica (dinamita)</v>
          </cell>
          <cell r="C909" t="str">
            <v>M3</v>
          </cell>
          <cell r="D909">
            <v>1</v>
          </cell>
          <cell r="E909">
            <v>0</v>
          </cell>
        </row>
        <row r="910">
          <cell r="A910" t="str">
            <v>1-03-21</v>
          </cell>
          <cell r="B910" t="str">
            <v>Restitución con afirmado y cemento 5 % del peso</v>
          </cell>
          <cell r="C910" t="str">
            <v>M3</v>
          </cell>
          <cell r="D910">
            <v>1</v>
          </cell>
          <cell r="E910">
            <v>199805</v>
          </cell>
        </row>
        <row r="911">
          <cell r="A911" t="str">
            <v>1-03-22</v>
          </cell>
          <cell r="B911" t="str">
            <v>Lleno compactado con material del sitio manual</v>
          </cell>
          <cell r="C911" t="str">
            <v>M3</v>
          </cell>
          <cell r="D911">
            <v>1</v>
          </cell>
          <cell r="E911">
            <v>28105</v>
          </cell>
        </row>
        <row r="912">
          <cell r="A912" t="str">
            <v>1-03-23</v>
          </cell>
          <cell r="B912" t="str">
            <v>Lleno compactado  manual con material transportado</v>
          </cell>
          <cell r="C912" t="str">
            <v>M3</v>
          </cell>
          <cell r="D912">
            <v>1</v>
          </cell>
          <cell r="E912">
            <v>75508</v>
          </cell>
        </row>
        <row r="913">
          <cell r="A913" t="str">
            <v>1-03-24</v>
          </cell>
          <cell r="B913" t="str">
            <v>Lleno compactado con material granular</v>
          </cell>
          <cell r="C913" t="str">
            <v>M3</v>
          </cell>
          <cell r="D913">
            <v>1</v>
          </cell>
          <cell r="E913">
            <v>65194</v>
          </cell>
        </row>
        <row r="914">
          <cell r="A914" t="str">
            <v>1-03-25</v>
          </cell>
          <cell r="B914" t="str">
            <v>Lleno compactado con afirmado manual</v>
          </cell>
          <cell r="C914" t="str">
            <v>M3</v>
          </cell>
          <cell r="D914">
            <v>1</v>
          </cell>
          <cell r="E914">
            <v>62585</v>
          </cell>
        </row>
        <row r="915">
          <cell r="A915" t="str">
            <v>1-03-26</v>
          </cell>
          <cell r="B915" t="str">
            <v>Afirmado compactado e = 0.10 m manual</v>
          </cell>
          <cell r="C915" t="str">
            <v>M2</v>
          </cell>
          <cell r="D915">
            <v>1</v>
          </cell>
          <cell r="E915">
            <v>7393</v>
          </cell>
        </row>
        <row r="916">
          <cell r="A916" t="str">
            <v>1-03-27</v>
          </cell>
          <cell r="B916" t="str">
            <v>Lleno material filtrante</v>
          </cell>
          <cell r="C916" t="str">
            <v>M3</v>
          </cell>
          <cell r="D916">
            <v>1</v>
          </cell>
          <cell r="E916">
            <v>134659</v>
          </cell>
        </row>
        <row r="917">
          <cell r="A917" t="str">
            <v>1-03-28</v>
          </cell>
          <cell r="B917" t="str">
            <v>Lleno con piedra</v>
          </cell>
          <cell r="C917" t="str">
            <v>M3</v>
          </cell>
          <cell r="D917">
            <v>1</v>
          </cell>
          <cell r="E917">
            <v>142560</v>
          </cell>
        </row>
        <row r="918">
          <cell r="A918" t="str">
            <v>1-03-29</v>
          </cell>
          <cell r="B918" t="str">
            <v>Lleno con arena para tubería (brecha de 0,60 m de ancho e = 0,1 m)</v>
          </cell>
          <cell r="C918" t="str">
            <v>M</v>
          </cell>
          <cell r="D918">
            <v>1</v>
          </cell>
          <cell r="E918">
            <v>10652</v>
          </cell>
        </row>
        <row r="919">
          <cell r="A919" t="str">
            <v>1 - 04 ELEMENTOS DE CONCRETO</v>
          </cell>
          <cell r="B919"/>
          <cell r="C919"/>
          <cell r="D919"/>
          <cell r="E919"/>
        </row>
        <row r="920">
          <cell r="A920" t="str">
            <v>1-04-01</v>
          </cell>
          <cell r="B920" t="str">
            <v>Solado en concreto de 10,3 Mpa</v>
          </cell>
          <cell r="C920" t="str">
            <v>M3</v>
          </cell>
          <cell r="D920">
            <v>1</v>
          </cell>
          <cell r="E920">
            <v>387190</v>
          </cell>
        </row>
        <row r="921">
          <cell r="A921" t="str">
            <v>1-04-02</v>
          </cell>
          <cell r="B921" t="str">
            <v>Caja de inspección para instalación eléctrica, de 0,30 x 0,30 x 0,50 m en concreto de 17,2 Mpa (2500 psi), tapa reforzada en concreto de 20,7 Mpa (3.000 psi), sin base</v>
          </cell>
          <cell r="C921" t="str">
            <v>Un</v>
          </cell>
          <cell r="D921">
            <v>1</v>
          </cell>
          <cell r="E921">
            <v>198765</v>
          </cell>
        </row>
        <row r="922">
          <cell r="A922" t="str">
            <v>1-04-03</v>
          </cell>
          <cell r="B922" t="str">
            <v>Caja de inspección de 0,50 x 0,50 x 0,50  m en concreto de 17,2 Mpa, tapa reforzada en concreto de 20,7 Mpa</v>
          </cell>
          <cell r="C922" t="str">
            <v>Un</v>
          </cell>
          <cell r="D922">
            <v>1</v>
          </cell>
          <cell r="E922">
            <v>247756</v>
          </cell>
        </row>
        <row r="923">
          <cell r="A923" t="str">
            <v>1-04-04</v>
          </cell>
          <cell r="B923" t="str">
            <v>Caja de inspección de 0,60 x 0,60 x 0,60 m en concreto de 17,2 Mpa, tapa reforzada en concreto de 20,7 Mpa</v>
          </cell>
          <cell r="C923" t="str">
            <v>Un</v>
          </cell>
          <cell r="D923">
            <v>1</v>
          </cell>
          <cell r="E923">
            <v>387581</v>
          </cell>
        </row>
        <row r="924">
          <cell r="A924" t="str">
            <v>1-04-05</v>
          </cell>
          <cell r="B924" t="str">
            <v>Caja de inspección de 0,60 x 0,60 x 0,60 m en ladrillo, concreto de 17,2 Mpa y tapa reforzada en concreto de 20,7 Mpa para instalaciones eléctricas</v>
          </cell>
          <cell r="C924" t="str">
            <v>Un</v>
          </cell>
          <cell r="D924">
            <v>1</v>
          </cell>
          <cell r="E924">
            <v>355427</v>
          </cell>
        </row>
        <row r="925">
          <cell r="A925" t="str">
            <v>1-04-06</v>
          </cell>
          <cell r="B925" t="str">
            <v>Caja de inspección de 0,80 x 0,80 x 0,80 m en concreto de 17,2 Mpa, tapa reforzada en concreto de 20,7 Mpa</v>
          </cell>
          <cell r="C925" t="str">
            <v>Un</v>
          </cell>
          <cell r="D925">
            <v>1</v>
          </cell>
          <cell r="E925">
            <v>602137</v>
          </cell>
        </row>
        <row r="926">
          <cell r="A926" t="str">
            <v>1-04-07</v>
          </cell>
          <cell r="B926" t="str">
            <v>Caja de inspección de 1,00 x 1,00 x 1,00 m en concreto de 17,2 Mpa, tapa reforzada en concreto de 20,7 Mpa</v>
          </cell>
          <cell r="C926" t="str">
            <v>Un</v>
          </cell>
          <cell r="D926">
            <v>1</v>
          </cell>
          <cell r="E926">
            <v>765630</v>
          </cell>
        </row>
        <row r="927">
          <cell r="A927" t="str">
            <v>1-04-08</v>
          </cell>
          <cell r="B927" t="str">
            <v>Zapatas en concreto de 20,7 Mpa, no incluye refuerzo</v>
          </cell>
          <cell r="C927" t="str">
            <v>M3</v>
          </cell>
          <cell r="D927">
            <v>1</v>
          </cell>
          <cell r="E927">
            <v>774555</v>
          </cell>
        </row>
        <row r="928">
          <cell r="A928" t="str">
            <v>1-04-09</v>
          </cell>
          <cell r="B928" t="str">
            <v>Zapatas en concreto de 24,5 Mpa (3500 PSI), no incluye refuerzo</v>
          </cell>
          <cell r="C928" t="str">
            <v>M3</v>
          </cell>
          <cell r="D928">
            <v>1</v>
          </cell>
          <cell r="E928">
            <v>823735</v>
          </cell>
        </row>
        <row r="929">
          <cell r="A929" t="str">
            <v>1-04-10</v>
          </cell>
          <cell r="B929" t="str">
            <v>Viga de enlace de zapatas en concreto de 20,7 Mpa, no incluye refuerzo</v>
          </cell>
          <cell r="C929" t="str">
            <v>M3</v>
          </cell>
          <cell r="D929">
            <v>1</v>
          </cell>
          <cell r="E929">
            <v>799338</v>
          </cell>
        </row>
        <row r="930">
          <cell r="A930" t="str">
            <v>1-04-11</v>
          </cell>
          <cell r="B930" t="str">
            <v>Viga de enlace de zapatas en concreto de 24,5 Mpa, no incluye refuerzo</v>
          </cell>
          <cell r="C930" t="str">
            <v>M3</v>
          </cell>
          <cell r="D930">
            <v>1</v>
          </cell>
          <cell r="E930">
            <v>870759</v>
          </cell>
        </row>
        <row r="931">
          <cell r="A931" t="str">
            <v>1-04-12</v>
          </cell>
          <cell r="B931" t="str">
            <v>Viga apoyada concreto 20,7 Mpa (3000 PSI), no incluye refuerzo</v>
          </cell>
          <cell r="C931" t="str">
            <v>M3</v>
          </cell>
          <cell r="D931">
            <v>1</v>
          </cell>
          <cell r="E931">
            <v>747790</v>
          </cell>
        </row>
        <row r="932">
          <cell r="A932" t="str">
            <v>1-04-13</v>
          </cell>
          <cell r="B932" t="str">
            <v>Placa de contrapiso en concreto de 20,7 Mpa  e = 0,07 m</v>
          </cell>
          <cell r="C932" t="str">
            <v>M2</v>
          </cell>
          <cell r="D932">
            <v>1</v>
          </cell>
          <cell r="E932">
            <v>58182</v>
          </cell>
        </row>
        <row r="933">
          <cell r="A933" t="str">
            <v>1-04-14</v>
          </cell>
          <cell r="B933" t="str">
            <v>Placa de contrapiso en concreto de 20,7 Mpa e = 0,10 m</v>
          </cell>
          <cell r="C933" t="str">
            <v>M2</v>
          </cell>
          <cell r="D933">
            <v>1</v>
          </cell>
          <cell r="E933">
            <v>77738</v>
          </cell>
        </row>
        <row r="934">
          <cell r="A934" t="str">
            <v>1-04-15</v>
          </cell>
          <cell r="B934" t="str">
            <v>Placa de contrapiso en concreto de 17,2 Mpa  e = 0,07 m</v>
          </cell>
          <cell r="C934" t="str">
            <v>M2</v>
          </cell>
          <cell r="D934">
            <v>1</v>
          </cell>
          <cell r="E934">
            <v>58168</v>
          </cell>
        </row>
        <row r="935">
          <cell r="A935" t="str">
            <v>1-04-16</v>
          </cell>
          <cell r="B935" t="str">
            <v>Columna en concreto de 20,7 Mpa sección &lt; 1600 cm2, no incluye refuerzo</v>
          </cell>
          <cell r="C935" t="str">
            <v>M3</v>
          </cell>
          <cell r="D935">
            <v>1</v>
          </cell>
          <cell r="E935">
            <v>1060938</v>
          </cell>
        </row>
        <row r="936">
          <cell r="A936" t="str">
            <v>1-04-17</v>
          </cell>
          <cell r="B936" t="str">
            <v>Columna en concreto de 20,7 Mpa sección entre 1601 cm2 - 2500 cm2</v>
          </cell>
          <cell r="C936" t="str">
            <v>M3</v>
          </cell>
          <cell r="D936">
            <v>1</v>
          </cell>
          <cell r="E936">
            <v>1003393</v>
          </cell>
        </row>
        <row r="937">
          <cell r="A937" t="str">
            <v>1-04-18</v>
          </cell>
          <cell r="B937" t="str">
            <v>Columna de amarre en concreto de 20,7 Mpa de 0,10 x 0,15 m, incluye refuerzo</v>
          </cell>
          <cell r="C937" t="str">
            <v>M</v>
          </cell>
          <cell r="D937">
            <v>1</v>
          </cell>
          <cell r="E937">
            <v>82663</v>
          </cell>
        </row>
        <row r="938">
          <cell r="A938" t="str">
            <v>1-04-19</v>
          </cell>
          <cell r="B938" t="str">
            <v>Columna de amarre en concreto de 20,7 Mpa (3000 PSI) de 0,10 x 0,20 m, incluye refuerzo</v>
          </cell>
          <cell r="C938" t="str">
            <v>M</v>
          </cell>
          <cell r="D938">
            <v>1</v>
          </cell>
          <cell r="E938">
            <v>84731</v>
          </cell>
        </row>
        <row r="939">
          <cell r="A939" t="str">
            <v>1-04-20</v>
          </cell>
          <cell r="B939" t="str">
            <v>Columna de amarre en concreto de 20,7 Mpa de 0,15 x 0,15 m, incluye refuerzo</v>
          </cell>
          <cell r="C939" t="str">
            <v>M</v>
          </cell>
          <cell r="D939">
            <v>1</v>
          </cell>
          <cell r="E939">
            <v>89242</v>
          </cell>
        </row>
        <row r="940">
          <cell r="A940" t="str">
            <v>1-04-21</v>
          </cell>
          <cell r="B940" t="str">
            <v>Columna de amarre en concreto de 20,7 Mpa de 0,15 x 0,20 m, incluye refuerzo</v>
          </cell>
          <cell r="C940" t="str">
            <v>M</v>
          </cell>
          <cell r="D940">
            <v>1</v>
          </cell>
          <cell r="E940">
            <v>102063</v>
          </cell>
        </row>
        <row r="941">
          <cell r="A941" t="str">
            <v>1-04-22</v>
          </cell>
          <cell r="B941" t="str">
            <v>Columna circular en concreto visto de 20,7 Mpa (3000 PSI) d =  0,45 m, no incluye acero</v>
          </cell>
          <cell r="C941" t="str">
            <v>M3</v>
          </cell>
          <cell r="D941">
            <v>1</v>
          </cell>
          <cell r="E941">
            <v>1383674</v>
          </cell>
        </row>
        <row r="942">
          <cell r="A942" t="str">
            <v>1-04-23</v>
          </cell>
          <cell r="B942" t="str">
            <v>Columna circular en concreto visto de 20,7 Mpa (3000 PSI) d = 0,65 m, no incluye acero</v>
          </cell>
          <cell r="C942" t="str">
            <v>M3</v>
          </cell>
          <cell r="D942">
            <v>1</v>
          </cell>
          <cell r="E942">
            <v>1415521</v>
          </cell>
        </row>
        <row r="943">
          <cell r="A943" t="str">
            <v>1-04-24</v>
          </cell>
          <cell r="B943" t="str">
            <v>Escalera en concreto de 20,7 Mpa (3000 PSI) sobre terreno e = 0,12 m, no incluye refuerzo</v>
          </cell>
          <cell r="C943" t="str">
            <v>M2</v>
          </cell>
          <cell r="D943">
            <v>1</v>
          </cell>
          <cell r="E943">
            <v>176076</v>
          </cell>
        </row>
        <row r="944">
          <cell r="A944" t="str">
            <v>1-04-25</v>
          </cell>
          <cell r="B944" t="str">
            <v>Escalera en concreto 20,7 Mpa (3000 PSI) aéreas e = 0,15 m, no incluye refuerzo</v>
          </cell>
          <cell r="C944" t="str">
            <v>M2</v>
          </cell>
          <cell r="D944">
            <v>1</v>
          </cell>
          <cell r="E944">
            <v>279236</v>
          </cell>
        </row>
        <row r="945">
          <cell r="A945" t="str">
            <v>1-04-26</v>
          </cell>
          <cell r="B945" t="str">
            <v>Placa maciza en concreto de 20,7 Mpa (3000 PSI) e = 0,10 m, no incluye refuerzo</v>
          </cell>
          <cell r="C945" t="str">
            <v>M2</v>
          </cell>
          <cell r="D945">
            <v>1</v>
          </cell>
          <cell r="E945">
            <v>110627</v>
          </cell>
        </row>
        <row r="946">
          <cell r="A946" t="str">
            <v>1-04-27</v>
          </cell>
          <cell r="B946" t="str">
            <v>Placa maciza en concreto de 20,7 Mpa (3000 PSI) e = 0,15 m, no incluye refuerzo</v>
          </cell>
          <cell r="C946" t="str">
            <v>M2</v>
          </cell>
          <cell r="D946">
            <v>1</v>
          </cell>
          <cell r="E946">
            <v>131315</v>
          </cell>
        </row>
        <row r="947">
          <cell r="A947" t="str">
            <v>1-04-28</v>
          </cell>
          <cell r="B947" t="str">
            <v>Placa maciza en concreto de 20,7 Mpa (3000 PSI) e = 0,20 m, no incluye refuerzo</v>
          </cell>
          <cell r="C947" t="str">
            <v>M2</v>
          </cell>
          <cell r="D947">
            <v>1</v>
          </cell>
          <cell r="E947">
            <v>136020</v>
          </cell>
        </row>
        <row r="948">
          <cell r="A948" t="str">
            <v>1-04-29</v>
          </cell>
          <cell r="B948" t="str">
            <v>Placa aligerada en concreto de 20,7 Mpa (3000 PSI) e = 0,30 m, no incluye refuerzo</v>
          </cell>
          <cell r="C948" t="str">
            <v>M2</v>
          </cell>
          <cell r="D948">
            <v>1</v>
          </cell>
          <cell r="E948">
            <v>119502</v>
          </cell>
        </row>
        <row r="949">
          <cell r="A949" t="str">
            <v>1-04-30</v>
          </cell>
          <cell r="B949" t="str">
            <v>Placa aligerada en concreto de 20,7 Mpa (3000 PSI) e = 0,35 m, no incluye refuerzo</v>
          </cell>
          <cell r="C949" t="str">
            <v>M2</v>
          </cell>
          <cell r="D949">
            <v>1</v>
          </cell>
          <cell r="E949">
            <v>131999</v>
          </cell>
        </row>
        <row r="950">
          <cell r="A950" t="str">
            <v>1-04-31</v>
          </cell>
          <cell r="B950" t="str">
            <v>Placa aligerada en concreto de 20,7 Mpa (3000 PSI) e = 0,40 m, no incluye refuerzo</v>
          </cell>
          <cell r="C950" t="str">
            <v>M2</v>
          </cell>
          <cell r="D950">
            <v>1</v>
          </cell>
          <cell r="E950">
            <v>146116</v>
          </cell>
        </row>
        <row r="951">
          <cell r="A951" t="str">
            <v>1-04-32</v>
          </cell>
          <cell r="B951" t="str">
            <v>Placa aligerada en concreto de 20,7 Mpa (3000 PSI) e = 0,45 m, no incluye refuerzo</v>
          </cell>
          <cell r="C951" t="str">
            <v>M2</v>
          </cell>
          <cell r="D951">
            <v>1</v>
          </cell>
          <cell r="E951">
            <v>159027</v>
          </cell>
        </row>
        <row r="952">
          <cell r="A952" t="str">
            <v>1-04-33</v>
          </cell>
          <cell r="B952" t="str">
            <v>Placa aligerada en concreto de 20,7 Mpa (3000 PSI) e = 0,50 m, no incluye refuerzo</v>
          </cell>
          <cell r="C952" t="str">
            <v>M2</v>
          </cell>
          <cell r="D952">
            <v>1</v>
          </cell>
          <cell r="E952">
            <v>173343</v>
          </cell>
        </row>
        <row r="953">
          <cell r="A953" t="str">
            <v>1-04-34</v>
          </cell>
          <cell r="B953" t="str">
            <v>Placa steeldeck en concreto de 20,7 Mpa (3000 PSI) de e = 0,10 m, incluye malla electrosoldada</v>
          </cell>
          <cell r="C953" t="str">
            <v>M2</v>
          </cell>
          <cell r="D953">
            <v>1</v>
          </cell>
          <cell r="E953">
            <v>149962</v>
          </cell>
        </row>
        <row r="954">
          <cell r="A954" t="str">
            <v>1-04-35</v>
          </cell>
          <cell r="B954" t="str">
            <v>Viga aérea en concreto de 20,7 Mpa (3000 PSI), no incluye acero</v>
          </cell>
          <cell r="C954" t="str">
            <v>M3</v>
          </cell>
          <cell r="D954">
            <v>1</v>
          </cell>
          <cell r="E954">
            <v>903224</v>
          </cell>
        </row>
        <row r="955">
          <cell r="A955" t="str">
            <v>1-04-36</v>
          </cell>
          <cell r="B955" t="str">
            <v>Viga de amarre en concreto de 20,7 Mpa (3000 PSI) de 0,10 x 0,20 m, incluye refuerzo</v>
          </cell>
          <cell r="C955" t="str">
            <v>ml</v>
          </cell>
          <cell r="D955">
            <v>1</v>
          </cell>
          <cell r="E955">
            <v>89599</v>
          </cell>
        </row>
        <row r="956">
          <cell r="A956" t="str">
            <v>1-04-37</v>
          </cell>
          <cell r="B956" t="str">
            <v>Viga de amarre en concreto de 20,7 Mpa de 0,15 x 0,20 m, incluye refuerzo</v>
          </cell>
          <cell r="C956" t="str">
            <v>M</v>
          </cell>
          <cell r="D956">
            <v>1</v>
          </cell>
          <cell r="E956">
            <v>110375</v>
          </cell>
        </row>
        <row r="957">
          <cell r="A957" t="str">
            <v>1-04-38</v>
          </cell>
          <cell r="B957" t="str">
            <v>Viga cinta en concreto de 20,7 Mpa de 0,15 x 0,10 m, incluye refuerzo</v>
          </cell>
          <cell r="C957" t="str">
            <v>M</v>
          </cell>
          <cell r="D957">
            <v>1</v>
          </cell>
          <cell r="E957">
            <v>67427</v>
          </cell>
        </row>
        <row r="958">
          <cell r="A958" t="str">
            <v>1-04-39</v>
          </cell>
          <cell r="B958" t="str">
            <v>Viga canal en concreto impermeabilizado de 20,7 Mpa sección &lt; 2.001 cm2</v>
          </cell>
          <cell r="C958" t="str">
            <v>M</v>
          </cell>
          <cell r="D958">
            <v>1</v>
          </cell>
          <cell r="E958">
            <v>223930</v>
          </cell>
        </row>
        <row r="959">
          <cell r="A959" t="str">
            <v>1-04-40</v>
          </cell>
          <cell r="B959" t="str">
            <v>Dintel en concreto de 20,7 Mpa de 0,12 x 0,15 m, incluye refuerzo</v>
          </cell>
          <cell r="C959" t="str">
            <v>M</v>
          </cell>
          <cell r="D959">
            <v>1</v>
          </cell>
          <cell r="E959">
            <v>80877</v>
          </cell>
        </row>
        <row r="960">
          <cell r="A960" t="str">
            <v>1-04-41</v>
          </cell>
          <cell r="B960" t="str">
            <v>Alfajía en concreto de 20,7 Mpa para remate de muro, incluye refuerzo y corta gotera</v>
          </cell>
          <cell r="C960" t="str">
            <v>M</v>
          </cell>
          <cell r="D960">
            <v>1</v>
          </cell>
          <cell r="E960">
            <v>102814</v>
          </cell>
        </row>
        <row r="961">
          <cell r="A961" t="str">
            <v>1-04-42</v>
          </cell>
          <cell r="B961" t="str">
            <v>Alfajía en concreto de 20,7 Mpa para remate de ventana, incluye refuerzo y corta gotera</v>
          </cell>
          <cell r="C961" t="str">
            <v>M</v>
          </cell>
          <cell r="D961">
            <v>1</v>
          </cell>
          <cell r="E961">
            <v>93491</v>
          </cell>
        </row>
        <row r="962">
          <cell r="A962" t="str">
            <v>1-04-43</v>
          </cell>
          <cell r="B962" t="str">
            <v>Anden en concreto de 20,7 Mpa (3000 PSI) e = 0,10 m</v>
          </cell>
          <cell r="C962" t="str">
            <v>M2</v>
          </cell>
          <cell r="D962">
            <v>1</v>
          </cell>
          <cell r="E962">
            <v>70755</v>
          </cell>
        </row>
        <row r="963">
          <cell r="A963" t="str">
            <v>1-04-44</v>
          </cell>
          <cell r="B963" t="str">
            <v>Protector de raíz en concreto de 17,2 Mpa (2500 PSI), e = 0,15 m, d = 1,20 m, h = 1,00 m, incluye refuerzo</v>
          </cell>
          <cell r="C963" t="str">
            <v>Un</v>
          </cell>
          <cell r="D963">
            <v>1</v>
          </cell>
          <cell r="E963">
            <v>795392</v>
          </cell>
        </row>
        <row r="964">
          <cell r="A964" t="str">
            <v>1-04-45</v>
          </cell>
          <cell r="B964" t="str">
            <v>Pedestal (plataforma) en concreto de 20,7 Mpa (3000 PSI) e = 0,10 m</v>
          </cell>
          <cell r="C964" t="str">
            <v>M2</v>
          </cell>
          <cell r="D964">
            <v>1</v>
          </cell>
          <cell r="E964">
            <v>79774</v>
          </cell>
        </row>
        <row r="965">
          <cell r="A965" t="str">
            <v>1-04-46</v>
          </cell>
          <cell r="B965" t="str">
            <v>Pedestal trapezoidal para soportar estructura metálica o de madera en concreto de 20,7 Mpa (3000 PSI) h = 0,30 m, base de 0,40 x 0,40 m, corona de 0,25 x 0,25 m, incluye refuerzo</v>
          </cell>
          <cell r="C965" t="str">
            <v>Un</v>
          </cell>
          <cell r="D965">
            <v>1</v>
          </cell>
          <cell r="E965">
            <v>120483</v>
          </cell>
        </row>
        <row r="966">
          <cell r="A966" t="str">
            <v>1-04-47</v>
          </cell>
          <cell r="B966" t="str">
            <v>Pedestal rectangular para soportar estructura metálica o de madera en concreto de 20,7 Mpa (3000 PSI)  h = 1,00 m, base de 0,40 x 0,40 m, incluye refuerzo</v>
          </cell>
          <cell r="C966" t="str">
            <v>Un</v>
          </cell>
          <cell r="D966">
            <v>1</v>
          </cell>
          <cell r="E966">
            <v>380334</v>
          </cell>
        </row>
        <row r="967">
          <cell r="A967" t="str">
            <v>1-04-48</v>
          </cell>
          <cell r="B967" t="str">
            <v>Gradería sobre terreno e = 0,10 m en concreto de 20,7 Mpa (3000 PSI), incluye malla electrosoldada h = 0,64 ch = 0,60 m</v>
          </cell>
          <cell r="C967" t="str">
            <v>M2</v>
          </cell>
          <cell r="D967">
            <v>1</v>
          </cell>
          <cell r="E967">
            <v>159032</v>
          </cell>
        </row>
        <row r="968">
          <cell r="A968" t="str">
            <v>1-04-49</v>
          </cell>
          <cell r="B968" t="str">
            <v>Muerto en concreto de 17,2 Mpa (2500 PSI) profundidad = 2,15 m para torre metálica de 0,80 x 0,80 m, incluye excavación circular de 0,85 m</v>
          </cell>
          <cell r="C968" t="str">
            <v>Un</v>
          </cell>
          <cell r="D968">
            <v>1</v>
          </cell>
          <cell r="E968">
            <v>662801</v>
          </cell>
        </row>
        <row r="969">
          <cell r="A969" t="str">
            <v>1-04-50</v>
          </cell>
          <cell r="B969" t="str">
            <v>Muerto en concreto de 17,2 Mpa (2500 PSI) profundidad = 1,25 m para torre metálica de 0,60 x 0,60 m, incluye excavación circular de 0,85 m</v>
          </cell>
          <cell r="C969" t="str">
            <v>Un</v>
          </cell>
          <cell r="D969">
            <v>1</v>
          </cell>
          <cell r="E969">
            <v>403622</v>
          </cell>
        </row>
        <row r="970">
          <cell r="A970" t="str">
            <v>1-04-51</v>
          </cell>
          <cell r="B970" t="str">
            <v>Tapa en concreto de 20,7 Mpa (3000 PSI) para cañuela l = 1.00 a = 0.60 e = 0.06 m</v>
          </cell>
          <cell r="C970" t="str">
            <v>M</v>
          </cell>
          <cell r="D970">
            <v>1</v>
          </cell>
          <cell r="E970">
            <v>63064</v>
          </cell>
        </row>
        <row r="971">
          <cell r="A971" t="str">
            <v>1-04-52</v>
          </cell>
          <cell r="B971" t="str">
            <v>Tapa en concreto reforzado de 20,7 Mpa (3000 PSI) para cañuela e = 0.05 m a = 0.35 m, l = 0,80 m, orificios rectangulares de 0.04 x 0.25 m</v>
          </cell>
          <cell r="C971" t="str">
            <v>Un</v>
          </cell>
          <cell r="D971">
            <v>1</v>
          </cell>
          <cell r="E971">
            <v>46576</v>
          </cell>
        </row>
        <row r="972">
          <cell r="A972" t="str">
            <v>1-04-53</v>
          </cell>
          <cell r="B972" t="str">
            <v>Realce de cajas de inspección de 0.80 x 0.80 x 0.80 m en concreto de 20,7 Mpa (3000 PSI)</v>
          </cell>
          <cell r="C972" t="str">
            <v>Un</v>
          </cell>
          <cell r="D972">
            <v>1</v>
          </cell>
          <cell r="E972">
            <v>239702</v>
          </cell>
        </row>
        <row r="973">
          <cell r="A973" t="str">
            <v>1-04-54</v>
          </cell>
          <cell r="B973" t="str">
            <v>Muro de contención en concreto 20,7 Mpa (3000 PSI), no incluye refuerzo</v>
          </cell>
          <cell r="C973" t="str">
            <v>M3</v>
          </cell>
          <cell r="D973">
            <v>1</v>
          </cell>
          <cell r="E973">
            <v>750474</v>
          </cell>
        </row>
        <row r="974">
          <cell r="A974" t="str">
            <v>1-05  MAMPOSTERÍA</v>
          </cell>
          <cell r="B974"/>
          <cell r="C974"/>
          <cell r="D974"/>
          <cell r="E974"/>
        </row>
        <row r="975">
          <cell r="A975" t="str">
            <v>1-05-01</v>
          </cell>
          <cell r="B975" t="str">
            <v>Muro en ladrillo farol pandereta e = 0,10 m</v>
          </cell>
          <cell r="C975" t="str">
            <v>M2</v>
          </cell>
          <cell r="D975">
            <v>1</v>
          </cell>
          <cell r="E975">
            <v>44989</v>
          </cell>
        </row>
        <row r="976">
          <cell r="A976" t="str">
            <v>1-05-02</v>
          </cell>
          <cell r="B976" t="str">
            <v>Muro en ladrillo farol pandereta e = 0,12 m</v>
          </cell>
          <cell r="C976" t="str">
            <v>M2</v>
          </cell>
          <cell r="D976">
            <v>1</v>
          </cell>
          <cell r="E976">
            <v>52853</v>
          </cell>
        </row>
        <row r="977">
          <cell r="A977" t="str">
            <v>1-05-03</v>
          </cell>
          <cell r="B977" t="str">
            <v>Muro en ladrillo tolete en soga</v>
          </cell>
          <cell r="C977" t="str">
            <v>M2</v>
          </cell>
          <cell r="D977">
            <v>1</v>
          </cell>
          <cell r="E977">
            <v>95240</v>
          </cell>
        </row>
        <row r="978">
          <cell r="A978" t="str">
            <v>1-05-04</v>
          </cell>
          <cell r="B978" t="str">
            <v>Muro en ladrillo tolete en pandereta</v>
          </cell>
          <cell r="C978" t="str">
            <v>M2</v>
          </cell>
          <cell r="D978">
            <v>1</v>
          </cell>
          <cell r="E978">
            <v>59933</v>
          </cell>
        </row>
        <row r="979">
          <cell r="A979" t="str">
            <v>1-05-05</v>
          </cell>
          <cell r="B979" t="str">
            <v>Muro en ladrillo tolete pandereta, impermeabilizado las 2 caras</v>
          </cell>
          <cell r="C979" t="str">
            <v>M2</v>
          </cell>
          <cell r="D979">
            <v>1</v>
          </cell>
          <cell r="E979">
            <v>112238</v>
          </cell>
        </row>
        <row r="980">
          <cell r="A980" t="str">
            <v>1-05-06</v>
          </cell>
          <cell r="B980" t="str">
            <v>Muro en ladrillo prensado visto en soga, dos caras</v>
          </cell>
          <cell r="C980" t="str">
            <v>M2</v>
          </cell>
          <cell r="D980">
            <v>1</v>
          </cell>
          <cell r="E980">
            <v>158207</v>
          </cell>
        </row>
        <row r="981">
          <cell r="A981" t="str">
            <v>1-05-07</v>
          </cell>
          <cell r="B981" t="str">
            <v>Muro en bloque de cemento de 0,14 x 0,19 x 0,39 m</v>
          </cell>
          <cell r="C981" t="str">
            <v>M2</v>
          </cell>
          <cell r="D981">
            <v>1</v>
          </cell>
          <cell r="E981">
            <v>91285</v>
          </cell>
        </row>
        <row r="982">
          <cell r="A982" t="str">
            <v>1-05-08</v>
          </cell>
          <cell r="B982" t="str">
            <v>Muro estructural en bloque de cemento de 0,14 x 0,19 x 0,39 m, no incluye refuerzo</v>
          </cell>
          <cell r="C982" t="str">
            <v>M2</v>
          </cell>
          <cell r="D982">
            <v>1</v>
          </cell>
          <cell r="E982">
            <v>117137</v>
          </cell>
        </row>
        <row r="983">
          <cell r="A983" t="str">
            <v>1-05-09</v>
          </cell>
          <cell r="B983" t="str">
            <v>Muro en panel de yeso 1/2" 2 caras incluye pintura</v>
          </cell>
          <cell r="C983" t="str">
            <v>M2</v>
          </cell>
          <cell r="D983">
            <v>1</v>
          </cell>
          <cell r="E983">
            <v>71601</v>
          </cell>
        </row>
        <row r="984">
          <cell r="A984" t="str">
            <v>1-05-10</v>
          </cell>
          <cell r="B984" t="str">
            <v>Muro en placa de fibrocemento e = 8 mm similar 1 cara incluye pintura</v>
          </cell>
          <cell r="C984" t="str">
            <v>M2</v>
          </cell>
          <cell r="D984">
            <v>1</v>
          </cell>
          <cell r="E984">
            <v>102946</v>
          </cell>
        </row>
        <row r="985">
          <cell r="A985" t="str">
            <v>1-05-11</v>
          </cell>
          <cell r="B985" t="str">
            <v>Muro en placa de fibrocemento e = 10 mm o similar 1 cara incluye pintura</v>
          </cell>
          <cell r="C985" t="str">
            <v>M2</v>
          </cell>
          <cell r="D985">
            <v>1</v>
          </cell>
          <cell r="E985">
            <v>119495</v>
          </cell>
        </row>
        <row r="986">
          <cell r="A986" t="str">
            <v>1-05-12</v>
          </cell>
          <cell r="B986" t="str">
            <v>Muro en panel de yeso 1/2" 1 cara incluye pintura</v>
          </cell>
          <cell r="C986" t="str">
            <v>M2</v>
          </cell>
          <cell r="D986">
            <v>1</v>
          </cell>
          <cell r="E986">
            <v>51230</v>
          </cell>
        </row>
        <row r="987">
          <cell r="A987" t="str">
            <v>1-05-13</v>
          </cell>
          <cell r="B987" t="str">
            <v>Muro en bloque piedra</v>
          </cell>
          <cell r="C987" t="str">
            <v>M2</v>
          </cell>
          <cell r="D987">
            <v>1</v>
          </cell>
          <cell r="E987">
            <v>83152</v>
          </cell>
        </row>
        <row r="988">
          <cell r="A988" t="str">
            <v>1-05-14</v>
          </cell>
          <cell r="B988" t="str">
            <v>Calados de 20 x 20 x 10 cm en gres</v>
          </cell>
          <cell r="C988" t="str">
            <v>M2</v>
          </cell>
          <cell r="D988">
            <v>1</v>
          </cell>
          <cell r="E988">
            <v>117206</v>
          </cell>
        </row>
        <row r="989">
          <cell r="A989" t="str">
            <v>1-05-15</v>
          </cell>
          <cell r="B989" t="str">
            <v>Calados prefabricados en concreto</v>
          </cell>
          <cell r="C989" t="str">
            <v>M2</v>
          </cell>
          <cell r="D989">
            <v>1</v>
          </cell>
          <cell r="E989">
            <v>85069</v>
          </cell>
        </row>
        <row r="990">
          <cell r="A990" t="str">
            <v>1-05-16</v>
          </cell>
          <cell r="B990" t="str">
            <v>Resane con malla para fijación redes a muros</v>
          </cell>
          <cell r="C990" t="str">
            <v>M</v>
          </cell>
          <cell r="D990">
            <v>1</v>
          </cell>
          <cell r="E990">
            <v>20324</v>
          </cell>
        </row>
        <row r="991">
          <cell r="A991" t="str">
            <v>1-05-17</v>
          </cell>
          <cell r="B991" t="str">
            <v>Regata de muros</v>
          </cell>
          <cell r="C991" t="str">
            <v>M</v>
          </cell>
          <cell r="D991">
            <v>1</v>
          </cell>
          <cell r="E991">
            <v>7462</v>
          </cell>
        </row>
        <row r="992">
          <cell r="A992" t="str">
            <v>1-05-18</v>
          </cell>
          <cell r="B992" t="str">
            <v>Resane muro con malla</v>
          </cell>
          <cell r="C992" t="str">
            <v>M2</v>
          </cell>
          <cell r="D992">
            <v>1</v>
          </cell>
          <cell r="E992">
            <v>40051</v>
          </cell>
        </row>
        <row r="993">
          <cell r="A993" t="str">
            <v>1-05-19</v>
          </cell>
          <cell r="B993" t="str">
            <v>Resane cielo raso con malla</v>
          </cell>
          <cell r="C993" t="str">
            <v>M2</v>
          </cell>
          <cell r="D993">
            <v>1</v>
          </cell>
          <cell r="E993">
            <v>45854</v>
          </cell>
        </row>
        <row r="994">
          <cell r="A994" t="str">
            <v>1-05-20</v>
          </cell>
          <cell r="B994" t="str">
            <v>Resane muro cosido y malla</v>
          </cell>
          <cell r="C994" t="str">
            <v>M2</v>
          </cell>
          <cell r="D994">
            <v>1</v>
          </cell>
          <cell r="E994">
            <v>48008</v>
          </cell>
        </row>
        <row r="995">
          <cell r="A995" t="str">
            <v>1-05-21</v>
          </cell>
          <cell r="B995" t="str">
            <v>Cinta mastic para muros en panel yeso</v>
          </cell>
          <cell r="C995" t="str">
            <v>M</v>
          </cell>
          <cell r="D995">
            <v>1</v>
          </cell>
          <cell r="E995">
            <v>782</v>
          </cell>
        </row>
        <row r="996">
          <cell r="A996" t="str">
            <v>1-05-22</v>
          </cell>
          <cell r="B996" t="str">
            <v>Sobrecimiento h = 0,20 m revoque impermeabilizado 2 caras</v>
          </cell>
          <cell r="C996" t="str">
            <v>M</v>
          </cell>
          <cell r="D996">
            <v>1</v>
          </cell>
          <cell r="E996">
            <v>71866</v>
          </cell>
        </row>
        <row r="997">
          <cell r="A997" t="str">
            <v>1-05-23</v>
          </cell>
          <cell r="B997" t="str">
            <v>Revoque muro incluye dilataciones y filos</v>
          </cell>
          <cell r="C997" t="str">
            <v>M2</v>
          </cell>
          <cell r="D997">
            <v>1</v>
          </cell>
          <cell r="E997">
            <v>28954</v>
          </cell>
        </row>
        <row r="998">
          <cell r="A998" t="str">
            <v>1-05-24</v>
          </cell>
          <cell r="B998" t="str">
            <v>Filos y dilataciones</v>
          </cell>
          <cell r="C998" t="str">
            <v>M</v>
          </cell>
          <cell r="D998">
            <v>1</v>
          </cell>
          <cell r="E998">
            <v>9535</v>
          </cell>
        </row>
        <row r="999">
          <cell r="A999" t="str">
            <v>1-05-25</v>
          </cell>
          <cell r="B999" t="str">
            <v>Revoque cielo raso, incluye dilataciones y filos</v>
          </cell>
          <cell r="C999" t="str">
            <v>M2</v>
          </cell>
          <cell r="D999">
            <v>1</v>
          </cell>
          <cell r="E999">
            <v>39273</v>
          </cell>
        </row>
        <row r="1000">
          <cell r="A1000" t="str">
            <v>1-05-26</v>
          </cell>
          <cell r="B1000" t="str">
            <v>Revoque muro impermeabilizado, incluye dilataciones y filos</v>
          </cell>
          <cell r="C1000" t="str">
            <v>M2</v>
          </cell>
          <cell r="D1000">
            <v>1</v>
          </cell>
          <cell r="E1000">
            <v>31611</v>
          </cell>
        </row>
        <row r="1001">
          <cell r="A1001" t="str">
            <v>1-05-27</v>
          </cell>
          <cell r="B1001" t="str">
            <v>Revoque de bajantes, incluye malla</v>
          </cell>
          <cell r="C1001" t="str">
            <v>M</v>
          </cell>
          <cell r="D1001">
            <v>1</v>
          </cell>
          <cell r="E1001">
            <v>33724</v>
          </cell>
        </row>
        <row r="1002">
          <cell r="A1002" t="str">
            <v>1 - 06 PISOS Y ENCHAPES</v>
          </cell>
          <cell r="B1002"/>
          <cell r="C1002"/>
          <cell r="D1002"/>
          <cell r="E1002"/>
        </row>
        <row r="1003">
          <cell r="A1003" t="str">
            <v>1-06-01</v>
          </cell>
          <cell r="B1003" t="str">
            <v>Mortero de nivelación e = 0,05 m para pisos</v>
          </cell>
          <cell r="C1003" t="str">
            <v>M2</v>
          </cell>
          <cell r="D1003">
            <v>1</v>
          </cell>
          <cell r="E1003">
            <v>37265</v>
          </cell>
        </row>
        <row r="1004">
          <cell r="A1004" t="str">
            <v>1-06-03</v>
          </cell>
          <cell r="B1004" t="str">
            <v>Piso en tableta tipo Tradicional no incluye mortero</v>
          </cell>
          <cell r="C1004" t="str">
            <v>M2</v>
          </cell>
          <cell r="D1004">
            <v>1</v>
          </cell>
          <cell r="E1004">
            <v>62317</v>
          </cell>
        </row>
        <row r="1005">
          <cell r="A1005" t="str">
            <v>1-06-05</v>
          </cell>
          <cell r="B1005" t="str">
            <v>Piso en tablón de 1ra. de 20 x 20 cm tipo Porcelagres</v>
          </cell>
          <cell r="C1005" t="str">
            <v>M2</v>
          </cell>
          <cell r="D1005">
            <v>1</v>
          </cell>
          <cell r="E1005">
            <v>97841</v>
          </cell>
        </row>
        <row r="1006">
          <cell r="A1006" t="str">
            <v>1-06-06</v>
          </cell>
          <cell r="B1006" t="str">
            <v>Piso en tablón rojo de 20 x 20 cm no incluye mortero</v>
          </cell>
          <cell r="C1006" t="str">
            <v>M2</v>
          </cell>
          <cell r="D1006">
            <v>1</v>
          </cell>
          <cell r="E1006">
            <v>78171</v>
          </cell>
        </row>
        <row r="1007">
          <cell r="A1007" t="str">
            <v>1-06-07</v>
          </cell>
          <cell r="B1007" t="str">
            <v>Piso en baldosa de cemento de 25 x 25 cm incluye mortero</v>
          </cell>
          <cell r="C1007" t="str">
            <v>M2</v>
          </cell>
          <cell r="D1007">
            <v>1</v>
          </cell>
          <cell r="E1007">
            <v>69436</v>
          </cell>
        </row>
        <row r="1008">
          <cell r="A1008" t="str">
            <v>1-06-08</v>
          </cell>
          <cell r="B1008" t="str">
            <v>Piso en baldosa tipo Terrazzo Nº 5 P5B, pulido no incluye mortero</v>
          </cell>
          <cell r="C1008" t="str">
            <v>M2</v>
          </cell>
          <cell r="D1008">
            <v>1</v>
          </cell>
          <cell r="E1008">
            <v>143417</v>
          </cell>
        </row>
        <row r="1009">
          <cell r="A1009" t="str">
            <v>1-06-09</v>
          </cell>
          <cell r="B1009" t="str">
            <v>Piso en Duropiso de 33 x 33 cm</v>
          </cell>
          <cell r="C1009" t="str">
            <v>M2</v>
          </cell>
          <cell r="D1009">
            <v>1</v>
          </cell>
          <cell r="E1009">
            <v>78620</v>
          </cell>
        </row>
        <row r="1010">
          <cell r="A1010" t="str">
            <v>1-06-10</v>
          </cell>
          <cell r="B1010" t="str">
            <v>Piso en cerámica tipo Antique 30,5 x 30,5 cm, color blanco o beige</v>
          </cell>
          <cell r="C1010" t="str">
            <v>M2</v>
          </cell>
          <cell r="D1010">
            <v>1</v>
          </cell>
          <cell r="E1010">
            <v>63507</v>
          </cell>
        </row>
        <row r="1011">
          <cell r="A1011" t="str">
            <v>1-06-11</v>
          </cell>
          <cell r="B1011" t="str">
            <v>Piso en cerámica tipo Terrazzo Nº 5 blanco Huila, no incluye mortero</v>
          </cell>
          <cell r="C1011" t="str">
            <v>M2</v>
          </cell>
          <cell r="D1011">
            <v>1</v>
          </cell>
          <cell r="E1011">
            <v>113353</v>
          </cell>
        </row>
        <row r="1012">
          <cell r="A1012" t="str">
            <v>1-06-12</v>
          </cell>
          <cell r="B1012" t="str">
            <v>Piso en cerámica de 1a de 20 x 20 cm tipo Duratech no incluye mortero</v>
          </cell>
          <cell r="C1012" t="str">
            <v>M2</v>
          </cell>
          <cell r="D1012">
            <v>1</v>
          </cell>
          <cell r="E1012">
            <v>53421</v>
          </cell>
        </row>
        <row r="1013">
          <cell r="A1013" t="str">
            <v>1-06-13</v>
          </cell>
          <cell r="B1013" t="str">
            <v>Piso en cerámica de 1a de 32 x 32 cm tipo Terranova tráfico 4 no incluye mortero</v>
          </cell>
          <cell r="C1013" t="str">
            <v>M2</v>
          </cell>
          <cell r="D1013">
            <v>1</v>
          </cell>
          <cell r="E1013">
            <v>68604</v>
          </cell>
        </row>
        <row r="1014">
          <cell r="A1014" t="str">
            <v>1-06-14</v>
          </cell>
          <cell r="B1014" t="str">
            <v>Piso en cerámica de 1a de 40 x 40 cm tipo Mangle, no incluye mortero</v>
          </cell>
          <cell r="C1014" t="str">
            <v>M2</v>
          </cell>
          <cell r="D1014">
            <v>1</v>
          </cell>
          <cell r="E1014">
            <v>59701</v>
          </cell>
        </row>
        <row r="1015">
          <cell r="A1015" t="str">
            <v>1-06-15</v>
          </cell>
          <cell r="B1015" t="str">
            <v>Piso en cerámica de 1a de 30 x 30 cm tipo Pisofuerte, no incluye mortero</v>
          </cell>
          <cell r="C1015" t="str">
            <v>M2</v>
          </cell>
          <cell r="D1015">
            <v>1</v>
          </cell>
          <cell r="E1015">
            <v>76448</v>
          </cell>
        </row>
        <row r="1016">
          <cell r="A1016" t="str">
            <v>1-06-16</v>
          </cell>
          <cell r="B1016" t="str">
            <v>Piso en gravilla lavada y tablón tipo Portal, incluye dilatación de vidrio</v>
          </cell>
          <cell r="C1016" t="str">
            <v>M2</v>
          </cell>
          <cell r="D1016">
            <v>1</v>
          </cell>
          <cell r="E1016">
            <v>67771</v>
          </cell>
        </row>
        <row r="1017">
          <cell r="A1017" t="str">
            <v>1-06-17</v>
          </cell>
          <cell r="B1017" t="str">
            <v>Piso en baldosa en grano de mármol vibroprensado 30 x 30 cm, grano #1. Incluye, boquilla blanca, destronque (# 36), 3 pulidas (# 60, 120, 220) y brillo al plomo. Color blanco Huila fondo blanco, no incluye mortero</v>
          </cell>
          <cell r="C1017" t="str">
            <v>M2</v>
          </cell>
          <cell r="D1017">
            <v>1</v>
          </cell>
          <cell r="E1017">
            <v>147190</v>
          </cell>
        </row>
        <row r="1018">
          <cell r="A1018" t="str">
            <v>1-06-18</v>
          </cell>
          <cell r="B1018" t="str">
            <v>Piso en granito pulido, incluye dilatación de bronce no incluye mortero</v>
          </cell>
          <cell r="C1018" t="str">
            <v>M2</v>
          </cell>
          <cell r="D1018">
            <v>1</v>
          </cell>
          <cell r="E1018">
            <v>103771</v>
          </cell>
        </row>
        <row r="1019">
          <cell r="A1019" t="str">
            <v>1-06-19</v>
          </cell>
          <cell r="B1019" t="str">
            <v>Piso en gravilla lavada, incluye dilatación flexible no incluye mortero</v>
          </cell>
          <cell r="C1019" t="str">
            <v>M2</v>
          </cell>
          <cell r="D1019">
            <v>1</v>
          </cell>
          <cell r="E1019">
            <v>61877</v>
          </cell>
        </row>
        <row r="1020">
          <cell r="A1020" t="str">
            <v>1-06-21</v>
          </cell>
          <cell r="B1020" t="str">
            <v>Piso en Mayólica</v>
          </cell>
          <cell r="C1020" t="str">
            <v>M2</v>
          </cell>
          <cell r="D1020">
            <v>1</v>
          </cell>
          <cell r="E1020">
            <v>60810</v>
          </cell>
        </row>
        <row r="1021">
          <cell r="A1021" t="str">
            <v>1-06-22</v>
          </cell>
          <cell r="B1021" t="str">
            <v>Piso en vinilo antideslizante</v>
          </cell>
          <cell r="C1021" t="str">
            <v>M2</v>
          </cell>
          <cell r="D1021">
            <v>1</v>
          </cell>
          <cell r="E1021">
            <v>128328</v>
          </cell>
        </row>
        <row r="1022">
          <cell r="A1022" t="str">
            <v>1-06-23</v>
          </cell>
          <cell r="B1022" t="str">
            <v>Piso en lámina de vinilo de 1,6 mm</v>
          </cell>
          <cell r="C1022" t="str">
            <v>M2</v>
          </cell>
          <cell r="D1022">
            <v>1</v>
          </cell>
          <cell r="E1022">
            <v>54000</v>
          </cell>
        </row>
        <row r="1023">
          <cell r="A1023" t="str">
            <v>1-06-24</v>
          </cell>
          <cell r="B1023" t="str">
            <v>Piso en tablilla machihembrada, incluye imprimante y barniz</v>
          </cell>
          <cell r="C1023" t="str">
            <v>M2</v>
          </cell>
          <cell r="D1023">
            <v>1</v>
          </cell>
          <cell r="E1023">
            <v>119128</v>
          </cell>
        </row>
        <row r="1024">
          <cell r="A1024" t="str">
            <v>1-06-25</v>
          </cell>
          <cell r="B1024" t="str">
            <v>Piso en loseta prefabricada A30</v>
          </cell>
          <cell r="C1024" t="str">
            <v>M2</v>
          </cell>
          <cell r="D1024">
            <v>1</v>
          </cell>
          <cell r="E1024">
            <v>67380</v>
          </cell>
        </row>
        <row r="1025">
          <cell r="A1025" t="str">
            <v>1-06-26</v>
          </cell>
          <cell r="B1025" t="str">
            <v>Enchape en cerámica de 1a de 20 x 20 cm tipo Ecocerámica, incluye filos plásticos, no incluye mortero</v>
          </cell>
          <cell r="C1025" t="str">
            <v>M2</v>
          </cell>
          <cell r="D1025">
            <v>1</v>
          </cell>
          <cell r="E1025">
            <v>53686</v>
          </cell>
        </row>
        <row r="1026">
          <cell r="A1026" t="str">
            <v>1-06-27</v>
          </cell>
          <cell r="B1026" t="str">
            <v>Enchape en cerámica de 1a de 20,5 x 20,5 cm tipo Egeo, incluye filos plásticos, no incluye mortero</v>
          </cell>
          <cell r="C1026" t="str">
            <v>M2</v>
          </cell>
          <cell r="D1026">
            <v>1</v>
          </cell>
          <cell r="E1026">
            <v>67537</v>
          </cell>
        </row>
        <row r="1027">
          <cell r="A1027" t="str">
            <v>1-06-28</v>
          </cell>
          <cell r="B1027" t="str">
            <v>Enchape en cerámica de 1a de 20,5 x 20,5 cm tipo Macedonia Acento, incluye filos plásticos, no incluye mortero</v>
          </cell>
          <cell r="C1027" t="str">
            <v>M2</v>
          </cell>
          <cell r="D1027">
            <v>1</v>
          </cell>
          <cell r="E1027">
            <v>60836</v>
          </cell>
        </row>
        <row r="1028">
          <cell r="A1028" t="str">
            <v>1-06-29</v>
          </cell>
          <cell r="B1028" t="str">
            <v>Guarda escobas en cerámica tipo Ecocerámica h = 0.08 m</v>
          </cell>
          <cell r="C1028" t="str">
            <v>M</v>
          </cell>
          <cell r="D1028">
            <v>1</v>
          </cell>
          <cell r="E1028">
            <v>14068</v>
          </cell>
        </row>
        <row r="1029">
          <cell r="A1029" t="str">
            <v>1-06-30</v>
          </cell>
          <cell r="B1029" t="str">
            <v>Guarda escoba en tablón rojo de 10 x 20 cm</v>
          </cell>
          <cell r="C1029" t="str">
            <v>M</v>
          </cell>
          <cell r="D1029">
            <v>1</v>
          </cell>
          <cell r="E1029">
            <v>17077</v>
          </cell>
        </row>
        <row r="1030">
          <cell r="A1030" t="str">
            <v>1-06-31</v>
          </cell>
          <cell r="B1030" t="str">
            <v>Guarda escoba en baldosa tipo Terrazzo Nº 5 P5B h = 0,10 m</v>
          </cell>
          <cell r="C1030" t="str">
            <v>M</v>
          </cell>
          <cell r="D1030">
            <v>1</v>
          </cell>
          <cell r="E1030">
            <v>32948</v>
          </cell>
        </row>
        <row r="1031">
          <cell r="A1031" t="str">
            <v>1-06-32</v>
          </cell>
          <cell r="B1031" t="str">
            <v>Guarda escoba en mortero 1:3, incluye esmalte</v>
          </cell>
          <cell r="C1031" t="str">
            <v>M</v>
          </cell>
          <cell r="D1031">
            <v>1</v>
          </cell>
          <cell r="E1031">
            <v>22061</v>
          </cell>
        </row>
        <row r="1032">
          <cell r="A1032" t="str">
            <v>1-06-33</v>
          </cell>
          <cell r="B1032" t="str">
            <v>Guarda escoba en granito pulido recto, incluye dilatación flexible ancha</v>
          </cell>
          <cell r="C1032" t="str">
            <v>M</v>
          </cell>
          <cell r="D1032">
            <v>1</v>
          </cell>
          <cell r="E1032">
            <v>43703</v>
          </cell>
        </row>
        <row r="1033">
          <cell r="A1033" t="str">
            <v>1-06-34</v>
          </cell>
          <cell r="B1033" t="str">
            <v>Guarda escoba en gravilla lavada recto, incluye dilatación de vidrio, h = 0,10 m</v>
          </cell>
          <cell r="C1033" t="str">
            <v>M</v>
          </cell>
          <cell r="D1033">
            <v>1</v>
          </cell>
          <cell r="E1033">
            <v>25983</v>
          </cell>
        </row>
        <row r="1034">
          <cell r="A1034" t="str">
            <v>1-06-35</v>
          </cell>
          <cell r="B1034" t="str">
            <v>Guarda escoba en lámina de vinilo h = 6,8 cm, C 1,6 mm</v>
          </cell>
          <cell r="C1034" t="str">
            <v>M</v>
          </cell>
          <cell r="D1034">
            <v>1</v>
          </cell>
          <cell r="E1034">
            <v>7093</v>
          </cell>
        </row>
        <row r="1035">
          <cell r="A1035" t="str">
            <v>1-06-36</v>
          </cell>
          <cell r="B1035" t="str">
            <v>Granito pulido para paso de escalera h = 0,30 ch = 0,175 m, incluye pirlán de bronce</v>
          </cell>
          <cell r="C1035" t="str">
            <v>M2</v>
          </cell>
          <cell r="D1035">
            <v>1</v>
          </cell>
          <cell r="E1035">
            <v>136559</v>
          </cell>
        </row>
        <row r="1036">
          <cell r="A1036" t="str">
            <v>1-06-37</v>
          </cell>
          <cell r="B1036" t="str">
            <v>Gravilla lavada para paso de escalera h = 0,30 ch = 0,175 m</v>
          </cell>
          <cell r="C1036" t="str">
            <v>M2</v>
          </cell>
          <cell r="D1036">
            <v>1</v>
          </cell>
          <cell r="E1036">
            <v>79351</v>
          </cell>
        </row>
        <row r="1037">
          <cell r="A1037" t="str">
            <v>1-06-38</v>
          </cell>
          <cell r="B1037" t="str">
            <v>Gravilla lavada y tablón para paso de escalera h = 0,30 ch = 0,175 m</v>
          </cell>
          <cell r="C1037" t="str">
            <v>M2</v>
          </cell>
          <cell r="D1037">
            <v>1</v>
          </cell>
          <cell r="E1037">
            <v>89041</v>
          </cell>
        </row>
        <row r="1038">
          <cell r="A1038" t="str">
            <v>1-06-39</v>
          </cell>
          <cell r="B1038" t="str">
            <v>Zócalo en gravilla lavada, incluye dilataciones de vidrio</v>
          </cell>
          <cell r="C1038" t="str">
            <v>M2</v>
          </cell>
          <cell r="D1038">
            <v>1</v>
          </cell>
          <cell r="E1038">
            <v>57336</v>
          </cell>
        </row>
        <row r="1039">
          <cell r="A1039" t="str">
            <v>1-06-40</v>
          </cell>
          <cell r="B1039" t="str">
            <v>Adoquín vehicular de concreto, incluye cemento en seco</v>
          </cell>
          <cell r="C1039" t="str">
            <v>M2</v>
          </cell>
          <cell r="D1039">
            <v>1</v>
          </cell>
          <cell r="E1039">
            <v>101211</v>
          </cell>
        </row>
        <row r="1040">
          <cell r="A1040" t="str">
            <v>1-06-41</v>
          </cell>
          <cell r="B1040" t="str">
            <v>Adoquín peatonal de concreto, incluye cemento en seco</v>
          </cell>
          <cell r="C1040" t="str">
            <v>M2</v>
          </cell>
          <cell r="D1040">
            <v>1</v>
          </cell>
          <cell r="E1040">
            <v>89793</v>
          </cell>
        </row>
        <row r="1041">
          <cell r="A1041" t="str">
            <v>1-06-42</v>
          </cell>
          <cell r="B1041" t="str">
            <v>Adoquín peatonal de gres, incluye cemento en seco</v>
          </cell>
          <cell r="C1041" t="str">
            <v>M2</v>
          </cell>
          <cell r="D1041">
            <v>1</v>
          </cell>
          <cell r="E1041">
            <v>78758</v>
          </cell>
        </row>
        <row r="1042">
          <cell r="A1042" t="str">
            <v>1-06-43</v>
          </cell>
          <cell r="B1042" t="str">
            <v>Abuzardado de concreto</v>
          </cell>
          <cell r="C1042" t="str">
            <v>M2</v>
          </cell>
          <cell r="D1042">
            <v>1</v>
          </cell>
          <cell r="E1042">
            <v>29020</v>
          </cell>
        </row>
        <row r="1043">
          <cell r="A1043" t="str">
            <v>1-06-44</v>
          </cell>
          <cell r="B1043" t="str">
            <v>Pared en bloque de vidrio</v>
          </cell>
          <cell r="C1043" t="str">
            <v>M2</v>
          </cell>
          <cell r="D1043">
            <v>1</v>
          </cell>
          <cell r="E1043">
            <v>388297</v>
          </cell>
        </row>
        <row r="1044">
          <cell r="A1044" t="str">
            <v>1-06-45</v>
          </cell>
          <cell r="B1044" t="str">
            <v>Cenefa en ladrillo visto en soga 2 hiladas</v>
          </cell>
          <cell r="C1044" t="str">
            <v>M</v>
          </cell>
          <cell r="D1044">
            <v>1</v>
          </cell>
          <cell r="E1044">
            <v>60693</v>
          </cell>
        </row>
        <row r="1045">
          <cell r="A1045" t="str">
            <v>1-06-46</v>
          </cell>
          <cell r="B1045" t="str">
            <v>Boca puerta en granito pulido, incluye dilataciones de bronce, a = 0,15 m</v>
          </cell>
          <cell r="C1045" t="str">
            <v>M</v>
          </cell>
          <cell r="D1045">
            <v>1</v>
          </cell>
          <cell r="E1045">
            <v>42132</v>
          </cell>
        </row>
        <row r="1046">
          <cell r="A1046" t="str">
            <v>1-06-47</v>
          </cell>
          <cell r="B1046" t="str">
            <v>Pirlán de bronce en gravilla o grano</v>
          </cell>
          <cell r="C1046" t="str">
            <v>M</v>
          </cell>
          <cell r="D1046">
            <v>1</v>
          </cell>
          <cell r="E1046">
            <v>29812</v>
          </cell>
        </row>
        <row r="1047">
          <cell r="A1047" t="str">
            <v>1-06-48</v>
          </cell>
          <cell r="B1047" t="str">
            <v>Pirlán de bronce en cerámica</v>
          </cell>
          <cell r="C1047" t="str">
            <v>M</v>
          </cell>
          <cell r="D1047">
            <v>1</v>
          </cell>
          <cell r="E1047">
            <v>28849</v>
          </cell>
        </row>
        <row r="1048">
          <cell r="A1048" t="str">
            <v>1 - 07 PINTURAS</v>
          </cell>
          <cell r="B1048"/>
          <cell r="C1048"/>
          <cell r="D1048"/>
          <cell r="E1048"/>
        </row>
        <row r="1049">
          <cell r="A1049" t="str">
            <v>1-07-01</v>
          </cell>
          <cell r="B1049" t="str">
            <v>Estuco y pintura muros 3 manos</v>
          </cell>
          <cell r="C1049" t="str">
            <v>M2</v>
          </cell>
          <cell r="D1049">
            <v>1</v>
          </cell>
          <cell r="E1049">
            <v>25491</v>
          </cell>
        </row>
        <row r="1050">
          <cell r="A1050" t="str">
            <v>1-07-02</v>
          </cell>
          <cell r="B1050" t="str">
            <v>Estuco y pintura cielo raso 3 manos</v>
          </cell>
          <cell r="C1050" t="str">
            <v>M2</v>
          </cell>
          <cell r="D1050">
            <v>1</v>
          </cell>
          <cell r="E1050">
            <v>30552</v>
          </cell>
        </row>
        <row r="1051">
          <cell r="A1051" t="str">
            <v>1-07-03</v>
          </cell>
          <cell r="B1051" t="str">
            <v>Pintura exteriores (koraza o similar)</v>
          </cell>
          <cell r="C1051" t="str">
            <v>M2</v>
          </cell>
          <cell r="D1051">
            <v>1</v>
          </cell>
          <cell r="E1051">
            <v>28652</v>
          </cell>
        </row>
        <row r="1052">
          <cell r="A1052" t="str">
            <v>1-07-04</v>
          </cell>
          <cell r="B1052" t="str">
            <v>Pintura y resane vinilo</v>
          </cell>
          <cell r="C1052" t="str">
            <v>M2</v>
          </cell>
          <cell r="D1052">
            <v>1</v>
          </cell>
          <cell r="E1052">
            <v>18206</v>
          </cell>
        </row>
        <row r="1053">
          <cell r="A1053" t="str">
            <v>1-07-05</v>
          </cell>
          <cell r="B1053" t="str">
            <v>Pintura con esmalte</v>
          </cell>
          <cell r="C1053" t="str">
            <v>M2</v>
          </cell>
          <cell r="D1053">
            <v>1</v>
          </cell>
          <cell r="E1053">
            <v>24284</v>
          </cell>
        </row>
        <row r="1054">
          <cell r="A1054" t="str">
            <v>1-07-06</v>
          </cell>
          <cell r="B1054" t="str">
            <v>Pintura con barniz</v>
          </cell>
          <cell r="C1054" t="str">
            <v>M2</v>
          </cell>
          <cell r="D1054">
            <v>1</v>
          </cell>
          <cell r="E1054">
            <v>25995</v>
          </cell>
        </row>
        <row r="1055">
          <cell r="A1055" t="str">
            <v>1-07-07</v>
          </cell>
          <cell r="B1055" t="str">
            <v>Pintura y resane con vinilo cielo raso, incluye dilataciones y filos</v>
          </cell>
          <cell r="C1055" t="str">
            <v>M2</v>
          </cell>
          <cell r="D1055">
            <v>1</v>
          </cell>
          <cell r="E1055">
            <v>27042</v>
          </cell>
        </row>
        <row r="1056">
          <cell r="A1056" t="str">
            <v>1-07-08</v>
          </cell>
          <cell r="B1056" t="str">
            <v xml:space="preserve">Pintura con vinilo, incluye dilataciones y filos </v>
          </cell>
          <cell r="C1056" t="str">
            <v>M2</v>
          </cell>
          <cell r="D1056">
            <v>1</v>
          </cell>
          <cell r="E1056">
            <v>19499</v>
          </cell>
        </row>
        <row r="1057">
          <cell r="A1057" t="str">
            <v>1-07-09</v>
          </cell>
          <cell r="B1057" t="str">
            <v>Pintura cielo raso con vinilo</v>
          </cell>
          <cell r="C1057" t="str">
            <v>M2</v>
          </cell>
          <cell r="D1057">
            <v>1</v>
          </cell>
          <cell r="E1057">
            <v>21868</v>
          </cell>
        </row>
        <row r="1058">
          <cell r="A1058" t="str">
            <v>1-07-10</v>
          </cell>
          <cell r="B1058" t="str">
            <v>Pintura con esmalte estructura metálica</v>
          </cell>
          <cell r="C1058" t="str">
            <v>M2</v>
          </cell>
          <cell r="D1058">
            <v>1</v>
          </cell>
          <cell r="E1058">
            <v>31724</v>
          </cell>
        </row>
        <row r="1059">
          <cell r="A1059" t="str">
            <v>1-07-11</v>
          </cell>
          <cell r="B1059" t="str">
            <v>Pintura transparente protectora de fachadas para muro en bloques o ladrillo, incluye filos y dilataciones</v>
          </cell>
          <cell r="C1059" t="str">
            <v>M2</v>
          </cell>
          <cell r="D1059">
            <v>1</v>
          </cell>
          <cell r="E1059">
            <v>40674</v>
          </cell>
        </row>
        <row r="1060">
          <cell r="A1060" t="str">
            <v>1-07-12</v>
          </cell>
          <cell r="B1060" t="str">
            <v>Pintura texturizada hidrorepelente</v>
          </cell>
          <cell r="C1060" t="str">
            <v>M2</v>
          </cell>
          <cell r="D1060">
            <v>1</v>
          </cell>
          <cell r="E1060">
            <v>30406</v>
          </cell>
        </row>
        <row r="1061">
          <cell r="A1061" t="str">
            <v>1-07-13</v>
          </cell>
          <cell r="B1061" t="str">
            <v>Graniplast</v>
          </cell>
          <cell r="C1061" t="str">
            <v>M2</v>
          </cell>
          <cell r="D1061">
            <v>1</v>
          </cell>
          <cell r="E1061">
            <v>31198</v>
          </cell>
        </row>
        <row r="1062">
          <cell r="A1062" t="str">
            <v>1-07-14</v>
          </cell>
          <cell r="B1062" t="str">
            <v>Pintura con esmalte guarda escobas, h = 0,10 m, incluye resane</v>
          </cell>
          <cell r="C1062" t="str">
            <v>M</v>
          </cell>
          <cell r="D1062">
            <v>1</v>
          </cell>
          <cell r="E1062">
            <v>6803</v>
          </cell>
        </row>
        <row r="1063">
          <cell r="A1063" t="str">
            <v>1-07-15</v>
          </cell>
          <cell r="B1063" t="str">
            <v>Blanqueamiento con carburo (cal)</v>
          </cell>
          <cell r="C1063" t="str">
            <v>M2</v>
          </cell>
          <cell r="D1063">
            <v>1</v>
          </cell>
          <cell r="E1063">
            <v>41569</v>
          </cell>
        </row>
        <row r="1064">
          <cell r="A1064" t="str">
            <v>1-07-16</v>
          </cell>
          <cell r="B1064" t="str">
            <v>Carburo para teja ondulada (cal)</v>
          </cell>
          <cell r="C1064" t="str">
            <v>M2</v>
          </cell>
          <cell r="D1064">
            <v>1</v>
          </cell>
          <cell r="E1064">
            <v>29157</v>
          </cell>
        </row>
        <row r="1065">
          <cell r="A1065" t="str">
            <v>1-07-17</v>
          </cell>
          <cell r="B1065" t="str">
            <v>Carburo para canaleta (cal)</v>
          </cell>
          <cell r="C1065" t="str">
            <v>M2</v>
          </cell>
          <cell r="D1065">
            <v>1</v>
          </cell>
          <cell r="E1065">
            <v>30599</v>
          </cell>
        </row>
        <row r="1066">
          <cell r="A1066" t="str">
            <v>1-07-18</v>
          </cell>
          <cell r="B1066" t="str">
            <v>Pintura reflectiva de aluminio, incluye filos y dilataciones mínimo 2 manos</v>
          </cell>
          <cell r="C1066" t="str">
            <v>M2</v>
          </cell>
          <cell r="D1066">
            <v>1</v>
          </cell>
          <cell r="E1066">
            <v>30826</v>
          </cell>
        </row>
        <row r="1067">
          <cell r="A1067" t="str">
            <v>1 - 08 CUBIERTAS</v>
          </cell>
          <cell r="B1067"/>
          <cell r="C1067"/>
          <cell r="D1067"/>
          <cell r="E1067"/>
        </row>
        <row r="1068">
          <cell r="A1068" t="str">
            <v>1-08-01</v>
          </cell>
          <cell r="B1068" t="str">
            <v>Recorrido de techos en teja de barro</v>
          </cell>
          <cell r="C1068" t="str">
            <v>M2</v>
          </cell>
          <cell r="D1068">
            <v>1</v>
          </cell>
          <cell r="E1068">
            <v>9287</v>
          </cell>
        </row>
        <row r="1069">
          <cell r="A1069" t="str">
            <v>1-08-02</v>
          </cell>
          <cell r="B1069" t="str">
            <v>Recorrido de techos de fibrocemento, incluye reacomodación de tejas, limpieza, reparación de amarras y/o ganchos</v>
          </cell>
          <cell r="C1069" t="str">
            <v>M2</v>
          </cell>
          <cell r="D1069">
            <v>1</v>
          </cell>
          <cell r="E1069">
            <v>7805</v>
          </cell>
        </row>
        <row r="1070">
          <cell r="A1070" t="str">
            <v>1-08-03</v>
          </cell>
          <cell r="B1070" t="str">
            <v>Recorrido de canales, incluye reacomodación de la canal, reacomodación de soportes y limpieza</v>
          </cell>
          <cell r="C1070" t="str">
            <v>M</v>
          </cell>
          <cell r="D1070">
            <v>1</v>
          </cell>
          <cell r="E1070">
            <v>7602</v>
          </cell>
        </row>
        <row r="1071">
          <cell r="A1071" t="str">
            <v>1-08-04</v>
          </cell>
          <cell r="B1071" t="str">
            <v>Techo en teja ondulada de fibrocemento</v>
          </cell>
          <cell r="C1071" t="str">
            <v>M2</v>
          </cell>
          <cell r="D1071">
            <v>1</v>
          </cell>
          <cell r="E1071">
            <v>31302</v>
          </cell>
        </row>
        <row r="1072">
          <cell r="A1072" t="str">
            <v>1-08-05</v>
          </cell>
          <cell r="B1072" t="str">
            <v>Techo en teja ondulada transparente</v>
          </cell>
          <cell r="C1072" t="str">
            <v>M2</v>
          </cell>
          <cell r="D1072">
            <v>1</v>
          </cell>
          <cell r="E1072">
            <v>88738</v>
          </cell>
        </row>
        <row r="1073">
          <cell r="A1073" t="str">
            <v>1-08-06</v>
          </cell>
          <cell r="B1073" t="str">
            <v>Techo en teja ondulada de fibrocemento tipo  española</v>
          </cell>
          <cell r="C1073" t="str">
            <v>M2</v>
          </cell>
          <cell r="D1073">
            <v>1</v>
          </cell>
          <cell r="E1073">
            <v>121010</v>
          </cell>
        </row>
        <row r="1074">
          <cell r="A1074" t="str">
            <v>1-08-07</v>
          </cell>
          <cell r="B1074" t="str">
            <v>Techo en teja de barro, incluye manto impermeabilizante, esterilla y mortero 1:3 impermeabilizado</v>
          </cell>
          <cell r="C1074" t="str">
            <v>M2</v>
          </cell>
          <cell r="D1074">
            <v>1</v>
          </cell>
          <cell r="E1074">
            <v>136832</v>
          </cell>
        </row>
        <row r="1075">
          <cell r="A1075" t="str">
            <v>1-08-08</v>
          </cell>
          <cell r="B1075" t="str">
            <v>Techo en teja de zinc, incluye entramado de madera</v>
          </cell>
          <cell r="C1075" t="str">
            <v>M2</v>
          </cell>
          <cell r="D1075">
            <v>1</v>
          </cell>
          <cell r="E1075">
            <v>40368</v>
          </cell>
        </row>
        <row r="1076">
          <cell r="A1076" t="str">
            <v>1-08-09</v>
          </cell>
          <cell r="B1076" t="str">
            <v>Techo en teja thermoacustic</v>
          </cell>
          <cell r="C1076" t="str">
            <v>M2</v>
          </cell>
          <cell r="D1076">
            <v>1</v>
          </cell>
          <cell r="E1076">
            <v>101853</v>
          </cell>
        </row>
        <row r="1077">
          <cell r="A1077" t="str">
            <v>1-08-10</v>
          </cell>
          <cell r="B1077" t="str">
            <v>Caballete fijo para teja ondulada de fibrocemento</v>
          </cell>
          <cell r="C1077" t="str">
            <v>M</v>
          </cell>
          <cell r="D1077">
            <v>1</v>
          </cell>
          <cell r="E1077">
            <v>56070</v>
          </cell>
        </row>
        <row r="1078">
          <cell r="A1078" t="str">
            <v>1-08-11</v>
          </cell>
          <cell r="B1078" t="str">
            <v>Caballete articulado para teja ondulada de fibrocemento tipo española</v>
          </cell>
          <cell r="C1078" t="str">
            <v>M</v>
          </cell>
          <cell r="D1078">
            <v>1</v>
          </cell>
          <cell r="E1078">
            <v>82096</v>
          </cell>
        </row>
        <row r="1079">
          <cell r="A1079" t="str">
            <v>1-08-12</v>
          </cell>
          <cell r="B1079" t="str">
            <v>Caballete fijo para teja thermoacustic</v>
          </cell>
          <cell r="C1079" t="str">
            <v>M</v>
          </cell>
          <cell r="D1079">
            <v>1</v>
          </cell>
          <cell r="E1079">
            <v>84306</v>
          </cell>
        </row>
        <row r="1080">
          <cell r="A1080" t="str">
            <v>1-08-13</v>
          </cell>
          <cell r="B1080" t="str">
            <v>Claraboya de A. C. Nº 6, incluye vidrio de 4 mm</v>
          </cell>
          <cell r="C1080" t="str">
            <v>Un</v>
          </cell>
          <cell r="D1080">
            <v>1</v>
          </cell>
          <cell r="E1080">
            <v>115436</v>
          </cell>
        </row>
        <row r="1081">
          <cell r="A1081" t="str">
            <v>1-08-14</v>
          </cell>
          <cell r="B1081" t="str">
            <v>Limatesa o limahoya de fibrocemento</v>
          </cell>
          <cell r="C1081" t="str">
            <v>M</v>
          </cell>
          <cell r="D1081">
            <v>1</v>
          </cell>
          <cell r="E1081">
            <v>32002</v>
          </cell>
        </row>
        <row r="1082">
          <cell r="A1082" t="str">
            <v>1-08-15</v>
          </cell>
          <cell r="B1082" t="str">
            <v>Cielo falso en laminas de PVC</v>
          </cell>
          <cell r="C1082" t="str">
            <v>M2</v>
          </cell>
          <cell r="D1082">
            <v>1</v>
          </cell>
          <cell r="E1082">
            <v>63925</v>
          </cell>
        </row>
        <row r="1083">
          <cell r="A1083" t="str">
            <v>1-08-16</v>
          </cell>
          <cell r="B1083" t="str">
            <v>Cielo falso en aluminio natural e icopor perlita lisa</v>
          </cell>
          <cell r="C1083" t="str">
            <v>M2</v>
          </cell>
          <cell r="D1083">
            <v>1</v>
          </cell>
          <cell r="E1083">
            <v>29342</v>
          </cell>
        </row>
        <row r="1084">
          <cell r="A1084" t="str">
            <v>1-08-17</v>
          </cell>
          <cell r="B1084" t="str">
            <v>Cielo falso en aluminio anoloc e icopor perlita lisa</v>
          </cell>
          <cell r="C1084" t="str">
            <v>M2</v>
          </cell>
          <cell r="D1084">
            <v>1</v>
          </cell>
          <cell r="E1084">
            <v>29688</v>
          </cell>
        </row>
        <row r="1085">
          <cell r="A1085" t="str">
            <v>1-08-18</v>
          </cell>
          <cell r="B1085" t="str">
            <v>Cielo falso en panel de yeso, incluye pintura</v>
          </cell>
          <cell r="C1085" t="str">
            <v>M2</v>
          </cell>
          <cell r="D1085">
            <v>1</v>
          </cell>
          <cell r="E1085">
            <v>80445</v>
          </cell>
        </row>
        <row r="1086">
          <cell r="A1086" t="str">
            <v>1-08-19</v>
          </cell>
          <cell r="B1086" t="str">
            <v>Cielo falso duracustic en aluminio blanco</v>
          </cell>
          <cell r="C1086" t="str">
            <v>M2</v>
          </cell>
          <cell r="D1086">
            <v>1</v>
          </cell>
          <cell r="E1086">
            <v>58598</v>
          </cell>
        </row>
        <row r="1087">
          <cell r="A1087" t="str">
            <v>1-08-20</v>
          </cell>
          <cell r="B1087" t="str">
            <v>Cielo falso duracustic en aluminio anoloc</v>
          </cell>
          <cell r="C1087" t="str">
            <v>M2</v>
          </cell>
          <cell r="D1087">
            <v>1</v>
          </cell>
          <cell r="E1087">
            <v>58598</v>
          </cell>
        </row>
        <row r="1088">
          <cell r="A1088" t="str">
            <v>1-08-21</v>
          </cell>
          <cell r="B1088" t="str">
            <v>Cielo falso duracustic en aluminio natural</v>
          </cell>
          <cell r="C1088" t="str">
            <v>M2</v>
          </cell>
          <cell r="D1088">
            <v>1</v>
          </cell>
          <cell r="E1088">
            <v>58252</v>
          </cell>
        </row>
        <row r="1089">
          <cell r="A1089" t="str">
            <v>1-08-22</v>
          </cell>
          <cell r="B1089" t="str">
            <v>Cielo falso en luxalón todo costo (instalado)</v>
          </cell>
          <cell r="C1089" t="str">
            <v>M2</v>
          </cell>
          <cell r="D1089">
            <v>1</v>
          </cell>
          <cell r="E1089">
            <v>280364</v>
          </cell>
        </row>
        <row r="1090">
          <cell r="A1090" t="str">
            <v>1-08-23</v>
          </cell>
          <cell r="B1090" t="str">
            <v>Canal en lámina galvanizada C 22, longitud de desarrollo 0,7 m</v>
          </cell>
          <cell r="C1090" t="str">
            <v>M</v>
          </cell>
          <cell r="D1090">
            <v>1</v>
          </cell>
          <cell r="E1090">
            <v>81473</v>
          </cell>
        </row>
        <row r="1091">
          <cell r="A1091" t="str">
            <v>1-08-24</v>
          </cell>
          <cell r="B1091" t="str">
            <v>Flanshing (flanche) en lámina galvanizada C 26, incluye mortero 1:3 impermeabilizado</v>
          </cell>
          <cell r="C1091" t="str">
            <v>M</v>
          </cell>
          <cell r="D1091">
            <v>1</v>
          </cell>
          <cell r="E1091">
            <v>28792</v>
          </cell>
        </row>
        <row r="1092">
          <cell r="A1092" t="str">
            <v>1-08-25</v>
          </cell>
          <cell r="B1092" t="str">
            <v>Reinstalación cielo falso en icopor, duracustic o similar, con junta, incluye estructura de aluminio, reposiciones y pintura</v>
          </cell>
          <cell r="C1092" t="str">
            <v>M2</v>
          </cell>
          <cell r="D1092">
            <v>1</v>
          </cell>
          <cell r="E1092">
            <v>29697</v>
          </cell>
        </row>
        <row r="1093">
          <cell r="A1093" t="str">
            <v>1-08-26</v>
          </cell>
          <cell r="B1093" t="str">
            <v>Suministro y colocación de Frescasa</v>
          </cell>
          <cell r="C1093" t="str">
            <v>M2</v>
          </cell>
          <cell r="D1093">
            <v>1</v>
          </cell>
          <cell r="E1093">
            <v>33340</v>
          </cell>
        </row>
        <row r="1094">
          <cell r="A1094" t="str">
            <v>1-08-27</v>
          </cell>
          <cell r="B1094" t="str">
            <v>Suministro y colocación de perlín metálico para cubierta, incluye anticorrosivo y pintura</v>
          </cell>
          <cell r="C1094" t="str">
            <v>M</v>
          </cell>
          <cell r="D1094">
            <v>1</v>
          </cell>
          <cell r="E1094">
            <v>39494</v>
          </cell>
        </row>
        <row r="1095">
          <cell r="A1095" t="str">
            <v>1-08-28</v>
          </cell>
          <cell r="B1095" t="str">
            <v>Techo en teja thermoacustic</v>
          </cell>
          <cell r="C1095" t="str">
            <v>M2</v>
          </cell>
          <cell r="D1095">
            <v>1</v>
          </cell>
          <cell r="E1095">
            <v>49043</v>
          </cell>
        </row>
        <row r="1096">
          <cell r="A1096" t="str">
            <v>1 - 09 CARPINTERÍA METÁLICA</v>
          </cell>
          <cell r="B1096"/>
          <cell r="C1096"/>
          <cell r="D1096"/>
          <cell r="E1096"/>
        </row>
        <row r="1097">
          <cell r="A1097" t="str">
            <v>1-09-01</v>
          </cell>
          <cell r="B1097" t="str">
            <v>Puerta en tubería galvanizada de 1 1/2" para cerramiento, incluye excavación, columnas de 20,7 Mpa (3000 PSI), refuerzo, pasador h = 2 m, a = 0,9 m</v>
          </cell>
          <cell r="C1097" t="str">
            <v>Un</v>
          </cell>
          <cell r="D1097">
            <v>1</v>
          </cell>
          <cell r="E1097">
            <v>880067</v>
          </cell>
        </row>
        <row r="1098">
          <cell r="A1098" t="str">
            <v>1-09-02</v>
          </cell>
          <cell r="B1098" t="str">
            <v>Puerta en ángulo y malla eslabonada para cerramiento, incluye manija, pasador, anticorrosivo y pintura</v>
          </cell>
          <cell r="C1098" t="str">
            <v>M2</v>
          </cell>
          <cell r="D1098">
            <v>1</v>
          </cell>
          <cell r="E1098">
            <v>392228</v>
          </cell>
        </row>
        <row r="1099">
          <cell r="A1099" t="str">
            <v>1-09-03</v>
          </cell>
          <cell r="B1099" t="str">
            <v>Puerta en lámina C 20 0,60 x 2,05 m, incluye anticorrosivo, pintura, chapa, manija y tope</v>
          </cell>
          <cell r="C1099" t="str">
            <v>Un</v>
          </cell>
          <cell r="D1099">
            <v>1</v>
          </cell>
          <cell r="E1099" t="e">
            <v>#REF!</v>
          </cell>
        </row>
        <row r="1100">
          <cell r="A1100" t="str">
            <v>1-09-04</v>
          </cell>
          <cell r="B1100" t="str">
            <v>Puerta en lámina C 20 0,80 x 2,05 m, incluye anticorrosivo, pintura, chapa portón, manija y tope</v>
          </cell>
          <cell r="C1100" t="str">
            <v>Un</v>
          </cell>
          <cell r="D1100">
            <v>1</v>
          </cell>
          <cell r="E1100">
            <v>519719</v>
          </cell>
        </row>
        <row r="1101">
          <cell r="A1101" t="str">
            <v>1-09-05</v>
          </cell>
          <cell r="B1101" t="str">
            <v>Puerta en lámina C 20 0,90 x 2,05 m, incluye anticorrosivo, pintura, chapa portón, manija y tope</v>
          </cell>
          <cell r="C1101" t="str">
            <v>Un</v>
          </cell>
          <cell r="D1101">
            <v>1</v>
          </cell>
          <cell r="E1101">
            <v>556240</v>
          </cell>
        </row>
        <row r="1102">
          <cell r="A1102" t="str">
            <v>1-09-06</v>
          </cell>
          <cell r="B1102" t="str">
            <v>Puerta en lámina C 20 1,00 x 2,05 m, incluye anticorrosivo, pintura, chapa portón, manija y tope</v>
          </cell>
          <cell r="C1102" t="str">
            <v>Un</v>
          </cell>
          <cell r="D1102">
            <v>1</v>
          </cell>
          <cell r="E1102">
            <v>602857</v>
          </cell>
        </row>
        <row r="1103">
          <cell r="A1103" t="str">
            <v>1-09-07</v>
          </cell>
          <cell r="B1103" t="str">
            <v>Puerta en lámina C 20 1,20 x 2,05 m (2 naves), incluye anticorrosivo, pintura, chapa tipo portón, manija y tope</v>
          </cell>
          <cell r="C1103" t="str">
            <v>Un</v>
          </cell>
          <cell r="D1103">
            <v>1</v>
          </cell>
          <cell r="E1103">
            <v>978633</v>
          </cell>
        </row>
        <row r="1104">
          <cell r="A1104" t="str">
            <v>1-09-08</v>
          </cell>
          <cell r="B1104" t="str">
            <v>Ventana metálica en lámina C 20, incluye anticorrosivo, pintura y vidrio de 4 mm</v>
          </cell>
          <cell r="C1104" t="str">
            <v>M2</v>
          </cell>
          <cell r="D1104">
            <v>1</v>
          </cell>
          <cell r="E1104">
            <v>296541</v>
          </cell>
        </row>
        <row r="1105">
          <cell r="A1105" t="str">
            <v>1-09-09</v>
          </cell>
          <cell r="B1105" t="str">
            <v>Ventana metálica en lámina C 20 de seguridad, incluye anticorrosivo, pintura y vidrio de 4 mm</v>
          </cell>
          <cell r="C1105" t="str">
            <v>M2</v>
          </cell>
          <cell r="D1105">
            <v>1</v>
          </cell>
          <cell r="E1105">
            <v>239838</v>
          </cell>
        </row>
        <row r="1106">
          <cell r="A1106" t="str">
            <v>1-09-10</v>
          </cell>
          <cell r="B1106" t="str">
            <v>Ventana metálica en ángulo 1" x 1/8", incluye anticorrosivo, pintura y vidrio de 4 mm</v>
          </cell>
          <cell r="C1106" t="str">
            <v>M2</v>
          </cell>
          <cell r="D1106">
            <v>1</v>
          </cell>
          <cell r="E1106">
            <v>213032</v>
          </cell>
        </row>
        <row r="1107">
          <cell r="A1107" t="str">
            <v>1-09-11</v>
          </cell>
          <cell r="B1107" t="str">
            <v>Ventana en aluminio int negro corrediza, incluye vidrio de 6 mm</v>
          </cell>
          <cell r="C1107" t="str">
            <v>M2</v>
          </cell>
          <cell r="D1107">
            <v>1</v>
          </cell>
          <cell r="E1107">
            <v>358590</v>
          </cell>
        </row>
        <row r="1108">
          <cell r="A1108" t="str">
            <v>1-09-12</v>
          </cell>
          <cell r="B1108" t="str">
            <v>División metálica en lámina doble C 20 h = 1,60 m, incluye anticorrosivo, pintura y anclajes</v>
          </cell>
          <cell r="C1108" t="str">
            <v>M2</v>
          </cell>
          <cell r="D1108">
            <v>1</v>
          </cell>
          <cell r="E1108">
            <v>437402</v>
          </cell>
        </row>
        <row r="1109">
          <cell r="A1109" t="str">
            <v>1-09-13</v>
          </cell>
          <cell r="B1109" t="str">
            <v>Reja metálica de seguridad de 1/2" en varilla cuadrada, incluye anticorrosivo y pintura</v>
          </cell>
          <cell r="C1109" t="str">
            <v>M2</v>
          </cell>
          <cell r="D1109">
            <v>1</v>
          </cell>
          <cell r="E1109">
            <v>205870</v>
          </cell>
        </row>
        <row r="1110">
          <cell r="A1110" t="str">
            <v>1-09-14</v>
          </cell>
          <cell r="B1110" t="str">
            <v>Reja metálica de seguridad en varilla redonda 1/2 " de alta, incluye anticorrosivo y pintura</v>
          </cell>
          <cell r="C1110" t="str">
            <v>M2</v>
          </cell>
          <cell r="D1110">
            <v>1</v>
          </cell>
          <cell r="E1110">
            <v>192398</v>
          </cell>
        </row>
        <row r="1111">
          <cell r="A1111" t="str">
            <v>1-09-15</v>
          </cell>
          <cell r="B1111" t="str">
            <v>Rejilla metálica para cañuela, incluye bisagras, anticorrosivo y pintura, a = 0,3 m</v>
          </cell>
          <cell r="C1111" t="str">
            <v>M</v>
          </cell>
          <cell r="D1111">
            <v>1</v>
          </cell>
          <cell r="E1111">
            <v>152730</v>
          </cell>
        </row>
        <row r="1112">
          <cell r="A1112" t="str">
            <v>1-09-16</v>
          </cell>
          <cell r="B1112" t="str">
            <v>Cercha metálica triangular de 5 - 12 m, incluye templetes, anticorrosivo y pintura</v>
          </cell>
          <cell r="C1112" t="str">
            <v>M</v>
          </cell>
          <cell r="D1112">
            <v>1</v>
          </cell>
          <cell r="E1112">
            <v>168601</v>
          </cell>
        </row>
        <row r="1113">
          <cell r="A1113" t="str">
            <v>1-09-17</v>
          </cell>
          <cell r="B1113" t="str">
            <v>Correa metálica de 1 - 4  m, incluye templetes, anticorrosivo y pintura</v>
          </cell>
          <cell r="C1113" t="str">
            <v>M</v>
          </cell>
          <cell r="D1113">
            <v>1</v>
          </cell>
          <cell r="E1113">
            <v>67111</v>
          </cell>
        </row>
        <row r="1114">
          <cell r="A1114" t="str">
            <v>1-09-18</v>
          </cell>
          <cell r="B1114" t="str">
            <v>Correa metálica de 4 - 8  m, incluye templetes, anticorrosivo y pintura</v>
          </cell>
          <cell r="C1114" t="str">
            <v>M</v>
          </cell>
          <cell r="D1114">
            <v>1</v>
          </cell>
          <cell r="E1114">
            <v>103232</v>
          </cell>
        </row>
        <row r="1115">
          <cell r="A1115" t="str">
            <v>1-09-19</v>
          </cell>
          <cell r="B1115" t="str">
            <v>Puerta para división en lámina doble C 20 h = 1,60 m, incluye anticorrosivo</v>
          </cell>
          <cell r="C1115" t="str">
            <v>Un</v>
          </cell>
          <cell r="D1115">
            <v>1</v>
          </cell>
          <cell r="E1115">
            <v>708070</v>
          </cell>
        </row>
        <row r="1116">
          <cell r="A1116" t="str">
            <v>1-09-20</v>
          </cell>
          <cell r="B1116" t="str">
            <v>Reinstalación puerta en lámina, suministro de marco en lámina, incluye resane, anticorrosivo y pintura</v>
          </cell>
          <cell r="C1116" t="str">
            <v>Un</v>
          </cell>
          <cell r="D1116">
            <v>1</v>
          </cell>
          <cell r="E1116">
            <v>248894</v>
          </cell>
        </row>
        <row r="1117">
          <cell r="A1117" t="str">
            <v>1-09-21</v>
          </cell>
          <cell r="B1117" t="str">
            <v>Reinstalación puerta, suministro de marco en lámina 2 naves, incluye resane, anticorrosivo y pintura</v>
          </cell>
          <cell r="C1117" t="str">
            <v>Un</v>
          </cell>
          <cell r="D1117">
            <v>1</v>
          </cell>
          <cell r="E1117">
            <v>373237</v>
          </cell>
        </row>
        <row r="1118">
          <cell r="A1118" t="str">
            <v>1-09-22</v>
          </cell>
          <cell r="B1118" t="str">
            <v>Columpio metálico de 3 puestos, pintado e instalado</v>
          </cell>
          <cell r="C1118" t="str">
            <v>Un</v>
          </cell>
          <cell r="D1118">
            <v>1</v>
          </cell>
          <cell r="E1118">
            <v>2333224</v>
          </cell>
        </row>
        <row r="1119">
          <cell r="A1119" t="str">
            <v>1-09-23</v>
          </cell>
          <cell r="B1119" t="str">
            <v>Columpio metálico de 2 puestos, pintado e instalado</v>
          </cell>
          <cell r="C1119" t="str">
            <v>Un</v>
          </cell>
          <cell r="D1119">
            <v>1</v>
          </cell>
          <cell r="E1119">
            <v>1828428</v>
          </cell>
        </row>
        <row r="1120">
          <cell r="A1120" t="str">
            <v>1-09-24</v>
          </cell>
          <cell r="B1120" t="str">
            <v>Pasamanos con casita metálico, pintado e instalado</v>
          </cell>
          <cell r="C1120" t="str">
            <v>Un</v>
          </cell>
          <cell r="D1120">
            <v>1</v>
          </cell>
          <cell r="E1120">
            <v>7512307</v>
          </cell>
        </row>
        <row r="1121">
          <cell r="A1121" t="str">
            <v>1-09-25</v>
          </cell>
          <cell r="B1121" t="str">
            <v>Balancín doble metálico, pintado e instalado</v>
          </cell>
          <cell r="C1121" t="str">
            <v>Un</v>
          </cell>
          <cell r="D1121">
            <v>1</v>
          </cell>
          <cell r="E1121">
            <v>1189397</v>
          </cell>
        </row>
        <row r="1122">
          <cell r="A1122" t="str">
            <v>1-09-26</v>
          </cell>
          <cell r="B1122" t="str">
            <v>Pasamanos sencillo metálico, pintado e instalado</v>
          </cell>
          <cell r="C1122" t="str">
            <v>Un</v>
          </cell>
          <cell r="D1122">
            <v>1</v>
          </cell>
          <cell r="E1122">
            <v>1697928</v>
          </cell>
        </row>
        <row r="1123">
          <cell r="A1123" t="str">
            <v>1-09-27</v>
          </cell>
          <cell r="B1123" t="str">
            <v>División para baño en aluminio anoloc y acrílico, incluye instalación todo costo</v>
          </cell>
          <cell r="C1123" t="str">
            <v>M2</v>
          </cell>
          <cell r="D1123">
            <v>1</v>
          </cell>
          <cell r="E1123">
            <v>395000</v>
          </cell>
        </row>
        <row r="1124">
          <cell r="A1124" t="str">
            <v>1-09-28</v>
          </cell>
          <cell r="B1124" t="str">
            <v>Reinstalación ventana de aluminio</v>
          </cell>
          <cell r="C1124" t="str">
            <v>M2</v>
          </cell>
          <cell r="D1124">
            <v>1</v>
          </cell>
          <cell r="E1124">
            <v>33646</v>
          </cell>
        </row>
        <row r="1125">
          <cell r="A1125" t="str">
            <v>1-09-29</v>
          </cell>
          <cell r="B1125" t="str">
            <v>Reinstalación puerta y marco en lámina, incluye resane y pintura</v>
          </cell>
          <cell r="C1125" t="str">
            <v>Un</v>
          </cell>
          <cell r="D1125">
            <v>1</v>
          </cell>
          <cell r="E1125">
            <v>144154</v>
          </cell>
        </row>
        <row r="1126">
          <cell r="A1126" t="str">
            <v>1-09-30</v>
          </cell>
          <cell r="B1126" t="str">
            <v>Reinstalación puerta y marco en lámina 2 naves, incluye resane y pintura</v>
          </cell>
          <cell r="C1126" t="str">
            <v>Un</v>
          </cell>
          <cell r="D1126">
            <v>1</v>
          </cell>
          <cell r="E1126">
            <v>165573</v>
          </cell>
        </row>
        <row r="1127">
          <cell r="A1127" t="str">
            <v>1-09-31</v>
          </cell>
          <cell r="B1127" t="str">
            <v>Reinstalación ventana metálica en lámina, incluye pintura</v>
          </cell>
          <cell r="C1127" t="str">
            <v>M2</v>
          </cell>
          <cell r="D1127">
            <v>1</v>
          </cell>
          <cell r="E1127">
            <v>63960</v>
          </cell>
        </row>
        <row r="1128">
          <cell r="A1128" t="str">
            <v>1-09-32</v>
          </cell>
          <cell r="B1128" t="str">
            <v>Cerramiento en tubería galvanizada, malla eslabonada y zócalo en sardinel en concreto reforzado de 20,7 Mpa (3000 PSI)</v>
          </cell>
          <cell r="C1128" t="str">
            <v>M</v>
          </cell>
          <cell r="D1128">
            <v>1</v>
          </cell>
          <cell r="E1128">
            <v>201026</v>
          </cell>
        </row>
        <row r="1129">
          <cell r="A1129" t="str">
            <v>1-09-33</v>
          </cell>
          <cell r="B1129" t="str">
            <v>Estructura metálica (perlines, platinas y pernos), incluye anticorrosivo y pintura, para la estructura de la cubierta, trabajos en alturas, andamios certificados</v>
          </cell>
          <cell r="C1129" t="str">
            <v>Kg</v>
          </cell>
          <cell r="D1129">
            <v>1</v>
          </cell>
          <cell r="E1129">
            <v>12034</v>
          </cell>
        </row>
        <row r="1130">
          <cell r="A1130" t="str">
            <v>1 - 10  CARPINTERÍA EN MADERA</v>
          </cell>
          <cell r="B1130"/>
          <cell r="C1130"/>
          <cell r="D1130"/>
          <cell r="E1130"/>
        </row>
        <row r="1131">
          <cell r="A1131" t="str">
            <v>1-10-01</v>
          </cell>
          <cell r="B1131" t="str">
            <v>Puerta de madera, marco en lámina C 20 de 0,90 x 2,05 m, incluye anticorrosivo, pintura, barniz, chapa de bola de madera, manija y tope</v>
          </cell>
          <cell r="C1131" t="str">
            <v>Un</v>
          </cell>
          <cell r="D1131">
            <v>1</v>
          </cell>
          <cell r="E1131">
            <v>465159</v>
          </cell>
        </row>
        <row r="1132">
          <cell r="A1132" t="str">
            <v>1-10-02</v>
          </cell>
          <cell r="B1132" t="str">
            <v>Reinstalación puerta en madera y marco en lámina, incluye resane, pintura y barniz</v>
          </cell>
          <cell r="C1132" t="str">
            <v>Un</v>
          </cell>
          <cell r="D1132">
            <v>1</v>
          </cell>
          <cell r="E1132">
            <v>141415</v>
          </cell>
        </row>
        <row r="1133">
          <cell r="A1133" t="str">
            <v>1-10-03</v>
          </cell>
          <cell r="B1133" t="str">
            <v>Guarda escobas en madera, incluye barniz</v>
          </cell>
          <cell r="C1133" t="str">
            <v>M</v>
          </cell>
          <cell r="D1133">
            <v>1</v>
          </cell>
          <cell r="E1133">
            <v>20171</v>
          </cell>
        </row>
        <row r="1134">
          <cell r="A1134" t="str">
            <v>1-10-04</v>
          </cell>
          <cell r="B1134" t="str">
            <v>Reinstalación puerta en madera, suministro de marco en lámina, incluye resane, anticorrosivo, pintura y barniz</v>
          </cell>
          <cell r="C1134" t="str">
            <v>Un</v>
          </cell>
          <cell r="D1134">
            <v>1</v>
          </cell>
          <cell r="E1134">
            <v>246605</v>
          </cell>
        </row>
        <row r="1135">
          <cell r="A1135" t="str">
            <v>1-10-05</v>
          </cell>
          <cell r="B1135" t="str">
            <v>Juego infantil en pino básico</v>
          </cell>
          <cell r="C1135" t="str">
            <v>Un</v>
          </cell>
          <cell r="D1135">
            <v>1</v>
          </cell>
          <cell r="E1135">
            <v>3423408</v>
          </cell>
        </row>
        <row r="1136">
          <cell r="A1136" t="str">
            <v>1-10-06</v>
          </cell>
          <cell r="B1136" t="str">
            <v>Juego infantil en pino completo</v>
          </cell>
          <cell r="C1136" t="str">
            <v>Un</v>
          </cell>
          <cell r="D1136">
            <v>1</v>
          </cell>
          <cell r="E1136">
            <v>6292915</v>
          </cell>
        </row>
        <row r="1137">
          <cell r="A1137" t="str">
            <v>1 - 11 INSTALACIONES HIDRO-SANITARIAS</v>
          </cell>
          <cell r="B1137"/>
          <cell r="C1137"/>
          <cell r="D1137"/>
          <cell r="E1137"/>
        </row>
        <row r="1138">
          <cell r="A1138" t="str">
            <v>1-11-01</v>
          </cell>
          <cell r="B1138" t="str">
            <v>Lavadero prefabricado en fibra de vidrio, incluye mampostería y conjunto desagüe flexible</v>
          </cell>
          <cell r="C1138" t="str">
            <v>Un</v>
          </cell>
          <cell r="D1138">
            <v>1</v>
          </cell>
          <cell r="E1138">
            <v>470702</v>
          </cell>
        </row>
        <row r="1139">
          <cell r="A1139" t="str">
            <v>1-11-02</v>
          </cell>
          <cell r="B1139" t="str">
            <v xml:space="preserve">Lavadero prefabricado en granito pulido. </v>
          </cell>
          <cell r="C1139" t="str">
            <v>Un</v>
          </cell>
          <cell r="D1139">
            <v>1</v>
          </cell>
          <cell r="E1139">
            <v>294578</v>
          </cell>
        </row>
        <row r="1140">
          <cell r="A1140" t="str">
            <v>1-11-03</v>
          </cell>
          <cell r="B1140" t="str">
            <v>Sanitario tipo Acua Plus blanco con grifería anti vandálica</v>
          </cell>
          <cell r="C1140" t="str">
            <v>Un</v>
          </cell>
          <cell r="D1140">
            <v>1</v>
          </cell>
          <cell r="E1140">
            <v>628064</v>
          </cell>
        </row>
        <row r="1141">
          <cell r="A1141" t="str">
            <v>1-11-04</v>
          </cell>
          <cell r="B1141" t="str">
            <v>Sanitario infantil blanco con grifería</v>
          </cell>
          <cell r="C1141" t="str">
            <v>Un</v>
          </cell>
          <cell r="D1141">
            <v>1</v>
          </cell>
          <cell r="E1141">
            <v>568261</v>
          </cell>
        </row>
        <row r="1142">
          <cell r="A1142" t="str">
            <v>1-11-05</v>
          </cell>
          <cell r="B1142" t="str">
            <v>Sanitario One Piece Solare blanco tipo Corona con fluxómetro</v>
          </cell>
          <cell r="C1142" t="str">
            <v>Un</v>
          </cell>
          <cell r="D1142">
            <v>1</v>
          </cell>
          <cell r="E1142">
            <v>1763992</v>
          </cell>
        </row>
        <row r="1143">
          <cell r="A1143" t="str">
            <v>1-11-06</v>
          </cell>
          <cell r="B1143" t="str">
            <v>Sanitario tipo Acua Plus blanco de bajo consumo</v>
          </cell>
          <cell r="C1143" t="str">
            <v>Un</v>
          </cell>
          <cell r="D1143">
            <v>1</v>
          </cell>
          <cell r="E1143">
            <v>271461</v>
          </cell>
        </row>
        <row r="1144">
          <cell r="A1144" t="str">
            <v>1-11-07</v>
          </cell>
          <cell r="B1144" t="str">
            <v>Sanitario tipo Avanti Plus de bajo consumo</v>
          </cell>
          <cell r="C1144" t="str">
            <v>Un</v>
          </cell>
          <cell r="D1144">
            <v>1</v>
          </cell>
          <cell r="E1144">
            <v>369261</v>
          </cell>
        </row>
        <row r="1145">
          <cell r="A1145" t="str">
            <v>1-11-08</v>
          </cell>
          <cell r="B1145" t="str">
            <v>Lavamanos tipo Avanti de pedestal con grifería</v>
          </cell>
          <cell r="C1145" t="str">
            <v>Un</v>
          </cell>
          <cell r="D1145">
            <v>1</v>
          </cell>
          <cell r="E1145">
            <v>332080</v>
          </cell>
        </row>
        <row r="1146">
          <cell r="A1146" t="str">
            <v>1-11-09</v>
          </cell>
          <cell r="B1146" t="str">
            <v>Lavamanos tipo Happy de colgar con grifería</v>
          </cell>
          <cell r="C1146" t="str">
            <v>Un</v>
          </cell>
          <cell r="D1146">
            <v>1</v>
          </cell>
          <cell r="E1146">
            <v>281216</v>
          </cell>
        </row>
        <row r="1147">
          <cell r="A1147" t="str">
            <v>1-11-10</v>
          </cell>
          <cell r="B1147" t="str">
            <v>Lavamanos tipo Acuacer de pedestal</v>
          </cell>
          <cell r="C1147" t="str">
            <v>Un</v>
          </cell>
          <cell r="D1147">
            <v>1</v>
          </cell>
          <cell r="E1147">
            <v>295780</v>
          </cell>
        </row>
        <row r="1148">
          <cell r="A1148" t="str">
            <v>1-11-11</v>
          </cell>
          <cell r="B1148" t="str">
            <v>Lavamanos tipo Marsella de sobreponer con grifería</v>
          </cell>
          <cell r="C1148" t="str">
            <v>Un</v>
          </cell>
          <cell r="D1148">
            <v>1</v>
          </cell>
          <cell r="E1148">
            <v>380416</v>
          </cell>
        </row>
        <row r="1149">
          <cell r="A1149" t="str">
            <v>1-11-12</v>
          </cell>
          <cell r="B1149" t="str">
            <v>Lavamanos tipo Acuacer de colgar con grifería</v>
          </cell>
          <cell r="C1149" t="str">
            <v>Un</v>
          </cell>
          <cell r="D1149">
            <v>1</v>
          </cell>
          <cell r="E1149">
            <v>256255</v>
          </cell>
        </row>
        <row r="1150">
          <cell r="A1150" t="str">
            <v>1-11-13</v>
          </cell>
          <cell r="B1150" t="str">
            <v>Lavamanos de pared tipo push</v>
          </cell>
          <cell r="C1150" t="str">
            <v>Un</v>
          </cell>
          <cell r="D1150">
            <v>1</v>
          </cell>
          <cell r="E1150">
            <v>413735</v>
          </cell>
        </row>
        <row r="1151">
          <cell r="A1151" t="str">
            <v>1-11-01</v>
          </cell>
          <cell r="B1151" t="str">
            <v>Lavadero prefabricado en fibra de vidrio, incluye mampostería y conjunto desagüe flexible</v>
          </cell>
          <cell r="C1151" t="str">
            <v>Un</v>
          </cell>
          <cell r="D1151">
            <v>1</v>
          </cell>
          <cell r="E1151">
            <v>470702</v>
          </cell>
        </row>
        <row r="1152">
          <cell r="A1152" t="str">
            <v>1-11-02</v>
          </cell>
          <cell r="B1152" t="str">
            <v xml:space="preserve">Lavadero prefabricado en granito pulido. </v>
          </cell>
          <cell r="C1152" t="str">
            <v>Un</v>
          </cell>
          <cell r="D1152">
            <v>1</v>
          </cell>
          <cell r="E1152">
            <v>294578</v>
          </cell>
        </row>
        <row r="1153">
          <cell r="A1153" t="str">
            <v>1-11-03</v>
          </cell>
          <cell r="B1153" t="str">
            <v>Sanitario tipo Acua Plus blanco con grifería anti vandálica</v>
          </cell>
          <cell r="C1153" t="str">
            <v>Un</v>
          </cell>
          <cell r="D1153">
            <v>1</v>
          </cell>
          <cell r="E1153">
            <v>628064</v>
          </cell>
        </row>
        <row r="1154">
          <cell r="A1154" t="str">
            <v>1-11-04</v>
          </cell>
          <cell r="B1154" t="str">
            <v>Sanitario infantil blanco con grifería</v>
          </cell>
          <cell r="C1154" t="str">
            <v>Un</v>
          </cell>
          <cell r="D1154">
            <v>1</v>
          </cell>
          <cell r="E1154">
            <v>568261</v>
          </cell>
        </row>
        <row r="1155">
          <cell r="A1155" t="str">
            <v>1-11-05</v>
          </cell>
          <cell r="B1155" t="str">
            <v>Sanitario One Piece Solare blanco tipo Corona con fluxómetro</v>
          </cell>
          <cell r="C1155" t="str">
            <v>Un</v>
          </cell>
          <cell r="D1155">
            <v>1</v>
          </cell>
          <cell r="E1155">
            <v>1763992</v>
          </cell>
        </row>
        <row r="1156">
          <cell r="A1156" t="str">
            <v>1-11-06</v>
          </cell>
          <cell r="B1156" t="str">
            <v>Sanitario tipo Acua Plus blanco de bajo consumo</v>
          </cell>
          <cell r="C1156" t="str">
            <v>Un</v>
          </cell>
          <cell r="D1156">
            <v>1</v>
          </cell>
          <cell r="E1156">
            <v>271461</v>
          </cell>
        </row>
        <row r="1157">
          <cell r="A1157" t="str">
            <v>1-11-07</v>
          </cell>
          <cell r="B1157" t="str">
            <v>Sanitario tipo Avanti Plus de bajo consumo</v>
          </cell>
          <cell r="C1157" t="str">
            <v>Un</v>
          </cell>
          <cell r="D1157">
            <v>1</v>
          </cell>
          <cell r="E1157">
            <v>369261</v>
          </cell>
        </row>
        <row r="1158">
          <cell r="A1158" t="str">
            <v>1-11-08</v>
          </cell>
          <cell r="B1158" t="str">
            <v>Lavamanos tipo Avanti de pedestal con grifería</v>
          </cell>
          <cell r="C1158" t="str">
            <v>Un</v>
          </cell>
          <cell r="D1158">
            <v>1</v>
          </cell>
          <cell r="E1158">
            <v>332080</v>
          </cell>
        </row>
        <row r="1159">
          <cell r="A1159" t="str">
            <v>1-11-09</v>
          </cell>
          <cell r="B1159" t="str">
            <v>Lavamanos tipo Happy de colgar con grifería</v>
          </cell>
          <cell r="C1159" t="str">
            <v>Un</v>
          </cell>
          <cell r="D1159">
            <v>1</v>
          </cell>
          <cell r="E1159">
            <v>281216</v>
          </cell>
        </row>
        <row r="1160">
          <cell r="A1160" t="str">
            <v>1-11-10</v>
          </cell>
          <cell r="B1160" t="str">
            <v>Lavamanos tipo Acuacer de pedestal</v>
          </cell>
          <cell r="C1160" t="str">
            <v>Un</v>
          </cell>
          <cell r="D1160">
            <v>1</v>
          </cell>
          <cell r="E1160">
            <v>295780</v>
          </cell>
        </row>
        <row r="1161">
          <cell r="A1161" t="str">
            <v>1-11-11</v>
          </cell>
          <cell r="B1161" t="str">
            <v>Lavamanos tipo Marsella de sobreponer con grifería</v>
          </cell>
          <cell r="C1161" t="str">
            <v>Un</v>
          </cell>
          <cell r="D1161">
            <v>1</v>
          </cell>
          <cell r="E1161">
            <v>380416</v>
          </cell>
        </row>
        <row r="1162">
          <cell r="A1162" t="str">
            <v>1-11-12</v>
          </cell>
          <cell r="B1162" t="str">
            <v>Lavamanos tipo Acuacer de colgar con grifería</v>
          </cell>
          <cell r="C1162" t="str">
            <v>Un</v>
          </cell>
          <cell r="D1162">
            <v>1</v>
          </cell>
          <cell r="E1162">
            <v>256255</v>
          </cell>
        </row>
        <row r="1163">
          <cell r="A1163" t="str">
            <v>1-11-13</v>
          </cell>
          <cell r="B1163" t="str">
            <v>Lavamanos de pared tipo push</v>
          </cell>
          <cell r="C1163" t="str">
            <v>Un</v>
          </cell>
          <cell r="D1163">
            <v>1</v>
          </cell>
          <cell r="E1163">
            <v>413735</v>
          </cell>
        </row>
        <row r="1164">
          <cell r="A1164" t="str">
            <v>1-11-14</v>
          </cell>
          <cell r="B1164" t="str">
            <v>Lavamanos corrido en concreto de 20,7 Mpa (3000 PSI), incluye refuerzo, mampostería y enchape, longitud de desarrollo = 0,65 m</v>
          </cell>
          <cell r="C1164" t="str">
            <v>M</v>
          </cell>
          <cell r="D1164">
            <v>1</v>
          </cell>
          <cell r="E1164">
            <v>487639</v>
          </cell>
        </row>
        <row r="1165">
          <cell r="A1165" t="str">
            <v>1-11-15</v>
          </cell>
          <cell r="B1165" t="str">
            <v>Lavamanos tipo Avanti de colgar con grifería</v>
          </cell>
          <cell r="C1165" t="str">
            <v>Un</v>
          </cell>
          <cell r="D1165">
            <v>1</v>
          </cell>
          <cell r="E1165">
            <v>252916</v>
          </cell>
        </row>
        <row r="1166">
          <cell r="A1166" t="str">
            <v>1-11-16</v>
          </cell>
          <cell r="B1166" t="str">
            <v>Orinal blanco tipo Residencial con grifería</v>
          </cell>
          <cell r="C1166" t="str">
            <v>Un</v>
          </cell>
          <cell r="D1166">
            <v>1</v>
          </cell>
          <cell r="E1166">
            <v>726230</v>
          </cell>
        </row>
        <row r="1167">
          <cell r="A1167" t="str">
            <v>1-11-17</v>
          </cell>
          <cell r="B1167" t="str">
            <v>Orinal tipo Institucional, línea antibacterial</v>
          </cell>
          <cell r="C1167" t="str">
            <v>Un</v>
          </cell>
          <cell r="D1167">
            <v>1</v>
          </cell>
          <cell r="E1167">
            <v>1092144</v>
          </cell>
        </row>
        <row r="1168">
          <cell r="A1168" t="str">
            <v>1-11-18</v>
          </cell>
          <cell r="B1168" t="str">
            <v>Orinal tipo Institucional con fluxómetro tipo Arrecife</v>
          </cell>
          <cell r="C1168" t="str">
            <v>Un</v>
          </cell>
          <cell r="D1168">
            <v>1</v>
          </cell>
          <cell r="E1168">
            <v>1243692</v>
          </cell>
        </row>
        <row r="1169">
          <cell r="A1169" t="str">
            <v>1-11-19</v>
          </cell>
          <cell r="B1169" t="str">
            <v>Orinal corrido en concreto de 20,7 Mpa (3000 PSI), incluye mampostería y enchape, longitud de desarrollo 0,65 m</v>
          </cell>
          <cell r="C1169" t="str">
            <v>M</v>
          </cell>
          <cell r="D1169">
            <v>1</v>
          </cell>
          <cell r="E1169">
            <v>342569</v>
          </cell>
        </row>
        <row r="1170">
          <cell r="A1170" t="str">
            <v>1-11-20</v>
          </cell>
          <cell r="B1170" t="str">
            <v>Mesón en concreto de 20,7 Mpa (3000 PSI), incluye mampostería, enchape en mármol y cerámica para muros</v>
          </cell>
          <cell r="C1170" t="str">
            <v>M2</v>
          </cell>
          <cell r="D1170">
            <v>1</v>
          </cell>
          <cell r="E1170">
            <v>572715</v>
          </cell>
        </row>
        <row r="1171">
          <cell r="A1171" t="str">
            <v>1-11-021</v>
          </cell>
          <cell r="B1171" t="str">
            <v>Mesón en concreto de 20,7 Mpa (3000 PSI) incluye granito pulido, mampostería, refuerzo y enchape</v>
          </cell>
          <cell r="C1171" t="str">
            <v>M2</v>
          </cell>
          <cell r="D1171">
            <v>1</v>
          </cell>
          <cell r="E1171">
            <v>401512</v>
          </cell>
        </row>
        <row r="1172">
          <cell r="A1172" t="str">
            <v>1-11-22</v>
          </cell>
          <cell r="B1172" t="str">
            <v>Poceta corrida de aseo en concreto de 20,7 Mpa (3000 PSI), incluye granito pulido, longitud de desarrollo = 1 m</v>
          </cell>
          <cell r="C1172" t="str">
            <v>M</v>
          </cell>
          <cell r="D1172">
            <v>1</v>
          </cell>
          <cell r="E1172">
            <v>295238</v>
          </cell>
        </row>
        <row r="1173">
          <cell r="A1173" t="str">
            <v>1-11-23</v>
          </cell>
          <cell r="B1173" t="str">
            <v>Poceta de acero inoxidable de 0,60 x 0,40 m, incluye grifería, sifón de 2" y canastilla</v>
          </cell>
          <cell r="C1173" t="str">
            <v>Un</v>
          </cell>
          <cell r="D1173">
            <v>1</v>
          </cell>
          <cell r="E1173">
            <v>212952</v>
          </cell>
        </row>
        <row r="1174">
          <cell r="A1174" t="str">
            <v>1-11-24</v>
          </cell>
          <cell r="B1174" t="str">
            <v>Poceta de aluminio, incluye grifería, sifón y canastilla</v>
          </cell>
          <cell r="C1174" t="str">
            <v>Un</v>
          </cell>
          <cell r="D1174">
            <v>1</v>
          </cell>
          <cell r="E1174">
            <v>212952</v>
          </cell>
        </row>
        <row r="1175">
          <cell r="A1175" t="str">
            <v>1-11-25</v>
          </cell>
          <cell r="B1175" t="str">
            <v>Charquero en concreto de 20,7 Mpa (3000 PSI), 0,1 m x 0,04 m, incluye enchape y refuerzo</v>
          </cell>
          <cell r="C1175" t="str">
            <v>M</v>
          </cell>
          <cell r="D1175">
            <v>1</v>
          </cell>
          <cell r="E1175">
            <v>85452</v>
          </cell>
        </row>
        <row r="1176">
          <cell r="A1176" t="str">
            <v>1-11-26</v>
          </cell>
          <cell r="B1176" t="str">
            <v>Cubierta en acero inoxidable para mesón cocineta, incluye poceta y grifería completa a = 0.60 m, 3 puestos gas y 1 eléctrico</v>
          </cell>
          <cell r="C1176" t="str">
            <v>M</v>
          </cell>
          <cell r="D1176">
            <v>1</v>
          </cell>
          <cell r="E1176">
            <v>704250</v>
          </cell>
        </row>
        <row r="1177">
          <cell r="A1177" t="str">
            <v>1-11-28</v>
          </cell>
          <cell r="B1177" t="str">
            <v>Ducha cromada de 1/2" con mezclador</v>
          </cell>
          <cell r="C1177" t="str">
            <v>Un</v>
          </cell>
          <cell r="D1177">
            <v>1</v>
          </cell>
          <cell r="E1177">
            <v>124593</v>
          </cell>
        </row>
        <row r="1178">
          <cell r="A1178" t="str">
            <v>1-11-29</v>
          </cell>
          <cell r="B1178" t="str">
            <v>Ducha anti vandálica regadera tubular corta</v>
          </cell>
          <cell r="C1178" t="str">
            <v>Un</v>
          </cell>
          <cell r="D1178">
            <v>1</v>
          </cell>
          <cell r="E1178">
            <v>575485</v>
          </cell>
        </row>
        <row r="1179">
          <cell r="A1179" t="str">
            <v>1-11-30</v>
          </cell>
          <cell r="B1179" t="str">
            <v>Ducha niquelada de 1/2" sencilla</v>
          </cell>
          <cell r="C1179" t="str">
            <v>Un</v>
          </cell>
          <cell r="D1179">
            <v>1</v>
          </cell>
          <cell r="E1179">
            <v>69276</v>
          </cell>
        </row>
        <row r="1180">
          <cell r="A1180" t="str">
            <v>1-11-31</v>
          </cell>
          <cell r="B1180" t="str">
            <v>Rejilla de bronce de 3" x 2" con sosco</v>
          </cell>
          <cell r="C1180" t="str">
            <v>Un</v>
          </cell>
          <cell r="D1180">
            <v>1</v>
          </cell>
          <cell r="E1180">
            <v>42683</v>
          </cell>
        </row>
        <row r="1181">
          <cell r="A1181" t="str">
            <v>1-11-32</v>
          </cell>
          <cell r="B1181" t="str">
            <v>Incrustaciones tipo Avanti (viene por 6 unidades)</v>
          </cell>
          <cell r="C1181" t="str">
            <v>Un</v>
          </cell>
          <cell r="D1181">
            <v>1</v>
          </cell>
          <cell r="E1181">
            <v>103437</v>
          </cell>
        </row>
        <row r="1182">
          <cell r="A1182" t="str">
            <v>1-11-33</v>
          </cell>
          <cell r="B1182" t="str">
            <v>Incrustaciones tipo Allegro (viene por  5 unidades)</v>
          </cell>
          <cell r="C1182" t="str">
            <v>Un</v>
          </cell>
          <cell r="D1182">
            <v>1</v>
          </cell>
          <cell r="E1182">
            <v>103844</v>
          </cell>
        </row>
        <row r="1183">
          <cell r="A1183" t="str">
            <v>1-11-34</v>
          </cell>
          <cell r="B1183" t="str">
            <v>Incrustaciones tipo Tempo (viene por 6 unidades)</v>
          </cell>
          <cell r="C1183" t="str">
            <v>Un</v>
          </cell>
          <cell r="D1183">
            <v>1</v>
          </cell>
          <cell r="E1183">
            <v>100665</v>
          </cell>
        </row>
        <row r="1184">
          <cell r="A1184" t="str">
            <v>1-11-35</v>
          </cell>
          <cell r="B1184" t="str">
            <v>Mezclador para lavaplatos</v>
          </cell>
          <cell r="C1184" t="str">
            <v>Un</v>
          </cell>
          <cell r="D1184">
            <v>1</v>
          </cell>
          <cell r="E1184">
            <v>90793</v>
          </cell>
        </row>
        <row r="1185">
          <cell r="A1185" t="str">
            <v>1-11-36</v>
          </cell>
          <cell r="B1185" t="str">
            <v>Grifería lavamanos de mesa tipo push</v>
          </cell>
          <cell r="C1185" t="str">
            <v>Un</v>
          </cell>
          <cell r="D1185">
            <v>1</v>
          </cell>
          <cell r="E1185">
            <v>252171</v>
          </cell>
        </row>
        <row r="1186">
          <cell r="A1186" t="str">
            <v>1-11-37</v>
          </cell>
          <cell r="B1186" t="str">
            <v>Grifería pico empotrado línea anti vandálica, incluye válvula tipo push</v>
          </cell>
          <cell r="C1186" t="str">
            <v>Un</v>
          </cell>
          <cell r="D1186">
            <v>1</v>
          </cell>
          <cell r="E1186">
            <v>536988</v>
          </cell>
        </row>
        <row r="1187">
          <cell r="A1187" t="str">
            <v>1-11-38</v>
          </cell>
          <cell r="B1187" t="str">
            <v>Grifería de empotrar corta línea anti vandálica, incluye push</v>
          </cell>
          <cell r="C1187" t="str">
            <v>Un</v>
          </cell>
          <cell r="D1187">
            <v>1</v>
          </cell>
          <cell r="E1187">
            <v>541388</v>
          </cell>
        </row>
        <row r="1188">
          <cell r="A1188" t="str">
            <v>1-11-39</v>
          </cell>
          <cell r="B1188" t="str">
            <v>Fluxómetro de palanca para orinal</v>
          </cell>
          <cell r="C1188" t="str">
            <v>Un</v>
          </cell>
          <cell r="D1188">
            <v>1</v>
          </cell>
          <cell r="E1188">
            <v>911278</v>
          </cell>
        </row>
        <row r="1189">
          <cell r="A1189" t="str">
            <v>1-11-40</v>
          </cell>
          <cell r="B1189" t="str">
            <v>Tanque para agua, plástico de 250 lt, completo (flotador)</v>
          </cell>
          <cell r="C1189" t="str">
            <v>Un</v>
          </cell>
          <cell r="D1189">
            <v>1</v>
          </cell>
          <cell r="E1189">
            <v>282621</v>
          </cell>
        </row>
        <row r="1190">
          <cell r="A1190" t="str">
            <v>1-11-01</v>
          </cell>
          <cell r="B1190" t="str">
            <v>Lavadero prefabricado en fibra de vidrio, incluye mampostería y conjunto desagüe flexible</v>
          </cell>
          <cell r="C1190" t="str">
            <v>Un</v>
          </cell>
          <cell r="D1190">
            <v>1</v>
          </cell>
          <cell r="E1190">
            <v>470702</v>
          </cell>
        </row>
        <row r="1191">
          <cell r="A1191" t="str">
            <v>1-11-02</v>
          </cell>
          <cell r="B1191" t="str">
            <v xml:space="preserve">Lavadero prefabricado en granito pulido. </v>
          </cell>
          <cell r="C1191" t="str">
            <v>Un</v>
          </cell>
          <cell r="D1191">
            <v>1</v>
          </cell>
          <cell r="E1191">
            <v>294578</v>
          </cell>
        </row>
        <row r="1192">
          <cell r="A1192" t="str">
            <v>1-11-03</v>
          </cell>
          <cell r="B1192" t="str">
            <v>Sanitario tipo Acua Plus blanco con grifería anti vandálica</v>
          </cell>
          <cell r="C1192" t="str">
            <v>Un</v>
          </cell>
          <cell r="D1192">
            <v>1</v>
          </cell>
          <cell r="E1192">
            <v>628064</v>
          </cell>
        </row>
        <row r="1193">
          <cell r="A1193" t="str">
            <v>1-11-04</v>
          </cell>
          <cell r="B1193" t="str">
            <v>Sanitario infantil blanco con grifería</v>
          </cell>
          <cell r="C1193" t="str">
            <v>Un</v>
          </cell>
          <cell r="D1193">
            <v>1</v>
          </cell>
          <cell r="E1193">
            <v>568261</v>
          </cell>
        </row>
        <row r="1194">
          <cell r="A1194" t="str">
            <v>1-11-05</v>
          </cell>
          <cell r="B1194" t="str">
            <v>Sanitario One Piece Solare blanco tipo Corona con fluxómetro</v>
          </cell>
          <cell r="C1194" t="str">
            <v>Un</v>
          </cell>
          <cell r="D1194">
            <v>1</v>
          </cell>
          <cell r="E1194">
            <v>1763992</v>
          </cell>
        </row>
        <row r="1195">
          <cell r="A1195" t="str">
            <v>1-11-06</v>
          </cell>
          <cell r="B1195" t="str">
            <v>Sanitario tipo Acua Plus blanco de bajo consumo</v>
          </cell>
          <cell r="C1195" t="str">
            <v>Un</v>
          </cell>
          <cell r="D1195">
            <v>1</v>
          </cell>
          <cell r="E1195">
            <v>271461</v>
          </cell>
        </row>
        <row r="1196">
          <cell r="A1196" t="str">
            <v>1-11-07</v>
          </cell>
          <cell r="B1196" t="str">
            <v>Sanitario tipo Avanti Plus de bajo consumo</v>
          </cell>
          <cell r="C1196" t="str">
            <v>Un</v>
          </cell>
          <cell r="D1196">
            <v>1</v>
          </cell>
          <cell r="E1196">
            <v>369261</v>
          </cell>
        </row>
        <row r="1197">
          <cell r="A1197" t="str">
            <v>1-11-08</v>
          </cell>
          <cell r="B1197" t="str">
            <v>Lavamanos tipo Avanti de pedestal con grifería</v>
          </cell>
          <cell r="C1197" t="str">
            <v>Un</v>
          </cell>
          <cell r="D1197">
            <v>1</v>
          </cell>
          <cell r="E1197">
            <v>332080</v>
          </cell>
        </row>
        <row r="1198">
          <cell r="A1198" t="str">
            <v>1-11-09</v>
          </cell>
          <cell r="B1198" t="str">
            <v>Lavamanos tipo Happy de colgar con grifería</v>
          </cell>
          <cell r="C1198" t="str">
            <v>Un</v>
          </cell>
          <cell r="D1198">
            <v>1</v>
          </cell>
          <cell r="E1198">
            <v>281216</v>
          </cell>
        </row>
        <row r="1199">
          <cell r="A1199" t="str">
            <v>1-11-10</v>
          </cell>
          <cell r="B1199" t="str">
            <v>Lavamanos tipo Acuacer de pedestal</v>
          </cell>
          <cell r="C1199" t="str">
            <v>Un</v>
          </cell>
          <cell r="D1199">
            <v>1</v>
          </cell>
          <cell r="E1199">
            <v>295780</v>
          </cell>
        </row>
        <row r="1200">
          <cell r="A1200" t="str">
            <v>1-11-11</v>
          </cell>
          <cell r="B1200" t="str">
            <v>Lavamanos tipo Marsella de sobreponer con grifería</v>
          </cell>
          <cell r="C1200" t="str">
            <v>Un</v>
          </cell>
          <cell r="D1200">
            <v>1</v>
          </cell>
          <cell r="E1200">
            <v>380416</v>
          </cell>
        </row>
        <row r="1201">
          <cell r="A1201" t="str">
            <v>1-11-12</v>
          </cell>
          <cell r="B1201" t="str">
            <v>Lavamanos tipo Acuacer de colgar con grifería</v>
          </cell>
          <cell r="C1201" t="str">
            <v>Un</v>
          </cell>
          <cell r="D1201">
            <v>1</v>
          </cell>
          <cell r="E1201">
            <v>256255</v>
          </cell>
        </row>
        <row r="1202">
          <cell r="A1202" t="str">
            <v>1-11-13</v>
          </cell>
          <cell r="B1202" t="str">
            <v>Lavamanos de pared tipo push</v>
          </cell>
          <cell r="C1202" t="str">
            <v>Un</v>
          </cell>
          <cell r="D1202">
            <v>1</v>
          </cell>
          <cell r="E1202">
            <v>413735</v>
          </cell>
        </row>
        <row r="1203">
          <cell r="A1203" t="str">
            <v>1-11-14</v>
          </cell>
          <cell r="B1203" t="str">
            <v>Lavamanos corrido en concreto de 20,7 Mpa (3000 PSI), incluye refuerzo, mampostería y enchape, longitud de desarrollo = 0,65 m</v>
          </cell>
          <cell r="C1203" t="str">
            <v>M</v>
          </cell>
          <cell r="D1203">
            <v>1</v>
          </cell>
          <cell r="E1203">
            <v>487639</v>
          </cell>
        </row>
        <row r="1204">
          <cell r="A1204" t="str">
            <v>1-11-15</v>
          </cell>
          <cell r="B1204" t="str">
            <v>Lavamanos tipo Avanti de colgar con grifería</v>
          </cell>
          <cell r="C1204" t="str">
            <v>Un</v>
          </cell>
          <cell r="D1204">
            <v>1</v>
          </cell>
          <cell r="E1204">
            <v>252916</v>
          </cell>
        </row>
        <row r="1205">
          <cell r="A1205" t="str">
            <v>1-11-16</v>
          </cell>
          <cell r="B1205" t="str">
            <v>Orinal blanco tipo Residencial con grifería</v>
          </cell>
          <cell r="C1205" t="str">
            <v>Un</v>
          </cell>
          <cell r="D1205">
            <v>1</v>
          </cell>
          <cell r="E1205">
            <v>726230</v>
          </cell>
        </row>
        <row r="1206">
          <cell r="A1206" t="str">
            <v>1-11-17</v>
          </cell>
          <cell r="B1206" t="str">
            <v>Orinal tipo Institucional, línea antibacterial</v>
          </cell>
          <cell r="C1206" t="str">
            <v>Un</v>
          </cell>
          <cell r="D1206">
            <v>1</v>
          </cell>
          <cell r="E1206">
            <v>1092144</v>
          </cell>
        </row>
        <row r="1207">
          <cell r="A1207" t="str">
            <v>1-11-18</v>
          </cell>
          <cell r="B1207" t="str">
            <v>Orinal tipo Institucional con fluxómetro tipo Arrecife</v>
          </cell>
          <cell r="C1207" t="str">
            <v>Un</v>
          </cell>
          <cell r="D1207">
            <v>1</v>
          </cell>
          <cell r="E1207">
            <v>1243692</v>
          </cell>
        </row>
        <row r="1208">
          <cell r="A1208" t="str">
            <v>1-11-19</v>
          </cell>
          <cell r="B1208" t="str">
            <v>Orinal corrido en concreto de 20,7 Mpa (3000 PSI), incluye mampostería y enchape, longitud de desarrollo 0,65 m</v>
          </cell>
          <cell r="C1208" t="str">
            <v>M</v>
          </cell>
          <cell r="D1208">
            <v>1</v>
          </cell>
          <cell r="E1208">
            <v>342569</v>
          </cell>
        </row>
        <row r="1209">
          <cell r="A1209" t="str">
            <v>1-11-20</v>
          </cell>
          <cell r="B1209" t="str">
            <v>Mesón en concreto de 20,7 Mpa (3000 PSI), incluye mampostería, enchape en mármol y cerámica para muros</v>
          </cell>
          <cell r="C1209" t="str">
            <v>M2</v>
          </cell>
          <cell r="D1209">
            <v>1</v>
          </cell>
          <cell r="E1209">
            <v>572715</v>
          </cell>
        </row>
        <row r="1210">
          <cell r="A1210" t="str">
            <v>1-11-021</v>
          </cell>
          <cell r="B1210" t="str">
            <v>Mesón en concreto de 20,7 Mpa (3000 PSI) incluye granito pulido, mampostería, refuerzo y enchape</v>
          </cell>
          <cell r="C1210" t="str">
            <v>M2</v>
          </cell>
          <cell r="D1210">
            <v>1</v>
          </cell>
          <cell r="E1210">
            <v>401512</v>
          </cell>
        </row>
        <row r="1211">
          <cell r="A1211" t="str">
            <v>1-11-22</v>
          </cell>
          <cell r="B1211" t="str">
            <v>Poceta corrida de aseo en concreto de 20,7 Mpa (3000 PSI), incluye granito pulido, longitud de desarrollo = 1 m</v>
          </cell>
          <cell r="C1211" t="str">
            <v>M</v>
          </cell>
          <cell r="D1211">
            <v>1</v>
          </cell>
          <cell r="E1211">
            <v>295238</v>
          </cell>
        </row>
        <row r="1212">
          <cell r="A1212" t="str">
            <v>1-11-23</v>
          </cell>
          <cell r="B1212" t="str">
            <v>Poceta de acero inoxidable de 0,60 x 0,40 m, incluye grifería, sifón de 2" y canastilla</v>
          </cell>
          <cell r="C1212" t="str">
            <v>Un</v>
          </cell>
          <cell r="D1212">
            <v>1</v>
          </cell>
          <cell r="E1212">
            <v>212952</v>
          </cell>
        </row>
        <row r="1213">
          <cell r="A1213" t="str">
            <v>1-11-24</v>
          </cell>
          <cell r="B1213" t="str">
            <v>Poceta de aluminio, incluye grifería, sifón y canastilla</v>
          </cell>
          <cell r="C1213" t="str">
            <v>Un</v>
          </cell>
          <cell r="D1213">
            <v>1</v>
          </cell>
          <cell r="E1213">
            <v>212952</v>
          </cell>
        </row>
        <row r="1214">
          <cell r="A1214" t="str">
            <v>1-11-25</v>
          </cell>
          <cell r="B1214" t="str">
            <v>Charquero en concreto de 20,7 Mpa (3000 PSI), 0,1 m x 0,04 m, incluye enchape y refuerzo</v>
          </cell>
          <cell r="C1214" t="str">
            <v>M</v>
          </cell>
          <cell r="D1214">
            <v>1</v>
          </cell>
          <cell r="E1214">
            <v>85452</v>
          </cell>
        </row>
        <row r="1215">
          <cell r="A1215" t="str">
            <v>1-11-26</v>
          </cell>
          <cell r="B1215" t="str">
            <v>Cubierta en acero inoxidable para mesón cocineta, incluye poceta y grifería completa a = 0.60 m, 3 puestos gas y 1 eléctrico</v>
          </cell>
          <cell r="C1215" t="str">
            <v>M</v>
          </cell>
          <cell r="D1215">
            <v>1</v>
          </cell>
          <cell r="E1215">
            <v>704250</v>
          </cell>
        </row>
        <row r="1216">
          <cell r="A1216" t="str">
            <v>1-11-28</v>
          </cell>
          <cell r="B1216" t="str">
            <v>Ducha cromada de 1/2" con mezclador</v>
          </cell>
          <cell r="C1216" t="str">
            <v>Un</v>
          </cell>
          <cell r="D1216">
            <v>1</v>
          </cell>
          <cell r="E1216">
            <v>124593</v>
          </cell>
        </row>
        <row r="1217">
          <cell r="A1217" t="str">
            <v>1-11-29</v>
          </cell>
          <cell r="B1217" t="str">
            <v>Ducha anti vandálica regadera tubular corta</v>
          </cell>
          <cell r="C1217" t="str">
            <v>Un</v>
          </cell>
          <cell r="D1217">
            <v>1</v>
          </cell>
          <cell r="E1217">
            <v>575485</v>
          </cell>
        </row>
        <row r="1218">
          <cell r="A1218" t="str">
            <v>1-11-30</v>
          </cell>
          <cell r="B1218" t="str">
            <v>Ducha niquelada de 1/2" sencilla</v>
          </cell>
          <cell r="C1218" t="str">
            <v>Un</v>
          </cell>
          <cell r="D1218">
            <v>1</v>
          </cell>
          <cell r="E1218">
            <v>69276</v>
          </cell>
        </row>
        <row r="1219">
          <cell r="A1219" t="str">
            <v>1-11-31</v>
          </cell>
          <cell r="B1219" t="str">
            <v>Rejilla de bronce de 3" x 2" con sosco</v>
          </cell>
          <cell r="C1219" t="str">
            <v>Un</v>
          </cell>
          <cell r="D1219">
            <v>1</v>
          </cell>
          <cell r="E1219">
            <v>42683</v>
          </cell>
        </row>
        <row r="1220">
          <cell r="A1220" t="str">
            <v>1-11-32</v>
          </cell>
          <cell r="B1220" t="str">
            <v>Incrustaciones tipo Avanti (viene por 6 unidades)</v>
          </cell>
          <cell r="C1220" t="str">
            <v>Un</v>
          </cell>
          <cell r="D1220">
            <v>1</v>
          </cell>
          <cell r="E1220">
            <v>103437</v>
          </cell>
        </row>
        <row r="1221">
          <cell r="A1221" t="str">
            <v>1-11-33</v>
          </cell>
          <cell r="B1221" t="str">
            <v>Incrustaciones tipo Allegro (viene por  5 unidades)</v>
          </cell>
          <cell r="C1221" t="str">
            <v>Un</v>
          </cell>
          <cell r="D1221">
            <v>1</v>
          </cell>
          <cell r="E1221">
            <v>103844</v>
          </cell>
        </row>
        <row r="1222">
          <cell r="A1222" t="str">
            <v>1-11-34</v>
          </cell>
          <cell r="B1222" t="str">
            <v>Incrustaciones tipo Tempo (viene por 6 unidades)</v>
          </cell>
          <cell r="C1222" t="str">
            <v>Un</v>
          </cell>
          <cell r="D1222">
            <v>1</v>
          </cell>
          <cell r="E1222">
            <v>100665</v>
          </cell>
        </row>
        <row r="1223">
          <cell r="A1223" t="str">
            <v>1-11-35</v>
          </cell>
          <cell r="B1223" t="str">
            <v>Mezclador para lavaplatos</v>
          </cell>
          <cell r="C1223" t="str">
            <v>Un</v>
          </cell>
          <cell r="D1223">
            <v>1</v>
          </cell>
          <cell r="E1223">
            <v>90793</v>
          </cell>
        </row>
        <row r="1224">
          <cell r="A1224" t="str">
            <v>1-11-36</v>
          </cell>
          <cell r="B1224" t="str">
            <v>Grifería lavamanos de mesa tipo push</v>
          </cell>
          <cell r="C1224" t="str">
            <v>Un</v>
          </cell>
          <cell r="D1224">
            <v>1</v>
          </cell>
          <cell r="E1224">
            <v>252171</v>
          </cell>
        </row>
        <row r="1225">
          <cell r="A1225" t="str">
            <v>1-11-37</v>
          </cell>
          <cell r="B1225" t="str">
            <v>Grifería pico empotrado línea anti vandálica, incluye válvula tipo push</v>
          </cell>
          <cell r="C1225" t="str">
            <v>Un</v>
          </cell>
          <cell r="D1225">
            <v>1</v>
          </cell>
          <cell r="E1225">
            <v>536988</v>
          </cell>
        </row>
        <row r="1226">
          <cell r="A1226" t="str">
            <v>1-11-38</v>
          </cell>
          <cell r="B1226" t="str">
            <v>Grifería de empotrar corta línea anti vandálica, incluye push</v>
          </cell>
          <cell r="C1226" t="str">
            <v>Un</v>
          </cell>
          <cell r="D1226">
            <v>1</v>
          </cell>
          <cell r="E1226">
            <v>541388</v>
          </cell>
        </row>
        <row r="1227">
          <cell r="A1227" t="str">
            <v>1-11-39</v>
          </cell>
          <cell r="B1227" t="str">
            <v>Fluxómetro de palanca para orinal</v>
          </cell>
          <cell r="C1227" t="str">
            <v>Un</v>
          </cell>
          <cell r="D1227">
            <v>1</v>
          </cell>
          <cell r="E1227">
            <v>911278</v>
          </cell>
        </row>
        <row r="1228">
          <cell r="A1228" t="str">
            <v>1-11-40</v>
          </cell>
          <cell r="B1228" t="str">
            <v>Tanque para agua, plástico de 250 lt, completo (flotador)</v>
          </cell>
          <cell r="C1228" t="str">
            <v>Un</v>
          </cell>
          <cell r="D1228">
            <v>1</v>
          </cell>
          <cell r="E1228">
            <v>282621</v>
          </cell>
        </row>
        <row r="1229">
          <cell r="A1229" t="str">
            <v>1-11-41</v>
          </cell>
          <cell r="B1229" t="str">
            <v>Tanque para agua, plástico de 500 lt, completo (flotador)</v>
          </cell>
          <cell r="C1229" t="str">
            <v>Un</v>
          </cell>
          <cell r="D1229">
            <v>1</v>
          </cell>
          <cell r="E1229">
            <v>380432</v>
          </cell>
        </row>
        <row r="1230">
          <cell r="A1230" t="str">
            <v>1-11-42</v>
          </cell>
          <cell r="B1230" t="str">
            <v>Tanque para agua, plástico de 1,000 lt, completo (flotador)</v>
          </cell>
          <cell r="C1230" t="str">
            <v>Un</v>
          </cell>
          <cell r="D1230">
            <v>1</v>
          </cell>
          <cell r="E1230">
            <v>492932</v>
          </cell>
        </row>
        <row r="1231">
          <cell r="A1231" t="str">
            <v>1-11-43</v>
          </cell>
          <cell r="B1231" t="str">
            <v>Pomos de porcelana</v>
          </cell>
          <cell r="C1231" t="str">
            <v>Par</v>
          </cell>
          <cell r="D1231">
            <v>1</v>
          </cell>
          <cell r="E1231">
            <v>26978</v>
          </cell>
        </row>
        <row r="1232">
          <cell r="A1232" t="str">
            <v xml:space="preserve"> 1- 12 PUNTOS HIDRÁULICOS</v>
          </cell>
          <cell r="B1232"/>
          <cell r="C1232"/>
          <cell r="D1232"/>
          <cell r="E1232"/>
        </row>
        <row r="1233">
          <cell r="A1233" t="str">
            <v>1-12-01</v>
          </cell>
          <cell r="B1233" t="str">
            <v>Acometida Domiciliaria de 1/2" tubería PF + UAD, L = 2 m</v>
          </cell>
          <cell r="C1233" t="str">
            <v>Un</v>
          </cell>
          <cell r="D1233">
            <v>1</v>
          </cell>
          <cell r="E1233">
            <v>93572</v>
          </cell>
        </row>
        <row r="1234">
          <cell r="A1234" t="str">
            <v>1-12-02</v>
          </cell>
          <cell r="B1234" t="str">
            <v>Acometida hidráulica en tubería PVC de 1/2"</v>
          </cell>
          <cell r="C1234" t="str">
            <v>M</v>
          </cell>
          <cell r="D1234">
            <v>1</v>
          </cell>
          <cell r="E1234">
            <v>9681</v>
          </cell>
        </row>
        <row r="1235">
          <cell r="A1235" t="str">
            <v>1-12-03</v>
          </cell>
          <cell r="B1235" t="str">
            <v>Acometida hidráulica en tubería PVC de 3/4"</v>
          </cell>
          <cell r="C1235" t="str">
            <v>M</v>
          </cell>
          <cell r="D1235">
            <v>1</v>
          </cell>
          <cell r="E1235">
            <v>10014</v>
          </cell>
        </row>
        <row r="1236">
          <cell r="A1236" t="str">
            <v>1-12-04</v>
          </cell>
          <cell r="B1236" t="str">
            <v>Acometida hidráulica en tubería PVC de 1"</v>
          </cell>
          <cell r="C1236" t="str">
            <v>M</v>
          </cell>
          <cell r="D1236">
            <v>1</v>
          </cell>
          <cell r="E1236">
            <v>10379</v>
          </cell>
        </row>
        <row r="1237">
          <cell r="A1237" t="str">
            <v>1-12-05</v>
          </cell>
          <cell r="B1237" t="str">
            <v>Punto hidráulico PVC de 1/2"  L prom = 3 m</v>
          </cell>
          <cell r="C1237" t="str">
            <v>Un</v>
          </cell>
          <cell r="D1237">
            <v>1</v>
          </cell>
          <cell r="E1237">
            <v>61910</v>
          </cell>
        </row>
        <row r="1238">
          <cell r="A1238" t="str">
            <v>1-12-06</v>
          </cell>
          <cell r="B1238" t="str">
            <v>Punto hidráulico CPVC 1/2" 100 PSI  L prom = 3 m</v>
          </cell>
          <cell r="C1238" t="str">
            <v>Un</v>
          </cell>
          <cell r="D1238">
            <v>1</v>
          </cell>
          <cell r="E1238">
            <v>78368</v>
          </cell>
        </row>
        <row r="1239">
          <cell r="A1239" t="str">
            <v>1-12-07</v>
          </cell>
          <cell r="B1239" t="str">
            <v>Punto hidráulico PVC de 3/4" L prom = 3 m</v>
          </cell>
          <cell r="C1239" t="str">
            <v>Un</v>
          </cell>
          <cell r="D1239">
            <v>1</v>
          </cell>
          <cell r="E1239">
            <v>61991</v>
          </cell>
        </row>
        <row r="1240">
          <cell r="A1240" t="str">
            <v>1-12-08</v>
          </cell>
          <cell r="B1240" t="str">
            <v>Punto hidráulico PVC de 1"  L prom = 3 m</v>
          </cell>
          <cell r="C1240" t="str">
            <v>Un</v>
          </cell>
          <cell r="D1240">
            <v>1</v>
          </cell>
          <cell r="E1240">
            <v>81471</v>
          </cell>
        </row>
        <row r="1241">
          <cell r="A1241" t="str">
            <v>1-12-09</v>
          </cell>
          <cell r="B1241" t="str">
            <v>Punto hidráulico PVC de 1 1/4"  L prom = 3 m</v>
          </cell>
          <cell r="C1241" t="str">
            <v>Un</v>
          </cell>
          <cell r="D1241">
            <v>1</v>
          </cell>
          <cell r="E1241">
            <v>83135</v>
          </cell>
        </row>
        <row r="1242">
          <cell r="A1242" t="str">
            <v>1-12-10</v>
          </cell>
          <cell r="B1242" t="str">
            <v xml:space="preserve">Punto hidráulico PVC de 1 1/2" L prom = 3 m </v>
          </cell>
          <cell r="C1242" t="str">
            <v>Pto</v>
          </cell>
          <cell r="D1242">
            <v>1</v>
          </cell>
          <cell r="E1242">
            <v>106696</v>
          </cell>
        </row>
        <row r="1243">
          <cell r="A1243" t="str">
            <v>1-12-11</v>
          </cell>
          <cell r="B1243" t="str">
            <v>Punto hidráulico PVC de 2" L prom = 3 m</v>
          </cell>
          <cell r="C1243" t="str">
            <v>Pto</v>
          </cell>
          <cell r="D1243">
            <v>1</v>
          </cell>
          <cell r="E1243">
            <v>158392</v>
          </cell>
        </row>
        <row r="1244">
          <cell r="A1244" t="str">
            <v>1-12-12</v>
          </cell>
          <cell r="B1244" t="str">
            <v>Punto hidráulico PVC de 3" L prom = 3 m</v>
          </cell>
          <cell r="C1244" t="str">
            <v>Pto</v>
          </cell>
          <cell r="D1244">
            <v>1</v>
          </cell>
          <cell r="E1244">
            <v>248668</v>
          </cell>
        </row>
        <row r="1245">
          <cell r="A1245" t="str">
            <v>1-12-13</v>
          </cell>
          <cell r="B1245" t="str">
            <v>Tubería PVC presión de 2" RDE 21</v>
          </cell>
          <cell r="C1245" t="str">
            <v>M</v>
          </cell>
          <cell r="D1245">
            <v>1</v>
          </cell>
          <cell r="E1245">
            <v>33877</v>
          </cell>
        </row>
        <row r="1246">
          <cell r="A1246" t="str">
            <v>1-12-14</v>
          </cell>
          <cell r="B1246" t="str">
            <v>Tubería PVC presión de 1 1/2" RDE 21</v>
          </cell>
          <cell r="C1246" t="str">
            <v>M</v>
          </cell>
          <cell r="D1246">
            <v>1</v>
          </cell>
          <cell r="E1246">
            <v>21054</v>
          </cell>
        </row>
        <row r="1247">
          <cell r="A1247" t="str">
            <v>1-12-15</v>
          </cell>
          <cell r="B1247" t="str">
            <v>Tubería PVC presión de 1 1/4" RDE 21</v>
          </cell>
          <cell r="C1247" t="str">
            <v>M</v>
          </cell>
          <cell r="D1247">
            <v>1</v>
          </cell>
          <cell r="E1247">
            <v>17823</v>
          </cell>
        </row>
        <row r="1248">
          <cell r="A1248" t="str">
            <v>1-12-16</v>
          </cell>
          <cell r="B1248" t="str">
            <v>Tubería PVC presión de 1" RDE 21</v>
          </cell>
          <cell r="C1248" t="str">
            <v>M</v>
          </cell>
          <cell r="D1248">
            <v>1</v>
          </cell>
          <cell r="E1248">
            <v>13367</v>
          </cell>
        </row>
        <row r="1249">
          <cell r="A1249" t="str">
            <v>1-12-17</v>
          </cell>
          <cell r="B1249" t="str">
            <v>Tubería PVC presión de 3/4" RDE 21</v>
          </cell>
          <cell r="C1249" t="str">
            <v>M</v>
          </cell>
          <cell r="D1249">
            <v>1</v>
          </cell>
          <cell r="E1249">
            <v>12491</v>
          </cell>
        </row>
        <row r="1250">
          <cell r="A1250" t="str">
            <v>1-12-18</v>
          </cell>
          <cell r="B1250" t="str">
            <v>Tubería PVC presión de 1/2" RDE 9</v>
          </cell>
          <cell r="C1250" t="str">
            <v>M</v>
          </cell>
          <cell r="D1250">
            <v>1</v>
          </cell>
          <cell r="E1250">
            <v>12669</v>
          </cell>
        </row>
        <row r="1251">
          <cell r="A1251" t="str">
            <v>1-12-19</v>
          </cell>
          <cell r="B1251" t="str">
            <v>Tubería CPVC presión de 1/2" 100 PSI</v>
          </cell>
          <cell r="C1251" t="str">
            <v>M</v>
          </cell>
          <cell r="D1251">
            <v>1</v>
          </cell>
          <cell r="E1251">
            <v>14209</v>
          </cell>
        </row>
        <row r="1252">
          <cell r="A1252" t="str">
            <v>1-12-20</v>
          </cell>
          <cell r="B1252" t="str">
            <v>Tubería PF + UAD de 1/2"</v>
          </cell>
          <cell r="C1252" t="str">
            <v>M</v>
          </cell>
          <cell r="D1252">
            <v>1</v>
          </cell>
          <cell r="E1252">
            <v>6743</v>
          </cell>
        </row>
        <row r="1253">
          <cell r="A1253" t="str">
            <v>1-12-21</v>
          </cell>
          <cell r="B1253" t="str">
            <v>Tubería PVC unión platino de 8"</v>
          </cell>
          <cell r="C1253" t="str">
            <v>M</v>
          </cell>
          <cell r="D1253">
            <v>1</v>
          </cell>
          <cell r="E1253">
            <v>231515</v>
          </cell>
        </row>
        <row r="1254">
          <cell r="A1254" t="str">
            <v>1-12-22</v>
          </cell>
          <cell r="B1254" t="str">
            <v>Tubería PVC unión platino de 6"</v>
          </cell>
          <cell r="C1254" t="str">
            <v>M</v>
          </cell>
          <cell r="D1254">
            <v>1</v>
          </cell>
          <cell r="E1254">
            <v>141513</v>
          </cell>
        </row>
        <row r="1255">
          <cell r="A1255" t="str">
            <v>1-12-23</v>
          </cell>
          <cell r="B1255" t="str">
            <v>Tubería PVC unión platino de 4"</v>
          </cell>
          <cell r="C1255" t="str">
            <v>M</v>
          </cell>
          <cell r="D1255">
            <v>1</v>
          </cell>
          <cell r="E1255">
            <v>71594</v>
          </cell>
        </row>
        <row r="1256">
          <cell r="A1256" t="str">
            <v>1-12-24</v>
          </cell>
          <cell r="B1256" t="str">
            <v>Tubería PVC unión platino de 3"</v>
          </cell>
          <cell r="C1256" t="str">
            <v>M</v>
          </cell>
          <cell r="D1256">
            <v>1</v>
          </cell>
          <cell r="E1256">
            <v>52307</v>
          </cell>
        </row>
        <row r="1257">
          <cell r="A1257" t="str">
            <v>1-12-25</v>
          </cell>
          <cell r="B1257" t="str">
            <v>Tubería PVC unión platino de 2 1/2"</v>
          </cell>
          <cell r="C1257" t="str">
            <v>M</v>
          </cell>
          <cell r="D1257">
            <v>1</v>
          </cell>
          <cell r="E1257">
            <v>37176</v>
          </cell>
        </row>
        <row r="1258">
          <cell r="A1258" t="str">
            <v>1-12-26</v>
          </cell>
          <cell r="B1258" t="str">
            <v>Tubería PVC unión platino de 2"</v>
          </cell>
          <cell r="C1258" t="str">
            <v>M</v>
          </cell>
          <cell r="D1258">
            <v>1</v>
          </cell>
          <cell r="E1258">
            <v>24056</v>
          </cell>
        </row>
        <row r="1259">
          <cell r="A1259" t="str">
            <v>1-12-27</v>
          </cell>
          <cell r="B1259" t="str">
            <v>Unión de reparación de 8"</v>
          </cell>
          <cell r="C1259" t="str">
            <v>Un</v>
          </cell>
          <cell r="D1259">
            <v>1</v>
          </cell>
          <cell r="E1259">
            <v>426523</v>
          </cell>
        </row>
        <row r="1260">
          <cell r="A1260" t="str">
            <v>1-12-28</v>
          </cell>
          <cell r="B1260" t="str">
            <v>Unión de reparación de 6"</v>
          </cell>
          <cell r="C1260" t="str">
            <v>Un</v>
          </cell>
          <cell r="D1260">
            <v>1</v>
          </cell>
          <cell r="E1260">
            <v>237814</v>
          </cell>
        </row>
        <row r="1261">
          <cell r="A1261" t="str">
            <v>1-12-29</v>
          </cell>
          <cell r="B1261" t="str">
            <v>Unión de reparación de 4"</v>
          </cell>
          <cell r="C1261" t="str">
            <v>Un</v>
          </cell>
          <cell r="D1261">
            <v>1</v>
          </cell>
          <cell r="E1261">
            <v>108050</v>
          </cell>
        </row>
        <row r="1262">
          <cell r="A1262" t="str">
            <v>1-12-30</v>
          </cell>
          <cell r="B1262" t="str">
            <v>Unión de reparación de 3"</v>
          </cell>
          <cell r="C1262" t="str">
            <v>Un</v>
          </cell>
          <cell r="D1262">
            <v>1</v>
          </cell>
          <cell r="E1262">
            <v>72208</v>
          </cell>
        </row>
        <row r="1263">
          <cell r="A1263" t="str">
            <v>1-12-31</v>
          </cell>
          <cell r="B1263" t="str">
            <v>Unión de reparación de 2 1/2"</v>
          </cell>
          <cell r="C1263" t="str">
            <v>Un</v>
          </cell>
          <cell r="D1263">
            <v>1</v>
          </cell>
          <cell r="E1263">
            <v>47094</v>
          </cell>
        </row>
        <row r="1264">
          <cell r="A1264" t="str">
            <v>1-12-32</v>
          </cell>
          <cell r="B1264" t="str">
            <v>Unión de reparación de 2"</v>
          </cell>
          <cell r="C1264" t="str">
            <v>Un</v>
          </cell>
          <cell r="D1264">
            <v>1</v>
          </cell>
          <cell r="E1264">
            <v>37594</v>
          </cell>
        </row>
        <row r="1265">
          <cell r="A1265" t="str">
            <v>1-12-33</v>
          </cell>
          <cell r="B1265" t="str">
            <v>Collar de derivación de 4" x 1/2"</v>
          </cell>
          <cell r="C1265" t="str">
            <v>Un</v>
          </cell>
          <cell r="D1265">
            <v>1</v>
          </cell>
          <cell r="E1265">
            <v>79118</v>
          </cell>
        </row>
        <row r="1266">
          <cell r="A1266" t="str">
            <v>1-12-34</v>
          </cell>
          <cell r="B1266" t="str">
            <v>Collar de derivación de 3" x 1/2"</v>
          </cell>
          <cell r="C1266" t="str">
            <v>Un</v>
          </cell>
          <cell r="D1266">
            <v>1</v>
          </cell>
          <cell r="E1266">
            <v>32094</v>
          </cell>
        </row>
        <row r="1267">
          <cell r="A1267" t="str">
            <v>1-12-35</v>
          </cell>
          <cell r="B1267" t="str">
            <v>Collar de derivación de 2 1/2" x 1/2"</v>
          </cell>
          <cell r="C1267" t="str">
            <v>Un</v>
          </cell>
          <cell r="D1267">
            <v>1</v>
          </cell>
          <cell r="E1267">
            <v>19294</v>
          </cell>
        </row>
        <row r="1268">
          <cell r="A1268" t="str">
            <v>1-12-36</v>
          </cell>
          <cell r="B1268" t="str">
            <v>Collar de derivación de 2" x 1/2"</v>
          </cell>
          <cell r="C1268" t="str">
            <v>Un</v>
          </cell>
          <cell r="D1268">
            <v>1</v>
          </cell>
          <cell r="E1268">
            <v>28994</v>
          </cell>
        </row>
        <row r="1269">
          <cell r="A1269" t="str">
            <v>1-12-37</v>
          </cell>
          <cell r="B1269" t="str">
            <v>Cheque de 1 1/2" 200 PSI en bronce</v>
          </cell>
          <cell r="C1269" t="str">
            <v>Un</v>
          </cell>
          <cell r="D1269">
            <v>1</v>
          </cell>
          <cell r="E1269">
            <v>394650</v>
          </cell>
        </row>
        <row r="1270">
          <cell r="A1270" t="str">
            <v>1-12-38</v>
          </cell>
          <cell r="B1270" t="str">
            <v>Cheque de 1" en bronce</v>
          </cell>
          <cell r="C1270" t="str">
            <v>Un</v>
          </cell>
          <cell r="D1270">
            <v>1</v>
          </cell>
          <cell r="E1270">
            <v>144168</v>
          </cell>
        </row>
        <row r="1271">
          <cell r="A1271" t="str">
            <v>1-12-39</v>
          </cell>
          <cell r="B1271" t="str">
            <v>Cheque de 1/2" en bronce</v>
          </cell>
          <cell r="C1271" t="str">
            <v>Un</v>
          </cell>
          <cell r="D1271">
            <v>1</v>
          </cell>
          <cell r="E1271">
            <v>73624</v>
          </cell>
        </row>
        <row r="1272">
          <cell r="A1272" t="str">
            <v>1-12-40</v>
          </cell>
          <cell r="B1272" t="str">
            <v>Cheque de 3/4" 200 PSI</v>
          </cell>
          <cell r="C1272" t="str">
            <v>Un</v>
          </cell>
          <cell r="D1272">
            <v>1</v>
          </cell>
          <cell r="E1272">
            <v>79489</v>
          </cell>
        </row>
        <row r="1273">
          <cell r="A1273" t="str">
            <v>1-12-41</v>
          </cell>
          <cell r="B1273" t="str">
            <v>Registro de corte de 1/2"</v>
          </cell>
          <cell r="C1273" t="str">
            <v>Un</v>
          </cell>
          <cell r="D1273">
            <v>1</v>
          </cell>
          <cell r="E1273">
            <v>37731</v>
          </cell>
        </row>
        <row r="1274">
          <cell r="A1274" t="str">
            <v>1-12-42</v>
          </cell>
          <cell r="B1274" t="str">
            <v>Llave de paso de 2" tipo Red White</v>
          </cell>
          <cell r="C1274" t="str">
            <v>Un</v>
          </cell>
          <cell r="D1274">
            <v>1</v>
          </cell>
          <cell r="E1274">
            <v>412734</v>
          </cell>
        </row>
        <row r="1275">
          <cell r="A1275" t="str">
            <v>1-12-43</v>
          </cell>
          <cell r="B1275" t="str">
            <v>Llave de paso de 1 1/2" tipo Red White</v>
          </cell>
          <cell r="C1275" t="str">
            <v>Un</v>
          </cell>
          <cell r="D1275">
            <v>1</v>
          </cell>
          <cell r="E1275">
            <v>332028</v>
          </cell>
        </row>
        <row r="1276">
          <cell r="A1276" t="str">
            <v>1-12-44</v>
          </cell>
          <cell r="B1276" t="str">
            <v>Llave de paso de 1" tipo Red White</v>
          </cell>
          <cell r="C1276" t="str">
            <v>Un</v>
          </cell>
          <cell r="D1276">
            <v>1</v>
          </cell>
          <cell r="E1276">
            <v>57884</v>
          </cell>
        </row>
        <row r="1277">
          <cell r="A1277" t="str">
            <v>1-12-45</v>
          </cell>
          <cell r="B1277" t="str">
            <v>Llave de paso de 3/4" tipo Red White</v>
          </cell>
          <cell r="C1277" t="str">
            <v>Un</v>
          </cell>
          <cell r="D1277">
            <v>1</v>
          </cell>
          <cell r="E1277">
            <v>162150</v>
          </cell>
        </row>
        <row r="1278">
          <cell r="A1278" t="str">
            <v>1-12-46</v>
          </cell>
          <cell r="B1278" t="str">
            <v>Llave de paso de 1/2" tipo Red White</v>
          </cell>
          <cell r="C1278" t="str">
            <v>Un</v>
          </cell>
          <cell r="D1278">
            <v>1</v>
          </cell>
          <cell r="E1278">
            <v>97561</v>
          </cell>
        </row>
        <row r="1279">
          <cell r="A1279" t="str">
            <v>1-12-47</v>
          </cell>
          <cell r="B1279" t="str">
            <v>Llave terminal cromada de 1/2"</v>
          </cell>
          <cell r="C1279" t="str">
            <v>Un</v>
          </cell>
          <cell r="D1279">
            <v>1</v>
          </cell>
          <cell r="E1279">
            <v>42884</v>
          </cell>
        </row>
        <row r="1280">
          <cell r="A1280" t="str">
            <v>1-12-48</v>
          </cell>
          <cell r="B1280" t="str">
            <v>Llave terminal de cobre roscada de 1/2"</v>
          </cell>
          <cell r="C1280" t="str">
            <v>Un</v>
          </cell>
          <cell r="D1280">
            <v>1</v>
          </cell>
          <cell r="E1280">
            <v>39884</v>
          </cell>
        </row>
        <row r="1281">
          <cell r="A1281" t="str">
            <v>1-12-49</v>
          </cell>
          <cell r="B1281" t="str">
            <v>Medidor de 1/2" volumétrico tipo "C"</v>
          </cell>
          <cell r="C1281" t="str">
            <v>Un</v>
          </cell>
          <cell r="D1281">
            <v>1</v>
          </cell>
          <cell r="E1281">
            <v>173664</v>
          </cell>
        </row>
        <row r="1282">
          <cell r="A1282" t="str">
            <v>1-12-50</v>
          </cell>
          <cell r="B1282" t="str">
            <v>Medidor de 3/4" volumétrico tipo "B"</v>
          </cell>
          <cell r="C1282" t="str">
            <v>Un</v>
          </cell>
          <cell r="D1282">
            <v>1</v>
          </cell>
          <cell r="E1282">
            <v>225973</v>
          </cell>
        </row>
        <row r="1283">
          <cell r="A1283" t="str">
            <v>1-12-51</v>
          </cell>
          <cell r="B1283" t="str">
            <v>Medidor de 1" volumétrico tipo "B"</v>
          </cell>
          <cell r="C1283" t="str">
            <v>Un</v>
          </cell>
          <cell r="D1283">
            <v>1</v>
          </cell>
          <cell r="E1283">
            <v>574003</v>
          </cell>
        </row>
        <row r="1284">
          <cell r="A1284" t="str">
            <v>1-12-52</v>
          </cell>
          <cell r="B1284" t="str">
            <v>Cinta PVC V - 10</v>
          </cell>
          <cell r="C1284" t="str">
            <v>M</v>
          </cell>
          <cell r="D1284">
            <v>1</v>
          </cell>
          <cell r="E1284">
            <v>31061</v>
          </cell>
        </row>
        <row r="1285">
          <cell r="A1285" t="str">
            <v>1-12-53</v>
          </cell>
          <cell r="B1285" t="str">
            <v>Cinta PVC V - 15</v>
          </cell>
          <cell r="C1285" t="str">
            <v>M</v>
          </cell>
          <cell r="D1285">
            <v>1</v>
          </cell>
          <cell r="E1285">
            <v>44568</v>
          </cell>
        </row>
        <row r="1286">
          <cell r="A1286" t="str">
            <v>1-12-54</v>
          </cell>
          <cell r="B1286" t="str">
            <v>Hidrante tipo Milán de 3" extremo brida, incluye válvula sello de bronce y kit de nivelación</v>
          </cell>
          <cell r="C1286" t="str">
            <v>Un</v>
          </cell>
          <cell r="D1286">
            <v>1</v>
          </cell>
          <cell r="E1286">
            <v>3197640</v>
          </cell>
        </row>
        <row r="1287">
          <cell r="A1287" t="str">
            <v>1-12-55</v>
          </cell>
          <cell r="B1287" t="str">
            <v>Hidrante tipo Milán de 3" extremo liso, incluye válvula sello elástico y kit de  nivelación</v>
          </cell>
          <cell r="C1287" t="str">
            <v>Un</v>
          </cell>
          <cell r="D1287">
            <v>1</v>
          </cell>
          <cell r="E1287">
            <v>2859805</v>
          </cell>
        </row>
        <row r="1288">
          <cell r="A1288" t="str">
            <v>1-12-56</v>
          </cell>
          <cell r="B1288" t="str">
            <v>Gabinete contra incendios completo tipo 3, incluye válvula</v>
          </cell>
          <cell r="C1288" t="str">
            <v>Un</v>
          </cell>
          <cell r="D1288">
            <v>1</v>
          </cell>
          <cell r="E1288">
            <v>1029933</v>
          </cell>
        </row>
        <row r="1289">
          <cell r="A1289" t="str">
            <v>1-12-57</v>
          </cell>
          <cell r="B1289" t="str">
            <v>Tapa plástica de registro de 0,20 x 0,20 m</v>
          </cell>
          <cell r="C1289" t="str">
            <v>Un</v>
          </cell>
          <cell r="D1289">
            <v>1</v>
          </cell>
          <cell r="E1289">
            <v>208551</v>
          </cell>
        </row>
        <row r="1290">
          <cell r="A1290" t="str">
            <v>1- 13 PUNTOS SANITARIOS</v>
          </cell>
          <cell r="B1290"/>
          <cell r="C1290"/>
          <cell r="D1290"/>
          <cell r="E1290"/>
        </row>
        <row r="1291">
          <cell r="A1291" t="str">
            <v>1-13-01</v>
          </cell>
          <cell r="B1291" t="str">
            <v>Tubería PVC agua lluvia de 2"</v>
          </cell>
          <cell r="C1291" t="str">
            <v>M</v>
          </cell>
          <cell r="D1291">
            <v>1</v>
          </cell>
          <cell r="E1291">
            <v>20038</v>
          </cell>
        </row>
        <row r="1292">
          <cell r="A1292" t="str">
            <v>1-13-02</v>
          </cell>
          <cell r="B1292" t="str">
            <v>Tubería PVC agua lluvia de 3"</v>
          </cell>
          <cell r="C1292" t="str">
            <v>M</v>
          </cell>
          <cell r="D1292">
            <v>1</v>
          </cell>
          <cell r="E1292">
            <v>27161</v>
          </cell>
        </row>
        <row r="1293">
          <cell r="A1293" t="str">
            <v>1-13-03</v>
          </cell>
          <cell r="B1293" t="str">
            <v>Tubería PVC agua lluvia de 4"</v>
          </cell>
          <cell r="C1293" t="str">
            <v>M</v>
          </cell>
          <cell r="D1293">
            <v>1</v>
          </cell>
          <cell r="E1293">
            <v>40247</v>
          </cell>
        </row>
        <row r="1294">
          <cell r="A1294" t="str">
            <v>1-13-04</v>
          </cell>
          <cell r="B1294" t="str">
            <v>Bajante PVC agua lluvia de 3"</v>
          </cell>
          <cell r="C1294" t="str">
            <v>M</v>
          </cell>
          <cell r="D1294">
            <v>1</v>
          </cell>
          <cell r="E1294">
            <v>38252</v>
          </cell>
        </row>
        <row r="1295">
          <cell r="A1295" t="str">
            <v>1-13-05</v>
          </cell>
          <cell r="B1295" t="str">
            <v>Bajante PVC agua lluvia de 4"</v>
          </cell>
          <cell r="C1295" t="str">
            <v>M</v>
          </cell>
          <cell r="D1295">
            <v>1</v>
          </cell>
          <cell r="E1295">
            <v>51338</v>
          </cell>
        </row>
        <row r="1296">
          <cell r="A1296" t="str">
            <v>1-13-06</v>
          </cell>
          <cell r="B1296" t="str">
            <v>Bajante PVC agua lluvia cuadrado</v>
          </cell>
          <cell r="C1296" t="str">
            <v>M</v>
          </cell>
          <cell r="D1296">
            <v>1</v>
          </cell>
          <cell r="E1296">
            <v>54177</v>
          </cell>
        </row>
        <row r="1297">
          <cell r="A1297" t="str">
            <v>1-13-07</v>
          </cell>
          <cell r="B1297" t="str">
            <v>Canal PVC tipo Amazonas o similar</v>
          </cell>
          <cell r="C1297" t="str">
            <v>M</v>
          </cell>
          <cell r="D1297">
            <v>1</v>
          </cell>
          <cell r="E1297">
            <v>52505</v>
          </cell>
        </row>
        <row r="1298">
          <cell r="A1298" t="str">
            <v>1-13-08</v>
          </cell>
          <cell r="B1298" t="str">
            <v>Tubería PVC de ventilación de 2", incluye accesorios</v>
          </cell>
          <cell r="C1298" t="str">
            <v>M</v>
          </cell>
          <cell r="D1298">
            <v>1</v>
          </cell>
          <cell r="E1298">
            <v>26861</v>
          </cell>
        </row>
        <row r="1299">
          <cell r="A1299" t="str">
            <v>1-13-09</v>
          </cell>
          <cell r="B1299" t="str">
            <v>Tubería PVC de ventilación de 3", incluye accesorios</v>
          </cell>
          <cell r="C1299" t="str">
            <v>M</v>
          </cell>
          <cell r="D1299">
            <v>1</v>
          </cell>
          <cell r="E1299">
            <v>31769</v>
          </cell>
        </row>
        <row r="1300">
          <cell r="A1300" t="str">
            <v>1-13-10</v>
          </cell>
          <cell r="B1300" t="str">
            <v>Tubería PVC sanitaria de 2", incluye accesorios</v>
          </cell>
          <cell r="C1300" t="str">
            <v>M</v>
          </cell>
          <cell r="D1300">
            <v>1</v>
          </cell>
          <cell r="E1300">
            <v>29303</v>
          </cell>
        </row>
        <row r="1301">
          <cell r="A1301" t="str">
            <v>1-13-11</v>
          </cell>
          <cell r="B1301" t="str">
            <v>Tubería PVC sanitaria de 3", incluye accesorios</v>
          </cell>
          <cell r="C1301" t="str">
            <v>M</v>
          </cell>
          <cell r="D1301">
            <v>1</v>
          </cell>
          <cell r="E1301">
            <v>40135</v>
          </cell>
        </row>
        <row r="1302">
          <cell r="A1302" t="str">
            <v>1-13-12</v>
          </cell>
          <cell r="B1302" t="str">
            <v>Tubería PVC sanitaria de 4", incluye accesorios</v>
          </cell>
          <cell r="C1302" t="str">
            <v>M</v>
          </cell>
          <cell r="D1302">
            <v>1</v>
          </cell>
          <cell r="E1302">
            <v>53073</v>
          </cell>
        </row>
        <row r="1303">
          <cell r="A1303" t="str">
            <v>1-13-13</v>
          </cell>
          <cell r="B1303" t="str">
            <v>Tubería PVC sanitaria de 6", incluye accesorios</v>
          </cell>
          <cell r="C1303" t="str">
            <v>M</v>
          </cell>
          <cell r="D1303">
            <v>1</v>
          </cell>
          <cell r="E1303">
            <v>95360</v>
          </cell>
        </row>
        <row r="1304">
          <cell r="A1304" t="str">
            <v>1-13-14</v>
          </cell>
          <cell r="B1304" t="str">
            <v>Punto sanitario PVC de 2" l prom = 3 m</v>
          </cell>
          <cell r="C1304" t="str">
            <v>Pto</v>
          </cell>
          <cell r="D1304">
            <v>1</v>
          </cell>
          <cell r="E1304">
            <v>127498</v>
          </cell>
        </row>
        <row r="1305">
          <cell r="A1305" t="str">
            <v>1-13-15</v>
          </cell>
          <cell r="B1305" t="str">
            <v>Punto sanitario PVC de 3" l prom = 3 m</v>
          </cell>
          <cell r="C1305" t="str">
            <v>Pto</v>
          </cell>
          <cell r="D1305">
            <v>1</v>
          </cell>
          <cell r="E1305">
            <v>221046</v>
          </cell>
        </row>
        <row r="1306">
          <cell r="A1306" t="str">
            <v>1-13-16</v>
          </cell>
          <cell r="B1306" t="str">
            <v>Punto sanitario PVC de 4" l prom = 3 m</v>
          </cell>
          <cell r="C1306" t="str">
            <v>Pto</v>
          </cell>
          <cell r="D1306">
            <v>1</v>
          </cell>
          <cell r="E1306">
            <v>353735</v>
          </cell>
        </row>
        <row r="1307">
          <cell r="A1307" t="str">
            <v>1-13-17</v>
          </cell>
          <cell r="B1307" t="str">
            <v>Tubería PVC perforada de 2 1/2" (65 mm)</v>
          </cell>
          <cell r="C1307" t="str">
            <v>M</v>
          </cell>
          <cell r="D1307">
            <v>1</v>
          </cell>
          <cell r="E1307">
            <v>27942</v>
          </cell>
        </row>
        <row r="1308">
          <cell r="A1308" t="str">
            <v>1-13-18</v>
          </cell>
          <cell r="B1308" t="str">
            <v>Tubería PVC perforada de 4" (100 mm)</v>
          </cell>
          <cell r="C1308" t="str">
            <v>M</v>
          </cell>
          <cell r="D1308">
            <v>1</v>
          </cell>
          <cell r="E1308">
            <v>32815</v>
          </cell>
        </row>
        <row r="1309">
          <cell r="A1309" t="str">
            <v>1-13-19</v>
          </cell>
          <cell r="B1309" t="str">
            <v>Tubería PVC perforada de 6" (160 mm)</v>
          </cell>
          <cell r="C1309" t="str">
            <v>M</v>
          </cell>
          <cell r="D1309">
            <v>1</v>
          </cell>
          <cell r="E1309">
            <v>64927</v>
          </cell>
        </row>
        <row r="1310">
          <cell r="A1310" t="str">
            <v>1-13-20</v>
          </cell>
          <cell r="B1310" t="str">
            <v>Tubería PVC perforada de 8" (200 mm)</v>
          </cell>
          <cell r="C1310" t="str">
            <v>M</v>
          </cell>
          <cell r="D1310">
            <v>1</v>
          </cell>
          <cell r="E1310">
            <v>142825</v>
          </cell>
        </row>
        <row r="1311">
          <cell r="A1311" t="str">
            <v>1-13-21</v>
          </cell>
          <cell r="B1311" t="str">
            <v>Tubería PVC de alcantarillado de pared estructural d = 45", exterior liso</v>
          </cell>
          <cell r="C1311" t="str">
            <v>M</v>
          </cell>
          <cell r="D1311">
            <v>1</v>
          </cell>
          <cell r="E1311">
            <v>2278221</v>
          </cell>
        </row>
        <row r="1312">
          <cell r="A1312" t="str">
            <v>1-13-22</v>
          </cell>
          <cell r="B1312" t="str">
            <v>Tubería PVC de alcantarillado de pared estructural d = 48", exterior liso</v>
          </cell>
          <cell r="C1312" t="str">
            <v>M</v>
          </cell>
          <cell r="D1312">
            <v>1</v>
          </cell>
          <cell r="E1312">
            <v>2800817</v>
          </cell>
        </row>
        <row r="1313">
          <cell r="A1313" t="str">
            <v>1-13-23</v>
          </cell>
          <cell r="B1313" t="str">
            <v>Tubería PVC de alcantarillado de pared estructural d = 51", exterior liso</v>
          </cell>
          <cell r="C1313" t="str">
            <v>M</v>
          </cell>
          <cell r="D1313">
            <v>1</v>
          </cell>
          <cell r="E1313">
            <v>2671116</v>
          </cell>
        </row>
        <row r="1314">
          <cell r="A1314" t="str">
            <v>1-13-24</v>
          </cell>
          <cell r="B1314" t="str">
            <v>Tubería PVC de alcantarillado de pared estructural d = 54", exterior liso</v>
          </cell>
          <cell r="C1314" t="str">
            <v>M</v>
          </cell>
          <cell r="D1314">
            <v>1</v>
          </cell>
          <cell r="E1314">
            <v>2823958</v>
          </cell>
        </row>
        <row r="1315">
          <cell r="A1315" t="str">
            <v>1-13-25</v>
          </cell>
          <cell r="B1315" t="str">
            <v>Tubería PVC de alcantarillado de pared estructural d = 57", exterior liso. No tomar en cuenta</v>
          </cell>
          <cell r="C1315" t="str">
            <v>M</v>
          </cell>
          <cell r="D1315">
            <v>1</v>
          </cell>
          <cell r="E1315">
            <v>0</v>
          </cell>
        </row>
        <row r="1316">
          <cell r="A1316" t="str">
            <v>1-13-26</v>
          </cell>
          <cell r="B1316" t="str">
            <v>Tubería PVC de alcantarillado de pared estructural d = 60", exterior liso. No tomar en cuenta</v>
          </cell>
          <cell r="C1316" t="str">
            <v>M</v>
          </cell>
          <cell r="D1316">
            <v>1</v>
          </cell>
          <cell r="E1316">
            <v>0</v>
          </cell>
        </row>
        <row r="1317">
          <cell r="A1317" t="str">
            <v>1-13-27</v>
          </cell>
          <cell r="B1317" t="str">
            <v>Tubería en concreto vibrada unión caucho de 10" C 2</v>
          </cell>
          <cell r="C1317" t="str">
            <v>M</v>
          </cell>
          <cell r="D1317">
            <v>1</v>
          </cell>
          <cell r="E1317">
            <v>55643</v>
          </cell>
        </row>
        <row r="1318">
          <cell r="A1318" t="str">
            <v>1-13-28</v>
          </cell>
          <cell r="B1318" t="str">
            <v>Tubería en concreto vibrada unión caucho de 12" C 2</v>
          </cell>
          <cell r="C1318" t="str">
            <v>M</v>
          </cell>
          <cell r="D1318">
            <v>1</v>
          </cell>
          <cell r="E1318">
            <v>73623</v>
          </cell>
        </row>
        <row r="1319">
          <cell r="A1319" t="str">
            <v>1-13-29</v>
          </cell>
          <cell r="B1319" t="str">
            <v>Tubería en concreto vibrada unión caucho de 15" C 2</v>
          </cell>
          <cell r="C1319" t="str">
            <v>M</v>
          </cell>
          <cell r="D1319">
            <v>1</v>
          </cell>
          <cell r="E1319">
            <v>112427</v>
          </cell>
        </row>
        <row r="1320">
          <cell r="A1320" t="str">
            <v>1-13-30</v>
          </cell>
          <cell r="B1320" t="str">
            <v>Tubería en concreto vibrada unión caucho de 16" C 2</v>
          </cell>
          <cell r="C1320" t="str">
            <v>M</v>
          </cell>
          <cell r="D1320">
            <v>1</v>
          </cell>
          <cell r="E1320">
            <v>114656</v>
          </cell>
        </row>
        <row r="1321">
          <cell r="A1321" t="str">
            <v>1-13-31</v>
          </cell>
          <cell r="B1321" t="str">
            <v>Tubería en concreto vibrada unión caucho de 18" C 2</v>
          </cell>
          <cell r="C1321" t="str">
            <v>M</v>
          </cell>
          <cell r="D1321">
            <v>1</v>
          </cell>
          <cell r="E1321">
            <v>155430</v>
          </cell>
        </row>
        <row r="1322">
          <cell r="A1322" t="str">
            <v>1-13-32</v>
          </cell>
          <cell r="B1322" t="str">
            <v>Tubería en concreto vibrada unión caucho de 21" C 2</v>
          </cell>
          <cell r="C1322" t="str">
            <v>M</v>
          </cell>
          <cell r="D1322">
            <v>1</v>
          </cell>
          <cell r="E1322">
            <v>188356</v>
          </cell>
        </row>
        <row r="1323">
          <cell r="A1323" t="str">
            <v>1-13-33</v>
          </cell>
          <cell r="B1323" t="str">
            <v>Tubería en concreto vibrada unión caucho de 24" C 2</v>
          </cell>
          <cell r="C1323" t="str">
            <v>M</v>
          </cell>
          <cell r="D1323">
            <v>1</v>
          </cell>
          <cell r="E1323">
            <v>278549</v>
          </cell>
        </row>
        <row r="1324">
          <cell r="A1324" t="str">
            <v>1-13-34</v>
          </cell>
          <cell r="B1324" t="str">
            <v>Tubería en concreto vibrada reforzada unión caucho de 24" C 2</v>
          </cell>
          <cell r="C1324" t="str">
            <v>M</v>
          </cell>
          <cell r="D1324">
            <v>1</v>
          </cell>
          <cell r="E1324">
            <v>345750</v>
          </cell>
        </row>
        <row r="1325">
          <cell r="A1325" t="str">
            <v>1-13-35</v>
          </cell>
          <cell r="B1325" t="str">
            <v>Tubería en concreto vibrada reforzada unión caucho de 30" C 2</v>
          </cell>
          <cell r="C1325" t="str">
            <v>M</v>
          </cell>
          <cell r="D1325">
            <v>1</v>
          </cell>
          <cell r="E1325">
            <v>544875</v>
          </cell>
        </row>
        <row r="1326">
          <cell r="A1326" t="str">
            <v>1-13-36</v>
          </cell>
          <cell r="B1326" t="str">
            <v>Tubería en concreto vibrada reforzada unión caucho de 36" C 2</v>
          </cell>
          <cell r="C1326" t="str">
            <v>M</v>
          </cell>
          <cell r="D1326">
            <v>1</v>
          </cell>
          <cell r="E1326">
            <v>696412</v>
          </cell>
        </row>
        <row r="1327">
          <cell r="A1327" t="str">
            <v>1-13-37</v>
          </cell>
          <cell r="B1327" t="str">
            <v>Tubería en concreto vibrada reforzada unión caucho de 40" C 2</v>
          </cell>
          <cell r="C1327" t="str">
            <v>M</v>
          </cell>
          <cell r="D1327">
            <v>1</v>
          </cell>
          <cell r="E1327">
            <v>826007</v>
          </cell>
        </row>
        <row r="1328">
          <cell r="A1328" t="str">
            <v>1-13-38</v>
          </cell>
          <cell r="B1328" t="str">
            <v>Tubería en concreto vibrada reforzada unión caucho de 48" C 2</v>
          </cell>
          <cell r="C1328" t="str">
            <v>M</v>
          </cell>
          <cell r="D1328">
            <v>1</v>
          </cell>
          <cell r="E1328">
            <v>1055544</v>
          </cell>
        </row>
        <row r="1329">
          <cell r="A1329" t="str">
            <v>1-13-39</v>
          </cell>
          <cell r="B1329" t="str">
            <v>Tubería en concreto vibrada reforzada unión caucho de 52" C 2</v>
          </cell>
          <cell r="C1329" t="str">
            <v>M</v>
          </cell>
          <cell r="D1329">
            <v>1</v>
          </cell>
          <cell r="E1329">
            <v>1269953</v>
          </cell>
        </row>
        <row r="1330">
          <cell r="A1330" t="str">
            <v>1-13-40</v>
          </cell>
          <cell r="B1330" t="str">
            <v>Tubería en concreto vibrada reforzada unión caucho de 60" C 2</v>
          </cell>
          <cell r="C1330" t="str">
            <v>M</v>
          </cell>
          <cell r="D1330">
            <v>1</v>
          </cell>
          <cell r="E1330">
            <v>1498898</v>
          </cell>
        </row>
        <row r="1331">
          <cell r="A1331" t="str">
            <v>1-13-41</v>
          </cell>
          <cell r="B1331" t="str">
            <v>Tubería PVC de alcantarillado de pared estructural d =  4", exterior corrugado</v>
          </cell>
          <cell r="C1331" t="str">
            <v>M</v>
          </cell>
          <cell r="D1331">
            <v>1</v>
          </cell>
          <cell r="E1331">
            <v>31097</v>
          </cell>
        </row>
        <row r="1332">
          <cell r="A1332" t="str">
            <v>1-13-42</v>
          </cell>
          <cell r="B1332" t="str">
            <v>Tubería PVC de alcantarillado de pared estructural d =  6", exterior corrugado</v>
          </cell>
          <cell r="C1332" t="str">
            <v>M</v>
          </cell>
          <cell r="D1332">
            <v>1</v>
          </cell>
          <cell r="E1332">
            <v>54551</v>
          </cell>
        </row>
        <row r="1333">
          <cell r="A1333" t="str">
            <v>1-13-43</v>
          </cell>
          <cell r="B1333" t="str">
            <v>Tubería PVC de alcantarillado de pared estructural d =  8", exterior corrugado</v>
          </cell>
          <cell r="C1333" t="str">
            <v>M</v>
          </cell>
          <cell r="D1333">
            <v>1</v>
          </cell>
          <cell r="E1333">
            <v>77872</v>
          </cell>
        </row>
        <row r="1334">
          <cell r="A1334" t="str">
            <v>1-13-44</v>
          </cell>
          <cell r="B1334" t="str">
            <v>Tubería PVC de alcantarillado de pared estructural d =  10", exterior corrugado</v>
          </cell>
          <cell r="C1334" t="str">
            <v>M</v>
          </cell>
          <cell r="D1334">
            <v>1</v>
          </cell>
          <cell r="E1334">
            <v>110444</v>
          </cell>
        </row>
        <row r="1335">
          <cell r="A1335" t="str">
            <v>1-13-45</v>
          </cell>
          <cell r="B1335" t="str">
            <v>Tubería PVC de alcantarillado de pared estructural d =  12", exterior corrugado</v>
          </cell>
          <cell r="C1335" t="str">
            <v>M</v>
          </cell>
          <cell r="D1335">
            <v>1</v>
          </cell>
          <cell r="E1335">
            <v>154883</v>
          </cell>
        </row>
        <row r="1336">
          <cell r="A1336" t="str">
            <v>1-13-46</v>
          </cell>
          <cell r="B1336" t="str">
            <v>Tubería PVC de alcantarillado de pared estructural d =  16", exterior corrugado</v>
          </cell>
          <cell r="C1336" t="str">
            <v>M</v>
          </cell>
          <cell r="D1336">
            <v>1</v>
          </cell>
          <cell r="E1336">
            <v>277090</v>
          </cell>
        </row>
        <row r="1337">
          <cell r="A1337" t="str">
            <v>1-13-47</v>
          </cell>
          <cell r="B1337" t="str">
            <v>Tubería PVC de alcantarillado de pared estructural d = 24", exterior corrugado</v>
          </cell>
          <cell r="C1337" t="str">
            <v>M</v>
          </cell>
          <cell r="D1337">
            <v>1</v>
          </cell>
          <cell r="E1337">
            <v>611905</v>
          </cell>
        </row>
        <row r="1338">
          <cell r="A1338" t="str">
            <v>1-13-48</v>
          </cell>
          <cell r="B1338" t="str">
            <v>Tubería PVC de alcantarillado de pared estructural d = 27", exterior corrugado</v>
          </cell>
          <cell r="C1338" t="str">
            <v>M</v>
          </cell>
          <cell r="D1338">
            <v>1</v>
          </cell>
          <cell r="E1338">
            <v>723062</v>
          </cell>
        </row>
        <row r="1339">
          <cell r="A1339" t="str">
            <v>1-13-49</v>
          </cell>
          <cell r="B1339" t="str">
            <v>Tubería PVC de alcantarillado de pared estructural d = 30", exterior corrugado</v>
          </cell>
          <cell r="C1339" t="str">
            <v>M</v>
          </cell>
          <cell r="D1339">
            <v>1</v>
          </cell>
          <cell r="E1339">
            <v>888645</v>
          </cell>
        </row>
        <row r="1340">
          <cell r="A1340" t="str">
            <v>1-13-50</v>
          </cell>
          <cell r="B1340" t="str">
            <v>Tubería PVC de alcantarillado de pared estructural d = 36", exterior corrugado</v>
          </cell>
          <cell r="C1340" t="str">
            <v>M</v>
          </cell>
          <cell r="D1340">
            <v>1</v>
          </cell>
          <cell r="E1340">
            <v>1616919</v>
          </cell>
        </row>
        <row r="1341">
          <cell r="A1341" t="str">
            <v>1-13-51</v>
          </cell>
          <cell r="B1341" t="str">
            <v>Tubería PVC de alcantarillado de pared estructural d = 42", exterior corrugado</v>
          </cell>
          <cell r="C1341" t="str">
            <v>M</v>
          </cell>
          <cell r="D1341">
            <v>1</v>
          </cell>
          <cell r="E1341">
            <v>2518073</v>
          </cell>
        </row>
        <row r="1342">
          <cell r="A1342" t="str">
            <v>1-13-52</v>
          </cell>
          <cell r="B1342" t="str">
            <v>Silla Yee PVC de pared estructural 400 X 160</v>
          </cell>
          <cell r="C1342" t="str">
            <v>Un</v>
          </cell>
          <cell r="D1342">
            <v>1</v>
          </cell>
          <cell r="E1342">
            <v>397280</v>
          </cell>
        </row>
        <row r="1343">
          <cell r="A1343" t="str">
            <v>1-13-53</v>
          </cell>
          <cell r="B1343" t="str">
            <v>Silla Yee PVC de pared estructural 450 x 160</v>
          </cell>
          <cell r="C1343" t="str">
            <v>Un</v>
          </cell>
          <cell r="D1343">
            <v>1</v>
          </cell>
          <cell r="E1343">
            <v>426135</v>
          </cell>
        </row>
        <row r="1344">
          <cell r="A1344" t="str">
            <v>1-13-54</v>
          </cell>
          <cell r="B1344" t="str">
            <v>Silla Yee PVC de pared estructural 500 x 160</v>
          </cell>
          <cell r="C1344" t="str">
            <v>Un</v>
          </cell>
          <cell r="D1344">
            <v>1</v>
          </cell>
          <cell r="E1344">
            <v>632809</v>
          </cell>
        </row>
        <row r="1345">
          <cell r="A1345" t="str">
            <v>1-13-55</v>
          </cell>
          <cell r="B1345" t="str">
            <v>Geodrén circular de 4" l = 1,00 m</v>
          </cell>
          <cell r="C1345" t="str">
            <v>M2</v>
          </cell>
          <cell r="D1345">
            <v>1</v>
          </cell>
          <cell r="E1345">
            <v>89340</v>
          </cell>
        </row>
        <row r="1346">
          <cell r="A1346" t="str">
            <v>1-13-56</v>
          </cell>
          <cell r="B1346" t="str">
            <v>Geodrén circular de 2 1/2" l = 1,00 m</v>
          </cell>
          <cell r="C1346" t="str">
            <v>M2</v>
          </cell>
          <cell r="D1346">
            <v>1</v>
          </cell>
          <cell r="E1346">
            <v>107885</v>
          </cell>
        </row>
        <row r="1347">
          <cell r="A1347" t="str">
            <v>1-13-57</v>
          </cell>
          <cell r="B1347" t="str">
            <v>Geodrén circular de 6" l = 1,00 m</v>
          </cell>
          <cell r="C1347" t="str">
            <v>M2</v>
          </cell>
          <cell r="D1347">
            <v>1</v>
          </cell>
          <cell r="E1347">
            <v>118172</v>
          </cell>
        </row>
        <row r="1348">
          <cell r="A1348" t="str">
            <v>1-13-58</v>
          </cell>
          <cell r="B1348" t="str">
            <v>Geodrén circular de 8" l = 1,00 m</v>
          </cell>
          <cell r="C1348" t="str">
            <v>M2</v>
          </cell>
          <cell r="D1348">
            <v>1</v>
          </cell>
          <cell r="E1348">
            <v>177150</v>
          </cell>
        </row>
        <row r="1349">
          <cell r="A1349" t="str">
            <v>1-13-59</v>
          </cell>
          <cell r="B1349" t="str">
            <v>Geodrén planar l = 1,00 m</v>
          </cell>
          <cell r="C1349" t="str">
            <v>M2</v>
          </cell>
          <cell r="D1349">
            <v>1</v>
          </cell>
          <cell r="E1349">
            <v>34506</v>
          </cell>
        </row>
        <row r="1350">
          <cell r="A1350" t="str">
            <v>1-13-60</v>
          </cell>
          <cell r="B1350" t="str">
            <v>Adaptador bajante PVC agua lluvia cuadrado 3 x 3</v>
          </cell>
          <cell r="C1350" t="str">
            <v>Un</v>
          </cell>
          <cell r="D1350">
            <v>1</v>
          </cell>
          <cell r="E1350">
            <v>12100</v>
          </cell>
        </row>
        <row r="1351">
          <cell r="A1351" t="str">
            <v>1-13-61</v>
          </cell>
          <cell r="B1351" t="str">
            <v>Sistema séptico domiciliario 2000 lt</v>
          </cell>
          <cell r="C1351" t="str">
            <v>Un</v>
          </cell>
          <cell r="D1351">
            <v>1</v>
          </cell>
          <cell r="E1351">
            <v>6298999</v>
          </cell>
        </row>
        <row r="1352">
          <cell r="A1352" t="str">
            <v>1-13-62</v>
          </cell>
          <cell r="B1352" t="str">
            <v>Sistema séptico domiciliario prefabricado 4000 lt</v>
          </cell>
          <cell r="C1352" t="str">
            <v>Un</v>
          </cell>
          <cell r="D1352">
            <v>1</v>
          </cell>
          <cell r="E1352">
            <v>13616648</v>
          </cell>
        </row>
        <row r="1353">
          <cell r="A1353" t="str">
            <v>1-13-63</v>
          </cell>
          <cell r="B1353" t="str">
            <v>Trampa de grasa 250 lt</v>
          </cell>
          <cell r="C1353" t="str">
            <v>Un</v>
          </cell>
          <cell r="D1353">
            <v>1</v>
          </cell>
          <cell r="E1353">
            <v>548821</v>
          </cell>
        </row>
        <row r="1354">
          <cell r="A1354" t="str">
            <v>1-13-64</v>
          </cell>
          <cell r="B1354" t="str">
            <v>Mantenimiento de pozos sépticos para baterías de 3 unidades</v>
          </cell>
          <cell r="C1354" t="str">
            <v>Un</v>
          </cell>
          <cell r="D1354">
            <v>1</v>
          </cell>
          <cell r="E1354">
            <v>301370</v>
          </cell>
        </row>
        <row r="1355">
          <cell r="A1355" t="str">
            <v>1 - 14 ELEMENTOS ELÉCTRICOS</v>
          </cell>
          <cell r="B1355"/>
          <cell r="C1355"/>
          <cell r="D1355"/>
          <cell r="E1355"/>
        </row>
        <row r="1356">
          <cell r="A1356" t="str">
            <v>1-14-01</v>
          </cell>
          <cell r="B1356" t="str">
            <v>Tablero monofásico 6 circuitos con barraje de 75 A, barrajes de neutro y tierra. Incluye una protección de 1 x 20 A 10 KA. Empotrado</v>
          </cell>
          <cell r="C1356" t="str">
            <v>Un</v>
          </cell>
          <cell r="D1356">
            <v>1</v>
          </cell>
          <cell r="E1356">
            <v>141402</v>
          </cell>
        </row>
        <row r="1357">
          <cell r="A1357" t="str">
            <v>1-14-02</v>
          </cell>
          <cell r="B1357" t="str">
            <v>Tablero bifásico 4 circuitos con barraje de 75 A, barrajes de neutro y tierra. Incluye una protección de 1 x 20 A 10 KA. Empotrado</v>
          </cell>
          <cell r="C1357" t="str">
            <v>Un</v>
          </cell>
          <cell r="D1357">
            <v>1</v>
          </cell>
          <cell r="E1357">
            <v>143065</v>
          </cell>
        </row>
        <row r="1358">
          <cell r="A1358" t="str">
            <v>1-14-03</v>
          </cell>
          <cell r="B1358" t="str">
            <v>Tablero bifásico 8 circuitos con barrajes de 125 A, barrajes de neutro y tierra, chapa. Incluye una protección de 2 x 20 A 10 KA y una protección de 1 x 20 A 10 KA. Empotrado</v>
          </cell>
          <cell r="C1358" t="str">
            <v>Un</v>
          </cell>
          <cell r="D1358">
            <v>1</v>
          </cell>
          <cell r="E1358">
            <v>241143</v>
          </cell>
        </row>
        <row r="1359">
          <cell r="A1359" t="str">
            <v>1-14-04</v>
          </cell>
          <cell r="B1359" t="str">
            <v>Tablero trifásico 12  circuitos con barraje de 200 A, barrajes de neutro y tierra, puerta y chapa. Incluye una protección de 3 x 20 A 10 KA, una protección de 2 x 20 A 10 KA y una protección de 1 x 20 A 10 KA. Empotrado</v>
          </cell>
          <cell r="C1359" t="str">
            <v>Un</v>
          </cell>
          <cell r="D1359">
            <v>1</v>
          </cell>
          <cell r="E1359">
            <v>430270</v>
          </cell>
        </row>
        <row r="1360">
          <cell r="A1360" t="str">
            <v>1-14-05</v>
          </cell>
          <cell r="B1360" t="str">
            <v>Tablero trifásico 18 circuitos con barraje de 200 A, barrajes de neutro y tierra, puerta y chapa. Incluye una protección de 3 x 20 A 10 KA, una protección de 2 x 20 A 10 KA y una protección de 1 x 20 A 10 KA. Empotrado</v>
          </cell>
          <cell r="C1360" t="str">
            <v>Un</v>
          </cell>
          <cell r="D1360">
            <v>1</v>
          </cell>
          <cell r="E1360">
            <v>497062</v>
          </cell>
        </row>
        <row r="1361">
          <cell r="A1361" t="str">
            <v>1-14-06</v>
          </cell>
          <cell r="B1361" t="str">
            <v>Tablero trifásico 24 circuitos con barraje de 200 A,  barrajes de neutro y tierra, puerta y chapa. Incluye una protección de 3 x 30 A 10 KA, una de 3 x 20 A 10 KA, una protección de 2 x 20 A 10 KA y una protección de 1 x 20 A 10 KA. Empotrado</v>
          </cell>
          <cell r="C1361" t="str">
            <v>Un</v>
          </cell>
          <cell r="D1361">
            <v>1</v>
          </cell>
          <cell r="E1361">
            <v>651049</v>
          </cell>
        </row>
        <row r="1362">
          <cell r="A1362" t="str">
            <v>1-14-07</v>
          </cell>
          <cell r="B1362" t="str">
            <v>Salida interruptor sencillo cable Cu # 12 THHN AWG, tubería PVC 1/2" longitud promedio 4,5 m</v>
          </cell>
          <cell r="C1362" t="str">
            <v>Un</v>
          </cell>
          <cell r="D1362">
            <v>1</v>
          </cell>
          <cell r="E1362">
            <v>261525</v>
          </cell>
        </row>
        <row r="1363">
          <cell r="A1363" t="str">
            <v>1-14-08</v>
          </cell>
          <cell r="B1363" t="str">
            <v>Salida interruptor sencillo cable Cu # 12 HFFR LS, tubería PVC 1/2" longitud promedio 4,5 m</v>
          </cell>
          <cell r="C1363" t="str">
            <v>Un</v>
          </cell>
          <cell r="D1363">
            <v>1</v>
          </cell>
          <cell r="E1363">
            <v>253899</v>
          </cell>
        </row>
        <row r="1364">
          <cell r="A1364" t="str">
            <v>1-14-09</v>
          </cell>
          <cell r="B1364" t="str">
            <v>Salida interruptor doble cable Cu # 12 THHN AWG, tubería PVC 1/2"  longitud promedio 4,5 m</v>
          </cell>
          <cell r="C1364" t="str">
            <v>Un</v>
          </cell>
          <cell r="D1364">
            <v>1</v>
          </cell>
          <cell r="E1364">
            <v>335522</v>
          </cell>
        </row>
        <row r="1365">
          <cell r="A1365" t="str">
            <v>1-14-10</v>
          </cell>
          <cell r="B1365" t="str">
            <v>Salida interruptor doble cable Cu # 12 HFFR LS, tubería PVC 1/2"  longitud promedio 4,5 m</v>
          </cell>
          <cell r="C1365" t="str">
            <v>Un</v>
          </cell>
          <cell r="D1365">
            <v>1</v>
          </cell>
          <cell r="E1365">
            <v>269955</v>
          </cell>
        </row>
        <row r="1366">
          <cell r="A1366" t="str">
            <v>1-14-11</v>
          </cell>
          <cell r="B1366" t="str">
            <v>Salida interruptor triple cable Cu # 12 THHN AWG, tubería PVC 1/2"  longitud promedio 4,5 m</v>
          </cell>
          <cell r="C1366" t="str">
            <v>Un</v>
          </cell>
          <cell r="D1366">
            <v>1</v>
          </cell>
          <cell r="E1366">
            <v>295355</v>
          </cell>
        </row>
        <row r="1367">
          <cell r="A1367" t="str">
            <v>1-14-12</v>
          </cell>
          <cell r="B1367" t="str">
            <v>Salida interruptor triple cable Cu # 12 HFFR LS, tubería PVC 1/2"  longitud promedio 4,5 m</v>
          </cell>
          <cell r="C1367" t="str">
            <v>Un</v>
          </cell>
          <cell r="D1367">
            <v>1</v>
          </cell>
          <cell r="E1367">
            <v>284057</v>
          </cell>
        </row>
        <row r="1368">
          <cell r="A1368" t="str">
            <v>1-14-13</v>
          </cell>
          <cell r="B1368" t="str">
            <v>Salida interruptor conmutable sencillo cable Cu # 12 THHN AWG, tubería PVC 1/2"  longitud promedio 4,5 m</v>
          </cell>
          <cell r="C1368" t="str">
            <v>Un</v>
          </cell>
          <cell r="D1368">
            <v>1</v>
          </cell>
          <cell r="E1368">
            <v>294498</v>
          </cell>
        </row>
        <row r="1369">
          <cell r="A1369" t="str">
            <v>1-14-14</v>
          </cell>
          <cell r="B1369" t="str">
            <v>Salida toma doble polo a tierra cable Cu # 12 THHN AWG, tubería PVC 1/2" longitud promedio 6 m</v>
          </cell>
          <cell r="C1369" t="str">
            <v>Un</v>
          </cell>
          <cell r="D1369">
            <v>1</v>
          </cell>
          <cell r="E1369">
            <v>306596</v>
          </cell>
        </row>
        <row r="1370">
          <cell r="A1370" t="str">
            <v>1-14-15</v>
          </cell>
          <cell r="B1370" t="str">
            <v>Salida toma doble polo a tierra cable Cu # 12 THHN AWG,  tubería conduit EMT 3/4" longitud promedio 6 m</v>
          </cell>
          <cell r="C1370" t="str">
            <v>Un</v>
          </cell>
          <cell r="D1370">
            <v>1</v>
          </cell>
          <cell r="E1370">
            <v>361964</v>
          </cell>
        </row>
        <row r="1371">
          <cell r="A1371" t="str">
            <v>1-14-16</v>
          </cell>
          <cell r="B1371" t="str">
            <v>Salida toma doble tipo GFCI cable Cu # 12 THHN AWG, tubería PVC 1/2" longitud promedio 6 m</v>
          </cell>
          <cell r="C1371" t="str">
            <v>Un</v>
          </cell>
          <cell r="D1371">
            <v>1</v>
          </cell>
          <cell r="E1371">
            <v>348772</v>
          </cell>
        </row>
        <row r="1372">
          <cell r="A1372" t="str">
            <v>1-14-17</v>
          </cell>
          <cell r="B1372" t="str">
            <v>Salida para A.A. toma 208 V, 4 hilos, cable Cu # 12 THHN AWG, Tubería conduit PVC 3/4" longitud promedio 6 m</v>
          </cell>
          <cell r="C1372" t="str">
            <v>Un</v>
          </cell>
          <cell r="D1372">
            <v>1</v>
          </cell>
          <cell r="E1372">
            <v>185743</v>
          </cell>
        </row>
        <row r="1373">
          <cell r="A1373" t="str">
            <v>1-14-18</v>
          </cell>
          <cell r="B1373" t="str">
            <v>Salida lámpara hermética 2 x 32 W, cable Cu # 12 THHN AWG, tubería PVC 1/2" longitud promedio 6 m. Incluye toma doble polo a tierra, clavija y cable encauchetado 3 x 12 AWG</v>
          </cell>
          <cell r="C1373" t="str">
            <v>Un</v>
          </cell>
          <cell r="D1373">
            <v>1</v>
          </cell>
          <cell r="E1373">
            <v>1562122</v>
          </cell>
        </row>
        <row r="1374">
          <cell r="A1374" t="str">
            <v>1-14-19</v>
          </cell>
          <cell r="B1374" t="str">
            <v>Alambrón de Al 8 mm para apantallamiento, incluye accesorios de soporte y fijación</v>
          </cell>
          <cell r="C1374" t="str">
            <v>M</v>
          </cell>
          <cell r="D1374">
            <v>1</v>
          </cell>
          <cell r="E1374">
            <v>43363</v>
          </cell>
        </row>
        <row r="1375">
          <cell r="A1375" t="str">
            <v>1-14-20</v>
          </cell>
          <cell r="B1375" t="str">
            <v>Bajante con tubo galvanizado, cable Cu 1/0, tubería conduit IMC 3/4" soportada en perfil chanel 4 x 2"</v>
          </cell>
          <cell r="C1375" t="str">
            <v>M</v>
          </cell>
          <cell r="D1375">
            <v>1</v>
          </cell>
          <cell r="E1375">
            <v>0</v>
          </cell>
        </row>
        <row r="1376">
          <cell r="A1376" t="str">
            <v>1-14-21</v>
          </cell>
          <cell r="B1376" t="str">
            <v>Caja de transición sistema de apantallamiento</v>
          </cell>
          <cell r="C1376" t="str">
            <v>Un</v>
          </cell>
          <cell r="D1376">
            <v>1</v>
          </cell>
          <cell r="E1376">
            <v>82909</v>
          </cell>
        </row>
        <row r="1377">
          <cell r="A1377" t="str">
            <v>1-14-22</v>
          </cell>
          <cell r="B1377" t="str">
            <v>Cable Cu desnudo 1/0 anillo inferior sistema de apantallamiento, brecha 0,3 m ancho por 0,7 m profundidad</v>
          </cell>
          <cell r="C1377" t="str">
            <v>M</v>
          </cell>
          <cell r="D1377">
            <v>1</v>
          </cell>
          <cell r="E1377">
            <v>48257</v>
          </cell>
        </row>
        <row r="1378">
          <cell r="A1378" t="str">
            <v>1-14-23</v>
          </cell>
          <cell r="B1378" t="str">
            <v>Puesta a tierra con varilla de cobre 5/8 x 2,4 m, tubería IMC 1/2 x 3 m, incluye soldadura exotérmica 115 gr</v>
          </cell>
          <cell r="C1378" t="str">
            <v>Un</v>
          </cell>
          <cell r="D1378">
            <v>1</v>
          </cell>
          <cell r="E1378">
            <v>0</v>
          </cell>
        </row>
        <row r="1379">
          <cell r="A1379" t="str">
            <v>1-14-24</v>
          </cell>
          <cell r="B1379" t="str">
            <v>Soldadura exotérmicas 115gr, suministro y aplicación</v>
          </cell>
          <cell r="C1379" t="str">
            <v>Un</v>
          </cell>
          <cell r="D1379">
            <v>1</v>
          </cell>
          <cell r="E1379">
            <v>0</v>
          </cell>
        </row>
        <row r="1380">
          <cell r="A1380" t="str">
            <v>1-14-25</v>
          </cell>
          <cell r="B1380" t="str">
            <v>Proyector RRA 400 W MH, incluye bombillo y Accesorios de fijación</v>
          </cell>
          <cell r="C1380" t="str">
            <v>Un</v>
          </cell>
          <cell r="D1380">
            <v>1</v>
          </cell>
          <cell r="E1380">
            <v>0</v>
          </cell>
        </row>
        <row r="1381">
          <cell r="A1381" t="str">
            <v>1-14-26</v>
          </cell>
          <cell r="B1381" t="str">
            <v>Proyector 2500 W MH, incluye bombillo y Accesorios de fijación</v>
          </cell>
          <cell r="C1381" t="str">
            <v>Un</v>
          </cell>
          <cell r="D1381">
            <v>1</v>
          </cell>
          <cell r="E1381">
            <v>0</v>
          </cell>
        </row>
        <row r="1382">
          <cell r="A1382" t="str">
            <v>1-14-27</v>
          </cell>
          <cell r="B1382" t="str">
            <v xml:space="preserve">Percha pesada de un puesto incluye aislador tipo carrete </v>
          </cell>
          <cell r="C1382" t="str">
            <v>Un</v>
          </cell>
          <cell r="D1382">
            <v>1</v>
          </cell>
          <cell r="E1382">
            <v>44525</v>
          </cell>
        </row>
        <row r="1383">
          <cell r="A1383" t="str">
            <v>1-14-28</v>
          </cell>
          <cell r="B1383" t="str">
            <v>Conector de perforación de aislamiento JZ2- 95 para cable Nº 4</v>
          </cell>
          <cell r="C1383" t="str">
            <v>Un</v>
          </cell>
          <cell r="D1383">
            <v>1</v>
          </cell>
          <cell r="E1383">
            <v>43997</v>
          </cell>
        </row>
        <row r="1384">
          <cell r="A1384" t="str">
            <v>1-14-29</v>
          </cell>
          <cell r="B1384" t="str">
            <v>Cable cobre trenzado o concéntrico 2 x 8 + 8</v>
          </cell>
          <cell r="C1384" t="str">
            <v>M</v>
          </cell>
          <cell r="D1384">
            <v>1</v>
          </cell>
          <cell r="E1384">
            <v>47418</v>
          </cell>
        </row>
        <row r="1385">
          <cell r="A1385" t="str">
            <v>1-14-30</v>
          </cell>
          <cell r="B1385" t="str">
            <v xml:space="preserve">Medidor trifilar de 15/60 A neutro incorporado, demanda sencilla,  electrónico. Incluye canalización y caja metálica tipo intemperie </v>
          </cell>
          <cell r="C1385" t="str">
            <v>Un</v>
          </cell>
          <cell r="D1385">
            <v>1</v>
          </cell>
          <cell r="E1385">
            <v>90249778</v>
          </cell>
        </row>
        <row r="1386">
          <cell r="A1386" t="str">
            <v>1-14-31</v>
          </cell>
          <cell r="B1386" t="str">
            <v>Canalización en tubería PVC 1"</v>
          </cell>
          <cell r="C1386" t="str">
            <v>M</v>
          </cell>
          <cell r="D1386">
            <v>1</v>
          </cell>
          <cell r="E1386">
            <v>391720</v>
          </cell>
        </row>
        <row r="1387">
          <cell r="A1387" t="str">
            <v>1-14-32</v>
          </cell>
          <cell r="B1387" t="str">
            <v>Circuito en cable 3x8 HFFR LS</v>
          </cell>
          <cell r="C1387" t="str">
            <v>M</v>
          </cell>
          <cell r="D1387">
            <v>1</v>
          </cell>
          <cell r="E1387">
            <v>24646</v>
          </cell>
        </row>
        <row r="1388">
          <cell r="A1388" t="str">
            <v>1-14-33</v>
          </cell>
          <cell r="B1388" t="str">
            <v>Canalización en tubería PVC 1/2"</v>
          </cell>
          <cell r="C1388" t="str">
            <v>M</v>
          </cell>
          <cell r="D1388">
            <v>1</v>
          </cell>
          <cell r="E1388">
            <v>12818</v>
          </cell>
        </row>
        <row r="1389">
          <cell r="A1389" t="str">
            <v>1-14-34</v>
          </cell>
          <cell r="B1389" t="str">
            <v>Circuito en cable 3 x 12 HFFR LS</v>
          </cell>
          <cell r="C1389" t="str">
            <v>M</v>
          </cell>
          <cell r="D1389">
            <v>1</v>
          </cell>
          <cell r="E1389">
            <v>11220</v>
          </cell>
        </row>
        <row r="1390">
          <cell r="A1390" t="str">
            <v>1-14-35</v>
          </cell>
          <cell r="B1390" t="str">
            <v xml:space="preserve">Canalización en cielo tubería PVC 1/2"SCH 40 </v>
          </cell>
          <cell r="C1390" t="str">
            <v>M</v>
          </cell>
          <cell r="D1390">
            <v>1</v>
          </cell>
          <cell r="E1390">
            <v>10716</v>
          </cell>
        </row>
        <row r="1391">
          <cell r="A1391" t="str">
            <v>1-14-36</v>
          </cell>
          <cell r="B1391" t="str">
            <v>Salida toma doble polo a tierra cable Cu # 12 HFFR LS, tubería PVC 1/2" longitud promedio 6 m</v>
          </cell>
          <cell r="C1391" t="str">
            <v>Un</v>
          </cell>
          <cell r="D1391">
            <v>1</v>
          </cell>
          <cell r="E1391">
            <v>286051</v>
          </cell>
        </row>
        <row r="1392">
          <cell r="A1392" t="str">
            <v>1-14-37</v>
          </cell>
          <cell r="B1392" t="str">
            <v>Salida toma doble tipo GFCI cable Cu # 12 HFFR LS, tubería PVC 1/2" longitud promedio 6 m</v>
          </cell>
          <cell r="C1392" t="str">
            <v>Un</v>
          </cell>
          <cell r="D1392">
            <v>1</v>
          </cell>
          <cell r="E1392">
            <v>327189</v>
          </cell>
        </row>
        <row r="1393">
          <cell r="A1393" t="str">
            <v>1-14-38</v>
          </cell>
          <cell r="B1393" t="str">
            <v>Salida interruptor sencillo cable Cu # 12 HFFR LS, tubería PVC 1/2" longitud promedio 4,5 m</v>
          </cell>
          <cell r="C1393" t="str">
            <v>Un</v>
          </cell>
          <cell r="D1393">
            <v>1</v>
          </cell>
          <cell r="E1393">
            <v>246117</v>
          </cell>
        </row>
        <row r="1394">
          <cell r="A1394" t="str">
            <v>1-14-39</v>
          </cell>
          <cell r="B1394" t="str">
            <v>Salida lámpara Panel Led Sobreponer 60x60 48 W, Cable Cu aislado # 12 HFFR LS, tubería PVC 1/2" longitud promedio 6 m. Incluye toma doble polo a tierra, clavija y cable encauchetado 3 x 12 AWG</v>
          </cell>
          <cell r="C1394" t="str">
            <v>Un</v>
          </cell>
          <cell r="D1394">
            <v>1</v>
          </cell>
          <cell r="E1394">
            <v>3572770</v>
          </cell>
        </row>
        <row r="1395">
          <cell r="A1395" t="str">
            <v xml:space="preserve"> 1 - 15 MANEJO AMBIENTAL Y REFORESTACIÓN</v>
          </cell>
          <cell r="B1395"/>
          <cell r="C1395"/>
          <cell r="D1395"/>
          <cell r="E1395"/>
        </row>
        <row r="1396">
          <cell r="A1396" t="str">
            <v>1-15-01</v>
          </cell>
          <cell r="B1396" t="str">
            <v>Trinchos en guadua h libre = 1,00 m</v>
          </cell>
          <cell r="C1396" t="str">
            <v>M</v>
          </cell>
          <cell r="D1396">
            <v>1</v>
          </cell>
          <cell r="E1396">
            <v>99253</v>
          </cell>
        </row>
        <row r="1397">
          <cell r="A1397" t="str">
            <v>1-15-02</v>
          </cell>
          <cell r="B1397" t="str">
            <v>Trinchos doble en guadua h libre = 1,00 m</v>
          </cell>
          <cell r="C1397" t="str">
            <v>M</v>
          </cell>
          <cell r="D1397">
            <v>1</v>
          </cell>
          <cell r="E1397">
            <v>153419</v>
          </cell>
        </row>
        <row r="1398">
          <cell r="A1398" t="str">
            <v>1-15-03</v>
          </cell>
          <cell r="B1398" t="str">
            <v>Trinchos en esterilla h libre = 0,60 m</v>
          </cell>
          <cell r="C1398" t="str">
            <v>M</v>
          </cell>
          <cell r="D1398">
            <v>1</v>
          </cell>
          <cell r="E1398">
            <v>49939</v>
          </cell>
        </row>
        <row r="1399">
          <cell r="A1399" t="str">
            <v>1-15-04</v>
          </cell>
          <cell r="B1399" t="str">
            <v>Trinchos en cañabrava</v>
          </cell>
          <cell r="C1399" t="str">
            <v>M</v>
          </cell>
          <cell r="D1399">
            <v>1</v>
          </cell>
          <cell r="E1399">
            <v>104590</v>
          </cell>
        </row>
        <row r="1400">
          <cell r="A1400" t="str">
            <v>1-15-05</v>
          </cell>
          <cell r="B1400" t="str">
            <v>Cerramiento en poste de madera 4 hilos de alambre de púas</v>
          </cell>
          <cell r="C1400" t="str">
            <v>M</v>
          </cell>
          <cell r="D1400">
            <v>1</v>
          </cell>
          <cell r="E1400">
            <v>45849</v>
          </cell>
        </row>
        <row r="1401">
          <cell r="A1401" t="str">
            <v>1-15-06</v>
          </cell>
          <cell r="B1401" t="str">
            <v>Barrera viva</v>
          </cell>
          <cell r="C1401" t="str">
            <v>M</v>
          </cell>
          <cell r="D1401">
            <v>1</v>
          </cell>
          <cell r="E1401">
            <v>56931</v>
          </cell>
        </row>
        <row r="1402">
          <cell r="A1402" t="str">
            <v>1-15-07</v>
          </cell>
          <cell r="B1402" t="str">
            <v>Cerca viva (planta cada 2.5 m) nacedero, carey, leucaena, matarratón</v>
          </cell>
          <cell r="C1402" t="str">
            <v>M</v>
          </cell>
          <cell r="D1402">
            <v>1</v>
          </cell>
          <cell r="E1402">
            <v>8533</v>
          </cell>
        </row>
        <row r="1403">
          <cell r="A1403" t="str">
            <v>1-15-08</v>
          </cell>
          <cell r="B1403" t="str">
            <v>Cerca viva (planta cada 3 m) especies diferentes</v>
          </cell>
          <cell r="C1403" t="str">
            <v>M</v>
          </cell>
          <cell r="D1403">
            <v>1</v>
          </cell>
          <cell r="E1403">
            <v>5931</v>
          </cell>
        </row>
        <row r="1404">
          <cell r="A1404" t="str">
            <v>1-15-09</v>
          </cell>
          <cell r="B1404" t="str">
            <v>Cerca viva (planta cada 4 m) especies diferentes</v>
          </cell>
          <cell r="C1404" t="str">
            <v>M</v>
          </cell>
          <cell r="D1404">
            <v>1</v>
          </cell>
          <cell r="E1404">
            <v>5460</v>
          </cell>
        </row>
        <row r="1405">
          <cell r="A1405" t="str">
            <v>1-15-10</v>
          </cell>
          <cell r="B1405" t="str">
            <v>Cerca viva (planta cada 5 m) especies diferentes</v>
          </cell>
          <cell r="C1405" t="str">
            <v>M</v>
          </cell>
          <cell r="D1405">
            <v>1</v>
          </cell>
          <cell r="E1405">
            <v>4883</v>
          </cell>
        </row>
        <row r="1406">
          <cell r="A1406" t="str">
            <v>1-15-11</v>
          </cell>
          <cell r="B1406" t="str">
            <v>Cerca viva (planta cada 5 m) vainillo, guayacán, acacia, eucalipto</v>
          </cell>
          <cell r="C1406" t="str">
            <v>M</v>
          </cell>
          <cell r="D1406">
            <v>1</v>
          </cell>
          <cell r="E1406">
            <v>4209</v>
          </cell>
        </row>
        <row r="1407">
          <cell r="A1407" t="str">
            <v>1-15-12</v>
          </cell>
          <cell r="B1407" t="str">
            <v>Barrera viva doble con vetiver, limoncillo, lirio y afines</v>
          </cell>
          <cell r="C1407" t="str">
            <v>M</v>
          </cell>
          <cell r="D1407">
            <v>1</v>
          </cell>
          <cell r="E1407">
            <v>85422</v>
          </cell>
        </row>
        <row r="1408">
          <cell r="A1408" t="str">
            <v>1-15-13</v>
          </cell>
          <cell r="B1408" t="str">
            <v>Barrera viva triple con vetiver, limoncillo, lirio y afines</v>
          </cell>
          <cell r="C1408" t="str">
            <v>M</v>
          </cell>
          <cell r="D1408">
            <v>1</v>
          </cell>
          <cell r="E1408">
            <v>125422</v>
          </cell>
        </row>
        <row r="1409">
          <cell r="A1409" t="str">
            <v>1-15-14</v>
          </cell>
          <cell r="B1409" t="str">
            <v>Mateado</v>
          </cell>
          <cell r="C1409" t="str">
            <v>M2</v>
          </cell>
          <cell r="D1409">
            <v>1</v>
          </cell>
          <cell r="E1409">
            <v>18789</v>
          </cell>
        </row>
        <row r="1410">
          <cell r="A1410" t="str">
            <v xml:space="preserve"> 1 - 16 VARIOS</v>
          </cell>
          <cell r="B1410"/>
          <cell r="C1410"/>
          <cell r="D1410"/>
          <cell r="E1410"/>
        </row>
        <row r="1411">
          <cell r="A1411" t="str">
            <v>1-16-01</v>
          </cell>
          <cell r="B1411" t="str">
            <v>Polietileno negro C 4 a = 3 m</v>
          </cell>
          <cell r="C1411" t="str">
            <v>M2</v>
          </cell>
          <cell r="D1411">
            <v>1</v>
          </cell>
          <cell r="E1411">
            <v>4205</v>
          </cell>
        </row>
        <row r="1412">
          <cell r="A1412" t="str">
            <v>1-16-02</v>
          </cell>
          <cell r="B1412" t="str">
            <v>Cinta antideslizante de 25 mm</v>
          </cell>
          <cell r="C1412" t="str">
            <v>M</v>
          </cell>
          <cell r="D1412">
            <v>1</v>
          </cell>
          <cell r="E1412">
            <v>11455</v>
          </cell>
        </row>
        <row r="1413">
          <cell r="A1413" t="str">
            <v>1-16-03</v>
          </cell>
          <cell r="B1413" t="str">
            <v>Suministro y colocación de papel de colgadura</v>
          </cell>
          <cell r="C1413" t="str">
            <v>M2</v>
          </cell>
          <cell r="D1413">
            <v>1</v>
          </cell>
          <cell r="E1413">
            <v>66327</v>
          </cell>
        </row>
        <row r="1414">
          <cell r="A1414" t="str">
            <v>1-16-04</v>
          </cell>
          <cell r="B1414" t="str">
            <v>Concertina d = 18" 33 espirales por rollo con e = 100 mm</v>
          </cell>
          <cell r="C1414" t="str">
            <v>M</v>
          </cell>
          <cell r="D1414">
            <v>1</v>
          </cell>
          <cell r="E1414">
            <v>8792</v>
          </cell>
        </row>
        <row r="1415">
          <cell r="A1415" t="str">
            <v>1-16-05</v>
          </cell>
          <cell r="B1415" t="str">
            <v>Tablero de mortero 1:3, incluye estuco y pintura verde óptico</v>
          </cell>
          <cell r="C1415" t="str">
            <v>M2</v>
          </cell>
          <cell r="D1415">
            <v>1</v>
          </cell>
          <cell r="E1415">
            <v>90278</v>
          </cell>
        </row>
        <row r="1416">
          <cell r="A1416" t="str">
            <v>1-16-06</v>
          </cell>
          <cell r="B1416" t="str">
            <v>Tablero melamínico de 2,40 x 1,20 m base en tablex de 2 cm para marcador seco, incluye marco en cedro y ticero en madera, instalado</v>
          </cell>
          <cell r="C1416" t="str">
            <v>Un</v>
          </cell>
          <cell r="D1416">
            <v>1</v>
          </cell>
          <cell r="E1416">
            <v>439900</v>
          </cell>
        </row>
        <row r="1417">
          <cell r="A1417" t="str">
            <v>1-16-07</v>
          </cell>
          <cell r="B1417" t="str">
            <v>Ticero de concreto de 20,7 Mpa, incluye refuerzo</v>
          </cell>
          <cell r="C1417" t="str">
            <v>M</v>
          </cell>
          <cell r="D1417">
            <v>1</v>
          </cell>
          <cell r="E1417">
            <v>68989</v>
          </cell>
        </row>
        <row r="1418">
          <cell r="A1418" t="str">
            <v>1-16-08</v>
          </cell>
          <cell r="B1418" t="str">
            <v>Anclaje epóxico para 1/2" profundidad 0,15 m</v>
          </cell>
          <cell r="C1418" t="str">
            <v>Un</v>
          </cell>
          <cell r="D1418">
            <v>1</v>
          </cell>
          <cell r="E1418">
            <v>14427</v>
          </cell>
        </row>
        <row r="1419">
          <cell r="A1419" t="str">
            <v>1-16-09</v>
          </cell>
          <cell r="B1419" t="str">
            <v>Anclaje epóxico para 3/4" profundidad 0,15 m</v>
          </cell>
          <cell r="C1419" t="str">
            <v>Un</v>
          </cell>
          <cell r="D1419">
            <v>1</v>
          </cell>
          <cell r="E1419">
            <v>19112</v>
          </cell>
        </row>
        <row r="1420">
          <cell r="A1420" t="str">
            <v>1-16-10</v>
          </cell>
          <cell r="B1420" t="str">
            <v>Anclaje epóxico para 1" profundidad 0,15 m</v>
          </cell>
          <cell r="C1420" t="str">
            <v>Un</v>
          </cell>
          <cell r="D1420">
            <v>1</v>
          </cell>
          <cell r="E1420">
            <v>34715</v>
          </cell>
        </row>
        <row r="1421">
          <cell r="A1421" t="str">
            <v>1-16-11</v>
          </cell>
          <cell r="B1421" t="str">
            <v>Tablero de baloncesto y arquería de microfútbol, incluye armazón metálico, tablero, aro, mallas e instalación (norte y sur)</v>
          </cell>
          <cell r="C1421" t="str">
            <v>Un</v>
          </cell>
          <cell r="D1421">
            <v>1</v>
          </cell>
          <cell r="E1421">
            <v>12140611</v>
          </cell>
        </row>
        <row r="1422">
          <cell r="A1422" t="str">
            <v>1-16-12</v>
          </cell>
          <cell r="B1422" t="str">
            <v>Tablero de baloncesto acrílico, incluye armazón metálico, aro, malla e instalación</v>
          </cell>
          <cell r="C1422" t="str">
            <v>Un</v>
          </cell>
          <cell r="D1422">
            <v>1</v>
          </cell>
          <cell r="E1422">
            <v>2029015</v>
          </cell>
        </row>
        <row r="1423">
          <cell r="A1423" t="str">
            <v>1-16-13</v>
          </cell>
          <cell r="B1423" t="str">
            <v>Aro para baloncesto, incluye malla e instalación</v>
          </cell>
          <cell r="C1423" t="str">
            <v>Un</v>
          </cell>
          <cell r="D1423">
            <v>1</v>
          </cell>
          <cell r="E1423">
            <v>206079</v>
          </cell>
        </row>
        <row r="1424">
          <cell r="A1424" t="str">
            <v>1-16-14</v>
          </cell>
          <cell r="B1424" t="str">
            <v>Acrílico para lámpara slin line de 0,60 x 1,20 m</v>
          </cell>
          <cell r="C1424" t="str">
            <v>Un</v>
          </cell>
          <cell r="D1424">
            <v>1</v>
          </cell>
          <cell r="E1424">
            <v>90857</v>
          </cell>
        </row>
        <row r="1425">
          <cell r="A1425" t="str">
            <v>1-16-15</v>
          </cell>
          <cell r="B1425" t="str">
            <v>Reja panal de abeja de 0,60 x 1,20 m</v>
          </cell>
          <cell r="C1425" t="str">
            <v>M2</v>
          </cell>
          <cell r="D1425">
            <v>1</v>
          </cell>
          <cell r="E1425">
            <v>129591</v>
          </cell>
        </row>
        <row r="1426">
          <cell r="A1426" t="str">
            <v>1-16-16</v>
          </cell>
          <cell r="B1426" t="str">
            <v>Programa salud ocupacional</v>
          </cell>
          <cell r="C1426" t="str">
            <v>Un</v>
          </cell>
          <cell r="D1426">
            <v>1</v>
          </cell>
          <cell r="E1426">
            <v>44780824</v>
          </cell>
        </row>
        <row r="1427">
          <cell r="A1427" t="str">
            <v>1-16-17</v>
          </cell>
          <cell r="B1427" t="str">
            <v>Profesional en salud ocupacional</v>
          </cell>
          <cell r="C1427" t="str">
            <v>Mes</v>
          </cell>
          <cell r="D1427">
            <v>1</v>
          </cell>
          <cell r="E1427">
            <v>5597603</v>
          </cell>
        </row>
        <row r="1428">
          <cell r="A1428" t="str">
            <v>1-16-18</v>
          </cell>
          <cell r="B1428" t="str">
            <v>Espejo de 4 mm biselado</v>
          </cell>
          <cell r="C1428" t="str">
            <v>M2</v>
          </cell>
          <cell r="D1428">
            <v>1</v>
          </cell>
          <cell r="E1428">
            <v>140179</v>
          </cell>
        </row>
        <row r="1429">
          <cell r="A1429" t="str">
            <v>1-16-19</v>
          </cell>
          <cell r="B1429" t="str">
            <v>Vidrio de 4 mm transparente</v>
          </cell>
          <cell r="C1429" t="str">
            <v>M2</v>
          </cell>
          <cell r="D1429">
            <v>1</v>
          </cell>
          <cell r="E1429">
            <v>41525</v>
          </cell>
        </row>
        <row r="1430">
          <cell r="A1430" t="str">
            <v>1-16-20</v>
          </cell>
          <cell r="B1430" t="str">
            <v>Vidrio de 4 mm esmerilado</v>
          </cell>
          <cell r="C1430" t="str">
            <v>M2</v>
          </cell>
          <cell r="D1430">
            <v>1</v>
          </cell>
          <cell r="E1430">
            <v>55276</v>
          </cell>
        </row>
        <row r="1431">
          <cell r="A1431" t="str">
            <v>2. VÍAS</v>
          </cell>
          <cell r="B1431"/>
          <cell r="C1431"/>
          <cell r="D1431"/>
          <cell r="E1431"/>
        </row>
        <row r="1432">
          <cell r="A1432" t="str">
            <v>2.- CONSTRUCCIÓN, MANTENIMIENTO Y MEJORAMIENTO DE VÍAS</v>
          </cell>
          <cell r="B1432"/>
          <cell r="C1432"/>
          <cell r="D1432"/>
          <cell r="E1432"/>
        </row>
        <row r="1433">
          <cell r="A1433" t="str">
            <v>2 - 01 PRELIMINARES</v>
          </cell>
          <cell r="B1433"/>
          <cell r="C1433"/>
          <cell r="D1433"/>
          <cell r="E1433"/>
        </row>
        <row r="1434">
          <cell r="A1434" t="str">
            <v>2-01-01</v>
          </cell>
          <cell r="B1434" t="str">
            <v>Localización y replanteo para pavimentación de vías (3 líneas, 3 instancias)</v>
          </cell>
          <cell r="C1434" t="str">
            <v>M</v>
          </cell>
          <cell r="D1434">
            <v>1</v>
          </cell>
          <cell r="E1434">
            <v>4804</v>
          </cell>
        </row>
        <row r="1435">
          <cell r="A1435" t="str">
            <v>2-01-03</v>
          </cell>
          <cell r="B1435" t="str">
            <v>Remoción de derrumbes</v>
          </cell>
          <cell r="C1435" t="str">
            <v>M3</v>
          </cell>
          <cell r="D1435">
            <v>1</v>
          </cell>
          <cell r="E1435">
            <v>6865</v>
          </cell>
        </row>
        <row r="1436">
          <cell r="A1436" t="str">
            <v>2-01-04</v>
          </cell>
          <cell r="B1436" t="str">
            <v>Rocería manual para cooperativas, incluye limpieza de obras de arte, retiro de sobrantes</v>
          </cell>
          <cell r="C1436" t="str">
            <v>Km</v>
          </cell>
          <cell r="D1436">
            <v>1</v>
          </cell>
          <cell r="E1436">
            <v>1534994</v>
          </cell>
        </row>
        <row r="1437">
          <cell r="A1437" t="str">
            <v>2-01-05</v>
          </cell>
          <cell r="B1437" t="str">
            <v>Rocería de taludes a = 3 m, incluye conformación de cunetas en tierra o limpieza de cunetas en contrato  y retiro manual de sobrantes</v>
          </cell>
          <cell r="C1437" t="str">
            <v>Km</v>
          </cell>
          <cell r="D1437">
            <v>1</v>
          </cell>
          <cell r="E1437">
            <v>1003719</v>
          </cell>
        </row>
        <row r="1438">
          <cell r="A1438" t="str">
            <v>2-01-06</v>
          </cell>
          <cell r="B1438" t="str">
            <v>Desmonte y limpieza en bosque</v>
          </cell>
          <cell r="C1438" t="str">
            <v>Ha</v>
          </cell>
          <cell r="D1438">
            <v>1</v>
          </cell>
          <cell r="E1438">
            <v>2760327</v>
          </cell>
        </row>
        <row r="1439">
          <cell r="A1439" t="str">
            <v>2-01-07</v>
          </cell>
          <cell r="B1439" t="str">
            <v>Desmonte y limpieza en zonas no boscosas</v>
          </cell>
          <cell r="C1439" t="str">
            <v>Ha</v>
          </cell>
          <cell r="D1439">
            <v>1</v>
          </cell>
          <cell r="E1439">
            <v>112768</v>
          </cell>
        </row>
        <row r="1440">
          <cell r="A1440" t="str">
            <v>2-01-08</v>
          </cell>
          <cell r="B1440" t="str">
            <v>Corte de pavimento rígido con cortadora autopropulsada</v>
          </cell>
          <cell r="C1440" t="str">
            <v>M</v>
          </cell>
          <cell r="D1440">
            <v>1</v>
          </cell>
          <cell r="E1440">
            <v>6093</v>
          </cell>
        </row>
        <row r="1441">
          <cell r="A1441" t="str">
            <v>2-01-09</v>
          </cell>
          <cell r="B1441" t="str">
            <v>Corte de pavimento flexible con cortadora autopropulsada</v>
          </cell>
          <cell r="C1441" t="str">
            <v>M</v>
          </cell>
          <cell r="D1441">
            <v>1</v>
          </cell>
          <cell r="E1441">
            <v>4271</v>
          </cell>
        </row>
        <row r="1442">
          <cell r="A1442" t="str">
            <v>2-01-10</v>
          </cell>
          <cell r="B1442" t="str">
            <v>Demolición cono cámara</v>
          </cell>
          <cell r="C1442" t="str">
            <v>Un</v>
          </cell>
          <cell r="D1442">
            <v>1</v>
          </cell>
          <cell r="E1442">
            <v>93728</v>
          </cell>
        </row>
        <row r="1443">
          <cell r="A1443" t="str">
            <v>2-01-11</v>
          </cell>
          <cell r="B1443" t="str">
            <v>Demolición cuerpo cámara</v>
          </cell>
          <cell r="C1443" t="str">
            <v>M</v>
          </cell>
          <cell r="D1443">
            <v>1</v>
          </cell>
          <cell r="E1443">
            <v>156212</v>
          </cell>
        </row>
        <row r="1444">
          <cell r="A1444" t="str">
            <v>2-01-12</v>
          </cell>
          <cell r="B1444" t="str">
            <v>Demolición sardinel</v>
          </cell>
          <cell r="C1444" t="str">
            <v>M</v>
          </cell>
          <cell r="D1444">
            <v>1</v>
          </cell>
          <cell r="E1444">
            <v>6436</v>
          </cell>
        </row>
        <row r="1445">
          <cell r="A1445" t="str">
            <v>2-01-13</v>
          </cell>
          <cell r="B1445" t="str">
            <v>Demolición sumidero</v>
          </cell>
          <cell r="C1445" t="str">
            <v>Un</v>
          </cell>
          <cell r="D1445">
            <v>1</v>
          </cell>
          <cell r="E1445">
            <v>82913</v>
          </cell>
        </row>
        <row r="1446">
          <cell r="A1446" t="str">
            <v>2-01-14</v>
          </cell>
          <cell r="B1446" t="str">
            <v>Demolición de pavimento rígido</v>
          </cell>
          <cell r="C1446" t="str">
            <v>M2</v>
          </cell>
          <cell r="D1446">
            <v>1</v>
          </cell>
          <cell r="E1446">
            <v>13858</v>
          </cell>
        </row>
        <row r="1447">
          <cell r="A1447" t="str">
            <v>2-01-15</v>
          </cell>
          <cell r="B1447" t="str">
            <v>Demolición pavimento flexible manual e &gt; 0,07 m</v>
          </cell>
          <cell r="C1447" t="str">
            <v>M2</v>
          </cell>
          <cell r="D1447">
            <v>1</v>
          </cell>
          <cell r="E1447">
            <v>12016</v>
          </cell>
        </row>
        <row r="1448">
          <cell r="A1448" t="str">
            <v>2-01-16</v>
          </cell>
          <cell r="B1448" t="str">
            <v>Desarme de gaviones</v>
          </cell>
          <cell r="C1448" t="str">
            <v>M3</v>
          </cell>
          <cell r="D1448">
            <v>1</v>
          </cell>
          <cell r="E1448">
            <v>35616</v>
          </cell>
        </row>
        <row r="1449">
          <cell r="A1449" t="str">
            <v>2-01-17</v>
          </cell>
          <cell r="B1449" t="str">
            <v>Limpieza de alcantarillas (circular y de cajón),  incluye descole y retiro manual</v>
          </cell>
          <cell r="C1449" t="str">
            <v>Un</v>
          </cell>
          <cell r="D1449">
            <v>1</v>
          </cell>
          <cell r="E1449">
            <v>41818</v>
          </cell>
        </row>
        <row r="1450">
          <cell r="A1450" t="str">
            <v>2-01-18</v>
          </cell>
          <cell r="B1450" t="str">
            <v>Limpieza manual de cunetas revestidas  y canales en concreto (disipador, zanjas de coronación),  incluye retiro manual</v>
          </cell>
          <cell r="C1450" t="str">
            <v>M</v>
          </cell>
          <cell r="D1450">
            <v>1</v>
          </cell>
          <cell r="E1450">
            <v>3460</v>
          </cell>
        </row>
        <row r="1451">
          <cell r="A1451" t="str">
            <v>2-01-19</v>
          </cell>
          <cell r="B1451" t="str">
            <v>Desmonte de tubería de alcantarillado hasta 12"</v>
          </cell>
          <cell r="C1451" t="str">
            <v>M</v>
          </cell>
          <cell r="D1451">
            <v>1</v>
          </cell>
          <cell r="E1451">
            <v>8202</v>
          </cell>
        </row>
        <row r="1452">
          <cell r="A1452" t="str">
            <v>2-01-20</v>
          </cell>
          <cell r="B1452" t="str">
            <v>Remoción de alcantarillas</v>
          </cell>
          <cell r="C1452" t="str">
            <v>M</v>
          </cell>
          <cell r="D1452">
            <v>1</v>
          </cell>
          <cell r="E1452">
            <v>68943</v>
          </cell>
        </row>
        <row r="1453">
          <cell r="A1453" t="str">
            <v>2-01-21</v>
          </cell>
          <cell r="B1453" t="str">
            <v>Descapote y limpieza con máquina, incluye cargue manual</v>
          </cell>
          <cell r="C1453" t="str">
            <v>M2</v>
          </cell>
          <cell r="D1453">
            <v>1</v>
          </cell>
          <cell r="E1453">
            <v>3806</v>
          </cell>
        </row>
        <row r="1454">
          <cell r="A1454" t="str">
            <v>2-01-22</v>
          </cell>
          <cell r="B1454" t="str">
            <v>Remoción manual de derrumbes, no incluye retiro</v>
          </cell>
          <cell r="C1454" t="str">
            <v>M3</v>
          </cell>
          <cell r="D1454">
            <v>1</v>
          </cell>
          <cell r="E1454">
            <v>23072</v>
          </cell>
        </row>
        <row r="1455">
          <cell r="A1455" t="str">
            <v>2 -  02 EXPLANACIONES</v>
          </cell>
          <cell r="B1455"/>
          <cell r="C1455"/>
          <cell r="D1455"/>
          <cell r="E1455"/>
        </row>
        <row r="1456">
          <cell r="A1456" t="str">
            <v>2-02-01</v>
          </cell>
          <cell r="B1456" t="str">
            <v>Excavación sin clasificar de la explanación (mecánica)</v>
          </cell>
          <cell r="C1456" t="str">
            <v>M3</v>
          </cell>
          <cell r="D1456">
            <v>1</v>
          </cell>
          <cell r="E1456">
            <v>11935</v>
          </cell>
        </row>
        <row r="1457">
          <cell r="A1457" t="str">
            <v>2-02-02</v>
          </cell>
          <cell r="B1457" t="str">
            <v>Remoción mecánica de derrumbes, no incluye retiro</v>
          </cell>
          <cell r="C1457" t="str">
            <v>M3</v>
          </cell>
          <cell r="D1457">
            <v>1</v>
          </cell>
          <cell r="E1457">
            <v>9330</v>
          </cell>
        </row>
        <row r="1458">
          <cell r="A1458" t="str">
            <v>2-02-03</v>
          </cell>
          <cell r="B1458" t="str">
            <v>Corte en material común con máquina</v>
          </cell>
          <cell r="C1458" t="str">
            <v>M3</v>
          </cell>
          <cell r="D1458">
            <v>1</v>
          </cell>
          <cell r="E1458">
            <v>21482</v>
          </cell>
        </row>
        <row r="1459">
          <cell r="A1459" t="str">
            <v>2-02-04</v>
          </cell>
          <cell r="B1459" t="str">
            <v>Corte en conglomerado con máquina</v>
          </cell>
          <cell r="C1459" t="str">
            <v>M3</v>
          </cell>
          <cell r="D1459">
            <v>1</v>
          </cell>
          <cell r="E1459">
            <v>38680</v>
          </cell>
        </row>
        <row r="1460">
          <cell r="A1460" t="str">
            <v>2-02-05</v>
          </cell>
          <cell r="B1460" t="str">
            <v>Terraplén con material del sitio</v>
          </cell>
          <cell r="C1460" t="str">
            <v>M3</v>
          </cell>
          <cell r="D1460">
            <v>1</v>
          </cell>
          <cell r="E1460">
            <v>19332</v>
          </cell>
        </row>
        <row r="1461">
          <cell r="A1461" t="str">
            <v>2-02-06</v>
          </cell>
          <cell r="B1461" t="str">
            <v>Terraplén con material transportado (15 Km)</v>
          </cell>
          <cell r="C1461" t="str">
            <v>M3</v>
          </cell>
          <cell r="D1461">
            <v>1</v>
          </cell>
          <cell r="E1461">
            <v>77936</v>
          </cell>
        </row>
        <row r="1462">
          <cell r="A1462" t="str">
            <v>2-02-07</v>
          </cell>
          <cell r="B1462" t="str">
            <v>Muro en afirmado reforzado con geotextil</v>
          </cell>
          <cell r="C1462" t="str">
            <v>M3</v>
          </cell>
          <cell r="D1462">
            <v>1</v>
          </cell>
          <cell r="E1462">
            <v>131362</v>
          </cell>
        </row>
        <row r="1463">
          <cell r="A1463" t="str">
            <v>2-02-08</v>
          </cell>
          <cell r="B1463" t="str">
            <v>Muro en tierra reforzado con geotextil</v>
          </cell>
          <cell r="C1463" t="str">
            <v>M3</v>
          </cell>
          <cell r="D1463">
            <v>1</v>
          </cell>
          <cell r="E1463">
            <v>155303</v>
          </cell>
        </row>
        <row r="1464">
          <cell r="A1464" t="str">
            <v>2-02-09</v>
          </cell>
          <cell r="B1464" t="str">
            <v>Muro en tierra reforzado con geomalla</v>
          </cell>
          <cell r="C1464" t="str">
            <v>M3</v>
          </cell>
          <cell r="D1464">
            <v>1</v>
          </cell>
          <cell r="E1464">
            <v>72183</v>
          </cell>
        </row>
        <row r="1465">
          <cell r="A1465" t="str">
            <v>2-02-10</v>
          </cell>
          <cell r="B1465" t="str">
            <v>Protección de taludes con tierra orgánica</v>
          </cell>
          <cell r="C1465" t="str">
            <v>M2</v>
          </cell>
          <cell r="D1465">
            <v>1</v>
          </cell>
          <cell r="E1465">
            <v>21823</v>
          </cell>
        </row>
        <row r="1466">
          <cell r="A1466" t="str">
            <v>2-02-11</v>
          </cell>
          <cell r="B1466" t="str">
            <v>Recubrimiento de taludes con malla y mortero 1:4 de e = 10 cm</v>
          </cell>
          <cell r="C1466" t="str">
            <v>M2</v>
          </cell>
          <cell r="D1466">
            <v>1</v>
          </cell>
          <cell r="E1466">
            <v>76384</v>
          </cell>
        </row>
        <row r="1467">
          <cell r="A1467" t="str">
            <v>2-01-12</v>
          </cell>
          <cell r="B1467" t="str">
            <v>Geotextil no tejido 1,600</v>
          </cell>
          <cell r="C1467" t="str">
            <v>M2</v>
          </cell>
          <cell r="D1467">
            <v>1</v>
          </cell>
          <cell r="E1467">
            <v>6436</v>
          </cell>
        </row>
        <row r="1468">
          <cell r="A1468" t="str">
            <v>2 - 03 BASES, SUB BASES Y AFIRMADO</v>
          </cell>
          <cell r="B1468"/>
          <cell r="C1468"/>
          <cell r="D1468"/>
          <cell r="E1468"/>
        </row>
        <row r="1469">
          <cell r="A1469" t="str">
            <v>2-03-01</v>
          </cell>
          <cell r="B1469" t="str">
            <v>Base granular</v>
          </cell>
          <cell r="C1469" t="str">
            <v>M3</v>
          </cell>
          <cell r="D1469">
            <v>1</v>
          </cell>
          <cell r="E1469">
            <v>78196</v>
          </cell>
        </row>
        <row r="1470">
          <cell r="A1470" t="str">
            <v>2-03-02</v>
          </cell>
          <cell r="B1470" t="str">
            <v>Sub-base granular</v>
          </cell>
          <cell r="C1470" t="str">
            <v>M3</v>
          </cell>
          <cell r="D1470">
            <v>1</v>
          </cell>
          <cell r="E1470">
            <v>67717</v>
          </cell>
        </row>
        <row r="1471">
          <cell r="A1471" t="str">
            <v>2-03-03</v>
          </cell>
          <cell r="B1471" t="str">
            <v>Sub-base para conformación de vía, incluye transporte</v>
          </cell>
          <cell r="C1471" t="str">
            <v>M3</v>
          </cell>
          <cell r="D1471">
            <v>1</v>
          </cell>
          <cell r="E1471">
            <v>74519</v>
          </cell>
        </row>
        <row r="1472">
          <cell r="A1472" t="str">
            <v>2-03-04</v>
          </cell>
          <cell r="B1472" t="str">
            <v>Afirmado compactado mecánico</v>
          </cell>
          <cell r="C1472" t="str">
            <v>M3</v>
          </cell>
          <cell r="D1472">
            <v>1</v>
          </cell>
          <cell r="E1472">
            <v>40267</v>
          </cell>
        </row>
        <row r="1473">
          <cell r="A1473" t="str">
            <v>2-03-05</v>
          </cell>
          <cell r="B1473" t="str">
            <v>Afirmado compactado para mantenimiento vial con transporte</v>
          </cell>
          <cell r="C1473" t="str">
            <v>M3</v>
          </cell>
          <cell r="D1473">
            <v>1</v>
          </cell>
          <cell r="E1473">
            <v>52299</v>
          </cell>
        </row>
        <row r="1474">
          <cell r="A1474" t="str">
            <v>2-03-06</v>
          </cell>
          <cell r="B1474" t="str">
            <v>Escarificado + restitución de base manual</v>
          </cell>
          <cell r="C1474" t="str">
            <v>M2</v>
          </cell>
          <cell r="D1474">
            <v>1</v>
          </cell>
          <cell r="E1474">
            <v>14966</v>
          </cell>
        </row>
        <row r="1475">
          <cell r="A1475" t="str">
            <v>2-03-07</v>
          </cell>
          <cell r="B1475" t="str">
            <v>Renivelación banca incluye escarificación y conformación</v>
          </cell>
          <cell r="C1475" t="str">
            <v>Km</v>
          </cell>
          <cell r="D1475">
            <v>1</v>
          </cell>
          <cell r="E1475">
            <v>2592772</v>
          </cell>
        </row>
        <row r="1476">
          <cell r="A1476" t="str">
            <v>2 - 04 PAVIMENTOS ASFÁLTICOS</v>
          </cell>
          <cell r="B1476"/>
          <cell r="C1476"/>
          <cell r="D1476"/>
          <cell r="E1476"/>
        </row>
        <row r="1477">
          <cell r="A1477" t="str">
            <v>2-04-01</v>
          </cell>
          <cell r="B1477" t="str">
            <v>Repavimentación  en concreto asfáltico e = 0,07 m, incluye 40 Km de transporte</v>
          </cell>
          <cell r="C1477" t="str">
            <v>M2</v>
          </cell>
          <cell r="D1477">
            <v>1</v>
          </cell>
          <cell r="E1477">
            <v>269787</v>
          </cell>
        </row>
        <row r="1478">
          <cell r="A1478" t="str">
            <v>2-04-02</v>
          </cell>
          <cell r="B1478" t="str">
            <v>Pavimento en concreto asfáltico, incluye 40 Km de transporte</v>
          </cell>
          <cell r="C1478" t="str">
            <v>M3</v>
          </cell>
          <cell r="D1478">
            <v>1</v>
          </cell>
          <cell r="E1478">
            <v>1098987</v>
          </cell>
        </row>
        <row r="1479">
          <cell r="A1479" t="str">
            <v>2-04-03</v>
          </cell>
          <cell r="B1479" t="str">
            <v>Mezcla abierta en caliente, incluye 40 Km de transporte</v>
          </cell>
          <cell r="C1479" t="str">
            <v>M3</v>
          </cell>
          <cell r="D1479">
            <v>1</v>
          </cell>
          <cell r="E1479">
            <v>1115883</v>
          </cell>
        </row>
        <row r="1480">
          <cell r="A1480" t="str">
            <v>2-04-04</v>
          </cell>
          <cell r="B1480" t="str">
            <v>Concreto asfáltico para bacheo, incluye 40 Km de transporte</v>
          </cell>
          <cell r="C1480" t="str">
            <v>M3</v>
          </cell>
          <cell r="D1480">
            <v>1</v>
          </cell>
          <cell r="E1480">
            <v>1148698</v>
          </cell>
        </row>
        <row r="1481">
          <cell r="A1481" t="str">
            <v>2-04-05</v>
          </cell>
          <cell r="B1481" t="str">
            <v>Parcheo en pavimento flexible e = 0,1 m, incluye 40 Km de transporte</v>
          </cell>
          <cell r="C1481" t="str">
            <v>M2</v>
          </cell>
          <cell r="D1481">
            <v>1</v>
          </cell>
          <cell r="E1481">
            <v>295811</v>
          </cell>
        </row>
        <row r="1482">
          <cell r="A1482" t="str">
            <v>2-04-06</v>
          </cell>
          <cell r="B1482" t="str">
            <v>Imprimación con asfalto líquido</v>
          </cell>
          <cell r="C1482" t="str">
            <v>M2</v>
          </cell>
          <cell r="D1482">
            <v>1</v>
          </cell>
          <cell r="E1482">
            <v>2650</v>
          </cell>
        </row>
        <row r="1483">
          <cell r="A1483" t="str">
            <v>2-04-07</v>
          </cell>
          <cell r="B1483" t="str">
            <v>Riego de liga con emulsión asfáltica CRR-1 o CCR-2</v>
          </cell>
          <cell r="C1483" t="str">
            <v>M2</v>
          </cell>
          <cell r="D1483">
            <v>1</v>
          </cell>
          <cell r="E1483">
            <v>3399</v>
          </cell>
        </row>
        <row r="1484">
          <cell r="A1484" t="str">
            <v>2-04-08</v>
          </cell>
          <cell r="B1484" t="str">
            <v>Emulsión para pavimento asfáltico</v>
          </cell>
          <cell r="C1484" t="str">
            <v>M2</v>
          </cell>
          <cell r="D1484">
            <v>1</v>
          </cell>
          <cell r="E1484">
            <v>1501</v>
          </cell>
        </row>
        <row r="1485">
          <cell r="A1485" t="str">
            <v>2 - 05 PAVIMENTOS DE CONCRETO HIDRÁULICO</v>
          </cell>
          <cell r="B1485"/>
          <cell r="C1485"/>
          <cell r="D1485"/>
          <cell r="E1485"/>
        </row>
        <row r="1486">
          <cell r="A1486" t="str">
            <v>2-05-01</v>
          </cell>
          <cell r="B1486" t="str">
            <v>Pavimento en concreto 20,7 Mpa en obra, e = 0.15 m, incluye refuerzo, corte con disco y sello de juntas</v>
          </cell>
          <cell r="C1486" t="str">
            <v>M2</v>
          </cell>
          <cell r="D1486">
            <v>1</v>
          </cell>
          <cell r="E1486">
            <v>117689</v>
          </cell>
        </row>
        <row r="1487">
          <cell r="A1487" t="str">
            <v>2-05-02</v>
          </cell>
          <cell r="B1487" t="str">
            <v>Pavimento en concreto 20,7 Mpa en obra, e = 0.175 m, incluye refuerzo, corte con disco y sello de juntas</v>
          </cell>
          <cell r="C1487" t="str">
            <v>M2</v>
          </cell>
          <cell r="D1487">
            <v>1</v>
          </cell>
          <cell r="E1487">
            <v>129480</v>
          </cell>
        </row>
        <row r="1488">
          <cell r="A1488" t="str">
            <v>2-05-03</v>
          </cell>
          <cell r="B1488" t="str">
            <v>Pavimento en concreto 27,6 Mpa (4000 PSI) en obra, e = 0.175 m, incluye refuerzo, corte con disco y sello de juntas</v>
          </cell>
          <cell r="C1488" t="str">
            <v>M2</v>
          </cell>
          <cell r="D1488">
            <v>1</v>
          </cell>
          <cell r="E1488">
            <v>132250</v>
          </cell>
        </row>
        <row r="1489">
          <cell r="A1489" t="str">
            <v>2-05-04</v>
          </cell>
          <cell r="B1489" t="str">
            <v>Pavimento en concreto 27,6 Mpa (4000 PSI) en obra, e = 0.2 m, incluye refuerzo, corte con disco y sello de juntas</v>
          </cell>
          <cell r="C1489" t="str">
            <v>M2</v>
          </cell>
          <cell r="D1489">
            <v>1</v>
          </cell>
          <cell r="E1489">
            <v>137097</v>
          </cell>
        </row>
        <row r="1490">
          <cell r="A1490" t="str">
            <v>2-05-05</v>
          </cell>
          <cell r="B1490" t="str">
            <v>Pavimento en concreto 20,7 Mpa (3000 PSI) premezclado, e = 0.175 m, incluye refuerzo, corte con disco y sello de juntas</v>
          </cell>
          <cell r="C1490" t="str">
            <v>M2</v>
          </cell>
          <cell r="D1490">
            <v>1</v>
          </cell>
          <cell r="E1490">
            <v>115222</v>
          </cell>
        </row>
        <row r="1491">
          <cell r="A1491" t="str">
            <v>2-05-06</v>
          </cell>
          <cell r="B1491" t="str">
            <v>Pavimento en concreto 27,6 Mpa (4000 PSI) premezclado, e = 0.175 m, incluye refuerzo, corte con disco y sello de juntas</v>
          </cell>
          <cell r="C1491" t="str">
            <v>M2</v>
          </cell>
          <cell r="D1491">
            <v>1</v>
          </cell>
          <cell r="E1491">
            <v>110732</v>
          </cell>
        </row>
        <row r="1492">
          <cell r="A1492" t="str">
            <v>2-05-07</v>
          </cell>
          <cell r="B1492" t="str">
            <v>Pavimento en concreto MR = 4,1 Mpa premezclado, e = 0.15 m, incluye refuerzo, corte con disco y sello de juntas</v>
          </cell>
          <cell r="C1492" t="str">
            <v>M2</v>
          </cell>
          <cell r="D1492">
            <v>1</v>
          </cell>
          <cell r="E1492">
            <v>109851</v>
          </cell>
        </row>
        <row r="1493">
          <cell r="A1493" t="str">
            <v>2-05-08</v>
          </cell>
          <cell r="B1493" t="str">
            <v>Pavimento en concreto MR = 4,1 Mpa premezclado, e = 0.175 m, incluye refuerzo, corte con disco y sello de juntas</v>
          </cell>
          <cell r="C1493" t="str">
            <v>M2</v>
          </cell>
          <cell r="D1493">
            <v>1</v>
          </cell>
          <cell r="E1493">
            <v>117040</v>
          </cell>
        </row>
        <row r="1494">
          <cell r="A1494" t="str">
            <v>2-05-09</v>
          </cell>
          <cell r="B1494" t="str">
            <v>Pavimento en concreto MR = 4,1 Mpa premezclado, e = 0.2 m, incluye refuerzo, corte con disco y sello de juntas</v>
          </cell>
          <cell r="C1494" t="str">
            <v>M2</v>
          </cell>
          <cell r="D1494">
            <v>1</v>
          </cell>
          <cell r="E1494">
            <v>124546</v>
          </cell>
        </row>
        <row r="1495">
          <cell r="A1495" t="str">
            <v>2-05-10</v>
          </cell>
          <cell r="B1495" t="str">
            <v>Sello de junta para pavimento</v>
          </cell>
          <cell r="C1495" t="str">
            <v>M</v>
          </cell>
          <cell r="D1495">
            <v>1</v>
          </cell>
          <cell r="E1495">
            <v>4405</v>
          </cell>
        </row>
        <row r="1496">
          <cell r="A1496" t="str">
            <v>2-05-11</v>
          </cell>
          <cell r="B1496" t="str">
            <v>Huellas (par) en concreto de 20,7 Mpa (3000 PSI) e = 0,15 m a c/u = 0,70 m, incluye conectores cada 20 m</v>
          </cell>
          <cell r="C1496" t="str">
            <v>M</v>
          </cell>
          <cell r="D1496">
            <v>1</v>
          </cell>
          <cell r="E1496">
            <v>157984</v>
          </cell>
        </row>
        <row r="1497">
          <cell r="A1497" t="str">
            <v>2-05-12</v>
          </cell>
          <cell r="B1497" t="str">
            <v>Placa Huella (par) en concreto de 20,7 Mpa (3000 PSI) e = 0,15 m a c/u = 0,90 m (tipo INVIAS), incluye sub-base y conectores mínimo c/20 m</v>
          </cell>
          <cell r="C1497" t="str">
            <v>M</v>
          </cell>
          <cell r="D1497">
            <v>1</v>
          </cell>
          <cell r="E1497">
            <v>0</v>
          </cell>
        </row>
        <row r="1498">
          <cell r="A1498" t="str">
            <v>2-05-13</v>
          </cell>
          <cell r="B1498" t="str">
            <v>Adoquín vehicular de concreto, incluye cemento en seco</v>
          </cell>
          <cell r="C1498" t="str">
            <v>M2</v>
          </cell>
          <cell r="D1498">
            <v>1</v>
          </cell>
          <cell r="E1498">
            <v>101211</v>
          </cell>
        </row>
        <row r="1499">
          <cell r="A1499" t="str">
            <v>2-05-14</v>
          </cell>
          <cell r="B1499" t="str">
            <v>Adoquín peatonal de concreto, incluye cemento en seco</v>
          </cell>
          <cell r="C1499" t="str">
            <v>M2</v>
          </cell>
          <cell r="D1499">
            <v>1</v>
          </cell>
          <cell r="E1499">
            <v>89793</v>
          </cell>
        </row>
        <row r="1500">
          <cell r="A1500" t="str">
            <v>2-05-15</v>
          </cell>
          <cell r="B1500" t="str">
            <v>Anden en concreto de 20,7 Mpa e = 0,07 m</v>
          </cell>
          <cell r="C1500" t="str">
            <v>M2</v>
          </cell>
          <cell r="D1500">
            <v>1</v>
          </cell>
          <cell r="E1500">
            <v>59533</v>
          </cell>
        </row>
        <row r="1501">
          <cell r="A1501" t="str">
            <v>2-05-16</v>
          </cell>
          <cell r="B1501" t="str">
            <v>Anden en concreto de 20,7 Mpa (3000 PSI) e = 0,10 m</v>
          </cell>
          <cell r="C1501" t="str">
            <v>M2</v>
          </cell>
          <cell r="D1501">
            <v>1</v>
          </cell>
          <cell r="E1501">
            <v>70755</v>
          </cell>
        </row>
        <row r="1502">
          <cell r="A1502" t="str">
            <v>2-05-17</v>
          </cell>
          <cell r="B1502" t="str">
            <v>Bordillo de concreto vaciado in situ, incluye la preparación de la superficie de apoyo</v>
          </cell>
          <cell r="C1502" t="str">
            <v>M</v>
          </cell>
          <cell r="D1502">
            <v>1</v>
          </cell>
          <cell r="E1502">
            <v>47548</v>
          </cell>
        </row>
        <row r="1503">
          <cell r="A1503" t="str">
            <v>2-05-18</v>
          </cell>
          <cell r="B1503" t="str">
            <v>Bordillo de piezas prefabricadas de concreto, incluye la preparación de la superficie de apoyo</v>
          </cell>
          <cell r="C1503" t="str">
            <v>M</v>
          </cell>
          <cell r="D1503">
            <v>1</v>
          </cell>
          <cell r="E1503">
            <v>42134</v>
          </cell>
        </row>
        <row r="1504">
          <cell r="A1504" t="str">
            <v>2-05-19</v>
          </cell>
          <cell r="B1504" t="str">
            <v>Sardinel en concreto de 20,7 Mpa 0,03 m3/ml, incluye refuerzo, sobre placa</v>
          </cell>
          <cell r="C1504" t="str">
            <v>M</v>
          </cell>
          <cell r="D1504">
            <v>1</v>
          </cell>
          <cell r="E1504">
            <v>65197</v>
          </cell>
        </row>
        <row r="1505">
          <cell r="A1505" t="str">
            <v>2-05-20</v>
          </cell>
          <cell r="B1505" t="str">
            <v>Sardinel de gravedad en concreto de 20,7 Mpa (3000 PSI) de b = 0,20 m, corona 0,15 m, h = 0,38 m, v = 0,07 m3/ml, incluye afirmado e = 0,10 m</v>
          </cell>
          <cell r="C1505" t="str">
            <v>M</v>
          </cell>
          <cell r="D1505">
            <v>1</v>
          </cell>
          <cell r="E1505">
            <v>84987</v>
          </cell>
        </row>
        <row r="1506">
          <cell r="A1506" t="str">
            <v>2-05-21</v>
          </cell>
          <cell r="B1506" t="str">
            <v>Sardinel prefabricado A10</v>
          </cell>
          <cell r="C1506" t="str">
            <v>M</v>
          </cell>
          <cell r="D1506">
            <v>1</v>
          </cell>
          <cell r="E1506">
            <v>43545</v>
          </cell>
        </row>
        <row r="1507">
          <cell r="A1507" t="str">
            <v>2 - 06 OBRAS DE DRENAJE, CONTENCIÓN Y CIMENTACIÓN</v>
          </cell>
          <cell r="B1507"/>
          <cell r="C1507"/>
          <cell r="D1507"/>
          <cell r="E1507"/>
        </row>
        <row r="1508">
          <cell r="A1508" t="str">
            <v>2-06-01</v>
          </cell>
          <cell r="B1508" t="str">
            <v>Muro de contención en concreto 20,7 Mpa (3000 PSI), no incluye refuerzo</v>
          </cell>
          <cell r="C1508" t="str">
            <v>M3</v>
          </cell>
          <cell r="D1508">
            <v>1</v>
          </cell>
          <cell r="E1508">
            <v>774462</v>
          </cell>
        </row>
        <row r="1509">
          <cell r="A1509" t="str">
            <v>2-06-02</v>
          </cell>
          <cell r="B1509" t="str">
            <v>Concreto fluido 13,8 Mpa (2000 PSI) tamaño máximo 1/2"</v>
          </cell>
          <cell r="C1509" t="str">
            <v>M3</v>
          </cell>
          <cell r="D1509">
            <v>1</v>
          </cell>
          <cell r="E1509">
            <v>416394</v>
          </cell>
        </row>
        <row r="1510">
          <cell r="A1510" t="str">
            <v>2-06-03</v>
          </cell>
          <cell r="B1510" t="str">
            <v>Solado en concreto de 10,3 Mpa</v>
          </cell>
          <cell r="C1510" t="str">
            <v>M3</v>
          </cell>
          <cell r="D1510">
            <v>1</v>
          </cell>
          <cell r="E1510">
            <v>387190</v>
          </cell>
        </row>
        <row r="1511">
          <cell r="A1511" t="str">
            <v>2-06-04</v>
          </cell>
          <cell r="B1511" t="str">
            <v xml:space="preserve">Gaviones de malla de alambre de acero entrelazado clase 1, recubrimiento de zinc (galvanizado) </v>
          </cell>
          <cell r="C1511" t="str">
            <v>M3</v>
          </cell>
          <cell r="D1511">
            <v>1</v>
          </cell>
          <cell r="E1511">
            <v>211295</v>
          </cell>
        </row>
        <row r="1512">
          <cell r="A1512" t="str">
            <v>2-06-05</v>
          </cell>
          <cell r="B1512" t="str">
            <v>Filtro francés (0,60 x 0,90 m), sin tubería, incluye piedra y geotextil NT 1.600</v>
          </cell>
          <cell r="C1512" t="str">
            <v>M3</v>
          </cell>
          <cell r="D1512">
            <v>1</v>
          </cell>
          <cell r="E1512">
            <v>162170</v>
          </cell>
        </row>
        <row r="1513">
          <cell r="A1513" t="str">
            <v>2-06-06</v>
          </cell>
          <cell r="B1513" t="str">
            <v>Filtro francés (0,60 x 0,90 m), incluye tubería, piedra y geotextil NT 1.600</v>
          </cell>
          <cell r="C1513" t="str">
            <v>M3</v>
          </cell>
          <cell r="D1513">
            <v>1</v>
          </cell>
          <cell r="E1513">
            <v>212364</v>
          </cell>
        </row>
        <row r="1514">
          <cell r="A1514" t="str">
            <v>2-06-07</v>
          </cell>
          <cell r="B1514" t="str">
            <v>Base y cañuela para cámara de inspección d = 1,20 m en concreto de 20,7 Mpa</v>
          </cell>
          <cell r="C1514" t="str">
            <v>Un</v>
          </cell>
          <cell r="D1514">
            <v>1</v>
          </cell>
          <cell r="E1514">
            <v>427551</v>
          </cell>
        </row>
        <row r="1515">
          <cell r="A1515" t="str">
            <v>2-06-08</v>
          </cell>
          <cell r="B1515" t="str">
            <v>Cuerpo para cámara de inspección d = 1,20 m, en concreto de 20,7 Mpa, no incluye refuerzo</v>
          </cell>
          <cell r="C1515" t="str">
            <v>M</v>
          </cell>
          <cell r="D1515">
            <v>1</v>
          </cell>
          <cell r="E1515">
            <v>564094</v>
          </cell>
        </row>
        <row r="1516">
          <cell r="A1516" t="str">
            <v>2-06-09</v>
          </cell>
          <cell r="B1516" t="str">
            <v>Cono para cámara de inspección d = 1,20 m, en concreto de 20,7 Mpa, incluye refuerzo</v>
          </cell>
          <cell r="C1516" t="str">
            <v>Un</v>
          </cell>
          <cell r="D1516">
            <v>1</v>
          </cell>
          <cell r="E1516">
            <v>440314</v>
          </cell>
        </row>
        <row r="1517">
          <cell r="A1517" t="str">
            <v>2-06-10</v>
          </cell>
          <cell r="B1517" t="str">
            <v>Tapa en concreto reforzado de 20,7 Mpa para cámara de inspección d = 0,60 m, incluye aro base y aro tapa</v>
          </cell>
          <cell r="C1517" t="str">
            <v>Un</v>
          </cell>
          <cell r="D1517">
            <v>1</v>
          </cell>
          <cell r="E1517">
            <v>558097</v>
          </cell>
        </row>
        <row r="1518">
          <cell r="A1518" t="str">
            <v>2-06-11</v>
          </cell>
          <cell r="B1518" t="str">
            <v xml:space="preserve">Tapa en H. F. de 90 kg con cuello en concreto de 20,7 Mpa d = 0,60 m           </v>
          </cell>
          <cell r="C1518" t="str">
            <v>Un</v>
          </cell>
          <cell r="D1518">
            <v>1</v>
          </cell>
          <cell r="E1518">
            <v>858609</v>
          </cell>
        </row>
        <row r="1519">
          <cell r="A1519" t="str">
            <v>2-06-12</v>
          </cell>
          <cell r="B1519" t="str">
            <v>Sumidero en concreto de 20,7 Mpa, incluye reja con anticorrosivo</v>
          </cell>
          <cell r="C1519" t="str">
            <v>Un</v>
          </cell>
          <cell r="D1519">
            <v>1</v>
          </cell>
          <cell r="E1519">
            <v>1365215</v>
          </cell>
        </row>
        <row r="1520">
          <cell r="A1520" t="str">
            <v>2-06-13</v>
          </cell>
          <cell r="B1520" t="str">
            <v>Cañuela en concreto de 20,7 Mpa e = 0,10, h = 0,40, a = 0,30 m sin tapa</v>
          </cell>
          <cell r="C1520" t="str">
            <v>M</v>
          </cell>
          <cell r="D1520">
            <v>1</v>
          </cell>
          <cell r="E1520">
            <v>121919</v>
          </cell>
        </row>
        <row r="1521">
          <cell r="A1521" t="str">
            <v>2-06-14</v>
          </cell>
          <cell r="B1521" t="str">
            <v>Cuneta revestida en concreto 20,7 Mpa, incluye excavación y afirmado, a = 1 m</v>
          </cell>
          <cell r="C1521" t="str">
            <v>M</v>
          </cell>
          <cell r="D1521">
            <v>1</v>
          </cell>
          <cell r="E1521">
            <v>101642</v>
          </cell>
        </row>
        <row r="1522">
          <cell r="A1522" t="str">
            <v>2-06-15</v>
          </cell>
          <cell r="B1522" t="str">
            <v>Cuneta en concreto reforzado 20,7 Mpa, incluye excavación, afirmado y refuerzo, a = 0,72 m. Longitud de desarrollo = 1,0 m</v>
          </cell>
          <cell r="C1522" t="str">
            <v>M</v>
          </cell>
          <cell r="D1522">
            <v>1</v>
          </cell>
          <cell r="E1522">
            <v>158671</v>
          </cell>
        </row>
        <row r="1523">
          <cell r="A1523" t="str">
            <v>2-06-16</v>
          </cell>
          <cell r="B1523" t="str">
            <v>Cuneta - bordillo en concreto reforzado, tipo INVÍAS de 20,7 Mpa, incluye refuerzo, excavación y sub-base, a = 0,70 m</v>
          </cell>
          <cell r="C1523" t="str">
            <v>M</v>
          </cell>
          <cell r="D1523">
            <v>1</v>
          </cell>
          <cell r="E1523">
            <v>216911</v>
          </cell>
        </row>
        <row r="1524">
          <cell r="A1524" t="str">
            <v>2-06-17</v>
          </cell>
          <cell r="B1524" t="str">
            <v>Zanja colectora en concreto de 20,7 Mpa a = 0,60 e = 0,10 h = 0,30 m</v>
          </cell>
          <cell r="C1524" t="str">
            <v>M</v>
          </cell>
          <cell r="D1524">
            <v>1</v>
          </cell>
          <cell r="E1524">
            <v>126462</v>
          </cell>
        </row>
        <row r="1525">
          <cell r="A1525" t="str">
            <v>2-06-18</v>
          </cell>
          <cell r="B1525" t="str">
            <v>Canal disipador en concreto de 20,7 Mpa</v>
          </cell>
          <cell r="C1525" t="str">
            <v>M3</v>
          </cell>
          <cell r="D1525">
            <v>1</v>
          </cell>
          <cell r="E1525">
            <v>1239300</v>
          </cell>
        </row>
        <row r="1526">
          <cell r="A1526" t="str">
            <v>2-06-19</v>
          </cell>
          <cell r="B1526" t="str">
            <v>Base para box coulvert en concreto impermeabilizado de 20,7 Mpa, no incluye refuerzo</v>
          </cell>
          <cell r="C1526" t="str">
            <v>M3</v>
          </cell>
          <cell r="D1526">
            <v>1</v>
          </cell>
          <cell r="E1526">
            <v>712425</v>
          </cell>
        </row>
        <row r="1527">
          <cell r="A1527" t="str">
            <v>2-06-20</v>
          </cell>
          <cell r="B1527" t="str">
            <v>Lateral y tapa para box-coulvert en concreto impermeabilizado de 20,7 Mpa, no incluye refuerzo</v>
          </cell>
          <cell r="C1527" t="str">
            <v>M3</v>
          </cell>
          <cell r="D1527">
            <v>1</v>
          </cell>
          <cell r="E1527">
            <v>935734</v>
          </cell>
        </row>
        <row r="1528">
          <cell r="A1528" t="str">
            <v>2-06-21</v>
          </cell>
          <cell r="B1528" t="str">
            <v>Cortina, estribos y/o aletas en concreto de 20,7 Mpa</v>
          </cell>
          <cell r="C1528" t="str">
            <v>M3</v>
          </cell>
          <cell r="D1528">
            <v>1</v>
          </cell>
          <cell r="E1528">
            <v>890636</v>
          </cell>
        </row>
        <row r="1529">
          <cell r="A1529" t="str">
            <v>2-06-22</v>
          </cell>
          <cell r="B1529" t="str">
            <v>Zarpa para estribos y/o aletas en concreto de 20,7 Mpa</v>
          </cell>
          <cell r="C1529" t="str">
            <v>M3</v>
          </cell>
          <cell r="D1529">
            <v>1</v>
          </cell>
          <cell r="E1529">
            <v>689197</v>
          </cell>
        </row>
        <row r="1530">
          <cell r="A1530" t="str">
            <v>2-06-23</v>
          </cell>
          <cell r="B1530" t="str">
            <v>Estribos y/o aletas en concreto ciclópeo</v>
          </cell>
          <cell r="C1530" t="str">
            <v>M3</v>
          </cell>
          <cell r="D1530">
            <v>1</v>
          </cell>
          <cell r="E1530">
            <v>686483</v>
          </cell>
        </row>
        <row r="1531">
          <cell r="A1531" t="str">
            <v>2-06-24</v>
          </cell>
          <cell r="B1531" t="str">
            <v>Cortina, muro y/o aletas en concreto ciclópeo</v>
          </cell>
          <cell r="C1531" t="str">
            <v>M3</v>
          </cell>
          <cell r="D1531">
            <v>1</v>
          </cell>
          <cell r="E1531">
            <v>796114</v>
          </cell>
        </row>
        <row r="1532">
          <cell r="A1532" t="str">
            <v>2-06-25</v>
          </cell>
          <cell r="B1532" t="str">
            <v>Pocetas y cabezotes en concreto ciclópeo</v>
          </cell>
          <cell r="C1532" t="str">
            <v>M3</v>
          </cell>
          <cell r="D1532">
            <v>1</v>
          </cell>
          <cell r="E1532">
            <v>749907</v>
          </cell>
        </row>
        <row r="1533">
          <cell r="A1533" t="str">
            <v>2-06-26</v>
          </cell>
          <cell r="B1533" t="str">
            <v>Zarpa en concreto ciclópeo</v>
          </cell>
          <cell r="C1533" t="str">
            <v>M3</v>
          </cell>
          <cell r="D1533">
            <v>1</v>
          </cell>
          <cell r="E1533">
            <v>595614</v>
          </cell>
        </row>
        <row r="1534">
          <cell r="A1534" t="str">
            <v>2-06-27</v>
          </cell>
          <cell r="B1534" t="str">
            <v>Viga y riostra para puente en concreto de 20,7 Mpa</v>
          </cell>
          <cell r="C1534" t="str">
            <v>M3</v>
          </cell>
          <cell r="D1534">
            <v>1</v>
          </cell>
          <cell r="E1534">
            <v>1304832</v>
          </cell>
        </row>
        <row r="1535">
          <cell r="A1535" t="str">
            <v>2-06-28</v>
          </cell>
          <cell r="B1535" t="str">
            <v>Placa maciza para puente en concreto de 20,7 Mpa e = 0,30 m</v>
          </cell>
          <cell r="C1535" t="str">
            <v>M2</v>
          </cell>
          <cell r="D1535">
            <v>1</v>
          </cell>
          <cell r="E1535">
            <v>246472</v>
          </cell>
        </row>
        <row r="1536">
          <cell r="A1536" t="str">
            <v>2-06-29</v>
          </cell>
          <cell r="B1536" t="str">
            <v>Enrocados de fondo</v>
          </cell>
          <cell r="C1536" t="str">
            <v>M2</v>
          </cell>
          <cell r="D1536">
            <v>1</v>
          </cell>
          <cell r="E1536">
            <v>105713</v>
          </cell>
        </row>
        <row r="1537">
          <cell r="A1537" t="str">
            <v>2-06-30</v>
          </cell>
          <cell r="B1537" t="str">
            <v>Recubrimiento de gaviones en concreto de 17,2 Mpa e = 0,10 m</v>
          </cell>
          <cell r="C1537" t="str">
            <v>M2</v>
          </cell>
          <cell r="D1537">
            <v>1</v>
          </cell>
          <cell r="E1537">
            <v>83609</v>
          </cell>
        </row>
        <row r="1538">
          <cell r="A1538" t="str">
            <v>2-06-31</v>
          </cell>
          <cell r="B1538" t="str">
            <v>Cañuela labrada en suelo, recubierta en concreto 20,7 Mpa, semicircular d interno = 0,20 m, a = 0,40 m, e = 0,05 m</v>
          </cell>
          <cell r="C1538" t="str">
            <v>M</v>
          </cell>
          <cell r="D1538">
            <v>1</v>
          </cell>
          <cell r="E1538">
            <v>31402</v>
          </cell>
        </row>
        <row r="1539">
          <cell r="A1539" t="str">
            <v>2-06-32</v>
          </cell>
          <cell r="B1539" t="str">
            <v>Empotramiento de tubería de alcantarillado de 0,5 x 0,5 x 0,3 m</v>
          </cell>
          <cell r="C1539" t="str">
            <v>Un</v>
          </cell>
          <cell r="D1539">
            <v>1</v>
          </cell>
          <cell r="E1539">
            <v>97739</v>
          </cell>
        </row>
        <row r="1540">
          <cell r="A1540" t="str">
            <v>2-06-33</v>
          </cell>
          <cell r="B1540" t="str">
            <v>Acequia de corona, a = 0.30, h = 0.25 e = 0.08 m, en concreto de 10,3 Mpa (1500 PSI)</v>
          </cell>
          <cell r="C1540" t="str">
            <v>M</v>
          </cell>
          <cell r="D1540">
            <v>1</v>
          </cell>
          <cell r="E1540">
            <v>99961</v>
          </cell>
        </row>
        <row r="1541">
          <cell r="A1541" t="str">
            <v>2-06-34</v>
          </cell>
          <cell r="B1541" t="str">
            <v>Suministro e instalación de flexocreto con bomba</v>
          </cell>
          <cell r="C1541" t="str">
            <v>M2</v>
          </cell>
          <cell r="D1541">
            <v>1</v>
          </cell>
          <cell r="E1541">
            <v>59973</v>
          </cell>
        </row>
        <row r="1542">
          <cell r="A1542" t="str">
            <v>2-06-35</v>
          </cell>
          <cell r="B1542" t="str">
            <v>Suministro e instalación de flexocreto manual</v>
          </cell>
          <cell r="C1542" t="str">
            <v>M2</v>
          </cell>
          <cell r="D1542">
            <v>1</v>
          </cell>
          <cell r="E1542">
            <v>72207</v>
          </cell>
        </row>
        <row r="1543">
          <cell r="A1543" t="str">
            <v>2-06-36</v>
          </cell>
          <cell r="B1543" t="str">
            <v>Suministro e instalación de bolsacreto 1101 o similar</v>
          </cell>
          <cell r="C1543" t="str">
            <v>Un</v>
          </cell>
          <cell r="D1543">
            <v>1</v>
          </cell>
          <cell r="E1543">
            <v>494028</v>
          </cell>
        </row>
        <row r="1544">
          <cell r="A1544" t="str">
            <v>2-06-37</v>
          </cell>
          <cell r="B1544" t="str">
            <v>Suministro e instalación de bolsacreto 1401 o similar</v>
          </cell>
          <cell r="C1544" t="str">
            <v>Un</v>
          </cell>
          <cell r="D1544">
            <v>1</v>
          </cell>
          <cell r="E1544">
            <v>538718</v>
          </cell>
        </row>
        <row r="1545">
          <cell r="A1545" t="str">
            <v>2-06-38</v>
          </cell>
          <cell r="B1545" t="str">
            <v>Ángulo para puente de 2" x 3/16"</v>
          </cell>
          <cell r="C1545" t="str">
            <v>M</v>
          </cell>
          <cell r="D1545">
            <v>1</v>
          </cell>
          <cell r="E1545">
            <v>28574</v>
          </cell>
        </row>
        <row r="1546">
          <cell r="A1546" t="str">
            <v>2-06-39</v>
          </cell>
          <cell r="B1546" t="str">
            <v>Pasamanos en tubería de H. G. de 2" C 14, incluye accesorios</v>
          </cell>
          <cell r="C1546" t="str">
            <v>M</v>
          </cell>
          <cell r="D1546">
            <v>1</v>
          </cell>
          <cell r="E1546">
            <v>366527</v>
          </cell>
        </row>
        <row r="1547">
          <cell r="A1547" t="str">
            <v>2-06-40</v>
          </cell>
          <cell r="B1547" t="str">
            <v>Pasamanos en tubería de H. G. de 3", incluye accesorios</v>
          </cell>
          <cell r="C1547" t="str">
            <v>M</v>
          </cell>
          <cell r="D1547">
            <v>1</v>
          </cell>
          <cell r="E1547">
            <v>378922</v>
          </cell>
        </row>
        <row r="1548">
          <cell r="A1548" t="str">
            <v>2-06-41</v>
          </cell>
          <cell r="B1548" t="str">
            <v>Tapa de H. F. para cámara de inspección sin cuello</v>
          </cell>
          <cell r="C1548" t="str">
            <v>Un</v>
          </cell>
          <cell r="D1548">
            <v>1</v>
          </cell>
          <cell r="E1548">
            <v>749739</v>
          </cell>
        </row>
        <row r="1549">
          <cell r="A1549" t="str">
            <v>2-06-42</v>
          </cell>
          <cell r="B1549" t="str">
            <v>Lagrimales en tubería PVC de 3" para puente o muro</v>
          </cell>
          <cell r="C1549" t="str">
            <v>M</v>
          </cell>
          <cell r="D1549">
            <v>1</v>
          </cell>
          <cell r="E1549">
            <v>29988</v>
          </cell>
        </row>
        <row r="1550">
          <cell r="A1550" t="str">
            <v>2-06-43</v>
          </cell>
          <cell r="B1550" t="str">
            <v>Caisson d = 1 m, incluye excavación manual</v>
          </cell>
          <cell r="C1550" t="str">
            <v>M</v>
          </cell>
          <cell r="D1550">
            <v>1</v>
          </cell>
          <cell r="E1550">
            <v>2173579</v>
          </cell>
        </row>
        <row r="1551">
          <cell r="A1551" t="str">
            <v>2-06-44</v>
          </cell>
          <cell r="B1551" t="str">
            <v>Caisson d = 1 ,2 m de concreto vaciado in situ, incluye excavación en roca, bajo agua</v>
          </cell>
          <cell r="C1551" t="str">
            <v>M</v>
          </cell>
          <cell r="D1551">
            <v>1</v>
          </cell>
          <cell r="E1551">
            <v>0</v>
          </cell>
        </row>
        <row r="1552">
          <cell r="A1552" t="str">
            <v>2-06-45</v>
          </cell>
          <cell r="B1552" t="str">
            <v>Micro pilote d = 0,4 m, incluye excavación mecánica y acero</v>
          </cell>
          <cell r="C1552" t="str">
            <v>M</v>
          </cell>
          <cell r="D1552">
            <v>1</v>
          </cell>
          <cell r="E1552">
            <v>357996</v>
          </cell>
        </row>
        <row r="1553">
          <cell r="A1553" t="str">
            <v>2-06-46</v>
          </cell>
          <cell r="B1553" t="str">
            <v>Apoyo de neopreno 400 x 800 x 85 mm para puente, reforzado con 5 platinas de 3 mm</v>
          </cell>
          <cell r="C1553" t="str">
            <v>Un</v>
          </cell>
          <cell r="D1553">
            <v>1</v>
          </cell>
          <cell r="E1553">
            <v>616135</v>
          </cell>
        </row>
        <row r="1554">
          <cell r="A1554" t="str">
            <v>2-06-47</v>
          </cell>
          <cell r="B1554" t="str">
            <v>Apoyo de neopreno 400 x 400 x 30 mm para puente, reforzado con 1 platina de 12 mm</v>
          </cell>
          <cell r="C1554" t="str">
            <v>Un</v>
          </cell>
          <cell r="D1554">
            <v>1</v>
          </cell>
          <cell r="E1554">
            <v>410756</v>
          </cell>
        </row>
        <row r="1555">
          <cell r="A1555" t="str">
            <v>02 - 07SEÑALIZACIÓN Y SEGURIDAD</v>
          </cell>
          <cell r="B1555"/>
          <cell r="C1555"/>
          <cell r="D1555"/>
          <cell r="E1555"/>
        </row>
        <row r="1556">
          <cell r="A1556" t="str">
            <v>2-07-01</v>
          </cell>
          <cell r="B1556" t="str">
            <v>Defensa vial, incluye terminales y capta faros</v>
          </cell>
          <cell r="C1556" t="str">
            <v>M</v>
          </cell>
          <cell r="D1556">
            <v>1</v>
          </cell>
          <cell r="E1556">
            <v>225849</v>
          </cell>
        </row>
        <row r="1557">
          <cell r="A1557" t="str">
            <v>2-07-02</v>
          </cell>
          <cell r="B1557" t="str">
            <v>Señal vertical de 0,60 m (con cinta reflectiva)</v>
          </cell>
          <cell r="C1557" t="str">
            <v>Un</v>
          </cell>
          <cell r="D1557">
            <v>1</v>
          </cell>
          <cell r="E1557">
            <v>483535</v>
          </cell>
        </row>
        <row r="1558">
          <cell r="A1558" t="str">
            <v>2-07-03</v>
          </cell>
          <cell r="B1558" t="str">
            <v>Señal vertical de transito tipo SP, SR de 75 x 75 con lámina retroreflectiva tipo diamante</v>
          </cell>
          <cell r="C1558" t="str">
            <v>Un</v>
          </cell>
          <cell r="D1558">
            <v>1</v>
          </cell>
          <cell r="E1558">
            <v>466735</v>
          </cell>
        </row>
        <row r="1559">
          <cell r="A1559" t="str">
            <v>2-07-04</v>
          </cell>
          <cell r="B1559" t="str">
            <v>Señal vertical de 0,90 m (con cinta reflectiva)</v>
          </cell>
          <cell r="C1559" t="str">
            <v>Un</v>
          </cell>
          <cell r="D1559">
            <v>1</v>
          </cell>
          <cell r="E1559">
            <v>447392</v>
          </cell>
        </row>
        <row r="1560">
          <cell r="A1560" t="str">
            <v>2-07-05</v>
          </cell>
          <cell r="B1560" t="str">
            <v>Líneas de demarcación vial pintura en frío</v>
          </cell>
          <cell r="C1560" t="str">
            <v>M</v>
          </cell>
          <cell r="D1560">
            <v>1</v>
          </cell>
          <cell r="E1560">
            <v>2508</v>
          </cell>
        </row>
        <row r="1561">
          <cell r="A1561" t="str">
            <v>2-07-06</v>
          </cell>
          <cell r="B1561" t="str">
            <v>Marcas viales</v>
          </cell>
          <cell r="C1561" t="str">
            <v>M2</v>
          </cell>
          <cell r="D1561">
            <v>1</v>
          </cell>
          <cell r="E1561">
            <v>31785</v>
          </cell>
        </row>
        <row r="1562">
          <cell r="A1562" t="str">
            <v>2-07-07</v>
          </cell>
          <cell r="B1562" t="str">
            <v>Paleteros</v>
          </cell>
          <cell r="C1562" t="str">
            <v>Jr</v>
          </cell>
          <cell r="D1562">
            <v>1</v>
          </cell>
          <cell r="E1562">
            <v>104911</v>
          </cell>
        </row>
        <row r="1563">
          <cell r="A1563" t="str">
            <v>2-07-08</v>
          </cell>
          <cell r="B1563" t="str">
            <v>Tacha reflectiva unidireccional incluye suministro e instalación</v>
          </cell>
          <cell r="C1563" t="str">
            <v>Un</v>
          </cell>
          <cell r="D1563">
            <v>1</v>
          </cell>
          <cell r="E1563">
            <v>14134</v>
          </cell>
        </row>
        <row r="1564">
          <cell r="A1564" t="str">
            <v>2-07-09</v>
          </cell>
          <cell r="B1564" t="str">
            <v>Tachón en resina l = 0,4 m, a = 0,15 m, h = 0,08 m incluye instalación</v>
          </cell>
          <cell r="C1564" t="str">
            <v>Un</v>
          </cell>
          <cell r="D1564">
            <v>1</v>
          </cell>
          <cell r="E1564">
            <v>37623</v>
          </cell>
        </row>
        <row r="1565">
          <cell r="A1565" t="str">
            <v>2-07-10</v>
          </cell>
          <cell r="B1565" t="str">
            <v>Poste en guadua pintado, base en concreto de 2500 PSI para cinta seguridad</v>
          </cell>
          <cell r="C1565" t="str">
            <v>Un</v>
          </cell>
          <cell r="D1565">
            <v>1</v>
          </cell>
          <cell r="E1565">
            <v>17171</v>
          </cell>
        </row>
        <row r="1566">
          <cell r="A1566" t="str">
            <v>2-07-11</v>
          </cell>
          <cell r="B1566" t="str">
            <v>Cerramiento con cinta de señalización, incluye poste en guadua</v>
          </cell>
          <cell r="C1566" t="str">
            <v>M</v>
          </cell>
          <cell r="D1566">
            <v>1</v>
          </cell>
          <cell r="E1566">
            <v>10933</v>
          </cell>
        </row>
        <row r="1567">
          <cell r="A1567" t="str">
            <v>02 - 08 OBRAS VARIAS</v>
          </cell>
          <cell r="B1567"/>
          <cell r="C1567"/>
          <cell r="D1567"/>
          <cell r="E1567"/>
        </row>
        <row r="1568">
          <cell r="A1568" t="str">
            <v>2-08-01</v>
          </cell>
          <cell r="B1568" t="str">
            <v>Empradización de taludes con trenza</v>
          </cell>
          <cell r="C1568" t="str">
            <v>M2</v>
          </cell>
          <cell r="D1568">
            <v>1</v>
          </cell>
          <cell r="E1568">
            <v>23814</v>
          </cell>
        </row>
        <row r="1569">
          <cell r="A1569" t="str">
            <v>2-08-02</v>
          </cell>
          <cell r="B1569" t="str">
            <v>Empradización con prado trenza</v>
          </cell>
          <cell r="C1569" t="str">
            <v>M2</v>
          </cell>
          <cell r="D1569">
            <v>1</v>
          </cell>
          <cell r="E1569">
            <v>13260</v>
          </cell>
        </row>
        <row r="1570">
          <cell r="A1570" t="str">
            <v>2-08-03</v>
          </cell>
          <cell r="B1570" t="str">
            <v>Empradización con prado kikuyo</v>
          </cell>
          <cell r="C1570" t="str">
            <v>M2</v>
          </cell>
          <cell r="D1570">
            <v>1</v>
          </cell>
          <cell r="E1570">
            <v>25657</v>
          </cell>
        </row>
        <row r="1571">
          <cell r="A1571" t="str">
            <v>2-08-04</v>
          </cell>
          <cell r="B1571" t="str">
            <v>Protector de raíz en concreto de 17,2 Mpa (2500 PSI), e = 0,15 m, d Int. = 1,20 m, h = 1,00 m, incluye refuerzo</v>
          </cell>
          <cell r="C1571" t="str">
            <v>Un</v>
          </cell>
          <cell r="D1571">
            <v>1</v>
          </cell>
          <cell r="E1571">
            <v>795392</v>
          </cell>
        </row>
        <row r="1572">
          <cell r="A1572" t="str">
            <v>2-08-05</v>
          </cell>
          <cell r="B1572" t="str">
            <v>Pedestal (plataforma) en concreto de 20,7 Mpa (3000 PSI) e = 0,10 m</v>
          </cell>
          <cell r="C1572" t="str">
            <v>M2</v>
          </cell>
          <cell r="D1572">
            <v>1</v>
          </cell>
          <cell r="E1572">
            <v>79774</v>
          </cell>
        </row>
        <row r="1573">
          <cell r="A1573" t="str">
            <v>2-08-06</v>
          </cell>
          <cell r="B1573" t="str">
            <v>Pedestal trapezoidal para soportar estructura metálica o de madera en concreto de 20,7 Mpa (3000 PSI) h = 0,30 m, base de 0,40 x 0,40 m, corona de 0,25 x 0,25 m, incluye refuerzo</v>
          </cell>
          <cell r="C1573" t="str">
            <v>Un</v>
          </cell>
          <cell r="D1573">
            <v>1</v>
          </cell>
          <cell r="E1573">
            <v>120483</v>
          </cell>
        </row>
        <row r="1574">
          <cell r="A1574" t="str">
            <v>2-08-07</v>
          </cell>
          <cell r="B1574" t="str">
            <v>Junta de icopor e = 1"</v>
          </cell>
          <cell r="C1574" t="str">
            <v>M2</v>
          </cell>
          <cell r="D1574">
            <v>1</v>
          </cell>
          <cell r="E1574">
            <v>51674</v>
          </cell>
        </row>
        <row r="1575">
          <cell r="A1575" t="str">
            <v>02 - 09 TRANSPORTE</v>
          </cell>
          <cell r="B1575"/>
          <cell r="C1575"/>
          <cell r="D1575"/>
          <cell r="E1575"/>
        </row>
        <row r="1576">
          <cell r="A1576" t="str">
            <v>CÓDIGO</v>
          </cell>
          <cell r="B1576" t="str">
            <v>DESCRIPCIÓN</v>
          </cell>
          <cell r="C1576" t="str">
            <v>UNIDAD</v>
          </cell>
          <cell r="D1576">
            <v>1</v>
          </cell>
          <cell r="E1576"/>
        </row>
        <row r="1577">
          <cell r="A1577" t="str">
            <v>2-09-01</v>
          </cell>
          <cell r="B1577" t="str">
            <v>Transporte material asfáltico</v>
          </cell>
          <cell r="C1577" t="str">
            <v>M3-Km</v>
          </cell>
          <cell r="D1577">
            <v>1</v>
          </cell>
          <cell r="E1577">
            <v>4998</v>
          </cell>
        </row>
      </sheetData>
      <sheetData sheetId="1"/>
      <sheetData sheetId="2"/>
      <sheetData sheetId="3"/>
      <sheetData sheetId="4"/>
      <sheetData sheetId="5"/>
    </sheetDataSet>
  </externalBook>
</externalLink>
</file>

<file path=xl/externalLinks/externalLink2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ATOS"/>
      <sheetName val="ANÁLISIS MANO DE OBRA"/>
      <sheetName val="MEDIA TENSIÓN Y OTROS ELÉC."/>
      <sheetName val="Mat Electricos Media Ten"/>
      <sheetName val="CONSTRUCCION"/>
      <sheetName val=" VÍAS"/>
    </sheetNames>
    <sheetDataSet>
      <sheetData sheetId="0" refreshError="1">
        <row r="6">
          <cell r="A6" t="str">
            <v>MOB002</v>
          </cell>
          <cell r="B6" t="str">
            <v>Oficial (jornal + prestaciones)</v>
          </cell>
          <cell r="C6" t="str">
            <v>Día</v>
          </cell>
          <cell r="D6">
            <v>1</v>
          </cell>
          <cell r="E6">
            <v>111634</v>
          </cell>
        </row>
        <row r="7">
          <cell r="A7" t="str">
            <v>MOB003</v>
          </cell>
          <cell r="B7" t="str">
            <v>Ayudante (jornal + prestaciones)</v>
          </cell>
          <cell r="C7" t="str">
            <v>Día</v>
          </cell>
          <cell r="D7">
            <v>1</v>
          </cell>
          <cell r="E7">
            <v>62019</v>
          </cell>
        </row>
        <row r="8">
          <cell r="A8" t="str">
            <v>MOB004</v>
          </cell>
          <cell r="B8" t="str">
            <v>Ayudante práctico (jornal + prestaciones)</v>
          </cell>
          <cell r="C8" t="str">
            <v>Día</v>
          </cell>
          <cell r="D8">
            <v>1</v>
          </cell>
          <cell r="E8">
            <v>86827</v>
          </cell>
        </row>
        <row r="9">
          <cell r="A9" t="str">
            <v>MOB005</v>
          </cell>
          <cell r="B9" t="str">
            <v>Cuadrilla A 1 Of + 4 Ay (jornal + prestaciones)</v>
          </cell>
          <cell r="C9" t="str">
            <v>Día</v>
          </cell>
          <cell r="D9">
            <v>1</v>
          </cell>
          <cell r="E9">
            <v>359710</v>
          </cell>
        </row>
        <row r="10">
          <cell r="A10" t="str">
            <v>MOB006</v>
          </cell>
          <cell r="B10" t="str">
            <v>Cuadrilla B 1 Min + 2 Ay (jornal + prestaciones)</v>
          </cell>
          <cell r="C10" t="str">
            <v>Día</v>
          </cell>
          <cell r="D10">
            <v>1</v>
          </cell>
          <cell r="E10">
            <v>328702</v>
          </cell>
        </row>
        <row r="11">
          <cell r="A11" t="str">
            <v>MOB007</v>
          </cell>
          <cell r="B11" t="str">
            <v>Oficial eléctrico (jornal + prestaciones)</v>
          </cell>
          <cell r="C11" t="str">
            <v>Día</v>
          </cell>
          <cell r="D11">
            <v>1</v>
          </cell>
          <cell r="E11">
            <v>124038</v>
          </cell>
        </row>
        <row r="12">
          <cell r="A12" t="str">
            <v>MOB008</v>
          </cell>
          <cell r="B12" t="str">
            <v>Cuadrilla S (1Sold.+1Ay práctico) (jornal + prestaciones)</v>
          </cell>
          <cell r="C12" t="str">
            <v>Día</v>
          </cell>
          <cell r="D12">
            <v>1</v>
          </cell>
          <cell r="E12">
            <v>198461</v>
          </cell>
        </row>
        <row r="13">
          <cell r="A13" t="str">
            <v>MOB010</v>
          </cell>
          <cell r="B13" t="str">
            <v>Comisión topografía (topógrafo + Cadenero 1 + 2 Cadeneros 2)</v>
          </cell>
          <cell r="C13" t="str">
            <v>Día</v>
          </cell>
          <cell r="D13">
            <v>1</v>
          </cell>
          <cell r="E13">
            <v>418130</v>
          </cell>
        </row>
        <row r="14">
          <cell r="A14" t="str">
            <v>MOB011</v>
          </cell>
          <cell r="B14" t="str">
            <v>Acarreo Horizontal</v>
          </cell>
          <cell r="C14" t="str">
            <v>% MO</v>
          </cell>
          <cell r="D14">
            <v>1</v>
          </cell>
          <cell r="E14">
            <v>0</v>
          </cell>
        </row>
        <row r="15">
          <cell r="A15" t="str">
            <v>MOB012</v>
          </cell>
          <cell r="B15" t="str">
            <v>Profesional en salud ocupacional</v>
          </cell>
          <cell r="C15" t="str">
            <v>Mes</v>
          </cell>
          <cell r="D15">
            <v>1</v>
          </cell>
          <cell r="E15">
            <v>4825520</v>
          </cell>
        </row>
        <row r="16">
          <cell r="A16" t="str">
            <v>MOB013</v>
          </cell>
          <cell r="B16" t="str">
            <v>Cuadrilla C 1 Of + 7 Ay (jornal + prestaciones)</v>
          </cell>
          <cell r="C16" t="str">
            <v>Día</v>
          </cell>
          <cell r="D16">
            <v>1</v>
          </cell>
          <cell r="E16">
            <v>545767</v>
          </cell>
        </row>
        <row r="17">
          <cell r="A17" t="str">
            <v>MOB014</v>
          </cell>
          <cell r="B17" t="str">
            <v>Cuadrilla D 2 Of + 4 Ay (jornal + prestaciones)</v>
          </cell>
          <cell r="C17" t="str">
            <v>Día</v>
          </cell>
          <cell r="D17">
            <v>1</v>
          </cell>
          <cell r="E17">
            <v>471344</v>
          </cell>
        </row>
        <row r="18">
          <cell r="A18" t="str">
            <v>MOB015</v>
          </cell>
          <cell r="B18" t="str">
            <v>Cuadrilla E 1 Of + 1 Ay (jornal + prestaciones)</v>
          </cell>
          <cell r="C18" t="str">
            <v>Día</v>
          </cell>
          <cell r="D18">
            <v>1</v>
          </cell>
          <cell r="E18">
            <v>173653</v>
          </cell>
        </row>
        <row r="19">
          <cell r="A19" t="str">
            <v>MOB016</v>
          </cell>
          <cell r="B19" t="str">
            <v>Cuadrilla F 6 Of + 4 Ay (jornal + prestaciones)</v>
          </cell>
          <cell r="C19" t="str">
            <v>Día</v>
          </cell>
          <cell r="D19">
            <v>1</v>
          </cell>
          <cell r="E19">
            <v>917880</v>
          </cell>
        </row>
        <row r="20">
          <cell r="A20" t="str">
            <v>MOB017</v>
          </cell>
          <cell r="B20" t="str">
            <v>Cuadrilla G 1 Of + 2 Ay (jornal + prestaciones)</v>
          </cell>
          <cell r="C20" t="str">
            <v>Día</v>
          </cell>
          <cell r="D20">
            <v>1</v>
          </cell>
          <cell r="E20">
            <v>235672</v>
          </cell>
        </row>
        <row r="21">
          <cell r="A21" t="str">
            <v>MOB018</v>
          </cell>
          <cell r="B21" t="str">
            <v>Cuadrilla H 4 Ay (jornal + prestaciones)</v>
          </cell>
          <cell r="C21" t="str">
            <v>Día</v>
          </cell>
          <cell r="D21">
            <v>1</v>
          </cell>
          <cell r="E21">
            <v>248076</v>
          </cell>
        </row>
        <row r="22">
          <cell r="A22" t="str">
            <v>MOB019</v>
          </cell>
          <cell r="B22" t="str">
            <v>Ayudante eléctrico (jornal + prestaciones)</v>
          </cell>
          <cell r="C22" t="str">
            <v>Día</v>
          </cell>
          <cell r="D22">
            <v>1</v>
          </cell>
          <cell r="E22">
            <v>91915</v>
          </cell>
        </row>
        <row r="23">
          <cell r="A23" t="str">
            <v>MOB020</v>
          </cell>
          <cell r="B23" t="str">
            <v>Cuadrilla J (1 Of eléctrico+1Ay eléctrico) (jornal + prestaciones)</v>
          </cell>
          <cell r="C23" t="str">
            <v>Día</v>
          </cell>
          <cell r="D23">
            <v>1</v>
          </cell>
          <cell r="E23">
            <v>215953</v>
          </cell>
        </row>
        <row r="24">
          <cell r="A24" t="str">
            <v>MOB021</v>
          </cell>
          <cell r="B24" t="str">
            <v>Cuadrilla K (1Of eléctrico+2Ay eléctricos) (jornal + prestaciones)</v>
          </cell>
          <cell r="C24" t="str">
            <v>Día</v>
          </cell>
          <cell r="D24">
            <v>1</v>
          </cell>
          <cell r="E24">
            <v>307868</v>
          </cell>
        </row>
        <row r="25">
          <cell r="A25" t="str">
            <v>MOB022</v>
          </cell>
          <cell r="B25" t="str">
            <v>Cuadrilla L 2 Of + 8 Ay (jornal + prestaciones)</v>
          </cell>
          <cell r="C25" t="str">
            <v>Día</v>
          </cell>
          <cell r="D25">
            <v>1</v>
          </cell>
          <cell r="E25">
            <v>719420</v>
          </cell>
        </row>
        <row r="26">
          <cell r="A26" t="str">
            <v>MATERIALES</v>
          </cell>
          <cell r="B26">
            <v>0</v>
          </cell>
          <cell r="C26">
            <v>0</v>
          </cell>
          <cell r="D26">
            <v>0</v>
          </cell>
          <cell r="E26">
            <v>0</v>
          </cell>
        </row>
        <row r="27">
          <cell r="A27">
            <v>0</v>
          </cell>
          <cell r="B27">
            <v>0</v>
          </cell>
          <cell r="C27">
            <v>0</v>
          </cell>
          <cell r="D27">
            <v>0</v>
          </cell>
          <cell r="E27">
            <v>0</v>
          </cell>
        </row>
        <row r="28">
          <cell r="A28" t="str">
            <v>CÓDIGO</v>
          </cell>
          <cell r="B28" t="str">
            <v>DESCRIPCIÓN</v>
          </cell>
          <cell r="C28" t="str">
            <v>UNIDAD</v>
          </cell>
          <cell r="D28" t="str">
            <v>CANTIDAD</v>
          </cell>
          <cell r="E28" t="str">
            <v>VALOR UNITARIO 2022</v>
          </cell>
        </row>
        <row r="29">
          <cell r="A29">
            <v>0</v>
          </cell>
          <cell r="B29">
            <v>0</v>
          </cell>
          <cell r="C29">
            <v>0</v>
          </cell>
          <cell r="D29">
            <v>0</v>
          </cell>
          <cell r="E29">
            <v>0</v>
          </cell>
        </row>
        <row r="30">
          <cell r="A30" t="str">
            <v>MAT,068</v>
          </cell>
          <cell r="B30" t="str">
            <v>Cemento gris saco por 50 kilos</v>
          </cell>
          <cell r="C30" t="str">
            <v>Sc</v>
          </cell>
          <cell r="D30">
            <v>1</v>
          </cell>
          <cell r="E30">
            <v>30500</v>
          </cell>
        </row>
        <row r="31">
          <cell r="A31" t="str">
            <v>MAT,001</v>
          </cell>
          <cell r="B31" t="str">
            <v>Accesorios CPVC 1/2" promedio</v>
          </cell>
          <cell r="C31" t="str">
            <v>%Tub</v>
          </cell>
          <cell r="D31" t="str">
            <v>-</v>
          </cell>
          <cell r="E31">
            <v>0</v>
          </cell>
        </row>
        <row r="32">
          <cell r="A32" t="str">
            <v>MAT,002</v>
          </cell>
          <cell r="B32" t="str">
            <v>Accesorios para fijación de canal tipo metálico</v>
          </cell>
          <cell r="C32" t="str">
            <v>Un</v>
          </cell>
          <cell r="D32">
            <v>1</v>
          </cell>
          <cell r="E32">
            <v>650</v>
          </cell>
        </row>
        <row r="33">
          <cell r="A33" t="str">
            <v>MAT,003</v>
          </cell>
          <cell r="B33" t="str">
            <v>Accesorios PVC agua lluvia (% tubería)</v>
          </cell>
          <cell r="C33" t="str">
            <v>%Tub</v>
          </cell>
          <cell r="D33" t="str">
            <v>-</v>
          </cell>
          <cell r="E33">
            <v>0</v>
          </cell>
        </row>
        <row r="34">
          <cell r="A34" t="str">
            <v>MAT,004</v>
          </cell>
          <cell r="B34" t="str">
            <v>Accesorios PVC presión</v>
          </cell>
          <cell r="C34" t="str">
            <v>%Tub</v>
          </cell>
          <cell r="D34" t="str">
            <v>-</v>
          </cell>
          <cell r="E34">
            <v>0</v>
          </cell>
        </row>
        <row r="35">
          <cell r="A35" t="str">
            <v>MAT,540</v>
          </cell>
          <cell r="B35" t="str">
            <v>Accesorios PVC sanitaria (% tubería)</v>
          </cell>
          <cell r="C35" t="str">
            <v>%Tub</v>
          </cell>
          <cell r="D35" t="str">
            <v>-</v>
          </cell>
          <cell r="E35">
            <v>0</v>
          </cell>
        </row>
        <row r="36">
          <cell r="A36" t="str">
            <v>MAT,005</v>
          </cell>
          <cell r="B36" t="str">
            <v>Accesorios PVC sanitaria 2" promedio</v>
          </cell>
          <cell r="C36" t="str">
            <v>Un</v>
          </cell>
          <cell r="D36">
            <v>1</v>
          </cell>
          <cell r="E36">
            <v>11841</v>
          </cell>
        </row>
        <row r="37">
          <cell r="A37" t="str">
            <v>MAT,006</v>
          </cell>
          <cell r="B37" t="str">
            <v>Accesorios PVC sanitaria 3" promedio</v>
          </cell>
          <cell r="C37" t="str">
            <v>Un</v>
          </cell>
          <cell r="D37">
            <v>1</v>
          </cell>
          <cell r="E37">
            <v>43535</v>
          </cell>
        </row>
        <row r="38">
          <cell r="A38" t="str">
            <v>MAT,007</v>
          </cell>
          <cell r="B38" t="str">
            <v>Accesorios PVC sanitaria 4" promedio</v>
          </cell>
          <cell r="C38" t="str">
            <v>Un</v>
          </cell>
          <cell r="D38">
            <v>1</v>
          </cell>
          <cell r="E38">
            <v>93761</v>
          </cell>
        </row>
        <row r="39">
          <cell r="A39" t="str">
            <v>MAT,008</v>
          </cell>
          <cell r="B39" t="str">
            <v>Accesorios y empaques canal PVC promedio de: U y soporte</v>
          </cell>
          <cell r="C39" t="str">
            <v>Un</v>
          </cell>
          <cell r="D39">
            <v>1</v>
          </cell>
          <cell r="E39">
            <v>36330</v>
          </cell>
        </row>
        <row r="40">
          <cell r="A40" t="str">
            <v>MAT,009</v>
          </cell>
          <cell r="B40" t="str">
            <v>Acelerante de fraguado y resistencia para concretos y morteros</v>
          </cell>
          <cell r="C40" t="str">
            <v>Kg</v>
          </cell>
          <cell r="D40">
            <v>1</v>
          </cell>
          <cell r="E40">
            <v>20580</v>
          </cell>
        </row>
        <row r="41">
          <cell r="A41" t="str">
            <v>MAT,010</v>
          </cell>
          <cell r="B41" t="str">
            <v>Acero de Fy = 37.000 psi d=1/4"</v>
          </cell>
          <cell r="C41" t="str">
            <v>Kg</v>
          </cell>
          <cell r="D41">
            <v>1</v>
          </cell>
          <cell r="E41">
            <v>4463</v>
          </cell>
        </row>
        <row r="42">
          <cell r="A42" t="str">
            <v>MAT,011</v>
          </cell>
          <cell r="B42" t="str">
            <v>Acero de Fy = 60.000 psi d&gt;1/4"</v>
          </cell>
          <cell r="C42" t="str">
            <v>Kg</v>
          </cell>
          <cell r="D42">
            <v>1</v>
          </cell>
          <cell r="E42">
            <v>5376.5</v>
          </cell>
        </row>
        <row r="43">
          <cell r="A43" t="str">
            <v>MAT,534</v>
          </cell>
          <cell r="B43" t="str">
            <v>Acople flexible (según aparato)</v>
          </cell>
          <cell r="C43" t="str">
            <v>Un</v>
          </cell>
          <cell r="D43">
            <v>1</v>
          </cell>
          <cell r="E43">
            <v>22368.9</v>
          </cell>
        </row>
        <row r="44">
          <cell r="A44" t="str">
            <v>MAT,012</v>
          </cell>
          <cell r="B44" t="str">
            <v>ACPM</v>
          </cell>
          <cell r="C44" t="str">
            <v>Gl</v>
          </cell>
          <cell r="D44">
            <v>1</v>
          </cell>
          <cell r="E44">
            <v>9222</v>
          </cell>
        </row>
        <row r="45">
          <cell r="A45" t="str">
            <v>MAT,013</v>
          </cell>
          <cell r="B45" t="str">
            <v>Acrílico lámpara fluorescente de 0.60 x 1.20 m</v>
          </cell>
          <cell r="C45" t="str">
            <v>Un</v>
          </cell>
          <cell r="D45">
            <v>1</v>
          </cell>
          <cell r="E45">
            <v>85900</v>
          </cell>
        </row>
        <row r="46">
          <cell r="A46" t="str">
            <v>MAT,014</v>
          </cell>
          <cell r="B46" t="str">
            <v>Adaptador bajante PVC agua lluvia cuadrada 3 x 3</v>
          </cell>
          <cell r="C46" t="str">
            <v>Un</v>
          </cell>
          <cell r="D46">
            <v>1</v>
          </cell>
          <cell r="E46">
            <v>6817</v>
          </cell>
        </row>
        <row r="47">
          <cell r="A47" t="str">
            <v>MAT,015</v>
          </cell>
          <cell r="B47" t="str">
            <v>Adaptador macho PF + UAD 1/2"</v>
          </cell>
          <cell r="C47" t="str">
            <v>Un</v>
          </cell>
          <cell r="D47">
            <v>1</v>
          </cell>
          <cell r="E47">
            <v>2950</v>
          </cell>
        </row>
        <row r="48">
          <cell r="A48" t="str">
            <v>MAT,016</v>
          </cell>
          <cell r="B48" t="str">
            <v>Adaptador PVC macho de 1 1/2" presión</v>
          </cell>
          <cell r="C48" t="str">
            <v>Un</v>
          </cell>
          <cell r="D48">
            <v>1</v>
          </cell>
          <cell r="E48">
            <v>3688</v>
          </cell>
        </row>
        <row r="49">
          <cell r="A49" t="str">
            <v>MAT,017</v>
          </cell>
          <cell r="B49" t="str">
            <v>Adaptador PVC macho de 1" presión</v>
          </cell>
          <cell r="C49" t="str">
            <v>Un</v>
          </cell>
          <cell r="D49">
            <v>1</v>
          </cell>
          <cell r="E49">
            <v>1650</v>
          </cell>
        </row>
        <row r="50">
          <cell r="A50" t="str">
            <v>MAT,018</v>
          </cell>
          <cell r="B50" t="str">
            <v>Adaptador PVC macho de 1/2" presión</v>
          </cell>
          <cell r="C50" t="str">
            <v>Un</v>
          </cell>
          <cell r="D50">
            <v>1</v>
          </cell>
          <cell r="E50">
            <v>440</v>
          </cell>
        </row>
        <row r="51">
          <cell r="A51" t="str">
            <v>MAT,019</v>
          </cell>
          <cell r="B51" t="str">
            <v>Adaptador PVC macho de 2" presión</v>
          </cell>
          <cell r="C51" t="str">
            <v>Un</v>
          </cell>
          <cell r="D51">
            <v>1</v>
          </cell>
          <cell r="E51">
            <v>5403</v>
          </cell>
        </row>
        <row r="52">
          <cell r="A52" t="str">
            <v>MAT,020</v>
          </cell>
          <cell r="B52" t="str">
            <v>Adaptador PVC macho de 3/4" presión</v>
          </cell>
          <cell r="C52" t="str">
            <v>Un</v>
          </cell>
          <cell r="D52">
            <v>1</v>
          </cell>
          <cell r="E52">
            <v>800</v>
          </cell>
        </row>
        <row r="53">
          <cell r="A53" t="str">
            <v>MAT,021</v>
          </cell>
          <cell r="B53" t="str">
            <v>Adhesivo epóxico para pegar concreto fresco con endurecido de curado lento</v>
          </cell>
          <cell r="C53" t="str">
            <v>Kg</v>
          </cell>
          <cell r="D53">
            <v>1</v>
          </cell>
          <cell r="E53">
            <v>124388</v>
          </cell>
        </row>
        <row r="54">
          <cell r="A54" t="str">
            <v>MAT,258</v>
          </cell>
          <cell r="B54" t="str">
            <v>Adhesivo epóxico tipo IV grado 3 (ASTM C-881-02) para anclar barras de acero al concreto. X 600 ml (Sikadur® AnchorFix®-4 tubo x 600 m)</v>
          </cell>
          <cell r="C54" t="str">
            <v>Un</v>
          </cell>
          <cell r="D54">
            <v>1</v>
          </cell>
          <cell r="E54">
            <v>90482</v>
          </cell>
        </row>
        <row r="55">
          <cell r="A55" t="str">
            <v>MAT,022</v>
          </cell>
          <cell r="B55" t="str">
            <v>Adhesivo para piso de vinilo</v>
          </cell>
          <cell r="C55" t="str">
            <v>Gl</v>
          </cell>
          <cell r="D55">
            <v>1</v>
          </cell>
          <cell r="E55">
            <v>87900</v>
          </cell>
        </row>
        <row r="56">
          <cell r="A56" t="str">
            <v>MAT,023</v>
          </cell>
          <cell r="B56" t="str">
            <v>Adhesivo para tubería de pared estructural 310 ml</v>
          </cell>
          <cell r="C56" t="str">
            <v>Un</v>
          </cell>
          <cell r="D56">
            <v>1</v>
          </cell>
          <cell r="E56">
            <v>15000</v>
          </cell>
        </row>
        <row r="57">
          <cell r="A57" t="str">
            <v>MAT,024</v>
          </cell>
          <cell r="B57" t="str">
            <v>Adoquín de gres peatonal (5 x 10 x 20 cm)</v>
          </cell>
          <cell r="C57" t="str">
            <v>M2</v>
          </cell>
          <cell r="D57">
            <v>1</v>
          </cell>
          <cell r="E57">
            <v>40000</v>
          </cell>
        </row>
        <row r="58">
          <cell r="A58" t="str">
            <v>MAT,025</v>
          </cell>
          <cell r="B58" t="str">
            <v>Adoquín peatonal gris de concreto e = 0.06 m</v>
          </cell>
          <cell r="C58" t="str">
            <v>M2</v>
          </cell>
          <cell r="D58">
            <v>1</v>
          </cell>
          <cell r="E58">
            <v>49305</v>
          </cell>
        </row>
        <row r="59">
          <cell r="A59" t="str">
            <v>MAT,552</v>
          </cell>
          <cell r="B59" t="str">
            <v>Adoquín vehicular gris de concreto e = 0,08 m</v>
          </cell>
          <cell r="C59" t="str">
            <v>M2</v>
          </cell>
          <cell r="D59">
            <v>1</v>
          </cell>
          <cell r="E59">
            <v>59685</v>
          </cell>
        </row>
        <row r="60">
          <cell r="A60" t="str">
            <v>MAT,026</v>
          </cell>
          <cell r="B60" t="str">
            <v>Afirmado para mantenimiento vial y elementos no estructurales</v>
          </cell>
          <cell r="C60" t="str">
            <v>M3</v>
          </cell>
          <cell r="D60">
            <v>1</v>
          </cell>
          <cell r="E60">
            <v>23000</v>
          </cell>
        </row>
        <row r="61">
          <cell r="A61" t="str">
            <v>MAT,027</v>
          </cell>
          <cell r="B61" t="str">
            <v xml:space="preserve">Agua </v>
          </cell>
          <cell r="C61" t="str">
            <v>Lt</v>
          </cell>
          <cell r="D61">
            <v>1</v>
          </cell>
          <cell r="E61">
            <v>7</v>
          </cell>
        </row>
        <row r="62">
          <cell r="A62" t="str">
            <v>MAT,028</v>
          </cell>
          <cell r="B62" t="str">
            <v>Alambre de púas C 14</v>
          </cell>
          <cell r="C62" t="str">
            <v>M</v>
          </cell>
          <cell r="D62">
            <v>1</v>
          </cell>
          <cell r="E62">
            <v>547</v>
          </cell>
        </row>
        <row r="63">
          <cell r="A63" t="str">
            <v>MAT,029</v>
          </cell>
          <cell r="B63" t="str">
            <v xml:space="preserve">Alambre galvanizado C 12 </v>
          </cell>
          <cell r="C63" t="str">
            <v>Kg</v>
          </cell>
          <cell r="D63">
            <v>1</v>
          </cell>
          <cell r="E63">
            <v>8400</v>
          </cell>
        </row>
        <row r="64">
          <cell r="A64" t="str">
            <v>MAT,030</v>
          </cell>
          <cell r="B64" t="str">
            <v>Alambre negro calibre 18</v>
          </cell>
          <cell r="C64" t="str">
            <v>Kg</v>
          </cell>
          <cell r="D64">
            <v>1</v>
          </cell>
          <cell r="E64">
            <v>10320</v>
          </cell>
        </row>
        <row r="65">
          <cell r="A65" t="str">
            <v>MAT,031</v>
          </cell>
          <cell r="B65" t="str">
            <v>Alas para cerámica (wings)</v>
          </cell>
          <cell r="C65" t="str">
            <v>M</v>
          </cell>
          <cell r="D65">
            <v>1</v>
          </cell>
          <cell r="E65">
            <v>4348</v>
          </cell>
        </row>
        <row r="66">
          <cell r="A66" t="str">
            <v>MAT,517</v>
          </cell>
          <cell r="B66" t="str">
            <v>Almohadilla de neopreno 400 x 400 x 30 mm, reforzada con 1 platina de 12 mm</v>
          </cell>
          <cell r="C66" t="str">
            <v>Un</v>
          </cell>
          <cell r="D66">
            <v>1</v>
          </cell>
          <cell r="E66">
            <v>394606</v>
          </cell>
        </row>
        <row r="67">
          <cell r="A67" t="str">
            <v>MAT,641</v>
          </cell>
          <cell r="B67" t="str">
            <v>Almohadillas de neopreno dureza 60 (35 cm * 35 cm * 5 cm con 2 láminas de 3 mm)</v>
          </cell>
          <cell r="C67" t="str">
            <v>Un</v>
          </cell>
          <cell r="D67">
            <v>1</v>
          </cell>
          <cell r="E67">
            <v>591909</v>
          </cell>
        </row>
        <row r="68">
          <cell r="A68" t="str">
            <v>MAT,032</v>
          </cell>
          <cell r="B68" t="str">
            <v>Amarras con tapa plástica</v>
          </cell>
          <cell r="C68" t="str">
            <v>Un</v>
          </cell>
          <cell r="D68">
            <v>1</v>
          </cell>
          <cell r="E68">
            <v>395</v>
          </cell>
        </row>
        <row r="69">
          <cell r="A69" t="str">
            <v>MAT,033</v>
          </cell>
          <cell r="B69" t="str">
            <v>Amortiguador de 360 mm, calibre 3/16", galvanizado en caliente, incluye tornillería</v>
          </cell>
          <cell r="C69" t="str">
            <v>Un</v>
          </cell>
          <cell r="D69">
            <v>1</v>
          </cell>
          <cell r="E69">
            <v>19522.704000000002</v>
          </cell>
        </row>
        <row r="70">
          <cell r="A70" t="str">
            <v>MAT,034</v>
          </cell>
          <cell r="B70" t="str">
            <v>Ángulo de 1 1/2" x 1/8"</v>
          </cell>
          <cell r="C70" t="str">
            <v>M</v>
          </cell>
          <cell r="D70">
            <v>1</v>
          </cell>
          <cell r="E70">
            <v>8393</v>
          </cell>
        </row>
        <row r="71">
          <cell r="A71" t="str">
            <v>MAT,035</v>
          </cell>
          <cell r="B71" t="str">
            <v>Ángulo de 1" x 1/8"</v>
          </cell>
          <cell r="C71" t="str">
            <v>M</v>
          </cell>
          <cell r="D71">
            <v>1</v>
          </cell>
          <cell r="E71">
            <v>6464</v>
          </cell>
        </row>
        <row r="72">
          <cell r="A72" t="str">
            <v>MAT,036</v>
          </cell>
          <cell r="B72" t="str">
            <v>Ángulo de 2" x 3/16"</v>
          </cell>
          <cell r="C72" t="str">
            <v>M</v>
          </cell>
          <cell r="D72">
            <v>1</v>
          </cell>
          <cell r="E72">
            <v>19691</v>
          </cell>
        </row>
        <row r="73">
          <cell r="A73" t="str">
            <v>MAT,516</v>
          </cell>
          <cell r="B73" t="str">
            <v>Ángulo de 2" x 1/8"</v>
          </cell>
          <cell r="C73" t="str">
            <v>M</v>
          </cell>
          <cell r="D73">
            <v>1</v>
          </cell>
          <cell r="E73">
            <v>13048</v>
          </cell>
        </row>
        <row r="74">
          <cell r="A74" t="str">
            <v>MAT,037</v>
          </cell>
          <cell r="B74" t="str">
            <v>Ángulo perimetral de 2,44 m</v>
          </cell>
          <cell r="C74" t="str">
            <v>Un</v>
          </cell>
          <cell r="D74">
            <v>1</v>
          </cell>
          <cell r="E74">
            <v>15772</v>
          </cell>
        </row>
        <row r="75">
          <cell r="A75" t="str">
            <v>MAT,038</v>
          </cell>
          <cell r="B75" t="str">
            <v>Anticorrosivo gris</v>
          </cell>
          <cell r="C75" t="str">
            <v>Gl</v>
          </cell>
          <cell r="D75">
            <v>1</v>
          </cell>
          <cell r="E75">
            <v>42840</v>
          </cell>
        </row>
        <row r="76">
          <cell r="A76" t="str">
            <v>MAT,039</v>
          </cell>
          <cell r="B76" t="str">
            <v>Antisol rojo</v>
          </cell>
          <cell r="C76" t="str">
            <v>Kg</v>
          </cell>
          <cell r="D76">
            <v>1</v>
          </cell>
          <cell r="E76">
            <v>14495</v>
          </cell>
        </row>
        <row r="77">
          <cell r="A77" t="str">
            <v>MAT,040</v>
          </cell>
          <cell r="B77" t="str">
            <v xml:space="preserve">Arena </v>
          </cell>
          <cell r="C77" t="str">
            <v>M3</v>
          </cell>
          <cell r="D77">
            <v>1</v>
          </cell>
          <cell r="E77">
            <v>33333</v>
          </cell>
        </row>
        <row r="78">
          <cell r="A78" t="str">
            <v>MAT,041</v>
          </cell>
          <cell r="B78" t="str">
            <v>Arenón</v>
          </cell>
          <cell r="C78" t="str">
            <v>M3</v>
          </cell>
          <cell r="D78">
            <v>1</v>
          </cell>
          <cell r="E78">
            <v>136850</v>
          </cell>
        </row>
        <row r="79">
          <cell r="A79" t="str">
            <v>MAT,042</v>
          </cell>
          <cell r="B79" t="str">
            <v>Aro base y aro tapa de H. F. d = 0,60 m</v>
          </cell>
          <cell r="C79" t="str">
            <v>Un</v>
          </cell>
          <cell r="D79">
            <v>1</v>
          </cell>
          <cell r="E79">
            <v>385914</v>
          </cell>
        </row>
        <row r="80">
          <cell r="A80" t="str">
            <v>MAT,043</v>
          </cell>
          <cell r="B80" t="str">
            <v>Aro para baloncesto, incluye malla</v>
          </cell>
          <cell r="C80" t="str">
            <v>Un</v>
          </cell>
          <cell r="D80">
            <v>1</v>
          </cell>
          <cell r="E80">
            <v>90000</v>
          </cell>
        </row>
        <row r="81">
          <cell r="A81" t="str">
            <v>MAT,512</v>
          </cell>
          <cell r="B81" t="str">
            <v>Asfalto para liga tipo CRR 1 o CRR 2</v>
          </cell>
          <cell r="C81" t="str">
            <v>Kg</v>
          </cell>
          <cell r="D81">
            <v>1</v>
          </cell>
          <cell r="E81">
            <v>9388.8888888888887</v>
          </cell>
        </row>
        <row r="82">
          <cell r="A82" t="str">
            <v>MAT,044</v>
          </cell>
          <cell r="B82" t="str">
            <v>Asfalto líquido MC 30 para imprimar</v>
          </cell>
          <cell r="C82" t="str">
            <v>Gl</v>
          </cell>
          <cell r="D82">
            <v>1</v>
          </cell>
          <cell r="E82">
            <v>5772</v>
          </cell>
        </row>
        <row r="83">
          <cell r="A83" t="str">
            <v>MAT,654</v>
          </cell>
          <cell r="B83" t="str">
            <v>Azadones con cabo</v>
          </cell>
          <cell r="C83" t="str">
            <v>Un</v>
          </cell>
          <cell r="D83">
            <v>1</v>
          </cell>
          <cell r="E83">
            <v>50000</v>
          </cell>
        </row>
        <row r="84">
          <cell r="A84" t="str">
            <v>MAT,524</v>
          </cell>
          <cell r="B84" t="str">
            <v>Baldosa grano tradicional blanco Huila BH5 de 30 x 30 cm. Tipo Alfa o similar. Fondo blanco (Gran Terrazzo Granito de 40 x 60 cm)</v>
          </cell>
          <cell r="C84" t="str">
            <v>M2</v>
          </cell>
          <cell r="D84">
            <v>1</v>
          </cell>
          <cell r="E84">
            <v>97700</v>
          </cell>
        </row>
        <row r="85">
          <cell r="A85" t="str">
            <v>MAT,045</v>
          </cell>
          <cell r="B85" t="str">
            <v>Baldosa de cemento de 0,25 x 0,25 m</v>
          </cell>
          <cell r="C85" t="str">
            <v>M2</v>
          </cell>
          <cell r="D85">
            <v>1</v>
          </cell>
          <cell r="E85">
            <v>23355</v>
          </cell>
        </row>
        <row r="86">
          <cell r="A86" t="str">
            <v>MAT,046</v>
          </cell>
          <cell r="B86" t="str">
            <v>Baldosa tipo Terrazzo Nº 5 P5B de 30 x 30 cm</v>
          </cell>
          <cell r="C86" t="str">
            <v>M2</v>
          </cell>
          <cell r="D86">
            <v>1</v>
          </cell>
          <cell r="E86">
            <v>75699</v>
          </cell>
        </row>
        <row r="87">
          <cell r="A87" t="str">
            <v>MAT,047</v>
          </cell>
          <cell r="B87" t="str">
            <v>Barniz intemperie brillante</v>
          </cell>
          <cell r="C87" t="str">
            <v>Gl</v>
          </cell>
          <cell r="D87">
            <v>1</v>
          </cell>
          <cell r="E87">
            <v>67811</v>
          </cell>
        </row>
        <row r="88">
          <cell r="A88" t="str">
            <v>MAT,639</v>
          </cell>
          <cell r="B88" t="str">
            <v>Bisagra de cobre 3 1/2"</v>
          </cell>
          <cell r="C88" t="str">
            <v>Un</v>
          </cell>
          <cell r="D88">
            <v>1</v>
          </cell>
          <cell r="E88">
            <v>7295</v>
          </cell>
        </row>
        <row r="89">
          <cell r="A89" t="str">
            <v>MAT,048</v>
          </cell>
          <cell r="B89" t="str">
            <v>Bisagra de hierro para puerta</v>
          </cell>
          <cell r="C89" t="str">
            <v>Un</v>
          </cell>
          <cell r="D89">
            <v>1</v>
          </cell>
          <cell r="E89">
            <v>7300</v>
          </cell>
        </row>
        <row r="90">
          <cell r="A90" t="str">
            <v>MAT,531</v>
          </cell>
          <cell r="B90" t="str">
            <v>Bisagra de hierro para rejilla cañuela</v>
          </cell>
          <cell r="C90" t="str">
            <v>Un</v>
          </cell>
          <cell r="D90">
            <v>1</v>
          </cell>
          <cell r="E90">
            <v>11900</v>
          </cell>
        </row>
        <row r="91">
          <cell r="A91" t="str">
            <v>MAT,528</v>
          </cell>
          <cell r="B91" t="str">
            <v>Bisagra armillar hierro 2"</v>
          </cell>
          <cell r="C91" t="str">
            <v>Un</v>
          </cell>
          <cell r="D91">
            <v>1</v>
          </cell>
          <cell r="E91">
            <v>3375</v>
          </cell>
        </row>
        <row r="92">
          <cell r="A92" t="str">
            <v>MAT,049</v>
          </cell>
          <cell r="B92" t="str">
            <v>Bloque de cemento de 0,14 x 0,19 x 0,39 m</v>
          </cell>
          <cell r="C92" t="str">
            <v>Un</v>
          </cell>
          <cell r="D92">
            <v>1</v>
          </cell>
          <cell r="E92">
            <v>3375</v>
          </cell>
        </row>
        <row r="93">
          <cell r="A93" t="str">
            <v>MAT,050</v>
          </cell>
          <cell r="B93" t="str">
            <v>Bloque de cemento de 0,14 x 0,19 x 0,39 m estructural</v>
          </cell>
          <cell r="C93" t="str">
            <v>Un</v>
          </cell>
          <cell r="D93">
            <v>1</v>
          </cell>
          <cell r="E93">
            <v>4900</v>
          </cell>
        </row>
        <row r="94">
          <cell r="A94" t="str">
            <v>MAT,051</v>
          </cell>
          <cell r="B94" t="str">
            <v>Bloque de vidrio 20 x 20 cm</v>
          </cell>
          <cell r="C94" t="str">
            <v>Un</v>
          </cell>
          <cell r="D94">
            <v>1</v>
          </cell>
          <cell r="E94">
            <v>8900</v>
          </cell>
        </row>
        <row r="95">
          <cell r="A95" t="str">
            <v>MAT,052</v>
          </cell>
          <cell r="B95" t="str">
            <v>Bloque piedra de 0,14 x 0,19 x 0,39 m</v>
          </cell>
          <cell r="C95" t="str">
            <v>Un</v>
          </cell>
          <cell r="D95">
            <v>1</v>
          </cell>
          <cell r="E95">
            <v>2813</v>
          </cell>
        </row>
        <row r="96">
          <cell r="A96" t="str">
            <v>MAT,053</v>
          </cell>
          <cell r="B96" t="str">
            <v>Bolsacreto 1101 o similar</v>
          </cell>
          <cell r="C96" t="str">
            <v>Un</v>
          </cell>
          <cell r="D96">
            <v>1</v>
          </cell>
          <cell r="E96">
            <v>18399.588</v>
          </cell>
        </row>
        <row r="97">
          <cell r="A97" t="str">
            <v>MAT,054</v>
          </cell>
          <cell r="B97" t="str">
            <v>Bolsacreto 1401 o similar</v>
          </cell>
          <cell r="C97" t="str">
            <v>Un</v>
          </cell>
          <cell r="D97">
            <v>1</v>
          </cell>
          <cell r="E97">
            <v>22714</v>
          </cell>
        </row>
        <row r="98">
          <cell r="A98" t="str">
            <v>MAT,055</v>
          </cell>
          <cell r="B98" t="str">
            <v>Boquilla para enchape</v>
          </cell>
          <cell r="C98" t="str">
            <v>Kg</v>
          </cell>
          <cell r="D98">
            <v>1</v>
          </cell>
          <cell r="E98">
            <v>6190</v>
          </cell>
        </row>
        <row r="99">
          <cell r="A99" t="str">
            <v>MAT,509</v>
          </cell>
          <cell r="B99" t="str">
            <v>Bórax</v>
          </cell>
          <cell r="C99" t="str">
            <v>Kg</v>
          </cell>
          <cell r="D99">
            <v>1</v>
          </cell>
          <cell r="E99">
            <v>8594</v>
          </cell>
        </row>
        <row r="100">
          <cell r="A100" t="str">
            <v>MAT,513</v>
          </cell>
          <cell r="B100" t="str">
            <v>Bordillo prefabricado A80 (800 x 200 x 350 mm)</v>
          </cell>
          <cell r="C100" t="str">
            <v>Un</v>
          </cell>
          <cell r="D100">
            <v>1</v>
          </cell>
          <cell r="E100">
            <v>25333</v>
          </cell>
        </row>
        <row r="101">
          <cell r="A101" t="str">
            <v>MAT,545</v>
          </cell>
          <cell r="B101" t="str">
            <v>Breaker 3 X 100A Qcx-3100N</v>
          </cell>
          <cell r="C101" t="str">
            <v>Un</v>
          </cell>
          <cell r="D101">
            <v>1</v>
          </cell>
          <cell r="E101">
            <v>119500</v>
          </cell>
        </row>
        <row r="102">
          <cell r="A102" t="str">
            <v>MAT,056</v>
          </cell>
          <cell r="B102" t="str">
            <v>Breaker monofásico de 60A</v>
          </cell>
          <cell r="C102" t="str">
            <v>Un</v>
          </cell>
          <cell r="D102">
            <v>1</v>
          </cell>
          <cell r="E102">
            <v>11300</v>
          </cell>
        </row>
        <row r="103">
          <cell r="A103" t="str">
            <v>MAT,057</v>
          </cell>
          <cell r="B103" t="str">
            <v>Buggy liviano antipinchazo 6 pies3</v>
          </cell>
          <cell r="C103" t="str">
            <v>Un</v>
          </cell>
          <cell r="D103">
            <v>1</v>
          </cell>
          <cell r="E103">
            <v>222345</v>
          </cell>
        </row>
        <row r="104">
          <cell r="A104" t="str">
            <v>MAT,058</v>
          </cell>
          <cell r="B104" t="str">
            <v>Caballete canaleta 90 articulado (ambos) l = 0.91 m</v>
          </cell>
          <cell r="C104" t="str">
            <v>M</v>
          </cell>
          <cell r="D104">
            <v>1</v>
          </cell>
          <cell r="E104">
            <v>46788</v>
          </cell>
        </row>
        <row r="105">
          <cell r="A105" t="str">
            <v>MAT,059</v>
          </cell>
          <cell r="B105" t="str">
            <v>Caballete canaleta 90 fijo</v>
          </cell>
          <cell r="C105" t="str">
            <v>M</v>
          </cell>
          <cell r="D105">
            <v>1</v>
          </cell>
          <cell r="E105">
            <v>36088</v>
          </cell>
        </row>
        <row r="106">
          <cell r="A106" t="str">
            <v>MAT,553</v>
          </cell>
          <cell r="B106" t="str">
            <v>Caballete teja ondulada fibrocemento tipo español articulado 2 piezas</v>
          </cell>
          <cell r="C106" t="str">
            <v>M</v>
          </cell>
          <cell r="D106">
            <v>1</v>
          </cell>
          <cell r="E106">
            <v>69320</v>
          </cell>
        </row>
        <row r="107">
          <cell r="A107" t="str">
            <v>MAT,554</v>
          </cell>
          <cell r="B107" t="str">
            <v>Caballete teja ondulada fibrocemento fijo l = 0,873 m</v>
          </cell>
          <cell r="C107" t="str">
            <v>M</v>
          </cell>
          <cell r="D107">
            <v>1</v>
          </cell>
          <cell r="E107">
            <v>44418</v>
          </cell>
        </row>
        <row r="108">
          <cell r="A108" t="str">
            <v>MAT,060</v>
          </cell>
          <cell r="B108" t="str">
            <v>Caballete thermoacustic</v>
          </cell>
          <cell r="C108" t="str">
            <v>M</v>
          </cell>
          <cell r="D108">
            <v>1</v>
          </cell>
          <cell r="E108">
            <v>68138</v>
          </cell>
        </row>
        <row r="109">
          <cell r="A109" t="str">
            <v>MAT,061</v>
          </cell>
          <cell r="B109" t="str">
            <v>Calados de 20 x 20 x 10 cm en gres</v>
          </cell>
          <cell r="C109" t="str">
            <v>Un</v>
          </cell>
          <cell r="D109">
            <v>1</v>
          </cell>
          <cell r="E109">
            <v>2400</v>
          </cell>
        </row>
        <row r="110">
          <cell r="A110" t="str">
            <v>MAT,555</v>
          </cell>
          <cell r="B110" t="str">
            <v>Calados en concreto 12 x 20 x 40 (12 un/m2)</v>
          </cell>
          <cell r="C110" t="str">
            <v>M2</v>
          </cell>
          <cell r="D110">
            <v>1</v>
          </cell>
          <cell r="E110">
            <v>49824</v>
          </cell>
        </row>
        <row r="111">
          <cell r="A111" t="str">
            <v>MAT,062</v>
          </cell>
          <cell r="B111" t="str">
            <v>Cañabrava</v>
          </cell>
          <cell r="C111" t="str">
            <v>Un</v>
          </cell>
          <cell r="D111">
            <v>1</v>
          </cell>
          <cell r="E111">
            <v>6600</v>
          </cell>
        </row>
        <row r="112">
          <cell r="A112" t="str">
            <v>MAT,548</v>
          </cell>
          <cell r="B112" t="str">
            <v>Canaleta 90 fibrocemento</v>
          </cell>
          <cell r="C112" t="str">
            <v>M2</v>
          </cell>
          <cell r="D112">
            <v>1</v>
          </cell>
          <cell r="E112">
            <v>42777.018000000004</v>
          </cell>
        </row>
        <row r="113">
          <cell r="A113" t="str">
            <v>MAT,522</v>
          </cell>
          <cell r="B113" t="str">
            <v>Canal D = 60 cm de 2,4 m calibre 26</v>
          </cell>
          <cell r="C113" t="str">
            <v>Un</v>
          </cell>
          <cell r="D113">
            <v>1</v>
          </cell>
          <cell r="E113">
            <v>6891</v>
          </cell>
        </row>
        <row r="114">
          <cell r="A114" t="str">
            <v>MAT,063</v>
          </cell>
          <cell r="B114" t="str">
            <v>Canal PVC Tipo amazonas o similar</v>
          </cell>
          <cell r="C114" t="str">
            <v>M</v>
          </cell>
          <cell r="D114">
            <v>1</v>
          </cell>
          <cell r="E114">
            <v>29300</v>
          </cell>
        </row>
        <row r="115">
          <cell r="A115" t="str">
            <v>MAT,064</v>
          </cell>
          <cell r="B115" t="str">
            <v>Capa plástica para adulto contra lluvia (1,50 x 2 m)</v>
          </cell>
          <cell r="C115" t="str">
            <v>Un</v>
          </cell>
          <cell r="D115">
            <v>1</v>
          </cell>
          <cell r="E115">
            <v>35900</v>
          </cell>
        </row>
        <row r="116">
          <cell r="A116" t="str">
            <v>MAT,654</v>
          </cell>
          <cell r="B116" t="str">
            <v>Captafaro</v>
          </cell>
          <cell r="C116" t="str">
            <v>Un</v>
          </cell>
          <cell r="D116">
            <v>1</v>
          </cell>
          <cell r="E116">
            <v>4152</v>
          </cell>
        </row>
        <row r="117">
          <cell r="A117" t="str">
            <v>MAT,065</v>
          </cell>
          <cell r="B117" t="str">
            <v>Carburo</v>
          </cell>
          <cell r="C117" t="str">
            <v>Kg</v>
          </cell>
          <cell r="D117">
            <v>1</v>
          </cell>
          <cell r="E117">
            <v>12050</v>
          </cell>
        </row>
        <row r="118">
          <cell r="A118" t="str">
            <v>MAT,066</v>
          </cell>
          <cell r="B118" t="str">
            <v>Casco tipo obrero</v>
          </cell>
          <cell r="C118" t="str">
            <v>Un</v>
          </cell>
          <cell r="D118">
            <v>1</v>
          </cell>
          <cell r="E118">
            <v>15811</v>
          </cell>
        </row>
        <row r="119">
          <cell r="A119" t="str">
            <v>MAT,525</v>
          </cell>
          <cell r="B119" t="str">
            <v>Casetón h = 0,30,  a = 0,65 m</v>
          </cell>
          <cell r="C119" t="str">
            <v>M</v>
          </cell>
          <cell r="D119">
            <v>1</v>
          </cell>
          <cell r="E119">
            <v>10000</v>
          </cell>
        </row>
        <row r="120">
          <cell r="A120" t="str">
            <v>MAT.546</v>
          </cell>
          <cell r="B120" t="str">
            <v>Casetón h = 0,35, a = 0,65 m</v>
          </cell>
          <cell r="C120" t="str">
            <v>M</v>
          </cell>
          <cell r="D120">
            <v>1</v>
          </cell>
          <cell r="E120">
            <v>11667</v>
          </cell>
        </row>
        <row r="121">
          <cell r="A121" t="str">
            <v>MAT,547</v>
          </cell>
          <cell r="B121" t="str">
            <v>Casetón h = 0,40, a = 0,65 m</v>
          </cell>
          <cell r="C121" t="str">
            <v>M</v>
          </cell>
          <cell r="D121">
            <v>1</v>
          </cell>
          <cell r="E121">
            <v>13333</v>
          </cell>
        </row>
        <row r="122">
          <cell r="A122" t="str">
            <v>MAT,520</v>
          </cell>
          <cell r="B122" t="str">
            <v>Casetón h = 0,45, a = 0,65 m</v>
          </cell>
          <cell r="C122" t="str">
            <v>M</v>
          </cell>
          <cell r="D122">
            <v>1</v>
          </cell>
          <cell r="E122">
            <v>15000</v>
          </cell>
        </row>
        <row r="123">
          <cell r="A123" t="str">
            <v>MAT,521</v>
          </cell>
          <cell r="B123" t="str">
            <v>Casetón h = 0,50, a = 0,65 m</v>
          </cell>
          <cell r="C123" t="str">
            <v>M</v>
          </cell>
          <cell r="D123">
            <v>1</v>
          </cell>
          <cell r="E123">
            <v>16667</v>
          </cell>
        </row>
        <row r="124">
          <cell r="A124" t="str">
            <v>MAT,067</v>
          </cell>
          <cell r="B124" t="str">
            <v>Cemento blanco</v>
          </cell>
          <cell r="C124" t="str">
            <v>Kg</v>
          </cell>
          <cell r="D124">
            <v>1</v>
          </cell>
          <cell r="E124">
            <v>1551</v>
          </cell>
        </row>
        <row r="125">
          <cell r="A125" t="str">
            <v>MAT,069</v>
          </cell>
          <cell r="B125" t="str">
            <v>Cepas, macollas o matas de pasto</v>
          </cell>
          <cell r="C125" t="str">
            <v>Un</v>
          </cell>
          <cell r="D125">
            <v>1</v>
          </cell>
          <cell r="E125">
            <v>1245.6000000000001</v>
          </cell>
        </row>
        <row r="126">
          <cell r="A126" t="str">
            <v>MAT,070</v>
          </cell>
          <cell r="B126" t="str">
            <v>Cera</v>
          </cell>
          <cell r="C126" t="str">
            <v>Lb</v>
          </cell>
          <cell r="D126">
            <v>1</v>
          </cell>
          <cell r="E126">
            <v>8393</v>
          </cell>
        </row>
        <row r="127">
          <cell r="A127" t="str">
            <v>MAT,071</v>
          </cell>
          <cell r="B127" t="str">
            <v>Cerámica blanca de 1ra. de 20,5 x 20,5 cm tipo Egeo</v>
          </cell>
          <cell r="C127" t="str">
            <v>M2</v>
          </cell>
          <cell r="D127">
            <v>1</v>
          </cell>
          <cell r="E127">
            <v>26125</v>
          </cell>
        </row>
        <row r="128">
          <cell r="A128" t="str">
            <v>MAT,072</v>
          </cell>
          <cell r="B128" t="str">
            <v>Cerámica color 1ra. de 25 x 25 cm tipo Macedonia</v>
          </cell>
          <cell r="C128" t="str">
            <v>M2</v>
          </cell>
          <cell r="D128">
            <v>1</v>
          </cell>
          <cell r="E128">
            <v>20033.400000000001</v>
          </cell>
        </row>
        <row r="129">
          <cell r="A129" t="str">
            <v>MAT,073</v>
          </cell>
          <cell r="B129" t="str">
            <v>Cerámica de 1ra. de 20 x 20 cm tipo Duratech</v>
          </cell>
          <cell r="C129" t="str">
            <v>M2</v>
          </cell>
          <cell r="D129">
            <v>1</v>
          </cell>
          <cell r="E129">
            <v>14300</v>
          </cell>
        </row>
        <row r="130">
          <cell r="A130" t="str">
            <v>MAT,074</v>
          </cell>
          <cell r="B130" t="str">
            <v>Cerámica de 1ra. de 20 x 20 cm tipo Ecocerámica</v>
          </cell>
          <cell r="C130" t="str">
            <v>M2</v>
          </cell>
          <cell r="D130">
            <v>1</v>
          </cell>
          <cell r="E130">
            <v>14145</v>
          </cell>
        </row>
        <row r="131">
          <cell r="A131" t="str">
            <v>MAT,075</v>
          </cell>
          <cell r="B131" t="str">
            <v>Cerámica de 1ra. de 40 x 40 cm tipo Mangle Euro-cerámica</v>
          </cell>
          <cell r="C131" t="str">
            <v>M2</v>
          </cell>
          <cell r="D131">
            <v>1</v>
          </cell>
          <cell r="E131">
            <v>21486.600000000002</v>
          </cell>
        </row>
        <row r="132">
          <cell r="A132" t="str">
            <v>MAT,076</v>
          </cell>
          <cell r="B132" t="str">
            <v>Cerámica de 1ra. trafico 4 de 32 x 32 cm tipo Terranova</v>
          </cell>
          <cell r="C132" t="str">
            <v>M2</v>
          </cell>
          <cell r="D132">
            <v>1</v>
          </cell>
          <cell r="E132">
            <v>28989</v>
          </cell>
        </row>
        <row r="133">
          <cell r="A133" t="str">
            <v>MAT,077</v>
          </cell>
          <cell r="B133" t="str">
            <v>Cerámica piso Antique 30.5 x 30.5 cm, tipo Alfa o similar, color blanco o beige</v>
          </cell>
          <cell r="C133" t="str">
            <v>M2</v>
          </cell>
          <cell r="D133">
            <v>1</v>
          </cell>
          <cell r="E133">
            <v>24300</v>
          </cell>
        </row>
        <row r="134">
          <cell r="A134" t="str">
            <v>MAT,078</v>
          </cell>
          <cell r="B134" t="str">
            <v>Cerámica tipo Terrazzo de 42,5 x 42,5 cm gris piso</v>
          </cell>
          <cell r="C134" t="str">
            <v>M2</v>
          </cell>
          <cell r="D134">
            <v>1</v>
          </cell>
          <cell r="E134">
            <v>55209</v>
          </cell>
        </row>
        <row r="135">
          <cell r="A135" t="str">
            <v>MAT,079</v>
          </cell>
          <cell r="B135" t="str">
            <v>Cercha metálica 5 - 12 m, incluye anticorrosivo</v>
          </cell>
          <cell r="C135" t="str">
            <v>M</v>
          </cell>
          <cell r="D135">
            <v>1</v>
          </cell>
          <cell r="E135">
            <v>137535</v>
          </cell>
        </row>
        <row r="136">
          <cell r="A136" t="str">
            <v>MAT,080</v>
          </cell>
          <cell r="B136" t="str">
            <v>Chalecos para obras banda reflectiva</v>
          </cell>
          <cell r="C136" t="str">
            <v>Un</v>
          </cell>
          <cell r="D136">
            <v>1</v>
          </cell>
          <cell r="E136">
            <v>16658</v>
          </cell>
        </row>
        <row r="137">
          <cell r="A137" t="str">
            <v>MAT,081</v>
          </cell>
          <cell r="B137" t="str">
            <v>Chapa de bola fina de madera Schlage o similar</v>
          </cell>
          <cell r="C137" t="str">
            <v>Un</v>
          </cell>
          <cell r="D137">
            <v>1</v>
          </cell>
          <cell r="E137">
            <v>42854</v>
          </cell>
        </row>
        <row r="138">
          <cell r="A138" t="str">
            <v>MAT,082</v>
          </cell>
          <cell r="B138" t="str">
            <v>Chapa fina tipo Yale para portón de seguridad</v>
          </cell>
          <cell r="C138" t="str">
            <v>Un</v>
          </cell>
          <cell r="D138">
            <v>1</v>
          </cell>
          <cell r="E138">
            <v>61723</v>
          </cell>
        </row>
        <row r="139">
          <cell r="A139" t="str">
            <v>MAT,083</v>
          </cell>
          <cell r="B139" t="str">
            <v>Cheque de 1 1/2" 200 psi</v>
          </cell>
          <cell r="C139" t="str">
            <v>Un</v>
          </cell>
          <cell r="D139">
            <v>1</v>
          </cell>
          <cell r="E139">
            <v>50950</v>
          </cell>
        </row>
        <row r="140">
          <cell r="A140" t="str">
            <v>MAT,084</v>
          </cell>
          <cell r="B140" t="str">
            <v>Cheque de 1"</v>
          </cell>
          <cell r="C140" t="str">
            <v>Un</v>
          </cell>
          <cell r="D140">
            <v>1</v>
          </cell>
          <cell r="E140">
            <v>39900</v>
          </cell>
        </row>
        <row r="141">
          <cell r="A141" t="str">
            <v>MAT,085</v>
          </cell>
          <cell r="B141" t="str">
            <v>Cheque de 1/2"</v>
          </cell>
          <cell r="C141" t="str">
            <v>Un</v>
          </cell>
          <cell r="D141">
            <v>1</v>
          </cell>
          <cell r="E141">
            <v>41391</v>
          </cell>
        </row>
        <row r="142">
          <cell r="A142" t="str">
            <v>MAT,647</v>
          </cell>
          <cell r="B142" t="str">
            <v>Cheque de 1/2" en bronce fundido</v>
          </cell>
          <cell r="C142" t="str">
            <v>un</v>
          </cell>
          <cell r="D142">
            <v>1</v>
          </cell>
          <cell r="E142">
            <v>62200</v>
          </cell>
        </row>
        <row r="143">
          <cell r="A143" t="str">
            <v>MAT,644</v>
          </cell>
          <cell r="B143" t="str">
            <v>Cheque de 3/4" en bronce fundido</v>
          </cell>
          <cell r="C143" t="str">
            <v>un</v>
          </cell>
          <cell r="D143">
            <v>1</v>
          </cell>
          <cell r="E143">
            <v>62253</v>
          </cell>
        </row>
        <row r="144">
          <cell r="A144" t="str">
            <v>MAT,648</v>
          </cell>
          <cell r="B144" t="str">
            <v>Cheque de 1" en bronce fundido</v>
          </cell>
          <cell r="C144" t="str">
            <v>un</v>
          </cell>
          <cell r="D144">
            <v>1</v>
          </cell>
          <cell r="E144">
            <v>124900</v>
          </cell>
        </row>
        <row r="145">
          <cell r="A145" t="str">
            <v>MAT,649</v>
          </cell>
          <cell r="B145" t="str">
            <v>Cheque de 1 1/2" en bronce fundido</v>
          </cell>
          <cell r="C145" t="str">
            <v>un</v>
          </cell>
          <cell r="D145">
            <v>1</v>
          </cell>
          <cell r="E145">
            <v>356200</v>
          </cell>
        </row>
        <row r="146">
          <cell r="A146" t="str">
            <v>MAT,086</v>
          </cell>
          <cell r="B146" t="str">
            <v>Cielo falso en aluminio anoloc e icopor perlita lisa</v>
          </cell>
          <cell r="C146" t="str">
            <v>M2</v>
          </cell>
          <cell r="D146">
            <v>1</v>
          </cell>
          <cell r="E146">
            <v>17133</v>
          </cell>
        </row>
        <row r="147">
          <cell r="A147" t="str">
            <v>MAT,087</v>
          </cell>
          <cell r="B147" t="str">
            <v>Cielo falso en aluminio anoloc e icopor perlita sintética</v>
          </cell>
          <cell r="C147" t="str">
            <v>M2</v>
          </cell>
          <cell r="D147">
            <v>1</v>
          </cell>
          <cell r="E147">
            <v>17980</v>
          </cell>
        </row>
        <row r="148">
          <cell r="A148" t="str">
            <v>MAT,088</v>
          </cell>
          <cell r="B148" t="str">
            <v>Cielo falso en aluminio natural e icopor perlita lisa</v>
          </cell>
          <cell r="C148" t="str">
            <v>M2</v>
          </cell>
          <cell r="D148">
            <v>1</v>
          </cell>
          <cell r="E148">
            <v>7990</v>
          </cell>
        </row>
        <row r="149">
          <cell r="A149" t="str">
            <v>MAT,089</v>
          </cell>
          <cell r="B149" t="str">
            <v>Cielo falso en aluminio natural e icopor perlita sintética</v>
          </cell>
          <cell r="C149" t="str">
            <v>M2</v>
          </cell>
          <cell r="D149">
            <v>1</v>
          </cell>
          <cell r="E149">
            <v>15980</v>
          </cell>
        </row>
        <row r="150">
          <cell r="A150" t="str">
            <v>MAT,090</v>
          </cell>
          <cell r="B150" t="str">
            <v>Cielo falso en luxalón</v>
          </cell>
          <cell r="C150" t="str">
            <v>M2</v>
          </cell>
          <cell r="D150">
            <v>1</v>
          </cell>
          <cell r="E150">
            <v>280363.8</v>
          </cell>
        </row>
        <row r="151">
          <cell r="A151" t="str">
            <v>MAT,091</v>
          </cell>
          <cell r="B151" t="str">
            <v>Cinta aislante rollo 19 mm x 20 m 3/4</v>
          </cell>
          <cell r="C151" t="str">
            <v>Un</v>
          </cell>
          <cell r="D151">
            <v>1</v>
          </cell>
          <cell r="E151">
            <v>6317</v>
          </cell>
        </row>
        <row r="152">
          <cell r="A152" t="str">
            <v>MAT,092</v>
          </cell>
          <cell r="B152" t="str">
            <v>Cinta antideslizante de 25 mm</v>
          </cell>
          <cell r="C152" t="str">
            <v>M</v>
          </cell>
          <cell r="D152">
            <v>1</v>
          </cell>
          <cell r="E152">
            <v>7215</v>
          </cell>
        </row>
        <row r="153">
          <cell r="A153" t="str">
            <v>MAT,093</v>
          </cell>
          <cell r="B153" t="str">
            <v>Cinta bandit de 3/4"</v>
          </cell>
          <cell r="C153" t="str">
            <v>M</v>
          </cell>
          <cell r="D153">
            <v>1</v>
          </cell>
          <cell r="E153">
            <v>126</v>
          </cell>
        </row>
        <row r="154">
          <cell r="A154" t="str">
            <v>MAT,094</v>
          </cell>
          <cell r="B154" t="str">
            <v>Cinta de papel</v>
          </cell>
          <cell r="C154" t="str">
            <v>M</v>
          </cell>
          <cell r="D154">
            <v>1</v>
          </cell>
          <cell r="E154">
            <v>133</v>
          </cell>
        </row>
        <row r="155">
          <cell r="A155" t="str">
            <v>MAT,095</v>
          </cell>
          <cell r="B155" t="str">
            <v>Cinta de señalización Cal 6</v>
          </cell>
          <cell r="C155" t="str">
            <v>M</v>
          </cell>
          <cell r="D155">
            <v>1</v>
          </cell>
          <cell r="E155">
            <v>177</v>
          </cell>
        </row>
        <row r="156">
          <cell r="A156" t="str">
            <v>MAT,096</v>
          </cell>
          <cell r="B156" t="str">
            <v>Cinta de teflón 10 m</v>
          </cell>
          <cell r="C156" t="str">
            <v>Un</v>
          </cell>
          <cell r="D156">
            <v>1</v>
          </cell>
          <cell r="E156">
            <v>1500</v>
          </cell>
        </row>
        <row r="157">
          <cell r="A157" t="str">
            <v>MAT,097</v>
          </cell>
          <cell r="B157" t="str">
            <v>Cinta multiusos 15 cm de ancho, longitud 10 m</v>
          </cell>
          <cell r="C157" t="str">
            <v>Rollo</v>
          </cell>
          <cell r="D157">
            <v>1</v>
          </cell>
          <cell r="E157">
            <v>22900</v>
          </cell>
        </row>
        <row r="158">
          <cell r="A158" t="str">
            <v>MAT,098</v>
          </cell>
          <cell r="B158" t="str">
            <v>Cinta PVC V - 10</v>
          </cell>
          <cell r="C158" t="str">
            <v>M</v>
          </cell>
          <cell r="D158">
            <v>1</v>
          </cell>
          <cell r="E158">
            <v>18730</v>
          </cell>
        </row>
        <row r="159">
          <cell r="A159" t="str">
            <v>MAT,099</v>
          </cell>
          <cell r="B159" t="str">
            <v>Cinta PVC V - 15</v>
          </cell>
          <cell r="C159" t="str">
            <v>M</v>
          </cell>
          <cell r="D159">
            <v>1</v>
          </cell>
          <cell r="E159">
            <v>33000</v>
          </cell>
        </row>
        <row r="160">
          <cell r="A160" t="str">
            <v>MAT,100</v>
          </cell>
          <cell r="B160" t="str">
            <v>Codo de HG 2" x 90º</v>
          </cell>
          <cell r="C160" t="str">
            <v>Un</v>
          </cell>
          <cell r="D160">
            <v>1</v>
          </cell>
          <cell r="E160">
            <v>9000</v>
          </cell>
        </row>
        <row r="161">
          <cell r="A161" t="str">
            <v>MAT,101</v>
          </cell>
          <cell r="B161" t="str">
            <v>Codo de HG 3" x 90º</v>
          </cell>
          <cell r="C161" t="str">
            <v>Un</v>
          </cell>
          <cell r="D161">
            <v>1</v>
          </cell>
          <cell r="E161">
            <v>34000</v>
          </cell>
        </row>
        <row r="162">
          <cell r="A162" t="str">
            <v>MAT,102</v>
          </cell>
          <cell r="B162" t="str">
            <v>Collar de derivación unión platino de 2 1/2" x 1/2"</v>
          </cell>
          <cell r="C162" t="str">
            <v>Un</v>
          </cell>
          <cell r="D162">
            <v>1</v>
          </cell>
          <cell r="E162">
            <v>9200</v>
          </cell>
        </row>
        <row r="163">
          <cell r="A163" t="str">
            <v>MAT,103</v>
          </cell>
          <cell r="B163" t="str">
            <v>Collar de derivación unión platino de 2" x 1/2"</v>
          </cell>
          <cell r="C163" t="str">
            <v>Un</v>
          </cell>
          <cell r="D163">
            <v>1</v>
          </cell>
          <cell r="E163">
            <v>18900</v>
          </cell>
        </row>
        <row r="164">
          <cell r="A164" t="str">
            <v>MAT,104</v>
          </cell>
          <cell r="B164" t="str">
            <v>Collar de derivación unión platino de 3" x 1/2"</v>
          </cell>
          <cell r="C164" t="str">
            <v>Un</v>
          </cell>
          <cell r="D164">
            <v>1</v>
          </cell>
          <cell r="E164">
            <v>22000</v>
          </cell>
        </row>
        <row r="165">
          <cell r="A165" t="str">
            <v>MAT,105</v>
          </cell>
          <cell r="B165" t="str">
            <v>Collar de derivación unión platino de 4" x 1/2"</v>
          </cell>
          <cell r="C165" t="str">
            <v>Un</v>
          </cell>
          <cell r="D165">
            <v>1</v>
          </cell>
          <cell r="E165">
            <v>69024</v>
          </cell>
        </row>
        <row r="166">
          <cell r="A166" t="str">
            <v>MAT,556</v>
          </cell>
          <cell r="B166" t="str">
            <v>Claraboya de fibrocemento Nº 6 l = 1,690 a = 0,873 m</v>
          </cell>
          <cell r="C166" t="str">
            <v>Un</v>
          </cell>
          <cell r="D166">
            <v>1</v>
          </cell>
          <cell r="E166">
            <v>79550</v>
          </cell>
        </row>
        <row r="167">
          <cell r="A167" t="str">
            <v>MAT,106</v>
          </cell>
          <cell r="B167" t="str">
            <v>Columpio de 2 puestos pórtico en tubo de 1 1/2" por 2.50 m, columpios en cadena y sillines en lona, Incluye anticorrosivo y pintura en esmalte para exteriores. Altura = 2 m</v>
          </cell>
          <cell r="C167" t="str">
            <v>Un</v>
          </cell>
          <cell r="D167">
            <v>1</v>
          </cell>
          <cell r="E167">
            <v>1428000</v>
          </cell>
        </row>
        <row r="168">
          <cell r="A168" t="str">
            <v>MAT,107</v>
          </cell>
          <cell r="B168" t="str">
            <v>Columpio de 3 puestos pórtico en tubo de 1 1/2" por 2.50 m, columpios en cadena y sillines en lona, Incluye anticorrosivo y pintura en esmalte para exteriores. Altura = 2 m</v>
          </cell>
          <cell r="C168" t="str">
            <v>Un</v>
          </cell>
          <cell r="D168">
            <v>1</v>
          </cell>
          <cell r="E168">
            <v>1799320</v>
          </cell>
        </row>
        <row r="169">
          <cell r="A169" t="str">
            <v>MAT,108</v>
          </cell>
          <cell r="B169" t="str">
            <v>Combiflex H-10 cinta</v>
          </cell>
          <cell r="C169" t="str">
            <v>M</v>
          </cell>
          <cell r="D169">
            <v>1</v>
          </cell>
          <cell r="E169">
            <v>52107.6</v>
          </cell>
        </row>
        <row r="170">
          <cell r="A170" t="str">
            <v>MAT,501</v>
          </cell>
          <cell r="B170" t="str">
            <v>Concreto premezclado de 27,6 Mpa o MR 4,1 Mpa para pavimento</v>
          </cell>
          <cell r="C170" t="str">
            <v>M3</v>
          </cell>
          <cell r="D170">
            <v>1</v>
          </cell>
          <cell r="E170">
            <v>352240</v>
          </cell>
        </row>
        <row r="171">
          <cell r="A171" t="str">
            <v>MAT,506</v>
          </cell>
          <cell r="B171" t="str">
            <v>Concreto premezclado de 20,7 Mpa</v>
          </cell>
          <cell r="C171" t="str">
            <v>M3</v>
          </cell>
          <cell r="D171">
            <v>1</v>
          </cell>
          <cell r="E171">
            <v>366274</v>
          </cell>
        </row>
        <row r="172">
          <cell r="A172" t="str">
            <v>MAT,363</v>
          </cell>
          <cell r="B172" t="str">
            <v>Concertina inoxidable d = 18" 33 espirales por rollo con e = 100 mm</v>
          </cell>
          <cell r="C172" t="str">
            <v>M</v>
          </cell>
          <cell r="D172">
            <v>1</v>
          </cell>
          <cell r="E172">
            <v>1816</v>
          </cell>
        </row>
        <row r="173">
          <cell r="A173" t="str">
            <v>MAT,109</v>
          </cell>
          <cell r="B173" t="str">
            <v>Conjunto desagüe flexible para lavadero de 1 1/2" con canastillas</v>
          </cell>
          <cell r="C173" t="str">
            <v>Un</v>
          </cell>
          <cell r="D173">
            <v>1</v>
          </cell>
          <cell r="E173">
            <v>15900</v>
          </cell>
        </row>
        <row r="174">
          <cell r="A174" t="str">
            <v>MAT,110</v>
          </cell>
          <cell r="B174" t="str">
            <v>Conjunto fijador de ala arandela</v>
          </cell>
          <cell r="C174" t="str">
            <v>Un</v>
          </cell>
          <cell r="D174">
            <v>1</v>
          </cell>
          <cell r="E174">
            <v>238.74</v>
          </cell>
        </row>
        <row r="175">
          <cell r="A175" t="str">
            <v>MAT,111</v>
          </cell>
          <cell r="B175" t="str">
            <v>Conos viales de 70 cm Norma Invías Cap. IV</v>
          </cell>
          <cell r="C175" t="str">
            <v>Un</v>
          </cell>
          <cell r="D175">
            <v>1</v>
          </cell>
          <cell r="E175">
            <v>65407</v>
          </cell>
        </row>
        <row r="176">
          <cell r="A176" t="str">
            <v>MAT,112</v>
          </cell>
          <cell r="B176" t="str">
            <v>Cordón detonante de 12 gm (Rollo * 250 m)</v>
          </cell>
          <cell r="C176" t="str">
            <v>M</v>
          </cell>
          <cell r="D176">
            <v>1</v>
          </cell>
          <cell r="E176">
            <v>2179.8000000000002</v>
          </cell>
        </row>
        <row r="177">
          <cell r="A177" t="str">
            <v>MAT,518</v>
          </cell>
          <cell r="B177" t="str">
            <v>Correa metálica 1 - 4  m, incluye templete y anticorrosivo</v>
          </cell>
          <cell r="C177" t="str">
            <v>M</v>
          </cell>
          <cell r="D177">
            <v>1</v>
          </cell>
          <cell r="E177">
            <v>64356</v>
          </cell>
        </row>
        <row r="178">
          <cell r="A178" t="str">
            <v>MAT,113</v>
          </cell>
          <cell r="B178" t="str">
            <v>Correa metálica 4 - 8  m, incluye templete y anticorrosivo</v>
          </cell>
          <cell r="C178" t="str">
            <v>M</v>
          </cell>
          <cell r="D178">
            <v>1</v>
          </cell>
          <cell r="E178">
            <v>76812</v>
          </cell>
        </row>
        <row r="179">
          <cell r="A179" t="str">
            <v>MAT,114</v>
          </cell>
          <cell r="B179" t="str">
            <v>Cruces de HG 2"</v>
          </cell>
          <cell r="C179" t="str">
            <v>Un</v>
          </cell>
          <cell r="D179">
            <v>1</v>
          </cell>
          <cell r="E179">
            <v>50000</v>
          </cell>
        </row>
        <row r="180">
          <cell r="A180" t="str">
            <v>MAT,115</v>
          </cell>
          <cell r="B180" t="str">
            <v>Cruces de HG 3"</v>
          </cell>
          <cell r="C180" t="str">
            <v>Un</v>
          </cell>
          <cell r="D180">
            <v>1</v>
          </cell>
          <cell r="E180">
            <v>75577</v>
          </cell>
        </row>
        <row r="181">
          <cell r="A181" t="str">
            <v>MAT,557</v>
          </cell>
          <cell r="B181" t="str">
            <v>Cubierta en acero inoxidable para mesón cocineta, incluye poceta y grifería completa l= 2,00 m a = 0.60 m</v>
          </cell>
          <cell r="C181" t="str">
            <v>M</v>
          </cell>
          <cell r="D181">
            <v>1</v>
          </cell>
          <cell r="E181">
            <v>540600</v>
          </cell>
        </row>
        <row r="182">
          <cell r="A182" t="str">
            <v>MAT,558</v>
          </cell>
          <cell r="B182" t="str">
            <v>Curva Conduit PVC 1/2"</v>
          </cell>
          <cell r="C182" t="str">
            <v>Un</v>
          </cell>
          <cell r="D182">
            <v>1</v>
          </cell>
          <cell r="E182">
            <v>875</v>
          </cell>
        </row>
        <row r="183">
          <cell r="A183" t="str">
            <v>MAT,116</v>
          </cell>
          <cell r="B183" t="str">
            <v>Cuartón de sajo 2" x 4" x 2,9 m</v>
          </cell>
          <cell r="C183" t="str">
            <v>M</v>
          </cell>
          <cell r="D183">
            <v>1</v>
          </cell>
          <cell r="E183">
            <v>5233</v>
          </cell>
        </row>
        <row r="184">
          <cell r="A184" t="str">
            <v>MAT,117</v>
          </cell>
          <cell r="B184" t="str">
            <v>Defensa metálica de 4,13 m galvanizada</v>
          </cell>
          <cell r="C184" t="str">
            <v>M</v>
          </cell>
          <cell r="D184">
            <v>1</v>
          </cell>
          <cell r="E184">
            <v>244968</v>
          </cell>
        </row>
        <row r="185">
          <cell r="A185" t="str">
            <v>MAT,118</v>
          </cell>
          <cell r="B185" t="str">
            <v>Detonador común Nº 8 aluminio Sh</v>
          </cell>
          <cell r="C185" t="str">
            <v>Un</v>
          </cell>
          <cell r="D185">
            <v>1</v>
          </cell>
          <cell r="E185">
            <v>1660.8</v>
          </cell>
        </row>
        <row r="186">
          <cell r="A186" t="str">
            <v>MAT,119</v>
          </cell>
          <cell r="B186" t="str">
            <v>Dilatación de bronce</v>
          </cell>
          <cell r="C186" t="str">
            <v>M</v>
          </cell>
          <cell r="D186">
            <v>1</v>
          </cell>
          <cell r="E186">
            <v>10300</v>
          </cell>
        </row>
        <row r="187">
          <cell r="A187" t="str">
            <v>MAT,120</v>
          </cell>
          <cell r="B187" t="str">
            <v>Dilatación de vidrio</v>
          </cell>
          <cell r="C187" t="str">
            <v>M</v>
          </cell>
          <cell r="D187">
            <v>1</v>
          </cell>
          <cell r="E187">
            <v>2000</v>
          </cell>
        </row>
        <row r="188">
          <cell r="A188" t="str">
            <v>MAT,121</v>
          </cell>
          <cell r="B188" t="str">
            <v>Dilatación PVC flexible ancha x 2 m</v>
          </cell>
          <cell r="C188" t="str">
            <v>M</v>
          </cell>
          <cell r="D188">
            <v>1</v>
          </cell>
          <cell r="E188">
            <v>4300</v>
          </cell>
        </row>
        <row r="189">
          <cell r="A189" t="str">
            <v>MAT,122</v>
          </cell>
          <cell r="B189" t="str">
            <v>Dinamita Indugel Plus AP Tipo B 26 x 250</v>
          </cell>
          <cell r="C189" t="str">
            <v>Kg</v>
          </cell>
          <cell r="D189">
            <v>1</v>
          </cell>
          <cell r="E189">
            <v>15570</v>
          </cell>
        </row>
        <row r="190">
          <cell r="A190" t="str">
            <v>MAT,123</v>
          </cell>
          <cell r="B190" t="str">
            <v>Disolvente esmalte Rf121001</v>
          </cell>
          <cell r="C190" t="str">
            <v>Lt</v>
          </cell>
          <cell r="D190">
            <v>1</v>
          </cell>
          <cell r="E190">
            <v>7580</v>
          </cell>
        </row>
        <row r="191">
          <cell r="A191" t="str">
            <v>MAT,124</v>
          </cell>
          <cell r="B191" t="str">
            <v>Disolvente Pintráfico Rf121004</v>
          </cell>
          <cell r="C191" t="str">
            <v>Lt</v>
          </cell>
          <cell r="D191">
            <v>1</v>
          </cell>
          <cell r="E191">
            <v>32336</v>
          </cell>
        </row>
        <row r="192">
          <cell r="A192" t="str">
            <v>MAT,125</v>
          </cell>
          <cell r="B192" t="str">
            <v>Disolvente tableros Rf 121006</v>
          </cell>
          <cell r="C192" t="str">
            <v>Lt</v>
          </cell>
          <cell r="D192">
            <v>1</v>
          </cell>
          <cell r="E192">
            <v>7333</v>
          </cell>
        </row>
        <row r="193">
          <cell r="A193" t="str">
            <v>MAT,530</v>
          </cell>
          <cell r="B193" t="str">
            <v xml:space="preserve">División metálica en acero inoxidable </v>
          </cell>
          <cell r="C193" t="str">
            <v>M2</v>
          </cell>
          <cell r="D193">
            <v>1</v>
          </cell>
          <cell r="E193">
            <v>519000</v>
          </cell>
        </row>
        <row r="194">
          <cell r="A194" t="str">
            <v>MAT,126</v>
          </cell>
          <cell r="B194" t="str">
            <v>División para baño en aluminio anoloc y acrílico</v>
          </cell>
          <cell r="C194" t="str">
            <v>M2</v>
          </cell>
          <cell r="D194">
            <v>1</v>
          </cell>
          <cell r="E194">
            <v>395000</v>
          </cell>
        </row>
        <row r="195">
          <cell r="A195" t="str">
            <v>MAT,127</v>
          </cell>
          <cell r="B195" t="str">
            <v>Ducha antivándalica regadera tubular corta, incluye grifería tipo push</v>
          </cell>
          <cell r="C195" t="str">
            <v>Un</v>
          </cell>
          <cell r="D195">
            <v>1</v>
          </cell>
          <cell r="E195">
            <v>527900</v>
          </cell>
        </row>
        <row r="196">
          <cell r="A196" t="str">
            <v>MAT,128</v>
          </cell>
          <cell r="B196" t="str">
            <v>Emulsión para pavimento asfáltico CRR 1</v>
          </cell>
          <cell r="C196" t="str">
            <v>Gl</v>
          </cell>
          <cell r="D196">
            <v>1</v>
          </cell>
          <cell r="E196">
            <v>6775</v>
          </cell>
        </row>
        <row r="197">
          <cell r="A197" t="str">
            <v>MAT,129</v>
          </cell>
          <cell r="B197" t="str">
            <v>Esquinero cielorraso fino</v>
          </cell>
          <cell r="C197" t="str">
            <v>M</v>
          </cell>
          <cell r="D197">
            <v>1</v>
          </cell>
          <cell r="E197">
            <v>1557</v>
          </cell>
        </row>
        <row r="198">
          <cell r="A198" t="str">
            <v>MAT,130</v>
          </cell>
          <cell r="B198" t="str">
            <v>Esquinero cielorraso revoltura</v>
          </cell>
          <cell r="C198" t="str">
            <v>M</v>
          </cell>
          <cell r="D198">
            <v>1</v>
          </cell>
          <cell r="E198">
            <v>934.2</v>
          </cell>
        </row>
        <row r="199">
          <cell r="A199" t="str">
            <v>MAT,131</v>
          </cell>
          <cell r="B199" t="str">
            <v>Estacas de guadua</v>
          </cell>
          <cell r="C199" t="str">
            <v>Un</v>
          </cell>
          <cell r="D199">
            <v>1</v>
          </cell>
          <cell r="E199">
            <v>5500</v>
          </cell>
        </row>
        <row r="200">
          <cell r="A200" t="str">
            <v>MAT,132</v>
          </cell>
          <cell r="B200" t="str">
            <v>Esterilla</v>
          </cell>
          <cell r="C200" t="str">
            <v>Un</v>
          </cell>
          <cell r="D200">
            <v>1</v>
          </cell>
          <cell r="E200">
            <v>7350</v>
          </cell>
        </row>
        <row r="201">
          <cell r="A201" t="str">
            <v>MAT,133</v>
          </cell>
          <cell r="B201" t="str">
            <v>Estopa</v>
          </cell>
          <cell r="C201" t="str">
            <v>Un</v>
          </cell>
          <cell r="D201">
            <v>1</v>
          </cell>
          <cell r="E201">
            <v>500</v>
          </cell>
        </row>
        <row r="202">
          <cell r="A202" t="str">
            <v>MAT,559</v>
          </cell>
          <cell r="B202" t="str">
            <v>Espejo de 4 mm biselado incluye accesorios de instalación</v>
          </cell>
          <cell r="C202" t="str">
            <v>M2</v>
          </cell>
          <cell r="D202">
            <v>1</v>
          </cell>
          <cell r="E202">
            <v>122235.91800000001</v>
          </cell>
        </row>
        <row r="203">
          <cell r="A203" t="str">
            <v>MAT,134</v>
          </cell>
          <cell r="B203" t="str">
            <v>Estuco (25 Kg)</v>
          </cell>
          <cell r="C203" t="str">
            <v>Kg</v>
          </cell>
          <cell r="D203">
            <v>1</v>
          </cell>
          <cell r="E203">
            <v>1091</v>
          </cell>
        </row>
        <row r="204">
          <cell r="A204" t="str">
            <v>MAT,135</v>
          </cell>
          <cell r="B204" t="str">
            <v>Estuco listo</v>
          </cell>
          <cell r="C204" t="str">
            <v>Kg</v>
          </cell>
          <cell r="D204">
            <v>1</v>
          </cell>
          <cell r="E204">
            <v>1372</v>
          </cell>
        </row>
        <row r="205">
          <cell r="A205" t="str">
            <v>MAT,136</v>
          </cell>
          <cell r="B205" t="str">
            <v>Estuco para exteriores</v>
          </cell>
          <cell r="C205" t="str">
            <v>Gl</v>
          </cell>
          <cell r="D205">
            <v>1</v>
          </cell>
          <cell r="E205">
            <v>13933</v>
          </cell>
        </row>
        <row r="206">
          <cell r="A206" t="str">
            <v>MAT,137</v>
          </cell>
          <cell r="B206" t="str">
            <v>Face plate doble</v>
          </cell>
          <cell r="C206" t="str">
            <v>Un</v>
          </cell>
          <cell r="D206">
            <v>1</v>
          </cell>
          <cell r="E206">
            <v>19900</v>
          </cell>
        </row>
        <row r="207">
          <cell r="A207" t="str">
            <v>MAT,138</v>
          </cell>
          <cell r="B207" t="str">
            <v>Fachaleta roja 7 x 25 30 u/m2</v>
          </cell>
          <cell r="C207" t="str">
            <v>M2</v>
          </cell>
          <cell r="D207">
            <v>1</v>
          </cell>
          <cell r="E207">
            <v>24500</v>
          </cell>
        </row>
        <row r="208">
          <cell r="A208" t="str">
            <v>MAT,139</v>
          </cell>
          <cell r="B208" t="str">
            <v>Fertilizante</v>
          </cell>
          <cell r="C208" t="str">
            <v>Kg</v>
          </cell>
          <cell r="D208">
            <v>1</v>
          </cell>
          <cell r="E208">
            <v>1800</v>
          </cell>
        </row>
        <row r="209">
          <cell r="A209" t="str">
            <v>MAT,140</v>
          </cell>
          <cell r="B209" t="str">
            <v>Fijador de ala canaleta 90</v>
          </cell>
          <cell r="C209" t="str">
            <v>Un</v>
          </cell>
          <cell r="D209">
            <v>1</v>
          </cell>
          <cell r="E209">
            <v>8129</v>
          </cell>
        </row>
        <row r="210">
          <cell r="A210" t="str">
            <v>MAT,141</v>
          </cell>
          <cell r="B210" t="str">
            <v>Fijador de cerámica</v>
          </cell>
          <cell r="C210" t="str">
            <v>Kg</v>
          </cell>
          <cell r="D210">
            <v>1</v>
          </cell>
          <cell r="E210">
            <v>3900</v>
          </cell>
        </row>
        <row r="211">
          <cell r="A211" t="str">
            <v>MAT,142</v>
          </cell>
          <cell r="B211" t="str">
            <v>Filtro anaerobio de flujo ascendente en polietileno 100 % virgen, capacidad 2,000 lt</v>
          </cell>
          <cell r="C211" t="str">
            <v>Un</v>
          </cell>
          <cell r="D211">
            <v>1</v>
          </cell>
          <cell r="E211">
            <v>2564181.7800000003</v>
          </cell>
        </row>
        <row r="212">
          <cell r="A212" t="str">
            <v>MAT,143</v>
          </cell>
          <cell r="B212" t="str">
            <v>Filtro anaerobio de flujo ascendente en polietileno 100 % virgen, capacidad 4,000 lt</v>
          </cell>
          <cell r="C212" t="str">
            <v>Un</v>
          </cell>
          <cell r="D212">
            <v>1</v>
          </cell>
          <cell r="E212">
            <v>6158194.5</v>
          </cell>
        </row>
        <row r="213">
          <cell r="A213" t="str">
            <v>MAT,144</v>
          </cell>
          <cell r="B213" t="str">
            <v>Flexocreto</v>
          </cell>
          <cell r="C213" t="str">
            <v>M2</v>
          </cell>
          <cell r="D213">
            <v>1</v>
          </cell>
          <cell r="E213">
            <v>7471</v>
          </cell>
        </row>
        <row r="214">
          <cell r="A214" t="str">
            <v>MAT,145</v>
          </cell>
          <cell r="B214" t="str">
            <v>Fluidificante para mezclas de concreto</v>
          </cell>
          <cell r="C214" t="str">
            <v>Kg</v>
          </cell>
          <cell r="D214">
            <v>1</v>
          </cell>
          <cell r="E214">
            <v>11516</v>
          </cell>
        </row>
        <row r="215">
          <cell r="A215" t="str">
            <v>MAT,146</v>
          </cell>
          <cell r="B215" t="str">
            <v>Fluxómetro de palanca sloan</v>
          </cell>
          <cell r="C215" t="str">
            <v>Un</v>
          </cell>
          <cell r="D215">
            <v>1</v>
          </cell>
          <cell r="E215">
            <v>882402</v>
          </cell>
        </row>
        <row r="216">
          <cell r="A216" t="str">
            <v>MAT,147</v>
          </cell>
          <cell r="B216" t="str">
            <v>Fluxómetro flujo ajustable, incluye accesorios</v>
          </cell>
          <cell r="C216" t="str">
            <v>Un</v>
          </cell>
          <cell r="D216">
            <v>1</v>
          </cell>
          <cell r="E216">
            <v>839900</v>
          </cell>
        </row>
        <row r="217">
          <cell r="A217" t="str">
            <v>MAT,148</v>
          </cell>
          <cell r="B217" t="str">
            <v>Formaleta tablemac 18 mm súper T o equivalente</v>
          </cell>
          <cell r="C217" t="str">
            <v>M2</v>
          </cell>
          <cell r="D217">
            <v>1</v>
          </cell>
          <cell r="E217">
            <v>56100</v>
          </cell>
        </row>
        <row r="218">
          <cell r="A218" t="str">
            <v>MAT,150</v>
          </cell>
          <cell r="B218" t="str">
            <v>Frescasa sin papel 2 1/2" x 15,24 x 1,22 m</v>
          </cell>
          <cell r="C218" t="str">
            <v>M2</v>
          </cell>
          <cell r="D218">
            <v>1</v>
          </cell>
          <cell r="E218">
            <v>25939</v>
          </cell>
        </row>
        <row r="219">
          <cell r="A219" t="str">
            <v>MAT,151</v>
          </cell>
          <cell r="B219" t="str">
            <v>Gabinete contra incendios completo tipo 3</v>
          </cell>
          <cell r="C219" t="str">
            <v>Un</v>
          </cell>
          <cell r="D219">
            <v>1</v>
          </cell>
          <cell r="E219">
            <v>685080</v>
          </cell>
        </row>
        <row r="220">
          <cell r="A220" t="str">
            <v>MAT,152</v>
          </cell>
          <cell r="B220" t="str">
            <v>Ganchos para teja ondulada de fibrocemento</v>
          </cell>
          <cell r="C220" t="str">
            <v>Un</v>
          </cell>
          <cell r="D220">
            <v>1</v>
          </cell>
          <cell r="E220">
            <v>619</v>
          </cell>
        </row>
        <row r="221">
          <cell r="A221" t="str">
            <v>MAT,153</v>
          </cell>
          <cell r="B221" t="str">
            <v>Gasolina</v>
          </cell>
          <cell r="C221" t="str">
            <v>Gl</v>
          </cell>
          <cell r="D221">
            <v>1</v>
          </cell>
          <cell r="E221">
            <v>9886.9500000000007</v>
          </cell>
        </row>
        <row r="222">
          <cell r="A222" t="str">
            <v>MAT,154</v>
          </cell>
          <cell r="B222" t="str">
            <v>Geodrén circular de 2 1/2" l = 1,00 m</v>
          </cell>
          <cell r="C222" t="str">
            <v>M2</v>
          </cell>
          <cell r="D222">
            <v>1</v>
          </cell>
          <cell r="E222">
            <v>100351</v>
          </cell>
        </row>
        <row r="223">
          <cell r="A223" t="str">
            <v>MAT,155</v>
          </cell>
          <cell r="B223" t="str">
            <v>Geodrén circular de 4" l = 1,00 m</v>
          </cell>
          <cell r="C223" t="str">
            <v>M2</v>
          </cell>
          <cell r="D223">
            <v>1</v>
          </cell>
          <cell r="E223">
            <v>81806</v>
          </cell>
        </row>
        <row r="224">
          <cell r="A224" t="str">
            <v>MAT,156</v>
          </cell>
          <cell r="B224" t="str">
            <v>Geodrén circular de 6" l = 1,00 m</v>
          </cell>
          <cell r="C224" t="str">
            <v>M2</v>
          </cell>
          <cell r="D224">
            <v>1</v>
          </cell>
          <cell r="E224">
            <v>103103</v>
          </cell>
        </row>
        <row r="225">
          <cell r="A225" t="str">
            <v>MAT,157</v>
          </cell>
          <cell r="B225" t="str">
            <v>Geodrén circular de 8" l = 1,00 m</v>
          </cell>
          <cell r="C225" t="str">
            <v>M2</v>
          </cell>
          <cell r="D225">
            <v>1</v>
          </cell>
          <cell r="E225">
            <v>158315</v>
          </cell>
        </row>
        <row r="226">
          <cell r="A226" t="str">
            <v>MAT,158</v>
          </cell>
          <cell r="B226" t="str">
            <v>Geodrén planar l = 1,00 m</v>
          </cell>
          <cell r="C226" t="str">
            <v>M2</v>
          </cell>
          <cell r="D226">
            <v>1</v>
          </cell>
          <cell r="E226">
            <v>28479</v>
          </cell>
        </row>
        <row r="227">
          <cell r="A227" t="str">
            <v>MAT,159</v>
          </cell>
          <cell r="B227" t="str">
            <v>Geomalla BX 1200</v>
          </cell>
          <cell r="C227" t="str">
            <v>M2</v>
          </cell>
          <cell r="D227">
            <v>1</v>
          </cell>
          <cell r="E227">
            <v>7779</v>
          </cell>
        </row>
        <row r="228">
          <cell r="A228" t="str">
            <v>MAT,642</v>
          </cell>
          <cell r="B228" t="str">
            <v>Geotextil tejido 2.400 a = 3,85 m</v>
          </cell>
          <cell r="C228" t="str">
            <v>M2</v>
          </cell>
          <cell r="D228">
            <v>1</v>
          </cell>
          <cell r="E228">
            <v>9762</v>
          </cell>
        </row>
        <row r="229">
          <cell r="A229" t="str">
            <v>MAT,160</v>
          </cell>
          <cell r="B229" t="str">
            <v>Geotextil no tejido 1,600 a = 3,50 m</v>
          </cell>
          <cell r="C229" t="str">
            <v>M2</v>
          </cell>
          <cell r="D229">
            <v>1</v>
          </cell>
          <cell r="E229">
            <v>3881.0820000000003</v>
          </cell>
        </row>
        <row r="230">
          <cell r="A230" t="str">
            <v>MAT,161</v>
          </cell>
          <cell r="B230" t="str">
            <v>Geotextil Repav 450</v>
          </cell>
          <cell r="C230" t="str">
            <v>M2</v>
          </cell>
          <cell r="D230">
            <v>1</v>
          </cell>
          <cell r="E230">
            <v>4438</v>
          </cell>
        </row>
        <row r="231">
          <cell r="A231" t="str">
            <v>MAT,162</v>
          </cell>
          <cell r="B231" t="str">
            <v>Grafil 5,5 mm</v>
          </cell>
          <cell r="C231" t="str">
            <v>Kg</v>
          </cell>
          <cell r="D231">
            <v>1</v>
          </cell>
          <cell r="E231">
            <v>6160</v>
          </cell>
        </row>
        <row r="232">
          <cell r="A232" t="str">
            <v>MAT,645</v>
          </cell>
          <cell r="B232" t="str">
            <v>Granito N° 1, 2, 3 por 25 Kg</v>
          </cell>
          <cell r="C232" t="str">
            <v>Sc</v>
          </cell>
          <cell r="D232">
            <v>1</v>
          </cell>
          <cell r="E232">
            <v>14875</v>
          </cell>
        </row>
        <row r="233">
          <cell r="A233" t="str">
            <v>MAT,163</v>
          </cell>
          <cell r="B233" t="str">
            <v>Graniplast (cuñete de 5 galones)</v>
          </cell>
          <cell r="C233" t="str">
            <v>Cñ</v>
          </cell>
          <cell r="D233">
            <v>1</v>
          </cell>
          <cell r="E233">
            <v>106904</v>
          </cell>
        </row>
        <row r="234">
          <cell r="A234" t="str">
            <v>MAT,164</v>
          </cell>
          <cell r="B234" t="str">
            <v>Grapas</v>
          </cell>
          <cell r="C234" t="str">
            <v>Kg</v>
          </cell>
          <cell r="D234">
            <v>1</v>
          </cell>
          <cell r="E234">
            <v>6800</v>
          </cell>
        </row>
        <row r="235">
          <cell r="A235" t="str">
            <v>MAT,165</v>
          </cell>
          <cell r="B235" t="str">
            <v>Gravilla #2 saco x 20 Kg</v>
          </cell>
          <cell r="C235" t="str">
            <v>Sc</v>
          </cell>
          <cell r="D235">
            <v>1</v>
          </cell>
          <cell r="E235">
            <v>10380</v>
          </cell>
        </row>
        <row r="236">
          <cell r="A236" t="str">
            <v>MAT,640</v>
          </cell>
          <cell r="B236" t="str">
            <v>Grifería de empotrar corta línea antivandálica, incluye válvula tipo push</v>
          </cell>
          <cell r="C236" t="str">
            <v>Un</v>
          </cell>
          <cell r="D236">
            <v>1</v>
          </cell>
          <cell r="E236">
            <v>505700</v>
          </cell>
        </row>
        <row r="237">
          <cell r="A237" t="str">
            <v>MAT,168</v>
          </cell>
          <cell r="B237" t="str">
            <v>Grifería lavamanos de mesa tipo push</v>
          </cell>
          <cell r="C237" t="str">
            <v>Un</v>
          </cell>
          <cell r="D237">
            <v>1</v>
          </cell>
          <cell r="E237">
            <v>216483</v>
          </cell>
        </row>
        <row r="238">
          <cell r="A238" t="str">
            <v>MAT,169</v>
          </cell>
          <cell r="B238" t="str">
            <v>Grifería orinal a pared tipo push, entrada de 1/2"</v>
          </cell>
          <cell r="C238" t="str">
            <v>Un</v>
          </cell>
          <cell r="D238">
            <v>1</v>
          </cell>
          <cell r="E238">
            <v>184060</v>
          </cell>
        </row>
        <row r="239">
          <cell r="A239" t="str">
            <v>MAT,170</v>
          </cell>
          <cell r="B239" t="str">
            <v>Grifería orinal de empotrar tipo push mediano</v>
          </cell>
          <cell r="C239" t="str">
            <v>Un</v>
          </cell>
          <cell r="D239">
            <v>1</v>
          </cell>
          <cell r="E239">
            <v>390505</v>
          </cell>
        </row>
        <row r="240">
          <cell r="A240" t="str">
            <v>MAT,171</v>
          </cell>
          <cell r="B240" t="str">
            <v>Grifería para lavamanos tipo Artesa Grival</v>
          </cell>
          <cell r="C240" t="str">
            <v>Un</v>
          </cell>
          <cell r="D240">
            <v>1</v>
          </cell>
          <cell r="E240">
            <v>73400</v>
          </cell>
        </row>
        <row r="241">
          <cell r="A241" t="str">
            <v>MAT,172</v>
          </cell>
          <cell r="B241" t="str">
            <v>Grifería para lavamanos tipo Dalia Grival</v>
          </cell>
          <cell r="C241" t="str">
            <v>Un</v>
          </cell>
          <cell r="D241">
            <v>1</v>
          </cell>
          <cell r="E241">
            <v>74900</v>
          </cell>
        </row>
        <row r="242">
          <cell r="A242" t="str">
            <v>MAT,173</v>
          </cell>
          <cell r="B242" t="str">
            <v>Grifería pico empotrado línea antivandálica, incluye válvula tipo push</v>
          </cell>
          <cell r="C242" t="str">
            <v>Un</v>
          </cell>
          <cell r="D242">
            <v>1</v>
          </cell>
          <cell r="E242">
            <v>501300</v>
          </cell>
        </row>
        <row r="243">
          <cell r="A243" t="str">
            <v>MAT,174</v>
          </cell>
          <cell r="B243" t="str">
            <v>Grifería taza tipo push antivandálica</v>
          </cell>
          <cell r="C243" t="str">
            <v>Un</v>
          </cell>
          <cell r="D243">
            <v>1</v>
          </cell>
          <cell r="E243">
            <v>340900</v>
          </cell>
        </row>
        <row r="244">
          <cell r="A244" t="str">
            <v>MAT,543</v>
          </cell>
          <cell r="B244" t="str">
            <v>Grifería (llave, canastilla y sifón)</v>
          </cell>
          <cell r="C244" t="str">
            <v>Un</v>
          </cell>
          <cell r="D244">
            <v>1</v>
          </cell>
          <cell r="E244">
            <v>31217</v>
          </cell>
        </row>
        <row r="245">
          <cell r="A245" t="str">
            <v>MAT,175</v>
          </cell>
          <cell r="B245" t="str">
            <v>Grouting 17,2 Mpa</v>
          </cell>
          <cell r="C245" t="str">
            <v>M3</v>
          </cell>
          <cell r="D245">
            <v>1</v>
          </cell>
          <cell r="E245">
            <v>48054.21</v>
          </cell>
        </row>
        <row r="246">
          <cell r="A246" t="str">
            <v>MAT,176</v>
          </cell>
          <cell r="B246" t="str">
            <v>Guadua basa longitud promedio = 5 m</v>
          </cell>
          <cell r="C246" t="str">
            <v>Un</v>
          </cell>
          <cell r="D246">
            <v>1</v>
          </cell>
          <cell r="E246">
            <v>7875</v>
          </cell>
        </row>
        <row r="247">
          <cell r="A247" t="str">
            <v>MAT,177</v>
          </cell>
          <cell r="B247" t="str">
            <v>Guadua sobrebasa</v>
          </cell>
          <cell r="C247" t="str">
            <v>Un</v>
          </cell>
          <cell r="D247">
            <v>1</v>
          </cell>
          <cell r="E247">
            <v>7500</v>
          </cell>
        </row>
        <row r="248">
          <cell r="A248" t="str">
            <v>MAT,178</v>
          </cell>
          <cell r="B248" t="str">
            <v>Guarda escobas en madera a = 0,08 m cedro blanco tintilla y laca</v>
          </cell>
          <cell r="C248" t="str">
            <v>M</v>
          </cell>
          <cell r="D248">
            <v>1</v>
          </cell>
          <cell r="E248">
            <v>12467</v>
          </cell>
        </row>
        <row r="249">
          <cell r="A249" t="str">
            <v>MAT,179</v>
          </cell>
          <cell r="B249" t="str">
            <v>Guarda luz (varilla) cedro blanco tintilla y laca</v>
          </cell>
          <cell r="C249" t="str">
            <v>M</v>
          </cell>
          <cell r="D249">
            <v>1</v>
          </cell>
          <cell r="E249">
            <v>6360</v>
          </cell>
        </row>
        <row r="250">
          <cell r="A250" t="str">
            <v>MAT,180</v>
          </cell>
          <cell r="B250" t="str">
            <v>Herbicida</v>
          </cell>
          <cell r="C250" t="str">
            <v>Lt</v>
          </cell>
          <cell r="D250">
            <v>1</v>
          </cell>
          <cell r="E250">
            <v>19900</v>
          </cell>
        </row>
        <row r="251">
          <cell r="A251" t="str">
            <v>MAT,181</v>
          </cell>
          <cell r="B251" t="str">
            <v>Hidrante tipo Milán de 3" extremo brida, incluye kit de nivelación</v>
          </cell>
          <cell r="C251" t="str">
            <v>Un</v>
          </cell>
          <cell r="D251">
            <v>1</v>
          </cell>
          <cell r="E251">
            <v>2208979</v>
          </cell>
        </row>
        <row r="252">
          <cell r="A252" t="str">
            <v>MAT,182</v>
          </cell>
          <cell r="B252" t="str">
            <v>Hidrante tipo Milán de 3" extremo liso, incluye kit de nivelación</v>
          </cell>
          <cell r="C252" t="str">
            <v>Un</v>
          </cell>
          <cell r="D252">
            <v>1</v>
          </cell>
          <cell r="E252">
            <v>2089372</v>
          </cell>
        </row>
        <row r="253">
          <cell r="A253" t="str">
            <v>MAT,183</v>
          </cell>
          <cell r="B253" t="str">
            <v>Hidrosello PVC 110 Mm</v>
          </cell>
          <cell r="C253" t="str">
            <v>Un</v>
          </cell>
          <cell r="D253">
            <v>1</v>
          </cell>
          <cell r="E253">
            <v>2261</v>
          </cell>
        </row>
        <row r="254">
          <cell r="A254" t="str">
            <v>MAT,184</v>
          </cell>
          <cell r="B254" t="str">
            <v>Hidrosello PVC 160 Mm</v>
          </cell>
          <cell r="C254" t="str">
            <v>Un</v>
          </cell>
          <cell r="D254">
            <v>1</v>
          </cell>
          <cell r="E254">
            <v>4500</v>
          </cell>
        </row>
        <row r="255">
          <cell r="A255" t="str">
            <v>MAT,536</v>
          </cell>
          <cell r="B255" t="str">
            <v>Incrustaciones tipo Astro (6 un)</v>
          </cell>
          <cell r="C255" t="str">
            <v>Un</v>
          </cell>
          <cell r="D255">
            <v>1</v>
          </cell>
          <cell r="E255">
            <v>85900</v>
          </cell>
        </row>
        <row r="256">
          <cell r="A256" t="str">
            <v>MAT,185</v>
          </cell>
          <cell r="B256" t="str">
            <v>Icopor e = 1"</v>
          </cell>
          <cell r="C256" t="str">
            <v>M2</v>
          </cell>
          <cell r="D256">
            <v>1</v>
          </cell>
          <cell r="E256">
            <v>37800</v>
          </cell>
        </row>
        <row r="257">
          <cell r="A257" t="str">
            <v>MAT,186</v>
          </cell>
          <cell r="B257" t="str">
            <v>Impermeabilizante bituminoso para cubiertas</v>
          </cell>
          <cell r="C257" t="str">
            <v>Kg</v>
          </cell>
          <cell r="D257">
            <v>1</v>
          </cell>
          <cell r="E257">
            <v>17047</v>
          </cell>
        </row>
        <row r="258">
          <cell r="A258" t="str">
            <v>MAT,187</v>
          </cell>
          <cell r="B258" t="str">
            <v>Impermeabilizante integral para concreto</v>
          </cell>
          <cell r="C258" t="str">
            <v>Kg</v>
          </cell>
          <cell r="D258">
            <v>1</v>
          </cell>
          <cell r="E258">
            <v>22076</v>
          </cell>
        </row>
        <row r="259">
          <cell r="A259" t="str">
            <v>MAT,188</v>
          </cell>
          <cell r="B259" t="str">
            <v>Impermeabilizante integral para morteros, con polímeros sintéticos</v>
          </cell>
          <cell r="C259" t="str">
            <v>Kg</v>
          </cell>
          <cell r="D259">
            <v>1</v>
          </cell>
          <cell r="E259">
            <v>13434</v>
          </cell>
        </row>
        <row r="260">
          <cell r="A260" t="str">
            <v>MAT,189</v>
          </cell>
          <cell r="B260" t="str">
            <v>Imprimante para manto edil</v>
          </cell>
          <cell r="C260" t="str">
            <v>M2</v>
          </cell>
          <cell r="D260">
            <v>1</v>
          </cell>
          <cell r="E260">
            <v>12931</v>
          </cell>
        </row>
        <row r="261">
          <cell r="A261" t="str">
            <v>MAT,529</v>
          </cell>
          <cell r="B261" t="str">
            <v>Incrustaciones tipo Adhesivos (viene por 6 un)</v>
          </cell>
          <cell r="C261" t="str">
            <v>Un</v>
          </cell>
          <cell r="D261">
            <v>1</v>
          </cell>
          <cell r="E261">
            <v>184900</v>
          </cell>
        </row>
        <row r="262">
          <cell r="A262" t="str">
            <v>MAT,190</v>
          </cell>
          <cell r="B262" t="str">
            <v>Incrustaciones tipo Allegro (5 un)</v>
          </cell>
          <cell r="C262" t="str">
            <v>Un</v>
          </cell>
          <cell r="D262">
            <v>1</v>
          </cell>
          <cell r="E262">
            <v>89161</v>
          </cell>
        </row>
        <row r="263">
          <cell r="A263" t="str">
            <v>MAT,191</v>
          </cell>
          <cell r="B263" t="str">
            <v>Insecticida</v>
          </cell>
          <cell r="C263" t="str">
            <v>Kg</v>
          </cell>
          <cell r="D263">
            <v>1</v>
          </cell>
          <cell r="E263">
            <v>45100</v>
          </cell>
        </row>
        <row r="264">
          <cell r="A264" t="str">
            <v>MAT,192</v>
          </cell>
          <cell r="B264" t="str">
            <v>Interruptor conmutable</v>
          </cell>
          <cell r="C264" t="str">
            <v>Un</v>
          </cell>
          <cell r="D264">
            <v>1</v>
          </cell>
          <cell r="E264">
            <v>8800</v>
          </cell>
        </row>
        <row r="265">
          <cell r="A265" t="str">
            <v>MAT,193</v>
          </cell>
          <cell r="B265" t="str">
            <v>Interruptor doble sin luz piloto</v>
          </cell>
          <cell r="C265" t="str">
            <v>Un</v>
          </cell>
          <cell r="D265">
            <v>1</v>
          </cell>
          <cell r="E265">
            <v>17990</v>
          </cell>
        </row>
        <row r="266">
          <cell r="A266" t="str">
            <v>MAT,194</v>
          </cell>
          <cell r="B266" t="str">
            <v>Interruptor sencillo sin luz piloto</v>
          </cell>
          <cell r="C266" t="str">
            <v>Un</v>
          </cell>
          <cell r="D266">
            <v>1</v>
          </cell>
          <cell r="E266">
            <v>7890</v>
          </cell>
        </row>
        <row r="267">
          <cell r="A267" t="str">
            <v>MAT,650</v>
          </cell>
          <cell r="B267" t="str">
            <v>Juego de estructura múltiple Movible, (micro - baloncesto),  elaborada en tubería agua negra de primera calidad, de diámetro interior de 2½" la portería, el resto de la estructura de 1½", tablero en acrílico de 10 mm color cristal de medidas 1.20 x 1.80 m, debidamente demarcado con aro, incluye mallas para aro y portería. Movible: con ruedas y sobrepeso</v>
          </cell>
          <cell r="C267" t="str">
            <v>Un</v>
          </cell>
          <cell r="D267">
            <v>1</v>
          </cell>
          <cell r="E267">
            <v>5908887</v>
          </cell>
        </row>
        <row r="268">
          <cell r="A268" t="str">
            <v>MAT,195</v>
          </cell>
          <cell r="B268" t="str">
            <v>Juegos infantiles de madera en pino completo</v>
          </cell>
          <cell r="C268" t="str">
            <v>Un</v>
          </cell>
          <cell r="D268">
            <v>1</v>
          </cell>
          <cell r="E268">
            <v>5909250</v>
          </cell>
        </row>
        <row r="269">
          <cell r="A269" t="str">
            <v>MAT,196</v>
          </cell>
          <cell r="B269" t="str">
            <v>Juegos infantiles de madera en pino, básico</v>
          </cell>
          <cell r="C269" t="str">
            <v>Un</v>
          </cell>
          <cell r="D269">
            <v>1</v>
          </cell>
          <cell r="E269">
            <v>2963525</v>
          </cell>
        </row>
        <row r="270">
          <cell r="A270" t="str">
            <v>MAT,197</v>
          </cell>
          <cell r="B270" t="str">
            <v>Kit de accesorios para sistema séptico de 2000 lt</v>
          </cell>
          <cell r="C270" t="str">
            <v>Un</v>
          </cell>
          <cell r="D270">
            <v>1</v>
          </cell>
          <cell r="E270">
            <v>241948.45800000001</v>
          </cell>
        </row>
        <row r="271">
          <cell r="A271" t="str">
            <v>MAT,198</v>
          </cell>
          <cell r="B271" t="str">
            <v>Kit de accesorios para sistema séptico de 4000 lt</v>
          </cell>
          <cell r="C271" t="str">
            <v>Un</v>
          </cell>
          <cell r="D271">
            <v>1</v>
          </cell>
          <cell r="E271">
            <v>421635.60000000003</v>
          </cell>
        </row>
        <row r="272">
          <cell r="A272" t="str">
            <v>MAT,199</v>
          </cell>
          <cell r="B272" t="str">
            <v>Kit séptico 2000 lt + aeróbico 1000 lt</v>
          </cell>
          <cell r="C272" t="str">
            <v>Un</v>
          </cell>
          <cell r="D272">
            <v>1</v>
          </cell>
          <cell r="E272">
            <v>1630626.378</v>
          </cell>
        </row>
        <row r="273">
          <cell r="A273" t="str">
            <v>MAT,200</v>
          </cell>
          <cell r="B273" t="str">
            <v>Ladrillo farol rayado de 0,10 x 0,20 x 0,30 m</v>
          </cell>
          <cell r="C273" t="str">
            <v>Un</v>
          </cell>
          <cell r="D273">
            <v>1</v>
          </cell>
          <cell r="E273">
            <v>1025</v>
          </cell>
        </row>
        <row r="274">
          <cell r="A274" t="str">
            <v>MAT,201</v>
          </cell>
          <cell r="B274" t="str">
            <v>Ladrillo farol rayado de 0,12 x 0,20 x 0,30 m</v>
          </cell>
          <cell r="C274" t="str">
            <v>Un</v>
          </cell>
          <cell r="D274">
            <v>1</v>
          </cell>
          <cell r="E274">
            <v>1225</v>
          </cell>
        </row>
        <row r="275">
          <cell r="A275" t="str">
            <v>MAT,202</v>
          </cell>
          <cell r="B275" t="str">
            <v>Ladrillo tolete común</v>
          </cell>
          <cell r="C275" t="str">
            <v>Un</v>
          </cell>
          <cell r="D275">
            <v>1</v>
          </cell>
          <cell r="E275">
            <v>800</v>
          </cell>
        </row>
        <row r="276">
          <cell r="A276" t="str">
            <v>MAT,203</v>
          </cell>
          <cell r="B276" t="str">
            <v>Ladrillo visto 6 x 12 x 24 57 un/m2</v>
          </cell>
          <cell r="C276" t="str">
            <v>Un</v>
          </cell>
          <cell r="D276">
            <v>1</v>
          </cell>
          <cell r="E276">
            <v>1904</v>
          </cell>
        </row>
        <row r="277">
          <cell r="A277" t="str">
            <v>MAT,515</v>
          </cell>
          <cell r="B277" t="str">
            <v>Ladrillo prensado tipo Santa Fe 24,5  x 12 x 5,5 cm</v>
          </cell>
          <cell r="C277" t="str">
            <v>Un</v>
          </cell>
          <cell r="D277">
            <v>1</v>
          </cell>
          <cell r="E277">
            <v>1900</v>
          </cell>
        </row>
        <row r="278">
          <cell r="A278" t="str">
            <v>MAT,526</v>
          </cell>
          <cell r="B278" t="str">
            <v>Lámina duracustic 1,2 x 0,6 m</v>
          </cell>
          <cell r="C278" t="str">
            <v>Un</v>
          </cell>
          <cell r="D278">
            <v>1</v>
          </cell>
          <cell r="E278">
            <v>41967</v>
          </cell>
        </row>
        <row r="279">
          <cell r="A279" t="str">
            <v>MAT,637</v>
          </cell>
          <cell r="B279" t="str">
            <v>Lámina de icopor 1,2 x 0,6 m</v>
          </cell>
          <cell r="C279" t="str">
            <v>Un</v>
          </cell>
          <cell r="D279">
            <v>1</v>
          </cell>
          <cell r="E279">
            <v>6500</v>
          </cell>
        </row>
        <row r="280">
          <cell r="A280" t="str">
            <v>MAT,638</v>
          </cell>
          <cell r="B280" t="str">
            <v>Lámina de icopor perlita sintética 1,2 x 0,6 m</v>
          </cell>
          <cell r="C280" t="str">
            <v>Un</v>
          </cell>
          <cell r="D280">
            <v>1</v>
          </cell>
          <cell r="E280">
            <v>4800</v>
          </cell>
        </row>
        <row r="281">
          <cell r="A281" t="str">
            <v>MAT,496</v>
          </cell>
          <cell r="B281" t="str">
            <v>Lámina de icopor perlita lisa 1,2 x  0,6 m</v>
          </cell>
          <cell r="C281" t="str">
            <v>Un</v>
          </cell>
          <cell r="D281">
            <v>1</v>
          </cell>
          <cell r="E281">
            <v>4000</v>
          </cell>
        </row>
        <row r="282">
          <cell r="A282" t="str">
            <v>MAT,204</v>
          </cell>
          <cell r="B282" t="str">
            <v>Lámina de fibrocemento de 10 mm</v>
          </cell>
          <cell r="C282" t="str">
            <v>M2</v>
          </cell>
          <cell r="D282">
            <v>1</v>
          </cell>
          <cell r="E282">
            <v>69512</v>
          </cell>
        </row>
        <row r="283">
          <cell r="A283" t="str">
            <v>MAT,205</v>
          </cell>
          <cell r="B283" t="str">
            <v>Lámina de fibrocemento e =  8 mm</v>
          </cell>
          <cell r="C283" t="str">
            <v>M2</v>
          </cell>
          <cell r="D283">
            <v>1</v>
          </cell>
          <cell r="E283">
            <v>53320</v>
          </cell>
        </row>
        <row r="284">
          <cell r="A284" t="str">
            <v>MAT,535</v>
          </cell>
          <cell r="B284" t="str">
            <v>Lámina de mármol para piso o mesón</v>
          </cell>
          <cell r="C284" t="str">
            <v>M2</v>
          </cell>
          <cell r="D284">
            <v>1</v>
          </cell>
          <cell r="E284">
            <v>217980</v>
          </cell>
        </row>
        <row r="285">
          <cell r="A285" t="str">
            <v>MAT,542</v>
          </cell>
          <cell r="B285" t="str">
            <v>Lámina de yeso 1,22 m x 2,44 m e = 12,7 mm</v>
          </cell>
          <cell r="C285" t="str">
            <v>M2</v>
          </cell>
          <cell r="D285">
            <v>1</v>
          </cell>
          <cell r="E285">
            <v>7453</v>
          </cell>
        </row>
        <row r="286">
          <cell r="A286" t="str">
            <v>MAT,206</v>
          </cell>
          <cell r="B286" t="str">
            <v>Lámina fibrocemento e = 12 mm</v>
          </cell>
          <cell r="C286" t="str">
            <v>M2</v>
          </cell>
          <cell r="D286">
            <v>1</v>
          </cell>
          <cell r="E286">
            <v>14306</v>
          </cell>
        </row>
        <row r="287">
          <cell r="A287" t="str">
            <v>MAT,527</v>
          </cell>
          <cell r="B287" t="str">
            <v xml:space="preserve">Lámina galvanizada C 26 </v>
          </cell>
          <cell r="C287" t="str">
            <v>M2</v>
          </cell>
          <cell r="D287">
            <v>1</v>
          </cell>
          <cell r="E287">
            <v>28449</v>
          </cell>
        </row>
        <row r="288">
          <cell r="A288" t="str">
            <v>MAT,207</v>
          </cell>
          <cell r="B288" t="str">
            <v>Lámina galvanizada C 22</v>
          </cell>
          <cell r="C288" t="str">
            <v>M2</v>
          </cell>
          <cell r="D288">
            <v>1</v>
          </cell>
          <cell r="E288">
            <v>44635</v>
          </cell>
        </row>
        <row r="289">
          <cell r="A289" t="str">
            <v>MAT,208</v>
          </cell>
          <cell r="B289" t="str">
            <v>Lámina neopreno dureza 50 e = 374</v>
          </cell>
          <cell r="C289" t="str">
            <v>M2</v>
          </cell>
          <cell r="D289">
            <v>1</v>
          </cell>
          <cell r="E289">
            <v>2171763.804</v>
          </cell>
        </row>
        <row r="290">
          <cell r="A290" t="str">
            <v>MAT,209</v>
          </cell>
          <cell r="B290" t="str">
            <v>Lámpara de 2 x 32 W con balasto electrónico T8 completa de sobreponer</v>
          </cell>
          <cell r="C290" t="str">
            <v>Un</v>
          </cell>
          <cell r="D290">
            <v>1</v>
          </cell>
          <cell r="E290">
            <v>150900</v>
          </cell>
        </row>
        <row r="291">
          <cell r="A291" t="str">
            <v>MAT,532</v>
          </cell>
          <cell r="B291" t="str">
            <v>Lavadero en resina de poliéster con tanque de 60 x 60 cm</v>
          </cell>
          <cell r="C291" t="str">
            <v>Un</v>
          </cell>
          <cell r="D291">
            <v>1</v>
          </cell>
          <cell r="E291">
            <v>267900</v>
          </cell>
        </row>
        <row r="292">
          <cell r="A292" t="str">
            <v>MAT,210</v>
          </cell>
          <cell r="B292" t="str">
            <v>Lavadero prefabricado en granito pulido</v>
          </cell>
          <cell r="C292" t="str">
            <v>Un</v>
          </cell>
          <cell r="D292">
            <v>1</v>
          </cell>
          <cell r="E292">
            <v>201400</v>
          </cell>
        </row>
        <row r="293">
          <cell r="A293" t="str">
            <v>MAT,651</v>
          </cell>
          <cell r="B293" t="str">
            <v>Lavadero prefabricado en granito pulido completo</v>
          </cell>
          <cell r="C293" t="str">
            <v>Un</v>
          </cell>
          <cell r="D293">
            <v>1</v>
          </cell>
          <cell r="E293">
            <v>264380</v>
          </cell>
        </row>
        <row r="294">
          <cell r="A294" t="str">
            <v>MAT,211</v>
          </cell>
          <cell r="B294" t="str">
            <v>Lavamanos tipo Acuacer de colgar</v>
          </cell>
          <cell r="C294" t="str">
            <v>Un</v>
          </cell>
          <cell r="D294">
            <v>1</v>
          </cell>
          <cell r="E294">
            <v>66250</v>
          </cell>
        </row>
        <row r="295">
          <cell r="A295" t="str">
            <v>MAT,212</v>
          </cell>
          <cell r="B295" t="str">
            <v>Lavamanos tipo Acuacer de pedestal</v>
          </cell>
          <cell r="C295" t="str">
            <v>Un</v>
          </cell>
          <cell r="D295">
            <v>1</v>
          </cell>
          <cell r="E295">
            <v>105450</v>
          </cell>
        </row>
        <row r="296">
          <cell r="A296" t="str">
            <v>MAT,213</v>
          </cell>
          <cell r="B296" t="str">
            <v>Lavamanos tipo Avanti de colgar</v>
          </cell>
          <cell r="C296" t="str">
            <v>Un</v>
          </cell>
          <cell r="D296">
            <v>1</v>
          </cell>
          <cell r="E296">
            <v>61900</v>
          </cell>
        </row>
        <row r="297">
          <cell r="A297" t="str">
            <v>MAT,214</v>
          </cell>
          <cell r="B297" t="str">
            <v>Lavamanos tipo Avanti de pedestal</v>
          </cell>
          <cell r="C297" t="str">
            <v>Un</v>
          </cell>
          <cell r="D297">
            <v>1</v>
          </cell>
          <cell r="E297">
            <v>140250</v>
          </cell>
        </row>
        <row r="298">
          <cell r="A298" t="str">
            <v>MAT,215</v>
          </cell>
          <cell r="B298" t="str">
            <v>Lavamanos tipo Happy blanco de colgar</v>
          </cell>
          <cell r="C298" t="str">
            <v>Un</v>
          </cell>
          <cell r="D298">
            <v>1</v>
          </cell>
          <cell r="E298">
            <v>90200</v>
          </cell>
        </row>
        <row r="299">
          <cell r="A299" t="str">
            <v>MAT,216</v>
          </cell>
          <cell r="B299" t="str">
            <v>Lavamanos tipo Marsella de sobreponer</v>
          </cell>
          <cell r="C299" t="str">
            <v>Un</v>
          </cell>
          <cell r="D299">
            <v>1</v>
          </cell>
          <cell r="E299">
            <v>189400</v>
          </cell>
        </row>
        <row r="300">
          <cell r="A300" t="str">
            <v>MAT,533</v>
          </cell>
          <cell r="B300" t="str">
            <v>Lavamanos de pared tipo push, línea antivandálica</v>
          </cell>
          <cell r="C300" t="str">
            <v>Un</v>
          </cell>
          <cell r="D300">
            <v>1</v>
          </cell>
          <cell r="E300">
            <v>366150</v>
          </cell>
        </row>
        <row r="301">
          <cell r="A301" t="str">
            <v>MAT,217</v>
          </cell>
          <cell r="B301" t="str">
            <v>Lavaplatos en acero inoxidable de 0,4 x 0,6 m</v>
          </cell>
          <cell r="C301" t="str">
            <v>Un</v>
          </cell>
          <cell r="D301">
            <v>1</v>
          </cell>
          <cell r="E301">
            <v>70703</v>
          </cell>
        </row>
        <row r="302">
          <cell r="A302" t="str">
            <v>MAT,218</v>
          </cell>
          <cell r="B302" t="str">
            <v>Lija de agua</v>
          </cell>
          <cell r="C302" t="str">
            <v>Un</v>
          </cell>
          <cell r="D302">
            <v>1</v>
          </cell>
          <cell r="E302">
            <v>1215</v>
          </cell>
        </row>
        <row r="303">
          <cell r="A303" t="str">
            <v>MAT,219</v>
          </cell>
          <cell r="B303" t="str">
            <v>Lima plana con mango de 8"</v>
          </cell>
          <cell r="C303" t="str">
            <v>Un</v>
          </cell>
          <cell r="D303">
            <v>1</v>
          </cell>
          <cell r="E303">
            <v>20200</v>
          </cell>
        </row>
        <row r="304">
          <cell r="A304" t="str">
            <v>MAT,220</v>
          </cell>
          <cell r="B304" t="str">
            <v>Limatesa, limahoya de fibrocemento</v>
          </cell>
          <cell r="C304" t="str">
            <v>M</v>
          </cell>
          <cell r="D304">
            <v>1</v>
          </cell>
          <cell r="E304">
            <v>22900</v>
          </cell>
        </row>
        <row r="305">
          <cell r="A305" t="str">
            <v>MAT,221</v>
          </cell>
          <cell r="B305" t="str">
            <v>Limpiador removedor PVC 1/4</v>
          </cell>
          <cell r="C305" t="str">
            <v>Un</v>
          </cell>
          <cell r="D305">
            <v>1</v>
          </cell>
          <cell r="E305">
            <v>37083</v>
          </cell>
        </row>
        <row r="306">
          <cell r="A306" t="str">
            <v>MAT,222</v>
          </cell>
          <cell r="B306" t="str">
            <v>Listón sajo de 5 x 3 cm x 2,5 m (varilla)</v>
          </cell>
          <cell r="C306" t="str">
            <v>M</v>
          </cell>
          <cell r="D306">
            <v>1</v>
          </cell>
          <cell r="E306">
            <v>6188</v>
          </cell>
        </row>
        <row r="307">
          <cell r="A307" t="str">
            <v>MAT,223</v>
          </cell>
          <cell r="B307" t="str">
            <v>Llave de paso tipo Red White de 1 1/2"</v>
          </cell>
          <cell r="C307" t="str">
            <v>Un</v>
          </cell>
          <cell r="D307">
            <v>1</v>
          </cell>
          <cell r="E307">
            <v>226000</v>
          </cell>
        </row>
        <row r="308">
          <cell r="A308" t="str">
            <v>MAT,224</v>
          </cell>
          <cell r="B308" t="str">
            <v>Llave de paso tipo Red White de 1"</v>
          </cell>
          <cell r="C308" t="str">
            <v>Un</v>
          </cell>
          <cell r="D308">
            <v>1</v>
          </cell>
          <cell r="E308">
            <v>11700</v>
          </cell>
        </row>
        <row r="309">
          <cell r="A309" t="str">
            <v>MAT,225</v>
          </cell>
          <cell r="B309" t="str">
            <v>Llave de paso tipo Red White de 1/2"</v>
          </cell>
          <cell r="C309" t="str">
            <v>Un</v>
          </cell>
          <cell r="D309">
            <v>1</v>
          </cell>
          <cell r="E309">
            <v>69100</v>
          </cell>
        </row>
        <row r="310">
          <cell r="A310" t="str">
            <v>MAT,226</v>
          </cell>
          <cell r="B310" t="str">
            <v>Llave de paso tipo Red White de 2"</v>
          </cell>
          <cell r="C310" t="str">
            <v>Un</v>
          </cell>
          <cell r="D310">
            <v>1</v>
          </cell>
          <cell r="E310">
            <v>270400</v>
          </cell>
        </row>
        <row r="311">
          <cell r="A311" t="str">
            <v>MAT,227</v>
          </cell>
          <cell r="B311" t="str">
            <v>Llave de paso tipo Red White de 3/4"</v>
          </cell>
          <cell r="C311" t="str">
            <v>Un</v>
          </cell>
          <cell r="D311">
            <v>1</v>
          </cell>
          <cell r="E311">
            <v>125900</v>
          </cell>
        </row>
        <row r="312">
          <cell r="A312" t="str">
            <v>MAT,228</v>
          </cell>
          <cell r="B312" t="str">
            <v>Llave terminal cromada de 1/2"</v>
          </cell>
          <cell r="C312" t="str">
            <v>Un</v>
          </cell>
          <cell r="D312">
            <v>1</v>
          </cell>
          <cell r="E312">
            <v>31900</v>
          </cell>
        </row>
        <row r="313">
          <cell r="A313" t="str">
            <v>MAT,229</v>
          </cell>
          <cell r="B313" t="str">
            <v>Llave terminal roscada de 1/2" pesada</v>
          </cell>
          <cell r="C313" t="str">
            <v>Un</v>
          </cell>
          <cell r="D313">
            <v>1</v>
          </cell>
          <cell r="E313">
            <v>28900</v>
          </cell>
        </row>
        <row r="314">
          <cell r="A314" t="str">
            <v>MAT,230</v>
          </cell>
          <cell r="B314" t="str">
            <v>Loseta prefabricada A30 (600 x 400 x 60 mm)</v>
          </cell>
          <cell r="C314" t="str">
            <v>M2</v>
          </cell>
          <cell r="D314">
            <v>1</v>
          </cell>
          <cell r="E314">
            <v>41520</v>
          </cell>
        </row>
        <row r="315">
          <cell r="A315" t="str">
            <v>MAT,231</v>
          </cell>
          <cell r="B315" t="str">
            <v>Machete</v>
          </cell>
          <cell r="C315" t="str">
            <v>Un</v>
          </cell>
          <cell r="D315">
            <v>1</v>
          </cell>
          <cell r="E315">
            <v>29900</v>
          </cell>
        </row>
        <row r="316">
          <cell r="A316" t="str">
            <v>MAT,232</v>
          </cell>
          <cell r="B316" t="str">
            <v>Malla con vena C 24</v>
          </cell>
          <cell r="C316" t="str">
            <v>M2</v>
          </cell>
          <cell r="D316">
            <v>1</v>
          </cell>
          <cell r="E316">
            <v>7321</v>
          </cell>
        </row>
        <row r="317">
          <cell r="A317" t="str">
            <v>MAT,233</v>
          </cell>
          <cell r="B317" t="str">
            <v>Malla de gallinero o hexagonal</v>
          </cell>
          <cell r="C317" t="str">
            <v>M2</v>
          </cell>
          <cell r="D317">
            <v>1</v>
          </cell>
          <cell r="E317">
            <v>3008</v>
          </cell>
        </row>
        <row r="318">
          <cell r="A318" t="str">
            <v>MAT,237</v>
          </cell>
          <cell r="B318" t="str">
            <v>Mallas eslabonada galvanizada calibre 13 ojo de 2” que cumpla con la norma 80 gramos de galvanizado/m2</v>
          </cell>
          <cell r="C318" t="str">
            <v>M2</v>
          </cell>
          <cell r="D318">
            <v>1</v>
          </cell>
          <cell r="E318">
            <v>18690</v>
          </cell>
        </row>
        <row r="319">
          <cell r="A319" t="str">
            <v>MAT,234</v>
          </cell>
          <cell r="B319" t="str">
            <v>Malla electrosoldada M-188 Φ 6.00 mm c/0.15 m</v>
          </cell>
          <cell r="C319" t="str">
            <v>Kg</v>
          </cell>
          <cell r="D319">
            <v>1</v>
          </cell>
          <cell r="E319">
            <v>9085</v>
          </cell>
        </row>
        <row r="320">
          <cell r="A320" t="str">
            <v>MAT,235</v>
          </cell>
          <cell r="B320" t="str">
            <v>Malla electrosoldada ojo 0,15 x 0,15 m 6,0 m 2,35 m de 5 mm</v>
          </cell>
          <cell r="C320" t="str">
            <v>M2</v>
          </cell>
          <cell r="D320">
            <v>1</v>
          </cell>
          <cell r="E320">
            <v>10998</v>
          </cell>
        </row>
        <row r="321">
          <cell r="A321" t="str">
            <v>MAT,236</v>
          </cell>
          <cell r="B321" t="str">
            <v>Malla gavión 2 x 1 x 1  7,5 C 13 triple torsión</v>
          </cell>
          <cell r="C321" t="str">
            <v>Un</v>
          </cell>
          <cell r="D321">
            <v>1</v>
          </cell>
          <cell r="E321">
            <v>102637.5</v>
          </cell>
        </row>
        <row r="322">
          <cell r="A322" t="str">
            <v>MAT,238</v>
          </cell>
          <cell r="B322" t="str">
            <v>Fondo de junta de polietileno Φ = 3/8"</v>
          </cell>
          <cell r="C322" t="str">
            <v>M</v>
          </cell>
          <cell r="D322">
            <v>1</v>
          </cell>
          <cell r="E322">
            <v>1138.6860000000001</v>
          </cell>
        </row>
        <row r="323">
          <cell r="A323" t="str">
            <v>MAT,239</v>
          </cell>
          <cell r="B323" t="str">
            <v>Manija (asa) para puerta</v>
          </cell>
          <cell r="C323" t="str">
            <v>Un</v>
          </cell>
          <cell r="D323">
            <v>1</v>
          </cell>
          <cell r="E323">
            <v>5700</v>
          </cell>
        </row>
        <row r="324">
          <cell r="A324" t="str">
            <v>MAT,240</v>
          </cell>
          <cell r="B324" t="str">
            <v>Manto impermeabilizante con base en asfalto</v>
          </cell>
          <cell r="C324" t="str">
            <v>M2</v>
          </cell>
          <cell r="D324">
            <v>1</v>
          </cell>
          <cell r="E324">
            <v>24790</v>
          </cell>
        </row>
        <row r="325">
          <cell r="A325" t="str">
            <v>MAT,241</v>
          </cell>
          <cell r="B325" t="str">
            <v>Marco metálico en lámina C 20 de 0,60 x 2,05 m, incluye anticorrosivo</v>
          </cell>
          <cell r="C325" t="str">
            <v>Un</v>
          </cell>
          <cell r="D325">
            <v>1</v>
          </cell>
          <cell r="E325">
            <v>81503.760000000009</v>
          </cell>
        </row>
        <row r="326">
          <cell r="A326" t="str">
            <v>MAT,242</v>
          </cell>
          <cell r="B326" t="str">
            <v>Marco metálico en lámina C 20 de 0,80 x 2,05 m, incluye anticorrosivo</v>
          </cell>
          <cell r="C326" t="str">
            <v>Un</v>
          </cell>
          <cell r="D326">
            <v>1</v>
          </cell>
          <cell r="E326">
            <v>91457.142000000007</v>
          </cell>
        </row>
        <row r="327">
          <cell r="A327" t="str">
            <v>MAT,243</v>
          </cell>
          <cell r="B327" t="str">
            <v>Marco metálico en lámina C 20 de 0,90 x 2,05 m, incluye anticorrosivo</v>
          </cell>
          <cell r="C327" t="str">
            <v>Un</v>
          </cell>
          <cell r="D327">
            <v>1</v>
          </cell>
          <cell r="E327">
            <v>105189.882</v>
          </cell>
        </row>
        <row r="328">
          <cell r="A328" t="str">
            <v>MAT,244</v>
          </cell>
          <cell r="B328" t="str">
            <v>Marco metálico en lámina C 20 de 1 x 2,05 m, incluye anticorrosivo</v>
          </cell>
          <cell r="C328" t="str">
            <v>Un</v>
          </cell>
          <cell r="D328">
            <v>1</v>
          </cell>
          <cell r="E328">
            <v>121122.144</v>
          </cell>
        </row>
        <row r="329">
          <cell r="A329" t="str">
            <v>MAT,245</v>
          </cell>
          <cell r="B329" t="str">
            <v>Marco metálico en lámina C 20 de 1,20 x 2,05 m, incluye anticorrosivo</v>
          </cell>
          <cell r="C329" t="str">
            <v>Un</v>
          </cell>
          <cell r="D329">
            <v>1</v>
          </cell>
          <cell r="E329">
            <v>220000</v>
          </cell>
        </row>
        <row r="330">
          <cell r="A330" t="str">
            <v>MAT,246</v>
          </cell>
          <cell r="B330" t="str">
            <v>Masilla para vidrios</v>
          </cell>
          <cell r="C330" t="str">
            <v>Kg</v>
          </cell>
          <cell r="D330">
            <v>1</v>
          </cell>
          <cell r="E330">
            <v>3446.1600000000003</v>
          </cell>
        </row>
        <row r="331">
          <cell r="A331" t="str">
            <v>MAT,505</v>
          </cell>
          <cell r="B331" t="str">
            <v>Masilla elástica sellante tubo x 330 ml</v>
          </cell>
          <cell r="C331" t="str">
            <v>Un</v>
          </cell>
          <cell r="D331">
            <v>1</v>
          </cell>
          <cell r="E331">
            <v>7000</v>
          </cell>
        </row>
        <row r="332">
          <cell r="A332" t="str">
            <v>MAT,247</v>
          </cell>
          <cell r="B332" t="str">
            <v>Masilla topex joint</v>
          </cell>
          <cell r="C332" t="str">
            <v>Gl</v>
          </cell>
          <cell r="D332">
            <v>1</v>
          </cell>
          <cell r="E332">
            <v>29400</v>
          </cell>
        </row>
        <row r="333">
          <cell r="A333" t="str">
            <v>MAT,643</v>
          </cell>
          <cell r="B333" t="str">
            <v>Material de peña (recebo) en cantera</v>
          </cell>
          <cell r="C333" t="str">
            <v>M3</v>
          </cell>
          <cell r="D333">
            <v>1</v>
          </cell>
          <cell r="E333">
            <v>37368</v>
          </cell>
        </row>
        <row r="334">
          <cell r="A334" t="str">
            <v>MAT,248</v>
          </cell>
          <cell r="B334" t="str">
            <v>Material de rio no seleccionado</v>
          </cell>
          <cell r="C334" t="str">
            <v>M3</v>
          </cell>
          <cell r="D334">
            <v>1</v>
          </cell>
          <cell r="E334">
            <v>31140</v>
          </cell>
        </row>
        <row r="335">
          <cell r="A335" t="str">
            <v>MAT,249</v>
          </cell>
          <cell r="B335" t="str">
            <v>Material de sub-base granular tipo Invías</v>
          </cell>
          <cell r="C335" t="str">
            <v>M3</v>
          </cell>
          <cell r="D335">
            <v>1</v>
          </cell>
          <cell r="E335">
            <v>45000</v>
          </cell>
        </row>
        <row r="336">
          <cell r="A336" t="str">
            <v>MAT,250</v>
          </cell>
          <cell r="B336" t="str">
            <v>Material granular seleccionado</v>
          </cell>
          <cell r="C336" t="str">
            <v>M3</v>
          </cell>
          <cell r="D336">
            <v>1</v>
          </cell>
          <cell r="E336">
            <v>24990</v>
          </cell>
        </row>
        <row r="337">
          <cell r="A337" t="str">
            <v>MAT,251</v>
          </cell>
          <cell r="B337" t="str">
            <v>Material para base granular tipo Invías hasta 40 km</v>
          </cell>
          <cell r="C337" t="str">
            <v>M3</v>
          </cell>
          <cell r="D337">
            <v>1</v>
          </cell>
          <cell r="E337">
            <v>53383</v>
          </cell>
        </row>
        <row r="338">
          <cell r="A338" t="str">
            <v>MAT,252</v>
          </cell>
          <cell r="B338" t="str">
            <v>Material seleccionado para filtro</v>
          </cell>
          <cell r="C338" t="str">
            <v>M3</v>
          </cell>
          <cell r="D338">
            <v>1</v>
          </cell>
          <cell r="E338">
            <v>77850</v>
          </cell>
        </row>
        <row r="339">
          <cell r="A339" t="str">
            <v>MAT,560</v>
          </cell>
          <cell r="B339" t="str">
            <v>Medidor de 3/4" volumétrico tipo "B"</v>
          </cell>
          <cell r="C339" t="str">
            <v>Un</v>
          </cell>
          <cell r="D339">
            <v>1</v>
          </cell>
          <cell r="E339">
            <v>167497</v>
          </cell>
        </row>
        <row r="340">
          <cell r="A340" t="str">
            <v>MAT,253</v>
          </cell>
          <cell r="B340" t="str">
            <v>Medidor de 1"    volumétrico tipo "B"</v>
          </cell>
          <cell r="C340" t="str">
            <v>Un</v>
          </cell>
          <cell r="D340">
            <v>1</v>
          </cell>
          <cell r="E340">
            <v>532000</v>
          </cell>
        </row>
        <row r="341">
          <cell r="A341" t="str">
            <v>MAT,254</v>
          </cell>
          <cell r="B341" t="str">
            <v>Medidor de 1/2" volumétrico tipo "C"</v>
          </cell>
          <cell r="C341" t="str">
            <v>Un</v>
          </cell>
          <cell r="D341">
            <v>1</v>
          </cell>
          <cell r="E341">
            <v>144000</v>
          </cell>
        </row>
        <row r="342">
          <cell r="A342" t="str">
            <v>MAT,255</v>
          </cell>
          <cell r="B342" t="str">
            <v>Mezcla asfáltica MDC 19</v>
          </cell>
          <cell r="C342" t="str">
            <v>M3</v>
          </cell>
          <cell r="D342">
            <v>1</v>
          </cell>
          <cell r="E342">
            <v>668890</v>
          </cell>
        </row>
        <row r="343">
          <cell r="A343" t="str">
            <v>MAT,256</v>
          </cell>
          <cell r="B343" t="str">
            <v>Mezclador para lavaplatos</v>
          </cell>
          <cell r="C343" t="str">
            <v>Un</v>
          </cell>
          <cell r="D343">
            <v>1</v>
          </cell>
          <cell r="E343">
            <v>67000</v>
          </cell>
        </row>
        <row r="344">
          <cell r="A344" t="str">
            <v>MAT,499</v>
          </cell>
          <cell r="B344" t="str">
            <v>Microesferas reflectivas 25 kg</v>
          </cell>
          <cell r="C344" t="str">
            <v>Kg</v>
          </cell>
          <cell r="D344">
            <v>1</v>
          </cell>
          <cell r="E344">
            <v>5689.2780000000002</v>
          </cell>
        </row>
        <row r="345">
          <cell r="A345" t="str">
            <v>MAT,257</v>
          </cell>
          <cell r="B345" t="str">
            <v>Mortero de alta adherencia</v>
          </cell>
          <cell r="C345" t="str">
            <v>Kg</v>
          </cell>
          <cell r="D345">
            <v>1</v>
          </cell>
          <cell r="E345">
            <v>4936.7280000000001</v>
          </cell>
        </row>
        <row r="346">
          <cell r="A346" t="str">
            <v>MAT,259</v>
          </cell>
          <cell r="B346" t="str">
            <v>Mortero fluido para anclaje y nivelación</v>
          </cell>
          <cell r="C346" t="str">
            <v>Kg</v>
          </cell>
          <cell r="D346">
            <v>1</v>
          </cell>
          <cell r="E346">
            <v>26676.600000000002</v>
          </cell>
        </row>
        <row r="347">
          <cell r="A347" t="str">
            <v>MAT,260</v>
          </cell>
          <cell r="B347" t="str">
            <v>Mortero para bloques de vidrio</v>
          </cell>
          <cell r="C347" t="str">
            <v>Kg</v>
          </cell>
          <cell r="D347">
            <v>1</v>
          </cell>
          <cell r="E347">
            <v>3633</v>
          </cell>
        </row>
        <row r="348">
          <cell r="A348" t="str">
            <v>MAT,261</v>
          </cell>
          <cell r="B348" t="str">
            <v>Mueble inferior en fórmica para mesón cocineta l = 2,00 h = 0,90 m</v>
          </cell>
          <cell r="C348" t="str">
            <v>M</v>
          </cell>
          <cell r="D348">
            <v>1</v>
          </cell>
          <cell r="E348">
            <v>482670</v>
          </cell>
        </row>
        <row r="349">
          <cell r="A349" t="str">
            <v>MAT,262</v>
          </cell>
          <cell r="B349" t="str">
            <v>Nave en madera triplex de 0,90 x 2,05 m, entamborada</v>
          </cell>
          <cell r="C349" t="str">
            <v>Un</v>
          </cell>
          <cell r="D349">
            <v>1</v>
          </cell>
          <cell r="E349">
            <v>130000</v>
          </cell>
        </row>
        <row r="350">
          <cell r="A350" t="str">
            <v>MAT,263</v>
          </cell>
          <cell r="B350" t="str">
            <v>Nave metálica en lamina C 20 de 0,60 x 2,05 m, incluye anticorrosivo</v>
          </cell>
          <cell r="C350" t="str">
            <v>Un</v>
          </cell>
          <cell r="D350">
            <v>1</v>
          </cell>
          <cell r="E350">
            <v>171270</v>
          </cell>
        </row>
        <row r="351">
          <cell r="A351" t="str">
            <v>MAT,264</v>
          </cell>
          <cell r="B351" t="str">
            <v>Nave metálica en lamina C 20 de 0,80 x 2,05 m, incluye anticorrosivo</v>
          </cell>
          <cell r="C351" t="str">
            <v>Un</v>
          </cell>
          <cell r="D351">
            <v>1</v>
          </cell>
          <cell r="E351">
            <v>171685.2</v>
          </cell>
        </row>
        <row r="352">
          <cell r="A352" t="str">
            <v>MAT,265</v>
          </cell>
          <cell r="B352" t="str">
            <v>Nave metálica en lamina C 20 de 0,90 x 2,05 m, incluye anticorrosivo</v>
          </cell>
          <cell r="C352" t="str">
            <v>Un</v>
          </cell>
          <cell r="D352">
            <v>1</v>
          </cell>
          <cell r="E352">
            <v>188397</v>
          </cell>
        </row>
        <row r="353">
          <cell r="A353" t="str">
            <v>MAT,266</v>
          </cell>
          <cell r="B353" t="str">
            <v>Nave metálica en lamina C 20 de 1 x 2,05 m, incluye anticorrosivo</v>
          </cell>
          <cell r="C353" t="str">
            <v>Un</v>
          </cell>
          <cell r="D353">
            <v>1</v>
          </cell>
          <cell r="E353">
            <v>213828</v>
          </cell>
        </row>
        <row r="354">
          <cell r="A354" t="str">
            <v>MAT,267</v>
          </cell>
          <cell r="B354" t="str">
            <v>Niple Tub HG 1/2" de 15 cm</v>
          </cell>
          <cell r="C354" t="str">
            <v>Un</v>
          </cell>
          <cell r="D354">
            <v>1</v>
          </cell>
          <cell r="E354">
            <v>4760</v>
          </cell>
        </row>
        <row r="355">
          <cell r="A355" t="str">
            <v>MAT,498</v>
          </cell>
          <cell r="B355" t="str">
            <v>Niple Tub HG 1 1/4 " de 60 cm</v>
          </cell>
          <cell r="C355" t="str">
            <v>Un</v>
          </cell>
          <cell r="D355">
            <v>1</v>
          </cell>
          <cell r="E355">
            <v>17400</v>
          </cell>
        </row>
        <row r="356">
          <cell r="A356" t="str">
            <v>MAT,268</v>
          </cell>
          <cell r="B356" t="str">
            <v>Niple Tub HG 3/4" de 15 cm</v>
          </cell>
          <cell r="C356" t="str">
            <v>Un</v>
          </cell>
          <cell r="D356">
            <v>1</v>
          </cell>
          <cell r="E356">
            <v>7140</v>
          </cell>
        </row>
        <row r="357">
          <cell r="A357" t="str">
            <v>MAT,269</v>
          </cell>
          <cell r="B357" t="str">
            <v>Niple Tub HG 3/4" de 25 cm</v>
          </cell>
          <cell r="C357" t="str">
            <v>Un</v>
          </cell>
          <cell r="D357">
            <v>1</v>
          </cell>
          <cell r="E357">
            <v>7140</v>
          </cell>
        </row>
        <row r="358">
          <cell r="A358" t="str">
            <v>MAT,270</v>
          </cell>
          <cell r="B358" t="str">
            <v>Niple Tub HG 1" de 15 cm</v>
          </cell>
          <cell r="C358" t="str">
            <v>Un</v>
          </cell>
          <cell r="D358">
            <v>1</v>
          </cell>
          <cell r="E358">
            <v>14280</v>
          </cell>
        </row>
        <row r="359">
          <cell r="A359" t="str">
            <v>MAT,271</v>
          </cell>
          <cell r="B359" t="str">
            <v>Niple Tub Hg 1 1/4" de 15 cm</v>
          </cell>
          <cell r="C359" t="str">
            <v>Un</v>
          </cell>
          <cell r="D359">
            <v>1</v>
          </cell>
          <cell r="E359">
            <v>14280</v>
          </cell>
        </row>
        <row r="360">
          <cell r="A360" t="str">
            <v>MAT,272</v>
          </cell>
          <cell r="B360" t="str">
            <v>Niple Tub HG 1 1/2" de 15 cm</v>
          </cell>
          <cell r="C360" t="str">
            <v>Un</v>
          </cell>
          <cell r="D360">
            <v>1</v>
          </cell>
          <cell r="E360">
            <v>16660</v>
          </cell>
        </row>
        <row r="361">
          <cell r="A361" t="str">
            <v>MAT,510</v>
          </cell>
          <cell r="B361" t="str">
            <v>Niple Tub HG 2" de 15 cm</v>
          </cell>
          <cell r="C361" t="str">
            <v>Un</v>
          </cell>
          <cell r="D361">
            <v>1</v>
          </cell>
          <cell r="E361">
            <v>21420</v>
          </cell>
        </row>
        <row r="362">
          <cell r="A362" t="str">
            <v>MAT,167</v>
          </cell>
          <cell r="B362" t="str">
            <v>Niple Tub HG 3" de 15 cm</v>
          </cell>
          <cell r="C362" t="str">
            <v>Un</v>
          </cell>
          <cell r="D362">
            <v>1</v>
          </cell>
          <cell r="E362">
            <v>36890</v>
          </cell>
        </row>
        <row r="363">
          <cell r="A363" t="str">
            <v>MAT,273</v>
          </cell>
          <cell r="B363" t="str">
            <v>Omega en 63 liviana en 2,4 m</v>
          </cell>
          <cell r="C363" t="str">
            <v>Un</v>
          </cell>
          <cell r="D363">
            <v>1</v>
          </cell>
          <cell r="E363">
            <v>5505</v>
          </cell>
        </row>
        <row r="364">
          <cell r="A364" t="str">
            <v>MAT,275</v>
          </cell>
          <cell r="B364" t="str">
            <v>Orinal mediano con grifería</v>
          </cell>
          <cell r="C364" t="str">
            <v>Un</v>
          </cell>
          <cell r="D364">
            <v>1</v>
          </cell>
          <cell r="E364">
            <v>263533</v>
          </cell>
        </row>
        <row r="365">
          <cell r="A365" t="str">
            <v>MAT,274</v>
          </cell>
          <cell r="B365" t="str">
            <v>Orinal gotta antibacterial</v>
          </cell>
          <cell r="C365" t="str">
            <v>Un</v>
          </cell>
          <cell r="D365">
            <v>1</v>
          </cell>
          <cell r="E365">
            <v>812100</v>
          </cell>
        </row>
        <row r="366">
          <cell r="A366" t="str">
            <v>MAT,276</v>
          </cell>
          <cell r="B366" t="str">
            <v>Orinal Institucional tipo Arrecife</v>
          </cell>
          <cell r="C366" t="str">
            <v>Un</v>
          </cell>
          <cell r="D366">
            <v>1</v>
          </cell>
          <cell r="E366">
            <v>331600</v>
          </cell>
        </row>
        <row r="367">
          <cell r="A367" t="str">
            <v>MAT,275</v>
          </cell>
          <cell r="B367" t="str">
            <v>Orinal mediano con grifería</v>
          </cell>
          <cell r="C367" t="str">
            <v>Un</v>
          </cell>
          <cell r="D367">
            <v>1</v>
          </cell>
          <cell r="E367">
            <v>256900</v>
          </cell>
        </row>
        <row r="368">
          <cell r="A368" t="str">
            <v>MAT,277</v>
          </cell>
          <cell r="B368" t="str">
            <v>Pala con cabo</v>
          </cell>
          <cell r="C368" t="str">
            <v>Un</v>
          </cell>
          <cell r="D368">
            <v>1</v>
          </cell>
          <cell r="E368">
            <v>48880</v>
          </cell>
        </row>
        <row r="369">
          <cell r="A369" t="str">
            <v>MAT,278</v>
          </cell>
          <cell r="B369" t="str">
            <v>Paleta pare - siga en polietileno y texto reflectivo de 45 cm</v>
          </cell>
          <cell r="C369" t="str">
            <v>Un</v>
          </cell>
          <cell r="D369">
            <v>1</v>
          </cell>
          <cell r="E369">
            <v>27045</v>
          </cell>
        </row>
        <row r="370">
          <cell r="A370" t="str">
            <v>MAT,279</v>
          </cell>
          <cell r="B370" t="str">
            <v>Papel de colgadura a = 0,50 m x 10 m</v>
          </cell>
          <cell r="C370" t="str">
            <v>Rll</v>
          </cell>
          <cell r="D370">
            <v>1</v>
          </cell>
          <cell r="E370">
            <v>190000</v>
          </cell>
        </row>
        <row r="371">
          <cell r="A371" t="str">
            <v>MAT,280</v>
          </cell>
          <cell r="B371" t="str">
            <v>Papelería, fotografías, fotocopias - rocerías</v>
          </cell>
          <cell r="C371" t="str">
            <v>Mes</v>
          </cell>
          <cell r="D371">
            <v>1</v>
          </cell>
          <cell r="E371">
            <v>53716.499999999993</v>
          </cell>
        </row>
        <row r="372">
          <cell r="A372" t="str">
            <v>MAT,281</v>
          </cell>
          <cell r="B372" t="str">
            <v>Par de botas alta suela antideslizante</v>
          </cell>
          <cell r="C372" t="str">
            <v>Un</v>
          </cell>
          <cell r="D372">
            <v>1</v>
          </cell>
          <cell r="E372">
            <v>78888</v>
          </cell>
        </row>
        <row r="373">
          <cell r="A373" t="str">
            <v>MAT,282</v>
          </cell>
          <cell r="B373" t="str">
            <v>Paral 59 en 2,4 m calibre 26</v>
          </cell>
          <cell r="C373" t="str">
            <v>Un</v>
          </cell>
          <cell r="D373">
            <v>1</v>
          </cell>
          <cell r="E373">
            <v>9810</v>
          </cell>
        </row>
        <row r="374">
          <cell r="A374" t="str">
            <v>MAT,283</v>
          </cell>
          <cell r="B374" t="str">
            <v>Pasador metálico de 3"</v>
          </cell>
          <cell r="C374" t="str">
            <v>Un</v>
          </cell>
          <cell r="D374">
            <v>1</v>
          </cell>
          <cell r="E374">
            <v>10900</v>
          </cell>
        </row>
        <row r="375">
          <cell r="A375" t="str">
            <v>MAT,284</v>
          </cell>
          <cell r="B375" t="str">
            <v>Pasamanos con casita, escalera: casita y pasamanos en tubo de 1 1/2", escalera en 1", la casita de 1.20 x 1.20 m con piso en lámina y techo en fibra de vidrio, anclado en concreto. Incluye anticorrosivo y pintura en esmalte para exteriores</v>
          </cell>
          <cell r="C375" t="str">
            <v>Un</v>
          </cell>
          <cell r="D375">
            <v>1</v>
          </cell>
          <cell r="E375">
            <v>6711450</v>
          </cell>
        </row>
        <row r="376">
          <cell r="A376" t="str">
            <v>MAT,285</v>
          </cell>
          <cell r="B376" t="str">
            <v>Pasamanos sencillo en tubería de 1 1/2" y 3/4" los pasos, altura 1.90 m, anclado en concreto. Incluye anticorrosivo y pintura en esmalte para exteriores</v>
          </cell>
          <cell r="C376" t="str">
            <v>Un</v>
          </cell>
          <cell r="D376">
            <v>1</v>
          </cell>
          <cell r="E376">
            <v>1297500</v>
          </cell>
        </row>
        <row r="377">
          <cell r="A377" t="str">
            <v>MAT,286</v>
          </cell>
          <cell r="B377" t="str">
            <v>Perfil aluminio anoloc T L = 6 m</v>
          </cell>
          <cell r="C377" t="str">
            <v>Un</v>
          </cell>
          <cell r="D377">
            <v>1</v>
          </cell>
          <cell r="E377">
            <v>14500</v>
          </cell>
        </row>
        <row r="378">
          <cell r="A378" t="str">
            <v>MAT,287</v>
          </cell>
          <cell r="B378" t="str">
            <v>Perfil aluminio blanco ángulo L = 6 m</v>
          </cell>
          <cell r="C378" t="str">
            <v>Un</v>
          </cell>
          <cell r="D378">
            <v>1</v>
          </cell>
          <cell r="E378">
            <v>14500</v>
          </cell>
        </row>
        <row r="379">
          <cell r="A379" t="str">
            <v>MAT,288</v>
          </cell>
          <cell r="B379" t="str">
            <v>Perfil aluminio blanco T L = 6 m</v>
          </cell>
          <cell r="C379" t="str">
            <v>Un</v>
          </cell>
          <cell r="D379">
            <v>1</v>
          </cell>
          <cell r="E379">
            <v>14500</v>
          </cell>
        </row>
        <row r="380">
          <cell r="A380" t="str">
            <v>MAT,289</v>
          </cell>
          <cell r="B380" t="str">
            <v>Perfil aluminio natural ángulo L = 6 m</v>
          </cell>
          <cell r="C380" t="str">
            <v>Un</v>
          </cell>
          <cell r="D380">
            <v>1</v>
          </cell>
          <cell r="E380">
            <v>14000</v>
          </cell>
        </row>
        <row r="381">
          <cell r="A381" t="str">
            <v>MAT,290</v>
          </cell>
          <cell r="B381" t="str">
            <v>Perfil aluminio natural T L = 6 m</v>
          </cell>
          <cell r="C381" t="str">
            <v>Un</v>
          </cell>
          <cell r="D381">
            <v>1</v>
          </cell>
          <cell r="E381">
            <v>14000</v>
          </cell>
        </row>
        <row r="382">
          <cell r="A382" t="str">
            <v>MAT,291</v>
          </cell>
          <cell r="B382" t="str">
            <v>Perfil aluminio sencillo D17</v>
          </cell>
          <cell r="C382" t="str">
            <v>M</v>
          </cell>
          <cell r="D382">
            <v>1</v>
          </cell>
          <cell r="E382">
            <v>1038</v>
          </cell>
        </row>
        <row r="383">
          <cell r="A383" t="str">
            <v>MAT,292</v>
          </cell>
          <cell r="B383" t="str">
            <v>Perfil aluminio anoloc ángulo L = 6 m</v>
          </cell>
          <cell r="C383" t="str">
            <v>Un</v>
          </cell>
          <cell r="D383">
            <v>1</v>
          </cell>
          <cell r="E383">
            <v>14500</v>
          </cell>
        </row>
        <row r="384">
          <cell r="A384" t="str">
            <v>MAT,293</v>
          </cell>
          <cell r="B384" t="str">
            <v>Perfil e = 1,5 mm 90 x 130 mm</v>
          </cell>
          <cell r="C384" t="str">
            <v>Ml</v>
          </cell>
          <cell r="D384">
            <v>1</v>
          </cell>
          <cell r="E384">
            <v>2158</v>
          </cell>
        </row>
        <row r="385">
          <cell r="A385" t="str">
            <v>MAT,652</v>
          </cell>
          <cell r="B385" t="str">
            <v>Pegante papel colgadura</v>
          </cell>
          <cell r="C385" t="str">
            <v>Un</v>
          </cell>
          <cell r="D385">
            <v>1</v>
          </cell>
          <cell r="E385">
            <v>24900</v>
          </cell>
        </row>
        <row r="386">
          <cell r="A386" t="str">
            <v>MAT,294</v>
          </cell>
          <cell r="B386" t="str">
            <v>Perlín promedio (0,12 x 0,6 C 16)</v>
          </cell>
          <cell r="C386" t="str">
            <v>M</v>
          </cell>
          <cell r="D386">
            <v>1</v>
          </cell>
          <cell r="E386">
            <v>20238</v>
          </cell>
        </row>
        <row r="387">
          <cell r="A387" t="str">
            <v>MAT,295</v>
          </cell>
          <cell r="B387" t="str">
            <v>Pica con cabo</v>
          </cell>
          <cell r="C387" t="str">
            <v>Un</v>
          </cell>
          <cell r="D387">
            <v>1</v>
          </cell>
          <cell r="E387">
            <v>43184</v>
          </cell>
        </row>
        <row r="388">
          <cell r="A388" t="str">
            <v>MAT,296</v>
          </cell>
          <cell r="B388" t="str">
            <v>Piedra media songa</v>
          </cell>
          <cell r="C388" t="str">
            <v>M3</v>
          </cell>
          <cell r="D388">
            <v>1</v>
          </cell>
          <cell r="E388">
            <v>85000</v>
          </cell>
        </row>
        <row r="389">
          <cell r="A389" t="str">
            <v>MAT,297</v>
          </cell>
          <cell r="B389" t="str">
            <v>Pintura acrílica para tráfico</v>
          </cell>
          <cell r="C389" t="str">
            <v>Gl</v>
          </cell>
          <cell r="D389">
            <v>1</v>
          </cell>
          <cell r="E389">
            <v>104900</v>
          </cell>
        </row>
        <row r="390">
          <cell r="A390" t="str">
            <v>MAT,298</v>
          </cell>
          <cell r="B390" t="str">
            <v>Pintura esmalte para exteriores</v>
          </cell>
          <cell r="C390" t="str">
            <v>Gl</v>
          </cell>
          <cell r="D390">
            <v>1</v>
          </cell>
          <cell r="E390">
            <v>79900</v>
          </cell>
        </row>
        <row r="391">
          <cell r="A391" t="str">
            <v>MAT,299</v>
          </cell>
          <cell r="B391" t="str">
            <v>Pintura reflectiva de aluminio</v>
          </cell>
          <cell r="C391" t="str">
            <v>Kg</v>
          </cell>
          <cell r="D391">
            <v>1</v>
          </cell>
          <cell r="E391">
            <v>52200</v>
          </cell>
        </row>
        <row r="392">
          <cell r="A392" t="str">
            <v>MAT,300</v>
          </cell>
          <cell r="B392" t="str">
            <v>Pintura texturizada hidrorepelente</v>
          </cell>
          <cell r="C392" t="str">
            <v>Cñ</v>
          </cell>
          <cell r="D392">
            <v>1</v>
          </cell>
          <cell r="E392">
            <v>50000</v>
          </cell>
        </row>
        <row r="393">
          <cell r="A393" t="str">
            <v>MAT,301</v>
          </cell>
          <cell r="B393" t="str">
            <v>Pintura transparente protectora de fachadas tipo Sika transparente 10 o similar</v>
          </cell>
          <cell r="C393" t="str">
            <v>Gl</v>
          </cell>
          <cell r="D393">
            <v>1</v>
          </cell>
          <cell r="E393">
            <v>95900</v>
          </cell>
        </row>
        <row r="394">
          <cell r="A394" t="str">
            <v>MAT,302</v>
          </cell>
          <cell r="B394" t="str">
            <v>Pintura verde óptico (tablero)</v>
          </cell>
          <cell r="C394" t="str">
            <v>Gl</v>
          </cell>
          <cell r="D394">
            <v>1</v>
          </cell>
          <cell r="E394">
            <v>60000</v>
          </cell>
        </row>
        <row r="395">
          <cell r="A395" t="str">
            <v>MAT,303</v>
          </cell>
          <cell r="B395" t="str">
            <v>Pintura vinilo para exteriores koraza o similar</v>
          </cell>
          <cell r="C395" t="str">
            <v>Gl</v>
          </cell>
          <cell r="D395">
            <v>1</v>
          </cell>
          <cell r="E395">
            <v>71622</v>
          </cell>
        </row>
        <row r="396">
          <cell r="A396" t="str">
            <v>MAT,304</v>
          </cell>
          <cell r="B396" t="str">
            <v>Pintura vinilo tipo I</v>
          </cell>
          <cell r="C396" t="str">
            <v>Gl</v>
          </cell>
          <cell r="D396">
            <v>1</v>
          </cell>
          <cell r="E396">
            <v>45580</v>
          </cell>
        </row>
        <row r="397">
          <cell r="A397" t="str">
            <v>MAT,305</v>
          </cell>
          <cell r="B397" t="str">
            <v>Pintura vinilo tipo II</v>
          </cell>
          <cell r="C397" t="str">
            <v>Gl</v>
          </cell>
          <cell r="D397">
            <v>1</v>
          </cell>
          <cell r="E397">
            <v>29380</v>
          </cell>
        </row>
        <row r="398">
          <cell r="A398" t="str">
            <v>MAT,306</v>
          </cell>
          <cell r="B398" t="str">
            <v>Pirlán de bronce</v>
          </cell>
          <cell r="C398" t="str">
            <v>M</v>
          </cell>
          <cell r="D398">
            <v>1</v>
          </cell>
          <cell r="E398">
            <v>22200</v>
          </cell>
        </row>
        <row r="399">
          <cell r="A399" t="str">
            <v>MAT,307</v>
          </cell>
          <cell r="B399" t="str">
            <v>Piso en lámina de vinilo C 1,6 mm</v>
          </cell>
          <cell r="C399" t="str">
            <v>M2</v>
          </cell>
          <cell r="D399">
            <v>1</v>
          </cell>
          <cell r="E399">
            <v>34357.800000000003</v>
          </cell>
        </row>
        <row r="400">
          <cell r="A400" t="str">
            <v>MAT,308</v>
          </cell>
          <cell r="B400" t="str">
            <v>Piso tipo Duropiso de 33 x 33 cm</v>
          </cell>
          <cell r="C400" t="str">
            <v>M2</v>
          </cell>
          <cell r="D400">
            <v>1</v>
          </cell>
          <cell r="E400">
            <v>38094.6</v>
          </cell>
        </row>
        <row r="401">
          <cell r="A401" t="str">
            <v>MAT,309</v>
          </cell>
          <cell r="B401" t="str">
            <v>Piso tipo Mayólica</v>
          </cell>
          <cell r="C401" t="str">
            <v>M2</v>
          </cell>
          <cell r="D401">
            <v>1</v>
          </cell>
          <cell r="E401">
            <v>23977.8</v>
          </cell>
        </row>
        <row r="402">
          <cell r="A402" t="str">
            <v>MAT,310</v>
          </cell>
          <cell r="B402" t="str">
            <v>Piso vinílico antideslizante, tráfico 5 e = 2 mm</v>
          </cell>
          <cell r="C402" t="str">
            <v>M2</v>
          </cell>
          <cell r="D402">
            <v>1</v>
          </cell>
          <cell r="E402">
            <v>97156.800000000003</v>
          </cell>
        </row>
        <row r="403">
          <cell r="A403" t="str">
            <v>MAT,311</v>
          </cell>
          <cell r="B403" t="str">
            <v>Pisofuerte tipo Corona de 30 x 30 cm tráfico 5</v>
          </cell>
          <cell r="C403" t="str">
            <v>M2</v>
          </cell>
          <cell r="D403">
            <v>1</v>
          </cell>
          <cell r="E403">
            <v>37600</v>
          </cell>
        </row>
        <row r="404">
          <cell r="A404" t="str">
            <v>MAT,312</v>
          </cell>
          <cell r="B404" t="str">
            <v>Plántula (nacedero, carey, leucaena, matarratón), altura promedio 0.25 m)</v>
          </cell>
          <cell r="C404" t="str">
            <v>Un</v>
          </cell>
          <cell r="D404">
            <v>1</v>
          </cell>
          <cell r="E404">
            <v>10000</v>
          </cell>
        </row>
        <row r="405">
          <cell r="A405" t="str">
            <v>MAT,313</v>
          </cell>
          <cell r="B405" t="str">
            <v>Plántula (vetiver, limoncillo, lirio y afines), altura promedio 0.25 m)</v>
          </cell>
          <cell r="C405" t="str">
            <v>Un</v>
          </cell>
          <cell r="D405">
            <v>1</v>
          </cell>
          <cell r="E405">
            <v>8000</v>
          </cell>
        </row>
        <row r="406">
          <cell r="A406" t="str">
            <v>MAT,314</v>
          </cell>
          <cell r="B406" t="str">
            <v>Plántula con especies diferentes a guayacán, acacia, eucalipto, altura promedio 0.25 m</v>
          </cell>
          <cell r="C406" t="str">
            <v>Un</v>
          </cell>
          <cell r="D406">
            <v>1</v>
          </cell>
          <cell r="E406">
            <v>8000</v>
          </cell>
        </row>
        <row r="407">
          <cell r="A407" t="str">
            <v>MAT,315</v>
          </cell>
          <cell r="B407" t="str">
            <v>Platina 1" x 1/4"</v>
          </cell>
          <cell r="C407" t="str">
            <v>M</v>
          </cell>
          <cell r="D407">
            <v>1</v>
          </cell>
          <cell r="E407">
            <v>5838</v>
          </cell>
        </row>
        <row r="408">
          <cell r="A408" t="str">
            <v>MAT,316</v>
          </cell>
          <cell r="B408" t="str">
            <v>Platina 1 1/2" x 1/4"</v>
          </cell>
          <cell r="C408" t="str">
            <v>M</v>
          </cell>
          <cell r="D408">
            <v>1</v>
          </cell>
          <cell r="E408">
            <v>9421</v>
          </cell>
        </row>
        <row r="409">
          <cell r="A409" t="str">
            <v>MAT,317</v>
          </cell>
          <cell r="B409" t="str">
            <v>Platina 2" x 1/4"</v>
          </cell>
          <cell r="C409" t="str">
            <v>M</v>
          </cell>
          <cell r="D409">
            <v>1</v>
          </cell>
          <cell r="E409">
            <v>11683</v>
          </cell>
        </row>
        <row r="410">
          <cell r="A410" t="str">
            <v>MAT,639</v>
          </cell>
          <cell r="B410" t="str">
            <v>Plántula (guayacán, acacia, eucalipto, altura promedio 0.25 m)</v>
          </cell>
          <cell r="C410" t="str">
            <v>Un</v>
          </cell>
          <cell r="D410">
            <v>1</v>
          </cell>
          <cell r="E410">
            <v>4528.7939999999999</v>
          </cell>
        </row>
        <row r="411">
          <cell r="A411" t="str">
            <v>MAT,318</v>
          </cell>
          <cell r="B411" t="str">
            <v>Platinas para claraboya</v>
          </cell>
          <cell r="C411" t="str">
            <v>Jg</v>
          </cell>
          <cell r="D411">
            <v>1</v>
          </cell>
          <cell r="E411">
            <v>3900</v>
          </cell>
        </row>
        <row r="412">
          <cell r="A412" t="str">
            <v>MAT,507</v>
          </cell>
          <cell r="B412" t="str">
            <v>Polietileno negro C 4 a = 3 m</v>
          </cell>
          <cell r="C412" t="str">
            <v>M2</v>
          </cell>
          <cell r="D412">
            <v>1</v>
          </cell>
          <cell r="E412">
            <v>3103</v>
          </cell>
        </row>
        <row r="413">
          <cell r="A413" t="str">
            <v>MAT,544</v>
          </cell>
          <cell r="B413" t="str">
            <v>Pomos de porcelana</v>
          </cell>
          <cell r="C413" t="str">
            <v>Par</v>
          </cell>
          <cell r="D413">
            <v>1</v>
          </cell>
          <cell r="E413">
            <v>14000</v>
          </cell>
        </row>
        <row r="414">
          <cell r="A414" t="str">
            <v>MAT,319</v>
          </cell>
          <cell r="B414" t="str">
            <v>Poste de concreto 12 x 510 kg</v>
          </cell>
          <cell r="C414" t="str">
            <v>Un</v>
          </cell>
          <cell r="D414">
            <v>1</v>
          </cell>
          <cell r="E414">
            <v>899640</v>
          </cell>
        </row>
        <row r="415">
          <cell r="A415" t="str">
            <v>MAT,320</v>
          </cell>
          <cell r="B415" t="str">
            <v>Poste de concreto 12 x 750 kg</v>
          </cell>
          <cell r="C415" t="str">
            <v>Un</v>
          </cell>
          <cell r="D415">
            <v>1</v>
          </cell>
          <cell r="E415">
            <v>1018047</v>
          </cell>
        </row>
        <row r="416">
          <cell r="A416" t="str">
            <v>MAT,321</v>
          </cell>
          <cell r="B416" t="str">
            <v>Poste de concreto 9 x 510 kg</v>
          </cell>
          <cell r="C416" t="str">
            <v>Un</v>
          </cell>
          <cell r="D416">
            <v>1</v>
          </cell>
          <cell r="E416">
            <v>528498.73800000001</v>
          </cell>
        </row>
        <row r="417">
          <cell r="A417" t="str">
            <v>MAT,324</v>
          </cell>
          <cell r="B417" t="str">
            <v>Poste en ángulo de 2 x 2 1/4" de 3,5 m</v>
          </cell>
          <cell r="C417" t="str">
            <v>Un</v>
          </cell>
          <cell r="D417">
            <v>1</v>
          </cell>
          <cell r="E417">
            <v>64030.067999999999</v>
          </cell>
        </row>
        <row r="418">
          <cell r="A418" t="str">
            <v>MAT,328</v>
          </cell>
          <cell r="B418" t="str">
            <v>Postes para defensa metálica (1.80 m) 6 mm, galvanizado (incluye tornillos)</v>
          </cell>
          <cell r="C418" t="str">
            <v>Un</v>
          </cell>
          <cell r="D418">
            <v>1</v>
          </cell>
          <cell r="E418">
            <v>207600</v>
          </cell>
        </row>
        <row r="419">
          <cell r="A419" t="str">
            <v>MAT,322</v>
          </cell>
          <cell r="B419" t="str">
            <v>Poste de madera (estacón de 2,50 m diámetro = 0,10 m inmunizado)</v>
          </cell>
          <cell r="C419" t="str">
            <v>Un</v>
          </cell>
          <cell r="D419">
            <v>1</v>
          </cell>
          <cell r="E419">
            <v>12760</v>
          </cell>
        </row>
        <row r="420">
          <cell r="A420" t="str">
            <v>MAT,323</v>
          </cell>
          <cell r="B420" t="str">
            <v>Poste de madera o guadua h = 2 m</v>
          </cell>
          <cell r="C420" t="str">
            <v>Un</v>
          </cell>
          <cell r="D420">
            <v>1</v>
          </cell>
          <cell r="E420">
            <v>2750</v>
          </cell>
        </row>
        <row r="421">
          <cell r="A421" t="str">
            <v>MAT,325</v>
          </cell>
          <cell r="B421" t="str">
            <v>Poste metálico h = 12 m, brazo sencillo, pintado</v>
          </cell>
          <cell r="C421" t="str">
            <v>Un</v>
          </cell>
          <cell r="D421">
            <v>1</v>
          </cell>
          <cell r="E421">
            <v>1930680</v>
          </cell>
        </row>
        <row r="422">
          <cell r="A422" t="str">
            <v>MAT,326</v>
          </cell>
          <cell r="B422" t="str">
            <v>Poste para cerramiento en concreto 3,00 m</v>
          </cell>
          <cell r="C422" t="str">
            <v>Un</v>
          </cell>
          <cell r="D422">
            <v>1</v>
          </cell>
          <cell r="E422">
            <v>33167</v>
          </cell>
        </row>
        <row r="423">
          <cell r="A423" t="str">
            <v>MAT,327</v>
          </cell>
          <cell r="B423" t="str">
            <v>Poste para cerramiento en concreto de 2,50 m recto</v>
          </cell>
          <cell r="C423" t="str">
            <v>M</v>
          </cell>
          <cell r="D423">
            <v>1</v>
          </cell>
          <cell r="E423">
            <v>27600</v>
          </cell>
        </row>
        <row r="424">
          <cell r="A424" t="str">
            <v>MAT,329</v>
          </cell>
          <cell r="B424" t="str">
            <v>Prado kikuyo</v>
          </cell>
          <cell r="C424" t="str">
            <v>M2</v>
          </cell>
          <cell r="D424">
            <v>1</v>
          </cell>
          <cell r="E424">
            <v>4878.6000000000004</v>
          </cell>
        </row>
        <row r="425">
          <cell r="A425" t="str">
            <v>MAT,330</v>
          </cell>
          <cell r="B425" t="str">
            <v>Prado trenza</v>
          </cell>
          <cell r="C425" t="str">
            <v>M2</v>
          </cell>
          <cell r="D425">
            <v>1</v>
          </cell>
          <cell r="E425">
            <v>4671</v>
          </cell>
        </row>
        <row r="426">
          <cell r="A426" t="str">
            <v>MAT,331</v>
          </cell>
          <cell r="B426" t="str">
            <v>Puerta para división en acero inoxidable</v>
          </cell>
          <cell r="C426" t="str">
            <v>M2</v>
          </cell>
          <cell r="D426">
            <v>1</v>
          </cell>
          <cell r="E426">
            <v>795000</v>
          </cell>
        </row>
        <row r="427">
          <cell r="A427" t="str">
            <v>MAT,332</v>
          </cell>
          <cell r="B427" t="str">
            <v>Pulsador timbre con luz piloto</v>
          </cell>
          <cell r="C427" t="str">
            <v>Un</v>
          </cell>
          <cell r="D427">
            <v>1</v>
          </cell>
          <cell r="E427">
            <v>22900</v>
          </cell>
        </row>
        <row r="428">
          <cell r="A428" t="str">
            <v>MAT,333</v>
          </cell>
          <cell r="B428" t="str">
            <v>Puntilla (promedio)</v>
          </cell>
          <cell r="C428" t="str">
            <v>Lb</v>
          </cell>
          <cell r="D428">
            <v>1</v>
          </cell>
          <cell r="E428">
            <v>3257</v>
          </cell>
        </row>
        <row r="429">
          <cell r="A429" t="str">
            <v>MAT,334</v>
          </cell>
          <cell r="B429" t="str">
            <v>Puntilla de 3"</v>
          </cell>
          <cell r="C429" t="str">
            <v>Lb</v>
          </cell>
          <cell r="D429">
            <v>1</v>
          </cell>
          <cell r="E429">
            <v>5900</v>
          </cell>
        </row>
        <row r="430">
          <cell r="A430" t="str">
            <v>MAT,335</v>
          </cell>
          <cell r="B430" t="str">
            <v>Reflector RRA 250W M.H completa con bombillo</v>
          </cell>
          <cell r="C430" t="str">
            <v>Un</v>
          </cell>
          <cell r="D430">
            <v>1</v>
          </cell>
          <cell r="E430">
            <v>0</v>
          </cell>
        </row>
        <row r="431">
          <cell r="A431" t="str">
            <v>MAT,336</v>
          </cell>
          <cell r="B431" t="str">
            <v>Regadera con mezclador (tipo Grival)</v>
          </cell>
          <cell r="C431" t="str">
            <v>Un</v>
          </cell>
          <cell r="D431">
            <v>1</v>
          </cell>
          <cell r="E431">
            <v>106749</v>
          </cell>
        </row>
        <row r="432">
          <cell r="A432" t="str">
            <v>MAT,337</v>
          </cell>
          <cell r="B432" t="str">
            <v>Regadera corriente</v>
          </cell>
          <cell r="C432" t="str">
            <v>Un</v>
          </cell>
          <cell r="D432">
            <v>1</v>
          </cell>
          <cell r="E432">
            <v>55000</v>
          </cell>
        </row>
        <row r="433">
          <cell r="A433" t="str">
            <v>MAT,338</v>
          </cell>
          <cell r="B433" t="str">
            <v>Registro de corte de 1/2"</v>
          </cell>
          <cell r="C433" t="str">
            <v>Un</v>
          </cell>
          <cell r="D433">
            <v>1</v>
          </cell>
          <cell r="E433">
            <v>21900</v>
          </cell>
        </row>
        <row r="434">
          <cell r="A434" t="str">
            <v>MAT,339</v>
          </cell>
          <cell r="B434" t="str">
            <v>Registro de incorporación de 1/2"</v>
          </cell>
          <cell r="C434" t="str">
            <v>Un</v>
          </cell>
          <cell r="D434">
            <v>1</v>
          </cell>
          <cell r="E434">
            <v>23900</v>
          </cell>
        </row>
        <row r="435">
          <cell r="A435" t="str">
            <v>MAT,340</v>
          </cell>
          <cell r="B435" t="str">
            <v>Reja panal de abeja de 0,60 x 1,20 m</v>
          </cell>
          <cell r="C435" t="str">
            <v>Un</v>
          </cell>
          <cell r="D435">
            <v>1</v>
          </cell>
          <cell r="E435">
            <v>86900</v>
          </cell>
        </row>
        <row r="436">
          <cell r="A436" t="str">
            <v>MAT,258</v>
          </cell>
          <cell r="B436" t="str">
            <v>Resina termoplástica (pegante epóxico)</v>
          </cell>
          <cell r="C436" t="str">
            <v>Kg</v>
          </cell>
          <cell r="D436">
            <v>1</v>
          </cell>
          <cell r="E436">
            <v>5418.3600000000006</v>
          </cell>
        </row>
        <row r="437">
          <cell r="A437" t="str">
            <v>MAT,341</v>
          </cell>
          <cell r="B437" t="str">
            <v>Rejilla para piso corriente de 3" x 2" bronce</v>
          </cell>
          <cell r="C437" t="str">
            <v>Un</v>
          </cell>
          <cell r="D437">
            <v>1</v>
          </cell>
          <cell r="E437">
            <v>33150</v>
          </cell>
        </row>
        <row r="438">
          <cell r="A438" t="str">
            <v>MAT,342</v>
          </cell>
          <cell r="B438" t="str">
            <v>Remache de aluminio</v>
          </cell>
          <cell r="C438" t="str">
            <v>Un</v>
          </cell>
          <cell r="D438">
            <v>1</v>
          </cell>
          <cell r="E438">
            <v>35</v>
          </cell>
        </row>
        <row r="439">
          <cell r="A439" t="str">
            <v>MAT,343</v>
          </cell>
          <cell r="B439" t="str">
            <v>Sanitario infantil blanco incluye grifería</v>
          </cell>
          <cell r="C439" t="str">
            <v>Un</v>
          </cell>
          <cell r="D439">
            <v>1</v>
          </cell>
          <cell r="E439">
            <v>473700</v>
          </cell>
        </row>
        <row r="440">
          <cell r="A440" t="str">
            <v>MAT,653</v>
          </cell>
          <cell r="B440" t="str">
            <v>Sanitario One Piece Solare blanco tipo Corona</v>
          </cell>
          <cell r="C440" t="str">
            <v>Un</v>
          </cell>
          <cell r="D440">
            <v>1</v>
          </cell>
          <cell r="E440">
            <v>851900</v>
          </cell>
        </row>
        <row r="441">
          <cell r="A441" t="str">
            <v>MAT,344</v>
          </cell>
          <cell r="B441" t="str">
            <v>Sanitario tipo Acua plus blanco</v>
          </cell>
          <cell r="C441" t="str">
            <v>Un</v>
          </cell>
          <cell r="D441">
            <v>1</v>
          </cell>
          <cell r="E441">
            <v>176900</v>
          </cell>
        </row>
        <row r="442">
          <cell r="A442" t="str">
            <v>MAT,345</v>
          </cell>
          <cell r="B442" t="str">
            <v>Sanitario tipo Avanti plus</v>
          </cell>
          <cell r="C442" t="str">
            <v>Un</v>
          </cell>
          <cell r="D442">
            <v>1</v>
          </cell>
          <cell r="E442">
            <v>274700</v>
          </cell>
        </row>
        <row r="443">
          <cell r="A443" t="str">
            <v>MAT,346</v>
          </cell>
          <cell r="B443" t="str">
            <v>Sardinel prefabricado A10 (800 x 200 x 500 mm)</v>
          </cell>
          <cell r="C443" t="str">
            <v>Un</v>
          </cell>
          <cell r="D443">
            <v>1</v>
          </cell>
          <cell r="E443">
            <v>24000</v>
          </cell>
        </row>
        <row r="444">
          <cell r="A444" t="str">
            <v>MAT,347</v>
          </cell>
          <cell r="B444" t="str">
            <v>Seguro para puerta en lámina</v>
          </cell>
          <cell r="C444" t="str">
            <v>Un</v>
          </cell>
          <cell r="D444">
            <v>1</v>
          </cell>
          <cell r="E444">
            <v>36900</v>
          </cell>
        </row>
        <row r="445">
          <cell r="A445" t="str">
            <v>MAT,348</v>
          </cell>
          <cell r="B445" t="str">
            <v>Señal (grupo 1). Tablero en lámina galvanizada de 75 cm x 75 cm, calibre 16 reflectivo tipo III</v>
          </cell>
          <cell r="C445" t="str">
            <v>Un</v>
          </cell>
          <cell r="D445">
            <v>1</v>
          </cell>
          <cell r="E445">
            <v>361400</v>
          </cell>
        </row>
        <row r="446">
          <cell r="A446" t="str">
            <v>MAT,349</v>
          </cell>
          <cell r="B446" t="str">
            <v>Señal (grupo 2). Tablero en lámina galvanizada de 1.2 m x 0.4 m, calibre16, reflectivo tipo III</v>
          </cell>
          <cell r="C446" t="str">
            <v>Un</v>
          </cell>
          <cell r="D446">
            <v>1</v>
          </cell>
          <cell r="E446">
            <v>344600</v>
          </cell>
        </row>
        <row r="447">
          <cell r="A447" t="str">
            <v>MAT,350</v>
          </cell>
          <cell r="B447" t="str">
            <v>Señal vertical con cinta reflectiva, D = 0,90 m</v>
          </cell>
          <cell r="C447" t="str">
            <v>Un</v>
          </cell>
          <cell r="D447">
            <v>1</v>
          </cell>
          <cell r="E447">
            <v>325257.3</v>
          </cell>
        </row>
        <row r="448">
          <cell r="A448" t="str">
            <v>MAT,351</v>
          </cell>
          <cell r="B448" t="str">
            <v>Señalizador tubular de 1 m (2 líneas de cinta)</v>
          </cell>
          <cell r="C448" t="str">
            <v>Un</v>
          </cell>
          <cell r="D448">
            <v>1</v>
          </cell>
          <cell r="E448">
            <v>44150</v>
          </cell>
        </row>
        <row r="449">
          <cell r="A449" t="str">
            <v>MAT,352</v>
          </cell>
          <cell r="B449" t="str">
            <v>Separador plástico para bloques de vidrio</v>
          </cell>
          <cell r="C449" t="str">
            <v>Un</v>
          </cell>
          <cell r="D449">
            <v>1</v>
          </cell>
          <cell r="E449">
            <v>363.3</v>
          </cell>
        </row>
        <row r="450">
          <cell r="A450" t="str">
            <v>MAT,500</v>
          </cell>
          <cell r="B450" t="str">
            <v>Steeldeck, C 22 0,94 x 5,60 m e = 0,75 mm</v>
          </cell>
          <cell r="C450" t="str">
            <v>M2</v>
          </cell>
          <cell r="D450">
            <v>1</v>
          </cell>
          <cell r="E450">
            <v>65957</v>
          </cell>
        </row>
        <row r="451">
          <cell r="A451" t="str">
            <v>MAT,353</v>
          </cell>
          <cell r="B451" t="str">
            <v>Sifón PVC sanitario 2"</v>
          </cell>
          <cell r="C451" t="str">
            <v>Un</v>
          </cell>
          <cell r="D451">
            <v>1</v>
          </cell>
          <cell r="E451">
            <v>10855</v>
          </cell>
        </row>
        <row r="452">
          <cell r="A452" t="str">
            <v>MAT,354</v>
          </cell>
          <cell r="B452" t="str">
            <v>Sifón PVC sanitario 3"</v>
          </cell>
          <cell r="C452" t="str">
            <v>Un</v>
          </cell>
          <cell r="D452">
            <v>1</v>
          </cell>
          <cell r="E452">
            <v>13459</v>
          </cell>
        </row>
        <row r="453">
          <cell r="A453" t="str">
            <v>MAT,355</v>
          </cell>
          <cell r="B453" t="str">
            <v>Sikarod 6 - 10 mm de diámetro o similar</v>
          </cell>
          <cell r="C453" t="str">
            <v>M</v>
          </cell>
          <cell r="D453">
            <v>1</v>
          </cell>
          <cell r="E453">
            <v>1764.6000000000001</v>
          </cell>
        </row>
        <row r="454">
          <cell r="A454" t="str">
            <v>MAT,356</v>
          </cell>
          <cell r="B454" t="str">
            <v>Silicona transparente sellador de vidrios tubo x 280 ml</v>
          </cell>
          <cell r="C454" t="str">
            <v>Un</v>
          </cell>
          <cell r="D454">
            <v>1</v>
          </cell>
          <cell r="E454">
            <v>46633</v>
          </cell>
        </row>
        <row r="455">
          <cell r="A455" t="str">
            <v>MAT,357</v>
          </cell>
          <cell r="B455" t="str">
            <v>Silla Yee PVC de pared estructural 400 x 160</v>
          </cell>
          <cell r="C455" t="str">
            <v>Un</v>
          </cell>
          <cell r="D455">
            <v>1</v>
          </cell>
          <cell r="E455">
            <v>342720</v>
          </cell>
        </row>
        <row r="456">
          <cell r="A456" t="str">
            <v>MAT,358</v>
          </cell>
          <cell r="B456" t="str">
            <v>Silla Yee PVC de pared estructural 450 x 160</v>
          </cell>
          <cell r="C456" t="str">
            <v>Un</v>
          </cell>
          <cell r="D456">
            <v>1</v>
          </cell>
          <cell r="E456">
            <v>368900</v>
          </cell>
        </row>
        <row r="457">
          <cell r="A457" t="str">
            <v>MAT,359</v>
          </cell>
          <cell r="B457" t="str">
            <v>Silla Yee PVC de pared estructural 500 x 160</v>
          </cell>
          <cell r="C457" t="str">
            <v>Un</v>
          </cell>
          <cell r="D457">
            <v>1</v>
          </cell>
          <cell r="E457">
            <v>561680</v>
          </cell>
        </row>
        <row r="458">
          <cell r="A458" t="str">
            <v>MAT,360</v>
          </cell>
          <cell r="B458" t="str">
            <v>Sistema séptico integrado horizontal 4000 litros subterráneo</v>
          </cell>
          <cell r="C458" t="str">
            <v>Un</v>
          </cell>
          <cell r="D458">
            <v>1</v>
          </cell>
          <cell r="E458">
            <v>5178900</v>
          </cell>
        </row>
        <row r="459">
          <cell r="A459" t="str">
            <v>MAT,361</v>
          </cell>
          <cell r="B459" t="str">
            <v xml:space="preserve">Soldadura 6013 </v>
          </cell>
          <cell r="C459" t="str">
            <v>Kg</v>
          </cell>
          <cell r="D459">
            <v>1</v>
          </cell>
          <cell r="E459">
            <v>13968</v>
          </cell>
        </row>
        <row r="460">
          <cell r="A460" t="str">
            <v>MAT,362</v>
          </cell>
          <cell r="B460" t="str">
            <v>Soldadura CPVC liquida agua caliente 1/4</v>
          </cell>
          <cell r="C460" t="str">
            <v>Un</v>
          </cell>
          <cell r="D460">
            <v>1</v>
          </cell>
          <cell r="E460">
            <v>151130</v>
          </cell>
        </row>
        <row r="461">
          <cell r="A461" t="str">
            <v>MAT,508</v>
          </cell>
          <cell r="B461" t="str">
            <v>Soldadura para hierro estructural</v>
          </cell>
          <cell r="C461" t="str">
            <v>KG</v>
          </cell>
          <cell r="D461">
            <v>1</v>
          </cell>
          <cell r="E461">
            <v>17193</v>
          </cell>
        </row>
        <row r="462">
          <cell r="A462" t="str">
            <v>MAT,364</v>
          </cell>
          <cell r="B462" t="str">
            <v>Soldadura liquida para PVC 1/4</v>
          </cell>
          <cell r="C462" t="str">
            <v>Un</v>
          </cell>
          <cell r="D462">
            <v>1</v>
          </cell>
          <cell r="E462">
            <v>124272</v>
          </cell>
        </row>
        <row r="463">
          <cell r="A463" t="str">
            <v>MAT,549</v>
          </cell>
          <cell r="B463" t="str">
            <v>Soldadura PVC Gerfor 250 cm3</v>
          </cell>
          <cell r="C463" t="str">
            <v>Gl</v>
          </cell>
          <cell r="D463">
            <v>1</v>
          </cell>
          <cell r="E463">
            <v>251600</v>
          </cell>
        </row>
        <row r="464">
          <cell r="A464" t="str">
            <v>MAT,366</v>
          </cell>
          <cell r="B464" t="str">
            <v>Solución impermeable en asfalto</v>
          </cell>
          <cell r="C464" t="str">
            <v>Kg</v>
          </cell>
          <cell r="D464">
            <v>1</v>
          </cell>
          <cell r="E464">
            <v>7266</v>
          </cell>
        </row>
        <row r="465">
          <cell r="A465" t="str">
            <v>MAT,539</v>
          </cell>
          <cell r="B465" t="str">
            <v xml:space="preserve">Soporte bajante PVC </v>
          </cell>
          <cell r="C465" t="str">
            <v>Un</v>
          </cell>
          <cell r="D465">
            <v>1</v>
          </cell>
          <cell r="E465">
            <v>3401</v>
          </cell>
        </row>
        <row r="466">
          <cell r="A466" t="str">
            <v>MAT,562</v>
          </cell>
          <cell r="B466" t="str">
            <v>Tablero de baloncesto acrílico, incluye armazón metálico, aro y malla (móvil)</v>
          </cell>
          <cell r="C466" t="str">
            <v>Un</v>
          </cell>
          <cell r="D466">
            <v>1</v>
          </cell>
          <cell r="E466">
            <v>1856400</v>
          </cell>
        </row>
        <row r="467">
          <cell r="A467" t="str">
            <v>MAT,368</v>
          </cell>
          <cell r="B467" t="str">
            <v>Tabla para formaleta de 1" x 10" x 2,9 m</v>
          </cell>
          <cell r="C467" t="str">
            <v>M</v>
          </cell>
          <cell r="D467">
            <v>1</v>
          </cell>
          <cell r="E467">
            <v>8067</v>
          </cell>
        </row>
        <row r="468">
          <cell r="A468" t="str">
            <v>MAT,502</v>
          </cell>
          <cell r="B468" t="str">
            <v>Tableta egipcia de 0,09 x 0,09 m roja</v>
          </cell>
          <cell r="C468" t="str">
            <v>M2</v>
          </cell>
          <cell r="D468">
            <v>1</v>
          </cell>
          <cell r="E468">
            <v>13081.914000000001</v>
          </cell>
        </row>
        <row r="469">
          <cell r="A469" t="str">
            <v>MAT,561</v>
          </cell>
          <cell r="B469" t="str">
            <v>Tablero melamínico de 2,40 x 1,20 m, base en tablex de 2 cm, para marcador seco, incluye marco en cedro y ticero en madera, instalado</v>
          </cell>
          <cell r="C469" t="str">
            <v>Un</v>
          </cell>
          <cell r="D469">
            <v>1</v>
          </cell>
          <cell r="E469">
            <v>439900</v>
          </cell>
        </row>
        <row r="470">
          <cell r="A470" t="str">
            <v>MAT,369</v>
          </cell>
          <cell r="B470" t="str">
            <v>Tablero de 4 circuitos</v>
          </cell>
          <cell r="C470" t="str">
            <v>Un</v>
          </cell>
          <cell r="D470">
            <v>1</v>
          </cell>
          <cell r="E470">
            <v>45202</v>
          </cell>
        </row>
        <row r="471">
          <cell r="A471" t="str">
            <v>MAT,371</v>
          </cell>
          <cell r="B471" t="str">
            <v>Tablero monofásico Vtq  4 circuitos Sb.</v>
          </cell>
          <cell r="C471" t="str">
            <v>Un</v>
          </cell>
          <cell r="D471">
            <v>1</v>
          </cell>
          <cell r="E471">
            <v>40504</v>
          </cell>
        </row>
        <row r="472">
          <cell r="A472" t="str">
            <v>MAT,372</v>
          </cell>
          <cell r="B472" t="str">
            <v>Tablero monofásico Vtq  6 circuitos Sb.</v>
          </cell>
          <cell r="C472" t="str">
            <v>Un</v>
          </cell>
          <cell r="D472">
            <v>1</v>
          </cell>
          <cell r="E472">
            <v>83900</v>
          </cell>
        </row>
        <row r="473">
          <cell r="A473" t="str">
            <v>MAT,373</v>
          </cell>
          <cell r="B473" t="str">
            <v>Tablero Tqcp412 trifásico</v>
          </cell>
          <cell r="C473" t="str">
            <v>Un</v>
          </cell>
          <cell r="D473">
            <v>1</v>
          </cell>
          <cell r="E473">
            <v>312900</v>
          </cell>
        </row>
        <row r="474">
          <cell r="A474" t="str">
            <v>MAT,374</v>
          </cell>
          <cell r="B474" t="str">
            <v>Tableta tipo Tradicional de 0,30 x 0,30 m</v>
          </cell>
          <cell r="C474" t="str">
            <v>M2</v>
          </cell>
          <cell r="D474">
            <v>1</v>
          </cell>
          <cell r="E474">
            <v>21867</v>
          </cell>
        </row>
        <row r="475">
          <cell r="A475" t="str">
            <v>MAT,375</v>
          </cell>
          <cell r="B475" t="str">
            <v xml:space="preserve">Tablilla fina para piso </v>
          </cell>
          <cell r="C475" t="str">
            <v>M2</v>
          </cell>
          <cell r="D475">
            <v>1</v>
          </cell>
          <cell r="E475">
            <v>61789</v>
          </cell>
        </row>
        <row r="476">
          <cell r="A476" t="str">
            <v>MAT,376</v>
          </cell>
          <cell r="B476" t="str">
            <v>Tablilla machihembrada para cielo raso pino ciprés</v>
          </cell>
          <cell r="C476" t="str">
            <v>M2</v>
          </cell>
          <cell r="D476">
            <v>1</v>
          </cell>
          <cell r="E476">
            <v>24990</v>
          </cell>
        </row>
        <row r="477">
          <cell r="A477" t="str">
            <v>MAT,377</v>
          </cell>
          <cell r="B477" t="str">
            <v>Tablón de 0,20 x 0,20 m rojo</v>
          </cell>
          <cell r="C477" t="str">
            <v>M2</v>
          </cell>
          <cell r="D477">
            <v>1</v>
          </cell>
          <cell r="E477">
            <v>29550</v>
          </cell>
        </row>
        <row r="478">
          <cell r="A478" t="str">
            <v>MAT,378</v>
          </cell>
          <cell r="B478" t="str">
            <v>Tablón de 0,20 x 0,20 m tipo sahara</v>
          </cell>
          <cell r="C478" t="str">
            <v>M2</v>
          </cell>
          <cell r="D478">
            <v>1</v>
          </cell>
          <cell r="E478">
            <v>26993</v>
          </cell>
        </row>
        <row r="479">
          <cell r="A479" t="str">
            <v>MAT,523</v>
          </cell>
          <cell r="B479" t="str">
            <v>Tablón grafilado vitrificado x 25 en hojilla</v>
          </cell>
          <cell r="C479" t="str">
            <v>M2</v>
          </cell>
          <cell r="D479">
            <v>1</v>
          </cell>
          <cell r="E479">
            <v>22500</v>
          </cell>
        </row>
        <row r="480">
          <cell r="A480" t="str">
            <v>MAT,379</v>
          </cell>
          <cell r="B480" t="str">
            <v>Tablón porcelagres o similar de 0,20 x 0,20 m</v>
          </cell>
          <cell r="C480" t="str">
            <v>M2</v>
          </cell>
          <cell r="D480">
            <v>1</v>
          </cell>
          <cell r="E480">
            <v>41500</v>
          </cell>
        </row>
        <row r="481">
          <cell r="A481" t="str">
            <v>MAT,380</v>
          </cell>
          <cell r="B481" t="str">
            <v>Tablón tipo Andino de 0,10 x 0,20 m</v>
          </cell>
          <cell r="C481" t="str">
            <v>M2</v>
          </cell>
          <cell r="D481">
            <v>1</v>
          </cell>
          <cell r="E481">
            <v>13500</v>
          </cell>
        </row>
        <row r="482">
          <cell r="A482" t="str">
            <v>MAT,381</v>
          </cell>
          <cell r="B482" t="str">
            <v>Tacha reflectiva unidireccional</v>
          </cell>
          <cell r="C482" t="str">
            <v>Un</v>
          </cell>
          <cell r="D482">
            <v>1</v>
          </cell>
          <cell r="E482">
            <v>8198</v>
          </cell>
        </row>
        <row r="483">
          <cell r="A483" t="str">
            <v>MAT,382</v>
          </cell>
          <cell r="B483" t="str">
            <v>Tachón en resina 0,4 x 0,15 x 0,08 m</v>
          </cell>
          <cell r="C483" t="str">
            <v>Un</v>
          </cell>
          <cell r="D483">
            <v>1</v>
          </cell>
          <cell r="E483">
            <v>26892</v>
          </cell>
        </row>
        <row r="484">
          <cell r="A484" t="str">
            <v>MAT,383</v>
          </cell>
          <cell r="B484" t="str">
            <v>Tanque para agua plástico de 1.000 lt completo</v>
          </cell>
          <cell r="C484" t="str">
            <v>Un</v>
          </cell>
          <cell r="D484">
            <v>1</v>
          </cell>
          <cell r="E484">
            <v>381900</v>
          </cell>
        </row>
        <row r="485">
          <cell r="A485" t="str">
            <v>MAT,384</v>
          </cell>
          <cell r="B485" t="str">
            <v>Tanque para agua plástico de 250 lt completo</v>
          </cell>
          <cell r="C485" t="str">
            <v>Un</v>
          </cell>
          <cell r="D485">
            <v>1</v>
          </cell>
          <cell r="E485">
            <v>208600</v>
          </cell>
        </row>
        <row r="486">
          <cell r="A486" t="str">
            <v>MAT,385</v>
          </cell>
          <cell r="B486" t="str">
            <v>Tanque para agua plástico de 500 lt completo</v>
          </cell>
          <cell r="C486" t="str">
            <v>Un</v>
          </cell>
          <cell r="D486">
            <v>1</v>
          </cell>
          <cell r="E486">
            <v>269400</v>
          </cell>
        </row>
        <row r="487">
          <cell r="A487" t="str">
            <v>MAT,386</v>
          </cell>
          <cell r="B487" t="str">
            <v>Tapa de hierro d = 0,60 m de 90 kg (man hall) + aro</v>
          </cell>
          <cell r="C487" t="str">
            <v>Un</v>
          </cell>
          <cell r="D487">
            <v>1</v>
          </cell>
          <cell r="E487">
            <v>720900</v>
          </cell>
        </row>
        <row r="488">
          <cell r="A488" t="str">
            <v>MAT,387</v>
          </cell>
          <cell r="B488" t="str">
            <v>Tapa plástica de registro de 0,20 x 0,20 m</v>
          </cell>
          <cell r="C488" t="str">
            <v>Un</v>
          </cell>
          <cell r="D488">
            <v>1</v>
          </cell>
          <cell r="E488">
            <v>15521</v>
          </cell>
        </row>
        <row r="489">
          <cell r="A489" t="str">
            <v>MAT,388</v>
          </cell>
          <cell r="B489" t="str">
            <v>Tapa poros referencia 7203 o similar</v>
          </cell>
          <cell r="C489" t="str">
            <v>Gl</v>
          </cell>
          <cell r="D489">
            <v>1</v>
          </cell>
          <cell r="E489">
            <v>83040</v>
          </cell>
        </row>
        <row r="490">
          <cell r="A490" t="str">
            <v>MAT,389</v>
          </cell>
          <cell r="B490" t="str">
            <v>Tee de HG 2"</v>
          </cell>
          <cell r="C490" t="str">
            <v>Un</v>
          </cell>
          <cell r="D490">
            <v>1</v>
          </cell>
          <cell r="E490">
            <v>17850</v>
          </cell>
        </row>
        <row r="491">
          <cell r="A491" t="str">
            <v>MAT,390</v>
          </cell>
          <cell r="B491" t="str">
            <v>Tee de HG 3"</v>
          </cell>
          <cell r="C491" t="str">
            <v>Un</v>
          </cell>
          <cell r="D491">
            <v>1</v>
          </cell>
          <cell r="E491">
            <v>47600</v>
          </cell>
        </row>
        <row r="492">
          <cell r="A492" t="str">
            <v>MAT,563</v>
          </cell>
          <cell r="B492" t="str">
            <v>Teja española de A. C.</v>
          </cell>
          <cell r="C492" t="str">
            <v>Un</v>
          </cell>
          <cell r="D492">
            <v>1</v>
          </cell>
          <cell r="E492">
            <v>79555</v>
          </cell>
        </row>
        <row r="493">
          <cell r="A493" t="str">
            <v>MAT,497</v>
          </cell>
          <cell r="B493" t="str">
            <v>Teja ondulada de fibrocemento Nº 6</v>
          </cell>
          <cell r="C493" t="str">
            <v>M2</v>
          </cell>
          <cell r="D493">
            <v>1</v>
          </cell>
          <cell r="E493">
            <v>18900</v>
          </cell>
        </row>
        <row r="494">
          <cell r="A494" t="str">
            <v>MAT,391</v>
          </cell>
          <cell r="B494" t="str">
            <v>Teja de barro S l = 0,40 m a = 0,17 m</v>
          </cell>
          <cell r="C494" t="str">
            <v>Un</v>
          </cell>
          <cell r="D494">
            <v>1</v>
          </cell>
          <cell r="E494">
            <v>1350</v>
          </cell>
        </row>
        <row r="495">
          <cell r="A495" t="str">
            <v>MAT,392</v>
          </cell>
          <cell r="B495" t="str">
            <v>Teja ondulada transparente policarbonato</v>
          </cell>
          <cell r="C495" t="str">
            <v>M2</v>
          </cell>
          <cell r="D495">
            <v>1</v>
          </cell>
          <cell r="E495">
            <v>51341</v>
          </cell>
        </row>
        <row r="496">
          <cell r="A496" t="str">
            <v>MAT,393</v>
          </cell>
          <cell r="B496" t="str">
            <v>Teja termoacústica UPVC 2,5 mm, azul, roja, verde o blanca</v>
          </cell>
          <cell r="C496" t="str">
            <v>M2</v>
          </cell>
          <cell r="D496">
            <v>1</v>
          </cell>
          <cell r="E496">
            <v>86900</v>
          </cell>
        </row>
        <row r="497">
          <cell r="A497" t="str">
            <v>MAT,394</v>
          </cell>
          <cell r="B497" t="str">
            <v>Tela de cerramiento a = 2,10 m (rollo por 100 m)</v>
          </cell>
          <cell r="C497" t="str">
            <v>M2</v>
          </cell>
          <cell r="D497">
            <v>1</v>
          </cell>
          <cell r="E497">
            <v>1723.33</v>
          </cell>
        </row>
        <row r="498">
          <cell r="A498" t="str">
            <v>MAT,166</v>
          </cell>
          <cell r="B498" t="str">
            <v>Teja zinc ondulada 2,13 x 0,80 m calibre 24</v>
          </cell>
          <cell r="C498" t="str">
            <v>M2</v>
          </cell>
          <cell r="D498">
            <v>1</v>
          </cell>
          <cell r="E498">
            <v>13240</v>
          </cell>
        </row>
        <row r="499">
          <cell r="A499" t="str">
            <v>MAT,395</v>
          </cell>
          <cell r="B499" t="str">
            <v>Tela para protección de edificios</v>
          </cell>
          <cell r="C499" t="str">
            <v>M2</v>
          </cell>
          <cell r="D499">
            <v>1</v>
          </cell>
          <cell r="E499">
            <v>1846</v>
          </cell>
        </row>
        <row r="500">
          <cell r="A500" t="str">
            <v>MAT,396</v>
          </cell>
          <cell r="B500" t="str">
            <v>Telera de 3,5 x 24 cm x 2,9 m de sajo</v>
          </cell>
          <cell r="C500" t="str">
            <v>M</v>
          </cell>
          <cell r="D500">
            <v>1</v>
          </cell>
          <cell r="E500">
            <v>13287</v>
          </cell>
        </row>
        <row r="501">
          <cell r="A501" t="str">
            <v>MAT,397</v>
          </cell>
          <cell r="B501" t="str">
            <v>Tierra no vegetal</v>
          </cell>
          <cell r="C501" t="str">
            <v>M3</v>
          </cell>
          <cell r="D501">
            <v>1</v>
          </cell>
          <cell r="E501">
            <v>8304</v>
          </cell>
        </row>
        <row r="502">
          <cell r="A502" t="str">
            <v>MAT,398</v>
          </cell>
          <cell r="B502" t="str">
            <v>Tierra vegetal</v>
          </cell>
          <cell r="C502" t="str">
            <v>M3</v>
          </cell>
          <cell r="D502">
            <v>1</v>
          </cell>
          <cell r="E502">
            <v>25950</v>
          </cell>
        </row>
        <row r="503">
          <cell r="A503" t="str">
            <v>MAT,399</v>
          </cell>
          <cell r="B503" t="str">
            <v xml:space="preserve">Timbre ding dong </v>
          </cell>
          <cell r="C503" t="str">
            <v>Un</v>
          </cell>
          <cell r="D503">
            <v>1</v>
          </cell>
          <cell r="E503">
            <v>25100</v>
          </cell>
        </row>
        <row r="504">
          <cell r="A504" t="str">
            <v>MAT,400</v>
          </cell>
          <cell r="B504" t="str">
            <v>Toma corriente doble polo a tierra</v>
          </cell>
          <cell r="C504" t="str">
            <v>Un</v>
          </cell>
          <cell r="D504">
            <v>1</v>
          </cell>
          <cell r="E504">
            <v>11345</v>
          </cell>
        </row>
        <row r="505">
          <cell r="A505" t="str">
            <v>MAT,401</v>
          </cell>
          <cell r="B505" t="str">
            <v>Toma corriente doble polo regulado a tierra</v>
          </cell>
          <cell r="C505" t="str">
            <v>Un</v>
          </cell>
          <cell r="D505">
            <v>1</v>
          </cell>
          <cell r="E505">
            <v>25900</v>
          </cell>
        </row>
        <row r="506">
          <cell r="A506" t="str">
            <v>MAT,402</v>
          </cell>
          <cell r="B506" t="str">
            <v>Toma especial estufa</v>
          </cell>
          <cell r="C506" t="str">
            <v>Un</v>
          </cell>
          <cell r="D506">
            <v>1</v>
          </cell>
          <cell r="E506">
            <v>21755</v>
          </cell>
        </row>
        <row r="507">
          <cell r="A507" t="str">
            <v>MAT,403</v>
          </cell>
          <cell r="B507" t="str">
            <v>Toma telefónico de 4 conductos</v>
          </cell>
          <cell r="C507" t="str">
            <v>Un</v>
          </cell>
          <cell r="D507">
            <v>1</v>
          </cell>
          <cell r="E507">
            <v>21300</v>
          </cell>
        </row>
        <row r="508">
          <cell r="A508" t="str">
            <v>MAT,404</v>
          </cell>
          <cell r="B508" t="str">
            <v>Toma terminal coaxial tv americano. 75 OHM</v>
          </cell>
          <cell r="C508" t="str">
            <v>Un</v>
          </cell>
          <cell r="D508">
            <v>1</v>
          </cell>
          <cell r="E508">
            <v>14960</v>
          </cell>
        </row>
        <row r="509">
          <cell r="A509" t="str">
            <v>MAT,405</v>
          </cell>
          <cell r="B509" t="str">
            <v xml:space="preserve">Tornillo autoperforante </v>
          </cell>
          <cell r="C509" t="str">
            <v>Un</v>
          </cell>
          <cell r="D509">
            <v>1</v>
          </cell>
          <cell r="E509">
            <v>211</v>
          </cell>
        </row>
        <row r="510">
          <cell r="A510" t="str">
            <v>MAT,406</v>
          </cell>
          <cell r="B510" t="str">
            <v>Tornillo drywall 6 x 1"</v>
          </cell>
          <cell r="C510" t="str">
            <v>Un</v>
          </cell>
          <cell r="D510">
            <v>1</v>
          </cell>
          <cell r="E510">
            <v>27</v>
          </cell>
        </row>
        <row r="511">
          <cell r="A511" t="str">
            <v>MAT,407</v>
          </cell>
          <cell r="B511" t="str">
            <v>Tornillo estructura drywall 8 x 1/2"</v>
          </cell>
          <cell r="C511" t="str">
            <v>Un</v>
          </cell>
          <cell r="D511">
            <v>1</v>
          </cell>
          <cell r="E511">
            <v>43</v>
          </cell>
        </row>
        <row r="512">
          <cell r="A512" t="str">
            <v>MAT,408</v>
          </cell>
          <cell r="B512" t="str">
            <v>Tornillos de fijación canaleta 90</v>
          </cell>
          <cell r="C512" t="str">
            <v>Un</v>
          </cell>
          <cell r="D512">
            <v>1</v>
          </cell>
          <cell r="E512">
            <v>5293.8</v>
          </cell>
        </row>
        <row r="513">
          <cell r="A513" t="str">
            <v>MAT,511</v>
          </cell>
          <cell r="B513" t="str">
            <v>Tope para puerta (caucho - resorte)</v>
          </cell>
          <cell r="C513" t="str">
            <v>Un</v>
          </cell>
          <cell r="D513">
            <v>1</v>
          </cell>
          <cell r="E513">
            <v>6900</v>
          </cell>
        </row>
        <row r="514">
          <cell r="A514" t="str">
            <v>MAT,484</v>
          </cell>
          <cell r="B514" t="str">
            <v>Válvula de 3" sello elástico extremo liso o junta hidráulica PVC</v>
          </cell>
          <cell r="C514" t="str">
            <v>Un</v>
          </cell>
          <cell r="D514">
            <v>1</v>
          </cell>
          <cell r="E514">
            <v>425580</v>
          </cell>
        </row>
        <row r="515">
          <cell r="A515" t="str">
            <v>MAT,409</v>
          </cell>
          <cell r="B515" t="str">
            <v>Trampa de grasa 250 lt</v>
          </cell>
          <cell r="C515" t="str">
            <v>Un</v>
          </cell>
          <cell r="D515">
            <v>1</v>
          </cell>
          <cell r="E515">
            <v>474800</v>
          </cell>
        </row>
        <row r="516">
          <cell r="A516" t="str">
            <v>MAT,410</v>
          </cell>
          <cell r="B516" t="str">
            <v xml:space="preserve">Triturado </v>
          </cell>
          <cell r="C516" t="str">
            <v>M3</v>
          </cell>
          <cell r="D516">
            <v>1</v>
          </cell>
          <cell r="E516">
            <v>54333</v>
          </cell>
        </row>
        <row r="517">
          <cell r="A517" t="str">
            <v>MAT,411</v>
          </cell>
          <cell r="B517" t="str">
            <v>Tubería CPVC de 1/2" 100 psi</v>
          </cell>
          <cell r="C517" t="str">
            <v>M</v>
          </cell>
          <cell r="D517">
            <v>1</v>
          </cell>
          <cell r="E517">
            <v>5971</v>
          </cell>
        </row>
        <row r="518">
          <cell r="A518" t="str">
            <v>MAT,412</v>
          </cell>
          <cell r="B518" t="str">
            <v>Tubería de concreto vibrada de 10" unión caucho C 2</v>
          </cell>
          <cell r="C518" t="str">
            <v>M</v>
          </cell>
          <cell r="D518">
            <v>1</v>
          </cell>
          <cell r="E518">
            <v>32575</v>
          </cell>
        </row>
        <row r="519">
          <cell r="A519" t="str">
            <v>MAT,413</v>
          </cell>
          <cell r="B519" t="str">
            <v>Tubería de concreto vibrada de 12" unión caucho C 2</v>
          </cell>
          <cell r="C519" t="str">
            <v>M</v>
          </cell>
          <cell r="D519">
            <v>1</v>
          </cell>
          <cell r="E519">
            <v>44914</v>
          </cell>
        </row>
        <row r="520">
          <cell r="A520" t="str">
            <v>MAT,414</v>
          </cell>
          <cell r="B520" t="str">
            <v>Tubería de concreto vibrada de 15" unión caucho C 2</v>
          </cell>
          <cell r="C520" t="str">
            <v>M</v>
          </cell>
          <cell r="D520">
            <v>1</v>
          </cell>
          <cell r="E520">
            <v>77112</v>
          </cell>
        </row>
        <row r="521">
          <cell r="A521" t="str">
            <v>MAT,415</v>
          </cell>
          <cell r="B521" t="str">
            <v>Tubería de concreto vibrada de 16" unión caucho C 2</v>
          </cell>
          <cell r="C521" t="str">
            <v>M</v>
          </cell>
          <cell r="D521">
            <v>1</v>
          </cell>
          <cell r="E521">
            <v>75594</v>
          </cell>
        </row>
        <row r="522">
          <cell r="A522" t="str">
            <v>MAT,416</v>
          </cell>
          <cell r="B522" t="str">
            <v>Tubería de concreto vibrada de 18" unión caucho C 2</v>
          </cell>
          <cell r="C522" t="str">
            <v>M</v>
          </cell>
          <cell r="D522">
            <v>1</v>
          </cell>
          <cell r="E522">
            <v>109156</v>
          </cell>
        </row>
        <row r="523">
          <cell r="A523" t="str">
            <v>MAT,417</v>
          </cell>
          <cell r="B523" t="str">
            <v>Tubería de concreto vibrada de 21" unión caucho C 2</v>
          </cell>
          <cell r="C523" t="str">
            <v>M</v>
          </cell>
          <cell r="D523">
            <v>1</v>
          </cell>
          <cell r="E523">
            <v>133525</v>
          </cell>
        </row>
        <row r="524">
          <cell r="A524" t="str">
            <v>MAT,418</v>
          </cell>
          <cell r="B524" t="str">
            <v>Tubería de concreto vibrada de 24" unión caucho C 2</v>
          </cell>
          <cell r="C524" t="str">
            <v>M</v>
          </cell>
          <cell r="D524">
            <v>1</v>
          </cell>
          <cell r="E524">
            <v>181250</v>
          </cell>
        </row>
        <row r="525">
          <cell r="A525" t="str">
            <v>MAT,419</v>
          </cell>
          <cell r="B525" t="str">
            <v>Tubería de concreto vibrada de 8" unión caucho C 2</v>
          </cell>
          <cell r="C525" t="str">
            <v>M</v>
          </cell>
          <cell r="D525">
            <v>1</v>
          </cell>
          <cell r="E525">
            <v>27261</v>
          </cell>
        </row>
        <row r="526">
          <cell r="A526" t="str">
            <v>MAT,420</v>
          </cell>
          <cell r="B526" t="str">
            <v>Tubería de concreto vibrada reforzada de 24" unión caucho C 3</v>
          </cell>
          <cell r="C526" t="str">
            <v>M</v>
          </cell>
          <cell r="D526">
            <v>1</v>
          </cell>
          <cell r="E526">
            <v>245251</v>
          </cell>
        </row>
        <row r="527">
          <cell r="A527" t="str">
            <v>MAT,421</v>
          </cell>
          <cell r="B527" t="str">
            <v>Tubería de concreto vibrada reforzada de 30" unión caucho C 3</v>
          </cell>
          <cell r="C527" t="str">
            <v>M</v>
          </cell>
          <cell r="D527">
            <v>1</v>
          </cell>
          <cell r="E527">
            <v>383039</v>
          </cell>
        </row>
        <row r="528">
          <cell r="A528" t="str">
            <v>MAT,422</v>
          </cell>
          <cell r="B528" t="str">
            <v>Tubería de concreto vibrada reforzada de 36" unión caucho C 3</v>
          </cell>
          <cell r="C528" t="str">
            <v>M</v>
          </cell>
          <cell r="D528">
            <v>1</v>
          </cell>
          <cell r="E528">
            <v>480635</v>
          </cell>
        </row>
        <row r="529">
          <cell r="A529" t="str">
            <v>MAT,423</v>
          </cell>
          <cell r="B529" t="str">
            <v>Tubería de concreto vibrada reforzada de 40" unión caucho C 3</v>
          </cell>
          <cell r="C529" t="str">
            <v>M</v>
          </cell>
          <cell r="D529">
            <v>1</v>
          </cell>
          <cell r="E529">
            <v>544267</v>
          </cell>
        </row>
        <row r="530">
          <cell r="A530" t="str">
            <v>MAT,424</v>
          </cell>
          <cell r="B530" t="str">
            <v>Tubería de concreto vibrada reforzada de 48" unión caucho C 3</v>
          </cell>
          <cell r="C530" t="str">
            <v>M</v>
          </cell>
          <cell r="D530">
            <v>1</v>
          </cell>
          <cell r="E530">
            <v>733498</v>
          </cell>
        </row>
        <row r="531">
          <cell r="A531" t="str">
            <v>MAT,425</v>
          </cell>
          <cell r="B531" t="str">
            <v>Tubería de concreto vibrada reforzada de 52" unión caucho C 3</v>
          </cell>
          <cell r="C531" t="str">
            <v>M</v>
          </cell>
          <cell r="D531">
            <v>1</v>
          </cell>
          <cell r="E531">
            <v>869470</v>
          </cell>
        </row>
        <row r="532">
          <cell r="A532" t="str">
            <v>MAT,426</v>
          </cell>
          <cell r="B532" t="str">
            <v>Tubería de concreto vibrada reforzada de 60" unión caucho C 3</v>
          </cell>
          <cell r="C532" t="str">
            <v>M</v>
          </cell>
          <cell r="D532">
            <v>1</v>
          </cell>
          <cell r="E532">
            <v>993842</v>
          </cell>
        </row>
        <row r="533">
          <cell r="A533" t="str">
            <v>MAT,519</v>
          </cell>
          <cell r="B533" t="str">
            <v>Tubería de HG de 2" calibre 14</v>
          </cell>
          <cell r="C533" t="str">
            <v>M</v>
          </cell>
          <cell r="D533">
            <v>1</v>
          </cell>
          <cell r="E533">
            <v>67500</v>
          </cell>
        </row>
        <row r="534">
          <cell r="A534" t="str">
            <v>MAT,427</v>
          </cell>
          <cell r="B534" t="str">
            <v>Tubería de HG de 3"</v>
          </cell>
          <cell r="C534" t="str">
            <v>M</v>
          </cell>
          <cell r="D534">
            <v>1</v>
          </cell>
          <cell r="E534">
            <v>58500</v>
          </cell>
        </row>
        <row r="535">
          <cell r="A535" t="str">
            <v>MAT,428</v>
          </cell>
          <cell r="B535" t="str">
            <v>Tubería galvanizada para cerramiento de 1 1/2" x 6 m</v>
          </cell>
          <cell r="C535" t="str">
            <v>M</v>
          </cell>
          <cell r="D535">
            <v>1</v>
          </cell>
          <cell r="E535">
            <v>13883.333333333334</v>
          </cell>
        </row>
        <row r="536">
          <cell r="A536" t="str">
            <v>MAT,429</v>
          </cell>
          <cell r="B536" t="str">
            <v>Tubería PF + UAD 1/2" (manguera)</v>
          </cell>
          <cell r="C536" t="str">
            <v>M</v>
          </cell>
          <cell r="D536">
            <v>1</v>
          </cell>
          <cell r="E536">
            <v>3332</v>
          </cell>
        </row>
        <row r="537">
          <cell r="A537" t="str">
            <v>MAT,430</v>
          </cell>
          <cell r="B537" t="str">
            <v>Tubería PVC acueducto unión platino de 2" rde 21</v>
          </cell>
          <cell r="C537" t="str">
            <v>M</v>
          </cell>
          <cell r="D537">
            <v>1</v>
          </cell>
          <cell r="E537">
            <v>16065</v>
          </cell>
        </row>
        <row r="538">
          <cell r="A538" t="str">
            <v>MAT,503</v>
          </cell>
          <cell r="B538" t="str">
            <v>Tubería PVC acueducto unión platino de 2 1/2" rde 21</v>
          </cell>
          <cell r="C538" t="str">
            <v>M</v>
          </cell>
          <cell r="D538">
            <v>1</v>
          </cell>
          <cell r="E538">
            <v>27965</v>
          </cell>
        </row>
        <row r="539">
          <cell r="A539" t="str">
            <v>MAT,431</v>
          </cell>
          <cell r="B539" t="str">
            <v>Tubería PVC acueducto unión platino de 3" rde 21</v>
          </cell>
          <cell r="C539" t="str">
            <v>M</v>
          </cell>
          <cell r="D539">
            <v>1</v>
          </cell>
          <cell r="E539">
            <v>39984</v>
          </cell>
        </row>
        <row r="540">
          <cell r="A540" t="str">
            <v>MAT,432</v>
          </cell>
          <cell r="B540" t="str">
            <v>Tubería PVC acueducto unión platino de 4" rde 21</v>
          </cell>
          <cell r="C540" t="str">
            <v>M</v>
          </cell>
          <cell r="D540">
            <v>1</v>
          </cell>
          <cell r="E540">
            <v>57477</v>
          </cell>
        </row>
        <row r="541">
          <cell r="A541" t="str">
            <v>MAT,433</v>
          </cell>
          <cell r="B541" t="str">
            <v>Tubería PVC acueducto unión platino de 6" rde 21</v>
          </cell>
          <cell r="C541" t="str">
            <v>M</v>
          </cell>
          <cell r="D541">
            <v>1</v>
          </cell>
          <cell r="E541">
            <v>118286</v>
          </cell>
        </row>
        <row r="542">
          <cell r="A542" t="str">
            <v>MAT,434</v>
          </cell>
          <cell r="B542" t="str">
            <v>Tubería PVC acueducto unión platino de 8" rde 21</v>
          </cell>
          <cell r="C542" t="str">
            <v>M</v>
          </cell>
          <cell r="D542">
            <v>1</v>
          </cell>
          <cell r="E542">
            <v>199920</v>
          </cell>
        </row>
        <row r="543">
          <cell r="A543" t="str">
            <v>MAT,435</v>
          </cell>
          <cell r="B543" t="str">
            <v>Tubería PVC agua lluvia cuadrada</v>
          </cell>
          <cell r="C543" t="str">
            <v>M</v>
          </cell>
          <cell r="D543">
            <v>1</v>
          </cell>
          <cell r="E543">
            <v>28000</v>
          </cell>
        </row>
        <row r="544">
          <cell r="A544" t="str">
            <v>MAT,436</v>
          </cell>
          <cell r="B544" t="str">
            <v>Tubería PVC agua lluvia de 2"</v>
          </cell>
          <cell r="C544" t="str">
            <v>M</v>
          </cell>
          <cell r="D544">
            <v>1</v>
          </cell>
          <cell r="E544">
            <v>10591</v>
          </cell>
        </row>
        <row r="545">
          <cell r="A545" t="str">
            <v>MAT,437</v>
          </cell>
          <cell r="B545" t="str">
            <v>Tubería PVC agua lluvia de 3"</v>
          </cell>
          <cell r="C545" t="str">
            <v>M</v>
          </cell>
          <cell r="D545">
            <v>1</v>
          </cell>
          <cell r="E545">
            <v>15037</v>
          </cell>
        </row>
        <row r="546">
          <cell r="A546" t="str">
            <v>MAT,438</v>
          </cell>
          <cell r="B546" t="str">
            <v>Tubería PVC agua lluvia de 4"</v>
          </cell>
          <cell r="C546" t="str">
            <v>M</v>
          </cell>
          <cell r="D546">
            <v>1</v>
          </cell>
          <cell r="E546">
            <v>24336</v>
          </cell>
        </row>
        <row r="547">
          <cell r="A547" t="str">
            <v>MAT,439</v>
          </cell>
          <cell r="B547" t="str">
            <v>Tubería PVC conduit de 1/2"</v>
          </cell>
          <cell r="C547" t="str">
            <v>M</v>
          </cell>
          <cell r="D547">
            <v>1</v>
          </cell>
          <cell r="E547">
            <v>1830</v>
          </cell>
        </row>
        <row r="548">
          <cell r="A548" t="str">
            <v>MAT,440</v>
          </cell>
          <cell r="B548" t="str">
            <v>Tubería PVC corrugada perforada de 65 mm (2 1/2")</v>
          </cell>
          <cell r="C548" t="str">
            <v>M</v>
          </cell>
          <cell r="D548">
            <v>1</v>
          </cell>
          <cell r="E548">
            <v>22491</v>
          </cell>
        </row>
        <row r="549">
          <cell r="A549" t="str">
            <v>MAT,441</v>
          </cell>
          <cell r="B549" t="str">
            <v>Tubería PVC corrugada perforada de 100 mm (4")</v>
          </cell>
          <cell r="C549" t="str">
            <v>M</v>
          </cell>
          <cell r="D549">
            <v>1</v>
          </cell>
          <cell r="E549">
            <v>27132</v>
          </cell>
        </row>
        <row r="550">
          <cell r="A550" t="str">
            <v>MAT,442</v>
          </cell>
          <cell r="B550" t="str">
            <v>Tubería PVC corrugada perforada de 160 mm (6")</v>
          </cell>
          <cell r="C550" t="str">
            <v>M</v>
          </cell>
          <cell r="D550">
            <v>1</v>
          </cell>
          <cell r="E550">
            <v>57715</v>
          </cell>
        </row>
        <row r="551">
          <cell r="A551" t="str">
            <v>MAT,443</v>
          </cell>
          <cell r="B551" t="str">
            <v>Tubería PVC corrugada perforada de 200 mm (8")</v>
          </cell>
          <cell r="C551" t="str">
            <v>M</v>
          </cell>
          <cell r="D551">
            <v>1</v>
          </cell>
          <cell r="E551">
            <v>131904</v>
          </cell>
        </row>
        <row r="552">
          <cell r="A552" t="str">
            <v>MAT,447</v>
          </cell>
          <cell r="B552" t="str">
            <v>Tubería PVC de alcantarillado de pared estructural d =  4", exterior corrugado</v>
          </cell>
          <cell r="C552" t="str">
            <v>M</v>
          </cell>
          <cell r="D552">
            <v>1</v>
          </cell>
          <cell r="E552">
            <v>22050</v>
          </cell>
        </row>
        <row r="553">
          <cell r="A553" t="str">
            <v>MAT,448</v>
          </cell>
          <cell r="B553" t="str">
            <v>Tubería PVC de alcantarillado de pared estructural d =  6", exterior corrugado</v>
          </cell>
          <cell r="C553" t="str">
            <v>M</v>
          </cell>
          <cell r="D553">
            <v>1</v>
          </cell>
          <cell r="E553">
            <v>42668</v>
          </cell>
        </row>
        <row r="554">
          <cell r="A554" t="str">
            <v>MAT,449</v>
          </cell>
          <cell r="B554" t="str">
            <v>Tubería PVC de alcantarillado de pared estructural d =  8", exterior corrugado</v>
          </cell>
          <cell r="C554" t="str">
            <v>M</v>
          </cell>
          <cell r="D554">
            <v>1</v>
          </cell>
          <cell r="E554">
            <v>60994</v>
          </cell>
        </row>
        <row r="555">
          <cell r="A555" t="str">
            <v>MAT,444</v>
          </cell>
          <cell r="B555" t="str">
            <v>Tubería PVC de alcantarillado de pared estructural d =  10", exterior corrugado</v>
          </cell>
          <cell r="C555" t="str">
            <v>M</v>
          </cell>
          <cell r="D555">
            <v>1</v>
          </cell>
          <cell r="E555">
            <v>89084</v>
          </cell>
        </row>
        <row r="556">
          <cell r="A556" t="str">
            <v>MAT,445</v>
          </cell>
          <cell r="B556" t="str">
            <v>Tubería PVC de alcantarillado de pared estructural d =  12", exterior corrugado</v>
          </cell>
          <cell r="C556" t="str">
            <v>M</v>
          </cell>
          <cell r="D556">
            <v>1</v>
          </cell>
          <cell r="E556">
            <v>128187</v>
          </cell>
        </row>
        <row r="557">
          <cell r="A557" t="str">
            <v>MAT,446</v>
          </cell>
          <cell r="B557" t="str">
            <v>Tubería PVC de alcantarillado de pared estructural d =  16", exterior corrugado</v>
          </cell>
          <cell r="C557" t="str">
            <v>M</v>
          </cell>
          <cell r="D557">
            <v>1</v>
          </cell>
          <cell r="E557">
            <v>234966</v>
          </cell>
        </row>
        <row r="558">
          <cell r="A558" t="str">
            <v>MAT,541</v>
          </cell>
          <cell r="B558" t="str">
            <v>Tubería PVC de alcantarillado de pared estructural d = 24", exterior corrugado</v>
          </cell>
          <cell r="C558" t="str">
            <v>m</v>
          </cell>
          <cell r="D558">
            <v>1</v>
          </cell>
          <cell r="E558">
            <v>543949</v>
          </cell>
        </row>
        <row r="559">
          <cell r="A559" t="str">
            <v>MAT,450</v>
          </cell>
          <cell r="B559" t="str">
            <v>Tubería PVC de alcantarillado de pared estructural d = 27", exterior corrugado</v>
          </cell>
          <cell r="C559" t="str">
            <v>M</v>
          </cell>
          <cell r="D559">
            <v>1</v>
          </cell>
          <cell r="E559">
            <v>649119</v>
          </cell>
        </row>
        <row r="560">
          <cell r="A560" t="str">
            <v>MAT,451</v>
          </cell>
          <cell r="B560" t="str">
            <v>Tubería PVC de alcantarillado de pared estructural d = 30", exterior corrugado</v>
          </cell>
          <cell r="C560" t="str">
            <v>M</v>
          </cell>
          <cell r="D560">
            <v>1</v>
          </cell>
          <cell r="E560">
            <v>810037</v>
          </cell>
        </row>
        <row r="561">
          <cell r="A561" t="str">
            <v>MAT,452</v>
          </cell>
          <cell r="B561" t="str">
            <v>Tubería PVC de alcantarillado de pared estructural d = 36", exterior corrugado</v>
          </cell>
          <cell r="C561" t="str">
            <v>M</v>
          </cell>
          <cell r="D561">
            <v>1</v>
          </cell>
          <cell r="E561">
            <v>1503529</v>
          </cell>
        </row>
        <row r="562">
          <cell r="A562" t="str">
            <v>MAT,453</v>
          </cell>
          <cell r="B562" t="str">
            <v>Tubería PVC de alcantarillado de pared estructural d = 42", exterior corrugado</v>
          </cell>
          <cell r="C562" t="str">
            <v>M</v>
          </cell>
          <cell r="D562">
            <v>1</v>
          </cell>
          <cell r="E562">
            <v>2361667</v>
          </cell>
        </row>
        <row r="563">
          <cell r="A563" t="str">
            <v>MAT,564</v>
          </cell>
          <cell r="B563" t="str">
            <v>Tubería PVC de alcantarillado de pared estructural d = 45", interior y exterior  liso</v>
          </cell>
          <cell r="C563" t="str">
            <v>M</v>
          </cell>
          <cell r="D563">
            <v>1</v>
          </cell>
          <cell r="E563">
            <v>2140702</v>
          </cell>
        </row>
        <row r="564">
          <cell r="A564" t="str">
            <v>MAT,454</v>
          </cell>
          <cell r="B564" t="str">
            <v>Tubería PVC de alcantarillado de pared estructural d = 48", exterior liso</v>
          </cell>
          <cell r="C564" t="str">
            <v>M</v>
          </cell>
          <cell r="D564">
            <v>1</v>
          </cell>
          <cell r="E564">
            <v>2609669</v>
          </cell>
        </row>
        <row r="565">
          <cell r="A565" t="str">
            <v>MAT,455</v>
          </cell>
          <cell r="B565" t="str">
            <v>Tubería PVC de alcantarillado de pared estructural d = 51", exterior liso</v>
          </cell>
          <cell r="C565" t="str">
            <v>M</v>
          </cell>
          <cell r="D565">
            <v>1</v>
          </cell>
          <cell r="E565">
            <v>2486102</v>
          </cell>
        </row>
        <row r="566">
          <cell r="A566" t="str">
            <v>MAT,456</v>
          </cell>
          <cell r="B566" t="str">
            <v>Tubería PVC de alcantarillado de pared estructural d = 54", exterior liso</v>
          </cell>
          <cell r="C566" t="str">
            <v>M</v>
          </cell>
          <cell r="D566">
            <v>1</v>
          </cell>
          <cell r="E566">
            <v>2617213</v>
          </cell>
        </row>
        <row r="567">
          <cell r="A567" t="str">
            <v>MAT,457</v>
          </cell>
          <cell r="B567" t="str">
            <v>Tubería PVC de alcantarillado de pared estructural d = 57", exterior liso</v>
          </cell>
          <cell r="C567" t="str">
            <v>M</v>
          </cell>
          <cell r="D567">
            <v>1</v>
          </cell>
          <cell r="E567">
            <v>2900000</v>
          </cell>
        </row>
        <row r="568">
          <cell r="A568" t="str">
            <v>MAT,458</v>
          </cell>
          <cell r="B568" t="str">
            <v>Tubería PVC de alcantarillado de pared estructural d = 60", exterior liso</v>
          </cell>
          <cell r="C568" t="str">
            <v>M</v>
          </cell>
          <cell r="D568">
            <v>1</v>
          </cell>
          <cell r="E568">
            <v>3141666</v>
          </cell>
        </row>
        <row r="569">
          <cell r="A569" t="str">
            <v>MAT,459</v>
          </cell>
          <cell r="B569" t="str">
            <v>Tubería PVC de ventilación de 2"</v>
          </cell>
          <cell r="C569" t="str">
            <v>M</v>
          </cell>
          <cell r="D569">
            <v>1</v>
          </cell>
          <cell r="E569">
            <v>8433</v>
          </cell>
        </row>
        <row r="570">
          <cell r="A570" t="str">
            <v>MAT,460</v>
          </cell>
          <cell r="B570" t="str">
            <v>Tubería PVC de ventilación de 3"</v>
          </cell>
          <cell r="C570" t="str">
            <v>M</v>
          </cell>
          <cell r="D570">
            <v>1</v>
          </cell>
          <cell r="E570">
            <v>11075</v>
          </cell>
        </row>
        <row r="571">
          <cell r="A571" t="str">
            <v>MAT,461</v>
          </cell>
          <cell r="B571" t="str">
            <v>Tubería PVC presión de 1 1/2" rde 21</v>
          </cell>
          <cell r="C571" t="str">
            <v>M</v>
          </cell>
          <cell r="D571">
            <v>1</v>
          </cell>
          <cell r="E571">
            <v>9856</v>
          </cell>
        </row>
        <row r="572">
          <cell r="A572" t="str">
            <v>MAT,462</v>
          </cell>
          <cell r="B572" t="str">
            <v>Tubería PVC presión de 1 1/4" rde 21</v>
          </cell>
          <cell r="C572" t="str">
            <v>M</v>
          </cell>
          <cell r="D572">
            <v>1</v>
          </cell>
          <cell r="E572">
            <v>7549</v>
          </cell>
        </row>
        <row r="573">
          <cell r="A573" t="str">
            <v>MAT,463</v>
          </cell>
          <cell r="B573" t="str">
            <v>Tubería PVC presión de 1" rde 21</v>
          </cell>
          <cell r="C573" t="str">
            <v>M</v>
          </cell>
          <cell r="D573">
            <v>1</v>
          </cell>
          <cell r="E573">
            <v>4191</v>
          </cell>
        </row>
        <row r="574">
          <cell r="A574" t="str">
            <v>MAT,464</v>
          </cell>
          <cell r="B574" t="str">
            <v>Tubería PVC presión de 1/2" rde 9</v>
          </cell>
          <cell r="C574" t="str">
            <v>M</v>
          </cell>
          <cell r="D574">
            <v>1</v>
          </cell>
          <cell r="E574">
            <v>4165</v>
          </cell>
        </row>
        <row r="575">
          <cell r="A575" t="str">
            <v>MAT,465</v>
          </cell>
          <cell r="B575" t="str">
            <v>Tubería PVC presión de 2" rde 21</v>
          </cell>
          <cell r="C575" t="str">
            <v>M</v>
          </cell>
          <cell r="D575">
            <v>1</v>
          </cell>
          <cell r="E575">
            <v>18921</v>
          </cell>
        </row>
        <row r="576">
          <cell r="A576" t="str">
            <v>MAT,466</v>
          </cell>
          <cell r="B576" t="str">
            <v>Tubería PVC presión de 3" rde 21</v>
          </cell>
          <cell r="C576" t="str">
            <v>M</v>
          </cell>
          <cell r="D576">
            <v>1</v>
          </cell>
          <cell r="E576">
            <v>40912</v>
          </cell>
        </row>
        <row r="577">
          <cell r="A577" t="str">
            <v>MAT,467</v>
          </cell>
          <cell r="B577" t="str">
            <v>Tubería PVC presión de 3/4" rde 21</v>
          </cell>
          <cell r="C577" t="str">
            <v>M</v>
          </cell>
          <cell r="D577">
            <v>1</v>
          </cell>
          <cell r="E577">
            <v>3749</v>
          </cell>
        </row>
        <row r="578">
          <cell r="A578" t="str">
            <v>MAT,468</v>
          </cell>
          <cell r="B578" t="str">
            <v>Tubería PVC sanitaria de 2"</v>
          </cell>
          <cell r="C578" t="str">
            <v>M</v>
          </cell>
          <cell r="D578">
            <v>1</v>
          </cell>
          <cell r="E578">
            <v>15122</v>
          </cell>
        </row>
        <row r="579">
          <cell r="A579" t="str">
            <v>MAT,469</v>
          </cell>
          <cell r="B579" t="str">
            <v>Tubería PVC sanitaria de 3"</v>
          </cell>
          <cell r="C579" t="str">
            <v>M</v>
          </cell>
          <cell r="D579">
            <v>1</v>
          </cell>
          <cell r="E579">
            <v>22586</v>
          </cell>
        </row>
        <row r="580">
          <cell r="A580" t="str">
            <v>MAT,470</v>
          </cell>
          <cell r="B580" t="str">
            <v>Tubería PVC sanitaria de 4"</v>
          </cell>
          <cell r="C580" t="str">
            <v>M</v>
          </cell>
          <cell r="D580">
            <v>1</v>
          </cell>
          <cell r="E580">
            <v>31765</v>
          </cell>
        </row>
        <row r="581">
          <cell r="A581" t="str">
            <v>MAT,471</v>
          </cell>
          <cell r="B581" t="str">
            <v>Tubería PVC sanitaria de 6"</v>
          </cell>
          <cell r="C581" t="str">
            <v>M</v>
          </cell>
          <cell r="D581">
            <v>1</v>
          </cell>
          <cell r="E581">
            <v>66655</v>
          </cell>
        </row>
        <row r="582">
          <cell r="A582" t="str">
            <v>MAT,472</v>
          </cell>
          <cell r="B582" t="str">
            <v>Tubo cerramiento galvanizado 1 1/2 pg x 1.5 mm x 6 m tipo Acesco</v>
          </cell>
          <cell r="C582" t="str">
            <v>Un</v>
          </cell>
          <cell r="D582">
            <v>1</v>
          </cell>
          <cell r="E582">
            <v>68000</v>
          </cell>
        </row>
        <row r="583">
          <cell r="A583" t="str">
            <v>MAT,473</v>
          </cell>
          <cell r="B583" t="str">
            <v>Unión de reparación de 2 1/2"</v>
          </cell>
          <cell r="C583" t="str">
            <v>Un</v>
          </cell>
          <cell r="D583">
            <v>1</v>
          </cell>
          <cell r="E583">
            <v>37000</v>
          </cell>
        </row>
        <row r="584">
          <cell r="A584" t="str">
            <v>MAT,474</v>
          </cell>
          <cell r="B584" t="str">
            <v>Unión de reparación de 2"</v>
          </cell>
          <cell r="C584" t="str">
            <v>Un</v>
          </cell>
          <cell r="D584">
            <v>1</v>
          </cell>
          <cell r="E584">
            <v>27500</v>
          </cell>
        </row>
        <row r="585">
          <cell r="A585" t="str">
            <v>MAT,475</v>
          </cell>
          <cell r="B585" t="str">
            <v>Unión de reparación de 3"</v>
          </cell>
          <cell r="C585" t="str">
            <v>Un</v>
          </cell>
          <cell r="D585">
            <v>1</v>
          </cell>
          <cell r="E585">
            <v>62114</v>
          </cell>
        </row>
        <row r="586">
          <cell r="A586" t="str">
            <v>MAT,476</v>
          </cell>
          <cell r="B586" t="str">
            <v>Unión de reparación de 4"</v>
          </cell>
          <cell r="C586" t="str">
            <v>Un</v>
          </cell>
          <cell r="D586">
            <v>1</v>
          </cell>
          <cell r="E586">
            <v>95433</v>
          </cell>
        </row>
        <row r="587">
          <cell r="A587" t="str">
            <v>MAT,477</v>
          </cell>
          <cell r="B587" t="str">
            <v>Unión de reparación de 6"</v>
          </cell>
          <cell r="C587" t="str">
            <v>Un</v>
          </cell>
          <cell r="D587">
            <v>1</v>
          </cell>
          <cell r="E587">
            <v>220991</v>
          </cell>
        </row>
        <row r="588">
          <cell r="A588" t="str">
            <v>MAT,478</v>
          </cell>
          <cell r="B588" t="str">
            <v>Unión de reparación de 8"</v>
          </cell>
          <cell r="C588" t="str">
            <v>Un</v>
          </cell>
          <cell r="D588">
            <v>1</v>
          </cell>
          <cell r="E588">
            <v>406335</v>
          </cell>
        </row>
        <row r="589">
          <cell r="A589" t="str">
            <v>MAT,538</v>
          </cell>
          <cell r="B589" t="str">
            <v>Universal PVC 1/2"</v>
          </cell>
          <cell r="C589" t="str">
            <v>Un</v>
          </cell>
          <cell r="D589">
            <v>1</v>
          </cell>
          <cell r="E589">
            <v>4355</v>
          </cell>
        </row>
        <row r="590">
          <cell r="A590" t="str">
            <v>MAT,537</v>
          </cell>
          <cell r="B590" t="str">
            <v>Universal PVC 1"</v>
          </cell>
          <cell r="C590" t="str">
            <v>Un</v>
          </cell>
          <cell r="D590">
            <v>1</v>
          </cell>
          <cell r="E590">
            <v>11674</v>
          </cell>
        </row>
        <row r="591">
          <cell r="A591" t="str">
            <v>MAT,479</v>
          </cell>
          <cell r="B591" t="str">
            <v>Universal PVC 1 1/2"</v>
          </cell>
          <cell r="C591" t="str">
            <v>Un</v>
          </cell>
          <cell r="D591">
            <v>1</v>
          </cell>
          <cell r="E591">
            <v>36168</v>
          </cell>
        </row>
        <row r="592">
          <cell r="A592" t="str">
            <v>MAT,480</v>
          </cell>
          <cell r="B592" t="str">
            <v>Universal PVC 2"</v>
          </cell>
          <cell r="C592" t="str">
            <v>Un</v>
          </cell>
          <cell r="D592">
            <v>1</v>
          </cell>
          <cell r="E592">
            <v>46233</v>
          </cell>
        </row>
        <row r="593">
          <cell r="A593" t="str">
            <v>MAT,481</v>
          </cell>
          <cell r="B593" t="str">
            <v>Universal PVC 3/4"</v>
          </cell>
          <cell r="C593" t="str">
            <v>Un</v>
          </cell>
          <cell r="D593">
            <v>1</v>
          </cell>
          <cell r="E593">
            <v>7723</v>
          </cell>
        </row>
        <row r="594">
          <cell r="A594" t="str">
            <v>MAT,482</v>
          </cell>
          <cell r="B594" t="str">
            <v>Valla en Tela vinílica con malla de poliéster (banner)</v>
          </cell>
          <cell r="C594" t="str">
            <v>M2</v>
          </cell>
          <cell r="D594">
            <v>1</v>
          </cell>
          <cell r="E594">
            <v>60000</v>
          </cell>
        </row>
        <row r="595">
          <cell r="A595" t="str">
            <v>MAT,483</v>
          </cell>
          <cell r="B595" t="str">
            <v>Válvula de 3" sello de bronce extremo liso o junta hidráulica PVC</v>
          </cell>
          <cell r="C595" t="str">
            <v>Un</v>
          </cell>
          <cell r="D595">
            <v>1</v>
          </cell>
          <cell r="E595">
            <v>645807</v>
          </cell>
        </row>
        <row r="596">
          <cell r="A596" t="str">
            <v>MAT,485</v>
          </cell>
          <cell r="B596" t="str">
            <v>Varilla cuadrada de 1/2" para reja</v>
          </cell>
          <cell r="C596" t="str">
            <v>M</v>
          </cell>
          <cell r="D596">
            <v>1</v>
          </cell>
          <cell r="E596">
            <v>5483</v>
          </cell>
        </row>
        <row r="597">
          <cell r="A597" t="str">
            <v>MAT,486</v>
          </cell>
          <cell r="B597" t="str">
            <v>Varilla esqueleto fina</v>
          </cell>
          <cell r="C597" t="str">
            <v>M</v>
          </cell>
          <cell r="D597">
            <v>1</v>
          </cell>
          <cell r="E597">
            <v>1868.4</v>
          </cell>
        </row>
        <row r="598">
          <cell r="A598" t="str">
            <v>MAT,487</v>
          </cell>
          <cell r="B598" t="str">
            <v>Varillón de sajo 3 x 3</v>
          </cell>
          <cell r="C598" t="str">
            <v>M</v>
          </cell>
          <cell r="D598">
            <v>1</v>
          </cell>
          <cell r="E598">
            <v>2595</v>
          </cell>
        </row>
        <row r="599">
          <cell r="A599" t="str">
            <v>MAT,488</v>
          </cell>
          <cell r="B599" t="str">
            <v>Vaselina</v>
          </cell>
          <cell r="C599" t="str">
            <v>Lb</v>
          </cell>
          <cell r="D599">
            <v>1</v>
          </cell>
          <cell r="E599">
            <v>10527</v>
          </cell>
        </row>
        <row r="600">
          <cell r="A600" t="str">
            <v>MAT,489</v>
          </cell>
          <cell r="B600" t="str">
            <v>Ventanería en ángulo de 1" x 1/8", incluye anticorrosivo</v>
          </cell>
          <cell r="C600" t="str">
            <v>M2</v>
          </cell>
          <cell r="D600">
            <v>1</v>
          </cell>
          <cell r="E600">
            <v>100167</v>
          </cell>
        </row>
        <row r="601">
          <cell r="A601" t="str">
            <v>MAT,529</v>
          </cell>
          <cell r="B601" t="str">
            <v>Ventana 1.2 x 1.5 m aluminio Int negro corrediza XO/O vidrio 6 mm Alumina</v>
          </cell>
          <cell r="C601" t="str">
            <v>M2</v>
          </cell>
          <cell r="D601">
            <v>1</v>
          </cell>
          <cell r="E601">
            <v>330833</v>
          </cell>
        </row>
        <row r="602">
          <cell r="A602" t="str">
            <v>MAT,490</v>
          </cell>
          <cell r="B602" t="str">
            <v>Ventanería metálica en lámina C 20 de seguridad, incluye anticorrosivo</v>
          </cell>
          <cell r="C602" t="str">
            <v>M2</v>
          </cell>
          <cell r="D602">
            <v>1</v>
          </cell>
          <cell r="E602">
            <v>128296.8</v>
          </cell>
        </row>
        <row r="603">
          <cell r="A603" t="str">
            <v>MAT,491</v>
          </cell>
          <cell r="B603" t="str">
            <v>Ventanería metálica en lámina C 20, incluye anticorrosivo</v>
          </cell>
          <cell r="C603" t="str">
            <v>M2</v>
          </cell>
          <cell r="D603">
            <v>1</v>
          </cell>
          <cell r="E603">
            <v>185000</v>
          </cell>
        </row>
        <row r="604">
          <cell r="A604" t="str">
            <v>MAT,492</v>
          </cell>
          <cell r="B604" t="str">
            <v>Vidrio de 4 mm esmerilado</v>
          </cell>
          <cell r="C604" t="str">
            <v>M2</v>
          </cell>
          <cell r="D604">
            <v>1</v>
          </cell>
          <cell r="E604">
            <v>39444</v>
          </cell>
        </row>
        <row r="605">
          <cell r="A605" t="str">
            <v>MAT,493</v>
          </cell>
          <cell r="B605" t="str">
            <v>Vidrio de 4 mm transparente</v>
          </cell>
          <cell r="C605" t="str">
            <v>M2</v>
          </cell>
          <cell r="D605">
            <v>1</v>
          </cell>
          <cell r="E605">
            <v>30714</v>
          </cell>
        </row>
        <row r="606">
          <cell r="A606" t="str">
            <v>MAT,494</v>
          </cell>
          <cell r="B606" t="str">
            <v>Vigueta principal en 2,4 m</v>
          </cell>
          <cell r="C606" t="str">
            <v>Un</v>
          </cell>
          <cell r="D606">
            <v>1</v>
          </cell>
          <cell r="E606">
            <v>5416</v>
          </cell>
        </row>
        <row r="607">
          <cell r="A607" t="str">
            <v>MAT,495</v>
          </cell>
          <cell r="B607" t="str">
            <v>Yeso</v>
          </cell>
          <cell r="C607" t="str">
            <v>Kg</v>
          </cell>
          <cell r="D607">
            <v>1</v>
          </cell>
          <cell r="E607">
            <v>2010</v>
          </cell>
        </row>
        <row r="608">
          <cell r="A608" t="str">
            <v>MAT,565</v>
          </cell>
          <cell r="B608" t="str">
            <v>Bentonita</v>
          </cell>
          <cell r="C608" t="str">
            <v>Kg</v>
          </cell>
          <cell r="D608">
            <v>1</v>
          </cell>
          <cell r="E608">
            <v>6228</v>
          </cell>
        </row>
        <row r="609">
          <cell r="A609" t="str">
            <v>MAT,566</v>
          </cell>
          <cell r="B609" t="str">
            <v>Anfo</v>
          </cell>
          <cell r="C609" t="str">
            <v>Kg</v>
          </cell>
          <cell r="D609">
            <v>1</v>
          </cell>
          <cell r="E609">
            <v>6228</v>
          </cell>
        </row>
        <row r="610">
          <cell r="A610" t="str">
            <v>MAT,567</v>
          </cell>
          <cell r="B610" t="str">
            <v>Mecha lenta</v>
          </cell>
          <cell r="C610" t="str">
            <v>M</v>
          </cell>
          <cell r="D610">
            <v>1</v>
          </cell>
          <cell r="E610">
            <v>1038</v>
          </cell>
        </row>
        <row r="611">
          <cell r="A611" t="str">
            <v>MAT,568</v>
          </cell>
          <cell r="B611" t="str">
            <v>Calfos (Fertilizante uso agrícola)</v>
          </cell>
          <cell r="C611" t="str">
            <v>Kg</v>
          </cell>
          <cell r="D611">
            <v>1</v>
          </cell>
          <cell r="E611">
            <v>800</v>
          </cell>
        </row>
        <row r="612">
          <cell r="A612" t="str">
            <v>MAT,569</v>
          </cell>
          <cell r="B612" t="str">
            <v>Costal de fique de 0,95 x 0,71 m</v>
          </cell>
          <cell r="C612" t="str">
            <v>Un</v>
          </cell>
          <cell r="D612">
            <v>1</v>
          </cell>
          <cell r="E612">
            <v>830.4</v>
          </cell>
        </row>
        <row r="613">
          <cell r="A613" t="str">
            <v>MAT,570</v>
          </cell>
          <cell r="B613" t="str">
            <v>División metálica en lámina doble C 20 h = 1,60 m, incluye anticorrosivo</v>
          </cell>
          <cell r="C613" t="str">
            <v>M2</v>
          </cell>
          <cell r="D613">
            <v>1</v>
          </cell>
          <cell r="E613">
            <v>363300</v>
          </cell>
        </row>
        <row r="614">
          <cell r="A614" t="str">
            <v>MAT,571</v>
          </cell>
          <cell r="B614" t="str">
            <v>Puerta para división en lamina doble C 20 h = 1,60 m, incluye anticorrosivo</v>
          </cell>
          <cell r="C614" t="str">
            <v>M2</v>
          </cell>
          <cell r="D614">
            <v>1</v>
          </cell>
          <cell r="E614">
            <v>301020</v>
          </cell>
        </row>
        <row r="615">
          <cell r="A615" t="str">
            <v>MAT,572</v>
          </cell>
          <cell r="B615" t="str">
            <v>Reja para sumidero de 50 x 70 cm y ángulo de 2 x 2 x 1/4" incluye anticorrosivo y pintura</v>
          </cell>
          <cell r="C615" t="str">
            <v>Un</v>
          </cell>
          <cell r="D615">
            <v>1</v>
          </cell>
          <cell r="E615">
            <v>301020</v>
          </cell>
        </row>
        <row r="616">
          <cell r="A616" t="str">
            <v>MAT,573</v>
          </cell>
          <cell r="B616" t="str">
            <v>1 Equipo salva escalera con plataforma Ref: omega exterior para escalera recta con descanso, con capacidad de carga de 225 kg</v>
          </cell>
          <cell r="C616" t="str">
            <v>Un</v>
          </cell>
          <cell r="D616">
            <v>1</v>
          </cell>
          <cell r="E616">
            <v>86930500</v>
          </cell>
        </row>
        <row r="617">
          <cell r="A617" t="str">
            <v>MAT,574</v>
          </cell>
          <cell r="B617" t="str">
            <v>Teja metálica aluzinc pintada 4 Cal 28 roja (tipo Techolum Plus RAL 9002)</v>
          </cell>
          <cell r="C617" t="str">
            <v>M2</v>
          </cell>
          <cell r="D617">
            <v>1</v>
          </cell>
          <cell r="E617">
            <v>36605</v>
          </cell>
        </row>
        <row r="618">
          <cell r="A618" t="str">
            <v>MAT,575</v>
          </cell>
          <cell r="B618" t="str">
            <v>Estructura metálica (perlines, platinas y pernos), incluye anticorrosivo y pintura, para estructura de cubierta, trabajos en alturas, andamios certificados</v>
          </cell>
          <cell r="C618" t="str">
            <v>Kg</v>
          </cell>
          <cell r="D618">
            <v>1</v>
          </cell>
          <cell r="E618">
            <v>7532.7000000000007</v>
          </cell>
        </row>
        <row r="619">
          <cell r="A619" t="str">
            <v>MAT,576</v>
          </cell>
          <cell r="B619" t="str">
            <v>Cable cobre concéntrico 2 x 8 + 8</v>
          </cell>
          <cell r="C619" t="str">
            <v>M</v>
          </cell>
          <cell r="D619">
            <v>1</v>
          </cell>
          <cell r="E619">
            <v>22825</v>
          </cell>
        </row>
        <row r="620">
          <cell r="A620" t="str">
            <v>MAT,577</v>
          </cell>
          <cell r="B620" t="str">
            <v>Conector de perforación de aislamiento JZ2-95</v>
          </cell>
          <cell r="C620" t="str">
            <v>Un</v>
          </cell>
          <cell r="D620">
            <v>1</v>
          </cell>
          <cell r="E620">
            <v>19572</v>
          </cell>
        </row>
        <row r="621">
          <cell r="A621" t="str">
            <v>MAT,578</v>
          </cell>
          <cell r="B621" t="str">
            <v>Aislador tipo carrete 3" ANSI 53-2</v>
          </cell>
          <cell r="C621" t="str">
            <v>Un</v>
          </cell>
          <cell r="D621">
            <v>1</v>
          </cell>
          <cell r="E621">
            <v>2243</v>
          </cell>
        </row>
        <row r="622">
          <cell r="A622" t="str">
            <v>MAT,579</v>
          </cell>
          <cell r="B622" t="str">
            <v>Percha tipo pesada de un puesto</v>
          </cell>
          <cell r="C622" t="str">
            <v>Un</v>
          </cell>
          <cell r="D622">
            <v>1</v>
          </cell>
          <cell r="E622">
            <v>13225</v>
          </cell>
        </row>
        <row r="623">
          <cell r="A623" t="str">
            <v>MAT,580</v>
          </cell>
          <cell r="B623" t="str">
            <v>Curva conduit PVC 3/4"</v>
          </cell>
          <cell r="C623" t="str">
            <v>Un</v>
          </cell>
          <cell r="D623">
            <v>1</v>
          </cell>
          <cell r="E623">
            <v>770</v>
          </cell>
        </row>
        <row r="624">
          <cell r="A624" t="str">
            <v>MAT,581</v>
          </cell>
          <cell r="B624" t="str">
            <v>Proyector Indulux BC Redondo con cofre de 250 W MH, Reactor 208/220/240V. Incluye bombillo</v>
          </cell>
          <cell r="C624" t="str">
            <v>Un</v>
          </cell>
          <cell r="D624">
            <v>1</v>
          </cell>
          <cell r="E624">
            <v>0</v>
          </cell>
        </row>
        <row r="625">
          <cell r="A625" t="str">
            <v>MAT,582</v>
          </cell>
          <cell r="B625" t="str">
            <v>Proyector RRA 400W MH incluye bombillo</v>
          </cell>
          <cell r="C625" t="str">
            <v>Un</v>
          </cell>
          <cell r="D625">
            <v>1</v>
          </cell>
          <cell r="E625">
            <v>0</v>
          </cell>
        </row>
        <row r="626">
          <cell r="A626" t="str">
            <v>MAT,583</v>
          </cell>
          <cell r="B626" t="str">
            <v>Tornillo de carriaje de 5/8" x 2", incluye tuerca, arandela plana y de presión</v>
          </cell>
          <cell r="C626" t="str">
            <v>Un</v>
          </cell>
          <cell r="D626">
            <v>1</v>
          </cell>
          <cell r="E626">
            <v>7711</v>
          </cell>
        </row>
        <row r="627">
          <cell r="A627" t="str">
            <v>MAT,584</v>
          </cell>
          <cell r="B627" t="str">
            <v xml:space="preserve">Tubo conduit IMC 1/2" </v>
          </cell>
          <cell r="C627" t="str">
            <v>M</v>
          </cell>
          <cell r="D627">
            <v>1</v>
          </cell>
          <cell r="E627">
            <v>8013</v>
          </cell>
        </row>
        <row r="628">
          <cell r="A628" t="str">
            <v>MAT,585</v>
          </cell>
          <cell r="B628" t="str">
            <v>Hebilla para cinta bandit 3/4"</v>
          </cell>
          <cell r="C628" t="str">
            <v>Un</v>
          </cell>
          <cell r="D628">
            <v>1</v>
          </cell>
          <cell r="E628">
            <v>1000</v>
          </cell>
        </row>
        <row r="629">
          <cell r="A629" t="str">
            <v>MAT,586</v>
          </cell>
          <cell r="B629" t="str">
            <v>Molde soldadura exotérmica</v>
          </cell>
          <cell r="C629" t="str">
            <v>Un</v>
          </cell>
          <cell r="D629">
            <v>1</v>
          </cell>
          <cell r="E629">
            <v>0</v>
          </cell>
        </row>
        <row r="630">
          <cell r="A630" t="str">
            <v>MAT,587</v>
          </cell>
          <cell r="B630" t="str">
            <v>Soldadura exotérmica 115 gr</v>
          </cell>
          <cell r="C630" t="str">
            <v>Un</v>
          </cell>
          <cell r="D630">
            <v>1</v>
          </cell>
          <cell r="E630">
            <v>24213</v>
          </cell>
        </row>
        <row r="631">
          <cell r="A631" t="str">
            <v>MAT,588</v>
          </cell>
          <cell r="B631" t="str">
            <v>Varilla Cu 5/8" x 2,4 m</v>
          </cell>
          <cell r="C631" t="str">
            <v>Un</v>
          </cell>
          <cell r="D631">
            <v>1</v>
          </cell>
          <cell r="E631">
            <v>210036</v>
          </cell>
        </row>
        <row r="632">
          <cell r="A632" t="str">
            <v>MAT,589</v>
          </cell>
          <cell r="B632" t="str">
            <v>Marquilla de identificación apantallamiento mínimo 30 x 40 cm</v>
          </cell>
          <cell r="C632" t="str">
            <v>Un</v>
          </cell>
          <cell r="D632">
            <v>1</v>
          </cell>
          <cell r="E632">
            <v>863</v>
          </cell>
        </row>
        <row r="633">
          <cell r="A633" t="str">
            <v>MAT,590</v>
          </cell>
          <cell r="B633" t="str">
            <v>Grapa bimetálica DEHN unión alambrón - Cu 8-10 mm Ref 459129</v>
          </cell>
          <cell r="C633" t="str">
            <v>Un</v>
          </cell>
          <cell r="D633">
            <v>1</v>
          </cell>
          <cell r="E633">
            <v>35700</v>
          </cell>
        </row>
        <row r="634">
          <cell r="A634" t="str">
            <v>MAT,591</v>
          </cell>
          <cell r="B634" t="str">
            <v>Tapa ciega metálica 4 x 4" para caja Rawelt</v>
          </cell>
          <cell r="C634" t="str">
            <v>Un</v>
          </cell>
          <cell r="D634">
            <v>1</v>
          </cell>
          <cell r="E634">
            <v>2988</v>
          </cell>
        </row>
        <row r="635">
          <cell r="A635" t="str">
            <v>MAT,592</v>
          </cell>
          <cell r="B635" t="str">
            <v>Caja Rawelt 4 x 4" 2 salidas 3/4"</v>
          </cell>
          <cell r="C635" t="str">
            <v>Un</v>
          </cell>
          <cell r="D635">
            <v>1</v>
          </cell>
          <cell r="E635">
            <v>19103</v>
          </cell>
        </row>
        <row r="636">
          <cell r="A636" t="str">
            <v>MAT,593</v>
          </cell>
          <cell r="B636" t="str">
            <v>Abrazadera para chanel de 3/4"</v>
          </cell>
          <cell r="C636" t="str">
            <v>Un</v>
          </cell>
          <cell r="D636">
            <v>1</v>
          </cell>
          <cell r="E636">
            <v>1012</v>
          </cell>
        </row>
        <row r="637">
          <cell r="A637" t="str">
            <v>MAT,594</v>
          </cell>
          <cell r="B637" t="str">
            <v>Riel tipo chaner perforado 4 x 2"</v>
          </cell>
          <cell r="C637" t="str">
            <v>M</v>
          </cell>
          <cell r="D637">
            <v>1</v>
          </cell>
          <cell r="E637">
            <v>0</v>
          </cell>
        </row>
        <row r="638">
          <cell r="A638" t="str">
            <v>MAT,595</v>
          </cell>
          <cell r="B638" t="str">
            <v>Tubo conduit IMC 3/4"</v>
          </cell>
          <cell r="C638" t="str">
            <v>M</v>
          </cell>
          <cell r="D638">
            <v>1</v>
          </cell>
          <cell r="E638">
            <v>17964</v>
          </cell>
        </row>
        <row r="639">
          <cell r="A639" t="str">
            <v>MAT,596</v>
          </cell>
          <cell r="B639" t="str">
            <v>Cable de Cu desnudo 1/0</v>
          </cell>
          <cell r="C639" t="str">
            <v>M</v>
          </cell>
          <cell r="D639">
            <v>1</v>
          </cell>
          <cell r="E639">
            <v>33319</v>
          </cell>
        </row>
        <row r="640">
          <cell r="A640" t="str">
            <v>MAT,597</v>
          </cell>
          <cell r="B640" t="str">
            <v>Soporte para alambrón de 8 mm tipo Snap</v>
          </cell>
          <cell r="C640" t="str">
            <v>Un</v>
          </cell>
          <cell r="D640">
            <v>1</v>
          </cell>
          <cell r="E640">
            <v>12548</v>
          </cell>
        </row>
        <row r="641">
          <cell r="A641" t="str">
            <v>MAT,598</v>
          </cell>
          <cell r="B641" t="str">
            <v xml:space="preserve">Alambrón de aluminio 8 mm </v>
          </cell>
          <cell r="C641" t="str">
            <v>M</v>
          </cell>
          <cell r="D641">
            <v>1</v>
          </cell>
          <cell r="E641">
            <v>23550</v>
          </cell>
        </row>
        <row r="642">
          <cell r="A642" t="str">
            <v>MAT,599</v>
          </cell>
          <cell r="B642" t="str">
            <v>Lámpara hermética Phillips o similar 2 x 32 W</v>
          </cell>
          <cell r="C642" t="str">
            <v>Un</v>
          </cell>
          <cell r="D642">
            <v>1</v>
          </cell>
          <cell r="E642">
            <v>129761</v>
          </cell>
        </row>
        <row r="643">
          <cell r="A643" t="str">
            <v>MAT,600</v>
          </cell>
          <cell r="B643" t="str">
            <v>Lámina en PVC, de 3,48 m2, blanca (2,9 m x ,30 m y e = 7 mm)</v>
          </cell>
          <cell r="C643" t="str">
            <v>M2</v>
          </cell>
          <cell r="D643">
            <v>1</v>
          </cell>
          <cell r="E643">
            <v>28700</v>
          </cell>
        </row>
        <row r="644">
          <cell r="A644" t="str">
            <v>MAT,601</v>
          </cell>
          <cell r="B644" t="str">
            <v>Balancín doble, incluye pintura e instalación</v>
          </cell>
          <cell r="C644" t="str">
            <v>Un</v>
          </cell>
          <cell r="D644">
            <v>1</v>
          </cell>
          <cell r="E644">
            <v>900000</v>
          </cell>
        </row>
        <row r="645">
          <cell r="A645" t="str">
            <v>MAT,602</v>
          </cell>
          <cell r="B645" t="str">
            <v>Toma sencilla de Incrustar 20 A 250 V 2F Turnlock</v>
          </cell>
          <cell r="C645" t="str">
            <v>Un</v>
          </cell>
          <cell r="D645">
            <v>1</v>
          </cell>
          <cell r="E645">
            <v>42823</v>
          </cell>
        </row>
        <row r="646">
          <cell r="A646" t="str">
            <v>MAT,605</v>
          </cell>
          <cell r="B646" t="str">
            <v>Toma corriente doble tipo GFCI, marca Luminex o similar</v>
          </cell>
          <cell r="C646" t="str">
            <v>Un</v>
          </cell>
          <cell r="D646">
            <v>1</v>
          </cell>
          <cell r="E646">
            <v>47454</v>
          </cell>
        </row>
        <row r="647">
          <cell r="A647" t="str">
            <v>MAT,606</v>
          </cell>
          <cell r="B647" t="str">
            <v>Caja Rawelt 2 x 4" 1 salida 3/4"</v>
          </cell>
          <cell r="C647" t="str">
            <v>Un</v>
          </cell>
          <cell r="D647">
            <v>1</v>
          </cell>
          <cell r="E647">
            <v>9953</v>
          </cell>
        </row>
        <row r="648">
          <cell r="A648" t="str">
            <v>MAT,607</v>
          </cell>
          <cell r="B648" t="str">
            <v>Adaptador terminal EMT 3/4"</v>
          </cell>
          <cell r="C648" t="str">
            <v>Un</v>
          </cell>
          <cell r="D648">
            <v>1</v>
          </cell>
          <cell r="E648">
            <v>1734</v>
          </cell>
        </row>
        <row r="649">
          <cell r="A649" t="str">
            <v>MAT,609</v>
          </cell>
          <cell r="B649" t="str">
            <v>Tubo conduit EMT 3/4"</v>
          </cell>
          <cell r="C649" t="str">
            <v>M</v>
          </cell>
          <cell r="D649">
            <v>1</v>
          </cell>
          <cell r="E649">
            <v>29850</v>
          </cell>
        </row>
        <row r="650">
          <cell r="A650" t="str">
            <v>MAT,610</v>
          </cell>
          <cell r="B650" t="str">
            <v>Marquilla identificación salida</v>
          </cell>
          <cell r="C650" t="str">
            <v>Un</v>
          </cell>
          <cell r="D650">
            <v>1</v>
          </cell>
          <cell r="E650">
            <v>794</v>
          </cell>
        </row>
        <row r="651">
          <cell r="A651" t="str">
            <v>MAT,611</v>
          </cell>
          <cell r="B651" t="str">
            <v>Tomacorriente doble con polo a tierra, marca Luminex o similar</v>
          </cell>
          <cell r="C651" t="str">
            <v>Un</v>
          </cell>
          <cell r="D651">
            <v>1</v>
          </cell>
          <cell r="E651">
            <v>11040</v>
          </cell>
        </row>
        <row r="652">
          <cell r="A652" t="str">
            <v>MAT,612</v>
          </cell>
          <cell r="B652" t="str">
            <v>Interruptor doble sin luz piloto, marca Luminex similar</v>
          </cell>
          <cell r="C652" t="str">
            <v>M</v>
          </cell>
          <cell r="D652">
            <v>1</v>
          </cell>
          <cell r="E652">
            <v>7673</v>
          </cell>
        </row>
        <row r="653">
          <cell r="A653" t="str">
            <v>MAT,613</v>
          </cell>
          <cell r="B653" t="str">
            <v>Cable Cu aislado #12 HFFR LS</v>
          </cell>
          <cell r="C653" t="str">
            <v>M</v>
          </cell>
          <cell r="D653">
            <v>1</v>
          </cell>
          <cell r="E653">
            <v>2355</v>
          </cell>
        </row>
        <row r="654">
          <cell r="A654" t="str">
            <v>MAT,614</v>
          </cell>
          <cell r="B654" t="str">
            <v>Interruptor sencillo sin luz piloto, marca Luminex o similar</v>
          </cell>
          <cell r="C654" t="str">
            <v>Un</v>
          </cell>
          <cell r="D654">
            <v>1</v>
          </cell>
          <cell r="E654">
            <v>7130</v>
          </cell>
        </row>
        <row r="655">
          <cell r="A655" t="str">
            <v>MAT,615</v>
          </cell>
          <cell r="B655" t="str">
            <v>Conector tipo resorte para cable Nº 14/12</v>
          </cell>
          <cell r="C655" t="str">
            <v>Un</v>
          </cell>
          <cell r="D655">
            <v>1</v>
          </cell>
          <cell r="E655">
            <v>8525</v>
          </cell>
        </row>
        <row r="656">
          <cell r="A656" t="str">
            <v>MAT,616</v>
          </cell>
          <cell r="B656" t="str">
            <v>Cable Cu aislado #12 AWG THHN/THWN</v>
          </cell>
          <cell r="C656" t="str">
            <v>M</v>
          </cell>
          <cell r="D656">
            <v>1</v>
          </cell>
          <cell r="E656">
            <v>2893</v>
          </cell>
        </row>
        <row r="657">
          <cell r="A657" t="str">
            <v>MAT,617</v>
          </cell>
          <cell r="B657" t="str">
            <v>Caja 2 x 4 metálica galvanizada</v>
          </cell>
          <cell r="C657" t="str">
            <v>Un</v>
          </cell>
          <cell r="D657">
            <v>1</v>
          </cell>
          <cell r="E657">
            <v>2553</v>
          </cell>
        </row>
        <row r="658">
          <cell r="A658" t="str">
            <v>MAT,618</v>
          </cell>
          <cell r="B658" t="str">
            <v>Adaptador terminal PVC 1/2"</v>
          </cell>
          <cell r="C658" t="str">
            <v>Un</v>
          </cell>
          <cell r="D658">
            <v>1</v>
          </cell>
          <cell r="E658">
            <v>190</v>
          </cell>
        </row>
        <row r="659">
          <cell r="A659" t="str">
            <v>MAT,619</v>
          </cell>
          <cell r="B659" t="str">
            <v>Tubo conduit PVC 1/2"</v>
          </cell>
          <cell r="C659" t="str">
            <v>M</v>
          </cell>
          <cell r="D659">
            <v>1</v>
          </cell>
          <cell r="E659">
            <v>6405</v>
          </cell>
        </row>
        <row r="660">
          <cell r="A660" t="str">
            <v>MAT,620</v>
          </cell>
          <cell r="B660" t="str">
            <v>Tablero trifásico 24 circuitos con barraje de 200 A, barras de neutro y tierra, puerta y chapa. Ref NTQ-424-SQ marca Schneider Electric o similar</v>
          </cell>
          <cell r="C660" t="str">
            <v>Un</v>
          </cell>
          <cell r="D660">
            <v>1</v>
          </cell>
          <cell r="E660">
            <v>179660</v>
          </cell>
        </row>
        <row r="661">
          <cell r="A661" t="str">
            <v>MAT,621</v>
          </cell>
          <cell r="B661" t="str">
            <v>Tablero trifásico 18 circuitos NTQ-418-SQ, con barraje de 200 A, barra de neutro, barra de tierra, puerta y chapa. Marca Schneider Electric o similar</v>
          </cell>
          <cell r="C661" t="str">
            <v>Un</v>
          </cell>
          <cell r="D661">
            <v>1</v>
          </cell>
          <cell r="E661">
            <v>219401</v>
          </cell>
        </row>
        <row r="662">
          <cell r="A662" t="str">
            <v>MAT,622</v>
          </cell>
          <cell r="B662" t="str">
            <v>Interruptor enchufable 3 x 20 A 10 KA marca Luminex o similar</v>
          </cell>
          <cell r="C662" t="str">
            <v>Un</v>
          </cell>
          <cell r="D662">
            <v>1</v>
          </cell>
          <cell r="E662">
            <v>21045</v>
          </cell>
        </row>
        <row r="663">
          <cell r="A663" t="str">
            <v>MAT,623</v>
          </cell>
          <cell r="B663" t="str">
            <v>Tablero trifásico 12 circuitos con barraje de 200 A, barras de neutro y tierra. Puerta y chapa. Ref NTQ-412-SQ marca Schneider Electric o similar</v>
          </cell>
          <cell r="C663" t="str">
            <v>Un</v>
          </cell>
          <cell r="D663">
            <v>1</v>
          </cell>
          <cell r="E663">
            <v>179660</v>
          </cell>
        </row>
        <row r="664">
          <cell r="A664" t="str">
            <v>MAT,624</v>
          </cell>
          <cell r="B664" t="str">
            <v>Interruptor enchufable 2 x 20 A 10 KA marca Luminex o similar</v>
          </cell>
          <cell r="C664" t="str">
            <v>Un</v>
          </cell>
          <cell r="D664">
            <v>1</v>
          </cell>
          <cell r="E664">
            <v>13641</v>
          </cell>
        </row>
        <row r="665">
          <cell r="A665" t="str">
            <v>MAT,625</v>
          </cell>
          <cell r="B665" t="str">
            <v>Tablero bifásico 4 circuitos con barraje de 75 A, barras de neutro y tierra.  Ref VTQ-4M-SQ marca Schneider Electric o similar</v>
          </cell>
          <cell r="C665" t="str">
            <v>Un</v>
          </cell>
          <cell r="D665">
            <v>1</v>
          </cell>
          <cell r="E665">
            <v>81621</v>
          </cell>
        </row>
        <row r="666">
          <cell r="A666" t="str">
            <v>MAT,626</v>
          </cell>
          <cell r="B666" t="str">
            <v>Marquilla identificación salida</v>
          </cell>
          <cell r="C666" t="str">
            <v>Un</v>
          </cell>
          <cell r="D666">
            <v>1</v>
          </cell>
          <cell r="E666">
            <v>794</v>
          </cell>
        </row>
        <row r="667">
          <cell r="A667" t="str">
            <v>MAT,627</v>
          </cell>
          <cell r="B667" t="str">
            <v>Marquilla adhesiva identificación circuitos</v>
          </cell>
          <cell r="C667" t="str">
            <v>Un</v>
          </cell>
          <cell r="D667">
            <v>1</v>
          </cell>
          <cell r="E667">
            <v>794</v>
          </cell>
        </row>
        <row r="668">
          <cell r="A668" t="str">
            <v>MAT,628</v>
          </cell>
          <cell r="B668" t="str">
            <v>Marcación: diagrama unifilar y cuadro de cargas</v>
          </cell>
          <cell r="C668" t="str">
            <v>Un</v>
          </cell>
          <cell r="D668">
            <v>1</v>
          </cell>
          <cell r="E668">
            <v>1725</v>
          </cell>
        </row>
        <row r="669">
          <cell r="A669" t="str">
            <v>MAT,629</v>
          </cell>
          <cell r="B669" t="str">
            <v>Marquilla adhesiva identificación tablero</v>
          </cell>
          <cell r="C669" t="str">
            <v>Un</v>
          </cell>
          <cell r="D669">
            <v>1</v>
          </cell>
          <cell r="E669">
            <v>863</v>
          </cell>
        </row>
        <row r="670">
          <cell r="A670" t="str">
            <v>MAT,630</v>
          </cell>
          <cell r="B670" t="str">
            <v>Compuesto sellante Sika Boom o similar x 250 cm3</v>
          </cell>
          <cell r="C670" t="str">
            <v>Tarro</v>
          </cell>
          <cell r="D670">
            <v>1</v>
          </cell>
          <cell r="E670">
            <v>21735</v>
          </cell>
        </row>
        <row r="671">
          <cell r="A671" t="str">
            <v>MAT,631</v>
          </cell>
          <cell r="B671" t="str">
            <v>Accesorios de fijación</v>
          </cell>
          <cell r="C671" t="str">
            <v>Un</v>
          </cell>
          <cell r="D671">
            <v>1</v>
          </cell>
          <cell r="E671">
            <v>2183</v>
          </cell>
        </row>
        <row r="672">
          <cell r="A672" t="str">
            <v>MAT,632</v>
          </cell>
          <cell r="B672" t="str">
            <v>Interruptor enchufable 1 x 20 A 10 KA marca Luminex o similar</v>
          </cell>
          <cell r="C672" t="str">
            <v>Un</v>
          </cell>
          <cell r="D672">
            <v>1</v>
          </cell>
          <cell r="E672">
            <v>6198</v>
          </cell>
        </row>
        <row r="673">
          <cell r="A673" t="str">
            <v>MAT,633</v>
          </cell>
          <cell r="B673" t="str">
            <v>Tablero monofásico 6 circuitos con barraje de 75 A , barras de neutro y  tierra. Ref VTQ-6-SQ marca Schneider Electric o similar</v>
          </cell>
          <cell r="C673" t="str">
            <v>Un</v>
          </cell>
          <cell r="D673">
            <v>1</v>
          </cell>
          <cell r="E673">
            <v>47205</v>
          </cell>
        </row>
        <row r="674">
          <cell r="A674" t="str">
            <v>MAT,635</v>
          </cell>
          <cell r="B674" t="str">
            <v>Interruptor triple sin luz piloto, marca Luminex  o similar</v>
          </cell>
          <cell r="C674" t="str">
            <v>Un</v>
          </cell>
          <cell r="D674">
            <v>1</v>
          </cell>
          <cell r="E674">
            <v>18457</v>
          </cell>
        </row>
        <row r="675">
          <cell r="A675" t="str">
            <v>MAT,636</v>
          </cell>
          <cell r="B675" t="str">
            <v>Tubo conduit PVC 3/4"</v>
          </cell>
          <cell r="C675" t="str">
            <v>M</v>
          </cell>
          <cell r="D675">
            <v>1</v>
          </cell>
          <cell r="E675">
            <v>2793</v>
          </cell>
        </row>
        <row r="676">
          <cell r="A676" t="str">
            <v>MAT,657</v>
          </cell>
          <cell r="B676" t="str">
            <v>Tubería PVC de alcantarillado de pared estructural d = 57", exterior liso</v>
          </cell>
          <cell r="C676" t="str">
            <v>M</v>
          </cell>
          <cell r="D676">
            <v>1</v>
          </cell>
          <cell r="E676">
            <v>0</v>
          </cell>
        </row>
        <row r="677">
          <cell r="A677" t="str">
            <v>MAT,800</v>
          </cell>
          <cell r="B677" t="str">
            <v>Detergentes</v>
          </cell>
          <cell r="C677" t="str">
            <v>Kg</v>
          </cell>
          <cell r="D677">
            <v>1</v>
          </cell>
          <cell r="E677">
            <v>3000</v>
          </cell>
        </row>
        <row r="678">
          <cell r="A678" t="str">
            <v>MAT,801</v>
          </cell>
          <cell r="B678" t="str">
            <v>Limpiavidrios</v>
          </cell>
          <cell r="C678" t="str">
            <v>Lt</v>
          </cell>
          <cell r="D678">
            <v>1</v>
          </cell>
          <cell r="E678">
            <v>15333</v>
          </cell>
        </row>
        <row r="679">
          <cell r="A679" t="str">
            <v>MAT,546</v>
          </cell>
          <cell r="B679" t="str">
            <v>Casetón h = 0,35, a = 0,65 m</v>
          </cell>
          <cell r="C679" t="str">
            <v>M</v>
          </cell>
          <cell r="D679">
            <v>1</v>
          </cell>
          <cell r="E679">
            <v>11667</v>
          </cell>
        </row>
        <row r="680">
          <cell r="A680" t="str">
            <v>MAT,802</v>
          </cell>
          <cell r="B680" t="str">
            <v>Ventana 1.2 x 1.5 m aluminio Int negro corrediza XO/O, vidrio 6 mm Alumina</v>
          </cell>
          <cell r="C680" t="str">
            <v>M2</v>
          </cell>
          <cell r="D680">
            <v>1</v>
          </cell>
          <cell r="E680">
            <v>330833</v>
          </cell>
        </row>
        <row r="681">
          <cell r="A681" t="str">
            <v>MAT,803</v>
          </cell>
          <cell r="B681" t="str">
            <v>Plántula (vainillo, guayacán (varios colores), acacia, eucalipto, guadua, guamo, gualanday, chachafruto, cámbulo), altura promedio 0.25 m</v>
          </cell>
          <cell r="C681" t="str">
            <v>Un</v>
          </cell>
          <cell r="D681">
            <v>1</v>
          </cell>
          <cell r="E681">
            <v>5072</v>
          </cell>
        </row>
        <row r="682">
          <cell r="A682" t="str">
            <v>MAT,804</v>
          </cell>
          <cell r="B682" t="str">
            <v>Semilla de grama</v>
          </cell>
          <cell r="C682" t="str">
            <v>Lb</v>
          </cell>
          <cell r="D682">
            <v>1</v>
          </cell>
          <cell r="E682">
            <v>36000</v>
          </cell>
        </row>
        <row r="683">
          <cell r="A683" t="str">
            <v>MAT,805</v>
          </cell>
          <cell r="B683" t="str">
            <v>Plantillas y pegante</v>
          </cell>
          <cell r="C683" t="str">
            <v>Un</v>
          </cell>
          <cell r="D683">
            <v>1</v>
          </cell>
          <cell r="E683">
            <v>9280</v>
          </cell>
        </row>
        <row r="684">
          <cell r="A684" t="str">
            <v>MAT,806</v>
          </cell>
          <cell r="B684" t="str">
            <v>Alambre Nº 6 de aluminio para amarre</v>
          </cell>
          <cell r="C684" t="str">
            <v>M</v>
          </cell>
          <cell r="D684">
            <v>1</v>
          </cell>
          <cell r="E684">
            <v>1348</v>
          </cell>
        </row>
        <row r="685">
          <cell r="A685" t="str">
            <v>MAT,816</v>
          </cell>
          <cell r="B685" t="str">
            <v>Cable Cu aislado # 12 HFFR LS</v>
          </cell>
          <cell r="C685" t="str">
            <v>M</v>
          </cell>
          <cell r="D685">
            <v>1</v>
          </cell>
          <cell r="E685">
            <v>1806</v>
          </cell>
        </row>
        <row r="686">
          <cell r="A686" t="str">
            <v>EQUIPO</v>
          </cell>
          <cell r="B686">
            <v>0</v>
          </cell>
          <cell r="C686">
            <v>0</v>
          </cell>
          <cell r="D686">
            <v>0</v>
          </cell>
          <cell r="E686">
            <v>0</v>
          </cell>
        </row>
        <row r="687">
          <cell r="A687">
            <v>0</v>
          </cell>
          <cell r="B687">
            <v>0</v>
          </cell>
          <cell r="C687">
            <v>0</v>
          </cell>
          <cell r="D687">
            <v>0</v>
          </cell>
          <cell r="E687">
            <v>0</v>
          </cell>
        </row>
        <row r="688">
          <cell r="A688" t="str">
            <v>EQU001</v>
          </cell>
          <cell r="B688" t="str">
            <v>Control de agua</v>
          </cell>
          <cell r="C688" t="str">
            <v>%MO</v>
          </cell>
          <cell r="D688">
            <v>1</v>
          </cell>
          <cell r="E688">
            <v>0</v>
          </cell>
        </row>
        <row r="689">
          <cell r="A689" t="str">
            <v>EQU002</v>
          </cell>
          <cell r="B689" t="str">
            <v>Herramienta menor</v>
          </cell>
          <cell r="C689" t="str">
            <v>%MO</v>
          </cell>
          <cell r="D689">
            <v>1</v>
          </cell>
          <cell r="E689">
            <v>0</v>
          </cell>
        </row>
        <row r="690">
          <cell r="A690" t="str">
            <v>EQU003</v>
          </cell>
          <cell r="B690" t="str">
            <v>Concretadora gasolina 1 o 1 1/2 sacos</v>
          </cell>
          <cell r="C690" t="str">
            <v>Día</v>
          </cell>
          <cell r="D690">
            <v>1</v>
          </cell>
          <cell r="E690">
            <v>37800</v>
          </cell>
        </row>
        <row r="691">
          <cell r="A691" t="str">
            <v>EQU004</v>
          </cell>
          <cell r="B691" t="str">
            <v>Buldózer, potencia al volante de 140 HP, motor de 2200 RPM, longitud de hoja 4,80 m</v>
          </cell>
          <cell r="C691" t="str">
            <v>Hr</v>
          </cell>
          <cell r="D691">
            <v>1</v>
          </cell>
          <cell r="E691">
            <v>238000</v>
          </cell>
        </row>
        <row r="692">
          <cell r="A692" t="str">
            <v>EQU005</v>
          </cell>
          <cell r="B692" t="str">
            <v>Compresor 185 pies3 CFM de 2 martillos, incluye 2 operarios y combustible</v>
          </cell>
          <cell r="C692" t="str">
            <v>Hr</v>
          </cell>
          <cell r="D692">
            <v>1</v>
          </cell>
          <cell r="E692">
            <v>107100</v>
          </cell>
        </row>
        <row r="693">
          <cell r="A693" t="str">
            <v>EQU006</v>
          </cell>
          <cell r="B693" t="str">
            <v>Andamio</v>
          </cell>
          <cell r="C693" t="str">
            <v>%MO</v>
          </cell>
          <cell r="D693">
            <v>0</v>
          </cell>
          <cell r="E693">
            <v>0</v>
          </cell>
        </row>
        <row r="694">
          <cell r="A694" t="str">
            <v>EQU007</v>
          </cell>
          <cell r="B694" t="str">
            <v>Taco metálico de 2 - &gt; 3 m</v>
          </cell>
          <cell r="C694" t="str">
            <v>Día</v>
          </cell>
          <cell r="D694">
            <v>1</v>
          </cell>
          <cell r="E694">
            <v>286</v>
          </cell>
        </row>
        <row r="695">
          <cell r="A695" t="str">
            <v>EQU008</v>
          </cell>
          <cell r="B695" t="str">
            <v xml:space="preserve">Motoniveladora </v>
          </cell>
          <cell r="C695" t="str">
            <v>Hr</v>
          </cell>
          <cell r="D695">
            <v>1</v>
          </cell>
          <cell r="E695">
            <v>226100</v>
          </cell>
        </row>
        <row r="696">
          <cell r="A696" t="str">
            <v>EQU009</v>
          </cell>
          <cell r="B696" t="str">
            <v>Cargador 930 1,5 yd3</v>
          </cell>
          <cell r="C696" t="str">
            <v>Hr</v>
          </cell>
          <cell r="D696">
            <v>1</v>
          </cell>
          <cell r="E696">
            <v>113000</v>
          </cell>
        </row>
        <row r="697">
          <cell r="A697" t="str">
            <v>EQU010</v>
          </cell>
          <cell r="B697" t="str">
            <v>Volqueta 7 m3</v>
          </cell>
          <cell r="C697" t="str">
            <v>Hr</v>
          </cell>
          <cell r="D697">
            <v>1</v>
          </cell>
          <cell r="E697">
            <v>166600</v>
          </cell>
        </row>
        <row r="698">
          <cell r="A698" t="str">
            <v>EQU011</v>
          </cell>
          <cell r="B698" t="str">
            <v>Equipo completo de topografía</v>
          </cell>
          <cell r="C698" t="str">
            <v>Día</v>
          </cell>
          <cell r="D698">
            <v>1</v>
          </cell>
          <cell r="E698">
            <v>109900</v>
          </cell>
        </row>
        <row r="699">
          <cell r="A699" t="str">
            <v>EQU012</v>
          </cell>
          <cell r="B699" t="str">
            <v xml:space="preserve">Vibrocompactador manual </v>
          </cell>
          <cell r="C699" t="str">
            <v>Día</v>
          </cell>
          <cell r="D699">
            <v>1</v>
          </cell>
          <cell r="E699">
            <v>36000</v>
          </cell>
        </row>
        <row r="700">
          <cell r="A700" t="str">
            <v>EQU013</v>
          </cell>
          <cell r="B700" t="str">
            <v>Cilindro compactador vibratorio Dynapac y tractor</v>
          </cell>
          <cell r="C700" t="str">
            <v>Hr</v>
          </cell>
          <cell r="D700">
            <v>1</v>
          </cell>
          <cell r="E700">
            <v>71400</v>
          </cell>
        </row>
        <row r="701">
          <cell r="A701" t="str">
            <v>EQU014</v>
          </cell>
          <cell r="B701" t="str">
            <v>Guadaña</v>
          </cell>
          <cell r="C701" t="str">
            <v>Día</v>
          </cell>
          <cell r="D701">
            <v>1</v>
          </cell>
          <cell r="E701">
            <v>35700</v>
          </cell>
        </row>
        <row r="702">
          <cell r="A702" t="str">
            <v>EQU015</v>
          </cell>
          <cell r="B702" t="str">
            <v>Pulidora sin operario</v>
          </cell>
          <cell r="C702" t="str">
            <v>Día</v>
          </cell>
          <cell r="D702">
            <v>1</v>
          </cell>
          <cell r="E702">
            <v>26180</v>
          </cell>
        </row>
        <row r="703">
          <cell r="A703" t="str">
            <v>EQU016</v>
          </cell>
          <cell r="B703" t="str">
            <v>Motobomba sumergible 3" con manguera</v>
          </cell>
          <cell r="C703" t="str">
            <v>Día</v>
          </cell>
          <cell r="D703">
            <v>1</v>
          </cell>
          <cell r="E703">
            <v>37000</v>
          </cell>
        </row>
        <row r="704">
          <cell r="A704" t="str">
            <v>EQU017</v>
          </cell>
          <cell r="B704" t="str">
            <v>Entibado</v>
          </cell>
          <cell r="C704" t="str">
            <v>%MO</v>
          </cell>
          <cell r="D704">
            <v>1</v>
          </cell>
          <cell r="E704">
            <v>0</v>
          </cell>
        </row>
        <row r="705">
          <cell r="A705" t="str">
            <v>EQU018</v>
          </cell>
          <cell r="B705" t="str">
            <v>Vibrador eléctrico o a gasolina</v>
          </cell>
          <cell r="C705" t="str">
            <v>Día</v>
          </cell>
          <cell r="D705">
            <v>1</v>
          </cell>
          <cell r="E705">
            <v>35700</v>
          </cell>
        </row>
        <row r="706">
          <cell r="A706" t="str">
            <v>EQU019</v>
          </cell>
          <cell r="B706" t="str">
            <v>Finisher (pavimentadora) con operario</v>
          </cell>
          <cell r="C706" t="str">
            <v>Hr</v>
          </cell>
          <cell r="D706">
            <v>1</v>
          </cell>
          <cell r="E706">
            <v>173872.266</v>
          </cell>
        </row>
        <row r="707">
          <cell r="A707" t="str">
            <v>EQU020</v>
          </cell>
          <cell r="B707" t="str">
            <v>Carrotanque asfalto</v>
          </cell>
          <cell r="C707" t="str">
            <v>Hr</v>
          </cell>
          <cell r="D707">
            <v>1</v>
          </cell>
          <cell r="E707">
            <v>107100</v>
          </cell>
        </row>
        <row r="708">
          <cell r="A708" t="str">
            <v>EQU021</v>
          </cell>
          <cell r="B708" t="str">
            <v>Compresor pintura</v>
          </cell>
          <cell r="C708" t="str">
            <v>Día</v>
          </cell>
          <cell r="D708">
            <v>1</v>
          </cell>
          <cell r="E708">
            <v>35700</v>
          </cell>
        </row>
        <row r="709">
          <cell r="A709" t="str">
            <v>EQU022</v>
          </cell>
          <cell r="B709" t="str">
            <v>Compactador neumático con tractor</v>
          </cell>
          <cell r="C709" t="str">
            <v>Hr</v>
          </cell>
          <cell r="D709">
            <v>1</v>
          </cell>
          <cell r="E709">
            <v>178500</v>
          </cell>
        </row>
        <row r="710">
          <cell r="A710" t="str">
            <v>EQU023</v>
          </cell>
          <cell r="B710" t="str">
            <v>Carrotanque agua</v>
          </cell>
          <cell r="C710" t="str">
            <v>Hr</v>
          </cell>
          <cell r="D710">
            <v>1</v>
          </cell>
          <cell r="E710">
            <v>104125</v>
          </cell>
        </row>
        <row r="711">
          <cell r="A711" t="str">
            <v>EQU024</v>
          </cell>
          <cell r="B711" t="str">
            <v>Retroexcavadora de orugas capacidad 0,9 m3 (1,5 m3)</v>
          </cell>
          <cell r="C711" t="str">
            <v>Hr</v>
          </cell>
          <cell r="D711">
            <v>1</v>
          </cell>
          <cell r="E711">
            <v>261800</v>
          </cell>
        </row>
        <row r="712">
          <cell r="A712" t="str">
            <v>EQU025</v>
          </cell>
          <cell r="B712" t="str">
            <v>Formaleta cono cámara</v>
          </cell>
          <cell r="C712" t="str">
            <v>Día</v>
          </cell>
          <cell r="D712">
            <v>1</v>
          </cell>
          <cell r="E712">
            <v>15446</v>
          </cell>
        </row>
        <row r="713">
          <cell r="A713" t="str">
            <v>EQU026</v>
          </cell>
          <cell r="B713" t="str">
            <v>Regla vibradora</v>
          </cell>
          <cell r="C713" t="str">
            <v>Día</v>
          </cell>
          <cell r="D713">
            <v>1</v>
          </cell>
          <cell r="E713">
            <v>47600</v>
          </cell>
        </row>
        <row r="714">
          <cell r="A714" t="str">
            <v>EQU027</v>
          </cell>
          <cell r="B714" t="str">
            <v>Formaleta pavimento concreto 3 m</v>
          </cell>
          <cell r="C714" t="str">
            <v>Día</v>
          </cell>
          <cell r="D714">
            <v>1</v>
          </cell>
          <cell r="E714">
            <v>2595</v>
          </cell>
        </row>
        <row r="715">
          <cell r="A715" t="str">
            <v>EQU028</v>
          </cell>
          <cell r="B715" t="str">
            <v>Formaleta cuerpo cámara inspección 1,20 m</v>
          </cell>
          <cell r="C715" t="str">
            <v>Día</v>
          </cell>
          <cell r="D715">
            <v>1</v>
          </cell>
          <cell r="E715">
            <v>17850</v>
          </cell>
        </row>
        <row r="716">
          <cell r="A716" t="str">
            <v>EQU029</v>
          </cell>
          <cell r="B716" t="str">
            <v>Manejo de tubería</v>
          </cell>
          <cell r="C716" t="str">
            <v>%MO</v>
          </cell>
          <cell r="D716">
            <v>1</v>
          </cell>
          <cell r="E716">
            <v>0</v>
          </cell>
        </row>
        <row r="717">
          <cell r="A717" t="str">
            <v>EQU030</v>
          </cell>
          <cell r="B717" t="str">
            <v>Cama baja</v>
          </cell>
          <cell r="C717" t="str">
            <v>Serv x 10 Km</v>
          </cell>
          <cell r="D717">
            <v>1</v>
          </cell>
          <cell r="E717">
            <v>26747</v>
          </cell>
        </row>
        <row r="718">
          <cell r="A718" t="str">
            <v>EQU031</v>
          </cell>
          <cell r="B718" t="str">
            <v>Cortadora de concreto con disco</v>
          </cell>
          <cell r="C718" t="str">
            <v>Día</v>
          </cell>
          <cell r="D718">
            <v>1</v>
          </cell>
          <cell r="E718">
            <v>166600</v>
          </cell>
        </row>
        <row r="719">
          <cell r="A719" t="str">
            <v>EQU032</v>
          </cell>
          <cell r="B719" t="str">
            <v>Equipo móvil pintura línea vías, incluye camioneta guía</v>
          </cell>
          <cell r="C719" t="str">
            <v>Día</v>
          </cell>
          <cell r="D719">
            <v>1</v>
          </cell>
          <cell r="E719">
            <v>582243.26399999997</v>
          </cell>
        </row>
        <row r="720">
          <cell r="A720" t="str">
            <v>EQU033</v>
          </cell>
          <cell r="B720" t="str">
            <v>Alquiler de campero o camioneta modelo &gt; 2016 de 2.600 o más c. c., con conductor</v>
          </cell>
          <cell r="C720" t="str">
            <v>Día</v>
          </cell>
          <cell r="D720">
            <v>1</v>
          </cell>
          <cell r="E720">
            <v>161667</v>
          </cell>
        </row>
        <row r="721">
          <cell r="A721" t="str">
            <v>EQU034</v>
          </cell>
          <cell r="B721" t="str">
            <v>Compactador manual (canguro)</v>
          </cell>
          <cell r="C721" t="str">
            <v>Día</v>
          </cell>
          <cell r="D721">
            <v>1</v>
          </cell>
          <cell r="E721">
            <v>45220</v>
          </cell>
        </row>
        <row r="722">
          <cell r="A722" t="str">
            <v>EQU035</v>
          </cell>
          <cell r="B722" t="str">
            <v>Cortadora de ladrillo sin disco</v>
          </cell>
          <cell r="C722" t="str">
            <v>Día</v>
          </cell>
          <cell r="D722">
            <v>1</v>
          </cell>
          <cell r="E722">
            <v>35700</v>
          </cell>
        </row>
        <row r="723">
          <cell r="A723" t="str">
            <v>EQU036</v>
          </cell>
          <cell r="B723" t="str">
            <v>Equipo perforación de pilotes</v>
          </cell>
          <cell r="C723" t="str">
            <v>Hr</v>
          </cell>
          <cell r="D723">
            <v>1</v>
          </cell>
          <cell r="E723">
            <v>400687.72200000001</v>
          </cell>
        </row>
        <row r="724">
          <cell r="A724" t="str">
            <v>EQU037</v>
          </cell>
          <cell r="B724" t="str">
            <v>Transporte de materiales en mula</v>
          </cell>
          <cell r="C724" t="str">
            <v>Cg</v>
          </cell>
          <cell r="D724">
            <v>1</v>
          </cell>
          <cell r="E724">
            <v>4385</v>
          </cell>
        </row>
        <row r="725">
          <cell r="A725" t="str">
            <v>EQU038</v>
          </cell>
          <cell r="B725" t="str">
            <v>Grúa montacarga (7 Tn)</v>
          </cell>
          <cell r="C725" t="str">
            <v>Hr</v>
          </cell>
          <cell r="D725">
            <v>1</v>
          </cell>
          <cell r="E725">
            <v>183310.80000000002</v>
          </cell>
        </row>
        <row r="726">
          <cell r="A726" t="str">
            <v>EQU039</v>
          </cell>
          <cell r="B726" t="str">
            <v>Equipo soldadura eléctrica</v>
          </cell>
          <cell r="C726" t="str">
            <v>Día</v>
          </cell>
          <cell r="D726">
            <v>1</v>
          </cell>
          <cell r="E726">
            <v>47600</v>
          </cell>
        </row>
        <row r="727">
          <cell r="A727" t="str">
            <v>EQU040</v>
          </cell>
          <cell r="B727" t="str">
            <v>Bomba para concreto</v>
          </cell>
          <cell r="C727" t="str">
            <v>Hr</v>
          </cell>
          <cell r="D727">
            <v>1</v>
          </cell>
          <cell r="E727">
            <v>38306.351999999999</v>
          </cell>
        </row>
        <row r="728">
          <cell r="A728" t="str">
            <v>EQU041</v>
          </cell>
          <cell r="B728" t="str">
            <v>Taco metálico de 2,6 - &gt; 4 m</v>
          </cell>
          <cell r="C728" t="str">
            <v>Día</v>
          </cell>
          <cell r="D728">
            <v>1</v>
          </cell>
          <cell r="E728">
            <v>238</v>
          </cell>
        </row>
        <row r="729">
          <cell r="A729" t="str">
            <v>EQU042</v>
          </cell>
          <cell r="B729" t="str">
            <v>Tablero formaleta 45 x 135</v>
          </cell>
          <cell r="C729" t="str">
            <v>Día</v>
          </cell>
          <cell r="D729">
            <v>1</v>
          </cell>
          <cell r="E729">
            <v>405</v>
          </cell>
        </row>
        <row r="730">
          <cell r="A730" t="str">
            <v>EQU043</v>
          </cell>
          <cell r="B730" t="str">
            <v>Tablero formaleta 70 x 140</v>
          </cell>
          <cell r="C730" t="str">
            <v>Día</v>
          </cell>
          <cell r="D730">
            <v>1</v>
          </cell>
          <cell r="E730">
            <v>474</v>
          </cell>
        </row>
        <row r="731">
          <cell r="A731" t="str">
            <v>EQU044</v>
          </cell>
          <cell r="B731" t="str">
            <v>Tablero formaleta 90 x 135</v>
          </cell>
          <cell r="C731" t="str">
            <v>Día</v>
          </cell>
          <cell r="D731">
            <v>1</v>
          </cell>
          <cell r="E731">
            <v>810</v>
          </cell>
        </row>
        <row r="732">
          <cell r="A732" t="str">
            <v>EQU045</v>
          </cell>
          <cell r="B732" t="str">
            <v>Taladro percutor</v>
          </cell>
          <cell r="C732" t="str">
            <v>Día</v>
          </cell>
          <cell r="D732">
            <v>1</v>
          </cell>
          <cell r="E732">
            <v>130000</v>
          </cell>
        </row>
        <row r="733">
          <cell r="A733" t="str">
            <v>EQU047</v>
          </cell>
          <cell r="B733" t="str">
            <v>Grúa telescópica (de 50)</v>
          </cell>
          <cell r="C733" t="str">
            <v>Hr</v>
          </cell>
          <cell r="D733">
            <v>1</v>
          </cell>
          <cell r="E733">
            <v>31500</v>
          </cell>
        </row>
        <row r="734">
          <cell r="A734" t="str">
            <v>EQU048</v>
          </cell>
          <cell r="B734" t="str">
            <v>Andamio tubular certificado incluye arnes y línea de vida</v>
          </cell>
          <cell r="C734" t="str">
            <v>Día</v>
          </cell>
          <cell r="D734">
            <v>1</v>
          </cell>
          <cell r="E734">
            <v>1000</v>
          </cell>
        </row>
        <row r="735">
          <cell r="A735" t="str">
            <v>EQU049</v>
          </cell>
          <cell r="B735" t="str">
            <v>Cuña hidráulica con compresor</v>
          </cell>
          <cell r="C735" t="str">
            <v>Tiro</v>
          </cell>
          <cell r="D735">
            <v>1</v>
          </cell>
          <cell r="E735">
            <v>30880.5</v>
          </cell>
        </row>
        <row r="736">
          <cell r="A736" t="str">
            <v>EQU050</v>
          </cell>
          <cell r="B736" t="str">
            <v>Cilindro compactador 2 toneladas</v>
          </cell>
          <cell r="C736" t="str">
            <v>Hr</v>
          </cell>
          <cell r="D736">
            <v>1</v>
          </cell>
          <cell r="E736">
            <v>48000</v>
          </cell>
        </row>
        <row r="737">
          <cell r="A737" t="str">
            <v>EQU051</v>
          </cell>
          <cell r="B737" t="str">
            <v>Fresadora</v>
          </cell>
          <cell r="C737" t="str">
            <v>Hr</v>
          </cell>
          <cell r="D737">
            <v>1</v>
          </cell>
          <cell r="E737">
            <v>333133.64400000003</v>
          </cell>
        </row>
        <row r="738">
          <cell r="A738" t="str">
            <v>EQU052</v>
          </cell>
          <cell r="B738" t="str">
            <v>Recicladora de pavimento</v>
          </cell>
          <cell r="C738" t="str">
            <v>Hr</v>
          </cell>
          <cell r="D738">
            <v>1</v>
          </cell>
          <cell r="E738">
            <v>317738.02799999999</v>
          </cell>
        </row>
        <row r="739">
          <cell r="A739" t="str">
            <v>EQU053</v>
          </cell>
          <cell r="B739" t="str">
            <v>Transporte de materiales</v>
          </cell>
          <cell r="C739" t="str">
            <v>%Mat</v>
          </cell>
          <cell r="D739">
            <v>0</v>
          </cell>
          <cell r="E739">
            <v>0</v>
          </cell>
        </row>
        <row r="740">
          <cell r="A740" t="str">
            <v>EQU054</v>
          </cell>
          <cell r="B740" t="str">
            <v>Telera de 3,5 x 24 cm x 2,9 m de sajo</v>
          </cell>
          <cell r="C740" t="str">
            <v>Día</v>
          </cell>
          <cell r="D740">
            <v>1</v>
          </cell>
          <cell r="E740">
            <v>452</v>
          </cell>
        </row>
        <row r="741">
          <cell r="A741" t="str">
            <v>EQU055</v>
          </cell>
          <cell r="B741" t="str">
            <v>Taladro</v>
          </cell>
          <cell r="C741" t="str">
            <v>Día</v>
          </cell>
          <cell r="D741">
            <v>1</v>
          </cell>
          <cell r="E741">
            <v>67830</v>
          </cell>
        </row>
        <row r="742">
          <cell r="A742" t="str">
            <v>EQU056</v>
          </cell>
          <cell r="B742" t="str">
            <v>Formaleta cónica para caissons</v>
          </cell>
          <cell r="C742" t="str">
            <v>Día</v>
          </cell>
          <cell r="D742">
            <v>1</v>
          </cell>
          <cell r="E742">
            <v>15470</v>
          </cell>
        </row>
        <row r="743">
          <cell r="A743" t="str">
            <v>EQU057</v>
          </cell>
          <cell r="B743" t="str">
            <v>Camisa metálica recuperable para pilotes</v>
          </cell>
          <cell r="C743" t="str">
            <v>Día</v>
          </cell>
          <cell r="D743">
            <v>1</v>
          </cell>
          <cell r="E743">
            <v>39444</v>
          </cell>
        </row>
        <row r="744">
          <cell r="A744" t="str">
            <v>EQU058</v>
          </cell>
          <cell r="B744" t="str">
            <v xml:space="preserve">Equipo de Oxicorte </v>
          </cell>
          <cell r="C744" t="str">
            <v>Día</v>
          </cell>
          <cell r="D744">
            <v>1</v>
          </cell>
          <cell r="E744">
            <v>73880.688000000009</v>
          </cell>
        </row>
        <row r="745">
          <cell r="A745" t="str">
            <v>EQU059</v>
          </cell>
          <cell r="B745" t="str">
            <v>Motosierra 93.6 cm3 - 7.1 HP, 45-90 cm - 7.9 Kg</v>
          </cell>
          <cell r="C745" t="str">
            <v>Día</v>
          </cell>
          <cell r="D745">
            <v>1</v>
          </cell>
          <cell r="E745">
            <v>27000</v>
          </cell>
        </row>
        <row r="746">
          <cell r="A746" t="str">
            <v>EQU060</v>
          </cell>
          <cell r="B746" t="str">
            <v>Compresor (barrido y soplado)</v>
          </cell>
          <cell r="C746" t="str">
            <v>Día</v>
          </cell>
          <cell r="D746">
            <v>1</v>
          </cell>
          <cell r="E746">
            <v>59000</v>
          </cell>
        </row>
        <row r="747">
          <cell r="A747" t="str">
            <v>EQU061</v>
          </cell>
          <cell r="B747" t="str">
            <v>Aspersor manual</v>
          </cell>
          <cell r="C747" t="str">
            <v>Día</v>
          </cell>
          <cell r="D747">
            <v>1</v>
          </cell>
          <cell r="E747">
            <v>20760</v>
          </cell>
        </row>
        <row r="748">
          <cell r="A748" t="str">
            <v>EQU062</v>
          </cell>
          <cell r="B748" t="str">
            <v>Motobomba de concreto</v>
          </cell>
          <cell r="C748" t="str">
            <v>M3</v>
          </cell>
          <cell r="D748">
            <v>1</v>
          </cell>
          <cell r="E748">
            <v>41520</v>
          </cell>
        </row>
        <row r="749">
          <cell r="A749" t="str">
            <v>EQU063</v>
          </cell>
          <cell r="B749" t="str">
            <v>Pala auxiliar de piloteadora</v>
          </cell>
          <cell r="C749" t="str">
            <v>Hr</v>
          </cell>
          <cell r="D749">
            <v>1</v>
          </cell>
          <cell r="E749">
            <v>275070</v>
          </cell>
        </row>
        <row r="750">
          <cell r="A750" t="str">
            <v>EQU064</v>
          </cell>
          <cell r="B750" t="str">
            <v>Retroexcavadora A25C</v>
          </cell>
          <cell r="C750" t="str">
            <v>Hr</v>
          </cell>
          <cell r="D750">
            <v>1</v>
          </cell>
          <cell r="E750">
            <v>261800</v>
          </cell>
        </row>
        <row r="751">
          <cell r="A751" t="str">
            <v>EQU065</v>
          </cell>
          <cell r="B751" t="str">
            <v>Cercha metálica 3 m</v>
          </cell>
          <cell r="C751" t="str">
            <v>Día</v>
          </cell>
          <cell r="D751">
            <v>1</v>
          </cell>
          <cell r="E751">
            <v>117</v>
          </cell>
        </row>
        <row r="752">
          <cell r="A752" t="str">
            <v>EQU066</v>
          </cell>
          <cell r="B752" t="str">
            <v>Camión dobletroque</v>
          </cell>
          <cell r="C752" t="str">
            <v>Tn</v>
          </cell>
          <cell r="D752">
            <v>1</v>
          </cell>
          <cell r="E752">
            <v>60000</v>
          </cell>
        </row>
        <row r="753">
          <cell r="A753" t="str">
            <v>EQU067</v>
          </cell>
          <cell r="B753" t="str">
            <v>Diferencial 2 Tn</v>
          </cell>
          <cell r="C753" t="str">
            <v>Un</v>
          </cell>
          <cell r="D753">
            <v>1</v>
          </cell>
          <cell r="E753">
            <v>29750</v>
          </cell>
        </row>
        <row r="754">
          <cell r="A754" t="str">
            <v>EQU068</v>
          </cell>
          <cell r="B754" t="str">
            <v>Gancho de ojo 1500 Kg</v>
          </cell>
          <cell r="C754" t="str">
            <v>Un</v>
          </cell>
          <cell r="D754">
            <v>1</v>
          </cell>
          <cell r="E754">
            <v>30000</v>
          </cell>
        </row>
        <row r="755">
          <cell r="A755" t="str">
            <v>EQU069</v>
          </cell>
          <cell r="B755" t="str">
            <v>Pluma grúa</v>
          </cell>
          <cell r="C755" t="str">
            <v>Día</v>
          </cell>
          <cell r="D755">
            <v>1</v>
          </cell>
          <cell r="E755">
            <v>42840</v>
          </cell>
        </row>
        <row r="756">
          <cell r="A756" t="str">
            <v>ESY001</v>
          </cell>
          <cell r="B756" t="str">
            <v>Ensayo resistencia concretos</v>
          </cell>
          <cell r="C756" t="str">
            <v>Un</v>
          </cell>
          <cell r="D756">
            <v>1</v>
          </cell>
          <cell r="E756">
            <v>19327.560000000001</v>
          </cell>
        </row>
        <row r="757">
          <cell r="A757" t="str">
            <v>ESY002</v>
          </cell>
          <cell r="B757" t="str">
            <v>Toma de densidades</v>
          </cell>
          <cell r="C757" t="str">
            <v>Un</v>
          </cell>
          <cell r="D757">
            <v>1</v>
          </cell>
          <cell r="E757">
            <v>123801.22200000001</v>
          </cell>
        </row>
        <row r="758">
          <cell r="A758" t="str">
            <v>G-03-01</v>
          </cell>
          <cell r="B758" t="str">
            <v>Transporte material (corte, sub-base, base, afirmado, pétreos, arenas, etc.)</v>
          </cell>
          <cell r="C758" t="str">
            <v>M3-Km</v>
          </cell>
          <cell r="D758">
            <v>1</v>
          </cell>
          <cell r="E758">
            <v>1861</v>
          </cell>
        </row>
        <row r="759">
          <cell r="A759" t="str">
            <v>G-03-02</v>
          </cell>
          <cell r="B759" t="str">
            <v>Transporte maquinaría pesada</v>
          </cell>
          <cell r="C759" t="str">
            <v>Km</v>
          </cell>
          <cell r="D759">
            <v>1</v>
          </cell>
          <cell r="E759">
            <v>2675</v>
          </cell>
        </row>
        <row r="760">
          <cell r="A760" t="str">
            <v>G-03-03</v>
          </cell>
          <cell r="B760" t="str">
            <v>Transporte materiales en mula (carga = 100 kg/km)</v>
          </cell>
          <cell r="C760" t="str">
            <v>Carga-Km</v>
          </cell>
          <cell r="D760">
            <v>1</v>
          </cell>
          <cell r="E760">
            <v>4385</v>
          </cell>
        </row>
        <row r="761">
          <cell r="A761" t="str">
            <v>G-03-04</v>
          </cell>
          <cell r="B761" t="str">
            <v>Transporte materiales a hombro (carga = 30 kg/km)</v>
          </cell>
          <cell r="C761" t="str">
            <v>Carga-Km</v>
          </cell>
          <cell r="D761">
            <v>1</v>
          </cell>
          <cell r="E761">
            <v>6929</v>
          </cell>
        </row>
        <row r="762">
          <cell r="A762" t="str">
            <v>G-03-05</v>
          </cell>
          <cell r="B762" t="str">
            <v>Disposición en botadero</v>
          </cell>
          <cell r="C762" t="str">
            <v>M3</v>
          </cell>
          <cell r="D762">
            <v>1</v>
          </cell>
          <cell r="E762">
            <v>2500</v>
          </cell>
        </row>
        <row r="763">
          <cell r="A763" t="str">
            <v>G-03-06</v>
          </cell>
          <cell r="B763" t="str">
            <v>Transporte materiales a obra (no incluye descargue)</v>
          </cell>
          <cell r="C763" t="str">
            <v>Tn-Km</v>
          </cell>
          <cell r="D763">
            <v>1</v>
          </cell>
          <cell r="E763">
            <v>60000</v>
          </cell>
        </row>
        <row r="764">
          <cell r="A764" t="str">
            <v>2-02-03</v>
          </cell>
          <cell r="B764" t="str">
            <v>Corte en material común con máquina</v>
          </cell>
          <cell r="C764" t="str">
            <v>M3</v>
          </cell>
          <cell r="D764">
            <v>1</v>
          </cell>
          <cell r="E764">
            <v>16668</v>
          </cell>
        </row>
        <row r="765">
          <cell r="A765" t="str">
            <v>G-02-01</v>
          </cell>
          <cell r="B765" t="str">
            <v>Acero Fy = 37.000 PSI d ≤ 1/4"</v>
          </cell>
          <cell r="C765" t="str">
            <v>Kg</v>
          </cell>
          <cell r="D765">
            <v>1</v>
          </cell>
          <cell r="E765">
            <v>6350</v>
          </cell>
        </row>
        <row r="766">
          <cell r="A766" t="str">
            <v>G-02-02</v>
          </cell>
          <cell r="B766" t="str">
            <v>Acero Fy = 60.000 PSI d &gt; 1/4"</v>
          </cell>
          <cell r="C766" t="str">
            <v>Kg</v>
          </cell>
          <cell r="D766">
            <v>1</v>
          </cell>
          <cell r="E766">
            <v>7274</v>
          </cell>
        </row>
        <row r="767">
          <cell r="A767" t="str">
            <v>G-02-03</v>
          </cell>
          <cell r="B767" t="str">
            <v>Malla electrosoldada M-188  Φ 6.00 mm c/.15m en ambos sentidos (incluye alambre negro, colocación y traslapo).</v>
          </cell>
          <cell r="C767" t="str">
            <v>Kg</v>
          </cell>
          <cell r="D767">
            <v>1</v>
          </cell>
          <cell r="E767">
            <v>10701</v>
          </cell>
        </row>
        <row r="768">
          <cell r="A768" t="str">
            <v>G-01-01</v>
          </cell>
          <cell r="B768" t="str">
            <v>Concreto de 10,3 Mpa (producción)</v>
          </cell>
          <cell r="C768" t="str">
            <v>M3</v>
          </cell>
          <cell r="D768">
            <v>1</v>
          </cell>
          <cell r="E768">
            <v>291848</v>
          </cell>
        </row>
        <row r="769">
          <cell r="A769" t="str">
            <v>G-01-02</v>
          </cell>
          <cell r="B769" t="str">
            <v>Concreto de 13,8 Mpa (2000 psi) (producción)</v>
          </cell>
          <cell r="C769" t="str">
            <v>M3</v>
          </cell>
          <cell r="D769">
            <v>1</v>
          </cell>
          <cell r="E769">
            <v>335878</v>
          </cell>
        </row>
        <row r="770">
          <cell r="A770" t="str">
            <v>G-01-03</v>
          </cell>
          <cell r="B770" t="str">
            <v>Concreto de 17,2 Mpa (2500 psi) (producción)</v>
          </cell>
          <cell r="C770" t="str">
            <v>M3</v>
          </cell>
          <cell r="D770">
            <v>1</v>
          </cell>
          <cell r="E770">
            <v>368940</v>
          </cell>
        </row>
        <row r="771">
          <cell r="A771" t="str">
            <v>G-01-04</v>
          </cell>
          <cell r="B771" t="str">
            <v>Concreto de 20,7 Mpa (3000 psi) (producción)</v>
          </cell>
          <cell r="C771" t="str">
            <v>M3</v>
          </cell>
          <cell r="D771">
            <v>1</v>
          </cell>
          <cell r="E771">
            <v>394066</v>
          </cell>
        </row>
        <row r="772">
          <cell r="A772" t="str">
            <v>G-01-05</v>
          </cell>
          <cell r="B772" t="str">
            <v>Concreto de 24,5 Mpa (3500 PSI) (producción)</v>
          </cell>
          <cell r="C772" t="str">
            <v>M3</v>
          </cell>
          <cell r="D772">
            <v>1</v>
          </cell>
          <cell r="E772">
            <v>440757</v>
          </cell>
        </row>
        <row r="773">
          <cell r="A773" t="str">
            <v>G-01-06</v>
          </cell>
          <cell r="B773" t="str">
            <v>Concreto de 27,6 Mpa (4000) (producción)</v>
          </cell>
          <cell r="C773" t="str">
            <v>M3</v>
          </cell>
          <cell r="D773">
            <v>1</v>
          </cell>
          <cell r="E773">
            <v>467261</v>
          </cell>
        </row>
        <row r="774">
          <cell r="A774" t="str">
            <v>G-01-07</v>
          </cell>
          <cell r="B774" t="str">
            <v>Concreto de 20,7 Mpa (3000 psi) psi impermeabilizado (producción)</v>
          </cell>
          <cell r="C774" t="str">
            <v>M3</v>
          </cell>
          <cell r="D774">
            <v>1</v>
          </cell>
          <cell r="E774">
            <v>433858</v>
          </cell>
        </row>
        <row r="775">
          <cell r="A775" t="str">
            <v>G-01-08</v>
          </cell>
          <cell r="B775" t="str">
            <v>Concreto de 20,7 Mpa (3.000 psi) acelerado (producción)</v>
          </cell>
          <cell r="C775" t="str">
            <v>M3</v>
          </cell>
          <cell r="D775">
            <v>1</v>
          </cell>
          <cell r="E775">
            <v>542448</v>
          </cell>
        </row>
        <row r="776">
          <cell r="A776" t="str">
            <v>G-01-09</v>
          </cell>
          <cell r="B776" t="str">
            <v>Concreto de 27,6 Mpa (4.000 psi) impermeabilizado (producción)</v>
          </cell>
          <cell r="C776" t="str">
            <v>M3</v>
          </cell>
          <cell r="D776">
            <v>1</v>
          </cell>
          <cell r="E776">
            <v>507053</v>
          </cell>
        </row>
        <row r="777">
          <cell r="A777" t="str">
            <v>G-01-10</v>
          </cell>
          <cell r="B777" t="str">
            <v>Concreto de 27,6 Mpa (4.000 psi) acelerado (producción)</v>
          </cell>
          <cell r="C777" t="str">
            <v>M3</v>
          </cell>
          <cell r="D777">
            <v>1</v>
          </cell>
          <cell r="E777">
            <v>636840</v>
          </cell>
        </row>
        <row r="778">
          <cell r="A778" t="str">
            <v>G-01-11</v>
          </cell>
          <cell r="B778" t="str">
            <v>Concreto ciclópeo (producción)</v>
          </cell>
          <cell r="C778" t="str">
            <v>M3</v>
          </cell>
          <cell r="D778">
            <v>1</v>
          </cell>
          <cell r="E778">
            <v>392018</v>
          </cell>
        </row>
        <row r="779">
          <cell r="A779" t="str">
            <v>G-01-12</v>
          </cell>
          <cell r="B779" t="str">
            <v>Concreto fluido 13,8 Mpa (2000 PSI) tamaño máximo 1/2"</v>
          </cell>
          <cell r="C779" t="str">
            <v>M3</v>
          </cell>
          <cell r="D779">
            <v>1</v>
          </cell>
          <cell r="E779">
            <v>411259</v>
          </cell>
        </row>
        <row r="780">
          <cell r="A780" t="str">
            <v>G-01-13</v>
          </cell>
          <cell r="B780" t="str">
            <v>Concreto fluido 17,2 Mpa (2500 psi) (producción)</v>
          </cell>
          <cell r="C780" t="str">
            <v>M3</v>
          </cell>
          <cell r="D780">
            <v>1</v>
          </cell>
          <cell r="E780">
            <v>433753</v>
          </cell>
        </row>
        <row r="781">
          <cell r="A781" t="str">
            <v>G-01-14</v>
          </cell>
          <cell r="B781" t="str">
            <v>Mortero 1:2 (producción)</v>
          </cell>
          <cell r="C781" t="str">
            <v>M3</v>
          </cell>
          <cell r="D781">
            <v>1</v>
          </cell>
          <cell r="E781">
            <v>533885</v>
          </cell>
        </row>
        <row r="782">
          <cell r="A782" t="str">
            <v>G-01-15</v>
          </cell>
          <cell r="B782" t="str">
            <v>Mortero 1:3 (producción)</v>
          </cell>
          <cell r="C782" t="str">
            <v>M3</v>
          </cell>
          <cell r="D782">
            <v>1</v>
          </cell>
          <cell r="E782">
            <v>427835</v>
          </cell>
        </row>
        <row r="783">
          <cell r="A783" t="str">
            <v>G-01-16</v>
          </cell>
          <cell r="B783" t="str">
            <v>Mortero 1:4 (producción)</v>
          </cell>
          <cell r="C783" t="str">
            <v>M3</v>
          </cell>
          <cell r="D783">
            <v>1</v>
          </cell>
          <cell r="E783">
            <v>373676</v>
          </cell>
        </row>
        <row r="784">
          <cell r="A784" t="str">
            <v>G-01-17</v>
          </cell>
          <cell r="B784" t="str">
            <v>Mortero 1:5 (producción)</v>
          </cell>
          <cell r="C784" t="str">
            <v>M3</v>
          </cell>
          <cell r="D784">
            <v>1</v>
          </cell>
          <cell r="E784">
            <v>335781</v>
          </cell>
        </row>
        <row r="785">
          <cell r="A785" t="str">
            <v>G-01-18</v>
          </cell>
          <cell r="B785" t="str">
            <v>Mortero 1:3 impermeabilizado (producción)</v>
          </cell>
          <cell r="C785" t="str">
            <v>M3</v>
          </cell>
          <cell r="D785">
            <v>1</v>
          </cell>
          <cell r="E785">
            <v>614635</v>
          </cell>
        </row>
        <row r="786">
          <cell r="A786" t="str">
            <v>ÍTEMS GENERALES</v>
          </cell>
          <cell r="B786">
            <v>0</v>
          </cell>
          <cell r="C786">
            <v>0</v>
          </cell>
          <cell r="D786">
            <v>0</v>
          </cell>
          <cell r="E786">
            <v>0</v>
          </cell>
        </row>
        <row r="787">
          <cell r="A787" t="str">
            <v>G-01 CONCRETOS Y MORTEROS</v>
          </cell>
          <cell r="B787">
            <v>0</v>
          </cell>
          <cell r="C787">
            <v>0</v>
          </cell>
          <cell r="D787">
            <v>0</v>
          </cell>
          <cell r="E787">
            <v>0</v>
          </cell>
        </row>
        <row r="788">
          <cell r="A788" t="str">
            <v>CÓDIGO</v>
          </cell>
          <cell r="B788" t="str">
            <v>DESCRIPCIÓN</v>
          </cell>
          <cell r="C788" t="str">
            <v>UNIDAD</v>
          </cell>
          <cell r="E788" t="str">
            <v>Vr Un</v>
          </cell>
        </row>
        <row r="789">
          <cell r="A789" t="str">
            <v>G- ÍTEMS GENERALES</v>
          </cell>
          <cell r="B789">
            <v>0</v>
          </cell>
          <cell r="C789">
            <v>0</v>
          </cell>
          <cell r="D789">
            <v>0</v>
          </cell>
          <cell r="E789">
            <v>0</v>
          </cell>
        </row>
        <row r="790">
          <cell r="A790" t="str">
            <v>G - 01  CONCRETOS Y MORTEROS</v>
          </cell>
          <cell r="B790">
            <v>0</v>
          </cell>
          <cell r="C790">
            <v>0</v>
          </cell>
          <cell r="D790">
            <v>0</v>
          </cell>
          <cell r="E790">
            <v>0</v>
          </cell>
        </row>
        <row r="791">
          <cell r="A791" t="str">
            <v>G-01-01</v>
          </cell>
          <cell r="B791" t="str">
            <v xml:space="preserve">Concreto de 10,3 Mpa (1500 PSI) (Producción) </v>
          </cell>
          <cell r="C791" t="str">
            <v>M3</v>
          </cell>
          <cell r="D791">
            <v>1</v>
          </cell>
          <cell r="E791">
            <v>1973382</v>
          </cell>
        </row>
        <row r="792">
          <cell r="A792" t="str">
            <v>G-01-02</v>
          </cell>
          <cell r="B792" t="str">
            <v xml:space="preserve">Concreto de 13,8 Mpa (2000 PSI) (Producción) </v>
          </cell>
          <cell r="C792" t="str">
            <v>M3</v>
          </cell>
          <cell r="D792">
            <v>1</v>
          </cell>
          <cell r="E792">
            <v>2231645</v>
          </cell>
        </row>
        <row r="793">
          <cell r="A793" t="str">
            <v>G-01-03</v>
          </cell>
          <cell r="B793" t="str">
            <v xml:space="preserve">Concreto de 17,2 Mpa (2500 PSI) (Producción) </v>
          </cell>
          <cell r="C793" t="str">
            <v>M3</v>
          </cell>
          <cell r="D793">
            <v>1</v>
          </cell>
          <cell r="E793">
            <v>2077695</v>
          </cell>
        </row>
        <row r="794">
          <cell r="A794" t="str">
            <v>G-01-04</v>
          </cell>
          <cell r="B794" t="str">
            <v xml:space="preserve">Concreto de 20,7 Mpa (3000 PSI) (Producción) </v>
          </cell>
          <cell r="C794" t="str">
            <v>M3</v>
          </cell>
          <cell r="D794">
            <v>1</v>
          </cell>
          <cell r="E794">
            <v>2178423</v>
          </cell>
        </row>
        <row r="795">
          <cell r="A795" t="str">
            <v>G-01-05</v>
          </cell>
          <cell r="B795" t="str">
            <v xml:space="preserve">Concreto de 24,5 Mpa (3500 PSI) (Producción) </v>
          </cell>
          <cell r="C795" t="str">
            <v>M3</v>
          </cell>
          <cell r="D795">
            <v>1</v>
          </cell>
          <cell r="E795">
            <v>2287547</v>
          </cell>
        </row>
        <row r="796">
          <cell r="A796" t="str">
            <v>G-01-06</v>
          </cell>
          <cell r="B796" t="str">
            <v xml:space="preserve">Concreto de 27,6 Mpa (4000 PSI) (Producción) </v>
          </cell>
          <cell r="C796" t="str">
            <v>M3</v>
          </cell>
          <cell r="D796">
            <v>1</v>
          </cell>
          <cell r="E796">
            <v>2394057</v>
          </cell>
        </row>
        <row r="797">
          <cell r="A797" t="str">
            <v>G-01-07</v>
          </cell>
          <cell r="B797" t="str">
            <v xml:space="preserve">Concreto de 20,7 Mpa (3000 PSI) impermeabilizado (Producción) </v>
          </cell>
          <cell r="C797" t="str">
            <v>M3</v>
          </cell>
          <cell r="D797">
            <v>1</v>
          </cell>
          <cell r="E797">
            <v>2511705</v>
          </cell>
        </row>
        <row r="798">
          <cell r="A798" t="str">
            <v>G-01-08</v>
          </cell>
          <cell r="B798" t="str">
            <v xml:space="preserve">Concreto de 20,7 Mpa (3000 PSI) acelerado (Producción) </v>
          </cell>
          <cell r="C798" t="str">
            <v>M3</v>
          </cell>
          <cell r="D798">
            <v>1</v>
          </cell>
          <cell r="E798">
            <v>2339703</v>
          </cell>
        </row>
        <row r="799">
          <cell r="A799" t="str">
            <v>G-01-09</v>
          </cell>
          <cell r="B799" t="str">
            <v xml:space="preserve">Concreto de 27,6 Mpa (4000 PSI) impermeabilizado (Producción) </v>
          </cell>
          <cell r="C799" t="str">
            <v>M3</v>
          </cell>
          <cell r="D799">
            <v>1</v>
          </cell>
          <cell r="E799">
            <v>2727339</v>
          </cell>
        </row>
        <row r="800">
          <cell r="A800" t="str">
            <v>G-01-10</v>
          </cell>
          <cell r="B800" t="str">
            <v xml:space="preserve">Concreto de 27,6 Mpa (4000 PSI) acelerado (Producción) </v>
          </cell>
          <cell r="C800" t="str">
            <v>M3</v>
          </cell>
          <cell r="D800">
            <v>1</v>
          </cell>
          <cell r="E800">
            <v>2578377</v>
          </cell>
        </row>
        <row r="801">
          <cell r="A801" t="str">
            <v>G-01-11</v>
          </cell>
          <cell r="B801" t="str">
            <v xml:space="preserve">Concreto ciclópeo (Producción) </v>
          </cell>
          <cell r="C801" t="str">
            <v>M3</v>
          </cell>
          <cell r="D801">
            <v>1</v>
          </cell>
          <cell r="E801">
            <v>1395075</v>
          </cell>
        </row>
        <row r="802">
          <cell r="A802" t="str">
            <v>G-01-12</v>
          </cell>
          <cell r="B802" t="str">
            <v>Concreto fluido 13,8 Mpa (2000 PSI) tamaño máximo 1/2"</v>
          </cell>
          <cell r="C802" t="str">
            <v>M3</v>
          </cell>
          <cell r="D802">
            <v>1</v>
          </cell>
          <cell r="E802">
            <v>2569857</v>
          </cell>
        </row>
        <row r="803">
          <cell r="A803" t="str">
            <v>G-01-13</v>
          </cell>
          <cell r="B803" t="str">
            <v xml:space="preserve">Concreto fluido 17,2 Mpa (2500 PSI) (Producción) </v>
          </cell>
          <cell r="C803" t="str">
            <v>M3</v>
          </cell>
          <cell r="D803">
            <v>1</v>
          </cell>
          <cell r="E803">
            <v>2319283</v>
          </cell>
        </row>
        <row r="804">
          <cell r="A804" t="str">
            <v>G-01-14</v>
          </cell>
          <cell r="B804" t="str">
            <v xml:space="preserve">Mortero 1:2 (Producción) </v>
          </cell>
          <cell r="C804" t="str">
            <v>M3</v>
          </cell>
          <cell r="D804">
            <v>1</v>
          </cell>
          <cell r="E804">
            <v>2805852</v>
          </cell>
        </row>
        <row r="805">
          <cell r="A805" t="str">
            <v>G-01-15</v>
          </cell>
          <cell r="B805" t="str">
            <v xml:space="preserve">Mortero 1:3 (Producción) </v>
          </cell>
          <cell r="C805" t="str">
            <v>M3</v>
          </cell>
          <cell r="D805">
            <v>1</v>
          </cell>
          <cell r="E805">
            <v>2498088</v>
          </cell>
        </row>
        <row r="806">
          <cell r="A806" t="str">
            <v>G-01-16</v>
          </cell>
          <cell r="B806" t="str">
            <v xml:space="preserve">Mortero 1:4 (Producción) </v>
          </cell>
          <cell r="C806" t="str">
            <v>M3</v>
          </cell>
          <cell r="D806">
            <v>1</v>
          </cell>
          <cell r="E806">
            <v>166065</v>
          </cell>
        </row>
        <row r="807">
          <cell r="A807" t="str">
            <v>G-01-17</v>
          </cell>
          <cell r="B807" t="str">
            <v xml:space="preserve">Mortero 1:5 (Producción) </v>
          </cell>
          <cell r="C807" t="str">
            <v>M3</v>
          </cell>
          <cell r="D807">
            <v>1</v>
          </cell>
          <cell r="E807">
            <v>169773</v>
          </cell>
        </row>
        <row r="808">
          <cell r="A808" t="str">
            <v>G-01-18</v>
          </cell>
          <cell r="B808" t="str">
            <v xml:space="preserve">Mortero 1:3 impermeabilizado (Producción) </v>
          </cell>
          <cell r="C808" t="str">
            <v>M3</v>
          </cell>
          <cell r="D808">
            <v>1</v>
          </cell>
          <cell r="E808">
            <v>3737872</v>
          </cell>
        </row>
        <row r="809">
          <cell r="A809" t="str">
            <v>G - 02  ACEROS</v>
          </cell>
          <cell r="B809">
            <v>0</v>
          </cell>
          <cell r="C809">
            <v>0</v>
          </cell>
          <cell r="D809">
            <v>0</v>
          </cell>
          <cell r="E809">
            <v>0</v>
          </cell>
        </row>
        <row r="810">
          <cell r="A810" t="str">
            <v>G-02-01</v>
          </cell>
          <cell r="B810" t="str">
            <v>Acero Fy = 37.000 PSI d ≤ 1/4"</v>
          </cell>
          <cell r="C810" t="str">
            <v>Kg</v>
          </cell>
          <cell r="D810">
            <v>1</v>
          </cell>
          <cell r="E810">
            <v>41728</v>
          </cell>
        </row>
        <row r="811">
          <cell r="A811" t="str">
            <v>G-02-02</v>
          </cell>
          <cell r="B811" t="str">
            <v>Acero Fy = 60.000 PSI d &gt; 1/4"</v>
          </cell>
          <cell r="C811" t="str">
            <v>Kg</v>
          </cell>
          <cell r="D811">
            <v>1</v>
          </cell>
          <cell r="E811">
            <v>127327</v>
          </cell>
        </row>
        <row r="812">
          <cell r="A812" t="str">
            <v>G-02-03</v>
          </cell>
          <cell r="B812" t="str">
            <v>Malla electrosoldada M-188  Φ 6.00 mm c/0.15 m en ambos sentidos (incluye alambre negro, colocación y traslapo)</v>
          </cell>
          <cell r="C812" t="str">
            <v>Kg</v>
          </cell>
          <cell r="D812">
            <v>1</v>
          </cell>
          <cell r="E812">
            <v>20926</v>
          </cell>
        </row>
        <row r="813">
          <cell r="A813" t="str">
            <v>G - 03 TRANSPORTE</v>
          </cell>
          <cell r="B813">
            <v>0</v>
          </cell>
          <cell r="C813">
            <v>0</v>
          </cell>
          <cell r="D813">
            <v>0</v>
          </cell>
          <cell r="E813">
            <v>0</v>
          </cell>
        </row>
        <row r="814">
          <cell r="A814" t="str">
            <v>G-03-01</v>
          </cell>
          <cell r="B814" t="str">
            <v>Transporte material (corte, sub-base, base, afirmado, pétreos, arenas, etc.)</v>
          </cell>
          <cell r="C814" t="str">
            <v>M3-Km</v>
          </cell>
          <cell r="D814">
            <v>1</v>
          </cell>
          <cell r="E814">
            <v>4355</v>
          </cell>
        </row>
        <row r="815">
          <cell r="A815" t="str">
            <v>G-03-02</v>
          </cell>
          <cell r="B815" t="str">
            <v>Transporte maquinaría pesada</v>
          </cell>
          <cell r="C815" t="str">
            <v>Km</v>
          </cell>
          <cell r="D815">
            <v>1</v>
          </cell>
          <cell r="E815">
            <v>16167</v>
          </cell>
        </row>
        <row r="816">
          <cell r="A816" t="str">
            <v>G-03-03</v>
          </cell>
          <cell r="B816" t="str">
            <v>Transporte materiales en mula (carga = 100 Kg/Km)</v>
          </cell>
          <cell r="C816" t="str">
            <v>Carga-Km</v>
          </cell>
          <cell r="D816">
            <v>1</v>
          </cell>
          <cell r="E816">
            <v>38306</v>
          </cell>
        </row>
        <row r="817">
          <cell r="A817" t="str">
            <v>G-03-04</v>
          </cell>
          <cell r="B817" t="str">
            <v>Transporte materiales a hombro (carga = 30 Kg/Km)</v>
          </cell>
          <cell r="C817" t="str">
            <v>Carga-Km</v>
          </cell>
          <cell r="D817">
            <v>1</v>
          </cell>
          <cell r="E817">
            <v>36722</v>
          </cell>
        </row>
        <row r="818">
          <cell r="A818" t="str">
            <v>G-03-05</v>
          </cell>
          <cell r="B818" t="str">
            <v>Disposición en botadero</v>
          </cell>
          <cell r="C818" t="str">
            <v>M3</v>
          </cell>
          <cell r="D818">
            <v>1</v>
          </cell>
          <cell r="E818">
            <v>2500</v>
          </cell>
        </row>
        <row r="819">
          <cell r="A819" t="str">
            <v>G-03-06</v>
          </cell>
          <cell r="B819" t="str">
            <v>Transporte materiales a obra (no incluye descargue)</v>
          </cell>
          <cell r="C819" t="str">
            <v>Tn-Km</v>
          </cell>
          <cell r="D819">
            <v>1</v>
          </cell>
          <cell r="E819">
            <v>42840</v>
          </cell>
        </row>
        <row r="820">
          <cell r="A820" t="str">
            <v>1 - CONSTRUCCIÓN, MANTENIMIENTO Y ADECUACIÓN DE EDIFICACIONES DE INFRAESTRUCTURA SOCIAL Y COMUNITARIA</v>
          </cell>
          <cell r="B820">
            <v>0</v>
          </cell>
          <cell r="C820">
            <v>0</v>
          </cell>
          <cell r="D820">
            <v>0</v>
          </cell>
          <cell r="E820">
            <v>0</v>
          </cell>
        </row>
        <row r="821">
          <cell r="A821" t="str">
            <v>1 - 01 PRELIMINARES</v>
          </cell>
          <cell r="B821">
            <v>0</v>
          </cell>
          <cell r="C821">
            <v>0</v>
          </cell>
          <cell r="D821">
            <v>0</v>
          </cell>
          <cell r="E821">
            <v>0</v>
          </cell>
        </row>
        <row r="822">
          <cell r="A822" t="str">
            <v>1-01-01</v>
          </cell>
          <cell r="B822" t="str">
            <v>Valla de identificación de obra área menor a 4 m2, colocada en guaduas, incluye mantenimiento durante la construcción</v>
          </cell>
          <cell r="C822" t="str">
            <v>M2</v>
          </cell>
          <cell r="D822">
            <v>1</v>
          </cell>
          <cell r="E822">
            <v>134318</v>
          </cell>
        </row>
        <row r="823">
          <cell r="A823" t="str">
            <v>1-01-02</v>
          </cell>
          <cell r="B823" t="str">
            <v>Valla de identificación de obra área mayor a 4 m2, colocada en cerchas metálica, incluye mantenimiento durante la construcción</v>
          </cell>
          <cell r="C823" t="str">
            <v>M2</v>
          </cell>
          <cell r="D823">
            <v>1</v>
          </cell>
          <cell r="E823">
            <v>212820</v>
          </cell>
        </row>
        <row r="824">
          <cell r="A824" t="str">
            <v>1-01-03</v>
          </cell>
          <cell r="B824" t="str">
            <v>Campamento, incluye teja de zinc, piso en concreto de 17,2 Mpa, tabla</v>
          </cell>
          <cell r="C824" t="str">
            <v>M2</v>
          </cell>
          <cell r="D824">
            <v>1</v>
          </cell>
          <cell r="E824">
            <v>150179</v>
          </cell>
        </row>
        <row r="825">
          <cell r="A825" t="str">
            <v>1-01-04</v>
          </cell>
          <cell r="B825" t="str">
            <v>Localización y replanteo</v>
          </cell>
          <cell r="C825" t="str">
            <v>M2</v>
          </cell>
          <cell r="D825">
            <v>1</v>
          </cell>
          <cell r="E825">
            <v>1279</v>
          </cell>
        </row>
        <row r="826">
          <cell r="A826" t="str">
            <v>1-01-05</v>
          </cell>
          <cell r="B826" t="str">
            <v>Limpieza y nivelación</v>
          </cell>
          <cell r="C826" t="str">
            <v>M2</v>
          </cell>
          <cell r="D826">
            <v>1</v>
          </cell>
          <cell r="E826">
            <v>5396</v>
          </cell>
        </row>
        <row r="827">
          <cell r="A827" t="str">
            <v>1-01-06</v>
          </cell>
          <cell r="B827" t="str">
            <v>Descapote y nivelación</v>
          </cell>
          <cell r="C827" t="str">
            <v>M2</v>
          </cell>
          <cell r="D827">
            <v>1</v>
          </cell>
          <cell r="E827">
            <v>7913</v>
          </cell>
        </row>
        <row r="828">
          <cell r="A828" t="str">
            <v>1-01-07</v>
          </cell>
          <cell r="B828" t="str">
            <v>Descapote y limpieza</v>
          </cell>
          <cell r="C828" t="str">
            <v>M2</v>
          </cell>
          <cell r="D828">
            <v>1</v>
          </cell>
          <cell r="E828">
            <v>4963</v>
          </cell>
        </row>
        <row r="829">
          <cell r="A829" t="str">
            <v>1-01-08</v>
          </cell>
          <cell r="B829" t="str">
            <v>Nivelación terreno con material del sitio</v>
          </cell>
          <cell r="C829" t="str">
            <v>M2</v>
          </cell>
          <cell r="D829">
            <v>1</v>
          </cell>
          <cell r="E829">
            <v>4317</v>
          </cell>
        </row>
        <row r="830">
          <cell r="A830" t="str">
            <v>1-01-09</v>
          </cell>
          <cell r="B830" t="str">
            <v>Cargue mecánico de material</v>
          </cell>
          <cell r="C830" t="str">
            <v>M3</v>
          </cell>
          <cell r="D830">
            <v>1</v>
          </cell>
          <cell r="E830">
            <v>3032</v>
          </cell>
        </row>
        <row r="831">
          <cell r="A831" t="str">
            <v>1-01-10</v>
          </cell>
          <cell r="B831" t="str">
            <v>Cargue de material manual</v>
          </cell>
          <cell r="C831" t="str">
            <v>M3</v>
          </cell>
          <cell r="D831">
            <v>1</v>
          </cell>
          <cell r="E831">
            <v>24807</v>
          </cell>
        </row>
        <row r="832">
          <cell r="A832" t="str">
            <v>1-01-11</v>
          </cell>
          <cell r="B832" t="str">
            <v>Retiro de material sobrante cargue manual</v>
          </cell>
          <cell r="C832" t="str">
            <v>M3</v>
          </cell>
          <cell r="D832">
            <v>1</v>
          </cell>
          <cell r="E832">
            <v>48489</v>
          </cell>
        </row>
        <row r="833">
          <cell r="A833" t="str">
            <v>1-01-12</v>
          </cell>
          <cell r="B833" t="str">
            <v>Retiro de material con cargue mecánico</v>
          </cell>
          <cell r="C833" t="str">
            <v>M3</v>
          </cell>
          <cell r="D833">
            <v>1</v>
          </cell>
          <cell r="E833">
            <v>33447</v>
          </cell>
        </row>
        <row r="834">
          <cell r="A834" t="str">
            <v>1-01-13</v>
          </cell>
          <cell r="B834" t="str">
            <v>Retiro de material sobrante cargue mecánico</v>
          </cell>
          <cell r="C834" t="str">
            <v>M3</v>
          </cell>
          <cell r="D834">
            <v>1</v>
          </cell>
          <cell r="E834">
            <v>34182</v>
          </cell>
        </row>
        <row r="835">
          <cell r="A835" t="str">
            <v>1-01-14</v>
          </cell>
          <cell r="B835" t="str">
            <v>Alquiler andamio tubular certificado, incluye manipulación y teleras</v>
          </cell>
          <cell r="C835" t="str">
            <v>Día</v>
          </cell>
          <cell r="D835">
            <v>1</v>
          </cell>
          <cell r="E835">
            <v>2072</v>
          </cell>
        </row>
        <row r="836">
          <cell r="A836" t="str">
            <v>1-01-16</v>
          </cell>
          <cell r="B836" t="str">
            <v>Limpieza de superficies de moho</v>
          </cell>
          <cell r="C836" t="str">
            <v>M2</v>
          </cell>
          <cell r="D836">
            <v>1</v>
          </cell>
          <cell r="E836">
            <v>1984</v>
          </cell>
        </row>
        <row r="837">
          <cell r="A837" t="str">
            <v>1-01-17</v>
          </cell>
          <cell r="B837" t="str">
            <v>Lavado de paredes</v>
          </cell>
          <cell r="C837" t="str">
            <v>M2</v>
          </cell>
          <cell r="D837">
            <v>1</v>
          </cell>
          <cell r="E837">
            <v>1551</v>
          </cell>
        </row>
        <row r="838">
          <cell r="A838" t="str">
            <v>1-01-18</v>
          </cell>
          <cell r="B838" t="str">
            <v>Cerramiento con cinta de señalización, incluye señalizador tubular, dos cintas</v>
          </cell>
          <cell r="C838" t="str">
            <v>M</v>
          </cell>
          <cell r="D838">
            <v>1</v>
          </cell>
          <cell r="E838">
            <v>2024</v>
          </cell>
        </row>
        <row r="839">
          <cell r="A839" t="str">
            <v>1-01-19</v>
          </cell>
          <cell r="B839" t="str">
            <v>Cerramiento provisional con señalizador y tela de cerramiento</v>
          </cell>
          <cell r="C839" t="str">
            <v>M</v>
          </cell>
          <cell r="D839">
            <v>1</v>
          </cell>
          <cell r="E839">
            <v>9035</v>
          </cell>
        </row>
        <row r="840">
          <cell r="A840" t="str">
            <v>1-01-20</v>
          </cell>
          <cell r="B840" t="str">
            <v>Cerramiento provisional con guadua y tela de cerramiento h = 2 m</v>
          </cell>
          <cell r="C840" t="str">
            <v>M</v>
          </cell>
          <cell r="D840">
            <v>1</v>
          </cell>
          <cell r="E840">
            <v>7192</v>
          </cell>
        </row>
        <row r="841">
          <cell r="A841" t="str">
            <v>1-01-21</v>
          </cell>
          <cell r="B841" t="str">
            <v>Cerramiento en esterilla h = 1,80 m</v>
          </cell>
          <cell r="C841" t="str">
            <v>M</v>
          </cell>
          <cell r="D841">
            <v>1</v>
          </cell>
          <cell r="E841">
            <v>54824</v>
          </cell>
        </row>
        <row r="842">
          <cell r="A842" t="str">
            <v>1-01-22</v>
          </cell>
          <cell r="B842" t="str">
            <v>Cerramiento en guadua y zinc</v>
          </cell>
          <cell r="C842" t="str">
            <v>M</v>
          </cell>
          <cell r="D842">
            <v>1</v>
          </cell>
          <cell r="E842">
            <v>61553</v>
          </cell>
        </row>
        <row r="843">
          <cell r="A843" t="str">
            <v>1-01-23</v>
          </cell>
          <cell r="B843" t="str">
            <v>Cerramiento en poste de madera 3 hilos de alambre de púas</v>
          </cell>
          <cell r="C843" t="str">
            <v>M</v>
          </cell>
          <cell r="D843">
            <v>1</v>
          </cell>
          <cell r="E843">
            <v>20733</v>
          </cell>
        </row>
        <row r="844">
          <cell r="A844" t="str">
            <v>1-01-24</v>
          </cell>
          <cell r="B844" t="str">
            <v>Cerramiento en tubería galvanizada h = 6 m, muro a la vista, malla eslabonada con ángulos,  incluye excavación, machones en concreto de 20,7 Mpa (3.000 PSI), columnetas reforzadas, zarpas en concreto ciclópeo, alfajía reforzada y pintura transparente protectora</v>
          </cell>
          <cell r="C844" t="str">
            <v>M</v>
          </cell>
          <cell r="D844">
            <v>1</v>
          </cell>
          <cell r="E844">
            <v>525944</v>
          </cell>
        </row>
        <row r="845">
          <cell r="A845" t="str">
            <v>1-01-25</v>
          </cell>
          <cell r="B845" t="str">
            <v>Cerramiento en tubería galvanizada, muro a la vista, malla eslabonada, incluye excavación, machones en concreto de 20,7 Mpa (3.000 PSI), zarpas en concreto ciclópeo, alfajía reforzada y pintura transparente protectora</v>
          </cell>
          <cell r="C845" t="str">
            <v>M</v>
          </cell>
          <cell r="D845">
            <v>1</v>
          </cell>
          <cell r="E845">
            <v>400424</v>
          </cell>
        </row>
        <row r="846">
          <cell r="A846" t="str">
            <v>1-01-26</v>
          </cell>
          <cell r="B846" t="str">
            <v>Cerramiento en poste de concreto, malla eslabonada y muro en bloque, incluye excavación, machones de concreto de 20,7 Mpa (3.000 PSI) y zarpas en concreto ciclópeo</v>
          </cell>
          <cell r="C846" t="str">
            <v>M</v>
          </cell>
          <cell r="D846">
            <v>1</v>
          </cell>
          <cell r="E846">
            <v>297470</v>
          </cell>
        </row>
        <row r="847">
          <cell r="A847" t="str">
            <v>1-01-27</v>
          </cell>
          <cell r="B847" t="str">
            <v>Cerramiento en poste de concreto y alambre de púas, incluye excavación y machones en concreto de 20,7 Mpa (3.000 psi), 5 hilos</v>
          </cell>
          <cell r="C847" t="str">
            <v>M</v>
          </cell>
          <cell r="D847">
            <v>1</v>
          </cell>
          <cell r="E847">
            <v>60066</v>
          </cell>
        </row>
        <row r="848">
          <cell r="A848" t="str">
            <v>1-01-28</v>
          </cell>
          <cell r="B848" t="str">
            <v>Cerramiento en poste de concreto y malla eslabonada, incluye excavación y machones en concreto de 20,7 Mpa (3000 PSI)</v>
          </cell>
          <cell r="C848" t="str">
            <v>M</v>
          </cell>
          <cell r="D848">
            <v>1</v>
          </cell>
          <cell r="E848">
            <v>100603</v>
          </cell>
        </row>
        <row r="849">
          <cell r="A849" t="str">
            <v>1-01-29</v>
          </cell>
          <cell r="B849" t="str">
            <v>Formaleta placa (básico)</v>
          </cell>
          <cell r="C849" t="str">
            <v>M2</v>
          </cell>
          <cell r="D849">
            <v>1</v>
          </cell>
          <cell r="E849">
            <v>50857</v>
          </cell>
        </row>
        <row r="850">
          <cell r="A850" t="str">
            <v>1-01-30</v>
          </cell>
          <cell r="B850" t="str">
            <v>Alzaprimada provisional en madera</v>
          </cell>
          <cell r="C850" t="str">
            <v>M2</v>
          </cell>
          <cell r="D850">
            <v>1</v>
          </cell>
          <cell r="E850">
            <v>61764</v>
          </cell>
        </row>
        <row r="851">
          <cell r="A851" t="str">
            <v>1-01-31</v>
          </cell>
          <cell r="B851" t="str">
            <v>Mantenimiento de postes y cerramiento en alambre de púas</v>
          </cell>
          <cell r="C851" t="str">
            <v>M</v>
          </cell>
          <cell r="D851">
            <v>1</v>
          </cell>
          <cell r="E851">
            <v>6078</v>
          </cell>
        </row>
        <row r="852">
          <cell r="A852" t="str">
            <v>1-01-32</v>
          </cell>
          <cell r="B852" t="str">
            <v>Aseo de obra (50 m2)</v>
          </cell>
          <cell r="C852" t="str">
            <v>Día</v>
          </cell>
          <cell r="D852">
            <v>1</v>
          </cell>
          <cell r="E852">
            <v>696011</v>
          </cell>
        </row>
        <row r="853">
          <cell r="A853" t="str">
            <v>1 - 02 DESMONTES Y DEMOLICIONES</v>
          </cell>
          <cell r="B853">
            <v>0</v>
          </cell>
          <cell r="C853">
            <v>0</v>
          </cell>
          <cell r="D853">
            <v>0</v>
          </cell>
          <cell r="E853">
            <v>0</v>
          </cell>
        </row>
        <row r="854">
          <cell r="A854" t="str">
            <v>1-02-01</v>
          </cell>
          <cell r="B854" t="str">
            <v>Corte de baldosa existente</v>
          </cell>
          <cell r="C854" t="str">
            <v>M</v>
          </cell>
          <cell r="D854">
            <v>1</v>
          </cell>
          <cell r="E854">
            <v>3126</v>
          </cell>
        </row>
        <row r="855">
          <cell r="A855" t="str">
            <v>1-02-02</v>
          </cell>
          <cell r="B855" t="str">
            <v>Corte con disco muro ambos lados</v>
          </cell>
          <cell r="C855" t="str">
            <v>M</v>
          </cell>
          <cell r="D855">
            <v>1</v>
          </cell>
          <cell r="E855">
            <v>8483</v>
          </cell>
        </row>
        <row r="856">
          <cell r="A856" t="str">
            <v>1-02-03</v>
          </cell>
          <cell r="B856" t="str">
            <v>Demolición muro en soga, incluye revoque y/o enchape</v>
          </cell>
          <cell r="C856" t="str">
            <v>M2</v>
          </cell>
          <cell r="D856">
            <v>1</v>
          </cell>
          <cell r="E856">
            <v>10750</v>
          </cell>
        </row>
        <row r="857">
          <cell r="A857" t="str">
            <v>1-02-04</v>
          </cell>
          <cell r="B857" t="str">
            <v>Demolición enchape y/o revoque</v>
          </cell>
          <cell r="C857" t="str">
            <v>M2</v>
          </cell>
          <cell r="D857">
            <v>1</v>
          </cell>
          <cell r="E857">
            <v>5377</v>
          </cell>
        </row>
        <row r="858">
          <cell r="A858" t="str">
            <v>1-02-05</v>
          </cell>
          <cell r="B858" t="str">
            <v>Demolición muro en pandereta, incluye revoque y/o enchape</v>
          </cell>
          <cell r="C858" t="str">
            <v>M2</v>
          </cell>
          <cell r="D858">
            <v>1</v>
          </cell>
          <cell r="E858">
            <v>8062</v>
          </cell>
        </row>
        <row r="859">
          <cell r="A859" t="str">
            <v>1-02-06</v>
          </cell>
          <cell r="B859" t="str">
            <v>Demolición manual de concreto</v>
          </cell>
          <cell r="C859" t="str">
            <v>M3</v>
          </cell>
          <cell r="D859">
            <v>1</v>
          </cell>
          <cell r="E859">
            <v>182409</v>
          </cell>
        </row>
        <row r="860">
          <cell r="A860" t="str">
            <v>1-02-07</v>
          </cell>
          <cell r="B860" t="str">
            <v>Demolición manual de concreto ciclópeo</v>
          </cell>
          <cell r="C860" t="str">
            <v>M3</v>
          </cell>
          <cell r="D860">
            <v>1</v>
          </cell>
          <cell r="E860">
            <v>172275</v>
          </cell>
        </row>
        <row r="861">
          <cell r="A861" t="str">
            <v>1-02-08</v>
          </cell>
          <cell r="B861" t="str">
            <v>Demolición losa sobre terreno</v>
          </cell>
          <cell r="C861" t="str">
            <v>M2</v>
          </cell>
          <cell r="D861">
            <v>1</v>
          </cell>
          <cell r="E861">
            <v>10336</v>
          </cell>
        </row>
        <row r="862">
          <cell r="A862" t="str">
            <v>1-02-09</v>
          </cell>
          <cell r="B862" t="str">
            <v xml:space="preserve">Demolición viga estructural en concreto </v>
          </cell>
          <cell r="C862" t="str">
            <v>M3</v>
          </cell>
          <cell r="D862">
            <v>1</v>
          </cell>
          <cell r="E862">
            <v>214999</v>
          </cell>
        </row>
        <row r="863">
          <cell r="A863" t="str">
            <v>1-02-10</v>
          </cell>
          <cell r="B863" t="str">
            <v>Desmonte de adoquines</v>
          </cell>
          <cell r="C863" t="str">
            <v>M2</v>
          </cell>
          <cell r="D863">
            <v>1</v>
          </cell>
          <cell r="E863">
            <v>9035</v>
          </cell>
        </row>
        <row r="864">
          <cell r="A864" t="str">
            <v>1-02-11</v>
          </cell>
          <cell r="B864" t="str">
            <v>Desmonte aparatos sanitarios, con recuperación de ellos</v>
          </cell>
          <cell r="C864" t="str">
            <v>Un</v>
          </cell>
          <cell r="D864">
            <v>1</v>
          </cell>
          <cell r="E864">
            <v>32095</v>
          </cell>
        </row>
        <row r="865">
          <cell r="A865" t="str">
            <v>1-02-12</v>
          </cell>
          <cell r="B865" t="str">
            <v>Desmonte techo y estructura de madera</v>
          </cell>
          <cell r="C865" t="str">
            <v>M2</v>
          </cell>
          <cell r="D865">
            <v>1</v>
          </cell>
          <cell r="E865">
            <v>11241</v>
          </cell>
        </row>
        <row r="866">
          <cell r="A866" t="str">
            <v>1-02-13</v>
          </cell>
          <cell r="B866" t="str">
            <v>Desmonte cielo falso</v>
          </cell>
          <cell r="C866" t="str">
            <v>M2</v>
          </cell>
          <cell r="D866">
            <v>1</v>
          </cell>
          <cell r="E866">
            <v>6167</v>
          </cell>
        </row>
        <row r="867">
          <cell r="A867" t="str">
            <v>1-02-14</v>
          </cell>
          <cell r="B867" t="str">
            <v>Desmonte de cerramiento en poste de madera y alambre de púas</v>
          </cell>
          <cell r="C867" t="str">
            <v>M</v>
          </cell>
          <cell r="D867">
            <v>1</v>
          </cell>
          <cell r="E867">
            <v>7195</v>
          </cell>
        </row>
        <row r="868">
          <cell r="A868" t="str">
            <v>1-02-15</v>
          </cell>
          <cell r="B868" t="str">
            <v>Desmonte de cerramiento de malla y postería  de concreto, no incluye demolición de muro y/o alfajía</v>
          </cell>
          <cell r="C868" t="str">
            <v>M</v>
          </cell>
          <cell r="D868">
            <v>1</v>
          </cell>
          <cell r="E868">
            <v>31175</v>
          </cell>
        </row>
        <row r="869">
          <cell r="A869" t="str">
            <v>1-02-16</v>
          </cell>
          <cell r="B869" t="str">
            <v>Desmonte de ventana metálicas o de madera</v>
          </cell>
          <cell r="C869" t="str">
            <v>M2</v>
          </cell>
          <cell r="D869">
            <v>1</v>
          </cell>
          <cell r="E869">
            <v>7442</v>
          </cell>
        </row>
        <row r="870">
          <cell r="A870" t="str">
            <v>1-02-17</v>
          </cell>
          <cell r="B870" t="str">
            <v>Desmonte de puerta metálicas o de madera, incluye desmonte marco</v>
          </cell>
          <cell r="C870" t="str">
            <v>M2</v>
          </cell>
          <cell r="D870">
            <v>1</v>
          </cell>
          <cell r="E870">
            <v>12968</v>
          </cell>
        </row>
        <row r="871">
          <cell r="A871" t="str">
            <v>1-02-18</v>
          </cell>
          <cell r="B871" t="str">
            <v>Desmonte de división metálica</v>
          </cell>
          <cell r="C871" t="str">
            <v>M2</v>
          </cell>
          <cell r="D871">
            <v>1</v>
          </cell>
          <cell r="E871">
            <v>7132</v>
          </cell>
        </row>
        <row r="872">
          <cell r="A872" t="str">
            <v>1-02-19</v>
          </cell>
          <cell r="B872" t="str">
            <v>Desmonte malla eslabonada</v>
          </cell>
          <cell r="C872" t="str">
            <v>M2</v>
          </cell>
          <cell r="D872">
            <v>1</v>
          </cell>
          <cell r="E872">
            <v>5761</v>
          </cell>
        </row>
        <row r="873">
          <cell r="A873" t="str">
            <v>1-02-20</v>
          </cell>
          <cell r="B873" t="str">
            <v>Demolición calados en concreto o gres</v>
          </cell>
          <cell r="C873" t="str">
            <v>M2</v>
          </cell>
          <cell r="D873">
            <v>1</v>
          </cell>
          <cell r="E873">
            <v>8528</v>
          </cell>
        </row>
        <row r="874">
          <cell r="A874" t="str">
            <v>1-02-21</v>
          </cell>
          <cell r="B874" t="str">
            <v>Demolición sardinel</v>
          </cell>
          <cell r="C874" t="str">
            <v>M</v>
          </cell>
          <cell r="D874">
            <v>1</v>
          </cell>
          <cell r="E874">
            <v>4963</v>
          </cell>
        </row>
        <row r="875">
          <cell r="A875" t="str">
            <v>1-02-22</v>
          </cell>
          <cell r="B875" t="str">
            <v>Desmonte canal en lámina o PVC</v>
          </cell>
          <cell r="C875" t="str">
            <v>M</v>
          </cell>
          <cell r="D875">
            <v>1</v>
          </cell>
          <cell r="E875">
            <v>4105</v>
          </cell>
        </row>
        <row r="876">
          <cell r="A876" t="str">
            <v>1-02-23</v>
          </cell>
          <cell r="B876" t="str">
            <v>Desmonte de tubería de alcantarillado hasta 12"</v>
          </cell>
          <cell r="C876" t="str">
            <v>M</v>
          </cell>
          <cell r="D876">
            <v>1</v>
          </cell>
          <cell r="E876">
            <v>7056</v>
          </cell>
        </row>
        <row r="877">
          <cell r="A877" t="str">
            <v>1-02-24</v>
          </cell>
          <cell r="B877" t="str">
            <v>Desmonte de tubería de alcantarillado de 14" a 24"</v>
          </cell>
          <cell r="C877" t="str">
            <v>M</v>
          </cell>
          <cell r="D877">
            <v>1</v>
          </cell>
          <cell r="E877">
            <v>40518</v>
          </cell>
        </row>
        <row r="878">
          <cell r="A878" t="str">
            <v>1-02-25</v>
          </cell>
          <cell r="B878" t="str">
            <v>Descapote y limpieza con máquina, incluye cargue manual</v>
          </cell>
          <cell r="C878" t="str">
            <v>M2</v>
          </cell>
          <cell r="D878">
            <v>1</v>
          </cell>
          <cell r="E878">
            <v>9270</v>
          </cell>
        </row>
        <row r="879">
          <cell r="A879" t="str">
            <v>1-02-26</v>
          </cell>
          <cell r="B879" t="str">
            <v>Desmonte reja metálica</v>
          </cell>
          <cell r="C879" t="str">
            <v>M2</v>
          </cell>
          <cell r="D879">
            <v>1</v>
          </cell>
          <cell r="E879">
            <v>8683</v>
          </cell>
        </row>
        <row r="880">
          <cell r="A880" t="str">
            <v>1-02-27</v>
          </cell>
          <cell r="B880" t="str">
            <v>Demolición placa aligerada</v>
          </cell>
          <cell r="C880" t="str">
            <v>M2</v>
          </cell>
          <cell r="D880">
            <v>1</v>
          </cell>
          <cell r="E880">
            <v>24807</v>
          </cell>
        </row>
        <row r="881">
          <cell r="A881" t="str">
            <v>1-02-28</v>
          </cell>
          <cell r="B881" t="str">
            <v>Demolición anden</v>
          </cell>
          <cell r="C881" t="str">
            <v>M2</v>
          </cell>
          <cell r="D881">
            <v>1</v>
          </cell>
          <cell r="E881">
            <v>11907</v>
          </cell>
        </row>
        <row r="882">
          <cell r="A882" t="str">
            <v>1-02-29</v>
          </cell>
          <cell r="B882" t="str">
            <v>Demolición baldosa</v>
          </cell>
          <cell r="C882" t="str">
            <v>M2</v>
          </cell>
          <cell r="D882">
            <v>1</v>
          </cell>
          <cell r="E882">
            <v>3721</v>
          </cell>
        </row>
        <row r="883">
          <cell r="A883" t="str">
            <v>1-02-30</v>
          </cell>
          <cell r="B883" t="str">
            <v>Demolición escaleras sobre terreno</v>
          </cell>
          <cell r="C883" t="str">
            <v>M2</v>
          </cell>
          <cell r="D883">
            <v>1</v>
          </cell>
          <cell r="E883">
            <v>12405</v>
          </cell>
        </row>
        <row r="884">
          <cell r="A884" t="str">
            <v>1-02-31</v>
          </cell>
          <cell r="B884" t="str">
            <v>Demolición de mesón</v>
          </cell>
          <cell r="C884" t="str">
            <v>M2</v>
          </cell>
          <cell r="D884">
            <v>1</v>
          </cell>
          <cell r="E884">
            <v>12405</v>
          </cell>
        </row>
        <row r="885">
          <cell r="A885" t="str">
            <v>1-02-32</v>
          </cell>
          <cell r="B885" t="str">
            <v>Desmonte de flanshing</v>
          </cell>
          <cell r="C885" t="str">
            <v>M</v>
          </cell>
          <cell r="D885">
            <v>1</v>
          </cell>
          <cell r="E885">
            <v>3225</v>
          </cell>
        </row>
        <row r="886">
          <cell r="A886" t="str">
            <v>1-02-33</v>
          </cell>
          <cell r="B886" t="str">
            <v>Desmonte de canaleta 43 o 90</v>
          </cell>
          <cell r="C886" t="str">
            <v>M2</v>
          </cell>
          <cell r="D886">
            <v>1</v>
          </cell>
          <cell r="E886">
            <v>16124</v>
          </cell>
        </row>
        <row r="887">
          <cell r="A887" t="str">
            <v>1-02-34</v>
          </cell>
          <cell r="B887" t="str">
            <v>Desmonte techo de fibrocemento, incluye desmonte de estructura metálica</v>
          </cell>
          <cell r="C887" t="str">
            <v>M2</v>
          </cell>
          <cell r="D887">
            <v>1</v>
          </cell>
          <cell r="E887">
            <v>18705</v>
          </cell>
        </row>
        <row r="888">
          <cell r="A888" t="str">
            <v>1-02-35</v>
          </cell>
          <cell r="B888" t="str">
            <v>Corte de piso en Concreto con cortadora autopropulsada</v>
          </cell>
          <cell r="C888" t="str">
            <v>M</v>
          </cell>
          <cell r="D888">
            <v>1</v>
          </cell>
          <cell r="E888">
            <v>5429</v>
          </cell>
        </row>
        <row r="889">
          <cell r="A889" t="str">
            <v>1 - 03 EXCAVACIONES Y LLENOS</v>
          </cell>
          <cell r="B889">
            <v>0</v>
          </cell>
          <cell r="C889">
            <v>0</v>
          </cell>
          <cell r="D889">
            <v>0</v>
          </cell>
          <cell r="E889">
            <v>0</v>
          </cell>
        </row>
        <row r="890">
          <cell r="A890" t="str">
            <v>1-03-01</v>
          </cell>
          <cell r="B890" t="str">
            <v>Excavación en material común seco de 0 - 2 m manual</v>
          </cell>
          <cell r="C890" t="str">
            <v>M3</v>
          </cell>
          <cell r="D890">
            <v>1</v>
          </cell>
          <cell r="E890">
            <v>30216</v>
          </cell>
        </row>
        <row r="891">
          <cell r="A891" t="str">
            <v>1-03-02</v>
          </cell>
          <cell r="B891" t="str">
            <v>Excavación en material común seco de 2 - 4 m manual</v>
          </cell>
          <cell r="C891" t="str">
            <v>M3</v>
          </cell>
          <cell r="D891">
            <v>1</v>
          </cell>
          <cell r="E891">
            <v>54857</v>
          </cell>
        </row>
        <row r="892">
          <cell r="A892" t="str">
            <v>1-03-03</v>
          </cell>
          <cell r="B892" t="str">
            <v>Excavación en material común seco mayor a 4 m manual</v>
          </cell>
          <cell r="C892" t="str">
            <v>M3</v>
          </cell>
          <cell r="D892">
            <v>1</v>
          </cell>
          <cell r="E892">
            <v>89927</v>
          </cell>
        </row>
        <row r="893">
          <cell r="A893" t="str">
            <v>1-03-04</v>
          </cell>
          <cell r="B893" t="str">
            <v>Excavación en material común bajo agua de 0 - 2 m manual</v>
          </cell>
          <cell r="C893" t="str">
            <v>M3</v>
          </cell>
          <cell r="D893">
            <v>1</v>
          </cell>
          <cell r="E893">
            <v>63078</v>
          </cell>
        </row>
        <row r="894">
          <cell r="A894" t="str">
            <v>1-03-05</v>
          </cell>
          <cell r="B894" t="str">
            <v>Excavación en material común bajo agua de 2 - 4 m manual</v>
          </cell>
          <cell r="C894" t="str">
            <v>M3</v>
          </cell>
          <cell r="D894">
            <v>1</v>
          </cell>
          <cell r="E894">
            <v>82340</v>
          </cell>
        </row>
        <row r="895">
          <cell r="A895" t="str">
            <v>1-03-06</v>
          </cell>
          <cell r="B895" t="str">
            <v>Excavación en material común bajo agua mayor a 4 m manual</v>
          </cell>
          <cell r="C895" t="str">
            <v>M3</v>
          </cell>
          <cell r="D895">
            <v>1</v>
          </cell>
          <cell r="E895">
            <v>121660</v>
          </cell>
        </row>
        <row r="896">
          <cell r="A896" t="str">
            <v>1-03-07</v>
          </cell>
          <cell r="B896" t="str">
            <v>Excavación en conglomerado seco de 0 - 2 m manual</v>
          </cell>
          <cell r="C896" t="str">
            <v>M3</v>
          </cell>
          <cell r="D896">
            <v>1</v>
          </cell>
          <cell r="E896">
            <v>53956</v>
          </cell>
        </row>
        <row r="897">
          <cell r="A897" t="str">
            <v>1-03-08</v>
          </cell>
          <cell r="B897" t="str">
            <v>Excavación en conglomerado seco de 2 - 4 m manual</v>
          </cell>
          <cell r="C897" t="str">
            <v>M3</v>
          </cell>
          <cell r="D897">
            <v>1</v>
          </cell>
          <cell r="E897">
            <v>64234</v>
          </cell>
        </row>
        <row r="898">
          <cell r="A898" t="str">
            <v>1-03-09</v>
          </cell>
          <cell r="B898" t="str">
            <v>Excavación en conglomerado seco mayor a 4 m manual</v>
          </cell>
          <cell r="C898" t="str">
            <v>M3</v>
          </cell>
          <cell r="D898">
            <v>1</v>
          </cell>
          <cell r="E898">
            <v>112410</v>
          </cell>
        </row>
        <row r="899">
          <cell r="A899" t="str">
            <v>1-03-10</v>
          </cell>
          <cell r="B899" t="str">
            <v>Excavación en conglomerado bajo agua de 0 - 2 m manual</v>
          </cell>
          <cell r="C899" t="str">
            <v>M3</v>
          </cell>
          <cell r="D899">
            <v>1</v>
          </cell>
          <cell r="E899">
            <v>81107</v>
          </cell>
        </row>
        <row r="900">
          <cell r="A900" t="str">
            <v>1-03-11</v>
          </cell>
          <cell r="B900" t="str">
            <v>Excavación en conglomerado bajo agua de 2 - 4 m manual</v>
          </cell>
          <cell r="C900" t="str">
            <v>M3</v>
          </cell>
          <cell r="D900">
            <v>1</v>
          </cell>
          <cell r="E900">
            <v>97327</v>
          </cell>
        </row>
        <row r="901">
          <cell r="A901" t="str">
            <v>1-03-12</v>
          </cell>
          <cell r="B901" t="str">
            <v>Excavación en conglomerado bajo agua mayor a 4 m manual</v>
          </cell>
          <cell r="C901" t="str">
            <v>M3</v>
          </cell>
          <cell r="D901">
            <v>1</v>
          </cell>
          <cell r="E901">
            <v>121660</v>
          </cell>
        </row>
        <row r="902">
          <cell r="A902" t="str">
            <v>1-03-13</v>
          </cell>
          <cell r="B902" t="str">
            <v>Excavación en roca  manual (dinamita)</v>
          </cell>
          <cell r="C902" t="str">
            <v>M3</v>
          </cell>
          <cell r="D902">
            <v>1</v>
          </cell>
          <cell r="E902">
            <v>0</v>
          </cell>
        </row>
        <row r="903">
          <cell r="A903" t="str">
            <v>1-03-14</v>
          </cell>
          <cell r="B903" t="str">
            <v>Excavación para conformación de taludes en material común manual</v>
          </cell>
          <cell r="C903" t="str">
            <v>M3</v>
          </cell>
          <cell r="D903">
            <v>1</v>
          </cell>
          <cell r="E903">
            <v>46762</v>
          </cell>
        </row>
        <row r="904">
          <cell r="A904" t="str">
            <v>1-03-15</v>
          </cell>
          <cell r="B904" t="str">
            <v>Excavación para conformación de taludes en conglomerado manual</v>
          </cell>
          <cell r="C904" t="str">
            <v>M3</v>
          </cell>
          <cell r="D904">
            <v>1</v>
          </cell>
          <cell r="E904">
            <v>66804</v>
          </cell>
        </row>
        <row r="905">
          <cell r="A905" t="str">
            <v>1-03-16</v>
          </cell>
          <cell r="B905" t="str">
            <v>Excavación para conformación de taludes en roca manual (Dinamita)</v>
          </cell>
          <cell r="C905" t="str">
            <v>M3</v>
          </cell>
          <cell r="D905">
            <v>1</v>
          </cell>
          <cell r="E905">
            <v>0</v>
          </cell>
        </row>
        <row r="906">
          <cell r="A906" t="str">
            <v>1-03-17</v>
          </cell>
          <cell r="B906" t="str">
            <v>Excavación material común abierto manual</v>
          </cell>
          <cell r="C906" t="str">
            <v>M3</v>
          </cell>
          <cell r="D906">
            <v>1</v>
          </cell>
          <cell r="E906">
            <v>35972</v>
          </cell>
        </row>
        <row r="907">
          <cell r="A907" t="str">
            <v>1-03-18</v>
          </cell>
          <cell r="B907" t="str">
            <v>Excavación en conglomerado abierto manual</v>
          </cell>
          <cell r="C907" t="str">
            <v>M3</v>
          </cell>
          <cell r="D907">
            <v>1</v>
          </cell>
          <cell r="E907">
            <v>47962</v>
          </cell>
        </row>
        <row r="908">
          <cell r="A908" t="str">
            <v>1-03-19</v>
          </cell>
          <cell r="B908" t="str">
            <v>Excavación en material común mecánica</v>
          </cell>
          <cell r="C908" t="str">
            <v>M3</v>
          </cell>
          <cell r="D908">
            <v>1</v>
          </cell>
          <cell r="E908">
            <v>9268</v>
          </cell>
        </row>
        <row r="909">
          <cell r="A909" t="str">
            <v>1-03-20</v>
          </cell>
          <cell r="B909" t="str">
            <v>Excavación en roca mecánica (dinamita)</v>
          </cell>
          <cell r="C909" t="str">
            <v>M3</v>
          </cell>
          <cell r="D909">
            <v>1</v>
          </cell>
          <cell r="E909">
            <v>0</v>
          </cell>
        </row>
        <row r="910">
          <cell r="A910" t="str">
            <v>1-03-21</v>
          </cell>
          <cell r="B910" t="str">
            <v>Restitución con afirmado y cemento 5 % del peso</v>
          </cell>
          <cell r="C910" t="str">
            <v>M3</v>
          </cell>
          <cell r="D910">
            <v>1</v>
          </cell>
          <cell r="E910">
            <v>186500</v>
          </cell>
        </row>
        <row r="911">
          <cell r="A911" t="str">
            <v>1-03-22</v>
          </cell>
          <cell r="B911" t="str">
            <v>Lleno compactado con material del sitio manual</v>
          </cell>
          <cell r="C911" t="str">
            <v>M3</v>
          </cell>
          <cell r="D911">
            <v>1</v>
          </cell>
          <cell r="E911">
            <v>24599</v>
          </cell>
        </row>
        <row r="912">
          <cell r="A912" t="str">
            <v>1-03-23</v>
          </cell>
          <cell r="B912" t="str">
            <v>Lleno compactado  manual con material transportado</v>
          </cell>
          <cell r="C912" t="str">
            <v>M3</v>
          </cell>
          <cell r="D912">
            <v>1</v>
          </cell>
          <cell r="E912">
            <v>71969</v>
          </cell>
        </row>
        <row r="913">
          <cell r="A913" t="str">
            <v>1-03-24</v>
          </cell>
          <cell r="B913" t="str">
            <v>Lleno compactado con material granular</v>
          </cell>
          <cell r="C913" t="str">
            <v>M3</v>
          </cell>
          <cell r="D913">
            <v>1</v>
          </cell>
          <cell r="E913">
            <v>61688</v>
          </cell>
        </row>
        <row r="914">
          <cell r="A914" t="str">
            <v>1-03-25</v>
          </cell>
          <cell r="B914" t="str">
            <v>Lleno compactado con afirmado manual</v>
          </cell>
          <cell r="C914" t="str">
            <v>M3</v>
          </cell>
          <cell r="D914">
            <v>1</v>
          </cell>
          <cell r="E914">
            <v>59079</v>
          </cell>
        </row>
        <row r="915">
          <cell r="A915" t="str">
            <v>1-03-26</v>
          </cell>
          <cell r="B915" t="str">
            <v>Afirmado compactado e = 0.10 m manual</v>
          </cell>
          <cell r="C915" t="str">
            <v>M2</v>
          </cell>
          <cell r="D915">
            <v>1</v>
          </cell>
          <cell r="E915">
            <v>7057</v>
          </cell>
        </row>
        <row r="916">
          <cell r="A916" t="str">
            <v>1-03-27</v>
          </cell>
          <cell r="B916" t="str">
            <v>Lleno material filtrante</v>
          </cell>
          <cell r="C916" t="str">
            <v>M3</v>
          </cell>
          <cell r="D916">
            <v>1</v>
          </cell>
          <cell r="E916">
            <v>129982</v>
          </cell>
        </row>
        <row r="917">
          <cell r="A917" t="str">
            <v>1-03-28</v>
          </cell>
          <cell r="B917" t="str">
            <v>Lleno con piedra</v>
          </cell>
          <cell r="C917" t="str">
            <v>M3</v>
          </cell>
          <cell r="D917">
            <v>1</v>
          </cell>
          <cell r="E917">
            <v>138078</v>
          </cell>
        </row>
        <row r="918">
          <cell r="A918" t="str">
            <v>1-03-29</v>
          </cell>
          <cell r="B918" t="str">
            <v>Lleno con arena para tubería (brecha de 0,60 m de ancho e = 0,1 m)</v>
          </cell>
          <cell r="C918" t="str">
            <v>M</v>
          </cell>
          <cell r="D918">
            <v>1</v>
          </cell>
          <cell r="E918">
            <v>9442</v>
          </cell>
        </row>
        <row r="919">
          <cell r="A919" t="str">
            <v>1 - 04 ELEMENTOS DE CONCRETO</v>
          </cell>
          <cell r="B919">
            <v>0</v>
          </cell>
          <cell r="C919">
            <v>0</v>
          </cell>
          <cell r="D919">
            <v>0</v>
          </cell>
          <cell r="E919">
            <v>0</v>
          </cell>
        </row>
        <row r="920">
          <cell r="A920" t="str">
            <v>1-04-01</v>
          </cell>
          <cell r="B920" t="str">
            <v>Solado en concreto de 10,3 Mpa</v>
          </cell>
          <cell r="C920" t="str">
            <v>M3</v>
          </cell>
          <cell r="D920">
            <v>1</v>
          </cell>
          <cell r="E920">
            <v>375900</v>
          </cell>
        </row>
        <row r="921">
          <cell r="A921" t="str">
            <v>1-04-02</v>
          </cell>
          <cell r="B921" t="str">
            <v>Caja de inspección para instalación eléctrica, de 0,30 x 0,30 x 0,50 m en concreto de 17,2 Mpa (2500 psi), tapa reforzada en concreto de 20,7 Mpa (3.000 psi), sin base</v>
          </cell>
          <cell r="C921" t="str">
            <v>Un</v>
          </cell>
          <cell r="D921">
            <v>1</v>
          </cell>
          <cell r="E921">
            <v>183243</v>
          </cell>
        </row>
        <row r="922">
          <cell r="A922" t="str">
            <v>1-04-03</v>
          </cell>
          <cell r="B922" t="str">
            <v>Caja de inspección de 0,50 x 0,50 x 0,50  m en concreto de 17,2 Mpa, tapa reforzada en concreto de 20,7 Mpa</v>
          </cell>
          <cell r="C922" t="str">
            <v>Un</v>
          </cell>
          <cell r="D922">
            <v>1</v>
          </cell>
          <cell r="E922">
            <v>232234</v>
          </cell>
        </row>
        <row r="923">
          <cell r="A923" t="str">
            <v>1-04-04</v>
          </cell>
          <cell r="B923" t="str">
            <v>Caja de inspección de 0,60 x 0,60 x 0,60 m en concreto de 17,2 Mpa, tapa reforzada en concreto de 20,7 Mpa</v>
          </cell>
          <cell r="C923" t="str">
            <v>Un</v>
          </cell>
          <cell r="D923">
            <v>1</v>
          </cell>
          <cell r="E923">
            <v>371242</v>
          </cell>
        </row>
        <row r="924">
          <cell r="A924" t="str">
            <v>1-04-05</v>
          </cell>
          <cell r="B924" t="str">
            <v>Caja de inspección de 0,60 x 0,60 x 0,60 m en ladrillo, concreto de 17,2 Mpa y tapa reforzada en concreto de 20,7 Mpa para instalaciones eléctricas</v>
          </cell>
          <cell r="C924" t="str">
            <v>Un</v>
          </cell>
          <cell r="D924">
            <v>1</v>
          </cell>
          <cell r="E924">
            <v>339905</v>
          </cell>
        </row>
        <row r="925">
          <cell r="A925" t="str">
            <v>1-04-06</v>
          </cell>
          <cell r="B925" t="str">
            <v>Caja de inspección de 0,80 x 0,80 x 0,80 m en concreto de 17,2 Mpa, tapa reforzada en concreto de 20,7 Mpa</v>
          </cell>
          <cell r="C925" t="str">
            <v>Un</v>
          </cell>
          <cell r="D925">
            <v>1</v>
          </cell>
          <cell r="E925">
            <v>571092</v>
          </cell>
        </row>
        <row r="926">
          <cell r="A926" t="str">
            <v>1-04-07</v>
          </cell>
          <cell r="B926" t="str">
            <v>Caja de inspección de 1,00 x 1,00 x 1,00 m en concreto de 17,2 Mpa, tapa reforzada en concreto de 20,7 Mpa</v>
          </cell>
          <cell r="C926" t="str">
            <v>Un</v>
          </cell>
          <cell r="D926">
            <v>1</v>
          </cell>
          <cell r="E926">
            <v>732952</v>
          </cell>
        </row>
        <row r="927">
          <cell r="A927" t="str">
            <v>1-04-08</v>
          </cell>
          <cell r="B927" t="str">
            <v>Zapatas en concreto de 20,7 Mpa, no incluye refuerzo</v>
          </cell>
          <cell r="C927" t="str">
            <v>M3</v>
          </cell>
          <cell r="D927">
            <v>1</v>
          </cell>
          <cell r="E927">
            <v>731686</v>
          </cell>
        </row>
        <row r="928">
          <cell r="A928" t="str">
            <v>1-04-09</v>
          </cell>
          <cell r="B928" t="str">
            <v>Zapatas en concreto de 24,5 Mpa (3500 PSI), no incluye refuerzo</v>
          </cell>
          <cell r="C928" t="str">
            <v>M3</v>
          </cell>
          <cell r="D928">
            <v>1</v>
          </cell>
          <cell r="E928">
            <v>780844</v>
          </cell>
        </row>
        <row r="929">
          <cell r="A929" t="str">
            <v>1-04-10</v>
          </cell>
          <cell r="B929" t="str">
            <v>Viga de enlace de zapatas en concreto de 20,7 Mpa, no incluye refuerzo</v>
          </cell>
          <cell r="C929" t="str">
            <v>M3</v>
          </cell>
          <cell r="D929">
            <v>1</v>
          </cell>
          <cell r="E929">
            <v>749873</v>
          </cell>
        </row>
        <row r="930">
          <cell r="A930" t="str">
            <v>1-04-11</v>
          </cell>
          <cell r="B930" t="str">
            <v>Viga de enlace de zapatas en concreto de 24,5 Mpa, no incluye refuerzo</v>
          </cell>
          <cell r="C930" t="str">
            <v>M3</v>
          </cell>
          <cell r="D930">
            <v>1</v>
          </cell>
          <cell r="E930">
            <v>821294</v>
          </cell>
        </row>
        <row r="931">
          <cell r="A931" t="str">
            <v>1-04-12</v>
          </cell>
          <cell r="B931" t="str">
            <v>Viga apoyada concreto 20,7 Mpa (3000 PSI), no incluye refuerzo</v>
          </cell>
          <cell r="C931" t="str">
            <v>M3</v>
          </cell>
          <cell r="D931">
            <v>1</v>
          </cell>
          <cell r="E931">
            <v>726184</v>
          </cell>
        </row>
        <row r="932">
          <cell r="A932" t="str">
            <v>1-04-13</v>
          </cell>
          <cell r="B932" t="str">
            <v>Placa de contrapiso en concreto de 20,7 Mpa  e = 0,07 m</v>
          </cell>
          <cell r="C932" t="str">
            <v>M2</v>
          </cell>
          <cell r="D932">
            <v>1</v>
          </cell>
          <cell r="E932">
            <v>54968</v>
          </cell>
        </row>
        <row r="933">
          <cell r="A933" t="str">
            <v>1-04-14</v>
          </cell>
          <cell r="B933" t="str">
            <v>Placa de contrapiso en concreto de 20,7 Mpa e = 0,10 m</v>
          </cell>
          <cell r="C933" t="str">
            <v>M2</v>
          </cell>
          <cell r="D933">
            <v>1</v>
          </cell>
          <cell r="E933">
            <v>74165</v>
          </cell>
        </row>
        <row r="934">
          <cell r="A934" t="str">
            <v>1-04-15</v>
          </cell>
          <cell r="B934" t="str">
            <v>Placa de contrapiso en concreto de 17,2 Mpa  e = 0,07 m</v>
          </cell>
          <cell r="C934" t="str">
            <v>M2</v>
          </cell>
          <cell r="D934">
            <v>1</v>
          </cell>
          <cell r="E934">
            <v>54954</v>
          </cell>
        </row>
        <row r="935">
          <cell r="A935" t="str">
            <v>1-04-16</v>
          </cell>
          <cell r="B935" t="str">
            <v>Columna en concreto de 20,7 Mpa sección &lt; 1600 cm2, no incluye refuerzo</v>
          </cell>
          <cell r="C935" t="str">
            <v>M3</v>
          </cell>
          <cell r="D935">
            <v>1</v>
          </cell>
          <cell r="E935">
            <v>1006866</v>
          </cell>
        </row>
        <row r="936">
          <cell r="A936" t="str">
            <v>1-04-17</v>
          </cell>
          <cell r="B936" t="str">
            <v>Columna en concreto de 20,7 Mpa sección entre 1601 cm2 - 2500 cm2</v>
          </cell>
          <cell r="C936" t="str">
            <v>M3</v>
          </cell>
          <cell r="D936">
            <v>1</v>
          </cell>
          <cell r="E936">
            <v>949321</v>
          </cell>
        </row>
        <row r="937">
          <cell r="A937" t="str">
            <v>1-04-18</v>
          </cell>
          <cell r="B937" t="str">
            <v>Columna de amarre en concreto de 20,7 Mpa de 0,10 x 0,15 m, incluye refuerzo</v>
          </cell>
          <cell r="C937" t="str">
            <v>M</v>
          </cell>
          <cell r="D937">
            <v>1</v>
          </cell>
          <cell r="E937">
            <v>79139</v>
          </cell>
        </row>
        <row r="938">
          <cell r="A938" t="str">
            <v>1-04-19</v>
          </cell>
          <cell r="B938" t="str">
            <v>Columna de amarre en concreto de 20,7 Mpa (3000 PSI) de 0,10 x 0,20 m, incluye refuerzo</v>
          </cell>
          <cell r="C938" t="str">
            <v>M</v>
          </cell>
          <cell r="D938">
            <v>1</v>
          </cell>
          <cell r="E938">
            <v>81207</v>
          </cell>
        </row>
        <row r="939">
          <cell r="A939" t="str">
            <v>1-04-20</v>
          </cell>
          <cell r="B939" t="str">
            <v>Columna de amarre en concreto de 20,7 Mpa de 0,15 x 0,15 m, incluye refuerzo</v>
          </cell>
          <cell r="C939" t="str">
            <v>M</v>
          </cell>
          <cell r="D939">
            <v>1</v>
          </cell>
          <cell r="E939">
            <v>85718</v>
          </cell>
        </row>
        <row r="940">
          <cell r="A940" t="str">
            <v>1-04-21</v>
          </cell>
          <cell r="B940" t="str">
            <v>Columna de amarre en concreto de 20,7 Mpa de 0,15 x 0,20 m, incluye refuerzo</v>
          </cell>
          <cell r="C940" t="str">
            <v>M</v>
          </cell>
          <cell r="D940">
            <v>1</v>
          </cell>
          <cell r="E940">
            <v>98539</v>
          </cell>
        </row>
        <row r="941">
          <cell r="A941" t="str">
            <v>1-04-22</v>
          </cell>
          <cell r="B941" t="str">
            <v>Columna circular en concreto visto de 20,7 Mpa (3000 PSI) d =  0,45 m, no incluye acero</v>
          </cell>
          <cell r="C941" t="str">
            <v>M3</v>
          </cell>
          <cell r="D941">
            <v>1</v>
          </cell>
          <cell r="E941">
            <v>1310264</v>
          </cell>
        </row>
        <row r="942">
          <cell r="A942" t="str">
            <v>1-04-23</v>
          </cell>
          <cell r="B942" t="str">
            <v>Columna circular en concreto visto de 20,7 Mpa (3000 PSI) d = 0,65 m, no incluye acero</v>
          </cell>
          <cell r="C942" t="str">
            <v>M3</v>
          </cell>
          <cell r="D942">
            <v>1</v>
          </cell>
          <cell r="E942">
            <v>1317642</v>
          </cell>
        </row>
        <row r="943">
          <cell r="A943" t="str">
            <v>1-04-24</v>
          </cell>
          <cell r="B943" t="str">
            <v>Escalera en concreto de 20,7 Mpa (3000 PSI) sobre terreno e = 0,12 m, no incluye refuerzo</v>
          </cell>
          <cell r="C943" t="str">
            <v>M2</v>
          </cell>
          <cell r="D943">
            <v>1</v>
          </cell>
          <cell r="E943">
            <v>168038</v>
          </cell>
        </row>
        <row r="944">
          <cell r="A944" t="str">
            <v>1-04-25</v>
          </cell>
          <cell r="B944" t="str">
            <v>Escalera en concreto 20,7 Mpa (3000 PSI) aéreas e = 0,15 m, no incluye refuerzo</v>
          </cell>
          <cell r="C944" t="str">
            <v>M2</v>
          </cell>
          <cell r="D944">
            <v>1</v>
          </cell>
          <cell r="E944">
            <v>262599</v>
          </cell>
        </row>
        <row r="945">
          <cell r="A945" t="str">
            <v>1-04-26</v>
          </cell>
          <cell r="B945" t="str">
            <v>Placa maciza en concreto de 20,7 Mpa (3000 PSI) e = 0,10 m, no incluye refuerzo</v>
          </cell>
          <cell r="C945" t="str">
            <v>M2</v>
          </cell>
          <cell r="D945">
            <v>1</v>
          </cell>
          <cell r="E945">
            <v>103634</v>
          </cell>
        </row>
        <row r="946">
          <cell r="A946" t="str">
            <v>1-04-27</v>
          </cell>
          <cell r="B946" t="str">
            <v>Placa maciza en concreto de 20,7 Mpa (3000 PSI) e = 0,15 m, no incluye refuerzo</v>
          </cell>
          <cell r="C946" t="str">
            <v>M2</v>
          </cell>
          <cell r="D946">
            <v>1</v>
          </cell>
          <cell r="E946">
            <v>124322</v>
          </cell>
        </row>
        <row r="947">
          <cell r="A947" t="str">
            <v>1-04-28</v>
          </cell>
          <cell r="B947" t="str">
            <v>Placa maciza en concreto de 20,7 Mpa (3000 PSI) e = 0,20 m, no incluye refuerzo</v>
          </cell>
          <cell r="C947" t="str">
            <v>M2</v>
          </cell>
          <cell r="D947">
            <v>1</v>
          </cell>
          <cell r="E947">
            <v>131246</v>
          </cell>
        </row>
        <row r="948">
          <cell r="A948" t="str">
            <v>1-04-29</v>
          </cell>
          <cell r="B948" t="str">
            <v>Placa aligerada en concreto de 20,7 Mpa (3000 PSI) e = 0,30 m, no incluye refuerzo</v>
          </cell>
          <cell r="C948" t="str">
            <v>M2</v>
          </cell>
          <cell r="D948">
            <v>1</v>
          </cell>
          <cell r="E948">
            <v>117615</v>
          </cell>
        </row>
        <row r="949">
          <cell r="A949" t="str">
            <v>1-04-30</v>
          </cell>
          <cell r="B949" t="str">
            <v>Placa aligerada en concreto de 20,7 Mpa (3000 PSI) e = 0,35 m, no incluye refuerzo</v>
          </cell>
          <cell r="C949" t="str">
            <v>M2</v>
          </cell>
          <cell r="D949">
            <v>1</v>
          </cell>
          <cell r="E949">
            <v>130112</v>
          </cell>
        </row>
        <row r="950">
          <cell r="A950" t="str">
            <v>1-04-31</v>
          </cell>
          <cell r="B950" t="str">
            <v>Placa aligerada en concreto de 20,7 Mpa (3000 PSI) e = 0,40 m, no incluye refuerzo</v>
          </cell>
          <cell r="C950" t="str">
            <v>M2</v>
          </cell>
          <cell r="D950">
            <v>1</v>
          </cell>
          <cell r="E950">
            <v>144060</v>
          </cell>
        </row>
        <row r="951">
          <cell r="A951" t="str">
            <v>1-04-32</v>
          </cell>
          <cell r="B951" t="str">
            <v>Placa aligerada en concreto de 20,7 Mpa (3000 PSI) e = 0,45 m, no incluye refuerzo</v>
          </cell>
          <cell r="C951" t="str">
            <v>M2</v>
          </cell>
          <cell r="D951">
            <v>1</v>
          </cell>
          <cell r="E951">
            <v>156971</v>
          </cell>
        </row>
        <row r="952">
          <cell r="A952" t="str">
            <v>1-04-33</v>
          </cell>
          <cell r="B952" t="str">
            <v>Placa aligerada en concreto de 20,7 Mpa (3000 PSI) e = 0,50 m, no incluye refuerzo</v>
          </cell>
          <cell r="C952" t="str">
            <v>M2</v>
          </cell>
          <cell r="D952">
            <v>1</v>
          </cell>
          <cell r="E952">
            <v>171034</v>
          </cell>
        </row>
        <row r="953">
          <cell r="A953" t="str">
            <v>1-04-34</v>
          </cell>
          <cell r="B953" t="str">
            <v>Placa steeldeck en concreto de 20,7 Mpa (3000 PSI) de e = 0,10 m, incluye malla electrosoldada</v>
          </cell>
          <cell r="C953" t="str">
            <v>M2</v>
          </cell>
          <cell r="D953">
            <v>1</v>
          </cell>
          <cell r="E953">
            <v>144604</v>
          </cell>
        </row>
        <row r="954">
          <cell r="A954" t="str">
            <v>1-04-35</v>
          </cell>
          <cell r="B954" t="str">
            <v>Viga aérea en concreto de 20,7 Mpa (3000 PSI), no incluye acero</v>
          </cell>
          <cell r="C954" t="str">
            <v>M3</v>
          </cell>
          <cell r="D954">
            <v>1</v>
          </cell>
          <cell r="E954">
            <v>866456</v>
          </cell>
        </row>
        <row r="955">
          <cell r="A955" t="str">
            <v>1-04-36</v>
          </cell>
          <cell r="B955" t="str">
            <v>Viga de amarre en concreto de 20,7 Mpa (3000 PSI) de 0,10 x 0,20 m, incluye refuerzo</v>
          </cell>
          <cell r="C955" t="str">
            <v>ml</v>
          </cell>
          <cell r="D955">
            <v>1</v>
          </cell>
          <cell r="E955">
            <v>85921</v>
          </cell>
        </row>
        <row r="956">
          <cell r="A956" t="str">
            <v>1-04-37</v>
          </cell>
          <cell r="B956" t="str">
            <v>Viga de amarre en concreto de 20,7 Mpa de 0,15 x 0,20 m, incluye refuerzo</v>
          </cell>
          <cell r="C956" t="str">
            <v>M</v>
          </cell>
          <cell r="D956">
            <v>1</v>
          </cell>
          <cell r="E956">
            <v>104869</v>
          </cell>
        </row>
        <row r="957">
          <cell r="A957" t="str">
            <v>1-04-38</v>
          </cell>
          <cell r="B957" t="str">
            <v>Viga cinta en concreto de 20,7 Mpa de 0,15 x 0,10 m, incluye refuerzo</v>
          </cell>
          <cell r="C957" t="str">
            <v>M</v>
          </cell>
          <cell r="D957">
            <v>1</v>
          </cell>
          <cell r="E957">
            <v>62831</v>
          </cell>
        </row>
        <row r="958">
          <cell r="A958" t="str">
            <v>1-04-39</v>
          </cell>
          <cell r="B958" t="str">
            <v>Viga canal en concreto impermeabilizado de 20,7 Mpa sección &lt; 2.001 cm2</v>
          </cell>
          <cell r="C958" t="str">
            <v>M</v>
          </cell>
          <cell r="D958">
            <v>1</v>
          </cell>
          <cell r="E958">
            <v>212441</v>
          </cell>
        </row>
        <row r="959">
          <cell r="A959" t="str">
            <v>1-04-40</v>
          </cell>
          <cell r="B959" t="str">
            <v>Dintel en concreto de 20,7 Mpa de 0,12 x 0,15 m, incluye refuerzo</v>
          </cell>
          <cell r="C959" t="str">
            <v>M</v>
          </cell>
          <cell r="D959">
            <v>1</v>
          </cell>
          <cell r="E959">
            <v>77047</v>
          </cell>
        </row>
        <row r="960">
          <cell r="A960" t="str">
            <v>1-04-41</v>
          </cell>
          <cell r="B960" t="str">
            <v>Alfajía en concreto de 20,7 Mpa para remate de muro, incluye refuerzo y corta gotera</v>
          </cell>
          <cell r="C960" t="str">
            <v>M</v>
          </cell>
          <cell r="D960">
            <v>1</v>
          </cell>
          <cell r="E960">
            <v>95155</v>
          </cell>
        </row>
        <row r="961">
          <cell r="A961" t="str">
            <v>1-04-42</v>
          </cell>
          <cell r="B961" t="str">
            <v>Alfajía en concreto de 20,7 Mpa para remate de ventana, incluye refuerzo y corta gotera</v>
          </cell>
          <cell r="C961" t="str">
            <v>M</v>
          </cell>
          <cell r="D961">
            <v>1</v>
          </cell>
          <cell r="E961">
            <v>86470</v>
          </cell>
        </row>
        <row r="962">
          <cell r="A962" t="str">
            <v>1-04-43</v>
          </cell>
          <cell r="B962" t="str">
            <v>Anden en concreto de 20,7 Mpa (3000 PSI) e = 0,10 m</v>
          </cell>
          <cell r="C962" t="str">
            <v>M2</v>
          </cell>
          <cell r="D962">
            <v>1</v>
          </cell>
          <cell r="E962">
            <v>67650</v>
          </cell>
        </row>
        <row r="963">
          <cell r="A963" t="str">
            <v>1-04-44</v>
          </cell>
          <cell r="B963" t="str">
            <v>Protector de raíz en concreto de 17,2 Mpa (2500 PSI), e = 0,15 m, d = 1,20 m, h = 1,00 m, incluye refuerzo</v>
          </cell>
          <cell r="C963" t="str">
            <v>Un</v>
          </cell>
          <cell r="D963">
            <v>1</v>
          </cell>
          <cell r="E963">
            <v>779317</v>
          </cell>
        </row>
        <row r="964">
          <cell r="A964" t="str">
            <v>1-04-45</v>
          </cell>
          <cell r="B964" t="str">
            <v>Pedestal (plataforma) en concreto de 20,7 Mpa (3000 PSI) e = 0,10 m</v>
          </cell>
          <cell r="C964" t="str">
            <v>M2</v>
          </cell>
          <cell r="D964">
            <v>1</v>
          </cell>
          <cell r="E964">
            <v>75895</v>
          </cell>
        </row>
        <row r="965">
          <cell r="A965" t="str">
            <v>1-04-46</v>
          </cell>
          <cell r="B965" t="str">
            <v>Pedestal trapezoidal para soportar estructura metálica o de madera en concreto de 20,7 Mpa (3000 PSI) h = 0,30 m, base de 0,40 x 0,40 m, corona de 0,25 x 0,25 m, incluye refuerzo</v>
          </cell>
          <cell r="C965" t="str">
            <v>Un</v>
          </cell>
          <cell r="D965">
            <v>1</v>
          </cell>
          <cell r="E965">
            <v>112721</v>
          </cell>
        </row>
        <row r="966">
          <cell r="A966" t="str">
            <v>1-04-47</v>
          </cell>
          <cell r="B966" t="str">
            <v>Pedestal rectangular para soportar estructura metálica o de madera en concreto de 20,7 Mpa (3000 PSI)  h = 1,00 m, base de 0,40 x 0,40 m, incluye refuerzo</v>
          </cell>
          <cell r="C966" t="str">
            <v>Un</v>
          </cell>
          <cell r="D966">
            <v>1</v>
          </cell>
          <cell r="E966">
            <v>369802</v>
          </cell>
        </row>
        <row r="967">
          <cell r="A967" t="str">
            <v>1-04-48</v>
          </cell>
          <cell r="B967" t="str">
            <v>Gradería sobre terreno e = 0,10 m en concreto de 20,7 Mpa (3000 PSI), incluye malla electrosoldada h = 0,64 ch = 0,60 m</v>
          </cell>
          <cell r="C967" t="str">
            <v>M2</v>
          </cell>
          <cell r="D967">
            <v>1</v>
          </cell>
          <cell r="E967">
            <v>150604</v>
          </cell>
        </row>
        <row r="968">
          <cell r="A968" t="str">
            <v>1-04-49</v>
          </cell>
          <cell r="B968" t="str">
            <v>Muerto en concreto de 17,2 Mpa (2500 PSI) profundidad = 2,15 m para torre metálica de 0,80 x 0,80 m, incluye excavación circular de 0,85 m</v>
          </cell>
          <cell r="C968" t="str">
            <v>Un</v>
          </cell>
          <cell r="D968">
            <v>1</v>
          </cell>
          <cell r="E968">
            <v>635843</v>
          </cell>
        </row>
        <row r="969">
          <cell r="A969" t="str">
            <v>1-04-50</v>
          </cell>
          <cell r="B969" t="str">
            <v>Muerto en concreto de 17,2 Mpa (2500 PSI) profundidad = 1,25 m para torre metálica de 0,60 x 0,60 m, incluye excavación circular de 0,85 m</v>
          </cell>
          <cell r="C969" t="str">
            <v>Un</v>
          </cell>
          <cell r="D969">
            <v>1</v>
          </cell>
          <cell r="E969">
            <v>386093</v>
          </cell>
        </row>
        <row r="970">
          <cell r="A970" t="str">
            <v>1-04-51</v>
          </cell>
          <cell r="B970" t="str">
            <v>Tapa en concreto de 20,7 Mpa (3000 PSI) para cañuela l = 1.00 a = 0.60 e = 0.06 m</v>
          </cell>
          <cell r="C970" t="str">
            <v>M</v>
          </cell>
          <cell r="D970">
            <v>1</v>
          </cell>
          <cell r="E970">
            <v>59212</v>
          </cell>
        </row>
        <row r="971">
          <cell r="A971" t="str">
            <v>1-04-52</v>
          </cell>
          <cell r="B971" t="str">
            <v>Tapa en concreto reforzado de 20,7 Mpa (3000 PSI) para cañuela e = 0.05 m a = 0.35 m, l = 0,80 m, orificios rectangulares de 0.04 x 0.25 m</v>
          </cell>
          <cell r="C971" t="str">
            <v>Un</v>
          </cell>
          <cell r="D971">
            <v>1</v>
          </cell>
          <cell r="E971">
            <v>42541</v>
          </cell>
        </row>
        <row r="972">
          <cell r="A972" t="str">
            <v>1-04-53</v>
          </cell>
          <cell r="B972" t="str">
            <v>Realce de cajas de inspección de 0.80 x 0.80 x 0.80 m en concreto de 20,7 Mpa (3000 PSI)</v>
          </cell>
          <cell r="C972" t="str">
            <v>Un</v>
          </cell>
          <cell r="D972">
            <v>1</v>
          </cell>
          <cell r="E972">
            <v>230882</v>
          </cell>
        </row>
        <row r="973">
          <cell r="A973" t="str">
            <v>1-04-54</v>
          </cell>
          <cell r="B973" t="str">
            <v>Muro de contención en concreto 20,7 Mpa (3000 PSI), no incluye refuerzo</v>
          </cell>
          <cell r="C973" t="str">
            <v>M3</v>
          </cell>
          <cell r="D973">
            <v>1</v>
          </cell>
          <cell r="E973">
            <v>715630</v>
          </cell>
        </row>
        <row r="974">
          <cell r="A974" t="str">
            <v>1-05  MAMPOSTERÍA</v>
          </cell>
          <cell r="B974">
            <v>0</v>
          </cell>
          <cell r="C974">
            <v>0</v>
          </cell>
          <cell r="D974">
            <v>0</v>
          </cell>
          <cell r="E974">
            <v>0</v>
          </cell>
        </row>
        <row r="975">
          <cell r="A975" t="str">
            <v>1-05-01</v>
          </cell>
          <cell r="B975" t="str">
            <v>Muro en ladrillo farol pandereta e = 0,10 m</v>
          </cell>
          <cell r="C975" t="str">
            <v>M2</v>
          </cell>
          <cell r="D975">
            <v>1</v>
          </cell>
          <cell r="E975">
            <v>41884</v>
          </cell>
        </row>
        <row r="976">
          <cell r="A976" t="str">
            <v>1-05-02</v>
          </cell>
          <cell r="B976" t="str">
            <v>Muro en ladrillo farol pandereta e = 0,12 m</v>
          </cell>
          <cell r="C976" t="str">
            <v>M2</v>
          </cell>
          <cell r="D976">
            <v>1</v>
          </cell>
          <cell r="E976">
            <v>49341</v>
          </cell>
        </row>
        <row r="977">
          <cell r="A977" t="str">
            <v>1-05-03</v>
          </cell>
          <cell r="B977" t="str">
            <v>Muro en ladrillo tolete en soga</v>
          </cell>
          <cell r="C977" t="str">
            <v>M2</v>
          </cell>
          <cell r="D977">
            <v>1</v>
          </cell>
          <cell r="E977">
            <v>90066</v>
          </cell>
        </row>
        <row r="978">
          <cell r="A978" t="str">
            <v>1-05-04</v>
          </cell>
          <cell r="B978" t="str">
            <v>Muro en ladrillo tolete en pandereta</v>
          </cell>
          <cell r="C978" t="str">
            <v>M2</v>
          </cell>
          <cell r="D978">
            <v>1</v>
          </cell>
          <cell r="E978">
            <v>56483</v>
          </cell>
        </row>
        <row r="979">
          <cell r="A979" t="str">
            <v>1-05-05</v>
          </cell>
          <cell r="B979" t="str">
            <v>Muro en ladrillo tolete pandereta, impermeabilizado las 2 caras</v>
          </cell>
          <cell r="C979" t="str">
            <v>M2</v>
          </cell>
          <cell r="D979">
            <v>1</v>
          </cell>
          <cell r="E979">
            <v>105341</v>
          </cell>
        </row>
        <row r="980">
          <cell r="A980" t="str">
            <v>1-05-06</v>
          </cell>
          <cell r="B980" t="str">
            <v>Muro en ladrillo prensado visto en soga, dos caras</v>
          </cell>
          <cell r="C980" t="str">
            <v>M2</v>
          </cell>
          <cell r="D980">
            <v>1</v>
          </cell>
          <cell r="E980">
            <v>153033</v>
          </cell>
        </row>
        <row r="981">
          <cell r="A981" t="str">
            <v>1-05-07</v>
          </cell>
          <cell r="B981" t="str">
            <v>Muro en bloque de cemento de 0,14 x 0,19 x 0,39 m</v>
          </cell>
          <cell r="C981" t="str">
            <v>M2</v>
          </cell>
          <cell r="D981">
            <v>1</v>
          </cell>
          <cell r="E981">
            <v>87229</v>
          </cell>
        </row>
        <row r="982">
          <cell r="A982" t="str">
            <v>1-05-08</v>
          </cell>
          <cell r="B982" t="str">
            <v>Muro estructural en bloque de cemento de 0,14 x 0,19 x 0,39 m, no incluye refuerzo</v>
          </cell>
          <cell r="C982" t="str">
            <v>M2</v>
          </cell>
          <cell r="D982">
            <v>1</v>
          </cell>
          <cell r="E982">
            <v>112683</v>
          </cell>
        </row>
        <row r="983">
          <cell r="A983" t="str">
            <v>1-05-09</v>
          </cell>
          <cell r="B983" t="str">
            <v>Muro en panel de yeso 1/2" 2 caras incluye pintura</v>
          </cell>
          <cell r="C983" t="str">
            <v>M2</v>
          </cell>
          <cell r="D983">
            <v>1</v>
          </cell>
          <cell r="E983">
            <v>66191</v>
          </cell>
        </row>
        <row r="984">
          <cell r="A984" t="str">
            <v>1-05-10</v>
          </cell>
          <cell r="B984" t="str">
            <v>Muro en placa de fibrocemento e = 8 mm similar 1 cara incluye pintura</v>
          </cell>
          <cell r="C984" t="str">
            <v>M2</v>
          </cell>
          <cell r="D984">
            <v>1</v>
          </cell>
          <cell r="E984">
            <v>98890</v>
          </cell>
        </row>
        <row r="985">
          <cell r="A985" t="str">
            <v>1-05-11</v>
          </cell>
          <cell r="B985" t="str">
            <v>Muro en placa de fibrocemento e = 10 mm o similar 1 cara incluye pintura</v>
          </cell>
          <cell r="C985" t="str">
            <v>M2</v>
          </cell>
          <cell r="D985">
            <v>1</v>
          </cell>
          <cell r="E985">
            <v>115616</v>
          </cell>
        </row>
        <row r="986">
          <cell r="A986" t="str">
            <v>1-05-12</v>
          </cell>
          <cell r="B986" t="str">
            <v>Muro en panel de yeso 1/2" 1 cara incluye pintura</v>
          </cell>
          <cell r="C986" t="str">
            <v>M2</v>
          </cell>
          <cell r="D986">
            <v>1</v>
          </cell>
          <cell r="E986">
            <v>47351</v>
          </cell>
        </row>
        <row r="987">
          <cell r="A987" t="str">
            <v>1-05-13</v>
          </cell>
          <cell r="B987" t="str">
            <v>Muro en bloque piedra</v>
          </cell>
          <cell r="C987" t="str">
            <v>M2</v>
          </cell>
          <cell r="D987">
            <v>1</v>
          </cell>
          <cell r="E987">
            <v>79202</v>
          </cell>
        </row>
        <row r="988">
          <cell r="A988" t="str">
            <v>1-05-14</v>
          </cell>
          <cell r="B988" t="str">
            <v>Calados de 20 x 20 x 10 cm en gres</v>
          </cell>
          <cell r="C988" t="str">
            <v>M2</v>
          </cell>
          <cell r="D988">
            <v>1</v>
          </cell>
          <cell r="E988">
            <v>110884</v>
          </cell>
        </row>
        <row r="989">
          <cell r="A989" t="str">
            <v>1-05-15</v>
          </cell>
          <cell r="B989" t="str">
            <v>Calados prefabricados en concreto</v>
          </cell>
          <cell r="C989" t="str">
            <v>M2</v>
          </cell>
          <cell r="D989">
            <v>1</v>
          </cell>
          <cell r="E989">
            <v>81119</v>
          </cell>
        </row>
        <row r="990">
          <cell r="A990" t="str">
            <v>1-05-16</v>
          </cell>
          <cell r="B990" t="str">
            <v>Resane con malla para fijación redes a muros</v>
          </cell>
          <cell r="C990" t="str">
            <v>M</v>
          </cell>
          <cell r="D990">
            <v>1</v>
          </cell>
          <cell r="E990">
            <v>18701</v>
          </cell>
        </row>
        <row r="991">
          <cell r="A991" t="str">
            <v>1-05-17</v>
          </cell>
          <cell r="B991" t="str">
            <v>Regata de muros</v>
          </cell>
          <cell r="C991" t="str">
            <v>M</v>
          </cell>
          <cell r="D991">
            <v>1</v>
          </cell>
          <cell r="E991">
            <v>6419</v>
          </cell>
        </row>
        <row r="992">
          <cell r="A992" t="str">
            <v>1-05-18</v>
          </cell>
          <cell r="B992" t="str">
            <v>Resane muro con malla</v>
          </cell>
          <cell r="C992" t="str">
            <v>M2</v>
          </cell>
          <cell r="D992">
            <v>1</v>
          </cell>
          <cell r="E992">
            <v>36805</v>
          </cell>
        </row>
        <row r="993">
          <cell r="A993" t="str">
            <v>1-05-19</v>
          </cell>
          <cell r="B993" t="str">
            <v>Resane cielo raso con malla</v>
          </cell>
          <cell r="C993" t="str">
            <v>M2</v>
          </cell>
          <cell r="D993">
            <v>1</v>
          </cell>
          <cell r="E993">
            <v>41798</v>
          </cell>
        </row>
        <row r="994">
          <cell r="A994" t="str">
            <v>1-05-20</v>
          </cell>
          <cell r="B994" t="str">
            <v>Resane muro cosido y malla</v>
          </cell>
          <cell r="C994" t="str">
            <v>M2</v>
          </cell>
          <cell r="D994">
            <v>1</v>
          </cell>
          <cell r="E994">
            <v>43952</v>
          </cell>
        </row>
        <row r="995">
          <cell r="A995" t="str">
            <v>1-05-21</v>
          </cell>
          <cell r="B995" t="str">
            <v>Cinta mastic para muros en panel yeso</v>
          </cell>
          <cell r="C995" t="str">
            <v>M</v>
          </cell>
          <cell r="D995">
            <v>1</v>
          </cell>
          <cell r="E995">
            <v>691</v>
          </cell>
        </row>
        <row r="996">
          <cell r="A996" t="str">
            <v>1-05-22</v>
          </cell>
          <cell r="B996" t="str">
            <v>Sobrecimiento h = 0,20 m revoque impermeabilizado 2 caras</v>
          </cell>
          <cell r="C996" t="str">
            <v>M</v>
          </cell>
          <cell r="D996">
            <v>1</v>
          </cell>
          <cell r="E996">
            <v>68417</v>
          </cell>
        </row>
        <row r="997">
          <cell r="A997" t="str">
            <v>1-05-23</v>
          </cell>
          <cell r="B997" t="str">
            <v>Revoque muro incluye dilataciones y filos</v>
          </cell>
          <cell r="C997" t="str">
            <v>M2</v>
          </cell>
          <cell r="D997">
            <v>1</v>
          </cell>
          <cell r="E997">
            <v>26791</v>
          </cell>
        </row>
        <row r="998">
          <cell r="A998" t="str">
            <v>1-05-24</v>
          </cell>
          <cell r="B998" t="str">
            <v>Filos y dilataciones</v>
          </cell>
          <cell r="C998" t="str">
            <v>M</v>
          </cell>
          <cell r="D998">
            <v>1</v>
          </cell>
          <cell r="E998">
            <v>8453</v>
          </cell>
        </row>
        <row r="999">
          <cell r="A999" t="str">
            <v>1-05-25</v>
          </cell>
          <cell r="B999" t="str">
            <v>Revoque cielo raso, incluye dilataciones y filos</v>
          </cell>
          <cell r="C999" t="str">
            <v>M2</v>
          </cell>
          <cell r="D999">
            <v>1</v>
          </cell>
          <cell r="E999">
            <v>35667</v>
          </cell>
        </row>
        <row r="1000">
          <cell r="A1000" t="str">
            <v>1-05-26</v>
          </cell>
          <cell r="B1000" t="str">
            <v>Revoque muro impermeabilizado, incluye dilataciones y filos</v>
          </cell>
          <cell r="C1000" t="str">
            <v>M2</v>
          </cell>
          <cell r="D1000">
            <v>1</v>
          </cell>
          <cell r="E1000">
            <v>29448</v>
          </cell>
        </row>
        <row r="1001">
          <cell r="A1001" t="str">
            <v>1-05-27</v>
          </cell>
          <cell r="B1001" t="str">
            <v>Revoque de bajantes, incluye malla</v>
          </cell>
          <cell r="C1001" t="str">
            <v>M</v>
          </cell>
          <cell r="D1001">
            <v>1</v>
          </cell>
          <cell r="E1001">
            <v>30478</v>
          </cell>
        </row>
        <row r="1002">
          <cell r="A1002" t="str">
            <v>1 - 06 PISOS Y ENCHAPES</v>
          </cell>
          <cell r="B1002">
            <v>0</v>
          </cell>
          <cell r="C1002">
            <v>0</v>
          </cell>
          <cell r="D1002">
            <v>0</v>
          </cell>
          <cell r="E1002">
            <v>0</v>
          </cell>
        </row>
        <row r="1003">
          <cell r="A1003" t="str">
            <v>1-06-01</v>
          </cell>
          <cell r="B1003" t="str">
            <v>Mortero de nivelación e = 0,05 m para pisos</v>
          </cell>
          <cell r="C1003" t="str">
            <v>M2</v>
          </cell>
          <cell r="D1003">
            <v>1</v>
          </cell>
          <cell r="E1003">
            <v>35196</v>
          </cell>
        </row>
        <row r="1004">
          <cell r="A1004" t="str">
            <v>1-06-03</v>
          </cell>
          <cell r="B1004" t="str">
            <v>Piso en tableta tipo Tradicional no incluye mortero</v>
          </cell>
          <cell r="C1004" t="str">
            <v>M2</v>
          </cell>
          <cell r="D1004">
            <v>1</v>
          </cell>
          <cell r="E1004">
            <v>60248</v>
          </cell>
        </row>
        <row r="1005">
          <cell r="A1005" t="str">
            <v>1-06-05</v>
          </cell>
          <cell r="B1005" t="str">
            <v>Piso en tablón de 1ra. de 20 x 20 cm tipo Porcelagres</v>
          </cell>
          <cell r="C1005" t="str">
            <v>M2</v>
          </cell>
          <cell r="D1005">
            <v>1</v>
          </cell>
          <cell r="E1005">
            <v>93962</v>
          </cell>
        </row>
        <row r="1006">
          <cell r="A1006" t="str">
            <v>1-06-06</v>
          </cell>
          <cell r="B1006" t="str">
            <v>Piso en tablón rojo de 20 x 20 cm no incluye mortero</v>
          </cell>
          <cell r="C1006" t="str">
            <v>M2</v>
          </cell>
          <cell r="D1006">
            <v>1</v>
          </cell>
          <cell r="E1006">
            <v>75066</v>
          </cell>
        </row>
        <row r="1007">
          <cell r="A1007" t="str">
            <v>1-06-07</v>
          </cell>
          <cell r="B1007" t="str">
            <v>Piso en baldosa de cemento de 25 x 25 cm incluye mortero</v>
          </cell>
          <cell r="C1007" t="str">
            <v>M2</v>
          </cell>
          <cell r="D1007">
            <v>1</v>
          </cell>
          <cell r="E1007">
            <v>66331</v>
          </cell>
        </row>
        <row r="1008">
          <cell r="A1008" t="str">
            <v>1-06-08</v>
          </cell>
          <cell r="B1008" t="str">
            <v>Piso en baldosa tipo Terrazzo Nº 5 P5B, pulido no incluye mortero</v>
          </cell>
          <cell r="C1008" t="str">
            <v>M2</v>
          </cell>
          <cell r="D1008">
            <v>1</v>
          </cell>
          <cell r="E1008">
            <v>139538</v>
          </cell>
        </row>
        <row r="1009">
          <cell r="A1009" t="str">
            <v>1-06-09</v>
          </cell>
          <cell r="B1009" t="str">
            <v>Piso en Duropiso de 33 x 33 cm</v>
          </cell>
          <cell r="C1009" t="str">
            <v>M2</v>
          </cell>
          <cell r="D1009">
            <v>1</v>
          </cell>
          <cell r="E1009">
            <v>76551</v>
          </cell>
        </row>
        <row r="1010">
          <cell r="A1010" t="str">
            <v>1-06-10</v>
          </cell>
          <cell r="B1010" t="str">
            <v>Piso en cerámica tipo Antique 30,5 x 30,5 cm, color blanco o beige</v>
          </cell>
          <cell r="C1010" t="str">
            <v>M2</v>
          </cell>
          <cell r="D1010">
            <v>1</v>
          </cell>
          <cell r="E1010">
            <v>61438</v>
          </cell>
        </row>
        <row r="1011">
          <cell r="A1011" t="str">
            <v>1-06-11</v>
          </cell>
          <cell r="B1011" t="str">
            <v>Piso en cerámica tipo Terrazzo Nº 5 blanco Huila, no incluye mortero</v>
          </cell>
          <cell r="C1011" t="str">
            <v>M2</v>
          </cell>
          <cell r="D1011">
            <v>1</v>
          </cell>
          <cell r="E1011">
            <v>109474</v>
          </cell>
        </row>
        <row r="1012">
          <cell r="A1012" t="str">
            <v>1-06-12</v>
          </cell>
          <cell r="B1012" t="str">
            <v>Piso en cerámica de 1a de 20 x 20 cm tipo Duratech no incluye mortero</v>
          </cell>
          <cell r="C1012" t="str">
            <v>M2</v>
          </cell>
          <cell r="D1012">
            <v>1</v>
          </cell>
          <cell r="E1012">
            <v>51352</v>
          </cell>
        </row>
        <row r="1013">
          <cell r="A1013" t="str">
            <v>1-06-13</v>
          </cell>
          <cell r="B1013" t="str">
            <v>Piso en cerámica de 1a de 32 x 32 cm tipo Terranova tráfico 4 no incluye mortero</v>
          </cell>
          <cell r="C1013" t="str">
            <v>M2</v>
          </cell>
          <cell r="D1013">
            <v>1</v>
          </cell>
          <cell r="E1013">
            <v>66535</v>
          </cell>
        </row>
        <row r="1014">
          <cell r="A1014" t="str">
            <v>1-06-14</v>
          </cell>
          <cell r="B1014" t="str">
            <v>Piso en cerámica de 1a de 40 x 40 cm tipo Mangle, no incluye mortero</v>
          </cell>
          <cell r="C1014" t="str">
            <v>M2</v>
          </cell>
          <cell r="D1014">
            <v>1</v>
          </cell>
          <cell r="E1014">
            <v>57632</v>
          </cell>
        </row>
        <row r="1015">
          <cell r="A1015" t="str">
            <v>1-06-15</v>
          </cell>
          <cell r="B1015" t="str">
            <v>Piso en cerámica de 1a de 30 x 30 cm tipo Pisofuerte, no incluye mortero</v>
          </cell>
          <cell r="C1015" t="str">
            <v>M2</v>
          </cell>
          <cell r="D1015">
            <v>1</v>
          </cell>
          <cell r="E1015">
            <v>74379</v>
          </cell>
        </row>
        <row r="1016">
          <cell r="A1016" t="str">
            <v>1-06-16</v>
          </cell>
          <cell r="B1016" t="str">
            <v>Piso en gravilla lavada y tablón tipo Portal, incluye dilatación de vidrio</v>
          </cell>
          <cell r="C1016" t="str">
            <v>M2</v>
          </cell>
          <cell r="D1016">
            <v>1</v>
          </cell>
          <cell r="E1016">
            <v>62596</v>
          </cell>
        </row>
        <row r="1017">
          <cell r="A1017" t="str">
            <v>1-06-17</v>
          </cell>
          <cell r="B1017" t="str">
            <v>Piso en baldosa en grano de mármol vibroprensado 30 x 30 cm, grano #1. Incluye, boquilla blanca, destronque (# 36), 3 pulidas (# 60, 120, 220) y brillo al plomo. Color blanco Huila fondo blanco, no incluye mortero</v>
          </cell>
          <cell r="C1017" t="str">
            <v>M2</v>
          </cell>
          <cell r="D1017">
            <v>1</v>
          </cell>
          <cell r="E1017">
            <v>145121</v>
          </cell>
        </row>
        <row r="1018">
          <cell r="A1018" t="str">
            <v>1-06-18</v>
          </cell>
          <cell r="B1018" t="str">
            <v>Piso en granito pulido, incluye dilatación de bronce no incluye mortero</v>
          </cell>
          <cell r="C1018" t="str">
            <v>M2</v>
          </cell>
          <cell r="D1018">
            <v>1</v>
          </cell>
          <cell r="E1018">
            <v>98596</v>
          </cell>
        </row>
        <row r="1019">
          <cell r="A1019" t="str">
            <v>1-06-19</v>
          </cell>
          <cell r="B1019" t="str">
            <v>Piso en gravilla lavada, incluye dilatación flexible no incluye mortero</v>
          </cell>
          <cell r="C1019" t="str">
            <v>M2</v>
          </cell>
          <cell r="D1019">
            <v>1</v>
          </cell>
          <cell r="E1019">
            <v>56702</v>
          </cell>
        </row>
        <row r="1020">
          <cell r="A1020" t="str">
            <v>1-06-21</v>
          </cell>
          <cell r="B1020" t="str">
            <v>Piso en Mayólica</v>
          </cell>
          <cell r="C1020" t="str">
            <v>M2</v>
          </cell>
          <cell r="D1020">
            <v>1</v>
          </cell>
          <cell r="E1020">
            <v>58741</v>
          </cell>
        </row>
        <row r="1021">
          <cell r="A1021" t="str">
            <v>1-06-22</v>
          </cell>
          <cell r="B1021" t="str">
            <v>Piso en vinilo antideslizante</v>
          </cell>
          <cell r="C1021" t="str">
            <v>M2</v>
          </cell>
          <cell r="D1021">
            <v>1</v>
          </cell>
          <cell r="E1021">
            <v>126353</v>
          </cell>
        </row>
        <row r="1022">
          <cell r="A1022" t="str">
            <v>1-06-23</v>
          </cell>
          <cell r="B1022" t="str">
            <v>Piso en lámina de vinilo de 1,6 mm</v>
          </cell>
          <cell r="C1022" t="str">
            <v>M2</v>
          </cell>
          <cell r="D1022">
            <v>1</v>
          </cell>
          <cell r="E1022">
            <v>52518</v>
          </cell>
        </row>
        <row r="1023">
          <cell r="A1023" t="str">
            <v>1-06-24</v>
          </cell>
          <cell r="B1023" t="str">
            <v>Piso en tablilla machihembrada, incluye imprimante y barniz</v>
          </cell>
          <cell r="C1023" t="str">
            <v>M2</v>
          </cell>
          <cell r="D1023">
            <v>1</v>
          </cell>
          <cell r="E1023">
            <v>114694</v>
          </cell>
        </row>
        <row r="1024">
          <cell r="A1024" t="str">
            <v>1-06-25</v>
          </cell>
          <cell r="B1024" t="str">
            <v>Piso en loseta prefabricada A30</v>
          </cell>
          <cell r="C1024" t="str">
            <v>M2</v>
          </cell>
          <cell r="D1024">
            <v>1</v>
          </cell>
          <cell r="E1024">
            <v>65311</v>
          </cell>
        </row>
        <row r="1025">
          <cell r="A1025" t="str">
            <v>1-06-26</v>
          </cell>
          <cell r="B1025" t="str">
            <v>Enchape en cerámica de 1a de 20 x 20 cm tipo Ecocerámica, incluye filos plásticos, no incluye mortero</v>
          </cell>
          <cell r="C1025" t="str">
            <v>M2</v>
          </cell>
          <cell r="D1025">
            <v>1</v>
          </cell>
          <cell r="E1025">
            <v>51617</v>
          </cell>
        </row>
        <row r="1026">
          <cell r="A1026" t="str">
            <v>1-06-27</v>
          </cell>
          <cell r="B1026" t="str">
            <v>Enchape en cerámica de 1a de 20,5 x 20,5 cm tipo Egeo, incluye filos plásticos, no incluye mortero</v>
          </cell>
          <cell r="C1026" t="str">
            <v>M2</v>
          </cell>
          <cell r="D1026">
            <v>1</v>
          </cell>
          <cell r="E1026">
            <v>65374</v>
          </cell>
        </row>
        <row r="1027">
          <cell r="A1027" t="str">
            <v>1-06-28</v>
          </cell>
          <cell r="B1027" t="str">
            <v>Enchape en cerámica de 1a de 20,5 x 20,5 cm tipo Macedonia Acento, incluye filos plásticos, no incluye mortero</v>
          </cell>
          <cell r="C1027" t="str">
            <v>M2</v>
          </cell>
          <cell r="D1027">
            <v>1</v>
          </cell>
          <cell r="E1027">
            <v>58673</v>
          </cell>
        </row>
        <row r="1028">
          <cell r="A1028" t="str">
            <v>1-06-29</v>
          </cell>
          <cell r="B1028" t="str">
            <v>Guarda escobas en cerámica tipo Ecocerámica h = 0.08 m</v>
          </cell>
          <cell r="C1028" t="str">
            <v>M</v>
          </cell>
          <cell r="D1028">
            <v>1</v>
          </cell>
          <cell r="E1028">
            <v>12586</v>
          </cell>
        </row>
        <row r="1029">
          <cell r="A1029" t="str">
            <v>1-06-30</v>
          </cell>
          <cell r="B1029" t="str">
            <v>Guarda escoba en tablón rojo de 10 x 20 cm</v>
          </cell>
          <cell r="C1029" t="str">
            <v>M</v>
          </cell>
          <cell r="D1029">
            <v>1</v>
          </cell>
          <cell r="E1029">
            <v>15454</v>
          </cell>
        </row>
        <row r="1030">
          <cell r="A1030" t="str">
            <v>1-06-31</v>
          </cell>
          <cell r="B1030" t="str">
            <v>Guarda escoba en baldosa tipo Terrazzo Nº 5 P5B h = 0,10 m</v>
          </cell>
          <cell r="C1030" t="str">
            <v>M</v>
          </cell>
          <cell r="D1030">
            <v>1</v>
          </cell>
          <cell r="E1030">
            <v>30630</v>
          </cell>
        </row>
        <row r="1031">
          <cell r="A1031" t="str">
            <v>1-06-32</v>
          </cell>
          <cell r="B1031" t="str">
            <v>Guarda escoba en mortero 1:3, incluye esmalte</v>
          </cell>
          <cell r="C1031" t="str">
            <v>M</v>
          </cell>
          <cell r="D1031">
            <v>1</v>
          </cell>
          <cell r="E1031">
            <v>19474</v>
          </cell>
        </row>
        <row r="1032">
          <cell r="A1032" t="str">
            <v>1-06-33</v>
          </cell>
          <cell r="B1032" t="str">
            <v>Guarda escoba en granito pulido recto, incluye dilatación flexible ancha</v>
          </cell>
          <cell r="C1032" t="str">
            <v>M</v>
          </cell>
          <cell r="D1032">
            <v>1</v>
          </cell>
          <cell r="E1032">
            <v>39824</v>
          </cell>
        </row>
        <row r="1033">
          <cell r="A1033" t="str">
            <v>1-06-34</v>
          </cell>
          <cell r="B1033" t="str">
            <v>Guarda escoba en gravilla lavada recto, incluye dilatación de vidrio, h = 0,10 m</v>
          </cell>
          <cell r="C1033" t="str">
            <v>M</v>
          </cell>
          <cell r="D1033">
            <v>1</v>
          </cell>
          <cell r="E1033">
            <v>22878</v>
          </cell>
        </row>
        <row r="1034">
          <cell r="A1034" t="str">
            <v>1-06-35</v>
          </cell>
          <cell r="B1034" t="str">
            <v>Guarda escoba en lámina de vinilo h = 6,8 cm, C 1,6 mm</v>
          </cell>
          <cell r="C1034" t="str">
            <v>M</v>
          </cell>
          <cell r="D1034">
            <v>1</v>
          </cell>
          <cell r="E1034">
            <v>6500</v>
          </cell>
        </row>
        <row r="1035">
          <cell r="A1035" t="str">
            <v>1-06-36</v>
          </cell>
          <cell r="B1035" t="str">
            <v>Granito pulido para paso de escalera h = 0,30 ch = 0,175 m, incluye pirlán de bronce</v>
          </cell>
          <cell r="C1035" t="str">
            <v>M2</v>
          </cell>
          <cell r="D1035">
            <v>1</v>
          </cell>
          <cell r="E1035">
            <v>130350</v>
          </cell>
        </row>
        <row r="1036">
          <cell r="A1036" t="str">
            <v>1-06-37</v>
          </cell>
          <cell r="B1036" t="str">
            <v>Gravilla lavada para paso de escalera h = 0,30 ch = 0,175 m</v>
          </cell>
          <cell r="C1036" t="str">
            <v>M2</v>
          </cell>
          <cell r="D1036">
            <v>1</v>
          </cell>
          <cell r="E1036">
            <v>73142</v>
          </cell>
        </row>
        <row r="1037">
          <cell r="A1037" t="str">
            <v>1-06-38</v>
          </cell>
          <cell r="B1037" t="str">
            <v>Gravilla lavada y tablón para paso de escalera h = 0,30 ch = 0,175 m</v>
          </cell>
          <cell r="C1037" t="str">
            <v>M2</v>
          </cell>
          <cell r="D1037">
            <v>1</v>
          </cell>
          <cell r="E1037">
            <v>82832</v>
          </cell>
        </row>
        <row r="1038">
          <cell r="A1038" t="str">
            <v>1-06-39</v>
          </cell>
          <cell r="B1038" t="str">
            <v>Zócalo en gravilla lavada, incluye dilataciones de vidrio</v>
          </cell>
          <cell r="C1038" t="str">
            <v>M2</v>
          </cell>
          <cell r="D1038">
            <v>1</v>
          </cell>
          <cell r="E1038">
            <v>53457</v>
          </cell>
        </row>
        <row r="1039">
          <cell r="A1039" t="str">
            <v>1-06-40</v>
          </cell>
          <cell r="B1039" t="str">
            <v>Adoquín vehicular de concreto, incluye cemento en seco</v>
          </cell>
          <cell r="C1039" t="str">
            <v>M2</v>
          </cell>
          <cell r="D1039">
            <v>1</v>
          </cell>
          <cell r="E1039">
            <v>96998</v>
          </cell>
        </row>
        <row r="1040">
          <cell r="A1040" t="str">
            <v>1-06-41</v>
          </cell>
          <cell r="B1040" t="str">
            <v>Adoquín peatonal de concreto, incluye cemento en seco</v>
          </cell>
          <cell r="C1040" t="str">
            <v>M2</v>
          </cell>
          <cell r="D1040">
            <v>1</v>
          </cell>
          <cell r="E1040">
            <v>85580</v>
          </cell>
        </row>
        <row r="1041">
          <cell r="A1041" t="str">
            <v>1-06-42</v>
          </cell>
          <cell r="B1041" t="str">
            <v>Adoquín peatonal de gres, incluye cemento en seco</v>
          </cell>
          <cell r="C1041" t="str">
            <v>M2</v>
          </cell>
          <cell r="D1041">
            <v>1</v>
          </cell>
          <cell r="E1041">
            <v>74545</v>
          </cell>
        </row>
        <row r="1042">
          <cell r="A1042" t="str">
            <v>1-06-43</v>
          </cell>
          <cell r="B1042" t="str">
            <v>Abuzardado de concreto</v>
          </cell>
          <cell r="C1042" t="str">
            <v>M2</v>
          </cell>
          <cell r="D1042">
            <v>1</v>
          </cell>
          <cell r="E1042">
            <v>24963</v>
          </cell>
        </row>
        <row r="1043">
          <cell r="A1043" t="str">
            <v>1-06-44</v>
          </cell>
          <cell r="B1043" t="str">
            <v>Pared en bloque de vidrio</v>
          </cell>
          <cell r="C1043" t="str">
            <v>M2</v>
          </cell>
          <cell r="D1043">
            <v>1</v>
          </cell>
          <cell r="E1043">
            <v>379829</v>
          </cell>
        </row>
        <row r="1044">
          <cell r="A1044" t="str">
            <v>1-06-45</v>
          </cell>
          <cell r="B1044" t="str">
            <v>Cenefa en ladrillo visto en soga 2 hiladas</v>
          </cell>
          <cell r="C1044" t="str">
            <v>M</v>
          </cell>
          <cell r="D1044">
            <v>1</v>
          </cell>
          <cell r="E1044">
            <v>56288</v>
          </cell>
        </row>
        <row r="1045">
          <cell r="A1045" t="str">
            <v>1-06-46</v>
          </cell>
          <cell r="B1045" t="str">
            <v>Boca puerta en granito pulido, incluye dilataciones de bronce, a = 0,15 m</v>
          </cell>
          <cell r="C1045" t="str">
            <v>M</v>
          </cell>
          <cell r="D1045">
            <v>1</v>
          </cell>
          <cell r="E1045">
            <v>40282</v>
          </cell>
        </row>
        <row r="1046">
          <cell r="A1046" t="str">
            <v>1-06-47</v>
          </cell>
          <cell r="B1046" t="str">
            <v>Pirlán de bronce en gravilla o grano</v>
          </cell>
          <cell r="C1046" t="str">
            <v>M</v>
          </cell>
          <cell r="D1046">
            <v>1</v>
          </cell>
          <cell r="E1046">
            <v>28905</v>
          </cell>
        </row>
        <row r="1047">
          <cell r="A1047" t="str">
            <v>1-06-48</v>
          </cell>
          <cell r="B1047" t="str">
            <v>Pirlán de bronce en cerámica</v>
          </cell>
          <cell r="C1047" t="str">
            <v>M</v>
          </cell>
          <cell r="D1047">
            <v>1</v>
          </cell>
          <cell r="E1047">
            <v>27942</v>
          </cell>
        </row>
        <row r="1048">
          <cell r="A1048" t="str">
            <v>1 - 07 PINTURAS</v>
          </cell>
          <cell r="B1048">
            <v>0</v>
          </cell>
          <cell r="C1048">
            <v>0</v>
          </cell>
          <cell r="D1048">
            <v>0</v>
          </cell>
          <cell r="E1048">
            <v>0</v>
          </cell>
        </row>
        <row r="1049">
          <cell r="A1049" t="str">
            <v>1-07-01</v>
          </cell>
          <cell r="B1049" t="str">
            <v>Estuco y pintura muros 3 manos</v>
          </cell>
          <cell r="C1049" t="str">
            <v>M2</v>
          </cell>
          <cell r="D1049">
            <v>1</v>
          </cell>
          <cell r="E1049">
            <v>22905</v>
          </cell>
        </row>
        <row r="1050">
          <cell r="A1050" t="str">
            <v>1-07-02</v>
          </cell>
          <cell r="B1050" t="str">
            <v>Estuco y pintura cielo raso 3 manos</v>
          </cell>
          <cell r="C1050" t="str">
            <v>M2</v>
          </cell>
          <cell r="D1050">
            <v>1</v>
          </cell>
          <cell r="E1050">
            <v>27023</v>
          </cell>
        </row>
        <row r="1051">
          <cell r="A1051" t="str">
            <v>1-07-03</v>
          </cell>
          <cell r="B1051" t="str">
            <v>Pintura exteriores (koraza o similar)</v>
          </cell>
          <cell r="C1051" t="str">
            <v>M2</v>
          </cell>
          <cell r="D1051">
            <v>1</v>
          </cell>
          <cell r="E1051">
            <v>25265</v>
          </cell>
        </row>
        <row r="1052">
          <cell r="A1052" t="str">
            <v>1-07-04</v>
          </cell>
          <cell r="B1052" t="str">
            <v>Pintura y resane vinilo</v>
          </cell>
          <cell r="C1052" t="str">
            <v>M2</v>
          </cell>
          <cell r="D1052">
            <v>1</v>
          </cell>
          <cell r="E1052">
            <v>16137</v>
          </cell>
        </row>
        <row r="1053">
          <cell r="A1053" t="str">
            <v>1-07-05</v>
          </cell>
          <cell r="B1053" t="str">
            <v>Pintura con esmalte</v>
          </cell>
          <cell r="C1053" t="str">
            <v>M2</v>
          </cell>
          <cell r="D1053">
            <v>1</v>
          </cell>
          <cell r="E1053">
            <v>21580</v>
          </cell>
        </row>
        <row r="1054">
          <cell r="A1054" t="str">
            <v>1-07-06</v>
          </cell>
          <cell r="B1054" t="str">
            <v>Pintura con barniz</v>
          </cell>
          <cell r="C1054" t="str">
            <v>M2</v>
          </cell>
          <cell r="D1054">
            <v>1</v>
          </cell>
          <cell r="E1054">
            <v>23337</v>
          </cell>
        </row>
        <row r="1055">
          <cell r="A1055" t="str">
            <v>1-07-07</v>
          </cell>
          <cell r="B1055" t="str">
            <v>Pintura y resane con vinilo cielo raso, incluye dilataciones y filos</v>
          </cell>
          <cell r="C1055" t="str">
            <v>M2</v>
          </cell>
          <cell r="D1055">
            <v>1</v>
          </cell>
          <cell r="E1055">
            <v>23984</v>
          </cell>
        </row>
        <row r="1056">
          <cell r="A1056" t="str">
            <v>1-07-08</v>
          </cell>
          <cell r="B1056" t="str">
            <v xml:space="preserve">Pintura con vinilo, incluye dilataciones y filos </v>
          </cell>
          <cell r="C1056" t="str">
            <v>M2</v>
          </cell>
          <cell r="D1056">
            <v>1</v>
          </cell>
          <cell r="E1056">
            <v>17430</v>
          </cell>
        </row>
        <row r="1057">
          <cell r="A1057" t="str">
            <v>1-07-09</v>
          </cell>
          <cell r="B1057" t="str">
            <v>Pintura cielo raso con vinilo</v>
          </cell>
          <cell r="C1057" t="str">
            <v>M2</v>
          </cell>
          <cell r="D1057">
            <v>1</v>
          </cell>
          <cell r="E1057">
            <v>19234</v>
          </cell>
        </row>
        <row r="1058">
          <cell r="A1058" t="str">
            <v>1-07-10</v>
          </cell>
          <cell r="B1058" t="str">
            <v>Pintura con esmalte estructura metálica</v>
          </cell>
          <cell r="C1058" t="str">
            <v>M2</v>
          </cell>
          <cell r="D1058">
            <v>1</v>
          </cell>
          <cell r="E1058">
            <v>28478</v>
          </cell>
        </row>
        <row r="1059">
          <cell r="A1059" t="str">
            <v>1-07-11</v>
          </cell>
          <cell r="B1059" t="str">
            <v>Pintura transparente protectora de fachadas para muro en bloques o ladrillo, incluye filos y dilataciones</v>
          </cell>
          <cell r="C1059" t="str">
            <v>M2</v>
          </cell>
          <cell r="D1059">
            <v>1</v>
          </cell>
          <cell r="E1059">
            <v>39051</v>
          </cell>
        </row>
        <row r="1060">
          <cell r="A1060" t="str">
            <v>1-07-12</v>
          </cell>
          <cell r="B1060" t="str">
            <v>Pintura texturizada hidrorepelente</v>
          </cell>
          <cell r="C1060" t="str">
            <v>M2</v>
          </cell>
          <cell r="D1060">
            <v>1</v>
          </cell>
          <cell r="E1060">
            <v>27019</v>
          </cell>
        </row>
        <row r="1061">
          <cell r="A1061" t="str">
            <v>1-07-13</v>
          </cell>
          <cell r="B1061" t="str">
            <v>Graniplast</v>
          </cell>
          <cell r="C1061" t="str">
            <v>M2</v>
          </cell>
          <cell r="D1061">
            <v>1</v>
          </cell>
          <cell r="E1061">
            <v>28376</v>
          </cell>
        </row>
        <row r="1062">
          <cell r="A1062" t="str">
            <v>1-07-14</v>
          </cell>
          <cell r="B1062" t="str">
            <v>Pintura con esmalte guarda escobas, h = 0,10 m, incluye resane</v>
          </cell>
          <cell r="C1062" t="str">
            <v>M</v>
          </cell>
          <cell r="D1062">
            <v>1</v>
          </cell>
          <cell r="E1062">
            <v>6143</v>
          </cell>
        </row>
        <row r="1063">
          <cell r="A1063" t="str">
            <v>1-07-15</v>
          </cell>
          <cell r="B1063" t="str">
            <v>Blanqueamiento con carburo (cal)</v>
          </cell>
          <cell r="C1063" t="str">
            <v>M2</v>
          </cell>
          <cell r="D1063">
            <v>1</v>
          </cell>
          <cell r="E1063">
            <v>40963</v>
          </cell>
        </row>
        <row r="1064">
          <cell r="A1064" t="str">
            <v>1-07-16</v>
          </cell>
          <cell r="B1064" t="str">
            <v>Carburo para teja ondulada (cal)</v>
          </cell>
          <cell r="C1064" t="str">
            <v>M2</v>
          </cell>
          <cell r="D1064">
            <v>1</v>
          </cell>
          <cell r="E1064">
            <v>28551</v>
          </cell>
        </row>
        <row r="1065">
          <cell r="A1065" t="str">
            <v>1-07-17</v>
          </cell>
          <cell r="B1065" t="str">
            <v>Carburo para canaleta (cal)</v>
          </cell>
          <cell r="C1065" t="str">
            <v>M2</v>
          </cell>
          <cell r="D1065">
            <v>1</v>
          </cell>
          <cell r="E1065">
            <v>29793</v>
          </cell>
        </row>
        <row r="1066">
          <cell r="A1066" t="str">
            <v>1-07-18</v>
          </cell>
          <cell r="B1066" t="str">
            <v>Pintura reflectiva de aluminio, incluye filos y dilataciones mínimo 2 manos</v>
          </cell>
          <cell r="C1066" t="str">
            <v>M2</v>
          </cell>
          <cell r="D1066">
            <v>1</v>
          </cell>
          <cell r="E1066">
            <v>28019</v>
          </cell>
        </row>
        <row r="1067">
          <cell r="A1067" t="str">
            <v>1 - 08 CUBIERTAS</v>
          </cell>
          <cell r="B1067">
            <v>0</v>
          </cell>
          <cell r="C1067">
            <v>0</v>
          </cell>
          <cell r="D1067">
            <v>0</v>
          </cell>
          <cell r="E1067">
            <v>0</v>
          </cell>
        </row>
        <row r="1068">
          <cell r="A1068" t="str">
            <v>1-08-01</v>
          </cell>
          <cell r="B1068" t="str">
            <v>Recorrido de techos en teja de barro</v>
          </cell>
          <cell r="C1068" t="str">
            <v>M2</v>
          </cell>
          <cell r="D1068">
            <v>1</v>
          </cell>
          <cell r="E1068">
            <v>7988</v>
          </cell>
        </row>
        <row r="1069">
          <cell r="A1069" t="str">
            <v>1-08-02</v>
          </cell>
          <cell r="B1069" t="str">
            <v>Recorrido de techos de fibrocemento, incluye reacomodación de tejas, limpieza, reparación de amarras y/o ganchos</v>
          </cell>
          <cell r="C1069" t="str">
            <v>M2</v>
          </cell>
          <cell r="D1069">
            <v>1</v>
          </cell>
          <cell r="E1069">
            <v>6714</v>
          </cell>
        </row>
        <row r="1070">
          <cell r="A1070" t="str">
            <v>1-08-03</v>
          </cell>
          <cell r="B1070" t="str">
            <v>Recorrido de canales, incluye reacomodación de la canal, reacomodación de soportes y limpieza</v>
          </cell>
          <cell r="C1070" t="str">
            <v>M</v>
          </cell>
          <cell r="D1070">
            <v>1</v>
          </cell>
          <cell r="E1070">
            <v>6541</v>
          </cell>
        </row>
        <row r="1071">
          <cell r="A1071" t="str">
            <v>1-08-04</v>
          </cell>
          <cell r="B1071" t="str">
            <v>Techo en teja ondulada de fibrocemento</v>
          </cell>
          <cell r="C1071" t="str">
            <v>M2</v>
          </cell>
          <cell r="D1071">
            <v>1</v>
          </cell>
          <cell r="E1071">
            <v>29947</v>
          </cell>
        </row>
        <row r="1072">
          <cell r="A1072" t="str">
            <v>1-08-05</v>
          </cell>
          <cell r="B1072" t="str">
            <v>Techo en teja ondulada transparente</v>
          </cell>
          <cell r="C1072" t="str">
            <v>M2</v>
          </cell>
          <cell r="D1072">
            <v>1</v>
          </cell>
          <cell r="E1072">
            <v>86575</v>
          </cell>
        </row>
        <row r="1073">
          <cell r="A1073" t="str">
            <v>1-08-06</v>
          </cell>
          <cell r="B1073" t="str">
            <v>Techo en teja ondulada de fibrocemento tipo  española</v>
          </cell>
          <cell r="C1073" t="str">
            <v>M2</v>
          </cell>
          <cell r="D1073">
            <v>1</v>
          </cell>
          <cell r="E1073">
            <v>118892</v>
          </cell>
        </row>
        <row r="1074">
          <cell r="A1074" t="str">
            <v>1-08-07</v>
          </cell>
          <cell r="B1074" t="str">
            <v>Techo en teja de barro, incluye manto impermeabilizante, esterilla y mortero 1:3 impermeabilizado</v>
          </cell>
          <cell r="C1074" t="str">
            <v>M2</v>
          </cell>
          <cell r="D1074">
            <v>1</v>
          </cell>
          <cell r="E1074">
            <v>130672</v>
          </cell>
        </row>
        <row r="1075">
          <cell r="A1075" t="str">
            <v>1-08-08</v>
          </cell>
          <cell r="B1075" t="str">
            <v>Techo en teja de zinc, incluye entramado de madera</v>
          </cell>
          <cell r="C1075" t="str">
            <v>M2</v>
          </cell>
          <cell r="D1075">
            <v>1</v>
          </cell>
          <cell r="E1075">
            <v>38486</v>
          </cell>
        </row>
        <row r="1076">
          <cell r="A1076" t="str">
            <v>1-08-09</v>
          </cell>
          <cell r="B1076" t="str">
            <v>Techo en teja thermoacustic</v>
          </cell>
          <cell r="C1076" t="str">
            <v>M2</v>
          </cell>
          <cell r="D1076">
            <v>1</v>
          </cell>
          <cell r="E1076">
            <v>100554</v>
          </cell>
        </row>
        <row r="1077">
          <cell r="A1077" t="str">
            <v>1-08-10</v>
          </cell>
          <cell r="B1077" t="str">
            <v>Caballete fijo para teja ondulada de fibrocemento</v>
          </cell>
          <cell r="C1077" t="str">
            <v>M</v>
          </cell>
          <cell r="D1077">
            <v>1</v>
          </cell>
          <cell r="E1077">
            <v>54749</v>
          </cell>
        </row>
        <row r="1078">
          <cell r="A1078" t="str">
            <v>1-08-11</v>
          </cell>
          <cell r="B1078" t="str">
            <v>Caballete articulado para teja ondulada de fibrocemento tipo española</v>
          </cell>
          <cell r="C1078" t="str">
            <v>M</v>
          </cell>
          <cell r="D1078">
            <v>1</v>
          </cell>
          <cell r="E1078">
            <v>80445</v>
          </cell>
        </row>
        <row r="1079">
          <cell r="A1079" t="str">
            <v>1-08-12</v>
          </cell>
          <cell r="B1079" t="str">
            <v>Caballete fijo para teja thermoacustic</v>
          </cell>
          <cell r="C1079" t="str">
            <v>M</v>
          </cell>
          <cell r="D1079">
            <v>1</v>
          </cell>
          <cell r="E1079">
            <v>82105</v>
          </cell>
        </row>
        <row r="1080">
          <cell r="A1080" t="str">
            <v>1-08-13</v>
          </cell>
          <cell r="B1080" t="str">
            <v>Claraboya de A. C. Nº 6, incluye vidrio de 4 mm</v>
          </cell>
          <cell r="C1080" t="str">
            <v>Un</v>
          </cell>
          <cell r="D1080">
            <v>1</v>
          </cell>
          <cell r="E1080">
            <v>113235</v>
          </cell>
        </row>
        <row r="1081">
          <cell r="A1081" t="str">
            <v>1-08-14</v>
          </cell>
          <cell r="B1081" t="str">
            <v>Limatesa o limahoya de fibrocemento</v>
          </cell>
          <cell r="C1081" t="str">
            <v>M</v>
          </cell>
          <cell r="D1081">
            <v>1</v>
          </cell>
          <cell r="E1081">
            <v>30901</v>
          </cell>
        </row>
        <row r="1082">
          <cell r="A1082" t="str">
            <v>1-08-15</v>
          </cell>
          <cell r="B1082" t="str">
            <v>Cielo falso en laminas de PVC</v>
          </cell>
          <cell r="C1082" t="str">
            <v>M2</v>
          </cell>
          <cell r="D1082">
            <v>1</v>
          </cell>
          <cell r="E1082">
            <v>60707</v>
          </cell>
        </row>
        <row r="1083">
          <cell r="A1083" t="str">
            <v>1-08-16</v>
          </cell>
          <cell r="B1083" t="str">
            <v>Cielo falso en aluminio natural e icopor perlita lisa</v>
          </cell>
          <cell r="C1083" t="str">
            <v>M2</v>
          </cell>
          <cell r="D1083">
            <v>1</v>
          </cell>
          <cell r="E1083">
            <v>27310</v>
          </cell>
        </row>
        <row r="1084">
          <cell r="A1084" t="str">
            <v>1-08-17</v>
          </cell>
          <cell r="B1084" t="str">
            <v>Cielo falso en aluminio anoloc e icopor perlita lisa</v>
          </cell>
          <cell r="C1084" t="str">
            <v>M2</v>
          </cell>
          <cell r="D1084">
            <v>1</v>
          </cell>
          <cell r="E1084">
            <v>27656</v>
          </cell>
        </row>
        <row r="1085">
          <cell r="A1085" t="str">
            <v>1-08-18</v>
          </cell>
          <cell r="B1085" t="str">
            <v>Cielo falso en panel de yeso, incluye pintura</v>
          </cell>
          <cell r="C1085" t="str">
            <v>M2</v>
          </cell>
          <cell r="D1085">
            <v>1</v>
          </cell>
          <cell r="E1085">
            <v>75271</v>
          </cell>
        </row>
        <row r="1086">
          <cell r="A1086" t="str">
            <v>1-08-19</v>
          </cell>
          <cell r="B1086" t="str">
            <v>Cielo falso duracustic en aluminio blanco</v>
          </cell>
          <cell r="C1086" t="str">
            <v>M2</v>
          </cell>
          <cell r="D1086">
            <v>1</v>
          </cell>
          <cell r="E1086">
            <v>56341</v>
          </cell>
        </row>
        <row r="1087">
          <cell r="A1087" t="str">
            <v>1-08-20</v>
          </cell>
          <cell r="B1087" t="str">
            <v>Cielo falso duracustic en aluminio anoloc</v>
          </cell>
          <cell r="C1087" t="str">
            <v>M2</v>
          </cell>
          <cell r="D1087">
            <v>1</v>
          </cell>
          <cell r="E1087">
            <v>56341</v>
          </cell>
        </row>
        <row r="1088">
          <cell r="A1088" t="str">
            <v>1-08-21</v>
          </cell>
          <cell r="B1088" t="str">
            <v>Cielo falso duracustic en aluminio natural</v>
          </cell>
          <cell r="C1088" t="str">
            <v>M2</v>
          </cell>
          <cell r="D1088">
            <v>1</v>
          </cell>
          <cell r="E1088">
            <v>55995</v>
          </cell>
        </row>
        <row r="1089">
          <cell r="A1089" t="str">
            <v>1-08-22</v>
          </cell>
          <cell r="B1089" t="str">
            <v>Cielo falso en luxalón todo costo (instalado)</v>
          </cell>
          <cell r="C1089" t="str">
            <v>M2</v>
          </cell>
          <cell r="D1089">
            <v>1</v>
          </cell>
          <cell r="E1089">
            <v>280364</v>
          </cell>
        </row>
        <row r="1090">
          <cell r="A1090" t="str">
            <v>1-08-23</v>
          </cell>
          <cell r="B1090" t="str">
            <v>Canal en lámina galvanizada C 22, longitud de desarrollo 0,7 m</v>
          </cell>
          <cell r="C1090" t="str">
            <v>M</v>
          </cell>
          <cell r="D1090">
            <v>1</v>
          </cell>
          <cell r="E1090">
            <v>75531</v>
          </cell>
        </row>
        <row r="1091">
          <cell r="A1091" t="str">
            <v>1-08-24</v>
          </cell>
          <cell r="B1091" t="str">
            <v>Flanshing (flanche) en lámina galvanizada C 26, incluye mortero 1:3 impermeabilizado</v>
          </cell>
          <cell r="C1091" t="str">
            <v>M</v>
          </cell>
          <cell r="D1091">
            <v>1</v>
          </cell>
          <cell r="E1091">
            <v>27757</v>
          </cell>
        </row>
        <row r="1092">
          <cell r="A1092" t="str">
            <v>1-08-25</v>
          </cell>
          <cell r="B1092" t="str">
            <v>Reinstalación cielo falso en icopor, duracustic o similar, con junta, incluye estructura de aluminio, reposiciones y pintura</v>
          </cell>
          <cell r="C1092" t="str">
            <v>M2</v>
          </cell>
          <cell r="D1092">
            <v>1</v>
          </cell>
          <cell r="E1092">
            <v>26169</v>
          </cell>
        </row>
        <row r="1093">
          <cell r="A1093" t="str">
            <v>1-08-26</v>
          </cell>
          <cell r="B1093" t="str">
            <v>Suministro y colocación de Frescasa</v>
          </cell>
          <cell r="C1093" t="str">
            <v>M2</v>
          </cell>
          <cell r="D1093">
            <v>1</v>
          </cell>
          <cell r="E1093">
            <v>32305</v>
          </cell>
        </row>
        <row r="1094">
          <cell r="A1094" t="str">
            <v>1-08-27</v>
          </cell>
          <cell r="B1094" t="str">
            <v>Suministro y colocación de perlín metálico para cubierta, incluye anticorrosivo y pintura</v>
          </cell>
          <cell r="C1094" t="str">
            <v>M</v>
          </cell>
          <cell r="D1094">
            <v>1</v>
          </cell>
          <cell r="E1094">
            <v>37155</v>
          </cell>
        </row>
        <row r="1095">
          <cell r="A1095" t="str">
            <v>1-08-28</v>
          </cell>
          <cell r="B1095" t="str">
            <v>Techo en teja thermoacustic</v>
          </cell>
          <cell r="C1095" t="str">
            <v>M2</v>
          </cell>
          <cell r="D1095">
            <v>1</v>
          </cell>
          <cell r="E1095">
            <v>47744</v>
          </cell>
        </row>
        <row r="1096">
          <cell r="A1096" t="str">
            <v>1 - 09 CARPINTERÍA METÁLICA</v>
          </cell>
          <cell r="B1096">
            <v>0</v>
          </cell>
          <cell r="C1096">
            <v>0</v>
          </cell>
          <cell r="D1096">
            <v>0</v>
          </cell>
          <cell r="E1096">
            <v>0</v>
          </cell>
        </row>
        <row r="1097">
          <cell r="A1097" t="str">
            <v>1-09-01</v>
          </cell>
          <cell r="B1097" t="str">
            <v>Puerta en tubería galvanizada de 1 1/2" para cerramiento, incluye excavación, columnas de 20,7 Mpa (3000 PSI), refuerzo, pasador h = 2 m, a = 0,9 m</v>
          </cell>
          <cell r="C1097" t="str">
            <v>Un</v>
          </cell>
          <cell r="D1097">
            <v>1</v>
          </cell>
          <cell r="E1097">
            <v>842905</v>
          </cell>
        </row>
        <row r="1098">
          <cell r="A1098" t="str">
            <v>1-09-02</v>
          </cell>
          <cell r="B1098" t="str">
            <v>Puerta en ángulo y malla eslabonada para cerramiento, incluye manija, pasador, anticorrosivo y pintura</v>
          </cell>
          <cell r="C1098" t="str">
            <v>M2</v>
          </cell>
          <cell r="D1098">
            <v>1</v>
          </cell>
          <cell r="E1098">
            <v>360075</v>
          </cell>
        </row>
        <row r="1099">
          <cell r="A1099" t="str">
            <v>1-09-03</v>
          </cell>
          <cell r="B1099" t="str">
            <v>Puerta en lámina C 20 0,60 x 2,05 m, incluye anticorrosivo, pintura, chapa, manija y tope</v>
          </cell>
          <cell r="C1099" t="str">
            <v>Un</v>
          </cell>
          <cell r="D1099">
            <v>1</v>
          </cell>
          <cell r="E1099" t="e">
            <v>#REF!</v>
          </cell>
        </row>
        <row r="1100">
          <cell r="A1100" t="str">
            <v>1-09-04</v>
          </cell>
          <cell r="B1100" t="str">
            <v>Puerta en lámina C 20 0,80 x 2,05 m, incluye anticorrosivo, pintura, chapa portón, manija y tope</v>
          </cell>
          <cell r="C1100" t="str">
            <v>Un</v>
          </cell>
          <cell r="D1100">
            <v>1</v>
          </cell>
          <cell r="E1100">
            <v>504197</v>
          </cell>
        </row>
        <row r="1101">
          <cell r="A1101" t="str">
            <v>1-09-05</v>
          </cell>
          <cell r="B1101" t="str">
            <v>Puerta en lámina C 20 0,90 x 2,05 m, incluye anticorrosivo, pintura, chapa portón, manija y tope</v>
          </cell>
          <cell r="C1101" t="str">
            <v>Un</v>
          </cell>
          <cell r="D1101">
            <v>1</v>
          </cell>
          <cell r="E1101">
            <v>540718</v>
          </cell>
        </row>
        <row r="1102">
          <cell r="A1102" t="str">
            <v>1-09-06</v>
          </cell>
          <cell r="B1102" t="str">
            <v>Puerta en lámina C 20 1,00 x 2,05 m, incluye anticorrosivo, pintura, chapa portón, manija y tope</v>
          </cell>
          <cell r="C1102" t="str">
            <v>Un</v>
          </cell>
          <cell r="D1102">
            <v>1</v>
          </cell>
          <cell r="E1102">
            <v>587335</v>
          </cell>
        </row>
        <row r="1103">
          <cell r="A1103" t="str">
            <v>1-09-07</v>
          </cell>
          <cell r="B1103" t="str">
            <v>Puerta en lámina C 20 1,20 x 2,05 m (2 naves), incluye anticorrosivo, pintura, chapa tipo portón, manija y tope</v>
          </cell>
          <cell r="C1103" t="str">
            <v>Un</v>
          </cell>
          <cell r="D1103">
            <v>1</v>
          </cell>
          <cell r="E1103">
            <v>947588</v>
          </cell>
        </row>
        <row r="1104">
          <cell r="A1104" t="str">
            <v>1-09-08</v>
          </cell>
          <cell r="B1104" t="str">
            <v>Ventana metálica en lámina C 20, incluye anticorrosivo, pintura y vidrio de 4 mm</v>
          </cell>
          <cell r="C1104" t="str">
            <v>M2</v>
          </cell>
          <cell r="D1104">
            <v>1</v>
          </cell>
          <cell r="E1104">
            <v>288779</v>
          </cell>
        </row>
        <row r="1105">
          <cell r="A1105" t="str">
            <v>1-09-09</v>
          </cell>
          <cell r="B1105" t="str">
            <v>Ventana metálica en lámina C 20 de seguridad, incluye anticorrosivo, pintura y vidrio de 4 mm</v>
          </cell>
          <cell r="C1105" t="str">
            <v>M2</v>
          </cell>
          <cell r="D1105">
            <v>1</v>
          </cell>
          <cell r="E1105">
            <v>232076</v>
          </cell>
        </row>
        <row r="1106">
          <cell r="A1106" t="str">
            <v>1-09-10</v>
          </cell>
          <cell r="B1106" t="str">
            <v>Ventana metálica en ángulo 1" x 1/8", incluye anticorrosivo, pintura y vidrio de 4 mm</v>
          </cell>
          <cell r="C1106" t="str">
            <v>M2</v>
          </cell>
          <cell r="D1106">
            <v>1</v>
          </cell>
          <cell r="E1106">
            <v>205270</v>
          </cell>
        </row>
        <row r="1107">
          <cell r="A1107" t="str">
            <v>1-09-11</v>
          </cell>
          <cell r="B1107" t="str">
            <v>Ventana en aluminio int negro corrediza, incluye vidrio de 6 mm</v>
          </cell>
          <cell r="C1107" t="str">
            <v>M2</v>
          </cell>
          <cell r="D1107">
            <v>1</v>
          </cell>
          <cell r="E1107">
            <v>354711</v>
          </cell>
        </row>
        <row r="1108">
          <cell r="A1108" t="str">
            <v>1-09-12</v>
          </cell>
          <cell r="B1108" t="str">
            <v>División metálica en lámina doble C 20 h = 1,60 m, incluye anticorrosivo, pintura y anclajes</v>
          </cell>
          <cell r="C1108" t="str">
            <v>M2</v>
          </cell>
          <cell r="D1108">
            <v>1</v>
          </cell>
          <cell r="E1108">
            <v>432071</v>
          </cell>
        </row>
        <row r="1109">
          <cell r="A1109" t="str">
            <v>1-09-13</v>
          </cell>
          <cell r="B1109" t="str">
            <v>Reja metálica de seguridad de 1/2" en varilla cuadrada, incluye anticorrosivo y pintura</v>
          </cell>
          <cell r="C1109" t="str">
            <v>M2</v>
          </cell>
          <cell r="D1109">
            <v>1</v>
          </cell>
          <cell r="E1109">
            <v>192833</v>
          </cell>
        </row>
        <row r="1110">
          <cell r="A1110" t="str">
            <v>1-09-14</v>
          </cell>
          <cell r="B1110" t="str">
            <v>Reja metálica de seguridad en varilla redonda 1/2 " de alta, incluye anticorrosivo y pintura</v>
          </cell>
          <cell r="C1110" t="str">
            <v>M2</v>
          </cell>
          <cell r="D1110">
            <v>1</v>
          </cell>
          <cell r="E1110">
            <v>182844</v>
          </cell>
        </row>
        <row r="1111">
          <cell r="A1111" t="str">
            <v>1-09-15</v>
          </cell>
          <cell r="B1111" t="str">
            <v>Rejilla metálica para cañuela, incluye bisagras, anticorrosivo y pintura, a = 0,3 m</v>
          </cell>
          <cell r="C1111" t="str">
            <v>M</v>
          </cell>
          <cell r="D1111">
            <v>1</v>
          </cell>
          <cell r="E1111">
            <v>142152</v>
          </cell>
        </row>
        <row r="1112">
          <cell r="A1112" t="str">
            <v>1-09-16</v>
          </cell>
          <cell r="B1112" t="str">
            <v>Cercha metálica triangular de 5 - 12 m, incluye templetes, anticorrosivo y pintura</v>
          </cell>
          <cell r="C1112" t="str">
            <v>M</v>
          </cell>
          <cell r="D1112">
            <v>1</v>
          </cell>
          <cell r="E1112">
            <v>164314</v>
          </cell>
        </row>
        <row r="1113">
          <cell r="A1113" t="str">
            <v>1-09-17</v>
          </cell>
          <cell r="B1113" t="str">
            <v>Correa metálica de 1 - 4  m, incluye templetes, anticorrosivo y pintura</v>
          </cell>
          <cell r="C1113" t="str">
            <v>M</v>
          </cell>
          <cell r="D1113">
            <v>1</v>
          </cell>
          <cell r="E1113">
            <v>61860</v>
          </cell>
        </row>
        <row r="1114">
          <cell r="A1114" t="str">
            <v>1-09-18</v>
          </cell>
          <cell r="B1114" t="str">
            <v>Correa metálica de 4 - 8  m, incluye templetes, anticorrosivo y pintura</v>
          </cell>
          <cell r="C1114" t="str">
            <v>M</v>
          </cell>
          <cell r="D1114">
            <v>1</v>
          </cell>
          <cell r="E1114">
            <v>99594</v>
          </cell>
        </row>
        <row r="1115">
          <cell r="A1115" t="str">
            <v>1-09-19</v>
          </cell>
          <cell r="B1115" t="str">
            <v>Puerta para división en lámina doble C 20 h = 1,60 m, incluye anticorrosivo</v>
          </cell>
          <cell r="C1115" t="str">
            <v>Un</v>
          </cell>
          <cell r="D1115">
            <v>1</v>
          </cell>
          <cell r="E1115">
            <v>702895</v>
          </cell>
        </row>
        <row r="1116">
          <cell r="A1116" t="str">
            <v>1-09-20</v>
          </cell>
          <cell r="B1116" t="str">
            <v>Reinstalación puerta en lámina, suministro de marco en lámina, incluye resane, anticorrosivo y pintura</v>
          </cell>
          <cell r="C1116" t="str">
            <v>Un</v>
          </cell>
          <cell r="D1116">
            <v>1</v>
          </cell>
          <cell r="E1116">
            <v>233372</v>
          </cell>
        </row>
        <row r="1117">
          <cell r="A1117" t="str">
            <v>1-09-21</v>
          </cell>
          <cell r="B1117" t="str">
            <v>Reinstalación puerta, suministro de marco en lámina 2 naves, incluye resane, anticorrosivo y pintura</v>
          </cell>
          <cell r="C1117" t="str">
            <v>Un</v>
          </cell>
          <cell r="D1117">
            <v>1</v>
          </cell>
          <cell r="E1117">
            <v>357715</v>
          </cell>
        </row>
        <row r="1118">
          <cell r="A1118" t="str">
            <v>1-09-22</v>
          </cell>
          <cell r="B1118" t="str">
            <v>Columpio metálico de 3 puestos, pintado e instalado</v>
          </cell>
          <cell r="C1118" t="str">
            <v>Un</v>
          </cell>
          <cell r="D1118">
            <v>1</v>
          </cell>
          <cell r="E1118">
            <v>2270154</v>
          </cell>
        </row>
        <row r="1119">
          <cell r="A1119" t="str">
            <v>1-09-23</v>
          </cell>
          <cell r="B1119" t="str">
            <v>Columpio metálico de 2 puestos, pintado e instalado</v>
          </cell>
          <cell r="C1119" t="str">
            <v>Un</v>
          </cell>
          <cell r="D1119">
            <v>1</v>
          </cell>
          <cell r="E1119">
            <v>1781125</v>
          </cell>
        </row>
        <row r="1120">
          <cell r="A1120" t="str">
            <v>1-09-24</v>
          </cell>
          <cell r="B1120" t="str">
            <v>Pasamanos con casita metálico, pintado e instalado</v>
          </cell>
          <cell r="C1120" t="str">
            <v>Un</v>
          </cell>
          <cell r="D1120">
            <v>1</v>
          </cell>
          <cell r="E1120">
            <v>7417701</v>
          </cell>
        </row>
        <row r="1121">
          <cell r="A1121" t="str">
            <v>1-09-25</v>
          </cell>
          <cell r="B1121" t="str">
            <v>Balancín doble metálico, pintado e instalado</v>
          </cell>
          <cell r="C1121" t="str">
            <v>Un</v>
          </cell>
          <cell r="D1121">
            <v>1</v>
          </cell>
          <cell r="E1121">
            <v>1157615</v>
          </cell>
        </row>
        <row r="1122">
          <cell r="A1122" t="str">
            <v>1-09-26</v>
          </cell>
          <cell r="B1122" t="str">
            <v>Pasamanos sencillo metálico, pintado e instalado</v>
          </cell>
          <cell r="C1122" t="str">
            <v>Un</v>
          </cell>
          <cell r="D1122">
            <v>1</v>
          </cell>
          <cell r="E1122">
            <v>1650625</v>
          </cell>
        </row>
        <row r="1123">
          <cell r="A1123" t="str">
            <v>1-09-27</v>
          </cell>
          <cell r="B1123" t="str">
            <v>División para baño en aluminio anoloc y acrílico, incluye instalación todo costo</v>
          </cell>
          <cell r="C1123" t="str">
            <v>M2</v>
          </cell>
          <cell r="D1123">
            <v>1</v>
          </cell>
          <cell r="E1123">
            <v>395000</v>
          </cell>
        </row>
        <row r="1124">
          <cell r="A1124" t="str">
            <v>1-09-28</v>
          </cell>
          <cell r="B1124" t="str">
            <v>Reinstalación ventana de aluminio</v>
          </cell>
          <cell r="C1124" t="str">
            <v>M2</v>
          </cell>
          <cell r="D1124">
            <v>1</v>
          </cell>
          <cell r="E1124">
            <v>28942</v>
          </cell>
        </row>
        <row r="1125">
          <cell r="A1125" t="str">
            <v>1-09-29</v>
          </cell>
          <cell r="B1125" t="str">
            <v>Reinstalación puerta y marco en lámina, incluye resane y pintura</v>
          </cell>
          <cell r="C1125" t="str">
            <v>Un</v>
          </cell>
          <cell r="D1125">
            <v>1</v>
          </cell>
          <cell r="E1125">
            <v>128632</v>
          </cell>
        </row>
        <row r="1126">
          <cell r="A1126" t="str">
            <v>1-09-30</v>
          </cell>
          <cell r="B1126" t="str">
            <v>Reinstalación puerta y marco en lámina 2 naves, incluye resane y pintura</v>
          </cell>
          <cell r="C1126" t="str">
            <v>Un</v>
          </cell>
          <cell r="D1126">
            <v>1</v>
          </cell>
          <cell r="E1126">
            <v>148326</v>
          </cell>
        </row>
        <row r="1127">
          <cell r="A1127" t="str">
            <v>1-09-31</v>
          </cell>
          <cell r="B1127" t="str">
            <v>Reinstalación ventana metálica en lámina, incluye pintura</v>
          </cell>
          <cell r="C1127" t="str">
            <v>M2</v>
          </cell>
          <cell r="D1127">
            <v>1</v>
          </cell>
          <cell r="E1127">
            <v>58785</v>
          </cell>
        </row>
        <row r="1128">
          <cell r="A1128" t="str">
            <v>1-09-32</v>
          </cell>
          <cell r="B1128" t="str">
            <v>Cerramiento en tubería galvanizada, malla eslabonada y zócalo en sardinel en concreto reforzado de 20,7 Mpa (3000 PSI)</v>
          </cell>
          <cell r="C1128" t="str">
            <v>M</v>
          </cell>
          <cell r="D1128">
            <v>1</v>
          </cell>
          <cell r="E1128">
            <v>190364</v>
          </cell>
        </row>
        <row r="1129">
          <cell r="A1129" t="str">
            <v>1-09-33</v>
          </cell>
          <cell r="B1129" t="str">
            <v>Estructura metálica (perlines, platinas y pernos), incluye anticorrosivo y pintura, para la estructura de la cubierta, trabajos en alturas, andamios certificados</v>
          </cell>
          <cell r="C1129" t="str">
            <v>Kg</v>
          </cell>
          <cell r="D1129">
            <v>1</v>
          </cell>
          <cell r="E1129">
            <v>11413</v>
          </cell>
        </row>
        <row r="1130">
          <cell r="A1130" t="str">
            <v>1 - 10  CARPINTERÍA EN MADERA</v>
          </cell>
          <cell r="B1130">
            <v>0</v>
          </cell>
          <cell r="C1130">
            <v>0</v>
          </cell>
          <cell r="D1130">
            <v>0</v>
          </cell>
          <cell r="E1130">
            <v>0</v>
          </cell>
        </row>
        <row r="1131">
          <cell r="A1131" t="str">
            <v>1-10-01</v>
          </cell>
          <cell r="B1131" t="str">
            <v>Puerta de madera, marco en lámina C 20 de 0,90 x 2,05 m, incluye anticorrosivo, pintura, barniz, chapa de bola de madera, manija y tope</v>
          </cell>
          <cell r="C1131" t="str">
            <v>Un</v>
          </cell>
          <cell r="D1131">
            <v>1</v>
          </cell>
          <cell r="E1131">
            <v>449637</v>
          </cell>
        </row>
        <row r="1132">
          <cell r="A1132" t="str">
            <v>1-10-02</v>
          </cell>
          <cell r="B1132" t="str">
            <v>Reinstalación puerta en madera y marco en lámina, incluye resane, pintura y barniz</v>
          </cell>
          <cell r="C1132" t="str">
            <v>Un</v>
          </cell>
          <cell r="D1132">
            <v>1</v>
          </cell>
          <cell r="E1132">
            <v>125893</v>
          </cell>
        </row>
        <row r="1133">
          <cell r="A1133" t="str">
            <v>1-10-03</v>
          </cell>
          <cell r="B1133" t="str">
            <v>Guarda escobas en madera, incluye barniz</v>
          </cell>
          <cell r="C1133" t="str">
            <v>M</v>
          </cell>
          <cell r="D1133">
            <v>1</v>
          </cell>
          <cell r="E1133">
            <v>19394</v>
          </cell>
        </row>
        <row r="1134">
          <cell r="A1134" t="str">
            <v>1-10-04</v>
          </cell>
          <cell r="B1134" t="str">
            <v>Reinstalación puerta en madera, suministro de marco en lámina, incluye resane, anticorrosivo, pintura y barniz</v>
          </cell>
          <cell r="C1134" t="str">
            <v>Un</v>
          </cell>
          <cell r="D1134">
            <v>1</v>
          </cell>
          <cell r="E1134">
            <v>231083</v>
          </cell>
        </row>
        <row r="1135">
          <cell r="A1135" t="str">
            <v>1-10-05</v>
          </cell>
          <cell r="B1135" t="str">
            <v>Juego infantil en pino básico</v>
          </cell>
          <cell r="C1135" t="str">
            <v>Un</v>
          </cell>
          <cell r="D1135">
            <v>1</v>
          </cell>
          <cell r="E1135">
            <v>3370686</v>
          </cell>
        </row>
        <row r="1136">
          <cell r="A1136" t="str">
            <v>1-10-06</v>
          </cell>
          <cell r="B1136" t="str">
            <v>Juego infantil en pino completo</v>
          </cell>
          <cell r="C1136" t="str">
            <v>Un</v>
          </cell>
          <cell r="D1136">
            <v>1</v>
          </cell>
          <cell r="E1136">
            <v>6260103</v>
          </cell>
        </row>
        <row r="1137">
          <cell r="A1137" t="str">
            <v>1 - 11 INSTALACIONES HIDRO-SANITARIAS</v>
          </cell>
          <cell r="B1137">
            <v>0</v>
          </cell>
          <cell r="C1137">
            <v>0</v>
          </cell>
          <cell r="D1137">
            <v>0</v>
          </cell>
          <cell r="E1137">
            <v>0</v>
          </cell>
        </row>
        <row r="1138">
          <cell r="A1138" t="str">
            <v>1-11-01</v>
          </cell>
          <cell r="B1138" t="str">
            <v>Lavadero prefabricado en fibra de vidrio, incluye mampostería y conjunto desagüe flexible</v>
          </cell>
          <cell r="C1138" t="str">
            <v>Un</v>
          </cell>
          <cell r="D1138">
            <v>1</v>
          </cell>
          <cell r="E1138">
            <v>455730</v>
          </cell>
        </row>
        <row r="1139">
          <cell r="A1139" t="str">
            <v>1-11-02</v>
          </cell>
          <cell r="B1139" t="str">
            <v xml:space="preserve">Lavadero prefabricado en granito pulido. </v>
          </cell>
          <cell r="C1139" t="str">
            <v>Un</v>
          </cell>
          <cell r="D1139">
            <v>1</v>
          </cell>
          <cell r="E1139">
            <v>284229</v>
          </cell>
        </row>
        <row r="1140">
          <cell r="A1140" t="str">
            <v>1-11-03</v>
          </cell>
          <cell r="B1140" t="str">
            <v>Sanitario tipo Acua Plus blanco con grifería anti vandálica</v>
          </cell>
          <cell r="C1140" t="str">
            <v>Un</v>
          </cell>
          <cell r="D1140">
            <v>1</v>
          </cell>
          <cell r="E1140">
            <v>614759</v>
          </cell>
        </row>
        <row r="1141">
          <cell r="A1141" t="str">
            <v>1-11-04</v>
          </cell>
          <cell r="B1141" t="str">
            <v>Sanitario infantil blanco con grifería</v>
          </cell>
          <cell r="C1141" t="str">
            <v>Un</v>
          </cell>
          <cell r="D1141">
            <v>1</v>
          </cell>
          <cell r="E1141">
            <v>558282</v>
          </cell>
        </row>
        <row r="1142">
          <cell r="A1142" t="str">
            <v>1-11-05</v>
          </cell>
          <cell r="B1142" t="str">
            <v>Sanitario One Piece Solare blanco tipo Corona con fluxómetro</v>
          </cell>
          <cell r="C1142" t="str">
            <v>Un</v>
          </cell>
          <cell r="D1142">
            <v>1</v>
          </cell>
          <cell r="E1142">
            <v>1754013</v>
          </cell>
        </row>
        <row r="1143">
          <cell r="A1143" t="str">
            <v>1-11-06</v>
          </cell>
          <cell r="B1143" t="str">
            <v>Sanitario tipo Acua Plus blanco de bajo consumo</v>
          </cell>
          <cell r="C1143" t="str">
            <v>Un</v>
          </cell>
          <cell r="D1143">
            <v>1</v>
          </cell>
          <cell r="E1143">
            <v>261482</v>
          </cell>
        </row>
        <row r="1144">
          <cell r="A1144" t="str">
            <v>1-11-07</v>
          </cell>
          <cell r="B1144" t="str">
            <v>Sanitario tipo Avanti Plus de bajo consumo</v>
          </cell>
          <cell r="C1144" t="str">
            <v>Un</v>
          </cell>
          <cell r="D1144">
            <v>1</v>
          </cell>
          <cell r="E1144">
            <v>359282</v>
          </cell>
        </row>
        <row r="1145">
          <cell r="A1145" t="str">
            <v>1-11-08</v>
          </cell>
          <cell r="B1145" t="str">
            <v>Lavamanos tipo Avanti de pedestal con grifería</v>
          </cell>
          <cell r="C1145" t="str">
            <v>Un</v>
          </cell>
          <cell r="D1145">
            <v>1</v>
          </cell>
          <cell r="E1145">
            <v>322101</v>
          </cell>
        </row>
        <row r="1146">
          <cell r="A1146" t="str">
            <v>1-11-09</v>
          </cell>
          <cell r="B1146" t="str">
            <v>Lavamanos tipo Happy de colgar con grifería</v>
          </cell>
          <cell r="C1146" t="str">
            <v>Un</v>
          </cell>
          <cell r="D1146">
            <v>1</v>
          </cell>
          <cell r="E1146">
            <v>271237</v>
          </cell>
        </row>
        <row r="1147">
          <cell r="A1147" t="str">
            <v>1-11-10</v>
          </cell>
          <cell r="B1147" t="str">
            <v>Lavamanos tipo Acuacer de pedestal</v>
          </cell>
          <cell r="C1147" t="str">
            <v>Un</v>
          </cell>
          <cell r="D1147">
            <v>1</v>
          </cell>
          <cell r="E1147">
            <v>285801</v>
          </cell>
        </row>
        <row r="1148">
          <cell r="A1148" t="str">
            <v>1-11-11</v>
          </cell>
          <cell r="B1148" t="str">
            <v>Lavamanos tipo Marsella de sobreponer con grifería</v>
          </cell>
          <cell r="C1148" t="str">
            <v>Un</v>
          </cell>
          <cell r="D1148">
            <v>1</v>
          </cell>
          <cell r="E1148">
            <v>370437</v>
          </cell>
        </row>
        <row r="1149">
          <cell r="A1149" t="str">
            <v>1-11-12</v>
          </cell>
          <cell r="B1149" t="str">
            <v>Lavamanos tipo Acuacer de colgar con grifería</v>
          </cell>
          <cell r="C1149" t="str">
            <v>Un</v>
          </cell>
          <cell r="D1149">
            <v>1</v>
          </cell>
          <cell r="E1149">
            <v>246276</v>
          </cell>
        </row>
        <row r="1150">
          <cell r="A1150" t="str">
            <v>1-11-13</v>
          </cell>
          <cell r="B1150" t="str">
            <v>Lavamanos de pared tipo push</v>
          </cell>
          <cell r="C1150" t="str">
            <v>Un</v>
          </cell>
          <cell r="D1150">
            <v>1</v>
          </cell>
          <cell r="E1150">
            <v>407082</v>
          </cell>
        </row>
        <row r="1151">
          <cell r="A1151" t="str">
            <v>1-11-01</v>
          </cell>
          <cell r="B1151" t="str">
            <v>Lavadero prefabricado en fibra de vidrio, incluye mampostería y conjunto desagüe flexible</v>
          </cell>
          <cell r="C1151" t="str">
            <v>Un</v>
          </cell>
          <cell r="D1151">
            <v>1</v>
          </cell>
          <cell r="E1151">
            <v>455730</v>
          </cell>
        </row>
        <row r="1152">
          <cell r="A1152" t="str">
            <v>1-11-02</v>
          </cell>
          <cell r="B1152" t="str">
            <v xml:space="preserve">Lavadero prefabricado en granito pulido. </v>
          </cell>
          <cell r="C1152" t="str">
            <v>Un</v>
          </cell>
          <cell r="D1152">
            <v>1</v>
          </cell>
          <cell r="E1152">
            <v>284229</v>
          </cell>
        </row>
        <row r="1153">
          <cell r="A1153" t="str">
            <v>1-11-03</v>
          </cell>
          <cell r="B1153" t="str">
            <v>Sanitario tipo Acua Plus blanco con grifería anti vandálica</v>
          </cell>
          <cell r="C1153" t="str">
            <v>Un</v>
          </cell>
          <cell r="D1153">
            <v>1</v>
          </cell>
          <cell r="E1153">
            <v>614759</v>
          </cell>
        </row>
        <row r="1154">
          <cell r="A1154" t="str">
            <v>1-11-04</v>
          </cell>
          <cell r="B1154" t="str">
            <v>Sanitario infantil blanco con grifería</v>
          </cell>
          <cell r="C1154" t="str">
            <v>Un</v>
          </cell>
          <cell r="D1154">
            <v>1</v>
          </cell>
          <cell r="E1154">
            <v>558282</v>
          </cell>
        </row>
        <row r="1155">
          <cell r="A1155" t="str">
            <v>1-11-05</v>
          </cell>
          <cell r="B1155" t="str">
            <v>Sanitario One Piece Solare blanco tipo Corona con fluxómetro</v>
          </cell>
          <cell r="C1155" t="str">
            <v>Un</v>
          </cell>
          <cell r="D1155">
            <v>1</v>
          </cell>
          <cell r="E1155">
            <v>1754013</v>
          </cell>
        </row>
        <row r="1156">
          <cell r="A1156" t="str">
            <v>1-11-06</v>
          </cell>
          <cell r="B1156" t="str">
            <v>Sanitario tipo Acua Plus blanco de bajo consumo</v>
          </cell>
          <cell r="C1156" t="str">
            <v>Un</v>
          </cell>
          <cell r="D1156">
            <v>1</v>
          </cell>
          <cell r="E1156">
            <v>261482</v>
          </cell>
        </row>
        <row r="1157">
          <cell r="A1157" t="str">
            <v>1-11-07</v>
          </cell>
          <cell r="B1157" t="str">
            <v>Sanitario tipo Avanti Plus de bajo consumo</v>
          </cell>
          <cell r="C1157" t="str">
            <v>Un</v>
          </cell>
          <cell r="D1157">
            <v>1</v>
          </cell>
          <cell r="E1157">
            <v>359282</v>
          </cell>
        </row>
        <row r="1158">
          <cell r="A1158" t="str">
            <v>1-11-08</v>
          </cell>
          <cell r="B1158" t="str">
            <v>Lavamanos tipo Avanti de pedestal con grifería</v>
          </cell>
          <cell r="C1158" t="str">
            <v>Un</v>
          </cell>
          <cell r="D1158">
            <v>1</v>
          </cell>
          <cell r="E1158">
            <v>322101</v>
          </cell>
        </row>
        <row r="1159">
          <cell r="A1159" t="str">
            <v>1-11-09</v>
          </cell>
          <cell r="B1159" t="str">
            <v>Lavamanos tipo Happy de colgar con grifería</v>
          </cell>
          <cell r="C1159" t="str">
            <v>Un</v>
          </cell>
          <cell r="D1159">
            <v>1</v>
          </cell>
          <cell r="E1159">
            <v>271237</v>
          </cell>
        </row>
        <row r="1160">
          <cell r="A1160" t="str">
            <v>1-11-10</v>
          </cell>
          <cell r="B1160" t="str">
            <v>Lavamanos tipo Acuacer de pedestal</v>
          </cell>
          <cell r="C1160" t="str">
            <v>Un</v>
          </cell>
          <cell r="D1160">
            <v>1</v>
          </cell>
          <cell r="E1160">
            <v>285801</v>
          </cell>
        </row>
        <row r="1161">
          <cell r="A1161" t="str">
            <v>1-11-11</v>
          </cell>
          <cell r="B1161" t="str">
            <v>Lavamanos tipo Marsella de sobreponer con grifería</v>
          </cell>
          <cell r="C1161" t="str">
            <v>Un</v>
          </cell>
          <cell r="D1161">
            <v>1</v>
          </cell>
          <cell r="E1161">
            <v>370437</v>
          </cell>
        </row>
        <row r="1162">
          <cell r="A1162" t="str">
            <v>1-11-12</v>
          </cell>
          <cell r="B1162" t="str">
            <v>Lavamanos tipo Acuacer de colgar con grifería</v>
          </cell>
          <cell r="C1162" t="str">
            <v>Un</v>
          </cell>
          <cell r="D1162">
            <v>1</v>
          </cell>
          <cell r="E1162">
            <v>246276</v>
          </cell>
        </row>
        <row r="1163">
          <cell r="A1163" t="str">
            <v>1-11-13</v>
          </cell>
          <cell r="B1163" t="str">
            <v>Lavamanos de pared tipo push</v>
          </cell>
          <cell r="C1163" t="str">
            <v>Un</v>
          </cell>
          <cell r="D1163">
            <v>1</v>
          </cell>
          <cell r="E1163">
            <v>407082</v>
          </cell>
        </row>
        <row r="1164">
          <cell r="A1164" t="str">
            <v>1-11-14</v>
          </cell>
          <cell r="B1164" t="str">
            <v>Lavamanos corrido en concreto de 20,7 Mpa (3000 PSI), incluye refuerzo, mampostería y enchape, longitud de desarrollo = 0,65 m</v>
          </cell>
          <cell r="C1164" t="str">
            <v>M</v>
          </cell>
          <cell r="D1164">
            <v>1</v>
          </cell>
          <cell r="E1164">
            <v>450594</v>
          </cell>
        </row>
        <row r="1165">
          <cell r="A1165" t="str">
            <v>1-11-15</v>
          </cell>
          <cell r="B1165" t="str">
            <v>Lavamanos tipo Avanti de colgar con grifería</v>
          </cell>
          <cell r="C1165" t="str">
            <v>Un</v>
          </cell>
          <cell r="D1165">
            <v>1</v>
          </cell>
          <cell r="E1165">
            <v>242937</v>
          </cell>
        </row>
        <row r="1166">
          <cell r="A1166" t="str">
            <v>1-11-16</v>
          </cell>
          <cell r="B1166" t="str">
            <v>Orinal blanco tipo Residencial con grifería</v>
          </cell>
          <cell r="C1166" t="str">
            <v>Un</v>
          </cell>
          <cell r="D1166">
            <v>1</v>
          </cell>
          <cell r="E1166">
            <v>716251</v>
          </cell>
        </row>
        <row r="1167">
          <cell r="A1167" t="str">
            <v>1-11-17</v>
          </cell>
          <cell r="B1167" t="str">
            <v>Orinal tipo Institucional, línea antibacterial</v>
          </cell>
          <cell r="C1167" t="str">
            <v>Un</v>
          </cell>
          <cell r="D1167">
            <v>1</v>
          </cell>
          <cell r="E1167">
            <v>1078839</v>
          </cell>
        </row>
        <row r="1168">
          <cell r="A1168" t="str">
            <v>1-11-18</v>
          </cell>
          <cell r="B1168" t="str">
            <v>Orinal tipo Institucional con fluxómetro tipo Arrecife</v>
          </cell>
          <cell r="C1168" t="str">
            <v>Un</v>
          </cell>
          <cell r="D1168">
            <v>1</v>
          </cell>
          <cell r="E1168">
            <v>1233713</v>
          </cell>
        </row>
        <row r="1169">
          <cell r="A1169" t="str">
            <v>1-11-19</v>
          </cell>
          <cell r="B1169" t="str">
            <v>Orinal corrido en concreto de 20,7 Mpa (3000 PSI), incluye mampostería y enchape, longitud de desarrollo 0,65 m</v>
          </cell>
          <cell r="C1169" t="str">
            <v>M</v>
          </cell>
          <cell r="D1169">
            <v>1</v>
          </cell>
          <cell r="E1169">
            <v>329565</v>
          </cell>
        </row>
        <row r="1170">
          <cell r="A1170" t="str">
            <v>1-11-20</v>
          </cell>
          <cell r="B1170" t="str">
            <v>Mesón en concreto de 20,7 Mpa (3000 PSI), incluye mampostería, enchape en mármol y cerámica para muros</v>
          </cell>
          <cell r="C1170" t="str">
            <v>M2</v>
          </cell>
          <cell r="D1170">
            <v>1</v>
          </cell>
          <cell r="E1170">
            <v>554158</v>
          </cell>
        </row>
        <row r="1171">
          <cell r="A1171" t="str">
            <v>1-11-021</v>
          </cell>
          <cell r="B1171" t="str">
            <v>Mesón en concreto de 20,7 Mpa (3000 PSI) incluye granito pulido, mampostería, refuerzo y enchape</v>
          </cell>
          <cell r="C1171" t="str">
            <v>M2</v>
          </cell>
          <cell r="D1171">
            <v>1</v>
          </cell>
          <cell r="E1171">
            <v>381299</v>
          </cell>
        </row>
        <row r="1172">
          <cell r="A1172" t="str">
            <v>1-11-22</v>
          </cell>
          <cell r="B1172" t="str">
            <v>Poceta corrida de aseo en concreto de 20,7 Mpa (3000 PSI), incluye granito pulido, longitud de desarrollo = 1 m</v>
          </cell>
          <cell r="C1172" t="str">
            <v>M</v>
          </cell>
          <cell r="D1172">
            <v>1</v>
          </cell>
          <cell r="E1172">
            <v>279716</v>
          </cell>
        </row>
        <row r="1173">
          <cell r="A1173" t="str">
            <v>1-11-23</v>
          </cell>
          <cell r="B1173" t="str">
            <v>Poceta de acero inoxidable de 0,60 x 0,40 m, incluye grifería, sifón de 2" y canastilla</v>
          </cell>
          <cell r="C1173" t="str">
            <v>Un</v>
          </cell>
          <cell r="D1173">
            <v>1</v>
          </cell>
          <cell r="E1173">
            <v>197430</v>
          </cell>
        </row>
        <row r="1174">
          <cell r="A1174" t="str">
            <v>1-11-24</v>
          </cell>
          <cell r="B1174" t="str">
            <v>Poceta de aluminio, incluye grifería, sifón y canastilla</v>
          </cell>
          <cell r="C1174" t="str">
            <v>Un</v>
          </cell>
          <cell r="D1174">
            <v>1</v>
          </cell>
          <cell r="E1174">
            <v>197430</v>
          </cell>
        </row>
        <row r="1175">
          <cell r="A1175" t="str">
            <v>1-11-25</v>
          </cell>
          <cell r="B1175" t="str">
            <v>Charquero en concreto de 20,7 Mpa (3000 PSI), 0,1 m x 0,04 m, incluye enchape y refuerzo</v>
          </cell>
          <cell r="C1175" t="str">
            <v>M</v>
          </cell>
          <cell r="D1175">
            <v>1</v>
          </cell>
          <cell r="E1175">
            <v>77280</v>
          </cell>
        </row>
        <row r="1176">
          <cell r="A1176" t="str">
            <v>1-11-26</v>
          </cell>
          <cell r="B1176" t="str">
            <v>Cubierta en acero inoxidable para mesón cocineta, incluye poceta y grifería completa a = 0.60 m, 3 puestos gas y 1 eléctrico</v>
          </cell>
          <cell r="C1176" t="str">
            <v>M</v>
          </cell>
          <cell r="D1176">
            <v>1</v>
          </cell>
          <cell r="E1176">
            <v>683555</v>
          </cell>
        </row>
        <row r="1177">
          <cell r="A1177" t="str">
            <v>1-11-28</v>
          </cell>
          <cell r="B1177" t="str">
            <v>Ducha cromada de 1/2" con mezclador</v>
          </cell>
          <cell r="C1177" t="str">
            <v>Un</v>
          </cell>
          <cell r="D1177">
            <v>1</v>
          </cell>
          <cell r="E1177">
            <v>122098</v>
          </cell>
        </row>
        <row r="1178">
          <cell r="A1178" t="str">
            <v>1-11-29</v>
          </cell>
          <cell r="B1178" t="str">
            <v>Ducha anti vandálica regadera tubular corta</v>
          </cell>
          <cell r="C1178" t="str">
            <v>Un</v>
          </cell>
          <cell r="D1178">
            <v>1</v>
          </cell>
          <cell r="E1178">
            <v>568832</v>
          </cell>
        </row>
        <row r="1179">
          <cell r="A1179" t="str">
            <v>1-11-30</v>
          </cell>
          <cell r="B1179" t="str">
            <v>Ducha niquelada de 1/2" sencilla</v>
          </cell>
          <cell r="C1179" t="str">
            <v>Un</v>
          </cell>
          <cell r="D1179">
            <v>1</v>
          </cell>
          <cell r="E1179">
            <v>67279</v>
          </cell>
        </row>
        <row r="1180">
          <cell r="A1180" t="str">
            <v>1-11-31</v>
          </cell>
          <cell r="B1180" t="str">
            <v>Rejilla de bronce de 3" x 2" con sosco</v>
          </cell>
          <cell r="C1180" t="str">
            <v>Un</v>
          </cell>
          <cell r="D1180">
            <v>1</v>
          </cell>
          <cell r="E1180">
            <v>41352</v>
          </cell>
        </row>
        <row r="1181">
          <cell r="A1181" t="str">
            <v>1-11-32</v>
          </cell>
          <cell r="B1181" t="str">
            <v>Incrustaciones tipo Avanti (viene por 6 unidades)</v>
          </cell>
          <cell r="C1181" t="str">
            <v>Un</v>
          </cell>
          <cell r="D1181">
            <v>1</v>
          </cell>
          <cell r="E1181">
            <v>101440</v>
          </cell>
        </row>
        <row r="1182">
          <cell r="A1182" t="str">
            <v>1-11-33</v>
          </cell>
          <cell r="B1182" t="str">
            <v>Incrustaciones tipo Allegro (viene por  5 unidades)</v>
          </cell>
          <cell r="C1182" t="str">
            <v>Un</v>
          </cell>
          <cell r="D1182">
            <v>1</v>
          </cell>
          <cell r="E1182">
            <v>101847</v>
          </cell>
        </row>
        <row r="1183">
          <cell r="A1183" t="str">
            <v>1-11-34</v>
          </cell>
          <cell r="B1183" t="str">
            <v>Incrustaciones tipo Tempo (viene por 6 unidades)</v>
          </cell>
          <cell r="C1183" t="str">
            <v>Un</v>
          </cell>
          <cell r="D1183">
            <v>1</v>
          </cell>
          <cell r="E1183">
            <v>98668</v>
          </cell>
        </row>
        <row r="1184">
          <cell r="A1184" t="str">
            <v>1-11-35</v>
          </cell>
          <cell r="B1184" t="str">
            <v>Mezclador para lavaplatos</v>
          </cell>
          <cell r="C1184" t="str">
            <v>Un</v>
          </cell>
          <cell r="D1184">
            <v>1</v>
          </cell>
          <cell r="E1184">
            <v>87467</v>
          </cell>
        </row>
        <row r="1185">
          <cell r="A1185" t="str">
            <v>1-11-36</v>
          </cell>
          <cell r="B1185" t="str">
            <v>Grifería lavamanos de mesa tipo push</v>
          </cell>
          <cell r="C1185" t="str">
            <v>Un</v>
          </cell>
          <cell r="D1185">
            <v>1</v>
          </cell>
          <cell r="E1185">
            <v>247183</v>
          </cell>
        </row>
        <row r="1186">
          <cell r="A1186" t="str">
            <v>1-11-37</v>
          </cell>
          <cell r="B1186" t="str">
            <v>Grifería pico empotrado línea anti vandálica, incluye válvula tipo push</v>
          </cell>
          <cell r="C1186" t="str">
            <v>Un</v>
          </cell>
          <cell r="D1186">
            <v>1</v>
          </cell>
          <cell r="E1186">
            <v>532000</v>
          </cell>
        </row>
        <row r="1187">
          <cell r="A1187" t="str">
            <v>1-11-38</v>
          </cell>
          <cell r="B1187" t="str">
            <v>Grifería de empotrar corta línea anti vandálica, incluye push</v>
          </cell>
          <cell r="C1187" t="str">
            <v>Un</v>
          </cell>
          <cell r="D1187">
            <v>1</v>
          </cell>
          <cell r="E1187">
            <v>536400</v>
          </cell>
        </row>
        <row r="1188">
          <cell r="A1188" t="str">
            <v>1-11-39</v>
          </cell>
          <cell r="B1188" t="str">
            <v>Fluxómetro de palanca para orinal</v>
          </cell>
          <cell r="C1188" t="str">
            <v>Un</v>
          </cell>
          <cell r="D1188">
            <v>1</v>
          </cell>
          <cell r="E1188">
            <v>901299</v>
          </cell>
        </row>
        <row r="1189">
          <cell r="A1189" t="str">
            <v>1-11-40</v>
          </cell>
          <cell r="B1189" t="str">
            <v>Tanque para agua, plástico de 250 lt, completo (flotador)</v>
          </cell>
          <cell r="C1189" t="str">
            <v>Un</v>
          </cell>
          <cell r="D1189">
            <v>1</v>
          </cell>
          <cell r="E1189">
            <v>272272</v>
          </cell>
        </row>
        <row r="1190">
          <cell r="A1190" t="str">
            <v>1-11-01</v>
          </cell>
          <cell r="B1190" t="str">
            <v>Lavadero prefabricado en fibra de vidrio, incluye mampostería y conjunto desagüe flexible</v>
          </cell>
          <cell r="C1190" t="str">
            <v>Un</v>
          </cell>
          <cell r="D1190">
            <v>1</v>
          </cell>
          <cell r="E1190">
            <v>455730</v>
          </cell>
        </row>
        <row r="1191">
          <cell r="A1191" t="str">
            <v>1-11-02</v>
          </cell>
          <cell r="B1191" t="str">
            <v xml:space="preserve">Lavadero prefabricado en granito pulido. </v>
          </cell>
          <cell r="C1191" t="str">
            <v>Un</v>
          </cell>
          <cell r="D1191">
            <v>1</v>
          </cell>
          <cell r="E1191">
            <v>284229</v>
          </cell>
        </row>
        <row r="1192">
          <cell r="A1192" t="str">
            <v>1-11-03</v>
          </cell>
          <cell r="B1192" t="str">
            <v>Sanitario tipo Acua Plus blanco con grifería anti vandálica</v>
          </cell>
          <cell r="C1192" t="str">
            <v>Un</v>
          </cell>
          <cell r="D1192">
            <v>1</v>
          </cell>
          <cell r="E1192">
            <v>614759</v>
          </cell>
        </row>
        <row r="1193">
          <cell r="A1193" t="str">
            <v>1-11-04</v>
          </cell>
          <cell r="B1193" t="str">
            <v>Sanitario infantil blanco con grifería</v>
          </cell>
          <cell r="C1193" t="str">
            <v>Un</v>
          </cell>
          <cell r="D1193">
            <v>1</v>
          </cell>
          <cell r="E1193">
            <v>558282</v>
          </cell>
        </row>
        <row r="1194">
          <cell r="A1194" t="str">
            <v>1-11-05</v>
          </cell>
          <cell r="B1194" t="str">
            <v>Sanitario One Piece Solare blanco tipo Corona con fluxómetro</v>
          </cell>
          <cell r="C1194" t="str">
            <v>Un</v>
          </cell>
          <cell r="D1194">
            <v>1</v>
          </cell>
          <cell r="E1194">
            <v>1754013</v>
          </cell>
        </row>
        <row r="1195">
          <cell r="A1195" t="str">
            <v>1-11-06</v>
          </cell>
          <cell r="B1195" t="str">
            <v>Sanitario tipo Acua Plus blanco de bajo consumo</v>
          </cell>
          <cell r="C1195" t="str">
            <v>Un</v>
          </cell>
          <cell r="D1195">
            <v>1</v>
          </cell>
          <cell r="E1195">
            <v>261482</v>
          </cell>
        </row>
        <row r="1196">
          <cell r="A1196" t="str">
            <v>1-11-07</v>
          </cell>
          <cell r="B1196" t="str">
            <v>Sanitario tipo Avanti Plus de bajo consumo</v>
          </cell>
          <cell r="C1196" t="str">
            <v>Un</v>
          </cell>
          <cell r="D1196">
            <v>1</v>
          </cell>
          <cell r="E1196">
            <v>359282</v>
          </cell>
        </row>
        <row r="1197">
          <cell r="A1197" t="str">
            <v>1-11-08</v>
          </cell>
          <cell r="B1197" t="str">
            <v>Lavamanos tipo Avanti de pedestal con grifería</v>
          </cell>
          <cell r="C1197" t="str">
            <v>Un</v>
          </cell>
          <cell r="D1197">
            <v>1</v>
          </cell>
          <cell r="E1197">
            <v>322101</v>
          </cell>
        </row>
        <row r="1198">
          <cell r="A1198" t="str">
            <v>1-11-09</v>
          </cell>
          <cell r="B1198" t="str">
            <v>Lavamanos tipo Happy de colgar con grifería</v>
          </cell>
          <cell r="C1198" t="str">
            <v>Un</v>
          </cell>
          <cell r="D1198">
            <v>1</v>
          </cell>
          <cell r="E1198">
            <v>271237</v>
          </cell>
        </row>
        <row r="1199">
          <cell r="A1199" t="str">
            <v>1-11-10</v>
          </cell>
          <cell r="B1199" t="str">
            <v>Lavamanos tipo Acuacer de pedestal</v>
          </cell>
          <cell r="C1199" t="str">
            <v>Un</v>
          </cell>
          <cell r="D1199">
            <v>1</v>
          </cell>
          <cell r="E1199">
            <v>285801</v>
          </cell>
        </row>
        <row r="1200">
          <cell r="A1200" t="str">
            <v>1-11-11</v>
          </cell>
          <cell r="B1200" t="str">
            <v>Lavamanos tipo Marsella de sobreponer con grifería</v>
          </cell>
          <cell r="C1200" t="str">
            <v>Un</v>
          </cell>
          <cell r="D1200">
            <v>1</v>
          </cell>
          <cell r="E1200">
            <v>370437</v>
          </cell>
        </row>
        <row r="1201">
          <cell r="A1201" t="str">
            <v>1-11-12</v>
          </cell>
          <cell r="B1201" t="str">
            <v>Lavamanos tipo Acuacer de colgar con grifería</v>
          </cell>
          <cell r="C1201" t="str">
            <v>Un</v>
          </cell>
          <cell r="D1201">
            <v>1</v>
          </cell>
          <cell r="E1201">
            <v>246276</v>
          </cell>
        </row>
        <row r="1202">
          <cell r="A1202" t="str">
            <v>1-11-13</v>
          </cell>
          <cell r="B1202" t="str">
            <v>Lavamanos de pared tipo push</v>
          </cell>
          <cell r="C1202" t="str">
            <v>Un</v>
          </cell>
          <cell r="D1202">
            <v>1</v>
          </cell>
          <cell r="E1202">
            <v>407082</v>
          </cell>
        </row>
        <row r="1203">
          <cell r="A1203" t="str">
            <v>1-11-14</v>
          </cell>
          <cell r="B1203" t="str">
            <v>Lavamanos corrido en concreto de 20,7 Mpa (3000 PSI), incluye refuerzo, mampostería y enchape, longitud de desarrollo = 0,65 m</v>
          </cell>
          <cell r="C1203" t="str">
            <v>M</v>
          </cell>
          <cell r="D1203">
            <v>1</v>
          </cell>
          <cell r="E1203">
            <v>450594</v>
          </cell>
        </row>
        <row r="1204">
          <cell r="A1204" t="str">
            <v>1-11-15</v>
          </cell>
          <cell r="B1204" t="str">
            <v>Lavamanos tipo Avanti de colgar con grifería</v>
          </cell>
          <cell r="C1204" t="str">
            <v>Un</v>
          </cell>
          <cell r="D1204">
            <v>1</v>
          </cell>
          <cell r="E1204">
            <v>242937</v>
          </cell>
        </row>
        <row r="1205">
          <cell r="A1205" t="str">
            <v>1-11-16</v>
          </cell>
          <cell r="B1205" t="str">
            <v>Orinal blanco tipo Residencial con grifería</v>
          </cell>
          <cell r="C1205" t="str">
            <v>Un</v>
          </cell>
          <cell r="D1205">
            <v>1</v>
          </cell>
          <cell r="E1205">
            <v>716251</v>
          </cell>
        </row>
        <row r="1206">
          <cell r="A1206" t="str">
            <v>1-11-17</v>
          </cell>
          <cell r="B1206" t="str">
            <v>Orinal tipo Institucional, línea antibacterial</v>
          </cell>
          <cell r="C1206" t="str">
            <v>Un</v>
          </cell>
          <cell r="D1206">
            <v>1</v>
          </cell>
          <cell r="E1206">
            <v>1078839</v>
          </cell>
        </row>
        <row r="1207">
          <cell r="A1207" t="str">
            <v>1-11-18</v>
          </cell>
          <cell r="B1207" t="str">
            <v>Orinal tipo Institucional con fluxómetro tipo Arrecife</v>
          </cell>
          <cell r="C1207" t="str">
            <v>Un</v>
          </cell>
          <cell r="D1207">
            <v>1</v>
          </cell>
          <cell r="E1207">
            <v>1233713</v>
          </cell>
        </row>
        <row r="1208">
          <cell r="A1208" t="str">
            <v>1-11-19</v>
          </cell>
          <cell r="B1208" t="str">
            <v>Orinal corrido en concreto de 20,7 Mpa (3000 PSI), incluye mampostería y enchape, longitud de desarrollo 0,65 m</v>
          </cell>
          <cell r="C1208" t="str">
            <v>M</v>
          </cell>
          <cell r="D1208">
            <v>1</v>
          </cell>
          <cell r="E1208">
            <v>329565</v>
          </cell>
        </row>
        <row r="1209">
          <cell r="A1209" t="str">
            <v>1-11-20</v>
          </cell>
          <cell r="B1209" t="str">
            <v>Mesón en concreto de 20,7 Mpa (3000 PSI), incluye mampostería, enchape en mármol y cerámica para muros</v>
          </cell>
          <cell r="C1209" t="str">
            <v>M2</v>
          </cell>
          <cell r="D1209">
            <v>1</v>
          </cell>
          <cell r="E1209">
            <v>554158</v>
          </cell>
        </row>
        <row r="1210">
          <cell r="A1210" t="str">
            <v>1-11-021</v>
          </cell>
          <cell r="B1210" t="str">
            <v>Mesón en concreto de 20,7 Mpa (3000 PSI) incluye granito pulido, mampostería, refuerzo y enchape</v>
          </cell>
          <cell r="C1210" t="str">
            <v>M2</v>
          </cell>
          <cell r="D1210">
            <v>1</v>
          </cell>
          <cell r="E1210">
            <v>381299</v>
          </cell>
        </row>
        <row r="1211">
          <cell r="A1211" t="str">
            <v>1-11-22</v>
          </cell>
          <cell r="B1211" t="str">
            <v>Poceta corrida de aseo en concreto de 20,7 Mpa (3000 PSI), incluye granito pulido, longitud de desarrollo = 1 m</v>
          </cell>
          <cell r="C1211" t="str">
            <v>M</v>
          </cell>
          <cell r="D1211">
            <v>1</v>
          </cell>
          <cell r="E1211">
            <v>279716</v>
          </cell>
        </row>
        <row r="1212">
          <cell r="A1212" t="str">
            <v>1-11-23</v>
          </cell>
          <cell r="B1212" t="str">
            <v>Poceta de acero inoxidable de 0,60 x 0,40 m, incluye grifería, sifón de 2" y canastilla</v>
          </cell>
          <cell r="C1212" t="str">
            <v>Un</v>
          </cell>
          <cell r="D1212">
            <v>1</v>
          </cell>
          <cell r="E1212">
            <v>197430</v>
          </cell>
        </row>
        <row r="1213">
          <cell r="A1213" t="str">
            <v>1-11-24</v>
          </cell>
          <cell r="B1213" t="str">
            <v>Poceta de aluminio, incluye grifería, sifón y canastilla</v>
          </cell>
          <cell r="C1213" t="str">
            <v>Un</v>
          </cell>
          <cell r="D1213">
            <v>1</v>
          </cell>
          <cell r="E1213">
            <v>197430</v>
          </cell>
        </row>
        <row r="1214">
          <cell r="A1214" t="str">
            <v>1-11-25</v>
          </cell>
          <cell r="B1214" t="str">
            <v>Charquero en concreto de 20,7 Mpa (3000 PSI), 0,1 m x 0,04 m, incluye enchape y refuerzo</v>
          </cell>
          <cell r="C1214" t="str">
            <v>M</v>
          </cell>
          <cell r="D1214">
            <v>1</v>
          </cell>
          <cell r="E1214">
            <v>77280</v>
          </cell>
        </row>
        <row r="1215">
          <cell r="A1215" t="str">
            <v>1-11-26</v>
          </cell>
          <cell r="B1215" t="str">
            <v>Cubierta en acero inoxidable para mesón cocineta, incluye poceta y grifería completa a = 0.60 m, 3 puestos gas y 1 eléctrico</v>
          </cell>
          <cell r="C1215" t="str">
            <v>M</v>
          </cell>
          <cell r="D1215">
            <v>1</v>
          </cell>
          <cell r="E1215">
            <v>683555</v>
          </cell>
        </row>
        <row r="1216">
          <cell r="A1216" t="str">
            <v>1-11-28</v>
          </cell>
          <cell r="B1216" t="str">
            <v>Ducha cromada de 1/2" con mezclador</v>
          </cell>
          <cell r="C1216" t="str">
            <v>Un</v>
          </cell>
          <cell r="D1216">
            <v>1</v>
          </cell>
          <cell r="E1216">
            <v>122098</v>
          </cell>
        </row>
        <row r="1217">
          <cell r="A1217" t="str">
            <v>1-11-29</v>
          </cell>
          <cell r="B1217" t="str">
            <v>Ducha anti vandálica regadera tubular corta</v>
          </cell>
          <cell r="C1217" t="str">
            <v>Un</v>
          </cell>
          <cell r="D1217">
            <v>1</v>
          </cell>
          <cell r="E1217">
            <v>568832</v>
          </cell>
        </row>
        <row r="1218">
          <cell r="A1218" t="str">
            <v>1-11-30</v>
          </cell>
          <cell r="B1218" t="str">
            <v>Ducha niquelada de 1/2" sencilla</v>
          </cell>
          <cell r="C1218" t="str">
            <v>Un</v>
          </cell>
          <cell r="D1218">
            <v>1</v>
          </cell>
          <cell r="E1218">
            <v>67279</v>
          </cell>
        </row>
        <row r="1219">
          <cell r="A1219" t="str">
            <v>1-11-31</v>
          </cell>
          <cell r="B1219" t="str">
            <v>Rejilla de bronce de 3" x 2" con sosco</v>
          </cell>
          <cell r="C1219" t="str">
            <v>Un</v>
          </cell>
          <cell r="D1219">
            <v>1</v>
          </cell>
          <cell r="E1219">
            <v>41352</v>
          </cell>
        </row>
        <row r="1220">
          <cell r="A1220" t="str">
            <v>1-11-32</v>
          </cell>
          <cell r="B1220" t="str">
            <v>Incrustaciones tipo Avanti (viene por 6 unidades)</v>
          </cell>
          <cell r="C1220" t="str">
            <v>Un</v>
          </cell>
          <cell r="D1220">
            <v>1</v>
          </cell>
          <cell r="E1220">
            <v>101440</v>
          </cell>
        </row>
        <row r="1221">
          <cell r="A1221" t="str">
            <v>1-11-33</v>
          </cell>
          <cell r="B1221" t="str">
            <v>Incrustaciones tipo Allegro (viene por  5 unidades)</v>
          </cell>
          <cell r="C1221" t="str">
            <v>Un</v>
          </cell>
          <cell r="D1221">
            <v>1</v>
          </cell>
          <cell r="E1221">
            <v>101847</v>
          </cell>
        </row>
        <row r="1222">
          <cell r="A1222" t="str">
            <v>1-11-34</v>
          </cell>
          <cell r="B1222" t="str">
            <v>Incrustaciones tipo Tempo (viene por 6 unidades)</v>
          </cell>
          <cell r="C1222" t="str">
            <v>Un</v>
          </cell>
          <cell r="D1222">
            <v>1</v>
          </cell>
          <cell r="E1222">
            <v>98668</v>
          </cell>
        </row>
        <row r="1223">
          <cell r="A1223" t="str">
            <v>1-11-35</v>
          </cell>
          <cell r="B1223" t="str">
            <v>Mezclador para lavaplatos</v>
          </cell>
          <cell r="C1223" t="str">
            <v>Un</v>
          </cell>
          <cell r="D1223">
            <v>1</v>
          </cell>
          <cell r="E1223">
            <v>87467</v>
          </cell>
        </row>
        <row r="1224">
          <cell r="A1224" t="str">
            <v>1-11-36</v>
          </cell>
          <cell r="B1224" t="str">
            <v>Grifería lavamanos de mesa tipo push</v>
          </cell>
          <cell r="C1224" t="str">
            <v>Un</v>
          </cell>
          <cell r="D1224">
            <v>1</v>
          </cell>
          <cell r="E1224">
            <v>247183</v>
          </cell>
        </row>
        <row r="1225">
          <cell r="A1225" t="str">
            <v>1-11-37</v>
          </cell>
          <cell r="B1225" t="str">
            <v>Grifería pico empotrado línea anti vandálica, incluye válvula tipo push</v>
          </cell>
          <cell r="C1225" t="str">
            <v>Un</v>
          </cell>
          <cell r="D1225">
            <v>1</v>
          </cell>
          <cell r="E1225">
            <v>532000</v>
          </cell>
        </row>
        <row r="1226">
          <cell r="A1226" t="str">
            <v>1-11-38</v>
          </cell>
          <cell r="B1226" t="str">
            <v>Grifería de empotrar corta línea anti vandálica, incluye push</v>
          </cell>
          <cell r="C1226" t="str">
            <v>Un</v>
          </cell>
          <cell r="D1226">
            <v>1</v>
          </cell>
          <cell r="E1226">
            <v>536400</v>
          </cell>
        </row>
        <row r="1227">
          <cell r="A1227" t="str">
            <v>1-11-39</v>
          </cell>
          <cell r="B1227" t="str">
            <v>Fluxómetro de palanca para orinal</v>
          </cell>
          <cell r="C1227" t="str">
            <v>Un</v>
          </cell>
          <cell r="D1227">
            <v>1</v>
          </cell>
          <cell r="E1227">
            <v>901299</v>
          </cell>
        </row>
        <row r="1228">
          <cell r="A1228" t="str">
            <v>1-11-40</v>
          </cell>
          <cell r="B1228" t="str">
            <v>Tanque para agua, plástico de 250 lt, completo (flotador)</v>
          </cell>
          <cell r="C1228" t="str">
            <v>Un</v>
          </cell>
          <cell r="D1228">
            <v>1</v>
          </cell>
          <cell r="E1228">
            <v>272272</v>
          </cell>
        </row>
        <row r="1229">
          <cell r="A1229" t="str">
            <v>1-11-41</v>
          </cell>
          <cell r="B1229" t="str">
            <v>Tanque para agua, plástico de 500 lt, completo (flotador)</v>
          </cell>
          <cell r="C1229" t="str">
            <v>Un</v>
          </cell>
          <cell r="D1229">
            <v>1</v>
          </cell>
          <cell r="E1229">
            <v>364910</v>
          </cell>
        </row>
        <row r="1230">
          <cell r="A1230" t="str">
            <v>1-11-42</v>
          </cell>
          <cell r="B1230" t="str">
            <v>Tanque para agua, plástico de 1,000 lt, completo (flotador)</v>
          </cell>
          <cell r="C1230" t="str">
            <v>Un</v>
          </cell>
          <cell r="D1230">
            <v>1</v>
          </cell>
          <cell r="E1230">
            <v>477410</v>
          </cell>
        </row>
        <row r="1231">
          <cell r="A1231" t="str">
            <v>1-11-43</v>
          </cell>
          <cell r="B1231" t="str">
            <v>Pomos de porcelana</v>
          </cell>
          <cell r="C1231" t="str">
            <v>Par</v>
          </cell>
          <cell r="D1231">
            <v>1</v>
          </cell>
          <cell r="E1231">
            <v>25163</v>
          </cell>
        </row>
        <row r="1232">
          <cell r="A1232" t="str">
            <v xml:space="preserve"> 1- 12 PUNTOS HIDRÁULICOS</v>
          </cell>
          <cell r="B1232">
            <v>0</v>
          </cell>
          <cell r="C1232">
            <v>0</v>
          </cell>
          <cell r="D1232">
            <v>0</v>
          </cell>
          <cell r="E1232">
            <v>0</v>
          </cell>
        </row>
        <row r="1233">
          <cell r="A1233" t="str">
            <v>1-12-01</v>
          </cell>
          <cell r="B1233" t="str">
            <v>Acometida Domiciliaria de 1/2" tubería PF + UAD, L = 2 m</v>
          </cell>
          <cell r="C1233" t="str">
            <v>Un</v>
          </cell>
          <cell r="D1233">
            <v>1</v>
          </cell>
          <cell r="E1233">
            <v>89693</v>
          </cell>
        </row>
        <row r="1234">
          <cell r="A1234" t="str">
            <v>1-12-02</v>
          </cell>
          <cell r="B1234" t="str">
            <v>Acometida hidráulica en tubería PVC de 1/2"</v>
          </cell>
          <cell r="C1234" t="str">
            <v>M</v>
          </cell>
          <cell r="D1234">
            <v>1</v>
          </cell>
          <cell r="E1234">
            <v>9183</v>
          </cell>
        </row>
        <row r="1235">
          <cell r="A1235" t="str">
            <v>1-12-03</v>
          </cell>
          <cell r="B1235" t="str">
            <v>Acometida hidráulica en tubería PVC de 3/4"</v>
          </cell>
          <cell r="C1235" t="str">
            <v>M</v>
          </cell>
          <cell r="D1235">
            <v>1</v>
          </cell>
          <cell r="E1235">
            <v>9444</v>
          </cell>
        </row>
        <row r="1236">
          <cell r="A1236" t="str">
            <v>1-12-04</v>
          </cell>
          <cell r="B1236" t="str">
            <v>Acometida hidráulica en tubería PVC de 1"</v>
          </cell>
          <cell r="C1236" t="str">
            <v>M</v>
          </cell>
          <cell r="D1236">
            <v>1</v>
          </cell>
          <cell r="E1236">
            <v>9881</v>
          </cell>
        </row>
        <row r="1237">
          <cell r="A1237" t="str">
            <v>1-12-05</v>
          </cell>
          <cell r="B1237" t="str">
            <v>Punto hidráulico PVC de 1/2"  L prom = 3 m</v>
          </cell>
          <cell r="C1237" t="str">
            <v>Un</v>
          </cell>
          <cell r="D1237">
            <v>1</v>
          </cell>
          <cell r="E1237">
            <v>56735</v>
          </cell>
        </row>
        <row r="1238">
          <cell r="A1238" t="str">
            <v>1-12-06</v>
          </cell>
          <cell r="B1238" t="str">
            <v>Punto hidráulico CPVC 1/2" 100 PSI  L prom = 3 m</v>
          </cell>
          <cell r="C1238" t="str">
            <v>Un</v>
          </cell>
          <cell r="D1238">
            <v>1</v>
          </cell>
          <cell r="E1238">
            <v>73193</v>
          </cell>
        </row>
        <row r="1239">
          <cell r="A1239" t="str">
            <v>1-12-07</v>
          </cell>
          <cell r="B1239" t="str">
            <v>Punto hidráulico PVC de 3/4" L prom = 3 m</v>
          </cell>
          <cell r="C1239" t="str">
            <v>Un</v>
          </cell>
          <cell r="D1239">
            <v>1</v>
          </cell>
          <cell r="E1239">
            <v>58112</v>
          </cell>
        </row>
        <row r="1240">
          <cell r="A1240" t="str">
            <v>1-12-08</v>
          </cell>
          <cell r="B1240" t="str">
            <v>Punto hidráulico PVC de 1"  L prom = 3 m</v>
          </cell>
          <cell r="C1240" t="str">
            <v>Un</v>
          </cell>
          <cell r="D1240">
            <v>1</v>
          </cell>
          <cell r="E1240">
            <v>76296</v>
          </cell>
        </row>
        <row r="1241">
          <cell r="A1241" t="str">
            <v>1-12-09</v>
          </cell>
          <cell r="B1241" t="str">
            <v>Punto hidráulico PVC de 1 1/4"  L prom = 3 m</v>
          </cell>
          <cell r="C1241" t="str">
            <v>Un</v>
          </cell>
          <cell r="D1241">
            <v>1</v>
          </cell>
          <cell r="E1241">
            <v>79256</v>
          </cell>
        </row>
        <row r="1242">
          <cell r="A1242" t="str">
            <v>1-12-10</v>
          </cell>
          <cell r="B1242" t="str">
            <v xml:space="preserve">Punto hidráulico PVC de 1 1/2" L prom = 3 m </v>
          </cell>
          <cell r="C1242" t="str">
            <v>Pto</v>
          </cell>
          <cell r="D1242">
            <v>1</v>
          </cell>
          <cell r="E1242">
            <v>101521</v>
          </cell>
        </row>
        <row r="1243">
          <cell r="A1243" t="str">
            <v>1-12-11</v>
          </cell>
          <cell r="B1243" t="str">
            <v>Punto hidráulico PVC de 2" L prom = 3 m</v>
          </cell>
          <cell r="C1243" t="str">
            <v>Pto</v>
          </cell>
          <cell r="D1243">
            <v>1</v>
          </cell>
          <cell r="E1243">
            <v>152183</v>
          </cell>
        </row>
        <row r="1244">
          <cell r="A1244" t="str">
            <v>1-12-12</v>
          </cell>
          <cell r="B1244" t="str">
            <v>Punto hidráulico PVC de 3" L prom = 3 m</v>
          </cell>
          <cell r="C1244" t="str">
            <v>Pto</v>
          </cell>
          <cell r="D1244">
            <v>1</v>
          </cell>
          <cell r="E1244">
            <v>242459</v>
          </cell>
        </row>
        <row r="1245">
          <cell r="A1245" t="str">
            <v>1-12-13</v>
          </cell>
          <cell r="B1245" t="str">
            <v>Tubería PVC presión de 2" RDE 21</v>
          </cell>
          <cell r="C1245" t="str">
            <v>M</v>
          </cell>
          <cell r="D1245">
            <v>1</v>
          </cell>
          <cell r="E1245">
            <v>33079</v>
          </cell>
        </row>
        <row r="1246">
          <cell r="A1246" t="str">
            <v>1-12-14</v>
          </cell>
          <cell r="B1246" t="str">
            <v>Tubería PVC presión de 1 1/2" RDE 21</v>
          </cell>
          <cell r="C1246" t="str">
            <v>M</v>
          </cell>
          <cell r="D1246">
            <v>1</v>
          </cell>
          <cell r="E1246">
            <v>20388</v>
          </cell>
        </row>
        <row r="1247">
          <cell r="A1247" t="str">
            <v>1-12-15</v>
          </cell>
          <cell r="B1247" t="str">
            <v>Tubería PVC presión de 1 1/4" RDE 21</v>
          </cell>
          <cell r="C1247" t="str">
            <v>M</v>
          </cell>
          <cell r="D1247">
            <v>1</v>
          </cell>
          <cell r="E1247">
            <v>17157</v>
          </cell>
        </row>
        <row r="1248">
          <cell r="A1248" t="str">
            <v>1-12-16</v>
          </cell>
          <cell r="B1248" t="str">
            <v>Tubería PVC presión de 1" RDE 21</v>
          </cell>
          <cell r="C1248" t="str">
            <v>M</v>
          </cell>
          <cell r="D1248">
            <v>1</v>
          </cell>
          <cell r="E1248">
            <v>12701</v>
          </cell>
        </row>
        <row r="1249">
          <cell r="A1249" t="str">
            <v>1-12-17</v>
          </cell>
          <cell r="B1249" t="str">
            <v>Tubería PVC presión de 3/4" RDE 21</v>
          </cell>
          <cell r="C1249" t="str">
            <v>M</v>
          </cell>
          <cell r="D1249">
            <v>1</v>
          </cell>
          <cell r="E1249">
            <v>11825</v>
          </cell>
        </row>
        <row r="1250">
          <cell r="A1250" t="str">
            <v>1-12-18</v>
          </cell>
          <cell r="B1250" t="str">
            <v>Tubería PVC presión de 1/2" RDE 9</v>
          </cell>
          <cell r="C1250" t="str">
            <v>M</v>
          </cell>
          <cell r="D1250">
            <v>1</v>
          </cell>
          <cell r="E1250">
            <v>12003</v>
          </cell>
        </row>
        <row r="1251">
          <cell r="A1251" t="str">
            <v>1-12-19</v>
          </cell>
          <cell r="B1251" t="str">
            <v>Tubería CPVC presión de 1/2" 100 PSI</v>
          </cell>
          <cell r="C1251" t="str">
            <v>M</v>
          </cell>
          <cell r="D1251">
            <v>1</v>
          </cell>
          <cell r="E1251">
            <v>13411</v>
          </cell>
        </row>
        <row r="1252">
          <cell r="A1252" t="str">
            <v>1-12-20</v>
          </cell>
          <cell r="B1252" t="str">
            <v>Tubería PF + UAD de 1/2"</v>
          </cell>
          <cell r="C1252" t="str">
            <v>M</v>
          </cell>
          <cell r="D1252">
            <v>1</v>
          </cell>
          <cell r="E1252">
            <v>6290</v>
          </cell>
        </row>
        <row r="1253">
          <cell r="A1253" t="str">
            <v>1-12-21</v>
          </cell>
          <cell r="B1253" t="str">
            <v>Tubería PVC unión platino de 8"</v>
          </cell>
          <cell r="C1253" t="str">
            <v>M</v>
          </cell>
          <cell r="D1253">
            <v>1</v>
          </cell>
          <cell r="E1253">
            <v>229963</v>
          </cell>
        </row>
        <row r="1254">
          <cell r="A1254" t="str">
            <v>1-12-22</v>
          </cell>
          <cell r="B1254" t="str">
            <v>Tubería PVC unión platino de 6"</v>
          </cell>
          <cell r="C1254" t="str">
            <v>M</v>
          </cell>
          <cell r="D1254">
            <v>1</v>
          </cell>
          <cell r="E1254">
            <v>139961</v>
          </cell>
        </row>
        <row r="1255">
          <cell r="A1255" t="str">
            <v>1-12-23</v>
          </cell>
          <cell r="B1255" t="str">
            <v>Tubería PVC unión platino de 4"</v>
          </cell>
          <cell r="C1255" t="str">
            <v>M</v>
          </cell>
          <cell r="D1255">
            <v>1</v>
          </cell>
          <cell r="E1255">
            <v>70444</v>
          </cell>
        </row>
        <row r="1256">
          <cell r="A1256" t="str">
            <v>1-12-24</v>
          </cell>
          <cell r="B1256" t="str">
            <v>Tubería PVC unión platino de 3"</v>
          </cell>
          <cell r="C1256" t="str">
            <v>M</v>
          </cell>
          <cell r="D1256">
            <v>1</v>
          </cell>
          <cell r="E1256">
            <v>51157</v>
          </cell>
        </row>
        <row r="1257">
          <cell r="A1257" t="str">
            <v>1-12-25</v>
          </cell>
          <cell r="B1257" t="str">
            <v>Tubería PVC unión platino de 2 1/2"</v>
          </cell>
          <cell r="C1257" t="str">
            <v>M</v>
          </cell>
          <cell r="D1257">
            <v>1</v>
          </cell>
          <cell r="E1257">
            <v>36289</v>
          </cell>
        </row>
        <row r="1258">
          <cell r="A1258" t="str">
            <v>1-12-26</v>
          </cell>
          <cell r="B1258" t="str">
            <v>Tubería PVC unión platino de 2"</v>
          </cell>
          <cell r="C1258" t="str">
            <v>M</v>
          </cell>
          <cell r="D1258">
            <v>1</v>
          </cell>
          <cell r="E1258">
            <v>23169</v>
          </cell>
        </row>
        <row r="1259">
          <cell r="A1259" t="str">
            <v>1-12-27</v>
          </cell>
          <cell r="B1259" t="str">
            <v>Unión de reparación de 8"</v>
          </cell>
          <cell r="C1259" t="str">
            <v>Un</v>
          </cell>
          <cell r="D1259">
            <v>1</v>
          </cell>
          <cell r="E1259">
            <v>423700</v>
          </cell>
        </row>
        <row r="1260">
          <cell r="A1260" t="str">
            <v>1-12-28</v>
          </cell>
          <cell r="B1260" t="str">
            <v>Unión de reparación de 6"</v>
          </cell>
          <cell r="C1260" t="str">
            <v>Un</v>
          </cell>
          <cell r="D1260">
            <v>1</v>
          </cell>
          <cell r="E1260">
            <v>235462</v>
          </cell>
        </row>
        <row r="1261">
          <cell r="A1261" t="str">
            <v>1-12-29</v>
          </cell>
          <cell r="B1261" t="str">
            <v>Unión de reparación de 4"</v>
          </cell>
          <cell r="C1261" t="str">
            <v>Un</v>
          </cell>
          <cell r="D1261">
            <v>1</v>
          </cell>
          <cell r="E1261">
            <v>106286</v>
          </cell>
        </row>
        <row r="1262">
          <cell r="A1262" t="str">
            <v>1-12-30</v>
          </cell>
          <cell r="B1262" t="str">
            <v>Unión de reparación de 3"</v>
          </cell>
          <cell r="C1262" t="str">
            <v>Un</v>
          </cell>
          <cell r="D1262">
            <v>1</v>
          </cell>
          <cell r="E1262">
            <v>70797</v>
          </cell>
        </row>
        <row r="1263">
          <cell r="A1263" t="str">
            <v>1-12-31</v>
          </cell>
          <cell r="B1263" t="str">
            <v>Unión de reparación de 2 1/2"</v>
          </cell>
          <cell r="C1263" t="str">
            <v>Un</v>
          </cell>
          <cell r="D1263">
            <v>1</v>
          </cell>
          <cell r="E1263">
            <v>45683</v>
          </cell>
        </row>
        <row r="1264">
          <cell r="A1264" t="str">
            <v>1-12-32</v>
          </cell>
          <cell r="B1264" t="str">
            <v>Unión de reparación de 2"</v>
          </cell>
          <cell r="C1264" t="str">
            <v>Un</v>
          </cell>
          <cell r="D1264">
            <v>1</v>
          </cell>
          <cell r="E1264">
            <v>36183</v>
          </cell>
        </row>
        <row r="1265">
          <cell r="A1265" t="str">
            <v>1-12-33</v>
          </cell>
          <cell r="B1265" t="str">
            <v>Collar de derivación de 4" x 1/2"</v>
          </cell>
          <cell r="C1265" t="str">
            <v>Un</v>
          </cell>
          <cell r="D1265">
            <v>1</v>
          </cell>
          <cell r="E1265">
            <v>77707</v>
          </cell>
        </row>
        <row r="1266">
          <cell r="A1266" t="str">
            <v>1-12-34</v>
          </cell>
          <cell r="B1266" t="str">
            <v>Collar de derivación de 3" x 1/2"</v>
          </cell>
          <cell r="C1266" t="str">
            <v>Un</v>
          </cell>
          <cell r="D1266">
            <v>1</v>
          </cell>
          <cell r="E1266">
            <v>30683</v>
          </cell>
        </row>
        <row r="1267">
          <cell r="A1267" t="str">
            <v>1-12-35</v>
          </cell>
          <cell r="B1267" t="str">
            <v>Collar de derivación de 2 1/2" x 1/2"</v>
          </cell>
          <cell r="C1267" t="str">
            <v>Un</v>
          </cell>
          <cell r="D1267">
            <v>1</v>
          </cell>
          <cell r="E1267">
            <v>17883</v>
          </cell>
        </row>
        <row r="1268">
          <cell r="A1268" t="str">
            <v>1-12-36</v>
          </cell>
          <cell r="B1268" t="str">
            <v>Collar de derivación de 2" x 1/2"</v>
          </cell>
          <cell r="C1268" t="str">
            <v>Un</v>
          </cell>
          <cell r="D1268">
            <v>1</v>
          </cell>
          <cell r="E1268">
            <v>27583</v>
          </cell>
        </row>
        <row r="1269">
          <cell r="A1269" t="str">
            <v>1-12-37</v>
          </cell>
          <cell r="B1269" t="str">
            <v>Cheque de 1 1/2" 200 PSI en bronce</v>
          </cell>
          <cell r="C1269" t="str">
            <v>Un</v>
          </cell>
          <cell r="D1269">
            <v>1</v>
          </cell>
          <cell r="E1269">
            <v>390659</v>
          </cell>
        </row>
        <row r="1270">
          <cell r="A1270" t="str">
            <v>1-12-38</v>
          </cell>
          <cell r="B1270" t="str">
            <v>Cheque de 1" en bronce</v>
          </cell>
          <cell r="C1270" t="str">
            <v>Un</v>
          </cell>
          <cell r="D1270">
            <v>1</v>
          </cell>
          <cell r="E1270">
            <v>142171</v>
          </cell>
        </row>
        <row r="1271">
          <cell r="A1271" t="str">
            <v>1-12-39</v>
          </cell>
          <cell r="B1271" t="str">
            <v>Cheque de 1/2" en bronce</v>
          </cell>
          <cell r="C1271" t="str">
            <v>Un</v>
          </cell>
          <cell r="D1271">
            <v>1</v>
          </cell>
          <cell r="E1271">
            <v>72293</v>
          </cell>
        </row>
        <row r="1272">
          <cell r="A1272" t="str">
            <v>1-12-40</v>
          </cell>
          <cell r="B1272" t="str">
            <v>Cheque de 3/4" 200 PSI</v>
          </cell>
          <cell r="C1272" t="str">
            <v>Un</v>
          </cell>
          <cell r="D1272">
            <v>1</v>
          </cell>
          <cell r="E1272">
            <v>77492</v>
          </cell>
        </row>
        <row r="1273">
          <cell r="A1273" t="str">
            <v>1-12-41</v>
          </cell>
          <cell r="B1273" t="str">
            <v>Registro de corte de 1/2"</v>
          </cell>
          <cell r="C1273" t="str">
            <v>Un</v>
          </cell>
          <cell r="D1273">
            <v>1</v>
          </cell>
          <cell r="E1273">
            <v>35662</v>
          </cell>
        </row>
        <row r="1274">
          <cell r="A1274" t="str">
            <v>1-12-42</v>
          </cell>
          <cell r="B1274" t="str">
            <v>Llave de paso de 2" tipo Red White</v>
          </cell>
          <cell r="C1274" t="str">
            <v>Un</v>
          </cell>
          <cell r="D1274">
            <v>1</v>
          </cell>
          <cell r="E1274">
            <v>407746</v>
          </cell>
        </row>
        <row r="1275">
          <cell r="A1275" t="str">
            <v>1-12-43</v>
          </cell>
          <cell r="B1275" t="str">
            <v>Llave de paso de 1 1/2" tipo Red White</v>
          </cell>
          <cell r="C1275" t="str">
            <v>Un</v>
          </cell>
          <cell r="D1275">
            <v>1</v>
          </cell>
          <cell r="E1275">
            <v>328702</v>
          </cell>
        </row>
        <row r="1276">
          <cell r="A1276" t="str">
            <v>1-12-44</v>
          </cell>
          <cell r="B1276" t="str">
            <v>Llave de paso de 1" tipo Red White</v>
          </cell>
          <cell r="C1276" t="str">
            <v>Un</v>
          </cell>
          <cell r="D1276">
            <v>1</v>
          </cell>
          <cell r="E1276">
            <v>55389</v>
          </cell>
        </row>
        <row r="1277">
          <cell r="A1277" t="str">
            <v>1-12-45</v>
          </cell>
          <cell r="B1277" t="str">
            <v>Llave de paso de 3/4" tipo Red White</v>
          </cell>
          <cell r="C1277" t="str">
            <v>Un</v>
          </cell>
          <cell r="D1277">
            <v>1</v>
          </cell>
          <cell r="E1277">
            <v>159655</v>
          </cell>
        </row>
        <row r="1278">
          <cell r="A1278" t="str">
            <v>1-12-46</v>
          </cell>
          <cell r="B1278" t="str">
            <v>Llave de paso de 1/2" tipo Red White</v>
          </cell>
          <cell r="C1278" t="str">
            <v>Un</v>
          </cell>
          <cell r="D1278">
            <v>1</v>
          </cell>
          <cell r="E1278">
            <v>95066</v>
          </cell>
        </row>
        <row r="1279">
          <cell r="A1279" t="str">
            <v>1-12-47</v>
          </cell>
          <cell r="B1279" t="str">
            <v>Llave terminal cromada de 1/2"</v>
          </cell>
          <cell r="C1279" t="str">
            <v>Un</v>
          </cell>
          <cell r="D1279">
            <v>1</v>
          </cell>
          <cell r="E1279">
            <v>41553</v>
          </cell>
        </row>
        <row r="1280">
          <cell r="A1280" t="str">
            <v>1-12-48</v>
          </cell>
          <cell r="B1280" t="str">
            <v>Llave terminal de cobre roscada de 1/2"</v>
          </cell>
          <cell r="C1280" t="str">
            <v>Un</v>
          </cell>
          <cell r="D1280">
            <v>1</v>
          </cell>
          <cell r="E1280">
            <v>38553</v>
          </cell>
        </row>
        <row r="1281">
          <cell r="A1281" t="str">
            <v>1-12-49</v>
          </cell>
          <cell r="B1281" t="str">
            <v>Medidor de 1/2" volumétrico tipo "C"</v>
          </cell>
          <cell r="C1281" t="str">
            <v>Un</v>
          </cell>
          <cell r="D1281">
            <v>1</v>
          </cell>
          <cell r="E1281">
            <v>169785</v>
          </cell>
        </row>
        <row r="1282">
          <cell r="A1282" t="str">
            <v>1-12-50</v>
          </cell>
          <cell r="B1282" t="str">
            <v>Medidor de 3/4" volumétrico tipo "B"</v>
          </cell>
          <cell r="C1282" t="str">
            <v>Un</v>
          </cell>
          <cell r="D1282">
            <v>1</v>
          </cell>
          <cell r="E1282">
            <v>218211</v>
          </cell>
        </row>
        <row r="1283">
          <cell r="A1283" t="str">
            <v>1-12-51</v>
          </cell>
          <cell r="B1283" t="str">
            <v>Medidor de 1" volumétrico tipo "B"</v>
          </cell>
          <cell r="C1283" t="str">
            <v>Un</v>
          </cell>
          <cell r="D1283">
            <v>1</v>
          </cell>
          <cell r="E1283">
            <v>568828</v>
          </cell>
        </row>
        <row r="1284">
          <cell r="A1284" t="str">
            <v>1-12-52</v>
          </cell>
          <cell r="B1284" t="str">
            <v>Cinta PVC V - 10</v>
          </cell>
          <cell r="C1284" t="str">
            <v>M</v>
          </cell>
          <cell r="D1284">
            <v>1</v>
          </cell>
          <cell r="E1284">
            <v>29473</v>
          </cell>
        </row>
        <row r="1285">
          <cell r="A1285" t="str">
            <v>1-12-53</v>
          </cell>
          <cell r="B1285" t="str">
            <v>Cinta PVC V - 15</v>
          </cell>
          <cell r="C1285" t="str">
            <v>M</v>
          </cell>
          <cell r="D1285">
            <v>1</v>
          </cell>
          <cell r="E1285">
            <v>43056</v>
          </cell>
        </row>
        <row r="1286">
          <cell r="A1286" t="str">
            <v>1-12-54</v>
          </cell>
          <cell r="B1286" t="str">
            <v>Hidrante tipo Milán de 3" extremo brida, incluye válvula sello de bronce y kit de nivelación</v>
          </cell>
          <cell r="C1286" t="str">
            <v>Un</v>
          </cell>
          <cell r="D1286">
            <v>1</v>
          </cell>
          <cell r="E1286">
            <v>3155509</v>
          </cell>
        </row>
        <row r="1287">
          <cell r="A1287" t="str">
            <v>1-12-55</v>
          </cell>
          <cell r="B1287" t="str">
            <v>Hidrante tipo Milán de 3" extremo liso, incluye válvula sello elástico y kit de  nivelación</v>
          </cell>
          <cell r="C1287" t="str">
            <v>Un</v>
          </cell>
          <cell r="D1287">
            <v>1</v>
          </cell>
          <cell r="E1287">
            <v>2817674</v>
          </cell>
        </row>
        <row r="1288">
          <cell r="A1288" t="str">
            <v>1-12-56</v>
          </cell>
          <cell r="B1288" t="str">
            <v>Gabinete contra incendios completo tipo 3, incluye válvula</v>
          </cell>
          <cell r="C1288" t="str">
            <v>Un</v>
          </cell>
          <cell r="D1288">
            <v>1</v>
          </cell>
          <cell r="E1288">
            <v>987802</v>
          </cell>
        </row>
        <row r="1289">
          <cell r="A1289" t="str">
            <v>1-12-57</v>
          </cell>
          <cell r="B1289" t="str">
            <v>Tapa plástica de registro de 0,20 x 0,20 m</v>
          </cell>
          <cell r="C1289" t="str">
            <v>Un</v>
          </cell>
          <cell r="D1289">
            <v>1</v>
          </cell>
          <cell r="E1289">
            <v>208551</v>
          </cell>
        </row>
        <row r="1290">
          <cell r="A1290" t="str">
            <v>1- 13 PUNTOS SANITARIOS</v>
          </cell>
          <cell r="B1290">
            <v>0</v>
          </cell>
          <cell r="C1290">
            <v>0</v>
          </cell>
          <cell r="D1290">
            <v>0</v>
          </cell>
          <cell r="E1290">
            <v>0</v>
          </cell>
        </row>
        <row r="1291">
          <cell r="A1291" t="str">
            <v>1-13-01</v>
          </cell>
          <cell r="B1291" t="str">
            <v>Tubería PVC agua lluvia de 2"</v>
          </cell>
          <cell r="C1291" t="str">
            <v>M</v>
          </cell>
          <cell r="D1291">
            <v>1</v>
          </cell>
          <cell r="E1291">
            <v>19519</v>
          </cell>
        </row>
        <row r="1292">
          <cell r="A1292" t="str">
            <v>1-13-02</v>
          </cell>
          <cell r="B1292" t="str">
            <v>Tubería PVC agua lluvia de 3"</v>
          </cell>
          <cell r="C1292" t="str">
            <v>M</v>
          </cell>
          <cell r="D1292">
            <v>1</v>
          </cell>
          <cell r="E1292">
            <v>26642</v>
          </cell>
        </row>
        <row r="1293">
          <cell r="A1293" t="str">
            <v>1-13-03</v>
          </cell>
          <cell r="B1293" t="str">
            <v>Tubería PVC agua lluvia de 4"</v>
          </cell>
          <cell r="C1293" t="str">
            <v>M</v>
          </cell>
          <cell r="D1293">
            <v>1</v>
          </cell>
          <cell r="E1293">
            <v>39728</v>
          </cell>
        </row>
        <row r="1294">
          <cell r="A1294" t="str">
            <v>1-13-04</v>
          </cell>
          <cell r="B1294" t="str">
            <v>Bajante PVC agua lluvia de 3"</v>
          </cell>
          <cell r="C1294" t="str">
            <v>M</v>
          </cell>
          <cell r="D1294">
            <v>1</v>
          </cell>
          <cell r="E1294">
            <v>36897</v>
          </cell>
        </row>
        <row r="1295">
          <cell r="A1295" t="str">
            <v>1-13-05</v>
          </cell>
          <cell r="B1295" t="str">
            <v>Bajante PVC agua lluvia de 4"</v>
          </cell>
          <cell r="C1295" t="str">
            <v>M</v>
          </cell>
          <cell r="D1295">
            <v>1</v>
          </cell>
          <cell r="E1295">
            <v>49983</v>
          </cell>
        </row>
        <row r="1296">
          <cell r="A1296" t="str">
            <v>1-13-06</v>
          </cell>
          <cell r="B1296" t="str">
            <v>Bajante PVC agua lluvia cuadrado</v>
          </cell>
          <cell r="C1296" t="str">
            <v>M</v>
          </cell>
          <cell r="D1296">
            <v>1</v>
          </cell>
          <cell r="E1296">
            <v>52822</v>
          </cell>
        </row>
        <row r="1297">
          <cell r="A1297" t="str">
            <v>1-13-07</v>
          </cell>
          <cell r="B1297" t="str">
            <v>Canal PVC tipo Amazonas o similar</v>
          </cell>
          <cell r="C1297" t="str">
            <v>M</v>
          </cell>
          <cell r="D1297">
            <v>1</v>
          </cell>
          <cell r="E1297">
            <v>50248</v>
          </cell>
        </row>
        <row r="1298">
          <cell r="A1298" t="str">
            <v>1-13-08</v>
          </cell>
          <cell r="B1298" t="str">
            <v>Tubería PVC de ventilación de 2", incluye accesorios</v>
          </cell>
          <cell r="C1298" t="str">
            <v>M</v>
          </cell>
          <cell r="D1298">
            <v>1</v>
          </cell>
          <cell r="E1298">
            <v>25732</v>
          </cell>
        </row>
        <row r="1299">
          <cell r="A1299" t="str">
            <v>1-13-09</v>
          </cell>
          <cell r="B1299" t="str">
            <v>Tubería PVC de ventilación de 3", incluye accesorios</v>
          </cell>
          <cell r="C1299" t="str">
            <v>M</v>
          </cell>
          <cell r="D1299">
            <v>1</v>
          </cell>
          <cell r="E1299">
            <v>30640</v>
          </cell>
        </row>
        <row r="1300">
          <cell r="A1300" t="str">
            <v>1-13-10</v>
          </cell>
          <cell r="B1300" t="str">
            <v>Tubería PVC sanitaria de 2", incluye accesorios</v>
          </cell>
          <cell r="C1300" t="str">
            <v>M</v>
          </cell>
          <cell r="D1300">
            <v>1</v>
          </cell>
          <cell r="E1300">
            <v>28268</v>
          </cell>
        </row>
        <row r="1301">
          <cell r="A1301" t="str">
            <v>1-13-11</v>
          </cell>
          <cell r="B1301" t="str">
            <v>Tubería PVC sanitaria de 3", incluye accesorios</v>
          </cell>
          <cell r="C1301" t="str">
            <v>M</v>
          </cell>
          <cell r="D1301">
            <v>1</v>
          </cell>
          <cell r="E1301">
            <v>39100</v>
          </cell>
        </row>
        <row r="1302">
          <cell r="A1302" t="str">
            <v>1-13-12</v>
          </cell>
          <cell r="B1302" t="str">
            <v>Tubería PVC sanitaria de 4", incluye accesorios</v>
          </cell>
          <cell r="C1302" t="str">
            <v>M</v>
          </cell>
          <cell r="D1302">
            <v>1</v>
          </cell>
          <cell r="E1302">
            <v>52038</v>
          </cell>
        </row>
        <row r="1303">
          <cell r="A1303" t="str">
            <v>1-13-13</v>
          </cell>
          <cell r="B1303" t="str">
            <v>Tubería PVC sanitaria de 6", incluye accesorios</v>
          </cell>
          <cell r="C1303" t="str">
            <v>M</v>
          </cell>
          <cell r="D1303">
            <v>1</v>
          </cell>
          <cell r="E1303">
            <v>94325</v>
          </cell>
        </row>
        <row r="1304">
          <cell r="A1304" t="str">
            <v>1-13-14</v>
          </cell>
          <cell r="B1304" t="str">
            <v>Punto sanitario PVC de 2" l prom = 3 m</v>
          </cell>
          <cell r="C1304" t="str">
            <v>Pto</v>
          </cell>
          <cell r="D1304">
            <v>1</v>
          </cell>
          <cell r="E1304">
            <v>121289</v>
          </cell>
        </row>
        <row r="1305">
          <cell r="A1305" t="str">
            <v>1-13-15</v>
          </cell>
          <cell r="B1305" t="str">
            <v>Punto sanitario PVC de 3" l prom = 3 m</v>
          </cell>
          <cell r="C1305" t="str">
            <v>Pto</v>
          </cell>
          <cell r="D1305">
            <v>1</v>
          </cell>
          <cell r="E1305">
            <v>214837</v>
          </cell>
        </row>
        <row r="1306">
          <cell r="A1306" t="str">
            <v>1-13-16</v>
          </cell>
          <cell r="B1306" t="str">
            <v>Punto sanitario PVC de 4" l prom = 3 m</v>
          </cell>
          <cell r="C1306" t="str">
            <v>Pto</v>
          </cell>
          <cell r="D1306">
            <v>1</v>
          </cell>
          <cell r="E1306">
            <v>347526</v>
          </cell>
        </row>
        <row r="1307">
          <cell r="A1307" t="str">
            <v>1-13-17</v>
          </cell>
          <cell r="B1307" t="str">
            <v>Tubería PVC perforada de 2 1/2" (65 mm)</v>
          </cell>
          <cell r="C1307" t="str">
            <v>M</v>
          </cell>
          <cell r="D1307">
            <v>1</v>
          </cell>
          <cell r="E1307">
            <v>27337</v>
          </cell>
        </row>
        <row r="1308">
          <cell r="A1308" t="str">
            <v>1-13-18</v>
          </cell>
          <cell r="B1308" t="str">
            <v>Tubería PVC perforada de 4" (100 mm)</v>
          </cell>
          <cell r="C1308" t="str">
            <v>M</v>
          </cell>
          <cell r="D1308">
            <v>1</v>
          </cell>
          <cell r="E1308">
            <v>32210</v>
          </cell>
        </row>
        <row r="1309">
          <cell r="A1309" t="str">
            <v>1-13-19</v>
          </cell>
          <cell r="B1309" t="str">
            <v>Tubería PVC perforada de 6" (160 mm)</v>
          </cell>
          <cell r="C1309" t="str">
            <v>M</v>
          </cell>
          <cell r="D1309">
            <v>1</v>
          </cell>
          <cell r="E1309">
            <v>64322</v>
          </cell>
        </row>
        <row r="1310">
          <cell r="A1310" t="str">
            <v>1-13-20</v>
          </cell>
          <cell r="B1310" t="str">
            <v>Tubería PVC perforada de 8" (200 mm)</v>
          </cell>
          <cell r="C1310" t="str">
            <v>M</v>
          </cell>
          <cell r="D1310">
            <v>1</v>
          </cell>
          <cell r="E1310">
            <v>142220</v>
          </cell>
        </row>
        <row r="1311">
          <cell r="A1311" t="str">
            <v>1-13-21</v>
          </cell>
          <cell r="B1311" t="str">
            <v>Tubería PVC de alcantarillado de pared estructural d = 45", exterior liso</v>
          </cell>
          <cell r="C1311" t="str">
            <v>M</v>
          </cell>
          <cell r="D1311">
            <v>1</v>
          </cell>
          <cell r="E1311">
            <v>2274008</v>
          </cell>
        </row>
        <row r="1312">
          <cell r="A1312" t="str">
            <v>1-13-22</v>
          </cell>
          <cell r="B1312" t="str">
            <v>Tubería PVC de alcantarillado de pared estructural d = 48", exterior liso</v>
          </cell>
          <cell r="C1312" t="str">
            <v>M</v>
          </cell>
          <cell r="D1312">
            <v>1</v>
          </cell>
          <cell r="E1312">
            <v>2792389</v>
          </cell>
        </row>
        <row r="1313">
          <cell r="A1313" t="str">
            <v>1-13-23</v>
          </cell>
          <cell r="B1313" t="str">
            <v>Tubería PVC de alcantarillado de pared estructural d = 51", exterior liso</v>
          </cell>
          <cell r="C1313" t="str">
            <v>M</v>
          </cell>
          <cell r="D1313">
            <v>1</v>
          </cell>
          <cell r="E1313">
            <v>2662688</v>
          </cell>
        </row>
        <row r="1314">
          <cell r="A1314" t="str">
            <v>1-13-24</v>
          </cell>
          <cell r="B1314" t="str">
            <v>Tubería PVC de alcantarillado de pared estructural d = 54", exterior liso</v>
          </cell>
          <cell r="C1314" t="str">
            <v>M</v>
          </cell>
          <cell r="D1314">
            <v>1</v>
          </cell>
          <cell r="E1314">
            <v>2813426</v>
          </cell>
        </row>
        <row r="1315">
          <cell r="A1315" t="str">
            <v>1-13-25</v>
          </cell>
          <cell r="B1315" t="str">
            <v>Tubería PVC de alcantarillado de pared estructural d = 57", exterior liso. No tomar en cuenta</v>
          </cell>
          <cell r="C1315" t="str">
            <v>M</v>
          </cell>
          <cell r="D1315">
            <v>1</v>
          </cell>
          <cell r="E1315">
            <v>0</v>
          </cell>
        </row>
        <row r="1316">
          <cell r="A1316" t="str">
            <v>1-13-26</v>
          </cell>
          <cell r="B1316" t="str">
            <v>Tubería PVC de alcantarillado de pared estructural d = 60", exterior liso. No tomar en cuenta</v>
          </cell>
          <cell r="C1316" t="str">
            <v>M</v>
          </cell>
          <cell r="D1316">
            <v>1</v>
          </cell>
          <cell r="E1316">
            <v>0</v>
          </cell>
        </row>
        <row r="1317">
          <cell r="A1317" t="str">
            <v>1-13-27</v>
          </cell>
          <cell r="B1317" t="str">
            <v>Tubería en concreto vibrada unión caucho de 10" C 2</v>
          </cell>
          <cell r="C1317" t="str">
            <v>M</v>
          </cell>
          <cell r="D1317">
            <v>1</v>
          </cell>
          <cell r="E1317">
            <v>52835</v>
          </cell>
        </row>
        <row r="1318">
          <cell r="A1318" t="str">
            <v>1-13-28</v>
          </cell>
          <cell r="B1318" t="str">
            <v>Tubería en concreto vibrada unión caucho de 12" C 2</v>
          </cell>
          <cell r="C1318" t="str">
            <v>M</v>
          </cell>
          <cell r="D1318">
            <v>1</v>
          </cell>
          <cell r="E1318">
            <v>70111</v>
          </cell>
        </row>
        <row r="1319">
          <cell r="A1319" t="str">
            <v>1-13-29</v>
          </cell>
          <cell r="B1319" t="str">
            <v>Tubería en concreto vibrada unión caucho de 15" C 2</v>
          </cell>
          <cell r="C1319" t="str">
            <v>M</v>
          </cell>
          <cell r="D1319">
            <v>1</v>
          </cell>
          <cell r="E1319">
            <v>108213</v>
          </cell>
        </row>
        <row r="1320">
          <cell r="A1320" t="str">
            <v>1-13-30</v>
          </cell>
          <cell r="B1320" t="str">
            <v>Tubería en concreto vibrada unión caucho de 16" C 2</v>
          </cell>
          <cell r="C1320" t="str">
            <v>M</v>
          </cell>
          <cell r="D1320">
            <v>1</v>
          </cell>
          <cell r="E1320">
            <v>109975</v>
          </cell>
        </row>
        <row r="1321">
          <cell r="A1321" t="str">
            <v>1-13-31</v>
          </cell>
          <cell r="B1321" t="str">
            <v>Tubería en concreto vibrada unión caucho de 18" C 2</v>
          </cell>
          <cell r="C1321" t="str">
            <v>M</v>
          </cell>
          <cell r="D1321">
            <v>1</v>
          </cell>
          <cell r="E1321">
            <v>150164</v>
          </cell>
        </row>
        <row r="1322">
          <cell r="A1322" t="str">
            <v>1-13-32</v>
          </cell>
          <cell r="B1322" t="str">
            <v>Tubería en concreto vibrada unión caucho de 21" C 2</v>
          </cell>
          <cell r="C1322" t="str">
            <v>M</v>
          </cell>
          <cell r="D1322">
            <v>1</v>
          </cell>
          <cell r="E1322">
            <v>182063</v>
          </cell>
        </row>
        <row r="1323">
          <cell r="A1323" t="str">
            <v>1-13-33</v>
          </cell>
          <cell r="B1323" t="str">
            <v>Tubería en concreto vibrada unión caucho de 24" C 2</v>
          </cell>
          <cell r="C1323" t="str">
            <v>M</v>
          </cell>
          <cell r="D1323">
            <v>1</v>
          </cell>
          <cell r="E1323">
            <v>267344</v>
          </cell>
        </row>
        <row r="1324">
          <cell r="A1324" t="str">
            <v>1-13-34</v>
          </cell>
          <cell r="B1324" t="str">
            <v>Tubería en concreto vibrada reforzada unión caucho de 24" C 2</v>
          </cell>
          <cell r="C1324" t="str">
            <v>M</v>
          </cell>
          <cell r="D1324">
            <v>1</v>
          </cell>
          <cell r="E1324">
            <v>334545</v>
          </cell>
        </row>
        <row r="1325">
          <cell r="A1325" t="str">
            <v>1-13-35</v>
          </cell>
          <cell r="B1325" t="str">
            <v>Tubería en concreto vibrada reforzada unión caucho de 30" C 2</v>
          </cell>
          <cell r="C1325" t="str">
            <v>M</v>
          </cell>
          <cell r="D1325">
            <v>1</v>
          </cell>
          <cell r="E1325">
            <v>528069</v>
          </cell>
        </row>
        <row r="1326">
          <cell r="A1326" t="str">
            <v>1-13-36</v>
          </cell>
          <cell r="B1326" t="str">
            <v>Tubería en concreto vibrada reforzada unión caucho de 36" C 2</v>
          </cell>
          <cell r="C1326" t="str">
            <v>M</v>
          </cell>
          <cell r="D1326">
            <v>1</v>
          </cell>
          <cell r="E1326">
            <v>674001</v>
          </cell>
        </row>
        <row r="1327">
          <cell r="A1327" t="str">
            <v>1-13-37</v>
          </cell>
          <cell r="B1327" t="str">
            <v>Tubería en concreto vibrada reforzada unión caucho de 40" C 2</v>
          </cell>
          <cell r="C1327" t="str">
            <v>M</v>
          </cell>
          <cell r="D1327">
            <v>1</v>
          </cell>
          <cell r="E1327">
            <v>795449</v>
          </cell>
        </row>
        <row r="1328">
          <cell r="A1328" t="str">
            <v>1-13-38</v>
          </cell>
          <cell r="B1328" t="str">
            <v>Tubería en concreto vibrada reforzada unión caucho de 48" C 2</v>
          </cell>
          <cell r="C1328" t="str">
            <v>M</v>
          </cell>
          <cell r="D1328">
            <v>1</v>
          </cell>
          <cell r="E1328">
            <v>1021930</v>
          </cell>
        </row>
        <row r="1329">
          <cell r="A1329" t="str">
            <v>1-13-39</v>
          </cell>
          <cell r="B1329" t="str">
            <v>Tubería en concreto vibrada reforzada unión caucho de 52" C 2</v>
          </cell>
          <cell r="C1329" t="str">
            <v>M</v>
          </cell>
          <cell r="D1329">
            <v>1</v>
          </cell>
          <cell r="E1329">
            <v>1232604</v>
          </cell>
        </row>
        <row r="1330">
          <cell r="A1330" t="str">
            <v>1-13-40</v>
          </cell>
          <cell r="B1330" t="str">
            <v>Tubería en concreto vibrada reforzada unión caucho de 60" C 2</v>
          </cell>
          <cell r="C1330" t="str">
            <v>M</v>
          </cell>
          <cell r="D1330">
            <v>1</v>
          </cell>
          <cell r="E1330">
            <v>1454080</v>
          </cell>
        </row>
        <row r="1331">
          <cell r="A1331" t="str">
            <v>1-13-41</v>
          </cell>
          <cell r="B1331" t="str">
            <v>Tubería PVC de alcantarillado de pared estructural d =  4", exterior corrugado</v>
          </cell>
          <cell r="C1331" t="str">
            <v>M</v>
          </cell>
          <cell r="D1331">
            <v>1</v>
          </cell>
          <cell r="E1331">
            <v>30062</v>
          </cell>
        </row>
        <row r="1332">
          <cell r="A1332" t="str">
            <v>1-13-42</v>
          </cell>
          <cell r="B1332" t="str">
            <v>Tubería PVC de alcantarillado de pared estructural d =  6", exterior corrugado</v>
          </cell>
          <cell r="C1332" t="str">
            <v>M</v>
          </cell>
          <cell r="D1332">
            <v>1</v>
          </cell>
          <cell r="E1332">
            <v>53309</v>
          </cell>
        </row>
        <row r="1333">
          <cell r="A1333" t="str">
            <v>1-13-43</v>
          </cell>
          <cell r="B1333" t="str">
            <v>Tubería PVC de alcantarillado de pared estructural d =  8", exterior corrugado</v>
          </cell>
          <cell r="C1333" t="str">
            <v>M</v>
          </cell>
          <cell r="D1333">
            <v>1</v>
          </cell>
          <cell r="E1333">
            <v>75957</v>
          </cell>
        </row>
        <row r="1334">
          <cell r="A1334" t="str">
            <v>1-13-44</v>
          </cell>
          <cell r="B1334" t="str">
            <v>Tubería PVC de alcantarillado de pared estructural d =  10", exterior corrugado</v>
          </cell>
          <cell r="C1334" t="str">
            <v>M</v>
          </cell>
          <cell r="D1334">
            <v>1</v>
          </cell>
          <cell r="E1334">
            <v>108103</v>
          </cell>
        </row>
        <row r="1335">
          <cell r="A1335" t="str">
            <v>1-13-45</v>
          </cell>
          <cell r="B1335" t="str">
            <v>Tubería PVC de alcantarillado de pared estructural d =  12", exterior corrugado</v>
          </cell>
          <cell r="C1335" t="str">
            <v>M</v>
          </cell>
          <cell r="D1335">
            <v>1</v>
          </cell>
          <cell r="E1335">
            <v>152073</v>
          </cell>
        </row>
        <row r="1336">
          <cell r="A1336" t="str">
            <v>1-13-46</v>
          </cell>
          <cell r="B1336" t="str">
            <v>Tubería PVC de alcantarillado de pared estructural d =  16", exterior corrugado</v>
          </cell>
          <cell r="C1336" t="str">
            <v>M</v>
          </cell>
          <cell r="D1336">
            <v>1</v>
          </cell>
          <cell r="E1336">
            <v>272877</v>
          </cell>
        </row>
        <row r="1337">
          <cell r="A1337" t="str">
            <v>1-13-47</v>
          </cell>
          <cell r="B1337" t="str">
            <v>Tubería PVC de alcantarillado de pared estructural d = 24", exterior corrugado</v>
          </cell>
          <cell r="C1337" t="str">
            <v>M</v>
          </cell>
          <cell r="D1337">
            <v>1</v>
          </cell>
          <cell r="E1337">
            <v>606255</v>
          </cell>
        </row>
        <row r="1338">
          <cell r="A1338" t="str">
            <v>1-13-48</v>
          </cell>
          <cell r="B1338" t="str">
            <v>Tubería PVC de alcantarillado de pared estructural d = 27", exterior corrugado</v>
          </cell>
          <cell r="C1338" t="str">
            <v>M</v>
          </cell>
          <cell r="D1338">
            <v>1</v>
          </cell>
          <cell r="E1338">
            <v>717316</v>
          </cell>
        </row>
        <row r="1339">
          <cell r="A1339" t="str">
            <v>1-13-49</v>
          </cell>
          <cell r="B1339" t="str">
            <v>Tubería PVC de alcantarillado de pared estructural d = 30", exterior corrugado</v>
          </cell>
          <cell r="C1339" t="str">
            <v>M</v>
          </cell>
          <cell r="D1339">
            <v>1</v>
          </cell>
          <cell r="E1339">
            <v>883378</v>
          </cell>
        </row>
        <row r="1340">
          <cell r="A1340" t="str">
            <v>1-13-50</v>
          </cell>
          <cell r="B1340" t="str">
            <v>Tubería PVC de alcantarillado de pared estructural d = 36", exterior corrugado</v>
          </cell>
          <cell r="C1340" t="str">
            <v>M</v>
          </cell>
          <cell r="D1340">
            <v>1</v>
          </cell>
          <cell r="E1340">
            <v>1611652</v>
          </cell>
        </row>
        <row r="1341">
          <cell r="A1341" t="str">
            <v>1-13-51</v>
          </cell>
          <cell r="B1341" t="str">
            <v>Tubería PVC de alcantarillado de pared estructural d = 42", exterior corrugado</v>
          </cell>
          <cell r="C1341" t="str">
            <v>M</v>
          </cell>
          <cell r="D1341">
            <v>1</v>
          </cell>
          <cell r="E1341">
            <v>2512806</v>
          </cell>
        </row>
        <row r="1342">
          <cell r="A1342" t="str">
            <v>1-13-52</v>
          </cell>
          <cell r="B1342" t="str">
            <v>Silla Yee PVC de pared estructural 400 X 160</v>
          </cell>
          <cell r="C1342" t="str">
            <v>Un</v>
          </cell>
          <cell r="D1342">
            <v>1</v>
          </cell>
          <cell r="E1342">
            <v>393067</v>
          </cell>
        </row>
        <row r="1343">
          <cell r="A1343" t="str">
            <v>1-13-53</v>
          </cell>
          <cell r="B1343" t="str">
            <v>Silla Yee PVC de pared estructural 450 x 160</v>
          </cell>
          <cell r="C1343" t="str">
            <v>Un</v>
          </cell>
          <cell r="D1343">
            <v>1</v>
          </cell>
          <cell r="E1343">
            <v>421922</v>
          </cell>
        </row>
        <row r="1344">
          <cell r="A1344" t="str">
            <v>1-13-54</v>
          </cell>
          <cell r="B1344" t="str">
            <v>Silla Yee PVC de pared estructural 500 x 160</v>
          </cell>
          <cell r="C1344" t="str">
            <v>Un</v>
          </cell>
          <cell r="D1344">
            <v>1</v>
          </cell>
          <cell r="E1344">
            <v>628596</v>
          </cell>
        </row>
        <row r="1345">
          <cell r="A1345" t="str">
            <v>1-13-55</v>
          </cell>
          <cell r="B1345" t="str">
            <v>Geodrén circular de 4" l = 1,00 m</v>
          </cell>
          <cell r="C1345" t="str">
            <v>M2</v>
          </cell>
          <cell r="D1345">
            <v>1</v>
          </cell>
          <cell r="E1345">
            <v>88287</v>
          </cell>
        </row>
        <row r="1346">
          <cell r="A1346" t="str">
            <v>1-13-56</v>
          </cell>
          <cell r="B1346" t="str">
            <v>Geodrén circular de 2 1/2" l = 1,00 m</v>
          </cell>
          <cell r="C1346" t="str">
            <v>M2</v>
          </cell>
          <cell r="D1346">
            <v>1</v>
          </cell>
          <cell r="E1346">
            <v>106832</v>
          </cell>
        </row>
        <row r="1347">
          <cell r="A1347" t="str">
            <v>1-13-57</v>
          </cell>
          <cell r="B1347" t="str">
            <v>Geodrén circular de 6" l = 1,00 m</v>
          </cell>
          <cell r="C1347" t="str">
            <v>M2</v>
          </cell>
          <cell r="D1347">
            <v>1</v>
          </cell>
          <cell r="E1347">
            <v>116065</v>
          </cell>
        </row>
        <row r="1348">
          <cell r="A1348" t="str">
            <v>1-13-58</v>
          </cell>
          <cell r="B1348" t="str">
            <v>Geodrén circular de 8" l = 1,00 m</v>
          </cell>
          <cell r="C1348" t="str">
            <v>M2</v>
          </cell>
          <cell r="D1348">
            <v>1</v>
          </cell>
          <cell r="E1348">
            <v>174518</v>
          </cell>
        </row>
        <row r="1349">
          <cell r="A1349" t="str">
            <v>1-13-59</v>
          </cell>
          <cell r="B1349" t="str">
            <v>Geodrén planar l = 1,00 m</v>
          </cell>
          <cell r="C1349" t="str">
            <v>M2</v>
          </cell>
          <cell r="D1349">
            <v>1</v>
          </cell>
          <cell r="E1349">
            <v>33663</v>
          </cell>
        </row>
        <row r="1350">
          <cell r="A1350" t="str">
            <v>1-13-60</v>
          </cell>
          <cell r="B1350" t="str">
            <v>Adaptador bajante PVC agua lluvia cuadrado 3 x 3</v>
          </cell>
          <cell r="C1350" t="str">
            <v>Un</v>
          </cell>
          <cell r="D1350">
            <v>1</v>
          </cell>
          <cell r="E1350">
            <v>11495</v>
          </cell>
        </row>
        <row r="1351">
          <cell r="A1351" t="str">
            <v>1-13-61</v>
          </cell>
          <cell r="B1351" t="str">
            <v>Sistema séptico domiciliario 2000 lt</v>
          </cell>
          <cell r="C1351" t="str">
            <v>Un</v>
          </cell>
          <cell r="D1351">
            <v>1</v>
          </cell>
          <cell r="E1351">
            <v>6122704</v>
          </cell>
        </row>
        <row r="1352">
          <cell r="A1352" t="str">
            <v>1-13-62</v>
          </cell>
          <cell r="B1352" t="str">
            <v>Sistema séptico domiciliario prefabricado 4000 lt</v>
          </cell>
          <cell r="C1352" t="str">
            <v>Un</v>
          </cell>
          <cell r="D1352">
            <v>1</v>
          </cell>
          <cell r="E1352">
            <v>13440958</v>
          </cell>
        </row>
        <row r="1353">
          <cell r="A1353" t="str">
            <v>1-13-63</v>
          </cell>
          <cell r="B1353" t="str">
            <v>Trampa de grasa 250 lt</v>
          </cell>
          <cell r="C1353" t="str">
            <v>Un</v>
          </cell>
          <cell r="D1353">
            <v>1</v>
          </cell>
          <cell r="E1353">
            <v>538472</v>
          </cell>
        </row>
        <row r="1354">
          <cell r="A1354" t="str">
            <v>1-13-64</v>
          </cell>
          <cell r="B1354" t="str">
            <v>Mantenimiento de pozos sépticos para baterías de 3 unidades</v>
          </cell>
          <cell r="C1354" t="str">
            <v>Un</v>
          </cell>
          <cell r="D1354">
            <v>1</v>
          </cell>
          <cell r="E1354">
            <v>259239</v>
          </cell>
        </row>
        <row r="1355">
          <cell r="A1355" t="str">
            <v>1 - 14 ELEMENTOS ELÉCTRICOS</v>
          </cell>
          <cell r="B1355">
            <v>0</v>
          </cell>
          <cell r="C1355">
            <v>0</v>
          </cell>
          <cell r="D1355">
            <v>0</v>
          </cell>
          <cell r="E1355">
            <v>0</v>
          </cell>
        </row>
        <row r="1356">
          <cell r="A1356" t="str">
            <v>1-14-01</v>
          </cell>
          <cell r="B1356" t="str">
            <v>Tablero monofásico 6 circuitos con barraje de 75 A, barrajes de neutro y tierra. Incluye una protección de 1 x 20 A 10 KA. Empotrado</v>
          </cell>
          <cell r="C1356" t="str">
            <v>Un</v>
          </cell>
          <cell r="D1356">
            <v>1</v>
          </cell>
          <cell r="E1356">
            <v>131047</v>
          </cell>
        </row>
        <row r="1357">
          <cell r="A1357" t="str">
            <v>1-14-02</v>
          </cell>
          <cell r="B1357" t="str">
            <v>Tablero bifásico 4 circuitos con barraje de 75 A, barrajes de neutro y tierra. Incluye una protección de 1 x 20 A 10 KA. Empotrado</v>
          </cell>
          <cell r="C1357" t="str">
            <v>Un</v>
          </cell>
          <cell r="D1357">
            <v>1</v>
          </cell>
          <cell r="E1357">
            <v>125807</v>
          </cell>
        </row>
        <row r="1358">
          <cell r="A1358" t="str">
            <v>1-14-03</v>
          </cell>
          <cell r="B1358" t="str">
            <v>Tablero bifásico 8 circuitos con barrajes de 125 A, barrajes de neutro y tierra, chapa. Incluye una protección de 2 x 20 A 10 KA y una protección de 1 x 20 A 10 KA. Empotrado</v>
          </cell>
          <cell r="C1358" t="str">
            <v>Un</v>
          </cell>
          <cell r="D1358">
            <v>1</v>
          </cell>
          <cell r="E1358">
            <v>223885</v>
          </cell>
        </row>
        <row r="1359">
          <cell r="A1359" t="str">
            <v>1-14-04</v>
          </cell>
          <cell r="B1359" t="str">
            <v>Tablero trifásico 12  circuitos con barraje de 200 A, barrajes de neutro y tierra, puerta y chapa. Incluye una protección de 3 x 20 A 10 KA, una protección de 2 x 20 A 10 KA y una protección de 1 x 20 A 10 KA. Empotrado</v>
          </cell>
          <cell r="C1359" t="str">
            <v>Un</v>
          </cell>
          <cell r="D1359">
            <v>1</v>
          </cell>
          <cell r="E1359">
            <v>403809</v>
          </cell>
        </row>
        <row r="1360">
          <cell r="A1360" t="str">
            <v>1-14-05</v>
          </cell>
          <cell r="B1360" t="str">
            <v>Tablero trifásico 18 circuitos con barraje de 200 A, barrajes de neutro y tierra, puerta y chapa. Incluye una protección de 3 x 20 A 10 KA, una protección de 2 x 20 A 10 KA y una protección de 1 x 20 A 10 KA. Empotrado</v>
          </cell>
          <cell r="C1360" t="str">
            <v>Un</v>
          </cell>
          <cell r="D1360">
            <v>1</v>
          </cell>
          <cell r="E1360">
            <v>468682</v>
          </cell>
        </row>
        <row r="1361">
          <cell r="A1361" t="str">
            <v>1-14-06</v>
          </cell>
          <cell r="B1361" t="str">
            <v>Tablero trifásico 24 circuitos con barraje de 200 A,  barrajes de neutro y tierra, puerta y chapa. Incluye una protección de 3 x 30 A 10 KA, una de 3 x 20 A 10 KA, una protección de 2 x 20 A 10 KA y una protección de 1 x 20 A 10 KA. Empotrado</v>
          </cell>
          <cell r="C1361" t="str">
            <v>Un</v>
          </cell>
          <cell r="D1361">
            <v>1</v>
          </cell>
          <cell r="E1361">
            <v>618450</v>
          </cell>
        </row>
        <row r="1362">
          <cell r="A1362" t="str">
            <v>1-14-07</v>
          </cell>
          <cell r="B1362" t="str">
            <v>Salida interruptor sencillo cable Cu # 12 THHN AWG, tubería PVC 1/2" longitud promedio 4,5 m</v>
          </cell>
          <cell r="C1362" t="str">
            <v>Un</v>
          </cell>
          <cell r="D1362">
            <v>1</v>
          </cell>
          <cell r="E1362">
            <v>256154</v>
          </cell>
        </row>
        <row r="1363">
          <cell r="A1363" t="str">
            <v>1-14-08</v>
          </cell>
          <cell r="B1363" t="str">
            <v>Salida interruptor sencillo cable Cu # 12 HFFR LS, tubería PVC 1/2" longitud promedio 4,5 m</v>
          </cell>
          <cell r="C1363" t="str">
            <v>Un</v>
          </cell>
          <cell r="D1363">
            <v>1</v>
          </cell>
          <cell r="E1363">
            <v>248528</v>
          </cell>
        </row>
        <row r="1364">
          <cell r="A1364" t="str">
            <v>1-14-09</v>
          </cell>
          <cell r="B1364" t="str">
            <v>Salida interruptor doble cable Cu # 12 THHN AWG, tubería PVC 1/2"  longitud promedio 4,5 m</v>
          </cell>
          <cell r="C1364" t="str">
            <v>Un</v>
          </cell>
          <cell r="D1364">
            <v>1</v>
          </cell>
          <cell r="E1364">
            <v>329769</v>
          </cell>
        </row>
        <row r="1365">
          <cell r="A1365" t="str">
            <v>1-14-10</v>
          </cell>
          <cell r="B1365" t="str">
            <v>Salida interruptor doble cable Cu # 12 HFFR LS, tubería PVC 1/2"  longitud promedio 4,5 m</v>
          </cell>
          <cell r="C1365" t="str">
            <v>Un</v>
          </cell>
          <cell r="D1365">
            <v>1</v>
          </cell>
          <cell r="E1365">
            <v>264202</v>
          </cell>
        </row>
        <row r="1366">
          <cell r="A1366" t="str">
            <v>1-14-11</v>
          </cell>
          <cell r="B1366" t="str">
            <v>Salida interruptor triple cable Cu # 12 THHN AWG, tubería PVC 1/2"  longitud promedio 4,5 m</v>
          </cell>
          <cell r="C1366" t="str">
            <v>Un</v>
          </cell>
          <cell r="D1366">
            <v>1</v>
          </cell>
          <cell r="E1366">
            <v>289602</v>
          </cell>
        </row>
        <row r="1367">
          <cell r="A1367" t="str">
            <v>1-14-12</v>
          </cell>
          <cell r="B1367" t="str">
            <v>Salida interruptor triple cable Cu # 12 HFFR LS, tubería PVC 1/2"  longitud promedio 4,5 m</v>
          </cell>
          <cell r="C1367" t="str">
            <v>Un</v>
          </cell>
          <cell r="D1367">
            <v>1</v>
          </cell>
          <cell r="E1367">
            <v>278304</v>
          </cell>
        </row>
        <row r="1368">
          <cell r="A1368" t="str">
            <v>1-14-13</v>
          </cell>
          <cell r="B1368" t="str">
            <v>Salida interruptor conmutable sencillo cable Cu # 12 THHN AWG, tubería PVC 1/2"  longitud promedio 4,5 m</v>
          </cell>
          <cell r="C1368" t="str">
            <v>Un</v>
          </cell>
          <cell r="D1368">
            <v>1</v>
          </cell>
          <cell r="E1368">
            <v>288745</v>
          </cell>
        </row>
        <row r="1369">
          <cell r="A1369" t="str">
            <v>1-14-14</v>
          </cell>
          <cell r="B1369" t="str">
            <v>Salida toma doble polo a tierra cable Cu # 12 THHN AWG, tubería PVC 1/2" longitud promedio 6 m</v>
          </cell>
          <cell r="C1369" t="str">
            <v>Un</v>
          </cell>
          <cell r="D1369">
            <v>1</v>
          </cell>
          <cell r="E1369">
            <v>300076</v>
          </cell>
        </row>
        <row r="1370">
          <cell r="A1370" t="str">
            <v>1-14-15</v>
          </cell>
          <cell r="B1370" t="str">
            <v>Salida toma doble polo a tierra cable Cu # 12 THHN AWG,  tubería conduit EMT 3/4" longitud promedio 6 m</v>
          </cell>
          <cell r="C1370" t="str">
            <v>Un</v>
          </cell>
          <cell r="D1370">
            <v>1</v>
          </cell>
          <cell r="E1370">
            <v>352375</v>
          </cell>
        </row>
        <row r="1371">
          <cell r="A1371" t="str">
            <v>1-14-16</v>
          </cell>
          <cell r="B1371" t="str">
            <v>Salida toma doble tipo GFCI cable Cu # 12 THHN AWG, tubería PVC 1/2" longitud promedio 6 m</v>
          </cell>
          <cell r="C1371" t="str">
            <v>Un</v>
          </cell>
          <cell r="D1371">
            <v>1</v>
          </cell>
          <cell r="E1371">
            <v>341485</v>
          </cell>
        </row>
        <row r="1372">
          <cell r="A1372" t="str">
            <v>1-14-17</v>
          </cell>
          <cell r="B1372" t="str">
            <v>Salida para A.A. toma 208 V, 4 hilos, cable Cu # 12 THHN AWG, Tubería conduit PVC 3/4" longitud promedio 6 m</v>
          </cell>
          <cell r="C1372" t="str">
            <v>Un</v>
          </cell>
          <cell r="D1372">
            <v>1</v>
          </cell>
          <cell r="E1372">
            <v>178456</v>
          </cell>
        </row>
        <row r="1373">
          <cell r="A1373" t="str">
            <v>1-14-18</v>
          </cell>
          <cell r="B1373" t="str">
            <v>Salida lámpara hermética 2 x 32 W, cable Cu # 12 THHN AWG, tubería PVC 1/2" longitud promedio 6 m. Incluye toma doble polo a tierra, clavija y cable encauchetado 3 x 12 AWG</v>
          </cell>
          <cell r="C1373" t="str">
            <v>Un</v>
          </cell>
          <cell r="D1373">
            <v>1</v>
          </cell>
          <cell r="E1373">
            <v>1553301</v>
          </cell>
        </row>
        <row r="1374">
          <cell r="A1374" t="str">
            <v>1-14-19</v>
          </cell>
          <cell r="B1374" t="str">
            <v>Alambrón de Al 8 mm para apantallamiento, incluye accesorios de soporte y fijación</v>
          </cell>
          <cell r="C1374" t="str">
            <v>M</v>
          </cell>
          <cell r="D1374">
            <v>1</v>
          </cell>
          <cell r="E1374">
            <v>42756</v>
          </cell>
        </row>
        <row r="1375">
          <cell r="A1375" t="str">
            <v>1-14-20</v>
          </cell>
          <cell r="B1375" t="str">
            <v>Bajante con tubo galvanizado, cable Cu 1/0, tubería conduit IMC 3/4" soportada en perfil chanel 4 x 2"</v>
          </cell>
          <cell r="C1375" t="str">
            <v>M</v>
          </cell>
          <cell r="D1375">
            <v>1</v>
          </cell>
          <cell r="E1375">
            <v>0</v>
          </cell>
        </row>
        <row r="1376">
          <cell r="A1376" t="str">
            <v>1-14-21</v>
          </cell>
          <cell r="B1376" t="str">
            <v>Caja de transición sistema de apantallamiento</v>
          </cell>
          <cell r="C1376" t="str">
            <v>Un</v>
          </cell>
          <cell r="D1376">
            <v>1</v>
          </cell>
          <cell r="E1376">
            <v>79841</v>
          </cell>
        </row>
        <row r="1377">
          <cell r="A1377" t="str">
            <v>1-14-22</v>
          </cell>
          <cell r="B1377" t="str">
            <v>Cable Cu desnudo 1/0 anillo inferior sistema de apantallamiento, brecha 0,3 m ancho por 0,7 m profundidad</v>
          </cell>
          <cell r="C1377" t="str">
            <v>M</v>
          </cell>
          <cell r="D1377">
            <v>1</v>
          </cell>
          <cell r="E1377">
            <v>46490</v>
          </cell>
        </row>
        <row r="1378">
          <cell r="A1378" t="str">
            <v>1-14-23</v>
          </cell>
          <cell r="B1378" t="str">
            <v>Puesta a tierra con varilla de cobre 5/8 x 2,4 m, tubería IMC 1/2 x 3 m, incluye soldadura exotérmica 115 gr</v>
          </cell>
          <cell r="C1378" t="str">
            <v>Un</v>
          </cell>
          <cell r="D1378">
            <v>1</v>
          </cell>
          <cell r="E1378">
            <v>0</v>
          </cell>
        </row>
        <row r="1379">
          <cell r="A1379" t="str">
            <v>1-14-24</v>
          </cell>
          <cell r="B1379" t="str">
            <v>Soldadura exotérmicas 115gr, suministro y aplicación</v>
          </cell>
          <cell r="C1379" t="str">
            <v>Un</v>
          </cell>
          <cell r="D1379">
            <v>1</v>
          </cell>
          <cell r="E1379">
            <v>0</v>
          </cell>
        </row>
        <row r="1380">
          <cell r="A1380" t="str">
            <v>1-14-25</v>
          </cell>
          <cell r="B1380" t="str">
            <v>Proyector RRA 400 W MH, incluye bombillo y Accesorios de fijación</v>
          </cell>
          <cell r="C1380" t="str">
            <v>Un</v>
          </cell>
          <cell r="D1380">
            <v>1</v>
          </cell>
          <cell r="E1380">
            <v>0</v>
          </cell>
        </row>
        <row r="1381">
          <cell r="A1381" t="str">
            <v>1-14-26</v>
          </cell>
          <cell r="B1381" t="str">
            <v>Proyector 2500 W MH, incluye bombillo y Accesorios de fijación</v>
          </cell>
          <cell r="C1381" t="str">
            <v>Un</v>
          </cell>
          <cell r="D1381">
            <v>1</v>
          </cell>
          <cell r="E1381">
            <v>0</v>
          </cell>
        </row>
        <row r="1382">
          <cell r="A1382" t="str">
            <v>1-14-27</v>
          </cell>
          <cell r="B1382" t="str">
            <v xml:space="preserve">Percha pesada de un puesto incluye aislador tipo carrete </v>
          </cell>
          <cell r="C1382" t="str">
            <v>Un</v>
          </cell>
          <cell r="D1382">
            <v>1</v>
          </cell>
          <cell r="E1382">
            <v>40690</v>
          </cell>
        </row>
        <row r="1383">
          <cell r="A1383" t="str">
            <v>1-14-28</v>
          </cell>
          <cell r="B1383" t="str">
            <v>Conector de perforación de aislamiento JZ2- 95 para cable Nº 4</v>
          </cell>
          <cell r="C1383" t="str">
            <v>Un</v>
          </cell>
          <cell r="D1383">
            <v>1</v>
          </cell>
          <cell r="E1383">
            <v>40671</v>
          </cell>
        </row>
        <row r="1384">
          <cell r="A1384" t="str">
            <v>1-14-29</v>
          </cell>
          <cell r="B1384" t="str">
            <v>Cable cobre trenzado o concéntrico 2 x 8 + 8</v>
          </cell>
          <cell r="C1384" t="str">
            <v>M</v>
          </cell>
          <cell r="D1384">
            <v>1</v>
          </cell>
          <cell r="E1384">
            <v>44158</v>
          </cell>
        </row>
        <row r="1385">
          <cell r="A1385" t="str">
            <v>1-14-30</v>
          </cell>
          <cell r="B1385" t="str">
            <v xml:space="preserve">Medidor trifilar de 15/60 A neutro incorporado, demanda sencilla,  electrónico. Incluye canalización y caja metálica tipo intemperie </v>
          </cell>
          <cell r="C1385" t="str">
            <v>Un</v>
          </cell>
          <cell r="D1385">
            <v>1</v>
          </cell>
          <cell r="E1385">
            <v>90230603</v>
          </cell>
        </row>
        <row r="1386">
          <cell r="A1386" t="str">
            <v>1-14-31</v>
          </cell>
          <cell r="B1386" t="str">
            <v>Canalización en tubería PVC 1"</v>
          </cell>
          <cell r="C1386" t="str">
            <v>M</v>
          </cell>
          <cell r="D1386">
            <v>1</v>
          </cell>
          <cell r="E1386">
            <v>390569</v>
          </cell>
        </row>
        <row r="1387">
          <cell r="A1387" t="str">
            <v>1-14-32</v>
          </cell>
          <cell r="B1387" t="str">
            <v>Circuito en cable 3x8 HFFR LS</v>
          </cell>
          <cell r="C1387" t="str">
            <v>M</v>
          </cell>
          <cell r="D1387">
            <v>1</v>
          </cell>
          <cell r="E1387">
            <v>24071</v>
          </cell>
        </row>
        <row r="1388">
          <cell r="A1388" t="str">
            <v>1-14-33</v>
          </cell>
          <cell r="B1388" t="str">
            <v>Canalización en tubería PVC 1/2"</v>
          </cell>
          <cell r="C1388" t="str">
            <v>M</v>
          </cell>
          <cell r="D1388">
            <v>1</v>
          </cell>
          <cell r="E1388">
            <v>12243</v>
          </cell>
        </row>
        <row r="1389">
          <cell r="A1389" t="str">
            <v>1-14-34</v>
          </cell>
          <cell r="B1389" t="str">
            <v>Circuito en cable 3 x 12 HFFR LS</v>
          </cell>
          <cell r="C1389" t="str">
            <v>M</v>
          </cell>
          <cell r="D1389">
            <v>1</v>
          </cell>
          <cell r="E1389">
            <v>10759</v>
          </cell>
        </row>
        <row r="1390">
          <cell r="A1390" t="str">
            <v>1-14-35</v>
          </cell>
          <cell r="B1390" t="str">
            <v xml:space="preserve">Canalización en cielo tubería PVC 1/2"SCH 40 </v>
          </cell>
          <cell r="C1390" t="str">
            <v>M</v>
          </cell>
          <cell r="D1390">
            <v>1</v>
          </cell>
          <cell r="E1390">
            <v>9949</v>
          </cell>
        </row>
        <row r="1391">
          <cell r="A1391" t="str">
            <v>1-14-36</v>
          </cell>
          <cell r="B1391" t="str">
            <v>Salida toma doble polo a tierra cable Cu # 12 HFFR LS, tubería PVC 1/2" longitud promedio 6 m</v>
          </cell>
          <cell r="C1391" t="str">
            <v>Un</v>
          </cell>
          <cell r="D1391">
            <v>1</v>
          </cell>
          <cell r="E1391">
            <v>279531</v>
          </cell>
        </row>
        <row r="1392">
          <cell r="A1392" t="str">
            <v>1-14-37</v>
          </cell>
          <cell r="B1392" t="str">
            <v>Salida toma doble tipo GFCI cable Cu # 12 HFFR LS, tubería PVC 1/2" longitud promedio 6 m</v>
          </cell>
          <cell r="C1392" t="str">
            <v>Un</v>
          </cell>
          <cell r="D1392">
            <v>1</v>
          </cell>
          <cell r="E1392">
            <v>319902</v>
          </cell>
        </row>
        <row r="1393">
          <cell r="A1393" t="str">
            <v>1-14-38</v>
          </cell>
          <cell r="B1393" t="str">
            <v>Salida interruptor sencillo cable Cu # 12 HFFR LS, tubería PVC 1/2" longitud promedio 4,5 m</v>
          </cell>
          <cell r="C1393" t="str">
            <v>Un</v>
          </cell>
          <cell r="D1393">
            <v>1</v>
          </cell>
          <cell r="E1393">
            <v>240746</v>
          </cell>
        </row>
        <row r="1394">
          <cell r="A1394" t="str">
            <v>1-14-39</v>
          </cell>
          <cell r="B1394" t="str">
            <v>Salida lámpara Panel Led Sobreponer 60x60 48 W, Cable Cu aislado # 12 HFFR LS, tubería PVC 1/2" longitud promedio 6 m. Incluye toma doble polo a tierra, clavija y cable encauchetado 3 x 12 AWG</v>
          </cell>
          <cell r="C1394" t="str">
            <v>Un</v>
          </cell>
          <cell r="D1394">
            <v>1</v>
          </cell>
          <cell r="E1394">
            <v>3563949</v>
          </cell>
        </row>
        <row r="1395">
          <cell r="A1395" t="str">
            <v xml:space="preserve"> 1 - 15 MANEJO AMBIENTAL Y REFORESTACIÓN</v>
          </cell>
          <cell r="B1395">
            <v>0</v>
          </cell>
          <cell r="C1395">
            <v>0</v>
          </cell>
          <cell r="D1395">
            <v>0</v>
          </cell>
          <cell r="E1395">
            <v>0</v>
          </cell>
        </row>
        <row r="1396">
          <cell r="A1396" t="str">
            <v>1-15-01</v>
          </cell>
          <cell r="B1396" t="str">
            <v>Trinchos en guadua h libre = 1,00 m</v>
          </cell>
          <cell r="C1396" t="str">
            <v>M</v>
          </cell>
          <cell r="D1396">
            <v>1</v>
          </cell>
          <cell r="E1396">
            <v>89797</v>
          </cell>
        </row>
        <row r="1397">
          <cell r="A1397" t="str">
            <v>1-15-02</v>
          </cell>
          <cell r="B1397" t="str">
            <v>Trinchos doble en guadua h libre = 1,00 m</v>
          </cell>
          <cell r="C1397" t="str">
            <v>M</v>
          </cell>
          <cell r="D1397">
            <v>1</v>
          </cell>
          <cell r="E1397">
            <v>140812</v>
          </cell>
        </row>
        <row r="1398">
          <cell r="A1398" t="str">
            <v>1-15-03</v>
          </cell>
          <cell r="B1398" t="str">
            <v>Trinchos en esterilla h libre = 0,60 m</v>
          </cell>
          <cell r="C1398" t="str">
            <v>M</v>
          </cell>
          <cell r="D1398">
            <v>1</v>
          </cell>
          <cell r="E1398">
            <v>45738</v>
          </cell>
        </row>
        <row r="1399">
          <cell r="A1399" t="str">
            <v>1-15-04</v>
          </cell>
          <cell r="B1399" t="str">
            <v>Trinchos en cañabrava</v>
          </cell>
          <cell r="C1399" t="str">
            <v>M</v>
          </cell>
          <cell r="D1399">
            <v>1</v>
          </cell>
          <cell r="E1399">
            <v>99865</v>
          </cell>
        </row>
        <row r="1400">
          <cell r="A1400" t="str">
            <v>1-15-05</v>
          </cell>
          <cell r="B1400" t="str">
            <v>Cerramiento en poste de madera 4 hilos de alambre de púas</v>
          </cell>
          <cell r="C1400" t="str">
            <v>M</v>
          </cell>
          <cell r="D1400">
            <v>1</v>
          </cell>
          <cell r="E1400">
            <v>41636</v>
          </cell>
        </row>
        <row r="1401">
          <cell r="A1401" t="str">
            <v>1-15-06</v>
          </cell>
          <cell r="B1401" t="str">
            <v>Barrera viva</v>
          </cell>
          <cell r="C1401" t="str">
            <v>M</v>
          </cell>
          <cell r="D1401">
            <v>1</v>
          </cell>
          <cell r="E1401">
            <v>56139</v>
          </cell>
        </row>
        <row r="1402">
          <cell r="A1402" t="str">
            <v>1-15-07</v>
          </cell>
          <cell r="B1402" t="str">
            <v>Cerca viva (planta cada 2.5 m) nacedero, carey, leucaena, matarratón</v>
          </cell>
          <cell r="C1402" t="str">
            <v>M</v>
          </cell>
          <cell r="D1402">
            <v>1</v>
          </cell>
          <cell r="E1402">
            <v>8004</v>
          </cell>
        </row>
        <row r="1403">
          <cell r="A1403" t="str">
            <v>1-15-08</v>
          </cell>
          <cell r="B1403" t="str">
            <v>Cerca viva (planta cada 3 m) especies diferentes</v>
          </cell>
          <cell r="C1403" t="str">
            <v>M</v>
          </cell>
          <cell r="D1403">
            <v>1</v>
          </cell>
          <cell r="E1403">
            <v>5508</v>
          </cell>
        </row>
        <row r="1404">
          <cell r="A1404" t="str">
            <v>1-15-09</v>
          </cell>
          <cell r="B1404" t="str">
            <v>Cerca viva (planta cada 4 m) especies diferentes</v>
          </cell>
          <cell r="C1404" t="str">
            <v>M</v>
          </cell>
          <cell r="D1404">
            <v>1</v>
          </cell>
          <cell r="E1404">
            <v>5037</v>
          </cell>
        </row>
        <row r="1405">
          <cell r="A1405" t="str">
            <v>1-15-10</v>
          </cell>
          <cell r="B1405" t="str">
            <v>Cerca viva (planta cada 5 m) especies diferentes</v>
          </cell>
          <cell r="C1405" t="str">
            <v>M</v>
          </cell>
          <cell r="D1405">
            <v>1</v>
          </cell>
          <cell r="E1405">
            <v>4460</v>
          </cell>
        </row>
        <row r="1406">
          <cell r="A1406" t="str">
            <v>1-15-11</v>
          </cell>
          <cell r="B1406" t="str">
            <v>Cerca viva (planta cada 5 m) vainillo, guayacán, acacia, eucalipto</v>
          </cell>
          <cell r="C1406" t="str">
            <v>M</v>
          </cell>
          <cell r="D1406">
            <v>1</v>
          </cell>
          <cell r="E1406">
            <v>3786</v>
          </cell>
        </row>
        <row r="1407">
          <cell r="A1407" t="str">
            <v>1-15-12</v>
          </cell>
          <cell r="B1407" t="str">
            <v>Barrera viva doble con vetiver, limoncillo, lirio y afines</v>
          </cell>
          <cell r="C1407" t="str">
            <v>M</v>
          </cell>
          <cell r="D1407">
            <v>1</v>
          </cell>
          <cell r="E1407">
            <v>84683</v>
          </cell>
        </row>
        <row r="1408">
          <cell r="A1408" t="str">
            <v>1-15-13</v>
          </cell>
          <cell r="B1408" t="str">
            <v>Barrera viva triple con vetiver, limoncillo, lirio y afines</v>
          </cell>
          <cell r="C1408" t="str">
            <v>M</v>
          </cell>
          <cell r="D1408">
            <v>1</v>
          </cell>
          <cell r="E1408">
            <v>124683</v>
          </cell>
        </row>
        <row r="1409">
          <cell r="A1409" t="str">
            <v>1-15-14</v>
          </cell>
          <cell r="B1409" t="str">
            <v>Mateado</v>
          </cell>
          <cell r="C1409" t="str">
            <v>M2</v>
          </cell>
          <cell r="D1409">
            <v>1</v>
          </cell>
          <cell r="E1409">
            <v>17907</v>
          </cell>
        </row>
        <row r="1410">
          <cell r="A1410" t="str">
            <v xml:space="preserve"> 1 - 16 VARIOS</v>
          </cell>
          <cell r="B1410">
            <v>0</v>
          </cell>
          <cell r="C1410">
            <v>0</v>
          </cell>
          <cell r="D1410">
            <v>0</v>
          </cell>
          <cell r="E1410">
            <v>0</v>
          </cell>
        </row>
        <row r="1411">
          <cell r="A1411" t="str">
            <v>1-16-01</v>
          </cell>
          <cell r="B1411" t="str">
            <v>Polietileno negro C 4 a = 3 m</v>
          </cell>
          <cell r="C1411" t="str">
            <v>M2</v>
          </cell>
          <cell r="D1411">
            <v>1</v>
          </cell>
          <cell r="E1411">
            <v>4064</v>
          </cell>
        </row>
        <row r="1412">
          <cell r="A1412" t="str">
            <v>1-16-02</v>
          </cell>
          <cell r="B1412" t="str">
            <v>Cinta antideslizante de 25 mm</v>
          </cell>
          <cell r="C1412" t="str">
            <v>M</v>
          </cell>
          <cell r="D1412">
            <v>1</v>
          </cell>
          <cell r="E1412">
            <v>10862</v>
          </cell>
        </row>
        <row r="1413">
          <cell r="A1413" t="str">
            <v>1-16-03</v>
          </cell>
          <cell r="B1413" t="str">
            <v>Suministro y colocación de papel de colgadura</v>
          </cell>
          <cell r="C1413" t="str">
            <v>M2</v>
          </cell>
          <cell r="D1413">
            <v>1</v>
          </cell>
          <cell r="E1413">
            <v>63222</v>
          </cell>
        </row>
        <row r="1414">
          <cell r="A1414" t="str">
            <v>1-16-04</v>
          </cell>
          <cell r="B1414" t="str">
            <v>Concertina d = 18" 33 espirales por rollo con e = 100 mm</v>
          </cell>
          <cell r="C1414" t="str">
            <v>M</v>
          </cell>
          <cell r="D1414">
            <v>1</v>
          </cell>
          <cell r="E1414">
            <v>7824</v>
          </cell>
        </row>
        <row r="1415">
          <cell r="A1415" t="str">
            <v>1-16-05</v>
          </cell>
          <cell r="B1415" t="str">
            <v>Tablero de mortero 1:3, incluye estuco y pintura verde óptico</v>
          </cell>
          <cell r="C1415" t="str">
            <v>M2</v>
          </cell>
          <cell r="D1415">
            <v>1</v>
          </cell>
          <cell r="E1415">
            <v>82516</v>
          </cell>
        </row>
        <row r="1416">
          <cell r="A1416" t="str">
            <v>1-16-06</v>
          </cell>
          <cell r="B1416" t="str">
            <v>Tablero melamínico de 2,40 x 1,20 m base en tablex de 2 cm para marcador seco, incluye marco en cedro y ticero en madera, instalado</v>
          </cell>
          <cell r="C1416" t="str">
            <v>Un</v>
          </cell>
          <cell r="D1416">
            <v>1</v>
          </cell>
          <cell r="E1416">
            <v>439900</v>
          </cell>
        </row>
        <row r="1417">
          <cell r="A1417" t="str">
            <v>1-16-07</v>
          </cell>
          <cell r="B1417" t="str">
            <v>Ticero de concreto de 20,7 Mpa, incluye refuerzo</v>
          </cell>
          <cell r="C1417" t="str">
            <v>M</v>
          </cell>
          <cell r="D1417">
            <v>1</v>
          </cell>
          <cell r="E1417">
            <v>64050</v>
          </cell>
        </row>
        <row r="1418">
          <cell r="A1418" t="str">
            <v>1-16-08</v>
          </cell>
          <cell r="B1418" t="str">
            <v>Anclaje epóxico para 1/2" profundidad 0,15 m</v>
          </cell>
          <cell r="C1418" t="str">
            <v>Un</v>
          </cell>
          <cell r="D1418">
            <v>1</v>
          </cell>
          <cell r="E1418">
            <v>13486</v>
          </cell>
        </row>
        <row r="1419">
          <cell r="A1419" t="str">
            <v>1-16-09</v>
          </cell>
          <cell r="B1419" t="str">
            <v>Anclaje epóxico para 3/4" profundidad 0,15 m</v>
          </cell>
          <cell r="C1419" t="str">
            <v>Un</v>
          </cell>
          <cell r="D1419">
            <v>1</v>
          </cell>
          <cell r="E1419">
            <v>18171</v>
          </cell>
        </row>
        <row r="1420">
          <cell r="A1420" t="str">
            <v>1-16-10</v>
          </cell>
          <cell r="B1420" t="str">
            <v>Anclaje epóxico para 1" profundidad 0,15 m</v>
          </cell>
          <cell r="C1420" t="str">
            <v>Un</v>
          </cell>
          <cell r="D1420">
            <v>1</v>
          </cell>
          <cell r="E1420">
            <v>33774</v>
          </cell>
        </row>
        <row r="1421">
          <cell r="A1421" t="str">
            <v>1-16-11</v>
          </cell>
          <cell r="B1421" t="str">
            <v>Tablero de baloncesto y arquería de microfútbol, incluye armazón metálico, tablero, aro, mallas e instalación (norte y sur)</v>
          </cell>
          <cell r="C1421" t="str">
            <v>Un</v>
          </cell>
          <cell r="D1421">
            <v>1</v>
          </cell>
          <cell r="E1421">
            <v>12106997</v>
          </cell>
        </row>
        <row r="1422">
          <cell r="A1422" t="str">
            <v>1-16-12</v>
          </cell>
          <cell r="B1422" t="str">
            <v>Tablero de baloncesto acrílico, incluye armazón metálico, aro, malla e instalación</v>
          </cell>
          <cell r="C1422" t="str">
            <v>Un</v>
          </cell>
          <cell r="D1422">
            <v>1</v>
          </cell>
          <cell r="E1422">
            <v>2006034</v>
          </cell>
        </row>
        <row r="1423">
          <cell r="A1423" t="str">
            <v>1-16-13</v>
          </cell>
          <cell r="B1423" t="str">
            <v>Aro para baloncesto, incluye malla e instalación</v>
          </cell>
          <cell r="C1423" t="str">
            <v>Un</v>
          </cell>
          <cell r="D1423">
            <v>1</v>
          </cell>
          <cell r="E1423">
            <v>189851</v>
          </cell>
        </row>
        <row r="1424">
          <cell r="A1424" t="str">
            <v>1-16-14</v>
          </cell>
          <cell r="B1424" t="str">
            <v>Acrílico para lámpara slin line de 0,60 x 1,20 m</v>
          </cell>
          <cell r="C1424" t="str">
            <v>Un</v>
          </cell>
          <cell r="D1424">
            <v>1</v>
          </cell>
          <cell r="E1424">
            <v>90164</v>
          </cell>
        </row>
        <row r="1425">
          <cell r="A1425" t="str">
            <v>1-16-15</v>
          </cell>
          <cell r="B1425" t="str">
            <v>Reja panal de abeja de 0,60 x 1,20 m</v>
          </cell>
          <cell r="C1425" t="str">
            <v>M2</v>
          </cell>
          <cell r="D1425">
            <v>1</v>
          </cell>
          <cell r="E1425">
            <v>128482</v>
          </cell>
        </row>
        <row r="1426">
          <cell r="A1426" t="str">
            <v>1-16-16</v>
          </cell>
          <cell r="B1426" t="str">
            <v>Programa salud ocupacional</v>
          </cell>
          <cell r="C1426" t="str">
            <v>Un</v>
          </cell>
          <cell r="D1426">
            <v>1</v>
          </cell>
          <cell r="E1426">
            <v>38604160</v>
          </cell>
        </row>
        <row r="1427">
          <cell r="A1427" t="str">
            <v>1-16-17</v>
          </cell>
          <cell r="B1427" t="str">
            <v>Profesional en salud ocupacional</v>
          </cell>
          <cell r="C1427" t="str">
            <v>Mes</v>
          </cell>
          <cell r="D1427">
            <v>1</v>
          </cell>
          <cell r="E1427">
            <v>4825520</v>
          </cell>
        </row>
        <row r="1428">
          <cell r="A1428" t="str">
            <v>1-16-18</v>
          </cell>
          <cell r="B1428" t="str">
            <v>Espejo de 4 mm biselado</v>
          </cell>
          <cell r="C1428" t="str">
            <v>M2</v>
          </cell>
          <cell r="D1428">
            <v>1</v>
          </cell>
          <cell r="E1428">
            <v>138182</v>
          </cell>
        </row>
        <row r="1429">
          <cell r="A1429" t="str">
            <v>1-16-19</v>
          </cell>
          <cell r="B1429" t="str">
            <v>Vidrio de 4 mm transparente</v>
          </cell>
          <cell r="C1429" t="str">
            <v>M2</v>
          </cell>
          <cell r="D1429">
            <v>1</v>
          </cell>
          <cell r="E1429">
            <v>40194</v>
          </cell>
        </row>
        <row r="1430">
          <cell r="A1430" t="str">
            <v>1-16-20</v>
          </cell>
          <cell r="B1430" t="str">
            <v>Vidrio de 4 mm esmerilado</v>
          </cell>
          <cell r="C1430" t="str">
            <v>M2</v>
          </cell>
          <cell r="D1430">
            <v>1</v>
          </cell>
          <cell r="E1430">
            <v>53279</v>
          </cell>
        </row>
        <row r="1431">
          <cell r="A1431" t="str">
            <v>2. VÍAS</v>
          </cell>
          <cell r="B1431">
            <v>0</v>
          </cell>
          <cell r="C1431">
            <v>0</v>
          </cell>
          <cell r="D1431">
            <v>0</v>
          </cell>
          <cell r="E1431">
            <v>0</v>
          </cell>
        </row>
        <row r="1432">
          <cell r="A1432" t="str">
            <v>2.- CONSTRUCCIÓN, MANTENIMIENTO Y MEJORAMIENTO DE VÍAS</v>
          </cell>
          <cell r="B1432">
            <v>0</v>
          </cell>
          <cell r="C1432">
            <v>0</v>
          </cell>
          <cell r="D1432">
            <v>0</v>
          </cell>
          <cell r="E1432">
            <v>0</v>
          </cell>
        </row>
        <row r="1433">
          <cell r="A1433" t="str">
            <v>2 - 01 PRELIMINARES</v>
          </cell>
          <cell r="B1433">
            <v>0</v>
          </cell>
          <cell r="C1433">
            <v>0</v>
          </cell>
          <cell r="D1433">
            <v>0</v>
          </cell>
          <cell r="E1433">
            <v>0</v>
          </cell>
        </row>
        <row r="1434">
          <cell r="A1434" t="str">
            <v>2-01-01</v>
          </cell>
          <cell r="B1434" t="str">
            <v>Localización y replanteo para pavimentación de vías (3 líneas, 3 instancias)</v>
          </cell>
          <cell r="C1434" t="str">
            <v>M</v>
          </cell>
          <cell r="D1434">
            <v>1</v>
          </cell>
          <cell r="E1434">
            <v>4323</v>
          </cell>
        </row>
        <row r="1435">
          <cell r="A1435" t="str">
            <v>2-01-03</v>
          </cell>
          <cell r="B1435" t="str">
            <v>Remoción de derrumbes</v>
          </cell>
          <cell r="C1435" t="str">
            <v>M3</v>
          </cell>
          <cell r="D1435">
            <v>1</v>
          </cell>
          <cell r="E1435">
            <v>6827</v>
          </cell>
        </row>
        <row r="1436">
          <cell r="A1436" t="str">
            <v>2-01-04</v>
          </cell>
          <cell r="B1436" t="str">
            <v>Rocería manual para cooperativas, incluye limpieza de obras de arte, retiro de sobrantes</v>
          </cell>
          <cell r="C1436" t="str">
            <v>Km</v>
          </cell>
          <cell r="D1436">
            <v>1</v>
          </cell>
          <cell r="E1436">
            <v>1353572</v>
          </cell>
        </row>
        <row r="1437">
          <cell r="A1437" t="str">
            <v>2-01-05</v>
          </cell>
          <cell r="B1437" t="str">
            <v>Rocería de taludes a = 3 m, incluye conformación de cunetas en tierra o limpieza de cunetas en contrato  y retiro manual de sobrantes</v>
          </cell>
          <cell r="C1437" t="str">
            <v>Km</v>
          </cell>
          <cell r="D1437">
            <v>1</v>
          </cell>
          <cell r="E1437">
            <v>873956</v>
          </cell>
        </row>
        <row r="1438">
          <cell r="A1438" t="str">
            <v>2-01-06</v>
          </cell>
          <cell r="B1438" t="str">
            <v>Desmonte y limpieza en bosque</v>
          </cell>
          <cell r="C1438" t="str">
            <v>Ha</v>
          </cell>
          <cell r="D1438">
            <v>1</v>
          </cell>
          <cell r="E1438">
            <v>2726730</v>
          </cell>
        </row>
        <row r="1439">
          <cell r="A1439" t="str">
            <v>2-01-07</v>
          </cell>
          <cell r="B1439" t="str">
            <v>Desmonte y limpieza en zonas no boscosas</v>
          </cell>
          <cell r="C1439" t="str">
            <v>Ha</v>
          </cell>
          <cell r="D1439">
            <v>1</v>
          </cell>
          <cell r="E1439">
            <v>105769</v>
          </cell>
        </row>
        <row r="1440">
          <cell r="A1440" t="str">
            <v>2-01-08</v>
          </cell>
          <cell r="B1440" t="str">
            <v>Corte de pavimento rígido con cortadora autopropulsada</v>
          </cell>
          <cell r="C1440" t="str">
            <v>M</v>
          </cell>
          <cell r="D1440">
            <v>1</v>
          </cell>
          <cell r="E1440">
            <v>5779</v>
          </cell>
        </row>
        <row r="1441">
          <cell r="A1441" t="str">
            <v>2-01-09</v>
          </cell>
          <cell r="B1441" t="str">
            <v>Corte de pavimento flexible con cortadora autopropulsada</v>
          </cell>
          <cell r="C1441" t="str">
            <v>M</v>
          </cell>
          <cell r="D1441">
            <v>1</v>
          </cell>
          <cell r="E1441">
            <v>4083</v>
          </cell>
        </row>
        <row r="1442">
          <cell r="A1442" t="str">
            <v>2-01-10</v>
          </cell>
          <cell r="B1442" t="str">
            <v>Demolición cono cámara</v>
          </cell>
          <cell r="C1442" t="str">
            <v>Un</v>
          </cell>
          <cell r="D1442">
            <v>1</v>
          </cell>
          <cell r="E1442">
            <v>80625</v>
          </cell>
        </row>
        <row r="1443">
          <cell r="A1443" t="str">
            <v>2-01-11</v>
          </cell>
          <cell r="B1443" t="str">
            <v>Demolición cuerpo cámara</v>
          </cell>
          <cell r="C1443" t="str">
            <v>M</v>
          </cell>
          <cell r="D1443">
            <v>1</v>
          </cell>
          <cell r="E1443">
            <v>134375</v>
          </cell>
        </row>
        <row r="1444">
          <cell r="A1444" t="str">
            <v>2-01-12</v>
          </cell>
          <cell r="B1444" t="str">
            <v>Demolición sardinel</v>
          </cell>
          <cell r="C1444" t="str">
            <v>M</v>
          </cell>
          <cell r="D1444">
            <v>1</v>
          </cell>
          <cell r="E1444">
            <v>6286</v>
          </cell>
        </row>
        <row r="1445">
          <cell r="A1445" t="str">
            <v>2-01-13</v>
          </cell>
          <cell r="B1445" t="str">
            <v>Demolición sumidero</v>
          </cell>
          <cell r="C1445" t="str">
            <v>Un</v>
          </cell>
          <cell r="D1445">
            <v>1</v>
          </cell>
          <cell r="E1445">
            <v>71322</v>
          </cell>
        </row>
        <row r="1446">
          <cell r="A1446" t="str">
            <v>2-01-14</v>
          </cell>
          <cell r="B1446" t="str">
            <v>Demolición de pavimento rígido</v>
          </cell>
          <cell r="C1446" t="str">
            <v>M2</v>
          </cell>
          <cell r="D1446">
            <v>1</v>
          </cell>
          <cell r="E1446">
            <v>13460</v>
          </cell>
        </row>
        <row r="1447">
          <cell r="A1447" t="str">
            <v>2-01-15</v>
          </cell>
          <cell r="B1447" t="str">
            <v>Demolición pavimento flexible manual e &gt; 0,07 m</v>
          </cell>
          <cell r="C1447" t="str">
            <v>M2</v>
          </cell>
          <cell r="D1447">
            <v>1</v>
          </cell>
          <cell r="E1447">
            <v>10336</v>
          </cell>
        </row>
        <row r="1448">
          <cell r="A1448" t="str">
            <v>2-01-16</v>
          </cell>
          <cell r="B1448" t="str">
            <v>Desarme de gaviones</v>
          </cell>
          <cell r="C1448" t="str">
            <v>M3</v>
          </cell>
          <cell r="D1448">
            <v>1</v>
          </cell>
          <cell r="E1448">
            <v>30637</v>
          </cell>
        </row>
        <row r="1449">
          <cell r="A1449" t="str">
            <v>2-01-17</v>
          </cell>
          <cell r="B1449" t="str">
            <v>Limpieza de alcantarillas (circular y de cajón),  incluye descole y retiro manual</v>
          </cell>
          <cell r="C1449" t="str">
            <v>Un</v>
          </cell>
          <cell r="D1449">
            <v>1</v>
          </cell>
          <cell r="E1449">
            <v>35972</v>
          </cell>
        </row>
        <row r="1450">
          <cell r="A1450" t="str">
            <v>2-01-18</v>
          </cell>
          <cell r="B1450" t="str">
            <v>Limpieza manual de cunetas revestidas  y canales en concreto (disipador, zanjas de coronación),  incluye retiro manual</v>
          </cell>
          <cell r="C1450" t="str">
            <v>M</v>
          </cell>
          <cell r="D1450">
            <v>1</v>
          </cell>
          <cell r="E1450">
            <v>2977</v>
          </cell>
        </row>
        <row r="1451">
          <cell r="A1451" t="str">
            <v>2-01-19</v>
          </cell>
          <cell r="B1451" t="str">
            <v>Desmonte de tubería de alcantarillado hasta 12"</v>
          </cell>
          <cell r="C1451" t="str">
            <v>M</v>
          </cell>
          <cell r="D1451">
            <v>1</v>
          </cell>
          <cell r="E1451">
            <v>7056</v>
          </cell>
        </row>
        <row r="1452">
          <cell r="A1452" t="str">
            <v>2-01-20</v>
          </cell>
          <cell r="B1452" t="str">
            <v>Remoción de alcantarillas</v>
          </cell>
          <cell r="C1452" t="str">
            <v>M</v>
          </cell>
          <cell r="D1452">
            <v>1</v>
          </cell>
          <cell r="E1452">
            <v>66624</v>
          </cell>
        </row>
        <row r="1453">
          <cell r="A1453" t="str">
            <v>2-01-21</v>
          </cell>
          <cell r="B1453" t="str">
            <v>Descapote y limpieza con máquina, incluye cargue manual</v>
          </cell>
          <cell r="C1453" t="str">
            <v>M2</v>
          </cell>
          <cell r="D1453">
            <v>1</v>
          </cell>
          <cell r="E1453">
            <v>3403</v>
          </cell>
        </row>
        <row r="1454">
          <cell r="A1454" t="str">
            <v>2-01-22</v>
          </cell>
          <cell r="B1454" t="str">
            <v>Remoción manual de derrumbes, no incluye retiro</v>
          </cell>
          <cell r="C1454" t="str">
            <v>M3</v>
          </cell>
          <cell r="D1454">
            <v>1</v>
          </cell>
          <cell r="E1454">
            <v>19846</v>
          </cell>
        </row>
        <row r="1455">
          <cell r="A1455" t="str">
            <v>2 -  02 EXPLANACIONES</v>
          </cell>
          <cell r="B1455">
            <v>0</v>
          </cell>
          <cell r="C1455">
            <v>0</v>
          </cell>
          <cell r="D1455">
            <v>0</v>
          </cell>
          <cell r="E1455">
            <v>0</v>
          </cell>
        </row>
        <row r="1456">
          <cell r="A1456" t="str">
            <v>2-02-01</v>
          </cell>
          <cell r="B1456" t="str">
            <v>Excavación sin clasificar de la explanación (mecánica)</v>
          </cell>
          <cell r="C1456" t="str">
            <v>M3</v>
          </cell>
          <cell r="D1456">
            <v>1</v>
          </cell>
          <cell r="E1456">
            <v>11914</v>
          </cell>
        </row>
        <row r="1457">
          <cell r="A1457" t="str">
            <v>2-02-02</v>
          </cell>
          <cell r="B1457" t="str">
            <v>Remoción mecánica de derrumbes, no incluye retiro</v>
          </cell>
          <cell r="C1457" t="str">
            <v>M3</v>
          </cell>
          <cell r="D1457">
            <v>1</v>
          </cell>
          <cell r="E1457">
            <v>9245</v>
          </cell>
        </row>
        <row r="1458">
          <cell r="A1458" t="str">
            <v>2-02-03</v>
          </cell>
          <cell r="B1458" t="str">
            <v>Corte en material común con máquina</v>
          </cell>
          <cell r="C1458" t="str">
            <v>M3</v>
          </cell>
          <cell r="D1458">
            <v>1</v>
          </cell>
          <cell r="E1458">
            <v>20276</v>
          </cell>
        </row>
        <row r="1459">
          <cell r="A1459" t="str">
            <v>2-02-04</v>
          </cell>
          <cell r="B1459" t="str">
            <v>Corte en conglomerado con máquina</v>
          </cell>
          <cell r="C1459" t="str">
            <v>M3</v>
          </cell>
          <cell r="D1459">
            <v>1</v>
          </cell>
          <cell r="E1459">
            <v>36267</v>
          </cell>
        </row>
        <row r="1460">
          <cell r="A1460" t="str">
            <v>2-02-05</v>
          </cell>
          <cell r="B1460" t="str">
            <v>Terraplén con material del sitio</v>
          </cell>
          <cell r="C1460" t="str">
            <v>M3</v>
          </cell>
          <cell r="D1460">
            <v>1</v>
          </cell>
          <cell r="E1460">
            <v>19239</v>
          </cell>
        </row>
        <row r="1461">
          <cell r="A1461" t="str">
            <v>2-02-06</v>
          </cell>
          <cell r="B1461" t="str">
            <v>Terraplén con material transportado (15 Km)</v>
          </cell>
          <cell r="C1461" t="str">
            <v>M3</v>
          </cell>
          <cell r="D1461">
            <v>1</v>
          </cell>
          <cell r="E1461">
            <v>77810</v>
          </cell>
        </row>
        <row r="1462">
          <cell r="A1462" t="str">
            <v>2-02-07</v>
          </cell>
          <cell r="B1462" t="str">
            <v>Muro en afirmado reforzado con geotextil</v>
          </cell>
          <cell r="C1462" t="str">
            <v>M3</v>
          </cell>
          <cell r="D1462">
            <v>1</v>
          </cell>
          <cell r="E1462">
            <v>131269</v>
          </cell>
        </row>
        <row r="1463">
          <cell r="A1463" t="str">
            <v>2-02-08</v>
          </cell>
          <cell r="B1463" t="str">
            <v>Muro en tierra reforzado con geotextil</v>
          </cell>
          <cell r="C1463" t="str">
            <v>M3</v>
          </cell>
          <cell r="D1463">
            <v>1</v>
          </cell>
          <cell r="E1463">
            <v>155167</v>
          </cell>
        </row>
        <row r="1464">
          <cell r="A1464" t="str">
            <v>2-02-09</v>
          </cell>
          <cell r="B1464" t="str">
            <v>Muro en tierra reforzado con geomalla</v>
          </cell>
          <cell r="C1464" t="str">
            <v>M3</v>
          </cell>
          <cell r="D1464">
            <v>1</v>
          </cell>
          <cell r="E1464">
            <v>71916</v>
          </cell>
        </row>
        <row r="1465">
          <cell r="A1465" t="str">
            <v>2-02-10</v>
          </cell>
          <cell r="B1465" t="str">
            <v>Protección de taludes con tierra orgánica</v>
          </cell>
          <cell r="C1465" t="str">
            <v>M2</v>
          </cell>
          <cell r="D1465">
            <v>1</v>
          </cell>
          <cell r="E1465">
            <v>21581</v>
          </cell>
        </row>
        <row r="1466">
          <cell r="A1466" t="str">
            <v>2-02-11</v>
          </cell>
          <cell r="B1466" t="str">
            <v>Recubrimiento de taludes con malla y mortero 1:4 de e = 10 cm</v>
          </cell>
          <cell r="C1466" t="str">
            <v>M2</v>
          </cell>
          <cell r="D1466">
            <v>1</v>
          </cell>
          <cell r="E1466">
            <v>75847</v>
          </cell>
        </row>
        <row r="1467">
          <cell r="A1467" t="str">
            <v>2-01-12</v>
          </cell>
          <cell r="B1467" t="str">
            <v>Geotextil no tejido 1,600</v>
          </cell>
          <cell r="C1467" t="str">
            <v>M2</v>
          </cell>
          <cell r="D1467">
            <v>1</v>
          </cell>
          <cell r="E1467">
            <v>6286</v>
          </cell>
        </row>
        <row r="1468">
          <cell r="A1468" t="str">
            <v>2 - 03 BASES, SUB BASES Y AFIRMADO</v>
          </cell>
          <cell r="B1468">
            <v>0</v>
          </cell>
          <cell r="C1468">
            <v>0</v>
          </cell>
          <cell r="D1468">
            <v>0</v>
          </cell>
          <cell r="E1468">
            <v>0</v>
          </cell>
        </row>
        <row r="1469">
          <cell r="A1469" t="str">
            <v>2-03-01</v>
          </cell>
          <cell r="B1469" t="str">
            <v>Base granular</v>
          </cell>
          <cell r="C1469" t="str">
            <v>M3</v>
          </cell>
          <cell r="D1469">
            <v>1</v>
          </cell>
          <cell r="E1469">
            <v>77873</v>
          </cell>
        </row>
        <row r="1470">
          <cell r="A1470" t="str">
            <v>2-03-02</v>
          </cell>
          <cell r="B1470" t="str">
            <v>Sub-base granular</v>
          </cell>
          <cell r="C1470" t="str">
            <v>M3</v>
          </cell>
          <cell r="D1470">
            <v>1</v>
          </cell>
          <cell r="E1470">
            <v>67394</v>
          </cell>
        </row>
        <row r="1471">
          <cell r="A1471" t="str">
            <v>2-03-03</v>
          </cell>
          <cell r="B1471" t="str">
            <v>Sub-base para conformación de vía, incluye transporte</v>
          </cell>
          <cell r="C1471" t="str">
            <v>M3</v>
          </cell>
          <cell r="D1471">
            <v>1</v>
          </cell>
          <cell r="E1471">
            <v>74196</v>
          </cell>
        </row>
        <row r="1472">
          <cell r="A1472" t="str">
            <v>2-03-04</v>
          </cell>
          <cell r="B1472" t="str">
            <v>Afirmado compactado mecánico</v>
          </cell>
          <cell r="C1472" t="str">
            <v>M3</v>
          </cell>
          <cell r="D1472">
            <v>1</v>
          </cell>
          <cell r="E1472">
            <v>39944</v>
          </cell>
        </row>
        <row r="1473">
          <cell r="A1473" t="str">
            <v>2-03-05</v>
          </cell>
          <cell r="B1473" t="str">
            <v>Afirmado compactado para mantenimiento vial con transporte</v>
          </cell>
          <cell r="C1473" t="str">
            <v>M3</v>
          </cell>
          <cell r="D1473">
            <v>1</v>
          </cell>
          <cell r="E1473">
            <v>50288</v>
          </cell>
        </row>
        <row r="1474">
          <cell r="A1474" t="str">
            <v>2-03-06</v>
          </cell>
          <cell r="B1474" t="str">
            <v>Escarificado + restitución de base manual</v>
          </cell>
          <cell r="C1474" t="str">
            <v>M2</v>
          </cell>
          <cell r="D1474">
            <v>1</v>
          </cell>
          <cell r="E1474">
            <v>13895</v>
          </cell>
        </row>
        <row r="1475">
          <cell r="A1475" t="str">
            <v>2-03-07</v>
          </cell>
          <cell r="B1475" t="str">
            <v>Renivelación banca incluye escarificación y conformación</v>
          </cell>
          <cell r="C1475" t="str">
            <v>Km</v>
          </cell>
          <cell r="D1475">
            <v>1</v>
          </cell>
          <cell r="E1475">
            <v>2578374</v>
          </cell>
        </row>
        <row r="1476">
          <cell r="A1476" t="str">
            <v>2 - 04 PAVIMENTOS ASFÁLTICOS</v>
          </cell>
          <cell r="B1476">
            <v>0</v>
          </cell>
          <cell r="C1476">
            <v>0</v>
          </cell>
          <cell r="D1476">
            <v>0</v>
          </cell>
          <cell r="E1476">
            <v>0</v>
          </cell>
        </row>
        <row r="1477">
          <cell r="A1477" t="str">
            <v>2-04-01</v>
          </cell>
          <cell r="B1477" t="str">
            <v>Repavimentación  en concreto asfáltico e = 0,07 m, incluye 40 Km de transporte</v>
          </cell>
          <cell r="C1477" t="str">
            <v>M2</v>
          </cell>
          <cell r="D1477">
            <v>1</v>
          </cell>
          <cell r="E1477">
            <v>269348</v>
          </cell>
        </row>
        <row r="1478">
          <cell r="A1478" t="str">
            <v>2-04-02</v>
          </cell>
          <cell r="B1478" t="str">
            <v>Pavimento en concreto asfáltico, incluye 40 Km de transporte</v>
          </cell>
          <cell r="C1478" t="str">
            <v>M3</v>
          </cell>
          <cell r="D1478">
            <v>1</v>
          </cell>
          <cell r="E1478">
            <v>1093518</v>
          </cell>
        </row>
        <row r="1479">
          <cell r="A1479" t="str">
            <v>2-04-03</v>
          </cell>
          <cell r="B1479" t="str">
            <v>Mezcla abierta en caliente, incluye 40 Km de transporte</v>
          </cell>
          <cell r="C1479" t="str">
            <v>M3</v>
          </cell>
          <cell r="D1479">
            <v>1</v>
          </cell>
          <cell r="E1479">
            <v>1108051</v>
          </cell>
        </row>
        <row r="1480">
          <cell r="A1480" t="str">
            <v>2-04-04</v>
          </cell>
          <cell r="B1480" t="str">
            <v>Concreto asfáltico para bacheo, incluye 40 Km de transporte</v>
          </cell>
          <cell r="C1480" t="str">
            <v>M3</v>
          </cell>
          <cell r="D1480">
            <v>1</v>
          </cell>
          <cell r="E1480">
            <v>1137980</v>
          </cell>
        </row>
        <row r="1481">
          <cell r="A1481" t="str">
            <v>2-04-05</v>
          </cell>
          <cell r="B1481" t="str">
            <v>Parcheo en pavimento flexible e = 0,1 m, incluye 40 Km de transporte</v>
          </cell>
          <cell r="C1481" t="str">
            <v>M2</v>
          </cell>
          <cell r="D1481">
            <v>1</v>
          </cell>
          <cell r="E1481">
            <v>294423</v>
          </cell>
        </row>
        <row r="1482">
          <cell r="A1482" t="str">
            <v>2-04-06</v>
          </cell>
          <cell r="B1482" t="str">
            <v>Imprimación con asfalto líquido</v>
          </cell>
          <cell r="C1482" t="str">
            <v>M2</v>
          </cell>
          <cell r="D1482">
            <v>1</v>
          </cell>
          <cell r="E1482">
            <v>2575</v>
          </cell>
        </row>
        <row r="1483">
          <cell r="A1483" t="str">
            <v>2-04-07</v>
          </cell>
          <cell r="B1483" t="str">
            <v>Riego de liga con emulsión asfáltica CRR-1 o CCR-2</v>
          </cell>
          <cell r="C1483" t="str">
            <v>M2</v>
          </cell>
          <cell r="D1483">
            <v>1</v>
          </cell>
          <cell r="E1483">
            <v>3370</v>
          </cell>
        </row>
        <row r="1484">
          <cell r="A1484" t="str">
            <v>2-04-08</v>
          </cell>
          <cell r="B1484" t="str">
            <v>Emulsión para pavimento asfáltico</v>
          </cell>
          <cell r="C1484" t="str">
            <v>M2</v>
          </cell>
          <cell r="D1484">
            <v>1</v>
          </cell>
          <cell r="E1484">
            <v>1479</v>
          </cell>
        </row>
        <row r="1485">
          <cell r="A1485" t="str">
            <v>2 - 05 PAVIMENTOS DE CONCRETO HIDRÁULICO</v>
          </cell>
          <cell r="B1485">
            <v>0</v>
          </cell>
          <cell r="C1485">
            <v>0</v>
          </cell>
          <cell r="D1485">
            <v>0</v>
          </cell>
          <cell r="E1485">
            <v>0</v>
          </cell>
        </row>
        <row r="1486">
          <cell r="A1486" t="str">
            <v>2-05-01</v>
          </cell>
          <cell r="B1486" t="str">
            <v>Pavimento en concreto 20,7 Mpa en obra, e = 0.15 m, incluye refuerzo, corte con disco y sello de juntas</v>
          </cell>
          <cell r="C1486" t="str">
            <v>M2</v>
          </cell>
          <cell r="D1486">
            <v>1</v>
          </cell>
          <cell r="E1486">
            <v>113299</v>
          </cell>
        </row>
        <row r="1487">
          <cell r="A1487" t="str">
            <v>2-05-02</v>
          </cell>
          <cell r="B1487" t="str">
            <v>Pavimento en concreto 20,7 Mpa en obra, e = 0.175 m, incluye refuerzo, corte con disco y sello de juntas</v>
          </cell>
          <cell r="C1487" t="str">
            <v>M2</v>
          </cell>
          <cell r="D1487">
            <v>1</v>
          </cell>
          <cell r="E1487">
            <v>124691</v>
          </cell>
        </row>
        <row r="1488">
          <cell r="A1488" t="str">
            <v>2-05-03</v>
          </cell>
          <cell r="B1488" t="str">
            <v>Pavimento en concreto 27,6 Mpa (4000 PSI) en obra, e = 0.175 m, incluye refuerzo, corte con disco y sello de juntas</v>
          </cell>
          <cell r="C1488" t="str">
            <v>M2</v>
          </cell>
          <cell r="D1488">
            <v>1</v>
          </cell>
          <cell r="E1488">
            <v>127723</v>
          </cell>
        </row>
        <row r="1489">
          <cell r="A1489" t="str">
            <v>2-05-04</v>
          </cell>
          <cell r="B1489" t="str">
            <v>Pavimento en concreto 27,6 Mpa (4000 PSI) en obra, e = 0.2 m, incluye refuerzo, corte con disco y sello de juntas</v>
          </cell>
          <cell r="C1489" t="str">
            <v>M2</v>
          </cell>
          <cell r="D1489">
            <v>1</v>
          </cell>
          <cell r="E1489">
            <v>132996</v>
          </cell>
        </row>
        <row r="1490">
          <cell r="A1490" t="str">
            <v>2-05-05</v>
          </cell>
          <cell r="B1490" t="str">
            <v>Pavimento en concreto 20,7 Mpa (3000 PSI) premezclado, e = 0.175 m, incluye refuerzo, corte con disco y sello de juntas</v>
          </cell>
          <cell r="C1490" t="str">
            <v>M2</v>
          </cell>
          <cell r="D1490">
            <v>1</v>
          </cell>
          <cell r="E1490">
            <v>112011</v>
          </cell>
        </row>
        <row r="1491">
          <cell r="A1491" t="str">
            <v>2-05-06</v>
          </cell>
          <cell r="B1491" t="str">
            <v>Pavimento en concreto 27,6 Mpa (4000 PSI) premezclado, e = 0.175 m, incluye refuerzo, corte con disco y sello de juntas</v>
          </cell>
          <cell r="C1491" t="str">
            <v>M2</v>
          </cell>
          <cell r="D1491">
            <v>1</v>
          </cell>
          <cell r="E1491">
            <v>107633</v>
          </cell>
        </row>
        <row r="1492">
          <cell r="A1492" t="str">
            <v>2-05-07</v>
          </cell>
          <cell r="B1492" t="str">
            <v>Pavimento en concreto MR = 4,1 Mpa premezclado, e = 0.15 m, incluye refuerzo, corte con disco y sello de juntas</v>
          </cell>
          <cell r="C1492" t="str">
            <v>M2</v>
          </cell>
          <cell r="D1492">
            <v>1</v>
          </cell>
          <cell r="E1492">
            <v>106097</v>
          </cell>
        </row>
        <row r="1493">
          <cell r="A1493" t="str">
            <v>2-05-08</v>
          </cell>
          <cell r="B1493" t="str">
            <v>Pavimento en concreto MR = 4,1 Mpa premezclado, e = 0.175 m, incluye refuerzo, corte con disco y sello de juntas</v>
          </cell>
          <cell r="C1493" t="str">
            <v>M2</v>
          </cell>
          <cell r="D1493">
            <v>1</v>
          </cell>
          <cell r="E1493">
            <v>113776</v>
          </cell>
        </row>
        <row r="1494">
          <cell r="A1494" t="str">
            <v>2-05-09</v>
          </cell>
          <cell r="B1494" t="str">
            <v>Pavimento en concreto MR = 4,1 Mpa premezclado, e = 0.2 m, incluye refuerzo, corte con disco y sello de juntas</v>
          </cell>
          <cell r="C1494" t="str">
            <v>M2</v>
          </cell>
          <cell r="D1494">
            <v>1</v>
          </cell>
          <cell r="E1494">
            <v>121998</v>
          </cell>
        </row>
        <row r="1495">
          <cell r="A1495" t="str">
            <v>2-05-10</v>
          </cell>
          <cell r="B1495" t="str">
            <v>Sello de junta para pavimento</v>
          </cell>
          <cell r="C1495" t="str">
            <v>M</v>
          </cell>
          <cell r="D1495">
            <v>1</v>
          </cell>
          <cell r="E1495">
            <v>4095</v>
          </cell>
        </row>
        <row r="1496">
          <cell r="A1496" t="str">
            <v>2-05-11</v>
          </cell>
          <cell r="B1496" t="str">
            <v>Huellas (par) en concreto de 20,7 Mpa (3000 PSI) e = 0,15 m a c/u = 0,70 m, incluye conectores cada 20 m</v>
          </cell>
          <cell r="C1496" t="str">
            <v>M</v>
          </cell>
          <cell r="D1496">
            <v>1</v>
          </cell>
          <cell r="E1496">
            <v>152537</v>
          </cell>
        </row>
        <row r="1497">
          <cell r="A1497" t="str">
            <v>2-05-12</v>
          </cell>
          <cell r="B1497" t="str">
            <v>Placa Huella (par) en concreto de 20,7 Mpa (3000 PSI) e = 0,15 m a c/u = 0,90 m (tipo INVIAS), incluye sub-base y conectores mínimo c/20 m</v>
          </cell>
          <cell r="C1497" t="str">
            <v>M</v>
          </cell>
          <cell r="D1497">
            <v>1</v>
          </cell>
          <cell r="E1497">
            <v>0</v>
          </cell>
        </row>
        <row r="1498">
          <cell r="A1498" t="str">
            <v>2-05-13</v>
          </cell>
          <cell r="B1498" t="str">
            <v>Adoquín vehicular de concreto, incluye cemento en seco</v>
          </cell>
          <cell r="C1498" t="str">
            <v>M2</v>
          </cell>
          <cell r="D1498">
            <v>1</v>
          </cell>
          <cell r="E1498">
            <v>96998</v>
          </cell>
        </row>
        <row r="1499">
          <cell r="A1499" t="str">
            <v>2-05-14</v>
          </cell>
          <cell r="B1499" t="str">
            <v>Adoquín peatonal de concreto, incluye cemento en seco</v>
          </cell>
          <cell r="C1499" t="str">
            <v>M2</v>
          </cell>
          <cell r="D1499">
            <v>1</v>
          </cell>
          <cell r="E1499">
            <v>85580</v>
          </cell>
        </row>
        <row r="1500">
          <cell r="A1500" t="str">
            <v>2-05-15</v>
          </cell>
          <cell r="B1500" t="str">
            <v>Anden en concreto de 20,7 Mpa e = 0,07 m</v>
          </cell>
          <cell r="C1500" t="str">
            <v>M2</v>
          </cell>
          <cell r="D1500">
            <v>1</v>
          </cell>
          <cell r="E1500">
            <v>56265</v>
          </cell>
        </row>
        <row r="1501">
          <cell r="A1501" t="str">
            <v>2-05-16</v>
          </cell>
          <cell r="B1501" t="str">
            <v>Anden en concreto de 20,7 Mpa (3000 PSI) e = 0,10 m</v>
          </cell>
          <cell r="C1501" t="str">
            <v>M2</v>
          </cell>
          <cell r="D1501">
            <v>1</v>
          </cell>
          <cell r="E1501">
            <v>67650</v>
          </cell>
        </row>
        <row r="1502">
          <cell r="A1502" t="str">
            <v>2-05-17</v>
          </cell>
          <cell r="B1502" t="str">
            <v>Bordillo de concreto vaciado in situ, incluye la preparación de la superficie de apoyo</v>
          </cell>
          <cell r="C1502" t="str">
            <v>M</v>
          </cell>
          <cell r="D1502">
            <v>1</v>
          </cell>
          <cell r="E1502">
            <v>45996</v>
          </cell>
        </row>
        <row r="1503">
          <cell r="A1503" t="str">
            <v>2-05-18</v>
          </cell>
          <cell r="B1503" t="str">
            <v>Bordillo de piezas prefabricadas de concreto, incluye la preparación de la superficie de apoyo</v>
          </cell>
          <cell r="C1503" t="str">
            <v>M</v>
          </cell>
          <cell r="D1503">
            <v>1</v>
          </cell>
          <cell r="E1503">
            <v>41166</v>
          </cell>
        </row>
        <row r="1504">
          <cell r="A1504" t="str">
            <v>2-05-19</v>
          </cell>
          <cell r="B1504" t="str">
            <v>Sardinel en concreto de 20,7 Mpa 0,03 m3/ml, incluye refuerzo, sobre placa</v>
          </cell>
          <cell r="C1504" t="str">
            <v>M</v>
          </cell>
          <cell r="D1504">
            <v>1</v>
          </cell>
          <cell r="E1504">
            <v>60966</v>
          </cell>
        </row>
        <row r="1505">
          <cell r="A1505" t="str">
            <v>2-05-20</v>
          </cell>
          <cell r="B1505" t="str">
            <v>Sardinel de gravedad en concreto de 20,7 Mpa (3000 PSI) de b = 0,20 m, corona 0,15 m, h = 0,38 m, v = 0,07 m3/ml, incluye afirmado e = 0,10 m</v>
          </cell>
          <cell r="C1505" t="str">
            <v>M</v>
          </cell>
          <cell r="D1505">
            <v>1</v>
          </cell>
          <cell r="E1505">
            <v>78990</v>
          </cell>
        </row>
        <row r="1506">
          <cell r="A1506" t="str">
            <v>2-05-21</v>
          </cell>
          <cell r="B1506" t="str">
            <v>Sardinel prefabricado A10</v>
          </cell>
          <cell r="C1506" t="str">
            <v>M</v>
          </cell>
          <cell r="D1506">
            <v>1</v>
          </cell>
          <cell r="E1506">
            <v>42190</v>
          </cell>
        </row>
        <row r="1507">
          <cell r="A1507" t="str">
            <v>2 - 06 OBRAS DE DRENAJE, CONTENCIÓN Y CIMENTACIÓN</v>
          </cell>
          <cell r="B1507">
            <v>0</v>
          </cell>
          <cell r="C1507">
            <v>0</v>
          </cell>
          <cell r="D1507">
            <v>0</v>
          </cell>
          <cell r="E1507">
            <v>0</v>
          </cell>
        </row>
        <row r="1508">
          <cell r="A1508" t="str">
            <v>2-06-01</v>
          </cell>
          <cell r="B1508" t="str">
            <v>Muro de contención en concreto 20,7 Mpa (3000 PSI), no incluye refuerzo</v>
          </cell>
          <cell r="C1508" t="str">
            <v>M3</v>
          </cell>
          <cell r="D1508">
            <v>1</v>
          </cell>
          <cell r="E1508">
            <v>738327</v>
          </cell>
        </row>
        <row r="1509">
          <cell r="A1509" t="str">
            <v>2-06-02</v>
          </cell>
          <cell r="B1509" t="str">
            <v>Concreto fluido 13,8 Mpa (2000 PSI) tamaño máximo 1/2"</v>
          </cell>
          <cell r="C1509" t="str">
            <v>M3</v>
          </cell>
          <cell r="D1509">
            <v>1</v>
          </cell>
          <cell r="E1509">
            <v>413289</v>
          </cell>
        </row>
        <row r="1510">
          <cell r="A1510" t="str">
            <v>2-06-03</v>
          </cell>
          <cell r="B1510" t="str">
            <v>Solado en concreto de 10,3 Mpa</v>
          </cell>
          <cell r="C1510" t="str">
            <v>M3</v>
          </cell>
          <cell r="D1510">
            <v>1</v>
          </cell>
          <cell r="E1510">
            <v>375900</v>
          </cell>
        </row>
        <row r="1511">
          <cell r="A1511" t="str">
            <v>2-06-04</v>
          </cell>
          <cell r="B1511" t="str">
            <v xml:space="preserve">Gaviones de malla de alambre de acero entrelazado clase 1, recubrimiento de zinc (galvanizado) </v>
          </cell>
          <cell r="C1511" t="str">
            <v>M3</v>
          </cell>
          <cell r="D1511">
            <v>1</v>
          </cell>
          <cell r="E1511">
            <v>205507</v>
          </cell>
        </row>
        <row r="1512">
          <cell r="A1512" t="str">
            <v>2-06-05</v>
          </cell>
          <cell r="B1512" t="str">
            <v>Filtro francés (0,60 x 0,90 m), sin tubería, incluye piedra y geotextil NT 1.600</v>
          </cell>
          <cell r="C1512" t="str">
            <v>M3</v>
          </cell>
          <cell r="D1512">
            <v>1</v>
          </cell>
          <cell r="E1512">
            <v>156559</v>
          </cell>
        </row>
        <row r="1513">
          <cell r="A1513" t="str">
            <v>2-06-06</v>
          </cell>
          <cell r="B1513" t="str">
            <v>Filtro francés (0,60 x 0,90 m), incluye tubería, piedra y geotextil NT 1.600</v>
          </cell>
          <cell r="C1513" t="str">
            <v>M3</v>
          </cell>
          <cell r="D1513">
            <v>1</v>
          </cell>
          <cell r="E1513">
            <v>206753</v>
          </cell>
        </row>
        <row r="1514">
          <cell r="A1514" t="str">
            <v>2-06-07</v>
          </cell>
          <cell r="B1514" t="str">
            <v>Base y cañuela para cámara de inspección d = 1,20 m en concreto de 20,7 Mpa</v>
          </cell>
          <cell r="C1514" t="str">
            <v>Un</v>
          </cell>
          <cell r="D1514">
            <v>1</v>
          </cell>
          <cell r="E1514">
            <v>406856</v>
          </cell>
        </row>
        <row r="1515">
          <cell r="A1515" t="str">
            <v>2-06-08</v>
          </cell>
          <cell r="B1515" t="str">
            <v>Cuerpo para cámara de inspección d = 1,20 m, en concreto de 20,7 Mpa, no incluye refuerzo</v>
          </cell>
          <cell r="C1515" t="str">
            <v>M</v>
          </cell>
          <cell r="D1515">
            <v>1</v>
          </cell>
          <cell r="E1515">
            <v>531941</v>
          </cell>
        </row>
        <row r="1516">
          <cell r="A1516" t="str">
            <v>2-06-09</v>
          </cell>
          <cell r="B1516" t="str">
            <v>Cono para cámara de inspección d = 1,20 m, en concreto de 20,7 Mpa, incluye refuerzo</v>
          </cell>
          <cell r="C1516" t="str">
            <v>Un</v>
          </cell>
          <cell r="D1516">
            <v>1</v>
          </cell>
          <cell r="E1516">
            <v>418878</v>
          </cell>
        </row>
        <row r="1517">
          <cell r="A1517" t="str">
            <v>2-06-10</v>
          </cell>
          <cell r="B1517" t="str">
            <v>Tapa en concreto reforzado de 20,7 Mpa para cámara de inspección d = 0,60 m, incluye aro base y aro tapa</v>
          </cell>
          <cell r="C1517" t="str">
            <v>Un</v>
          </cell>
          <cell r="D1517">
            <v>1</v>
          </cell>
          <cell r="E1517">
            <v>541869</v>
          </cell>
        </row>
        <row r="1518">
          <cell r="A1518" t="str">
            <v>2-06-11</v>
          </cell>
          <cell r="B1518" t="str">
            <v xml:space="preserve">Tapa en H. F. de 90 kg con cuello en concreto de 20,7 Mpa d = 0,60 m           </v>
          </cell>
          <cell r="C1518" t="str">
            <v>Un</v>
          </cell>
          <cell r="D1518">
            <v>1</v>
          </cell>
          <cell r="E1518">
            <v>843288</v>
          </cell>
        </row>
        <row r="1519">
          <cell r="A1519" t="str">
            <v>2-06-12</v>
          </cell>
          <cell r="B1519" t="str">
            <v>Sumidero en concreto de 20,7 Mpa, incluye reja con anticorrosivo</v>
          </cell>
          <cell r="C1519" t="str">
            <v>Un</v>
          </cell>
          <cell r="D1519">
            <v>1</v>
          </cell>
          <cell r="E1519">
            <v>1313475</v>
          </cell>
        </row>
        <row r="1520">
          <cell r="A1520" t="str">
            <v>2-06-13</v>
          </cell>
          <cell r="B1520" t="str">
            <v>Cañuela en concreto de 20,7 Mpa e = 0,10, h = 0,40, a = 0,30 m sin tapa</v>
          </cell>
          <cell r="C1520" t="str">
            <v>M</v>
          </cell>
          <cell r="D1520">
            <v>1</v>
          </cell>
          <cell r="E1520">
            <v>115900</v>
          </cell>
        </row>
        <row r="1521">
          <cell r="A1521" t="str">
            <v>2-06-14</v>
          </cell>
          <cell r="B1521" t="str">
            <v>Cuneta revestida en concreto 20,7 Mpa, incluye excavación y afirmado, a = 1 m</v>
          </cell>
          <cell r="C1521" t="str">
            <v>M</v>
          </cell>
          <cell r="D1521">
            <v>1</v>
          </cell>
          <cell r="E1521">
            <v>95442</v>
          </cell>
        </row>
        <row r="1522">
          <cell r="A1522" t="str">
            <v>2-06-15</v>
          </cell>
          <cell r="B1522" t="str">
            <v>Cuneta en concreto reforzado 20,7 Mpa, incluye excavación, afirmado y refuerzo, a = 0,72 m. Longitud de desarrollo = 1,0 m</v>
          </cell>
          <cell r="C1522" t="str">
            <v>M</v>
          </cell>
          <cell r="D1522">
            <v>1</v>
          </cell>
          <cell r="E1522">
            <v>151026</v>
          </cell>
        </row>
        <row r="1523">
          <cell r="A1523" t="str">
            <v>2-06-16</v>
          </cell>
          <cell r="B1523" t="str">
            <v>Cuneta - bordillo en concreto reforzado, tipo INVÍAS de 20,7 Mpa, incluye refuerzo, excavación y sub-base, a = 0,70 m</v>
          </cell>
          <cell r="C1523" t="str">
            <v>M</v>
          </cell>
          <cell r="D1523">
            <v>1</v>
          </cell>
          <cell r="E1523">
            <v>208736</v>
          </cell>
        </row>
        <row r="1524">
          <cell r="A1524" t="str">
            <v>2-06-17</v>
          </cell>
          <cell r="B1524" t="str">
            <v>Zanja colectora en concreto de 20,7 Mpa a = 0,60 e = 0,10 h = 0,30 m</v>
          </cell>
          <cell r="C1524" t="str">
            <v>M</v>
          </cell>
          <cell r="D1524">
            <v>1</v>
          </cell>
          <cell r="E1524">
            <v>119688</v>
          </cell>
        </row>
        <row r="1525">
          <cell r="A1525" t="str">
            <v>2-06-18</v>
          </cell>
          <cell r="B1525" t="str">
            <v>Canal disipador en concreto de 20,7 Mpa</v>
          </cell>
          <cell r="C1525" t="str">
            <v>M3</v>
          </cell>
          <cell r="D1525">
            <v>1</v>
          </cell>
          <cell r="E1525">
            <v>1151613</v>
          </cell>
        </row>
        <row r="1526">
          <cell r="A1526" t="str">
            <v>2-06-19</v>
          </cell>
          <cell r="B1526" t="str">
            <v>Base para box coulvert en concreto impermeabilizado de 20,7 Mpa, no incluye refuerzo</v>
          </cell>
          <cell r="C1526" t="str">
            <v>M3</v>
          </cell>
          <cell r="D1526">
            <v>1</v>
          </cell>
          <cell r="E1526">
            <v>680272</v>
          </cell>
        </row>
        <row r="1527">
          <cell r="A1527" t="str">
            <v>2-06-20</v>
          </cell>
          <cell r="B1527" t="str">
            <v>Lateral y tapa para box-coulvert en concreto impermeabilizado de 20,7 Mpa, no incluye refuerzo</v>
          </cell>
          <cell r="C1527" t="str">
            <v>M3</v>
          </cell>
          <cell r="D1527">
            <v>1</v>
          </cell>
          <cell r="E1527">
            <v>889803</v>
          </cell>
        </row>
        <row r="1528">
          <cell r="A1528" t="str">
            <v>2-06-21</v>
          </cell>
          <cell r="B1528" t="str">
            <v>Cortina, estribos y/o aletas en concreto de 20,7 Mpa</v>
          </cell>
          <cell r="C1528" t="str">
            <v>M3</v>
          </cell>
          <cell r="D1528">
            <v>1</v>
          </cell>
          <cell r="E1528">
            <v>847767</v>
          </cell>
        </row>
        <row r="1529">
          <cell r="A1529" t="str">
            <v>2-06-22</v>
          </cell>
          <cell r="B1529" t="str">
            <v>Zarpa para estribos y/o aletas en concreto de 20,7 Mpa</v>
          </cell>
          <cell r="C1529" t="str">
            <v>M3</v>
          </cell>
          <cell r="D1529">
            <v>1</v>
          </cell>
          <cell r="E1529">
            <v>657044</v>
          </cell>
        </row>
        <row r="1530">
          <cell r="A1530" t="str">
            <v>2-06-23</v>
          </cell>
          <cell r="B1530" t="str">
            <v>Estribos y/o aletas en concreto ciclópeo</v>
          </cell>
          <cell r="C1530" t="str">
            <v>M3</v>
          </cell>
          <cell r="D1530">
            <v>1</v>
          </cell>
          <cell r="E1530">
            <v>660760</v>
          </cell>
        </row>
        <row r="1531">
          <cell r="A1531" t="str">
            <v>2-06-24</v>
          </cell>
          <cell r="B1531" t="str">
            <v>Cortina, muro y/o aletas en concreto ciclópeo</v>
          </cell>
          <cell r="C1531" t="str">
            <v>M3</v>
          </cell>
          <cell r="D1531">
            <v>1</v>
          </cell>
          <cell r="E1531">
            <v>763961</v>
          </cell>
        </row>
        <row r="1532">
          <cell r="A1532" t="str">
            <v>2-06-25</v>
          </cell>
          <cell r="B1532" t="str">
            <v>Pocetas y cabezotes en concreto ciclópeo</v>
          </cell>
          <cell r="C1532" t="str">
            <v>M3</v>
          </cell>
          <cell r="D1532">
            <v>1</v>
          </cell>
          <cell r="E1532">
            <v>728471</v>
          </cell>
        </row>
        <row r="1533">
          <cell r="A1533" t="str">
            <v>2-06-26</v>
          </cell>
          <cell r="B1533" t="str">
            <v>Zarpa en concreto ciclópeo</v>
          </cell>
          <cell r="C1533" t="str">
            <v>M3</v>
          </cell>
          <cell r="D1533">
            <v>1</v>
          </cell>
          <cell r="E1533">
            <v>569891</v>
          </cell>
        </row>
        <row r="1534">
          <cell r="A1534" t="str">
            <v>2-06-27</v>
          </cell>
          <cell r="B1534" t="str">
            <v>Viga y riostra para puente en concreto de 20,7 Mpa</v>
          </cell>
          <cell r="C1534" t="str">
            <v>M3</v>
          </cell>
          <cell r="D1534">
            <v>1</v>
          </cell>
          <cell r="E1534">
            <v>1240527</v>
          </cell>
        </row>
        <row r="1535">
          <cell r="A1535" t="str">
            <v>2-06-28</v>
          </cell>
          <cell r="B1535" t="str">
            <v>Placa maciza para puente en concreto de 20,7 Mpa e = 0,30 m</v>
          </cell>
          <cell r="C1535" t="str">
            <v>M2</v>
          </cell>
          <cell r="D1535">
            <v>1</v>
          </cell>
          <cell r="E1535">
            <v>235754</v>
          </cell>
        </row>
        <row r="1536">
          <cell r="A1536" t="str">
            <v>2-06-29</v>
          </cell>
          <cell r="B1536" t="str">
            <v>Enrocados de fondo</v>
          </cell>
          <cell r="C1536" t="str">
            <v>M2</v>
          </cell>
          <cell r="D1536">
            <v>1</v>
          </cell>
          <cell r="E1536">
            <v>100581</v>
          </cell>
        </row>
        <row r="1537">
          <cell r="A1537" t="str">
            <v>2-06-30</v>
          </cell>
          <cell r="B1537" t="str">
            <v>Recubrimiento de gaviones en concreto de 17,2 Mpa e = 0,10 m</v>
          </cell>
          <cell r="C1537" t="str">
            <v>M2</v>
          </cell>
          <cell r="D1537">
            <v>1</v>
          </cell>
          <cell r="E1537">
            <v>80541</v>
          </cell>
        </row>
        <row r="1538">
          <cell r="A1538" t="str">
            <v>2-06-31</v>
          </cell>
          <cell r="B1538" t="str">
            <v>Cañuela labrada en suelo, recubierta en concreto 20,7 Mpa, semicircular d interno = 0,20 m, a = 0,40 m, e = 0,05 m</v>
          </cell>
          <cell r="C1538" t="str">
            <v>M</v>
          </cell>
          <cell r="D1538">
            <v>1</v>
          </cell>
          <cell r="E1538">
            <v>28956</v>
          </cell>
        </row>
        <row r="1539">
          <cell r="A1539" t="str">
            <v>2-06-32</v>
          </cell>
          <cell r="B1539" t="str">
            <v>Empotramiento de tubería de alcantarillado de 0,5 x 0,5 x 0,3 m</v>
          </cell>
          <cell r="C1539" t="str">
            <v>Un</v>
          </cell>
          <cell r="D1539">
            <v>1</v>
          </cell>
          <cell r="E1539">
            <v>92564</v>
          </cell>
        </row>
        <row r="1540">
          <cell r="A1540" t="str">
            <v>2-06-33</v>
          </cell>
          <cell r="B1540" t="str">
            <v>Acequia de corona, a = 0.30, h = 0.25 e = 0.08 m, en concreto de 10,3 Mpa (1500 PSI)</v>
          </cell>
          <cell r="C1540" t="str">
            <v>M</v>
          </cell>
          <cell r="D1540">
            <v>1</v>
          </cell>
          <cell r="E1540">
            <v>91493</v>
          </cell>
        </row>
        <row r="1541">
          <cell r="A1541" t="str">
            <v>2-06-34</v>
          </cell>
          <cell r="B1541" t="str">
            <v>Suministro e instalación de flexocreto con bomba</v>
          </cell>
          <cell r="C1541" t="str">
            <v>M2</v>
          </cell>
          <cell r="D1541">
            <v>1</v>
          </cell>
          <cell r="E1541">
            <v>58951</v>
          </cell>
        </row>
        <row r="1542">
          <cell r="A1542" t="str">
            <v>2-06-35</v>
          </cell>
          <cell r="B1542" t="str">
            <v>Suministro e instalación de flexocreto manual</v>
          </cell>
          <cell r="C1542" t="str">
            <v>M2</v>
          </cell>
          <cell r="D1542">
            <v>1</v>
          </cell>
          <cell r="E1542">
            <v>68993</v>
          </cell>
        </row>
        <row r="1543">
          <cell r="A1543" t="str">
            <v>2-06-36</v>
          </cell>
          <cell r="B1543" t="str">
            <v>Suministro e instalación de bolsacreto 1101 o similar</v>
          </cell>
          <cell r="C1543" t="str">
            <v>Un</v>
          </cell>
          <cell r="D1543">
            <v>1</v>
          </cell>
          <cell r="E1543">
            <v>491206</v>
          </cell>
        </row>
        <row r="1544">
          <cell r="A1544" t="str">
            <v>2-06-37</v>
          </cell>
          <cell r="B1544" t="str">
            <v>Suministro e instalación de bolsacreto 1401 o similar</v>
          </cell>
          <cell r="C1544" t="str">
            <v>Un</v>
          </cell>
          <cell r="D1544">
            <v>1</v>
          </cell>
          <cell r="E1544">
            <v>530250</v>
          </cell>
        </row>
        <row r="1545">
          <cell r="A1545" t="str">
            <v>2-06-38</v>
          </cell>
          <cell r="B1545" t="str">
            <v>Ángulo para puente de 2" x 3/16"</v>
          </cell>
          <cell r="C1545" t="str">
            <v>M</v>
          </cell>
          <cell r="D1545">
            <v>1</v>
          </cell>
          <cell r="E1545">
            <v>27332</v>
          </cell>
        </row>
        <row r="1546">
          <cell r="A1546" t="str">
            <v>2-06-39</v>
          </cell>
          <cell r="B1546" t="str">
            <v>Pasamanos en tubería de H. G. de 2" C 14, incluye accesorios</v>
          </cell>
          <cell r="C1546" t="str">
            <v>M</v>
          </cell>
          <cell r="D1546">
            <v>1</v>
          </cell>
          <cell r="E1546">
            <v>355883</v>
          </cell>
        </row>
        <row r="1547">
          <cell r="A1547" t="str">
            <v>2-06-40</v>
          </cell>
          <cell r="B1547" t="str">
            <v>Pasamanos en tubería de H. G. de 3", incluye accesorios</v>
          </cell>
          <cell r="C1547" t="str">
            <v>M</v>
          </cell>
          <cell r="D1547">
            <v>1</v>
          </cell>
          <cell r="E1547">
            <v>367313</v>
          </cell>
        </row>
        <row r="1548">
          <cell r="A1548" t="str">
            <v>2-06-41</v>
          </cell>
          <cell r="B1548" t="str">
            <v>Tapa de H. F. para cámara de inspección sin cuello</v>
          </cell>
          <cell r="C1548" t="str">
            <v>Un</v>
          </cell>
          <cell r="D1548">
            <v>1</v>
          </cell>
          <cell r="E1548">
            <v>745708</v>
          </cell>
        </row>
        <row r="1549">
          <cell r="A1549" t="str">
            <v>2-06-42</v>
          </cell>
          <cell r="B1549" t="str">
            <v>Lagrimales en tubería PVC de 3" para puente o muro</v>
          </cell>
          <cell r="C1549" t="str">
            <v>M</v>
          </cell>
          <cell r="D1549">
            <v>1</v>
          </cell>
          <cell r="E1549">
            <v>28953</v>
          </cell>
        </row>
        <row r="1550">
          <cell r="A1550" t="str">
            <v>2-06-43</v>
          </cell>
          <cell r="B1550" t="str">
            <v>Caisson d = 1 m, incluye excavación manual</v>
          </cell>
          <cell r="C1550" t="str">
            <v>M</v>
          </cell>
          <cell r="D1550">
            <v>1</v>
          </cell>
          <cell r="E1550">
            <v>2152096</v>
          </cell>
        </row>
        <row r="1551">
          <cell r="A1551" t="str">
            <v>2-06-44</v>
          </cell>
          <cell r="B1551" t="str">
            <v>Caisson d = 1 ,2 m de concreto vaciado in situ, incluye excavación en roca, bajo agua</v>
          </cell>
          <cell r="C1551" t="str">
            <v>M</v>
          </cell>
          <cell r="D1551">
            <v>1</v>
          </cell>
          <cell r="E1551">
            <v>0</v>
          </cell>
        </row>
        <row r="1552">
          <cell r="A1552" t="str">
            <v>2-06-45</v>
          </cell>
          <cell r="B1552" t="str">
            <v>Micro pilote d = 0,4 m, incluye excavación mecánica y acero</v>
          </cell>
          <cell r="C1552" t="str">
            <v>M</v>
          </cell>
          <cell r="D1552">
            <v>1</v>
          </cell>
          <cell r="E1552">
            <v>351857</v>
          </cell>
        </row>
        <row r="1553">
          <cell r="A1553" t="str">
            <v>2-06-46</v>
          </cell>
          <cell r="B1553" t="str">
            <v>Apoyo de neopreno 400 x 800 x 85 mm para puente, reforzado con 5 platinas de 3 mm</v>
          </cell>
          <cell r="C1553" t="str">
            <v>Un</v>
          </cell>
          <cell r="D1553">
            <v>1</v>
          </cell>
          <cell r="E1553">
            <v>612748</v>
          </cell>
        </row>
        <row r="1554">
          <cell r="A1554" t="str">
            <v>2-06-47</v>
          </cell>
          <cell r="B1554" t="str">
            <v>Apoyo de neopreno 400 x 400 x 30 mm para puente, reforzado con 1 platina de 12 mm</v>
          </cell>
          <cell r="C1554" t="str">
            <v>Un</v>
          </cell>
          <cell r="D1554">
            <v>1</v>
          </cell>
          <cell r="E1554">
            <v>408499</v>
          </cell>
        </row>
        <row r="1555">
          <cell r="A1555" t="str">
            <v>02 - 07SEÑALIZACIÓN Y SEGURIDAD</v>
          </cell>
          <cell r="B1555">
            <v>0</v>
          </cell>
          <cell r="C1555">
            <v>0</v>
          </cell>
          <cell r="D1555">
            <v>0</v>
          </cell>
          <cell r="E1555">
            <v>0</v>
          </cell>
        </row>
        <row r="1556">
          <cell r="A1556" t="str">
            <v>2-07-01</v>
          </cell>
          <cell r="B1556" t="str">
            <v>Defensa vial, incluye terminales y capta faros</v>
          </cell>
          <cell r="C1556" t="str">
            <v>M</v>
          </cell>
          <cell r="D1556">
            <v>1</v>
          </cell>
          <cell r="E1556">
            <v>220582</v>
          </cell>
        </row>
        <row r="1557">
          <cell r="A1557" t="str">
            <v>2-07-02</v>
          </cell>
          <cell r="B1557" t="str">
            <v>Señal vertical de 0,60 m (con cinta reflectiva)</v>
          </cell>
          <cell r="C1557" t="str">
            <v>Un</v>
          </cell>
          <cell r="D1557">
            <v>1</v>
          </cell>
          <cell r="E1557">
            <v>477326</v>
          </cell>
        </row>
        <row r="1558">
          <cell r="A1558" t="str">
            <v>2-07-03</v>
          </cell>
          <cell r="B1558" t="str">
            <v>Señal vertical de transito tipo SP, SR de 75 x 75 con lámina retroreflectiva tipo diamante</v>
          </cell>
          <cell r="C1558" t="str">
            <v>Un</v>
          </cell>
          <cell r="D1558">
            <v>1</v>
          </cell>
          <cell r="E1558">
            <v>460526</v>
          </cell>
        </row>
        <row r="1559">
          <cell r="A1559" t="str">
            <v>2-07-04</v>
          </cell>
          <cell r="B1559" t="str">
            <v>Señal vertical de 0,90 m (con cinta reflectiva)</v>
          </cell>
          <cell r="C1559" t="str">
            <v>Un</v>
          </cell>
          <cell r="D1559">
            <v>1</v>
          </cell>
          <cell r="E1559">
            <v>441183</v>
          </cell>
        </row>
        <row r="1560">
          <cell r="A1560" t="str">
            <v>2-07-05</v>
          </cell>
          <cell r="B1560" t="str">
            <v>Líneas de demarcación vial pintura en frío</v>
          </cell>
          <cell r="C1560" t="str">
            <v>M</v>
          </cell>
          <cell r="D1560">
            <v>1</v>
          </cell>
          <cell r="E1560">
            <v>2479</v>
          </cell>
        </row>
        <row r="1561">
          <cell r="A1561" t="str">
            <v>2-07-06</v>
          </cell>
          <cell r="B1561" t="str">
            <v>Marcas viales</v>
          </cell>
          <cell r="C1561" t="str">
            <v>M2</v>
          </cell>
          <cell r="D1561">
            <v>1</v>
          </cell>
          <cell r="E1561">
            <v>30307</v>
          </cell>
        </row>
        <row r="1562">
          <cell r="A1562" t="str">
            <v>2-07-07</v>
          </cell>
          <cell r="B1562" t="str">
            <v>Paleteros</v>
          </cell>
          <cell r="C1562" t="str">
            <v>Jr</v>
          </cell>
          <cell r="D1562">
            <v>1</v>
          </cell>
          <cell r="E1562">
            <v>94026</v>
          </cell>
        </row>
        <row r="1563">
          <cell r="A1563" t="str">
            <v>2-07-08</v>
          </cell>
          <cell r="B1563" t="str">
            <v>Tacha reflectiva unidireccional incluye suministro e instalación</v>
          </cell>
          <cell r="C1563" t="str">
            <v>Un</v>
          </cell>
          <cell r="D1563">
            <v>1</v>
          </cell>
          <cell r="E1563">
            <v>14082</v>
          </cell>
        </row>
        <row r="1564">
          <cell r="A1564" t="str">
            <v>2-07-09</v>
          </cell>
          <cell r="B1564" t="str">
            <v>Tachón en resina l = 0,4 m, a = 0,15 m, h = 0,08 m incluye instalación</v>
          </cell>
          <cell r="C1564" t="str">
            <v>Un</v>
          </cell>
          <cell r="D1564">
            <v>1</v>
          </cell>
          <cell r="E1564">
            <v>37411</v>
          </cell>
        </row>
        <row r="1565">
          <cell r="A1565" t="str">
            <v>2-07-10</v>
          </cell>
          <cell r="B1565" t="str">
            <v>Poste en guadua pintado, base en concreto de 2500 PSI para cinta seguridad</v>
          </cell>
          <cell r="C1565" t="str">
            <v>Un</v>
          </cell>
          <cell r="D1565">
            <v>1</v>
          </cell>
          <cell r="E1565">
            <v>16394</v>
          </cell>
        </row>
        <row r="1566">
          <cell r="A1566" t="str">
            <v>2-07-11</v>
          </cell>
          <cell r="B1566" t="str">
            <v>Cerramiento con cinta de señalización, incluye poste en guadua</v>
          </cell>
          <cell r="C1566" t="str">
            <v>M</v>
          </cell>
          <cell r="D1566">
            <v>1</v>
          </cell>
          <cell r="E1566">
            <v>10453</v>
          </cell>
        </row>
        <row r="1567">
          <cell r="A1567" t="str">
            <v>02 - 08 OBRAS VARIAS</v>
          </cell>
          <cell r="B1567">
            <v>0</v>
          </cell>
          <cell r="C1567">
            <v>0</v>
          </cell>
          <cell r="D1567">
            <v>0</v>
          </cell>
          <cell r="E1567">
            <v>0</v>
          </cell>
        </row>
        <row r="1568">
          <cell r="A1568" t="str">
            <v>2-08-01</v>
          </cell>
          <cell r="B1568" t="str">
            <v>Empradización de taludes con trenza</v>
          </cell>
          <cell r="C1568" t="str">
            <v>M2</v>
          </cell>
          <cell r="D1568">
            <v>1</v>
          </cell>
          <cell r="E1568">
            <v>23445</v>
          </cell>
        </row>
        <row r="1569">
          <cell r="A1569" t="str">
            <v>2-08-02</v>
          </cell>
          <cell r="B1569" t="str">
            <v>Empradización con prado trenza</v>
          </cell>
          <cell r="C1569" t="str">
            <v>M2</v>
          </cell>
          <cell r="D1569">
            <v>1</v>
          </cell>
          <cell r="E1569">
            <v>12891</v>
          </cell>
        </row>
        <row r="1570">
          <cell r="A1570" t="str">
            <v>2-08-03</v>
          </cell>
          <cell r="B1570" t="str">
            <v>Empradización con prado kikuyo</v>
          </cell>
          <cell r="C1570" t="str">
            <v>M2</v>
          </cell>
          <cell r="D1570">
            <v>1</v>
          </cell>
          <cell r="E1570">
            <v>25288</v>
          </cell>
        </row>
        <row r="1571">
          <cell r="A1571" t="str">
            <v>2-08-04</v>
          </cell>
          <cell r="B1571" t="str">
            <v>Protector de raíz en concreto de 17,2 Mpa (2500 PSI), e = 0,15 m, d Int. = 1,20 m, h = 1,00 m, incluye refuerzo</v>
          </cell>
          <cell r="C1571" t="str">
            <v>Un</v>
          </cell>
          <cell r="D1571">
            <v>1</v>
          </cell>
          <cell r="E1571">
            <v>779317</v>
          </cell>
        </row>
        <row r="1572">
          <cell r="A1572" t="str">
            <v>2-08-05</v>
          </cell>
          <cell r="B1572" t="str">
            <v>Pedestal (plataforma) en concreto de 20,7 Mpa (3000 PSI) e = 0,10 m</v>
          </cell>
          <cell r="C1572" t="str">
            <v>M2</v>
          </cell>
          <cell r="D1572">
            <v>1</v>
          </cell>
          <cell r="E1572">
            <v>75895</v>
          </cell>
        </row>
        <row r="1573">
          <cell r="A1573" t="str">
            <v>2-08-06</v>
          </cell>
          <cell r="B1573" t="str">
            <v>Pedestal trapezoidal para soportar estructura metálica o de madera en concreto de 20,7 Mpa (3000 PSI) h = 0,30 m, base de 0,40 x 0,40 m, corona de 0,25 x 0,25 m, incluye refuerzo</v>
          </cell>
          <cell r="C1573" t="str">
            <v>Un</v>
          </cell>
          <cell r="D1573">
            <v>1</v>
          </cell>
          <cell r="E1573">
            <v>112721</v>
          </cell>
        </row>
        <row r="1574">
          <cell r="A1574" t="str">
            <v>2-08-07</v>
          </cell>
          <cell r="B1574" t="str">
            <v>Junta de icopor e = 1"</v>
          </cell>
          <cell r="C1574" t="str">
            <v>M2</v>
          </cell>
          <cell r="D1574">
            <v>1</v>
          </cell>
          <cell r="E1574">
            <v>50263</v>
          </cell>
        </row>
        <row r="1575">
          <cell r="A1575" t="str">
            <v>02 - 09 TRANSPORTE</v>
          </cell>
          <cell r="B1575">
            <v>0</v>
          </cell>
          <cell r="C1575">
            <v>0</v>
          </cell>
          <cell r="D1575">
            <v>0</v>
          </cell>
          <cell r="E1575">
            <v>0</v>
          </cell>
        </row>
        <row r="1576">
          <cell r="A1576" t="str">
            <v>CÓDIGO</v>
          </cell>
          <cell r="B1576" t="str">
            <v>DESCRIPCIÓN</v>
          </cell>
          <cell r="C1576" t="str">
            <v>UNIDAD</v>
          </cell>
          <cell r="D1576">
            <v>1</v>
          </cell>
          <cell r="E1576">
            <v>0</v>
          </cell>
        </row>
        <row r="1577">
          <cell r="A1577" t="str">
            <v>2-09-01</v>
          </cell>
          <cell r="B1577" t="str">
            <v>Transporte material asfáltico</v>
          </cell>
          <cell r="C1577" t="str">
            <v>M3-Km</v>
          </cell>
          <cell r="D1577">
            <v>1</v>
          </cell>
          <cell r="E1577">
            <v>4998</v>
          </cell>
        </row>
      </sheetData>
      <sheetData sheetId="1" refreshError="1"/>
      <sheetData sheetId="2" refreshError="1"/>
      <sheetData sheetId="3" refreshError="1"/>
      <sheetData sheetId="4" refreshError="1"/>
      <sheetData sheetId="5" refreshError="1"/>
    </sheetDataSet>
  </externalBook>
</externalLink>
</file>

<file path=xl/externalLinks/externalLink2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A 14 CALLES 16 Y 21 "/>
      <sheetName val="Pavimentos"/>
      <sheetName val="Hoja1"/>
      <sheetName val="RESUMEN"/>
      <sheetName val="Calle 10, entre 10 y 11"/>
      <sheetName val="Calle 16, entre 15 y 17"/>
      <sheetName val="1.Calle 12 entre 9 y 11"/>
      <sheetName val="2.Calle 11 entre 15 y 17"/>
      <sheetName val="3.Cra 12 - Cra 14 la italia"/>
      <sheetName val="4.Carrera 22 con calle 27B"/>
      <sheetName val="4.Carrera 22A con calle 27B "/>
      <sheetName val="4.Carrera 22B con calle 27B"/>
      <sheetName val="Cra 10 entre calle 9A -10"/>
      <sheetName val="5.Calle 33 entre cra 12 y 12Bis"/>
      <sheetName val="6.CARRERA 10 ENTRE CALLE 7 Y 8"/>
      <sheetName val="7.CALLE 26 ENTRE CRA 14 Y 15"/>
      <sheetName val="8.CALLE 13 ENTRE 13 Y 14"/>
      <sheetName val="9.Calle 18, entre 11 y 12"/>
      <sheetName val="10.CALLE 12 ENTRE 12 Y 13"/>
      <sheetName val="11.CALLE 46 ENTRE 12 Y 13"/>
      <sheetName val="APUS"/>
      <sheetName val="AU-1"/>
      <sheetName val="AU"/>
    </sheetNames>
    <sheetDataSet>
      <sheetData sheetId="0"/>
      <sheetData sheetId="1">
        <row r="10">
          <cell r="B10" t="str">
            <v>Pasacalles informativos, incluye mantenimiento durante la obra.</v>
          </cell>
        </row>
        <row r="11">
          <cell r="B11" t="str">
            <v>Cubierta provisional en guadua y techo en plastico.</v>
          </cell>
        </row>
        <row r="26">
          <cell r="B26" t="str">
            <v>Cama en arena para cimentacion de tuberia alcantarillado.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99">
          <cell r="B99" t="str">
            <v>Evaluacion, muestra y acompañamiento de hallazgo furtuito (incluye presentacion ante el Instituto Colombiano de Antropologia e Historia ICANH)</v>
          </cell>
        </row>
      </sheetData>
      <sheetData sheetId="19">
        <row r="10">
          <cell r="B10" t="str">
            <v>Alquiler de bodega o vivienda para campamento min 50 m2</v>
          </cell>
        </row>
      </sheetData>
      <sheetData sheetId="20"/>
      <sheetData sheetId="21"/>
      <sheetData sheetId="22"/>
    </sheetDataSet>
  </externalBook>
</externalLink>
</file>

<file path=xl/externalLinks/externalLink2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Mem. Cant. "/>
      <sheetName val="Apus"/>
      <sheetName val="Apus Elec"/>
      <sheetName val="FACTOR PRESTACIONAL"/>
      <sheetName val="Analisis de AU"/>
      <sheetName val="INTERVENTORIA  "/>
      <sheetName val="PMA"/>
      <sheetName val="PMT"/>
      <sheetName val="Insumos "/>
      <sheetName val="MGA"/>
      <sheetName val="Factor Multiplicador"/>
      <sheetName val="Sheet1"/>
      <sheetName val="FLUJO DE FONDOS"/>
    </sheetNames>
    <sheetDataSet>
      <sheetData sheetId="0"/>
      <sheetData sheetId="1"/>
      <sheetData sheetId="2"/>
      <sheetData sheetId="3"/>
      <sheetData sheetId="4"/>
      <sheetData sheetId="5"/>
      <sheetData sheetId="6"/>
      <sheetData sheetId="7"/>
      <sheetData sheetId="8"/>
      <sheetData sheetId="9">
        <row r="3">
          <cell r="A3" t="str">
            <v>Código</v>
          </cell>
          <cell r="B3" t="str">
            <v>Descripción</v>
          </cell>
          <cell r="C3" t="str">
            <v>Unidad</v>
          </cell>
          <cell r="D3" t="str">
            <v>P.U. 2022</v>
          </cell>
          <cell r="E3" t="str">
            <v>P.U. 2023</v>
          </cell>
        </row>
        <row r="4">
          <cell r="A4" t="str">
            <v>Mano de Obra</v>
          </cell>
          <cell r="B4"/>
          <cell r="C4"/>
          <cell r="D4"/>
          <cell r="E4"/>
        </row>
        <row r="5">
          <cell r="A5" t="str">
            <v>MOB0111</v>
          </cell>
          <cell r="B5" t="str">
            <v>Acarreo horizontal</v>
          </cell>
          <cell r="C5" t="str">
            <v>%MO</v>
          </cell>
          <cell r="D5">
            <v>1</v>
          </cell>
          <cell r="E5">
            <v>1</v>
          </cell>
        </row>
        <row r="6">
          <cell r="A6" t="str">
            <v>MOB011</v>
          </cell>
          <cell r="B6" t="str">
            <v>Acarreo Horizontal</v>
          </cell>
          <cell r="C6" t="str">
            <v>% MO</v>
          </cell>
          <cell r="D6">
            <v>1</v>
          </cell>
          <cell r="E6">
            <v>1</v>
          </cell>
        </row>
        <row r="7">
          <cell r="A7" t="str">
            <v>MOB003</v>
          </cell>
          <cell r="B7" t="str">
            <v>Ayudante (jornal + prestaciones)</v>
          </cell>
          <cell r="C7" t="str">
            <v>Día</v>
          </cell>
          <cell r="D7">
            <v>62019</v>
          </cell>
          <cell r="E7">
            <v>72098</v>
          </cell>
        </row>
        <row r="8">
          <cell r="A8" t="str">
            <v>MOB004</v>
          </cell>
          <cell r="B8" t="str">
            <v>Ayudante Práctico (jornal + prestaciones)</v>
          </cell>
          <cell r="C8" t="str">
            <v>Día</v>
          </cell>
          <cell r="D8">
            <v>86827</v>
          </cell>
          <cell r="E8">
            <v>100938</v>
          </cell>
        </row>
        <row r="9">
          <cell r="A9" t="str">
            <v>MOB010</v>
          </cell>
          <cell r="B9" t="str">
            <v>Comisión topografía (topógrafo + Cadenero 1 + 2 Cadeneros 2)</v>
          </cell>
          <cell r="C9" t="str">
            <v>Día</v>
          </cell>
          <cell r="D9">
            <v>418130</v>
          </cell>
          <cell r="E9">
            <v>485577</v>
          </cell>
        </row>
        <row r="10">
          <cell r="A10" t="str">
            <v>MOB005</v>
          </cell>
          <cell r="B10" t="str">
            <v>Cuadrilla A 1 Of + 4 Ay (jornal + prestaciones)</v>
          </cell>
          <cell r="C10" t="str">
            <v>Día</v>
          </cell>
          <cell r="D10">
            <v>359710</v>
          </cell>
          <cell r="E10">
            <v>418169</v>
          </cell>
        </row>
        <row r="11">
          <cell r="A11" t="str">
            <v>MOB013</v>
          </cell>
          <cell r="B11" t="str">
            <v>Cuadrilla C 1 Of + 7 Ay (jornal + prestaciones)</v>
          </cell>
          <cell r="C11" t="str">
            <v>Día</v>
          </cell>
          <cell r="D11">
            <v>545767</v>
          </cell>
          <cell r="E11">
            <v>634463</v>
          </cell>
        </row>
        <row r="12">
          <cell r="A12" t="str">
            <v>MOB015</v>
          </cell>
          <cell r="B12" t="str">
            <v>Cuadrilla E 1 Of + 1 Ay (jornal + prestaciones)</v>
          </cell>
          <cell r="C12" t="str">
            <v>Día</v>
          </cell>
          <cell r="D12">
            <v>173653</v>
          </cell>
          <cell r="E12">
            <v>201875</v>
          </cell>
        </row>
        <row r="13">
          <cell r="A13" t="str">
            <v>MOB017185326</v>
          </cell>
          <cell r="B13" t="str">
            <v>Cuadrilla G 1 Of + 2 Ay (jornal + prestaciones)</v>
          </cell>
          <cell r="C13" t="str">
            <v>Día</v>
          </cell>
          <cell r="D13">
            <v>235672</v>
          </cell>
          <cell r="E13">
            <v>273973</v>
          </cell>
        </row>
        <row r="14">
          <cell r="A14" t="str">
            <v>MOB017</v>
          </cell>
          <cell r="B14" t="str">
            <v>Cuadrilla G 1 Of + 2 Ay (jornal + prestaciones)</v>
          </cell>
          <cell r="C14" t="str">
            <v>Día</v>
          </cell>
          <cell r="D14">
            <v>263287</v>
          </cell>
          <cell r="E14">
            <v>273973</v>
          </cell>
        </row>
        <row r="15">
          <cell r="A15" t="str">
            <v>MOB018</v>
          </cell>
          <cell r="B15" t="str">
            <v>Cuadrilla H 4 Ay (jornal + prestaciones)</v>
          </cell>
          <cell r="C15" t="str">
            <v>Día</v>
          </cell>
          <cell r="D15">
            <v>248076</v>
          </cell>
          <cell r="E15">
            <v>288392</v>
          </cell>
        </row>
        <row r="16">
          <cell r="A16" t="str">
            <v>Equipos</v>
          </cell>
          <cell r="B16"/>
          <cell r="C16" t="str">
            <v>IPC=</v>
          </cell>
          <cell r="D16"/>
          <cell r="E16">
            <v>0.13120000000000001</v>
          </cell>
        </row>
        <row r="17">
          <cell r="A17" t="str">
            <v>EQU033</v>
          </cell>
          <cell r="B17" t="str">
            <v>Alquiler de campero o camioneta Mod. &gt; 2015 de 2.600 o mas c. c. , con conductor</v>
          </cell>
          <cell r="C17" t="str">
            <v>Dia</v>
          </cell>
          <cell r="D17">
            <v>161667</v>
          </cell>
          <cell r="E17">
            <v>182878</v>
          </cell>
        </row>
        <row r="18">
          <cell r="A18" t="str">
            <v>EQU061</v>
          </cell>
          <cell r="B18" t="str">
            <v>Aspersor manual</v>
          </cell>
          <cell r="C18" t="str">
            <v>Dia</v>
          </cell>
          <cell r="D18">
            <v>20760</v>
          </cell>
          <cell r="E18">
            <v>23484</v>
          </cell>
        </row>
        <row r="19">
          <cell r="A19" t="str">
            <v>EQU009</v>
          </cell>
          <cell r="B19" t="str">
            <v>Cargador 930 1,5 yd3</v>
          </cell>
          <cell r="C19" t="str">
            <v>Hr</v>
          </cell>
          <cell r="D19">
            <v>113000</v>
          </cell>
          <cell r="E19">
            <v>127826</v>
          </cell>
        </row>
        <row r="20">
          <cell r="A20" t="str">
            <v>EQU023</v>
          </cell>
          <cell r="B20" t="str">
            <v>Carrotanque agua</v>
          </cell>
          <cell r="C20" t="str">
            <v>Hr</v>
          </cell>
          <cell r="D20">
            <v>104125</v>
          </cell>
          <cell r="E20">
            <v>117786</v>
          </cell>
        </row>
        <row r="21">
          <cell r="A21" t="str">
            <v>EQU013</v>
          </cell>
          <cell r="B21" t="str">
            <v>Cilindro compactador vibratorio Dynapac y tractor</v>
          </cell>
          <cell r="C21" t="str">
            <v>Hr</v>
          </cell>
          <cell r="D21">
            <v>71400</v>
          </cell>
          <cell r="E21">
            <v>80768</v>
          </cell>
        </row>
        <row r="22">
          <cell r="A22" t="str">
            <v>EQU034</v>
          </cell>
          <cell r="B22" t="str">
            <v>Compactador  manual (canguro)</v>
          </cell>
          <cell r="C22" t="str">
            <v>Día</v>
          </cell>
          <cell r="D22">
            <v>36000</v>
          </cell>
          <cell r="E22">
            <v>40723</v>
          </cell>
        </row>
        <row r="23">
          <cell r="A23" t="str">
            <v>EQU060</v>
          </cell>
          <cell r="B23" t="str">
            <v>Compresor (Barrido y soplado)</v>
          </cell>
          <cell r="C23" t="str">
            <v>Dia</v>
          </cell>
          <cell r="D23">
            <v>59000</v>
          </cell>
          <cell r="E23">
            <v>66741</v>
          </cell>
        </row>
        <row r="24">
          <cell r="A24" t="str">
            <v>EQU005</v>
          </cell>
          <cell r="B24" t="str">
            <v>Compresor 185 pies3 CFM de 2 martillos, incluye 2 operarios y combustible</v>
          </cell>
          <cell r="C24" t="str">
            <v>Hr</v>
          </cell>
          <cell r="D24">
            <v>107100</v>
          </cell>
          <cell r="E24">
            <v>121152</v>
          </cell>
        </row>
        <row r="25">
          <cell r="A25" t="str">
            <v>EQU003</v>
          </cell>
          <cell r="B25" t="str">
            <v>Concretadora gasolina 1 o 1 1/2 sacos</v>
          </cell>
          <cell r="C25" t="str">
            <v>Día</v>
          </cell>
          <cell r="D25">
            <v>37800</v>
          </cell>
          <cell r="E25">
            <v>42759</v>
          </cell>
        </row>
        <row r="26">
          <cell r="A26" t="str">
            <v>EQU011</v>
          </cell>
          <cell r="B26" t="str">
            <v>Equipo completo de topografía</v>
          </cell>
          <cell r="C26" t="str">
            <v>Día</v>
          </cell>
          <cell r="D26">
            <v>109900</v>
          </cell>
          <cell r="E26">
            <v>124319</v>
          </cell>
        </row>
        <row r="27">
          <cell r="A27" t="str">
            <v>EQU032</v>
          </cell>
          <cell r="B27" t="str">
            <v>Equipo móvil pintura línea vías, incluye camioneta guia</v>
          </cell>
          <cell r="C27" t="str">
            <v>Dia</v>
          </cell>
          <cell r="D27">
            <v>582243.26</v>
          </cell>
          <cell r="E27">
            <v>658634</v>
          </cell>
        </row>
        <row r="28">
          <cell r="A28" t="str">
            <v>4</v>
          </cell>
          <cell r="B28" t="str">
            <v>Formaleta para vigas apoyadas en muros (desde 0,01 a 0,04 m3/ml)</v>
          </cell>
          <cell r="C28" t="str">
            <v>M3</v>
          </cell>
          <cell r="D28">
            <v>285149</v>
          </cell>
          <cell r="E28">
            <v>322561</v>
          </cell>
        </row>
        <row r="29">
          <cell r="A29" t="str">
            <v>EQU027</v>
          </cell>
          <cell r="B29" t="str">
            <v>Formaleta pavimento concreto 3 ml</v>
          </cell>
          <cell r="C29" t="str">
            <v>Día</v>
          </cell>
          <cell r="D29">
            <v>2595</v>
          </cell>
          <cell r="E29">
            <v>2935</v>
          </cell>
        </row>
        <row r="30">
          <cell r="A30" t="str">
            <v>EQU002</v>
          </cell>
          <cell r="B30" t="str">
            <v>Herramienta menor</v>
          </cell>
          <cell r="C30" t="str">
            <v>%MO</v>
          </cell>
          <cell r="D30">
            <v>1</v>
          </cell>
          <cell r="E30">
            <v>1</v>
          </cell>
        </row>
        <row r="31">
          <cell r="A31" t="str">
            <v>EQU0021</v>
          </cell>
          <cell r="B31" t="str">
            <v>Herramienta menor (% mano obra)</v>
          </cell>
          <cell r="C31" t="str">
            <v>%MO</v>
          </cell>
          <cell r="D31">
            <v>1</v>
          </cell>
          <cell r="E31">
            <v>1</v>
          </cell>
        </row>
        <row r="32">
          <cell r="A32" t="str">
            <v>EQU002.</v>
          </cell>
          <cell r="B32" t="str">
            <v>Herramienta menor (% mano obra)</v>
          </cell>
          <cell r="C32" t="str">
            <v>%MO</v>
          </cell>
          <cell r="D32">
            <v>1</v>
          </cell>
          <cell r="E32">
            <v>1</v>
          </cell>
        </row>
        <row r="33">
          <cell r="A33" t="str">
            <v>HIDROL01</v>
          </cell>
          <cell r="B33" t="str">
            <v>Hidrolavadora industrial 3.000 PSI</v>
          </cell>
          <cell r="C33" t="str">
            <v>Dia</v>
          </cell>
          <cell r="D33">
            <v>36400</v>
          </cell>
          <cell r="E33">
            <v>41176</v>
          </cell>
        </row>
        <row r="34">
          <cell r="A34" t="str">
            <v>EQU0291</v>
          </cell>
          <cell r="B34" t="str">
            <v>Manejo de tubería</v>
          </cell>
          <cell r="C34" t="str">
            <v>%MO</v>
          </cell>
          <cell r="D34">
            <v>1</v>
          </cell>
          <cell r="E34">
            <v>1</v>
          </cell>
        </row>
        <row r="35">
          <cell r="A35" t="str">
            <v>EQU008</v>
          </cell>
          <cell r="B35" t="str">
            <v>Motoniveladora</v>
          </cell>
          <cell r="C35" t="str">
            <v>Hr</v>
          </cell>
          <cell r="D35">
            <v>226100</v>
          </cell>
          <cell r="E35">
            <v>255764</v>
          </cell>
        </row>
        <row r="36">
          <cell r="A36" t="str">
            <v>EQU026</v>
          </cell>
          <cell r="B36" t="str">
            <v>Regla vibradora</v>
          </cell>
          <cell r="C36" t="str">
            <v>Día</v>
          </cell>
          <cell r="D36">
            <v>47600</v>
          </cell>
          <cell r="E36">
            <v>53845</v>
          </cell>
        </row>
        <row r="37">
          <cell r="A37" t="str">
            <v>EQU024</v>
          </cell>
          <cell r="B37" t="str">
            <v>Retroexcavadora de orugas  capacidad 0,9 M3</v>
          </cell>
          <cell r="C37" t="str">
            <v>Hr</v>
          </cell>
          <cell r="D37">
            <v>261800</v>
          </cell>
          <cell r="E37">
            <v>296148</v>
          </cell>
        </row>
        <row r="38">
          <cell r="A38" t="str">
            <v>EQU018</v>
          </cell>
          <cell r="B38" t="str">
            <v>Vibrador eléctrico o a gasolina</v>
          </cell>
          <cell r="C38" t="str">
            <v>Día</v>
          </cell>
          <cell r="D38">
            <v>35700</v>
          </cell>
          <cell r="E38">
            <v>40384</v>
          </cell>
        </row>
        <row r="39">
          <cell r="A39" t="str">
            <v>EQU012</v>
          </cell>
          <cell r="B39" t="str">
            <v>Vibrocompactador manual</v>
          </cell>
          <cell r="C39" t="str">
            <v>Día</v>
          </cell>
          <cell r="D39">
            <v>36000</v>
          </cell>
          <cell r="E39">
            <v>40723</v>
          </cell>
        </row>
        <row r="40">
          <cell r="A40" t="str">
            <v>Materiales</v>
          </cell>
          <cell r="B40"/>
          <cell r="C40"/>
          <cell r="D40"/>
          <cell r="E40"/>
        </row>
        <row r="41">
          <cell r="A41" t="str">
            <v>MAT,0112567</v>
          </cell>
          <cell r="B41" t="str">
            <v>Acero Fy = 60.000 psi d&gt;1/4" puesto en obra</v>
          </cell>
          <cell r="C41" t="str">
            <v>Kg</v>
          </cell>
          <cell r="D41">
            <v>5789</v>
          </cell>
          <cell r="E41">
            <v>6549</v>
          </cell>
        </row>
        <row r="42">
          <cell r="A42" t="str">
            <v>MAT,026</v>
          </cell>
          <cell r="B42" t="str">
            <v>Afirmado para mantenimiento vial y elementos no estructurales</v>
          </cell>
          <cell r="C42" t="str">
            <v>M3</v>
          </cell>
          <cell r="D42">
            <v>23000</v>
          </cell>
          <cell r="E42">
            <v>26018</v>
          </cell>
        </row>
        <row r="43">
          <cell r="A43" t="str">
            <v>MAT,027</v>
          </cell>
          <cell r="B43" t="str">
            <v>Agua</v>
          </cell>
          <cell r="C43" t="str">
            <v>Lt</v>
          </cell>
          <cell r="D43">
            <v>7</v>
          </cell>
          <cell r="E43">
            <v>8</v>
          </cell>
        </row>
        <row r="44">
          <cell r="A44" t="str">
            <v>MAT,030</v>
          </cell>
          <cell r="B44" t="str">
            <v>Alambre negro calibre 18</v>
          </cell>
          <cell r="C44" t="str">
            <v>Kg</v>
          </cell>
          <cell r="D44">
            <v>10320</v>
          </cell>
          <cell r="E44">
            <v>11674</v>
          </cell>
        </row>
        <row r="45">
          <cell r="A45" t="str">
            <v>I01437</v>
          </cell>
          <cell r="B45" t="str">
            <v>Anclaje</v>
          </cell>
          <cell r="C45" t="str">
            <v>Un</v>
          </cell>
          <cell r="D45">
            <v>9196.86</v>
          </cell>
          <cell r="E45">
            <v>10403</v>
          </cell>
        </row>
        <row r="46">
          <cell r="A46" t="str">
            <v>MAT,039</v>
          </cell>
          <cell r="B46" t="str">
            <v>Antisol blanco</v>
          </cell>
          <cell r="C46" t="str">
            <v>Kg</v>
          </cell>
          <cell r="D46">
            <v>14495</v>
          </cell>
          <cell r="E46">
            <v>16397</v>
          </cell>
        </row>
        <row r="47">
          <cell r="A47" t="str">
            <v>MAT,040</v>
          </cell>
          <cell r="B47" t="str">
            <v>Arena</v>
          </cell>
          <cell r="C47" t="str">
            <v>M3</v>
          </cell>
          <cell r="D47">
            <v>33333</v>
          </cell>
          <cell r="E47">
            <v>37706</v>
          </cell>
        </row>
        <row r="48">
          <cell r="A48" t="str">
            <v>MAT,042</v>
          </cell>
          <cell r="B48" t="str">
            <v>Aro base y aro tapa de H. F. d = 0,60 m</v>
          </cell>
          <cell r="C48" t="str">
            <v>Un</v>
          </cell>
          <cell r="D48">
            <v>365448.66</v>
          </cell>
          <cell r="E48">
            <v>413396</v>
          </cell>
        </row>
        <row r="49">
          <cell r="A49" t="str">
            <v>BANCA01</v>
          </cell>
          <cell r="B49" t="str">
            <v>Banca en hierro forjado y madera para exteriores</v>
          </cell>
          <cell r="C49" t="str">
            <v>Un</v>
          </cell>
          <cell r="D49">
            <v>559300</v>
          </cell>
          <cell r="E49">
            <v>632680</v>
          </cell>
        </row>
        <row r="50">
          <cell r="A50" t="str">
            <v>MAT,068</v>
          </cell>
          <cell r="B50" t="str">
            <v>Cemento gris saco por 50 kilos, incluye cargue, descargue y transporte</v>
          </cell>
          <cell r="C50" t="str">
            <v>Sc</v>
          </cell>
          <cell r="D50">
            <v>30500</v>
          </cell>
          <cell r="E50">
            <v>34502</v>
          </cell>
        </row>
        <row r="51">
          <cell r="A51" t="str">
            <v>MAT,116</v>
          </cell>
          <cell r="B51" t="str">
            <v>Cuartón de sajo 2" x 4" x 2,9 m</v>
          </cell>
          <cell r="C51" t="str">
            <v>M</v>
          </cell>
          <cell r="D51">
            <v>5233</v>
          </cell>
          <cell r="E51">
            <v>5920</v>
          </cell>
        </row>
        <row r="52">
          <cell r="A52" t="str">
            <v>DESMOL01</v>
          </cell>
          <cell r="B52" t="str">
            <v>Desmoldante en polvo para concreto estampado</v>
          </cell>
          <cell r="C52" t="str">
            <v>Saco</v>
          </cell>
          <cell r="D52">
            <v>115000</v>
          </cell>
          <cell r="E52">
            <v>130088</v>
          </cell>
        </row>
        <row r="53">
          <cell r="A53" t="str">
            <v>MAT,124</v>
          </cell>
          <cell r="B53" t="str">
            <v>Disolvente Pintrafico Rf121004</v>
          </cell>
          <cell r="C53" t="str">
            <v>LT</v>
          </cell>
          <cell r="D53">
            <v>32336</v>
          </cell>
          <cell r="E53">
            <v>36578</v>
          </cell>
        </row>
        <row r="54">
          <cell r="A54" t="str">
            <v>MAT,238</v>
          </cell>
          <cell r="B54" t="str">
            <v>Fondo de junta de polietileno F = 3/8"</v>
          </cell>
          <cell r="C54" t="str">
            <v>M</v>
          </cell>
          <cell r="D54">
            <v>1138.69</v>
          </cell>
          <cell r="E54">
            <v>1288</v>
          </cell>
        </row>
        <row r="55">
          <cell r="A55" t="str">
            <v>3</v>
          </cell>
          <cell r="B55" t="str">
            <v>Formaleta en platina 2" x 1/4" para marco y tapa del sumidero</v>
          </cell>
          <cell r="C55" t="str">
            <v>Un</v>
          </cell>
          <cell r="D55">
            <v>174966</v>
          </cell>
          <cell r="E55">
            <v>197922</v>
          </cell>
        </row>
        <row r="56">
          <cell r="A56" t="str">
            <v>MAT,176</v>
          </cell>
          <cell r="B56" t="str">
            <v>Guadua basa longitud promedio = 5 m</v>
          </cell>
          <cell r="C56" t="str">
            <v>Un</v>
          </cell>
          <cell r="D56">
            <v>7875</v>
          </cell>
          <cell r="E56">
            <v>8908</v>
          </cell>
        </row>
        <row r="57">
          <cell r="A57" t="str">
            <v>MAT,222</v>
          </cell>
          <cell r="B57" t="str">
            <v>Listón sajo de 5 x 3 cm x 2,5 m (varilla)</v>
          </cell>
          <cell r="C57" t="str">
            <v>M</v>
          </cell>
          <cell r="D57">
            <v>6188</v>
          </cell>
          <cell r="E57">
            <v>7000</v>
          </cell>
        </row>
        <row r="58">
          <cell r="A58" t="str">
            <v>LOSETAACT02</v>
          </cell>
          <cell r="B58" t="str">
            <v>Loseta gris tactil de 20x20x6</v>
          </cell>
          <cell r="C58" t="str">
            <v>Un</v>
          </cell>
          <cell r="D58">
            <v>3252</v>
          </cell>
          <cell r="E58">
            <v>3679</v>
          </cell>
        </row>
        <row r="59">
          <cell r="A59" t="str">
            <v>MAT,235</v>
          </cell>
          <cell r="B59" t="str">
            <v>Malla electrosoldada ojo 0,15 x 0,15 m 6,0 m 2,35 m de 5 mm</v>
          </cell>
          <cell r="C59" t="str">
            <v>M2</v>
          </cell>
          <cell r="D59">
            <v>8031</v>
          </cell>
          <cell r="E59">
            <v>9085</v>
          </cell>
        </row>
        <row r="60">
          <cell r="A60" t="str">
            <v>MATER01</v>
          </cell>
          <cell r="B60" t="str">
            <v>Matera prefabricadas Bowl en concreto</v>
          </cell>
          <cell r="C60" t="str">
            <v>Un</v>
          </cell>
          <cell r="D60">
            <v>184300</v>
          </cell>
          <cell r="E60">
            <v>208480</v>
          </cell>
        </row>
        <row r="61">
          <cell r="A61" t="str">
            <v>MAT,251</v>
          </cell>
          <cell r="B61" t="str">
            <v>Material para base granular tipo Invías hasta 40 km</v>
          </cell>
          <cell r="C61" t="str">
            <v>M3</v>
          </cell>
          <cell r="D61">
            <v>53383</v>
          </cell>
          <cell r="E61">
            <v>60387</v>
          </cell>
        </row>
        <row r="62">
          <cell r="A62" t="str">
            <v>MAT,499</v>
          </cell>
          <cell r="B62" t="str">
            <v>Microesferas reflectivas 25 kg</v>
          </cell>
          <cell r="C62" t="str">
            <v>Kg</v>
          </cell>
          <cell r="D62">
            <v>5689.28</v>
          </cell>
          <cell r="E62">
            <v>6436</v>
          </cell>
        </row>
        <row r="63">
          <cell r="A63" t="str">
            <v>MOLDE01</v>
          </cell>
          <cell r="B63" t="str">
            <v>Molde poliuretano</v>
          </cell>
          <cell r="C63" t="str">
            <v>Und</v>
          </cell>
          <cell r="D63">
            <v>172500</v>
          </cell>
          <cell r="E63">
            <v>195132</v>
          </cell>
        </row>
        <row r="64">
          <cell r="A64" t="str">
            <v>PIGME01</v>
          </cell>
          <cell r="B64" t="str">
            <v>Pigmento endurecedor color</v>
          </cell>
          <cell r="C64" t="str">
            <v>Kg</v>
          </cell>
          <cell r="D64">
            <v>85000</v>
          </cell>
          <cell r="E64">
            <v>96152</v>
          </cell>
        </row>
        <row r="65">
          <cell r="A65" t="str">
            <v>MAT,297</v>
          </cell>
          <cell r="B65" t="str">
            <v>Pintura acrilica para trafico</v>
          </cell>
          <cell r="C65" t="str">
            <v>Gl</v>
          </cell>
          <cell r="D65">
            <v>104900</v>
          </cell>
          <cell r="E65">
            <v>118663</v>
          </cell>
        </row>
        <row r="66">
          <cell r="A66" t="str">
            <v>PLAT5080</v>
          </cell>
          <cell r="B66" t="str">
            <v>Planta ornamental h= 50-80 cm</v>
          </cell>
          <cell r="C66" t="str">
            <v>Un</v>
          </cell>
          <cell r="D66">
            <v>15423.18</v>
          </cell>
          <cell r="E66">
            <v>17447</v>
          </cell>
        </row>
        <row r="67">
          <cell r="A67" t="str">
            <v>MAT,333</v>
          </cell>
          <cell r="B67" t="str">
            <v>Puntilla (promedio)</v>
          </cell>
          <cell r="C67" t="str">
            <v>Lb</v>
          </cell>
          <cell r="D67">
            <v>3257</v>
          </cell>
          <cell r="E67">
            <v>3684</v>
          </cell>
        </row>
        <row r="68">
          <cell r="A68" t="str">
            <v>MAT,334</v>
          </cell>
          <cell r="B68" t="str">
            <v>Puntilla de 3"</v>
          </cell>
          <cell r="C68" t="str">
            <v>Lb</v>
          </cell>
          <cell r="D68">
            <v>5900</v>
          </cell>
          <cell r="E68">
            <v>6674</v>
          </cell>
        </row>
        <row r="69">
          <cell r="A69" t="str">
            <v>MAT,572</v>
          </cell>
          <cell r="B69" t="str">
            <v>Reja para sumidero de 50 x 70 cm con ángulo de 1 1/2" x 1/4" y platina 1 1/2" x 1/4" incluye anticorrosivo y pintura</v>
          </cell>
          <cell r="C69" t="str">
            <v>Un</v>
          </cell>
          <cell r="D69">
            <v>301020</v>
          </cell>
          <cell r="E69">
            <v>349993</v>
          </cell>
        </row>
        <row r="70">
          <cell r="A70" t="str">
            <v>SELLA</v>
          </cell>
          <cell r="B70" t="str">
            <v>Sellador acrilico semilustrante</v>
          </cell>
          <cell r="C70" t="str">
            <v>lt</v>
          </cell>
          <cell r="D70">
            <v>24000</v>
          </cell>
          <cell r="E70">
            <v>27149</v>
          </cell>
        </row>
        <row r="71">
          <cell r="A71" t="str">
            <v>MAT,359</v>
          </cell>
          <cell r="B71" t="str">
            <v>Silla Yee PVC de pared estructural 500X160</v>
          </cell>
          <cell r="C71" t="str">
            <v>Un</v>
          </cell>
          <cell r="D71"/>
          <cell r="E71">
            <v>493887</v>
          </cell>
        </row>
        <row r="72">
          <cell r="A72" t="str">
            <v>I00929</v>
          </cell>
          <cell r="B72" t="str">
            <v>Sikadur 42 anclaje para pernos o acero</v>
          </cell>
          <cell r="C72" t="str">
            <v>kg</v>
          </cell>
          <cell r="D72">
            <v>82134.100000000006</v>
          </cell>
          <cell r="E72">
            <v>92910</v>
          </cell>
        </row>
        <row r="73">
          <cell r="A73" t="str">
            <v>MAT,368</v>
          </cell>
          <cell r="B73" t="str">
            <v>Tabla para formaleta de 1" x 10" x 2,9 m</v>
          </cell>
          <cell r="C73" t="str">
            <v>M</v>
          </cell>
          <cell r="D73">
            <v>8067</v>
          </cell>
          <cell r="E73">
            <v>9125</v>
          </cell>
        </row>
        <row r="74">
          <cell r="A74" t="str">
            <v>I01009</v>
          </cell>
          <cell r="B74" t="str">
            <v>Tachón plastico 0,4 x 0,15 x 0,08 m</v>
          </cell>
          <cell r="C74" t="str">
            <v>Un</v>
          </cell>
          <cell r="D74">
            <v>58369.41</v>
          </cell>
          <cell r="E74">
            <v>66027</v>
          </cell>
        </row>
        <row r="75">
          <cell r="A75" t="str">
            <v>MAT,386.1</v>
          </cell>
          <cell r="B75" t="str">
            <v>Tapa de seguridad en hierro dúctil EN124 Clase D400, tráfico vehicular pesado d=0.60m</v>
          </cell>
          <cell r="C75" t="str">
            <v>Un</v>
          </cell>
          <cell r="D75"/>
          <cell r="E75">
            <v>1507333</v>
          </cell>
        </row>
        <row r="76">
          <cell r="A76" t="str">
            <v>MAT,166</v>
          </cell>
          <cell r="B76" t="str">
            <v>Teja zinc ondulada 2,13 x 0,80 metros Cal 24.</v>
          </cell>
          <cell r="C76" t="str">
            <v>M2</v>
          </cell>
          <cell r="D76"/>
          <cell r="E76">
            <v>14977</v>
          </cell>
        </row>
        <row r="77">
          <cell r="A77" t="str">
            <v>MAT,398</v>
          </cell>
          <cell r="B77" t="str">
            <v>Tierra vegetal</v>
          </cell>
          <cell r="C77" t="str">
            <v>M3</v>
          </cell>
          <cell r="D77">
            <v>25950</v>
          </cell>
          <cell r="E77">
            <v>29355</v>
          </cell>
        </row>
        <row r="78">
          <cell r="A78" t="str">
            <v>MAT,410</v>
          </cell>
          <cell r="B78" t="str">
            <v>Triturado</v>
          </cell>
          <cell r="C78" t="str">
            <v>M3</v>
          </cell>
          <cell r="D78">
            <v>54333</v>
          </cell>
          <cell r="E78">
            <v>61461</v>
          </cell>
        </row>
        <row r="79">
          <cell r="A79" t="str">
            <v>MAT,437</v>
          </cell>
          <cell r="B79" t="str">
            <v>Tubería PVC agua lluvia de 3"</v>
          </cell>
          <cell r="C79" t="str">
            <v>M</v>
          </cell>
          <cell r="D79"/>
          <cell r="E79">
            <v>17010</v>
          </cell>
        </row>
        <row r="80">
          <cell r="A80" t="str">
            <v>MAT,444</v>
          </cell>
          <cell r="B80" t="str">
            <v>Tubería PVC de alcantarillado de pared estructural d =  10", exterior corrugado</v>
          </cell>
          <cell r="C80" t="str">
            <v>M</v>
          </cell>
          <cell r="D80">
            <v>89084</v>
          </cell>
          <cell r="E80">
            <v>67558</v>
          </cell>
        </row>
        <row r="81">
          <cell r="A81" t="str">
            <v>MAT,448</v>
          </cell>
          <cell r="B81" t="str">
            <v>Tubería PVC de alcantarillado de pared estructural d =  6", exterior corrugado</v>
          </cell>
          <cell r="C81" t="str">
            <v>M</v>
          </cell>
          <cell r="D81">
            <v>42668</v>
          </cell>
          <cell r="E81">
            <v>48266</v>
          </cell>
        </row>
        <row r="82">
          <cell r="A82" t="str">
            <v>MAT,541.1</v>
          </cell>
          <cell r="B82" t="str">
            <v>Tubería PVC de alcantarillado de pared estructural d = 20", exterior corrugado</v>
          </cell>
          <cell r="C82" t="str">
            <v>m</v>
          </cell>
          <cell r="D82"/>
          <cell r="E82">
            <v>403532</v>
          </cell>
        </row>
        <row r="83">
          <cell r="A83" t="str">
            <v>MAT,468</v>
          </cell>
          <cell r="B83" t="str">
            <v>Tubería PVC sanitaria de 2"</v>
          </cell>
          <cell r="C83" t="str">
            <v>M</v>
          </cell>
          <cell r="D83"/>
          <cell r="E83">
            <v>14130</v>
          </cell>
        </row>
        <row r="84">
          <cell r="A84" t="str">
            <v>MAT,470</v>
          </cell>
          <cell r="B84" t="str">
            <v>Tubería PVC sanitaria de 4"</v>
          </cell>
          <cell r="C84" t="str">
            <v>M</v>
          </cell>
          <cell r="D84"/>
          <cell r="E84">
            <v>31765</v>
          </cell>
        </row>
        <row r="85">
          <cell r="A85" t="str">
            <v>MAT,487</v>
          </cell>
          <cell r="B85" t="str">
            <v>Varillón de sajo 3x3</v>
          </cell>
          <cell r="C85" t="str">
            <v>M</v>
          </cell>
          <cell r="D85">
            <v>2595</v>
          </cell>
          <cell r="E85">
            <v>2935</v>
          </cell>
        </row>
        <row r="86">
          <cell r="A86" t="str">
            <v>MAT,488</v>
          </cell>
          <cell r="B86" t="str">
            <v>Vaselina</v>
          </cell>
          <cell r="C86" t="str">
            <v>Lb</v>
          </cell>
          <cell r="D86">
            <v>10527</v>
          </cell>
          <cell r="E86">
            <v>11908</v>
          </cell>
        </row>
        <row r="87">
          <cell r="A87" t="str">
            <v>Otros</v>
          </cell>
          <cell r="B87"/>
          <cell r="C87"/>
          <cell r="D87"/>
          <cell r="E87"/>
        </row>
        <row r="88">
          <cell r="A88" t="str">
            <v>G-02-02FLEJ</v>
          </cell>
          <cell r="B88" t="str">
            <v>Acero  Fy = 60,000 psi d&gt;1/4</v>
          </cell>
          <cell r="C88" t="str">
            <v>Kg</v>
          </cell>
          <cell r="D88">
            <v>8022.6640699999998</v>
          </cell>
          <cell r="E88">
            <v>9120.27945</v>
          </cell>
        </row>
        <row r="89">
          <cell r="A89" t="str">
            <v>MAT,01239900</v>
          </cell>
          <cell r="B89" t="str">
            <v>ACPM</v>
          </cell>
          <cell r="C89" t="str">
            <v>Gl</v>
          </cell>
          <cell r="D89">
            <v>9222</v>
          </cell>
          <cell r="E89">
            <v>10432</v>
          </cell>
        </row>
        <row r="90">
          <cell r="A90" t="str">
            <v>G-01-04.</v>
          </cell>
          <cell r="B90" t="str">
            <v>Concreto de 20,7 Mpa (producción)</v>
          </cell>
          <cell r="C90" t="str">
            <v>M3</v>
          </cell>
          <cell r="D90">
            <v>380926.41110000003</v>
          </cell>
          <cell r="E90">
            <v>433741.42119999998</v>
          </cell>
        </row>
        <row r="91">
          <cell r="A91" t="str">
            <v>G-01-04343405</v>
          </cell>
          <cell r="B91" t="str">
            <v>Concreto de 20,7 Mpa (producción)</v>
          </cell>
          <cell r="C91" t="str">
            <v>M3</v>
          </cell>
          <cell r="D91">
            <v>380926.41110000003</v>
          </cell>
          <cell r="E91">
            <v>433741.42119999998</v>
          </cell>
        </row>
        <row r="92">
          <cell r="A92" t="str">
            <v>MAT501</v>
          </cell>
          <cell r="B92" t="str">
            <v>Concreto de 27,6 Mpa (Produccion)</v>
          </cell>
          <cell r="C92" t="str">
            <v>M3</v>
          </cell>
          <cell r="D92">
            <v>454215</v>
          </cell>
          <cell r="E92">
            <v>513808</v>
          </cell>
        </row>
        <row r="93">
          <cell r="A93" t="str">
            <v>MAT501</v>
          </cell>
          <cell r="B93" t="str">
            <v>Concreto premezclado de 27,6 Mpa o MR 4,1 Mpa para pavimento</v>
          </cell>
          <cell r="C93" t="str">
            <v>M3</v>
          </cell>
          <cell r="D93">
            <v>513808</v>
          </cell>
          <cell r="E93">
            <v>513808</v>
          </cell>
        </row>
        <row r="94">
          <cell r="A94" t="str">
            <v>MAT501</v>
          </cell>
          <cell r="B94" t="str">
            <v>Concreto premezclado de 27,6 Mpa o MR 4,2 Mpa para pavimento</v>
          </cell>
          <cell r="C94" t="str">
            <v>M3</v>
          </cell>
          <cell r="D94">
            <v>513308</v>
          </cell>
          <cell r="E94">
            <v>513308</v>
          </cell>
        </row>
        <row r="95">
          <cell r="A95" t="str">
            <v>2-01-083706</v>
          </cell>
          <cell r="B95" t="str">
            <v>Corte de pavimento rígido con cortadora autopropulsada</v>
          </cell>
          <cell r="C95" t="str">
            <v>M</v>
          </cell>
          <cell r="D95">
            <v>5779</v>
          </cell>
          <cell r="E95">
            <v>6537</v>
          </cell>
        </row>
        <row r="96">
          <cell r="A96" t="str">
            <v>G-03-052500</v>
          </cell>
          <cell r="B96" t="str">
            <v>Disposición en botadero</v>
          </cell>
          <cell r="C96" t="str">
            <v>M3</v>
          </cell>
          <cell r="D96">
            <v>2500</v>
          </cell>
          <cell r="E96">
            <v>2828</v>
          </cell>
        </row>
        <row r="97">
          <cell r="A97" t="str">
            <v>ESCUL01</v>
          </cell>
          <cell r="B97" t="str">
            <v>Escultura en concreto 11 libras de presión. Motivo El arriero</v>
          </cell>
          <cell r="C97" t="str">
            <v>Un</v>
          </cell>
          <cell r="D97">
            <v>23500000</v>
          </cell>
          <cell r="E97">
            <v>23500000</v>
          </cell>
        </row>
        <row r="98">
          <cell r="A98" t="str">
            <v>ESCUL03</v>
          </cell>
          <cell r="B98" t="str">
            <v>Escultura en concreto 11 libras de presión. Motivo El Vendedor de Chorizo</v>
          </cell>
          <cell r="C98" t="str">
            <v>Un</v>
          </cell>
          <cell r="D98">
            <v>23500000</v>
          </cell>
          <cell r="E98">
            <v>23500000</v>
          </cell>
        </row>
        <row r="99">
          <cell r="A99" t="str">
            <v>ESCUL04</v>
          </cell>
          <cell r="B99" t="str">
            <v>Escultura en concreto 11 libras de presión. Motivo El Vendedor de Huevos</v>
          </cell>
          <cell r="C99" t="str">
            <v>Un</v>
          </cell>
          <cell r="D99">
            <v>23500000</v>
          </cell>
          <cell r="E99">
            <v>23500000</v>
          </cell>
        </row>
        <row r="100">
          <cell r="A100" t="str">
            <v>ESCUL02</v>
          </cell>
          <cell r="B100" t="str">
            <v>Escultura en concreto 11 libras de presión. Motivo Verraco de Guacas</v>
          </cell>
          <cell r="C100" t="str">
            <v>Un</v>
          </cell>
          <cell r="D100">
            <v>23500000</v>
          </cell>
          <cell r="E100">
            <v>23500000</v>
          </cell>
        </row>
        <row r="101">
          <cell r="A101" t="str">
            <v>EVALRED</v>
          </cell>
          <cell r="B101" t="str">
            <v>Evaluación y diagnóstico de redes de alcantarillado con equipo de circuito cerrado de TV (CCTV)</v>
          </cell>
          <cell r="C101" t="str">
            <v>M</v>
          </cell>
          <cell r="D101"/>
          <cell r="E101">
            <v>19912</v>
          </cell>
        </row>
        <row r="102">
          <cell r="A102" t="str">
            <v>EQU0286034</v>
          </cell>
          <cell r="B102" t="str">
            <v>Formaleta cuerpo cámara inspección 1,20 m</v>
          </cell>
          <cell r="C102" t="str">
            <v>Día</v>
          </cell>
          <cell r="D102">
            <v>6034</v>
          </cell>
          <cell r="E102">
            <v>6826</v>
          </cell>
        </row>
        <row r="103">
          <cell r="A103" t="str">
            <v>OTR10</v>
          </cell>
          <cell r="B103" t="str">
            <v>Plantillas y Pegante.</v>
          </cell>
          <cell r="C103" t="str">
            <v>Un</v>
          </cell>
          <cell r="D103">
            <v>9280</v>
          </cell>
          <cell r="E103">
            <v>10498</v>
          </cell>
        </row>
        <row r="104">
          <cell r="A104" t="str">
            <v>2-05-10</v>
          </cell>
          <cell r="B104" t="str">
            <v>Sello de junta para pavimento</v>
          </cell>
          <cell r="C104" t="str">
            <v>M</v>
          </cell>
          <cell r="D104">
            <v>4095</v>
          </cell>
          <cell r="E104">
            <v>4632</v>
          </cell>
        </row>
        <row r="105">
          <cell r="A105" t="str">
            <v>ESY002</v>
          </cell>
          <cell r="B105" t="str">
            <v>Toma de densidades</v>
          </cell>
          <cell r="C105" t="str">
            <v>Un</v>
          </cell>
          <cell r="D105">
            <v>123801.22</v>
          </cell>
          <cell r="E105">
            <v>140044</v>
          </cell>
        </row>
        <row r="106">
          <cell r="A106" t="str">
            <v>G-03-0225000</v>
          </cell>
          <cell r="B106" t="str">
            <v>Transporte maquinaría pesada</v>
          </cell>
          <cell r="C106" t="str">
            <v>Km</v>
          </cell>
          <cell r="D106">
            <v>2675</v>
          </cell>
          <cell r="E106">
            <v>3026</v>
          </cell>
        </row>
        <row r="107">
          <cell r="A107" t="str">
            <v>G-03-011375</v>
          </cell>
          <cell r="B107" t="str">
            <v>Transporte material (corte, sub-base, base, afirmado, Petreos, arenas, etc)</v>
          </cell>
          <cell r="C107" t="str">
            <v>M3-Km</v>
          </cell>
          <cell r="D107">
            <v>1832.6</v>
          </cell>
          <cell r="E107">
            <v>2073</v>
          </cell>
        </row>
        <row r="108">
          <cell r="A108" t="str">
            <v>EQU0101050</v>
          </cell>
          <cell r="B108" t="str">
            <v>Transporte material (corte, sub-base, base, afirmado, Petreos, arenas, etc)</v>
          </cell>
          <cell r="C108" t="str">
            <v>M3-Km</v>
          </cell>
          <cell r="D108">
            <v>1832.6</v>
          </cell>
          <cell r="E108">
            <v>2073</v>
          </cell>
        </row>
        <row r="109">
          <cell r="A109" t="str">
            <v>EQU01055000</v>
          </cell>
          <cell r="B109" t="str">
            <v>Volqueta 7 m3</v>
          </cell>
          <cell r="C109" t="str">
            <v>Hr</v>
          </cell>
          <cell r="D109">
            <v>166600</v>
          </cell>
          <cell r="E109">
            <v>188458</v>
          </cell>
        </row>
        <row r="110">
          <cell r="A110"/>
          <cell r="B110"/>
          <cell r="C110"/>
          <cell r="D110"/>
          <cell r="E110"/>
        </row>
        <row r="111">
          <cell r="A111"/>
          <cell r="B111"/>
          <cell r="C111"/>
          <cell r="D111"/>
          <cell r="E111"/>
        </row>
        <row r="112">
          <cell r="A112"/>
          <cell r="B112"/>
          <cell r="C112"/>
          <cell r="D112"/>
          <cell r="E112"/>
        </row>
        <row r="113">
          <cell r="A113"/>
          <cell r="B113"/>
          <cell r="C113"/>
          <cell r="D113"/>
          <cell r="E113"/>
        </row>
        <row r="114">
          <cell r="A114"/>
          <cell r="B114"/>
          <cell r="C114"/>
          <cell r="D114"/>
          <cell r="E114"/>
        </row>
        <row r="115">
          <cell r="A115"/>
          <cell r="B115"/>
          <cell r="C115"/>
          <cell r="D115"/>
          <cell r="E115"/>
        </row>
        <row r="116">
          <cell r="A116"/>
          <cell r="B116"/>
          <cell r="C116"/>
          <cell r="D116"/>
          <cell r="E116"/>
        </row>
        <row r="117">
          <cell r="A117"/>
          <cell r="B117"/>
          <cell r="C117"/>
          <cell r="D117"/>
          <cell r="E117"/>
        </row>
        <row r="118">
          <cell r="A118"/>
          <cell r="B118"/>
          <cell r="C118"/>
          <cell r="D118"/>
          <cell r="E118"/>
        </row>
        <row r="119">
          <cell r="A119"/>
          <cell r="B119"/>
          <cell r="C119"/>
          <cell r="D119"/>
          <cell r="E119"/>
        </row>
        <row r="120">
          <cell r="A120"/>
          <cell r="B120"/>
          <cell r="C120"/>
          <cell r="D120"/>
          <cell r="E120"/>
        </row>
        <row r="121">
          <cell r="A121"/>
          <cell r="B121"/>
          <cell r="C121"/>
          <cell r="D121"/>
          <cell r="E121"/>
        </row>
        <row r="122">
          <cell r="A122"/>
          <cell r="B122"/>
          <cell r="C122"/>
          <cell r="D122"/>
          <cell r="E122"/>
        </row>
        <row r="123">
          <cell r="A123"/>
          <cell r="B123"/>
          <cell r="C123"/>
          <cell r="D123"/>
          <cell r="E123"/>
        </row>
        <row r="124">
          <cell r="A124"/>
          <cell r="B124"/>
          <cell r="C124"/>
          <cell r="D124"/>
          <cell r="E124"/>
        </row>
        <row r="125">
          <cell r="A125"/>
          <cell r="B125"/>
          <cell r="C125"/>
          <cell r="D125"/>
          <cell r="E125"/>
        </row>
        <row r="126">
          <cell r="A126"/>
          <cell r="B126"/>
          <cell r="C126"/>
          <cell r="D126"/>
          <cell r="E126"/>
        </row>
        <row r="127">
          <cell r="A127"/>
          <cell r="B127"/>
          <cell r="C127"/>
          <cell r="D127"/>
          <cell r="E127"/>
        </row>
        <row r="128">
          <cell r="A128"/>
          <cell r="B128"/>
          <cell r="C128"/>
          <cell r="D128"/>
          <cell r="E128"/>
        </row>
        <row r="129">
          <cell r="A129"/>
          <cell r="B129"/>
          <cell r="C129"/>
          <cell r="D129"/>
          <cell r="E129"/>
        </row>
        <row r="130">
          <cell r="A130"/>
          <cell r="B130"/>
          <cell r="C130"/>
          <cell r="D130"/>
          <cell r="E130"/>
        </row>
        <row r="131">
          <cell r="A131"/>
          <cell r="B131"/>
          <cell r="C131"/>
          <cell r="D131"/>
          <cell r="E131"/>
        </row>
        <row r="132">
          <cell r="A132"/>
          <cell r="B132"/>
          <cell r="C132"/>
          <cell r="D132"/>
          <cell r="E132"/>
        </row>
        <row r="133">
          <cell r="A133"/>
          <cell r="B133"/>
          <cell r="C133"/>
          <cell r="D133"/>
          <cell r="E133"/>
        </row>
        <row r="134">
          <cell r="A134"/>
          <cell r="B134"/>
          <cell r="C134"/>
          <cell r="D134"/>
          <cell r="E134"/>
        </row>
        <row r="135">
          <cell r="A135"/>
          <cell r="B135"/>
          <cell r="C135"/>
          <cell r="D135"/>
          <cell r="E135"/>
        </row>
        <row r="136">
          <cell r="A136"/>
          <cell r="B136"/>
          <cell r="C136"/>
          <cell r="D136"/>
          <cell r="E136"/>
        </row>
        <row r="137">
          <cell r="A137"/>
          <cell r="B137"/>
          <cell r="C137"/>
          <cell r="D137"/>
          <cell r="E137"/>
        </row>
        <row r="138">
          <cell r="A138"/>
          <cell r="B138"/>
          <cell r="C138"/>
          <cell r="D138"/>
          <cell r="E138"/>
        </row>
        <row r="139">
          <cell r="A139"/>
          <cell r="B139"/>
          <cell r="C139"/>
          <cell r="D139"/>
          <cell r="E139"/>
        </row>
        <row r="140">
          <cell r="A140"/>
          <cell r="B140"/>
          <cell r="C140"/>
          <cell r="D140"/>
          <cell r="E140"/>
        </row>
        <row r="141">
          <cell r="A141"/>
          <cell r="B141"/>
          <cell r="C141"/>
          <cell r="D141"/>
          <cell r="E141"/>
        </row>
        <row r="142">
          <cell r="A142"/>
          <cell r="B142"/>
          <cell r="C142"/>
          <cell r="D142"/>
          <cell r="E142"/>
        </row>
        <row r="143">
          <cell r="A143"/>
          <cell r="B143"/>
          <cell r="C143"/>
          <cell r="D143"/>
          <cell r="E143"/>
        </row>
        <row r="144">
          <cell r="A144"/>
          <cell r="B144"/>
          <cell r="C144"/>
          <cell r="D144"/>
          <cell r="E144"/>
        </row>
        <row r="145">
          <cell r="A145"/>
          <cell r="B145"/>
          <cell r="C145"/>
          <cell r="D145"/>
          <cell r="E145"/>
        </row>
        <row r="146">
          <cell r="A146"/>
          <cell r="B146"/>
          <cell r="C146"/>
          <cell r="D146"/>
          <cell r="E146"/>
        </row>
        <row r="147">
          <cell r="A147"/>
          <cell r="B147"/>
          <cell r="C147"/>
          <cell r="D147"/>
          <cell r="E147"/>
        </row>
        <row r="148">
          <cell r="A148"/>
          <cell r="B148"/>
          <cell r="C148"/>
          <cell r="D148"/>
          <cell r="E148"/>
        </row>
        <row r="149">
          <cell r="A149"/>
          <cell r="B149"/>
          <cell r="C149"/>
          <cell r="D149"/>
          <cell r="E149"/>
        </row>
        <row r="150">
          <cell r="A150"/>
          <cell r="B150"/>
          <cell r="C150"/>
          <cell r="D150"/>
          <cell r="E150"/>
        </row>
        <row r="151">
          <cell r="A151"/>
          <cell r="B151"/>
          <cell r="C151"/>
          <cell r="D151"/>
          <cell r="E151"/>
        </row>
        <row r="152">
          <cell r="A152"/>
          <cell r="B152"/>
          <cell r="C152"/>
          <cell r="D152"/>
          <cell r="E152"/>
        </row>
        <row r="153">
          <cell r="A153"/>
          <cell r="B153"/>
          <cell r="C153"/>
          <cell r="D153"/>
          <cell r="E153"/>
        </row>
        <row r="154">
          <cell r="A154"/>
          <cell r="B154"/>
          <cell r="C154"/>
          <cell r="D154"/>
          <cell r="E154"/>
        </row>
        <row r="155">
          <cell r="A155"/>
          <cell r="B155"/>
          <cell r="C155"/>
          <cell r="D155"/>
          <cell r="E155"/>
        </row>
        <row r="156">
          <cell r="A156"/>
          <cell r="B156"/>
          <cell r="C156"/>
          <cell r="D156"/>
          <cell r="E156"/>
        </row>
        <row r="157">
          <cell r="A157"/>
          <cell r="B157"/>
          <cell r="C157"/>
          <cell r="D157"/>
          <cell r="E157"/>
        </row>
        <row r="158">
          <cell r="A158"/>
          <cell r="B158"/>
          <cell r="C158"/>
          <cell r="D158"/>
          <cell r="E158"/>
        </row>
        <row r="159">
          <cell r="A159"/>
          <cell r="B159"/>
          <cell r="C159"/>
          <cell r="D159"/>
          <cell r="E159"/>
        </row>
        <row r="160">
          <cell r="A160"/>
          <cell r="B160"/>
          <cell r="C160"/>
          <cell r="D160"/>
          <cell r="E160"/>
        </row>
        <row r="161">
          <cell r="A161"/>
          <cell r="B161"/>
          <cell r="C161"/>
          <cell r="D161"/>
          <cell r="E161"/>
        </row>
        <row r="162">
          <cell r="A162"/>
          <cell r="B162"/>
          <cell r="C162"/>
          <cell r="D162"/>
          <cell r="E162"/>
        </row>
        <row r="163">
          <cell r="A163"/>
          <cell r="B163"/>
          <cell r="C163"/>
          <cell r="D163"/>
          <cell r="E163"/>
        </row>
        <row r="164">
          <cell r="A164"/>
          <cell r="B164"/>
          <cell r="C164"/>
          <cell r="D164"/>
          <cell r="E164"/>
        </row>
        <row r="165">
          <cell r="A165"/>
          <cell r="B165"/>
          <cell r="C165"/>
          <cell r="D165"/>
          <cell r="E165"/>
        </row>
        <row r="166">
          <cell r="A166"/>
          <cell r="B166"/>
          <cell r="C166"/>
          <cell r="D166"/>
          <cell r="E166"/>
        </row>
        <row r="167">
          <cell r="A167"/>
          <cell r="B167"/>
          <cell r="C167"/>
          <cell r="D167"/>
          <cell r="E167"/>
        </row>
        <row r="168">
          <cell r="A168"/>
          <cell r="B168"/>
          <cell r="C168"/>
          <cell r="D168"/>
          <cell r="E168"/>
        </row>
        <row r="169">
          <cell r="A169"/>
          <cell r="B169"/>
          <cell r="C169"/>
          <cell r="D169"/>
          <cell r="E169"/>
        </row>
        <row r="170">
          <cell r="A170"/>
          <cell r="B170"/>
          <cell r="C170"/>
          <cell r="D170"/>
          <cell r="E170"/>
        </row>
        <row r="171">
          <cell r="A171"/>
          <cell r="B171"/>
          <cell r="C171"/>
          <cell r="D171"/>
          <cell r="E171"/>
        </row>
        <row r="172">
          <cell r="A172"/>
          <cell r="B172"/>
          <cell r="C172"/>
          <cell r="D172"/>
          <cell r="E172"/>
        </row>
      </sheetData>
      <sheetData sheetId="10"/>
      <sheetData sheetId="11"/>
      <sheetData sheetId="12"/>
      <sheetData sheetId="13"/>
    </sheetDataSet>
  </externalBook>
</externalLink>
</file>

<file path=xl/externalLinks/externalLink2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A 14 CALLES 16 Y 21 "/>
      <sheetName val="Pavimentos"/>
      <sheetName val="APUS"/>
      <sheetName val="Hoja1"/>
    </sheetNames>
    <sheetDataSet>
      <sheetData sheetId="0" refreshError="1"/>
      <sheetData sheetId="1" refreshError="1">
        <row r="56">
          <cell r="B56" t="str">
            <v>Suministro e instalacion de luminarias - led spring sylvania o similar 66w /220 V, incluye 3,5  Mts, de cable encauchetado 3 x 12 THHN y 3 conectores tipo Gel para conexión subterranea</v>
          </cell>
        </row>
        <row r="58">
          <cell r="B58" t="str">
            <v>Mastil de 3.0 m, tipo colonial de acuerdo a diseño e indicaciones, certificado RETILAP.</v>
          </cell>
        </row>
        <row r="59">
          <cell r="B59" t="str">
            <v>Suministro e instalación de ductos pvc conduit liso, (2 x 2"), inluye excavación y lleno</v>
          </cell>
        </row>
        <row r="60">
          <cell r="B60" t="str">
            <v>Suministro e instalación de cableado alimentación subterranea de luminarios en 2F # 6 THHN + 1T # 6THHN serie 8000</v>
          </cell>
        </row>
      </sheetData>
      <sheetData sheetId="2" refreshError="1"/>
      <sheetData sheetId="3" refreshError="1"/>
    </sheetDataSet>
  </externalBook>
</externalLink>
</file>

<file path=xl/externalLinks/externalLink2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MANO DE OBRA"/>
      <sheetName val="BASE DE DATOS"/>
      <sheetName val="ITEMS GENERALES"/>
      <sheetName val="CONSTRUCCION"/>
      <sheetName val=" ITEMS CONSTRUCCION"/>
      <sheetName val=" VIAS"/>
      <sheetName val=" ITEMS VIAS"/>
      <sheetName val="OTROS ELÉC."/>
      <sheetName val="ITEMS OTROS ELEC"/>
    </sheetNames>
    <sheetDataSet>
      <sheetData sheetId="0">
        <row r="58">
          <cell r="B58" t="str">
            <v>Cuadrilla J (1 Of eléctrico + 1Ay eléctrico) (jornal + prestaciones)</v>
          </cell>
        </row>
        <row r="59">
          <cell r="B59" t="str">
            <v>Cuadrilla K (1Of eléctrico + 2Ay eléctricos) (jornal + prestaciones)</v>
          </cell>
        </row>
      </sheetData>
      <sheetData sheetId="1"/>
      <sheetData sheetId="2"/>
      <sheetData sheetId="3"/>
      <sheetData sheetId="4"/>
      <sheetData sheetId="5"/>
      <sheetData sheetId="6"/>
      <sheetData sheetId="7"/>
      <sheetData sheetId="8"/>
    </sheetDataSet>
  </externalBook>
</externalLink>
</file>

<file path=xl/externalLinks/externalLink2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A 14 CALLES 16 Y 21 "/>
      <sheetName val="Pavimentos"/>
      <sheetName val="APUS"/>
      <sheetName val="AU"/>
    </sheetNames>
    <sheetDataSet>
      <sheetData sheetId="0"/>
      <sheetData sheetId="1">
        <row r="60">
          <cell r="B60" t="str">
            <v>Cámara de inspección de comunicaciones  de 0.8m x 0.8m 1.0m,  en concreto de 20,7 Mpa, tapa y marco en ángulo metálico de 1 1/2" x1 1/2" Norma CHEC</v>
          </cell>
        </row>
        <row r="61">
          <cell r="B61" t="str">
            <v>Suministro e instalación de ductos pvc conduit liso, (3 x 3"), inluye excavación y lleno</v>
          </cell>
        </row>
        <row r="62">
          <cell r="B62" t="str">
            <v>Afloramiento de red de comunicaciones ducto IMC de 2x3" incluye accesorios de fijación y curva PVC de 3" y marquillado franja azul 10 cms.</v>
          </cell>
        </row>
        <row r="63">
          <cell r="B63" t="str">
            <v>Afloramiento de red de comunicaciones ducto IMC de 1x2" a fachadas locales incluye accesorios de fijación y curva PVC de 3" y marquillado franja azul 10 cms.</v>
          </cell>
        </row>
      </sheetData>
      <sheetData sheetId="2">
        <row r="231">
          <cell r="F231">
            <v>194001</v>
          </cell>
        </row>
      </sheetData>
      <sheetData sheetId="3"/>
    </sheetDataSet>
  </externalBook>
</externalLink>
</file>

<file path=xl/externalLinks/externalLink2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Mem. Cant. "/>
      <sheetName val="Apus"/>
      <sheetName val="Apus Elec"/>
      <sheetName val="FACTOR PRESTACIONAL"/>
      <sheetName val="Analisis de AU"/>
      <sheetName val="F.M INTERVENTORIA"/>
      <sheetName val="INTERVENTORIA  "/>
      <sheetName val="PMA"/>
      <sheetName val="PMT"/>
      <sheetName val="Insumos "/>
      <sheetName val="MGA"/>
      <sheetName val="Sheet1"/>
      <sheetName val="FLUJO DE FONDOS"/>
    </sheetNames>
    <sheetDataSet>
      <sheetData sheetId="0">
        <row r="2">
          <cell r="A2" t="str">
            <v>MEJORAMIENTO DE LA CALLE REAL EN EL MUNICIPIO 
DE SANTA ROSA DE CABAL, RISARALDA.</v>
          </cell>
        </row>
      </sheetData>
      <sheetData sheetId="1"/>
      <sheetData sheetId="2"/>
      <sheetData sheetId="3"/>
      <sheetData sheetId="4">
        <row r="28">
          <cell r="C28">
            <v>0.86060000000000014</v>
          </cell>
          <cell r="D28">
            <v>0.72340000000000015</v>
          </cell>
        </row>
      </sheetData>
      <sheetData sheetId="5"/>
      <sheetData sheetId="6"/>
      <sheetData sheetId="7"/>
      <sheetData sheetId="8"/>
      <sheetData sheetId="9"/>
      <sheetData sheetId="10"/>
      <sheetData sheetId="11"/>
      <sheetData sheetId="12"/>
      <sheetData sheetId="13"/>
    </sheetDataSet>
  </externalBook>
</externalLink>
</file>

<file path=xl/externalLinks/externalLink2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Mem. Cant. "/>
      <sheetName val="Apus"/>
      <sheetName val="Apus Elec"/>
      <sheetName val="FACTOR PRESTACIONAL"/>
      <sheetName val="Analisis de AU"/>
      <sheetName val="F.M INTERVENTORIA"/>
      <sheetName val="INTERVENTORIA  "/>
      <sheetName val="PMA"/>
      <sheetName val="PMT"/>
      <sheetName val="Insumos "/>
      <sheetName val="MGA"/>
      <sheetName val="Sheet1"/>
      <sheetName val="FLUJO DE FONDOS"/>
    </sheetNames>
    <sheetDataSet>
      <sheetData sheetId="0"/>
      <sheetData sheetId="1"/>
      <sheetData sheetId="2"/>
      <sheetData sheetId="3"/>
      <sheetData sheetId="4"/>
      <sheetData sheetId="5">
        <row r="10">
          <cell r="B10">
            <v>4500000</v>
          </cell>
        </row>
        <row r="11">
          <cell r="B11">
            <v>3000000</v>
          </cell>
        </row>
        <row r="12">
          <cell r="B12">
            <v>3000000</v>
          </cell>
        </row>
        <row r="13">
          <cell r="B13">
            <v>2000000</v>
          </cell>
        </row>
        <row r="49">
          <cell r="B49">
            <v>25000</v>
          </cell>
        </row>
      </sheetData>
      <sheetData sheetId="6">
        <row r="46">
          <cell r="F46">
            <v>2.1364700000000001</v>
          </cell>
        </row>
      </sheetData>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7.xml"/><Relationship Id="rId1" Type="http://schemas.openxmlformats.org/officeDocument/2006/relationships/printerSettings" Target="../printerSettings/printerSettings23.bin"/><Relationship Id="rId5" Type="http://schemas.openxmlformats.org/officeDocument/2006/relationships/image" Target="../media/image8.emf"/><Relationship Id="rId4" Type="http://schemas.openxmlformats.org/officeDocument/2006/relationships/control" Target="../activeX/activeX1.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5.bin"/></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Q91"/>
  <sheetViews>
    <sheetView zoomScaleNormal="100" workbookViewId="0">
      <selection activeCell="A9" sqref="A9:XFD9"/>
    </sheetView>
  </sheetViews>
  <sheetFormatPr baseColWidth="10" defaultColWidth="11.54296875" defaultRowHeight="14"/>
  <cols>
    <col min="1" max="1" width="11.54296875" style="11"/>
    <col min="2" max="2" width="53.26953125" style="11" customWidth="1"/>
    <col min="3" max="4" width="11.54296875" style="11"/>
    <col min="5" max="5" width="14.26953125" style="19" customWidth="1"/>
    <col min="6" max="6" width="20.453125" style="20" customWidth="1"/>
    <col min="7" max="7" width="5.81640625" style="11" customWidth="1"/>
    <col min="8" max="8" width="3.26953125" style="11" customWidth="1"/>
    <col min="9" max="9" width="14.1796875" style="12" customWidth="1"/>
    <col min="10" max="10" width="11.1796875" style="12" customWidth="1"/>
    <col min="11" max="11" width="11.453125" style="12" customWidth="1"/>
    <col min="12" max="12" width="11.26953125" style="12" customWidth="1"/>
    <col min="13" max="13" width="12.81640625" style="12" customWidth="1"/>
    <col min="14" max="14" width="13.7265625" style="12" customWidth="1"/>
    <col min="15" max="17" width="11.54296875" style="20"/>
    <col min="18" max="16384" width="11.54296875" style="11"/>
  </cols>
  <sheetData>
    <row r="1" spans="1:15">
      <c r="A1" s="1413" t="s">
        <v>0</v>
      </c>
      <c r="B1" s="1413"/>
      <c r="C1" s="1413"/>
      <c r="D1" s="1413"/>
      <c r="E1" s="1413"/>
      <c r="F1" s="1413"/>
      <c r="G1" s="8"/>
      <c r="I1" s="1411" t="s">
        <v>125</v>
      </c>
      <c r="J1" s="1411"/>
      <c r="K1" s="1411"/>
      <c r="L1" s="1411"/>
      <c r="M1" s="1411"/>
      <c r="N1" s="20"/>
    </row>
    <row r="2" spans="1:15">
      <c r="A2" s="1413"/>
      <c r="B2" s="1413"/>
      <c r="C2" s="1413"/>
      <c r="D2" s="1413"/>
      <c r="E2" s="1413"/>
      <c r="F2" s="1413"/>
      <c r="G2" s="8"/>
      <c r="I2" s="1411" t="s">
        <v>123</v>
      </c>
      <c r="J2" s="1411"/>
      <c r="K2" s="1411" t="s">
        <v>99</v>
      </c>
      <c r="L2" s="1411"/>
      <c r="M2" s="1412" t="s">
        <v>130</v>
      </c>
      <c r="N2" s="20"/>
    </row>
    <row r="3" spans="1:15" ht="14.5" customHeight="1">
      <c r="A3" s="1414" t="s">
        <v>106</v>
      </c>
      <c r="B3" s="1414"/>
      <c r="C3" s="1414"/>
      <c r="D3" s="1414"/>
      <c r="E3" s="1414"/>
      <c r="F3" s="1414"/>
      <c r="G3" s="13"/>
      <c r="H3" s="14"/>
      <c r="I3" s="27" t="s">
        <v>124</v>
      </c>
      <c r="J3" s="27" t="s">
        <v>98</v>
      </c>
      <c r="K3" s="27" t="s">
        <v>124</v>
      </c>
      <c r="L3" s="27" t="s">
        <v>98</v>
      </c>
      <c r="M3" s="1412"/>
      <c r="N3" s="20"/>
    </row>
    <row r="4" spans="1:15" ht="29.25" customHeight="1">
      <c r="A4" s="1414"/>
      <c r="B4" s="1414"/>
      <c r="C4" s="1414"/>
      <c r="D4" s="1414"/>
      <c r="E4" s="1414"/>
      <c r="F4" s="1414"/>
      <c r="G4" s="13"/>
      <c r="H4" s="14"/>
      <c r="I4" s="38">
        <v>490</v>
      </c>
      <c r="J4" s="37">
        <v>6.1</v>
      </c>
      <c r="K4" s="38">
        <f>+I4</f>
        <v>490</v>
      </c>
      <c r="L4" s="37">
        <v>3.72</v>
      </c>
      <c r="M4" s="39">
        <f>+J4+L4</f>
        <v>9.82</v>
      </c>
      <c r="N4" s="20"/>
    </row>
    <row r="5" spans="1:15" ht="30.65" customHeight="1">
      <c r="A5" s="22" t="s">
        <v>1</v>
      </c>
      <c r="B5" s="22" t="s">
        <v>2</v>
      </c>
      <c r="C5" s="22" t="s">
        <v>3</v>
      </c>
      <c r="D5" s="22" t="s">
        <v>4</v>
      </c>
      <c r="E5" s="1" t="s">
        <v>105</v>
      </c>
      <c r="F5" s="23" t="s">
        <v>104</v>
      </c>
      <c r="G5" s="15"/>
      <c r="I5" s="13"/>
      <c r="J5" s="13"/>
      <c r="K5" s="13"/>
      <c r="L5" s="13"/>
      <c r="M5" s="13"/>
    </row>
    <row r="6" spans="1:15">
      <c r="A6" s="46">
        <v>1</v>
      </c>
      <c r="B6" s="1406" t="s">
        <v>5</v>
      </c>
      <c r="C6" s="1406"/>
      <c r="D6" s="1406"/>
      <c r="E6" s="1406"/>
      <c r="F6" s="1406"/>
      <c r="G6" s="9"/>
      <c r="I6" s="1408" t="s">
        <v>126</v>
      </c>
      <c r="J6" s="1409"/>
      <c r="K6" s="1409"/>
      <c r="L6" s="1409"/>
      <c r="M6" s="1410"/>
    </row>
    <row r="7" spans="1:15">
      <c r="A7" s="2" t="s">
        <v>6</v>
      </c>
      <c r="B7" s="3" t="s">
        <v>7</v>
      </c>
      <c r="C7" s="2" t="s">
        <v>8</v>
      </c>
      <c r="D7" s="40">
        <f>+I4*M4</f>
        <v>4811.8</v>
      </c>
      <c r="E7" s="4">
        <v>3911</v>
      </c>
      <c r="F7" s="24">
        <f>D7*E7</f>
        <v>18818949.800000001</v>
      </c>
      <c r="G7" s="16"/>
      <c r="I7" s="27"/>
      <c r="J7" s="32" t="s">
        <v>97</v>
      </c>
      <c r="K7" s="32" t="s">
        <v>98</v>
      </c>
      <c r="L7" s="36" t="s">
        <v>128</v>
      </c>
      <c r="M7" s="36" t="s">
        <v>129</v>
      </c>
    </row>
    <row r="8" spans="1:15" ht="25">
      <c r="A8" s="2" t="s">
        <v>9</v>
      </c>
      <c r="B8" s="3" t="s">
        <v>10</v>
      </c>
      <c r="C8" s="2" t="s">
        <v>8</v>
      </c>
      <c r="D8" s="40">
        <v>8</v>
      </c>
      <c r="E8" s="4">
        <v>169256</v>
      </c>
      <c r="F8" s="24">
        <f t="shared" ref="F8:F12" si="0">D8*E8</f>
        <v>1354048</v>
      </c>
      <c r="G8" s="16"/>
      <c r="I8" s="31" t="s">
        <v>127</v>
      </c>
      <c r="J8" s="33">
        <f>+I4</f>
        <v>490</v>
      </c>
      <c r="K8" s="27">
        <v>0.8</v>
      </c>
      <c r="L8" s="27">
        <v>2.5</v>
      </c>
      <c r="M8" s="29">
        <v>2</v>
      </c>
    </row>
    <row r="9" spans="1:15">
      <c r="A9" s="2" t="s">
        <v>11</v>
      </c>
      <c r="B9" s="3" t="s">
        <v>12</v>
      </c>
      <c r="C9" s="2" t="s">
        <v>13</v>
      </c>
      <c r="D9" s="40">
        <f>+(I4*2)+(M4*2)</f>
        <v>999.64</v>
      </c>
      <c r="E9" s="4">
        <v>7071</v>
      </c>
      <c r="F9" s="24">
        <f t="shared" si="0"/>
        <v>7068454.4399999995</v>
      </c>
      <c r="G9" s="16"/>
      <c r="I9" s="31" t="s">
        <v>100</v>
      </c>
      <c r="J9" s="33">
        <f>+J8*2</f>
        <v>980</v>
      </c>
      <c r="K9" s="27">
        <v>0.3</v>
      </c>
      <c r="L9" s="27">
        <v>1.2</v>
      </c>
      <c r="M9" s="27">
        <v>1</v>
      </c>
    </row>
    <row r="10" spans="1:15">
      <c r="A10" s="2" t="s">
        <v>14</v>
      </c>
      <c r="B10" s="3" t="s">
        <v>15</v>
      </c>
      <c r="C10" s="2" t="s">
        <v>16</v>
      </c>
      <c r="D10" s="40">
        <v>6</v>
      </c>
      <c r="E10" s="4">
        <v>500000</v>
      </c>
      <c r="F10" s="24">
        <f t="shared" si="0"/>
        <v>3000000</v>
      </c>
      <c r="G10" s="16"/>
      <c r="I10" s="31" t="s">
        <v>101</v>
      </c>
      <c r="J10" s="33">
        <f>+J8</f>
        <v>490</v>
      </c>
      <c r="K10" s="34">
        <f>+J4</f>
        <v>6.1</v>
      </c>
      <c r="L10" s="27">
        <v>0.4</v>
      </c>
      <c r="M10" s="27"/>
    </row>
    <row r="11" spans="1:15">
      <c r="A11" s="2" t="s">
        <v>17</v>
      </c>
      <c r="B11" s="3" t="s">
        <v>18</v>
      </c>
      <c r="C11" s="2" t="s">
        <v>8</v>
      </c>
      <c r="D11" s="40">
        <v>10</v>
      </c>
      <c r="E11" s="4">
        <v>125600</v>
      </c>
      <c r="F11" s="24">
        <f t="shared" si="0"/>
        <v>1256000</v>
      </c>
      <c r="G11" s="16"/>
      <c r="I11" s="31" t="s">
        <v>102</v>
      </c>
      <c r="J11" s="33">
        <f>+J8*2</f>
        <v>980</v>
      </c>
      <c r="K11" s="34">
        <f>+L4</f>
        <v>3.72</v>
      </c>
      <c r="L11" s="27">
        <v>0.1</v>
      </c>
      <c r="M11" s="27"/>
    </row>
    <row r="12" spans="1:15">
      <c r="A12" s="2" t="s">
        <v>133</v>
      </c>
      <c r="B12" s="3" t="s">
        <v>19</v>
      </c>
      <c r="C12" s="2" t="s">
        <v>8</v>
      </c>
      <c r="D12" s="40">
        <f>+I4*8</f>
        <v>3920</v>
      </c>
      <c r="E12" s="4">
        <v>10500</v>
      </c>
      <c r="F12" s="24">
        <f t="shared" si="0"/>
        <v>41160000</v>
      </c>
      <c r="G12" s="16"/>
    </row>
    <row r="13" spans="1:15">
      <c r="A13" s="46">
        <v>2</v>
      </c>
      <c r="B13" s="1406" t="s">
        <v>20</v>
      </c>
      <c r="C13" s="1406"/>
      <c r="D13" s="1406"/>
      <c r="E13" s="1406"/>
      <c r="F13" s="1406"/>
      <c r="G13" s="9"/>
    </row>
    <row r="14" spans="1:15">
      <c r="A14" s="2" t="s">
        <v>21</v>
      </c>
      <c r="B14" s="7" t="s">
        <v>131</v>
      </c>
      <c r="C14" s="2" t="s">
        <v>8</v>
      </c>
      <c r="D14" s="40">
        <f>(+I4*J4)*40%</f>
        <v>1195.6000000000001</v>
      </c>
      <c r="E14" s="4">
        <v>22000</v>
      </c>
      <c r="F14" s="24">
        <f t="shared" ref="F14:F19" si="1">D14*E14</f>
        <v>26303200.000000004</v>
      </c>
      <c r="G14" s="16"/>
      <c r="I14" s="1411" t="s">
        <v>121</v>
      </c>
      <c r="J14" s="1411"/>
      <c r="K14" s="1411"/>
      <c r="L14" s="30" t="s">
        <v>119</v>
      </c>
      <c r="M14" s="31" t="s">
        <v>114</v>
      </c>
      <c r="N14" s="30" t="s">
        <v>120</v>
      </c>
      <c r="O14" s="30" t="s">
        <v>103</v>
      </c>
    </row>
    <row r="15" spans="1:15">
      <c r="A15" s="2" t="s">
        <v>134</v>
      </c>
      <c r="B15" s="7" t="s">
        <v>96</v>
      </c>
      <c r="C15" s="2" t="s">
        <v>8</v>
      </c>
      <c r="D15" s="40">
        <f>+I4*J4</f>
        <v>2989</v>
      </c>
      <c r="E15" s="4">
        <v>3954</v>
      </c>
      <c r="F15" s="24">
        <f t="shared" si="1"/>
        <v>11818506</v>
      </c>
      <c r="G15" s="16"/>
      <c r="I15" s="1412" t="s">
        <v>113</v>
      </c>
      <c r="J15" s="1412"/>
      <c r="K15" s="1412"/>
      <c r="L15" s="29">
        <v>2.6</v>
      </c>
      <c r="M15" s="29">
        <v>6.1</v>
      </c>
      <c r="N15" s="29">
        <v>2</v>
      </c>
      <c r="O15" s="28">
        <f>23+26</f>
        <v>49</v>
      </c>
    </row>
    <row r="16" spans="1:15">
      <c r="A16" s="2" t="s">
        <v>135</v>
      </c>
      <c r="B16" s="3" t="s">
        <v>22</v>
      </c>
      <c r="C16" s="2" t="s">
        <v>8</v>
      </c>
      <c r="D16" s="40">
        <f>+K4*L4</f>
        <v>1822.8000000000002</v>
      </c>
      <c r="E16" s="4">
        <v>11339</v>
      </c>
      <c r="F16" s="24">
        <f t="shared" si="1"/>
        <v>20668729.200000003</v>
      </c>
      <c r="G16" s="16"/>
      <c r="I16" s="1412" t="s">
        <v>115</v>
      </c>
      <c r="J16" s="1412"/>
      <c r="K16" s="1412"/>
      <c r="L16" s="29">
        <v>2.4</v>
      </c>
      <c r="M16" s="29">
        <v>6.1</v>
      </c>
      <c r="N16" s="29">
        <v>1.5</v>
      </c>
      <c r="O16" s="33">
        <f>18+15</f>
        <v>33</v>
      </c>
    </row>
    <row r="17" spans="1:17">
      <c r="A17" s="2" t="s">
        <v>136</v>
      </c>
      <c r="B17" s="3" t="s">
        <v>23</v>
      </c>
      <c r="C17" s="2" t="s">
        <v>13</v>
      </c>
      <c r="D17" s="40">
        <f>+K4*2</f>
        <v>980</v>
      </c>
      <c r="E17" s="4">
        <v>4725</v>
      </c>
      <c r="F17" s="24">
        <f t="shared" si="1"/>
        <v>4630500</v>
      </c>
      <c r="G17" s="16"/>
      <c r="I17" s="1412" t="s">
        <v>116</v>
      </c>
      <c r="J17" s="1412"/>
      <c r="K17" s="1412"/>
      <c r="L17" s="29">
        <v>2</v>
      </c>
      <c r="M17" s="29">
        <v>6.1</v>
      </c>
      <c r="N17" s="29">
        <v>1.6</v>
      </c>
      <c r="O17" s="33">
        <f>18+16</f>
        <v>34</v>
      </c>
    </row>
    <row r="18" spans="1:17">
      <c r="A18" s="2" t="s">
        <v>137</v>
      </c>
      <c r="B18" s="17" t="s">
        <v>84</v>
      </c>
      <c r="C18" s="2" t="s">
        <v>85</v>
      </c>
      <c r="D18" s="40">
        <v>6</v>
      </c>
      <c r="E18" s="4">
        <v>107484</v>
      </c>
      <c r="F18" s="24">
        <f t="shared" si="1"/>
        <v>644904</v>
      </c>
      <c r="G18" s="16"/>
      <c r="I18" s="1412" t="s">
        <v>117</v>
      </c>
      <c r="J18" s="1412"/>
      <c r="K18" s="1412"/>
      <c r="L18" s="29">
        <v>1.6</v>
      </c>
      <c r="M18" s="29">
        <v>6</v>
      </c>
      <c r="N18" s="29">
        <v>1.2</v>
      </c>
      <c r="O18" s="33">
        <f>11+18</f>
        <v>29</v>
      </c>
    </row>
    <row r="19" spans="1:17">
      <c r="A19" s="2" t="s">
        <v>138</v>
      </c>
      <c r="B19" s="17" t="s">
        <v>86</v>
      </c>
      <c r="C19" s="2" t="s">
        <v>75</v>
      </c>
      <c r="D19" s="40">
        <f>+D18*2</f>
        <v>12</v>
      </c>
      <c r="E19" s="4">
        <v>179140</v>
      </c>
      <c r="F19" s="24">
        <f t="shared" si="1"/>
        <v>2149680</v>
      </c>
      <c r="G19" s="16"/>
      <c r="I19" s="1412" t="s">
        <v>118</v>
      </c>
      <c r="J19" s="1412"/>
      <c r="K19" s="1412"/>
      <c r="L19" s="29">
        <v>2</v>
      </c>
      <c r="M19" s="29">
        <v>6.1</v>
      </c>
      <c r="N19" s="29">
        <v>1.7</v>
      </c>
      <c r="O19" s="33">
        <f>15+16</f>
        <v>31</v>
      </c>
    </row>
    <row r="20" spans="1:17">
      <c r="A20" s="46">
        <v>3</v>
      </c>
      <c r="B20" s="1406" t="s">
        <v>24</v>
      </c>
      <c r="C20" s="1406"/>
      <c r="D20" s="1406"/>
      <c r="E20" s="1406"/>
      <c r="F20" s="1406"/>
      <c r="G20" s="9"/>
      <c r="I20" s="1411" t="s">
        <v>122</v>
      </c>
      <c r="J20" s="1411"/>
      <c r="K20" s="1411"/>
      <c r="L20" s="32">
        <f>+AVERAGE(L15:L19)</f>
        <v>2.12</v>
      </c>
      <c r="M20" s="32">
        <f>+AVERAGE(M15:M19)</f>
        <v>6.08</v>
      </c>
      <c r="N20" s="32">
        <f>+AVERAGE(N15:N19)</f>
        <v>1.6</v>
      </c>
      <c r="O20" s="35">
        <f>+SUM(O15:O19)</f>
        <v>176</v>
      </c>
    </row>
    <row r="21" spans="1:17">
      <c r="A21" s="2">
        <v>3.1</v>
      </c>
      <c r="B21" s="3" t="s">
        <v>25</v>
      </c>
      <c r="C21" s="2" t="s">
        <v>26</v>
      </c>
      <c r="D21" s="40">
        <f>+(J8*K8*L8)+(J9*K9*L9)+(J10*K10*L10)+(J11*K11*L11)</f>
        <v>2892.96</v>
      </c>
      <c r="E21" s="4">
        <v>35739</v>
      </c>
      <c r="F21" s="24">
        <f>D21*E21</f>
        <v>103391497.44</v>
      </c>
      <c r="G21" s="16"/>
    </row>
    <row r="22" spans="1:17">
      <c r="A22" s="46">
        <v>4</v>
      </c>
      <c r="B22" s="1406" t="s">
        <v>27</v>
      </c>
      <c r="C22" s="1406"/>
      <c r="D22" s="1406"/>
      <c r="E22" s="1406"/>
      <c r="F22" s="1406"/>
      <c r="G22" s="9"/>
      <c r="I22" s="20"/>
      <c r="J22" s="11"/>
      <c r="K22" s="11"/>
      <c r="L22" s="11"/>
      <c r="M22" s="11"/>
      <c r="N22" s="11"/>
      <c r="O22" s="11"/>
      <c r="P22" s="11"/>
      <c r="Q22" s="11"/>
    </row>
    <row r="23" spans="1:17">
      <c r="A23" s="2" t="s">
        <v>28</v>
      </c>
      <c r="B23" s="3" t="s">
        <v>29</v>
      </c>
      <c r="C23" s="2" t="s">
        <v>26</v>
      </c>
      <c r="D23" s="40">
        <f>+(J8*K8*M8)+(J9*K9*M9)</f>
        <v>1078</v>
      </c>
      <c r="E23" s="4">
        <v>34430</v>
      </c>
      <c r="F23" s="24">
        <f>D23*E23</f>
        <v>37115540</v>
      </c>
      <c r="G23" s="16"/>
      <c r="I23" s="20"/>
      <c r="J23" s="11"/>
      <c r="K23" s="11"/>
      <c r="L23" s="11"/>
      <c r="M23" s="11"/>
      <c r="N23" s="11"/>
      <c r="O23" s="11"/>
      <c r="P23" s="11"/>
      <c r="Q23" s="11"/>
    </row>
    <row r="24" spans="1:17">
      <c r="A24" s="2" t="s">
        <v>30</v>
      </c>
      <c r="B24" s="3" t="s">
        <v>31</v>
      </c>
      <c r="C24" s="2" t="s">
        <v>26</v>
      </c>
      <c r="D24" s="40">
        <f>+(I4*J4*0.2)+(K4*L4*0.1)</f>
        <v>780.08000000000015</v>
      </c>
      <c r="E24" s="4">
        <v>82425</v>
      </c>
      <c r="F24" s="24">
        <f>D24*E24</f>
        <v>64298094.000000015</v>
      </c>
      <c r="G24" s="16"/>
      <c r="I24" s="11"/>
      <c r="J24" s="11"/>
      <c r="K24" s="11"/>
      <c r="L24" s="11"/>
      <c r="M24" s="11"/>
      <c r="N24" s="11"/>
      <c r="O24" s="11"/>
      <c r="P24" s="11"/>
      <c r="Q24" s="11"/>
    </row>
    <row r="25" spans="1:17">
      <c r="A25" s="2" t="s">
        <v>32</v>
      </c>
      <c r="B25" s="3" t="s">
        <v>33</v>
      </c>
      <c r="C25" s="2" t="s">
        <v>26</v>
      </c>
      <c r="D25" s="40">
        <f>+I4*J4*0.2</f>
        <v>597.80000000000007</v>
      </c>
      <c r="E25" s="4">
        <v>82129</v>
      </c>
      <c r="F25" s="24">
        <f>D25*E25</f>
        <v>49096716.200000003</v>
      </c>
      <c r="G25" s="16"/>
      <c r="I25" s="11"/>
      <c r="J25" s="11"/>
      <c r="K25" s="11"/>
      <c r="L25" s="11"/>
      <c r="M25" s="11"/>
      <c r="N25" s="11"/>
      <c r="O25" s="11"/>
      <c r="P25" s="11"/>
      <c r="Q25" s="11"/>
    </row>
    <row r="26" spans="1:17">
      <c r="A26" s="2" t="s">
        <v>139</v>
      </c>
      <c r="B26" s="3" t="s">
        <v>35</v>
      </c>
      <c r="C26" s="2" t="s">
        <v>36</v>
      </c>
      <c r="D26" s="40">
        <f>SUM(D24:D25)*21</f>
        <v>28935.480000000003</v>
      </c>
      <c r="E26" s="4">
        <v>2200</v>
      </c>
      <c r="F26" s="24">
        <f>D26*E26</f>
        <v>63658056.000000007</v>
      </c>
      <c r="G26" s="16"/>
      <c r="I26" s="11"/>
      <c r="J26" s="11"/>
      <c r="K26" s="11"/>
      <c r="L26" s="11"/>
      <c r="M26" s="11"/>
      <c r="N26" s="11"/>
      <c r="O26" s="11"/>
      <c r="P26" s="11"/>
      <c r="Q26" s="11"/>
    </row>
    <row r="27" spans="1:17">
      <c r="A27" s="2" t="s">
        <v>34</v>
      </c>
      <c r="B27" s="3" t="s">
        <v>37</v>
      </c>
      <c r="C27" s="2" t="s">
        <v>26</v>
      </c>
      <c r="D27" s="40">
        <f>+(J8*K8*0.05)+(J9*K9*0.05)</f>
        <v>34.300000000000004</v>
      </c>
      <c r="E27" s="4">
        <v>80200</v>
      </c>
      <c r="F27" s="24">
        <f>D27*E27</f>
        <v>2750860.0000000005</v>
      </c>
      <c r="G27" s="16"/>
      <c r="I27" s="11"/>
      <c r="J27" s="11"/>
      <c r="K27" s="11"/>
      <c r="L27" s="11"/>
      <c r="M27" s="11"/>
      <c r="N27" s="11"/>
      <c r="O27" s="11"/>
      <c r="P27" s="11"/>
      <c r="Q27" s="11"/>
    </row>
    <row r="28" spans="1:17">
      <c r="A28" s="46">
        <v>5</v>
      </c>
      <c r="B28" s="1407" t="s">
        <v>38</v>
      </c>
      <c r="C28" s="1407"/>
      <c r="D28" s="1407"/>
      <c r="E28" s="1407"/>
      <c r="F28" s="1407"/>
      <c r="G28" s="10"/>
      <c r="I28" s="11"/>
      <c r="J28" s="11"/>
      <c r="K28" s="11"/>
      <c r="L28" s="11"/>
      <c r="M28" s="11"/>
      <c r="N28" s="11"/>
      <c r="O28" s="11"/>
      <c r="P28" s="11"/>
      <c r="Q28" s="11"/>
    </row>
    <row r="29" spans="1:17" ht="25">
      <c r="A29" s="2" t="s">
        <v>39</v>
      </c>
      <c r="B29" s="3" t="s">
        <v>40</v>
      </c>
      <c r="C29" s="2" t="s">
        <v>13</v>
      </c>
      <c r="D29" s="40">
        <f>+O20*6</f>
        <v>1056</v>
      </c>
      <c r="E29" s="4">
        <v>62300</v>
      </c>
      <c r="F29" s="24">
        <f t="shared" ref="F29:F37" si="2">D29*E29</f>
        <v>65788800</v>
      </c>
      <c r="G29" s="16"/>
      <c r="I29" s="11"/>
      <c r="J29" s="11"/>
      <c r="K29" s="11"/>
      <c r="L29" s="11"/>
      <c r="M29" s="11"/>
      <c r="N29" s="11"/>
      <c r="O29" s="11"/>
      <c r="P29" s="11"/>
      <c r="Q29" s="11"/>
    </row>
    <row r="30" spans="1:17" ht="25">
      <c r="A30" s="2" t="s">
        <v>41</v>
      </c>
      <c r="B30" s="3" t="s">
        <v>42</v>
      </c>
      <c r="C30" s="2" t="s">
        <v>13</v>
      </c>
      <c r="D30" s="40">
        <f>+J8</f>
        <v>490</v>
      </c>
      <c r="E30" s="4">
        <v>160450</v>
      </c>
      <c r="F30" s="24">
        <f t="shared" si="2"/>
        <v>78620500</v>
      </c>
      <c r="G30" s="16"/>
      <c r="I30" s="20"/>
      <c r="J30" s="11"/>
      <c r="K30" s="11"/>
      <c r="L30" s="11"/>
      <c r="M30" s="11"/>
      <c r="N30" s="11"/>
      <c r="O30" s="11"/>
      <c r="P30" s="11"/>
      <c r="Q30" s="11"/>
    </row>
    <row r="31" spans="1:17">
      <c r="A31" s="2" t="s">
        <v>140</v>
      </c>
      <c r="B31" s="3" t="s">
        <v>43</v>
      </c>
      <c r="C31" s="2" t="s">
        <v>3</v>
      </c>
      <c r="D31" s="40">
        <f>+O20</f>
        <v>176</v>
      </c>
      <c r="E31" s="4">
        <v>295000</v>
      </c>
      <c r="F31" s="24">
        <f t="shared" si="2"/>
        <v>51920000</v>
      </c>
      <c r="G31" s="16"/>
      <c r="I31" s="20"/>
      <c r="J31" s="11"/>
      <c r="K31" s="11"/>
      <c r="L31" s="11"/>
      <c r="M31" s="11"/>
      <c r="N31" s="11"/>
      <c r="O31" s="11"/>
      <c r="P31" s="11"/>
      <c r="Q31" s="11"/>
    </row>
    <row r="32" spans="1:17" ht="29.25" customHeight="1">
      <c r="A32" s="2" t="s">
        <v>44</v>
      </c>
      <c r="B32" s="3" t="s">
        <v>45</v>
      </c>
      <c r="C32" s="2" t="s">
        <v>3</v>
      </c>
      <c r="D32" s="40">
        <f>+D18</f>
        <v>6</v>
      </c>
      <c r="E32" s="4">
        <v>387283</v>
      </c>
      <c r="F32" s="24">
        <f t="shared" si="2"/>
        <v>2323698</v>
      </c>
      <c r="G32" s="16"/>
      <c r="I32" s="20"/>
      <c r="J32" s="11"/>
      <c r="K32" s="11"/>
      <c r="L32" s="11"/>
      <c r="M32" s="11"/>
      <c r="N32" s="11"/>
      <c r="O32" s="11"/>
      <c r="P32" s="11"/>
      <c r="Q32" s="11"/>
    </row>
    <row r="33" spans="1:7" ht="25">
      <c r="A33" s="2" t="s">
        <v>46</v>
      </c>
      <c r="B33" s="3" t="s">
        <v>47</v>
      </c>
      <c r="C33" s="2" t="s">
        <v>13</v>
      </c>
      <c r="D33" s="40">
        <f>+D19</f>
        <v>12</v>
      </c>
      <c r="E33" s="4">
        <v>580000</v>
      </c>
      <c r="F33" s="24">
        <f t="shared" si="2"/>
        <v>6960000</v>
      </c>
      <c r="G33" s="16"/>
    </row>
    <row r="34" spans="1:7" ht="25">
      <c r="A34" s="2" t="s">
        <v>48</v>
      </c>
      <c r="B34" s="3" t="s">
        <v>49</v>
      </c>
      <c r="C34" s="2" t="s">
        <v>3</v>
      </c>
      <c r="D34" s="40">
        <v>6</v>
      </c>
      <c r="E34" s="4">
        <v>189200</v>
      </c>
      <c r="F34" s="24">
        <f t="shared" si="2"/>
        <v>1135200</v>
      </c>
      <c r="G34" s="16"/>
    </row>
    <row r="35" spans="1:7">
      <c r="A35" s="2" t="s">
        <v>50</v>
      </c>
      <c r="B35" s="3" t="s">
        <v>51</v>
      </c>
      <c r="C35" s="2" t="s">
        <v>13</v>
      </c>
      <c r="D35" s="40">
        <f>+D29+D30</f>
        <v>1546</v>
      </c>
      <c r="E35" s="4">
        <v>6719</v>
      </c>
      <c r="F35" s="24">
        <f t="shared" si="2"/>
        <v>10387574</v>
      </c>
      <c r="G35" s="16"/>
    </row>
    <row r="36" spans="1:7">
      <c r="A36" s="2" t="s">
        <v>52</v>
      </c>
      <c r="B36" s="5" t="s">
        <v>53</v>
      </c>
      <c r="C36" s="2" t="s">
        <v>3</v>
      </c>
      <c r="D36" s="40">
        <f>+D32</f>
        <v>6</v>
      </c>
      <c r="E36" s="4">
        <v>862337</v>
      </c>
      <c r="F36" s="24">
        <f t="shared" si="2"/>
        <v>5174022</v>
      </c>
      <c r="G36" s="16"/>
    </row>
    <row r="37" spans="1:7">
      <c r="A37" s="2" t="s">
        <v>54</v>
      </c>
      <c r="B37" s="3" t="s">
        <v>55</v>
      </c>
      <c r="C37" s="2" t="s">
        <v>13</v>
      </c>
      <c r="D37" s="40">
        <f>+D35</f>
        <v>1546</v>
      </c>
      <c r="E37" s="4">
        <v>15200</v>
      </c>
      <c r="F37" s="24">
        <f t="shared" si="2"/>
        <v>23499200</v>
      </c>
      <c r="G37" s="16"/>
    </row>
    <row r="38" spans="1:7">
      <c r="A38" s="46">
        <v>6</v>
      </c>
      <c r="B38" s="1406" t="s">
        <v>56</v>
      </c>
      <c r="C38" s="1406"/>
      <c r="D38" s="1406"/>
      <c r="E38" s="1406"/>
      <c r="F38" s="1406"/>
      <c r="G38" s="9"/>
    </row>
    <row r="39" spans="1:7" ht="25">
      <c r="A39" s="2" t="s">
        <v>57</v>
      </c>
      <c r="B39" s="3" t="s">
        <v>58</v>
      </c>
      <c r="C39" s="2" t="s">
        <v>3</v>
      </c>
      <c r="D39" s="40">
        <f>+O20</f>
        <v>176</v>
      </c>
      <c r="E39" s="4">
        <v>859959</v>
      </c>
      <c r="F39" s="24">
        <f>D39*E39</f>
        <v>151352784</v>
      </c>
      <c r="G39" s="16"/>
    </row>
    <row r="40" spans="1:7" ht="25">
      <c r="A40" s="2" t="s">
        <v>59</v>
      </c>
      <c r="B40" s="3" t="s">
        <v>88</v>
      </c>
      <c r="C40" s="2" t="s">
        <v>3</v>
      </c>
      <c r="D40" s="40">
        <v>10</v>
      </c>
      <c r="E40" s="4">
        <v>1269594</v>
      </c>
      <c r="F40" s="24">
        <f>D40*E40</f>
        <v>12695940</v>
      </c>
      <c r="G40" s="16"/>
    </row>
    <row r="41" spans="1:7">
      <c r="A41" s="46">
        <v>7</v>
      </c>
      <c r="B41" s="1406" t="s">
        <v>60</v>
      </c>
      <c r="C41" s="1406"/>
      <c r="D41" s="1406"/>
      <c r="E41" s="1406"/>
      <c r="F41" s="1406"/>
      <c r="G41" s="9"/>
    </row>
    <row r="42" spans="1:7">
      <c r="A42" s="2" t="s">
        <v>61</v>
      </c>
      <c r="B42" s="3" t="s">
        <v>62</v>
      </c>
      <c r="C42" s="2" t="s">
        <v>63</v>
      </c>
      <c r="D42" s="50">
        <f>750*6</f>
        <v>4500</v>
      </c>
      <c r="E42" s="4">
        <v>4500</v>
      </c>
      <c r="F42" s="24">
        <f>D42*E42</f>
        <v>20250000</v>
      </c>
      <c r="G42" s="16"/>
    </row>
    <row r="43" spans="1:7">
      <c r="A43" s="46">
        <v>8</v>
      </c>
      <c r="B43" s="1406" t="s">
        <v>64</v>
      </c>
      <c r="C43" s="1406"/>
      <c r="D43" s="1406"/>
      <c r="E43" s="1406"/>
      <c r="F43" s="1406"/>
      <c r="G43" s="9"/>
    </row>
    <row r="44" spans="1:7">
      <c r="A44" s="2" t="s">
        <v>65</v>
      </c>
      <c r="B44" s="5" t="s">
        <v>66</v>
      </c>
      <c r="C44" s="2" t="s">
        <v>3</v>
      </c>
      <c r="D44" s="40">
        <f>+O20</f>
        <v>176</v>
      </c>
      <c r="E44" s="4">
        <v>135480</v>
      </c>
      <c r="F44" s="24">
        <f>D44*E44</f>
        <v>23844480</v>
      </c>
      <c r="G44" s="16"/>
    </row>
    <row r="45" spans="1:7">
      <c r="A45" s="2" t="s">
        <v>90</v>
      </c>
      <c r="B45" s="3" t="s">
        <v>67</v>
      </c>
      <c r="C45" s="2" t="s">
        <v>13</v>
      </c>
      <c r="D45" s="40">
        <f>+J9</f>
        <v>980</v>
      </c>
      <c r="E45" s="4">
        <v>30627</v>
      </c>
      <c r="F45" s="24">
        <f>D45*E45</f>
        <v>30014460</v>
      </c>
      <c r="G45" s="16"/>
    </row>
    <row r="46" spans="1:7">
      <c r="A46" s="2" t="s">
        <v>141</v>
      </c>
      <c r="B46" s="25" t="s">
        <v>94</v>
      </c>
      <c r="C46" s="2" t="s">
        <v>93</v>
      </c>
      <c r="D46" s="40">
        <v>16</v>
      </c>
      <c r="E46" s="4">
        <v>488229</v>
      </c>
      <c r="F46" s="24">
        <f>E46*D46</f>
        <v>7811664</v>
      </c>
      <c r="G46" s="16"/>
    </row>
    <row r="47" spans="1:7" ht="25">
      <c r="A47" s="2" t="s">
        <v>68</v>
      </c>
      <c r="B47" s="3" t="s">
        <v>69</v>
      </c>
      <c r="C47" s="2" t="s">
        <v>3</v>
      </c>
      <c r="D47" s="40">
        <f>+D44</f>
        <v>176</v>
      </c>
      <c r="E47" s="4">
        <v>95600</v>
      </c>
      <c r="F47" s="24">
        <f>D47*E47</f>
        <v>16825600</v>
      </c>
      <c r="G47" s="16"/>
    </row>
    <row r="48" spans="1:7" ht="27" customHeight="1">
      <c r="A48" s="2" t="s">
        <v>142</v>
      </c>
      <c r="B48" s="18" t="s">
        <v>89</v>
      </c>
      <c r="C48" s="2" t="s">
        <v>85</v>
      </c>
      <c r="D48" s="40">
        <v>2</v>
      </c>
      <c r="E48" s="4">
        <v>2844506</v>
      </c>
      <c r="F48" s="24">
        <f>D48*E48</f>
        <v>5689012</v>
      </c>
      <c r="G48" s="16"/>
    </row>
    <row r="49" spans="1:7">
      <c r="A49" s="46">
        <v>9</v>
      </c>
      <c r="B49" s="1406" t="s">
        <v>143</v>
      </c>
      <c r="C49" s="1406"/>
      <c r="D49" s="1406"/>
      <c r="E49" s="1406"/>
      <c r="F49" s="1406"/>
      <c r="G49" s="9"/>
    </row>
    <row r="50" spans="1:7" ht="27" customHeight="1">
      <c r="A50" s="2" t="s">
        <v>71</v>
      </c>
      <c r="B50" s="18" t="s">
        <v>144</v>
      </c>
      <c r="C50" s="2" t="s">
        <v>85</v>
      </c>
      <c r="D50" s="40">
        <f>4*5</f>
        <v>20</v>
      </c>
      <c r="E50" s="4">
        <v>1200000</v>
      </c>
      <c r="F50" s="24">
        <f t="shared" ref="F50:F51" si="3">D50*E50</f>
        <v>24000000</v>
      </c>
      <c r="G50" s="16"/>
    </row>
    <row r="51" spans="1:7" ht="27" customHeight="1">
      <c r="A51" s="2" t="s">
        <v>152</v>
      </c>
      <c r="B51" s="18" t="s">
        <v>145</v>
      </c>
      <c r="C51" s="2" t="s">
        <v>146</v>
      </c>
      <c r="D51" s="40">
        <v>480</v>
      </c>
      <c r="E51" s="4">
        <v>139020</v>
      </c>
      <c r="F51" s="24">
        <f t="shared" si="3"/>
        <v>66729600</v>
      </c>
      <c r="G51" s="16"/>
    </row>
    <row r="52" spans="1:7" ht="42.75" customHeight="1">
      <c r="A52" s="2" t="s">
        <v>154</v>
      </c>
      <c r="B52" s="18" t="s">
        <v>147</v>
      </c>
      <c r="C52" s="2" t="s">
        <v>146</v>
      </c>
      <c r="D52" s="40">
        <f>60*5</f>
        <v>300</v>
      </c>
      <c r="E52" s="4">
        <v>33231</v>
      </c>
      <c r="F52" s="24">
        <f>D52*E52</f>
        <v>9969300</v>
      </c>
      <c r="G52" s="16"/>
    </row>
    <row r="53" spans="1:7" ht="39.75" customHeight="1">
      <c r="A53" s="2" t="s">
        <v>156</v>
      </c>
      <c r="B53" s="18" t="s">
        <v>148</v>
      </c>
      <c r="C53" s="2" t="s">
        <v>3</v>
      </c>
      <c r="D53" s="40">
        <v>6</v>
      </c>
      <c r="E53" s="4">
        <v>1000000</v>
      </c>
      <c r="F53" s="24">
        <f>D53*E53</f>
        <v>6000000</v>
      </c>
      <c r="G53" s="16"/>
    </row>
    <row r="54" spans="1:7" ht="27" customHeight="1">
      <c r="A54" s="2" t="s">
        <v>158</v>
      </c>
      <c r="B54" s="18" t="s">
        <v>149</v>
      </c>
      <c r="C54" s="2" t="s">
        <v>3</v>
      </c>
      <c r="D54" s="40">
        <f>60*5</f>
        <v>300</v>
      </c>
      <c r="E54" s="4">
        <v>120000</v>
      </c>
      <c r="F54" s="24">
        <f>D54*E54</f>
        <v>36000000</v>
      </c>
      <c r="G54" s="16"/>
    </row>
    <row r="55" spans="1:7">
      <c r="A55" s="46">
        <v>10</v>
      </c>
      <c r="B55" s="1406" t="s">
        <v>150</v>
      </c>
      <c r="C55" s="1406"/>
      <c r="D55" s="1406"/>
      <c r="E55" s="1406"/>
      <c r="F55" s="1406"/>
      <c r="G55" s="9"/>
    </row>
    <row r="56" spans="1:7" ht="27" customHeight="1">
      <c r="A56" s="2" t="s">
        <v>74</v>
      </c>
      <c r="B56" s="18" t="s">
        <v>151</v>
      </c>
      <c r="C56" s="2" t="s">
        <v>85</v>
      </c>
      <c r="D56" s="40">
        <f>9*5</f>
        <v>45</v>
      </c>
      <c r="E56" s="4">
        <v>250000</v>
      </c>
      <c r="F56" s="24">
        <f>D56*E56</f>
        <v>11250000</v>
      </c>
      <c r="G56" s="16"/>
    </row>
    <row r="57" spans="1:7" ht="39.75" customHeight="1">
      <c r="A57" s="2" t="s">
        <v>166</v>
      </c>
      <c r="B57" s="18" t="s">
        <v>153</v>
      </c>
      <c r="C57" s="2" t="s">
        <v>3</v>
      </c>
      <c r="D57" s="40">
        <f>7*5</f>
        <v>35</v>
      </c>
      <c r="E57" s="4">
        <v>1000000</v>
      </c>
      <c r="F57" s="24">
        <f t="shared" ref="F57:F64" si="4">E57*D57</f>
        <v>35000000</v>
      </c>
      <c r="G57" s="16"/>
    </row>
    <row r="58" spans="1:7" ht="39.75" customHeight="1">
      <c r="A58" s="2" t="s">
        <v>167</v>
      </c>
      <c r="B58" s="18" t="s">
        <v>155</v>
      </c>
      <c r="C58" s="2" t="s">
        <v>3</v>
      </c>
      <c r="D58" s="40">
        <f>+D57</f>
        <v>35</v>
      </c>
      <c r="E58" s="4">
        <v>228279</v>
      </c>
      <c r="F58" s="24">
        <f t="shared" si="4"/>
        <v>7989765</v>
      </c>
      <c r="G58" s="16"/>
    </row>
    <row r="59" spans="1:7" ht="30" customHeight="1">
      <c r="A59" s="2" t="s">
        <v>168</v>
      </c>
      <c r="B59" s="18" t="s">
        <v>157</v>
      </c>
      <c r="C59" s="2" t="s">
        <v>3</v>
      </c>
      <c r="D59" s="40">
        <f>+D58</f>
        <v>35</v>
      </c>
      <c r="E59" s="4">
        <v>1350000</v>
      </c>
      <c r="F59" s="24">
        <f t="shared" si="4"/>
        <v>47250000</v>
      </c>
      <c r="G59" s="16"/>
    </row>
    <row r="60" spans="1:7" ht="24.75" customHeight="1">
      <c r="A60" s="2" t="s">
        <v>169</v>
      </c>
      <c r="B60" s="18" t="s">
        <v>159</v>
      </c>
      <c r="C60" s="2" t="s">
        <v>75</v>
      </c>
      <c r="D60" s="40">
        <f>115*5</f>
        <v>575</v>
      </c>
      <c r="E60" s="4">
        <v>4000</v>
      </c>
      <c r="F60" s="24">
        <f t="shared" si="4"/>
        <v>2300000</v>
      </c>
      <c r="G60" s="16"/>
    </row>
    <row r="61" spans="1:7" ht="29.25" customHeight="1">
      <c r="A61" s="2" t="s">
        <v>170</v>
      </c>
      <c r="B61" s="18" t="s">
        <v>160</v>
      </c>
      <c r="C61" s="2" t="s">
        <v>75</v>
      </c>
      <c r="D61" s="40">
        <f>115*5</f>
        <v>575</v>
      </c>
      <c r="E61" s="4">
        <v>22000</v>
      </c>
      <c r="F61" s="24">
        <f t="shared" si="4"/>
        <v>12650000</v>
      </c>
      <c r="G61" s="16"/>
    </row>
    <row r="62" spans="1:7" ht="39.75" customHeight="1">
      <c r="A62" s="2" t="s">
        <v>171</v>
      </c>
      <c r="B62" s="18" t="s">
        <v>161</v>
      </c>
      <c r="C62" s="2" t="s">
        <v>3</v>
      </c>
      <c r="D62" s="40">
        <f>2*5</f>
        <v>10</v>
      </c>
      <c r="E62" s="4">
        <v>350000</v>
      </c>
      <c r="F62" s="24">
        <f t="shared" si="4"/>
        <v>3500000</v>
      </c>
      <c r="G62" s="16"/>
    </row>
    <row r="63" spans="1:7" ht="39.75" customHeight="1">
      <c r="A63" s="2" t="s">
        <v>172</v>
      </c>
      <c r="B63" s="18" t="s">
        <v>162</v>
      </c>
      <c r="C63" s="2" t="s">
        <v>3</v>
      </c>
      <c r="D63" s="40">
        <v>5</v>
      </c>
      <c r="E63" s="4">
        <v>420000</v>
      </c>
      <c r="F63" s="24">
        <f t="shared" si="4"/>
        <v>2100000</v>
      </c>
      <c r="G63" s="16"/>
    </row>
    <row r="64" spans="1:7" ht="39.75" customHeight="1">
      <c r="A64" s="2" t="s">
        <v>173</v>
      </c>
      <c r="B64" s="18" t="s">
        <v>163</v>
      </c>
      <c r="C64" s="2" t="s">
        <v>75</v>
      </c>
      <c r="D64" s="40">
        <f>5*5</f>
        <v>25</v>
      </c>
      <c r="E64" s="4">
        <v>13000</v>
      </c>
      <c r="F64" s="24">
        <f t="shared" si="4"/>
        <v>325000</v>
      </c>
      <c r="G64" s="16"/>
    </row>
    <row r="65" spans="1:9">
      <c r="A65" s="46">
        <v>11</v>
      </c>
      <c r="B65" s="1406" t="s">
        <v>164</v>
      </c>
      <c r="C65" s="1406"/>
      <c r="D65" s="1406"/>
      <c r="E65" s="1406"/>
      <c r="F65" s="1406"/>
      <c r="G65" s="9"/>
    </row>
    <row r="66" spans="1:9" ht="32.25" customHeight="1">
      <c r="A66" s="2" t="s">
        <v>77</v>
      </c>
      <c r="B66" s="18" t="s">
        <v>165</v>
      </c>
      <c r="C66" s="2" t="s">
        <v>85</v>
      </c>
      <c r="D66" s="40">
        <f>4*5</f>
        <v>20</v>
      </c>
      <c r="E66" s="4">
        <v>390000</v>
      </c>
      <c r="F66" s="24">
        <f>D66*E66</f>
        <v>7800000</v>
      </c>
      <c r="G66" s="16"/>
    </row>
    <row r="67" spans="1:9" ht="35.25" customHeight="1">
      <c r="A67" s="2" t="s">
        <v>78</v>
      </c>
      <c r="B67" s="18" t="s">
        <v>159</v>
      </c>
      <c r="C67" s="2" t="s">
        <v>75</v>
      </c>
      <c r="D67" s="40">
        <f>115*5</f>
        <v>575</v>
      </c>
      <c r="E67" s="4">
        <v>4000</v>
      </c>
      <c r="F67" s="24">
        <f t="shared" ref="F67" si="5">E67*D67</f>
        <v>2300000</v>
      </c>
      <c r="G67" s="16"/>
    </row>
    <row r="68" spans="1:9">
      <c r="A68" s="46">
        <v>12</v>
      </c>
      <c r="B68" s="1406" t="s">
        <v>70</v>
      </c>
      <c r="C68" s="1406"/>
      <c r="D68" s="1406"/>
      <c r="E68" s="1406"/>
      <c r="F68" s="1406"/>
      <c r="G68" s="9"/>
    </row>
    <row r="69" spans="1:9" ht="37.5">
      <c r="A69" s="2" t="s">
        <v>81</v>
      </c>
      <c r="B69" s="5" t="s">
        <v>72</v>
      </c>
      <c r="C69" s="2" t="s">
        <v>26</v>
      </c>
      <c r="D69" s="40">
        <f>+(D14*0.175)+(D15*0.1)+(D16*0.1)+(D17*0.3*0.3)+(D21-D23-D24-D25-D27)</f>
        <v>1181.3899999999999</v>
      </c>
      <c r="E69" s="4">
        <v>48000</v>
      </c>
      <c r="F69" s="24">
        <f>D69*E69</f>
        <v>56706719.999999993</v>
      </c>
      <c r="G69" s="16"/>
      <c r="I69" s="42"/>
    </row>
    <row r="70" spans="1:9">
      <c r="A70" s="46">
        <v>13</v>
      </c>
      <c r="B70" s="1406" t="s">
        <v>73</v>
      </c>
      <c r="C70" s="1406"/>
      <c r="D70" s="1406"/>
      <c r="E70" s="1406"/>
      <c r="F70" s="1406"/>
      <c r="G70" s="9"/>
    </row>
    <row r="71" spans="1:9" ht="25">
      <c r="A71" s="2" t="s">
        <v>174</v>
      </c>
      <c r="B71" s="26" t="s">
        <v>91</v>
      </c>
      <c r="C71" s="2" t="s">
        <v>8</v>
      </c>
      <c r="D71" s="40">
        <f>+I4*J4</f>
        <v>2989</v>
      </c>
      <c r="E71" s="4">
        <v>125000</v>
      </c>
      <c r="F71" s="24">
        <f>D71*E71</f>
        <v>373625000</v>
      </c>
      <c r="G71" s="16"/>
    </row>
    <row r="72" spans="1:9">
      <c r="A72" s="46">
        <v>14</v>
      </c>
      <c r="B72" s="1406" t="s">
        <v>76</v>
      </c>
      <c r="C72" s="1406"/>
      <c r="D72" s="1406"/>
      <c r="E72" s="1406"/>
      <c r="F72" s="1406"/>
      <c r="G72" s="9"/>
    </row>
    <row r="73" spans="1:9">
      <c r="A73" s="2" t="s">
        <v>175</v>
      </c>
      <c r="B73" s="6" t="s">
        <v>95</v>
      </c>
      <c r="C73" s="2" t="s">
        <v>8</v>
      </c>
      <c r="D73" s="40">
        <f>+K4*L4</f>
        <v>1822.8000000000002</v>
      </c>
      <c r="E73" s="4">
        <v>128000</v>
      </c>
      <c r="F73" s="24">
        <f>D73*E73</f>
        <v>233318400.00000003</v>
      </c>
      <c r="G73" s="16"/>
    </row>
    <row r="74" spans="1:9" ht="25">
      <c r="A74" s="2" t="s">
        <v>176</v>
      </c>
      <c r="B74" s="3" t="s">
        <v>79</v>
      </c>
      <c r="C74" s="2" t="s">
        <v>13</v>
      </c>
      <c r="D74" s="40">
        <f>+K4*2</f>
        <v>980</v>
      </c>
      <c r="E74" s="4">
        <v>52267</v>
      </c>
      <c r="F74" s="24">
        <f>D74*E74</f>
        <v>51221660</v>
      </c>
      <c r="G74" s="16"/>
    </row>
    <row r="75" spans="1:9">
      <c r="A75" s="46">
        <v>15</v>
      </c>
      <c r="B75" s="1407" t="s">
        <v>80</v>
      </c>
      <c r="C75" s="1407"/>
      <c r="D75" s="1407"/>
      <c r="E75" s="1407"/>
      <c r="F75" s="1407"/>
      <c r="G75" s="10"/>
    </row>
    <row r="76" spans="1:9" ht="25">
      <c r="A76" s="2" t="s">
        <v>177</v>
      </c>
      <c r="B76" s="26" t="s">
        <v>92</v>
      </c>
      <c r="C76" s="2" t="s">
        <v>3</v>
      </c>
      <c r="D76" s="40">
        <v>10</v>
      </c>
      <c r="E76" s="4">
        <v>470000</v>
      </c>
      <c r="F76" s="24">
        <f>D76*E76</f>
        <v>4700000</v>
      </c>
      <c r="G76" s="16"/>
    </row>
    <row r="77" spans="1:9">
      <c r="A77" s="2" t="s">
        <v>178</v>
      </c>
      <c r="B77" s="3" t="s">
        <v>82</v>
      </c>
      <c r="C77" s="2" t="s">
        <v>3</v>
      </c>
      <c r="D77" s="40">
        <v>10</v>
      </c>
      <c r="E77" s="4">
        <v>395000</v>
      </c>
      <c r="F77" s="24">
        <f>D77*E77</f>
        <v>3950000</v>
      </c>
      <c r="G77" s="16"/>
    </row>
    <row r="78" spans="1:9">
      <c r="A78" s="2" t="s">
        <v>179</v>
      </c>
      <c r="B78" s="3" t="s">
        <v>83</v>
      </c>
      <c r="C78" s="2" t="s">
        <v>13</v>
      </c>
      <c r="D78" s="40">
        <f>+I4*3</f>
        <v>1470</v>
      </c>
      <c r="E78" s="4">
        <v>3000</v>
      </c>
      <c r="F78" s="24">
        <f>D78*E78</f>
        <v>4410000</v>
      </c>
      <c r="G78" s="16"/>
    </row>
    <row r="79" spans="1:9" ht="21.75" customHeight="1">
      <c r="A79" s="45"/>
      <c r="B79" s="1403" t="s">
        <v>132</v>
      </c>
      <c r="C79" s="1404"/>
      <c r="D79" s="1404"/>
      <c r="E79" s="1405"/>
      <c r="F79" s="47">
        <f>SUM(F6:F78)</f>
        <v>1976572114.0799999</v>
      </c>
      <c r="G79" s="16"/>
    </row>
    <row r="80" spans="1:9" ht="21.75" customHeight="1">
      <c r="A80" s="2"/>
      <c r="B80" s="1402" t="s">
        <v>180</v>
      </c>
      <c r="C80" s="1402"/>
      <c r="D80" s="1402"/>
      <c r="E80" s="43">
        <v>0.27500000000000002</v>
      </c>
      <c r="F80" s="24">
        <f>F79*E80</f>
        <v>543557331.37199998</v>
      </c>
      <c r="G80" s="16"/>
    </row>
    <row r="81" spans="1:7" ht="21.75" customHeight="1">
      <c r="A81" s="2"/>
      <c r="B81" s="1402" t="s">
        <v>87</v>
      </c>
      <c r="C81" s="1402"/>
      <c r="D81" s="1402"/>
      <c r="E81" s="44">
        <v>0.05</v>
      </c>
      <c r="F81" s="24">
        <f>F79*E81</f>
        <v>98828605.703999996</v>
      </c>
      <c r="G81" s="16"/>
    </row>
    <row r="82" spans="1:7" ht="21.75" customHeight="1">
      <c r="A82" s="45"/>
      <c r="B82" s="1403" t="s">
        <v>108</v>
      </c>
      <c r="C82" s="1404"/>
      <c r="D82" s="1404"/>
      <c r="E82" s="1405"/>
      <c r="F82" s="47">
        <f>SUM(F79:F81)</f>
        <v>2618958051.1559997</v>
      </c>
      <c r="G82" s="16"/>
    </row>
    <row r="83" spans="1:7" ht="15.75" customHeight="1"/>
    <row r="84" spans="1:7" ht="17.5" customHeight="1">
      <c r="A84" s="1400" t="s">
        <v>107</v>
      </c>
      <c r="B84" s="1400"/>
      <c r="C84" s="1400"/>
      <c r="D84" s="1400"/>
      <c r="E84" s="48">
        <v>0.08</v>
      </c>
      <c r="F84" s="49">
        <f>F82*E84</f>
        <v>209516644.09247997</v>
      </c>
    </row>
    <row r="85" spans="1:7" ht="14.25" customHeight="1"/>
    <row r="86" spans="1:7" ht="17.5" customHeight="1">
      <c r="A86" s="1401" t="s">
        <v>109</v>
      </c>
      <c r="B86" s="1401"/>
      <c r="C86" s="1401"/>
      <c r="D86" s="1401"/>
      <c r="E86" s="1401"/>
      <c r="F86" s="41">
        <f>F82+F84</f>
        <v>2828474695.2484798</v>
      </c>
    </row>
    <row r="90" spans="1:7" ht="14.5">
      <c r="A90" s="21" t="s">
        <v>112</v>
      </c>
      <c r="B90" s="21" t="s">
        <v>111</v>
      </c>
    </row>
    <row r="91" spans="1:7" ht="14.5">
      <c r="B91" s="21" t="s">
        <v>110</v>
      </c>
    </row>
  </sheetData>
  <mergeCells count="35">
    <mergeCell ref="A1:F2"/>
    <mergeCell ref="A3:F4"/>
    <mergeCell ref="B6:F6"/>
    <mergeCell ref="B13:F13"/>
    <mergeCell ref="B20:F20"/>
    <mergeCell ref="I6:M6"/>
    <mergeCell ref="I1:M1"/>
    <mergeCell ref="M2:M3"/>
    <mergeCell ref="I20:K20"/>
    <mergeCell ref="I2:J2"/>
    <mergeCell ref="K2:L2"/>
    <mergeCell ref="I19:K19"/>
    <mergeCell ref="I15:K15"/>
    <mergeCell ref="I14:K14"/>
    <mergeCell ref="I16:K16"/>
    <mergeCell ref="I17:K17"/>
    <mergeCell ref="I18:K18"/>
    <mergeCell ref="B49:F49"/>
    <mergeCell ref="B55:F55"/>
    <mergeCell ref="B65:F65"/>
    <mergeCell ref="B22:F22"/>
    <mergeCell ref="B28:F28"/>
    <mergeCell ref="B38:F38"/>
    <mergeCell ref="B41:F41"/>
    <mergeCell ref="B43:F43"/>
    <mergeCell ref="A84:D84"/>
    <mergeCell ref="A86:E86"/>
    <mergeCell ref="B81:D81"/>
    <mergeCell ref="B82:E82"/>
    <mergeCell ref="B68:F68"/>
    <mergeCell ref="B70:F70"/>
    <mergeCell ref="B72:F72"/>
    <mergeCell ref="B75:F75"/>
    <mergeCell ref="B80:D80"/>
    <mergeCell ref="B79:E79"/>
  </mergeCells>
  <phoneticPr fontId="6" type="noConversion"/>
  <pageMargins left="0.70866141732283472" right="0.70866141732283472" top="0.74803149606299213" bottom="0.74803149606299213" header="0.31496062992125984" footer="0.31496062992125984"/>
  <pageSetup scale="7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V69"/>
  <sheetViews>
    <sheetView topLeftCell="A52" zoomScaleNormal="100" workbookViewId="0">
      <selection activeCell="U4" sqref="U4:V4"/>
    </sheetView>
  </sheetViews>
  <sheetFormatPr baseColWidth="10" defaultColWidth="11.54296875" defaultRowHeight="14"/>
  <cols>
    <col min="1" max="1" width="11.54296875" style="11"/>
    <col min="2" max="2" width="53.26953125" style="11" customWidth="1"/>
    <col min="3" max="4" width="11.54296875" style="11"/>
    <col min="5" max="5" width="14.26953125" style="19" customWidth="1"/>
    <col min="6" max="6" width="20.453125" style="20" customWidth="1"/>
    <col min="7" max="7" width="11.26953125" style="11" customWidth="1"/>
    <col min="8" max="8" width="14.26953125" style="12" customWidth="1"/>
    <col min="9" max="9" width="9.453125" style="12" customWidth="1"/>
    <col min="10" max="10" width="9" style="12" customWidth="1"/>
    <col min="11" max="11" width="11.26953125" style="12" customWidth="1"/>
    <col min="12" max="12" width="12.81640625" style="12" customWidth="1"/>
    <col min="13" max="13" width="13.7265625" style="12" customWidth="1"/>
    <col min="14" max="14" width="14.26953125" style="20" customWidth="1"/>
    <col min="15" max="15" width="9.54296875" style="20" customWidth="1"/>
    <col min="16" max="16" width="12.1796875" style="20" customWidth="1"/>
    <col min="17" max="17" width="13" style="20" customWidth="1"/>
    <col min="18" max="16384" width="11.54296875" style="11"/>
  </cols>
  <sheetData>
    <row r="1" spans="1:22">
      <c r="A1" s="1413" t="s">
        <v>0</v>
      </c>
      <c r="B1" s="1413"/>
      <c r="C1" s="1413"/>
      <c r="D1" s="1413"/>
      <c r="E1" s="1413"/>
      <c r="F1" s="1413"/>
      <c r="G1" s="8"/>
      <c r="H1" s="1419" t="s">
        <v>477</v>
      </c>
      <c r="I1" s="1419"/>
      <c r="J1" s="1419"/>
      <c r="K1" s="1419"/>
      <c r="L1" s="1419"/>
      <c r="M1" s="1419"/>
      <c r="N1" s="1419"/>
      <c r="O1" s="1419"/>
      <c r="P1" s="1419"/>
      <c r="Q1" s="1419"/>
      <c r="R1" s="1419"/>
      <c r="S1" s="1419"/>
    </row>
    <row r="2" spans="1:22">
      <c r="A2" s="1413"/>
      <c r="B2" s="1413"/>
      <c r="C2" s="1413"/>
      <c r="D2" s="1413"/>
      <c r="E2" s="1413"/>
      <c r="F2" s="1413"/>
      <c r="G2" s="8"/>
      <c r="H2" s="1423" t="s">
        <v>121</v>
      </c>
      <c r="I2" s="1424"/>
      <c r="J2" s="1425"/>
      <c r="K2" s="1429" t="s">
        <v>123</v>
      </c>
      <c r="L2" s="1430"/>
      <c r="M2" s="1430"/>
      <c r="N2" s="1431"/>
      <c r="O2" s="1420" t="s">
        <v>99</v>
      </c>
      <c r="P2" s="1421"/>
      <c r="Q2" s="1421"/>
      <c r="R2" s="1422"/>
      <c r="S2" s="1432" t="s">
        <v>130</v>
      </c>
    </row>
    <row r="3" spans="1:22" ht="14.5" customHeight="1">
      <c r="A3" s="1414" t="s">
        <v>479</v>
      </c>
      <c r="B3" s="1414"/>
      <c r="C3" s="1414"/>
      <c r="D3" s="1414"/>
      <c r="E3" s="1414"/>
      <c r="F3" s="1414"/>
      <c r="G3" s="13"/>
      <c r="H3" s="1426"/>
      <c r="I3" s="1427"/>
      <c r="J3" s="1428"/>
      <c r="K3" s="28" t="s">
        <v>124</v>
      </c>
      <c r="L3" s="28" t="s">
        <v>98</v>
      </c>
      <c r="M3" s="28" t="s">
        <v>467</v>
      </c>
      <c r="N3" s="28" t="s">
        <v>468</v>
      </c>
      <c r="O3" s="28" t="s">
        <v>124</v>
      </c>
      <c r="P3" s="28" t="s">
        <v>478</v>
      </c>
      <c r="Q3" s="28" t="s">
        <v>130</v>
      </c>
      <c r="R3" s="28" t="s">
        <v>473</v>
      </c>
      <c r="S3" s="1433"/>
      <c r="U3" s="30" t="s">
        <v>474</v>
      </c>
      <c r="V3" s="30" t="s">
        <v>475</v>
      </c>
    </row>
    <row r="4" spans="1:22" ht="29.25" customHeight="1">
      <c r="A4" s="1414"/>
      <c r="B4" s="1414"/>
      <c r="C4" s="1414"/>
      <c r="D4" s="1414"/>
      <c r="E4" s="1414"/>
      <c r="F4" s="1414"/>
      <c r="G4" s="13"/>
      <c r="H4" s="1418" t="s">
        <v>485</v>
      </c>
      <c r="I4" s="1418"/>
      <c r="J4" s="1418"/>
      <c r="K4" s="29">
        <v>176.5</v>
      </c>
      <c r="L4" s="229">
        <v>6.8</v>
      </c>
      <c r="M4" s="229">
        <v>0.15</v>
      </c>
      <c r="N4" s="229">
        <v>0.25</v>
      </c>
      <c r="O4" s="29">
        <f>+K4</f>
        <v>176.5</v>
      </c>
      <c r="P4" s="229">
        <v>2</v>
      </c>
      <c r="Q4" s="229">
        <f>+P4+P4</f>
        <v>4</v>
      </c>
      <c r="R4" s="229">
        <v>0.1</v>
      </c>
      <c r="S4" s="39">
        <f>+L4+Q4</f>
        <v>10.8</v>
      </c>
      <c r="U4" s="28">
        <v>55</v>
      </c>
      <c r="V4" s="28">
        <v>3</v>
      </c>
    </row>
    <row r="5" spans="1:22" ht="30.65" customHeight="1">
      <c r="A5" s="22" t="s">
        <v>1</v>
      </c>
      <c r="B5" s="22" t="s">
        <v>2</v>
      </c>
      <c r="C5" s="22" t="s">
        <v>3</v>
      </c>
      <c r="D5" s="22" t="s">
        <v>4</v>
      </c>
      <c r="E5" s="1" t="s">
        <v>105</v>
      </c>
      <c r="F5" s="23" t="s">
        <v>104</v>
      </c>
      <c r="G5" s="15"/>
      <c r="H5" s="1418" t="s">
        <v>486</v>
      </c>
      <c r="I5" s="1418"/>
      <c r="J5" s="1418"/>
      <c r="K5" s="29">
        <v>108</v>
      </c>
      <c r="L5" s="229">
        <v>8</v>
      </c>
      <c r="M5" s="229">
        <v>0.15</v>
      </c>
      <c r="N5" s="229">
        <v>0.25</v>
      </c>
      <c r="O5" s="29">
        <f>+K5</f>
        <v>108</v>
      </c>
      <c r="P5" s="229">
        <v>2.4500000000000002</v>
      </c>
      <c r="Q5" s="229">
        <f>+P5+P5</f>
        <v>4.9000000000000004</v>
      </c>
      <c r="R5" s="229">
        <v>0.1</v>
      </c>
      <c r="S5" s="39">
        <f>+L5+Q5</f>
        <v>12.9</v>
      </c>
      <c r="U5" s="28">
        <v>32</v>
      </c>
      <c r="V5" s="28">
        <v>3</v>
      </c>
    </row>
    <row r="6" spans="1:22">
      <c r="A6" s="46">
        <v>1</v>
      </c>
      <c r="B6" s="1406" t="s">
        <v>5</v>
      </c>
      <c r="C6" s="1406"/>
      <c r="D6" s="1406"/>
      <c r="E6" s="1406"/>
      <c r="F6" s="1406"/>
      <c r="G6" s="9"/>
      <c r="H6" s="11"/>
      <c r="I6" s="11"/>
      <c r="J6" s="11"/>
      <c r="K6" s="11"/>
      <c r="L6" s="11"/>
      <c r="M6" s="11"/>
      <c r="N6" s="11"/>
      <c r="O6" s="11"/>
      <c r="P6" s="11"/>
      <c r="Q6" s="11"/>
    </row>
    <row r="7" spans="1:22" ht="29.25" customHeight="1">
      <c r="A7" s="2" t="s">
        <v>6</v>
      </c>
      <c r="B7" s="5" t="str">
        <f>+APUS!C82</f>
        <v>Localización y replanteo para pavimentación de vías (3 líneas, 3 instancias)</v>
      </c>
      <c r="C7" s="2" t="s">
        <v>8</v>
      </c>
      <c r="D7" s="40">
        <f>+(K4*S4)+(K5*S5)</f>
        <v>3299.4</v>
      </c>
      <c r="E7" s="66">
        <f>+APUS!F82</f>
        <v>0</v>
      </c>
      <c r="F7" s="24">
        <f>D7*E7</f>
        <v>0</v>
      </c>
      <c r="G7" s="16"/>
      <c r="H7" s="11"/>
      <c r="I7" s="11"/>
      <c r="J7" s="11"/>
      <c r="K7" s="11"/>
      <c r="L7" s="11"/>
      <c r="M7" s="11"/>
      <c r="N7" s="11"/>
      <c r="O7" s="11"/>
      <c r="P7" s="11"/>
      <c r="Q7" s="11"/>
    </row>
    <row r="8" spans="1:22" ht="39.75" customHeight="1">
      <c r="A8" s="2" t="s">
        <v>9</v>
      </c>
      <c r="B8" s="5" t="str">
        <f>+APUS!C90</f>
        <v>Valla de identificación de obra área mayor a 4 m2, colocada en cerchas metálica, incluye mantenimiento durante la construcción</v>
      </c>
      <c r="C8" s="2" t="s">
        <v>8</v>
      </c>
      <c r="D8" s="40">
        <f>8*2</f>
        <v>16</v>
      </c>
      <c r="E8" s="66">
        <f>+APUS!F90</f>
        <v>0</v>
      </c>
      <c r="F8" s="24">
        <f t="shared" ref="F8:F11" si="0">D8*E8</f>
        <v>0</v>
      </c>
      <c r="G8" s="16"/>
      <c r="H8" s="1415" t="s">
        <v>476</v>
      </c>
      <c r="I8" s="1416"/>
      <c r="J8" s="1416"/>
      <c r="K8" s="1416"/>
      <c r="L8" s="1417"/>
    </row>
    <row r="9" spans="1:22">
      <c r="A9" s="2" t="s">
        <v>11</v>
      </c>
      <c r="B9" s="3" t="s">
        <v>12</v>
      </c>
      <c r="C9" s="2" t="s">
        <v>13</v>
      </c>
      <c r="D9" s="40">
        <f>+(K4+L4+K5+L5)*2</f>
        <v>598.6</v>
      </c>
      <c r="E9" s="66">
        <f>+APUS!F98</f>
        <v>0</v>
      </c>
      <c r="F9" s="24">
        <f t="shared" si="0"/>
        <v>0</v>
      </c>
      <c r="G9" s="16"/>
      <c r="H9" s="27"/>
      <c r="I9" s="32" t="s">
        <v>97</v>
      </c>
      <c r="J9" s="32" t="s">
        <v>98</v>
      </c>
      <c r="K9" s="36" t="s">
        <v>128</v>
      </c>
      <c r="L9" s="36" t="s">
        <v>129</v>
      </c>
    </row>
    <row r="10" spans="1:22">
      <c r="A10" s="2" t="s">
        <v>14</v>
      </c>
      <c r="B10" s="3" t="s">
        <v>18</v>
      </c>
      <c r="C10" s="2" t="s">
        <v>8</v>
      </c>
      <c r="D10" s="40">
        <f>10*2</f>
        <v>20</v>
      </c>
      <c r="E10" s="66">
        <f>+APUS!F105</f>
        <v>0</v>
      </c>
      <c r="F10" s="24">
        <f t="shared" si="0"/>
        <v>0</v>
      </c>
      <c r="G10" s="16"/>
      <c r="H10" s="31" t="s">
        <v>127</v>
      </c>
      <c r="I10" s="223">
        <f>+K4+K5</f>
        <v>284.5</v>
      </c>
      <c r="J10" s="224">
        <v>0.8</v>
      </c>
      <c r="K10" s="224">
        <v>2.5</v>
      </c>
      <c r="L10" s="225">
        <v>2</v>
      </c>
    </row>
    <row r="11" spans="1:22">
      <c r="A11" s="2" t="s">
        <v>17</v>
      </c>
      <c r="B11" s="3" t="s">
        <v>19</v>
      </c>
      <c r="C11" s="2" t="s">
        <v>8</v>
      </c>
      <c r="D11" s="40">
        <f>+(K4*(L4+2))+(K5*(L5+2))</f>
        <v>2633.2</v>
      </c>
      <c r="E11" s="66">
        <f>+APUS!F179</f>
        <v>0</v>
      </c>
      <c r="F11" s="24">
        <f t="shared" si="0"/>
        <v>0</v>
      </c>
      <c r="G11" s="16"/>
      <c r="H11" s="31" t="s">
        <v>100</v>
      </c>
      <c r="I11" s="223">
        <f>+I10*2</f>
        <v>569</v>
      </c>
      <c r="J11" s="224">
        <v>0.3</v>
      </c>
      <c r="K11" s="224">
        <v>1.2</v>
      </c>
      <c r="L11" s="224">
        <v>1</v>
      </c>
    </row>
    <row r="12" spans="1:22">
      <c r="A12" s="46">
        <v>2</v>
      </c>
      <c r="B12" s="1406" t="s">
        <v>20</v>
      </c>
      <c r="C12" s="1406"/>
      <c r="D12" s="1406"/>
      <c r="E12" s="1406"/>
      <c r="F12" s="1406"/>
      <c r="G12" s="16"/>
      <c r="H12" s="31" t="s">
        <v>101</v>
      </c>
      <c r="I12" s="223">
        <f>+I10</f>
        <v>284.5</v>
      </c>
      <c r="J12" s="224">
        <f>+(L4+L5)/2</f>
        <v>7.4</v>
      </c>
      <c r="K12" s="224">
        <v>0.4</v>
      </c>
      <c r="L12" s="224"/>
    </row>
    <row r="13" spans="1:22">
      <c r="A13" s="2" t="s">
        <v>21</v>
      </c>
      <c r="B13" s="7" t="s">
        <v>131</v>
      </c>
      <c r="C13" s="2" t="s">
        <v>8</v>
      </c>
      <c r="D13" s="40">
        <f>+(K4*L4)+(K5*L5)</f>
        <v>2064.1999999999998</v>
      </c>
      <c r="E13" s="66">
        <f>+APUS!F271</f>
        <v>0</v>
      </c>
      <c r="F13" s="24">
        <f t="shared" ref="F13:F17" si="1">D13*E13</f>
        <v>0</v>
      </c>
      <c r="G13" s="9"/>
      <c r="H13" s="31" t="s">
        <v>102</v>
      </c>
      <c r="I13" s="223">
        <f>+I10</f>
        <v>284.5</v>
      </c>
      <c r="J13" s="224">
        <f>+(Q4+Q5)/2</f>
        <v>4.45</v>
      </c>
      <c r="K13" s="224">
        <v>0.1</v>
      </c>
      <c r="L13" s="224"/>
    </row>
    <row r="14" spans="1:22">
      <c r="A14" s="2" t="s">
        <v>134</v>
      </c>
      <c r="B14" s="3" t="s">
        <v>22</v>
      </c>
      <c r="C14" s="2" t="s">
        <v>8</v>
      </c>
      <c r="D14" s="40">
        <f>+(O4*Q4)+(O5*Q5)</f>
        <v>1235.2</v>
      </c>
      <c r="E14" s="66">
        <f>+APUS!F278</f>
        <v>0</v>
      </c>
      <c r="F14" s="24">
        <f t="shared" si="1"/>
        <v>0</v>
      </c>
      <c r="G14" s="16"/>
    </row>
    <row r="15" spans="1:22">
      <c r="A15" s="2" t="s">
        <v>135</v>
      </c>
      <c r="B15" s="3" t="s">
        <v>23</v>
      </c>
      <c r="C15" s="2" t="s">
        <v>13</v>
      </c>
      <c r="D15" s="40">
        <f>+(O4*2)+(O5*2)</f>
        <v>569</v>
      </c>
      <c r="E15" s="66" t="e">
        <f>+APUS!#REF!</f>
        <v>#REF!</v>
      </c>
      <c r="F15" s="24" t="e">
        <f t="shared" si="1"/>
        <v>#REF!</v>
      </c>
      <c r="G15" s="16"/>
      <c r="H15" s="11"/>
      <c r="I15" s="11"/>
      <c r="J15" s="11"/>
      <c r="K15" s="11"/>
      <c r="L15" s="11"/>
      <c r="M15" s="11"/>
      <c r="N15" s="11"/>
      <c r="O15" s="11"/>
      <c r="P15" s="11"/>
      <c r="Q15" s="11"/>
    </row>
    <row r="16" spans="1:22">
      <c r="A16" s="2" t="s">
        <v>136</v>
      </c>
      <c r="B16" s="17" t="s">
        <v>84</v>
      </c>
      <c r="C16" s="2" t="s">
        <v>85</v>
      </c>
      <c r="D16" s="40">
        <f>+V4+V5</f>
        <v>6</v>
      </c>
      <c r="E16" s="66">
        <f>+APUS!F434</f>
        <v>0</v>
      </c>
      <c r="F16" s="24">
        <f t="shared" si="1"/>
        <v>0</v>
      </c>
      <c r="G16" s="16"/>
      <c r="H16" s="11"/>
      <c r="I16" s="11"/>
      <c r="J16" s="11"/>
      <c r="K16" s="11"/>
      <c r="L16" s="11"/>
      <c r="M16" s="11"/>
      <c r="N16" s="11"/>
      <c r="O16" s="11"/>
      <c r="P16" s="11"/>
      <c r="Q16" s="11"/>
    </row>
    <row r="17" spans="1:17" ht="14.25" customHeight="1">
      <c r="A17" s="2" t="s">
        <v>137</v>
      </c>
      <c r="B17" s="17" t="s">
        <v>86</v>
      </c>
      <c r="C17" s="2" t="s">
        <v>75</v>
      </c>
      <c r="D17" s="40">
        <f>+D16*3</f>
        <v>18</v>
      </c>
      <c r="E17" s="66">
        <f>+APUS!F439</f>
        <v>0</v>
      </c>
      <c r="F17" s="24">
        <f t="shared" si="1"/>
        <v>0</v>
      </c>
      <c r="G17" s="16"/>
      <c r="H17" s="11"/>
      <c r="I17" s="11"/>
      <c r="J17" s="11"/>
      <c r="K17" s="11"/>
      <c r="L17" s="11"/>
      <c r="M17" s="11"/>
      <c r="N17" s="11"/>
      <c r="O17" s="11"/>
      <c r="P17" s="11"/>
      <c r="Q17" s="11"/>
    </row>
    <row r="18" spans="1:17">
      <c r="A18" s="46">
        <v>3</v>
      </c>
      <c r="B18" s="1406" t="s">
        <v>24</v>
      </c>
      <c r="C18" s="1406"/>
      <c r="D18" s="1406"/>
      <c r="E18" s="1406"/>
      <c r="F18" s="1406"/>
      <c r="G18" s="16"/>
      <c r="H18" s="11"/>
      <c r="I18" s="11"/>
      <c r="J18" s="11"/>
      <c r="K18" s="11"/>
      <c r="L18" s="11"/>
      <c r="M18" s="11"/>
      <c r="N18" s="11"/>
      <c r="O18" s="11"/>
      <c r="P18" s="11"/>
      <c r="Q18" s="11"/>
    </row>
    <row r="19" spans="1:17">
      <c r="A19" s="2">
        <v>3.1</v>
      </c>
      <c r="B19" s="3" t="s">
        <v>25</v>
      </c>
      <c r="C19" s="2" t="s">
        <v>26</v>
      </c>
      <c r="D19" s="40">
        <f>+((I10*J10*K10)+(I11*J11*K11)+(I12*J12*K12)+(I13*J13*K13))*1.3</f>
        <v>2265.3312500000002</v>
      </c>
      <c r="E19" s="66">
        <f>+APUS!F451</f>
        <v>0</v>
      </c>
      <c r="F19" s="24">
        <f>D19*E19</f>
        <v>0</v>
      </c>
      <c r="G19" s="9"/>
      <c r="H19" s="11"/>
      <c r="I19" s="11"/>
      <c r="J19" s="11"/>
      <c r="K19" s="11"/>
      <c r="L19" s="11"/>
      <c r="M19" s="11"/>
      <c r="N19" s="11"/>
      <c r="O19" s="11"/>
      <c r="P19" s="11"/>
      <c r="Q19" s="11"/>
    </row>
    <row r="20" spans="1:17">
      <c r="A20" s="46">
        <v>4</v>
      </c>
      <c r="B20" s="1406" t="s">
        <v>27</v>
      </c>
      <c r="C20" s="1406"/>
      <c r="D20" s="1406"/>
      <c r="E20" s="1406"/>
      <c r="F20" s="1406"/>
      <c r="G20" s="16"/>
      <c r="H20" s="11"/>
      <c r="I20" s="11"/>
      <c r="J20" s="11"/>
      <c r="K20" s="11"/>
      <c r="L20" s="11"/>
      <c r="M20" s="11"/>
      <c r="N20" s="11"/>
      <c r="O20" s="11"/>
      <c r="P20" s="11"/>
      <c r="Q20" s="11"/>
    </row>
    <row r="21" spans="1:17">
      <c r="A21" s="2" t="s">
        <v>28</v>
      </c>
      <c r="B21" s="3" t="s">
        <v>29</v>
      </c>
      <c r="C21" s="2" t="s">
        <v>26</v>
      </c>
      <c r="D21" s="40">
        <f>+(I10*J10*L10)+(I11*J11*L11)</f>
        <v>625.90000000000009</v>
      </c>
      <c r="E21" s="66">
        <f>+APUS!F536</f>
        <v>0</v>
      </c>
      <c r="F21" s="24">
        <f t="shared" ref="F21:F26" si="2">D21*E21</f>
        <v>0</v>
      </c>
      <c r="G21" s="9"/>
      <c r="H21" s="11"/>
      <c r="I21" s="11"/>
      <c r="J21" s="11"/>
      <c r="K21" s="11"/>
      <c r="L21" s="11"/>
      <c r="M21" s="11"/>
      <c r="N21" s="11"/>
      <c r="O21" s="11"/>
      <c r="P21" s="11"/>
      <c r="Q21" s="11"/>
    </row>
    <row r="22" spans="1:17">
      <c r="A22" s="2" t="s">
        <v>30</v>
      </c>
      <c r="B22" s="3" t="s">
        <v>31</v>
      </c>
      <c r="C22" s="2" t="s">
        <v>26</v>
      </c>
      <c r="D22" s="40">
        <f>+(O4*Q4*R4)+(O5*Q5*R5)</f>
        <v>123.52000000000001</v>
      </c>
      <c r="E22" s="66">
        <f>+APUS!F542</f>
        <v>0</v>
      </c>
      <c r="F22" s="24">
        <f t="shared" si="2"/>
        <v>0</v>
      </c>
      <c r="G22" s="16"/>
      <c r="H22" s="11"/>
      <c r="I22" s="11"/>
      <c r="J22" s="11"/>
      <c r="K22" s="11"/>
      <c r="L22" s="11"/>
      <c r="M22" s="11"/>
      <c r="N22" s="11"/>
      <c r="O22" s="11"/>
      <c r="P22" s="11"/>
      <c r="Q22" s="11"/>
    </row>
    <row r="23" spans="1:17">
      <c r="A23" s="2" t="s">
        <v>32</v>
      </c>
      <c r="B23" s="5" t="str">
        <f>+APUS!C550</f>
        <v>Sub-base granular</v>
      </c>
      <c r="C23" s="2" t="s">
        <v>26</v>
      </c>
      <c r="D23" s="40">
        <f>+(K4*L4*N4)+(K5*L5*N5)</f>
        <v>516.04999999999995</v>
      </c>
      <c r="E23" s="66">
        <f>+APUS!F550</f>
        <v>0</v>
      </c>
      <c r="F23" s="24">
        <f t="shared" si="2"/>
        <v>0</v>
      </c>
      <c r="G23" s="16"/>
      <c r="H23" s="11"/>
      <c r="I23" s="11"/>
      <c r="J23" s="11"/>
      <c r="K23" s="11"/>
      <c r="L23" s="11"/>
      <c r="M23" s="11"/>
      <c r="N23" s="11"/>
      <c r="O23" s="11"/>
      <c r="P23" s="11"/>
      <c r="Q23" s="11"/>
    </row>
    <row r="24" spans="1:17">
      <c r="A24" s="2" t="s">
        <v>139</v>
      </c>
      <c r="B24" s="75" t="e">
        <f>+APUS!#REF!</f>
        <v>#REF!</v>
      </c>
      <c r="C24" s="28" t="s">
        <v>26</v>
      </c>
      <c r="D24" s="40">
        <f>+(K4*L4*M4)+(K5*L5*M5)</f>
        <v>309.63</v>
      </c>
      <c r="E24" s="66" t="e">
        <f>+APUS!#REF!</f>
        <v>#REF!</v>
      </c>
      <c r="F24" s="24" t="e">
        <f t="shared" si="2"/>
        <v>#REF!</v>
      </c>
      <c r="G24" s="16"/>
      <c r="H24" s="11"/>
      <c r="I24" s="11"/>
      <c r="J24" s="11"/>
      <c r="K24" s="11"/>
      <c r="L24" s="11"/>
      <c r="M24" s="11"/>
      <c r="N24" s="11"/>
      <c r="O24" s="11"/>
      <c r="P24" s="11"/>
      <c r="Q24" s="11"/>
    </row>
    <row r="25" spans="1:17">
      <c r="A25" s="2" t="s">
        <v>34</v>
      </c>
      <c r="B25" s="3" t="s">
        <v>35</v>
      </c>
      <c r="C25" s="2" t="s">
        <v>36</v>
      </c>
      <c r="D25" s="40">
        <f>+D22*21</f>
        <v>2593.92</v>
      </c>
      <c r="E25" s="66">
        <f>+APUS!F600</f>
        <v>0</v>
      </c>
      <c r="F25" s="24">
        <f t="shared" si="2"/>
        <v>0</v>
      </c>
      <c r="G25" s="16"/>
      <c r="H25" s="11"/>
      <c r="I25" s="11"/>
      <c r="J25" s="11"/>
      <c r="K25" s="11"/>
      <c r="L25" s="11"/>
      <c r="M25" s="11"/>
      <c r="N25" s="11"/>
      <c r="O25" s="11"/>
      <c r="P25" s="11"/>
      <c r="Q25" s="11"/>
    </row>
    <row r="26" spans="1:17">
      <c r="A26" s="2" t="s">
        <v>472</v>
      </c>
      <c r="B26" s="3" t="s">
        <v>37</v>
      </c>
      <c r="C26" s="2" t="s">
        <v>26</v>
      </c>
      <c r="D26" s="40">
        <f>+(I10*J10*0.1)+(I11*J11*0.1)</f>
        <v>39.830000000000005</v>
      </c>
      <c r="E26" s="66">
        <f>+APUS!F603</f>
        <v>0</v>
      </c>
      <c r="F26" s="24">
        <f t="shared" si="2"/>
        <v>0</v>
      </c>
      <c r="G26" s="16"/>
      <c r="H26" s="11"/>
      <c r="I26" s="11"/>
      <c r="J26" s="11"/>
      <c r="K26" s="11"/>
      <c r="L26" s="11"/>
      <c r="M26" s="11"/>
      <c r="N26" s="11"/>
      <c r="O26" s="11"/>
      <c r="P26" s="11"/>
      <c r="Q26" s="11"/>
    </row>
    <row r="27" spans="1:17">
      <c r="A27" s="46">
        <v>5</v>
      </c>
      <c r="B27" s="1407" t="s">
        <v>38</v>
      </c>
      <c r="C27" s="1407"/>
      <c r="D27" s="1407"/>
      <c r="E27" s="1407"/>
      <c r="F27" s="1407"/>
      <c r="G27" s="16"/>
      <c r="H27" s="11"/>
      <c r="I27" s="11"/>
      <c r="J27" s="11"/>
      <c r="K27" s="11"/>
      <c r="L27" s="11"/>
      <c r="M27" s="11"/>
      <c r="N27" s="11"/>
      <c r="O27" s="11"/>
      <c r="P27" s="11"/>
      <c r="Q27" s="11"/>
    </row>
    <row r="28" spans="1:17" ht="25">
      <c r="A28" s="2" t="s">
        <v>39</v>
      </c>
      <c r="B28" s="3" t="s">
        <v>40</v>
      </c>
      <c r="C28" s="2" t="s">
        <v>13</v>
      </c>
      <c r="D28" s="40">
        <f>+(U4+U5)*6</f>
        <v>522</v>
      </c>
      <c r="E28" s="66" t="e">
        <f>+APUS!#REF!</f>
        <v>#REF!</v>
      </c>
      <c r="F28" s="24" t="e">
        <f t="shared" ref="F28:F36" si="3">D28*E28</f>
        <v>#REF!</v>
      </c>
      <c r="G28" s="228"/>
      <c r="H28" s="11"/>
      <c r="I28" s="11"/>
      <c r="J28" s="11"/>
      <c r="K28" s="11"/>
      <c r="L28" s="11"/>
      <c r="M28" s="11"/>
      <c r="N28" s="11"/>
      <c r="O28" s="11"/>
      <c r="P28" s="11"/>
      <c r="Q28" s="11"/>
    </row>
    <row r="29" spans="1:17" ht="25">
      <c r="A29" s="2" t="s">
        <v>41</v>
      </c>
      <c r="B29" s="3" t="s">
        <v>42</v>
      </c>
      <c r="C29" s="2" t="s">
        <v>13</v>
      </c>
      <c r="D29" s="40">
        <f>+I10+6</f>
        <v>290.5</v>
      </c>
      <c r="E29" s="66">
        <f>+APUS!F731</f>
        <v>0</v>
      </c>
      <c r="F29" s="24">
        <f t="shared" si="3"/>
        <v>0</v>
      </c>
      <c r="G29" s="228"/>
      <c r="H29" s="11"/>
      <c r="I29" s="11"/>
      <c r="J29" s="11"/>
      <c r="K29" s="11"/>
      <c r="L29" s="11"/>
      <c r="M29" s="11"/>
      <c r="N29" s="11"/>
      <c r="O29" s="11"/>
      <c r="P29" s="11"/>
      <c r="Q29" s="11"/>
    </row>
    <row r="30" spans="1:17">
      <c r="A30" s="2" t="s">
        <v>140</v>
      </c>
      <c r="B30" s="3" t="s">
        <v>43</v>
      </c>
      <c r="C30" s="2" t="s">
        <v>3</v>
      </c>
      <c r="D30" s="40">
        <f>+U4+U5</f>
        <v>87</v>
      </c>
      <c r="E30" s="66">
        <f>+APUS!F737</f>
        <v>0</v>
      </c>
      <c r="F30" s="24">
        <f t="shared" si="3"/>
        <v>0</v>
      </c>
      <c r="G30" s="228"/>
      <c r="H30" s="11"/>
      <c r="I30" s="11"/>
      <c r="J30" s="11"/>
      <c r="K30" s="11"/>
      <c r="L30" s="11"/>
      <c r="M30" s="11"/>
      <c r="N30" s="11"/>
      <c r="O30" s="11"/>
      <c r="P30" s="11"/>
      <c r="Q30" s="11"/>
    </row>
    <row r="31" spans="1:17" ht="25.5" customHeight="1">
      <c r="A31" s="2" t="s">
        <v>44</v>
      </c>
      <c r="B31" s="3" t="s">
        <v>45</v>
      </c>
      <c r="C31" s="2" t="s">
        <v>3</v>
      </c>
      <c r="D31" s="40">
        <f>+V4+V5</f>
        <v>6</v>
      </c>
      <c r="E31" s="66">
        <f>+APUS!F742</f>
        <v>0</v>
      </c>
      <c r="F31" s="24">
        <f t="shared" si="3"/>
        <v>0</v>
      </c>
      <c r="G31" s="228"/>
      <c r="H31" s="11"/>
      <c r="I31" s="11"/>
      <c r="J31" s="11"/>
      <c r="K31" s="11"/>
      <c r="L31" s="11"/>
      <c r="M31" s="11"/>
      <c r="N31" s="11"/>
      <c r="O31" s="11"/>
      <c r="P31" s="11"/>
      <c r="Q31" s="11"/>
    </row>
    <row r="32" spans="1:17" ht="25.5" customHeight="1">
      <c r="A32" s="2" t="s">
        <v>46</v>
      </c>
      <c r="B32" s="3" t="s">
        <v>47</v>
      </c>
      <c r="C32" s="2" t="s">
        <v>13</v>
      </c>
      <c r="D32" s="40">
        <f>+D17</f>
        <v>18</v>
      </c>
      <c r="E32" s="66" t="e">
        <f>+APUS!#REF!</f>
        <v>#REF!</v>
      </c>
      <c r="F32" s="24" t="e">
        <f t="shared" si="3"/>
        <v>#REF!</v>
      </c>
      <c r="G32" s="228"/>
      <c r="H32" s="11"/>
      <c r="I32" s="11"/>
      <c r="J32" s="11"/>
      <c r="K32" s="11"/>
      <c r="L32" s="11"/>
      <c r="M32" s="11"/>
      <c r="N32" s="11"/>
      <c r="O32" s="11"/>
      <c r="P32" s="11"/>
      <c r="Q32" s="11"/>
    </row>
    <row r="33" spans="1:17" ht="29.25" customHeight="1">
      <c r="A33" s="2" t="s">
        <v>48</v>
      </c>
      <c r="B33" s="3" t="s">
        <v>49</v>
      </c>
      <c r="C33" s="2" t="s">
        <v>3</v>
      </c>
      <c r="D33" s="40">
        <f>+D31</f>
        <v>6</v>
      </c>
      <c r="E33" s="66" t="e">
        <f>+APUS!#REF!</f>
        <v>#REF!</v>
      </c>
      <c r="F33" s="24" t="e">
        <f t="shared" si="3"/>
        <v>#REF!</v>
      </c>
      <c r="G33" s="16"/>
      <c r="H33" s="11"/>
      <c r="I33" s="11"/>
      <c r="J33" s="11"/>
      <c r="K33" s="11"/>
      <c r="L33" s="11"/>
      <c r="M33" s="11"/>
      <c r="N33" s="11"/>
      <c r="O33" s="11"/>
      <c r="P33" s="11"/>
      <c r="Q33" s="11"/>
    </row>
    <row r="34" spans="1:17">
      <c r="A34" s="2" t="s">
        <v>50</v>
      </c>
      <c r="B34" s="5" t="e">
        <f>+APUS!#REF!</f>
        <v>#REF!</v>
      </c>
      <c r="C34" s="2" t="s">
        <v>13</v>
      </c>
      <c r="D34" s="40">
        <f>+D28+D29</f>
        <v>812.5</v>
      </c>
      <c r="E34" s="66" t="e">
        <f>+APUS!#REF!</f>
        <v>#REF!</v>
      </c>
      <c r="F34" s="24" t="e">
        <f t="shared" si="3"/>
        <v>#REF!</v>
      </c>
      <c r="G34" s="16"/>
      <c r="H34" s="11"/>
      <c r="I34" s="11"/>
      <c r="J34" s="11"/>
      <c r="K34" s="11"/>
      <c r="L34" s="11"/>
      <c r="M34" s="11"/>
      <c r="N34" s="11"/>
      <c r="O34" s="11"/>
      <c r="P34" s="11"/>
      <c r="Q34" s="11"/>
    </row>
    <row r="35" spans="1:17">
      <c r="A35" s="2" t="s">
        <v>52</v>
      </c>
      <c r="B35" s="5" t="s">
        <v>53</v>
      </c>
      <c r="C35" s="2" t="s">
        <v>3</v>
      </c>
      <c r="D35" s="40">
        <f>+D31</f>
        <v>6</v>
      </c>
      <c r="E35" s="66" t="e">
        <f>+APUS!#REF!</f>
        <v>#REF!</v>
      </c>
      <c r="F35" s="24" t="e">
        <f t="shared" si="3"/>
        <v>#REF!</v>
      </c>
      <c r="G35" s="16"/>
      <c r="H35" s="11"/>
      <c r="I35" s="11"/>
      <c r="J35" s="11"/>
      <c r="K35" s="11"/>
      <c r="L35" s="11"/>
      <c r="M35" s="11"/>
      <c r="N35" s="11"/>
      <c r="O35" s="11"/>
      <c r="P35" s="11"/>
      <c r="Q35" s="11"/>
    </row>
    <row r="36" spans="1:17">
      <c r="A36" s="2" t="s">
        <v>54</v>
      </c>
      <c r="B36" s="3" t="s">
        <v>55</v>
      </c>
      <c r="C36" s="2" t="s">
        <v>13</v>
      </c>
      <c r="D36" s="40">
        <f>+D34</f>
        <v>812.5</v>
      </c>
      <c r="E36" s="66" t="e">
        <f>+APUS!#REF!</f>
        <v>#REF!</v>
      </c>
      <c r="F36" s="24" t="e">
        <f t="shared" si="3"/>
        <v>#REF!</v>
      </c>
      <c r="G36" s="16"/>
      <c r="H36" s="20"/>
      <c r="I36" s="11"/>
      <c r="J36" s="11"/>
      <c r="K36" s="11"/>
      <c r="L36" s="11"/>
      <c r="M36" s="11"/>
      <c r="N36" s="11"/>
      <c r="O36" s="11"/>
      <c r="P36" s="11"/>
      <c r="Q36" s="11"/>
    </row>
    <row r="37" spans="1:17">
      <c r="A37" s="46">
        <v>6</v>
      </c>
      <c r="B37" s="1406" t="s">
        <v>56</v>
      </c>
      <c r="C37" s="1406"/>
      <c r="D37" s="1406"/>
      <c r="E37" s="1406"/>
      <c r="F37" s="1406"/>
      <c r="G37" s="16"/>
      <c r="H37" s="20"/>
      <c r="I37" s="11"/>
      <c r="J37" s="11"/>
      <c r="K37" s="11"/>
      <c r="L37" s="11"/>
      <c r="M37" s="11"/>
      <c r="N37" s="11"/>
      <c r="O37" s="11"/>
    </row>
    <row r="38" spans="1:17" ht="25">
      <c r="A38" s="2" t="s">
        <v>57</v>
      </c>
      <c r="B38" s="3" t="s">
        <v>58</v>
      </c>
      <c r="C38" s="2" t="s">
        <v>3</v>
      </c>
      <c r="D38" s="40">
        <f>+U4+U5</f>
        <v>87</v>
      </c>
      <c r="E38" s="66">
        <f>+APUS!F1143</f>
        <v>0</v>
      </c>
      <c r="F38" s="24">
        <f>D38*E38</f>
        <v>0</v>
      </c>
      <c r="G38" s="9"/>
    </row>
    <row r="39" spans="1:17" ht="25">
      <c r="A39" s="2" t="s">
        <v>59</v>
      </c>
      <c r="B39" s="3" t="s">
        <v>88</v>
      </c>
      <c r="C39" s="2" t="s">
        <v>3</v>
      </c>
      <c r="D39" s="40">
        <f>4*2</f>
        <v>8</v>
      </c>
      <c r="E39" s="66">
        <f>+APUS!F1155</f>
        <v>0</v>
      </c>
      <c r="F39" s="24">
        <f>D39*E39</f>
        <v>0</v>
      </c>
      <c r="G39" s="16"/>
    </row>
    <row r="40" spans="1:17">
      <c r="A40" s="46">
        <v>7</v>
      </c>
      <c r="B40" s="1406" t="s">
        <v>60</v>
      </c>
      <c r="C40" s="1406"/>
      <c r="D40" s="1406"/>
      <c r="E40" s="1406"/>
      <c r="F40" s="1406"/>
      <c r="G40" s="16"/>
    </row>
    <row r="41" spans="1:17">
      <c r="A41" s="2" t="s">
        <v>61</v>
      </c>
      <c r="B41" s="3" t="s">
        <v>62</v>
      </c>
      <c r="C41" s="2" t="s">
        <v>63</v>
      </c>
      <c r="D41" s="50">
        <f>750*D31</f>
        <v>4500</v>
      </c>
      <c r="E41" s="66">
        <f>+APUS!F1235</f>
        <v>0</v>
      </c>
      <c r="F41" s="24">
        <f>D41*E41</f>
        <v>0</v>
      </c>
      <c r="G41" s="9"/>
    </row>
    <row r="42" spans="1:17">
      <c r="A42" s="46">
        <v>8</v>
      </c>
      <c r="B42" s="1406" t="s">
        <v>64</v>
      </c>
      <c r="C42" s="1406"/>
      <c r="D42" s="1406"/>
      <c r="E42" s="1406"/>
      <c r="F42" s="1406"/>
      <c r="G42" s="16"/>
    </row>
    <row r="43" spans="1:17">
      <c r="A43" s="2" t="s">
        <v>65</v>
      </c>
      <c r="B43" s="5" t="s">
        <v>66</v>
      </c>
      <c r="C43" s="2" t="s">
        <v>3</v>
      </c>
      <c r="D43" s="40">
        <f>+D38</f>
        <v>87</v>
      </c>
      <c r="E43" s="66">
        <f>+APUS!F1243</f>
        <v>0</v>
      </c>
      <c r="F43" s="24">
        <f>D43*E43</f>
        <v>0</v>
      </c>
      <c r="G43" s="9"/>
    </row>
    <row r="44" spans="1:17">
      <c r="A44" s="2" t="s">
        <v>90</v>
      </c>
      <c r="B44" s="5" t="str">
        <f>+APUS!C1254</f>
        <v>Tubería PVC unión platino de 3"</v>
      </c>
      <c r="C44" s="2" t="s">
        <v>13</v>
      </c>
      <c r="D44" s="40">
        <f>+I11</f>
        <v>569</v>
      </c>
      <c r="E44" s="66">
        <f>+APUS!F1254</f>
        <v>0</v>
      </c>
      <c r="F44" s="24">
        <f>D44*E44</f>
        <v>0</v>
      </c>
      <c r="G44" s="16"/>
    </row>
    <row r="45" spans="1:17">
      <c r="A45" s="2" t="s">
        <v>141</v>
      </c>
      <c r="B45" s="25" t="s">
        <v>94</v>
      </c>
      <c r="C45" s="2" t="s">
        <v>93</v>
      </c>
      <c r="D45" s="40">
        <f>6*2</f>
        <v>12</v>
      </c>
      <c r="E45" s="66" t="e">
        <f>+APUS!#REF!</f>
        <v>#REF!</v>
      </c>
      <c r="F45" s="24" t="e">
        <f>E45*D45</f>
        <v>#REF!</v>
      </c>
      <c r="G45" s="16"/>
    </row>
    <row r="46" spans="1:17" ht="25">
      <c r="A46" s="28" t="s">
        <v>68</v>
      </c>
      <c r="B46" s="6" t="s">
        <v>69</v>
      </c>
      <c r="C46" s="28" t="s">
        <v>3</v>
      </c>
      <c r="D46" s="40">
        <f>+D43</f>
        <v>87</v>
      </c>
      <c r="E46" s="66">
        <f>+APUS!F1267</f>
        <v>0</v>
      </c>
      <c r="F46" s="24">
        <f>D46*E46</f>
        <v>0</v>
      </c>
      <c r="G46" s="16"/>
    </row>
    <row r="47" spans="1:17" ht="25">
      <c r="A47" s="206" t="s">
        <v>142</v>
      </c>
      <c r="B47" s="207" t="s">
        <v>89</v>
      </c>
      <c r="C47" s="206" t="s">
        <v>85</v>
      </c>
      <c r="D47" s="226">
        <v>2</v>
      </c>
      <c r="E47" s="208">
        <f>+APUS!F1272</f>
        <v>0</v>
      </c>
      <c r="F47" s="209">
        <f>D47*E47</f>
        <v>0</v>
      </c>
      <c r="G47" s="16"/>
    </row>
    <row r="48" spans="1:17">
      <c r="A48" s="46">
        <v>9</v>
      </c>
      <c r="B48" s="1406" t="s">
        <v>73</v>
      </c>
      <c r="C48" s="1406"/>
      <c r="D48" s="1406"/>
      <c r="E48" s="1406"/>
      <c r="F48" s="1406"/>
      <c r="G48" s="16"/>
    </row>
    <row r="49" spans="1:8" ht="31.5" customHeight="1">
      <c r="A49" s="2" t="s">
        <v>71</v>
      </c>
      <c r="B49" s="26" t="s">
        <v>91</v>
      </c>
      <c r="C49" s="2" t="s">
        <v>8</v>
      </c>
      <c r="D49" s="40">
        <f>+(K4*L4)+(K5*L5)</f>
        <v>2064.1999999999998</v>
      </c>
      <c r="E49" s="66">
        <f>+APUS!F1291</f>
        <v>0</v>
      </c>
      <c r="F49" s="24">
        <f>D49*E49</f>
        <v>0</v>
      </c>
      <c r="G49" s="9"/>
    </row>
    <row r="50" spans="1:8">
      <c r="A50" s="46">
        <v>10</v>
      </c>
      <c r="B50" s="1406" t="s">
        <v>76</v>
      </c>
      <c r="C50" s="1406"/>
      <c r="D50" s="1406"/>
      <c r="E50" s="1406"/>
      <c r="F50" s="1406"/>
      <c r="G50" s="16"/>
    </row>
    <row r="51" spans="1:8">
      <c r="A51" s="2" t="s">
        <v>74</v>
      </c>
      <c r="B51" s="75" t="str">
        <f>+APUS!C1308</f>
        <v>Anden en concreto de 20,7 Mpa (3000 PSI) e = 0,10 m</v>
      </c>
      <c r="C51" s="2" t="s">
        <v>8</v>
      </c>
      <c r="D51" s="40">
        <f>+(O4*Q4)+(O5*Q5)</f>
        <v>1235.2</v>
      </c>
      <c r="E51" s="66">
        <f>+APUS!F1308</f>
        <v>0</v>
      </c>
      <c r="F51" s="24">
        <f>D51*E51</f>
        <v>0</v>
      </c>
      <c r="G51" s="9"/>
    </row>
    <row r="52" spans="1:8" ht="25">
      <c r="A52" s="2" t="s">
        <v>166</v>
      </c>
      <c r="B52" s="3" t="s">
        <v>79</v>
      </c>
      <c r="C52" s="2" t="s">
        <v>13</v>
      </c>
      <c r="D52" s="40">
        <f>+D15</f>
        <v>569</v>
      </c>
      <c r="E52" s="66">
        <f>+APUS!F1318</f>
        <v>0</v>
      </c>
      <c r="F52" s="24">
        <f>D52*E52</f>
        <v>0</v>
      </c>
      <c r="G52" s="16"/>
    </row>
    <row r="53" spans="1:8" ht="18" customHeight="1">
      <c r="A53" s="46">
        <v>11</v>
      </c>
      <c r="B53" s="1407" t="s">
        <v>80</v>
      </c>
      <c r="C53" s="1407"/>
      <c r="D53" s="1407"/>
      <c r="E53" s="1407"/>
      <c r="F53" s="1407"/>
      <c r="G53" s="16"/>
      <c r="H53" s="42"/>
    </row>
    <row r="54" spans="1:8" ht="25">
      <c r="A54" s="2" t="s">
        <v>77</v>
      </c>
      <c r="B54" s="26" t="str">
        <f>+APUS!C1348</f>
        <v>Señal vertical de transito tipo SP, SR de 75 x 75 con lámina retroreflectiva tipo diamante</v>
      </c>
      <c r="C54" s="2" t="s">
        <v>3</v>
      </c>
      <c r="D54" s="40">
        <f>3*2</f>
        <v>6</v>
      </c>
      <c r="E54" s="66">
        <f>+APUS!F1348</f>
        <v>0</v>
      </c>
      <c r="F54" s="24">
        <f>D54*E54</f>
        <v>0</v>
      </c>
      <c r="G54" s="10"/>
    </row>
    <row r="55" spans="1:8">
      <c r="A55" s="2" t="s">
        <v>78</v>
      </c>
      <c r="B55" s="3" t="s">
        <v>82</v>
      </c>
      <c r="C55" s="2" t="s">
        <v>3</v>
      </c>
      <c r="D55" s="40">
        <f>2*2</f>
        <v>4</v>
      </c>
      <c r="E55" s="66">
        <f>+APUS!F1356</f>
        <v>0</v>
      </c>
      <c r="F55" s="24">
        <f>D55*E55</f>
        <v>0</v>
      </c>
      <c r="G55" s="16"/>
    </row>
    <row r="56" spans="1:8">
      <c r="A56" s="2" t="s">
        <v>480</v>
      </c>
      <c r="B56" s="5" t="str">
        <f>+APUS!C1361</f>
        <v>Líneas de demarcación vial pintura en frío</v>
      </c>
      <c r="C56" s="2" t="s">
        <v>13</v>
      </c>
      <c r="D56" s="40">
        <f>+(K4+K5)*3</f>
        <v>853.5</v>
      </c>
      <c r="E56" s="66">
        <f>+APUS!F1361</f>
        <v>0</v>
      </c>
      <c r="F56" s="24">
        <f>D56*E56</f>
        <v>0</v>
      </c>
      <c r="G56" s="16"/>
    </row>
    <row r="57" spans="1:8">
      <c r="A57" s="45"/>
      <c r="B57" s="1403" t="s">
        <v>132</v>
      </c>
      <c r="C57" s="1404"/>
      <c r="D57" s="1404"/>
      <c r="E57" s="1405"/>
      <c r="F57" s="47" t="e">
        <f>SUM(F6:F56)</f>
        <v>#REF!</v>
      </c>
      <c r="G57" s="16"/>
    </row>
    <row r="58" spans="1:8">
      <c r="A58" s="2"/>
      <c r="B58" s="1402" t="s">
        <v>180</v>
      </c>
      <c r="C58" s="1402"/>
      <c r="D58" s="1402"/>
      <c r="E58" s="43">
        <v>0.27500000000000002</v>
      </c>
      <c r="F58" s="24" t="e">
        <f>F57*E58</f>
        <v>#REF!</v>
      </c>
      <c r="G58" s="16"/>
    </row>
    <row r="59" spans="1:8" ht="21.75" customHeight="1">
      <c r="A59" s="2"/>
      <c r="B59" s="1402" t="s">
        <v>87</v>
      </c>
      <c r="C59" s="1402"/>
      <c r="D59" s="1402"/>
      <c r="E59" s="44">
        <v>0.05</v>
      </c>
      <c r="F59" s="24" t="e">
        <f>F57*E59</f>
        <v>#REF!</v>
      </c>
      <c r="G59" s="16"/>
    </row>
    <row r="60" spans="1:8" ht="21.75" customHeight="1">
      <c r="A60" s="45"/>
      <c r="B60" s="1403" t="s">
        <v>108</v>
      </c>
      <c r="C60" s="1404"/>
      <c r="D60" s="1404"/>
      <c r="E60" s="1405"/>
      <c r="F60" s="47" t="e">
        <f>SUM(F57:F59)</f>
        <v>#REF!</v>
      </c>
      <c r="G60" s="16"/>
    </row>
    <row r="61" spans="1:8" ht="21.75" customHeight="1">
      <c r="G61" s="16"/>
    </row>
    <row r="62" spans="1:8" ht="21.75" customHeight="1">
      <c r="A62" s="1400" t="s">
        <v>107</v>
      </c>
      <c r="B62" s="1400"/>
      <c r="C62" s="1400"/>
      <c r="D62" s="1400"/>
      <c r="E62" s="48">
        <v>0.08</v>
      </c>
      <c r="F62" s="49" t="e">
        <f>F60*E62</f>
        <v>#REF!</v>
      </c>
    </row>
    <row r="63" spans="1:8" ht="15.75" customHeight="1"/>
    <row r="64" spans="1:8" ht="17.5" customHeight="1">
      <c r="A64" s="1401" t="s">
        <v>109</v>
      </c>
      <c r="B64" s="1401"/>
      <c r="C64" s="1401"/>
      <c r="D64" s="1401"/>
      <c r="E64" s="1401"/>
      <c r="F64" s="41" t="e">
        <f>F60+F62</f>
        <v>#REF!</v>
      </c>
    </row>
    <row r="65" spans="1:2" ht="14.25" customHeight="1"/>
    <row r="66" spans="1:2" ht="17.5" customHeight="1"/>
    <row r="68" spans="1:2" ht="14.5">
      <c r="A68" s="21" t="s">
        <v>112</v>
      </c>
      <c r="B68" s="21" t="s">
        <v>111</v>
      </c>
    </row>
    <row r="69" spans="1:2" ht="14.5">
      <c r="B69" s="21" t="s">
        <v>110</v>
      </c>
    </row>
  </sheetData>
  <mergeCells count="27">
    <mergeCell ref="B58:D58"/>
    <mergeCell ref="B59:D59"/>
    <mergeCell ref="B60:E60"/>
    <mergeCell ref="A62:D62"/>
    <mergeCell ref="A64:E64"/>
    <mergeCell ref="B57:E57"/>
    <mergeCell ref="B27:F27"/>
    <mergeCell ref="B37:F37"/>
    <mergeCell ref="B40:F40"/>
    <mergeCell ref="B42:F42"/>
    <mergeCell ref="B48:F48"/>
    <mergeCell ref="B50:F50"/>
    <mergeCell ref="B53:F53"/>
    <mergeCell ref="A1:F2"/>
    <mergeCell ref="A3:F4"/>
    <mergeCell ref="B20:F20"/>
    <mergeCell ref="B6:F6"/>
    <mergeCell ref="H8:L8"/>
    <mergeCell ref="B12:F12"/>
    <mergeCell ref="B18:F18"/>
    <mergeCell ref="H5:J5"/>
    <mergeCell ref="H1:S1"/>
    <mergeCell ref="O2:R2"/>
    <mergeCell ref="H2:J3"/>
    <mergeCell ref="K2:N2"/>
    <mergeCell ref="S2:S3"/>
    <mergeCell ref="H4:J4"/>
  </mergeCells>
  <phoneticPr fontId="6" type="noConversion"/>
  <pageMargins left="0.70866141732283472" right="0.70866141732283472" top="0.74803149606299213" bottom="0.74803149606299213" header="0.31496062992125984" footer="0.31496062992125984"/>
  <pageSetup scale="7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6"/>
  <sheetViews>
    <sheetView zoomScale="40" zoomScaleNormal="40" workbookViewId="0">
      <selection activeCell="K12" sqref="K12"/>
    </sheetView>
  </sheetViews>
  <sheetFormatPr baseColWidth="10" defaultRowHeight="14.5"/>
  <cols>
    <col min="1" max="1" width="77.81640625" customWidth="1"/>
    <col min="2" max="2" width="103.1796875" customWidth="1"/>
    <col min="3" max="3" width="86.26953125" customWidth="1"/>
  </cols>
  <sheetData>
    <row r="1" spans="1:3" ht="176.25" customHeight="1">
      <c r="A1" s="1434" t="s">
        <v>524</v>
      </c>
      <c r="B1" s="1435"/>
      <c r="C1" s="240" t="s">
        <v>525</v>
      </c>
    </row>
    <row r="2" spans="1:3" ht="50">
      <c r="A2" s="241" t="s">
        <v>526</v>
      </c>
      <c r="B2" s="250">
        <v>1673787483</v>
      </c>
      <c r="C2" s="242" t="s">
        <v>527</v>
      </c>
    </row>
    <row r="3" spans="1:3" ht="75">
      <c r="A3" s="243" t="s">
        <v>528</v>
      </c>
      <c r="B3" s="250">
        <v>5758283169</v>
      </c>
      <c r="C3" s="242" t="s">
        <v>527</v>
      </c>
    </row>
    <row r="4" spans="1:3" ht="50">
      <c r="A4" s="241" t="s">
        <v>529</v>
      </c>
      <c r="B4" s="250">
        <v>3500000000</v>
      </c>
      <c r="C4" s="242" t="s">
        <v>530</v>
      </c>
    </row>
    <row r="5" spans="1:3" ht="25">
      <c r="A5" s="241" t="s">
        <v>531</v>
      </c>
      <c r="B5" s="250">
        <v>743766994</v>
      </c>
      <c r="C5" s="242" t="s">
        <v>532</v>
      </c>
    </row>
    <row r="6" spans="1:3" ht="25">
      <c r="A6" s="241" t="s">
        <v>533</v>
      </c>
      <c r="B6" s="250">
        <v>1500000000</v>
      </c>
      <c r="C6" s="242" t="s">
        <v>534</v>
      </c>
    </row>
    <row r="7" spans="1:3" ht="50">
      <c r="A7" s="241" t="s">
        <v>535</v>
      </c>
      <c r="B7" s="251">
        <v>1802266438</v>
      </c>
      <c r="C7" s="244" t="s">
        <v>536</v>
      </c>
    </row>
    <row r="8" spans="1:3" ht="25">
      <c r="A8" s="241" t="s">
        <v>537</v>
      </c>
      <c r="B8" s="250">
        <v>3300000000</v>
      </c>
      <c r="C8" s="242" t="s">
        <v>538</v>
      </c>
    </row>
    <row r="9" spans="1:3" ht="23">
      <c r="A9" s="1436" t="s">
        <v>539</v>
      </c>
      <c r="B9" s="250">
        <v>3678696895</v>
      </c>
      <c r="C9" s="1438" t="s">
        <v>540</v>
      </c>
    </row>
    <row r="10" spans="1:3" ht="23">
      <c r="A10" s="1437"/>
      <c r="B10" s="250">
        <v>3488298680</v>
      </c>
      <c r="C10" s="1439"/>
    </row>
    <row r="11" spans="1:3" ht="25">
      <c r="A11" s="247" t="s">
        <v>546</v>
      </c>
      <c r="B11" s="250">
        <v>800000000</v>
      </c>
      <c r="C11" s="246" t="s">
        <v>542</v>
      </c>
    </row>
    <row r="12" spans="1:3" ht="50">
      <c r="A12" s="241" t="s">
        <v>541</v>
      </c>
      <c r="B12" s="251">
        <v>13013776818</v>
      </c>
      <c r="C12" s="244" t="s">
        <v>542</v>
      </c>
    </row>
    <row r="13" spans="1:3" ht="25">
      <c r="A13" s="241" t="s">
        <v>543</v>
      </c>
      <c r="B13" s="250">
        <v>3000000000</v>
      </c>
      <c r="C13" s="242" t="s">
        <v>534</v>
      </c>
    </row>
    <row r="14" spans="1:3" ht="75">
      <c r="A14" s="241" t="s">
        <v>545</v>
      </c>
      <c r="B14" s="250">
        <v>18000000000</v>
      </c>
      <c r="C14" s="248" t="s">
        <v>542</v>
      </c>
    </row>
    <row r="15" spans="1:3" ht="66" customHeight="1">
      <c r="A15" s="241"/>
      <c r="B15" s="249"/>
      <c r="C15" s="248"/>
    </row>
    <row r="16" spans="1:3" ht="60">
      <c r="A16" s="245" t="s">
        <v>544</v>
      </c>
      <c r="B16" s="1440">
        <f>+SUM(B2:B14)</f>
        <v>60258876477</v>
      </c>
      <c r="C16" s="1441"/>
    </row>
  </sheetData>
  <mergeCells count="4">
    <mergeCell ref="A1:B1"/>
    <mergeCell ref="A9:A10"/>
    <mergeCell ref="C9:C10"/>
    <mergeCell ref="B16:C1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040"/>
  <sheetViews>
    <sheetView topLeftCell="C1" zoomScale="60" zoomScaleNormal="60" workbookViewId="0">
      <selection activeCell="E3" sqref="E3"/>
    </sheetView>
  </sheetViews>
  <sheetFormatPr baseColWidth="10" defaultRowHeight="14.5"/>
  <cols>
    <col min="1" max="1" width="8.1796875" customWidth="1"/>
    <col min="2" max="2" width="62.1796875" customWidth="1"/>
    <col min="3" max="3" width="25.54296875" bestFit="1" customWidth="1"/>
    <col min="4" max="4" width="33.7265625" bestFit="1" customWidth="1"/>
    <col min="5" max="5" width="26.54296875" bestFit="1" customWidth="1"/>
    <col min="7" max="7" width="18.26953125" bestFit="1" customWidth="1"/>
  </cols>
  <sheetData>
    <row r="1" spans="1:8" ht="36" customHeight="1">
      <c r="A1" s="1447" t="s">
        <v>636</v>
      </c>
      <c r="B1" s="1448"/>
      <c r="C1" s="1448"/>
      <c r="D1" s="1448"/>
      <c r="E1" s="1449"/>
    </row>
    <row r="2" spans="1:8">
      <c r="A2" s="275" t="s">
        <v>497</v>
      </c>
      <c r="B2" s="233" t="s">
        <v>494</v>
      </c>
      <c r="C2" s="233" t="s">
        <v>495</v>
      </c>
      <c r="D2" s="233" t="s">
        <v>496</v>
      </c>
      <c r="E2" s="276" t="s">
        <v>498</v>
      </c>
    </row>
    <row r="3" spans="1:8" ht="58">
      <c r="A3" s="277" t="s">
        <v>499</v>
      </c>
      <c r="B3" s="235" t="s">
        <v>570</v>
      </c>
      <c r="C3" s="234" t="e">
        <f>'1.Calle 12 entre 9 y 11'!F75</f>
        <v>#REF!</v>
      </c>
      <c r="D3" s="234" t="e">
        <f>'1.Calle 12 entre 9 y 11'!F77</f>
        <v>#REF!</v>
      </c>
      <c r="E3" s="278" t="e">
        <f t="shared" ref="E3:E15" si="0">C3+D3</f>
        <v>#REF!</v>
      </c>
    </row>
    <row r="4" spans="1:8" ht="58">
      <c r="A4" s="277" t="s">
        <v>500</v>
      </c>
      <c r="B4" s="235" t="s">
        <v>571</v>
      </c>
      <c r="C4" s="234" t="e">
        <f>'2.Calle 11 entre 15 y 17'!F62</f>
        <v>#REF!</v>
      </c>
      <c r="D4" s="234" t="e">
        <f>'2.Calle 11 entre 15 y 17'!F64</f>
        <v>#REF!</v>
      </c>
      <c r="E4" s="278" t="e">
        <f t="shared" si="0"/>
        <v>#REF!</v>
      </c>
    </row>
    <row r="5" spans="1:8" ht="58">
      <c r="A5" s="277" t="s">
        <v>501</v>
      </c>
      <c r="B5" s="235" t="s">
        <v>909</v>
      </c>
      <c r="C5" s="234" t="e">
        <f>'3.Cra 12 - Cra 14 la italia'!F62</f>
        <v>#REF!</v>
      </c>
      <c r="D5" s="234" t="e">
        <f>'3.Cra 12 - Cra 14 la italia'!F64</f>
        <v>#REF!</v>
      </c>
      <c r="E5" s="278" t="e">
        <f t="shared" si="0"/>
        <v>#REF!</v>
      </c>
    </row>
    <row r="6" spans="1:8" ht="29">
      <c r="A6" s="1444" t="s">
        <v>502</v>
      </c>
      <c r="B6" s="235" t="s">
        <v>633</v>
      </c>
      <c r="C6" s="234" t="e">
        <f>'4.Carrera 22 con calle 27B'!F60</f>
        <v>#REF!</v>
      </c>
      <c r="D6" s="234" t="e">
        <f>'4.Carrera 22 con calle 27B'!F62</f>
        <v>#REF!</v>
      </c>
      <c r="E6" s="278" t="e">
        <f t="shared" si="0"/>
        <v>#REF!</v>
      </c>
    </row>
    <row r="7" spans="1:8" ht="43.5">
      <c r="A7" s="1445"/>
      <c r="B7" s="235" t="s">
        <v>634</v>
      </c>
      <c r="C7" s="234" t="e">
        <f>'4.Carrera 22A con calle 27B '!F60</f>
        <v>#REF!</v>
      </c>
      <c r="D7" s="234" t="e">
        <f>'4.Carrera 22A con calle 27B '!F62</f>
        <v>#REF!</v>
      </c>
      <c r="E7" s="278" t="e">
        <f t="shared" si="0"/>
        <v>#REF!</v>
      </c>
    </row>
    <row r="8" spans="1:8" ht="43.5">
      <c r="A8" s="1446"/>
      <c r="B8" s="235" t="s">
        <v>635</v>
      </c>
      <c r="C8" s="234" t="e">
        <f>'4.Carrera 22B con calle 27B'!F60</f>
        <v>#REF!</v>
      </c>
      <c r="D8" s="234" t="e">
        <f>'4.Carrera 22B con calle 27B'!F62</f>
        <v>#REF!</v>
      </c>
      <c r="E8" s="278" t="e">
        <f t="shared" si="0"/>
        <v>#REF!</v>
      </c>
    </row>
    <row r="9" spans="1:8" ht="58">
      <c r="A9" s="285" t="s">
        <v>504</v>
      </c>
      <c r="B9" s="351" t="s">
        <v>910</v>
      </c>
      <c r="C9" s="234" t="e">
        <f>'5.Calle 33 entre cra 12 y 12Bis'!F60</f>
        <v>#REF!</v>
      </c>
      <c r="D9" s="234" t="e">
        <f>'5.Calle 33 entre cra 12 y 12Bis'!F62</f>
        <v>#REF!</v>
      </c>
      <c r="E9" s="278" t="e">
        <f t="shared" si="0"/>
        <v>#REF!</v>
      </c>
    </row>
    <row r="10" spans="1:8" ht="58">
      <c r="A10" s="277" t="s">
        <v>505</v>
      </c>
      <c r="B10" s="252" t="s">
        <v>627</v>
      </c>
      <c r="C10" s="234" t="e">
        <f>'6.CARRERA 10 ENTRE CALLE 7 Y 8'!F62</f>
        <v>#REF!</v>
      </c>
      <c r="D10" s="234" t="e">
        <f>'6.CARRERA 10 ENTRE CALLE 7 Y 8'!F64</f>
        <v>#REF!</v>
      </c>
      <c r="E10" s="278" t="e">
        <f t="shared" si="0"/>
        <v>#REF!</v>
      </c>
    </row>
    <row r="11" spans="1:8" ht="60" customHeight="1">
      <c r="A11" s="277" t="s">
        <v>506</v>
      </c>
      <c r="B11" s="235" t="s">
        <v>628</v>
      </c>
      <c r="C11" s="234" t="e">
        <f>'7.CALLE 26 ENTRE CRA 14 Y 15'!F62</f>
        <v>#REF!</v>
      </c>
      <c r="D11" s="234" t="e">
        <f>'7.CALLE 26 ENTRE CRA 14 Y 15'!F64</f>
        <v>#REF!</v>
      </c>
      <c r="E11" s="278" t="e">
        <f t="shared" si="0"/>
        <v>#REF!</v>
      </c>
    </row>
    <row r="12" spans="1:8" ht="58">
      <c r="A12" s="277" t="s">
        <v>803</v>
      </c>
      <c r="B12" s="235" t="s">
        <v>629</v>
      </c>
      <c r="C12" s="234" t="e">
        <f>'8.CALLE 13 ENTRE 13 Y 14'!F78</f>
        <v>#REF!</v>
      </c>
      <c r="D12" s="234" t="e">
        <f>'8.CALLE 13 ENTRE 13 Y 14'!F80</f>
        <v>#REF!</v>
      </c>
      <c r="E12" s="278" t="e">
        <f t="shared" si="0"/>
        <v>#REF!</v>
      </c>
    </row>
    <row r="13" spans="1:8" ht="58">
      <c r="A13" s="277" t="s">
        <v>804</v>
      </c>
      <c r="B13" s="235" t="s">
        <v>632</v>
      </c>
      <c r="C13" s="234" t="e">
        <f>'9.Calle 18, entre 11 y 12'!F62</f>
        <v>#REF!</v>
      </c>
      <c r="D13" s="234" t="e">
        <f>'9.Calle 18, entre 11 y 12'!F64</f>
        <v>#REF!</v>
      </c>
      <c r="E13" s="278" t="e">
        <f t="shared" si="0"/>
        <v>#REF!</v>
      </c>
    </row>
    <row r="14" spans="1:8" ht="58">
      <c r="A14" s="277" t="s">
        <v>805</v>
      </c>
      <c r="B14" s="235" t="s">
        <v>637</v>
      </c>
      <c r="C14" s="234" t="e">
        <f>'10.CALLE 12 ENTRE 12 Y 13'!F109</f>
        <v>#REF!</v>
      </c>
      <c r="D14" s="234" t="e">
        <f>'10.CALLE 12 ENTRE 12 Y 13'!F111</f>
        <v>#REF!</v>
      </c>
      <c r="E14" s="278" t="e">
        <f t="shared" si="0"/>
        <v>#REF!</v>
      </c>
    </row>
    <row r="15" spans="1:8" ht="43.5">
      <c r="A15" s="277" t="s">
        <v>827</v>
      </c>
      <c r="B15" s="235" t="s">
        <v>800</v>
      </c>
      <c r="C15" s="234" t="e">
        <f>'11.CALLE 46 ENTRE 12 Y 13'!F33</f>
        <v>#REF!</v>
      </c>
      <c r="D15" s="234" t="e">
        <f>'11.CALLE 46 ENTRE 12 Y 13'!F35</f>
        <v>#REF!</v>
      </c>
      <c r="E15" s="278" t="e">
        <f t="shared" si="0"/>
        <v>#REF!</v>
      </c>
      <c r="H15" s="232" t="e">
        <f>G21/'1.Calle 12 entre 9 y 11'!E49</f>
        <v>#REF!</v>
      </c>
    </row>
    <row r="16" spans="1:8">
      <c r="A16" s="279"/>
      <c r="B16" s="236"/>
      <c r="C16" s="239"/>
      <c r="D16" s="238"/>
      <c r="E16" s="280"/>
    </row>
    <row r="17" spans="1:7">
      <c r="A17" s="281"/>
      <c r="C17" s="237" t="s">
        <v>520</v>
      </c>
      <c r="D17" s="237" t="s">
        <v>521</v>
      </c>
      <c r="E17" s="282" t="s">
        <v>495</v>
      </c>
    </row>
    <row r="18" spans="1:7" ht="15" thickBot="1">
      <c r="A18" s="1442" t="s">
        <v>503</v>
      </c>
      <c r="B18" s="1443"/>
      <c r="C18" s="283" t="e">
        <f>SUM(C3:C16)</f>
        <v>#REF!</v>
      </c>
      <c r="D18" s="283" t="e">
        <f>SUM(D3:D16)</f>
        <v>#REF!</v>
      </c>
      <c r="E18" s="284" t="e">
        <f>SUM(E3:E16)</f>
        <v>#REF!</v>
      </c>
    </row>
    <row r="19" spans="1:7">
      <c r="B19" s="357"/>
      <c r="C19" s="357"/>
      <c r="D19" s="467" t="s">
        <v>856</v>
      </c>
      <c r="E19" s="468">
        <v>-0.16</v>
      </c>
    </row>
    <row r="20" spans="1:7" ht="15.5">
      <c r="B20" s="354"/>
      <c r="C20" s="354"/>
      <c r="D20" s="355" t="s">
        <v>551</v>
      </c>
      <c r="E20" s="356" t="e">
        <f>E19+E18</f>
        <v>#REF!</v>
      </c>
      <c r="G20" s="329">
        <v>8622623210</v>
      </c>
    </row>
    <row r="21" spans="1:7">
      <c r="E21" s="232"/>
      <c r="G21" s="329" t="e">
        <f>G20-E20</f>
        <v>#REF!</v>
      </c>
    </row>
    <row r="22" spans="1:7">
      <c r="C22" s="353"/>
      <c r="E22" s="329"/>
      <c r="G22" s="232"/>
    </row>
    <row r="23" spans="1:7">
      <c r="A23" s="11"/>
      <c r="B23" s="11"/>
      <c r="C23" s="19"/>
      <c r="D23" s="458"/>
      <c r="E23" s="232"/>
    </row>
    <row r="24" spans="1:7">
      <c r="A24" s="11" t="s">
        <v>908</v>
      </c>
      <c r="B24" s="455" t="s">
        <v>922</v>
      </c>
      <c r="C24" s="456"/>
      <c r="D24" s="456"/>
      <c r="G24" s="460"/>
    </row>
    <row r="25" spans="1:7">
      <c r="A25" s="11"/>
      <c r="B25" s="456" t="s">
        <v>923</v>
      </c>
      <c r="C25" s="456"/>
      <c r="D25" s="456"/>
      <c r="G25" s="329"/>
    </row>
    <row r="26" spans="1:7">
      <c r="A26" s="11"/>
      <c r="B26" s="454" t="s">
        <v>924</v>
      </c>
      <c r="C26" s="456"/>
      <c r="D26" s="456"/>
      <c r="E26" s="466"/>
    </row>
    <row r="27" spans="1:7">
      <c r="A27" s="11"/>
      <c r="B27" s="1450"/>
      <c r="C27" s="1450"/>
      <c r="D27" s="1450"/>
    </row>
    <row r="30" spans="1:7">
      <c r="A30" s="11"/>
      <c r="B30" s="11"/>
      <c r="C30" s="19"/>
      <c r="D30" s="20"/>
    </row>
    <row r="31" spans="1:7">
      <c r="A31" s="11"/>
      <c r="B31" s="11"/>
      <c r="C31" s="19"/>
      <c r="D31" s="20"/>
    </row>
    <row r="32" spans="1:7">
      <c r="A32" s="11"/>
      <c r="B32" s="11"/>
      <c r="C32" s="19"/>
      <c r="D32" s="20"/>
    </row>
    <row r="33" spans="1:4">
      <c r="A33" s="11"/>
      <c r="B33" s="455"/>
      <c r="C33" s="456"/>
      <c r="D33" s="456"/>
    </row>
    <row r="34" spans="1:4">
      <c r="A34" s="11"/>
      <c r="B34" s="456"/>
      <c r="C34" s="456"/>
      <c r="D34" s="456"/>
    </row>
    <row r="35" spans="1:4">
      <c r="A35" s="11"/>
      <c r="B35" s="454"/>
      <c r="C35" s="19"/>
      <c r="D35" s="20"/>
    </row>
    <row r="1040" spans="15:15">
      <c r="O1040">
        <v>-335544.32000000001</v>
      </c>
    </row>
  </sheetData>
  <mergeCells count="4">
    <mergeCell ref="A18:B18"/>
    <mergeCell ref="A6:A8"/>
    <mergeCell ref="A1:E1"/>
    <mergeCell ref="B27:D27"/>
  </mergeCells>
  <phoneticPr fontId="6" type="noConversion"/>
  <pageMargins left="0.7" right="0.7" top="0.75" bottom="0.75" header="0.3" footer="0.3"/>
  <pageSetup paperSize="9" scale="56"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V69"/>
  <sheetViews>
    <sheetView zoomScaleNormal="100" workbookViewId="0">
      <selection activeCell="F57" sqref="F57"/>
    </sheetView>
  </sheetViews>
  <sheetFormatPr baseColWidth="10" defaultColWidth="11.54296875" defaultRowHeight="14"/>
  <cols>
    <col min="1" max="1" width="11.54296875" style="11"/>
    <col min="2" max="2" width="53.26953125" style="11" customWidth="1"/>
    <col min="3" max="4" width="11.54296875" style="11"/>
    <col min="5" max="5" width="14.26953125" style="19" customWidth="1"/>
    <col min="6" max="6" width="20.453125" style="20" customWidth="1"/>
    <col min="7" max="7" width="11.26953125" style="11" customWidth="1"/>
    <col min="8" max="8" width="14.26953125" style="12" customWidth="1"/>
    <col min="9" max="9" width="9.453125" style="12" customWidth="1"/>
    <col min="10" max="10" width="9" style="12" customWidth="1"/>
    <col min="11" max="11" width="11.26953125" style="12" customWidth="1"/>
    <col min="12" max="12" width="12.81640625" style="12" customWidth="1"/>
    <col min="13" max="13" width="13.7265625" style="12" customWidth="1"/>
    <col min="14" max="14" width="14.26953125" style="20" customWidth="1"/>
    <col min="15" max="15" width="9.54296875" style="20" customWidth="1"/>
    <col min="16" max="16" width="12.1796875" style="20" customWidth="1"/>
    <col min="17" max="17" width="13" style="20" customWidth="1"/>
    <col min="18" max="16384" width="11.54296875" style="11"/>
  </cols>
  <sheetData>
    <row r="1" spans="1:22">
      <c r="A1" s="1413" t="s">
        <v>0</v>
      </c>
      <c r="B1" s="1413"/>
      <c r="C1" s="1413"/>
      <c r="D1" s="1413"/>
      <c r="E1" s="1413"/>
      <c r="F1" s="1413"/>
      <c r="G1" s="8"/>
      <c r="H1" s="1419" t="s">
        <v>477</v>
      </c>
      <c r="I1" s="1419"/>
      <c r="J1" s="1419"/>
      <c r="K1" s="1419"/>
      <c r="L1" s="1419"/>
      <c r="M1" s="1419"/>
      <c r="N1" s="1419"/>
      <c r="O1" s="1419"/>
      <c r="P1" s="1419"/>
      <c r="Q1" s="1419"/>
      <c r="R1" s="1419"/>
      <c r="S1" s="1419"/>
    </row>
    <row r="2" spans="1:22">
      <c r="A2" s="1413"/>
      <c r="B2" s="1413"/>
      <c r="C2" s="1413"/>
      <c r="D2" s="1413"/>
      <c r="E2" s="1413"/>
      <c r="F2" s="1413"/>
      <c r="G2" s="8"/>
      <c r="H2" s="1423" t="s">
        <v>121</v>
      </c>
      <c r="I2" s="1424"/>
      <c r="J2" s="1425"/>
      <c r="K2" s="1429" t="s">
        <v>123</v>
      </c>
      <c r="L2" s="1430"/>
      <c r="M2" s="1430"/>
      <c r="N2" s="1431"/>
      <c r="O2" s="1420" t="s">
        <v>99</v>
      </c>
      <c r="P2" s="1421"/>
      <c r="Q2" s="1421"/>
      <c r="R2" s="1422"/>
      <c r="S2" s="1432" t="s">
        <v>130</v>
      </c>
    </row>
    <row r="3" spans="1:22" ht="14.5" customHeight="1">
      <c r="A3" s="1414" t="s">
        <v>488</v>
      </c>
      <c r="B3" s="1414"/>
      <c r="C3" s="1414"/>
      <c r="D3" s="1414"/>
      <c r="E3" s="1414"/>
      <c r="F3" s="1414"/>
      <c r="G3" s="13"/>
      <c r="H3" s="1426"/>
      <c r="I3" s="1427"/>
      <c r="J3" s="1428"/>
      <c r="K3" s="28" t="s">
        <v>124</v>
      </c>
      <c r="L3" s="28" t="s">
        <v>98</v>
      </c>
      <c r="M3" s="28" t="s">
        <v>467</v>
      </c>
      <c r="N3" s="28" t="s">
        <v>468</v>
      </c>
      <c r="O3" s="28" t="s">
        <v>124</v>
      </c>
      <c r="P3" s="28" t="s">
        <v>478</v>
      </c>
      <c r="Q3" s="28" t="s">
        <v>130</v>
      </c>
      <c r="R3" s="28" t="s">
        <v>473</v>
      </c>
      <c r="S3" s="1433"/>
      <c r="U3" s="30" t="s">
        <v>474</v>
      </c>
      <c r="V3" s="30" t="s">
        <v>475</v>
      </c>
    </row>
    <row r="4" spans="1:22" ht="29.25" customHeight="1">
      <c r="A4" s="1414"/>
      <c r="B4" s="1414"/>
      <c r="C4" s="1414"/>
      <c r="D4" s="1414"/>
      <c r="E4" s="1414"/>
      <c r="F4" s="1414"/>
      <c r="G4" s="13"/>
      <c r="H4" s="1418" t="s">
        <v>487</v>
      </c>
      <c r="I4" s="1418"/>
      <c r="J4" s="1418"/>
      <c r="K4" s="29">
        <v>108</v>
      </c>
      <c r="L4" s="229">
        <v>8</v>
      </c>
      <c r="M4" s="229">
        <v>0.15</v>
      </c>
      <c r="N4" s="229">
        <v>0.25</v>
      </c>
      <c r="O4" s="29">
        <f>+K4</f>
        <v>108</v>
      </c>
      <c r="P4" s="229">
        <v>2.4500000000000002</v>
      </c>
      <c r="Q4" s="229">
        <f>+P4+P4</f>
        <v>4.9000000000000004</v>
      </c>
      <c r="R4" s="229">
        <v>0.1</v>
      </c>
      <c r="S4" s="39">
        <f>+L4+Q4</f>
        <v>12.9</v>
      </c>
      <c r="U4" s="28">
        <v>32</v>
      </c>
      <c r="V4" s="28">
        <v>3</v>
      </c>
    </row>
    <row r="5" spans="1:22" ht="30.65" customHeight="1">
      <c r="A5" s="22" t="s">
        <v>1</v>
      </c>
      <c r="B5" s="22" t="s">
        <v>2</v>
      </c>
      <c r="C5" s="22" t="s">
        <v>3</v>
      </c>
      <c r="D5" s="22" t="s">
        <v>4</v>
      </c>
      <c r="E5" s="1" t="s">
        <v>105</v>
      </c>
      <c r="F5" s="23" t="s">
        <v>104</v>
      </c>
      <c r="G5" s="15"/>
      <c r="H5" s="11"/>
      <c r="I5" s="11"/>
      <c r="J5" s="11"/>
      <c r="K5" s="11"/>
      <c r="L5" s="11"/>
      <c r="M5" s="11"/>
      <c r="N5" s="11"/>
      <c r="O5" s="11"/>
      <c r="P5" s="11"/>
      <c r="Q5" s="11"/>
    </row>
    <row r="6" spans="1:22">
      <c r="A6" s="46">
        <v>1</v>
      </c>
      <c r="B6" s="1406" t="s">
        <v>5</v>
      </c>
      <c r="C6" s="1406"/>
      <c r="D6" s="1406"/>
      <c r="E6" s="1406"/>
      <c r="F6" s="1406"/>
      <c r="G6" s="9"/>
      <c r="H6" s="11"/>
      <c r="I6" s="11"/>
      <c r="J6" s="11"/>
      <c r="K6" s="11"/>
      <c r="L6" s="11"/>
      <c r="M6" s="11"/>
      <c r="N6" s="11"/>
      <c r="O6" s="11"/>
      <c r="P6" s="11"/>
      <c r="Q6" s="11"/>
    </row>
    <row r="7" spans="1:22" ht="29.25" customHeight="1">
      <c r="A7" s="2" t="s">
        <v>6</v>
      </c>
      <c r="B7" s="5" t="str">
        <f>+APUS!C82</f>
        <v>Localización y replanteo para pavimentación de vías (3 líneas, 3 instancias)</v>
      </c>
      <c r="C7" s="2" t="s">
        <v>8</v>
      </c>
      <c r="D7" s="40">
        <f>+(K4*S4)</f>
        <v>1393.2</v>
      </c>
      <c r="E7" s="66">
        <f>+APUS!F82</f>
        <v>0</v>
      </c>
      <c r="F7" s="24">
        <f>D7*E7</f>
        <v>0</v>
      </c>
      <c r="G7" s="16"/>
      <c r="H7" s="1415" t="s">
        <v>476</v>
      </c>
      <c r="I7" s="1416"/>
      <c r="J7" s="1416"/>
      <c r="K7" s="1416"/>
      <c r="L7" s="1417"/>
    </row>
    <row r="8" spans="1:22" ht="39.75" customHeight="1">
      <c r="A8" s="2" t="s">
        <v>9</v>
      </c>
      <c r="B8" s="5" t="str">
        <f>+APUS!C90</f>
        <v>Valla de identificación de obra área mayor a 4 m2, colocada en cerchas metálica, incluye mantenimiento durante la construcción</v>
      </c>
      <c r="C8" s="2" t="s">
        <v>8</v>
      </c>
      <c r="D8" s="40">
        <f>8*1</f>
        <v>8</v>
      </c>
      <c r="E8" s="66">
        <f>+APUS!F90</f>
        <v>0</v>
      </c>
      <c r="F8" s="24">
        <f t="shared" ref="F8:F11" si="0">D8*E8</f>
        <v>0</v>
      </c>
      <c r="G8" s="16"/>
      <c r="H8" s="27"/>
      <c r="I8" s="32" t="s">
        <v>97</v>
      </c>
      <c r="J8" s="32" t="s">
        <v>98</v>
      </c>
      <c r="K8" s="36" t="s">
        <v>128</v>
      </c>
      <c r="L8" s="36" t="s">
        <v>129</v>
      </c>
    </row>
    <row r="9" spans="1:22">
      <c r="A9" s="2" t="s">
        <v>11</v>
      </c>
      <c r="B9" s="3" t="s">
        <v>12</v>
      </c>
      <c r="C9" s="2" t="s">
        <v>13</v>
      </c>
      <c r="D9" s="40">
        <f>+(K4+L4)*2</f>
        <v>232</v>
      </c>
      <c r="E9" s="66">
        <f>+APUS!F98</f>
        <v>0</v>
      </c>
      <c r="F9" s="24">
        <f t="shared" si="0"/>
        <v>0</v>
      </c>
      <c r="G9" s="16"/>
      <c r="H9" s="31" t="s">
        <v>127</v>
      </c>
      <c r="I9" s="223">
        <f>K4</f>
        <v>108</v>
      </c>
      <c r="J9" s="224">
        <v>0.8</v>
      </c>
      <c r="K9" s="224">
        <v>2.5</v>
      </c>
      <c r="L9" s="225">
        <v>2</v>
      </c>
    </row>
    <row r="10" spans="1:22">
      <c r="A10" s="2" t="s">
        <v>14</v>
      </c>
      <c r="B10" s="3" t="s">
        <v>18</v>
      </c>
      <c r="C10" s="2" t="s">
        <v>8</v>
      </c>
      <c r="D10" s="40">
        <f>10*1</f>
        <v>10</v>
      </c>
      <c r="E10" s="66">
        <f>+APUS!F105</f>
        <v>0</v>
      </c>
      <c r="F10" s="24">
        <f t="shared" si="0"/>
        <v>0</v>
      </c>
      <c r="G10" s="16"/>
      <c r="H10" s="31" t="s">
        <v>100</v>
      </c>
      <c r="I10" s="223">
        <f>+I9*2</f>
        <v>216</v>
      </c>
      <c r="J10" s="224">
        <v>0.3</v>
      </c>
      <c r="K10" s="224">
        <v>1.2</v>
      </c>
      <c r="L10" s="224">
        <v>1</v>
      </c>
    </row>
    <row r="11" spans="1:22">
      <c r="A11" s="2" t="s">
        <v>17</v>
      </c>
      <c r="B11" s="3" t="s">
        <v>19</v>
      </c>
      <c r="C11" s="2" t="s">
        <v>8</v>
      </c>
      <c r="D11" s="40">
        <f>+(K4*(L4+2))</f>
        <v>1080</v>
      </c>
      <c r="E11" s="66">
        <f>+APUS!F179</f>
        <v>0</v>
      </c>
      <c r="F11" s="24">
        <f t="shared" si="0"/>
        <v>0</v>
      </c>
      <c r="G11" s="16"/>
      <c r="H11" s="31" t="s">
        <v>101</v>
      </c>
      <c r="I11" s="223">
        <f>+I9</f>
        <v>108</v>
      </c>
      <c r="J11" s="230">
        <f>L4</f>
        <v>8</v>
      </c>
      <c r="K11" s="224">
        <v>0.4</v>
      </c>
      <c r="L11" s="224"/>
    </row>
    <row r="12" spans="1:22">
      <c r="A12" s="46">
        <v>2</v>
      </c>
      <c r="B12" s="1406" t="s">
        <v>20</v>
      </c>
      <c r="C12" s="1406"/>
      <c r="D12" s="1406"/>
      <c r="E12" s="1406"/>
      <c r="F12" s="1406"/>
      <c r="G12" s="16"/>
      <c r="H12" s="31" t="s">
        <v>102</v>
      </c>
      <c r="I12" s="223">
        <f>+I9</f>
        <v>108</v>
      </c>
      <c r="J12" s="230">
        <f>+Q4</f>
        <v>4.9000000000000004</v>
      </c>
      <c r="K12" s="224">
        <v>0.1</v>
      </c>
      <c r="L12" s="224"/>
    </row>
    <row r="13" spans="1:22">
      <c r="A13" s="2" t="s">
        <v>21</v>
      </c>
      <c r="B13" s="7" t="s">
        <v>131</v>
      </c>
      <c r="C13" s="2" t="s">
        <v>8</v>
      </c>
      <c r="D13" s="40">
        <f>+(K4*L4)</f>
        <v>864</v>
      </c>
      <c r="E13" s="66">
        <f>+APUS!F271</f>
        <v>0</v>
      </c>
      <c r="F13" s="24">
        <f t="shared" ref="F13:F17" si="1">D13*E13</f>
        <v>0</v>
      </c>
      <c r="G13" s="9"/>
    </row>
    <row r="14" spans="1:22">
      <c r="A14" s="2" t="s">
        <v>134</v>
      </c>
      <c r="B14" s="3" t="s">
        <v>22</v>
      </c>
      <c r="C14" s="2" t="s">
        <v>8</v>
      </c>
      <c r="D14" s="40">
        <f>(O4*Q4)</f>
        <v>529.20000000000005</v>
      </c>
      <c r="E14" s="66">
        <f>+APUS!F278</f>
        <v>0</v>
      </c>
      <c r="F14" s="24">
        <f t="shared" si="1"/>
        <v>0</v>
      </c>
      <c r="G14" s="16"/>
      <c r="H14" s="11"/>
      <c r="I14" s="11"/>
      <c r="J14" s="11"/>
      <c r="K14" s="11"/>
      <c r="L14" s="11"/>
      <c r="M14" s="11"/>
      <c r="N14" s="11"/>
      <c r="O14" s="11"/>
      <c r="P14" s="11"/>
      <c r="Q14" s="11"/>
    </row>
    <row r="15" spans="1:22">
      <c r="A15" s="2" t="s">
        <v>135</v>
      </c>
      <c r="B15" s="3" t="s">
        <v>23</v>
      </c>
      <c r="C15" s="2" t="s">
        <v>13</v>
      </c>
      <c r="D15" s="40">
        <f>(O4*2)</f>
        <v>216</v>
      </c>
      <c r="E15" s="66" t="e">
        <f>+APUS!#REF!</f>
        <v>#REF!</v>
      </c>
      <c r="F15" s="24" t="e">
        <f t="shared" si="1"/>
        <v>#REF!</v>
      </c>
      <c r="G15" s="16"/>
      <c r="H15" s="11"/>
      <c r="I15" s="11"/>
      <c r="J15" s="11"/>
      <c r="K15" s="11"/>
      <c r="L15" s="11"/>
      <c r="M15" s="11"/>
      <c r="N15" s="11"/>
      <c r="O15" s="11"/>
      <c r="P15" s="11"/>
      <c r="Q15" s="11"/>
    </row>
    <row r="16" spans="1:22">
      <c r="A16" s="2" t="s">
        <v>136</v>
      </c>
      <c r="B16" s="17" t="s">
        <v>84</v>
      </c>
      <c r="C16" s="2" t="s">
        <v>85</v>
      </c>
      <c r="D16" s="40">
        <f>V4</f>
        <v>3</v>
      </c>
      <c r="E16" s="66">
        <f>+APUS!F434</f>
        <v>0</v>
      </c>
      <c r="F16" s="24">
        <f t="shared" si="1"/>
        <v>0</v>
      </c>
      <c r="G16" s="16"/>
      <c r="H16" s="11"/>
      <c r="I16" s="11"/>
      <c r="J16" s="11"/>
      <c r="K16" s="11"/>
      <c r="L16" s="11"/>
      <c r="M16" s="11"/>
      <c r="N16" s="11"/>
      <c r="O16" s="11"/>
      <c r="P16" s="11"/>
      <c r="Q16" s="11"/>
    </row>
    <row r="17" spans="1:17" ht="14.25" customHeight="1">
      <c r="A17" s="2" t="s">
        <v>137</v>
      </c>
      <c r="B17" s="17" t="s">
        <v>86</v>
      </c>
      <c r="C17" s="2" t="s">
        <v>75</v>
      </c>
      <c r="D17" s="40">
        <f>+D16*3</f>
        <v>9</v>
      </c>
      <c r="E17" s="66">
        <f>+APUS!F439</f>
        <v>0</v>
      </c>
      <c r="F17" s="24">
        <f t="shared" si="1"/>
        <v>0</v>
      </c>
      <c r="G17" s="16"/>
      <c r="H17" s="11"/>
      <c r="I17" s="11"/>
      <c r="J17" s="11"/>
      <c r="K17" s="11"/>
      <c r="L17" s="11"/>
      <c r="M17" s="11"/>
      <c r="N17" s="11"/>
      <c r="O17" s="11"/>
      <c r="P17" s="11"/>
      <c r="Q17" s="11"/>
    </row>
    <row r="18" spans="1:17">
      <c r="A18" s="46">
        <v>3</v>
      </c>
      <c r="B18" s="1406" t="s">
        <v>24</v>
      </c>
      <c r="C18" s="1406"/>
      <c r="D18" s="1406"/>
      <c r="E18" s="1406"/>
      <c r="F18" s="1406"/>
      <c r="G18" s="16"/>
      <c r="H18" s="11"/>
      <c r="I18" s="11"/>
      <c r="J18" s="11"/>
      <c r="K18" s="11"/>
      <c r="L18" s="11"/>
      <c r="M18" s="11"/>
      <c r="N18" s="11"/>
      <c r="O18" s="11"/>
      <c r="P18" s="11"/>
      <c r="Q18" s="11"/>
    </row>
    <row r="19" spans="1:17">
      <c r="A19" s="2">
        <v>3.1</v>
      </c>
      <c r="B19" s="3" t="s">
        <v>25</v>
      </c>
      <c r="C19" s="2" t="s">
        <v>26</v>
      </c>
      <c r="D19" s="40">
        <f>+((I9*J9*K9)+(I10*J10*K10)+(I11*J11*K11)+(I12*J12*K12))*1.3</f>
        <v>899.96399999999994</v>
      </c>
      <c r="E19" s="66">
        <f>+APUS!F451</f>
        <v>0</v>
      </c>
      <c r="F19" s="24">
        <f>D19*E19</f>
        <v>0</v>
      </c>
      <c r="G19" s="9"/>
      <c r="H19" s="11"/>
      <c r="I19" s="11"/>
      <c r="J19" s="11"/>
      <c r="K19" s="11"/>
      <c r="L19" s="11"/>
      <c r="M19" s="11"/>
      <c r="N19" s="11"/>
      <c r="O19" s="11"/>
      <c r="P19" s="11"/>
      <c r="Q19" s="11"/>
    </row>
    <row r="20" spans="1:17">
      <c r="A20" s="46">
        <v>4</v>
      </c>
      <c r="B20" s="1406" t="s">
        <v>27</v>
      </c>
      <c r="C20" s="1406"/>
      <c r="D20" s="1406"/>
      <c r="E20" s="1406"/>
      <c r="F20" s="1406"/>
      <c r="G20" s="16"/>
      <c r="H20" s="11"/>
      <c r="I20" s="11"/>
      <c r="J20" s="11"/>
      <c r="K20" s="11"/>
      <c r="L20" s="11"/>
      <c r="M20" s="11"/>
      <c r="N20" s="11"/>
      <c r="O20" s="11"/>
      <c r="P20" s="11"/>
      <c r="Q20" s="11"/>
    </row>
    <row r="21" spans="1:17">
      <c r="A21" s="2" t="s">
        <v>28</v>
      </c>
      <c r="B21" s="3" t="s">
        <v>29</v>
      </c>
      <c r="C21" s="2" t="s">
        <v>26</v>
      </c>
      <c r="D21" s="40">
        <f>+(I9*J9*L9)+(I10*J10*L10)</f>
        <v>237.60000000000002</v>
      </c>
      <c r="E21" s="66">
        <f>+APUS!F536</f>
        <v>0</v>
      </c>
      <c r="F21" s="24">
        <f t="shared" ref="F21:F26" si="2">D21*E21</f>
        <v>0</v>
      </c>
      <c r="G21" s="9"/>
      <c r="H21" s="11"/>
      <c r="I21" s="11"/>
      <c r="J21" s="11"/>
      <c r="K21" s="11"/>
      <c r="L21" s="11"/>
      <c r="M21" s="11"/>
      <c r="N21" s="11"/>
      <c r="O21" s="11"/>
      <c r="P21" s="11"/>
      <c r="Q21" s="11"/>
    </row>
    <row r="22" spans="1:17">
      <c r="A22" s="2" t="s">
        <v>30</v>
      </c>
      <c r="B22" s="3" t="s">
        <v>31</v>
      </c>
      <c r="C22" s="2" t="s">
        <v>26</v>
      </c>
      <c r="D22" s="40">
        <f>+(O4*Q4*R4)</f>
        <v>52.920000000000009</v>
      </c>
      <c r="E22" s="66">
        <f>+APUS!F542</f>
        <v>0</v>
      </c>
      <c r="F22" s="24">
        <f t="shared" si="2"/>
        <v>0</v>
      </c>
      <c r="G22" s="16"/>
      <c r="H22" s="11"/>
      <c r="I22" s="11"/>
      <c r="J22" s="11"/>
      <c r="K22" s="11"/>
      <c r="L22" s="11"/>
      <c r="M22" s="11"/>
      <c r="N22" s="11"/>
      <c r="O22" s="11"/>
      <c r="P22" s="11"/>
      <c r="Q22" s="11"/>
    </row>
    <row r="23" spans="1:17">
      <c r="A23" s="2" t="s">
        <v>32</v>
      </c>
      <c r="B23" s="5" t="str">
        <f>+APUS!C550</f>
        <v>Sub-base granular</v>
      </c>
      <c r="C23" s="2" t="s">
        <v>26</v>
      </c>
      <c r="D23" s="40">
        <f>(K4*L4*N4)</f>
        <v>216</v>
      </c>
      <c r="E23" s="66">
        <f>+APUS!F550</f>
        <v>0</v>
      </c>
      <c r="F23" s="24">
        <f t="shared" si="2"/>
        <v>0</v>
      </c>
      <c r="G23" s="16"/>
      <c r="H23" s="11"/>
      <c r="I23" s="11"/>
      <c r="J23" s="11"/>
      <c r="K23" s="11"/>
      <c r="L23" s="11"/>
      <c r="M23" s="11"/>
      <c r="N23" s="11"/>
      <c r="O23" s="11"/>
      <c r="P23" s="11"/>
      <c r="Q23" s="11"/>
    </row>
    <row r="24" spans="1:17">
      <c r="A24" s="2" t="s">
        <v>139</v>
      </c>
      <c r="B24" s="75" t="e">
        <f>+APUS!#REF!</f>
        <v>#REF!</v>
      </c>
      <c r="C24" s="28" t="s">
        <v>26</v>
      </c>
      <c r="D24" s="40">
        <f>(K4*L4*M4)</f>
        <v>129.6</v>
      </c>
      <c r="E24" s="66" t="e">
        <f>+APUS!#REF!</f>
        <v>#REF!</v>
      </c>
      <c r="F24" s="24" t="e">
        <f t="shared" si="2"/>
        <v>#REF!</v>
      </c>
      <c r="G24" s="16"/>
      <c r="H24" s="11"/>
      <c r="I24" s="11"/>
      <c r="J24" s="11"/>
      <c r="K24" s="11"/>
      <c r="L24" s="11"/>
      <c r="M24" s="11"/>
      <c r="N24" s="11"/>
      <c r="O24" s="11"/>
      <c r="P24" s="11"/>
      <c r="Q24" s="11"/>
    </row>
    <row r="25" spans="1:17">
      <c r="A25" s="2" t="s">
        <v>34</v>
      </c>
      <c r="B25" s="3" t="s">
        <v>35</v>
      </c>
      <c r="C25" s="2" t="s">
        <v>36</v>
      </c>
      <c r="D25" s="40">
        <f>+D22*21</f>
        <v>1111.3200000000002</v>
      </c>
      <c r="E25" s="66">
        <f>+APUS!F600</f>
        <v>0</v>
      </c>
      <c r="F25" s="24">
        <f t="shared" si="2"/>
        <v>0</v>
      </c>
      <c r="G25" s="16"/>
      <c r="H25" s="11"/>
      <c r="I25" s="11"/>
      <c r="J25" s="11"/>
      <c r="K25" s="11"/>
      <c r="L25" s="11"/>
      <c r="M25" s="11"/>
      <c r="N25" s="11"/>
      <c r="O25" s="11"/>
      <c r="P25" s="11"/>
      <c r="Q25" s="11"/>
    </row>
    <row r="26" spans="1:17">
      <c r="A26" s="2" t="s">
        <v>472</v>
      </c>
      <c r="B26" s="3" t="s">
        <v>37</v>
      </c>
      <c r="C26" s="2" t="s">
        <v>26</v>
      </c>
      <c r="D26" s="40">
        <f>+(I9*J9*0.1)+(I10*J10*0.1)</f>
        <v>15.120000000000001</v>
      </c>
      <c r="E26" s="66">
        <f>+APUS!F603</f>
        <v>0</v>
      </c>
      <c r="F26" s="24">
        <f t="shared" si="2"/>
        <v>0</v>
      </c>
      <c r="G26" s="16"/>
      <c r="H26" s="11"/>
      <c r="I26" s="11"/>
      <c r="J26" s="11"/>
      <c r="K26" s="11"/>
      <c r="L26" s="11"/>
      <c r="M26" s="11"/>
      <c r="N26" s="11"/>
      <c r="O26" s="11"/>
      <c r="P26" s="11"/>
      <c r="Q26" s="11"/>
    </row>
    <row r="27" spans="1:17">
      <c r="A27" s="46">
        <v>5</v>
      </c>
      <c r="B27" s="1407" t="s">
        <v>38</v>
      </c>
      <c r="C27" s="1407"/>
      <c r="D27" s="1407"/>
      <c r="E27" s="1407"/>
      <c r="F27" s="1407"/>
      <c r="G27" s="16"/>
      <c r="H27" s="11"/>
      <c r="I27" s="11"/>
      <c r="J27" s="11"/>
      <c r="K27" s="11"/>
      <c r="L27" s="11"/>
      <c r="M27" s="11"/>
      <c r="N27" s="11"/>
      <c r="O27" s="11"/>
      <c r="P27" s="11"/>
      <c r="Q27" s="11"/>
    </row>
    <row r="28" spans="1:17" ht="25">
      <c r="A28" s="2" t="s">
        <v>39</v>
      </c>
      <c r="B28" s="3" t="s">
        <v>40</v>
      </c>
      <c r="C28" s="2" t="s">
        <v>13</v>
      </c>
      <c r="D28" s="40">
        <f>+(U4)*6</f>
        <v>192</v>
      </c>
      <c r="E28" s="66" t="e">
        <f>+APUS!#REF!</f>
        <v>#REF!</v>
      </c>
      <c r="F28" s="24" t="e">
        <f t="shared" ref="F28:F36" si="3">D28*E28</f>
        <v>#REF!</v>
      </c>
      <c r="G28" s="228"/>
      <c r="H28" s="11"/>
      <c r="I28" s="11"/>
      <c r="J28" s="11"/>
      <c r="K28" s="11"/>
      <c r="L28" s="11"/>
      <c r="M28" s="11"/>
      <c r="N28" s="11"/>
      <c r="O28" s="11"/>
      <c r="P28" s="11"/>
      <c r="Q28" s="11"/>
    </row>
    <row r="29" spans="1:17" ht="25">
      <c r="A29" s="2" t="s">
        <v>41</v>
      </c>
      <c r="B29" s="3" t="s">
        <v>42</v>
      </c>
      <c r="C29" s="2" t="s">
        <v>13</v>
      </c>
      <c r="D29" s="40">
        <f>+I9+6</f>
        <v>114</v>
      </c>
      <c r="E29" s="66">
        <f>+APUS!F731</f>
        <v>0</v>
      </c>
      <c r="F29" s="24">
        <f t="shared" si="3"/>
        <v>0</v>
      </c>
      <c r="G29" s="228"/>
      <c r="H29" s="11"/>
      <c r="I29" s="11"/>
      <c r="J29" s="11"/>
      <c r="K29" s="11"/>
      <c r="L29" s="11"/>
      <c r="M29" s="11"/>
      <c r="N29" s="11"/>
      <c r="O29" s="11"/>
      <c r="P29" s="11"/>
      <c r="Q29" s="11"/>
    </row>
    <row r="30" spans="1:17">
      <c r="A30" s="2" t="s">
        <v>140</v>
      </c>
      <c r="B30" s="3" t="s">
        <v>43</v>
      </c>
      <c r="C30" s="2" t="s">
        <v>3</v>
      </c>
      <c r="D30" s="40">
        <f>U4</f>
        <v>32</v>
      </c>
      <c r="E30" s="66">
        <f>+APUS!F737</f>
        <v>0</v>
      </c>
      <c r="F30" s="24">
        <f t="shared" si="3"/>
        <v>0</v>
      </c>
      <c r="G30" s="228"/>
      <c r="H30" s="11"/>
      <c r="I30" s="11"/>
      <c r="J30" s="11"/>
      <c r="K30" s="11"/>
      <c r="L30" s="11"/>
      <c r="M30" s="11"/>
      <c r="N30" s="11"/>
      <c r="O30" s="11"/>
      <c r="P30" s="11"/>
      <c r="Q30" s="11"/>
    </row>
    <row r="31" spans="1:17" ht="25.5" customHeight="1">
      <c r="A31" s="2" t="s">
        <v>44</v>
      </c>
      <c r="B31" s="3" t="s">
        <v>45</v>
      </c>
      <c r="C31" s="2" t="s">
        <v>3</v>
      </c>
      <c r="D31" s="40">
        <f>V4</f>
        <v>3</v>
      </c>
      <c r="E31" s="66">
        <f>+APUS!F742</f>
        <v>0</v>
      </c>
      <c r="F31" s="24">
        <f t="shared" si="3"/>
        <v>0</v>
      </c>
      <c r="G31" s="228"/>
      <c r="H31" s="11"/>
      <c r="I31" s="11"/>
      <c r="J31" s="11"/>
      <c r="K31" s="11"/>
      <c r="L31" s="11"/>
      <c r="M31" s="11"/>
      <c r="N31" s="11"/>
      <c r="O31" s="11"/>
      <c r="P31" s="11"/>
      <c r="Q31" s="11"/>
    </row>
    <row r="32" spans="1:17" ht="25.5" customHeight="1">
      <c r="A32" s="2" t="s">
        <v>46</v>
      </c>
      <c r="B32" s="3" t="s">
        <v>47</v>
      </c>
      <c r="C32" s="2" t="s">
        <v>13</v>
      </c>
      <c r="D32" s="40">
        <f>+D17</f>
        <v>9</v>
      </c>
      <c r="E32" s="66" t="e">
        <f>+APUS!#REF!</f>
        <v>#REF!</v>
      </c>
      <c r="F32" s="24" t="e">
        <f t="shared" si="3"/>
        <v>#REF!</v>
      </c>
      <c r="G32" s="228"/>
      <c r="H32" s="11"/>
      <c r="I32" s="11"/>
      <c r="J32" s="11"/>
      <c r="K32" s="11"/>
      <c r="L32" s="11"/>
      <c r="M32" s="11"/>
      <c r="N32" s="11"/>
      <c r="O32" s="11"/>
      <c r="P32" s="11"/>
      <c r="Q32" s="11"/>
    </row>
    <row r="33" spans="1:17" ht="29.25" customHeight="1">
      <c r="A33" s="2" t="s">
        <v>48</v>
      </c>
      <c r="B33" s="3" t="s">
        <v>49</v>
      </c>
      <c r="C33" s="2" t="s">
        <v>3</v>
      </c>
      <c r="D33" s="40">
        <f>+D31</f>
        <v>3</v>
      </c>
      <c r="E33" s="66" t="e">
        <f>+APUS!#REF!</f>
        <v>#REF!</v>
      </c>
      <c r="F33" s="24" t="e">
        <f t="shared" si="3"/>
        <v>#REF!</v>
      </c>
      <c r="G33" s="16"/>
      <c r="H33" s="11"/>
      <c r="I33" s="11"/>
      <c r="J33" s="11"/>
      <c r="K33" s="11"/>
      <c r="L33" s="11"/>
      <c r="M33" s="11"/>
      <c r="N33" s="11"/>
      <c r="O33" s="11"/>
      <c r="P33" s="11"/>
      <c r="Q33" s="11"/>
    </row>
    <row r="34" spans="1:17">
      <c r="A34" s="2" t="s">
        <v>50</v>
      </c>
      <c r="B34" s="5" t="e">
        <f>+APUS!#REF!</f>
        <v>#REF!</v>
      </c>
      <c r="C34" s="2" t="s">
        <v>13</v>
      </c>
      <c r="D34" s="40">
        <f>+D28+D29</f>
        <v>306</v>
      </c>
      <c r="E34" s="66" t="e">
        <f>+APUS!#REF!</f>
        <v>#REF!</v>
      </c>
      <c r="F34" s="24" t="e">
        <f t="shared" si="3"/>
        <v>#REF!</v>
      </c>
      <c r="G34" s="16"/>
      <c r="H34" s="11"/>
      <c r="I34" s="11"/>
      <c r="J34" s="11"/>
      <c r="K34" s="11"/>
      <c r="L34" s="11"/>
      <c r="M34" s="11"/>
      <c r="N34" s="11"/>
      <c r="O34" s="11"/>
      <c r="P34" s="11"/>
      <c r="Q34" s="11"/>
    </row>
    <row r="35" spans="1:17">
      <c r="A35" s="2" t="s">
        <v>52</v>
      </c>
      <c r="B35" s="5" t="s">
        <v>53</v>
      </c>
      <c r="C35" s="2" t="s">
        <v>3</v>
      </c>
      <c r="D35" s="40">
        <f>+D31</f>
        <v>3</v>
      </c>
      <c r="E35" s="66" t="e">
        <f>+APUS!#REF!</f>
        <v>#REF!</v>
      </c>
      <c r="F35" s="24" t="e">
        <f t="shared" si="3"/>
        <v>#REF!</v>
      </c>
      <c r="G35" s="16"/>
      <c r="H35" s="20"/>
      <c r="I35" s="11"/>
      <c r="J35" s="11"/>
      <c r="K35" s="11"/>
      <c r="L35" s="11"/>
      <c r="M35" s="11"/>
      <c r="N35" s="11"/>
      <c r="O35" s="11"/>
      <c r="P35" s="11"/>
      <c r="Q35" s="11"/>
    </row>
    <row r="36" spans="1:17">
      <c r="A36" s="2" t="s">
        <v>54</v>
      </c>
      <c r="B36" s="3" t="s">
        <v>55</v>
      </c>
      <c r="C36" s="2" t="s">
        <v>13</v>
      </c>
      <c r="D36" s="40">
        <f>+D34</f>
        <v>306</v>
      </c>
      <c r="E36" s="66" t="e">
        <f>+APUS!#REF!</f>
        <v>#REF!</v>
      </c>
      <c r="F36" s="24" t="e">
        <f t="shared" si="3"/>
        <v>#REF!</v>
      </c>
      <c r="G36" s="16"/>
      <c r="H36" s="20"/>
      <c r="I36" s="11"/>
      <c r="J36" s="11"/>
      <c r="K36" s="11"/>
      <c r="L36" s="11"/>
      <c r="M36" s="11"/>
      <c r="N36" s="11"/>
      <c r="O36" s="11"/>
    </row>
    <row r="37" spans="1:17">
      <c r="A37" s="46">
        <v>6</v>
      </c>
      <c r="B37" s="1406" t="s">
        <v>56</v>
      </c>
      <c r="C37" s="1406"/>
      <c r="D37" s="1406"/>
      <c r="E37" s="1406"/>
      <c r="F37" s="1406"/>
      <c r="G37" s="16"/>
    </row>
    <row r="38" spans="1:17" ht="25">
      <c r="A38" s="2" t="s">
        <v>57</v>
      </c>
      <c r="B38" s="3" t="s">
        <v>58</v>
      </c>
      <c r="C38" s="2" t="s">
        <v>3</v>
      </c>
      <c r="D38" s="40">
        <f>U4</f>
        <v>32</v>
      </c>
      <c r="E38" s="66">
        <f>+APUS!F1143</f>
        <v>0</v>
      </c>
      <c r="F38" s="24">
        <f>D38*E38</f>
        <v>0</v>
      </c>
      <c r="G38" s="9"/>
    </row>
    <row r="39" spans="1:17" ht="25">
      <c r="A39" s="2" t="s">
        <v>59</v>
      </c>
      <c r="B39" s="3" t="s">
        <v>88</v>
      </c>
      <c r="C39" s="2" t="s">
        <v>3</v>
      </c>
      <c r="D39" s="40">
        <f>4*1</f>
        <v>4</v>
      </c>
      <c r="E39" s="66">
        <f>+APUS!F1155</f>
        <v>0</v>
      </c>
      <c r="F39" s="24">
        <f>D39*E39</f>
        <v>0</v>
      </c>
      <c r="G39" s="16"/>
    </row>
    <row r="40" spans="1:17">
      <c r="A40" s="46">
        <v>7</v>
      </c>
      <c r="B40" s="1406" t="s">
        <v>60</v>
      </c>
      <c r="C40" s="1406"/>
      <c r="D40" s="1406"/>
      <c r="E40" s="1406"/>
      <c r="F40" s="1406"/>
      <c r="G40" s="16"/>
    </row>
    <row r="41" spans="1:17">
      <c r="A41" s="2" t="s">
        <v>61</v>
      </c>
      <c r="B41" s="3" t="s">
        <v>62</v>
      </c>
      <c r="C41" s="2" t="s">
        <v>63</v>
      </c>
      <c r="D41" s="50">
        <f>750*D31</f>
        <v>2250</v>
      </c>
      <c r="E41" s="66">
        <f>+APUS!F1235</f>
        <v>0</v>
      </c>
      <c r="F41" s="24">
        <f>D41*E41</f>
        <v>0</v>
      </c>
      <c r="G41" s="9"/>
    </row>
    <row r="42" spans="1:17">
      <c r="A42" s="46">
        <v>8</v>
      </c>
      <c r="B42" s="1406" t="s">
        <v>64</v>
      </c>
      <c r="C42" s="1406"/>
      <c r="D42" s="1406"/>
      <c r="E42" s="1406"/>
      <c r="F42" s="1406"/>
      <c r="G42" s="16"/>
    </row>
    <row r="43" spans="1:17">
      <c r="A43" s="2" t="s">
        <v>65</v>
      </c>
      <c r="B43" s="5" t="s">
        <v>66</v>
      </c>
      <c r="C43" s="2" t="s">
        <v>3</v>
      </c>
      <c r="D43" s="40">
        <f>+D38</f>
        <v>32</v>
      </c>
      <c r="E43" s="66">
        <f>+APUS!F1243</f>
        <v>0</v>
      </c>
      <c r="F43" s="24">
        <f>D43*E43</f>
        <v>0</v>
      </c>
      <c r="G43" s="9"/>
    </row>
    <row r="44" spans="1:17">
      <c r="A44" s="2" t="s">
        <v>90</v>
      </c>
      <c r="B44" s="5" t="str">
        <f>+APUS!C1254</f>
        <v>Tubería PVC unión platino de 3"</v>
      </c>
      <c r="C44" s="2" t="s">
        <v>13</v>
      </c>
      <c r="D44" s="40">
        <f>+I10</f>
        <v>216</v>
      </c>
      <c r="E44" s="66">
        <f>+APUS!F1254</f>
        <v>0</v>
      </c>
      <c r="F44" s="24">
        <f>D44*E44</f>
        <v>0</v>
      </c>
      <c r="G44" s="16"/>
    </row>
    <row r="45" spans="1:17">
      <c r="A45" s="2" t="s">
        <v>141</v>
      </c>
      <c r="B45" s="25" t="s">
        <v>94</v>
      </c>
      <c r="C45" s="2" t="s">
        <v>93</v>
      </c>
      <c r="D45" s="40">
        <f>6*1</f>
        <v>6</v>
      </c>
      <c r="E45" s="66" t="e">
        <f>+APUS!#REF!</f>
        <v>#REF!</v>
      </c>
      <c r="F45" s="24" t="e">
        <f>E45*D45</f>
        <v>#REF!</v>
      </c>
      <c r="G45" s="16"/>
    </row>
    <row r="46" spans="1:17" ht="25">
      <c r="A46" s="28" t="s">
        <v>68</v>
      </c>
      <c r="B46" s="6" t="s">
        <v>69</v>
      </c>
      <c r="C46" s="28" t="s">
        <v>3</v>
      </c>
      <c r="D46" s="40">
        <f>+D43</f>
        <v>32</v>
      </c>
      <c r="E46" s="66">
        <f>+APUS!F1267</f>
        <v>0</v>
      </c>
      <c r="F46" s="24">
        <f>D46*E46</f>
        <v>0</v>
      </c>
      <c r="G46" s="16"/>
    </row>
    <row r="47" spans="1:17" ht="25">
      <c r="A47" s="206" t="s">
        <v>142</v>
      </c>
      <c r="B47" s="207" t="s">
        <v>89</v>
      </c>
      <c r="C47" s="206" t="s">
        <v>85</v>
      </c>
      <c r="D47" s="226">
        <v>1</v>
      </c>
      <c r="E47" s="208">
        <f>+APUS!F1272</f>
        <v>0</v>
      </c>
      <c r="F47" s="209">
        <f>D47*E47</f>
        <v>0</v>
      </c>
      <c r="G47" s="16"/>
    </row>
    <row r="48" spans="1:17">
      <c r="A48" s="46">
        <v>9</v>
      </c>
      <c r="B48" s="1406" t="s">
        <v>73</v>
      </c>
      <c r="C48" s="1406"/>
      <c r="D48" s="1406"/>
      <c r="E48" s="1406"/>
      <c r="F48" s="1406"/>
      <c r="G48" s="16"/>
    </row>
    <row r="49" spans="1:8" ht="31.5" customHeight="1">
      <c r="A49" s="2" t="s">
        <v>71</v>
      </c>
      <c r="B49" s="26" t="s">
        <v>91</v>
      </c>
      <c r="C49" s="2" t="s">
        <v>8</v>
      </c>
      <c r="D49" s="40">
        <f>+(K4*L4)</f>
        <v>864</v>
      </c>
      <c r="E49" s="66">
        <f>+APUS!F1291</f>
        <v>0</v>
      </c>
      <c r="F49" s="24">
        <f>D49*E49</f>
        <v>0</v>
      </c>
      <c r="G49" s="9"/>
    </row>
    <row r="50" spans="1:8">
      <c r="A50" s="46">
        <v>10</v>
      </c>
      <c r="B50" s="1406" t="s">
        <v>76</v>
      </c>
      <c r="C50" s="1406"/>
      <c r="D50" s="1406"/>
      <c r="E50" s="1406"/>
      <c r="F50" s="1406"/>
      <c r="G50" s="16"/>
    </row>
    <row r="51" spans="1:8">
      <c r="A51" s="2" t="s">
        <v>74</v>
      </c>
      <c r="B51" s="75" t="str">
        <f>+APUS!C1308</f>
        <v>Anden en concreto de 20,7 Mpa (3000 PSI) e = 0,10 m</v>
      </c>
      <c r="C51" s="2" t="s">
        <v>8</v>
      </c>
      <c r="D51" s="40">
        <f>(O4*Q4)</f>
        <v>529.20000000000005</v>
      </c>
      <c r="E51" s="66">
        <f>+APUS!F1308</f>
        <v>0</v>
      </c>
      <c r="F51" s="24">
        <f>D51*E51</f>
        <v>0</v>
      </c>
      <c r="G51" s="9"/>
    </row>
    <row r="52" spans="1:8" ht="25">
      <c r="A52" s="2" t="s">
        <v>166</v>
      </c>
      <c r="B52" s="3" t="s">
        <v>79</v>
      </c>
      <c r="C52" s="2" t="s">
        <v>13</v>
      </c>
      <c r="D52" s="40">
        <f>+D15</f>
        <v>216</v>
      </c>
      <c r="E52" s="66">
        <f>+APUS!F1318</f>
        <v>0</v>
      </c>
      <c r="F52" s="24">
        <f>D52*E52</f>
        <v>0</v>
      </c>
      <c r="G52" s="16"/>
      <c r="H52" s="42"/>
    </row>
    <row r="53" spans="1:8" ht="18" customHeight="1">
      <c r="A53" s="46">
        <v>11</v>
      </c>
      <c r="B53" s="1407" t="s">
        <v>80</v>
      </c>
      <c r="C53" s="1407"/>
      <c r="D53" s="1407"/>
      <c r="E53" s="1407"/>
      <c r="F53" s="1407"/>
      <c r="G53" s="16"/>
    </row>
    <row r="54" spans="1:8" ht="25">
      <c r="A54" s="2" t="s">
        <v>77</v>
      </c>
      <c r="B54" s="26" t="str">
        <f>+APUS!C1348</f>
        <v>Señal vertical de transito tipo SP, SR de 75 x 75 con lámina retroreflectiva tipo diamante</v>
      </c>
      <c r="C54" s="2" t="s">
        <v>3</v>
      </c>
      <c r="D54" s="40">
        <f>3*1</f>
        <v>3</v>
      </c>
      <c r="E54" s="66">
        <f>+APUS!F1348</f>
        <v>0</v>
      </c>
      <c r="F54" s="24">
        <f>D54*E54</f>
        <v>0</v>
      </c>
      <c r="G54" s="10"/>
    </row>
    <row r="55" spans="1:8">
      <c r="A55" s="2" t="s">
        <v>78</v>
      </c>
      <c r="B55" s="3" t="s">
        <v>82</v>
      </c>
      <c r="C55" s="2" t="s">
        <v>3</v>
      </c>
      <c r="D55" s="40">
        <f>2*1</f>
        <v>2</v>
      </c>
      <c r="E55" s="66">
        <f>+APUS!F1356</f>
        <v>0</v>
      </c>
      <c r="F55" s="24">
        <f>D55*E55</f>
        <v>0</v>
      </c>
      <c r="G55" s="16"/>
    </row>
    <row r="56" spans="1:8">
      <c r="A56" s="2" t="s">
        <v>480</v>
      </c>
      <c r="B56" s="5" t="str">
        <f>+APUS!C1361</f>
        <v>Líneas de demarcación vial pintura en frío</v>
      </c>
      <c r="C56" s="2" t="s">
        <v>13</v>
      </c>
      <c r="D56" s="40">
        <f>+K4*3</f>
        <v>324</v>
      </c>
      <c r="E56" s="66">
        <f>+APUS!F1361</f>
        <v>0</v>
      </c>
      <c r="F56" s="24">
        <f>D56*E56</f>
        <v>0</v>
      </c>
      <c r="G56" s="16"/>
    </row>
    <row r="57" spans="1:8">
      <c r="A57" s="45"/>
      <c r="B57" s="1403" t="s">
        <v>132</v>
      </c>
      <c r="C57" s="1404"/>
      <c r="D57" s="1404"/>
      <c r="E57" s="1405"/>
      <c r="F57" s="47" t="e">
        <f>SUM(F6:F56)</f>
        <v>#REF!</v>
      </c>
      <c r="G57" s="16"/>
    </row>
    <row r="58" spans="1:8">
      <c r="A58" s="2"/>
      <c r="B58" s="1402" t="s">
        <v>180</v>
      </c>
      <c r="C58" s="1402"/>
      <c r="D58" s="1402"/>
      <c r="E58" s="43">
        <v>0.27500000000000002</v>
      </c>
      <c r="F58" s="24" t="e">
        <f>F57*E58</f>
        <v>#REF!</v>
      </c>
      <c r="G58" s="16"/>
    </row>
    <row r="59" spans="1:8" ht="21.75" customHeight="1">
      <c r="A59" s="2"/>
      <c r="B59" s="1402" t="s">
        <v>87</v>
      </c>
      <c r="C59" s="1402"/>
      <c r="D59" s="1402"/>
      <c r="E59" s="44">
        <v>0.05</v>
      </c>
      <c r="F59" s="24" t="e">
        <f>F57*E59</f>
        <v>#REF!</v>
      </c>
      <c r="G59" s="16"/>
    </row>
    <row r="60" spans="1:8" ht="21.75" customHeight="1">
      <c r="A60" s="45"/>
      <c r="B60" s="1403" t="s">
        <v>108</v>
      </c>
      <c r="C60" s="1404"/>
      <c r="D60" s="1404"/>
      <c r="E60" s="1405"/>
      <c r="F60" s="47" t="e">
        <f>SUM(F57:F59)</f>
        <v>#REF!</v>
      </c>
      <c r="G60" s="16"/>
    </row>
    <row r="61" spans="1:8" ht="21.75" customHeight="1">
      <c r="G61" s="16"/>
    </row>
    <row r="62" spans="1:8" ht="21.75" customHeight="1">
      <c r="A62" s="1400" t="s">
        <v>107</v>
      </c>
      <c r="B62" s="1400"/>
      <c r="C62" s="1400"/>
      <c r="D62" s="1400"/>
      <c r="E62" s="48">
        <v>0.08</v>
      </c>
      <c r="F62" s="49" t="e">
        <f>F60*E62</f>
        <v>#REF!</v>
      </c>
    </row>
    <row r="63" spans="1:8" ht="15.75" customHeight="1"/>
    <row r="64" spans="1:8" ht="17.5" customHeight="1">
      <c r="A64" s="1401" t="s">
        <v>109</v>
      </c>
      <c r="B64" s="1401"/>
      <c r="C64" s="1401"/>
      <c r="D64" s="1401"/>
      <c r="E64" s="1401"/>
      <c r="F64" s="41" t="e">
        <f>F60+F62</f>
        <v>#REF!</v>
      </c>
    </row>
    <row r="65" spans="1:2" ht="14.25" customHeight="1"/>
    <row r="66" spans="1:2" ht="17.5" customHeight="1"/>
    <row r="68" spans="1:2" ht="14.5">
      <c r="A68" s="21" t="s">
        <v>112</v>
      </c>
      <c r="B68" s="21" t="s">
        <v>111</v>
      </c>
    </row>
    <row r="69" spans="1:2" ht="14.5">
      <c r="B69" s="21" t="s">
        <v>110</v>
      </c>
    </row>
  </sheetData>
  <mergeCells count="26">
    <mergeCell ref="A64:E64"/>
    <mergeCell ref="B53:F53"/>
    <mergeCell ref="B57:E57"/>
    <mergeCell ref="B58:D58"/>
    <mergeCell ref="B59:D59"/>
    <mergeCell ref="B60:E60"/>
    <mergeCell ref="A62:D62"/>
    <mergeCell ref="B50:F50"/>
    <mergeCell ref="H4:J4"/>
    <mergeCell ref="B6:F6"/>
    <mergeCell ref="H7:L7"/>
    <mergeCell ref="B12:F12"/>
    <mergeCell ref="B18:F18"/>
    <mergeCell ref="B20:F20"/>
    <mergeCell ref="B27:F27"/>
    <mergeCell ref="B37:F37"/>
    <mergeCell ref="B40:F40"/>
    <mergeCell ref="B42:F42"/>
    <mergeCell ref="B48:F48"/>
    <mergeCell ref="A1:F2"/>
    <mergeCell ref="H1:S1"/>
    <mergeCell ref="H2:J3"/>
    <mergeCell ref="K2:N2"/>
    <mergeCell ref="O2:R2"/>
    <mergeCell ref="S2:S3"/>
    <mergeCell ref="A3:F4"/>
  </mergeCells>
  <pageMargins left="0.70866141732283472" right="0.70866141732283472" top="0.74803149606299213" bottom="0.74803149606299213" header="0.31496062992125984" footer="0.31496062992125984"/>
  <pageSetup scale="73"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dimension ref="A1:V69"/>
  <sheetViews>
    <sheetView topLeftCell="A43" zoomScaleNormal="100" workbookViewId="0">
      <selection activeCell="A3" sqref="A3:F4"/>
    </sheetView>
  </sheetViews>
  <sheetFormatPr baseColWidth="10" defaultColWidth="11.54296875" defaultRowHeight="14"/>
  <cols>
    <col min="1" max="1" width="11.54296875" style="11"/>
    <col min="2" max="2" width="53.26953125" style="11" customWidth="1"/>
    <col min="3" max="4" width="11.54296875" style="11"/>
    <col min="5" max="5" width="14.26953125" style="19" customWidth="1"/>
    <col min="6" max="6" width="20.453125" style="20" customWidth="1"/>
    <col min="7" max="7" width="11.26953125" style="11" customWidth="1"/>
    <col min="8" max="8" width="14.26953125" style="12" customWidth="1"/>
    <col min="9" max="9" width="9.453125" style="12" customWidth="1"/>
    <col min="10" max="10" width="9" style="12" customWidth="1"/>
    <col min="11" max="11" width="11.26953125" style="12" customWidth="1"/>
    <col min="12" max="12" width="12.81640625" style="12" customWidth="1"/>
    <col min="13" max="13" width="13.7265625" style="12" customWidth="1"/>
    <col min="14" max="14" width="14.26953125" style="20" customWidth="1"/>
    <col min="15" max="15" width="9.54296875" style="20" customWidth="1"/>
    <col min="16" max="16" width="12.1796875" style="20" customWidth="1"/>
    <col min="17" max="17" width="13" style="20" customWidth="1"/>
    <col min="18" max="16384" width="11.54296875" style="11"/>
  </cols>
  <sheetData>
    <row r="1" spans="1:22">
      <c r="A1" s="1413" t="s">
        <v>0</v>
      </c>
      <c r="B1" s="1413"/>
      <c r="C1" s="1413"/>
      <c r="D1" s="1413"/>
      <c r="E1" s="1413"/>
      <c r="F1" s="1413"/>
      <c r="G1" s="8"/>
      <c r="H1" s="1419" t="s">
        <v>477</v>
      </c>
      <c r="I1" s="1419"/>
      <c r="J1" s="1419"/>
      <c r="K1" s="1419"/>
      <c r="L1" s="1419"/>
      <c r="M1" s="1419"/>
      <c r="N1" s="1419"/>
      <c r="O1" s="1419"/>
      <c r="P1" s="1419"/>
      <c r="Q1" s="1419"/>
      <c r="R1" s="1419"/>
      <c r="S1" s="1419"/>
    </row>
    <row r="2" spans="1:22">
      <c r="A2" s="1413"/>
      <c r="B2" s="1413"/>
      <c r="C2" s="1413"/>
      <c r="D2" s="1413"/>
      <c r="E2" s="1413"/>
      <c r="F2" s="1413"/>
      <c r="G2" s="8"/>
      <c r="H2" s="1423" t="s">
        <v>121</v>
      </c>
      <c r="I2" s="1424"/>
      <c r="J2" s="1425"/>
      <c r="K2" s="1429" t="s">
        <v>123</v>
      </c>
      <c r="L2" s="1430"/>
      <c r="M2" s="1430"/>
      <c r="N2" s="1431"/>
      <c r="O2" s="1420" t="s">
        <v>99</v>
      </c>
      <c r="P2" s="1421"/>
      <c r="Q2" s="1421"/>
      <c r="R2" s="1422"/>
      <c r="S2" s="1432" t="s">
        <v>130</v>
      </c>
    </row>
    <row r="3" spans="1:22" ht="14.5" customHeight="1">
      <c r="A3" s="1414" t="s">
        <v>489</v>
      </c>
      <c r="B3" s="1414"/>
      <c r="C3" s="1414"/>
      <c r="D3" s="1414"/>
      <c r="E3" s="1414"/>
      <c r="F3" s="1414"/>
      <c r="G3" s="13"/>
      <c r="H3" s="1426"/>
      <c r="I3" s="1427"/>
      <c r="J3" s="1428"/>
      <c r="K3" s="28" t="s">
        <v>124</v>
      </c>
      <c r="L3" s="28" t="s">
        <v>98</v>
      </c>
      <c r="M3" s="28" t="s">
        <v>467</v>
      </c>
      <c r="N3" s="28" t="s">
        <v>468</v>
      </c>
      <c r="O3" s="28" t="s">
        <v>124</v>
      </c>
      <c r="P3" s="28" t="s">
        <v>478</v>
      </c>
      <c r="Q3" s="28" t="s">
        <v>130</v>
      </c>
      <c r="R3" s="28" t="s">
        <v>473</v>
      </c>
      <c r="S3" s="1433"/>
      <c r="U3" s="30" t="s">
        <v>474</v>
      </c>
      <c r="V3" s="30" t="s">
        <v>475</v>
      </c>
    </row>
    <row r="4" spans="1:22" ht="29.25" customHeight="1">
      <c r="A4" s="1414"/>
      <c r="B4" s="1414"/>
      <c r="C4" s="1414"/>
      <c r="D4" s="1414"/>
      <c r="E4" s="1414"/>
      <c r="F4" s="1414"/>
      <c r="G4" s="13"/>
      <c r="H4" s="1418" t="s">
        <v>490</v>
      </c>
      <c r="I4" s="1418"/>
      <c r="J4" s="1418"/>
      <c r="K4" s="29">
        <v>176.5</v>
      </c>
      <c r="L4" s="229">
        <v>6.8</v>
      </c>
      <c r="M4" s="229">
        <v>0.15</v>
      </c>
      <c r="N4" s="229">
        <v>0.25</v>
      </c>
      <c r="O4" s="29">
        <f>+K4</f>
        <v>176.5</v>
      </c>
      <c r="P4" s="229">
        <v>2</v>
      </c>
      <c r="Q4" s="229">
        <f>+P4+P4</f>
        <v>4</v>
      </c>
      <c r="R4" s="229">
        <v>0.1</v>
      </c>
      <c r="S4" s="39">
        <f>+L4+Q4</f>
        <v>10.8</v>
      </c>
      <c r="U4" s="28">
        <v>55</v>
      </c>
      <c r="V4" s="28">
        <v>3</v>
      </c>
    </row>
    <row r="5" spans="1:22" ht="30.65" customHeight="1">
      <c r="A5" s="22" t="s">
        <v>1</v>
      </c>
      <c r="B5" s="22" t="s">
        <v>2</v>
      </c>
      <c r="C5" s="22" t="s">
        <v>3</v>
      </c>
      <c r="D5" s="22" t="s">
        <v>4</v>
      </c>
      <c r="E5" s="1" t="s">
        <v>105</v>
      </c>
      <c r="F5" s="23" t="s">
        <v>104</v>
      </c>
      <c r="G5" s="15"/>
      <c r="H5" s="11"/>
      <c r="I5" s="11"/>
      <c r="J5" s="11"/>
      <c r="K5" s="11"/>
      <c r="L5" s="11"/>
      <c r="M5" s="11"/>
      <c r="N5" s="11"/>
      <c r="O5" s="11"/>
      <c r="P5" s="11"/>
      <c r="Q5" s="11"/>
    </row>
    <row r="6" spans="1:22">
      <c r="A6" s="46">
        <v>1</v>
      </c>
      <c r="B6" s="1406" t="s">
        <v>5</v>
      </c>
      <c r="C6" s="1406"/>
      <c r="D6" s="1406"/>
      <c r="E6" s="1406"/>
      <c r="F6" s="1406"/>
      <c r="G6" s="9"/>
      <c r="H6" s="11"/>
      <c r="I6" s="11"/>
      <c r="J6" s="11"/>
      <c r="K6" s="11"/>
      <c r="L6" s="11"/>
      <c r="M6" s="11"/>
      <c r="N6" s="11"/>
      <c r="O6" s="11"/>
      <c r="P6" s="11"/>
      <c r="Q6" s="11"/>
    </row>
    <row r="7" spans="1:22" ht="29.25" customHeight="1">
      <c r="A7" s="2" t="s">
        <v>6</v>
      </c>
      <c r="B7" s="5" t="str">
        <f>+APUS!C82</f>
        <v>Localización y replanteo para pavimentación de vías (3 líneas, 3 instancias)</v>
      </c>
      <c r="C7" s="2" t="s">
        <v>8</v>
      </c>
      <c r="D7" s="40">
        <f>+(K4*S4)</f>
        <v>1906.2</v>
      </c>
      <c r="E7" s="66">
        <f>+APUS!F82</f>
        <v>0</v>
      </c>
      <c r="F7" s="24">
        <f>D7*E7</f>
        <v>0</v>
      </c>
      <c r="G7" s="16"/>
      <c r="H7" s="1415" t="s">
        <v>476</v>
      </c>
      <c r="I7" s="1416"/>
      <c r="J7" s="1416"/>
      <c r="K7" s="1416"/>
      <c r="L7" s="1417"/>
    </row>
    <row r="8" spans="1:22" ht="39.75" customHeight="1">
      <c r="A8" s="2" t="s">
        <v>9</v>
      </c>
      <c r="B8" s="5" t="str">
        <f>+APUS!C90</f>
        <v>Valla de identificación de obra área mayor a 4 m2, colocada en cerchas metálica, incluye mantenimiento durante la construcción</v>
      </c>
      <c r="C8" s="2" t="s">
        <v>8</v>
      </c>
      <c r="D8" s="40">
        <f>8*1</f>
        <v>8</v>
      </c>
      <c r="E8" s="66">
        <f>+APUS!F90</f>
        <v>0</v>
      </c>
      <c r="F8" s="24">
        <f t="shared" ref="F8:F11" si="0">D8*E8</f>
        <v>0</v>
      </c>
      <c r="G8" s="16"/>
      <c r="H8" s="27"/>
      <c r="I8" s="32" t="s">
        <v>97</v>
      </c>
      <c r="J8" s="32" t="s">
        <v>98</v>
      </c>
      <c r="K8" s="36" t="s">
        <v>128</v>
      </c>
      <c r="L8" s="36" t="s">
        <v>129</v>
      </c>
    </row>
    <row r="9" spans="1:22">
      <c r="A9" s="2" t="s">
        <v>11</v>
      </c>
      <c r="B9" s="3" t="s">
        <v>12</v>
      </c>
      <c r="C9" s="2" t="s">
        <v>13</v>
      </c>
      <c r="D9" s="40">
        <f>+(K4+L4)*2</f>
        <v>366.6</v>
      </c>
      <c r="E9" s="66">
        <f>+APUS!F98</f>
        <v>0</v>
      </c>
      <c r="F9" s="24">
        <f t="shared" si="0"/>
        <v>0</v>
      </c>
      <c r="G9" s="16"/>
      <c r="H9" s="31" t="s">
        <v>127</v>
      </c>
      <c r="I9" s="223">
        <f>K4</f>
        <v>176.5</v>
      </c>
      <c r="J9" s="224">
        <v>0.8</v>
      </c>
      <c r="K9" s="224">
        <v>2.5</v>
      </c>
      <c r="L9" s="225">
        <v>2</v>
      </c>
    </row>
    <row r="10" spans="1:22">
      <c r="A10" s="2" t="s">
        <v>14</v>
      </c>
      <c r="B10" s="3" t="s">
        <v>18</v>
      </c>
      <c r="C10" s="2" t="s">
        <v>8</v>
      </c>
      <c r="D10" s="40">
        <f>10*1</f>
        <v>10</v>
      </c>
      <c r="E10" s="66">
        <f>+APUS!F105</f>
        <v>0</v>
      </c>
      <c r="F10" s="24">
        <f t="shared" si="0"/>
        <v>0</v>
      </c>
      <c r="G10" s="16"/>
      <c r="H10" s="31" t="s">
        <v>100</v>
      </c>
      <c r="I10" s="223">
        <f>+I9*2</f>
        <v>353</v>
      </c>
      <c r="J10" s="224">
        <v>0.3</v>
      </c>
      <c r="K10" s="224">
        <v>1.2</v>
      </c>
      <c r="L10" s="224">
        <v>1</v>
      </c>
    </row>
    <row r="11" spans="1:22">
      <c r="A11" s="2" t="s">
        <v>17</v>
      </c>
      <c r="B11" s="3" t="s">
        <v>19</v>
      </c>
      <c r="C11" s="2" t="s">
        <v>8</v>
      </c>
      <c r="D11" s="40">
        <f>+(K4*(L4+2))</f>
        <v>1553.2</v>
      </c>
      <c r="E11" s="66">
        <f>+APUS!F179</f>
        <v>0</v>
      </c>
      <c r="F11" s="24">
        <f t="shared" si="0"/>
        <v>0</v>
      </c>
      <c r="G11" s="16"/>
      <c r="H11" s="31" t="s">
        <v>101</v>
      </c>
      <c r="I11" s="223">
        <f>+I9</f>
        <v>176.5</v>
      </c>
      <c r="J11" s="230">
        <f>L4</f>
        <v>6.8</v>
      </c>
      <c r="K11" s="224">
        <v>0.4</v>
      </c>
      <c r="L11" s="224"/>
    </row>
    <row r="12" spans="1:22">
      <c r="A12" s="46">
        <v>2</v>
      </c>
      <c r="B12" s="1406" t="s">
        <v>20</v>
      </c>
      <c r="C12" s="1406"/>
      <c r="D12" s="1406"/>
      <c r="E12" s="1406"/>
      <c r="F12" s="1406"/>
      <c r="G12" s="16"/>
      <c r="H12" s="31" t="s">
        <v>102</v>
      </c>
      <c r="I12" s="223">
        <f>+I9</f>
        <v>176.5</v>
      </c>
      <c r="J12" s="230">
        <f>+Q4</f>
        <v>4</v>
      </c>
      <c r="K12" s="224">
        <v>0.1</v>
      </c>
      <c r="L12" s="224"/>
    </row>
    <row r="13" spans="1:22">
      <c r="A13" s="2" t="s">
        <v>21</v>
      </c>
      <c r="B13" s="7" t="s">
        <v>131</v>
      </c>
      <c r="C13" s="2" t="s">
        <v>8</v>
      </c>
      <c r="D13" s="40">
        <f>+(K4*L4)</f>
        <v>1200.2</v>
      </c>
      <c r="E13" s="66">
        <f>+APUS!F271</f>
        <v>0</v>
      </c>
      <c r="F13" s="24">
        <f t="shared" ref="F13:F17" si="1">D13*E13</f>
        <v>0</v>
      </c>
      <c r="G13" s="9"/>
    </row>
    <row r="14" spans="1:22">
      <c r="A14" s="2" t="s">
        <v>134</v>
      </c>
      <c r="B14" s="3" t="s">
        <v>22</v>
      </c>
      <c r="C14" s="2" t="s">
        <v>8</v>
      </c>
      <c r="D14" s="40">
        <f>(O4*Q4)</f>
        <v>706</v>
      </c>
      <c r="E14" s="66">
        <f>+APUS!F278</f>
        <v>0</v>
      </c>
      <c r="F14" s="24">
        <f t="shared" si="1"/>
        <v>0</v>
      </c>
      <c r="G14" s="16"/>
      <c r="H14" s="11"/>
      <c r="I14" s="11"/>
      <c r="J14" s="11"/>
      <c r="K14" s="11"/>
      <c r="L14" s="11"/>
      <c r="M14" s="11"/>
      <c r="N14" s="11"/>
      <c r="O14" s="11"/>
      <c r="P14" s="11"/>
      <c r="Q14" s="11"/>
    </row>
    <row r="15" spans="1:22">
      <c r="A15" s="2" t="s">
        <v>135</v>
      </c>
      <c r="B15" s="3" t="s">
        <v>23</v>
      </c>
      <c r="C15" s="2" t="s">
        <v>13</v>
      </c>
      <c r="D15" s="40">
        <f>(O4*2)</f>
        <v>353</v>
      </c>
      <c r="E15" s="66" t="e">
        <f>+APUS!#REF!</f>
        <v>#REF!</v>
      </c>
      <c r="F15" s="24" t="e">
        <f t="shared" si="1"/>
        <v>#REF!</v>
      </c>
      <c r="G15" s="16"/>
      <c r="H15" s="11"/>
      <c r="I15" s="11"/>
      <c r="J15" s="11"/>
      <c r="K15" s="11"/>
      <c r="L15" s="11"/>
      <c r="M15" s="11"/>
      <c r="N15" s="11"/>
      <c r="O15" s="11"/>
      <c r="P15" s="11"/>
      <c r="Q15" s="11"/>
    </row>
    <row r="16" spans="1:22">
      <c r="A16" s="2" t="s">
        <v>136</v>
      </c>
      <c r="B16" s="17" t="s">
        <v>84</v>
      </c>
      <c r="C16" s="2" t="s">
        <v>85</v>
      </c>
      <c r="D16" s="40">
        <f>V4</f>
        <v>3</v>
      </c>
      <c r="E16" s="66">
        <f>+APUS!F434</f>
        <v>0</v>
      </c>
      <c r="F16" s="24">
        <f t="shared" si="1"/>
        <v>0</v>
      </c>
      <c r="G16" s="16"/>
      <c r="H16" s="11"/>
      <c r="I16" s="11"/>
      <c r="J16" s="11"/>
      <c r="K16" s="11"/>
      <c r="L16" s="11"/>
      <c r="M16" s="11"/>
      <c r="N16" s="11"/>
      <c r="O16" s="11"/>
      <c r="P16" s="11"/>
      <c r="Q16" s="11"/>
    </row>
    <row r="17" spans="1:17" ht="14.25" customHeight="1">
      <c r="A17" s="2" t="s">
        <v>137</v>
      </c>
      <c r="B17" s="17" t="s">
        <v>86</v>
      </c>
      <c r="C17" s="2" t="s">
        <v>75</v>
      </c>
      <c r="D17" s="40">
        <f>+D16*3</f>
        <v>9</v>
      </c>
      <c r="E17" s="66">
        <f>+APUS!F439</f>
        <v>0</v>
      </c>
      <c r="F17" s="24">
        <f t="shared" si="1"/>
        <v>0</v>
      </c>
      <c r="G17" s="16"/>
      <c r="H17" s="11"/>
      <c r="I17" s="11"/>
      <c r="J17" s="11"/>
      <c r="K17" s="11"/>
      <c r="L17" s="11"/>
      <c r="M17" s="11"/>
      <c r="N17" s="11"/>
      <c r="O17" s="11"/>
      <c r="P17" s="11"/>
      <c r="Q17" s="11"/>
    </row>
    <row r="18" spans="1:17">
      <c r="A18" s="46">
        <v>3</v>
      </c>
      <c r="B18" s="1406" t="s">
        <v>24</v>
      </c>
      <c r="C18" s="1406"/>
      <c r="D18" s="1406"/>
      <c r="E18" s="1406"/>
      <c r="F18" s="1406"/>
      <c r="G18" s="16"/>
      <c r="H18" s="11"/>
      <c r="I18" s="11"/>
      <c r="J18" s="11"/>
      <c r="K18" s="11"/>
      <c r="L18" s="11"/>
      <c r="M18" s="11"/>
      <c r="N18" s="11"/>
      <c r="O18" s="11"/>
      <c r="P18" s="11"/>
      <c r="Q18" s="11"/>
    </row>
    <row r="19" spans="1:17">
      <c r="A19" s="2">
        <v>3.1</v>
      </c>
      <c r="B19" s="3" t="s">
        <v>25</v>
      </c>
      <c r="C19" s="2" t="s">
        <v>26</v>
      </c>
      <c r="D19" s="40">
        <f>+((I9*J9*K9)+(I10*J10*K10)+(I11*J11*K11)+(I12*J12*K12))*1.3</f>
        <v>1339.9880000000001</v>
      </c>
      <c r="E19" s="66">
        <f>+APUS!F451</f>
        <v>0</v>
      </c>
      <c r="F19" s="24">
        <f>D19*E19</f>
        <v>0</v>
      </c>
      <c r="G19" s="9"/>
      <c r="H19" s="11"/>
      <c r="I19" s="11"/>
      <c r="J19" s="11"/>
      <c r="K19" s="11"/>
      <c r="L19" s="11"/>
      <c r="M19" s="11"/>
      <c r="N19" s="11"/>
      <c r="O19" s="11"/>
      <c r="P19" s="11"/>
      <c r="Q19" s="11"/>
    </row>
    <row r="20" spans="1:17">
      <c r="A20" s="46">
        <v>4</v>
      </c>
      <c r="B20" s="1406" t="s">
        <v>27</v>
      </c>
      <c r="C20" s="1406"/>
      <c r="D20" s="1406"/>
      <c r="E20" s="1406"/>
      <c r="F20" s="1406"/>
      <c r="G20" s="16"/>
      <c r="H20" s="11"/>
      <c r="I20" s="11"/>
      <c r="J20" s="11"/>
      <c r="K20" s="11"/>
      <c r="L20" s="11"/>
      <c r="M20" s="11"/>
      <c r="N20" s="11"/>
      <c r="O20" s="11"/>
      <c r="P20" s="11"/>
      <c r="Q20" s="11"/>
    </row>
    <row r="21" spans="1:17">
      <c r="A21" s="2" t="s">
        <v>28</v>
      </c>
      <c r="B21" s="3" t="s">
        <v>29</v>
      </c>
      <c r="C21" s="2" t="s">
        <v>26</v>
      </c>
      <c r="D21" s="40">
        <f>+(I9*J9*L9)+(I10*J10*L10)</f>
        <v>388.3</v>
      </c>
      <c r="E21" s="66">
        <f>+APUS!F536</f>
        <v>0</v>
      </c>
      <c r="F21" s="24">
        <f t="shared" ref="F21:F26" si="2">D21*E21</f>
        <v>0</v>
      </c>
      <c r="G21" s="9"/>
      <c r="H21" s="11"/>
      <c r="I21" s="11"/>
      <c r="J21" s="11"/>
      <c r="K21" s="11"/>
      <c r="L21" s="11"/>
      <c r="M21" s="11"/>
      <c r="N21" s="11"/>
      <c r="O21" s="11"/>
      <c r="P21" s="11"/>
      <c r="Q21" s="11"/>
    </row>
    <row r="22" spans="1:17">
      <c r="A22" s="2" t="s">
        <v>30</v>
      </c>
      <c r="B22" s="3" t="s">
        <v>31</v>
      </c>
      <c r="C22" s="2" t="s">
        <v>26</v>
      </c>
      <c r="D22" s="40">
        <f>+(O4*Q4*R4)</f>
        <v>70.600000000000009</v>
      </c>
      <c r="E22" s="66">
        <f>+APUS!F542</f>
        <v>0</v>
      </c>
      <c r="F22" s="24">
        <f t="shared" si="2"/>
        <v>0</v>
      </c>
      <c r="G22" s="16"/>
      <c r="H22" s="11"/>
      <c r="I22" s="11"/>
      <c r="J22" s="11"/>
      <c r="K22" s="11"/>
      <c r="L22" s="11"/>
      <c r="M22" s="11"/>
      <c r="N22" s="11"/>
      <c r="O22" s="11"/>
      <c r="P22" s="11"/>
      <c r="Q22" s="11"/>
    </row>
    <row r="23" spans="1:17">
      <c r="A23" s="2" t="s">
        <v>32</v>
      </c>
      <c r="B23" s="5" t="str">
        <f>+APUS!C550</f>
        <v>Sub-base granular</v>
      </c>
      <c r="C23" s="2" t="s">
        <v>26</v>
      </c>
      <c r="D23" s="40">
        <f>(K4*L4*N4)</f>
        <v>300.05</v>
      </c>
      <c r="E23" s="66">
        <f>+APUS!F550</f>
        <v>0</v>
      </c>
      <c r="F23" s="24">
        <f t="shared" si="2"/>
        <v>0</v>
      </c>
      <c r="G23" s="16"/>
      <c r="H23" s="11"/>
      <c r="I23" s="11"/>
      <c r="J23" s="11"/>
      <c r="K23" s="11"/>
      <c r="L23" s="11"/>
      <c r="M23" s="11"/>
      <c r="N23" s="11"/>
      <c r="O23" s="11"/>
      <c r="P23" s="11"/>
      <c r="Q23" s="11"/>
    </row>
    <row r="24" spans="1:17">
      <c r="A24" s="2" t="s">
        <v>139</v>
      </c>
      <c r="B24" s="75" t="e">
        <f>+APUS!#REF!</f>
        <v>#REF!</v>
      </c>
      <c r="C24" s="28" t="s">
        <v>26</v>
      </c>
      <c r="D24" s="40">
        <f>(K4*L4*M4)</f>
        <v>180.03</v>
      </c>
      <c r="E24" s="66" t="e">
        <f>+APUS!#REF!</f>
        <v>#REF!</v>
      </c>
      <c r="F24" s="24" t="e">
        <f t="shared" si="2"/>
        <v>#REF!</v>
      </c>
      <c r="G24" s="16"/>
      <c r="H24" s="11"/>
      <c r="I24" s="11"/>
      <c r="J24" s="11"/>
      <c r="K24" s="11"/>
      <c r="L24" s="11"/>
      <c r="M24" s="11"/>
      <c r="N24" s="11"/>
      <c r="O24" s="11"/>
      <c r="P24" s="11"/>
      <c r="Q24" s="11"/>
    </row>
    <row r="25" spans="1:17">
      <c r="A25" s="2" t="s">
        <v>34</v>
      </c>
      <c r="B25" s="3" t="s">
        <v>35</v>
      </c>
      <c r="C25" s="2" t="s">
        <v>36</v>
      </c>
      <c r="D25" s="40">
        <f>+D22*21</f>
        <v>1482.6000000000001</v>
      </c>
      <c r="E25" s="66">
        <f>+APUS!F600</f>
        <v>0</v>
      </c>
      <c r="F25" s="24">
        <f t="shared" si="2"/>
        <v>0</v>
      </c>
      <c r="G25" s="16"/>
      <c r="H25" s="11"/>
      <c r="I25" s="11"/>
      <c r="J25" s="11"/>
      <c r="K25" s="11"/>
      <c r="L25" s="11"/>
      <c r="M25" s="11"/>
      <c r="N25" s="11"/>
      <c r="O25" s="11"/>
      <c r="P25" s="11"/>
      <c r="Q25" s="11"/>
    </row>
    <row r="26" spans="1:17">
      <c r="A26" s="2" t="s">
        <v>472</v>
      </c>
      <c r="B26" s="3" t="s">
        <v>37</v>
      </c>
      <c r="C26" s="2" t="s">
        <v>26</v>
      </c>
      <c r="D26" s="40">
        <f>+(I9*J9*0.1)+(I10*J10*0.1)</f>
        <v>24.71</v>
      </c>
      <c r="E26" s="66">
        <f>+APUS!F603</f>
        <v>0</v>
      </c>
      <c r="F26" s="24">
        <f t="shared" si="2"/>
        <v>0</v>
      </c>
      <c r="G26" s="16"/>
      <c r="H26" s="11"/>
      <c r="I26" s="11"/>
      <c r="J26" s="11"/>
      <c r="K26" s="11"/>
      <c r="L26" s="11"/>
      <c r="M26" s="11"/>
      <c r="N26" s="11"/>
      <c r="O26" s="11"/>
      <c r="P26" s="11"/>
      <c r="Q26" s="11"/>
    </row>
    <row r="27" spans="1:17">
      <c r="A27" s="46">
        <v>5</v>
      </c>
      <c r="B27" s="1407" t="s">
        <v>38</v>
      </c>
      <c r="C27" s="1407"/>
      <c r="D27" s="1407"/>
      <c r="E27" s="1407"/>
      <c r="F27" s="1407"/>
      <c r="G27" s="16"/>
      <c r="H27" s="11"/>
      <c r="I27" s="11"/>
      <c r="J27" s="11"/>
      <c r="K27" s="11"/>
      <c r="L27" s="11"/>
      <c r="M27" s="11"/>
      <c r="N27" s="11"/>
      <c r="O27" s="11"/>
      <c r="P27" s="11"/>
      <c r="Q27" s="11"/>
    </row>
    <row r="28" spans="1:17" ht="25">
      <c r="A28" s="2" t="s">
        <v>39</v>
      </c>
      <c r="B28" s="3" t="s">
        <v>40</v>
      </c>
      <c r="C28" s="2" t="s">
        <v>13</v>
      </c>
      <c r="D28" s="40">
        <f>+(U4)*6</f>
        <v>330</v>
      </c>
      <c r="E28" s="66" t="e">
        <f>+APUS!#REF!</f>
        <v>#REF!</v>
      </c>
      <c r="F28" s="24" t="e">
        <f t="shared" ref="F28:F36" si="3">D28*E28</f>
        <v>#REF!</v>
      </c>
      <c r="G28" s="228"/>
      <c r="H28" s="11"/>
      <c r="I28" s="11"/>
      <c r="J28" s="11"/>
      <c r="K28" s="11"/>
      <c r="L28" s="11"/>
      <c r="M28" s="11"/>
      <c r="N28" s="11"/>
      <c r="O28" s="11"/>
      <c r="P28" s="11"/>
      <c r="Q28" s="11"/>
    </row>
    <row r="29" spans="1:17" ht="25">
      <c r="A29" s="2" t="s">
        <v>41</v>
      </c>
      <c r="B29" s="3" t="s">
        <v>42</v>
      </c>
      <c r="C29" s="2" t="s">
        <v>13</v>
      </c>
      <c r="D29" s="40">
        <f>+I9+6</f>
        <v>182.5</v>
      </c>
      <c r="E29" s="66">
        <f>+APUS!F731</f>
        <v>0</v>
      </c>
      <c r="F29" s="24">
        <f t="shared" si="3"/>
        <v>0</v>
      </c>
      <c r="G29" s="228"/>
      <c r="H29" s="11"/>
      <c r="I29" s="11"/>
      <c r="J29" s="11"/>
      <c r="K29" s="11"/>
      <c r="L29" s="11"/>
      <c r="M29" s="11"/>
      <c r="N29" s="11"/>
      <c r="O29" s="11"/>
      <c r="P29" s="11"/>
      <c r="Q29" s="11"/>
    </row>
    <row r="30" spans="1:17">
      <c r="A30" s="2" t="s">
        <v>140</v>
      </c>
      <c r="B30" s="3" t="s">
        <v>43</v>
      </c>
      <c r="C30" s="2" t="s">
        <v>3</v>
      </c>
      <c r="D30" s="40">
        <f>U4</f>
        <v>55</v>
      </c>
      <c r="E30" s="66">
        <f>+APUS!F737</f>
        <v>0</v>
      </c>
      <c r="F30" s="24">
        <f t="shared" si="3"/>
        <v>0</v>
      </c>
      <c r="G30" s="228"/>
      <c r="H30" s="11"/>
      <c r="I30" s="11"/>
      <c r="J30" s="11"/>
      <c r="K30" s="11"/>
      <c r="L30" s="11"/>
      <c r="M30" s="11"/>
      <c r="N30" s="11"/>
      <c r="O30" s="11"/>
      <c r="P30" s="11"/>
      <c r="Q30" s="11"/>
    </row>
    <row r="31" spans="1:17" ht="25.5" customHeight="1">
      <c r="A31" s="2" t="s">
        <v>44</v>
      </c>
      <c r="B31" s="3" t="s">
        <v>45</v>
      </c>
      <c r="C31" s="2" t="s">
        <v>3</v>
      </c>
      <c r="D31" s="40">
        <f>V4</f>
        <v>3</v>
      </c>
      <c r="E31" s="66">
        <f>+APUS!F742</f>
        <v>0</v>
      </c>
      <c r="F31" s="24">
        <f t="shared" si="3"/>
        <v>0</v>
      </c>
      <c r="G31" s="228"/>
      <c r="H31" s="11"/>
      <c r="I31" s="11"/>
      <c r="J31" s="11"/>
      <c r="K31" s="11"/>
      <c r="L31" s="11"/>
      <c r="M31" s="11"/>
      <c r="N31" s="11"/>
      <c r="O31" s="11"/>
      <c r="P31" s="11"/>
      <c r="Q31" s="11"/>
    </row>
    <row r="32" spans="1:17" ht="25.5" customHeight="1">
      <c r="A32" s="2" t="s">
        <v>46</v>
      </c>
      <c r="B32" s="3" t="s">
        <v>47</v>
      </c>
      <c r="C32" s="2" t="s">
        <v>13</v>
      </c>
      <c r="D32" s="40">
        <f>+D17</f>
        <v>9</v>
      </c>
      <c r="E32" s="66" t="e">
        <f>+APUS!#REF!</f>
        <v>#REF!</v>
      </c>
      <c r="F32" s="24" t="e">
        <f t="shared" si="3"/>
        <v>#REF!</v>
      </c>
      <c r="G32" s="228"/>
      <c r="H32" s="11"/>
      <c r="I32" s="11"/>
      <c r="J32" s="11"/>
      <c r="K32" s="11"/>
      <c r="L32" s="11"/>
      <c r="M32" s="11"/>
      <c r="N32" s="11"/>
      <c r="O32" s="11"/>
      <c r="P32" s="11"/>
      <c r="Q32" s="11"/>
    </row>
    <row r="33" spans="1:17" ht="29.25" customHeight="1">
      <c r="A33" s="2" t="s">
        <v>48</v>
      </c>
      <c r="B33" s="3" t="s">
        <v>49</v>
      </c>
      <c r="C33" s="2" t="s">
        <v>3</v>
      </c>
      <c r="D33" s="40">
        <f>+D31</f>
        <v>3</v>
      </c>
      <c r="E33" s="66" t="e">
        <f>+APUS!#REF!</f>
        <v>#REF!</v>
      </c>
      <c r="F33" s="24" t="e">
        <f t="shared" si="3"/>
        <v>#REF!</v>
      </c>
      <c r="G33" s="16"/>
      <c r="H33" s="11"/>
      <c r="I33" s="11"/>
      <c r="J33" s="11"/>
      <c r="K33" s="11"/>
      <c r="L33" s="11"/>
      <c r="M33" s="11"/>
      <c r="N33" s="11"/>
      <c r="O33" s="11"/>
      <c r="P33" s="11"/>
      <c r="Q33" s="11"/>
    </row>
    <row r="34" spans="1:17">
      <c r="A34" s="2" t="s">
        <v>50</v>
      </c>
      <c r="B34" s="5" t="e">
        <f>+APUS!#REF!</f>
        <v>#REF!</v>
      </c>
      <c r="C34" s="2" t="s">
        <v>13</v>
      </c>
      <c r="D34" s="40">
        <f>+D28+D29</f>
        <v>512.5</v>
      </c>
      <c r="E34" s="66" t="e">
        <f>+APUS!#REF!</f>
        <v>#REF!</v>
      </c>
      <c r="F34" s="24" t="e">
        <f t="shared" si="3"/>
        <v>#REF!</v>
      </c>
      <c r="G34" s="16"/>
      <c r="H34" s="11"/>
      <c r="I34" s="11"/>
      <c r="J34" s="11"/>
      <c r="K34" s="11"/>
      <c r="L34" s="11"/>
      <c r="M34" s="11"/>
      <c r="N34" s="11"/>
      <c r="O34" s="11"/>
      <c r="P34" s="11"/>
      <c r="Q34" s="11"/>
    </row>
    <row r="35" spans="1:17">
      <c r="A35" s="2" t="s">
        <v>52</v>
      </c>
      <c r="B35" s="5" t="s">
        <v>53</v>
      </c>
      <c r="C35" s="2" t="s">
        <v>3</v>
      </c>
      <c r="D35" s="40">
        <f>+D31</f>
        <v>3</v>
      </c>
      <c r="E35" s="66" t="e">
        <f>+APUS!#REF!</f>
        <v>#REF!</v>
      </c>
      <c r="F35" s="24" t="e">
        <f t="shared" si="3"/>
        <v>#REF!</v>
      </c>
      <c r="G35" s="16"/>
      <c r="H35" s="20"/>
      <c r="I35" s="11"/>
      <c r="J35" s="11"/>
      <c r="K35" s="11"/>
      <c r="L35" s="11"/>
      <c r="M35" s="11"/>
      <c r="N35" s="11"/>
      <c r="O35" s="11"/>
      <c r="P35" s="11"/>
      <c r="Q35" s="11"/>
    </row>
    <row r="36" spans="1:17">
      <c r="A36" s="2" t="s">
        <v>54</v>
      </c>
      <c r="B36" s="3" t="s">
        <v>55</v>
      </c>
      <c r="C36" s="2" t="s">
        <v>13</v>
      </c>
      <c r="D36" s="40">
        <f>+D34</f>
        <v>512.5</v>
      </c>
      <c r="E36" s="66" t="e">
        <f>+APUS!#REF!</f>
        <v>#REF!</v>
      </c>
      <c r="F36" s="24" t="e">
        <f t="shared" si="3"/>
        <v>#REF!</v>
      </c>
      <c r="G36" s="16"/>
      <c r="H36" s="20"/>
      <c r="I36" s="11"/>
      <c r="J36" s="11"/>
      <c r="K36" s="11"/>
      <c r="L36" s="11"/>
      <c r="M36" s="11"/>
      <c r="N36" s="11"/>
      <c r="O36" s="11"/>
    </row>
    <row r="37" spans="1:17">
      <c r="A37" s="46">
        <v>6</v>
      </c>
      <c r="B37" s="1406" t="s">
        <v>56</v>
      </c>
      <c r="C37" s="1406"/>
      <c r="D37" s="1406"/>
      <c r="E37" s="1406"/>
      <c r="F37" s="1406"/>
      <c r="G37" s="16"/>
    </row>
    <row r="38" spans="1:17" ht="25">
      <c r="A38" s="2" t="s">
        <v>57</v>
      </c>
      <c r="B38" s="3" t="s">
        <v>58</v>
      </c>
      <c r="C38" s="2" t="s">
        <v>3</v>
      </c>
      <c r="D38" s="40">
        <f>U4</f>
        <v>55</v>
      </c>
      <c r="E38" s="66">
        <f>+APUS!F1143</f>
        <v>0</v>
      </c>
      <c r="F38" s="24">
        <f>D38*E38</f>
        <v>0</v>
      </c>
      <c r="G38" s="9"/>
    </row>
    <row r="39" spans="1:17" ht="25">
      <c r="A39" s="2" t="s">
        <v>59</v>
      </c>
      <c r="B39" s="3" t="s">
        <v>88</v>
      </c>
      <c r="C39" s="2" t="s">
        <v>3</v>
      </c>
      <c r="D39" s="40">
        <f>4*1</f>
        <v>4</v>
      </c>
      <c r="E39" s="66">
        <f>+APUS!F1155</f>
        <v>0</v>
      </c>
      <c r="F39" s="24">
        <f>D39*E39</f>
        <v>0</v>
      </c>
      <c r="G39" s="16"/>
    </row>
    <row r="40" spans="1:17">
      <c r="A40" s="46">
        <v>7</v>
      </c>
      <c r="B40" s="1406" t="s">
        <v>60</v>
      </c>
      <c r="C40" s="1406"/>
      <c r="D40" s="1406"/>
      <c r="E40" s="1406"/>
      <c r="F40" s="1406"/>
      <c r="G40" s="16"/>
    </row>
    <row r="41" spans="1:17">
      <c r="A41" s="2" t="s">
        <v>61</v>
      </c>
      <c r="B41" s="3" t="s">
        <v>62</v>
      </c>
      <c r="C41" s="2" t="s">
        <v>63</v>
      </c>
      <c r="D41" s="50">
        <f>750*D31</f>
        <v>2250</v>
      </c>
      <c r="E41" s="66">
        <f>+APUS!F1235</f>
        <v>0</v>
      </c>
      <c r="F41" s="24">
        <f>D41*E41</f>
        <v>0</v>
      </c>
      <c r="G41" s="9"/>
    </row>
    <row r="42" spans="1:17">
      <c r="A42" s="46">
        <v>8</v>
      </c>
      <c r="B42" s="1406" t="s">
        <v>64</v>
      </c>
      <c r="C42" s="1406"/>
      <c r="D42" s="1406"/>
      <c r="E42" s="1406"/>
      <c r="F42" s="1406"/>
      <c r="G42" s="16"/>
    </row>
    <row r="43" spans="1:17">
      <c r="A43" s="2" t="s">
        <v>65</v>
      </c>
      <c r="B43" s="5" t="s">
        <v>66</v>
      </c>
      <c r="C43" s="2" t="s">
        <v>3</v>
      </c>
      <c r="D43" s="40">
        <f>+D38</f>
        <v>55</v>
      </c>
      <c r="E43" s="66">
        <f>+APUS!F1243</f>
        <v>0</v>
      </c>
      <c r="F43" s="24">
        <f>D43*E43</f>
        <v>0</v>
      </c>
      <c r="G43" s="9"/>
    </row>
    <row r="44" spans="1:17">
      <c r="A44" s="2" t="s">
        <v>90</v>
      </c>
      <c r="B44" s="5" t="str">
        <f>+APUS!C1254</f>
        <v>Tubería PVC unión platino de 3"</v>
      </c>
      <c r="C44" s="2" t="s">
        <v>13</v>
      </c>
      <c r="D44" s="40">
        <f>+I10</f>
        <v>353</v>
      </c>
      <c r="E44" s="66">
        <f>+APUS!F1254</f>
        <v>0</v>
      </c>
      <c r="F44" s="24">
        <f>D44*E44</f>
        <v>0</v>
      </c>
      <c r="G44" s="16"/>
    </row>
    <row r="45" spans="1:17">
      <c r="A45" s="2" t="s">
        <v>141</v>
      </c>
      <c r="B45" s="25" t="s">
        <v>94</v>
      </c>
      <c r="C45" s="2" t="s">
        <v>93</v>
      </c>
      <c r="D45" s="40">
        <f>6*1</f>
        <v>6</v>
      </c>
      <c r="E45" s="66" t="e">
        <f>+APUS!#REF!</f>
        <v>#REF!</v>
      </c>
      <c r="F45" s="24" t="e">
        <f>E45*D45</f>
        <v>#REF!</v>
      </c>
      <c r="G45" s="16"/>
    </row>
    <row r="46" spans="1:17" ht="25">
      <c r="A46" s="28" t="s">
        <v>68</v>
      </c>
      <c r="B46" s="6" t="s">
        <v>69</v>
      </c>
      <c r="C46" s="28" t="s">
        <v>3</v>
      </c>
      <c r="D46" s="40">
        <f>+D43</f>
        <v>55</v>
      </c>
      <c r="E46" s="66">
        <f>+APUS!F1267</f>
        <v>0</v>
      </c>
      <c r="F46" s="24">
        <f>D46*E46</f>
        <v>0</v>
      </c>
      <c r="G46" s="16"/>
    </row>
    <row r="47" spans="1:17" ht="25">
      <c r="A47" s="206" t="s">
        <v>142</v>
      </c>
      <c r="B47" s="207" t="s">
        <v>89</v>
      </c>
      <c r="C47" s="206" t="s">
        <v>85</v>
      </c>
      <c r="D47" s="226">
        <v>1</v>
      </c>
      <c r="E47" s="208">
        <f>+APUS!F1272</f>
        <v>0</v>
      </c>
      <c r="F47" s="209">
        <f>D47*E47</f>
        <v>0</v>
      </c>
      <c r="G47" s="16"/>
    </row>
    <row r="48" spans="1:17">
      <c r="A48" s="46">
        <v>9</v>
      </c>
      <c r="B48" s="1406" t="s">
        <v>73</v>
      </c>
      <c r="C48" s="1406"/>
      <c r="D48" s="1406"/>
      <c r="E48" s="1406"/>
      <c r="F48" s="1406"/>
      <c r="G48" s="16"/>
    </row>
    <row r="49" spans="1:8" ht="31.5" customHeight="1">
      <c r="A49" s="2" t="s">
        <v>71</v>
      </c>
      <c r="B49" s="26" t="s">
        <v>91</v>
      </c>
      <c r="C49" s="2" t="s">
        <v>8</v>
      </c>
      <c r="D49" s="40">
        <f>+(K4*L4)</f>
        <v>1200.2</v>
      </c>
      <c r="E49" s="66">
        <f>+APUS!F1291</f>
        <v>0</v>
      </c>
      <c r="F49" s="24">
        <f>D49*E49</f>
        <v>0</v>
      </c>
      <c r="G49" s="9"/>
    </row>
    <row r="50" spans="1:8">
      <c r="A50" s="46">
        <v>10</v>
      </c>
      <c r="B50" s="1406" t="s">
        <v>76</v>
      </c>
      <c r="C50" s="1406"/>
      <c r="D50" s="1406"/>
      <c r="E50" s="1406"/>
      <c r="F50" s="1406"/>
      <c r="G50" s="16"/>
    </row>
    <row r="51" spans="1:8">
      <c r="A51" s="2" t="s">
        <v>74</v>
      </c>
      <c r="B51" s="75" t="str">
        <f>+APUS!C1308</f>
        <v>Anden en concreto de 20,7 Mpa (3000 PSI) e = 0,10 m</v>
      </c>
      <c r="C51" s="2" t="s">
        <v>8</v>
      </c>
      <c r="D51" s="40">
        <f>(O4*Q4)</f>
        <v>706</v>
      </c>
      <c r="E51" s="66">
        <f>+APUS!F1308</f>
        <v>0</v>
      </c>
      <c r="F51" s="24">
        <f>D51*E51</f>
        <v>0</v>
      </c>
      <c r="G51" s="9"/>
    </row>
    <row r="52" spans="1:8" ht="25">
      <c r="A52" s="2" t="s">
        <v>166</v>
      </c>
      <c r="B52" s="3" t="s">
        <v>79</v>
      </c>
      <c r="C52" s="2" t="s">
        <v>13</v>
      </c>
      <c r="D52" s="40">
        <f>+D15</f>
        <v>353</v>
      </c>
      <c r="E52" s="66">
        <f>+APUS!F1318</f>
        <v>0</v>
      </c>
      <c r="F52" s="24">
        <f>D52*E52</f>
        <v>0</v>
      </c>
      <c r="G52" s="16"/>
      <c r="H52" s="42"/>
    </row>
    <row r="53" spans="1:8" ht="18" customHeight="1">
      <c r="A53" s="46">
        <v>11</v>
      </c>
      <c r="B53" s="1407" t="s">
        <v>80</v>
      </c>
      <c r="C53" s="1407"/>
      <c r="D53" s="1407"/>
      <c r="E53" s="1407"/>
      <c r="F53" s="1407"/>
      <c r="G53" s="16"/>
    </row>
    <row r="54" spans="1:8" ht="25">
      <c r="A54" s="2" t="s">
        <v>77</v>
      </c>
      <c r="B54" s="26" t="str">
        <f>+APUS!C1348</f>
        <v>Señal vertical de transito tipo SP, SR de 75 x 75 con lámina retroreflectiva tipo diamante</v>
      </c>
      <c r="C54" s="2" t="s">
        <v>3</v>
      </c>
      <c r="D54" s="40">
        <f>3*1</f>
        <v>3</v>
      </c>
      <c r="E54" s="66">
        <f>+APUS!F1348</f>
        <v>0</v>
      </c>
      <c r="F54" s="24">
        <f>D54*E54</f>
        <v>0</v>
      </c>
      <c r="G54" s="10"/>
    </row>
    <row r="55" spans="1:8">
      <c r="A55" s="2" t="s">
        <v>78</v>
      </c>
      <c r="B55" s="3" t="s">
        <v>82</v>
      </c>
      <c r="C55" s="2" t="s">
        <v>3</v>
      </c>
      <c r="D55" s="40">
        <f>2*1</f>
        <v>2</v>
      </c>
      <c r="E55" s="66">
        <f>+APUS!F1356</f>
        <v>0</v>
      </c>
      <c r="F55" s="24">
        <f>D55*E55</f>
        <v>0</v>
      </c>
      <c r="G55" s="16"/>
    </row>
    <row r="56" spans="1:8">
      <c r="A56" s="2" t="s">
        <v>480</v>
      </c>
      <c r="B56" s="5" t="str">
        <f>+APUS!C1361</f>
        <v>Líneas de demarcación vial pintura en frío</v>
      </c>
      <c r="C56" s="2" t="s">
        <v>13</v>
      </c>
      <c r="D56" s="40">
        <f>+K4*3</f>
        <v>529.5</v>
      </c>
      <c r="E56" s="66">
        <f>+APUS!F1361</f>
        <v>0</v>
      </c>
      <c r="F56" s="24">
        <f>D56*E56</f>
        <v>0</v>
      </c>
      <c r="G56" s="16"/>
    </row>
    <row r="57" spans="1:8">
      <c r="A57" s="45"/>
      <c r="B57" s="1403" t="s">
        <v>132</v>
      </c>
      <c r="C57" s="1404"/>
      <c r="D57" s="1404"/>
      <c r="E57" s="1405"/>
      <c r="F57" s="47" t="e">
        <f>SUM(F6:F56)</f>
        <v>#REF!</v>
      </c>
      <c r="G57" s="16"/>
    </row>
    <row r="58" spans="1:8">
      <c r="A58" s="2"/>
      <c r="B58" s="1402" t="s">
        <v>180</v>
      </c>
      <c r="C58" s="1402"/>
      <c r="D58" s="1402"/>
      <c r="E58" s="43">
        <v>0.27500000000000002</v>
      </c>
      <c r="F58" s="24" t="e">
        <f>F57*E58</f>
        <v>#REF!</v>
      </c>
      <c r="G58" s="16"/>
    </row>
    <row r="59" spans="1:8" ht="21.75" customHeight="1">
      <c r="A59" s="2"/>
      <c r="B59" s="1402" t="s">
        <v>87</v>
      </c>
      <c r="C59" s="1402"/>
      <c r="D59" s="1402"/>
      <c r="E59" s="44">
        <v>0.05</v>
      </c>
      <c r="F59" s="24" t="e">
        <f>F57*E59</f>
        <v>#REF!</v>
      </c>
      <c r="G59" s="16"/>
    </row>
    <row r="60" spans="1:8" ht="21.75" customHeight="1">
      <c r="A60" s="45"/>
      <c r="B60" s="1403" t="s">
        <v>108</v>
      </c>
      <c r="C60" s="1404"/>
      <c r="D60" s="1404"/>
      <c r="E60" s="1405"/>
      <c r="F60" s="47" t="e">
        <f>SUM(F57:F59)</f>
        <v>#REF!</v>
      </c>
      <c r="G60" s="16"/>
    </row>
    <row r="61" spans="1:8" ht="21.75" customHeight="1">
      <c r="G61" s="16"/>
    </row>
    <row r="62" spans="1:8" ht="21.75" customHeight="1">
      <c r="A62" s="1400" t="s">
        <v>107</v>
      </c>
      <c r="B62" s="1400"/>
      <c r="C62" s="1400"/>
      <c r="D62" s="1400"/>
      <c r="E62" s="48">
        <v>0.08</v>
      </c>
      <c r="F62" s="49" t="e">
        <f>F60*E62</f>
        <v>#REF!</v>
      </c>
    </row>
    <row r="63" spans="1:8" ht="15.75" customHeight="1"/>
    <row r="64" spans="1:8" ht="17.5" customHeight="1">
      <c r="A64" s="1401" t="s">
        <v>109</v>
      </c>
      <c r="B64" s="1401"/>
      <c r="C64" s="1401"/>
      <c r="D64" s="1401"/>
      <c r="E64" s="1401"/>
      <c r="F64" s="41" t="e">
        <f>F60+F62</f>
        <v>#REF!</v>
      </c>
    </row>
    <row r="65" spans="1:6" ht="14.25" customHeight="1"/>
    <row r="66" spans="1:6" ht="17.5" customHeight="1"/>
    <row r="68" spans="1:6" ht="14.5">
      <c r="A68" s="21" t="s">
        <v>112</v>
      </c>
      <c r="B68" s="21" t="s">
        <v>111</v>
      </c>
      <c r="F68" s="231"/>
    </row>
    <row r="69" spans="1:6" ht="14.5">
      <c r="B69" s="21" t="s">
        <v>110</v>
      </c>
    </row>
  </sheetData>
  <mergeCells count="26">
    <mergeCell ref="A64:E64"/>
    <mergeCell ref="B37:F37"/>
    <mergeCell ref="B40:F40"/>
    <mergeCell ref="B42:F42"/>
    <mergeCell ref="B48:F48"/>
    <mergeCell ref="B50:F50"/>
    <mergeCell ref="B53:F53"/>
    <mergeCell ref="B57:E57"/>
    <mergeCell ref="B58:D58"/>
    <mergeCell ref="B59:D59"/>
    <mergeCell ref="B60:E60"/>
    <mergeCell ref="A62:D62"/>
    <mergeCell ref="B27:F27"/>
    <mergeCell ref="A1:F2"/>
    <mergeCell ref="H1:S1"/>
    <mergeCell ref="H2:J3"/>
    <mergeCell ref="K2:N2"/>
    <mergeCell ref="O2:R2"/>
    <mergeCell ref="S2:S3"/>
    <mergeCell ref="A3:F4"/>
    <mergeCell ref="H4:J4"/>
    <mergeCell ref="B6:F6"/>
    <mergeCell ref="H7:L7"/>
    <mergeCell ref="B12:F12"/>
    <mergeCell ref="B18:F18"/>
    <mergeCell ref="B20:F20"/>
  </mergeCells>
  <pageMargins left="0.70866141732283472" right="0.70866141732283472" top="0.74803149606299213" bottom="0.74803149606299213" header="0.31496062992125984" footer="0.31496062992125984"/>
  <pageSetup scale="73"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V85"/>
  <sheetViews>
    <sheetView topLeftCell="D69" zoomScaleNormal="100" workbookViewId="0">
      <selection activeCell="F86" sqref="F86"/>
    </sheetView>
  </sheetViews>
  <sheetFormatPr baseColWidth="10" defaultColWidth="11.54296875" defaultRowHeight="14"/>
  <cols>
    <col min="1" max="1" width="11.54296875" style="11"/>
    <col min="2" max="2" width="53.26953125" style="11" customWidth="1"/>
    <col min="3" max="4" width="11.54296875" style="11"/>
    <col min="5" max="5" width="14.26953125" style="19" customWidth="1"/>
    <col min="6" max="6" width="20.453125" style="20" customWidth="1"/>
    <col min="7" max="7" width="11.26953125" style="11" customWidth="1"/>
    <col min="8" max="8" width="20.26953125" style="12" bestFit="1" customWidth="1"/>
    <col min="9" max="9" width="9.453125" style="12" customWidth="1"/>
    <col min="10" max="10" width="9" style="12" customWidth="1"/>
    <col min="11" max="11" width="11.26953125" style="12" customWidth="1"/>
    <col min="12" max="12" width="12.81640625" style="12" customWidth="1"/>
    <col min="13" max="13" width="13.7265625" style="12" customWidth="1"/>
    <col min="14" max="14" width="14.26953125" style="20" customWidth="1"/>
    <col min="15" max="15" width="9.54296875" style="20" customWidth="1"/>
    <col min="16" max="16" width="12.1796875" style="20" customWidth="1"/>
    <col min="17" max="17" width="13" style="20" customWidth="1"/>
    <col min="18" max="16384" width="11.54296875" style="11"/>
  </cols>
  <sheetData>
    <row r="1" spans="1:22">
      <c r="A1" s="1413" t="s">
        <v>0</v>
      </c>
      <c r="B1" s="1413"/>
      <c r="C1" s="1413"/>
      <c r="D1" s="1413"/>
      <c r="E1" s="1413"/>
      <c r="F1" s="1413"/>
      <c r="G1" s="8"/>
      <c r="H1" s="1419" t="s">
        <v>477</v>
      </c>
      <c r="I1" s="1419"/>
      <c r="J1" s="1419"/>
      <c r="K1" s="1419"/>
      <c r="L1" s="1419"/>
      <c r="M1" s="1419"/>
      <c r="N1" s="1419"/>
      <c r="O1" s="1419"/>
      <c r="P1" s="1419"/>
      <c r="Q1" s="1419"/>
      <c r="R1" s="1419"/>
      <c r="S1" s="1419"/>
    </row>
    <row r="2" spans="1:22">
      <c r="A2" s="1413"/>
      <c r="B2" s="1413"/>
      <c r="C2" s="1413"/>
      <c r="D2" s="1413"/>
      <c r="E2" s="1413"/>
      <c r="F2" s="1413"/>
      <c r="G2" s="8"/>
      <c r="H2" s="1423" t="s">
        <v>121</v>
      </c>
      <c r="I2" s="1424"/>
      <c r="J2" s="1425"/>
      <c r="K2" s="1429" t="s">
        <v>123</v>
      </c>
      <c r="L2" s="1430"/>
      <c r="M2" s="1430"/>
      <c r="N2" s="1431"/>
      <c r="O2" s="1420" t="s">
        <v>99</v>
      </c>
      <c r="P2" s="1421"/>
      <c r="Q2" s="1421"/>
      <c r="R2" s="1422"/>
      <c r="S2" s="1432" t="s">
        <v>130</v>
      </c>
    </row>
    <row r="3" spans="1:22" ht="14.5" customHeight="1">
      <c r="A3" s="1414" t="s">
        <v>492</v>
      </c>
      <c r="B3" s="1414"/>
      <c r="C3" s="1414"/>
      <c r="D3" s="1414"/>
      <c r="E3" s="1414"/>
      <c r="F3" s="1414"/>
      <c r="G3" s="13"/>
      <c r="H3" s="1426"/>
      <c r="I3" s="1427"/>
      <c r="J3" s="1428"/>
      <c r="K3" s="28" t="s">
        <v>124</v>
      </c>
      <c r="L3" s="28" t="s">
        <v>98</v>
      </c>
      <c r="M3" s="28" t="s">
        <v>467</v>
      </c>
      <c r="N3" s="28" t="s">
        <v>468</v>
      </c>
      <c r="O3" s="28" t="s">
        <v>124</v>
      </c>
      <c r="P3" s="28" t="s">
        <v>478</v>
      </c>
      <c r="Q3" s="28" t="s">
        <v>130</v>
      </c>
      <c r="R3" s="28" t="s">
        <v>473</v>
      </c>
      <c r="S3" s="1433"/>
      <c r="U3" s="30" t="s">
        <v>474</v>
      </c>
      <c r="V3" s="30" t="s">
        <v>475</v>
      </c>
    </row>
    <row r="4" spans="1:22" ht="29.25" customHeight="1">
      <c r="A4" s="1414"/>
      <c r="B4" s="1414"/>
      <c r="C4" s="1414"/>
      <c r="D4" s="1414"/>
      <c r="E4" s="1414"/>
      <c r="F4" s="1414"/>
      <c r="G4" s="13"/>
      <c r="H4" s="1418" t="s">
        <v>491</v>
      </c>
      <c r="I4" s="1418"/>
      <c r="J4" s="1418"/>
      <c r="K4" s="29">
        <v>200</v>
      </c>
      <c r="L4" s="229">
        <v>3.5</v>
      </c>
      <c r="M4" s="229">
        <v>0.15</v>
      </c>
      <c r="N4" s="229">
        <v>0.25</v>
      </c>
      <c r="O4" s="29">
        <f>+K4</f>
        <v>200</v>
      </c>
      <c r="P4" s="229">
        <v>2</v>
      </c>
      <c r="Q4" s="229">
        <v>8</v>
      </c>
      <c r="R4" s="229">
        <v>0.1</v>
      </c>
      <c r="S4" s="39">
        <f>+L4+Q4</f>
        <v>11.5</v>
      </c>
      <c r="U4" s="28">
        <v>55</v>
      </c>
      <c r="V4" s="28">
        <v>5</v>
      </c>
    </row>
    <row r="5" spans="1:22" ht="30.65" customHeight="1">
      <c r="A5" s="22" t="s">
        <v>1</v>
      </c>
      <c r="B5" s="22" t="s">
        <v>2</v>
      </c>
      <c r="C5" s="22" t="s">
        <v>3</v>
      </c>
      <c r="D5" s="22" t="s">
        <v>4</v>
      </c>
      <c r="E5" s="1" t="s">
        <v>105</v>
      </c>
      <c r="F5" s="23" t="s">
        <v>104</v>
      </c>
      <c r="G5" s="15"/>
      <c r="H5" s="11"/>
      <c r="I5" s="11"/>
      <c r="J5" s="11"/>
      <c r="K5" s="11"/>
      <c r="L5" s="350">
        <v>3.5</v>
      </c>
      <c r="M5" s="11"/>
      <c r="N5" s="11"/>
      <c r="O5" s="11"/>
      <c r="P5" s="11"/>
      <c r="Q5" s="350">
        <v>8</v>
      </c>
    </row>
    <row r="6" spans="1:22">
      <c r="A6" s="46">
        <v>1</v>
      </c>
      <c r="B6" s="1406" t="s">
        <v>5</v>
      </c>
      <c r="C6" s="1406"/>
      <c r="D6" s="1406"/>
      <c r="E6" s="1406"/>
      <c r="F6" s="1406"/>
      <c r="G6" s="9"/>
      <c r="H6" s="11"/>
      <c r="I6" s="11"/>
      <c r="J6" s="11"/>
      <c r="K6" s="11"/>
      <c r="L6" s="11"/>
      <c r="M6" s="11"/>
      <c r="N6" s="11"/>
      <c r="O6" s="11"/>
      <c r="P6" s="11"/>
      <c r="Q6" s="11"/>
    </row>
    <row r="7" spans="1:22" ht="29.25" customHeight="1">
      <c r="A7" s="2" t="s">
        <v>6</v>
      </c>
      <c r="B7" s="5" t="str">
        <f>+APUS!C82</f>
        <v>Localización y replanteo para pavimentación de vías (3 líneas, 3 instancias)</v>
      </c>
      <c r="C7" s="2" t="s">
        <v>8</v>
      </c>
      <c r="D7" s="40">
        <f>+(K4*S4)</f>
        <v>2300</v>
      </c>
      <c r="E7" s="66">
        <f>APUS!O48</f>
        <v>4323</v>
      </c>
      <c r="F7" s="24">
        <f>D7*E7</f>
        <v>9942900</v>
      </c>
      <c r="G7" s="16"/>
      <c r="H7" s="1415" t="s">
        <v>476</v>
      </c>
      <c r="I7" s="1416"/>
      <c r="J7" s="1416"/>
      <c r="K7" s="1416"/>
      <c r="L7" s="1417"/>
    </row>
    <row r="8" spans="1:22" ht="39.75" customHeight="1">
      <c r="A8" s="2" t="s">
        <v>9</v>
      </c>
      <c r="B8" s="5" t="str">
        <f>+APUS!C90</f>
        <v>Valla de identificación de obra área mayor a 4 m2, colocada en cerchas metálica, incluye mantenimiento durante la construcción</v>
      </c>
      <c r="C8" s="2" t="s">
        <v>8</v>
      </c>
      <c r="D8" s="40">
        <f>8*1</f>
        <v>8</v>
      </c>
      <c r="E8" s="66">
        <f>APUS!O56</f>
        <v>212117</v>
      </c>
      <c r="F8" s="24">
        <f t="shared" ref="F8:F11" si="0">D8*E8</f>
        <v>1696936</v>
      </c>
      <c r="G8" s="16"/>
      <c r="H8" s="27"/>
      <c r="I8" s="32" t="s">
        <v>97</v>
      </c>
      <c r="J8" s="32" t="s">
        <v>98</v>
      </c>
      <c r="K8" s="36" t="s">
        <v>128</v>
      </c>
      <c r="L8" s="36" t="s">
        <v>129</v>
      </c>
    </row>
    <row r="9" spans="1:22">
      <c r="A9" s="2" t="s">
        <v>11</v>
      </c>
      <c r="B9" s="3" t="s">
        <v>12</v>
      </c>
      <c r="C9" s="2" t="s">
        <v>13</v>
      </c>
      <c r="D9" s="40">
        <f>+(K4+L4)*2</f>
        <v>407</v>
      </c>
      <c r="E9" s="66">
        <f>APUS!O63</f>
        <v>7635</v>
      </c>
      <c r="F9" s="24">
        <f t="shared" si="0"/>
        <v>3107445</v>
      </c>
      <c r="G9" s="16"/>
      <c r="H9" s="31" t="s">
        <v>127</v>
      </c>
      <c r="I9" s="223">
        <f>K4</f>
        <v>200</v>
      </c>
      <c r="J9" s="224">
        <v>1.2</v>
      </c>
      <c r="K9" s="224">
        <v>2.7</v>
      </c>
      <c r="L9" s="225">
        <v>2</v>
      </c>
    </row>
    <row r="10" spans="1:22">
      <c r="A10" s="2" t="s">
        <v>14</v>
      </c>
      <c r="B10" s="3" t="s">
        <v>18</v>
      </c>
      <c r="C10" s="2" t="s">
        <v>8</v>
      </c>
      <c r="D10" s="40">
        <f>10*1</f>
        <v>10</v>
      </c>
      <c r="E10" s="66">
        <f>APUS!O70</f>
        <v>126325.39</v>
      </c>
      <c r="F10" s="24">
        <f t="shared" si="0"/>
        <v>1263253.8999999999</v>
      </c>
      <c r="G10" s="16"/>
      <c r="H10" s="31" t="s">
        <v>100</v>
      </c>
      <c r="I10" s="223">
        <f>+I9*2</f>
        <v>400</v>
      </c>
      <c r="J10" s="224">
        <v>0.3</v>
      </c>
      <c r="K10" s="224">
        <v>1.2</v>
      </c>
      <c r="L10" s="224">
        <v>1</v>
      </c>
    </row>
    <row r="11" spans="1:22">
      <c r="A11" s="2" t="s">
        <v>17</v>
      </c>
      <c r="B11" s="3" t="s">
        <v>19</v>
      </c>
      <c r="C11" s="2" t="s">
        <v>8</v>
      </c>
      <c r="D11" s="40">
        <f>+(K4*(L4+2))</f>
        <v>1100</v>
      </c>
      <c r="E11" s="66">
        <f>APUS!O76</f>
        <v>30988.556000000004</v>
      </c>
      <c r="F11" s="24">
        <f t="shared" si="0"/>
        <v>34087411.600000001</v>
      </c>
      <c r="G11" s="16"/>
      <c r="H11" s="31" t="s">
        <v>101</v>
      </c>
      <c r="I11" s="223">
        <f>+I9</f>
        <v>200</v>
      </c>
      <c r="J11" s="230">
        <f>L4</f>
        <v>3.5</v>
      </c>
      <c r="K11" s="224">
        <v>0.5</v>
      </c>
      <c r="L11" s="224"/>
    </row>
    <row r="12" spans="1:22">
      <c r="A12" s="46">
        <v>2</v>
      </c>
      <c r="B12" s="1406" t="s">
        <v>20</v>
      </c>
      <c r="C12" s="1406"/>
      <c r="D12" s="1406"/>
      <c r="E12" s="1406"/>
      <c r="F12" s="1406"/>
      <c r="G12" s="16"/>
      <c r="H12" s="31" t="s">
        <v>102</v>
      </c>
      <c r="I12" s="223">
        <f>+I9</f>
        <v>200</v>
      </c>
      <c r="J12" s="230">
        <f>+Q4</f>
        <v>8</v>
      </c>
      <c r="K12" s="224">
        <v>0.21</v>
      </c>
      <c r="L12" s="224"/>
    </row>
    <row r="13" spans="1:22">
      <c r="A13" s="2" t="s">
        <v>21</v>
      </c>
      <c r="B13" s="7" t="s">
        <v>131</v>
      </c>
      <c r="C13" s="2" t="s">
        <v>8</v>
      </c>
      <c r="D13" s="40">
        <f>+(K4*L4)</f>
        <v>700</v>
      </c>
      <c r="E13" s="66">
        <f>APUS!O174</f>
        <v>13460</v>
      </c>
      <c r="F13" s="24">
        <f t="shared" ref="F13:F17" si="1">D13*E13</f>
        <v>9422000</v>
      </c>
      <c r="G13" s="9"/>
    </row>
    <row r="14" spans="1:22">
      <c r="A14" s="2" t="s">
        <v>134</v>
      </c>
      <c r="B14" s="3" t="s">
        <v>22</v>
      </c>
      <c r="C14" s="2" t="s">
        <v>8</v>
      </c>
      <c r="D14" s="40">
        <f>(O4*Q4)</f>
        <v>1600</v>
      </c>
      <c r="E14" s="66">
        <f>APUS!O181</f>
        <v>11907</v>
      </c>
      <c r="F14" s="24">
        <f t="shared" si="1"/>
        <v>19051200</v>
      </c>
      <c r="G14" s="16"/>
      <c r="H14" s="11"/>
      <c r="I14" s="11"/>
      <c r="J14" s="11"/>
      <c r="K14" s="11"/>
      <c r="L14" s="11"/>
      <c r="M14" s="11"/>
      <c r="N14" s="11"/>
      <c r="O14" s="11"/>
      <c r="P14" s="11"/>
      <c r="Q14" s="11"/>
    </row>
    <row r="15" spans="1:22">
      <c r="A15" s="2" t="s">
        <v>135</v>
      </c>
      <c r="B15" s="3" t="s">
        <v>23</v>
      </c>
      <c r="C15" s="2" t="s">
        <v>13</v>
      </c>
      <c r="D15" s="40">
        <f>(O4*2)</f>
        <v>400</v>
      </c>
      <c r="E15" s="66">
        <f>APUS!O187</f>
        <v>0</v>
      </c>
      <c r="F15" s="24">
        <f t="shared" si="1"/>
        <v>0</v>
      </c>
      <c r="G15" s="16"/>
      <c r="H15" s="11"/>
      <c r="I15" s="11"/>
      <c r="J15" s="11"/>
      <c r="K15" s="11"/>
      <c r="L15" s="11"/>
      <c r="M15" s="11"/>
      <c r="N15" s="11"/>
      <c r="O15" s="11"/>
      <c r="P15" s="11"/>
      <c r="Q15" s="11"/>
    </row>
    <row r="16" spans="1:22">
      <c r="A16" s="2" t="s">
        <v>136</v>
      </c>
      <c r="B16" s="17" t="s">
        <v>84</v>
      </c>
      <c r="C16" s="2" t="s">
        <v>85</v>
      </c>
      <c r="D16" s="40">
        <f>V4</f>
        <v>5</v>
      </c>
      <c r="E16" s="66">
        <f>APUS!O220</f>
        <v>112875</v>
      </c>
      <c r="F16" s="24">
        <f t="shared" si="1"/>
        <v>564375</v>
      </c>
      <c r="G16" s="16"/>
      <c r="H16" s="11"/>
      <c r="I16" s="11"/>
      <c r="J16" s="11"/>
      <c r="K16" s="11"/>
      <c r="L16" s="11"/>
      <c r="M16" s="11"/>
      <c r="N16" s="11"/>
      <c r="O16" s="11"/>
      <c r="P16" s="11"/>
      <c r="Q16" s="11"/>
    </row>
    <row r="17" spans="1:17" ht="14.25" customHeight="1">
      <c r="A17" s="2" t="s">
        <v>137</v>
      </c>
      <c r="B17" s="17" t="s">
        <v>86</v>
      </c>
      <c r="C17" s="2" t="s">
        <v>75</v>
      </c>
      <c r="D17" s="40">
        <f>+D16*3</f>
        <v>15</v>
      </c>
      <c r="E17" s="66">
        <f>APUS!O225</f>
        <v>0</v>
      </c>
      <c r="F17" s="24">
        <f t="shared" si="1"/>
        <v>0</v>
      </c>
      <c r="G17" s="16"/>
      <c r="H17" s="11"/>
      <c r="I17" s="11"/>
      <c r="J17" s="11"/>
      <c r="K17" s="11"/>
      <c r="L17" s="11"/>
      <c r="M17" s="11"/>
      <c r="N17" s="11"/>
      <c r="O17" s="11"/>
      <c r="P17" s="11"/>
      <c r="Q17" s="11"/>
    </row>
    <row r="18" spans="1:17">
      <c r="A18" s="46">
        <v>3</v>
      </c>
      <c r="B18" s="1406" t="s">
        <v>24</v>
      </c>
      <c r="C18" s="1406"/>
      <c r="D18" s="1406"/>
      <c r="E18" s="1406"/>
      <c r="F18" s="1406"/>
      <c r="G18" s="16"/>
      <c r="H18" s="11"/>
      <c r="I18" s="11"/>
      <c r="J18" s="11"/>
      <c r="K18" s="11"/>
      <c r="L18" s="11"/>
      <c r="M18" s="11"/>
      <c r="N18" s="11"/>
      <c r="O18" s="11"/>
      <c r="P18" s="11"/>
      <c r="Q18" s="11"/>
    </row>
    <row r="19" spans="1:17">
      <c r="A19" s="2">
        <v>3.1</v>
      </c>
      <c r="B19" s="3" t="s">
        <v>25</v>
      </c>
      <c r="C19" s="2" t="s">
        <v>26</v>
      </c>
      <c r="D19" s="40">
        <f>+((I9*J9*K9)+(I10*J10*K10)+(I11*J11*K11)+(I12*J12*K12))*1.3</f>
        <v>1921.4</v>
      </c>
      <c r="E19" s="66">
        <f>APUS!O271</f>
        <v>30216</v>
      </c>
      <c r="F19" s="24">
        <f>D19*E19</f>
        <v>58057022.400000006</v>
      </c>
      <c r="G19" s="9"/>
      <c r="H19" s="11"/>
      <c r="I19" s="11"/>
      <c r="J19" s="11"/>
      <c r="K19" s="11"/>
      <c r="L19" s="11"/>
      <c r="M19" s="11"/>
      <c r="N19" s="11"/>
      <c r="O19" s="11"/>
      <c r="P19" s="11"/>
      <c r="Q19" s="11"/>
    </row>
    <row r="20" spans="1:17">
      <c r="A20" s="46">
        <v>4</v>
      </c>
      <c r="B20" s="1406" t="s">
        <v>27</v>
      </c>
      <c r="C20" s="1406"/>
      <c r="D20" s="1406"/>
      <c r="E20" s="1406"/>
      <c r="F20" s="1406"/>
      <c r="G20" s="16"/>
      <c r="H20" s="11"/>
      <c r="I20" s="11"/>
      <c r="J20" s="11"/>
      <c r="K20" s="11"/>
      <c r="L20" s="11"/>
      <c r="M20" s="11"/>
      <c r="N20" s="11"/>
      <c r="O20" s="11"/>
      <c r="P20" s="11"/>
      <c r="Q20" s="11"/>
    </row>
    <row r="21" spans="1:17">
      <c r="A21" s="2" t="s">
        <v>28</v>
      </c>
      <c r="B21" s="3" t="s">
        <v>29</v>
      </c>
      <c r="C21" s="2" t="s">
        <v>26</v>
      </c>
      <c r="D21" s="40">
        <f>+(I9*J9*L9)+(I10*J10*L10)</f>
        <v>600</v>
      </c>
      <c r="E21" s="66">
        <f>APUS!O429</f>
        <v>24599</v>
      </c>
      <c r="F21" s="24">
        <f t="shared" ref="F21:F26" si="2">D21*E21</f>
        <v>14759400</v>
      </c>
      <c r="G21" s="9"/>
      <c r="H21" s="11"/>
      <c r="I21" s="11"/>
      <c r="J21" s="11"/>
      <c r="K21" s="11"/>
      <c r="L21" s="11"/>
      <c r="M21" s="11"/>
      <c r="N21" s="11"/>
      <c r="O21" s="11"/>
      <c r="P21" s="11"/>
      <c r="Q21" s="11"/>
    </row>
    <row r="22" spans="1:17">
      <c r="A22" s="2" t="s">
        <v>30</v>
      </c>
      <c r="B22" s="3" t="s">
        <v>31</v>
      </c>
      <c r="C22" s="2" t="s">
        <v>26</v>
      </c>
      <c r="D22" s="40">
        <f>+(O4*Q4*R4)</f>
        <v>160</v>
      </c>
      <c r="E22" s="66">
        <f>APUS!O435</f>
        <v>59079</v>
      </c>
      <c r="F22" s="24">
        <f t="shared" si="2"/>
        <v>9452640</v>
      </c>
      <c r="G22" s="16"/>
      <c r="H22" s="11"/>
      <c r="I22" s="11"/>
      <c r="J22" s="11"/>
      <c r="K22" s="11"/>
      <c r="L22" s="11"/>
      <c r="M22" s="11"/>
      <c r="N22" s="11"/>
      <c r="O22" s="11"/>
      <c r="P22" s="11"/>
      <c r="Q22" s="11"/>
    </row>
    <row r="23" spans="1:17">
      <c r="A23" s="2" t="s">
        <v>32</v>
      </c>
      <c r="B23" s="5" t="str">
        <f>+APUS!C550</f>
        <v>Sub-base granular</v>
      </c>
      <c r="C23" s="2" t="s">
        <v>26</v>
      </c>
      <c r="D23" s="40">
        <f>(K4*L4*N4)</f>
        <v>175</v>
      </c>
      <c r="E23" s="66">
        <f>APUS!O443</f>
        <v>67717</v>
      </c>
      <c r="F23" s="24">
        <f t="shared" si="2"/>
        <v>11850475</v>
      </c>
      <c r="G23" s="16"/>
      <c r="H23" s="11"/>
      <c r="I23" s="11"/>
      <c r="J23" s="11"/>
      <c r="K23" s="11"/>
      <c r="L23" s="11"/>
      <c r="M23" s="11"/>
      <c r="N23" s="11"/>
      <c r="O23" s="11"/>
      <c r="P23" s="11"/>
      <c r="Q23" s="11"/>
    </row>
    <row r="24" spans="1:17">
      <c r="A24" s="2" t="s">
        <v>139</v>
      </c>
      <c r="B24" s="75" t="e">
        <f>+APUS!#REF!</f>
        <v>#REF!</v>
      </c>
      <c r="C24" s="28" t="s">
        <v>26</v>
      </c>
      <c r="D24" s="40">
        <f>(K4*L4*M4)</f>
        <v>105</v>
      </c>
      <c r="E24" s="66">
        <f>APUS!O453</f>
        <v>75850</v>
      </c>
      <c r="F24" s="24">
        <f t="shared" si="2"/>
        <v>7964250</v>
      </c>
      <c r="G24" s="16"/>
      <c r="H24" s="11"/>
      <c r="I24" s="11"/>
      <c r="J24" s="11"/>
      <c r="K24" s="11"/>
      <c r="L24" s="11"/>
      <c r="M24" s="11"/>
      <c r="N24" s="11"/>
      <c r="O24" s="11"/>
      <c r="P24" s="11"/>
      <c r="Q24" s="11"/>
    </row>
    <row r="25" spans="1:17">
      <c r="A25" s="2" t="s">
        <v>34</v>
      </c>
      <c r="B25" s="3" t="s">
        <v>35</v>
      </c>
      <c r="C25" s="2" t="s">
        <v>36</v>
      </c>
      <c r="D25" s="40">
        <f>+(D22+D23+D24)*21</f>
        <v>9240</v>
      </c>
      <c r="E25" s="66">
        <f>APUS!O535</f>
        <v>1833</v>
      </c>
      <c r="F25" s="24">
        <f t="shared" si="2"/>
        <v>16936920</v>
      </c>
      <c r="G25" s="16"/>
      <c r="H25" s="11"/>
      <c r="I25" s="11"/>
      <c r="J25" s="11"/>
      <c r="K25" s="11"/>
      <c r="L25" s="11"/>
      <c r="M25" s="11"/>
      <c r="N25" s="11"/>
      <c r="O25" s="11"/>
      <c r="P25" s="11"/>
      <c r="Q25" s="11"/>
    </row>
    <row r="26" spans="1:17" ht="25.5" customHeight="1">
      <c r="A26" s="2" t="s">
        <v>472</v>
      </c>
      <c r="B26" s="5" t="str">
        <f>+APUS!L538</f>
        <v>Lleno con arena para tubería (brecha de 0,60 m de ancho e = 0,1
m)</v>
      </c>
      <c r="C26" s="2" t="s">
        <v>13</v>
      </c>
      <c r="D26" s="40">
        <f>+(I9*J9)+(I10*J10)</f>
        <v>360</v>
      </c>
      <c r="E26" s="66">
        <f>APUS!O538</f>
        <v>9442</v>
      </c>
      <c r="F26" s="24">
        <f t="shared" si="2"/>
        <v>3399120</v>
      </c>
      <c r="G26" s="16"/>
      <c r="H26" s="11"/>
      <c r="I26" s="11"/>
      <c r="J26" s="11"/>
      <c r="K26" s="11"/>
      <c r="L26" s="11"/>
      <c r="M26" s="11"/>
      <c r="N26" s="11"/>
      <c r="O26" s="11"/>
      <c r="P26" s="11"/>
      <c r="Q26" s="11"/>
    </row>
    <row r="27" spans="1:17">
      <c r="A27" s="46">
        <v>5</v>
      </c>
      <c r="B27" s="1407" t="s">
        <v>38</v>
      </c>
      <c r="C27" s="1407"/>
      <c r="D27" s="1407"/>
      <c r="E27" s="1407"/>
      <c r="F27" s="1407"/>
      <c r="G27" s="16"/>
      <c r="H27" s="11"/>
      <c r="I27" s="11"/>
      <c r="J27" s="11"/>
      <c r="K27" s="11"/>
      <c r="L27" s="11"/>
      <c r="M27" s="11"/>
      <c r="N27" s="11"/>
      <c r="O27" s="11"/>
      <c r="P27" s="11"/>
      <c r="Q27" s="11"/>
    </row>
    <row r="28" spans="1:17" ht="25">
      <c r="A28" s="2" t="s">
        <v>39</v>
      </c>
      <c r="B28" s="3" t="s">
        <v>40</v>
      </c>
      <c r="C28" s="2" t="s">
        <v>13</v>
      </c>
      <c r="D28" s="40">
        <f>+(U4)*6</f>
        <v>330</v>
      </c>
      <c r="E28" s="66" t="e">
        <f>APUS!#REF!</f>
        <v>#REF!</v>
      </c>
      <c r="F28" s="24" t="e">
        <f t="shared" ref="F28:F36" si="3">D28*E28</f>
        <v>#REF!</v>
      </c>
      <c r="G28" s="228"/>
      <c r="H28" s="11"/>
      <c r="I28" s="11"/>
      <c r="J28" s="11"/>
      <c r="K28" s="11"/>
      <c r="L28" s="11"/>
      <c r="M28" s="11"/>
      <c r="N28" s="11"/>
      <c r="O28" s="11"/>
      <c r="P28" s="11"/>
      <c r="Q28" s="11"/>
    </row>
    <row r="29" spans="1:17" ht="25">
      <c r="A29" s="2" t="s">
        <v>41</v>
      </c>
      <c r="B29" s="3" t="s">
        <v>42</v>
      </c>
      <c r="C29" s="2" t="s">
        <v>13</v>
      </c>
      <c r="D29" s="40">
        <f>+I9+6</f>
        <v>206</v>
      </c>
      <c r="E29" s="66" t="e">
        <f>APUS!#REF!</f>
        <v>#REF!</v>
      </c>
      <c r="F29" s="24" t="e">
        <f t="shared" si="3"/>
        <v>#REF!</v>
      </c>
      <c r="G29" s="228"/>
      <c r="H29" s="11"/>
      <c r="I29" s="11"/>
      <c r="J29" s="11"/>
      <c r="K29" s="11"/>
      <c r="L29" s="11"/>
      <c r="M29" s="11"/>
      <c r="N29" s="11"/>
      <c r="O29" s="11"/>
      <c r="P29" s="11"/>
      <c r="Q29" s="11"/>
    </row>
    <row r="30" spans="1:17">
      <c r="A30" s="2" t="s">
        <v>140</v>
      </c>
      <c r="B30" s="3" t="s">
        <v>43</v>
      </c>
      <c r="C30" s="2" t="s">
        <v>3</v>
      </c>
      <c r="D30" s="40">
        <f>U4</f>
        <v>55</v>
      </c>
      <c r="E30" s="66">
        <f>APUS!O599</f>
        <v>207782.7665</v>
      </c>
      <c r="F30" s="24">
        <f t="shared" si="3"/>
        <v>11428052.157500001</v>
      </c>
      <c r="G30" s="228"/>
      <c r="H30" s="11"/>
      <c r="I30" s="11"/>
      <c r="J30" s="11"/>
      <c r="K30" s="11"/>
      <c r="L30" s="11"/>
      <c r="M30" s="11"/>
      <c r="N30" s="11"/>
      <c r="O30" s="11"/>
      <c r="P30" s="11"/>
      <c r="Q30" s="11"/>
    </row>
    <row r="31" spans="1:17" ht="25.5" customHeight="1">
      <c r="A31" s="2" t="s">
        <v>44</v>
      </c>
      <c r="B31" s="3" t="s">
        <v>45</v>
      </c>
      <c r="C31" s="2" t="s">
        <v>3</v>
      </c>
      <c r="D31" s="40">
        <f>V4</f>
        <v>5</v>
      </c>
      <c r="E31" s="66">
        <f>APUS!O608</f>
        <v>427551</v>
      </c>
      <c r="F31" s="24">
        <f t="shared" si="3"/>
        <v>2137755</v>
      </c>
      <c r="G31" s="228"/>
      <c r="H31" s="11"/>
      <c r="I31" s="11"/>
      <c r="J31" s="11"/>
      <c r="K31" s="11"/>
      <c r="L31" s="11"/>
      <c r="M31" s="11"/>
      <c r="N31" s="11"/>
      <c r="O31" s="11"/>
      <c r="P31" s="11"/>
      <c r="Q31" s="11"/>
    </row>
    <row r="32" spans="1:17" ht="25.5" customHeight="1">
      <c r="A32" s="2" t="s">
        <v>46</v>
      </c>
      <c r="B32" s="3" t="s">
        <v>47</v>
      </c>
      <c r="C32" s="2" t="s">
        <v>13</v>
      </c>
      <c r="D32" s="40">
        <f>+D17</f>
        <v>15</v>
      </c>
      <c r="E32" s="66">
        <f>APUS!O689</f>
        <v>521456</v>
      </c>
      <c r="F32" s="24">
        <f t="shared" si="3"/>
        <v>7821840</v>
      </c>
      <c r="G32" s="228"/>
      <c r="H32" s="11"/>
      <c r="I32" s="11"/>
      <c r="J32" s="11"/>
      <c r="K32" s="11"/>
      <c r="L32" s="11"/>
      <c r="M32" s="11"/>
      <c r="N32" s="11"/>
      <c r="O32" s="11"/>
      <c r="P32" s="11"/>
      <c r="Q32" s="11"/>
    </row>
    <row r="33" spans="1:17" ht="29.25" customHeight="1">
      <c r="A33" s="2" t="s">
        <v>48</v>
      </c>
      <c r="B33" s="3" t="s">
        <v>49</v>
      </c>
      <c r="C33" s="2" t="s">
        <v>3</v>
      </c>
      <c r="D33" s="40">
        <f>+D31</f>
        <v>5</v>
      </c>
      <c r="E33" s="66">
        <f>APUS!O697</f>
        <v>0</v>
      </c>
      <c r="F33" s="24">
        <f t="shared" si="3"/>
        <v>0</v>
      </c>
      <c r="G33" s="16"/>
      <c r="H33" s="11"/>
      <c r="I33" s="11"/>
      <c r="J33" s="11"/>
      <c r="K33" s="11"/>
      <c r="L33" s="11"/>
      <c r="M33" s="11"/>
      <c r="N33" s="11"/>
      <c r="O33" s="11"/>
      <c r="P33" s="11"/>
      <c r="Q33" s="11"/>
    </row>
    <row r="34" spans="1:17">
      <c r="A34" s="2" t="s">
        <v>50</v>
      </c>
      <c r="B34" s="5" t="e">
        <f>+APUS!#REF!</f>
        <v>#REF!</v>
      </c>
      <c r="C34" s="2" t="s">
        <v>13</v>
      </c>
      <c r="D34" s="40">
        <f>+D28+D29</f>
        <v>536</v>
      </c>
      <c r="E34" s="66">
        <f>APUS!O731</f>
        <v>8202</v>
      </c>
      <c r="F34" s="24">
        <f t="shared" si="3"/>
        <v>4396272</v>
      </c>
      <c r="G34" s="16"/>
      <c r="H34" s="11"/>
      <c r="I34" s="11"/>
      <c r="J34" s="11"/>
      <c r="K34" s="11"/>
      <c r="L34" s="11"/>
      <c r="M34" s="11"/>
      <c r="N34" s="11"/>
      <c r="O34" s="11"/>
      <c r="P34" s="11"/>
      <c r="Q34" s="11"/>
    </row>
    <row r="35" spans="1:17" ht="23.25" customHeight="1">
      <c r="A35" s="2" t="s">
        <v>52</v>
      </c>
      <c r="B35" s="5" t="str">
        <f>+APUS!L737</f>
        <v>Tapa de seguridad en hierro dúctil EN124 Clase D400, tráfico vehicular pesado d=0.60 m</v>
      </c>
      <c r="C35" s="2" t="s">
        <v>3</v>
      </c>
      <c r="D35" s="40">
        <f>+D31</f>
        <v>5</v>
      </c>
      <c r="E35" s="66">
        <f>APUS!O737</f>
        <v>1513995</v>
      </c>
      <c r="F35" s="24">
        <f t="shared" si="3"/>
        <v>7569975</v>
      </c>
      <c r="G35" s="16"/>
      <c r="H35" s="20"/>
      <c r="I35" s="11"/>
      <c r="J35" s="11"/>
      <c r="K35" s="11"/>
      <c r="L35" s="11"/>
      <c r="M35" s="11"/>
      <c r="N35" s="11"/>
      <c r="O35" s="11"/>
      <c r="P35" s="11"/>
      <c r="Q35" s="11"/>
    </row>
    <row r="36" spans="1:17">
      <c r="A36" s="2" t="s">
        <v>54</v>
      </c>
      <c r="B36" s="3" t="s">
        <v>55</v>
      </c>
      <c r="C36" s="2" t="s">
        <v>13</v>
      </c>
      <c r="D36" s="40">
        <f>+D34</f>
        <v>536</v>
      </c>
      <c r="E36" s="66">
        <f>APUS!O742</f>
        <v>22313.073239999998</v>
      </c>
      <c r="F36" s="24">
        <f t="shared" si="3"/>
        <v>11959807.256639998</v>
      </c>
      <c r="G36" s="16"/>
      <c r="H36" s="20"/>
      <c r="I36" s="11"/>
      <c r="J36" s="11"/>
      <c r="K36" s="11"/>
      <c r="L36" s="11"/>
      <c r="M36" s="11"/>
      <c r="N36" s="11"/>
      <c r="O36" s="11"/>
    </row>
    <row r="37" spans="1:17">
      <c r="A37" s="46">
        <v>6</v>
      </c>
      <c r="B37" s="1406" t="s">
        <v>56</v>
      </c>
      <c r="C37" s="1406"/>
      <c r="D37" s="1406"/>
      <c r="E37" s="1406"/>
      <c r="F37" s="1406"/>
      <c r="G37" s="16"/>
    </row>
    <row r="38" spans="1:17" ht="25">
      <c r="A38" s="2" t="s">
        <v>57</v>
      </c>
      <c r="B38" s="3" t="s">
        <v>58</v>
      </c>
      <c r="C38" s="2" t="s">
        <v>3</v>
      </c>
      <c r="D38" s="40">
        <f>U4</f>
        <v>55</v>
      </c>
      <c r="E38" s="66" t="e">
        <f>APUS!#REF!</f>
        <v>#REF!</v>
      </c>
      <c r="F38" s="24" t="e">
        <f>D38*E38</f>
        <v>#REF!</v>
      </c>
      <c r="G38" s="9"/>
    </row>
    <row r="39" spans="1:17" ht="25">
      <c r="A39" s="2" t="s">
        <v>59</v>
      </c>
      <c r="B39" s="3" t="s">
        <v>88</v>
      </c>
      <c r="C39" s="2" t="s">
        <v>3</v>
      </c>
      <c r="D39" s="40">
        <f>4*1</f>
        <v>4</v>
      </c>
      <c r="E39" s="66">
        <f>APUS!O1120</f>
        <v>300000</v>
      </c>
      <c r="F39" s="24">
        <f>D39*E39</f>
        <v>1200000</v>
      </c>
      <c r="G39" s="16"/>
    </row>
    <row r="40" spans="1:17">
      <c r="A40" s="46">
        <v>7</v>
      </c>
      <c r="B40" s="1406" t="s">
        <v>60</v>
      </c>
      <c r="C40" s="1406"/>
      <c r="D40" s="1406"/>
      <c r="E40" s="1406"/>
      <c r="F40" s="1406"/>
      <c r="G40" s="16"/>
    </row>
    <row r="41" spans="1:17">
      <c r="A41" s="2" t="s">
        <v>61</v>
      </c>
      <c r="B41" s="3" t="s">
        <v>62</v>
      </c>
      <c r="C41" s="2" t="s">
        <v>63</v>
      </c>
      <c r="D41" s="50">
        <f>760*D31</f>
        <v>3800</v>
      </c>
      <c r="E41" s="66">
        <f>APUS!O1200</f>
        <v>1</v>
      </c>
      <c r="F41" s="24">
        <f>D41*E41</f>
        <v>3800</v>
      </c>
      <c r="G41" s="9"/>
    </row>
    <row r="42" spans="1:17">
      <c r="A42" s="46">
        <v>8</v>
      </c>
      <c r="B42" s="1406" t="s">
        <v>64</v>
      </c>
      <c r="C42" s="1406"/>
      <c r="D42" s="1406"/>
      <c r="E42" s="1406"/>
      <c r="F42" s="1406"/>
      <c r="G42" s="16"/>
    </row>
    <row r="43" spans="1:17">
      <c r="A43" s="2" t="s">
        <v>65</v>
      </c>
      <c r="B43" s="5" t="s">
        <v>920</v>
      </c>
      <c r="C43" s="2" t="s">
        <v>3</v>
      </c>
      <c r="D43" s="40">
        <f>+D38</f>
        <v>55</v>
      </c>
      <c r="E43" s="66">
        <f>APUS!O1208</f>
        <v>0</v>
      </c>
      <c r="F43" s="24">
        <f>D43*E43</f>
        <v>0</v>
      </c>
      <c r="G43" s="9"/>
    </row>
    <row r="44" spans="1:17">
      <c r="A44" s="2" t="s">
        <v>90</v>
      </c>
      <c r="B44" s="5" t="str">
        <f>+APUS!C1254</f>
        <v>Tubería PVC unión platino de 3"</v>
      </c>
      <c r="C44" s="2" t="s">
        <v>13</v>
      </c>
      <c r="D44" s="40">
        <f>+I10</f>
        <v>400</v>
      </c>
      <c r="E44" s="66">
        <f>APUS!O1219</f>
        <v>0</v>
      </c>
      <c r="F44" s="24">
        <f>D44*E44</f>
        <v>0</v>
      </c>
      <c r="G44" s="16"/>
    </row>
    <row r="45" spans="1:17">
      <c r="A45" s="2" t="s">
        <v>141</v>
      </c>
      <c r="B45" s="25" t="s">
        <v>94</v>
      </c>
      <c r="C45" s="2" t="s">
        <v>3</v>
      </c>
      <c r="D45" s="40">
        <f>6*1</f>
        <v>6</v>
      </c>
      <c r="E45" s="66">
        <f>APUS!O1225</f>
        <v>0</v>
      </c>
      <c r="F45" s="24">
        <f>E45*D45</f>
        <v>0</v>
      </c>
      <c r="G45" s="16"/>
    </row>
    <row r="46" spans="1:17" ht="25">
      <c r="A46" s="28" t="s">
        <v>68</v>
      </c>
      <c r="B46" s="6" t="s">
        <v>69</v>
      </c>
      <c r="C46" s="28" t="s">
        <v>3</v>
      </c>
      <c r="D46" s="40">
        <f>+D43</f>
        <v>55</v>
      </c>
      <c r="E46" s="66">
        <f>APUS!O1235</f>
        <v>1</v>
      </c>
      <c r="F46" s="24">
        <f>D46*E46</f>
        <v>55</v>
      </c>
      <c r="G46" s="16"/>
    </row>
    <row r="47" spans="1:17" ht="25">
      <c r="A47" s="206" t="s">
        <v>142</v>
      </c>
      <c r="B47" s="207" t="s">
        <v>89</v>
      </c>
      <c r="C47" s="206" t="s">
        <v>85</v>
      </c>
      <c r="D47" s="226">
        <v>1</v>
      </c>
      <c r="E47" s="208" t="str">
        <f>APUS!O1240</f>
        <v>TOTAL 3</v>
      </c>
      <c r="F47" s="209" t="e">
        <f>D47*E47</f>
        <v>#VALUE!</v>
      </c>
      <c r="G47" s="16"/>
    </row>
    <row r="48" spans="1:17">
      <c r="A48" s="46">
        <v>9</v>
      </c>
      <c r="B48" s="1406" t="s">
        <v>73</v>
      </c>
      <c r="C48" s="1406"/>
      <c r="D48" s="1406"/>
      <c r="E48" s="1406"/>
      <c r="F48" s="1406"/>
      <c r="G48" s="16"/>
    </row>
    <row r="49" spans="1:8" ht="42" customHeight="1">
      <c r="A49" s="28" t="s">
        <v>71</v>
      </c>
      <c r="B49" s="308" t="s">
        <v>959</v>
      </c>
      <c r="C49" s="28" t="s">
        <v>8</v>
      </c>
      <c r="D49" s="40">
        <f>+(K4*L5)+150</f>
        <v>850</v>
      </c>
      <c r="E49" s="66">
        <f>APUS!O1257</f>
        <v>72098</v>
      </c>
      <c r="F49" s="24">
        <f>D49*E49</f>
        <v>61283300</v>
      </c>
      <c r="G49" s="9"/>
    </row>
    <row r="50" spans="1:8">
      <c r="A50" s="46">
        <v>10</v>
      </c>
      <c r="B50" s="1406" t="s">
        <v>76</v>
      </c>
      <c r="C50" s="1406"/>
      <c r="D50" s="1406"/>
      <c r="E50" s="1406"/>
      <c r="F50" s="1406"/>
      <c r="G50" s="16"/>
    </row>
    <row r="51" spans="1:8" ht="25">
      <c r="A51" s="28" t="s">
        <v>166</v>
      </c>
      <c r="B51" s="6" t="s">
        <v>79</v>
      </c>
      <c r="C51" s="28" t="s">
        <v>13</v>
      </c>
      <c r="D51" s="40">
        <f>+D15</f>
        <v>400</v>
      </c>
      <c r="E51" s="66" t="str">
        <f>APUS!O1283</f>
        <v/>
      </c>
      <c r="F51" s="24" t="e">
        <f>D51*E51</f>
        <v>#VALUE!</v>
      </c>
      <c r="G51" s="16"/>
      <c r="H51" s="42"/>
    </row>
    <row r="52" spans="1:8">
      <c r="A52" s="28" t="s">
        <v>167</v>
      </c>
      <c r="B52" s="75" t="s">
        <v>95</v>
      </c>
      <c r="C52" s="28" t="s">
        <v>8</v>
      </c>
      <c r="D52" s="40">
        <f>O4*Q4</f>
        <v>1600</v>
      </c>
      <c r="E52" s="66">
        <f>APUS!O1295</f>
        <v>0</v>
      </c>
      <c r="F52" s="24">
        <f>D52*E52</f>
        <v>0</v>
      </c>
      <c r="G52" s="9"/>
    </row>
    <row r="53" spans="1:8" ht="18" customHeight="1">
      <c r="A53" s="46">
        <v>11</v>
      </c>
      <c r="B53" s="1407" t="s">
        <v>80</v>
      </c>
      <c r="C53" s="1407"/>
      <c r="D53" s="1407"/>
      <c r="E53" s="1407"/>
      <c r="F53" s="1407"/>
      <c r="G53" s="16"/>
    </row>
    <row r="54" spans="1:8" ht="25">
      <c r="A54" s="2" t="s">
        <v>77</v>
      </c>
      <c r="B54" s="26" t="str">
        <f>+APUS!C1348</f>
        <v>Señal vertical de transito tipo SP, SR de 75 x 75 con lámina retroreflectiva tipo diamante</v>
      </c>
      <c r="C54" s="2" t="s">
        <v>3</v>
      </c>
      <c r="D54" s="40">
        <f>3*1</f>
        <v>3</v>
      </c>
      <c r="E54" s="66">
        <f>APUS!O1313</f>
        <v>0</v>
      </c>
      <c r="F54" s="24">
        <f>D54*E54</f>
        <v>0</v>
      </c>
      <c r="G54" s="10"/>
    </row>
    <row r="55" spans="1:8">
      <c r="A55" s="2" t="s">
        <v>78</v>
      </c>
      <c r="B55" s="3" t="s">
        <v>82</v>
      </c>
      <c r="C55" s="2" t="s">
        <v>3</v>
      </c>
      <c r="D55" s="40">
        <f>2*1</f>
        <v>2</v>
      </c>
      <c r="E55" s="66">
        <f>APUS!O1321</f>
        <v>0</v>
      </c>
      <c r="F55" s="24">
        <f>D55*E55</f>
        <v>0</v>
      </c>
      <c r="G55" s="16"/>
    </row>
    <row r="56" spans="1:8">
      <c r="A56" s="2" t="s">
        <v>480</v>
      </c>
      <c r="B56" s="5" t="str">
        <f>+APUS!C1361</f>
        <v>Líneas de demarcación vial pintura en frío</v>
      </c>
      <c r="C56" s="2" t="s">
        <v>13</v>
      </c>
      <c r="D56" s="40">
        <f>+K4*3</f>
        <v>600</v>
      </c>
      <c r="E56" s="66">
        <f>APUS!O1326</f>
        <v>0</v>
      </c>
      <c r="F56" s="24">
        <f>D56*E56</f>
        <v>0</v>
      </c>
      <c r="G56" s="16"/>
    </row>
    <row r="57" spans="1:8">
      <c r="A57" s="28" t="s">
        <v>837</v>
      </c>
      <c r="B57" s="352" t="s">
        <v>839</v>
      </c>
      <c r="C57" s="2" t="s">
        <v>8</v>
      </c>
      <c r="D57" s="40">
        <v>210</v>
      </c>
      <c r="E57" s="66">
        <f>APUS!O1334</f>
        <v>0</v>
      </c>
      <c r="F57" s="24">
        <f>D57*E57</f>
        <v>0</v>
      </c>
      <c r="G57" s="16"/>
    </row>
    <row r="58" spans="1:8">
      <c r="A58" s="46">
        <v>21</v>
      </c>
      <c r="B58" s="1406" t="s">
        <v>828</v>
      </c>
      <c r="C58" s="1406"/>
      <c r="D58" s="1406"/>
      <c r="E58" s="1406"/>
      <c r="F58" s="1406"/>
      <c r="G58" s="16"/>
      <c r="H58" s="42"/>
    </row>
    <row r="59" spans="1:8">
      <c r="A59" s="28" t="s">
        <v>871</v>
      </c>
      <c r="B59" s="6" t="s">
        <v>829</v>
      </c>
      <c r="C59" s="28" t="s">
        <v>3</v>
      </c>
      <c r="D59" s="40">
        <v>10</v>
      </c>
      <c r="E59" s="66">
        <f>APUS!O1831</f>
        <v>0</v>
      </c>
      <c r="F59" s="24">
        <f>D59*E59</f>
        <v>0</v>
      </c>
      <c r="G59" s="16"/>
      <c r="H59" s="42"/>
    </row>
    <row r="60" spans="1:8">
      <c r="A60" s="28" t="s">
        <v>872</v>
      </c>
      <c r="B60" s="6" t="s">
        <v>830</v>
      </c>
      <c r="C60" s="28" t="s">
        <v>3</v>
      </c>
      <c r="D60" s="40">
        <v>10</v>
      </c>
      <c r="E60" s="66">
        <f>APUS!O1834</f>
        <v>0</v>
      </c>
      <c r="F60" s="24">
        <f t="shared" ref="F60:F69" si="4">D60*E60</f>
        <v>0</v>
      </c>
      <c r="G60" s="16"/>
      <c r="H60" s="42"/>
    </row>
    <row r="61" spans="1:8">
      <c r="A61" s="28" t="s">
        <v>873</v>
      </c>
      <c r="B61" s="6" t="s">
        <v>831</v>
      </c>
      <c r="C61" s="28" t="s">
        <v>3</v>
      </c>
      <c r="D61" s="40">
        <v>20</v>
      </c>
      <c r="E61" s="66">
        <f>APUS!O1837</f>
        <v>0</v>
      </c>
      <c r="F61" s="24">
        <f t="shared" si="4"/>
        <v>0</v>
      </c>
      <c r="G61" s="16"/>
      <c r="H61" s="42"/>
    </row>
    <row r="62" spans="1:8">
      <c r="A62" s="28" t="s">
        <v>874</v>
      </c>
      <c r="B62" s="6" t="s">
        <v>832</v>
      </c>
      <c r="C62" s="28" t="s">
        <v>3</v>
      </c>
      <c r="D62" s="40">
        <v>5</v>
      </c>
      <c r="E62" s="66">
        <f>APUS!O1840</f>
        <v>0</v>
      </c>
      <c r="F62" s="24">
        <f t="shared" si="4"/>
        <v>0</v>
      </c>
      <c r="G62" s="16"/>
      <c r="H62" s="42"/>
    </row>
    <row r="63" spans="1:8">
      <c r="A63" s="28" t="s">
        <v>875</v>
      </c>
      <c r="B63" s="6" t="s">
        <v>833</v>
      </c>
      <c r="C63" s="28" t="s">
        <v>3</v>
      </c>
      <c r="D63" s="40">
        <v>20</v>
      </c>
      <c r="E63" s="66">
        <f>APUS!O1843</f>
        <v>0</v>
      </c>
      <c r="F63" s="24">
        <f t="shared" si="4"/>
        <v>0</v>
      </c>
      <c r="G63" s="16"/>
      <c r="H63" s="42"/>
    </row>
    <row r="64" spans="1:8">
      <c r="A64" s="28" t="s">
        <v>876</v>
      </c>
      <c r="B64" s="6" t="s">
        <v>834</v>
      </c>
      <c r="C64" s="28" t="s">
        <v>3</v>
      </c>
      <c r="D64" s="40">
        <v>12</v>
      </c>
      <c r="E64" s="66">
        <f>APUS!O1846</f>
        <v>0</v>
      </c>
      <c r="F64" s="24">
        <f t="shared" si="4"/>
        <v>0</v>
      </c>
      <c r="G64" s="16"/>
      <c r="H64" s="42"/>
    </row>
    <row r="65" spans="1:8">
      <c r="A65" s="28" t="s">
        <v>877</v>
      </c>
      <c r="B65" s="6" t="s">
        <v>835</v>
      </c>
      <c r="C65" s="28" t="s">
        <v>3</v>
      </c>
      <c r="D65" s="40">
        <v>6</v>
      </c>
      <c r="E65" s="66">
        <f>APUS!O1849</f>
        <v>0</v>
      </c>
      <c r="F65" s="24">
        <f t="shared" si="4"/>
        <v>0</v>
      </c>
      <c r="G65" s="16"/>
      <c r="H65" s="42"/>
    </row>
    <row r="66" spans="1:8">
      <c r="A66" s="28" t="s">
        <v>878</v>
      </c>
      <c r="B66" s="6" t="s">
        <v>836</v>
      </c>
      <c r="C66" s="28" t="s">
        <v>3</v>
      </c>
      <c r="D66" s="40">
        <v>2</v>
      </c>
      <c r="E66" s="66">
        <f>APUS!O1852</f>
        <v>0</v>
      </c>
      <c r="F66" s="24">
        <f t="shared" ref="F66:F67" si="5">D66*E66</f>
        <v>0</v>
      </c>
      <c r="G66" s="16"/>
      <c r="H66" s="42"/>
    </row>
    <row r="67" spans="1:8">
      <c r="A67" s="28" t="s">
        <v>879</v>
      </c>
      <c r="B67" s="6" t="s">
        <v>854</v>
      </c>
      <c r="C67" s="28" t="s">
        <v>855</v>
      </c>
      <c r="D67" s="40">
        <f>(233*((SUM(D59:D66)*600)/20000))*2</f>
        <v>1188.3</v>
      </c>
      <c r="E67" s="66">
        <f>APUS!O1856</f>
        <v>0</v>
      </c>
      <c r="F67" s="24">
        <f t="shared" si="5"/>
        <v>0</v>
      </c>
      <c r="G67" s="16"/>
      <c r="H67" s="42"/>
    </row>
    <row r="68" spans="1:8" ht="25">
      <c r="A68" s="28" t="s">
        <v>880</v>
      </c>
      <c r="B68" s="6" t="s">
        <v>841</v>
      </c>
      <c r="C68" s="28" t="s">
        <v>3</v>
      </c>
      <c r="D68" s="40">
        <v>28</v>
      </c>
      <c r="E68" s="66">
        <f>APUS!O1859</f>
        <v>0</v>
      </c>
      <c r="F68" s="24">
        <f t="shared" si="4"/>
        <v>0</v>
      </c>
      <c r="G68" s="16"/>
      <c r="H68" s="42"/>
    </row>
    <row r="69" spans="1:8" ht="16.5" customHeight="1">
      <c r="A69" s="28" t="s">
        <v>881</v>
      </c>
      <c r="B69" s="6" t="s">
        <v>852</v>
      </c>
      <c r="C69" s="28" t="s">
        <v>3</v>
      </c>
      <c r="D69" s="40">
        <v>28</v>
      </c>
      <c r="E69" s="66">
        <f>APUS!O1866</f>
        <v>0</v>
      </c>
      <c r="F69" s="24">
        <f t="shared" si="4"/>
        <v>0</v>
      </c>
      <c r="G69" s="16"/>
      <c r="H69" s="42"/>
    </row>
    <row r="70" spans="1:8">
      <c r="A70" s="46">
        <v>22</v>
      </c>
      <c r="B70" s="1406" t="s">
        <v>802</v>
      </c>
      <c r="C70" s="1406"/>
      <c r="D70" s="1406"/>
      <c r="E70" s="1406"/>
      <c r="F70" s="1406"/>
      <c r="G70" s="16"/>
      <c r="H70" s="42"/>
    </row>
    <row r="71" spans="1:8" ht="27.75" customHeight="1">
      <c r="A71" s="28">
        <v>22.2</v>
      </c>
      <c r="B71" s="6" t="s">
        <v>952</v>
      </c>
      <c r="C71" s="28" t="s">
        <v>26</v>
      </c>
      <c r="D71" s="40">
        <f>+(D13*0.18)+(D14*0.07)+(D15*0.15*0.15)+(D16*0.2)+(D17*0.2)+(D19*5%)</f>
        <v>347.07</v>
      </c>
      <c r="E71" s="66">
        <f>+APUS!O1884</f>
        <v>0</v>
      </c>
      <c r="F71" s="24">
        <f t="shared" ref="F71" si="6">D71*E71</f>
        <v>0</v>
      </c>
      <c r="G71" s="16"/>
      <c r="H71" s="42"/>
    </row>
    <row r="72" spans="1:8">
      <c r="A72" s="45"/>
      <c r="B72" s="1403" t="s">
        <v>132</v>
      </c>
      <c r="C72" s="1404"/>
      <c r="D72" s="1404"/>
      <c r="E72" s="1405"/>
      <c r="F72" s="47" t="e">
        <f>SUM(F6:F71)</f>
        <v>#REF!</v>
      </c>
      <c r="G72" s="16"/>
    </row>
    <row r="73" spans="1:8">
      <c r="A73" s="2"/>
      <c r="B73" s="1402" t="s">
        <v>180</v>
      </c>
      <c r="C73" s="1402"/>
      <c r="D73" s="1402"/>
      <c r="E73" s="43">
        <v>0.27500000000000002</v>
      </c>
      <c r="F73" s="24" t="e">
        <f>F72*E73</f>
        <v>#REF!</v>
      </c>
      <c r="G73" s="16"/>
    </row>
    <row r="74" spans="1:8" ht="21.75" customHeight="1">
      <c r="A74" s="2"/>
      <c r="B74" s="1402" t="s">
        <v>87</v>
      </c>
      <c r="C74" s="1402"/>
      <c r="D74" s="1402"/>
      <c r="E74" s="44">
        <v>0.05</v>
      </c>
      <c r="F74" s="24" t="e">
        <f>F72*E74</f>
        <v>#REF!</v>
      </c>
      <c r="G74" s="16"/>
    </row>
    <row r="75" spans="1:8" ht="21.75" customHeight="1">
      <c r="A75" s="45"/>
      <c r="B75" s="1403" t="s">
        <v>108</v>
      </c>
      <c r="C75" s="1404"/>
      <c r="D75" s="1404"/>
      <c r="E75" s="1405"/>
      <c r="F75" s="47" t="e">
        <f>SUM(F72:F74)</f>
        <v>#REF!</v>
      </c>
      <c r="G75" s="16"/>
    </row>
    <row r="76" spans="1:8" ht="21.75" customHeight="1">
      <c r="G76" s="16"/>
    </row>
    <row r="77" spans="1:8" ht="21.75" customHeight="1">
      <c r="A77" s="1400" t="s">
        <v>107</v>
      </c>
      <c r="B77" s="1400"/>
      <c r="C77" s="1400"/>
      <c r="D77" s="1400"/>
      <c r="E77" s="48">
        <v>0.08</v>
      </c>
      <c r="F77" s="49" t="e">
        <f>F75*E77</f>
        <v>#REF!</v>
      </c>
    </row>
    <row r="78" spans="1:8" ht="15.75" customHeight="1"/>
    <row r="79" spans="1:8" ht="17.5" customHeight="1">
      <c r="A79" s="1401" t="s">
        <v>109</v>
      </c>
      <c r="B79" s="1401"/>
      <c r="C79" s="1401"/>
      <c r="D79" s="1401"/>
      <c r="E79" s="1401"/>
      <c r="F79" s="41" t="e">
        <f>F75+F77</f>
        <v>#REF!</v>
      </c>
      <c r="H79" s="318">
        <v>1358899770.8575833</v>
      </c>
    </row>
    <row r="80" spans="1:8" ht="14.25" customHeight="1">
      <c r="H80" s="232" t="e">
        <f>F79-H79</f>
        <v>#REF!</v>
      </c>
    </row>
    <row r="81" spans="1:6" ht="17.5" customHeight="1"/>
    <row r="83" spans="1:6" ht="14.5">
      <c r="A83" s="21" t="s">
        <v>112</v>
      </c>
      <c r="B83" s="21" t="s">
        <v>701</v>
      </c>
      <c r="C83" s="11" t="s">
        <v>908</v>
      </c>
      <c r="D83" s="1451" t="s">
        <v>922</v>
      </c>
      <c r="E83" s="1450"/>
      <c r="F83" s="1450"/>
    </row>
    <row r="84" spans="1:6" ht="14.5">
      <c r="B84" s="21" t="s">
        <v>702</v>
      </c>
      <c r="D84" s="1450" t="s">
        <v>923</v>
      </c>
      <c r="E84" s="1450"/>
      <c r="F84" s="1450"/>
    </row>
    <row r="85" spans="1:6" ht="14.5">
      <c r="B85" s="21" t="s">
        <v>638</v>
      </c>
      <c r="D85" s="454" t="s">
        <v>924</v>
      </c>
    </row>
  </sheetData>
  <mergeCells count="30">
    <mergeCell ref="A79:E79"/>
    <mergeCell ref="B37:F37"/>
    <mergeCell ref="B40:F40"/>
    <mergeCell ref="B42:F42"/>
    <mergeCell ref="B48:F48"/>
    <mergeCell ref="B50:F50"/>
    <mergeCell ref="B53:F53"/>
    <mergeCell ref="B72:E72"/>
    <mergeCell ref="B73:D73"/>
    <mergeCell ref="B74:D74"/>
    <mergeCell ref="B75:E75"/>
    <mergeCell ref="A77:D77"/>
    <mergeCell ref="B58:F58"/>
    <mergeCell ref="B70:F70"/>
    <mergeCell ref="D83:F83"/>
    <mergeCell ref="D84:F84"/>
    <mergeCell ref="B27:F27"/>
    <mergeCell ref="A1:F2"/>
    <mergeCell ref="H1:S1"/>
    <mergeCell ref="H2:J3"/>
    <mergeCell ref="K2:N2"/>
    <mergeCell ref="O2:R2"/>
    <mergeCell ref="S2:S3"/>
    <mergeCell ref="A3:F4"/>
    <mergeCell ref="H4:J4"/>
    <mergeCell ref="B6:F6"/>
    <mergeCell ref="H7:L7"/>
    <mergeCell ref="B12:F12"/>
    <mergeCell ref="B18:F18"/>
    <mergeCell ref="B20:F20"/>
  </mergeCells>
  <phoneticPr fontId="6" type="noConversion"/>
  <pageMargins left="0.70866141732283472" right="0.70866141732283472" top="0.74803149606299213" bottom="0.74803149606299213" header="0.31496062992125984" footer="0.31496062992125984"/>
  <pageSetup scale="7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V72"/>
  <sheetViews>
    <sheetView topLeftCell="C51" zoomScaleNormal="100" workbookViewId="0">
      <selection activeCell="F66" sqref="F66"/>
    </sheetView>
  </sheetViews>
  <sheetFormatPr baseColWidth="10" defaultColWidth="11.54296875" defaultRowHeight="14"/>
  <cols>
    <col min="1" max="1" width="11.54296875" style="11"/>
    <col min="2" max="2" width="53.26953125" style="11" customWidth="1"/>
    <col min="3" max="4" width="11.54296875" style="11"/>
    <col min="5" max="5" width="14.26953125" style="19" customWidth="1"/>
    <col min="6" max="6" width="20.453125" style="20" customWidth="1"/>
    <col min="7" max="7" width="11.26953125" style="11" customWidth="1"/>
    <col min="8" max="8" width="18.54296875" style="12" bestFit="1" customWidth="1"/>
    <col min="9" max="9" width="9.453125" style="12" customWidth="1"/>
    <col min="10" max="10" width="9" style="12" customWidth="1"/>
    <col min="11" max="11" width="11.26953125" style="12" customWidth="1"/>
    <col min="12" max="12" width="12.81640625" style="12" customWidth="1"/>
    <col min="13" max="13" width="13.7265625" style="12" customWidth="1"/>
    <col min="14" max="14" width="14.26953125" style="20" customWidth="1"/>
    <col min="15" max="15" width="9.54296875" style="20" customWidth="1"/>
    <col min="16" max="16" width="12.1796875" style="20" customWidth="1"/>
    <col min="17" max="17" width="13" style="20" customWidth="1"/>
    <col min="18" max="16384" width="11.54296875" style="11"/>
  </cols>
  <sheetData>
    <row r="1" spans="1:22">
      <c r="A1" s="1413" t="s">
        <v>0</v>
      </c>
      <c r="B1" s="1413"/>
      <c r="C1" s="1413"/>
      <c r="D1" s="1413"/>
      <c r="E1" s="1413"/>
      <c r="F1" s="1413"/>
      <c r="G1" s="8"/>
      <c r="H1" s="1419" t="s">
        <v>477</v>
      </c>
      <c r="I1" s="1419"/>
      <c r="J1" s="1419"/>
      <c r="K1" s="1419"/>
      <c r="L1" s="1419"/>
      <c r="M1" s="1419"/>
      <c r="N1" s="1419"/>
      <c r="O1" s="1419"/>
      <c r="P1" s="1419"/>
      <c r="Q1" s="1419"/>
      <c r="R1" s="1419"/>
      <c r="S1" s="1419"/>
    </row>
    <row r="2" spans="1:22">
      <c r="A2" s="1413"/>
      <c r="B2" s="1413"/>
      <c r="C2" s="1413"/>
      <c r="D2" s="1413"/>
      <c r="E2" s="1413"/>
      <c r="F2" s="1413"/>
      <c r="G2" s="8"/>
      <c r="H2" s="1423" t="s">
        <v>121</v>
      </c>
      <c r="I2" s="1424"/>
      <c r="J2" s="1425"/>
      <c r="K2" s="1429" t="s">
        <v>123</v>
      </c>
      <c r="L2" s="1430"/>
      <c r="M2" s="1430"/>
      <c r="N2" s="1431"/>
      <c r="O2" s="1420" t="s">
        <v>99</v>
      </c>
      <c r="P2" s="1421"/>
      <c r="Q2" s="1421"/>
      <c r="R2" s="1422"/>
      <c r="S2" s="1432" t="s">
        <v>130</v>
      </c>
    </row>
    <row r="3" spans="1:22" ht="14.5" customHeight="1">
      <c r="A3" s="1414" t="s">
        <v>493</v>
      </c>
      <c r="B3" s="1414"/>
      <c r="C3" s="1414"/>
      <c r="D3" s="1414"/>
      <c r="E3" s="1414"/>
      <c r="F3" s="1414"/>
      <c r="G3" s="13"/>
      <c r="H3" s="1426"/>
      <c r="I3" s="1427"/>
      <c r="J3" s="1428"/>
      <c r="K3" s="28" t="s">
        <v>124</v>
      </c>
      <c r="L3" s="28" t="s">
        <v>98</v>
      </c>
      <c r="M3" s="28" t="s">
        <v>467</v>
      </c>
      <c r="N3" s="28" t="s">
        <v>468</v>
      </c>
      <c r="O3" s="28" t="s">
        <v>124</v>
      </c>
      <c r="P3" s="28" t="s">
        <v>478</v>
      </c>
      <c r="Q3" s="28" t="s">
        <v>130</v>
      </c>
      <c r="R3" s="28" t="s">
        <v>473</v>
      </c>
      <c r="S3" s="1433"/>
      <c r="U3" s="30" t="s">
        <v>474</v>
      </c>
      <c r="V3" s="30" t="s">
        <v>475</v>
      </c>
    </row>
    <row r="4" spans="1:22" ht="29.25" customHeight="1">
      <c r="A4" s="1414"/>
      <c r="B4" s="1414"/>
      <c r="C4" s="1414"/>
      <c r="D4" s="1414"/>
      <c r="E4" s="1414"/>
      <c r="F4" s="1414"/>
      <c r="G4" s="13"/>
      <c r="H4" s="1418" t="s">
        <v>507</v>
      </c>
      <c r="I4" s="1418"/>
      <c r="J4" s="1418"/>
      <c r="K4" s="29">
        <v>204.3</v>
      </c>
      <c r="L4" s="229">
        <v>7</v>
      </c>
      <c r="M4" s="229">
        <v>0.15</v>
      </c>
      <c r="N4" s="229">
        <v>0.25</v>
      </c>
      <c r="O4" s="29">
        <f>+K4</f>
        <v>204.3</v>
      </c>
      <c r="P4" s="229">
        <v>1.2</v>
      </c>
      <c r="Q4" s="229">
        <f>+P4+P4</f>
        <v>2.4</v>
      </c>
      <c r="R4" s="229">
        <v>0.1</v>
      </c>
      <c r="S4" s="39">
        <f>+L4+Q4</f>
        <v>9.4</v>
      </c>
      <c r="U4" s="28">
        <v>65</v>
      </c>
      <c r="V4" s="28">
        <v>5</v>
      </c>
    </row>
    <row r="5" spans="1:22" ht="30.65" customHeight="1">
      <c r="A5" s="22" t="s">
        <v>1</v>
      </c>
      <c r="B5" s="22" t="s">
        <v>2</v>
      </c>
      <c r="C5" s="22" t="s">
        <v>3</v>
      </c>
      <c r="D5" s="22" t="s">
        <v>4</v>
      </c>
      <c r="E5" s="1" t="s">
        <v>105</v>
      </c>
      <c r="F5" s="23" t="s">
        <v>104</v>
      </c>
      <c r="G5" s="15"/>
      <c r="H5" s="11"/>
      <c r="I5" s="11"/>
      <c r="J5" s="11"/>
      <c r="K5" s="11"/>
      <c r="L5" s="11"/>
      <c r="M5" s="11"/>
      <c r="N5" s="11"/>
      <c r="O5" s="11"/>
      <c r="P5" s="11"/>
      <c r="Q5" s="11"/>
    </row>
    <row r="6" spans="1:22">
      <c r="A6" s="46">
        <v>1</v>
      </c>
      <c r="B6" s="1406" t="s">
        <v>5</v>
      </c>
      <c r="C6" s="1406"/>
      <c r="D6" s="1406"/>
      <c r="E6" s="1406"/>
      <c r="F6" s="1406"/>
      <c r="G6" s="9"/>
      <c r="H6" s="11"/>
      <c r="I6" s="11"/>
      <c r="J6" s="11"/>
      <c r="K6" s="11"/>
      <c r="L6" s="11"/>
      <c r="M6" s="11"/>
      <c r="N6" s="11"/>
      <c r="O6" s="11"/>
      <c r="P6" s="11"/>
      <c r="Q6" s="11"/>
    </row>
    <row r="7" spans="1:22" ht="29.25" customHeight="1">
      <c r="A7" s="2" t="s">
        <v>6</v>
      </c>
      <c r="B7" s="5" t="str">
        <f>+APUS!C82</f>
        <v>Localización y replanteo para pavimentación de vías (3 líneas, 3 instancias)</v>
      </c>
      <c r="C7" s="2" t="s">
        <v>8</v>
      </c>
      <c r="D7" s="40">
        <f>+(K4*S4)</f>
        <v>1920.42</v>
      </c>
      <c r="E7" s="66">
        <f>APUS!O48</f>
        <v>4323</v>
      </c>
      <c r="F7" s="24">
        <f>D7*E7</f>
        <v>8301975.6600000001</v>
      </c>
      <c r="G7" s="16"/>
      <c r="H7" s="1415" t="s">
        <v>476</v>
      </c>
      <c r="I7" s="1416"/>
      <c r="J7" s="1416"/>
      <c r="K7" s="1416"/>
      <c r="L7" s="1417"/>
    </row>
    <row r="8" spans="1:22" ht="39.75" customHeight="1">
      <c r="A8" s="2" t="s">
        <v>9</v>
      </c>
      <c r="B8" s="5" t="str">
        <f>+APUS!C90</f>
        <v>Valla de identificación de obra área mayor a 4 m2, colocada en cerchas metálica, incluye mantenimiento durante la construcción</v>
      </c>
      <c r="C8" s="2" t="s">
        <v>8</v>
      </c>
      <c r="D8" s="40">
        <f>8*1</f>
        <v>8</v>
      </c>
      <c r="E8" s="66">
        <f>APUS!O56</f>
        <v>212117</v>
      </c>
      <c r="F8" s="24">
        <f t="shared" ref="F8:F11" si="0">D8*E8</f>
        <v>1696936</v>
      </c>
      <c r="G8" s="16"/>
      <c r="H8" s="27"/>
      <c r="I8" s="32" t="s">
        <v>97</v>
      </c>
      <c r="J8" s="32" t="s">
        <v>98</v>
      </c>
      <c r="K8" s="36" t="s">
        <v>128</v>
      </c>
      <c r="L8" s="36" t="s">
        <v>129</v>
      </c>
    </row>
    <row r="9" spans="1:22">
      <c r="A9" s="2" t="s">
        <v>11</v>
      </c>
      <c r="B9" s="3" t="s">
        <v>12</v>
      </c>
      <c r="C9" s="2" t="s">
        <v>13</v>
      </c>
      <c r="D9" s="40">
        <f>+(K4+L4)*2</f>
        <v>422.6</v>
      </c>
      <c r="E9" s="66">
        <f>APUS!O63</f>
        <v>7635</v>
      </c>
      <c r="F9" s="24">
        <f t="shared" si="0"/>
        <v>3226551</v>
      </c>
      <c r="G9" s="16"/>
      <c r="H9" s="31" t="s">
        <v>127</v>
      </c>
      <c r="I9" s="223">
        <f>K4</f>
        <v>204.3</v>
      </c>
      <c r="J9" s="224">
        <v>1</v>
      </c>
      <c r="K9" s="224">
        <v>2.5</v>
      </c>
      <c r="L9" s="225">
        <v>2</v>
      </c>
    </row>
    <row r="10" spans="1:22">
      <c r="A10" s="2" t="s">
        <v>14</v>
      </c>
      <c r="B10" s="3" t="s">
        <v>18</v>
      </c>
      <c r="C10" s="2" t="s">
        <v>8</v>
      </c>
      <c r="D10" s="40">
        <f>10*1</f>
        <v>10</v>
      </c>
      <c r="E10" s="66">
        <f>APUS!O70</f>
        <v>126325.39</v>
      </c>
      <c r="F10" s="24">
        <f t="shared" si="0"/>
        <v>1263253.8999999999</v>
      </c>
      <c r="G10" s="16"/>
      <c r="H10" s="31" t="s">
        <v>100</v>
      </c>
      <c r="I10" s="223">
        <f>+I9*2</f>
        <v>408.6</v>
      </c>
      <c r="J10" s="224">
        <v>0.3</v>
      </c>
      <c r="K10" s="224">
        <v>1.2</v>
      </c>
      <c r="L10" s="224">
        <v>1</v>
      </c>
    </row>
    <row r="11" spans="1:22">
      <c r="A11" s="2" t="s">
        <v>17</v>
      </c>
      <c r="B11" s="3" t="s">
        <v>19</v>
      </c>
      <c r="C11" s="2" t="s">
        <v>8</v>
      </c>
      <c r="D11" s="40">
        <f>+(K4*(L4+2))</f>
        <v>1838.7</v>
      </c>
      <c r="E11" s="66">
        <f>APUS!O76</f>
        <v>30988.556000000004</v>
      </c>
      <c r="F11" s="24">
        <f t="shared" si="0"/>
        <v>56978657.917200007</v>
      </c>
      <c r="G11" s="16"/>
      <c r="H11" s="31" t="s">
        <v>101</v>
      </c>
      <c r="I11" s="223">
        <f>+I9</f>
        <v>204.3</v>
      </c>
      <c r="J11" s="230">
        <f>L4</f>
        <v>7</v>
      </c>
      <c r="K11" s="224">
        <v>0.5</v>
      </c>
      <c r="L11" s="224"/>
    </row>
    <row r="12" spans="1:22">
      <c r="A12" s="46">
        <v>2</v>
      </c>
      <c r="B12" s="1406" t="s">
        <v>20</v>
      </c>
      <c r="C12" s="1406"/>
      <c r="D12" s="1406"/>
      <c r="E12" s="1406"/>
      <c r="F12" s="1406"/>
      <c r="G12" s="16"/>
      <c r="H12" s="31" t="s">
        <v>102</v>
      </c>
      <c r="I12" s="223">
        <f>+I9</f>
        <v>204.3</v>
      </c>
      <c r="J12" s="230">
        <f>+Q4</f>
        <v>2.4</v>
      </c>
      <c r="K12" s="224">
        <v>0.21</v>
      </c>
      <c r="L12" s="224"/>
    </row>
    <row r="13" spans="1:22">
      <c r="A13" s="2" t="s">
        <v>21</v>
      </c>
      <c r="B13" s="7" t="s">
        <v>131</v>
      </c>
      <c r="C13" s="2" t="s">
        <v>8</v>
      </c>
      <c r="D13" s="40">
        <f>+(K4*L4)</f>
        <v>1430.1000000000001</v>
      </c>
      <c r="E13" s="66">
        <f>APUS!O174</f>
        <v>13460</v>
      </c>
      <c r="F13" s="24">
        <f t="shared" ref="F13:F17" si="1">D13*E13</f>
        <v>19249146</v>
      </c>
      <c r="G13" s="9"/>
    </row>
    <row r="14" spans="1:22">
      <c r="A14" s="2" t="s">
        <v>134</v>
      </c>
      <c r="B14" s="3" t="s">
        <v>22</v>
      </c>
      <c r="C14" s="2" t="s">
        <v>8</v>
      </c>
      <c r="D14" s="40">
        <f>(O4*Q4)</f>
        <v>490.32</v>
      </c>
      <c r="E14" s="66">
        <f>APUS!O181</f>
        <v>11907</v>
      </c>
      <c r="F14" s="24">
        <f t="shared" si="1"/>
        <v>5838240.2400000002</v>
      </c>
      <c r="G14" s="16"/>
      <c r="H14" s="11"/>
      <c r="I14" s="11"/>
      <c r="J14" s="11"/>
      <c r="K14" s="11"/>
      <c r="L14" s="11"/>
      <c r="M14" s="11"/>
      <c r="N14" s="11"/>
      <c r="O14" s="11"/>
      <c r="P14" s="11"/>
      <c r="Q14" s="11"/>
    </row>
    <row r="15" spans="1:22">
      <c r="A15" s="2" t="s">
        <v>135</v>
      </c>
      <c r="B15" s="3" t="s">
        <v>23</v>
      </c>
      <c r="C15" s="2" t="s">
        <v>13</v>
      </c>
      <c r="D15" s="40">
        <f>(O4*2)</f>
        <v>408.6</v>
      </c>
      <c r="E15" s="66">
        <f>APUS!O187</f>
        <v>0</v>
      </c>
      <c r="F15" s="24">
        <f t="shared" si="1"/>
        <v>0</v>
      </c>
      <c r="G15" s="16"/>
      <c r="H15" s="11"/>
      <c r="I15" s="11"/>
      <c r="J15" s="11"/>
      <c r="K15" s="11"/>
      <c r="L15" s="11"/>
      <c r="M15" s="11"/>
      <c r="N15" s="11"/>
      <c r="O15" s="11"/>
      <c r="P15" s="11"/>
      <c r="Q15" s="11"/>
    </row>
    <row r="16" spans="1:22">
      <c r="A16" s="2" t="s">
        <v>136</v>
      </c>
      <c r="B16" s="17" t="s">
        <v>84</v>
      </c>
      <c r="C16" s="2" t="s">
        <v>85</v>
      </c>
      <c r="D16" s="40">
        <f>V4</f>
        <v>5</v>
      </c>
      <c r="E16" s="66">
        <f>APUS!O220</f>
        <v>112875</v>
      </c>
      <c r="F16" s="24">
        <f t="shared" si="1"/>
        <v>564375</v>
      </c>
      <c r="G16" s="16"/>
      <c r="H16" s="11"/>
      <c r="I16" s="11"/>
      <c r="J16" s="11"/>
      <c r="K16" s="11"/>
      <c r="L16" s="11"/>
      <c r="M16" s="11"/>
      <c r="N16" s="11"/>
      <c r="O16" s="11"/>
      <c r="P16" s="11"/>
      <c r="Q16" s="11"/>
    </row>
    <row r="17" spans="1:17" ht="14.25" customHeight="1">
      <c r="A17" s="2" t="s">
        <v>137</v>
      </c>
      <c r="B17" s="17" t="s">
        <v>86</v>
      </c>
      <c r="C17" s="2" t="s">
        <v>75</v>
      </c>
      <c r="D17" s="40">
        <f>+D16*3</f>
        <v>15</v>
      </c>
      <c r="E17" s="66">
        <f>APUS!O225</f>
        <v>0</v>
      </c>
      <c r="F17" s="24">
        <f t="shared" si="1"/>
        <v>0</v>
      </c>
      <c r="G17" s="16"/>
      <c r="H17" s="11"/>
      <c r="I17" s="11"/>
      <c r="J17" s="11"/>
      <c r="K17" s="11"/>
      <c r="L17" s="11"/>
      <c r="M17" s="11"/>
      <c r="N17" s="11"/>
      <c r="O17" s="11"/>
      <c r="P17" s="11"/>
      <c r="Q17" s="11"/>
    </row>
    <row r="18" spans="1:17">
      <c r="A18" s="46">
        <v>3</v>
      </c>
      <c r="B18" s="1406" t="s">
        <v>24</v>
      </c>
      <c r="C18" s="1406"/>
      <c r="D18" s="1406"/>
      <c r="E18" s="1406"/>
      <c r="F18" s="1406"/>
      <c r="G18" s="16"/>
      <c r="H18" s="11"/>
      <c r="I18" s="11"/>
      <c r="J18" s="11"/>
      <c r="K18" s="11"/>
      <c r="L18" s="11"/>
      <c r="M18" s="11"/>
      <c r="N18" s="11"/>
      <c r="O18" s="11"/>
      <c r="P18" s="11"/>
      <c r="Q18" s="11"/>
    </row>
    <row r="19" spans="1:17">
      <c r="A19" s="2">
        <v>3.1</v>
      </c>
      <c r="B19" s="3" t="s">
        <v>25</v>
      </c>
      <c r="C19" s="2" t="s">
        <v>26</v>
      </c>
      <c r="D19" s="40">
        <f>+((I9*J9*K9)+(I10*J10*K10)+(I11*J11*K11)+(I12*J12*K12))*1.3</f>
        <v>1918.6221600000003</v>
      </c>
      <c r="E19" s="66">
        <f>APUS!O271</f>
        <v>30216</v>
      </c>
      <c r="F19" s="24">
        <f>D19*E19</f>
        <v>57973087.186560012</v>
      </c>
      <c r="G19" s="9"/>
      <c r="H19" s="11"/>
      <c r="I19" s="11"/>
      <c r="J19" s="11"/>
      <c r="K19" s="11"/>
      <c r="L19" s="11"/>
      <c r="M19" s="11"/>
      <c r="N19" s="11"/>
      <c r="O19" s="11"/>
      <c r="P19" s="11"/>
      <c r="Q19" s="11"/>
    </row>
    <row r="20" spans="1:17">
      <c r="A20" s="46">
        <v>4</v>
      </c>
      <c r="B20" s="1406" t="s">
        <v>27</v>
      </c>
      <c r="C20" s="1406"/>
      <c r="D20" s="1406"/>
      <c r="E20" s="1406"/>
      <c r="F20" s="1406"/>
      <c r="G20" s="16"/>
      <c r="H20" s="11"/>
      <c r="I20" s="11"/>
      <c r="J20" s="11"/>
      <c r="K20" s="11"/>
      <c r="L20" s="11"/>
      <c r="M20" s="11"/>
      <c r="N20" s="11"/>
      <c r="O20" s="11"/>
      <c r="P20" s="11"/>
      <c r="Q20" s="11"/>
    </row>
    <row r="21" spans="1:17">
      <c r="A21" s="2" t="s">
        <v>28</v>
      </c>
      <c r="B21" s="3" t="s">
        <v>29</v>
      </c>
      <c r="C21" s="2" t="s">
        <v>26</v>
      </c>
      <c r="D21" s="40">
        <f>+(I9*J9*L9)+(I10*J10*L10)</f>
        <v>531.18000000000006</v>
      </c>
      <c r="E21" s="66">
        <f>APUS!O429</f>
        <v>24599</v>
      </c>
      <c r="F21" s="24">
        <f t="shared" ref="F21:F26" si="2">D21*E21</f>
        <v>13066496.820000002</v>
      </c>
      <c r="G21" s="9"/>
      <c r="H21" s="11"/>
      <c r="I21" s="11"/>
      <c r="J21" s="11"/>
      <c r="K21" s="11"/>
      <c r="L21" s="11"/>
      <c r="M21" s="11"/>
      <c r="N21" s="11"/>
      <c r="O21" s="11"/>
      <c r="P21" s="11"/>
      <c r="Q21" s="11"/>
    </row>
    <row r="22" spans="1:17" ht="15.75" customHeight="1">
      <c r="A22" s="2" t="s">
        <v>30</v>
      </c>
      <c r="B22" s="3" t="s">
        <v>31</v>
      </c>
      <c r="C22" s="2" t="s">
        <v>26</v>
      </c>
      <c r="D22" s="40">
        <f>+(O4*Q4*R4)</f>
        <v>49.032000000000004</v>
      </c>
      <c r="E22" s="66">
        <f>APUS!O435</f>
        <v>59079</v>
      </c>
      <c r="F22" s="24">
        <f t="shared" si="2"/>
        <v>2896761.5280000004</v>
      </c>
      <c r="G22" s="16"/>
      <c r="H22" s="11"/>
      <c r="I22" s="11"/>
      <c r="J22" s="11"/>
      <c r="K22" s="11"/>
      <c r="L22" s="11"/>
      <c r="M22" s="11"/>
      <c r="N22" s="11"/>
      <c r="O22" s="11"/>
      <c r="P22" s="11"/>
      <c r="Q22" s="11"/>
    </row>
    <row r="23" spans="1:17">
      <c r="A23" s="2" t="s">
        <v>32</v>
      </c>
      <c r="B23" s="5" t="str">
        <f>+APUS!C550</f>
        <v>Sub-base granular</v>
      </c>
      <c r="C23" s="2" t="s">
        <v>26</v>
      </c>
      <c r="D23" s="40">
        <f>(K4*L4*N4)</f>
        <v>357.52500000000003</v>
      </c>
      <c r="E23" s="66">
        <f>APUS!O443</f>
        <v>67717</v>
      </c>
      <c r="F23" s="24">
        <f t="shared" si="2"/>
        <v>24210520.425000001</v>
      </c>
      <c r="G23" s="16"/>
      <c r="H23" s="11"/>
      <c r="I23" s="11"/>
      <c r="J23" s="11"/>
      <c r="K23" s="11"/>
      <c r="L23" s="11"/>
      <c r="M23" s="11"/>
      <c r="N23" s="11"/>
      <c r="O23" s="11"/>
      <c r="P23" s="11"/>
      <c r="Q23" s="11"/>
    </row>
    <row r="24" spans="1:17">
      <c r="A24" s="2" t="s">
        <v>139</v>
      </c>
      <c r="B24" s="75" t="e">
        <f>+APUS!#REF!</f>
        <v>#REF!</v>
      </c>
      <c r="C24" s="28" t="s">
        <v>26</v>
      </c>
      <c r="D24" s="40">
        <f>(K4*L4*M4)</f>
        <v>214.51500000000001</v>
      </c>
      <c r="E24" s="66">
        <f>APUS!O453</f>
        <v>75850</v>
      </c>
      <c r="F24" s="24">
        <f t="shared" si="2"/>
        <v>16270962.750000002</v>
      </c>
      <c r="G24" s="16"/>
      <c r="H24" s="11"/>
      <c r="I24" s="11"/>
      <c r="J24" s="11"/>
      <c r="K24" s="11"/>
      <c r="L24" s="11"/>
      <c r="M24" s="11"/>
      <c r="N24" s="11"/>
      <c r="O24" s="11"/>
      <c r="P24" s="11"/>
      <c r="Q24" s="11"/>
    </row>
    <row r="25" spans="1:17">
      <c r="A25" s="2" t="s">
        <v>34</v>
      </c>
      <c r="B25" s="3" t="s">
        <v>35</v>
      </c>
      <c r="C25" s="2" t="s">
        <v>36</v>
      </c>
      <c r="D25" s="40">
        <f>+(D22+D23+D24)*21</f>
        <v>13042.512000000001</v>
      </c>
      <c r="E25" s="66">
        <f>APUS!O535</f>
        <v>1833</v>
      </c>
      <c r="F25" s="24">
        <f t="shared" si="2"/>
        <v>23906924.495999999</v>
      </c>
      <c r="G25" s="16"/>
      <c r="H25" s="11"/>
      <c r="I25" s="11"/>
      <c r="J25" s="11"/>
      <c r="K25" s="11"/>
      <c r="L25" s="11"/>
      <c r="M25" s="11"/>
      <c r="N25" s="11"/>
      <c r="O25" s="11"/>
      <c r="P25" s="11"/>
      <c r="Q25" s="11"/>
    </row>
    <row r="26" spans="1:17" ht="30" customHeight="1">
      <c r="A26" s="2" t="s">
        <v>472</v>
      </c>
      <c r="B26" s="5" t="str">
        <f>+'1.Calle 12 entre 9 y 11'!B26</f>
        <v>Lleno con arena para tubería (brecha de 0,60 m de ancho e = 0,1
m)</v>
      </c>
      <c r="C26" s="2" t="s">
        <v>13</v>
      </c>
      <c r="D26" s="40">
        <f>+(I9*J9)+(I10*J10)</f>
        <v>326.88</v>
      </c>
      <c r="E26" s="66">
        <f>APUS!O538</f>
        <v>9442</v>
      </c>
      <c r="F26" s="24">
        <f t="shared" si="2"/>
        <v>3086400.96</v>
      </c>
      <c r="G26" s="16"/>
      <c r="H26" s="11"/>
      <c r="I26" s="11"/>
      <c r="J26" s="11"/>
      <c r="K26" s="11"/>
      <c r="L26" s="11"/>
      <c r="M26" s="11"/>
      <c r="N26" s="11"/>
      <c r="O26" s="11"/>
      <c r="P26" s="11"/>
      <c r="Q26" s="11"/>
    </row>
    <row r="27" spans="1:17">
      <c r="A27" s="46">
        <v>5</v>
      </c>
      <c r="B27" s="1407" t="s">
        <v>38</v>
      </c>
      <c r="C27" s="1407"/>
      <c r="D27" s="1407"/>
      <c r="E27" s="1407"/>
      <c r="F27" s="1407"/>
      <c r="G27" s="16"/>
      <c r="H27" s="11"/>
      <c r="I27" s="11"/>
      <c r="J27" s="11"/>
      <c r="K27" s="11"/>
      <c r="L27" s="11"/>
      <c r="M27" s="11"/>
      <c r="N27" s="11"/>
      <c r="O27" s="11"/>
      <c r="P27" s="11"/>
      <c r="Q27" s="11"/>
    </row>
    <row r="28" spans="1:17" ht="25">
      <c r="A28" s="2" t="s">
        <v>39</v>
      </c>
      <c r="B28" s="3" t="s">
        <v>40</v>
      </c>
      <c r="C28" s="2" t="s">
        <v>13</v>
      </c>
      <c r="D28" s="40">
        <f>+(U4)*6</f>
        <v>390</v>
      </c>
      <c r="E28" s="66" t="e">
        <f>APUS!#REF!</f>
        <v>#REF!</v>
      </c>
      <c r="F28" s="24" t="e">
        <f t="shared" ref="F28:F36" si="3">D28*E28</f>
        <v>#REF!</v>
      </c>
      <c r="G28" s="228"/>
      <c r="H28" s="457"/>
      <c r="I28" s="11"/>
      <c r="J28" s="11"/>
      <c r="K28" s="11"/>
      <c r="L28" s="11"/>
      <c r="M28" s="11"/>
      <c r="N28" s="11"/>
      <c r="O28" s="11"/>
      <c r="P28" s="11"/>
      <c r="Q28" s="11"/>
    </row>
    <row r="29" spans="1:17" ht="25">
      <c r="A29" s="2" t="s">
        <v>41</v>
      </c>
      <c r="B29" s="3" t="s">
        <v>42</v>
      </c>
      <c r="C29" s="2" t="s">
        <v>13</v>
      </c>
      <c r="D29" s="40">
        <f>+I9+6</f>
        <v>210.3</v>
      </c>
      <c r="E29" s="66" t="e">
        <f>APUS!#REF!</f>
        <v>#REF!</v>
      </c>
      <c r="F29" s="24" t="e">
        <f t="shared" si="3"/>
        <v>#REF!</v>
      </c>
      <c r="G29" s="228"/>
      <c r="H29" s="457"/>
      <c r="I29" s="11"/>
      <c r="J29" s="11"/>
      <c r="K29" s="11"/>
      <c r="L29" s="11"/>
      <c r="M29" s="11"/>
      <c r="N29" s="11"/>
      <c r="O29" s="11"/>
      <c r="P29" s="11"/>
      <c r="Q29" s="11"/>
    </row>
    <row r="30" spans="1:17">
      <c r="A30" s="2" t="s">
        <v>140</v>
      </c>
      <c r="B30" s="3" t="s">
        <v>43</v>
      </c>
      <c r="C30" s="2" t="s">
        <v>3</v>
      </c>
      <c r="D30" s="40">
        <f>U4</f>
        <v>65</v>
      </c>
      <c r="E30" s="66">
        <f>APUS!O599</f>
        <v>207782.7665</v>
      </c>
      <c r="F30" s="24">
        <f t="shared" si="3"/>
        <v>13505879.8225</v>
      </c>
      <c r="G30" s="228"/>
      <c r="H30" s="457"/>
      <c r="I30" s="11"/>
      <c r="J30" s="11"/>
      <c r="K30" s="11"/>
      <c r="L30" s="11"/>
      <c r="M30" s="11"/>
      <c r="N30" s="11"/>
      <c r="O30" s="11"/>
      <c r="P30" s="11"/>
      <c r="Q30" s="11"/>
    </row>
    <row r="31" spans="1:17" ht="25.5" customHeight="1">
      <c r="A31" s="2" t="s">
        <v>44</v>
      </c>
      <c r="B31" s="3" t="s">
        <v>45</v>
      </c>
      <c r="C31" s="2" t="s">
        <v>3</v>
      </c>
      <c r="D31" s="40">
        <f>V4</f>
        <v>5</v>
      </c>
      <c r="E31" s="66">
        <f>APUS!O608</f>
        <v>427551</v>
      </c>
      <c r="F31" s="24">
        <f t="shared" si="3"/>
        <v>2137755</v>
      </c>
      <c r="G31" s="228"/>
      <c r="H31" s="457"/>
      <c r="I31" s="11"/>
      <c r="J31" s="11"/>
      <c r="K31" s="11"/>
      <c r="L31" s="11"/>
      <c r="M31" s="11"/>
      <c r="N31" s="11"/>
      <c r="O31" s="11"/>
      <c r="P31" s="11"/>
      <c r="Q31" s="11"/>
    </row>
    <row r="32" spans="1:17" ht="25.5" customHeight="1">
      <c r="A32" s="2" t="s">
        <v>46</v>
      </c>
      <c r="B32" s="3" t="s">
        <v>47</v>
      </c>
      <c r="C32" s="2" t="s">
        <v>13</v>
      </c>
      <c r="D32" s="40">
        <f>+D17</f>
        <v>15</v>
      </c>
      <c r="E32" s="66">
        <f>APUS!O689</f>
        <v>521456</v>
      </c>
      <c r="F32" s="24">
        <f t="shared" si="3"/>
        <v>7821840</v>
      </c>
      <c r="G32" s="228"/>
      <c r="H32" s="457"/>
      <c r="I32" s="11"/>
      <c r="J32" s="11"/>
      <c r="K32" s="11"/>
      <c r="L32" s="11"/>
      <c r="M32" s="11"/>
      <c r="N32" s="11"/>
      <c r="O32" s="11"/>
      <c r="P32" s="11"/>
      <c r="Q32" s="11"/>
    </row>
    <row r="33" spans="1:17" ht="29.25" customHeight="1">
      <c r="A33" s="2" t="s">
        <v>48</v>
      </c>
      <c r="B33" s="3" t="s">
        <v>49</v>
      </c>
      <c r="C33" s="2" t="s">
        <v>3</v>
      </c>
      <c r="D33" s="40">
        <f>+D31</f>
        <v>5</v>
      </c>
      <c r="E33" s="66">
        <f>APUS!O697</f>
        <v>0</v>
      </c>
      <c r="F33" s="24">
        <f t="shared" si="3"/>
        <v>0</v>
      </c>
      <c r="G33" s="16"/>
      <c r="H33" s="457"/>
      <c r="I33" s="11"/>
      <c r="J33" s="11"/>
      <c r="K33" s="11"/>
      <c r="L33" s="11"/>
      <c r="M33" s="11"/>
      <c r="N33" s="11"/>
      <c r="O33" s="11"/>
      <c r="P33" s="11"/>
      <c r="Q33" s="11"/>
    </row>
    <row r="34" spans="1:17">
      <c r="A34" s="2" t="s">
        <v>50</v>
      </c>
      <c r="B34" s="5" t="e">
        <f>+APUS!#REF!</f>
        <v>#REF!</v>
      </c>
      <c r="C34" s="2" t="s">
        <v>13</v>
      </c>
      <c r="D34" s="40">
        <f>+D28+D29</f>
        <v>600.29999999999995</v>
      </c>
      <c r="E34" s="66">
        <f>APUS!O731</f>
        <v>8202</v>
      </c>
      <c r="F34" s="24">
        <f t="shared" si="3"/>
        <v>4923660.5999999996</v>
      </c>
      <c r="G34" s="16"/>
      <c r="H34" s="457"/>
      <c r="I34" s="11"/>
      <c r="J34" s="11"/>
      <c r="K34" s="11"/>
      <c r="L34" s="11"/>
      <c r="M34" s="11"/>
      <c r="N34" s="11"/>
      <c r="O34" s="11"/>
      <c r="P34" s="11"/>
      <c r="Q34" s="11"/>
    </row>
    <row r="35" spans="1:17" ht="23.25" customHeight="1">
      <c r="A35" s="2" t="s">
        <v>52</v>
      </c>
      <c r="B35" s="5" t="str">
        <f>+APUS!L737</f>
        <v>Tapa de seguridad en hierro dúctil EN124 Clase D400, tráfico vehicular pesado d=0.60 m</v>
      </c>
      <c r="C35" s="2" t="s">
        <v>3</v>
      </c>
      <c r="D35" s="40">
        <f>+D31</f>
        <v>5</v>
      </c>
      <c r="E35" s="66">
        <f>APUS!O737</f>
        <v>1513995</v>
      </c>
      <c r="F35" s="24">
        <f t="shared" si="3"/>
        <v>7569975</v>
      </c>
      <c r="G35" s="16"/>
      <c r="H35" s="458"/>
      <c r="I35" s="11"/>
      <c r="J35" s="11"/>
      <c r="K35" s="11"/>
      <c r="L35" s="11"/>
      <c r="M35" s="11"/>
      <c r="N35" s="11"/>
      <c r="O35" s="11"/>
      <c r="P35" s="11"/>
      <c r="Q35" s="11"/>
    </row>
    <row r="36" spans="1:17">
      <c r="A36" s="2" t="s">
        <v>54</v>
      </c>
      <c r="B36" s="3" t="s">
        <v>55</v>
      </c>
      <c r="C36" s="2" t="s">
        <v>13</v>
      </c>
      <c r="D36" s="40">
        <f>+D34</f>
        <v>600.29999999999995</v>
      </c>
      <c r="E36" s="66">
        <f>APUS!O742</f>
        <v>22313.073239999998</v>
      </c>
      <c r="F36" s="24">
        <f t="shared" si="3"/>
        <v>13394537.865971997</v>
      </c>
      <c r="G36" s="16"/>
      <c r="H36" s="458"/>
      <c r="I36" s="11"/>
      <c r="J36" s="11"/>
      <c r="K36" s="11"/>
      <c r="L36" s="11"/>
      <c r="M36" s="11"/>
      <c r="N36" s="11"/>
      <c r="O36" s="11"/>
    </row>
    <row r="37" spans="1:17">
      <c r="A37" s="46">
        <v>6</v>
      </c>
      <c r="B37" s="1406" t="s">
        <v>56</v>
      </c>
      <c r="C37" s="1406"/>
      <c r="D37" s="1406"/>
      <c r="E37" s="1406"/>
      <c r="F37" s="1406"/>
      <c r="G37" s="16"/>
    </row>
    <row r="38" spans="1:17" ht="25">
      <c r="A38" s="2" t="s">
        <v>57</v>
      </c>
      <c r="B38" s="3" t="s">
        <v>58</v>
      </c>
      <c r="C38" s="2" t="s">
        <v>3</v>
      </c>
      <c r="D38" s="40">
        <f>U4</f>
        <v>65</v>
      </c>
      <c r="E38" s="66" t="e">
        <f>APUS!#REF!</f>
        <v>#REF!</v>
      </c>
      <c r="F38" s="24" t="e">
        <f>D38*E38</f>
        <v>#REF!</v>
      </c>
      <c r="G38" s="9"/>
      <c r="H38" s="318"/>
      <c r="I38" s="319"/>
    </row>
    <row r="39" spans="1:17" ht="25">
      <c r="A39" s="2" t="s">
        <v>59</v>
      </c>
      <c r="B39" s="3" t="s">
        <v>88</v>
      </c>
      <c r="C39" s="2" t="s">
        <v>3</v>
      </c>
      <c r="D39" s="40">
        <f>4*1</f>
        <v>4</v>
      </c>
      <c r="E39" s="66">
        <f>APUS!O1120</f>
        <v>300000</v>
      </c>
      <c r="F39" s="24">
        <f>D39*E39</f>
        <v>1200000</v>
      </c>
      <c r="G39" s="16"/>
      <c r="H39" s="318"/>
      <c r="I39" s="319"/>
    </row>
    <row r="40" spans="1:17">
      <c r="A40" s="46">
        <v>7</v>
      </c>
      <c r="B40" s="1406" t="s">
        <v>60</v>
      </c>
      <c r="C40" s="1406"/>
      <c r="D40" s="1406"/>
      <c r="E40" s="1406"/>
      <c r="F40" s="1406"/>
      <c r="G40" s="16"/>
    </row>
    <row r="41" spans="1:17">
      <c r="A41" s="2" t="s">
        <v>61</v>
      </c>
      <c r="B41" s="3" t="s">
        <v>62</v>
      </c>
      <c r="C41" s="2" t="s">
        <v>63</v>
      </c>
      <c r="D41" s="50">
        <f>760*D31</f>
        <v>3800</v>
      </c>
      <c r="E41" s="66">
        <f>APUS!O1200</f>
        <v>1</v>
      </c>
      <c r="F41" s="24">
        <f>D41*E41</f>
        <v>3800</v>
      </c>
      <c r="G41" s="9"/>
    </row>
    <row r="42" spans="1:17">
      <c r="A42" s="46">
        <v>8</v>
      </c>
      <c r="B42" s="1406" t="s">
        <v>64</v>
      </c>
      <c r="C42" s="1406"/>
      <c r="D42" s="1406"/>
      <c r="E42" s="1406"/>
      <c r="F42" s="1406"/>
      <c r="G42" s="16"/>
    </row>
    <row r="43" spans="1:17">
      <c r="A43" s="2" t="s">
        <v>65</v>
      </c>
      <c r="B43" s="5" t="s">
        <v>920</v>
      </c>
      <c r="C43" s="2" t="s">
        <v>3</v>
      </c>
      <c r="D43" s="40">
        <f>+D38</f>
        <v>65</v>
      </c>
      <c r="E43" s="66">
        <f>APUS!O1208</f>
        <v>0</v>
      </c>
      <c r="F43" s="24">
        <f>D43*E43</f>
        <v>0</v>
      </c>
      <c r="G43" s="9"/>
    </row>
    <row r="44" spans="1:17">
      <c r="A44" s="2" t="s">
        <v>90</v>
      </c>
      <c r="B44" s="5" t="str">
        <f>+APUS!C1254</f>
        <v>Tubería PVC unión platino de 3"</v>
      </c>
      <c r="C44" s="2" t="s">
        <v>13</v>
      </c>
      <c r="D44" s="40">
        <f>+I10</f>
        <v>408.6</v>
      </c>
      <c r="E44" s="66">
        <f>APUS!O1219</f>
        <v>0</v>
      </c>
      <c r="F44" s="24">
        <f>D44*E44</f>
        <v>0</v>
      </c>
      <c r="G44" s="16"/>
    </row>
    <row r="45" spans="1:17">
      <c r="A45" s="2" t="s">
        <v>141</v>
      </c>
      <c r="B45" s="25" t="s">
        <v>94</v>
      </c>
      <c r="C45" s="2" t="s">
        <v>93</v>
      </c>
      <c r="D45" s="40">
        <f>6*1</f>
        <v>6</v>
      </c>
      <c r="E45" s="66">
        <f>APUS!O1225</f>
        <v>0</v>
      </c>
      <c r="F45" s="24">
        <f>E45*D45</f>
        <v>0</v>
      </c>
      <c r="G45" s="16"/>
    </row>
    <row r="46" spans="1:17" ht="25">
      <c r="A46" s="28" t="s">
        <v>68</v>
      </c>
      <c r="B46" s="6" t="s">
        <v>69</v>
      </c>
      <c r="C46" s="28" t="s">
        <v>3</v>
      </c>
      <c r="D46" s="40">
        <f>+D43</f>
        <v>65</v>
      </c>
      <c r="E46" s="66">
        <f>APUS!O1235</f>
        <v>1</v>
      </c>
      <c r="F46" s="24">
        <f>D46*E46</f>
        <v>65</v>
      </c>
      <c r="G46" s="16"/>
    </row>
    <row r="47" spans="1:17" ht="25">
      <c r="A47" s="206" t="s">
        <v>142</v>
      </c>
      <c r="B47" s="207" t="s">
        <v>89</v>
      </c>
      <c r="C47" s="206" t="s">
        <v>85</v>
      </c>
      <c r="D47" s="226">
        <v>1</v>
      </c>
      <c r="E47" s="208" t="str">
        <f>APUS!O1240</f>
        <v>TOTAL 3</v>
      </c>
      <c r="F47" s="209" t="e">
        <f>D47*E47</f>
        <v>#VALUE!</v>
      </c>
      <c r="G47" s="16"/>
    </row>
    <row r="48" spans="1:17">
      <c r="A48" s="46">
        <v>9</v>
      </c>
      <c r="B48" s="1406" t="s">
        <v>73</v>
      </c>
      <c r="C48" s="1406"/>
      <c r="D48" s="1406"/>
      <c r="E48" s="1406"/>
      <c r="F48" s="1406"/>
      <c r="G48" s="16"/>
    </row>
    <row r="49" spans="1:8" ht="45" customHeight="1">
      <c r="A49" s="2" t="s">
        <v>71</v>
      </c>
      <c r="B49" s="308" t="s">
        <v>959</v>
      </c>
      <c r="C49" s="2" t="s">
        <v>8</v>
      </c>
      <c r="D49" s="40">
        <f>+(K4*L4)+150</f>
        <v>1580.1000000000001</v>
      </c>
      <c r="E49" s="66">
        <f>APUS!O1257</f>
        <v>72098</v>
      </c>
      <c r="F49" s="24">
        <f>D49*E49</f>
        <v>113922049.80000001</v>
      </c>
      <c r="G49" s="9"/>
    </row>
    <row r="50" spans="1:8">
      <c r="A50" s="46">
        <v>10</v>
      </c>
      <c r="B50" s="1406" t="s">
        <v>76</v>
      </c>
      <c r="C50" s="1406"/>
      <c r="D50" s="1406"/>
      <c r="E50" s="1406"/>
      <c r="F50" s="1406"/>
      <c r="G50" s="16"/>
    </row>
    <row r="51" spans="1:8">
      <c r="A51" s="2" t="s">
        <v>74</v>
      </c>
      <c r="B51" s="75" t="str">
        <f>+APUS!C1308</f>
        <v>Anden en concreto de 20,7 Mpa (3000 PSI) e = 0,10 m</v>
      </c>
      <c r="C51" s="2" t="s">
        <v>8</v>
      </c>
      <c r="D51" s="40">
        <f>(O4*Q4)</f>
        <v>490.32</v>
      </c>
      <c r="E51" s="66">
        <f>APUS!O1273</f>
        <v>0</v>
      </c>
      <c r="F51" s="24">
        <f>D51*E51</f>
        <v>0</v>
      </c>
      <c r="G51" s="9"/>
    </row>
    <row r="52" spans="1:8" ht="25">
      <c r="A52" s="2" t="s">
        <v>166</v>
      </c>
      <c r="B52" s="3" t="s">
        <v>79</v>
      </c>
      <c r="C52" s="2" t="s">
        <v>13</v>
      </c>
      <c r="D52" s="40">
        <f>+D15</f>
        <v>408.6</v>
      </c>
      <c r="E52" s="66" t="str">
        <f>APUS!O1283</f>
        <v/>
      </c>
      <c r="F52" s="24" t="e">
        <f>D52*E52</f>
        <v>#VALUE!</v>
      </c>
      <c r="G52" s="16"/>
      <c r="H52" s="42"/>
    </row>
    <row r="53" spans="1:8" ht="18" customHeight="1">
      <c r="A53" s="46">
        <v>11</v>
      </c>
      <c r="B53" s="1407" t="s">
        <v>80</v>
      </c>
      <c r="C53" s="1407"/>
      <c r="D53" s="1407"/>
      <c r="E53" s="1407"/>
      <c r="F53" s="1407"/>
      <c r="G53" s="16"/>
    </row>
    <row r="54" spans="1:8" ht="25">
      <c r="A54" s="2" t="s">
        <v>77</v>
      </c>
      <c r="B54" s="26" t="str">
        <f>+APUS!C1348</f>
        <v>Señal vertical de transito tipo SP, SR de 75 x 75 con lámina retroreflectiva tipo diamante</v>
      </c>
      <c r="C54" s="2" t="s">
        <v>3</v>
      </c>
      <c r="D54" s="40">
        <f>3*1</f>
        <v>3</v>
      </c>
      <c r="E54" s="66">
        <f>APUS!O1313</f>
        <v>0</v>
      </c>
      <c r="F54" s="24">
        <f>D54*E54</f>
        <v>0</v>
      </c>
      <c r="G54" s="10"/>
    </row>
    <row r="55" spans="1:8">
      <c r="A55" s="2" t="s">
        <v>78</v>
      </c>
      <c r="B55" s="3" t="s">
        <v>82</v>
      </c>
      <c r="C55" s="2" t="s">
        <v>3</v>
      </c>
      <c r="D55" s="40">
        <f>2*1</f>
        <v>2</v>
      </c>
      <c r="E55" s="66">
        <f>APUS!O1321</f>
        <v>0</v>
      </c>
      <c r="F55" s="24">
        <f>D55*E55</f>
        <v>0</v>
      </c>
      <c r="G55" s="16"/>
    </row>
    <row r="56" spans="1:8">
      <c r="A56" s="2" t="s">
        <v>480</v>
      </c>
      <c r="B56" s="5" t="str">
        <f>+APUS!C1361</f>
        <v>Líneas de demarcación vial pintura en frío</v>
      </c>
      <c r="C56" s="2" t="s">
        <v>13</v>
      </c>
      <c r="D56" s="40">
        <f>+K4*3</f>
        <v>612.90000000000009</v>
      </c>
      <c r="E56" s="66">
        <f>APUS!O1326</f>
        <v>0</v>
      </c>
      <c r="F56" s="24">
        <f>D56*E56</f>
        <v>0</v>
      </c>
      <c r="G56" s="16"/>
    </row>
    <row r="57" spans="1:8" ht="16.5" customHeight="1">
      <c r="A57" s="337">
        <v>22</v>
      </c>
      <c r="B57" s="1406" t="s">
        <v>802</v>
      </c>
      <c r="C57" s="1406"/>
      <c r="D57" s="1406"/>
      <c r="E57" s="1406"/>
      <c r="F57" s="1406"/>
      <c r="G57" s="16"/>
      <c r="H57" s="42"/>
    </row>
    <row r="58" spans="1:8" ht="27.75" customHeight="1">
      <c r="A58" s="28">
        <v>22.2</v>
      </c>
      <c r="B58" s="6" t="s">
        <v>952</v>
      </c>
      <c r="C58" s="28" t="s">
        <v>26</v>
      </c>
      <c r="D58" s="40">
        <f>+(D13*0.18)+(D14*0.07)+(D15*0.15*0.15)+(D16*0.2)+(D17*0.2)+(D19*5%)</f>
        <v>400.86500799999999</v>
      </c>
      <c r="E58" s="66">
        <f>+APUS!O1884</f>
        <v>0</v>
      </c>
      <c r="F58" s="24">
        <f t="shared" ref="F58" si="4">D58*E58</f>
        <v>0</v>
      </c>
      <c r="G58" s="16"/>
      <c r="H58" s="42"/>
    </row>
    <row r="59" spans="1:8">
      <c r="A59" s="45"/>
      <c r="B59" s="1403" t="s">
        <v>132</v>
      </c>
      <c r="C59" s="1404"/>
      <c r="D59" s="1404"/>
      <c r="E59" s="1405"/>
      <c r="F59" s="47" t="e">
        <f>SUM(F6:F58)</f>
        <v>#REF!</v>
      </c>
      <c r="G59" s="16"/>
    </row>
    <row r="60" spans="1:8">
      <c r="A60" s="2"/>
      <c r="B60" s="1402" t="s">
        <v>180</v>
      </c>
      <c r="C60" s="1402"/>
      <c r="D60" s="1402"/>
      <c r="E60" s="43">
        <v>0.27500000000000002</v>
      </c>
      <c r="F60" s="24" t="e">
        <f>F59*E60</f>
        <v>#REF!</v>
      </c>
      <c r="G60" s="16"/>
    </row>
    <row r="61" spans="1:8" ht="21.75" customHeight="1">
      <c r="A61" s="2"/>
      <c r="B61" s="1402" t="s">
        <v>87</v>
      </c>
      <c r="C61" s="1402"/>
      <c r="D61" s="1402"/>
      <c r="E61" s="44">
        <v>0.05</v>
      </c>
      <c r="F61" s="24" t="e">
        <f>F59*E61</f>
        <v>#REF!</v>
      </c>
      <c r="G61" s="16"/>
    </row>
    <row r="62" spans="1:8" ht="21.75" customHeight="1">
      <c r="A62" s="45"/>
      <c r="B62" s="1403" t="s">
        <v>108</v>
      </c>
      <c r="C62" s="1404"/>
      <c r="D62" s="1404"/>
      <c r="E62" s="1405"/>
      <c r="F62" s="47" t="e">
        <f>SUM(F59:F61)</f>
        <v>#REF!</v>
      </c>
      <c r="G62" s="16"/>
    </row>
    <row r="63" spans="1:8" ht="21.75" customHeight="1">
      <c r="G63" s="16"/>
    </row>
    <row r="64" spans="1:8" ht="21.75" customHeight="1">
      <c r="A64" s="1400" t="s">
        <v>107</v>
      </c>
      <c r="B64" s="1400"/>
      <c r="C64" s="1400"/>
      <c r="D64" s="1400"/>
      <c r="E64" s="48">
        <v>0.08</v>
      </c>
      <c r="F64" s="49" t="e">
        <f>F62*E64</f>
        <v>#REF!</v>
      </c>
    </row>
    <row r="65" spans="1:8" ht="15.75" customHeight="1"/>
    <row r="66" spans="1:8" ht="17.5" customHeight="1">
      <c r="A66" s="1401" t="s">
        <v>109</v>
      </c>
      <c r="B66" s="1401"/>
      <c r="C66" s="1401"/>
      <c r="D66" s="1401"/>
      <c r="E66" s="1401"/>
      <c r="F66" s="41" t="e">
        <f>F62+F64</f>
        <v>#REF!</v>
      </c>
      <c r="H66" s="318">
        <v>929832740.91706741</v>
      </c>
    </row>
    <row r="67" spans="1:8" ht="14.25" customHeight="1">
      <c r="H67" s="232" t="e">
        <f>F66-H66</f>
        <v>#REF!</v>
      </c>
    </row>
    <row r="68" spans="1:8" ht="17.5" customHeight="1"/>
    <row r="70" spans="1:8" ht="14.5">
      <c r="A70" s="21" t="s">
        <v>112</v>
      </c>
      <c r="B70" s="21" t="s">
        <v>639</v>
      </c>
      <c r="C70" s="11" t="s">
        <v>908</v>
      </c>
      <c r="D70" s="1451" t="s">
        <v>922</v>
      </c>
      <c r="E70" s="1450"/>
      <c r="F70" s="1450"/>
    </row>
    <row r="71" spans="1:8" ht="14.5">
      <c r="B71" s="21" t="s">
        <v>640</v>
      </c>
      <c r="D71" s="1450" t="s">
        <v>923</v>
      </c>
      <c r="E71" s="1450"/>
      <c r="F71" s="1450"/>
    </row>
    <row r="72" spans="1:8">
      <c r="B72" s="11" t="s">
        <v>638</v>
      </c>
      <c r="D72" s="454" t="s">
        <v>924</v>
      </c>
    </row>
  </sheetData>
  <mergeCells count="29">
    <mergeCell ref="A66:E66"/>
    <mergeCell ref="B37:F37"/>
    <mergeCell ref="B40:F40"/>
    <mergeCell ref="B42:F42"/>
    <mergeCell ref="B48:F48"/>
    <mergeCell ref="B50:F50"/>
    <mergeCell ref="B53:F53"/>
    <mergeCell ref="B59:E59"/>
    <mergeCell ref="B60:D60"/>
    <mergeCell ref="B61:D61"/>
    <mergeCell ref="B62:E62"/>
    <mergeCell ref="A64:D64"/>
    <mergeCell ref="B57:F57"/>
    <mergeCell ref="D70:F70"/>
    <mergeCell ref="D71:F71"/>
    <mergeCell ref="B27:F27"/>
    <mergeCell ref="A1:F2"/>
    <mergeCell ref="H1:S1"/>
    <mergeCell ref="H2:J3"/>
    <mergeCell ref="K2:N2"/>
    <mergeCell ref="O2:R2"/>
    <mergeCell ref="S2:S3"/>
    <mergeCell ref="A3:F4"/>
    <mergeCell ref="H4:J4"/>
    <mergeCell ref="B6:F6"/>
    <mergeCell ref="H7:L7"/>
    <mergeCell ref="B12:F12"/>
    <mergeCell ref="B18:F18"/>
    <mergeCell ref="B20:F20"/>
  </mergeCells>
  <pageMargins left="0.70866141732283472" right="0.70866141732283472" top="0.74803149606299213" bottom="0.74803149606299213" header="0.31496062992125984" footer="0.31496062992125984"/>
  <pageSetup scale="7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V72"/>
  <sheetViews>
    <sheetView topLeftCell="C42" zoomScaleNormal="100" workbookViewId="0">
      <selection activeCell="F49" sqref="F49"/>
    </sheetView>
  </sheetViews>
  <sheetFormatPr baseColWidth="10" defaultColWidth="11.54296875" defaultRowHeight="14"/>
  <cols>
    <col min="1" max="1" width="11.54296875" style="11"/>
    <col min="2" max="2" width="53.453125" style="11" customWidth="1"/>
    <col min="3" max="4" width="11.54296875" style="11"/>
    <col min="5" max="5" width="14.453125" style="19" customWidth="1"/>
    <col min="6" max="6" width="20.453125" style="20" customWidth="1"/>
    <col min="7" max="7" width="11.453125" style="11" customWidth="1"/>
    <col min="8" max="8" width="20.26953125" style="12" bestFit="1" customWidth="1"/>
    <col min="9" max="9" width="11.26953125" style="12" customWidth="1"/>
    <col min="10" max="10" width="12" style="12" customWidth="1"/>
    <col min="11" max="11" width="11.453125" style="12" customWidth="1"/>
    <col min="12" max="12" width="12.81640625" style="12" customWidth="1"/>
    <col min="13" max="13" width="13.54296875" style="12" customWidth="1"/>
    <col min="14" max="14" width="14.453125" style="20" customWidth="1"/>
    <col min="15" max="15" width="9.54296875" style="20" customWidth="1"/>
    <col min="16" max="16" width="12.1796875" style="20" customWidth="1"/>
    <col min="17" max="17" width="13" style="20" customWidth="1"/>
    <col min="18" max="16384" width="11.54296875" style="11"/>
  </cols>
  <sheetData>
    <row r="1" spans="1:22">
      <c r="A1" s="1413" t="s">
        <v>0</v>
      </c>
      <c r="B1" s="1413"/>
      <c r="C1" s="1413"/>
      <c r="D1" s="1413"/>
      <c r="E1" s="1413"/>
      <c r="F1" s="1413"/>
      <c r="G1" s="8"/>
      <c r="H1" s="1419" t="s">
        <v>477</v>
      </c>
      <c r="I1" s="1419"/>
      <c r="J1" s="1419"/>
      <c r="K1" s="1419"/>
      <c r="L1" s="1419"/>
      <c r="M1" s="1419"/>
      <c r="N1" s="1419"/>
      <c r="O1" s="1419"/>
      <c r="P1" s="1419"/>
      <c r="Q1" s="1419"/>
      <c r="R1" s="1419"/>
      <c r="S1" s="1419"/>
    </row>
    <row r="2" spans="1:22">
      <c r="A2" s="1413"/>
      <c r="B2" s="1413"/>
      <c r="C2" s="1413"/>
      <c r="D2" s="1413"/>
      <c r="E2" s="1413"/>
      <c r="F2" s="1413"/>
      <c r="G2" s="8"/>
      <c r="H2" s="1423" t="s">
        <v>121</v>
      </c>
      <c r="I2" s="1424"/>
      <c r="J2" s="1425"/>
      <c r="K2" s="1429" t="s">
        <v>123</v>
      </c>
      <c r="L2" s="1430"/>
      <c r="M2" s="1430"/>
      <c r="N2" s="1431"/>
      <c r="O2" s="1420" t="s">
        <v>99</v>
      </c>
      <c r="P2" s="1421"/>
      <c r="Q2" s="1421"/>
      <c r="R2" s="1422"/>
      <c r="S2" s="1432" t="s">
        <v>130</v>
      </c>
    </row>
    <row r="3" spans="1:22" ht="14.5" customHeight="1">
      <c r="A3" s="1414" t="s">
        <v>508</v>
      </c>
      <c r="B3" s="1414"/>
      <c r="C3" s="1414"/>
      <c r="D3" s="1414"/>
      <c r="E3" s="1414"/>
      <c r="F3" s="1414"/>
      <c r="G3" s="13"/>
      <c r="H3" s="1426"/>
      <c r="I3" s="1427"/>
      <c r="J3" s="1428"/>
      <c r="K3" s="28" t="s">
        <v>124</v>
      </c>
      <c r="L3" s="28" t="s">
        <v>98</v>
      </c>
      <c r="M3" s="28" t="s">
        <v>467</v>
      </c>
      <c r="N3" s="28" t="s">
        <v>468</v>
      </c>
      <c r="O3" s="28" t="s">
        <v>124</v>
      </c>
      <c r="P3" s="28" t="s">
        <v>478</v>
      </c>
      <c r="Q3" s="28" t="s">
        <v>130</v>
      </c>
      <c r="R3" s="28" t="s">
        <v>473</v>
      </c>
      <c r="S3" s="1433"/>
      <c r="U3" s="30" t="s">
        <v>474</v>
      </c>
      <c r="V3" s="30" t="s">
        <v>509</v>
      </c>
    </row>
    <row r="4" spans="1:22" ht="32.5" customHeight="1">
      <c r="A4" s="1414"/>
      <c r="B4" s="1414"/>
      <c r="C4" s="1414"/>
      <c r="D4" s="1414"/>
      <c r="E4" s="1414"/>
      <c r="F4" s="1414"/>
      <c r="G4" s="13"/>
      <c r="H4" s="1452" t="s">
        <v>569</v>
      </c>
      <c r="I4" s="1452"/>
      <c r="J4" s="1452"/>
      <c r="K4" s="29">
        <v>292.2</v>
      </c>
      <c r="L4" s="229">
        <v>7</v>
      </c>
      <c r="M4" s="229">
        <v>0.15</v>
      </c>
      <c r="N4" s="229">
        <v>0.25</v>
      </c>
      <c r="O4" s="29">
        <f>+K4</f>
        <v>292.2</v>
      </c>
      <c r="P4" s="229">
        <v>1.5</v>
      </c>
      <c r="Q4" s="229">
        <f>+P4+P4</f>
        <v>3</v>
      </c>
      <c r="R4" s="229">
        <v>0.1</v>
      </c>
      <c r="S4" s="39">
        <f>+L4+Q4</f>
        <v>10</v>
      </c>
      <c r="U4" s="28">
        <v>45</v>
      </c>
      <c r="V4" s="28">
        <v>15</v>
      </c>
    </row>
    <row r="5" spans="1:22" ht="30.65" customHeight="1">
      <c r="A5" s="22" t="s">
        <v>1</v>
      </c>
      <c r="B5" s="22" t="s">
        <v>2</v>
      </c>
      <c r="C5" s="22" t="s">
        <v>3</v>
      </c>
      <c r="D5" s="22" t="s">
        <v>4</v>
      </c>
      <c r="E5" s="1" t="s">
        <v>105</v>
      </c>
      <c r="F5" s="23" t="s">
        <v>104</v>
      </c>
      <c r="G5" s="15"/>
      <c r="H5" s="11"/>
      <c r="I5" s="11"/>
      <c r="J5" s="11"/>
      <c r="K5" s="11"/>
      <c r="L5" s="11"/>
      <c r="M5" s="11"/>
      <c r="N5" s="11"/>
      <c r="O5" s="11"/>
      <c r="P5" s="11"/>
      <c r="Q5" s="11"/>
    </row>
    <row r="6" spans="1:22">
      <c r="A6" s="46">
        <v>1</v>
      </c>
      <c r="B6" s="1406" t="s">
        <v>5</v>
      </c>
      <c r="C6" s="1406"/>
      <c r="D6" s="1406"/>
      <c r="E6" s="1406"/>
      <c r="F6" s="1406"/>
      <c r="G6" s="9"/>
      <c r="H6" s="11"/>
      <c r="I6" s="11"/>
      <c r="J6" s="11"/>
      <c r="K6" s="11"/>
      <c r="L6" s="11"/>
      <c r="M6" s="11"/>
      <c r="N6" s="11"/>
      <c r="O6" s="11"/>
      <c r="P6" s="11"/>
      <c r="Q6" s="11"/>
    </row>
    <row r="7" spans="1:22" ht="29.25" customHeight="1">
      <c r="A7" s="2" t="s">
        <v>6</v>
      </c>
      <c r="B7" s="5" t="str">
        <f>+[265]APUS!C3</f>
        <v>Localización y replanteo para pavimentación de vías (3 líneas, 3 instancias)</v>
      </c>
      <c r="C7" s="2" t="s">
        <v>8</v>
      </c>
      <c r="D7" s="40">
        <f>+(K4*S4)</f>
        <v>2922</v>
      </c>
      <c r="E7" s="66">
        <f>APUS!O48</f>
        <v>4323</v>
      </c>
      <c r="F7" s="24">
        <f>D7*E7</f>
        <v>12631806</v>
      </c>
      <c r="G7" s="16"/>
      <c r="H7" s="1415" t="s">
        <v>510</v>
      </c>
      <c r="I7" s="1416"/>
      <c r="J7" s="1416"/>
      <c r="K7" s="1416"/>
      <c r="L7" s="1417"/>
    </row>
    <row r="8" spans="1:22" ht="39.75" customHeight="1">
      <c r="A8" s="2" t="s">
        <v>9</v>
      </c>
      <c r="B8" s="5" t="str">
        <f>+[265]APUS!C11</f>
        <v>Valla de identificación de obra área mayor a 4 m2, colocada en cerchas metálica, incluye mantenimiento durante la construcción</v>
      </c>
      <c r="C8" s="2" t="s">
        <v>8</v>
      </c>
      <c r="D8" s="40">
        <f>8*1</f>
        <v>8</v>
      </c>
      <c r="E8" s="66">
        <f>APUS!O56</f>
        <v>212117</v>
      </c>
      <c r="F8" s="24">
        <f t="shared" ref="F8:F11" si="0">D8*E8</f>
        <v>1696936</v>
      </c>
      <c r="G8" s="16"/>
      <c r="H8" s="27"/>
      <c r="I8" s="32" t="s">
        <v>97</v>
      </c>
      <c r="J8" s="32" t="s">
        <v>98</v>
      </c>
      <c r="K8" s="36" t="s">
        <v>128</v>
      </c>
      <c r="L8" s="36" t="s">
        <v>129</v>
      </c>
    </row>
    <row r="9" spans="1:22">
      <c r="A9" s="2" t="s">
        <v>11</v>
      </c>
      <c r="B9" s="3" t="s">
        <v>12</v>
      </c>
      <c r="C9" s="2" t="s">
        <v>13</v>
      </c>
      <c r="D9" s="40">
        <f>+(K4+L4)*2</f>
        <v>598.4</v>
      </c>
      <c r="E9" s="66">
        <f>APUS!O63</f>
        <v>7635</v>
      </c>
      <c r="F9" s="24">
        <f t="shared" si="0"/>
        <v>4568784</v>
      </c>
      <c r="G9" s="16"/>
      <c r="H9" s="31" t="s">
        <v>127</v>
      </c>
      <c r="I9" s="223">
        <f>K4</f>
        <v>292.2</v>
      </c>
      <c r="J9" s="224">
        <v>1.4</v>
      </c>
      <c r="K9" s="224">
        <v>2.5</v>
      </c>
      <c r="L9" s="225">
        <v>2</v>
      </c>
    </row>
    <row r="10" spans="1:22">
      <c r="A10" s="2" t="s">
        <v>14</v>
      </c>
      <c r="B10" s="3" t="s">
        <v>18</v>
      </c>
      <c r="C10" s="2" t="s">
        <v>8</v>
      </c>
      <c r="D10" s="40">
        <f>10*1</f>
        <v>10</v>
      </c>
      <c r="E10" s="66">
        <f>APUS!O70</f>
        <v>126325.39</v>
      </c>
      <c r="F10" s="24">
        <f t="shared" si="0"/>
        <v>1263253.8999999999</v>
      </c>
      <c r="G10" s="16"/>
      <c r="H10" s="31" t="s">
        <v>100</v>
      </c>
      <c r="I10" s="223">
        <f>+I9*2</f>
        <v>584.4</v>
      </c>
      <c r="J10" s="224">
        <v>0.3</v>
      </c>
      <c r="K10" s="224">
        <v>1.2</v>
      </c>
      <c r="L10" s="224">
        <v>1</v>
      </c>
    </row>
    <row r="11" spans="1:22">
      <c r="A11" s="2" t="s">
        <v>17</v>
      </c>
      <c r="B11" s="3" t="s">
        <v>511</v>
      </c>
      <c r="C11" s="2" t="s">
        <v>8</v>
      </c>
      <c r="D11" s="40">
        <f>+(K4*(L4+2))</f>
        <v>2629.7999999999997</v>
      </c>
      <c r="E11" s="66">
        <f>APUS!O76</f>
        <v>30988.556000000004</v>
      </c>
      <c r="F11" s="24">
        <f t="shared" si="0"/>
        <v>81493704.568800002</v>
      </c>
      <c r="G11" s="16"/>
      <c r="H11" s="31" t="s">
        <v>101</v>
      </c>
      <c r="I11" s="223">
        <f>+I9</f>
        <v>292.2</v>
      </c>
      <c r="J11" s="230">
        <f>L4</f>
        <v>7</v>
      </c>
      <c r="K11" s="224">
        <v>0.5</v>
      </c>
      <c r="L11" s="224"/>
    </row>
    <row r="12" spans="1:22">
      <c r="A12" s="46">
        <v>2</v>
      </c>
      <c r="B12" s="1406" t="s">
        <v>20</v>
      </c>
      <c r="C12" s="1406"/>
      <c r="D12" s="1406"/>
      <c r="E12" s="1406"/>
      <c r="F12" s="1406"/>
      <c r="G12" s="16"/>
      <c r="H12" s="31" t="s">
        <v>102</v>
      </c>
      <c r="I12" s="223">
        <f>+I9</f>
        <v>292.2</v>
      </c>
      <c r="J12" s="230">
        <f>+Q4</f>
        <v>3</v>
      </c>
      <c r="K12" s="224">
        <v>0.2</v>
      </c>
      <c r="L12" s="224"/>
    </row>
    <row r="13" spans="1:22">
      <c r="A13" s="28" t="s">
        <v>21</v>
      </c>
      <c r="B13" s="75" t="s">
        <v>512</v>
      </c>
      <c r="C13" s="28" t="s">
        <v>8</v>
      </c>
      <c r="D13" s="40">
        <v>0</v>
      </c>
      <c r="E13" s="66">
        <f>APUS!O174</f>
        <v>13460</v>
      </c>
      <c r="F13" s="24">
        <f t="shared" ref="F13:F17" si="1">D13*E13</f>
        <v>0</v>
      </c>
      <c r="G13" s="9"/>
    </row>
    <row r="14" spans="1:22">
      <c r="A14" s="2" t="s">
        <v>134</v>
      </c>
      <c r="B14" s="3" t="s">
        <v>513</v>
      </c>
      <c r="C14" s="2" t="s">
        <v>8</v>
      </c>
      <c r="D14" s="40">
        <v>80</v>
      </c>
      <c r="E14" s="66">
        <f>APUS!O181</f>
        <v>11907</v>
      </c>
      <c r="F14" s="24">
        <f t="shared" si="1"/>
        <v>952560</v>
      </c>
      <c r="G14" s="16"/>
      <c r="H14" s="11"/>
      <c r="I14" s="11"/>
      <c r="J14" s="11"/>
      <c r="K14" s="11"/>
      <c r="L14" s="11"/>
      <c r="M14" s="11"/>
      <c r="N14" s="11"/>
      <c r="O14" s="11"/>
      <c r="P14" s="11"/>
      <c r="Q14" s="11"/>
    </row>
    <row r="15" spans="1:22">
      <c r="A15" s="2" t="s">
        <v>135</v>
      </c>
      <c r="B15" s="3" t="s">
        <v>514</v>
      </c>
      <c r="C15" s="2" t="s">
        <v>13</v>
      </c>
      <c r="D15" s="40">
        <v>12</v>
      </c>
      <c r="E15" s="66">
        <f>APUS!O187</f>
        <v>0</v>
      </c>
      <c r="F15" s="24">
        <f t="shared" si="1"/>
        <v>0</v>
      </c>
      <c r="G15" s="16"/>
      <c r="H15" s="11"/>
      <c r="I15" s="11"/>
      <c r="J15" s="11"/>
      <c r="K15" s="11"/>
      <c r="L15" s="11"/>
      <c r="M15" s="11"/>
      <c r="N15" s="11"/>
      <c r="O15" s="11"/>
      <c r="P15" s="11"/>
      <c r="Q15" s="11"/>
    </row>
    <row r="16" spans="1:22">
      <c r="A16" s="2" t="s">
        <v>136</v>
      </c>
      <c r="B16" s="17" t="s">
        <v>84</v>
      </c>
      <c r="C16" s="2" t="s">
        <v>85</v>
      </c>
      <c r="D16" s="40">
        <f>V4</f>
        <v>15</v>
      </c>
      <c r="E16" s="66">
        <f>APUS!O220</f>
        <v>112875</v>
      </c>
      <c r="F16" s="24">
        <f t="shared" si="1"/>
        <v>1693125</v>
      </c>
      <c r="G16" s="16"/>
      <c r="H16" s="11"/>
      <c r="I16" s="11"/>
      <c r="J16" s="11"/>
      <c r="K16" s="11"/>
      <c r="L16" s="11"/>
      <c r="M16" s="11"/>
      <c r="N16" s="11"/>
      <c r="O16" s="11"/>
      <c r="P16" s="11"/>
      <c r="Q16" s="11"/>
    </row>
    <row r="17" spans="1:17" ht="14.25" customHeight="1">
      <c r="A17" s="2" t="s">
        <v>137</v>
      </c>
      <c r="B17" s="17" t="s">
        <v>86</v>
      </c>
      <c r="C17" s="2" t="s">
        <v>75</v>
      </c>
      <c r="D17" s="40">
        <f>+D16*3</f>
        <v>45</v>
      </c>
      <c r="E17" s="66">
        <f>APUS!O225</f>
        <v>0</v>
      </c>
      <c r="F17" s="24">
        <f t="shared" si="1"/>
        <v>0</v>
      </c>
      <c r="G17" s="16"/>
      <c r="H17" s="11"/>
      <c r="I17" s="11"/>
      <c r="J17" s="11"/>
      <c r="K17" s="11"/>
      <c r="L17" s="11"/>
      <c r="M17" s="11"/>
      <c r="N17" s="11"/>
      <c r="O17" s="11"/>
      <c r="P17" s="11"/>
      <c r="Q17" s="11"/>
    </row>
    <row r="18" spans="1:17">
      <c r="A18" s="46">
        <v>3</v>
      </c>
      <c r="B18" s="1406" t="s">
        <v>24</v>
      </c>
      <c r="C18" s="1406"/>
      <c r="D18" s="1406"/>
      <c r="E18" s="1406"/>
      <c r="F18" s="1406"/>
      <c r="G18" s="16"/>
      <c r="H18" s="11"/>
      <c r="I18" s="11"/>
      <c r="J18" s="11"/>
      <c r="K18" s="11"/>
      <c r="L18" s="11"/>
      <c r="M18" s="11"/>
      <c r="N18" s="11"/>
      <c r="O18" s="11"/>
      <c r="P18" s="11"/>
      <c r="Q18" s="11"/>
    </row>
    <row r="19" spans="1:17">
      <c r="A19" s="2">
        <v>3.1</v>
      </c>
      <c r="B19" s="3" t="s">
        <v>515</v>
      </c>
      <c r="C19" s="2" t="s">
        <v>26</v>
      </c>
      <c r="D19" s="40">
        <f>+((I9*J9*K9)+(I10*J10*K10)+(I11*J11*K11)+(I12*J12*K12))*1.3</f>
        <v>3160.4351999999999</v>
      </c>
      <c r="E19" s="66">
        <f>APUS!O271</f>
        <v>30216</v>
      </c>
      <c r="F19" s="24">
        <f>D19*E19</f>
        <v>95495710.003199995</v>
      </c>
      <c r="G19" s="9"/>
      <c r="H19" s="11"/>
      <c r="I19" s="11"/>
      <c r="J19" s="11"/>
      <c r="K19" s="11"/>
      <c r="L19" s="11"/>
      <c r="M19" s="11"/>
      <c r="N19" s="11"/>
      <c r="O19" s="11"/>
      <c r="P19" s="11"/>
      <c r="Q19" s="11"/>
    </row>
    <row r="20" spans="1:17">
      <c r="A20" s="46">
        <v>4</v>
      </c>
      <c r="B20" s="1406" t="s">
        <v>27</v>
      </c>
      <c r="C20" s="1406"/>
      <c r="D20" s="1406"/>
      <c r="E20" s="1406"/>
      <c r="F20" s="1406"/>
      <c r="G20" s="16"/>
      <c r="H20" s="11"/>
      <c r="I20" s="11"/>
      <c r="J20" s="11"/>
      <c r="K20" s="11"/>
      <c r="L20" s="11"/>
      <c r="M20" s="11"/>
      <c r="N20" s="11"/>
      <c r="O20" s="11"/>
      <c r="P20" s="11"/>
      <c r="Q20" s="11"/>
    </row>
    <row r="21" spans="1:17">
      <c r="A21" s="2" t="s">
        <v>28</v>
      </c>
      <c r="B21" s="3" t="s">
        <v>29</v>
      </c>
      <c r="C21" s="2" t="s">
        <v>26</v>
      </c>
      <c r="D21" s="40">
        <f>+(I9*J9*L9)+(I10*J10*L10)</f>
        <v>993.48</v>
      </c>
      <c r="E21" s="66">
        <f>APUS!O429</f>
        <v>24599</v>
      </c>
      <c r="F21" s="24">
        <f t="shared" ref="F21:F26" si="2">D21*E21</f>
        <v>24438614.52</v>
      </c>
      <c r="G21" s="9"/>
      <c r="H21" s="11"/>
      <c r="I21" s="11"/>
      <c r="J21" s="11"/>
      <c r="K21" s="11"/>
      <c r="L21" s="11"/>
      <c r="M21" s="11"/>
      <c r="N21" s="11"/>
      <c r="O21" s="11"/>
      <c r="P21" s="11"/>
      <c r="Q21" s="11"/>
    </row>
    <row r="22" spans="1:17">
      <c r="A22" s="2" t="s">
        <v>30</v>
      </c>
      <c r="B22" s="3" t="s">
        <v>31</v>
      </c>
      <c r="C22" s="2" t="s">
        <v>26</v>
      </c>
      <c r="D22" s="40">
        <f>+(O4*Q4*R4)</f>
        <v>87.66</v>
      </c>
      <c r="E22" s="66">
        <f>APUS!O435</f>
        <v>59079</v>
      </c>
      <c r="F22" s="24">
        <f t="shared" si="2"/>
        <v>5178865.1399999997</v>
      </c>
      <c r="G22" s="16"/>
      <c r="H22" s="11"/>
      <c r="I22" s="11"/>
      <c r="J22" s="11"/>
      <c r="K22" s="11"/>
      <c r="L22" s="11"/>
      <c r="M22" s="11"/>
      <c r="N22" s="11"/>
      <c r="O22" s="11"/>
      <c r="P22" s="11"/>
      <c r="Q22" s="11"/>
    </row>
    <row r="23" spans="1:17">
      <c r="A23" s="2" t="s">
        <v>32</v>
      </c>
      <c r="B23" s="5" t="str">
        <f>+[265]APUS!C85</f>
        <v>Sub-base granular</v>
      </c>
      <c r="C23" s="2" t="s">
        <v>26</v>
      </c>
      <c r="D23" s="40">
        <f>(K4*L4*N4)</f>
        <v>511.34999999999997</v>
      </c>
      <c r="E23" s="66">
        <f>APUS!O443</f>
        <v>67717</v>
      </c>
      <c r="F23" s="24">
        <f t="shared" si="2"/>
        <v>34627087.949999996</v>
      </c>
      <c r="G23" s="16"/>
      <c r="H23" s="11"/>
      <c r="I23" s="11"/>
      <c r="J23" s="11"/>
      <c r="K23" s="11"/>
      <c r="L23" s="11"/>
      <c r="M23" s="11"/>
      <c r="N23" s="11"/>
      <c r="O23" s="11"/>
      <c r="P23" s="11"/>
      <c r="Q23" s="11"/>
    </row>
    <row r="24" spans="1:17">
      <c r="A24" s="2" t="s">
        <v>139</v>
      </c>
      <c r="B24" s="75" t="str">
        <f>+[265]APUS!C96</f>
        <v>Base granular</v>
      </c>
      <c r="C24" s="28" t="s">
        <v>26</v>
      </c>
      <c r="D24" s="40">
        <f>(K4*L4*M4)</f>
        <v>306.80999999999995</v>
      </c>
      <c r="E24" s="66">
        <f>APUS!O453</f>
        <v>75850</v>
      </c>
      <c r="F24" s="24">
        <f t="shared" si="2"/>
        <v>23271538.499999996</v>
      </c>
      <c r="G24" s="16"/>
      <c r="H24" s="11"/>
      <c r="I24" s="11"/>
      <c r="J24" s="11"/>
      <c r="K24" s="11"/>
      <c r="L24" s="11"/>
      <c r="M24" s="11"/>
      <c r="N24" s="11"/>
      <c r="O24" s="11"/>
      <c r="P24" s="11"/>
      <c r="Q24" s="11"/>
    </row>
    <row r="25" spans="1:17">
      <c r="A25" s="2" t="s">
        <v>34</v>
      </c>
      <c r="B25" s="3" t="s">
        <v>35</v>
      </c>
      <c r="C25" s="2" t="s">
        <v>36</v>
      </c>
      <c r="D25" s="40">
        <f>+(D22+D23+D24)*21</f>
        <v>19022.219999999998</v>
      </c>
      <c r="E25" s="66">
        <f>APUS!O535</f>
        <v>1833</v>
      </c>
      <c r="F25" s="24">
        <f t="shared" si="2"/>
        <v>34867729.259999998</v>
      </c>
      <c r="G25" s="16"/>
      <c r="H25" s="11"/>
      <c r="I25" s="11"/>
      <c r="J25" s="11"/>
      <c r="K25" s="11"/>
      <c r="L25" s="11"/>
      <c r="M25" s="11"/>
      <c r="N25" s="11"/>
      <c r="O25" s="11"/>
      <c r="P25" s="11"/>
      <c r="Q25" s="11"/>
    </row>
    <row r="26" spans="1:17" ht="25.5" customHeight="1">
      <c r="A26" s="2" t="s">
        <v>472</v>
      </c>
      <c r="B26" s="5" t="str">
        <f>+'2.Calle 11 entre 15 y 17'!B26</f>
        <v>Lleno con arena para tubería (brecha de 0,60 m de ancho e = 0,1
m)</v>
      </c>
      <c r="C26" s="2" t="s">
        <v>75</v>
      </c>
      <c r="D26" s="40">
        <f>+(I9*J9)+(I10*J10)</f>
        <v>584.4</v>
      </c>
      <c r="E26" s="66">
        <f>APUS!O538</f>
        <v>9442</v>
      </c>
      <c r="F26" s="24">
        <f t="shared" si="2"/>
        <v>5517904.7999999998</v>
      </c>
      <c r="G26" s="16"/>
      <c r="H26" s="11"/>
      <c r="I26" s="11"/>
      <c r="J26" s="11"/>
      <c r="K26" s="11"/>
      <c r="L26" s="11"/>
      <c r="M26" s="11"/>
      <c r="N26" s="11"/>
      <c r="O26" s="11"/>
      <c r="P26" s="11"/>
      <c r="Q26" s="11"/>
    </row>
    <row r="27" spans="1:17">
      <c r="A27" s="46">
        <v>5</v>
      </c>
      <c r="B27" s="1407" t="s">
        <v>38</v>
      </c>
      <c r="C27" s="1407"/>
      <c r="D27" s="1407"/>
      <c r="E27" s="1407"/>
      <c r="F27" s="1407"/>
      <c r="G27" s="16"/>
      <c r="H27" s="11"/>
      <c r="I27" s="11"/>
      <c r="J27" s="11"/>
      <c r="K27" s="11"/>
      <c r="L27" s="11"/>
      <c r="M27" s="11"/>
      <c r="N27" s="11"/>
      <c r="O27" s="11"/>
      <c r="P27" s="11"/>
      <c r="Q27" s="11"/>
    </row>
    <row r="28" spans="1:17" ht="25">
      <c r="A28" s="2" t="s">
        <v>39</v>
      </c>
      <c r="B28" s="3" t="s">
        <v>40</v>
      </c>
      <c r="C28" s="2" t="s">
        <v>13</v>
      </c>
      <c r="D28" s="40">
        <f>+(U4)*6</f>
        <v>270</v>
      </c>
      <c r="E28" s="66" t="e">
        <f>APUS!#REF!</f>
        <v>#REF!</v>
      </c>
      <c r="F28" s="24" t="e">
        <f t="shared" ref="F28:F36" si="3">D28*E28</f>
        <v>#REF!</v>
      </c>
      <c r="G28" s="228"/>
      <c r="H28" s="457"/>
      <c r="I28" s="459"/>
      <c r="J28" s="11"/>
      <c r="K28" s="11"/>
      <c r="L28" s="11"/>
      <c r="M28" s="11"/>
      <c r="N28" s="11"/>
      <c r="O28" s="11"/>
      <c r="P28" s="11"/>
      <c r="Q28" s="11"/>
    </row>
    <row r="29" spans="1:17" ht="25">
      <c r="A29" s="2" t="s">
        <v>41</v>
      </c>
      <c r="B29" s="3" t="s">
        <v>42</v>
      </c>
      <c r="C29" s="2" t="s">
        <v>13</v>
      </c>
      <c r="D29" s="40">
        <f>+I9+6+I9</f>
        <v>590.4</v>
      </c>
      <c r="E29" s="66" t="e">
        <f>APUS!#REF!</f>
        <v>#REF!</v>
      </c>
      <c r="F29" s="24" t="e">
        <f t="shared" si="3"/>
        <v>#REF!</v>
      </c>
      <c r="G29" s="228"/>
      <c r="H29" s="457"/>
      <c r="I29" s="459"/>
      <c r="J29" s="11"/>
      <c r="K29" s="11"/>
      <c r="L29" s="11"/>
      <c r="M29" s="11"/>
      <c r="N29" s="11"/>
      <c r="O29" s="11"/>
      <c r="P29" s="11"/>
      <c r="Q29" s="11"/>
    </row>
    <row r="30" spans="1:17">
      <c r="A30" s="2" t="s">
        <v>140</v>
      </c>
      <c r="B30" s="3" t="s">
        <v>43</v>
      </c>
      <c r="C30" s="2" t="s">
        <v>3</v>
      </c>
      <c r="D30" s="40">
        <f>U4</f>
        <v>45</v>
      </c>
      <c r="E30" s="66">
        <f>APUS!O599</f>
        <v>207782.7665</v>
      </c>
      <c r="F30" s="24">
        <f t="shared" si="3"/>
        <v>9350224.4924999997</v>
      </c>
      <c r="G30" s="228"/>
      <c r="H30" s="457"/>
      <c r="I30" s="459"/>
      <c r="J30" s="11"/>
      <c r="K30" s="11"/>
      <c r="L30" s="11"/>
      <c r="M30" s="11"/>
      <c r="N30" s="11"/>
      <c r="O30" s="11"/>
      <c r="P30" s="11"/>
      <c r="Q30" s="11"/>
    </row>
    <row r="31" spans="1:17" ht="25.5" customHeight="1">
      <c r="A31" s="2" t="s">
        <v>44</v>
      </c>
      <c r="B31" s="3" t="s">
        <v>45</v>
      </c>
      <c r="C31" s="2" t="s">
        <v>3</v>
      </c>
      <c r="D31" s="40">
        <f>V4</f>
        <v>15</v>
      </c>
      <c r="E31" s="66">
        <f>APUS!O608</f>
        <v>427551</v>
      </c>
      <c r="F31" s="24">
        <f t="shared" si="3"/>
        <v>6413265</v>
      </c>
      <c r="G31" s="228"/>
      <c r="H31" s="457"/>
      <c r="I31" s="459"/>
      <c r="J31" s="11"/>
      <c r="K31" s="11"/>
      <c r="L31" s="11"/>
      <c r="M31" s="11"/>
      <c r="N31" s="11"/>
      <c r="O31" s="11"/>
      <c r="P31" s="11"/>
      <c r="Q31" s="11"/>
    </row>
    <row r="32" spans="1:17" ht="25.5" customHeight="1">
      <c r="A32" s="2" t="s">
        <v>46</v>
      </c>
      <c r="B32" s="3" t="s">
        <v>47</v>
      </c>
      <c r="C32" s="2" t="s">
        <v>13</v>
      </c>
      <c r="D32" s="40">
        <f>+D17</f>
        <v>45</v>
      </c>
      <c r="E32" s="66">
        <f>APUS!O689</f>
        <v>521456</v>
      </c>
      <c r="F32" s="24">
        <f t="shared" si="3"/>
        <v>23465520</v>
      </c>
      <c r="G32" s="228"/>
      <c r="H32" s="457"/>
      <c r="I32" s="459"/>
      <c r="J32" s="11"/>
      <c r="K32" s="11"/>
      <c r="L32" s="11"/>
      <c r="M32" s="11"/>
      <c r="N32" s="11"/>
      <c r="O32" s="11"/>
      <c r="P32" s="11"/>
      <c r="Q32" s="11"/>
    </row>
    <row r="33" spans="1:17" ht="29.25" customHeight="1">
      <c r="A33" s="2" t="s">
        <v>48</v>
      </c>
      <c r="B33" s="3" t="s">
        <v>49</v>
      </c>
      <c r="C33" s="2" t="s">
        <v>3</v>
      </c>
      <c r="D33" s="40">
        <f>+D31</f>
        <v>15</v>
      </c>
      <c r="E33" s="66">
        <f>APUS!O697</f>
        <v>0</v>
      </c>
      <c r="F33" s="24">
        <f t="shared" si="3"/>
        <v>0</v>
      </c>
      <c r="G33" s="16"/>
      <c r="H33" s="457"/>
      <c r="I33" s="459"/>
      <c r="J33" s="11"/>
      <c r="K33" s="11"/>
      <c r="L33" s="11"/>
      <c r="M33" s="11"/>
      <c r="N33" s="11"/>
      <c r="O33" s="11"/>
      <c r="P33" s="11"/>
      <c r="Q33" s="11"/>
    </row>
    <row r="34" spans="1:17">
      <c r="A34" s="2" t="s">
        <v>50</v>
      </c>
      <c r="B34" s="5" t="str">
        <f>+[265]APUS!C153</f>
        <v>Desmonte de tubería de alcantarillado hasta 12"</v>
      </c>
      <c r="C34" s="2" t="s">
        <v>13</v>
      </c>
      <c r="D34" s="40">
        <f>+D28+D29</f>
        <v>860.4</v>
      </c>
      <c r="E34" s="66">
        <f>APUS!O731</f>
        <v>8202</v>
      </c>
      <c r="F34" s="24">
        <f t="shared" si="3"/>
        <v>7057000.7999999998</v>
      </c>
      <c r="G34" s="16"/>
      <c r="H34" s="457"/>
      <c r="I34" s="459"/>
      <c r="J34" s="11"/>
      <c r="K34" s="11"/>
      <c r="L34" s="11"/>
      <c r="M34" s="11"/>
      <c r="N34" s="11"/>
      <c r="O34" s="11"/>
      <c r="P34" s="11"/>
      <c r="Q34" s="11"/>
    </row>
    <row r="35" spans="1:17" ht="24" customHeight="1">
      <c r="A35" s="2" t="s">
        <v>52</v>
      </c>
      <c r="B35" s="5" t="str">
        <f>+'2.Calle 11 entre 15 y 17'!B35</f>
        <v>Tapa de seguridad en hierro dúctil EN124 Clase D400, tráfico vehicular pesado d=0.60 m</v>
      </c>
      <c r="C35" s="2" t="s">
        <v>3</v>
      </c>
      <c r="D35" s="40">
        <f>+D31</f>
        <v>15</v>
      </c>
      <c r="E35" s="66">
        <f>APUS!O737</f>
        <v>1513995</v>
      </c>
      <c r="F35" s="24">
        <f t="shared" si="3"/>
        <v>22709925</v>
      </c>
      <c r="G35" s="16"/>
      <c r="H35" s="458"/>
      <c r="I35" s="459"/>
      <c r="J35" s="11"/>
      <c r="K35" s="11"/>
      <c r="L35" s="11"/>
      <c r="M35" s="11"/>
      <c r="N35" s="11"/>
      <c r="O35" s="11"/>
      <c r="P35" s="11"/>
      <c r="Q35" s="11"/>
    </row>
    <row r="36" spans="1:17">
      <c r="A36" s="2" t="s">
        <v>54</v>
      </c>
      <c r="B36" s="3" t="s">
        <v>55</v>
      </c>
      <c r="C36" s="2" t="s">
        <v>13</v>
      </c>
      <c r="D36" s="40">
        <f>+K4</f>
        <v>292.2</v>
      </c>
      <c r="E36" s="66">
        <f>APUS!O742</f>
        <v>22313.073239999998</v>
      </c>
      <c r="F36" s="24">
        <f t="shared" si="3"/>
        <v>6519880.000727999</v>
      </c>
      <c r="G36" s="16"/>
      <c r="H36" s="458"/>
      <c r="I36" s="459"/>
      <c r="J36" s="11"/>
      <c r="K36" s="11"/>
      <c r="L36" s="11"/>
      <c r="M36" s="11"/>
      <c r="N36" s="11"/>
      <c r="O36" s="11"/>
    </row>
    <row r="37" spans="1:17">
      <c r="A37" s="46">
        <v>6</v>
      </c>
      <c r="B37" s="1406" t="s">
        <v>56</v>
      </c>
      <c r="C37" s="1406"/>
      <c r="D37" s="1406"/>
      <c r="E37" s="1406"/>
      <c r="F37" s="1406"/>
      <c r="G37" s="16"/>
    </row>
    <row r="38" spans="1:17" ht="25">
      <c r="A38" s="2" t="s">
        <v>57</v>
      </c>
      <c r="B38" s="3" t="s">
        <v>58</v>
      </c>
      <c r="C38" s="2" t="s">
        <v>3</v>
      </c>
      <c r="D38" s="40">
        <f>U4</f>
        <v>45</v>
      </c>
      <c r="E38" s="66" t="e">
        <f>APUS!#REF!</f>
        <v>#REF!</v>
      </c>
      <c r="F38" s="24" t="e">
        <f>D38*E38</f>
        <v>#REF!</v>
      </c>
      <c r="G38" s="9"/>
      <c r="H38" s="318"/>
      <c r="I38" s="319"/>
    </row>
    <row r="39" spans="1:17" ht="25">
      <c r="A39" s="2" t="s">
        <v>59</v>
      </c>
      <c r="B39" s="3" t="s">
        <v>88</v>
      </c>
      <c r="C39" s="2" t="s">
        <v>3</v>
      </c>
      <c r="D39" s="40">
        <v>8</v>
      </c>
      <c r="E39" s="66">
        <f>APUS!O1120</f>
        <v>300000</v>
      </c>
      <c r="F39" s="24">
        <f>D39*E39</f>
        <v>2400000</v>
      </c>
      <c r="G39" s="16"/>
      <c r="H39" s="318"/>
      <c r="I39" s="319"/>
    </row>
    <row r="40" spans="1:17">
      <c r="A40" s="46">
        <v>7</v>
      </c>
      <c r="B40" s="1406" t="s">
        <v>60</v>
      </c>
      <c r="C40" s="1406"/>
      <c r="D40" s="1406"/>
      <c r="E40" s="1406"/>
      <c r="F40" s="1406"/>
      <c r="G40" s="16"/>
    </row>
    <row r="41" spans="1:17">
      <c r="A41" s="2" t="s">
        <v>61</v>
      </c>
      <c r="B41" s="3" t="s">
        <v>62</v>
      </c>
      <c r="C41" s="2" t="s">
        <v>63</v>
      </c>
      <c r="D41" s="50">
        <f>760*D31</f>
        <v>11400</v>
      </c>
      <c r="E41" s="66">
        <f>APUS!O1200</f>
        <v>1</v>
      </c>
      <c r="F41" s="24">
        <f>D41*E41</f>
        <v>11400</v>
      </c>
      <c r="G41" s="9"/>
    </row>
    <row r="42" spans="1:17">
      <c r="A42" s="46">
        <v>8</v>
      </c>
      <c r="B42" s="1406" t="s">
        <v>64</v>
      </c>
      <c r="C42" s="1406"/>
      <c r="D42" s="1406"/>
      <c r="E42" s="1406"/>
      <c r="F42" s="1406"/>
      <c r="G42" s="16"/>
    </row>
    <row r="43" spans="1:17">
      <c r="A43" s="2" t="s">
        <v>65</v>
      </c>
      <c r="B43" s="5" t="s">
        <v>920</v>
      </c>
      <c r="C43" s="2" t="s">
        <v>3</v>
      </c>
      <c r="D43" s="40">
        <f>+D38*2</f>
        <v>90</v>
      </c>
      <c r="E43" s="66">
        <f>APUS!O1208</f>
        <v>0</v>
      </c>
      <c r="F43" s="24">
        <f>D43*E43</f>
        <v>0</v>
      </c>
      <c r="G43" s="9"/>
    </row>
    <row r="44" spans="1:17">
      <c r="A44" s="2" t="s">
        <v>90</v>
      </c>
      <c r="B44" s="5" t="str">
        <f>+[265]APUS!C213</f>
        <v>Tubería PVC unión platino de 3"</v>
      </c>
      <c r="C44" s="2" t="s">
        <v>13</v>
      </c>
      <c r="D44" s="40">
        <f>+I10</f>
        <v>584.4</v>
      </c>
      <c r="E44" s="66">
        <f>APUS!O1219</f>
        <v>0</v>
      </c>
      <c r="F44" s="24">
        <f>D44*E44</f>
        <v>0</v>
      </c>
      <c r="G44" s="16"/>
    </row>
    <row r="45" spans="1:17">
      <c r="A45" s="2" t="s">
        <v>141</v>
      </c>
      <c r="B45" s="25" t="s">
        <v>94</v>
      </c>
      <c r="C45" s="2" t="s">
        <v>93</v>
      </c>
      <c r="D45" s="40">
        <f>6*1</f>
        <v>6</v>
      </c>
      <c r="E45" s="66">
        <f>APUS!O1225</f>
        <v>0</v>
      </c>
      <c r="F45" s="24">
        <f>E45*D45</f>
        <v>0</v>
      </c>
      <c r="G45" s="16"/>
    </row>
    <row r="46" spans="1:17" ht="25">
      <c r="A46" s="28" t="s">
        <v>68</v>
      </c>
      <c r="B46" s="6" t="s">
        <v>516</v>
      </c>
      <c r="C46" s="28" t="s">
        <v>3</v>
      </c>
      <c r="D46" s="40">
        <f>+D43</f>
        <v>90</v>
      </c>
      <c r="E46" s="66">
        <f>APUS!O1235</f>
        <v>1</v>
      </c>
      <c r="F46" s="24">
        <f>D46*E46</f>
        <v>90</v>
      </c>
      <c r="G46" s="16"/>
    </row>
    <row r="47" spans="1:17" ht="25">
      <c r="A47" s="206" t="s">
        <v>142</v>
      </c>
      <c r="B47" s="207" t="s">
        <v>89</v>
      </c>
      <c r="C47" s="206" t="s">
        <v>85</v>
      </c>
      <c r="D47" s="226">
        <v>2</v>
      </c>
      <c r="E47" s="208" t="str">
        <f>APUS!O1240</f>
        <v>TOTAL 3</v>
      </c>
      <c r="F47" s="209" t="e">
        <f>D47*E47</f>
        <v>#VALUE!</v>
      </c>
      <c r="G47" s="16"/>
    </row>
    <row r="48" spans="1:17">
      <c r="A48" s="46">
        <v>9</v>
      </c>
      <c r="B48" s="1406" t="s">
        <v>73</v>
      </c>
      <c r="C48" s="1406"/>
      <c r="D48" s="1406"/>
      <c r="E48" s="1406"/>
      <c r="F48" s="1406"/>
      <c r="G48" s="16"/>
    </row>
    <row r="49" spans="1:8" ht="43.9" customHeight="1">
      <c r="A49" s="2" t="s">
        <v>71</v>
      </c>
      <c r="B49" s="308" t="s">
        <v>959</v>
      </c>
      <c r="C49" s="2" t="s">
        <v>8</v>
      </c>
      <c r="D49" s="40">
        <f>+(K4*L4)+150</f>
        <v>2195.3999999999996</v>
      </c>
      <c r="E49" s="66">
        <f>APUS!O1257</f>
        <v>72098</v>
      </c>
      <c r="F49" s="24">
        <f>D49*E49</f>
        <v>158283949.19999999</v>
      </c>
      <c r="G49" s="9"/>
    </row>
    <row r="50" spans="1:8">
      <c r="A50" s="46">
        <v>10</v>
      </c>
      <c r="B50" s="1406" t="s">
        <v>76</v>
      </c>
      <c r="C50" s="1406"/>
      <c r="D50" s="1406"/>
      <c r="E50" s="1406"/>
      <c r="F50" s="1406"/>
      <c r="G50" s="16"/>
    </row>
    <row r="51" spans="1:8">
      <c r="A51" s="2" t="s">
        <v>74</v>
      </c>
      <c r="B51" s="75" t="str">
        <f>+[265]APUS!C257</f>
        <v>Anden en concreto de 20,7 Mpa (3000 PSI) e = 0,10 m</v>
      </c>
      <c r="C51" s="2" t="s">
        <v>8</v>
      </c>
      <c r="D51" s="40">
        <f>(O4*Q4)</f>
        <v>876.59999999999991</v>
      </c>
      <c r="E51" s="66">
        <f>APUS!O1273</f>
        <v>0</v>
      </c>
      <c r="F51" s="24">
        <f>D51*E51</f>
        <v>0</v>
      </c>
      <c r="G51" s="9"/>
    </row>
    <row r="52" spans="1:8" ht="25">
      <c r="A52" s="2" t="s">
        <v>166</v>
      </c>
      <c r="B52" s="3" t="s">
        <v>79</v>
      </c>
      <c r="C52" s="2" t="s">
        <v>13</v>
      </c>
      <c r="D52" s="40">
        <f>+K4*2</f>
        <v>584.4</v>
      </c>
      <c r="E52" s="66" t="str">
        <f>APUS!O1283</f>
        <v/>
      </c>
      <c r="F52" s="24" t="e">
        <f>D52*E52</f>
        <v>#VALUE!</v>
      </c>
      <c r="G52" s="16"/>
      <c r="H52" s="42"/>
    </row>
    <row r="53" spans="1:8" ht="18" customHeight="1">
      <c r="A53" s="46">
        <v>11</v>
      </c>
      <c r="B53" s="1407" t="s">
        <v>80</v>
      </c>
      <c r="C53" s="1407"/>
      <c r="D53" s="1407"/>
      <c r="E53" s="1407"/>
      <c r="F53" s="1407"/>
      <c r="G53" s="16"/>
    </row>
    <row r="54" spans="1:8" ht="25">
      <c r="A54" s="2" t="s">
        <v>77</v>
      </c>
      <c r="B54" s="26" t="str">
        <f>+[265]APUS!C279</f>
        <v>Señal vertical de transito tipo SP, SR de 75 x 75 con lámina retroreflectiva tipo diamante</v>
      </c>
      <c r="C54" s="2" t="s">
        <v>3</v>
      </c>
      <c r="D54" s="40">
        <f>3*1</f>
        <v>3</v>
      </c>
      <c r="E54" s="66">
        <f>APUS!O1313</f>
        <v>0</v>
      </c>
      <c r="F54" s="24">
        <f>D54*E54</f>
        <v>0</v>
      </c>
      <c r="G54" s="10"/>
    </row>
    <row r="55" spans="1:8">
      <c r="A55" s="2" t="s">
        <v>78</v>
      </c>
      <c r="B55" s="3" t="s">
        <v>82</v>
      </c>
      <c r="C55" s="2" t="s">
        <v>3</v>
      </c>
      <c r="D55" s="40">
        <f>2*1</f>
        <v>2</v>
      </c>
      <c r="E55" s="66">
        <f>APUS!O1321</f>
        <v>0</v>
      </c>
      <c r="F55" s="24">
        <f>D55*E55</f>
        <v>0</v>
      </c>
      <c r="G55" s="16"/>
    </row>
    <row r="56" spans="1:8">
      <c r="A56" s="2" t="s">
        <v>480</v>
      </c>
      <c r="B56" s="5" t="str">
        <f>+[265]APUS!C292</f>
        <v>Líneas de demarcación vial pintura en frío</v>
      </c>
      <c r="C56" s="2" t="s">
        <v>13</v>
      </c>
      <c r="D56" s="40">
        <f>+K4*3</f>
        <v>876.59999999999991</v>
      </c>
      <c r="E56" s="66">
        <f>APUS!O1326</f>
        <v>0</v>
      </c>
      <c r="F56" s="24">
        <f>D56*E56</f>
        <v>0</v>
      </c>
      <c r="G56" s="16"/>
    </row>
    <row r="57" spans="1:8" ht="16.5" customHeight="1">
      <c r="A57" s="337">
        <v>22</v>
      </c>
      <c r="B57" s="1406" t="s">
        <v>802</v>
      </c>
      <c r="C57" s="1406"/>
      <c r="D57" s="1406"/>
      <c r="E57" s="1406"/>
      <c r="F57" s="1406"/>
      <c r="G57" s="16"/>
      <c r="H57" s="42"/>
    </row>
    <row r="58" spans="1:8" ht="27.75" customHeight="1">
      <c r="A58" s="28">
        <v>22.2</v>
      </c>
      <c r="B58" s="6" t="s">
        <v>952</v>
      </c>
      <c r="C58" s="28" t="s">
        <v>26</v>
      </c>
      <c r="D58" s="40">
        <f>+(D13*0.18)+(D14*0.07)+(D15*0.15*0.15)+(D16*0.2)+(D17*0.2)+(D19*5%)</f>
        <v>175.89176</v>
      </c>
      <c r="E58" s="66">
        <f>+APUS!O1884</f>
        <v>0</v>
      </c>
      <c r="F58" s="24">
        <f t="shared" ref="F58" si="4">D58*E58</f>
        <v>0</v>
      </c>
      <c r="G58" s="16"/>
      <c r="H58" s="42"/>
    </row>
    <row r="59" spans="1:8">
      <c r="A59" s="45"/>
      <c r="B59" s="1403" t="s">
        <v>132</v>
      </c>
      <c r="C59" s="1404"/>
      <c r="D59" s="1404"/>
      <c r="E59" s="1405"/>
      <c r="F59" s="47" t="e">
        <f>SUM(F6:F58)</f>
        <v>#REF!</v>
      </c>
      <c r="G59" s="16"/>
    </row>
    <row r="60" spans="1:8">
      <c r="A60" s="2"/>
      <c r="B60" s="1402" t="s">
        <v>180</v>
      </c>
      <c r="C60" s="1402"/>
      <c r="D60" s="1402"/>
      <c r="E60" s="43">
        <v>0.27500000000000002</v>
      </c>
      <c r="F60" s="24" t="e">
        <f>F59*E60</f>
        <v>#REF!</v>
      </c>
      <c r="G60" s="16"/>
    </row>
    <row r="61" spans="1:8" ht="21.75" customHeight="1">
      <c r="A61" s="2"/>
      <c r="B61" s="1402" t="s">
        <v>87</v>
      </c>
      <c r="C61" s="1402"/>
      <c r="D61" s="1402"/>
      <c r="E61" s="44">
        <v>0.05</v>
      </c>
      <c r="F61" s="24" t="e">
        <f>F59*E61</f>
        <v>#REF!</v>
      </c>
      <c r="G61" s="16"/>
    </row>
    <row r="62" spans="1:8" ht="21.75" customHeight="1">
      <c r="A62" s="45"/>
      <c r="B62" s="1403" t="s">
        <v>108</v>
      </c>
      <c r="C62" s="1404"/>
      <c r="D62" s="1404"/>
      <c r="E62" s="1405"/>
      <c r="F62" s="47" t="e">
        <f>SUM(F59:F61)</f>
        <v>#REF!</v>
      </c>
      <c r="G62" s="16"/>
    </row>
    <row r="63" spans="1:8" ht="21.75" customHeight="1">
      <c r="G63" s="16"/>
    </row>
    <row r="64" spans="1:8" ht="21.75" customHeight="1">
      <c r="A64" s="1400" t="s">
        <v>107</v>
      </c>
      <c r="B64" s="1400"/>
      <c r="C64" s="1400"/>
      <c r="D64" s="1400"/>
      <c r="E64" s="48">
        <v>0.08</v>
      </c>
      <c r="F64" s="49" t="e">
        <f>F62*E64</f>
        <v>#REF!</v>
      </c>
    </row>
    <row r="65" spans="1:8" ht="15.75" customHeight="1"/>
    <row r="66" spans="1:8" ht="17.5" customHeight="1">
      <c r="A66" s="1401" t="s">
        <v>109</v>
      </c>
      <c r="B66" s="1401"/>
      <c r="C66" s="1401"/>
      <c r="D66" s="1401"/>
      <c r="E66" s="1401"/>
      <c r="F66" s="41" t="e">
        <f>F62+F64</f>
        <v>#REF!</v>
      </c>
      <c r="H66" s="318">
        <v>1479141161.360759</v>
      </c>
    </row>
    <row r="67" spans="1:8" ht="14.25" customHeight="1">
      <c r="H67" s="232" t="e">
        <f>F66-H66</f>
        <v>#REF!</v>
      </c>
    </row>
    <row r="68" spans="1:8" ht="17.5" customHeight="1"/>
    <row r="70" spans="1:8" ht="14.5">
      <c r="A70" s="21" t="s">
        <v>112</v>
      </c>
      <c r="B70" s="21" t="s">
        <v>639</v>
      </c>
      <c r="C70" s="11" t="s">
        <v>908</v>
      </c>
      <c r="D70" s="1451" t="s">
        <v>922</v>
      </c>
      <c r="E70" s="1450"/>
      <c r="F70" s="1450"/>
    </row>
    <row r="71" spans="1:8" ht="14.5">
      <c r="B71" s="21" t="s">
        <v>640</v>
      </c>
      <c r="D71" s="1450" t="s">
        <v>923</v>
      </c>
      <c r="E71" s="1450"/>
      <c r="F71" s="1450"/>
    </row>
    <row r="72" spans="1:8">
      <c r="B72" s="11" t="s">
        <v>638</v>
      </c>
      <c r="D72" s="454" t="s">
        <v>924</v>
      </c>
    </row>
  </sheetData>
  <mergeCells count="29">
    <mergeCell ref="B27:F27"/>
    <mergeCell ref="A1:F2"/>
    <mergeCell ref="H1:S1"/>
    <mergeCell ref="H2:J3"/>
    <mergeCell ref="K2:N2"/>
    <mergeCell ref="O2:R2"/>
    <mergeCell ref="S2:S3"/>
    <mergeCell ref="A3:F4"/>
    <mergeCell ref="H4:J4"/>
    <mergeCell ref="B6:F6"/>
    <mergeCell ref="H7:L7"/>
    <mergeCell ref="B12:F12"/>
    <mergeCell ref="B18:F18"/>
    <mergeCell ref="B20:F20"/>
    <mergeCell ref="D70:F70"/>
    <mergeCell ref="D71:F71"/>
    <mergeCell ref="A66:E66"/>
    <mergeCell ref="B37:F37"/>
    <mergeCell ref="B40:F40"/>
    <mergeCell ref="B42:F42"/>
    <mergeCell ref="B48:F48"/>
    <mergeCell ref="B50:F50"/>
    <mergeCell ref="B53:F53"/>
    <mergeCell ref="B59:E59"/>
    <mergeCell ref="B60:D60"/>
    <mergeCell ref="B61:D61"/>
    <mergeCell ref="B62:E62"/>
    <mergeCell ref="A64:D64"/>
    <mergeCell ref="B57:F57"/>
  </mergeCells>
  <pageMargins left="0.70866141732283472" right="0.70866141732283472" top="0.74803149606299213" bottom="0.74803149606299213" header="0.31496062992125984" footer="0.31496062992125984"/>
  <pageSetup scale="7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V70"/>
  <sheetViews>
    <sheetView topLeftCell="C49" zoomScaleNormal="100" workbookViewId="0">
      <selection activeCell="F61" sqref="F61"/>
    </sheetView>
  </sheetViews>
  <sheetFormatPr baseColWidth="10" defaultColWidth="11.54296875" defaultRowHeight="14"/>
  <cols>
    <col min="1" max="1" width="11.54296875" style="11"/>
    <col min="2" max="2" width="53.26953125" style="11" customWidth="1"/>
    <col min="3" max="4" width="11.54296875" style="11"/>
    <col min="5" max="5" width="14.26953125" style="19" customWidth="1"/>
    <col min="6" max="6" width="20.453125" style="20" customWidth="1"/>
    <col min="7" max="7" width="11.26953125" style="11" customWidth="1"/>
    <col min="8" max="8" width="18.54296875" style="12" bestFit="1" customWidth="1"/>
    <col min="9" max="9" width="9.453125" style="12" customWidth="1"/>
    <col min="10" max="10" width="9" style="12" customWidth="1"/>
    <col min="11" max="11" width="11.26953125" style="12" customWidth="1"/>
    <col min="12" max="12" width="12.81640625" style="12" customWidth="1"/>
    <col min="13" max="13" width="13.7265625" style="12" customWidth="1"/>
    <col min="14" max="14" width="14.26953125" style="20" customWidth="1"/>
    <col min="15" max="15" width="9.54296875" style="20" customWidth="1"/>
    <col min="16" max="16" width="12.1796875" style="20" customWidth="1"/>
    <col min="17" max="17" width="13" style="20" customWidth="1"/>
    <col min="18" max="16384" width="11.54296875" style="11"/>
  </cols>
  <sheetData>
    <row r="1" spans="1:22">
      <c r="A1" s="1413" t="s">
        <v>0</v>
      </c>
      <c r="B1" s="1413"/>
      <c r="C1" s="1413"/>
      <c r="D1" s="1413"/>
      <c r="E1" s="1413"/>
      <c r="F1" s="1413"/>
      <c r="G1" s="8"/>
      <c r="H1" s="1419" t="s">
        <v>477</v>
      </c>
      <c r="I1" s="1419"/>
      <c r="J1" s="1419"/>
      <c r="K1" s="1419"/>
      <c r="L1" s="1419"/>
      <c r="M1" s="1419"/>
      <c r="N1" s="1419"/>
      <c r="O1" s="1419"/>
      <c r="P1" s="1419"/>
      <c r="Q1" s="1419"/>
      <c r="R1" s="1419"/>
      <c r="S1" s="1419"/>
    </row>
    <row r="2" spans="1:22">
      <c r="A2" s="1413"/>
      <c r="B2" s="1413"/>
      <c r="C2" s="1413"/>
      <c r="D2" s="1413"/>
      <c r="E2" s="1413"/>
      <c r="F2" s="1413"/>
      <c r="G2" s="8"/>
      <c r="H2" s="1423" t="s">
        <v>121</v>
      </c>
      <c r="I2" s="1424"/>
      <c r="J2" s="1425"/>
      <c r="K2" s="1429" t="s">
        <v>123</v>
      </c>
      <c r="L2" s="1430"/>
      <c r="M2" s="1430"/>
      <c r="N2" s="1431"/>
      <c r="O2" s="1420" t="s">
        <v>99</v>
      </c>
      <c r="P2" s="1421"/>
      <c r="Q2" s="1421"/>
      <c r="R2" s="1422"/>
      <c r="S2" s="1432" t="s">
        <v>130</v>
      </c>
    </row>
    <row r="3" spans="1:22" ht="14.5" customHeight="1">
      <c r="A3" s="1414" t="s">
        <v>568</v>
      </c>
      <c r="B3" s="1414"/>
      <c r="C3" s="1414"/>
      <c r="D3" s="1414"/>
      <c r="E3" s="1414"/>
      <c r="F3" s="1414"/>
      <c r="G3" s="13"/>
      <c r="H3" s="1426"/>
      <c r="I3" s="1427"/>
      <c r="J3" s="1428"/>
      <c r="K3" s="28" t="s">
        <v>124</v>
      </c>
      <c r="L3" s="28" t="s">
        <v>98</v>
      </c>
      <c r="M3" s="28" t="s">
        <v>467</v>
      </c>
      <c r="N3" s="28" t="s">
        <v>468</v>
      </c>
      <c r="O3" s="28" t="s">
        <v>124</v>
      </c>
      <c r="P3" s="28" t="s">
        <v>478</v>
      </c>
      <c r="Q3" s="28" t="s">
        <v>130</v>
      </c>
      <c r="R3" s="28" t="s">
        <v>473</v>
      </c>
      <c r="S3" s="1433"/>
      <c r="U3" s="30" t="s">
        <v>474</v>
      </c>
      <c r="V3" s="30" t="s">
        <v>475</v>
      </c>
    </row>
    <row r="4" spans="1:22" ht="29.25" customHeight="1">
      <c r="A4" s="1414"/>
      <c r="B4" s="1414"/>
      <c r="C4" s="1414"/>
      <c r="D4" s="1414"/>
      <c r="E4" s="1414"/>
      <c r="F4" s="1414"/>
      <c r="G4" s="13"/>
      <c r="H4" s="1418" t="s">
        <v>517</v>
      </c>
      <c r="I4" s="1418"/>
      <c r="J4" s="1418"/>
      <c r="K4" s="29">
        <v>80</v>
      </c>
      <c r="L4" s="229">
        <v>5.4</v>
      </c>
      <c r="M4" s="229">
        <v>0.15</v>
      </c>
      <c r="N4" s="229">
        <v>0.25</v>
      </c>
      <c r="O4" s="29">
        <f>+K4</f>
        <v>80</v>
      </c>
      <c r="P4" s="229">
        <v>0.9</v>
      </c>
      <c r="Q4" s="229">
        <f>+P4+P4</f>
        <v>1.8</v>
      </c>
      <c r="R4" s="229">
        <v>0.1</v>
      </c>
      <c r="S4" s="39">
        <f>+L4+Q4</f>
        <v>7.2</v>
      </c>
      <c r="U4" s="28">
        <v>24</v>
      </c>
      <c r="V4" s="28">
        <v>2</v>
      </c>
    </row>
    <row r="5" spans="1:22" ht="30.65" customHeight="1">
      <c r="A5" s="22" t="s">
        <v>1</v>
      </c>
      <c r="B5" s="22" t="s">
        <v>2</v>
      </c>
      <c r="C5" s="22" t="s">
        <v>3</v>
      </c>
      <c r="D5" s="22" t="s">
        <v>4</v>
      </c>
      <c r="E5" s="1" t="s">
        <v>105</v>
      </c>
      <c r="F5" s="23" t="s">
        <v>104</v>
      </c>
      <c r="G5" s="15"/>
      <c r="H5" s="11"/>
      <c r="I5" s="11"/>
      <c r="J5" s="11"/>
      <c r="K5" s="11"/>
      <c r="L5" s="11"/>
      <c r="M5" s="11"/>
      <c r="N5" s="11"/>
      <c r="O5" s="11"/>
      <c r="P5" s="11"/>
      <c r="Q5" s="11"/>
    </row>
    <row r="6" spans="1:22">
      <c r="A6" s="46">
        <v>1</v>
      </c>
      <c r="B6" s="1406" t="s">
        <v>5</v>
      </c>
      <c r="C6" s="1406"/>
      <c r="D6" s="1406"/>
      <c r="E6" s="1406"/>
      <c r="F6" s="1406"/>
      <c r="G6" s="9"/>
      <c r="H6" s="11"/>
      <c r="I6" s="11"/>
      <c r="J6" s="11"/>
      <c r="K6" s="11"/>
      <c r="L6" s="11"/>
      <c r="M6" s="11"/>
      <c r="N6" s="11"/>
      <c r="O6" s="11"/>
      <c r="P6" s="11"/>
      <c r="Q6" s="11"/>
    </row>
    <row r="7" spans="1:22" ht="29.25" customHeight="1">
      <c r="A7" s="2" t="s">
        <v>6</v>
      </c>
      <c r="B7" s="5" t="str">
        <f>+APUS!C82</f>
        <v>Localización y replanteo para pavimentación de vías (3 líneas, 3 instancias)</v>
      </c>
      <c r="C7" s="2" t="s">
        <v>8</v>
      </c>
      <c r="D7" s="40">
        <f>+(K4*S4)</f>
        <v>576</v>
      </c>
      <c r="E7" s="66">
        <f>APUS!O48</f>
        <v>4323</v>
      </c>
      <c r="F7" s="24">
        <f>D7*E7</f>
        <v>2490048</v>
      </c>
      <c r="G7" s="16"/>
      <c r="H7" s="1415" t="s">
        <v>476</v>
      </c>
      <c r="I7" s="1416"/>
      <c r="J7" s="1416"/>
      <c r="K7" s="1416"/>
      <c r="L7" s="1417"/>
    </row>
    <row r="8" spans="1:22" ht="39.75" customHeight="1">
      <c r="A8" s="2" t="s">
        <v>9</v>
      </c>
      <c r="B8" s="5" t="str">
        <f>+APUS!C90</f>
        <v>Valla de identificación de obra área mayor a 4 m2, colocada en cerchas metálica, incluye mantenimiento durante la construcción</v>
      </c>
      <c r="C8" s="2" t="s">
        <v>8</v>
      </c>
      <c r="D8" s="40">
        <f>8*1</f>
        <v>8</v>
      </c>
      <c r="E8" s="66">
        <f>APUS!O56</f>
        <v>212117</v>
      </c>
      <c r="F8" s="24">
        <f t="shared" ref="F8:F11" si="0">D8*E8</f>
        <v>1696936</v>
      </c>
      <c r="G8" s="16"/>
      <c r="H8" s="27"/>
      <c r="I8" s="32" t="s">
        <v>97</v>
      </c>
      <c r="J8" s="32" t="s">
        <v>98</v>
      </c>
      <c r="K8" s="36" t="s">
        <v>128</v>
      </c>
      <c r="L8" s="36" t="s">
        <v>129</v>
      </c>
    </row>
    <row r="9" spans="1:22">
      <c r="A9" s="2" t="s">
        <v>11</v>
      </c>
      <c r="B9" s="3" t="s">
        <v>12</v>
      </c>
      <c r="C9" s="2" t="s">
        <v>13</v>
      </c>
      <c r="D9" s="40">
        <f>+(K4+L4)*2</f>
        <v>170.8</v>
      </c>
      <c r="E9" s="66">
        <f>APUS!O63</f>
        <v>7635</v>
      </c>
      <c r="F9" s="24">
        <f t="shared" si="0"/>
        <v>1304058</v>
      </c>
      <c r="G9" s="16"/>
      <c r="H9" s="31" t="s">
        <v>127</v>
      </c>
      <c r="I9" s="223">
        <f>K4</f>
        <v>80</v>
      </c>
      <c r="J9" s="224">
        <v>1.2</v>
      </c>
      <c r="K9" s="224">
        <v>2.5</v>
      </c>
      <c r="L9" s="225">
        <v>2</v>
      </c>
    </row>
    <row r="10" spans="1:22">
      <c r="A10" s="2" t="s">
        <v>14</v>
      </c>
      <c r="B10" s="3" t="s">
        <v>18</v>
      </c>
      <c r="C10" s="2" t="s">
        <v>8</v>
      </c>
      <c r="D10" s="40">
        <f>10*1</f>
        <v>10</v>
      </c>
      <c r="E10" s="66">
        <f>APUS!O70</f>
        <v>126325.39</v>
      </c>
      <c r="F10" s="24">
        <f t="shared" si="0"/>
        <v>1263253.8999999999</v>
      </c>
      <c r="G10" s="16"/>
      <c r="H10" s="31" t="s">
        <v>100</v>
      </c>
      <c r="I10" s="223">
        <f>+I9*2</f>
        <v>160</v>
      </c>
      <c r="J10" s="224">
        <v>0.3</v>
      </c>
      <c r="K10" s="224">
        <v>1.2</v>
      </c>
      <c r="L10" s="224">
        <v>1</v>
      </c>
    </row>
    <row r="11" spans="1:22">
      <c r="A11" s="2" t="s">
        <v>17</v>
      </c>
      <c r="B11" s="3" t="s">
        <v>19</v>
      </c>
      <c r="C11" s="2" t="s">
        <v>8</v>
      </c>
      <c r="D11" s="40">
        <f>+(K4*(L4+2))</f>
        <v>592</v>
      </c>
      <c r="E11" s="66">
        <f>APUS!O76</f>
        <v>30988.556000000004</v>
      </c>
      <c r="F11" s="24">
        <f t="shared" si="0"/>
        <v>18345225.152000003</v>
      </c>
      <c r="G11" s="16"/>
      <c r="H11" s="31" t="s">
        <v>101</v>
      </c>
      <c r="I11" s="223">
        <f>+I9</f>
        <v>80</v>
      </c>
      <c r="J11" s="230">
        <f>L4</f>
        <v>5.4</v>
      </c>
      <c r="K11" s="224">
        <v>0.5</v>
      </c>
      <c r="L11" s="224"/>
    </row>
    <row r="12" spans="1:22">
      <c r="A12" s="46">
        <v>2</v>
      </c>
      <c r="B12" s="1406" t="s">
        <v>20</v>
      </c>
      <c r="C12" s="1406"/>
      <c r="D12" s="1406"/>
      <c r="E12" s="1406"/>
      <c r="F12" s="1406"/>
      <c r="G12" s="16"/>
      <c r="H12" s="31" t="s">
        <v>102</v>
      </c>
      <c r="I12" s="223">
        <f>+I9</f>
        <v>80</v>
      </c>
      <c r="J12" s="230">
        <f>+Q4</f>
        <v>1.8</v>
      </c>
      <c r="K12" s="224">
        <v>0.2</v>
      </c>
      <c r="L12" s="224"/>
    </row>
    <row r="13" spans="1:22">
      <c r="A13" s="2" t="s">
        <v>134</v>
      </c>
      <c r="B13" s="3" t="s">
        <v>22</v>
      </c>
      <c r="C13" s="2" t="s">
        <v>8</v>
      </c>
      <c r="D13" s="40">
        <f>(O4*Q4)</f>
        <v>144</v>
      </c>
      <c r="E13" s="66">
        <f>APUS!O181</f>
        <v>11907</v>
      </c>
      <c r="F13" s="24">
        <f t="shared" ref="F13:F15" si="1">D13*E13</f>
        <v>1714608</v>
      </c>
      <c r="G13" s="16"/>
      <c r="H13" s="11"/>
      <c r="I13" s="11"/>
      <c r="J13" s="11"/>
      <c r="K13" s="11"/>
      <c r="L13" s="11"/>
      <c r="M13" s="11"/>
      <c r="N13" s="11"/>
      <c r="O13" s="11"/>
      <c r="P13" s="11"/>
      <c r="Q13" s="11"/>
    </row>
    <row r="14" spans="1:22">
      <c r="A14" s="2" t="s">
        <v>136</v>
      </c>
      <c r="B14" s="17" t="s">
        <v>84</v>
      </c>
      <c r="C14" s="2" t="s">
        <v>85</v>
      </c>
      <c r="D14" s="40">
        <f>V4</f>
        <v>2</v>
      </c>
      <c r="E14" s="66">
        <f>APUS!O220</f>
        <v>112875</v>
      </c>
      <c r="F14" s="24">
        <f t="shared" si="1"/>
        <v>225750</v>
      </c>
      <c r="G14" s="16"/>
      <c r="H14" s="11"/>
      <c r="I14" s="11"/>
      <c r="J14" s="11"/>
      <c r="K14" s="11"/>
      <c r="L14" s="11"/>
      <c r="M14" s="11"/>
      <c r="N14" s="11"/>
      <c r="O14" s="11"/>
      <c r="P14" s="11"/>
      <c r="Q14" s="11"/>
    </row>
    <row r="15" spans="1:22" ht="14.25" customHeight="1">
      <c r="A15" s="2" t="s">
        <v>137</v>
      </c>
      <c r="B15" s="17" t="s">
        <v>86</v>
      </c>
      <c r="C15" s="2" t="s">
        <v>75</v>
      </c>
      <c r="D15" s="40">
        <f>+D14*3</f>
        <v>6</v>
      </c>
      <c r="E15" s="66">
        <f>APUS!O225</f>
        <v>0</v>
      </c>
      <c r="F15" s="24">
        <f t="shared" si="1"/>
        <v>0</v>
      </c>
      <c r="G15" s="16"/>
      <c r="H15" s="11"/>
      <c r="I15" s="11"/>
      <c r="J15" s="11"/>
      <c r="K15" s="11"/>
      <c r="L15" s="11"/>
      <c r="M15" s="11"/>
      <c r="N15" s="11"/>
      <c r="O15" s="11"/>
      <c r="P15" s="11"/>
      <c r="Q15" s="11"/>
    </row>
    <row r="16" spans="1:22">
      <c r="A16" s="46">
        <v>3</v>
      </c>
      <c r="B16" s="1406" t="s">
        <v>24</v>
      </c>
      <c r="C16" s="1406"/>
      <c r="D16" s="1406"/>
      <c r="E16" s="1406"/>
      <c r="F16" s="1406"/>
      <c r="G16" s="16"/>
      <c r="H16" s="11"/>
      <c r="I16" s="11"/>
      <c r="J16" s="11"/>
      <c r="K16" s="11"/>
      <c r="L16" s="11"/>
      <c r="M16" s="11"/>
      <c r="N16" s="11"/>
      <c r="O16" s="11"/>
      <c r="P16" s="11"/>
      <c r="Q16" s="11"/>
    </row>
    <row r="17" spans="1:17">
      <c r="A17" s="2">
        <v>3.1</v>
      </c>
      <c r="B17" s="3" t="s">
        <v>25</v>
      </c>
      <c r="C17" s="2" t="s">
        <v>26</v>
      </c>
      <c r="D17" s="40">
        <f>+((I9*J9*K9)+(I10*J10*K10)+(I11*J11*K11)+(I12*J12*K12))*1.3</f>
        <v>705.12</v>
      </c>
      <c r="E17" s="66">
        <f>APUS!O271</f>
        <v>30216</v>
      </c>
      <c r="F17" s="24">
        <f>D17*E17</f>
        <v>21305905.920000002</v>
      </c>
      <c r="G17" s="9"/>
      <c r="H17" s="11"/>
      <c r="I17" s="11"/>
      <c r="J17" s="11"/>
      <c r="K17" s="11"/>
      <c r="L17" s="11"/>
      <c r="M17" s="11"/>
      <c r="N17" s="11"/>
      <c r="O17" s="11"/>
      <c r="P17" s="11"/>
      <c r="Q17" s="11"/>
    </row>
    <row r="18" spans="1:17">
      <c r="A18" s="46">
        <v>4</v>
      </c>
      <c r="B18" s="1406" t="s">
        <v>27</v>
      </c>
      <c r="C18" s="1406"/>
      <c r="D18" s="1406"/>
      <c r="E18" s="1406"/>
      <c r="F18" s="1406"/>
      <c r="G18" s="16"/>
      <c r="H18" s="11"/>
      <c r="I18" s="11"/>
      <c r="J18" s="11"/>
      <c r="K18" s="11"/>
      <c r="L18" s="11"/>
      <c r="M18" s="11"/>
      <c r="N18" s="11"/>
      <c r="O18" s="11"/>
      <c r="P18" s="11"/>
      <c r="Q18" s="11"/>
    </row>
    <row r="19" spans="1:17">
      <c r="A19" s="2" t="s">
        <v>28</v>
      </c>
      <c r="B19" s="3" t="s">
        <v>29</v>
      </c>
      <c r="C19" s="2" t="s">
        <v>26</v>
      </c>
      <c r="D19" s="40">
        <f>+(I9*J9*L9)+(I10*J10*L10)</f>
        <v>240</v>
      </c>
      <c r="E19" s="66">
        <f>APUS!O429</f>
        <v>24599</v>
      </c>
      <c r="F19" s="24">
        <f t="shared" ref="F19:F24" si="2">D19*E19</f>
        <v>5903760</v>
      </c>
      <c r="G19" s="9"/>
      <c r="H19" s="11"/>
      <c r="I19" s="11"/>
      <c r="J19" s="11"/>
      <c r="K19" s="11"/>
      <c r="L19" s="11"/>
      <c r="M19" s="11"/>
      <c r="N19" s="11"/>
      <c r="O19" s="11"/>
      <c r="P19" s="11"/>
      <c r="Q19" s="11"/>
    </row>
    <row r="20" spans="1:17" ht="18" customHeight="1">
      <c r="A20" s="2" t="s">
        <v>30</v>
      </c>
      <c r="B20" s="3" t="s">
        <v>31</v>
      </c>
      <c r="C20" s="2" t="s">
        <v>26</v>
      </c>
      <c r="D20" s="40">
        <f>+(O4*Q4*R4)</f>
        <v>14.4</v>
      </c>
      <c r="E20" s="66">
        <f>APUS!O435</f>
        <v>59079</v>
      </c>
      <c r="F20" s="24">
        <f t="shared" si="2"/>
        <v>850737.6</v>
      </c>
      <c r="G20" s="16"/>
      <c r="H20" s="11"/>
      <c r="I20" s="11"/>
      <c r="J20" s="11"/>
      <c r="K20" s="11"/>
      <c r="L20" s="11"/>
      <c r="M20" s="11"/>
      <c r="N20" s="11"/>
      <c r="O20" s="11"/>
      <c r="P20" s="11"/>
      <c r="Q20" s="11"/>
    </row>
    <row r="21" spans="1:17">
      <c r="A21" s="2" t="s">
        <v>32</v>
      </c>
      <c r="B21" s="5" t="str">
        <f>+APUS!C550</f>
        <v>Sub-base granular</v>
      </c>
      <c r="C21" s="2" t="s">
        <v>26</v>
      </c>
      <c r="D21" s="40">
        <f>(K4*L4*N4)</f>
        <v>108</v>
      </c>
      <c r="E21" s="66">
        <f>APUS!O443</f>
        <v>67717</v>
      </c>
      <c r="F21" s="24">
        <f t="shared" si="2"/>
        <v>7313436</v>
      </c>
      <c r="G21" s="16"/>
      <c r="H21" s="11"/>
      <c r="I21" s="11"/>
      <c r="J21" s="11"/>
      <c r="K21" s="11"/>
      <c r="L21" s="11"/>
      <c r="M21" s="11"/>
      <c r="N21" s="11"/>
      <c r="O21" s="11"/>
      <c r="P21" s="11"/>
      <c r="Q21" s="11"/>
    </row>
    <row r="22" spans="1:17">
      <c r="A22" s="2" t="s">
        <v>139</v>
      </c>
      <c r="B22" s="75" t="e">
        <f>+APUS!#REF!</f>
        <v>#REF!</v>
      </c>
      <c r="C22" s="28" t="s">
        <v>26</v>
      </c>
      <c r="D22" s="40">
        <f>(K4*L4*M4)</f>
        <v>64.8</v>
      </c>
      <c r="E22" s="66">
        <f>APUS!O453</f>
        <v>75850</v>
      </c>
      <c r="F22" s="24">
        <f t="shared" si="2"/>
        <v>4915080</v>
      </c>
      <c r="G22" s="16"/>
      <c r="H22" s="11"/>
      <c r="I22" s="11"/>
      <c r="J22" s="11"/>
      <c r="K22" s="11"/>
      <c r="L22" s="11"/>
      <c r="M22" s="11"/>
      <c r="N22" s="11"/>
      <c r="O22" s="11"/>
      <c r="P22" s="11"/>
      <c r="Q22" s="11"/>
    </row>
    <row r="23" spans="1:17">
      <c r="A23" s="2" t="s">
        <v>34</v>
      </c>
      <c r="B23" s="3" t="s">
        <v>35</v>
      </c>
      <c r="C23" s="2" t="s">
        <v>36</v>
      </c>
      <c r="D23" s="40">
        <f>+(D20+D21+D22)*21</f>
        <v>3931.2</v>
      </c>
      <c r="E23" s="66">
        <f>APUS!O535</f>
        <v>1833</v>
      </c>
      <c r="F23" s="24">
        <f t="shared" si="2"/>
        <v>7205889.5999999996</v>
      </c>
      <c r="G23" s="16"/>
      <c r="H23" s="11"/>
      <c r="I23" s="11"/>
      <c r="J23" s="11"/>
      <c r="K23" s="11"/>
      <c r="L23" s="11"/>
      <c r="M23" s="11"/>
      <c r="N23" s="11"/>
      <c r="O23" s="11"/>
      <c r="P23" s="11"/>
      <c r="Q23" s="11"/>
    </row>
    <row r="24" spans="1:17" ht="27" customHeight="1">
      <c r="A24" s="2" t="s">
        <v>472</v>
      </c>
      <c r="B24" s="5" t="str">
        <f>+'3.Cra 12 - Cra 14 la italia'!B26</f>
        <v>Lleno con arena para tubería (brecha de 0,60 m de ancho e = 0,1
m)</v>
      </c>
      <c r="C24" s="2" t="s">
        <v>13</v>
      </c>
      <c r="D24" s="40">
        <f>+(I9*J9)+(I10*J10)</f>
        <v>144</v>
      </c>
      <c r="E24" s="66">
        <f>APUS!O538</f>
        <v>9442</v>
      </c>
      <c r="F24" s="24">
        <f t="shared" si="2"/>
        <v>1359648</v>
      </c>
      <c r="G24" s="16"/>
      <c r="H24" s="11"/>
      <c r="I24" s="11"/>
      <c r="J24" s="11"/>
      <c r="K24" s="11"/>
      <c r="L24" s="11"/>
      <c r="M24" s="11"/>
      <c r="N24" s="11"/>
      <c r="O24" s="11"/>
      <c r="P24" s="11"/>
      <c r="Q24" s="11"/>
    </row>
    <row r="25" spans="1:17">
      <c r="A25" s="46">
        <v>5</v>
      </c>
      <c r="B25" s="1407" t="s">
        <v>38</v>
      </c>
      <c r="C25" s="1407"/>
      <c r="D25" s="1407"/>
      <c r="E25" s="1407"/>
      <c r="F25" s="1407"/>
      <c r="G25" s="16"/>
      <c r="H25" s="11"/>
      <c r="I25" s="11"/>
      <c r="J25" s="11"/>
      <c r="K25" s="11"/>
      <c r="L25" s="11"/>
      <c r="M25" s="11"/>
      <c r="N25" s="11"/>
      <c r="O25" s="11"/>
      <c r="P25" s="11"/>
      <c r="Q25" s="11"/>
    </row>
    <row r="26" spans="1:17" ht="25">
      <c r="A26" s="2" t="s">
        <v>39</v>
      </c>
      <c r="B26" s="3" t="s">
        <v>40</v>
      </c>
      <c r="C26" s="2" t="s">
        <v>13</v>
      </c>
      <c r="D26" s="40">
        <f>+(U4)*6</f>
        <v>144</v>
      </c>
      <c r="E26" s="66" t="e">
        <f>APUS!#REF!</f>
        <v>#REF!</v>
      </c>
      <c r="F26" s="24" t="e">
        <f t="shared" ref="F26:F34" si="3">D26*E26</f>
        <v>#REF!</v>
      </c>
      <c r="G26" s="228"/>
      <c r="H26" s="457"/>
      <c r="I26" s="459"/>
      <c r="J26" s="11"/>
      <c r="K26" s="11"/>
      <c r="L26" s="11"/>
      <c r="M26" s="11"/>
      <c r="N26" s="11"/>
      <c r="O26" s="11"/>
      <c r="P26" s="11"/>
      <c r="Q26" s="11"/>
    </row>
    <row r="27" spans="1:17" ht="25">
      <c r="A27" s="2" t="s">
        <v>41</v>
      </c>
      <c r="B27" s="3" t="s">
        <v>42</v>
      </c>
      <c r="C27" s="2" t="s">
        <v>13</v>
      </c>
      <c r="D27" s="40">
        <f>+I9+6</f>
        <v>86</v>
      </c>
      <c r="E27" s="66" t="e">
        <f>APUS!#REF!</f>
        <v>#REF!</v>
      </c>
      <c r="F27" s="24" t="e">
        <f t="shared" si="3"/>
        <v>#REF!</v>
      </c>
      <c r="G27" s="228"/>
      <c r="H27" s="457"/>
      <c r="I27" s="459"/>
      <c r="J27" s="11"/>
      <c r="K27" s="11"/>
      <c r="L27" s="11"/>
      <c r="M27" s="11"/>
      <c r="N27" s="11"/>
      <c r="O27" s="11"/>
      <c r="P27" s="11"/>
      <c r="Q27" s="11"/>
    </row>
    <row r="28" spans="1:17">
      <c r="A28" s="2" t="s">
        <v>140</v>
      </c>
      <c r="B28" s="3" t="s">
        <v>43</v>
      </c>
      <c r="C28" s="2" t="s">
        <v>3</v>
      </c>
      <c r="D28" s="40">
        <f>U4</f>
        <v>24</v>
      </c>
      <c r="E28" s="66">
        <f>APUS!O599</f>
        <v>207782.7665</v>
      </c>
      <c r="F28" s="24">
        <f t="shared" si="3"/>
        <v>4986786.3959999997</v>
      </c>
      <c r="G28" s="228"/>
      <c r="H28" s="457"/>
      <c r="I28" s="459"/>
      <c r="J28" s="11"/>
      <c r="K28" s="11"/>
      <c r="L28" s="11"/>
      <c r="M28" s="11"/>
      <c r="N28" s="11"/>
      <c r="O28" s="11"/>
      <c r="P28" s="11"/>
      <c r="Q28" s="11"/>
    </row>
    <row r="29" spans="1:17" ht="25.5" customHeight="1">
      <c r="A29" s="2" t="s">
        <v>44</v>
      </c>
      <c r="B29" s="3" t="s">
        <v>45</v>
      </c>
      <c r="C29" s="2" t="s">
        <v>3</v>
      </c>
      <c r="D29" s="40">
        <f>V4</f>
        <v>2</v>
      </c>
      <c r="E29" s="66">
        <f>APUS!O608</f>
        <v>427551</v>
      </c>
      <c r="F29" s="24">
        <f t="shared" si="3"/>
        <v>855102</v>
      </c>
      <c r="G29" s="228"/>
      <c r="H29" s="457"/>
      <c r="I29" s="459"/>
      <c r="J29" s="11"/>
      <c r="K29" s="11"/>
      <c r="L29" s="11"/>
      <c r="M29" s="11"/>
      <c r="N29" s="11"/>
      <c r="O29" s="11"/>
      <c r="P29" s="11"/>
      <c r="Q29" s="11"/>
    </row>
    <row r="30" spans="1:17" ht="25.5" customHeight="1">
      <c r="A30" s="2" t="s">
        <v>46</v>
      </c>
      <c r="B30" s="3" t="s">
        <v>47</v>
      </c>
      <c r="C30" s="2" t="s">
        <v>13</v>
      </c>
      <c r="D30" s="40">
        <f>+D15</f>
        <v>6</v>
      </c>
      <c r="E30" s="66">
        <f>APUS!O689</f>
        <v>521456</v>
      </c>
      <c r="F30" s="24">
        <f t="shared" si="3"/>
        <v>3128736</v>
      </c>
      <c r="G30" s="228"/>
      <c r="H30" s="457"/>
      <c r="I30" s="459"/>
      <c r="J30" s="11"/>
      <c r="K30" s="11"/>
      <c r="L30" s="11"/>
      <c r="M30" s="11"/>
      <c r="N30" s="11"/>
      <c r="O30" s="11"/>
      <c r="P30" s="11"/>
      <c r="Q30" s="11"/>
    </row>
    <row r="31" spans="1:17" ht="29.25" customHeight="1">
      <c r="A31" s="2" t="s">
        <v>48</v>
      </c>
      <c r="B31" s="3" t="s">
        <v>49</v>
      </c>
      <c r="C31" s="2" t="s">
        <v>3</v>
      </c>
      <c r="D31" s="40">
        <f>+D29</f>
        <v>2</v>
      </c>
      <c r="E31" s="66">
        <f>APUS!O697</f>
        <v>0</v>
      </c>
      <c r="F31" s="24">
        <f t="shared" si="3"/>
        <v>0</v>
      </c>
      <c r="G31" s="16"/>
      <c r="H31" s="457"/>
      <c r="I31" s="459"/>
      <c r="J31" s="11"/>
      <c r="K31" s="11"/>
      <c r="L31" s="11"/>
      <c r="M31" s="11"/>
      <c r="N31" s="11"/>
      <c r="O31" s="11"/>
      <c r="P31" s="11"/>
      <c r="Q31" s="11"/>
    </row>
    <row r="32" spans="1:17">
      <c r="A32" s="2" t="s">
        <v>50</v>
      </c>
      <c r="B32" s="5" t="e">
        <f>+APUS!#REF!</f>
        <v>#REF!</v>
      </c>
      <c r="C32" s="2" t="s">
        <v>13</v>
      </c>
      <c r="D32" s="40">
        <f>+D26+D27</f>
        <v>230</v>
      </c>
      <c r="E32" s="66">
        <f>APUS!O731</f>
        <v>8202</v>
      </c>
      <c r="F32" s="24">
        <f t="shared" si="3"/>
        <v>1886460</v>
      </c>
      <c r="G32" s="16"/>
      <c r="H32" s="457"/>
      <c r="I32" s="459"/>
      <c r="J32" s="11"/>
      <c r="K32" s="11"/>
      <c r="L32" s="11"/>
      <c r="M32" s="11"/>
      <c r="N32" s="11"/>
      <c r="O32" s="11"/>
      <c r="P32" s="11"/>
      <c r="Q32" s="11"/>
    </row>
    <row r="33" spans="1:17" ht="22.5" customHeight="1">
      <c r="A33" s="2" t="s">
        <v>52</v>
      </c>
      <c r="B33" s="5" t="str">
        <f>+'3.Cra 12 - Cra 14 la italia'!B35</f>
        <v>Tapa de seguridad en hierro dúctil EN124 Clase D400, tráfico vehicular pesado d=0.60 m</v>
      </c>
      <c r="C33" s="2" t="s">
        <v>3</v>
      </c>
      <c r="D33" s="40">
        <f>+D29</f>
        <v>2</v>
      </c>
      <c r="E33" s="66">
        <f>APUS!O737</f>
        <v>1513995</v>
      </c>
      <c r="F33" s="24">
        <f t="shared" si="3"/>
        <v>3027990</v>
      </c>
      <c r="G33" s="16"/>
      <c r="H33" s="458"/>
      <c r="I33" s="459"/>
      <c r="J33" s="11"/>
      <c r="K33" s="11"/>
      <c r="L33" s="11"/>
      <c r="M33" s="11"/>
      <c r="N33" s="11"/>
      <c r="O33" s="11"/>
      <c r="P33" s="11"/>
      <c r="Q33" s="11"/>
    </row>
    <row r="34" spans="1:17">
      <c r="A34" s="2" t="s">
        <v>54</v>
      </c>
      <c r="B34" s="3" t="s">
        <v>55</v>
      </c>
      <c r="C34" s="2" t="s">
        <v>13</v>
      </c>
      <c r="D34" s="40">
        <f>+D32</f>
        <v>230</v>
      </c>
      <c r="E34" s="66">
        <f>APUS!O742</f>
        <v>22313.073239999998</v>
      </c>
      <c r="F34" s="24">
        <f t="shared" si="3"/>
        <v>5132006.8451999994</v>
      </c>
      <c r="G34" s="16"/>
      <c r="H34" s="458"/>
      <c r="I34" s="459"/>
      <c r="J34" s="11"/>
      <c r="K34" s="11"/>
      <c r="L34" s="11"/>
      <c r="M34" s="11"/>
      <c r="N34" s="11"/>
      <c r="O34" s="11"/>
    </row>
    <row r="35" spans="1:17">
      <c r="A35" s="46">
        <v>6</v>
      </c>
      <c r="B35" s="1406" t="s">
        <v>56</v>
      </c>
      <c r="C35" s="1406"/>
      <c r="D35" s="1406"/>
      <c r="E35" s="1406"/>
      <c r="F35" s="1406"/>
      <c r="G35" s="16"/>
    </row>
    <row r="36" spans="1:17" ht="25">
      <c r="A36" s="2" t="s">
        <v>57</v>
      </c>
      <c r="B36" s="3" t="s">
        <v>58</v>
      </c>
      <c r="C36" s="2" t="s">
        <v>3</v>
      </c>
      <c r="D36" s="40">
        <f>U4</f>
        <v>24</v>
      </c>
      <c r="E36" s="66" t="e">
        <f>APUS!#REF!</f>
        <v>#REF!</v>
      </c>
      <c r="F36" s="24" t="e">
        <f>D36*E36</f>
        <v>#REF!</v>
      </c>
      <c r="G36" s="9"/>
      <c r="H36" s="318"/>
      <c r="I36" s="319"/>
    </row>
    <row r="37" spans="1:17" ht="25">
      <c r="A37" s="2" t="s">
        <v>59</v>
      </c>
      <c r="B37" s="3" t="s">
        <v>88</v>
      </c>
      <c r="C37" s="2" t="s">
        <v>3</v>
      </c>
      <c r="D37" s="40">
        <f>4*1</f>
        <v>4</v>
      </c>
      <c r="E37" s="66">
        <f>APUS!O1120</f>
        <v>300000</v>
      </c>
      <c r="F37" s="24">
        <f>D37*E37</f>
        <v>1200000</v>
      </c>
      <c r="G37" s="16"/>
      <c r="H37" s="318"/>
      <c r="I37" s="319"/>
    </row>
    <row r="38" spans="1:17">
      <c r="A38" s="46">
        <v>7</v>
      </c>
      <c r="B38" s="1406" t="s">
        <v>60</v>
      </c>
      <c r="C38" s="1406"/>
      <c r="D38" s="1406"/>
      <c r="E38" s="1406"/>
      <c r="F38" s="1406"/>
      <c r="G38" s="16"/>
    </row>
    <row r="39" spans="1:17">
      <c r="A39" s="2" t="s">
        <v>61</v>
      </c>
      <c r="B39" s="3" t="s">
        <v>62</v>
      </c>
      <c r="C39" s="2" t="s">
        <v>63</v>
      </c>
      <c r="D39" s="50">
        <f>760*D29</f>
        <v>1520</v>
      </c>
      <c r="E39" s="66">
        <f>APUS!O1200</f>
        <v>1</v>
      </c>
      <c r="F39" s="24">
        <f>D39*E39</f>
        <v>1520</v>
      </c>
      <c r="G39" s="9"/>
    </row>
    <row r="40" spans="1:17">
      <c r="A40" s="46">
        <v>8</v>
      </c>
      <c r="B40" s="1406" t="s">
        <v>64</v>
      </c>
      <c r="C40" s="1406"/>
      <c r="D40" s="1406"/>
      <c r="E40" s="1406"/>
      <c r="F40" s="1406"/>
      <c r="G40" s="16"/>
    </row>
    <row r="41" spans="1:17">
      <c r="A41" s="2" t="s">
        <v>65</v>
      </c>
      <c r="B41" s="5" t="s">
        <v>920</v>
      </c>
      <c r="C41" s="2" t="s">
        <v>3</v>
      </c>
      <c r="D41" s="40">
        <f>+D36</f>
        <v>24</v>
      </c>
      <c r="E41" s="66">
        <f>APUS!O1208</f>
        <v>0</v>
      </c>
      <c r="F41" s="24">
        <f>D41*E41</f>
        <v>0</v>
      </c>
      <c r="G41" s="9"/>
    </row>
    <row r="42" spans="1:17">
      <c r="A42" s="2" t="s">
        <v>90</v>
      </c>
      <c r="B42" s="5" t="str">
        <f>+APUS!C1254</f>
        <v>Tubería PVC unión platino de 3"</v>
      </c>
      <c r="C42" s="2" t="s">
        <v>13</v>
      </c>
      <c r="D42" s="40">
        <f>+I10</f>
        <v>160</v>
      </c>
      <c r="E42" s="66">
        <f>APUS!O1219</f>
        <v>0</v>
      </c>
      <c r="F42" s="24">
        <f>D42*E42</f>
        <v>0</v>
      </c>
      <c r="G42" s="16"/>
    </row>
    <row r="43" spans="1:17">
      <c r="A43" s="2" t="s">
        <v>141</v>
      </c>
      <c r="B43" s="25" t="s">
        <v>94</v>
      </c>
      <c r="C43" s="2" t="s">
        <v>93</v>
      </c>
      <c r="D43" s="40">
        <f>6*1</f>
        <v>6</v>
      </c>
      <c r="E43" s="66">
        <f>APUS!O1225</f>
        <v>0</v>
      </c>
      <c r="F43" s="24">
        <f>E43*D43</f>
        <v>0</v>
      </c>
      <c r="G43" s="16"/>
    </row>
    <row r="44" spans="1:17" ht="25">
      <c r="A44" s="28" t="s">
        <v>68</v>
      </c>
      <c r="B44" s="6" t="s">
        <v>69</v>
      </c>
      <c r="C44" s="28" t="s">
        <v>3</v>
      </c>
      <c r="D44" s="40">
        <f>+D41</f>
        <v>24</v>
      </c>
      <c r="E44" s="66">
        <f>APUS!O1235</f>
        <v>1</v>
      </c>
      <c r="F44" s="24">
        <f>D44*E44</f>
        <v>24</v>
      </c>
      <c r="G44" s="16"/>
    </row>
    <row r="45" spans="1:17" ht="25">
      <c r="A45" s="206" t="s">
        <v>142</v>
      </c>
      <c r="B45" s="207" t="s">
        <v>89</v>
      </c>
      <c r="C45" s="206" t="s">
        <v>85</v>
      </c>
      <c r="D45" s="226">
        <v>1</v>
      </c>
      <c r="E45" s="208" t="str">
        <f>APUS!O1240</f>
        <v>TOTAL 3</v>
      </c>
      <c r="F45" s="209" t="e">
        <f>D45*E45</f>
        <v>#VALUE!</v>
      </c>
      <c r="G45" s="16"/>
    </row>
    <row r="46" spans="1:17">
      <c r="A46" s="46">
        <v>9</v>
      </c>
      <c r="B46" s="1406" t="s">
        <v>73</v>
      </c>
      <c r="C46" s="1406"/>
      <c r="D46" s="1406"/>
      <c r="E46" s="1406"/>
      <c r="F46" s="1406"/>
      <c r="G46" s="16"/>
    </row>
    <row r="47" spans="1:17" ht="43.15" customHeight="1">
      <c r="A47" s="2" t="s">
        <v>71</v>
      </c>
      <c r="B47" s="308" t="s">
        <v>959</v>
      </c>
      <c r="C47" s="2" t="s">
        <v>8</v>
      </c>
      <c r="D47" s="40">
        <f>+(K4*L4)+150</f>
        <v>582</v>
      </c>
      <c r="E47" s="66">
        <f>APUS!O1257</f>
        <v>72098</v>
      </c>
      <c r="F47" s="24">
        <f>D47*E47</f>
        <v>41961036</v>
      </c>
      <c r="G47" s="9"/>
    </row>
    <row r="48" spans="1:17">
      <c r="A48" s="46">
        <v>10</v>
      </c>
      <c r="B48" s="1406" t="s">
        <v>76</v>
      </c>
      <c r="C48" s="1406"/>
      <c r="D48" s="1406"/>
      <c r="E48" s="1406"/>
      <c r="F48" s="1406"/>
      <c r="G48" s="16"/>
    </row>
    <row r="49" spans="1:8">
      <c r="A49" s="2" t="s">
        <v>74</v>
      </c>
      <c r="B49" s="75" t="str">
        <f>+APUS!C1308</f>
        <v>Anden en concreto de 20,7 Mpa (3000 PSI) e = 0,10 m</v>
      </c>
      <c r="C49" s="2" t="s">
        <v>8</v>
      </c>
      <c r="D49" s="40">
        <f>(O4*Q4)</f>
        <v>144</v>
      </c>
      <c r="E49" s="66">
        <f>APUS!O1273</f>
        <v>0</v>
      </c>
      <c r="F49" s="24">
        <f>D49*E49</f>
        <v>0</v>
      </c>
      <c r="G49" s="9"/>
    </row>
    <row r="50" spans="1:8" ht="25">
      <c r="A50" s="2" t="s">
        <v>166</v>
      </c>
      <c r="B50" s="3" t="s">
        <v>79</v>
      </c>
      <c r="C50" s="2" t="s">
        <v>13</v>
      </c>
      <c r="D50" s="40">
        <f>K4*2</f>
        <v>160</v>
      </c>
      <c r="E50" s="66" t="str">
        <f>APUS!O1283</f>
        <v/>
      </c>
      <c r="F50" s="24" t="e">
        <f>D50*E50</f>
        <v>#VALUE!</v>
      </c>
      <c r="G50" s="16"/>
      <c r="H50" s="42"/>
    </row>
    <row r="51" spans="1:8" ht="18" customHeight="1">
      <c r="A51" s="46">
        <v>11</v>
      </c>
      <c r="B51" s="1407" t="s">
        <v>80</v>
      </c>
      <c r="C51" s="1407"/>
      <c r="D51" s="1407"/>
      <c r="E51" s="1407"/>
      <c r="F51" s="1407"/>
      <c r="G51" s="16"/>
    </row>
    <row r="52" spans="1:8" ht="25">
      <c r="A52" s="2" t="s">
        <v>77</v>
      </c>
      <c r="B52" s="26" t="str">
        <f>+APUS!C1348</f>
        <v>Señal vertical de transito tipo SP, SR de 75 x 75 con lámina retroreflectiva tipo diamante</v>
      </c>
      <c r="C52" s="2" t="s">
        <v>3</v>
      </c>
      <c r="D52" s="40">
        <f>3*1</f>
        <v>3</v>
      </c>
      <c r="E52" s="66">
        <f>APUS!O1313</f>
        <v>0</v>
      </c>
      <c r="F52" s="24">
        <f>D52*E52</f>
        <v>0</v>
      </c>
      <c r="G52" s="10"/>
    </row>
    <row r="53" spans="1:8">
      <c r="A53" s="2" t="s">
        <v>78</v>
      </c>
      <c r="B53" s="3" t="s">
        <v>82</v>
      </c>
      <c r="C53" s="2" t="s">
        <v>3</v>
      </c>
      <c r="D53" s="40">
        <f>2*1</f>
        <v>2</v>
      </c>
      <c r="E53" s="66">
        <f>APUS!O1321</f>
        <v>0</v>
      </c>
      <c r="F53" s="24">
        <f>D53*E53</f>
        <v>0</v>
      </c>
      <c r="G53" s="16"/>
    </row>
    <row r="54" spans="1:8">
      <c r="A54" s="2" t="s">
        <v>480</v>
      </c>
      <c r="B54" s="5" t="str">
        <f>+APUS!C1361</f>
        <v>Líneas de demarcación vial pintura en frío</v>
      </c>
      <c r="C54" s="2" t="s">
        <v>13</v>
      </c>
      <c r="D54" s="40">
        <f>+K4*3</f>
        <v>240</v>
      </c>
      <c r="E54" s="66">
        <f>APUS!O1326</f>
        <v>0</v>
      </c>
      <c r="F54" s="24">
        <f>D54*E54</f>
        <v>0</v>
      </c>
      <c r="G54" s="16"/>
    </row>
    <row r="55" spans="1:8" ht="16.5" customHeight="1">
      <c r="A55" s="337">
        <v>22</v>
      </c>
      <c r="B55" s="1406" t="s">
        <v>802</v>
      </c>
      <c r="C55" s="1406"/>
      <c r="D55" s="1406"/>
      <c r="E55" s="1406"/>
      <c r="F55" s="1406"/>
      <c r="G55" s="16"/>
      <c r="H55" s="42"/>
    </row>
    <row r="56" spans="1:8" ht="27.75" customHeight="1">
      <c r="A56" s="28">
        <v>22.2</v>
      </c>
      <c r="B56" s="6" t="s">
        <v>952</v>
      </c>
      <c r="C56" s="28" t="s">
        <v>26</v>
      </c>
      <c r="D56" s="40">
        <f>+(D13*0.07)+(D14*0.2)+(D15*0.2)+(D17*5%)</f>
        <v>46.936000000000007</v>
      </c>
      <c r="E56" s="66">
        <f>+APUS!O1884</f>
        <v>0</v>
      </c>
      <c r="F56" s="24">
        <f t="shared" ref="F56" si="4">D56*E56</f>
        <v>0</v>
      </c>
      <c r="G56" s="16"/>
      <c r="H56" s="42"/>
    </row>
    <row r="57" spans="1:8">
      <c r="A57" s="45"/>
      <c r="B57" s="1403" t="s">
        <v>132</v>
      </c>
      <c r="C57" s="1404"/>
      <c r="D57" s="1404"/>
      <c r="E57" s="1405"/>
      <c r="F57" s="47" t="e">
        <f>SUM(F6:F56)</f>
        <v>#REF!</v>
      </c>
      <c r="G57" s="16"/>
    </row>
    <row r="58" spans="1:8">
      <c r="A58" s="2"/>
      <c r="B58" s="1402" t="s">
        <v>180</v>
      </c>
      <c r="C58" s="1402"/>
      <c r="D58" s="1402"/>
      <c r="E58" s="43">
        <v>0.27500000000000002</v>
      </c>
      <c r="F58" s="24" t="e">
        <f>F57*E58</f>
        <v>#REF!</v>
      </c>
      <c r="G58" s="16"/>
    </row>
    <row r="59" spans="1:8" ht="21.75" customHeight="1">
      <c r="A59" s="2"/>
      <c r="B59" s="1402" t="s">
        <v>87</v>
      </c>
      <c r="C59" s="1402"/>
      <c r="D59" s="1402"/>
      <c r="E59" s="44">
        <v>0.05</v>
      </c>
      <c r="F59" s="24" t="e">
        <f>F57*E59</f>
        <v>#REF!</v>
      </c>
      <c r="G59" s="16"/>
    </row>
    <row r="60" spans="1:8" ht="21.75" customHeight="1">
      <c r="A60" s="45"/>
      <c r="B60" s="1403" t="s">
        <v>108</v>
      </c>
      <c r="C60" s="1404"/>
      <c r="D60" s="1404"/>
      <c r="E60" s="1405"/>
      <c r="F60" s="47" t="e">
        <f>SUM(F57:F59)</f>
        <v>#REF!</v>
      </c>
      <c r="G60" s="16"/>
    </row>
    <row r="61" spans="1:8" ht="21.75" customHeight="1">
      <c r="G61" s="16"/>
    </row>
    <row r="62" spans="1:8" ht="21.75" customHeight="1">
      <c r="A62" s="1400" t="s">
        <v>107</v>
      </c>
      <c r="B62" s="1400"/>
      <c r="C62" s="1400"/>
      <c r="D62" s="1400"/>
      <c r="E62" s="48">
        <v>0.08</v>
      </c>
      <c r="F62" s="49" t="e">
        <f>F60*E62</f>
        <v>#REF!</v>
      </c>
    </row>
    <row r="63" spans="1:8" ht="15.75" customHeight="1"/>
    <row r="64" spans="1:8" ht="17.5" customHeight="1">
      <c r="A64" s="1401" t="s">
        <v>109</v>
      </c>
      <c r="B64" s="1401"/>
      <c r="C64" s="1401"/>
      <c r="D64" s="1401"/>
      <c r="E64" s="1401"/>
      <c r="F64" s="41" t="e">
        <f>F60+F62</f>
        <v>#REF!</v>
      </c>
      <c r="H64" s="318">
        <v>339418261.69397819</v>
      </c>
    </row>
    <row r="65" spans="1:8" ht="14.25" customHeight="1">
      <c r="H65" s="232" t="e">
        <f>F64-H64</f>
        <v>#REF!</v>
      </c>
    </row>
    <row r="66" spans="1:8" ht="17.5" customHeight="1"/>
    <row r="68" spans="1:8" ht="14.5">
      <c r="A68" s="21" t="s">
        <v>112</v>
      </c>
      <c r="B68" s="21" t="s">
        <v>639</v>
      </c>
      <c r="C68" s="11" t="s">
        <v>908</v>
      </c>
      <c r="D68" s="1451" t="s">
        <v>922</v>
      </c>
      <c r="E68" s="1450"/>
      <c r="F68" s="1450"/>
    </row>
    <row r="69" spans="1:8" ht="14.5">
      <c r="B69" s="21" t="s">
        <v>640</v>
      </c>
      <c r="D69" s="1450" t="s">
        <v>923</v>
      </c>
      <c r="E69" s="1450"/>
      <c r="F69" s="1450"/>
    </row>
    <row r="70" spans="1:8">
      <c r="B70" s="11" t="s">
        <v>638</v>
      </c>
      <c r="D70" s="454" t="s">
        <v>924</v>
      </c>
    </row>
  </sheetData>
  <mergeCells count="29">
    <mergeCell ref="A64:E64"/>
    <mergeCell ref="B35:F35"/>
    <mergeCell ref="B38:F38"/>
    <mergeCell ref="B40:F40"/>
    <mergeCell ref="B46:F46"/>
    <mergeCell ref="B48:F48"/>
    <mergeCell ref="B51:F51"/>
    <mergeCell ref="B57:E57"/>
    <mergeCell ref="B58:D58"/>
    <mergeCell ref="B59:D59"/>
    <mergeCell ref="B60:E60"/>
    <mergeCell ref="A62:D62"/>
    <mergeCell ref="B55:F55"/>
    <mergeCell ref="D68:F68"/>
    <mergeCell ref="D69:F69"/>
    <mergeCell ref="B25:F25"/>
    <mergeCell ref="A1:F2"/>
    <mergeCell ref="H1:S1"/>
    <mergeCell ref="H2:J3"/>
    <mergeCell ref="K2:N2"/>
    <mergeCell ref="O2:R2"/>
    <mergeCell ref="S2:S3"/>
    <mergeCell ref="A3:F4"/>
    <mergeCell ref="H4:J4"/>
    <mergeCell ref="B6:F6"/>
    <mergeCell ref="H7:L7"/>
    <mergeCell ref="B12:F12"/>
    <mergeCell ref="B16:F16"/>
    <mergeCell ref="B18:F18"/>
  </mergeCells>
  <pageMargins left="0.70866141732283472" right="0.70866141732283472" top="0.74803149606299213" bottom="0.74803149606299213" header="0.31496062992125984" footer="0.31496062992125984"/>
  <pageSetup scale="7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V70"/>
  <sheetViews>
    <sheetView topLeftCell="C50" zoomScaleNormal="100" workbookViewId="0">
      <selection activeCell="F59" sqref="F59"/>
    </sheetView>
  </sheetViews>
  <sheetFormatPr baseColWidth="10" defaultColWidth="11.54296875" defaultRowHeight="14"/>
  <cols>
    <col min="1" max="1" width="11.54296875" style="11"/>
    <col min="2" max="2" width="53.26953125" style="11" customWidth="1"/>
    <col min="3" max="4" width="11.54296875" style="11"/>
    <col min="5" max="5" width="14.26953125" style="19" customWidth="1"/>
    <col min="6" max="6" width="20.453125" style="20" customWidth="1"/>
    <col min="7" max="7" width="11.26953125" style="11" customWidth="1"/>
    <col min="8" max="8" width="18.54296875" style="12" bestFit="1" customWidth="1"/>
    <col min="9" max="9" width="14.1796875" style="12" customWidth="1"/>
    <col min="10" max="10" width="9" style="12" customWidth="1"/>
    <col min="11" max="11" width="11.26953125" style="12" customWidth="1"/>
    <col min="12" max="12" width="12.81640625" style="12" customWidth="1"/>
    <col min="13" max="13" width="13.7265625" style="12" customWidth="1"/>
    <col min="14" max="14" width="14.26953125" style="20" customWidth="1"/>
    <col min="15" max="15" width="9.54296875" style="20" customWidth="1"/>
    <col min="16" max="16" width="12.1796875" style="20" customWidth="1"/>
    <col min="17" max="17" width="13" style="20" customWidth="1"/>
    <col min="18" max="16384" width="11.54296875" style="11"/>
  </cols>
  <sheetData>
    <row r="1" spans="1:22">
      <c r="A1" s="1413" t="s">
        <v>0</v>
      </c>
      <c r="B1" s="1413"/>
      <c r="C1" s="1413"/>
      <c r="D1" s="1413"/>
      <c r="E1" s="1413"/>
      <c r="F1" s="1413"/>
      <c r="G1" s="8"/>
      <c r="H1" s="1419" t="s">
        <v>477</v>
      </c>
      <c r="I1" s="1419"/>
      <c r="J1" s="1419"/>
      <c r="K1" s="1419"/>
      <c r="L1" s="1419"/>
      <c r="M1" s="1419"/>
      <c r="N1" s="1419"/>
      <c r="O1" s="1419"/>
      <c r="P1" s="1419"/>
      <c r="Q1" s="1419"/>
      <c r="R1" s="1419"/>
      <c r="S1" s="1419"/>
    </row>
    <row r="2" spans="1:22">
      <c r="A2" s="1413"/>
      <c r="B2" s="1413"/>
      <c r="C2" s="1413"/>
      <c r="D2" s="1413"/>
      <c r="E2" s="1413"/>
      <c r="F2" s="1413"/>
      <c r="G2" s="8"/>
      <c r="H2" s="1423" t="s">
        <v>121</v>
      </c>
      <c r="I2" s="1424"/>
      <c r="J2" s="1425"/>
      <c r="K2" s="1429" t="s">
        <v>123</v>
      </c>
      <c r="L2" s="1430"/>
      <c r="M2" s="1430"/>
      <c r="N2" s="1431"/>
      <c r="O2" s="1420" t="s">
        <v>99</v>
      </c>
      <c r="P2" s="1421"/>
      <c r="Q2" s="1421"/>
      <c r="R2" s="1422"/>
      <c r="S2" s="1432" t="s">
        <v>130</v>
      </c>
    </row>
    <row r="3" spans="1:22" ht="14.5" customHeight="1">
      <c r="A3" s="1414" t="s">
        <v>567</v>
      </c>
      <c r="B3" s="1414"/>
      <c r="C3" s="1414"/>
      <c r="D3" s="1414"/>
      <c r="E3" s="1414"/>
      <c r="F3" s="1414"/>
      <c r="G3" s="13"/>
      <c r="H3" s="1426"/>
      <c r="I3" s="1427"/>
      <c r="J3" s="1428"/>
      <c r="K3" s="28" t="s">
        <v>124</v>
      </c>
      <c r="L3" s="28" t="s">
        <v>98</v>
      </c>
      <c r="M3" s="28" t="s">
        <v>467</v>
      </c>
      <c r="N3" s="28" t="s">
        <v>468</v>
      </c>
      <c r="O3" s="28" t="s">
        <v>124</v>
      </c>
      <c r="P3" s="28" t="s">
        <v>478</v>
      </c>
      <c r="Q3" s="28" t="s">
        <v>130</v>
      </c>
      <c r="R3" s="28" t="s">
        <v>473</v>
      </c>
      <c r="S3" s="1433"/>
      <c r="U3" s="30" t="s">
        <v>474</v>
      </c>
      <c r="V3" s="30" t="s">
        <v>475</v>
      </c>
    </row>
    <row r="4" spans="1:22" ht="29.25" customHeight="1">
      <c r="A4" s="1414"/>
      <c r="B4" s="1414"/>
      <c r="C4" s="1414"/>
      <c r="D4" s="1414"/>
      <c r="E4" s="1414"/>
      <c r="F4" s="1414"/>
      <c r="G4" s="13"/>
      <c r="H4" s="1418" t="s">
        <v>518</v>
      </c>
      <c r="I4" s="1418"/>
      <c r="J4" s="1418"/>
      <c r="K4" s="29">
        <v>80</v>
      </c>
      <c r="L4" s="229">
        <v>4</v>
      </c>
      <c r="M4" s="229">
        <v>0.15</v>
      </c>
      <c r="N4" s="229">
        <v>0.25</v>
      </c>
      <c r="O4" s="29">
        <f>+K4</f>
        <v>80</v>
      </c>
      <c r="P4" s="229">
        <v>0.9</v>
      </c>
      <c r="Q4" s="229">
        <f>+P4+P4</f>
        <v>1.8</v>
      </c>
      <c r="R4" s="229">
        <v>0.1</v>
      </c>
      <c r="S4" s="39">
        <f>+L4+Q4</f>
        <v>5.8</v>
      </c>
      <c r="U4" s="28">
        <v>24</v>
      </c>
      <c r="V4" s="28">
        <v>2</v>
      </c>
    </row>
    <row r="5" spans="1:22" ht="30.65" customHeight="1">
      <c r="A5" s="22" t="s">
        <v>1</v>
      </c>
      <c r="B5" s="22" t="s">
        <v>2</v>
      </c>
      <c r="C5" s="22" t="s">
        <v>3</v>
      </c>
      <c r="D5" s="22" t="s">
        <v>4</v>
      </c>
      <c r="E5" s="1" t="s">
        <v>105</v>
      </c>
      <c r="F5" s="23" t="s">
        <v>104</v>
      </c>
      <c r="G5" s="15"/>
      <c r="H5" s="11"/>
      <c r="I5" s="11"/>
      <c r="J5" s="11"/>
      <c r="K5" s="11"/>
      <c r="L5" s="11"/>
      <c r="M5" s="11"/>
      <c r="N5" s="11"/>
      <c r="O5" s="11"/>
      <c r="P5" s="11"/>
      <c r="Q5" s="11"/>
    </row>
    <row r="6" spans="1:22">
      <c r="A6" s="46">
        <v>1</v>
      </c>
      <c r="B6" s="1406" t="s">
        <v>5</v>
      </c>
      <c r="C6" s="1406"/>
      <c r="D6" s="1406"/>
      <c r="E6" s="1406"/>
      <c r="F6" s="1406"/>
      <c r="G6" s="9"/>
      <c r="H6" s="11"/>
      <c r="I6" s="11"/>
      <c r="J6" s="11"/>
      <c r="K6" s="11"/>
      <c r="L6" s="11"/>
      <c r="M6" s="11"/>
      <c r="N6" s="11"/>
      <c r="O6" s="11"/>
      <c r="P6" s="11"/>
      <c r="Q6" s="11"/>
    </row>
    <row r="7" spans="1:22" ht="29.25" customHeight="1">
      <c r="A7" s="2" t="s">
        <v>6</v>
      </c>
      <c r="B7" s="5" t="str">
        <f>+APUS!C82</f>
        <v>Localización y replanteo para pavimentación de vías (3 líneas, 3 instancias)</v>
      </c>
      <c r="C7" s="2" t="s">
        <v>8</v>
      </c>
      <c r="D7" s="40">
        <f>+(K4*S4)</f>
        <v>464</v>
      </c>
      <c r="E7" s="66">
        <f>APUS!O48</f>
        <v>4323</v>
      </c>
      <c r="F7" s="24">
        <f>D7*E7</f>
        <v>2005872</v>
      </c>
      <c r="G7" s="16"/>
      <c r="H7" s="1415" t="s">
        <v>476</v>
      </c>
      <c r="I7" s="1416"/>
      <c r="J7" s="1416"/>
      <c r="K7" s="1416"/>
      <c r="L7" s="1417"/>
    </row>
    <row r="8" spans="1:22" ht="39.75" customHeight="1">
      <c r="A8" s="2" t="s">
        <v>9</v>
      </c>
      <c r="B8" s="5" t="str">
        <f>+APUS!C90</f>
        <v>Valla de identificación de obra área mayor a 4 m2, colocada en cerchas metálica, incluye mantenimiento durante la construcción</v>
      </c>
      <c r="C8" s="2" t="s">
        <v>8</v>
      </c>
      <c r="D8" s="40">
        <f>8*1</f>
        <v>8</v>
      </c>
      <c r="E8" s="66">
        <f>APUS!O56</f>
        <v>212117</v>
      </c>
      <c r="F8" s="24">
        <f t="shared" ref="F8:F11" si="0">D8*E8</f>
        <v>1696936</v>
      </c>
      <c r="G8" s="16"/>
      <c r="H8" s="27"/>
      <c r="I8" s="32" t="s">
        <v>97</v>
      </c>
      <c r="J8" s="32" t="s">
        <v>98</v>
      </c>
      <c r="K8" s="36" t="s">
        <v>128</v>
      </c>
      <c r="L8" s="36" t="s">
        <v>129</v>
      </c>
    </row>
    <row r="9" spans="1:22">
      <c r="A9" s="2" t="s">
        <v>11</v>
      </c>
      <c r="B9" s="3" t="s">
        <v>12</v>
      </c>
      <c r="C9" s="2" t="s">
        <v>13</v>
      </c>
      <c r="D9" s="40">
        <f>+(K4+L4)*2</f>
        <v>168</v>
      </c>
      <c r="E9" s="66">
        <f>APUS!O63</f>
        <v>7635</v>
      </c>
      <c r="F9" s="24">
        <f t="shared" si="0"/>
        <v>1282680</v>
      </c>
      <c r="G9" s="16"/>
      <c r="H9" s="31" t="s">
        <v>127</v>
      </c>
      <c r="I9" s="223">
        <f>K4</f>
        <v>80</v>
      </c>
      <c r="J9" s="224">
        <v>1.2</v>
      </c>
      <c r="K9" s="224">
        <v>2.5</v>
      </c>
      <c r="L9" s="225">
        <v>2</v>
      </c>
    </row>
    <row r="10" spans="1:22">
      <c r="A10" s="2" t="s">
        <v>14</v>
      </c>
      <c r="B10" s="3" t="s">
        <v>18</v>
      </c>
      <c r="C10" s="2" t="s">
        <v>8</v>
      </c>
      <c r="D10" s="40">
        <f>10*1</f>
        <v>10</v>
      </c>
      <c r="E10" s="66">
        <f>APUS!O70</f>
        <v>126325.39</v>
      </c>
      <c r="F10" s="24">
        <f t="shared" si="0"/>
        <v>1263253.8999999999</v>
      </c>
      <c r="G10" s="16"/>
      <c r="H10" s="31" t="s">
        <v>100</v>
      </c>
      <c r="I10" s="223">
        <f>+I9*2</f>
        <v>160</v>
      </c>
      <c r="J10" s="224">
        <v>0.3</v>
      </c>
      <c r="K10" s="224">
        <v>1</v>
      </c>
      <c r="L10" s="224">
        <v>1</v>
      </c>
    </row>
    <row r="11" spans="1:22">
      <c r="A11" s="2" t="s">
        <v>17</v>
      </c>
      <c r="B11" s="3" t="s">
        <v>19</v>
      </c>
      <c r="C11" s="2" t="s">
        <v>8</v>
      </c>
      <c r="D11" s="40">
        <f>+(K4*(L4+2))</f>
        <v>480</v>
      </c>
      <c r="E11" s="66">
        <f>APUS!O76</f>
        <v>30988.556000000004</v>
      </c>
      <c r="F11" s="24">
        <f t="shared" si="0"/>
        <v>14874506.880000003</v>
      </c>
      <c r="G11" s="16"/>
      <c r="H11" s="31" t="s">
        <v>101</v>
      </c>
      <c r="I11" s="223">
        <f>+I9</f>
        <v>80</v>
      </c>
      <c r="J11" s="230">
        <f>L4</f>
        <v>4</v>
      </c>
      <c r="K11" s="224">
        <v>0.47</v>
      </c>
      <c r="L11" s="224"/>
    </row>
    <row r="12" spans="1:22">
      <c r="A12" s="46">
        <v>2</v>
      </c>
      <c r="B12" s="1406" t="s">
        <v>20</v>
      </c>
      <c r="C12" s="1406"/>
      <c r="D12" s="1406"/>
      <c r="E12" s="1406"/>
      <c r="F12" s="1406"/>
      <c r="G12" s="16"/>
      <c r="H12" s="31" t="s">
        <v>102</v>
      </c>
      <c r="I12" s="223">
        <f>+I9</f>
        <v>80</v>
      </c>
      <c r="J12" s="230">
        <f>+Q4</f>
        <v>1.8</v>
      </c>
      <c r="K12" s="224">
        <v>0.2</v>
      </c>
      <c r="L12" s="224"/>
    </row>
    <row r="13" spans="1:22">
      <c r="A13" s="2" t="s">
        <v>134</v>
      </c>
      <c r="B13" s="3" t="s">
        <v>22</v>
      </c>
      <c r="C13" s="2" t="s">
        <v>8</v>
      </c>
      <c r="D13" s="40">
        <f>(O4*Q4)</f>
        <v>144</v>
      </c>
      <c r="E13" s="66">
        <f>APUS!O181</f>
        <v>11907</v>
      </c>
      <c r="F13" s="24">
        <f t="shared" ref="F13:F15" si="1">D13*E13</f>
        <v>1714608</v>
      </c>
      <c r="G13" s="16"/>
      <c r="H13" s="11"/>
      <c r="I13" s="11"/>
      <c r="J13" s="11"/>
      <c r="K13" s="11"/>
      <c r="L13" s="11"/>
      <c r="M13" s="11"/>
      <c r="N13" s="11"/>
      <c r="O13" s="11"/>
      <c r="P13" s="11"/>
      <c r="Q13" s="11"/>
    </row>
    <row r="14" spans="1:22">
      <c r="A14" s="2" t="s">
        <v>136</v>
      </c>
      <c r="B14" s="17" t="s">
        <v>84</v>
      </c>
      <c r="C14" s="2" t="s">
        <v>85</v>
      </c>
      <c r="D14" s="40">
        <f>V4</f>
        <v>2</v>
      </c>
      <c r="E14" s="66">
        <f>APUS!O220</f>
        <v>112875</v>
      </c>
      <c r="F14" s="24">
        <f t="shared" si="1"/>
        <v>225750</v>
      </c>
      <c r="G14" s="16"/>
      <c r="H14" s="11"/>
      <c r="I14" s="11"/>
      <c r="J14" s="11"/>
      <c r="K14" s="11"/>
      <c r="L14" s="11"/>
      <c r="M14" s="11"/>
      <c r="N14" s="11"/>
      <c r="O14" s="11"/>
      <c r="P14" s="11"/>
      <c r="Q14" s="11"/>
    </row>
    <row r="15" spans="1:22" ht="14.25" customHeight="1">
      <c r="A15" s="2" t="s">
        <v>137</v>
      </c>
      <c r="B15" s="17" t="s">
        <v>86</v>
      </c>
      <c r="C15" s="2" t="s">
        <v>75</v>
      </c>
      <c r="D15" s="40">
        <f>+D14*3</f>
        <v>6</v>
      </c>
      <c r="E15" s="66">
        <f>APUS!O225</f>
        <v>0</v>
      </c>
      <c r="F15" s="24">
        <f t="shared" si="1"/>
        <v>0</v>
      </c>
      <c r="G15" s="16"/>
      <c r="H15" s="11"/>
      <c r="I15" s="11"/>
      <c r="J15" s="11"/>
      <c r="K15" s="11"/>
      <c r="L15" s="11"/>
      <c r="M15" s="11"/>
      <c r="N15" s="11"/>
      <c r="O15" s="11"/>
      <c r="P15" s="11"/>
      <c r="Q15" s="11"/>
    </row>
    <row r="16" spans="1:22">
      <c r="A16" s="46">
        <v>3</v>
      </c>
      <c r="B16" s="1406" t="s">
        <v>24</v>
      </c>
      <c r="C16" s="1406"/>
      <c r="D16" s="1406"/>
      <c r="E16" s="1406"/>
      <c r="F16" s="1406"/>
      <c r="G16" s="16"/>
      <c r="H16" s="11"/>
      <c r="I16" s="11"/>
      <c r="J16" s="11"/>
      <c r="K16" s="11"/>
      <c r="L16" s="11"/>
      <c r="M16" s="11"/>
      <c r="N16" s="11"/>
      <c r="O16" s="11"/>
      <c r="P16" s="11"/>
      <c r="Q16" s="11"/>
    </row>
    <row r="17" spans="1:17">
      <c r="A17" s="2">
        <v>3.1</v>
      </c>
      <c r="B17" s="3" t="s">
        <v>25</v>
      </c>
      <c r="C17" s="2" t="s">
        <v>26</v>
      </c>
      <c r="D17" s="40">
        <f>+((I9*J9*K9)+(I10*J10*K10)+(I11*J11*K11)+(I12*J12*K12))*1.3</f>
        <v>607.36</v>
      </c>
      <c r="E17" s="66">
        <f>APUS!O271</f>
        <v>30216</v>
      </c>
      <c r="F17" s="24">
        <f>D17*E17</f>
        <v>18351989.760000002</v>
      </c>
      <c r="G17" s="9"/>
      <c r="H17" s="11"/>
      <c r="I17" s="11"/>
      <c r="J17" s="11"/>
      <c r="K17" s="11"/>
      <c r="L17" s="11"/>
      <c r="M17" s="11"/>
      <c r="N17" s="11"/>
      <c r="O17" s="11"/>
      <c r="P17" s="11"/>
      <c r="Q17" s="11"/>
    </row>
    <row r="18" spans="1:17">
      <c r="A18" s="46">
        <v>4</v>
      </c>
      <c r="B18" s="1406" t="s">
        <v>27</v>
      </c>
      <c r="C18" s="1406"/>
      <c r="D18" s="1406"/>
      <c r="E18" s="1406"/>
      <c r="F18" s="1406"/>
      <c r="G18" s="16"/>
      <c r="H18" s="11"/>
      <c r="I18" s="11"/>
      <c r="J18" s="11"/>
      <c r="K18" s="11"/>
      <c r="L18" s="11"/>
      <c r="M18" s="11"/>
      <c r="N18" s="11"/>
      <c r="O18" s="11"/>
      <c r="P18" s="11"/>
      <c r="Q18" s="11"/>
    </row>
    <row r="19" spans="1:17">
      <c r="A19" s="2" t="s">
        <v>28</v>
      </c>
      <c r="B19" s="3" t="s">
        <v>29</v>
      </c>
      <c r="C19" s="2" t="s">
        <v>26</v>
      </c>
      <c r="D19" s="40">
        <f>+(I9*J9*L9)+(I10*J10*L10)</f>
        <v>240</v>
      </c>
      <c r="E19" s="66">
        <f>APUS!O429</f>
        <v>24599</v>
      </c>
      <c r="F19" s="24">
        <f t="shared" ref="F19:F24" si="2">D19*E19</f>
        <v>5903760</v>
      </c>
      <c r="G19" s="9"/>
      <c r="H19" s="11"/>
      <c r="I19" s="11"/>
      <c r="J19" s="11"/>
      <c r="K19" s="11"/>
      <c r="L19" s="11"/>
      <c r="M19" s="11"/>
      <c r="N19" s="11"/>
      <c r="O19" s="11"/>
      <c r="P19" s="11"/>
      <c r="Q19" s="11"/>
    </row>
    <row r="20" spans="1:17" ht="16.5" customHeight="1">
      <c r="A20" s="2" t="s">
        <v>30</v>
      </c>
      <c r="B20" s="3" t="s">
        <v>31</v>
      </c>
      <c r="C20" s="2" t="s">
        <v>26</v>
      </c>
      <c r="D20" s="40">
        <f>+(O4*Q4*R4)</f>
        <v>14.4</v>
      </c>
      <c r="E20" s="66">
        <f>APUS!O435</f>
        <v>59079</v>
      </c>
      <c r="F20" s="24">
        <f t="shared" si="2"/>
        <v>850737.6</v>
      </c>
      <c r="G20" s="16"/>
      <c r="H20" s="11"/>
      <c r="I20" s="11"/>
      <c r="J20" s="11"/>
      <c r="K20" s="11"/>
      <c r="L20" s="11"/>
      <c r="M20" s="11"/>
      <c r="N20" s="11"/>
      <c r="O20" s="11"/>
      <c r="P20" s="11"/>
      <c r="Q20" s="11"/>
    </row>
    <row r="21" spans="1:17">
      <c r="A21" s="2" t="s">
        <v>32</v>
      </c>
      <c r="B21" s="5" t="str">
        <f>+APUS!C550</f>
        <v>Sub-base granular</v>
      </c>
      <c r="C21" s="2" t="s">
        <v>26</v>
      </c>
      <c r="D21" s="40">
        <f>(K4*L4*N4)</f>
        <v>80</v>
      </c>
      <c r="E21" s="66">
        <f>APUS!O443</f>
        <v>67717</v>
      </c>
      <c r="F21" s="24">
        <f t="shared" si="2"/>
        <v>5417360</v>
      </c>
      <c r="G21" s="16"/>
      <c r="H21" s="11"/>
      <c r="I21" s="11"/>
      <c r="J21" s="11"/>
      <c r="K21" s="11"/>
      <c r="L21" s="11"/>
      <c r="M21" s="11"/>
      <c r="N21" s="11"/>
      <c r="O21" s="11"/>
      <c r="P21" s="11"/>
      <c r="Q21" s="11"/>
    </row>
    <row r="22" spans="1:17">
      <c r="A22" s="2" t="s">
        <v>139</v>
      </c>
      <c r="B22" s="75" t="e">
        <f>+APUS!#REF!</f>
        <v>#REF!</v>
      </c>
      <c r="C22" s="28" t="s">
        <v>26</v>
      </c>
      <c r="D22" s="40">
        <f>(K4*L4*M4)</f>
        <v>48</v>
      </c>
      <c r="E22" s="66">
        <f>APUS!O453</f>
        <v>75850</v>
      </c>
      <c r="F22" s="24">
        <f t="shared" si="2"/>
        <v>3640800</v>
      </c>
      <c r="G22" s="16"/>
      <c r="H22" s="11"/>
      <c r="I22" s="11"/>
      <c r="J22" s="11"/>
      <c r="K22" s="11"/>
      <c r="L22" s="11"/>
      <c r="M22" s="11"/>
      <c r="N22" s="11"/>
      <c r="O22" s="11"/>
      <c r="P22" s="11"/>
      <c r="Q22" s="11"/>
    </row>
    <row r="23" spans="1:17">
      <c r="A23" s="2" t="s">
        <v>34</v>
      </c>
      <c r="B23" s="3" t="s">
        <v>35</v>
      </c>
      <c r="C23" s="2" t="s">
        <v>36</v>
      </c>
      <c r="D23" s="40">
        <f>+(D20+D21+D22)*21</f>
        <v>2990.4</v>
      </c>
      <c r="E23" s="66">
        <f>APUS!O535</f>
        <v>1833</v>
      </c>
      <c r="F23" s="24">
        <f t="shared" si="2"/>
        <v>5481403.2000000002</v>
      </c>
      <c r="G23" s="16"/>
      <c r="H23" s="11"/>
      <c r="I23" s="11"/>
      <c r="J23" s="11"/>
      <c r="K23" s="11"/>
      <c r="L23" s="11"/>
      <c r="M23" s="11"/>
      <c r="N23" s="11"/>
      <c r="O23" s="11"/>
      <c r="P23" s="11"/>
      <c r="Q23" s="11"/>
    </row>
    <row r="24" spans="1:17" ht="23.25" customHeight="1">
      <c r="A24" s="2" t="s">
        <v>472</v>
      </c>
      <c r="B24" s="5" t="str">
        <f>+'4.Carrera 22 con calle 27B'!B24</f>
        <v>Lleno con arena para tubería (brecha de 0,60 m de ancho e = 0,1
m)</v>
      </c>
      <c r="C24" s="2" t="s">
        <v>13</v>
      </c>
      <c r="D24" s="40">
        <f>+(I9*J9)+(I10*J10)</f>
        <v>144</v>
      </c>
      <c r="E24" s="66">
        <f>APUS!O538</f>
        <v>9442</v>
      </c>
      <c r="F24" s="24">
        <f t="shared" si="2"/>
        <v>1359648</v>
      </c>
      <c r="G24" s="16"/>
      <c r="H24" s="11"/>
      <c r="I24" s="11"/>
      <c r="J24" s="11"/>
      <c r="K24" s="11"/>
      <c r="L24" s="11"/>
      <c r="M24" s="11"/>
      <c r="N24" s="11"/>
      <c r="O24" s="11"/>
      <c r="P24" s="11"/>
      <c r="Q24" s="11"/>
    </row>
    <row r="25" spans="1:17">
      <c r="A25" s="46">
        <v>5</v>
      </c>
      <c r="B25" s="1407" t="s">
        <v>38</v>
      </c>
      <c r="C25" s="1407"/>
      <c r="D25" s="1407"/>
      <c r="E25" s="1407"/>
      <c r="F25" s="1407"/>
      <c r="G25" s="16"/>
      <c r="H25" s="457"/>
      <c r="I25" s="459"/>
      <c r="J25" s="11"/>
      <c r="K25" s="11"/>
      <c r="L25" s="11"/>
      <c r="M25" s="11"/>
      <c r="N25" s="11"/>
      <c r="O25" s="11"/>
      <c r="P25" s="11"/>
      <c r="Q25" s="11"/>
    </row>
    <row r="26" spans="1:17" ht="25">
      <c r="A26" s="2" t="s">
        <v>39</v>
      </c>
      <c r="B26" s="3" t="s">
        <v>40</v>
      </c>
      <c r="C26" s="2" t="s">
        <v>13</v>
      </c>
      <c r="D26" s="40">
        <f>+(U4)*6</f>
        <v>144</v>
      </c>
      <c r="E26" s="66" t="e">
        <f>APUS!#REF!</f>
        <v>#REF!</v>
      </c>
      <c r="F26" s="24" t="e">
        <f t="shared" ref="F26:F34" si="3">D26*E26</f>
        <v>#REF!</v>
      </c>
      <c r="G26" s="228"/>
      <c r="H26" s="457"/>
      <c r="I26" s="459"/>
      <c r="J26" s="11"/>
      <c r="K26" s="11"/>
      <c r="L26" s="11"/>
      <c r="M26" s="11"/>
      <c r="N26" s="11"/>
      <c r="O26" s="11"/>
      <c r="P26" s="11"/>
      <c r="Q26" s="11"/>
    </row>
    <row r="27" spans="1:17" ht="25">
      <c r="A27" s="2" t="s">
        <v>41</v>
      </c>
      <c r="B27" s="3" t="s">
        <v>42</v>
      </c>
      <c r="C27" s="2" t="s">
        <v>13</v>
      </c>
      <c r="D27" s="40">
        <f>+I9+6</f>
        <v>86</v>
      </c>
      <c r="E27" s="66" t="e">
        <f>APUS!#REF!</f>
        <v>#REF!</v>
      </c>
      <c r="F27" s="24" t="e">
        <f t="shared" si="3"/>
        <v>#REF!</v>
      </c>
      <c r="G27" s="228"/>
      <c r="H27" s="457"/>
      <c r="I27" s="459"/>
      <c r="J27" s="11"/>
      <c r="K27" s="11"/>
      <c r="L27" s="11"/>
      <c r="M27" s="11"/>
      <c r="N27" s="11"/>
      <c r="O27" s="11"/>
      <c r="P27" s="11"/>
      <c r="Q27" s="11"/>
    </row>
    <row r="28" spans="1:17">
      <c r="A28" s="2" t="s">
        <v>140</v>
      </c>
      <c r="B28" s="3" t="s">
        <v>43</v>
      </c>
      <c r="C28" s="2" t="s">
        <v>3</v>
      </c>
      <c r="D28" s="40">
        <f>U4</f>
        <v>24</v>
      </c>
      <c r="E28" s="66">
        <f>APUS!O599</f>
        <v>207782.7665</v>
      </c>
      <c r="F28" s="24">
        <f t="shared" si="3"/>
        <v>4986786.3959999997</v>
      </c>
      <c r="G28" s="228"/>
      <c r="H28" s="457"/>
      <c r="I28" s="459"/>
      <c r="J28" s="11"/>
      <c r="K28" s="11"/>
      <c r="L28" s="11"/>
      <c r="M28" s="11"/>
      <c r="N28" s="11"/>
      <c r="O28" s="11"/>
      <c r="P28" s="11"/>
      <c r="Q28" s="11"/>
    </row>
    <row r="29" spans="1:17" ht="25.5" customHeight="1">
      <c r="A29" s="2" t="s">
        <v>44</v>
      </c>
      <c r="B29" s="3" t="s">
        <v>45</v>
      </c>
      <c r="C29" s="2" t="s">
        <v>3</v>
      </c>
      <c r="D29" s="40">
        <f>V4</f>
        <v>2</v>
      </c>
      <c r="E29" s="66">
        <f>APUS!O608</f>
        <v>427551</v>
      </c>
      <c r="F29" s="24">
        <f t="shared" si="3"/>
        <v>855102</v>
      </c>
      <c r="G29" s="228"/>
      <c r="H29" s="457"/>
      <c r="I29" s="459"/>
      <c r="J29" s="11"/>
      <c r="K29" s="11"/>
      <c r="L29" s="11"/>
      <c r="M29" s="11"/>
      <c r="N29" s="11"/>
      <c r="O29" s="11"/>
      <c r="P29" s="11"/>
      <c r="Q29" s="11"/>
    </row>
    <row r="30" spans="1:17" ht="25.5" customHeight="1">
      <c r="A30" s="2" t="s">
        <v>46</v>
      </c>
      <c r="B30" s="3" t="s">
        <v>47</v>
      </c>
      <c r="C30" s="2" t="s">
        <v>13</v>
      </c>
      <c r="D30" s="40">
        <f>+D15</f>
        <v>6</v>
      </c>
      <c r="E30" s="66">
        <f>APUS!O689</f>
        <v>521456</v>
      </c>
      <c r="F30" s="24">
        <f t="shared" si="3"/>
        <v>3128736</v>
      </c>
      <c r="G30" s="228"/>
      <c r="H30" s="457"/>
      <c r="I30" s="459"/>
      <c r="J30" s="11"/>
      <c r="K30" s="11"/>
      <c r="L30" s="11"/>
      <c r="M30" s="11"/>
      <c r="N30" s="11"/>
      <c r="O30" s="11"/>
      <c r="P30" s="11"/>
      <c r="Q30" s="11"/>
    </row>
    <row r="31" spans="1:17" ht="29.25" customHeight="1">
      <c r="A31" s="2" t="s">
        <v>48</v>
      </c>
      <c r="B31" s="3" t="s">
        <v>49</v>
      </c>
      <c r="C31" s="2" t="s">
        <v>3</v>
      </c>
      <c r="D31" s="40">
        <f>+D29</f>
        <v>2</v>
      </c>
      <c r="E31" s="66">
        <f>APUS!O697</f>
        <v>0</v>
      </c>
      <c r="F31" s="24">
        <f t="shared" si="3"/>
        <v>0</v>
      </c>
      <c r="G31" s="16"/>
      <c r="H31" s="457"/>
      <c r="I31" s="459"/>
      <c r="J31" s="11"/>
      <c r="K31" s="11"/>
      <c r="L31" s="11"/>
      <c r="M31" s="11"/>
      <c r="N31" s="11"/>
      <c r="O31" s="11"/>
      <c r="P31" s="11"/>
      <c r="Q31" s="11"/>
    </row>
    <row r="32" spans="1:17">
      <c r="A32" s="2" t="s">
        <v>50</v>
      </c>
      <c r="B32" s="5" t="e">
        <f>+APUS!#REF!</f>
        <v>#REF!</v>
      </c>
      <c r="C32" s="2" t="s">
        <v>13</v>
      </c>
      <c r="D32" s="40">
        <f>+D26+D27</f>
        <v>230</v>
      </c>
      <c r="E32" s="66">
        <f>APUS!O731</f>
        <v>8202</v>
      </c>
      <c r="F32" s="24">
        <f t="shared" si="3"/>
        <v>1886460</v>
      </c>
      <c r="G32" s="16"/>
      <c r="H32" s="457"/>
      <c r="I32" s="459"/>
      <c r="J32" s="11"/>
      <c r="K32" s="11"/>
      <c r="L32" s="11"/>
      <c r="M32" s="11"/>
      <c r="N32" s="11"/>
      <c r="O32" s="11"/>
      <c r="P32" s="11"/>
      <c r="Q32" s="11"/>
    </row>
    <row r="33" spans="1:17" ht="22.5" customHeight="1">
      <c r="A33" s="2" t="s">
        <v>52</v>
      </c>
      <c r="B33" s="5" t="str">
        <f>+'4.Carrera 22 con calle 27B'!B33</f>
        <v>Tapa de seguridad en hierro dúctil EN124 Clase D400, tráfico vehicular pesado d=0.60 m</v>
      </c>
      <c r="C33" s="2" t="s">
        <v>3</v>
      </c>
      <c r="D33" s="40">
        <f>+D29</f>
        <v>2</v>
      </c>
      <c r="E33" s="66">
        <f>APUS!O737</f>
        <v>1513995</v>
      </c>
      <c r="F33" s="24">
        <f t="shared" si="3"/>
        <v>3027990</v>
      </c>
      <c r="G33" s="16"/>
      <c r="H33" s="458"/>
      <c r="I33" s="459"/>
      <c r="J33" s="11"/>
      <c r="K33" s="11"/>
      <c r="L33" s="11"/>
      <c r="M33" s="11"/>
      <c r="N33" s="11"/>
      <c r="O33" s="11"/>
      <c r="P33" s="11"/>
      <c r="Q33" s="11"/>
    </row>
    <row r="34" spans="1:17">
      <c r="A34" s="2" t="s">
        <v>54</v>
      </c>
      <c r="B34" s="3" t="s">
        <v>55</v>
      </c>
      <c r="C34" s="2" t="s">
        <v>13</v>
      </c>
      <c r="D34" s="40">
        <f>+D32</f>
        <v>230</v>
      </c>
      <c r="E34" s="66">
        <f>APUS!O742</f>
        <v>22313.073239999998</v>
      </c>
      <c r="F34" s="24">
        <f t="shared" si="3"/>
        <v>5132006.8451999994</v>
      </c>
      <c r="G34" s="16"/>
      <c r="H34" s="458"/>
      <c r="I34" s="459"/>
      <c r="J34" s="11"/>
      <c r="K34" s="11"/>
      <c r="L34" s="11"/>
      <c r="M34" s="11"/>
      <c r="N34" s="11"/>
      <c r="O34" s="11"/>
    </row>
    <row r="35" spans="1:17">
      <c r="A35" s="46">
        <v>6</v>
      </c>
      <c r="B35" s="1406" t="s">
        <v>56</v>
      </c>
      <c r="C35" s="1406"/>
      <c r="D35" s="1406"/>
      <c r="E35" s="1406"/>
      <c r="F35" s="1406"/>
      <c r="G35" s="16"/>
    </row>
    <row r="36" spans="1:17" ht="25">
      <c r="A36" s="2" t="s">
        <v>57</v>
      </c>
      <c r="B36" s="3" t="s">
        <v>58</v>
      </c>
      <c r="C36" s="2" t="s">
        <v>3</v>
      </c>
      <c r="D36" s="40">
        <f>U4</f>
        <v>24</v>
      </c>
      <c r="E36" s="66" t="e">
        <f>APUS!#REF!</f>
        <v>#REF!</v>
      </c>
      <c r="F36" s="24" t="e">
        <f>D36*E36</f>
        <v>#REF!</v>
      </c>
      <c r="G36" s="9"/>
      <c r="H36" s="318"/>
      <c r="I36" s="319"/>
    </row>
    <row r="37" spans="1:17" ht="25">
      <c r="A37" s="2" t="s">
        <v>59</v>
      </c>
      <c r="B37" s="3" t="s">
        <v>88</v>
      </c>
      <c r="C37" s="2" t="s">
        <v>3</v>
      </c>
      <c r="D37" s="40">
        <f>4*1</f>
        <v>4</v>
      </c>
      <c r="E37" s="66">
        <f>APUS!O1120</f>
        <v>300000</v>
      </c>
      <c r="F37" s="24">
        <f>D37*E37</f>
        <v>1200000</v>
      </c>
      <c r="G37" s="16"/>
      <c r="H37" s="318"/>
      <c r="I37" s="319"/>
    </row>
    <row r="38" spans="1:17">
      <c r="A38" s="46">
        <v>7</v>
      </c>
      <c r="B38" s="1406" t="s">
        <v>60</v>
      </c>
      <c r="C38" s="1406"/>
      <c r="D38" s="1406"/>
      <c r="E38" s="1406"/>
      <c r="F38" s="1406"/>
      <c r="G38" s="16"/>
    </row>
    <row r="39" spans="1:17">
      <c r="A39" s="2" t="s">
        <v>61</v>
      </c>
      <c r="B39" s="3" t="s">
        <v>62</v>
      </c>
      <c r="C39" s="2" t="s">
        <v>63</v>
      </c>
      <c r="D39" s="50">
        <f>760*D29</f>
        <v>1520</v>
      </c>
      <c r="E39" s="66">
        <f>APUS!O1200</f>
        <v>1</v>
      </c>
      <c r="F39" s="24">
        <f>D39*E39</f>
        <v>1520</v>
      </c>
      <c r="G39" s="9"/>
    </row>
    <row r="40" spans="1:17">
      <c r="A40" s="46">
        <v>8</v>
      </c>
      <c r="B40" s="1406" t="s">
        <v>64</v>
      </c>
      <c r="C40" s="1406"/>
      <c r="D40" s="1406"/>
      <c r="E40" s="1406"/>
      <c r="F40" s="1406"/>
      <c r="G40" s="16"/>
    </row>
    <row r="41" spans="1:17">
      <c r="A41" s="2" t="s">
        <v>65</v>
      </c>
      <c r="B41" s="5" t="s">
        <v>920</v>
      </c>
      <c r="C41" s="2" t="s">
        <v>3</v>
      </c>
      <c r="D41" s="40">
        <f>+D36</f>
        <v>24</v>
      </c>
      <c r="E41" s="66">
        <f>APUS!O1208</f>
        <v>0</v>
      </c>
      <c r="F41" s="24">
        <f>D41*E41</f>
        <v>0</v>
      </c>
      <c r="G41" s="9"/>
    </row>
    <row r="42" spans="1:17">
      <c r="A42" s="2" t="s">
        <v>90</v>
      </c>
      <c r="B42" s="5" t="str">
        <f>+APUS!C1254</f>
        <v>Tubería PVC unión platino de 3"</v>
      </c>
      <c r="C42" s="2" t="s">
        <v>13</v>
      </c>
      <c r="D42" s="40">
        <f>+I10</f>
        <v>160</v>
      </c>
      <c r="E42" s="66">
        <f>APUS!O1219</f>
        <v>0</v>
      </c>
      <c r="F42" s="24">
        <f>D42*E42</f>
        <v>0</v>
      </c>
      <c r="G42" s="16"/>
    </row>
    <row r="43" spans="1:17">
      <c r="A43" s="2" t="s">
        <v>141</v>
      </c>
      <c r="B43" s="25" t="s">
        <v>94</v>
      </c>
      <c r="C43" s="2" t="s">
        <v>93</v>
      </c>
      <c r="D43" s="40">
        <f>6*1</f>
        <v>6</v>
      </c>
      <c r="E43" s="66">
        <f>APUS!O1225</f>
        <v>0</v>
      </c>
      <c r="F43" s="24">
        <f>E43*D43</f>
        <v>0</v>
      </c>
      <c r="G43" s="16"/>
    </row>
    <row r="44" spans="1:17" ht="25">
      <c r="A44" s="28" t="s">
        <v>68</v>
      </c>
      <c r="B44" s="6" t="s">
        <v>69</v>
      </c>
      <c r="C44" s="28" t="s">
        <v>3</v>
      </c>
      <c r="D44" s="40">
        <f>+D41</f>
        <v>24</v>
      </c>
      <c r="E44" s="66">
        <f>APUS!O1235</f>
        <v>1</v>
      </c>
      <c r="F44" s="24">
        <f>D44*E44</f>
        <v>24</v>
      </c>
      <c r="G44" s="16"/>
    </row>
    <row r="45" spans="1:17" ht="25">
      <c r="A45" s="206" t="s">
        <v>142</v>
      </c>
      <c r="B45" s="207" t="s">
        <v>89</v>
      </c>
      <c r="C45" s="206" t="s">
        <v>85</v>
      </c>
      <c r="D45" s="226">
        <v>1</v>
      </c>
      <c r="E45" s="208" t="str">
        <f>APUS!O1240</f>
        <v>TOTAL 3</v>
      </c>
      <c r="F45" s="209" t="e">
        <f>D45*E45</f>
        <v>#VALUE!</v>
      </c>
      <c r="G45" s="16"/>
    </row>
    <row r="46" spans="1:17">
      <c r="A46" s="46">
        <v>9</v>
      </c>
      <c r="B46" s="1406" t="s">
        <v>73</v>
      </c>
      <c r="C46" s="1406"/>
      <c r="D46" s="1406"/>
      <c r="E46" s="1406"/>
      <c r="F46" s="1406"/>
      <c r="G46" s="16"/>
    </row>
    <row r="47" spans="1:17" ht="48" customHeight="1">
      <c r="A47" s="2" t="s">
        <v>71</v>
      </c>
      <c r="B47" s="308" t="s">
        <v>959</v>
      </c>
      <c r="C47" s="2" t="s">
        <v>8</v>
      </c>
      <c r="D47" s="40">
        <f>+(K4*L4)+150</f>
        <v>470</v>
      </c>
      <c r="E47" s="66">
        <f>APUS!O1257</f>
        <v>72098</v>
      </c>
      <c r="F47" s="24">
        <f>D47*E47</f>
        <v>33886060</v>
      </c>
      <c r="G47" s="9"/>
    </row>
    <row r="48" spans="1:17">
      <c r="A48" s="46">
        <v>10</v>
      </c>
      <c r="B48" s="1406" t="s">
        <v>76</v>
      </c>
      <c r="C48" s="1406"/>
      <c r="D48" s="1406"/>
      <c r="E48" s="1406"/>
      <c r="F48" s="1406"/>
      <c r="G48" s="16"/>
    </row>
    <row r="49" spans="1:8">
      <c r="A49" s="2" t="s">
        <v>74</v>
      </c>
      <c r="B49" s="75" t="str">
        <f>+APUS!C1308</f>
        <v>Anden en concreto de 20,7 Mpa (3000 PSI) e = 0,10 m</v>
      </c>
      <c r="C49" s="2" t="s">
        <v>8</v>
      </c>
      <c r="D49" s="40">
        <f>(O4*Q4)</f>
        <v>144</v>
      </c>
      <c r="E49" s="66">
        <f>APUS!O1273</f>
        <v>0</v>
      </c>
      <c r="F49" s="24">
        <f>D49*E49</f>
        <v>0</v>
      </c>
      <c r="G49" s="9"/>
    </row>
    <row r="50" spans="1:8" ht="25">
      <c r="A50" s="2" t="s">
        <v>166</v>
      </c>
      <c r="B50" s="3" t="s">
        <v>79</v>
      </c>
      <c r="C50" s="2" t="s">
        <v>13</v>
      </c>
      <c r="D50" s="40">
        <f>K4*2</f>
        <v>160</v>
      </c>
      <c r="E50" s="66" t="str">
        <f>APUS!O1283</f>
        <v/>
      </c>
      <c r="F50" s="24" t="e">
        <f>D50*E50</f>
        <v>#VALUE!</v>
      </c>
      <c r="G50" s="16"/>
      <c r="H50" s="42"/>
    </row>
    <row r="51" spans="1:8" ht="18" customHeight="1">
      <c r="A51" s="46">
        <v>11</v>
      </c>
      <c r="B51" s="1407" t="s">
        <v>80</v>
      </c>
      <c r="C51" s="1407"/>
      <c r="D51" s="1407"/>
      <c r="E51" s="1407"/>
      <c r="F51" s="1407"/>
      <c r="G51" s="16"/>
    </row>
    <row r="52" spans="1:8" ht="25">
      <c r="A52" s="2" t="s">
        <v>77</v>
      </c>
      <c r="B52" s="26" t="str">
        <f>+APUS!C1348</f>
        <v>Señal vertical de transito tipo SP, SR de 75 x 75 con lámina retroreflectiva tipo diamante</v>
      </c>
      <c r="C52" s="2" t="s">
        <v>3</v>
      </c>
      <c r="D52" s="40">
        <f>3*1</f>
        <v>3</v>
      </c>
      <c r="E52" s="66">
        <f>APUS!O1313</f>
        <v>0</v>
      </c>
      <c r="F52" s="24">
        <f>D52*E52</f>
        <v>0</v>
      </c>
      <c r="G52" s="10"/>
    </row>
    <row r="53" spans="1:8">
      <c r="A53" s="2" t="s">
        <v>78</v>
      </c>
      <c r="B53" s="3" t="s">
        <v>82</v>
      </c>
      <c r="C53" s="2" t="s">
        <v>3</v>
      </c>
      <c r="D53" s="40">
        <f>2*1</f>
        <v>2</v>
      </c>
      <c r="E53" s="66">
        <f>APUS!O1321</f>
        <v>0</v>
      </c>
      <c r="F53" s="24">
        <f>D53*E53</f>
        <v>0</v>
      </c>
      <c r="G53" s="16"/>
    </row>
    <row r="54" spans="1:8">
      <c r="A54" s="2" t="s">
        <v>480</v>
      </c>
      <c r="B54" s="5" t="str">
        <f>+APUS!C1361</f>
        <v>Líneas de demarcación vial pintura en frío</v>
      </c>
      <c r="C54" s="2" t="s">
        <v>13</v>
      </c>
      <c r="D54" s="40">
        <f>+K4*3</f>
        <v>240</v>
      </c>
      <c r="E54" s="66">
        <f>APUS!O1326</f>
        <v>0</v>
      </c>
      <c r="F54" s="24">
        <f>D54*E54</f>
        <v>0</v>
      </c>
      <c r="G54" s="16"/>
    </row>
    <row r="55" spans="1:8" ht="16.5" customHeight="1">
      <c r="A55" s="337">
        <v>22</v>
      </c>
      <c r="B55" s="1406" t="s">
        <v>802</v>
      </c>
      <c r="C55" s="1406"/>
      <c r="D55" s="1406"/>
      <c r="E55" s="1406"/>
      <c r="F55" s="1406"/>
      <c r="G55" s="16"/>
      <c r="H55" s="42"/>
    </row>
    <row r="56" spans="1:8" ht="27.75" customHeight="1">
      <c r="A56" s="28">
        <v>22.2</v>
      </c>
      <c r="B56" s="6" t="s">
        <v>952</v>
      </c>
      <c r="C56" s="28" t="s">
        <v>26</v>
      </c>
      <c r="D56" s="40">
        <f>+(D13*0.07)+(D14*0.2)+(D15*0.2)+(D17*5%)</f>
        <v>42.048000000000002</v>
      </c>
      <c r="E56" s="66">
        <f>+APUS!O1884</f>
        <v>0</v>
      </c>
      <c r="F56" s="24">
        <f t="shared" ref="F56" si="4">D56*E56</f>
        <v>0</v>
      </c>
      <c r="G56" s="16"/>
      <c r="H56" s="42"/>
    </row>
    <row r="57" spans="1:8">
      <c r="A57" s="45"/>
      <c r="B57" s="1403" t="s">
        <v>132</v>
      </c>
      <c r="C57" s="1404"/>
      <c r="D57" s="1404"/>
      <c r="E57" s="1405"/>
      <c r="F57" s="47" t="e">
        <f>SUM(F6:F56)</f>
        <v>#REF!</v>
      </c>
      <c r="G57" s="16"/>
    </row>
    <row r="58" spans="1:8">
      <c r="A58" s="2"/>
      <c r="B58" s="1402" t="s">
        <v>180</v>
      </c>
      <c r="C58" s="1402"/>
      <c r="D58" s="1402"/>
      <c r="E58" s="43">
        <v>0.27500000000000002</v>
      </c>
      <c r="F58" s="24" t="e">
        <f>F57*E58</f>
        <v>#REF!</v>
      </c>
      <c r="G58" s="16"/>
    </row>
    <row r="59" spans="1:8" ht="21.75" customHeight="1">
      <c r="A59" s="2"/>
      <c r="B59" s="1402" t="s">
        <v>87</v>
      </c>
      <c r="C59" s="1402"/>
      <c r="D59" s="1402"/>
      <c r="E59" s="44">
        <v>0.05</v>
      </c>
      <c r="F59" s="24" t="e">
        <f>F57*E59</f>
        <v>#REF!</v>
      </c>
      <c r="G59" s="16"/>
    </row>
    <row r="60" spans="1:8" ht="21.75" customHeight="1">
      <c r="A60" s="45"/>
      <c r="B60" s="1403" t="s">
        <v>108</v>
      </c>
      <c r="C60" s="1404"/>
      <c r="D60" s="1404"/>
      <c r="E60" s="1405"/>
      <c r="F60" s="47" t="e">
        <f>SUM(F57:F59)</f>
        <v>#REF!</v>
      </c>
      <c r="G60" s="16"/>
    </row>
    <row r="61" spans="1:8" ht="21.75" customHeight="1">
      <c r="G61" s="16"/>
    </row>
    <row r="62" spans="1:8" ht="21.75" customHeight="1">
      <c r="A62" s="1400" t="s">
        <v>107</v>
      </c>
      <c r="B62" s="1400"/>
      <c r="C62" s="1400"/>
      <c r="D62" s="1400"/>
      <c r="E62" s="48">
        <v>0.08</v>
      </c>
      <c r="F62" s="49" t="e">
        <f>F60*E62</f>
        <v>#REF!</v>
      </c>
    </row>
    <row r="63" spans="1:8" ht="15.75" customHeight="1"/>
    <row r="64" spans="1:8" ht="17.5" customHeight="1">
      <c r="A64" s="1401" t="s">
        <v>109</v>
      </c>
      <c r="B64" s="1401"/>
      <c r="C64" s="1401"/>
      <c r="D64" s="1401"/>
      <c r="E64" s="1401"/>
      <c r="F64" s="41" t="e">
        <f>F60+F62</f>
        <v>#REF!</v>
      </c>
      <c r="H64" s="318">
        <v>302400355.65389818</v>
      </c>
    </row>
    <row r="65" spans="1:8" ht="14.25" customHeight="1">
      <c r="H65" s="232" t="e">
        <f>F64-H64</f>
        <v>#REF!</v>
      </c>
    </row>
    <row r="66" spans="1:8" ht="17.5" customHeight="1"/>
    <row r="68" spans="1:8" ht="14.5">
      <c r="A68" s="21" t="s">
        <v>112</v>
      </c>
      <c r="B68" s="21" t="s">
        <v>639</v>
      </c>
      <c r="C68" s="11" t="s">
        <v>908</v>
      </c>
      <c r="D68" s="1451" t="s">
        <v>922</v>
      </c>
      <c r="E68" s="1450"/>
      <c r="F68" s="1450"/>
    </row>
    <row r="69" spans="1:8" ht="14.5">
      <c r="B69" s="21" t="s">
        <v>640</v>
      </c>
      <c r="D69" s="1450" t="s">
        <v>923</v>
      </c>
      <c r="E69" s="1450"/>
      <c r="F69" s="1450"/>
    </row>
    <row r="70" spans="1:8">
      <c r="B70" s="11" t="s">
        <v>638</v>
      </c>
      <c r="D70" s="454" t="s">
        <v>924</v>
      </c>
    </row>
  </sheetData>
  <mergeCells count="29">
    <mergeCell ref="A64:E64"/>
    <mergeCell ref="B35:F35"/>
    <mergeCell ref="B38:F38"/>
    <mergeCell ref="B40:F40"/>
    <mergeCell ref="B46:F46"/>
    <mergeCell ref="B48:F48"/>
    <mergeCell ref="B51:F51"/>
    <mergeCell ref="B57:E57"/>
    <mergeCell ref="B58:D58"/>
    <mergeCell ref="B59:D59"/>
    <mergeCell ref="B60:E60"/>
    <mergeCell ref="A62:D62"/>
    <mergeCell ref="B55:F55"/>
    <mergeCell ref="D68:F68"/>
    <mergeCell ref="D69:F69"/>
    <mergeCell ref="B25:F25"/>
    <mergeCell ref="A1:F2"/>
    <mergeCell ref="H1:S1"/>
    <mergeCell ref="H2:J3"/>
    <mergeCell ref="K2:N2"/>
    <mergeCell ref="O2:R2"/>
    <mergeCell ref="S2:S3"/>
    <mergeCell ref="A3:F4"/>
    <mergeCell ref="H4:J4"/>
    <mergeCell ref="B6:F6"/>
    <mergeCell ref="H7:L7"/>
    <mergeCell ref="B12:F12"/>
    <mergeCell ref="B16:F16"/>
    <mergeCell ref="B18:F18"/>
  </mergeCells>
  <pageMargins left="0.70866141732283472" right="0.70866141732283472" top="0.74803149606299213" bottom="0.74803149606299213" header="0.31496062992125984" footer="0.31496062992125984"/>
  <pageSetup scale="7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V70"/>
  <sheetViews>
    <sheetView topLeftCell="C50" zoomScaleNormal="100" workbookViewId="0">
      <selection activeCell="F66" sqref="F66"/>
    </sheetView>
  </sheetViews>
  <sheetFormatPr baseColWidth="10" defaultColWidth="11.54296875" defaultRowHeight="14"/>
  <cols>
    <col min="1" max="1" width="11.54296875" style="11"/>
    <col min="2" max="2" width="53.26953125" style="11" customWidth="1"/>
    <col min="3" max="4" width="11.54296875" style="11"/>
    <col min="5" max="5" width="14.26953125" style="19" customWidth="1"/>
    <col min="6" max="6" width="20.453125" style="20" customWidth="1"/>
    <col min="7" max="7" width="11.26953125" style="11" customWidth="1"/>
    <col min="8" max="8" width="18.54296875" style="12" bestFit="1" customWidth="1"/>
    <col min="9" max="9" width="9.453125" style="12" customWidth="1"/>
    <col min="10" max="10" width="9" style="12" customWidth="1"/>
    <col min="11" max="11" width="11.26953125" style="12" customWidth="1"/>
    <col min="12" max="12" width="12.81640625" style="12" customWidth="1"/>
    <col min="13" max="13" width="13.7265625" style="12" customWidth="1"/>
    <col min="14" max="14" width="14.26953125" style="20" customWidth="1"/>
    <col min="15" max="15" width="9.54296875" style="20" customWidth="1"/>
    <col min="16" max="16" width="12.1796875" style="20" customWidth="1"/>
    <col min="17" max="17" width="13" style="20" customWidth="1"/>
    <col min="18" max="16384" width="11.54296875" style="11"/>
  </cols>
  <sheetData>
    <row r="1" spans="1:22">
      <c r="A1" s="1413" t="s">
        <v>0</v>
      </c>
      <c r="B1" s="1413"/>
      <c r="C1" s="1413"/>
      <c r="D1" s="1413"/>
      <c r="E1" s="1413"/>
      <c r="F1" s="1413"/>
      <c r="G1" s="8"/>
      <c r="H1" s="1419" t="s">
        <v>477</v>
      </c>
      <c r="I1" s="1419"/>
      <c r="J1" s="1419"/>
      <c r="K1" s="1419"/>
      <c r="L1" s="1419"/>
      <c r="M1" s="1419"/>
      <c r="N1" s="1419"/>
      <c r="O1" s="1419"/>
      <c r="P1" s="1419"/>
      <c r="Q1" s="1419"/>
      <c r="R1" s="1419"/>
      <c r="S1" s="1419"/>
    </row>
    <row r="2" spans="1:22">
      <c r="A2" s="1413"/>
      <c r="B2" s="1413"/>
      <c r="C2" s="1413"/>
      <c r="D2" s="1413"/>
      <c r="E2" s="1413"/>
      <c r="F2" s="1413"/>
      <c r="G2" s="8"/>
      <c r="H2" s="1423" t="s">
        <v>121</v>
      </c>
      <c r="I2" s="1424"/>
      <c r="J2" s="1425"/>
      <c r="K2" s="1429" t="s">
        <v>123</v>
      </c>
      <c r="L2" s="1430"/>
      <c r="M2" s="1430"/>
      <c r="N2" s="1431"/>
      <c r="O2" s="1420" t="s">
        <v>99</v>
      </c>
      <c r="P2" s="1421"/>
      <c r="Q2" s="1421"/>
      <c r="R2" s="1422"/>
      <c r="S2" s="1432" t="s">
        <v>130</v>
      </c>
    </row>
    <row r="3" spans="1:22" ht="14.5" customHeight="1">
      <c r="A3" s="1414" t="s">
        <v>566</v>
      </c>
      <c r="B3" s="1414"/>
      <c r="C3" s="1414"/>
      <c r="D3" s="1414"/>
      <c r="E3" s="1414"/>
      <c r="F3" s="1414"/>
      <c r="G3" s="13"/>
      <c r="H3" s="1426"/>
      <c r="I3" s="1427"/>
      <c r="J3" s="1428"/>
      <c r="K3" s="28" t="s">
        <v>124</v>
      </c>
      <c r="L3" s="28" t="s">
        <v>98</v>
      </c>
      <c r="M3" s="28" t="s">
        <v>467</v>
      </c>
      <c r="N3" s="28" t="s">
        <v>468</v>
      </c>
      <c r="O3" s="28" t="s">
        <v>124</v>
      </c>
      <c r="P3" s="28" t="s">
        <v>478</v>
      </c>
      <c r="Q3" s="28" t="s">
        <v>130</v>
      </c>
      <c r="R3" s="28" t="s">
        <v>473</v>
      </c>
      <c r="S3" s="1433"/>
      <c r="U3" s="30" t="s">
        <v>474</v>
      </c>
      <c r="V3" s="30" t="s">
        <v>475</v>
      </c>
    </row>
    <row r="4" spans="1:22" ht="29.25" customHeight="1">
      <c r="A4" s="1414"/>
      <c r="B4" s="1414"/>
      <c r="C4" s="1414"/>
      <c r="D4" s="1414"/>
      <c r="E4" s="1414"/>
      <c r="F4" s="1414"/>
      <c r="G4" s="13"/>
      <c r="H4" s="1418" t="s">
        <v>519</v>
      </c>
      <c r="I4" s="1418"/>
      <c r="J4" s="1418"/>
      <c r="K4" s="29">
        <v>80</v>
      </c>
      <c r="L4" s="229">
        <v>4</v>
      </c>
      <c r="M4" s="229">
        <v>0.15</v>
      </c>
      <c r="N4" s="229">
        <v>0.25</v>
      </c>
      <c r="O4" s="29">
        <f>+K4</f>
        <v>80</v>
      </c>
      <c r="P4" s="229">
        <v>0.9</v>
      </c>
      <c r="Q4" s="229">
        <f>+P4+P4</f>
        <v>1.8</v>
      </c>
      <c r="R4" s="229">
        <v>0.1</v>
      </c>
      <c r="S4" s="39">
        <f>+L4+Q4</f>
        <v>5.8</v>
      </c>
      <c r="U4" s="28">
        <v>24</v>
      </c>
      <c r="V4" s="28">
        <v>2</v>
      </c>
    </row>
    <row r="5" spans="1:22" ht="30.65" customHeight="1">
      <c r="A5" s="22" t="s">
        <v>1</v>
      </c>
      <c r="B5" s="22" t="s">
        <v>2</v>
      </c>
      <c r="C5" s="22" t="s">
        <v>3</v>
      </c>
      <c r="D5" s="22" t="s">
        <v>4</v>
      </c>
      <c r="E5" s="1" t="s">
        <v>105</v>
      </c>
      <c r="F5" s="23" t="s">
        <v>104</v>
      </c>
      <c r="G5" s="15"/>
      <c r="H5" s="11"/>
      <c r="I5" s="11"/>
      <c r="J5" s="11"/>
      <c r="K5" s="11"/>
      <c r="L5" s="11"/>
      <c r="M5" s="11"/>
      <c r="N5" s="11"/>
      <c r="O5" s="11"/>
      <c r="P5" s="11"/>
      <c r="Q5" s="11"/>
    </row>
    <row r="6" spans="1:22">
      <c r="A6" s="46">
        <v>1</v>
      </c>
      <c r="B6" s="1406" t="s">
        <v>5</v>
      </c>
      <c r="C6" s="1406"/>
      <c r="D6" s="1406"/>
      <c r="E6" s="1406"/>
      <c r="F6" s="1406"/>
      <c r="G6" s="9"/>
      <c r="H6" s="11"/>
      <c r="I6" s="11"/>
      <c r="J6" s="11"/>
      <c r="K6" s="11"/>
      <c r="L6" s="11"/>
      <c r="M6" s="11"/>
      <c r="N6" s="11"/>
      <c r="O6" s="11"/>
      <c r="P6" s="11"/>
      <c r="Q6" s="11"/>
    </row>
    <row r="7" spans="1:22" ht="29.25" customHeight="1">
      <c r="A7" s="2" t="s">
        <v>6</v>
      </c>
      <c r="B7" s="5" t="str">
        <f>+APUS!C82</f>
        <v>Localización y replanteo para pavimentación de vías (3 líneas, 3 instancias)</v>
      </c>
      <c r="C7" s="2" t="s">
        <v>8</v>
      </c>
      <c r="D7" s="40">
        <f>+(K4*S4)</f>
        <v>464</v>
      </c>
      <c r="E7" s="66">
        <f>APUS!O48</f>
        <v>4323</v>
      </c>
      <c r="F7" s="24">
        <f>D7*E7</f>
        <v>2005872</v>
      </c>
      <c r="G7" s="16"/>
      <c r="H7" s="1415" t="s">
        <v>476</v>
      </c>
      <c r="I7" s="1416"/>
      <c r="J7" s="1416"/>
      <c r="K7" s="1416"/>
      <c r="L7" s="1417"/>
    </row>
    <row r="8" spans="1:22" ht="39.75" customHeight="1">
      <c r="A8" s="2" t="s">
        <v>9</v>
      </c>
      <c r="B8" s="5" t="str">
        <f>+APUS!C90</f>
        <v>Valla de identificación de obra área mayor a 4 m2, colocada en cerchas metálica, incluye mantenimiento durante la construcción</v>
      </c>
      <c r="C8" s="2" t="s">
        <v>8</v>
      </c>
      <c r="D8" s="40">
        <f>8*1</f>
        <v>8</v>
      </c>
      <c r="E8" s="66">
        <f>APUS!O56</f>
        <v>212117</v>
      </c>
      <c r="F8" s="24">
        <f t="shared" ref="F8:F11" si="0">D8*E8</f>
        <v>1696936</v>
      </c>
      <c r="G8" s="16"/>
      <c r="H8" s="27"/>
      <c r="I8" s="32" t="s">
        <v>97</v>
      </c>
      <c r="J8" s="32" t="s">
        <v>98</v>
      </c>
      <c r="K8" s="36" t="s">
        <v>128</v>
      </c>
      <c r="L8" s="36" t="s">
        <v>129</v>
      </c>
    </row>
    <row r="9" spans="1:22">
      <c r="A9" s="2" t="s">
        <v>11</v>
      </c>
      <c r="B9" s="3" t="s">
        <v>12</v>
      </c>
      <c r="C9" s="2" t="s">
        <v>13</v>
      </c>
      <c r="D9" s="40">
        <f>+(K4+L4)*2</f>
        <v>168</v>
      </c>
      <c r="E9" s="66">
        <f>APUS!O63</f>
        <v>7635</v>
      </c>
      <c r="F9" s="24">
        <f t="shared" si="0"/>
        <v>1282680</v>
      </c>
      <c r="G9" s="16"/>
      <c r="H9" s="31" t="s">
        <v>127</v>
      </c>
      <c r="I9" s="223">
        <f>K4</f>
        <v>80</v>
      </c>
      <c r="J9" s="224">
        <v>1.2</v>
      </c>
      <c r="K9" s="224">
        <v>2.5</v>
      </c>
      <c r="L9" s="225">
        <v>2</v>
      </c>
    </row>
    <row r="10" spans="1:22">
      <c r="A10" s="2" t="s">
        <v>14</v>
      </c>
      <c r="B10" s="3" t="s">
        <v>18</v>
      </c>
      <c r="C10" s="2" t="s">
        <v>8</v>
      </c>
      <c r="D10" s="40">
        <f>10*1</f>
        <v>10</v>
      </c>
      <c r="E10" s="66">
        <f>APUS!O70</f>
        <v>126325.39</v>
      </c>
      <c r="F10" s="24">
        <f t="shared" si="0"/>
        <v>1263253.8999999999</v>
      </c>
      <c r="G10" s="16"/>
      <c r="H10" s="31" t="s">
        <v>100</v>
      </c>
      <c r="I10" s="223">
        <f>+I9*2</f>
        <v>160</v>
      </c>
      <c r="J10" s="224">
        <v>0.3</v>
      </c>
      <c r="K10" s="224">
        <v>1.2</v>
      </c>
      <c r="L10" s="224">
        <v>1</v>
      </c>
    </row>
    <row r="11" spans="1:22">
      <c r="A11" s="2" t="s">
        <v>17</v>
      </c>
      <c r="B11" s="3" t="s">
        <v>19</v>
      </c>
      <c r="C11" s="2" t="s">
        <v>8</v>
      </c>
      <c r="D11" s="40">
        <f>+(K4*(L4+2))</f>
        <v>480</v>
      </c>
      <c r="E11" s="66">
        <f>APUS!O76</f>
        <v>30988.556000000004</v>
      </c>
      <c r="F11" s="24">
        <f t="shared" si="0"/>
        <v>14874506.880000003</v>
      </c>
      <c r="G11" s="16"/>
      <c r="H11" s="31" t="s">
        <v>101</v>
      </c>
      <c r="I11" s="223">
        <f>+I9</f>
        <v>80</v>
      </c>
      <c r="J11" s="230">
        <f>L4</f>
        <v>4</v>
      </c>
      <c r="K11" s="224">
        <v>0.5</v>
      </c>
      <c r="L11" s="224"/>
    </row>
    <row r="12" spans="1:22">
      <c r="A12" s="46">
        <v>2</v>
      </c>
      <c r="B12" s="1406" t="s">
        <v>20</v>
      </c>
      <c r="C12" s="1406"/>
      <c r="D12" s="1406"/>
      <c r="E12" s="1406"/>
      <c r="F12" s="1406"/>
      <c r="G12" s="16"/>
      <c r="H12" s="31" t="s">
        <v>102</v>
      </c>
      <c r="I12" s="223">
        <f>+I9</f>
        <v>80</v>
      </c>
      <c r="J12" s="230">
        <f>+Q4</f>
        <v>1.8</v>
      </c>
      <c r="K12" s="224">
        <v>0.2</v>
      </c>
      <c r="L12" s="224"/>
    </row>
    <row r="13" spans="1:22">
      <c r="A13" s="2" t="s">
        <v>134</v>
      </c>
      <c r="B13" s="3" t="s">
        <v>22</v>
      </c>
      <c r="C13" s="2" t="s">
        <v>8</v>
      </c>
      <c r="D13" s="40">
        <f>(O4*Q4)</f>
        <v>144</v>
      </c>
      <c r="E13" s="66">
        <f>APUS!O181</f>
        <v>11907</v>
      </c>
      <c r="F13" s="24">
        <f t="shared" ref="F13:F15" si="1">D13*E13</f>
        <v>1714608</v>
      </c>
      <c r="G13" s="16"/>
      <c r="H13" s="11"/>
      <c r="I13" s="11"/>
      <c r="J13" s="11"/>
      <c r="K13" s="11"/>
      <c r="L13" s="11"/>
      <c r="M13" s="11"/>
      <c r="N13" s="11"/>
      <c r="O13" s="11"/>
      <c r="P13" s="11"/>
      <c r="Q13" s="11"/>
    </row>
    <row r="14" spans="1:22">
      <c r="A14" s="2" t="s">
        <v>136</v>
      </c>
      <c r="B14" s="17" t="s">
        <v>84</v>
      </c>
      <c r="C14" s="2" t="s">
        <v>85</v>
      </c>
      <c r="D14" s="40">
        <f>V4</f>
        <v>2</v>
      </c>
      <c r="E14" s="66">
        <f>APUS!O220</f>
        <v>112875</v>
      </c>
      <c r="F14" s="24">
        <f t="shared" si="1"/>
        <v>225750</v>
      </c>
      <c r="G14" s="16"/>
      <c r="H14" s="11"/>
      <c r="I14" s="11"/>
      <c r="J14" s="11"/>
      <c r="K14" s="11"/>
      <c r="L14" s="11"/>
      <c r="M14" s="11"/>
      <c r="N14" s="11"/>
      <c r="O14" s="11"/>
      <c r="P14" s="11"/>
      <c r="Q14" s="11"/>
    </row>
    <row r="15" spans="1:22" ht="14.25" customHeight="1">
      <c r="A15" s="2" t="s">
        <v>137</v>
      </c>
      <c r="B15" s="17" t="s">
        <v>86</v>
      </c>
      <c r="C15" s="2" t="s">
        <v>75</v>
      </c>
      <c r="D15" s="40">
        <f>+D14*3</f>
        <v>6</v>
      </c>
      <c r="E15" s="66">
        <f>APUS!O225</f>
        <v>0</v>
      </c>
      <c r="F15" s="24">
        <f t="shared" si="1"/>
        <v>0</v>
      </c>
      <c r="G15" s="16"/>
      <c r="H15" s="11"/>
      <c r="I15" s="11"/>
      <c r="J15" s="11"/>
      <c r="K15" s="11"/>
      <c r="L15" s="11"/>
      <c r="M15" s="11"/>
      <c r="N15" s="11"/>
      <c r="O15" s="11"/>
      <c r="P15" s="11"/>
      <c r="Q15" s="11"/>
    </row>
    <row r="16" spans="1:22">
      <c r="A16" s="46">
        <v>3</v>
      </c>
      <c r="B16" s="1406" t="s">
        <v>24</v>
      </c>
      <c r="C16" s="1406"/>
      <c r="D16" s="1406"/>
      <c r="E16" s="1406"/>
      <c r="F16" s="1406"/>
      <c r="G16" s="16"/>
      <c r="H16" s="11"/>
      <c r="I16" s="11"/>
      <c r="J16" s="11"/>
      <c r="K16" s="11"/>
      <c r="L16" s="11"/>
      <c r="M16" s="11"/>
      <c r="N16" s="11"/>
      <c r="O16" s="11"/>
      <c r="P16" s="11"/>
      <c r="Q16" s="11"/>
    </row>
    <row r="17" spans="1:17">
      <c r="A17" s="2">
        <v>3.1</v>
      </c>
      <c r="B17" s="3" t="s">
        <v>25</v>
      </c>
      <c r="C17" s="2" t="s">
        <v>26</v>
      </c>
      <c r="D17" s="40">
        <f>+((I9*J9*K9)+(I10*J10*K10)+(I11*J11*K11)+(I12*J12*K12))*1.3</f>
        <v>632.32000000000005</v>
      </c>
      <c r="E17" s="66">
        <f>APUS!O271</f>
        <v>30216</v>
      </c>
      <c r="F17" s="24">
        <f>D17*E17</f>
        <v>19106181.120000001</v>
      </c>
      <c r="G17" s="9"/>
      <c r="H17" s="11"/>
      <c r="I17" s="11"/>
      <c r="J17" s="11"/>
      <c r="K17" s="11"/>
      <c r="L17" s="11"/>
      <c r="M17" s="11"/>
      <c r="N17" s="11"/>
      <c r="O17" s="11"/>
      <c r="P17" s="11"/>
      <c r="Q17" s="11"/>
    </row>
    <row r="18" spans="1:17">
      <c r="A18" s="46">
        <v>4</v>
      </c>
      <c r="B18" s="1406" t="s">
        <v>27</v>
      </c>
      <c r="C18" s="1406"/>
      <c r="D18" s="1406"/>
      <c r="E18" s="1406"/>
      <c r="F18" s="1406"/>
      <c r="G18" s="16"/>
      <c r="H18" s="11"/>
      <c r="I18" s="11"/>
      <c r="J18" s="11"/>
      <c r="K18" s="11"/>
      <c r="L18" s="11"/>
      <c r="M18" s="11"/>
      <c r="N18" s="11"/>
      <c r="O18" s="11"/>
      <c r="P18" s="11"/>
      <c r="Q18" s="11"/>
    </row>
    <row r="19" spans="1:17">
      <c r="A19" s="2" t="s">
        <v>28</v>
      </c>
      <c r="B19" s="3" t="s">
        <v>29</v>
      </c>
      <c r="C19" s="2" t="s">
        <v>26</v>
      </c>
      <c r="D19" s="40">
        <f>+(I9*J9*L9)+(I10*J10*L10)</f>
        <v>240</v>
      </c>
      <c r="E19" s="66">
        <f>APUS!O429</f>
        <v>24599</v>
      </c>
      <c r="F19" s="24">
        <f t="shared" ref="F19:F24" si="2">D19*E19</f>
        <v>5903760</v>
      </c>
      <c r="G19" s="9"/>
      <c r="H19" s="11"/>
      <c r="I19" s="11"/>
      <c r="J19" s="11"/>
      <c r="K19" s="11"/>
      <c r="L19" s="11"/>
      <c r="M19" s="11"/>
      <c r="N19" s="11"/>
      <c r="O19" s="11"/>
      <c r="P19" s="11"/>
      <c r="Q19" s="11"/>
    </row>
    <row r="20" spans="1:17" ht="17.25" customHeight="1">
      <c r="A20" s="2" t="s">
        <v>30</v>
      </c>
      <c r="B20" s="3" t="s">
        <v>31</v>
      </c>
      <c r="C20" s="2" t="s">
        <v>26</v>
      </c>
      <c r="D20" s="40">
        <f>+(O4*Q4*R4)</f>
        <v>14.4</v>
      </c>
      <c r="E20" s="66">
        <f>APUS!O435</f>
        <v>59079</v>
      </c>
      <c r="F20" s="24">
        <f t="shared" si="2"/>
        <v>850737.6</v>
      </c>
      <c r="G20" s="16"/>
      <c r="H20" s="11"/>
      <c r="I20" s="11"/>
      <c r="J20" s="11"/>
      <c r="K20" s="11"/>
      <c r="L20" s="11"/>
      <c r="M20" s="11"/>
      <c r="N20" s="11"/>
      <c r="O20" s="11"/>
      <c r="P20" s="11"/>
      <c r="Q20" s="11"/>
    </row>
    <row r="21" spans="1:17">
      <c r="A21" s="2" t="s">
        <v>32</v>
      </c>
      <c r="B21" s="5" t="str">
        <f>+APUS!C550</f>
        <v>Sub-base granular</v>
      </c>
      <c r="C21" s="2" t="s">
        <v>26</v>
      </c>
      <c r="D21" s="40">
        <f>(K4*L4*N4)</f>
        <v>80</v>
      </c>
      <c r="E21" s="66">
        <f>APUS!O443</f>
        <v>67717</v>
      </c>
      <c r="F21" s="24">
        <f t="shared" si="2"/>
        <v>5417360</v>
      </c>
      <c r="G21" s="16"/>
      <c r="H21" s="11"/>
      <c r="I21" s="11"/>
      <c r="J21" s="11"/>
      <c r="K21" s="11"/>
      <c r="L21" s="11"/>
      <c r="M21" s="11"/>
      <c r="N21" s="11"/>
      <c r="O21" s="11"/>
      <c r="P21" s="11"/>
      <c r="Q21" s="11"/>
    </row>
    <row r="22" spans="1:17">
      <c r="A22" s="2" t="s">
        <v>139</v>
      </c>
      <c r="B22" s="75" t="e">
        <f>+APUS!#REF!</f>
        <v>#REF!</v>
      </c>
      <c r="C22" s="28" t="s">
        <v>26</v>
      </c>
      <c r="D22" s="40">
        <f>(K4*L4*M4)</f>
        <v>48</v>
      </c>
      <c r="E22" s="66">
        <f>APUS!O453</f>
        <v>75850</v>
      </c>
      <c r="F22" s="24">
        <f t="shared" si="2"/>
        <v>3640800</v>
      </c>
      <c r="G22" s="16"/>
      <c r="H22" s="11"/>
      <c r="I22" s="11"/>
      <c r="J22" s="11"/>
      <c r="K22" s="11"/>
      <c r="L22" s="11"/>
      <c r="M22" s="11"/>
      <c r="N22" s="11"/>
      <c r="O22" s="11"/>
      <c r="P22" s="11"/>
      <c r="Q22" s="11"/>
    </row>
    <row r="23" spans="1:17">
      <c r="A23" s="2" t="s">
        <v>34</v>
      </c>
      <c r="B23" s="3" t="s">
        <v>35</v>
      </c>
      <c r="C23" s="2" t="s">
        <v>36</v>
      </c>
      <c r="D23" s="40">
        <f>+(D20+D21+D22)*21</f>
        <v>2990.4</v>
      </c>
      <c r="E23" s="66">
        <f>APUS!O535</f>
        <v>1833</v>
      </c>
      <c r="F23" s="24">
        <f t="shared" si="2"/>
        <v>5481403.2000000002</v>
      </c>
      <c r="G23" s="16"/>
      <c r="H23" s="11"/>
      <c r="I23" s="11"/>
      <c r="J23" s="11"/>
      <c r="K23" s="11"/>
      <c r="L23" s="11"/>
      <c r="M23" s="11"/>
      <c r="N23" s="11"/>
      <c r="O23" s="11"/>
      <c r="P23" s="11"/>
      <c r="Q23" s="11"/>
    </row>
    <row r="24" spans="1:17" ht="27.75" customHeight="1">
      <c r="A24" s="2" t="s">
        <v>472</v>
      </c>
      <c r="B24" s="5" t="str">
        <f>+'4.Carrera 22A con calle 27B '!B24</f>
        <v>Lleno con arena para tubería (brecha de 0,60 m de ancho e = 0,1
m)</v>
      </c>
      <c r="C24" s="2" t="s">
        <v>13</v>
      </c>
      <c r="D24" s="40">
        <f>+(I9*J9)+(I10*J10)</f>
        <v>144</v>
      </c>
      <c r="E24" s="66">
        <f>APUS!O538</f>
        <v>9442</v>
      </c>
      <c r="F24" s="24">
        <f t="shared" si="2"/>
        <v>1359648</v>
      </c>
      <c r="G24" s="16"/>
      <c r="H24" s="11"/>
      <c r="I24" s="11"/>
      <c r="J24" s="11"/>
      <c r="K24" s="11"/>
      <c r="L24" s="11"/>
      <c r="M24" s="11"/>
      <c r="N24" s="11"/>
      <c r="O24" s="11"/>
      <c r="P24" s="11"/>
      <c r="Q24" s="11"/>
    </row>
    <row r="25" spans="1:17">
      <c r="A25" s="46">
        <v>5</v>
      </c>
      <c r="B25" s="1407" t="s">
        <v>38</v>
      </c>
      <c r="C25" s="1407"/>
      <c r="D25" s="1407"/>
      <c r="E25" s="1407"/>
      <c r="F25" s="1407"/>
      <c r="G25" s="16"/>
      <c r="H25" s="11"/>
      <c r="I25" s="11"/>
      <c r="J25" s="11"/>
      <c r="K25" s="11"/>
      <c r="L25" s="11"/>
      <c r="M25" s="11"/>
      <c r="N25" s="11"/>
      <c r="O25" s="11"/>
      <c r="P25" s="11"/>
      <c r="Q25" s="11"/>
    </row>
    <row r="26" spans="1:17" ht="25">
      <c r="A26" s="2" t="s">
        <v>39</v>
      </c>
      <c r="B26" s="3" t="s">
        <v>40</v>
      </c>
      <c r="C26" s="2" t="s">
        <v>13</v>
      </c>
      <c r="D26" s="40">
        <f>+(U4)*6</f>
        <v>144</v>
      </c>
      <c r="E26" s="66" t="e">
        <f>APUS!#REF!</f>
        <v>#REF!</v>
      </c>
      <c r="F26" s="24" t="e">
        <f t="shared" ref="F26:F34" si="3">D26*E26</f>
        <v>#REF!</v>
      </c>
      <c r="G26" s="228"/>
      <c r="H26" s="457"/>
      <c r="I26" s="459"/>
      <c r="J26" s="11"/>
      <c r="K26" s="11"/>
      <c r="L26" s="11"/>
      <c r="M26" s="11"/>
      <c r="N26" s="11"/>
      <c r="O26" s="11"/>
      <c r="P26" s="11"/>
      <c r="Q26" s="11"/>
    </row>
    <row r="27" spans="1:17" ht="25">
      <c r="A27" s="2" t="s">
        <v>41</v>
      </c>
      <c r="B27" s="3" t="s">
        <v>42</v>
      </c>
      <c r="C27" s="2" t="s">
        <v>13</v>
      </c>
      <c r="D27" s="40">
        <f>+I9+6</f>
        <v>86</v>
      </c>
      <c r="E27" s="66" t="e">
        <f>APUS!#REF!</f>
        <v>#REF!</v>
      </c>
      <c r="F27" s="24" t="e">
        <f t="shared" si="3"/>
        <v>#REF!</v>
      </c>
      <c r="G27" s="228"/>
      <c r="H27" s="457"/>
      <c r="I27" s="459"/>
      <c r="J27" s="11"/>
      <c r="K27" s="11"/>
      <c r="L27" s="11"/>
      <c r="M27" s="11"/>
      <c r="N27" s="11"/>
      <c r="O27" s="11"/>
      <c r="P27" s="11"/>
      <c r="Q27" s="11"/>
    </row>
    <row r="28" spans="1:17">
      <c r="A28" s="2" t="s">
        <v>140</v>
      </c>
      <c r="B28" s="3" t="s">
        <v>43</v>
      </c>
      <c r="C28" s="2" t="s">
        <v>3</v>
      </c>
      <c r="D28" s="40">
        <f>U4</f>
        <v>24</v>
      </c>
      <c r="E28" s="66">
        <f>APUS!O599</f>
        <v>207782.7665</v>
      </c>
      <c r="F28" s="24">
        <f t="shared" si="3"/>
        <v>4986786.3959999997</v>
      </c>
      <c r="G28" s="228"/>
      <c r="H28" s="457"/>
      <c r="I28" s="459"/>
      <c r="J28" s="11"/>
      <c r="K28" s="11"/>
      <c r="L28" s="11"/>
      <c r="M28" s="11"/>
      <c r="N28" s="11"/>
      <c r="O28" s="11"/>
      <c r="P28" s="11"/>
      <c r="Q28" s="11"/>
    </row>
    <row r="29" spans="1:17" ht="25.5" customHeight="1">
      <c r="A29" s="2" t="s">
        <v>44</v>
      </c>
      <c r="B29" s="3" t="s">
        <v>45</v>
      </c>
      <c r="C29" s="2" t="s">
        <v>3</v>
      </c>
      <c r="D29" s="40">
        <f>V4</f>
        <v>2</v>
      </c>
      <c r="E29" s="66">
        <f>APUS!O608</f>
        <v>427551</v>
      </c>
      <c r="F29" s="24">
        <f t="shared" si="3"/>
        <v>855102</v>
      </c>
      <c r="G29" s="228"/>
      <c r="H29" s="457"/>
      <c r="I29" s="459"/>
      <c r="J29" s="11"/>
      <c r="K29" s="11"/>
      <c r="L29" s="11"/>
      <c r="M29" s="11"/>
      <c r="N29" s="11"/>
      <c r="O29" s="11"/>
      <c r="P29" s="11"/>
      <c r="Q29" s="11"/>
    </row>
    <row r="30" spans="1:17" ht="25.5" customHeight="1">
      <c r="A30" s="2" t="s">
        <v>46</v>
      </c>
      <c r="B30" s="3" t="s">
        <v>47</v>
      </c>
      <c r="C30" s="2" t="s">
        <v>13</v>
      </c>
      <c r="D30" s="40">
        <f>+D15</f>
        <v>6</v>
      </c>
      <c r="E30" s="66">
        <f>APUS!O689</f>
        <v>521456</v>
      </c>
      <c r="F30" s="24">
        <f t="shared" si="3"/>
        <v>3128736</v>
      </c>
      <c r="G30" s="228"/>
      <c r="H30" s="457"/>
      <c r="I30" s="459"/>
      <c r="J30" s="11"/>
      <c r="K30" s="11"/>
      <c r="L30" s="11"/>
      <c r="M30" s="11"/>
      <c r="N30" s="11"/>
      <c r="O30" s="11"/>
      <c r="P30" s="11"/>
      <c r="Q30" s="11"/>
    </row>
    <row r="31" spans="1:17" ht="29.25" customHeight="1">
      <c r="A31" s="2" t="s">
        <v>48</v>
      </c>
      <c r="B31" s="3" t="s">
        <v>49</v>
      </c>
      <c r="C31" s="2" t="s">
        <v>3</v>
      </c>
      <c r="D31" s="40">
        <f>+D29</f>
        <v>2</v>
      </c>
      <c r="E31" s="66">
        <f>APUS!O697</f>
        <v>0</v>
      </c>
      <c r="F31" s="24">
        <f t="shared" si="3"/>
        <v>0</v>
      </c>
      <c r="G31" s="16"/>
      <c r="H31" s="457"/>
      <c r="I31" s="459"/>
      <c r="J31" s="11"/>
      <c r="K31" s="11"/>
      <c r="L31" s="11"/>
      <c r="M31" s="11"/>
      <c r="N31" s="11"/>
      <c r="O31" s="11"/>
      <c r="P31" s="11"/>
      <c r="Q31" s="11"/>
    </row>
    <row r="32" spans="1:17">
      <c r="A32" s="2" t="s">
        <v>50</v>
      </c>
      <c r="B32" s="5" t="e">
        <f>+APUS!#REF!</f>
        <v>#REF!</v>
      </c>
      <c r="C32" s="2" t="s">
        <v>13</v>
      </c>
      <c r="D32" s="40">
        <f>+D26+D27</f>
        <v>230</v>
      </c>
      <c r="E32" s="66">
        <f>APUS!O731</f>
        <v>8202</v>
      </c>
      <c r="F32" s="24">
        <f t="shared" si="3"/>
        <v>1886460</v>
      </c>
      <c r="G32" s="16"/>
      <c r="H32" s="457"/>
      <c r="I32" s="459"/>
      <c r="J32" s="11"/>
      <c r="K32" s="11"/>
      <c r="L32" s="11"/>
      <c r="M32" s="11"/>
      <c r="N32" s="11"/>
      <c r="O32" s="11"/>
      <c r="P32" s="11"/>
      <c r="Q32" s="11"/>
    </row>
    <row r="33" spans="1:17" ht="26.25" customHeight="1">
      <c r="A33" s="2" t="s">
        <v>52</v>
      </c>
      <c r="B33" s="5" t="str">
        <f>+'4.Carrera 22A con calle 27B '!B33</f>
        <v>Tapa de seguridad en hierro dúctil EN124 Clase D400, tráfico vehicular pesado d=0.60 m</v>
      </c>
      <c r="C33" s="2" t="s">
        <v>3</v>
      </c>
      <c r="D33" s="40">
        <f>+D29</f>
        <v>2</v>
      </c>
      <c r="E33" s="66">
        <f>APUS!O737</f>
        <v>1513995</v>
      </c>
      <c r="F33" s="24">
        <f t="shared" si="3"/>
        <v>3027990</v>
      </c>
      <c r="G33" s="16"/>
      <c r="H33" s="458"/>
      <c r="I33" s="459"/>
      <c r="J33" s="11"/>
      <c r="K33" s="11"/>
      <c r="L33" s="11"/>
      <c r="M33" s="11"/>
      <c r="N33" s="11"/>
      <c r="O33" s="11"/>
      <c r="P33" s="11"/>
      <c r="Q33" s="11"/>
    </row>
    <row r="34" spans="1:17">
      <c r="A34" s="2" t="s">
        <v>54</v>
      </c>
      <c r="B34" s="3" t="s">
        <v>55</v>
      </c>
      <c r="C34" s="2" t="s">
        <v>13</v>
      </c>
      <c r="D34" s="40">
        <f>+D32</f>
        <v>230</v>
      </c>
      <c r="E34" s="66">
        <f>APUS!O742</f>
        <v>22313.073239999998</v>
      </c>
      <c r="F34" s="24">
        <f t="shared" si="3"/>
        <v>5132006.8451999994</v>
      </c>
      <c r="G34" s="16"/>
      <c r="H34" s="458"/>
      <c r="I34" s="459"/>
      <c r="J34" s="11"/>
      <c r="K34" s="11"/>
      <c r="L34" s="11"/>
      <c r="M34" s="11"/>
      <c r="N34" s="11"/>
      <c r="O34" s="11"/>
    </row>
    <row r="35" spans="1:17">
      <c r="A35" s="46">
        <v>6</v>
      </c>
      <c r="B35" s="1406" t="s">
        <v>56</v>
      </c>
      <c r="C35" s="1406"/>
      <c r="D35" s="1406"/>
      <c r="E35" s="1406"/>
      <c r="F35" s="1406"/>
      <c r="G35" s="16"/>
    </row>
    <row r="36" spans="1:17" ht="25">
      <c r="A36" s="2" t="s">
        <v>57</v>
      </c>
      <c r="B36" s="3" t="s">
        <v>58</v>
      </c>
      <c r="C36" s="2" t="s">
        <v>3</v>
      </c>
      <c r="D36" s="40">
        <f>U4</f>
        <v>24</v>
      </c>
      <c r="E36" s="66" t="e">
        <f>APUS!#REF!</f>
        <v>#REF!</v>
      </c>
      <c r="F36" s="24" t="e">
        <f>D36*E36</f>
        <v>#REF!</v>
      </c>
      <c r="G36" s="9"/>
      <c r="H36" s="318"/>
      <c r="I36" s="319"/>
    </row>
    <row r="37" spans="1:17" ht="25">
      <c r="A37" s="2" t="s">
        <v>59</v>
      </c>
      <c r="B37" s="3" t="s">
        <v>88</v>
      </c>
      <c r="C37" s="2" t="s">
        <v>3</v>
      </c>
      <c r="D37" s="40">
        <f>4*1</f>
        <v>4</v>
      </c>
      <c r="E37" s="66">
        <f>APUS!O1120</f>
        <v>300000</v>
      </c>
      <c r="F37" s="24">
        <f>D37*E37</f>
        <v>1200000</v>
      </c>
      <c r="G37" s="16"/>
      <c r="H37" s="318"/>
      <c r="I37" s="319"/>
    </row>
    <row r="38" spans="1:17">
      <c r="A38" s="46">
        <v>7</v>
      </c>
      <c r="B38" s="1406" t="s">
        <v>60</v>
      </c>
      <c r="C38" s="1406"/>
      <c r="D38" s="1406"/>
      <c r="E38" s="1406"/>
      <c r="F38" s="1406"/>
      <c r="G38" s="16"/>
    </row>
    <row r="39" spans="1:17">
      <c r="A39" s="2" t="s">
        <v>61</v>
      </c>
      <c r="B39" s="3" t="s">
        <v>62</v>
      </c>
      <c r="C39" s="2" t="s">
        <v>63</v>
      </c>
      <c r="D39" s="50">
        <f>760*D29</f>
        <v>1520</v>
      </c>
      <c r="E39" s="66">
        <f>APUS!O1200</f>
        <v>1</v>
      </c>
      <c r="F39" s="24">
        <f>D39*E39</f>
        <v>1520</v>
      </c>
      <c r="G39" s="9"/>
    </row>
    <row r="40" spans="1:17">
      <c r="A40" s="46">
        <v>8</v>
      </c>
      <c r="B40" s="1406" t="s">
        <v>64</v>
      </c>
      <c r="C40" s="1406"/>
      <c r="D40" s="1406"/>
      <c r="E40" s="1406"/>
      <c r="F40" s="1406"/>
      <c r="G40" s="16"/>
    </row>
    <row r="41" spans="1:17">
      <c r="A41" s="2" t="s">
        <v>65</v>
      </c>
      <c r="B41" s="5" t="s">
        <v>920</v>
      </c>
      <c r="C41" s="2" t="s">
        <v>3</v>
      </c>
      <c r="D41" s="40">
        <f>+D36</f>
        <v>24</v>
      </c>
      <c r="E41" s="66">
        <f>APUS!O1208</f>
        <v>0</v>
      </c>
      <c r="F41" s="24">
        <f>D41*E41</f>
        <v>0</v>
      </c>
      <c r="G41" s="9"/>
    </row>
    <row r="42" spans="1:17">
      <c r="A42" s="2" t="s">
        <v>90</v>
      </c>
      <c r="B42" s="5" t="str">
        <f>+APUS!C1254</f>
        <v>Tubería PVC unión platino de 3"</v>
      </c>
      <c r="C42" s="2" t="s">
        <v>13</v>
      </c>
      <c r="D42" s="40">
        <f>+I10</f>
        <v>160</v>
      </c>
      <c r="E42" s="66">
        <f>APUS!O1219</f>
        <v>0</v>
      </c>
      <c r="F42" s="24">
        <f>D42*E42</f>
        <v>0</v>
      </c>
      <c r="G42" s="16"/>
    </row>
    <row r="43" spans="1:17">
      <c r="A43" s="2" t="s">
        <v>141</v>
      </c>
      <c r="B43" s="25" t="s">
        <v>94</v>
      </c>
      <c r="C43" s="2" t="s">
        <v>93</v>
      </c>
      <c r="D43" s="40">
        <f>6*1</f>
        <v>6</v>
      </c>
      <c r="E43" s="66">
        <f>APUS!O1225</f>
        <v>0</v>
      </c>
      <c r="F43" s="24">
        <f>E43*D43</f>
        <v>0</v>
      </c>
      <c r="G43" s="16"/>
    </row>
    <row r="44" spans="1:17" ht="25">
      <c r="A44" s="28" t="s">
        <v>68</v>
      </c>
      <c r="B44" s="6" t="s">
        <v>69</v>
      </c>
      <c r="C44" s="28" t="s">
        <v>3</v>
      </c>
      <c r="D44" s="40">
        <f>+D41</f>
        <v>24</v>
      </c>
      <c r="E44" s="66">
        <f>APUS!O1235</f>
        <v>1</v>
      </c>
      <c r="F44" s="24">
        <f>D44*E44</f>
        <v>24</v>
      </c>
      <c r="G44" s="16"/>
    </row>
    <row r="45" spans="1:17" ht="25">
      <c r="A45" s="206" t="s">
        <v>142</v>
      </c>
      <c r="B45" s="207" t="s">
        <v>89</v>
      </c>
      <c r="C45" s="206" t="s">
        <v>85</v>
      </c>
      <c r="D45" s="226">
        <v>1</v>
      </c>
      <c r="E45" s="208" t="str">
        <f>APUS!O1240</f>
        <v>TOTAL 3</v>
      </c>
      <c r="F45" s="209" t="e">
        <f>D45*E45</f>
        <v>#VALUE!</v>
      </c>
      <c r="G45" s="16"/>
    </row>
    <row r="46" spans="1:17">
      <c r="A46" s="46">
        <v>9</v>
      </c>
      <c r="B46" s="1406" t="s">
        <v>73</v>
      </c>
      <c r="C46" s="1406"/>
      <c r="D46" s="1406"/>
      <c r="E46" s="1406"/>
      <c r="F46" s="1406"/>
      <c r="G46" s="16"/>
    </row>
    <row r="47" spans="1:17" ht="42.65" customHeight="1">
      <c r="A47" s="2" t="s">
        <v>71</v>
      </c>
      <c r="B47" s="308" t="s">
        <v>959</v>
      </c>
      <c r="C47" s="2" t="s">
        <v>8</v>
      </c>
      <c r="D47" s="40">
        <f>+(K4*L4)+150</f>
        <v>470</v>
      </c>
      <c r="E47" s="66">
        <f>APUS!O1257</f>
        <v>72098</v>
      </c>
      <c r="F47" s="24">
        <f>D47*E47</f>
        <v>33886060</v>
      </c>
      <c r="G47" s="9"/>
    </row>
    <row r="48" spans="1:17">
      <c r="A48" s="46">
        <v>10</v>
      </c>
      <c r="B48" s="1406" t="s">
        <v>76</v>
      </c>
      <c r="C48" s="1406"/>
      <c r="D48" s="1406"/>
      <c r="E48" s="1406"/>
      <c r="F48" s="1406"/>
      <c r="G48" s="16"/>
    </row>
    <row r="49" spans="1:8">
      <c r="A49" s="2" t="s">
        <v>74</v>
      </c>
      <c r="B49" s="75" t="str">
        <f>+APUS!C1308</f>
        <v>Anden en concreto de 20,7 Mpa (3000 PSI) e = 0,10 m</v>
      </c>
      <c r="C49" s="2" t="s">
        <v>8</v>
      </c>
      <c r="D49" s="40">
        <f>(O4*Q4)</f>
        <v>144</v>
      </c>
      <c r="E49" s="66">
        <f>APUS!O1273</f>
        <v>0</v>
      </c>
      <c r="F49" s="24">
        <f>D49*E49</f>
        <v>0</v>
      </c>
      <c r="G49" s="9"/>
    </row>
    <row r="50" spans="1:8" ht="25">
      <c r="A50" s="2" t="s">
        <v>166</v>
      </c>
      <c r="B50" s="3" t="s">
        <v>79</v>
      </c>
      <c r="C50" s="2" t="s">
        <v>13</v>
      </c>
      <c r="D50" s="40">
        <f>K4*2</f>
        <v>160</v>
      </c>
      <c r="E50" s="66" t="str">
        <f>APUS!O1283</f>
        <v/>
      </c>
      <c r="F50" s="24" t="e">
        <f>D50*E50</f>
        <v>#VALUE!</v>
      </c>
      <c r="G50" s="16"/>
      <c r="H50" s="42"/>
    </row>
    <row r="51" spans="1:8" ht="18" customHeight="1">
      <c r="A51" s="46">
        <v>11</v>
      </c>
      <c r="B51" s="1407" t="s">
        <v>80</v>
      </c>
      <c r="C51" s="1407"/>
      <c r="D51" s="1407"/>
      <c r="E51" s="1407"/>
      <c r="F51" s="1407"/>
      <c r="G51" s="16"/>
    </row>
    <row r="52" spans="1:8" ht="25">
      <c r="A52" s="2" t="s">
        <v>77</v>
      </c>
      <c r="B52" s="26" t="str">
        <f>+APUS!C1348</f>
        <v>Señal vertical de transito tipo SP, SR de 75 x 75 con lámina retroreflectiva tipo diamante</v>
      </c>
      <c r="C52" s="2" t="s">
        <v>3</v>
      </c>
      <c r="D52" s="40">
        <f>3*1</f>
        <v>3</v>
      </c>
      <c r="E52" s="66">
        <f>APUS!O1313</f>
        <v>0</v>
      </c>
      <c r="F52" s="24">
        <f>D52*E52</f>
        <v>0</v>
      </c>
      <c r="G52" s="10"/>
    </row>
    <row r="53" spans="1:8">
      <c r="A53" s="2" t="s">
        <v>78</v>
      </c>
      <c r="B53" s="3" t="s">
        <v>82</v>
      </c>
      <c r="C53" s="2" t="s">
        <v>3</v>
      </c>
      <c r="D53" s="40">
        <f>2*1</f>
        <v>2</v>
      </c>
      <c r="E53" s="66">
        <f>APUS!O1321</f>
        <v>0</v>
      </c>
      <c r="F53" s="24">
        <f>D53*E53</f>
        <v>0</v>
      </c>
      <c r="G53" s="16"/>
    </row>
    <row r="54" spans="1:8">
      <c r="A54" s="2" t="s">
        <v>480</v>
      </c>
      <c r="B54" s="5" t="str">
        <f>+APUS!C1361</f>
        <v>Líneas de demarcación vial pintura en frío</v>
      </c>
      <c r="C54" s="2" t="s">
        <v>13</v>
      </c>
      <c r="D54" s="40">
        <f>+K4*3</f>
        <v>240</v>
      </c>
      <c r="E54" s="66">
        <f>APUS!O1326</f>
        <v>0</v>
      </c>
      <c r="F54" s="24">
        <f>D54*E54</f>
        <v>0</v>
      </c>
      <c r="G54" s="16"/>
    </row>
    <row r="55" spans="1:8" ht="16.5" customHeight="1">
      <c r="A55" s="337">
        <v>22</v>
      </c>
      <c r="B55" s="1406" t="s">
        <v>802</v>
      </c>
      <c r="C55" s="1406"/>
      <c r="D55" s="1406"/>
      <c r="E55" s="1406"/>
      <c r="F55" s="1406"/>
      <c r="G55" s="16"/>
      <c r="H55" s="42"/>
    </row>
    <row r="56" spans="1:8" ht="27.75" customHeight="1">
      <c r="A56" s="28">
        <v>22.2</v>
      </c>
      <c r="B56" s="6" t="s">
        <v>952</v>
      </c>
      <c r="C56" s="28" t="s">
        <v>26</v>
      </c>
      <c r="D56" s="40">
        <f>+(D13*0.07)+(D14*0.2)+(D15*0.2)+(D17*5%)</f>
        <v>43.296000000000006</v>
      </c>
      <c r="E56" s="66">
        <f>+APUS!O1884</f>
        <v>0</v>
      </c>
      <c r="F56" s="24">
        <f t="shared" ref="F56" si="4">D56*E56</f>
        <v>0</v>
      </c>
      <c r="G56" s="16"/>
      <c r="H56" s="42"/>
    </row>
    <row r="57" spans="1:8">
      <c r="A57" s="45"/>
      <c r="B57" s="1403" t="s">
        <v>132</v>
      </c>
      <c r="C57" s="1404"/>
      <c r="D57" s="1404"/>
      <c r="E57" s="1405"/>
      <c r="F57" s="47" t="e">
        <f>SUM(F6:F56)</f>
        <v>#REF!</v>
      </c>
      <c r="G57" s="16"/>
    </row>
    <row r="58" spans="1:8">
      <c r="A58" s="2"/>
      <c r="B58" s="1402" t="s">
        <v>180</v>
      </c>
      <c r="C58" s="1402"/>
      <c r="D58" s="1402"/>
      <c r="E58" s="43">
        <v>0.27500000000000002</v>
      </c>
      <c r="F58" s="24" t="e">
        <f>F57*E58</f>
        <v>#REF!</v>
      </c>
      <c r="G58" s="16"/>
    </row>
    <row r="59" spans="1:8" ht="21.75" customHeight="1">
      <c r="A59" s="2"/>
      <c r="B59" s="1402" t="s">
        <v>87</v>
      </c>
      <c r="C59" s="1402"/>
      <c r="D59" s="1402"/>
      <c r="E59" s="44">
        <v>0.05</v>
      </c>
      <c r="F59" s="24" t="e">
        <f>F57*E59</f>
        <v>#REF!</v>
      </c>
      <c r="G59" s="16"/>
    </row>
    <row r="60" spans="1:8" ht="21.75" customHeight="1">
      <c r="A60" s="45"/>
      <c r="B60" s="1403" t="s">
        <v>108</v>
      </c>
      <c r="C60" s="1404"/>
      <c r="D60" s="1404"/>
      <c r="E60" s="1405"/>
      <c r="F60" s="47" t="e">
        <f>SUM(F57:F59)</f>
        <v>#REF!</v>
      </c>
      <c r="G60" s="16"/>
    </row>
    <row r="61" spans="1:8" ht="21.75" customHeight="1">
      <c r="G61" s="16"/>
    </row>
    <row r="62" spans="1:8" ht="21.75" customHeight="1">
      <c r="A62" s="1400" t="s">
        <v>107</v>
      </c>
      <c r="B62" s="1400"/>
      <c r="C62" s="1400"/>
      <c r="D62" s="1400"/>
      <c r="E62" s="48">
        <v>0.08</v>
      </c>
      <c r="F62" s="49" t="e">
        <f>F60*E62</f>
        <v>#REF!</v>
      </c>
    </row>
    <row r="63" spans="1:8" ht="15.75" customHeight="1"/>
    <row r="64" spans="1:8" ht="17.5" customHeight="1">
      <c r="A64" s="1401" t="s">
        <v>109</v>
      </c>
      <c r="B64" s="1401"/>
      <c r="C64" s="1401"/>
      <c r="D64" s="1401"/>
      <c r="E64" s="1401"/>
      <c r="F64" s="41" t="e">
        <f>F60+F62</f>
        <v>#REF!</v>
      </c>
      <c r="H64" s="318">
        <v>302259550.97789824</v>
      </c>
    </row>
    <row r="65" spans="1:8" ht="14.25" customHeight="1">
      <c r="H65" s="232" t="e">
        <f>F64-H64</f>
        <v>#REF!</v>
      </c>
    </row>
    <row r="66" spans="1:8" ht="17.5" customHeight="1"/>
    <row r="68" spans="1:8" ht="14.5">
      <c r="A68" s="21" t="s">
        <v>112</v>
      </c>
      <c r="B68" s="21" t="s">
        <v>639</v>
      </c>
      <c r="C68" s="11" t="s">
        <v>908</v>
      </c>
      <c r="D68" s="1451" t="s">
        <v>922</v>
      </c>
      <c r="E68" s="1450"/>
      <c r="F68" s="1450"/>
    </row>
    <row r="69" spans="1:8" ht="14.5">
      <c r="B69" s="21" t="s">
        <v>640</v>
      </c>
      <c r="D69" s="1450" t="s">
        <v>923</v>
      </c>
      <c r="E69" s="1450"/>
      <c r="F69" s="1450"/>
    </row>
    <row r="70" spans="1:8">
      <c r="B70" s="11" t="s">
        <v>638</v>
      </c>
      <c r="D70" s="454" t="s">
        <v>924</v>
      </c>
    </row>
  </sheetData>
  <mergeCells count="29">
    <mergeCell ref="A64:E64"/>
    <mergeCell ref="B35:F35"/>
    <mergeCell ref="B38:F38"/>
    <mergeCell ref="B40:F40"/>
    <mergeCell ref="B46:F46"/>
    <mergeCell ref="B48:F48"/>
    <mergeCell ref="B51:F51"/>
    <mergeCell ref="B57:E57"/>
    <mergeCell ref="B58:D58"/>
    <mergeCell ref="B59:D59"/>
    <mergeCell ref="B60:E60"/>
    <mergeCell ref="A62:D62"/>
    <mergeCell ref="B55:F55"/>
    <mergeCell ref="D68:F68"/>
    <mergeCell ref="D69:F69"/>
    <mergeCell ref="B25:F25"/>
    <mergeCell ref="A1:F2"/>
    <mergeCell ref="H1:S1"/>
    <mergeCell ref="H2:J3"/>
    <mergeCell ref="K2:N2"/>
    <mergeCell ref="O2:R2"/>
    <mergeCell ref="S2:S3"/>
    <mergeCell ref="A3:F4"/>
    <mergeCell ref="H4:J4"/>
    <mergeCell ref="B6:F6"/>
    <mergeCell ref="H7:L7"/>
    <mergeCell ref="B12:F12"/>
    <mergeCell ref="B16:F16"/>
    <mergeCell ref="B18:F18"/>
  </mergeCells>
  <pageMargins left="0.70866141732283472" right="0.70866141732283472" top="0.74803149606299213" bottom="0.74803149606299213" header="0.31496062992125984" footer="0.31496062992125984"/>
  <pageSetup scale="7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69"/>
  <sheetViews>
    <sheetView topLeftCell="A46" zoomScaleNormal="100" workbookViewId="0">
      <selection activeCell="D15" sqref="D15"/>
    </sheetView>
  </sheetViews>
  <sheetFormatPr baseColWidth="10" defaultColWidth="11.54296875" defaultRowHeight="14"/>
  <cols>
    <col min="1" max="1" width="11.54296875" style="11"/>
    <col min="2" max="2" width="53.26953125" style="11" customWidth="1"/>
    <col min="3" max="4" width="11.54296875" style="11"/>
    <col min="5" max="5" width="14.26953125" style="19" customWidth="1"/>
    <col min="6" max="6" width="20.453125" style="20" customWidth="1"/>
    <col min="7" max="7" width="11.26953125" style="11" customWidth="1"/>
    <col min="8" max="8" width="14.26953125" style="12" customWidth="1"/>
    <col min="9" max="9" width="9.453125" style="12" customWidth="1"/>
    <col min="10" max="10" width="9" style="12" customWidth="1"/>
    <col min="11" max="11" width="11.26953125" style="12" customWidth="1"/>
    <col min="12" max="12" width="12.81640625" style="12" customWidth="1"/>
    <col min="13" max="13" width="13.7265625" style="12" customWidth="1"/>
    <col min="14" max="14" width="14.26953125" style="20" customWidth="1"/>
    <col min="15" max="15" width="9.54296875" style="20" customWidth="1"/>
    <col min="16" max="16" width="12.1796875" style="20" customWidth="1"/>
    <col min="17" max="17" width="13" style="20" customWidth="1"/>
    <col min="18" max="16384" width="11.54296875" style="11"/>
  </cols>
  <sheetData>
    <row r="1" spans="1:22">
      <c r="A1" s="1413" t="s">
        <v>0</v>
      </c>
      <c r="B1" s="1413"/>
      <c r="C1" s="1413"/>
      <c r="D1" s="1413"/>
      <c r="E1" s="1413"/>
      <c r="F1" s="1413"/>
      <c r="G1" s="8"/>
      <c r="H1" s="1419" t="s">
        <v>477</v>
      </c>
      <c r="I1" s="1419"/>
      <c r="J1" s="1419"/>
      <c r="K1" s="1419"/>
      <c r="L1" s="1419"/>
      <c r="M1" s="1419"/>
      <c r="N1" s="1419"/>
      <c r="O1" s="1419"/>
      <c r="P1" s="1419"/>
      <c r="Q1" s="1419"/>
      <c r="R1" s="1419"/>
      <c r="S1" s="1419"/>
    </row>
    <row r="2" spans="1:22">
      <c r="A2" s="1413"/>
      <c r="B2" s="1413"/>
      <c r="C2" s="1413"/>
      <c r="D2" s="1413"/>
      <c r="E2" s="1413"/>
      <c r="F2" s="1413"/>
      <c r="G2" s="8"/>
      <c r="H2" s="1423" t="s">
        <v>121</v>
      </c>
      <c r="I2" s="1424"/>
      <c r="J2" s="1425"/>
      <c r="K2" s="1429" t="s">
        <v>123</v>
      </c>
      <c r="L2" s="1430"/>
      <c r="M2" s="1430"/>
      <c r="N2" s="1431"/>
      <c r="O2" s="1420" t="s">
        <v>99</v>
      </c>
      <c r="P2" s="1421"/>
      <c r="Q2" s="1421"/>
      <c r="R2" s="1422"/>
      <c r="S2" s="1432" t="s">
        <v>130</v>
      </c>
    </row>
    <row r="3" spans="1:22" ht="14.5" customHeight="1">
      <c r="A3" s="1414" t="s">
        <v>488</v>
      </c>
      <c r="B3" s="1414"/>
      <c r="C3" s="1414"/>
      <c r="D3" s="1414"/>
      <c r="E3" s="1414"/>
      <c r="F3" s="1414"/>
      <c r="G3" s="13"/>
      <c r="H3" s="1426"/>
      <c r="I3" s="1427"/>
      <c r="J3" s="1428"/>
      <c r="K3" s="28" t="s">
        <v>124</v>
      </c>
      <c r="L3" s="28" t="s">
        <v>98</v>
      </c>
      <c r="M3" s="28" t="s">
        <v>467</v>
      </c>
      <c r="N3" s="28" t="s">
        <v>468</v>
      </c>
      <c r="O3" s="28" t="s">
        <v>124</v>
      </c>
      <c r="P3" s="28" t="s">
        <v>478</v>
      </c>
      <c r="Q3" s="28" t="s">
        <v>130</v>
      </c>
      <c r="R3" s="28" t="s">
        <v>473</v>
      </c>
      <c r="S3" s="1433"/>
      <c r="U3" s="30" t="s">
        <v>474</v>
      </c>
      <c r="V3" s="30" t="s">
        <v>475</v>
      </c>
    </row>
    <row r="4" spans="1:22" ht="29.25" customHeight="1">
      <c r="A4" s="1414"/>
      <c r="B4" s="1414"/>
      <c r="C4" s="1414"/>
      <c r="D4" s="1414"/>
      <c r="E4" s="1414"/>
      <c r="F4" s="1414"/>
      <c r="G4" s="13"/>
      <c r="H4" s="1418" t="s">
        <v>522</v>
      </c>
      <c r="I4" s="1418"/>
      <c r="J4" s="1418"/>
      <c r="K4" s="29">
        <v>49.5</v>
      </c>
      <c r="L4" s="229">
        <v>9.9</v>
      </c>
      <c r="M4" s="229">
        <v>0.15</v>
      </c>
      <c r="N4" s="229">
        <v>0.25</v>
      </c>
      <c r="O4" s="29">
        <f>+K4</f>
        <v>49.5</v>
      </c>
      <c r="P4" s="229">
        <v>1</v>
      </c>
      <c r="Q4" s="229">
        <f>+P4+P4</f>
        <v>2</v>
      </c>
      <c r="R4" s="229">
        <v>0.1</v>
      </c>
      <c r="S4" s="39">
        <f>+L4+Q4</f>
        <v>11.9</v>
      </c>
      <c r="U4" s="28">
        <v>13</v>
      </c>
      <c r="V4" s="28">
        <v>1</v>
      </c>
    </row>
    <row r="5" spans="1:22" ht="30.65" customHeight="1">
      <c r="A5" s="22" t="s">
        <v>1</v>
      </c>
      <c r="B5" s="22" t="s">
        <v>2</v>
      </c>
      <c r="C5" s="22" t="s">
        <v>3</v>
      </c>
      <c r="D5" s="22" t="s">
        <v>4</v>
      </c>
      <c r="E5" s="1" t="s">
        <v>105</v>
      </c>
      <c r="F5" s="23" t="s">
        <v>104</v>
      </c>
      <c r="G5" s="15"/>
      <c r="H5" s="11"/>
      <c r="I5" s="11"/>
      <c r="J5" s="11"/>
      <c r="K5" s="11"/>
      <c r="L5" s="11"/>
      <c r="M5" s="11"/>
      <c r="N5" s="11"/>
      <c r="O5" s="11"/>
      <c r="P5" s="11"/>
      <c r="Q5" s="11"/>
    </row>
    <row r="6" spans="1:22">
      <c r="A6" s="46">
        <v>1</v>
      </c>
      <c r="B6" s="1406" t="s">
        <v>5</v>
      </c>
      <c r="C6" s="1406"/>
      <c r="D6" s="1406"/>
      <c r="E6" s="1406"/>
      <c r="F6" s="1406"/>
      <c r="G6" s="9"/>
      <c r="H6" s="11"/>
      <c r="I6" s="11"/>
      <c r="J6" s="11"/>
      <c r="K6" s="11"/>
      <c r="L6" s="11"/>
      <c r="M6" s="11"/>
      <c r="N6" s="11"/>
      <c r="O6" s="11"/>
      <c r="P6" s="11"/>
      <c r="Q6" s="11"/>
    </row>
    <row r="7" spans="1:22" ht="29.25" customHeight="1">
      <c r="A7" s="2" t="s">
        <v>6</v>
      </c>
      <c r="B7" s="5" t="str">
        <f>+APUS!C82</f>
        <v>Localización y replanteo para pavimentación de vías (3 líneas, 3 instancias)</v>
      </c>
      <c r="C7" s="2" t="s">
        <v>8</v>
      </c>
      <c r="D7" s="40">
        <f>+(K4*S4)</f>
        <v>589.05000000000007</v>
      </c>
      <c r="E7" s="66">
        <f>+APUS!F82</f>
        <v>0</v>
      </c>
      <c r="F7" s="24">
        <f>D7*E7</f>
        <v>0</v>
      </c>
      <c r="G7" s="16"/>
      <c r="H7" s="1415" t="s">
        <v>476</v>
      </c>
      <c r="I7" s="1416"/>
      <c r="J7" s="1416"/>
      <c r="K7" s="1416"/>
      <c r="L7" s="1417"/>
    </row>
    <row r="8" spans="1:22" ht="39.75" customHeight="1">
      <c r="A8" s="2" t="s">
        <v>9</v>
      </c>
      <c r="B8" s="5" t="str">
        <f>+APUS!C90</f>
        <v>Valla de identificación de obra área mayor a 4 m2, colocada en cerchas metálica, incluye mantenimiento durante la construcción</v>
      </c>
      <c r="C8" s="2" t="s">
        <v>8</v>
      </c>
      <c r="D8" s="40">
        <f>8*1</f>
        <v>8</v>
      </c>
      <c r="E8" s="66">
        <f>+APUS!F90</f>
        <v>0</v>
      </c>
      <c r="F8" s="24">
        <f t="shared" ref="F8:F11" si="0">D8*E8</f>
        <v>0</v>
      </c>
      <c r="G8" s="16"/>
      <c r="H8" s="27"/>
      <c r="I8" s="32" t="s">
        <v>97</v>
      </c>
      <c r="J8" s="32" t="s">
        <v>98</v>
      </c>
      <c r="K8" s="36" t="s">
        <v>128</v>
      </c>
      <c r="L8" s="36" t="s">
        <v>129</v>
      </c>
    </row>
    <row r="9" spans="1:22">
      <c r="A9" s="2" t="s">
        <v>11</v>
      </c>
      <c r="B9" s="3" t="s">
        <v>12</v>
      </c>
      <c r="C9" s="2" t="s">
        <v>13</v>
      </c>
      <c r="D9" s="40">
        <f>+(K4+L4)*2</f>
        <v>118.8</v>
      </c>
      <c r="E9" s="66">
        <f>+APUS!F98</f>
        <v>0</v>
      </c>
      <c r="F9" s="24">
        <f t="shared" si="0"/>
        <v>0</v>
      </c>
      <c r="G9" s="16"/>
      <c r="H9" s="31" t="s">
        <v>127</v>
      </c>
      <c r="I9" s="223">
        <f>K4</f>
        <v>49.5</v>
      </c>
      <c r="J9" s="224">
        <v>0.8</v>
      </c>
      <c r="K9" s="224">
        <v>2.5</v>
      </c>
      <c r="L9" s="225">
        <v>2</v>
      </c>
    </row>
    <row r="10" spans="1:22">
      <c r="A10" s="2" t="s">
        <v>14</v>
      </c>
      <c r="B10" s="3" t="s">
        <v>18</v>
      </c>
      <c r="C10" s="2" t="s">
        <v>8</v>
      </c>
      <c r="D10" s="40">
        <f>10*1</f>
        <v>10</v>
      </c>
      <c r="E10" s="66">
        <f>+APUS!F105</f>
        <v>0</v>
      </c>
      <c r="F10" s="24">
        <f t="shared" si="0"/>
        <v>0</v>
      </c>
      <c r="G10" s="16"/>
      <c r="H10" s="31" t="s">
        <v>100</v>
      </c>
      <c r="I10" s="223">
        <f>+I9*2</f>
        <v>99</v>
      </c>
      <c r="J10" s="224">
        <v>0.3</v>
      </c>
      <c r="K10" s="224">
        <v>1.2</v>
      </c>
      <c r="L10" s="224">
        <v>1</v>
      </c>
    </row>
    <row r="11" spans="1:22">
      <c r="A11" s="2" t="s">
        <v>17</v>
      </c>
      <c r="B11" s="3" t="s">
        <v>19</v>
      </c>
      <c r="C11" s="2" t="s">
        <v>8</v>
      </c>
      <c r="D11" s="40">
        <f>+(K4*(L4+2))</f>
        <v>589.05000000000007</v>
      </c>
      <c r="E11" s="66">
        <f>+APUS!F179</f>
        <v>0</v>
      </c>
      <c r="F11" s="24">
        <f t="shared" si="0"/>
        <v>0</v>
      </c>
      <c r="G11" s="16"/>
      <c r="H11" s="31" t="s">
        <v>101</v>
      </c>
      <c r="I11" s="223">
        <f>+I9</f>
        <v>49.5</v>
      </c>
      <c r="J11" s="230">
        <f>L4</f>
        <v>9.9</v>
      </c>
      <c r="K11" s="224">
        <v>0.4</v>
      </c>
      <c r="L11" s="224"/>
    </row>
    <row r="12" spans="1:22">
      <c r="A12" s="46">
        <v>2</v>
      </c>
      <c r="B12" s="1406" t="s">
        <v>20</v>
      </c>
      <c r="C12" s="1406"/>
      <c r="D12" s="1406"/>
      <c r="E12" s="1406"/>
      <c r="F12" s="1406"/>
      <c r="G12" s="16"/>
      <c r="H12" s="31" t="s">
        <v>102</v>
      </c>
      <c r="I12" s="223">
        <f>+I9</f>
        <v>49.5</v>
      </c>
      <c r="J12" s="230">
        <f>+Q4</f>
        <v>2</v>
      </c>
      <c r="K12" s="224">
        <v>0.1</v>
      </c>
      <c r="L12" s="224"/>
    </row>
    <row r="13" spans="1:22">
      <c r="A13" s="2" t="s">
        <v>21</v>
      </c>
      <c r="B13" s="7" t="s">
        <v>131</v>
      </c>
      <c r="C13" s="2" t="s">
        <v>8</v>
      </c>
      <c r="D13" s="40">
        <f>+(K4*L4)</f>
        <v>490.05</v>
      </c>
      <c r="E13" s="66">
        <f>+APUS!F271</f>
        <v>0</v>
      </c>
      <c r="F13" s="24">
        <f t="shared" ref="F13:F17" si="1">D13*E13</f>
        <v>0</v>
      </c>
      <c r="G13" s="9"/>
    </row>
    <row r="14" spans="1:22">
      <c r="A14" s="2" t="s">
        <v>134</v>
      </c>
      <c r="B14" s="3" t="s">
        <v>22</v>
      </c>
      <c r="C14" s="2" t="s">
        <v>8</v>
      </c>
      <c r="D14" s="40">
        <f>(O4*Q4)</f>
        <v>99</v>
      </c>
      <c r="E14" s="66">
        <f>+APUS!F278</f>
        <v>0</v>
      </c>
      <c r="F14" s="24">
        <f t="shared" si="1"/>
        <v>0</v>
      </c>
      <c r="G14" s="16"/>
      <c r="H14" s="11"/>
      <c r="I14" s="11"/>
      <c r="J14" s="11"/>
      <c r="K14" s="11"/>
      <c r="L14" s="11"/>
      <c r="M14" s="11"/>
      <c r="N14" s="11"/>
      <c r="O14" s="11"/>
      <c r="P14" s="11"/>
      <c r="Q14" s="11"/>
    </row>
    <row r="15" spans="1:22">
      <c r="A15" s="2" t="s">
        <v>135</v>
      </c>
      <c r="B15" s="3" t="s">
        <v>23</v>
      </c>
      <c r="C15" s="2" t="s">
        <v>13</v>
      </c>
      <c r="D15" s="40">
        <f>(O4*2)</f>
        <v>99</v>
      </c>
      <c r="E15" s="66" t="e">
        <f>+APUS!#REF!</f>
        <v>#REF!</v>
      </c>
      <c r="F15" s="24" t="e">
        <f t="shared" si="1"/>
        <v>#REF!</v>
      </c>
      <c r="G15" s="16"/>
      <c r="H15" s="11"/>
      <c r="I15" s="11"/>
      <c r="J15" s="11"/>
      <c r="K15" s="11"/>
      <c r="L15" s="11"/>
      <c r="M15" s="11"/>
      <c r="N15" s="11"/>
      <c r="O15" s="11"/>
      <c r="P15" s="11"/>
      <c r="Q15" s="11"/>
    </row>
    <row r="16" spans="1:22">
      <c r="A16" s="2" t="s">
        <v>136</v>
      </c>
      <c r="B16" s="17" t="s">
        <v>84</v>
      </c>
      <c r="C16" s="2" t="s">
        <v>85</v>
      </c>
      <c r="D16" s="40">
        <f>V4</f>
        <v>1</v>
      </c>
      <c r="E16" s="66">
        <f>+APUS!F434</f>
        <v>0</v>
      </c>
      <c r="F16" s="24">
        <f t="shared" si="1"/>
        <v>0</v>
      </c>
      <c r="G16" s="16"/>
      <c r="H16" s="11"/>
      <c r="I16" s="11"/>
      <c r="J16" s="11"/>
      <c r="K16" s="11"/>
      <c r="L16" s="11"/>
      <c r="M16" s="11"/>
      <c r="N16" s="11"/>
      <c r="O16" s="11"/>
      <c r="P16" s="11"/>
      <c r="Q16" s="11"/>
    </row>
    <row r="17" spans="1:17" ht="14.25" customHeight="1">
      <c r="A17" s="2" t="s">
        <v>137</v>
      </c>
      <c r="B17" s="17" t="s">
        <v>86</v>
      </c>
      <c r="C17" s="2" t="s">
        <v>75</v>
      </c>
      <c r="D17" s="40">
        <f>+D16*3</f>
        <v>3</v>
      </c>
      <c r="E17" s="66">
        <f>+APUS!F439</f>
        <v>0</v>
      </c>
      <c r="F17" s="24">
        <f t="shared" si="1"/>
        <v>0</v>
      </c>
      <c r="G17" s="16"/>
      <c r="H17" s="11"/>
      <c r="I17" s="11"/>
      <c r="J17" s="11"/>
      <c r="K17" s="11"/>
      <c r="L17" s="11"/>
      <c r="M17" s="11"/>
      <c r="N17" s="11"/>
      <c r="O17" s="11"/>
      <c r="P17" s="11"/>
      <c r="Q17" s="11"/>
    </row>
    <row r="18" spans="1:17">
      <c r="A18" s="46">
        <v>3</v>
      </c>
      <c r="B18" s="1406" t="s">
        <v>24</v>
      </c>
      <c r="C18" s="1406"/>
      <c r="D18" s="1406"/>
      <c r="E18" s="1406"/>
      <c r="F18" s="1406"/>
      <c r="G18" s="16"/>
      <c r="H18" s="11"/>
      <c r="I18" s="11"/>
      <c r="J18" s="11"/>
      <c r="K18" s="11"/>
      <c r="L18" s="11"/>
      <c r="M18" s="11"/>
      <c r="N18" s="11"/>
      <c r="O18" s="11"/>
      <c r="P18" s="11"/>
      <c r="Q18" s="11"/>
    </row>
    <row r="19" spans="1:17">
      <c r="A19" s="2">
        <v>3.1</v>
      </c>
      <c r="B19" s="3" t="s">
        <v>25</v>
      </c>
      <c r="C19" s="2" t="s">
        <v>26</v>
      </c>
      <c r="D19" s="40">
        <f>+((I9*J9*K9)+(I10*J10*K10)+(I11*J11*K11)+(I12*J12*K12))*1.3</f>
        <v>442.72799999999995</v>
      </c>
      <c r="E19" s="66">
        <f>+APUS!F451</f>
        <v>0</v>
      </c>
      <c r="F19" s="24">
        <f>D19*E19</f>
        <v>0</v>
      </c>
      <c r="G19" s="9"/>
      <c r="H19" s="11"/>
      <c r="I19" s="11"/>
      <c r="J19" s="11"/>
      <c r="K19" s="11"/>
      <c r="L19" s="11"/>
      <c r="M19" s="11"/>
      <c r="N19" s="11"/>
      <c r="O19" s="11"/>
      <c r="P19" s="11"/>
      <c r="Q19" s="11"/>
    </row>
    <row r="20" spans="1:17">
      <c r="A20" s="46">
        <v>4</v>
      </c>
      <c r="B20" s="1406" t="s">
        <v>27</v>
      </c>
      <c r="C20" s="1406"/>
      <c r="D20" s="1406"/>
      <c r="E20" s="1406"/>
      <c r="F20" s="1406"/>
      <c r="G20" s="16"/>
      <c r="H20" s="11"/>
      <c r="I20" s="11"/>
      <c r="J20" s="11"/>
      <c r="K20" s="11"/>
      <c r="L20" s="11"/>
      <c r="M20" s="11"/>
      <c r="N20" s="11"/>
      <c r="O20" s="11"/>
      <c r="P20" s="11"/>
      <c r="Q20" s="11"/>
    </row>
    <row r="21" spans="1:17">
      <c r="A21" s="2" t="s">
        <v>28</v>
      </c>
      <c r="B21" s="3" t="s">
        <v>29</v>
      </c>
      <c r="C21" s="2" t="s">
        <v>26</v>
      </c>
      <c r="D21" s="40">
        <f>+(I9*J9*L9)+(I10*J10*L10)</f>
        <v>108.9</v>
      </c>
      <c r="E21" s="66">
        <f>+APUS!F536</f>
        <v>0</v>
      </c>
      <c r="F21" s="24">
        <f t="shared" ref="F21:F26" si="2">D21*E21</f>
        <v>0</v>
      </c>
      <c r="G21" s="9"/>
      <c r="H21" s="11"/>
      <c r="I21" s="11"/>
      <c r="J21" s="11"/>
      <c r="K21" s="11"/>
      <c r="L21" s="11"/>
      <c r="M21" s="11"/>
      <c r="N21" s="11"/>
      <c r="O21" s="11"/>
      <c r="P21" s="11"/>
      <c r="Q21" s="11"/>
    </row>
    <row r="22" spans="1:17">
      <c r="A22" s="2" t="s">
        <v>30</v>
      </c>
      <c r="B22" s="3" t="s">
        <v>31</v>
      </c>
      <c r="C22" s="2" t="s">
        <v>26</v>
      </c>
      <c r="D22" s="40">
        <f>+(O4*Q4*R4)</f>
        <v>9.9</v>
      </c>
      <c r="E22" s="66">
        <f>+APUS!F542</f>
        <v>0</v>
      </c>
      <c r="F22" s="24">
        <f t="shared" si="2"/>
        <v>0</v>
      </c>
      <c r="G22" s="16"/>
      <c r="H22" s="11"/>
      <c r="I22" s="11"/>
      <c r="J22" s="11"/>
      <c r="K22" s="11"/>
      <c r="L22" s="11"/>
      <c r="M22" s="11"/>
      <c r="N22" s="11"/>
      <c r="O22" s="11"/>
      <c r="P22" s="11"/>
      <c r="Q22" s="11"/>
    </row>
    <row r="23" spans="1:17">
      <c r="A23" s="2" t="s">
        <v>32</v>
      </c>
      <c r="B23" s="5" t="str">
        <f>+APUS!C550</f>
        <v>Sub-base granular</v>
      </c>
      <c r="C23" s="2" t="s">
        <v>26</v>
      </c>
      <c r="D23" s="40">
        <f>(K4*L4*N4)</f>
        <v>122.5125</v>
      </c>
      <c r="E23" s="66">
        <f>+APUS!F550</f>
        <v>0</v>
      </c>
      <c r="F23" s="24">
        <f t="shared" si="2"/>
        <v>0</v>
      </c>
      <c r="G23" s="16"/>
      <c r="H23" s="11"/>
      <c r="I23" s="11"/>
      <c r="J23" s="11"/>
      <c r="K23" s="11"/>
      <c r="L23" s="11"/>
      <c r="M23" s="11"/>
      <c r="N23" s="11"/>
      <c r="O23" s="11"/>
      <c r="P23" s="11"/>
      <c r="Q23" s="11"/>
    </row>
    <row r="24" spans="1:17">
      <c r="A24" s="2" t="s">
        <v>139</v>
      </c>
      <c r="B24" s="75" t="e">
        <f>+APUS!#REF!</f>
        <v>#REF!</v>
      </c>
      <c r="C24" s="28" t="s">
        <v>26</v>
      </c>
      <c r="D24" s="40">
        <f>(K4*L4*M4)</f>
        <v>73.507499999999993</v>
      </c>
      <c r="E24" s="66" t="e">
        <f>+APUS!#REF!</f>
        <v>#REF!</v>
      </c>
      <c r="F24" s="24" t="e">
        <f t="shared" si="2"/>
        <v>#REF!</v>
      </c>
      <c r="G24" s="16"/>
      <c r="H24" s="11"/>
      <c r="I24" s="11"/>
      <c r="J24" s="11"/>
      <c r="K24" s="11"/>
      <c r="L24" s="11"/>
      <c r="M24" s="11"/>
      <c r="N24" s="11"/>
      <c r="O24" s="11"/>
      <c r="P24" s="11"/>
      <c r="Q24" s="11"/>
    </row>
    <row r="25" spans="1:17">
      <c r="A25" s="2" t="s">
        <v>34</v>
      </c>
      <c r="B25" s="3" t="s">
        <v>35</v>
      </c>
      <c r="C25" s="2" t="s">
        <v>36</v>
      </c>
      <c r="D25" s="40">
        <f>+D22*21</f>
        <v>207.9</v>
      </c>
      <c r="E25" s="66">
        <f>+APUS!F600</f>
        <v>0</v>
      </c>
      <c r="F25" s="24">
        <f t="shared" si="2"/>
        <v>0</v>
      </c>
      <c r="G25" s="16"/>
      <c r="H25" s="11"/>
      <c r="I25" s="11"/>
      <c r="J25" s="11"/>
      <c r="K25" s="11"/>
      <c r="L25" s="11"/>
      <c r="M25" s="11"/>
      <c r="N25" s="11"/>
      <c r="O25" s="11"/>
      <c r="P25" s="11"/>
      <c r="Q25" s="11"/>
    </row>
    <row r="26" spans="1:17">
      <c r="A26" s="2" t="s">
        <v>472</v>
      </c>
      <c r="B26" s="3" t="s">
        <v>37</v>
      </c>
      <c r="C26" s="2" t="s">
        <v>26</v>
      </c>
      <c r="D26" s="40">
        <f>+(I9*J9*0.1)+(I10*J10*0.1)</f>
        <v>6.9300000000000006</v>
      </c>
      <c r="E26" s="66">
        <f>+APUS!F603</f>
        <v>0</v>
      </c>
      <c r="F26" s="24">
        <f t="shared" si="2"/>
        <v>0</v>
      </c>
      <c r="G26" s="16"/>
      <c r="H26" s="11"/>
      <c r="I26" s="11"/>
      <c r="J26" s="11"/>
      <c r="K26" s="11"/>
      <c r="L26" s="11"/>
      <c r="M26" s="11"/>
      <c r="N26" s="11"/>
      <c r="O26" s="11"/>
      <c r="P26" s="11"/>
      <c r="Q26" s="11"/>
    </row>
    <row r="27" spans="1:17">
      <c r="A27" s="46">
        <v>5</v>
      </c>
      <c r="B27" s="1407" t="s">
        <v>38</v>
      </c>
      <c r="C27" s="1407"/>
      <c r="D27" s="1407"/>
      <c r="E27" s="1407"/>
      <c r="F27" s="1407"/>
      <c r="G27" s="16"/>
      <c r="H27" s="11"/>
      <c r="I27" s="11"/>
      <c r="J27" s="11"/>
      <c r="K27" s="11"/>
      <c r="L27" s="11"/>
      <c r="M27" s="11"/>
      <c r="N27" s="11"/>
      <c r="O27" s="11"/>
      <c r="P27" s="11"/>
      <c r="Q27" s="11"/>
    </row>
    <row r="28" spans="1:17" ht="25">
      <c r="A28" s="2" t="s">
        <v>39</v>
      </c>
      <c r="B28" s="3" t="s">
        <v>40</v>
      </c>
      <c r="C28" s="2" t="s">
        <v>13</v>
      </c>
      <c r="D28" s="40">
        <f>+(U4)*6</f>
        <v>78</v>
      </c>
      <c r="E28" s="66" t="e">
        <f>+APUS!#REF!</f>
        <v>#REF!</v>
      </c>
      <c r="F28" s="24" t="e">
        <f t="shared" ref="F28:F36" si="3">D28*E28</f>
        <v>#REF!</v>
      </c>
      <c r="G28" s="228"/>
      <c r="H28" s="11"/>
      <c r="I28" s="11"/>
      <c r="J28" s="11"/>
      <c r="K28" s="11"/>
      <c r="L28" s="11"/>
      <c r="M28" s="11"/>
      <c r="N28" s="11"/>
      <c r="O28" s="11"/>
      <c r="P28" s="11"/>
      <c r="Q28" s="11"/>
    </row>
    <row r="29" spans="1:17" ht="25">
      <c r="A29" s="2" t="s">
        <v>41</v>
      </c>
      <c r="B29" s="3" t="s">
        <v>42</v>
      </c>
      <c r="C29" s="2" t="s">
        <v>13</v>
      </c>
      <c r="D29" s="40">
        <f>+I9+6</f>
        <v>55.5</v>
      </c>
      <c r="E29" s="66">
        <f>+APUS!F731</f>
        <v>0</v>
      </c>
      <c r="F29" s="24">
        <f t="shared" si="3"/>
        <v>0</v>
      </c>
      <c r="G29" s="228"/>
      <c r="H29" s="11"/>
      <c r="I29" s="11"/>
      <c r="J29" s="11"/>
      <c r="K29" s="11"/>
      <c r="L29" s="11"/>
      <c r="M29" s="11"/>
      <c r="N29" s="11"/>
      <c r="O29" s="11"/>
      <c r="P29" s="11"/>
      <c r="Q29" s="11"/>
    </row>
    <row r="30" spans="1:17">
      <c r="A30" s="2" t="s">
        <v>140</v>
      </c>
      <c r="B30" s="3" t="s">
        <v>43</v>
      </c>
      <c r="C30" s="2" t="s">
        <v>3</v>
      </c>
      <c r="D30" s="40">
        <f>U4</f>
        <v>13</v>
      </c>
      <c r="E30" s="66">
        <f>+APUS!F737</f>
        <v>0</v>
      </c>
      <c r="F30" s="24">
        <f t="shared" si="3"/>
        <v>0</v>
      </c>
      <c r="G30" s="228"/>
      <c r="H30" s="11"/>
      <c r="I30" s="11"/>
      <c r="J30" s="11"/>
      <c r="K30" s="11"/>
      <c r="L30" s="11"/>
      <c r="M30" s="11"/>
      <c r="N30" s="11"/>
      <c r="O30" s="11"/>
      <c r="P30" s="11"/>
      <c r="Q30" s="11"/>
    </row>
    <row r="31" spans="1:17" ht="25.5" customHeight="1">
      <c r="A31" s="2" t="s">
        <v>44</v>
      </c>
      <c r="B31" s="3" t="s">
        <v>45</v>
      </c>
      <c r="C31" s="2" t="s">
        <v>3</v>
      </c>
      <c r="D31" s="40">
        <f>V4</f>
        <v>1</v>
      </c>
      <c r="E31" s="66">
        <f>+APUS!F742</f>
        <v>0</v>
      </c>
      <c r="F31" s="24">
        <f t="shared" si="3"/>
        <v>0</v>
      </c>
      <c r="G31" s="228"/>
      <c r="H31" s="11"/>
      <c r="I31" s="11"/>
      <c r="J31" s="11"/>
      <c r="K31" s="11"/>
      <c r="L31" s="11"/>
      <c r="M31" s="11"/>
      <c r="N31" s="11"/>
      <c r="O31" s="11"/>
      <c r="P31" s="11"/>
      <c r="Q31" s="11"/>
    </row>
    <row r="32" spans="1:17" ht="25.5" customHeight="1">
      <c r="A32" s="2" t="s">
        <v>46</v>
      </c>
      <c r="B32" s="3" t="s">
        <v>47</v>
      </c>
      <c r="C32" s="2" t="s">
        <v>13</v>
      </c>
      <c r="D32" s="40">
        <f>+D17</f>
        <v>3</v>
      </c>
      <c r="E32" s="66" t="e">
        <f>+APUS!#REF!</f>
        <v>#REF!</v>
      </c>
      <c r="F32" s="24" t="e">
        <f t="shared" si="3"/>
        <v>#REF!</v>
      </c>
      <c r="G32" s="228"/>
      <c r="H32" s="11"/>
      <c r="I32" s="11"/>
      <c r="J32" s="11"/>
      <c r="K32" s="11"/>
      <c r="L32" s="11"/>
      <c r="M32" s="11"/>
      <c r="N32" s="11"/>
      <c r="O32" s="11"/>
      <c r="P32" s="11"/>
      <c r="Q32" s="11"/>
    </row>
    <row r="33" spans="1:17" ht="29.25" customHeight="1">
      <c r="A33" s="2" t="s">
        <v>48</v>
      </c>
      <c r="B33" s="3" t="s">
        <v>49</v>
      </c>
      <c r="C33" s="2" t="s">
        <v>3</v>
      </c>
      <c r="D33" s="40">
        <f>+D31</f>
        <v>1</v>
      </c>
      <c r="E33" s="66" t="e">
        <f>+APUS!#REF!</f>
        <v>#REF!</v>
      </c>
      <c r="F33" s="24" t="e">
        <f t="shared" si="3"/>
        <v>#REF!</v>
      </c>
      <c r="G33" s="16"/>
      <c r="H33" s="11"/>
      <c r="I33" s="11"/>
      <c r="J33" s="11"/>
      <c r="K33" s="11"/>
      <c r="L33" s="11"/>
      <c r="M33" s="11"/>
      <c r="N33" s="11"/>
      <c r="O33" s="11"/>
      <c r="P33" s="11"/>
      <c r="Q33" s="11"/>
    </row>
    <row r="34" spans="1:17">
      <c r="A34" s="2" t="s">
        <v>50</v>
      </c>
      <c r="B34" s="5" t="e">
        <f>+APUS!#REF!</f>
        <v>#REF!</v>
      </c>
      <c r="C34" s="2" t="s">
        <v>13</v>
      </c>
      <c r="D34" s="40">
        <f>+D28+D29</f>
        <v>133.5</v>
      </c>
      <c r="E34" s="66" t="e">
        <f>+APUS!#REF!</f>
        <v>#REF!</v>
      </c>
      <c r="F34" s="24" t="e">
        <f t="shared" si="3"/>
        <v>#REF!</v>
      </c>
      <c r="G34" s="16"/>
      <c r="H34" s="11"/>
      <c r="I34" s="11"/>
      <c r="J34" s="11"/>
      <c r="K34" s="11"/>
      <c r="L34" s="11"/>
      <c r="M34" s="11"/>
      <c r="N34" s="11"/>
      <c r="O34" s="11"/>
      <c r="P34" s="11"/>
      <c r="Q34" s="11"/>
    </row>
    <row r="35" spans="1:17">
      <c r="A35" s="2" t="s">
        <v>52</v>
      </c>
      <c r="B35" s="5" t="s">
        <v>53</v>
      </c>
      <c r="C35" s="2" t="s">
        <v>3</v>
      </c>
      <c r="D35" s="40">
        <f>+D31</f>
        <v>1</v>
      </c>
      <c r="E35" s="66" t="e">
        <f>+APUS!#REF!</f>
        <v>#REF!</v>
      </c>
      <c r="F35" s="24" t="e">
        <f t="shared" si="3"/>
        <v>#REF!</v>
      </c>
      <c r="G35" s="16"/>
      <c r="H35" s="20"/>
      <c r="I35" s="11"/>
      <c r="J35" s="11"/>
      <c r="K35" s="11"/>
      <c r="L35" s="11"/>
      <c r="M35" s="11"/>
      <c r="N35" s="11"/>
      <c r="O35" s="11"/>
      <c r="P35" s="11"/>
      <c r="Q35" s="11"/>
    </row>
    <row r="36" spans="1:17">
      <c r="A36" s="2" t="s">
        <v>54</v>
      </c>
      <c r="B36" s="3" t="s">
        <v>55</v>
      </c>
      <c r="C36" s="2" t="s">
        <v>13</v>
      </c>
      <c r="D36" s="40">
        <f>+D34</f>
        <v>133.5</v>
      </c>
      <c r="E36" s="66" t="e">
        <f>+APUS!#REF!</f>
        <v>#REF!</v>
      </c>
      <c r="F36" s="24" t="e">
        <f t="shared" si="3"/>
        <v>#REF!</v>
      </c>
      <c r="G36" s="16"/>
      <c r="H36" s="20"/>
      <c r="I36" s="11"/>
      <c r="J36" s="11"/>
      <c r="K36" s="11"/>
      <c r="L36" s="11"/>
      <c r="M36" s="11"/>
      <c r="N36" s="11"/>
      <c r="O36" s="11"/>
    </row>
    <row r="37" spans="1:17">
      <c r="A37" s="46">
        <v>6</v>
      </c>
      <c r="B37" s="1406" t="s">
        <v>56</v>
      </c>
      <c r="C37" s="1406"/>
      <c r="D37" s="1406"/>
      <c r="E37" s="1406"/>
      <c r="F37" s="1406"/>
      <c r="G37" s="16"/>
    </row>
    <row r="38" spans="1:17" ht="25">
      <c r="A38" s="2" t="s">
        <v>57</v>
      </c>
      <c r="B38" s="3" t="s">
        <v>58</v>
      </c>
      <c r="C38" s="2" t="s">
        <v>3</v>
      </c>
      <c r="D38" s="40">
        <f>U4</f>
        <v>13</v>
      </c>
      <c r="E38" s="66">
        <f>+APUS!F1143</f>
        <v>0</v>
      </c>
      <c r="F38" s="24">
        <f>D38*E38</f>
        <v>0</v>
      </c>
      <c r="G38" s="9"/>
    </row>
    <row r="39" spans="1:17" ht="25">
      <c r="A39" s="2" t="s">
        <v>59</v>
      </c>
      <c r="B39" s="3" t="s">
        <v>88</v>
      </c>
      <c r="C39" s="2" t="s">
        <v>3</v>
      </c>
      <c r="D39" s="40">
        <f>4*1</f>
        <v>4</v>
      </c>
      <c r="E39" s="66">
        <f>+APUS!F1155</f>
        <v>0</v>
      </c>
      <c r="F39" s="24">
        <f>D39*E39</f>
        <v>0</v>
      </c>
      <c r="G39" s="16"/>
    </row>
    <row r="40" spans="1:17">
      <c r="A40" s="46">
        <v>7</v>
      </c>
      <c r="B40" s="1406" t="s">
        <v>60</v>
      </c>
      <c r="C40" s="1406"/>
      <c r="D40" s="1406"/>
      <c r="E40" s="1406"/>
      <c r="F40" s="1406"/>
      <c r="G40" s="16"/>
    </row>
    <row r="41" spans="1:17">
      <c r="A41" s="2" t="s">
        <v>61</v>
      </c>
      <c r="B41" s="3" t="s">
        <v>62</v>
      </c>
      <c r="C41" s="2" t="s">
        <v>63</v>
      </c>
      <c r="D41" s="50">
        <f>750*D31</f>
        <v>750</v>
      </c>
      <c r="E41" s="66">
        <f>+APUS!F1235</f>
        <v>0</v>
      </c>
      <c r="F41" s="24">
        <f>D41*E41</f>
        <v>0</v>
      </c>
      <c r="G41" s="9"/>
    </row>
    <row r="42" spans="1:17">
      <c r="A42" s="46">
        <v>8</v>
      </c>
      <c r="B42" s="1406" t="s">
        <v>64</v>
      </c>
      <c r="C42" s="1406"/>
      <c r="D42" s="1406"/>
      <c r="E42" s="1406"/>
      <c r="F42" s="1406"/>
      <c r="G42" s="16"/>
    </row>
    <row r="43" spans="1:17">
      <c r="A43" s="2" t="s">
        <v>65</v>
      </c>
      <c r="B43" s="5" t="s">
        <v>66</v>
      </c>
      <c r="C43" s="2" t="s">
        <v>3</v>
      </c>
      <c r="D43" s="40">
        <f>+D38</f>
        <v>13</v>
      </c>
      <c r="E43" s="66">
        <f>+APUS!F1243</f>
        <v>0</v>
      </c>
      <c r="F43" s="24">
        <f>D43*E43</f>
        <v>0</v>
      </c>
      <c r="G43" s="9"/>
    </row>
    <row r="44" spans="1:17">
      <c r="A44" s="2" t="s">
        <v>90</v>
      </c>
      <c r="B44" s="5" t="str">
        <f>+APUS!C1254</f>
        <v>Tubería PVC unión platino de 3"</v>
      </c>
      <c r="C44" s="2" t="s">
        <v>13</v>
      </c>
      <c r="D44" s="40">
        <f>+I10</f>
        <v>99</v>
      </c>
      <c r="E44" s="66">
        <f>+APUS!F1254</f>
        <v>0</v>
      </c>
      <c r="F44" s="24">
        <f>D44*E44</f>
        <v>0</v>
      </c>
      <c r="G44" s="16"/>
    </row>
    <row r="45" spans="1:17">
      <c r="A45" s="2" t="s">
        <v>141</v>
      </c>
      <c r="B45" s="25" t="s">
        <v>94</v>
      </c>
      <c r="C45" s="2" t="s">
        <v>93</v>
      </c>
      <c r="D45" s="40">
        <f>6*1</f>
        <v>6</v>
      </c>
      <c r="E45" s="66" t="e">
        <f>+APUS!#REF!</f>
        <v>#REF!</v>
      </c>
      <c r="F45" s="24" t="e">
        <f>E45*D45</f>
        <v>#REF!</v>
      </c>
      <c r="G45" s="16"/>
    </row>
    <row r="46" spans="1:17" ht="25">
      <c r="A46" s="28" t="s">
        <v>68</v>
      </c>
      <c r="B46" s="6" t="s">
        <v>69</v>
      </c>
      <c r="C46" s="28" t="s">
        <v>3</v>
      </c>
      <c r="D46" s="40">
        <f>+D43</f>
        <v>13</v>
      </c>
      <c r="E46" s="66">
        <f>+APUS!F1267</f>
        <v>0</v>
      </c>
      <c r="F46" s="24">
        <f>D46*E46</f>
        <v>0</v>
      </c>
      <c r="G46" s="16"/>
    </row>
    <row r="47" spans="1:17" ht="25">
      <c r="A47" s="206" t="s">
        <v>142</v>
      </c>
      <c r="B47" s="207" t="s">
        <v>89</v>
      </c>
      <c r="C47" s="206" t="s">
        <v>85</v>
      </c>
      <c r="D47" s="226">
        <v>1</v>
      </c>
      <c r="E47" s="208">
        <f>+APUS!F1272</f>
        <v>0</v>
      </c>
      <c r="F47" s="209">
        <f>D47*E47</f>
        <v>0</v>
      </c>
      <c r="G47" s="16"/>
    </row>
    <row r="48" spans="1:17">
      <c r="A48" s="46">
        <v>9</v>
      </c>
      <c r="B48" s="1406" t="s">
        <v>73</v>
      </c>
      <c r="C48" s="1406"/>
      <c r="D48" s="1406"/>
      <c r="E48" s="1406"/>
      <c r="F48" s="1406"/>
      <c r="G48" s="16"/>
    </row>
    <row r="49" spans="1:8" ht="31.5" customHeight="1">
      <c r="A49" s="2" t="s">
        <v>71</v>
      </c>
      <c r="B49" s="26" t="s">
        <v>91</v>
      </c>
      <c r="C49" s="2" t="s">
        <v>8</v>
      </c>
      <c r="D49" s="40">
        <f>+(K4*L4)</f>
        <v>490.05</v>
      </c>
      <c r="E49" s="66">
        <f>+APUS!F1291</f>
        <v>0</v>
      </c>
      <c r="F49" s="24">
        <f>D49*E49</f>
        <v>0</v>
      </c>
      <c r="G49" s="9"/>
    </row>
    <row r="50" spans="1:8">
      <c r="A50" s="46">
        <v>10</v>
      </c>
      <c r="B50" s="1406" t="s">
        <v>76</v>
      </c>
      <c r="C50" s="1406"/>
      <c r="D50" s="1406"/>
      <c r="E50" s="1406"/>
      <c r="F50" s="1406"/>
      <c r="G50" s="16"/>
    </row>
    <row r="51" spans="1:8">
      <c r="A51" s="2" t="s">
        <v>74</v>
      </c>
      <c r="B51" s="75" t="str">
        <f>+APUS!C1308</f>
        <v>Anden en concreto de 20,7 Mpa (3000 PSI) e = 0,10 m</v>
      </c>
      <c r="C51" s="2" t="s">
        <v>8</v>
      </c>
      <c r="D51" s="40">
        <f>(O4*Q4)</f>
        <v>99</v>
      </c>
      <c r="E51" s="66">
        <f>+APUS!F1308</f>
        <v>0</v>
      </c>
      <c r="F51" s="24">
        <f>D51*E51</f>
        <v>0</v>
      </c>
      <c r="G51" s="9"/>
    </row>
    <row r="52" spans="1:8" ht="25">
      <c r="A52" s="2" t="s">
        <v>166</v>
      </c>
      <c r="B52" s="3" t="s">
        <v>79</v>
      </c>
      <c r="C52" s="2" t="s">
        <v>13</v>
      </c>
      <c r="D52" s="40">
        <f>+D15</f>
        <v>99</v>
      </c>
      <c r="E52" s="66">
        <f>+APUS!F1318</f>
        <v>0</v>
      </c>
      <c r="F52" s="24">
        <f>D52*E52</f>
        <v>0</v>
      </c>
      <c r="G52" s="16"/>
      <c r="H52" s="42"/>
    </row>
    <row r="53" spans="1:8" ht="18" customHeight="1">
      <c r="A53" s="46">
        <v>11</v>
      </c>
      <c r="B53" s="1407" t="s">
        <v>80</v>
      </c>
      <c r="C53" s="1407"/>
      <c r="D53" s="1407"/>
      <c r="E53" s="1407"/>
      <c r="F53" s="1407"/>
      <c r="G53" s="16"/>
    </row>
    <row r="54" spans="1:8" ht="25">
      <c r="A54" s="2" t="s">
        <v>77</v>
      </c>
      <c r="B54" s="26" t="str">
        <f>+APUS!C1348</f>
        <v>Señal vertical de transito tipo SP, SR de 75 x 75 con lámina retroreflectiva tipo diamante</v>
      </c>
      <c r="C54" s="2" t="s">
        <v>3</v>
      </c>
      <c r="D54" s="40">
        <f>3*1</f>
        <v>3</v>
      </c>
      <c r="E54" s="66">
        <f>+APUS!F1348</f>
        <v>0</v>
      </c>
      <c r="F54" s="24">
        <f>D54*E54</f>
        <v>0</v>
      </c>
      <c r="G54" s="10"/>
    </row>
    <row r="55" spans="1:8">
      <c r="A55" s="2" t="s">
        <v>78</v>
      </c>
      <c r="B55" s="3" t="s">
        <v>82</v>
      </c>
      <c r="C55" s="2" t="s">
        <v>3</v>
      </c>
      <c r="D55" s="40">
        <f>2*1</f>
        <v>2</v>
      </c>
      <c r="E55" s="66">
        <f>+APUS!F1356</f>
        <v>0</v>
      </c>
      <c r="F55" s="24">
        <f>D55*E55</f>
        <v>0</v>
      </c>
      <c r="G55" s="16"/>
    </row>
    <row r="56" spans="1:8">
      <c r="A56" s="2" t="s">
        <v>480</v>
      </c>
      <c r="B56" s="5" t="str">
        <f>+APUS!C1361</f>
        <v>Líneas de demarcación vial pintura en frío</v>
      </c>
      <c r="C56" s="2" t="s">
        <v>13</v>
      </c>
      <c r="D56" s="40">
        <f>+K4*3</f>
        <v>148.5</v>
      </c>
      <c r="E56" s="66">
        <f>+APUS!F1361</f>
        <v>0</v>
      </c>
      <c r="F56" s="24">
        <f>D56*E56</f>
        <v>0</v>
      </c>
      <c r="G56" s="16"/>
    </row>
    <row r="57" spans="1:8">
      <c r="A57" s="45"/>
      <c r="B57" s="1403" t="s">
        <v>132</v>
      </c>
      <c r="C57" s="1404"/>
      <c r="D57" s="1404"/>
      <c r="E57" s="1405"/>
      <c r="F57" s="47" t="e">
        <f>SUM(F6:F56)</f>
        <v>#REF!</v>
      </c>
      <c r="G57" s="16"/>
    </row>
    <row r="58" spans="1:8">
      <c r="A58" s="2"/>
      <c r="B58" s="1402" t="s">
        <v>180</v>
      </c>
      <c r="C58" s="1402"/>
      <c r="D58" s="1402"/>
      <c r="E58" s="43">
        <v>0.27500000000000002</v>
      </c>
      <c r="F58" s="24" t="e">
        <f>F57*E58</f>
        <v>#REF!</v>
      </c>
      <c r="G58" s="16"/>
    </row>
    <row r="59" spans="1:8" ht="21.75" customHeight="1">
      <c r="A59" s="2"/>
      <c r="B59" s="1402" t="s">
        <v>87</v>
      </c>
      <c r="C59" s="1402"/>
      <c r="D59" s="1402"/>
      <c r="E59" s="44">
        <v>0.05</v>
      </c>
      <c r="F59" s="24" t="e">
        <f>F57*E59</f>
        <v>#REF!</v>
      </c>
      <c r="G59" s="16"/>
    </row>
    <row r="60" spans="1:8" ht="21.75" customHeight="1">
      <c r="A60" s="45"/>
      <c r="B60" s="1403" t="s">
        <v>108</v>
      </c>
      <c r="C60" s="1404"/>
      <c r="D60" s="1404"/>
      <c r="E60" s="1405"/>
      <c r="F60" s="47" t="e">
        <f>SUM(F57:F59)</f>
        <v>#REF!</v>
      </c>
      <c r="G60" s="16"/>
    </row>
    <row r="61" spans="1:8" ht="21.75" customHeight="1">
      <c r="G61" s="16"/>
    </row>
    <row r="62" spans="1:8" ht="21.75" customHeight="1">
      <c r="A62" s="1400" t="s">
        <v>107</v>
      </c>
      <c r="B62" s="1400"/>
      <c r="C62" s="1400"/>
      <c r="D62" s="1400"/>
      <c r="E62" s="48">
        <v>0.08</v>
      </c>
      <c r="F62" s="49" t="e">
        <f>F60*E62</f>
        <v>#REF!</v>
      </c>
    </row>
    <row r="63" spans="1:8" ht="15.75" customHeight="1"/>
    <row r="64" spans="1:8" ht="17.5" customHeight="1">
      <c r="A64" s="1401" t="s">
        <v>109</v>
      </c>
      <c r="B64" s="1401"/>
      <c r="C64" s="1401"/>
      <c r="D64" s="1401"/>
      <c r="E64" s="1401"/>
      <c r="F64" s="41" t="e">
        <f>F60+F62</f>
        <v>#REF!</v>
      </c>
    </row>
    <row r="65" spans="1:2" ht="14.25" customHeight="1"/>
    <row r="66" spans="1:2" ht="17.5" customHeight="1"/>
    <row r="68" spans="1:2" ht="14.5">
      <c r="A68" s="21" t="s">
        <v>112</v>
      </c>
      <c r="B68" s="21" t="s">
        <v>111</v>
      </c>
    </row>
    <row r="69" spans="1:2" ht="14.5">
      <c r="B69" s="21" t="s">
        <v>110</v>
      </c>
    </row>
  </sheetData>
  <mergeCells count="26">
    <mergeCell ref="B27:F27"/>
    <mergeCell ref="A1:F2"/>
    <mergeCell ref="H1:S1"/>
    <mergeCell ref="H2:J3"/>
    <mergeCell ref="K2:N2"/>
    <mergeCell ref="O2:R2"/>
    <mergeCell ref="S2:S3"/>
    <mergeCell ref="A3:F4"/>
    <mergeCell ref="H4:J4"/>
    <mergeCell ref="B6:F6"/>
    <mergeCell ref="H7:L7"/>
    <mergeCell ref="B12:F12"/>
    <mergeCell ref="B18:F18"/>
    <mergeCell ref="B20:F20"/>
    <mergeCell ref="A64:E64"/>
    <mergeCell ref="B37:F37"/>
    <mergeCell ref="B40:F40"/>
    <mergeCell ref="B42:F42"/>
    <mergeCell ref="B48:F48"/>
    <mergeCell ref="B50:F50"/>
    <mergeCell ref="B53:F53"/>
    <mergeCell ref="B57:E57"/>
    <mergeCell ref="B58:D58"/>
    <mergeCell ref="B59:D59"/>
    <mergeCell ref="B60:E60"/>
    <mergeCell ref="A62:D62"/>
  </mergeCells>
  <pageMargins left="0.70866141732283472" right="0.70866141732283472" top="0.74803149606299213" bottom="0.74803149606299213" header="0.31496062992125984" footer="0.31496062992125984"/>
  <pageSetup scale="7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V84"/>
  <sheetViews>
    <sheetView topLeftCell="C52" zoomScaleNormal="100" workbookViewId="0">
      <selection activeCell="D69" sqref="D69:F69"/>
    </sheetView>
  </sheetViews>
  <sheetFormatPr baseColWidth="10" defaultColWidth="11.54296875" defaultRowHeight="14"/>
  <cols>
    <col min="1" max="1" width="11.54296875" style="11"/>
    <col min="2" max="2" width="53.26953125" style="11" customWidth="1"/>
    <col min="3" max="4" width="11.54296875" style="11"/>
    <col min="5" max="5" width="14.26953125" style="19" customWidth="1"/>
    <col min="6" max="6" width="20.453125" style="20" customWidth="1"/>
    <col min="7" max="7" width="11.26953125" style="11" customWidth="1"/>
    <col min="8" max="8" width="18.54296875" style="12" bestFit="1" customWidth="1"/>
    <col min="9" max="9" width="9.453125" style="12" customWidth="1"/>
    <col min="10" max="10" width="9" style="12" customWidth="1"/>
    <col min="11" max="11" width="11.26953125" style="12" customWidth="1"/>
    <col min="12" max="12" width="12.81640625" style="12" customWidth="1"/>
    <col min="13" max="13" width="13.7265625" style="12" customWidth="1"/>
    <col min="14" max="14" width="14.26953125" style="20" customWidth="1"/>
    <col min="15" max="15" width="9.54296875" style="20" customWidth="1"/>
    <col min="16" max="16" width="12.1796875" style="20" customWidth="1"/>
    <col min="17" max="17" width="13" style="20" customWidth="1"/>
    <col min="18" max="16384" width="11.54296875" style="11"/>
  </cols>
  <sheetData>
    <row r="1" spans="1:22">
      <c r="A1" s="1413" t="s">
        <v>0</v>
      </c>
      <c r="B1" s="1413"/>
      <c r="C1" s="1413"/>
      <c r="D1" s="1413"/>
      <c r="E1" s="1413"/>
      <c r="F1" s="1413"/>
      <c r="G1" s="8"/>
      <c r="H1" s="1419" t="s">
        <v>477</v>
      </c>
      <c r="I1" s="1419"/>
      <c r="J1" s="1419"/>
      <c r="K1" s="1419"/>
      <c r="L1" s="1419"/>
      <c r="M1" s="1419"/>
      <c r="N1" s="1419"/>
      <c r="O1" s="1419"/>
      <c r="P1" s="1419"/>
      <c r="Q1" s="1419"/>
      <c r="R1" s="1419"/>
      <c r="S1" s="1419"/>
    </row>
    <row r="2" spans="1:22">
      <c r="A2" s="1413"/>
      <c r="B2" s="1413"/>
      <c r="C2" s="1413"/>
      <c r="D2" s="1413"/>
      <c r="E2" s="1413"/>
      <c r="F2" s="1413"/>
      <c r="G2" s="8"/>
      <c r="H2" s="1423" t="s">
        <v>121</v>
      </c>
      <c r="I2" s="1424"/>
      <c r="J2" s="1425"/>
      <c r="K2" s="1429" t="s">
        <v>123</v>
      </c>
      <c r="L2" s="1430"/>
      <c r="M2" s="1430"/>
      <c r="N2" s="1431"/>
      <c r="O2" s="1420" t="s">
        <v>99</v>
      </c>
      <c r="P2" s="1421"/>
      <c r="Q2" s="1421"/>
      <c r="R2" s="1422"/>
      <c r="S2" s="1432" t="s">
        <v>130</v>
      </c>
    </row>
    <row r="3" spans="1:22" ht="14.5" customHeight="1">
      <c r="A3" s="1414" t="s">
        <v>565</v>
      </c>
      <c r="B3" s="1414"/>
      <c r="C3" s="1414"/>
      <c r="D3" s="1414"/>
      <c r="E3" s="1414"/>
      <c r="F3" s="1414"/>
      <c r="G3" s="13"/>
      <c r="H3" s="1426"/>
      <c r="I3" s="1427"/>
      <c r="J3" s="1428"/>
      <c r="K3" s="28" t="s">
        <v>124</v>
      </c>
      <c r="L3" s="28" t="s">
        <v>98</v>
      </c>
      <c r="M3" s="28" t="s">
        <v>467</v>
      </c>
      <c r="N3" s="28" t="s">
        <v>468</v>
      </c>
      <c r="O3" s="28" t="s">
        <v>124</v>
      </c>
      <c r="P3" s="28" t="s">
        <v>478</v>
      </c>
      <c r="Q3" s="28" t="s">
        <v>130</v>
      </c>
      <c r="R3" s="28" t="s">
        <v>473</v>
      </c>
      <c r="S3" s="1433"/>
      <c r="U3" s="30" t="s">
        <v>474</v>
      </c>
      <c r="V3" s="30" t="s">
        <v>475</v>
      </c>
    </row>
    <row r="4" spans="1:22" ht="29.25" customHeight="1">
      <c r="A4" s="1414"/>
      <c r="B4" s="1414"/>
      <c r="C4" s="1414"/>
      <c r="D4" s="1414"/>
      <c r="E4" s="1414"/>
      <c r="F4" s="1414"/>
      <c r="G4" s="13"/>
      <c r="H4" s="1418" t="s">
        <v>523</v>
      </c>
      <c r="I4" s="1418"/>
      <c r="J4" s="1418"/>
      <c r="K4" s="29">
        <v>57</v>
      </c>
      <c r="L4" s="229">
        <v>7</v>
      </c>
      <c r="M4" s="229">
        <v>0.15</v>
      </c>
      <c r="N4" s="229">
        <v>0.25</v>
      </c>
      <c r="O4" s="29">
        <f>+K4</f>
        <v>57</v>
      </c>
      <c r="P4" s="229">
        <v>2</v>
      </c>
      <c r="Q4" s="229">
        <f>+P4+P4</f>
        <v>4</v>
      </c>
      <c r="R4" s="229">
        <v>0.1</v>
      </c>
      <c r="S4" s="39">
        <f>+L4+Q4</f>
        <v>11</v>
      </c>
      <c r="U4" s="28">
        <v>15</v>
      </c>
      <c r="V4" s="28">
        <v>3</v>
      </c>
    </row>
    <row r="5" spans="1:22" ht="30.65" customHeight="1">
      <c r="A5" s="22" t="s">
        <v>1</v>
      </c>
      <c r="B5" s="22" t="s">
        <v>2</v>
      </c>
      <c r="C5" s="22" t="s">
        <v>3</v>
      </c>
      <c r="D5" s="22" t="s">
        <v>4</v>
      </c>
      <c r="E5" s="1" t="s">
        <v>105</v>
      </c>
      <c r="F5" s="23" t="s">
        <v>104</v>
      </c>
      <c r="G5" s="15"/>
      <c r="H5" s="11"/>
      <c r="I5" s="11"/>
      <c r="J5" s="11"/>
      <c r="K5" s="11"/>
      <c r="L5" s="11"/>
      <c r="M5" s="11"/>
      <c r="N5" s="11"/>
      <c r="O5" s="11"/>
      <c r="P5" s="11"/>
      <c r="Q5" s="11"/>
    </row>
    <row r="6" spans="1:22">
      <c r="A6" s="46">
        <v>1</v>
      </c>
      <c r="B6" s="1406" t="s">
        <v>5</v>
      </c>
      <c r="C6" s="1406"/>
      <c r="D6" s="1406"/>
      <c r="E6" s="1406"/>
      <c r="F6" s="1406"/>
      <c r="G6" s="9"/>
      <c r="H6" s="11"/>
      <c r="I6" s="11"/>
      <c r="J6" s="11"/>
      <c r="K6" s="11"/>
      <c r="L6" s="11"/>
      <c r="M6" s="11"/>
      <c r="N6" s="11"/>
      <c r="O6" s="11"/>
      <c r="P6" s="11"/>
      <c r="Q6" s="11"/>
    </row>
    <row r="7" spans="1:22" ht="29.25" customHeight="1">
      <c r="A7" s="2" t="s">
        <v>6</v>
      </c>
      <c r="B7" s="5" t="str">
        <f>+APUS!C82</f>
        <v>Localización y replanteo para pavimentación de vías (3 líneas, 3 instancias)</v>
      </c>
      <c r="C7" s="2" t="s">
        <v>8</v>
      </c>
      <c r="D7" s="40">
        <f>+(K4*S4)</f>
        <v>627</v>
      </c>
      <c r="E7" s="66">
        <f>APUS!O48</f>
        <v>4323</v>
      </c>
      <c r="F7" s="24">
        <f>D7*E7</f>
        <v>2710521</v>
      </c>
      <c r="G7" s="16"/>
      <c r="H7" s="1415" t="s">
        <v>476</v>
      </c>
      <c r="I7" s="1416"/>
      <c r="J7" s="1416"/>
      <c r="K7" s="1416"/>
      <c r="L7" s="1417"/>
    </row>
    <row r="8" spans="1:22" ht="39.75" customHeight="1">
      <c r="A8" s="2" t="s">
        <v>9</v>
      </c>
      <c r="B8" s="5" t="str">
        <f>+APUS!C90</f>
        <v>Valla de identificación de obra área mayor a 4 m2, colocada en cerchas metálica, incluye mantenimiento durante la construcción</v>
      </c>
      <c r="C8" s="2" t="s">
        <v>8</v>
      </c>
      <c r="D8" s="40">
        <f>8*1</f>
        <v>8</v>
      </c>
      <c r="E8" s="66">
        <f>APUS!O56</f>
        <v>212117</v>
      </c>
      <c r="F8" s="24">
        <f t="shared" ref="F8:F11" si="0">D8*E8</f>
        <v>1696936</v>
      </c>
      <c r="G8" s="16"/>
      <c r="H8" s="27"/>
      <c r="I8" s="32" t="s">
        <v>97</v>
      </c>
      <c r="J8" s="32" t="s">
        <v>98</v>
      </c>
      <c r="K8" s="36" t="s">
        <v>128</v>
      </c>
      <c r="L8" s="36" t="s">
        <v>129</v>
      </c>
    </row>
    <row r="9" spans="1:22">
      <c r="A9" s="2" t="s">
        <v>11</v>
      </c>
      <c r="B9" s="3" t="s">
        <v>12</v>
      </c>
      <c r="C9" s="2" t="s">
        <v>13</v>
      </c>
      <c r="D9" s="40">
        <f>+(K4+L4)*2</f>
        <v>128</v>
      </c>
      <c r="E9" s="66">
        <f>APUS!O63</f>
        <v>7635</v>
      </c>
      <c r="F9" s="24">
        <f t="shared" si="0"/>
        <v>977280</v>
      </c>
      <c r="G9" s="16"/>
      <c r="H9" s="31" t="s">
        <v>127</v>
      </c>
      <c r="I9" s="223">
        <f>K4</f>
        <v>57</v>
      </c>
      <c r="J9" s="224">
        <v>1.2</v>
      </c>
      <c r="K9" s="224">
        <v>2.5</v>
      </c>
      <c r="L9" s="225">
        <v>2</v>
      </c>
    </row>
    <row r="10" spans="1:22">
      <c r="A10" s="2" t="s">
        <v>14</v>
      </c>
      <c r="B10" s="3" t="s">
        <v>18</v>
      </c>
      <c r="C10" s="2" t="s">
        <v>8</v>
      </c>
      <c r="D10" s="40">
        <f>10*1</f>
        <v>10</v>
      </c>
      <c r="E10" s="66">
        <f>APUS!O70</f>
        <v>126325.39</v>
      </c>
      <c r="F10" s="24">
        <f t="shared" si="0"/>
        <v>1263253.8999999999</v>
      </c>
      <c r="G10" s="16"/>
      <c r="H10" s="31" t="s">
        <v>100</v>
      </c>
      <c r="I10" s="223">
        <f>+I9*2</f>
        <v>114</v>
      </c>
      <c r="J10" s="224">
        <v>0.3</v>
      </c>
      <c r="K10" s="224">
        <v>1.2</v>
      </c>
      <c r="L10" s="224">
        <v>1</v>
      </c>
    </row>
    <row r="11" spans="1:22">
      <c r="A11" s="2" t="s">
        <v>17</v>
      </c>
      <c r="B11" s="3" t="s">
        <v>19</v>
      </c>
      <c r="C11" s="2" t="s">
        <v>8</v>
      </c>
      <c r="D11" s="40">
        <f>+(K4*(L4+2))</f>
        <v>513</v>
      </c>
      <c r="E11" s="66">
        <f>APUS!O76</f>
        <v>30988.556000000004</v>
      </c>
      <c r="F11" s="24">
        <f t="shared" si="0"/>
        <v>15897129.228000002</v>
      </c>
      <c r="G11" s="16"/>
      <c r="H11" s="31" t="s">
        <v>101</v>
      </c>
      <c r="I11" s="223">
        <f>+I9</f>
        <v>57</v>
      </c>
      <c r="J11" s="230">
        <f>L4</f>
        <v>7</v>
      </c>
      <c r="K11" s="224">
        <v>0.5</v>
      </c>
      <c r="L11" s="224"/>
    </row>
    <row r="12" spans="1:22">
      <c r="A12" s="46">
        <v>2</v>
      </c>
      <c r="B12" s="1406" t="s">
        <v>20</v>
      </c>
      <c r="C12" s="1406"/>
      <c r="D12" s="1406"/>
      <c r="E12" s="1406"/>
      <c r="F12" s="1406"/>
      <c r="G12" s="16"/>
      <c r="H12" s="31" t="s">
        <v>102</v>
      </c>
      <c r="I12" s="223">
        <f>+I9</f>
        <v>57</v>
      </c>
      <c r="J12" s="230">
        <f>+Q4</f>
        <v>4</v>
      </c>
      <c r="K12" s="224">
        <v>0.2</v>
      </c>
      <c r="L12" s="224"/>
    </row>
    <row r="13" spans="1:22">
      <c r="A13" s="2" t="s">
        <v>134</v>
      </c>
      <c r="B13" s="3" t="s">
        <v>22</v>
      </c>
      <c r="C13" s="2" t="s">
        <v>8</v>
      </c>
      <c r="D13" s="40">
        <f>(O4*Q4)</f>
        <v>228</v>
      </c>
      <c r="E13" s="66">
        <f>APUS!O181</f>
        <v>11907</v>
      </c>
      <c r="F13" s="24">
        <f t="shared" ref="F13:F15" si="1">D13*E13</f>
        <v>2714796</v>
      </c>
      <c r="G13" s="16"/>
      <c r="H13" s="11"/>
      <c r="I13" s="11"/>
      <c r="J13" s="11"/>
      <c r="K13" s="11"/>
      <c r="L13" s="11"/>
      <c r="M13" s="11"/>
      <c r="N13" s="11"/>
      <c r="O13" s="11"/>
      <c r="P13" s="11"/>
      <c r="Q13" s="11"/>
    </row>
    <row r="14" spans="1:22">
      <c r="A14" s="2" t="s">
        <v>136</v>
      </c>
      <c r="B14" s="17" t="s">
        <v>84</v>
      </c>
      <c r="C14" s="2" t="s">
        <v>85</v>
      </c>
      <c r="D14" s="40">
        <f>V4</f>
        <v>3</v>
      </c>
      <c r="E14" s="66">
        <f>APUS!O220</f>
        <v>112875</v>
      </c>
      <c r="F14" s="24">
        <f t="shared" si="1"/>
        <v>338625</v>
      </c>
      <c r="G14" s="16"/>
      <c r="H14" s="11"/>
      <c r="I14" s="11"/>
      <c r="J14" s="11"/>
      <c r="K14" s="11"/>
      <c r="L14" s="11"/>
      <c r="M14" s="11"/>
      <c r="N14" s="11"/>
      <c r="O14" s="11"/>
      <c r="P14" s="11"/>
      <c r="Q14" s="11"/>
    </row>
    <row r="15" spans="1:22" ht="14.25" customHeight="1">
      <c r="A15" s="2" t="s">
        <v>137</v>
      </c>
      <c r="B15" s="17" t="s">
        <v>86</v>
      </c>
      <c r="C15" s="2" t="s">
        <v>75</v>
      </c>
      <c r="D15" s="40">
        <f>+D14*3</f>
        <v>9</v>
      </c>
      <c r="E15" s="66">
        <f>APUS!O225</f>
        <v>0</v>
      </c>
      <c r="F15" s="24">
        <f t="shared" si="1"/>
        <v>0</v>
      </c>
      <c r="G15" s="16"/>
      <c r="H15" s="11"/>
      <c r="I15" s="11"/>
      <c r="J15" s="11"/>
      <c r="K15" s="11"/>
      <c r="L15" s="11"/>
      <c r="M15" s="11"/>
      <c r="N15" s="11"/>
      <c r="O15" s="11"/>
      <c r="P15" s="11"/>
      <c r="Q15" s="11"/>
    </row>
    <row r="16" spans="1:22">
      <c r="A16" s="46">
        <v>3</v>
      </c>
      <c r="B16" s="1406" t="s">
        <v>24</v>
      </c>
      <c r="C16" s="1406"/>
      <c r="D16" s="1406"/>
      <c r="E16" s="1406"/>
      <c r="F16" s="1406"/>
      <c r="G16" s="16"/>
      <c r="H16" s="11"/>
      <c r="I16" s="11"/>
      <c r="J16" s="11"/>
      <c r="K16" s="11"/>
      <c r="L16" s="11"/>
      <c r="M16" s="11"/>
      <c r="N16" s="11"/>
      <c r="O16" s="11"/>
      <c r="P16" s="11"/>
      <c r="Q16" s="11"/>
    </row>
    <row r="17" spans="1:17">
      <c r="A17" s="2">
        <v>3.1</v>
      </c>
      <c r="B17" s="3" t="s">
        <v>25</v>
      </c>
      <c r="C17" s="2" t="s">
        <v>26</v>
      </c>
      <c r="D17" s="40">
        <f>+((I9*J9*K9)+(I10*J10*K10)+(I11*J11*K11)+(I12*J12*K12))*1.3</f>
        <v>594.28200000000004</v>
      </c>
      <c r="E17" s="66">
        <f>APUS!O271</f>
        <v>30216</v>
      </c>
      <c r="F17" s="24">
        <f>D17*E17</f>
        <v>17956824.912</v>
      </c>
      <c r="G17" s="9"/>
      <c r="H17" s="11"/>
      <c r="I17" s="11"/>
      <c r="J17" s="11"/>
      <c r="K17" s="11"/>
      <c r="L17" s="11"/>
      <c r="M17" s="11"/>
      <c r="N17" s="11"/>
      <c r="O17" s="11"/>
      <c r="P17" s="11"/>
      <c r="Q17" s="11"/>
    </row>
    <row r="18" spans="1:17">
      <c r="A18" s="46">
        <v>4</v>
      </c>
      <c r="B18" s="1406" t="s">
        <v>27</v>
      </c>
      <c r="C18" s="1406"/>
      <c r="D18" s="1406"/>
      <c r="E18" s="1406"/>
      <c r="F18" s="1406"/>
      <c r="G18" s="16"/>
      <c r="H18" s="11"/>
      <c r="I18" s="11"/>
      <c r="J18" s="11"/>
      <c r="K18" s="11"/>
      <c r="L18" s="11"/>
      <c r="M18" s="11"/>
      <c r="N18" s="11"/>
      <c r="O18" s="11"/>
      <c r="P18" s="11"/>
      <c r="Q18" s="11"/>
    </row>
    <row r="19" spans="1:17">
      <c r="A19" s="2" t="s">
        <v>28</v>
      </c>
      <c r="B19" s="3" t="s">
        <v>29</v>
      </c>
      <c r="C19" s="2" t="s">
        <v>26</v>
      </c>
      <c r="D19" s="40">
        <f>+(I9*J9*L9)+(I10*J10*L10)</f>
        <v>170.99999999999997</v>
      </c>
      <c r="E19" s="66">
        <f>APUS!O429</f>
        <v>24599</v>
      </c>
      <c r="F19" s="24">
        <f t="shared" ref="F19:F24" si="2">D19*E19</f>
        <v>4206428.9999999991</v>
      </c>
      <c r="G19" s="9"/>
      <c r="H19" s="11"/>
      <c r="I19" s="11"/>
      <c r="J19" s="11"/>
      <c r="K19" s="11"/>
      <c r="L19" s="11"/>
      <c r="M19" s="11"/>
      <c r="N19" s="11"/>
      <c r="O19" s="11"/>
      <c r="P19" s="11"/>
      <c r="Q19" s="11"/>
    </row>
    <row r="20" spans="1:17" ht="16.5" customHeight="1">
      <c r="A20" s="2" t="s">
        <v>30</v>
      </c>
      <c r="B20" s="3" t="s">
        <v>31</v>
      </c>
      <c r="C20" s="2" t="s">
        <v>26</v>
      </c>
      <c r="D20" s="40">
        <f>+(O4*Q4*R4)</f>
        <v>22.8</v>
      </c>
      <c r="E20" s="66">
        <f>APUS!O435</f>
        <v>59079</v>
      </c>
      <c r="F20" s="24">
        <f t="shared" si="2"/>
        <v>1347001.2</v>
      </c>
      <c r="G20" s="16"/>
      <c r="H20" s="11"/>
      <c r="I20" s="11"/>
      <c r="J20" s="11"/>
      <c r="K20" s="11"/>
      <c r="L20" s="11"/>
      <c r="M20" s="11"/>
      <c r="N20" s="11"/>
      <c r="O20" s="11"/>
      <c r="P20" s="11"/>
      <c r="Q20" s="11"/>
    </row>
    <row r="21" spans="1:17">
      <c r="A21" s="2" t="s">
        <v>32</v>
      </c>
      <c r="B21" s="5" t="str">
        <f>+APUS!C550</f>
        <v>Sub-base granular</v>
      </c>
      <c r="C21" s="2" t="s">
        <v>26</v>
      </c>
      <c r="D21" s="40">
        <f>(K4*L4*N4)</f>
        <v>99.75</v>
      </c>
      <c r="E21" s="66">
        <f>APUS!O443</f>
        <v>67717</v>
      </c>
      <c r="F21" s="24">
        <f t="shared" si="2"/>
        <v>6754770.75</v>
      </c>
      <c r="G21" s="16"/>
      <c r="H21" s="11"/>
      <c r="I21" s="11"/>
      <c r="J21" s="11"/>
      <c r="K21" s="11"/>
      <c r="L21" s="11"/>
      <c r="M21" s="11"/>
      <c r="N21" s="11"/>
      <c r="O21" s="11"/>
      <c r="P21" s="11"/>
      <c r="Q21" s="11"/>
    </row>
    <row r="22" spans="1:17">
      <c r="A22" s="2" t="s">
        <v>139</v>
      </c>
      <c r="B22" s="75" t="e">
        <f>+APUS!#REF!</f>
        <v>#REF!</v>
      </c>
      <c r="C22" s="28" t="s">
        <v>26</v>
      </c>
      <c r="D22" s="40">
        <f>(K4*L4*M4)</f>
        <v>59.849999999999994</v>
      </c>
      <c r="E22" s="66">
        <f>APUS!O453</f>
        <v>75850</v>
      </c>
      <c r="F22" s="24">
        <f t="shared" si="2"/>
        <v>4539622.5</v>
      </c>
      <c r="G22" s="16"/>
      <c r="H22" s="11"/>
      <c r="I22" s="11"/>
      <c r="J22" s="11"/>
      <c r="K22" s="11"/>
      <c r="L22" s="11"/>
      <c r="M22" s="11"/>
      <c r="N22" s="11"/>
      <c r="O22" s="11"/>
      <c r="P22" s="11"/>
      <c r="Q22" s="11"/>
    </row>
    <row r="23" spans="1:17">
      <c r="A23" s="2" t="s">
        <v>34</v>
      </c>
      <c r="B23" s="3" t="s">
        <v>35</v>
      </c>
      <c r="C23" s="2" t="s">
        <v>36</v>
      </c>
      <c r="D23" s="40">
        <f>+(D20+D21+D22)*21</f>
        <v>3830.3999999999996</v>
      </c>
      <c r="E23" s="66">
        <f>APUS!O535</f>
        <v>1833</v>
      </c>
      <c r="F23" s="24">
        <f t="shared" si="2"/>
        <v>7021123.1999999993</v>
      </c>
      <c r="G23" s="16"/>
      <c r="H23" s="11"/>
      <c r="I23" s="11"/>
      <c r="J23" s="11"/>
      <c r="K23" s="11"/>
      <c r="L23" s="11"/>
      <c r="M23" s="11"/>
      <c r="N23" s="11"/>
      <c r="O23" s="11"/>
      <c r="P23" s="11"/>
      <c r="Q23" s="11"/>
    </row>
    <row r="24" spans="1:17" ht="29.25" customHeight="1">
      <c r="A24" s="2" t="s">
        <v>472</v>
      </c>
      <c r="B24" s="5" t="str">
        <f>+'4.Carrera 22B con calle 27B'!B24</f>
        <v>Lleno con arena para tubería (brecha de 0,60 m de ancho e = 0,1
m)</v>
      </c>
      <c r="C24" s="2" t="s">
        <v>13</v>
      </c>
      <c r="D24" s="40">
        <f>+(I9*J9)+(I10*J10)</f>
        <v>102.6</v>
      </c>
      <c r="E24" s="66">
        <f>APUS!O538</f>
        <v>9442</v>
      </c>
      <c r="F24" s="24">
        <f t="shared" si="2"/>
        <v>968749.2</v>
      </c>
      <c r="G24" s="16"/>
      <c r="H24" s="11"/>
      <c r="I24" s="11"/>
      <c r="J24" s="11"/>
      <c r="K24" s="11"/>
      <c r="L24" s="11"/>
      <c r="M24" s="11"/>
      <c r="N24" s="11"/>
      <c r="O24" s="11"/>
      <c r="P24" s="11"/>
      <c r="Q24" s="11"/>
    </row>
    <row r="25" spans="1:17">
      <c r="A25" s="46">
        <v>5</v>
      </c>
      <c r="B25" s="1407" t="s">
        <v>38</v>
      </c>
      <c r="C25" s="1407"/>
      <c r="D25" s="1407"/>
      <c r="E25" s="1407"/>
      <c r="F25" s="1407"/>
      <c r="G25" s="16"/>
      <c r="H25" s="11"/>
      <c r="I25" s="11"/>
      <c r="J25" s="11"/>
      <c r="K25" s="11"/>
      <c r="L25" s="11"/>
      <c r="M25" s="11"/>
      <c r="N25" s="11"/>
      <c r="O25" s="11"/>
      <c r="P25" s="11"/>
      <c r="Q25" s="11"/>
    </row>
    <row r="26" spans="1:17" ht="25">
      <c r="A26" s="2" t="s">
        <v>39</v>
      </c>
      <c r="B26" s="3" t="s">
        <v>40</v>
      </c>
      <c r="C26" s="2" t="s">
        <v>13</v>
      </c>
      <c r="D26" s="40">
        <f>+(U4)*6</f>
        <v>90</v>
      </c>
      <c r="E26" s="66" t="e">
        <f>APUS!#REF!</f>
        <v>#REF!</v>
      </c>
      <c r="F26" s="24" t="e">
        <f t="shared" ref="F26:F34" si="3">D26*E26</f>
        <v>#REF!</v>
      </c>
      <c r="G26" s="228"/>
      <c r="H26" s="457"/>
      <c r="I26" s="459"/>
      <c r="J26" s="11"/>
      <c r="K26" s="11"/>
      <c r="L26" s="11"/>
      <c r="M26" s="11"/>
      <c r="N26" s="11"/>
      <c r="O26" s="11"/>
      <c r="P26" s="11"/>
      <c r="Q26" s="11"/>
    </row>
    <row r="27" spans="1:17" ht="25">
      <c r="A27" s="2" t="s">
        <v>41</v>
      </c>
      <c r="B27" s="3" t="s">
        <v>42</v>
      </c>
      <c r="C27" s="2" t="s">
        <v>13</v>
      </c>
      <c r="D27" s="40">
        <f>+I9+6</f>
        <v>63</v>
      </c>
      <c r="E27" s="66" t="e">
        <f>APUS!#REF!</f>
        <v>#REF!</v>
      </c>
      <c r="F27" s="24" t="e">
        <f t="shared" si="3"/>
        <v>#REF!</v>
      </c>
      <c r="G27" s="228"/>
      <c r="H27" s="457"/>
      <c r="I27" s="459"/>
      <c r="J27" s="11"/>
      <c r="K27" s="11"/>
      <c r="L27" s="11"/>
      <c r="M27" s="11"/>
      <c r="N27" s="11"/>
      <c r="O27" s="11"/>
      <c r="P27" s="11"/>
      <c r="Q27" s="11"/>
    </row>
    <row r="28" spans="1:17">
      <c r="A28" s="2" t="s">
        <v>140</v>
      </c>
      <c r="B28" s="3" t="s">
        <v>43</v>
      </c>
      <c r="C28" s="2" t="s">
        <v>3</v>
      </c>
      <c r="D28" s="40">
        <f>U4</f>
        <v>15</v>
      </c>
      <c r="E28" s="66">
        <f>APUS!O599</f>
        <v>207782.7665</v>
      </c>
      <c r="F28" s="24">
        <f t="shared" si="3"/>
        <v>3116741.4975000001</v>
      </c>
      <c r="G28" s="228"/>
      <c r="H28" s="457"/>
      <c r="I28" s="459"/>
      <c r="J28" s="11"/>
      <c r="K28" s="11"/>
      <c r="L28" s="11"/>
      <c r="M28" s="11"/>
      <c r="N28" s="11"/>
      <c r="O28" s="11"/>
      <c r="P28" s="11"/>
      <c r="Q28" s="11"/>
    </row>
    <row r="29" spans="1:17" ht="25.5" customHeight="1">
      <c r="A29" s="2" t="s">
        <v>44</v>
      </c>
      <c r="B29" s="3" t="s">
        <v>45</v>
      </c>
      <c r="C29" s="2" t="s">
        <v>3</v>
      </c>
      <c r="D29" s="40">
        <f>V4</f>
        <v>3</v>
      </c>
      <c r="E29" s="66">
        <f>APUS!O608</f>
        <v>427551</v>
      </c>
      <c r="F29" s="24">
        <f t="shared" si="3"/>
        <v>1282653</v>
      </c>
      <c r="G29" s="228"/>
      <c r="H29" s="457"/>
      <c r="I29" s="459"/>
      <c r="J29" s="11"/>
      <c r="K29" s="11"/>
      <c r="L29" s="11"/>
      <c r="M29" s="11"/>
      <c r="N29" s="11"/>
      <c r="O29" s="11"/>
      <c r="P29" s="11"/>
      <c r="Q29" s="11"/>
    </row>
    <row r="30" spans="1:17" ht="25.5" customHeight="1">
      <c r="A30" s="2" t="s">
        <v>46</v>
      </c>
      <c r="B30" s="3" t="s">
        <v>47</v>
      </c>
      <c r="C30" s="2" t="s">
        <v>13</v>
      </c>
      <c r="D30" s="40">
        <f>+D15</f>
        <v>9</v>
      </c>
      <c r="E30" s="66">
        <f>APUS!O689</f>
        <v>521456</v>
      </c>
      <c r="F30" s="24">
        <f t="shared" si="3"/>
        <v>4693104</v>
      </c>
      <c r="G30" s="228"/>
      <c r="H30" s="457"/>
      <c r="I30" s="459"/>
      <c r="J30" s="11"/>
      <c r="K30" s="11"/>
      <c r="L30" s="11"/>
      <c r="M30" s="11"/>
      <c r="N30" s="11"/>
      <c r="O30" s="11"/>
      <c r="P30" s="11"/>
      <c r="Q30" s="11"/>
    </row>
    <row r="31" spans="1:17" ht="29.25" customHeight="1">
      <c r="A31" s="2" t="s">
        <v>48</v>
      </c>
      <c r="B31" s="3" t="s">
        <v>49</v>
      </c>
      <c r="C31" s="2" t="s">
        <v>3</v>
      </c>
      <c r="D31" s="40">
        <f>+D29</f>
        <v>3</v>
      </c>
      <c r="E31" s="66">
        <f>APUS!O697</f>
        <v>0</v>
      </c>
      <c r="F31" s="24">
        <f t="shared" si="3"/>
        <v>0</v>
      </c>
      <c r="G31" s="16"/>
      <c r="H31" s="457"/>
      <c r="I31" s="459"/>
      <c r="J31" s="11"/>
      <c r="K31" s="11"/>
      <c r="L31" s="11"/>
      <c r="M31" s="11"/>
      <c r="N31" s="11"/>
      <c r="O31" s="11"/>
      <c r="P31" s="11"/>
      <c r="Q31" s="11"/>
    </row>
    <row r="32" spans="1:17">
      <c r="A32" s="2" t="s">
        <v>50</v>
      </c>
      <c r="B32" s="5" t="e">
        <f>+APUS!#REF!</f>
        <v>#REF!</v>
      </c>
      <c r="C32" s="2" t="s">
        <v>13</v>
      </c>
      <c r="D32" s="40">
        <f>+D26+D27</f>
        <v>153</v>
      </c>
      <c r="E32" s="66">
        <f>APUS!O731</f>
        <v>8202</v>
      </c>
      <c r="F32" s="24">
        <f t="shared" si="3"/>
        <v>1254906</v>
      </c>
      <c r="G32" s="16"/>
      <c r="H32" s="457"/>
      <c r="I32" s="459"/>
      <c r="J32" s="11"/>
      <c r="K32" s="11"/>
      <c r="L32" s="11"/>
      <c r="M32" s="11"/>
      <c r="N32" s="11"/>
      <c r="O32" s="11"/>
      <c r="P32" s="11"/>
      <c r="Q32" s="11"/>
    </row>
    <row r="33" spans="1:17" ht="26.25" customHeight="1">
      <c r="A33" s="2" t="s">
        <v>52</v>
      </c>
      <c r="B33" s="5" t="str">
        <f>+'4.Carrera 22B con calle 27B'!B33</f>
        <v>Tapa de seguridad en hierro dúctil EN124 Clase D400, tráfico vehicular pesado d=0.60 m</v>
      </c>
      <c r="C33" s="2" t="s">
        <v>3</v>
      </c>
      <c r="D33" s="40">
        <f>+D29</f>
        <v>3</v>
      </c>
      <c r="E33" s="66">
        <f>APUS!O737</f>
        <v>1513995</v>
      </c>
      <c r="F33" s="24">
        <f t="shared" si="3"/>
        <v>4541985</v>
      </c>
      <c r="G33" s="16"/>
      <c r="H33" s="458"/>
      <c r="I33" s="459"/>
      <c r="J33" s="11"/>
      <c r="K33" s="11"/>
      <c r="L33" s="11"/>
      <c r="M33" s="11"/>
      <c r="N33" s="11"/>
      <c r="O33" s="11"/>
      <c r="P33" s="11"/>
      <c r="Q33" s="11"/>
    </row>
    <row r="34" spans="1:17">
      <c r="A34" s="2" t="s">
        <v>54</v>
      </c>
      <c r="B34" s="3" t="s">
        <v>55</v>
      </c>
      <c r="C34" s="2" t="s">
        <v>13</v>
      </c>
      <c r="D34" s="40">
        <f>+D32</f>
        <v>153</v>
      </c>
      <c r="E34" s="66">
        <f>APUS!O742</f>
        <v>22313.073239999998</v>
      </c>
      <c r="F34" s="24">
        <f t="shared" si="3"/>
        <v>3413900.2057199995</v>
      </c>
      <c r="G34" s="16"/>
      <c r="H34" s="458"/>
      <c r="I34" s="459"/>
      <c r="J34" s="11"/>
      <c r="K34" s="11"/>
      <c r="L34" s="11"/>
      <c r="M34" s="11"/>
      <c r="N34" s="11"/>
      <c r="O34" s="11"/>
    </row>
    <row r="35" spans="1:17">
      <c r="A35" s="46">
        <v>6</v>
      </c>
      <c r="B35" s="1406" t="s">
        <v>56</v>
      </c>
      <c r="C35" s="1406"/>
      <c r="D35" s="1406"/>
      <c r="E35" s="1406"/>
      <c r="F35" s="1406"/>
      <c r="G35" s="16"/>
    </row>
    <row r="36" spans="1:17" ht="25">
      <c r="A36" s="2" t="s">
        <v>57</v>
      </c>
      <c r="B36" s="3" t="s">
        <v>58</v>
      </c>
      <c r="C36" s="2" t="s">
        <v>3</v>
      </c>
      <c r="D36" s="40">
        <f>U4</f>
        <v>15</v>
      </c>
      <c r="E36" s="66" t="e">
        <f>APUS!#REF!</f>
        <v>#REF!</v>
      </c>
      <c r="F36" s="24" t="e">
        <f>D36*E36</f>
        <v>#REF!</v>
      </c>
      <c r="G36" s="9"/>
      <c r="H36" s="318"/>
      <c r="I36" s="319"/>
    </row>
    <row r="37" spans="1:17" ht="25">
      <c r="A37" s="2" t="s">
        <v>59</v>
      </c>
      <c r="B37" s="3" t="s">
        <v>88</v>
      </c>
      <c r="C37" s="2" t="s">
        <v>3</v>
      </c>
      <c r="D37" s="40">
        <f>4*1</f>
        <v>4</v>
      </c>
      <c r="E37" s="66">
        <f>APUS!O1120</f>
        <v>300000</v>
      </c>
      <c r="F37" s="24">
        <f>D37*E37</f>
        <v>1200000</v>
      </c>
      <c r="G37" s="16"/>
      <c r="H37" s="318"/>
      <c r="I37" s="319"/>
    </row>
    <row r="38" spans="1:17">
      <c r="A38" s="46">
        <v>7</v>
      </c>
      <c r="B38" s="1406" t="s">
        <v>60</v>
      </c>
      <c r="C38" s="1406"/>
      <c r="D38" s="1406"/>
      <c r="E38" s="1406"/>
      <c r="F38" s="1406"/>
      <c r="G38" s="16"/>
    </row>
    <row r="39" spans="1:17">
      <c r="A39" s="2" t="s">
        <v>61</v>
      </c>
      <c r="B39" s="3" t="s">
        <v>62</v>
      </c>
      <c r="C39" s="2" t="s">
        <v>63</v>
      </c>
      <c r="D39" s="50">
        <f>760*D29</f>
        <v>2280</v>
      </c>
      <c r="E39" s="66">
        <f>APUS!O1200</f>
        <v>1</v>
      </c>
      <c r="F39" s="24">
        <f>D39*E39</f>
        <v>2280</v>
      </c>
      <c r="G39" s="9"/>
    </row>
    <row r="40" spans="1:17">
      <c r="A40" s="46">
        <v>8</v>
      </c>
      <c r="B40" s="1406" t="s">
        <v>64</v>
      </c>
      <c r="C40" s="1406"/>
      <c r="D40" s="1406"/>
      <c r="E40" s="1406"/>
      <c r="F40" s="1406"/>
      <c r="G40" s="16"/>
    </row>
    <row r="41" spans="1:17">
      <c r="A41" s="2" t="s">
        <v>65</v>
      </c>
      <c r="B41" s="5" t="s">
        <v>920</v>
      </c>
      <c r="C41" s="2" t="s">
        <v>3</v>
      </c>
      <c r="D41" s="40">
        <f>+D36</f>
        <v>15</v>
      </c>
      <c r="E41" s="66">
        <f>APUS!O1208</f>
        <v>0</v>
      </c>
      <c r="F41" s="24">
        <f>D41*E41</f>
        <v>0</v>
      </c>
      <c r="G41" s="9"/>
    </row>
    <row r="42" spans="1:17">
      <c r="A42" s="2" t="s">
        <v>90</v>
      </c>
      <c r="B42" s="5" t="str">
        <f>+APUS!C1254</f>
        <v>Tubería PVC unión platino de 3"</v>
      </c>
      <c r="C42" s="2" t="s">
        <v>13</v>
      </c>
      <c r="D42" s="40">
        <f>+I10</f>
        <v>114</v>
      </c>
      <c r="E42" s="66">
        <f>APUS!O1219</f>
        <v>0</v>
      </c>
      <c r="F42" s="24">
        <f>D42*E42</f>
        <v>0</v>
      </c>
      <c r="G42" s="16"/>
    </row>
    <row r="43" spans="1:17">
      <c r="A43" s="2" t="s">
        <v>141</v>
      </c>
      <c r="B43" s="25" t="s">
        <v>94</v>
      </c>
      <c r="C43" s="2" t="s">
        <v>93</v>
      </c>
      <c r="D43" s="40">
        <f>6*1</f>
        <v>6</v>
      </c>
      <c r="E43" s="66">
        <f>APUS!O1225</f>
        <v>0</v>
      </c>
      <c r="F43" s="24">
        <f>E43*D43</f>
        <v>0</v>
      </c>
      <c r="G43" s="16"/>
    </row>
    <row r="44" spans="1:17" ht="25">
      <c r="A44" s="28" t="s">
        <v>68</v>
      </c>
      <c r="B44" s="6" t="s">
        <v>69</v>
      </c>
      <c r="C44" s="28" t="s">
        <v>3</v>
      </c>
      <c r="D44" s="40">
        <f>+D41</f>
        <v>15</v>
      </c>
      <c r="E44" s="66">
        <f>APUS!O1235</f>
        <v>1</v>
      </c>
      <c r="F44" s="24">
        <f>D44*E44</f>
        <v>15</v>
      </c>
      <c r="G44" s="16"/>
    </row>
    <row r="45" spans="1:17" ht="25">
      <c r="A45" s="206" t="s">
        <v>142</v>
      </c>
      <c r="B45" s="207" t="s">
        <v>89</v>
      </c>
      <c r="C45" s="206" t="s">
        <v>85</v>
      </c>
      <c r="D45" s="226">
        <v>1</v>
      </c>
      <c r="E45" s="208" t="str">
        <f>APUS!O1240</f>
        <v>TOTAL 3</v>
      </c>
      <c r="F45" s="209" t="e">
        <f>D45*E45</f>
        <v>#VALUE!</v>
      </c>
      <c r="G45" s="16"/>
    </row>
    <row r="46" spans="1:17">
      <c r="A46" s="46">
        <v>9</v>
      </c>
      <c r="B46" s="1406" t="s">
        <v>73</v>
      </c>
      <c r="C46" s="1406"/>
      <c r="D46" s="1406"/>
      <c r="E46" s="1406"/>
      <c r="F46" s="1406"/>
      <c r="G46" s="16"/>
    </row>
    <row r="47" spans="1:17" ht="45.65" customHeight="1">
      <c r="A47" s="2" t="s">
        <v>71</v>
      </c>
      <c r="B47" s="308" t="s">
        <v>959</v>
      </c>
      <c r="C47" s="2" t="s">
        <v>8</v>
      </c>
      <c r="D47" s="40">
        <f>+(K4*L4)+150</f>
        <v>549</v>
      </c>
      <c r="E47" s="66">
        <f>APUS!O1257</f>
        <v>72098</v>
      </c>
      <c r="F47" s="24">
        <f>D47*E47</f>
        <v>39581802</v>
      </c>
      <c r="G47" s="9"/>
    </row>
    <row r="48" spans="1:17">
      <c r="A48" s="46">
        <v>10</v>
      </c>
      <c r="B48" s="1406" t="s">
        <v>76</v>
      </c>
      <c r="C48" s="1406"/>
      <c r="D48" s="1406"/>
      <c r="E48" s="1406"/>
      <c r="F48" s="1406"/>
      <c r="G48" s="16"/>
    </row>
    <row r="49" spans="1:8">
      <c r="A49" s="2" t="s">
        <v>74</v>
      </c>
      <c r="B49" s="75" t="str">
        <f>+APUS!C1308</f>
        <v>Anden en concreto de 20,7 Mpa (3000 PSI) e = 0,10 m</v>
      </c>
      <c r="C49" s="2" t="s">
        <v>8</v>
      </c>
      <c r="D49" s="40">
        <f>(O4*Q4)</f>
        <v>228</v>
      </c>
      <c r="E49" s="66">
        <f>APUS!O1273</f>
        <v>0</v>
      </c>
      <c r="F49" s="24">
        <f>D49*E49</f>
        <v>0</v>
      </c>
      <c r="G49" s="9"/>
    </row>
    <row r="50" spans="1:8" ht="25">
      <c r="A50" s="2" t="s">
        <v>166</v>
      </c>
      <c r="B50" s="3" t="s">
        <v>79</v>
      </c>
      <c r="C50" s="2" t="s">
        <v>13</v>
      </c>
      <c r="D50" s="40">
        <f>K4*2</f>
        <v>114</v>
      </c>
      <c r="E50" s="66" t="str">
        <f>APUS!O1283</f>
        <v/>
      </c>
      <c r="F50" s="24" t="e">
        <f>D50*E50</f>
        <v>#VALUE!</v>
      </c>
      <c r="G50" s="16"/>
      <c r="H50" s="42"/>
    </row>
    <row r="51" spans="1:8" ht="18" customHeight="1">
      <c r="A51" s="46">
        <v>11</v>
      </c>
      <c r="B51" s="1407" t="s">
        <v>80</v>
      </c>
      <c r="C51" s="1407"/>
      <c r="D51" s="1407"/>
      <c r="E51" s="1407"/>
      <c r="F51" s="1407"/>
      <c r="G51" s="16"/>
    </row>
    <row r="52" spans="1:8" ht="25">
      <c r="A52" s="2" t="s">
        <v>77</v>
      </c>
      <c r="B52" s="26" t="str">
        <f>+APUS!C1348</f>
        <v>Señal vertical de transito tipo SP, SR de 75 x 75 con lámina retroreflectiva tipo diamante</v>
      </c>
      <c r="C52" s="2" t="s">
        <v>3</v>
      </c>
      <c r="D52" s="40">
        <f>3*1</f>
        <v>3</v>
      </c>
      <c r="E52" s="66">
        <f>APUS!O1313</f>
        <v>0</v>
      </c>
      <c r="F52" s="24">
        <f>D52*E52</f>
        <v>0</v>
      </c>
      <c r="G52" s="10"/>
    </row>
    <row r="53" spans="1:8">
      <c r="A53" s="2" t="s">
        <v>78</v>
      </c>
      <c r="B53" s="3" t="s">
        <v>82</v>
      </c>
      <c r="C53" s="2" t="s">
        <v>3</v>
      </c>
      <c r="D53" s="40">
        <f>2*1</f>
        <v>2</v>
      </c>
      <c r="E53" s="66">
        <f>APUS!O1321</f>
        <v>0</v>
      </c>
      <c r="F53" s="24">
        <f>D53*E53</f>
        <v>0</v>
      </c>
      <c r="G53" s="16"/>
    </row>
    <row r="54" spans="1:8">
      <c r="A54" s="2" t="s">
        <v>480</v>
      </c>
      <c r="B54" s="5" t="str">
        <f>+APUS!C1361</f>
        <v>Líneas de demarcación vial pintura en frío</v>
      </c>
      <c r="C54" s="2" t="s">
        <v>13</v>
      </c>
      <c r="D54" s="40">
        <f>+K4*3</f>
        <v>171</v>
      </c>
      <c r="E54" s="66">
        <f>APUS!O1326</f>
        <v>0</v>
      </c>
      <c r="F54" s="24">
        <f>D54*E54</f>
        <v>0</v>
      </c>
      <c r="G54" s="16"/>
    </row>
    <row r="55" spans="1:8" ht="16.5" customHeight="1">
      <c r="A55" s="337">
        <v>22</v>
      </c>
      <c r="B55" s="1406" t="s">
        <v>802</v>
      </c>
      <c r="C55" s="1406"/>
      <c r="D55" s="1406"/>
      <c r="E55" s="1406"/>
      <c r="F55" s="1406"/>
      <c r="G55" s="16"/>
      <c r="H55" s="42"/>
    </row>
    <row r="56" spans="1:8" ht="27.75" customHeight="1">
      <c r="A56" s="28">
        <v>22.2</v>
      </c>
      <c r="B56" s="6" t="s">
        <v>952</v>
      </c>
      <c r="C56" s="28" t="s">
        <v>26</v>
      </c>
      <c r="D56" s="40">
        <f>+(D13*0.07)+(D14*0.2)+(D15*0.2)+(D17*5%)</f>
        <v>48.074100000000001</v>
      </c>
      <c r="E56" s="66">
        <f>+APUS!O1884</f>
        <v>0</v>
      </c>
      <c r="F56" s="24">
        <f t="shared" ref="F56" si="4">D56*E56</f>
        <v>0</v>
      </c>
      <c r="G56" s="16"/>
      <c r="H56" s="42"/>
    </row>
    <row r="57" spans="1:8">
      <c r="A57" s="45"/>
      <c r="B57" s="1403" t="s">
        <v>132</v>
      </c>
      <c r="C57" s="1404"/>
      <c r="D57" s="1404"/>
      <c r="E57" s="1405"/>
      <c r="F57" s="47" t="e">
        <f>SUM(F6:F56)</f>
        <v>#REF!</v>
      </c>
      <c r="G57" s="16"/>
    </row>
    <row r="58" spans="1:8">
      <c r="A58" s="2"/>
      <c r="B58" s="1402" t="s">
        <v>180</v>
      </c>
      <c r="C58" s="1402"/>
      <c r="D58" s="1402"/>
      <c r="E58" s="43">
        <v>0.27500000000000002</v>
      </c>
      <c r="F58" s="24" t="e">
        <f>F57*E58</f>
        <v>#REF!</v>
      </c>
      <c r="G58" s="16"/>
    </row>
    <row r="59" spans="1:8" ht="21.75" customHeight="1">
      <c r="A59" s="2"/>
      <c r="B59" s="1402" t="s">
        <v>87</v>
      </c>
      <c r="C59" s="1402"/>
      <c r="D59" s="1402"/>
      <c r="E59" s="44">
        <v>0.05</v>
      </c>
      <c r="F59" s="24" t="e">
        <f>F57*E59</f>
        <v>#REF!</v>
      </c>
      <c r="G59" s="16"/>
    </row>
    <row r="60" spans="1:8" ht="21.75" customHeight="1">
      <c r="A60" s="45"/>
      <c r="B60" s="1403" t="s">
        <v>108</v>
      </c>
      <c r="C60" s="1404"/>
      <c r="D60" s="1404"/>
      <c r="E60" s="1405"/>
      <c r="F60" s="47" t="e">
        <f>SUM(F57:F59)</f>
        <v>#REF!</v>
      </c>
      <c r="G60" s="16"/>
    </row>
    <row r="61" spans="1:8" ht="21.75" customHeight="1">
      <c r="G61" s="16"/>
    </row>
    <row r="62" spans="1:8" ht="21.75" customHeight="1">
      <c r="A62" s="1400" t="s">
        <v>107</v>
      </c>
      <c r="B62" s="1400"/>
      <c r="C62" s="1400"/>
      <c r="D62" s="1400"/>
      <c r="E62" s="48">
        <v>0.08</v>
      </c>
      <c r="F62" s="49" t="e">
        <f>F60*E62</f>
        <v>#REF!</v>
      </c>
    </row>
    <row r="63" spans="1:8" ht="15.75" customHeight="1"/>
    <row r="64" spans="1:8" ht="17.5" customHeight="1">
      <c r="A64" s="1401" t="s">
        <v>109</v>
      </c>
      <c r="B64" s="1401"/>
      <c r="C64" s="1401"/>
      <c r="D64" s="1401"/>
      <c r="E64" s="1401"/>
      <c r="F64" s="41" t="e">
        <f>F60+F62</f>
        <v>#REF!</v>
      </c>
      <c r="H64" s="318">
        <v>304281163.90767568</v>
      </c>
    </row>
    <row r="65" spans="1:8" ht="14.25" customHeight="1">
      <c r="H65" s="232" t="e">
        <f>F64-H64</f>
        <v>#REF!</v>
      </c>
    </row>
    <row r="66" spans="1:8" ht="17.5" customHeight="1"/>
    <row r="68" spans="1:8" ht="14.5">
      <c r="A68" s="21" t="s">
        <v>112</v>
      </c>
      <c r="B68" s="21" t="s">
        <v>639</v>
      </c>
      <c r="C68" s="11" t="s">
        <v>908</v>
      </c>
      <c r="D68" s="1451" t="s">
        <v>922</v>
      </c>
      <c r="E68" s="1450"/>
      <c r="F68" s="1450"/>
    </row>
    <row r="69" spans="1:8" ht="14.5">
      <c r="B69" s="21" t="s">
        <v>640</v>
      </c>
      <c r="D69" s="1450" t="s">
        <v>923</v>
      </c>
      <c r="E69" s="1450"/>
      <c r="F69" s="1450"/>
    </row>
    <row r="70" spans="1:8">
      <c r="B70" s="11" t="s">
        <v>638</v>
      </c>
      <c r="D70" s="454" t="s">
        <v>924</v>
      </c>
    </row>
    <row r="71" spans="1:8">
      <c r="E71" s="11"/>
    </row>
    <row r="72" spans="1:8">
      <c r="E72" s="11"/>
    </row>
    <row r="73" spans="1:8">
      <c r="E73" s="11"/>
    </row>
    <row r="74" spans="1:8">
      <c r="E74" s="11"/>
    </row>
    <row r="75" spans="1:8">
      <c r="E75" s="11"/>
    </row>
    <row r="76" spans="1:8">
      <c r="E76" s="11"/>
    </row>
    <row r="77" spans="1:8">
      <c r="E77" s="11"/>
    </row>
    <row r="78" spans="1:8">
      <c r="E78" s="11"/>
    </row>
    <row r="79" spans="1:8">
      <c r="E79" s="11"/>
    </row>
    <row r="80" spans="1:8">
      <c r="E80" s="11"/>
    </row>
    <row r="81" spans="5:5">
      <c r="E81" s="11"/>
    </row>
    <row r="82" spans="5:5">
      <c r="E82" s="11"/>
    </row>
    <row r="83" spans="5:5">
      <c r="E83" s="11"/>
    </row>
    <row r="84" spans="5:5">
      <c r="E84" s="11"/>
    </row>
  </sheetData>
  <mergeCells count="29">
    <mergeCell ref="B25:F25"/>
    <mergeCell ref="A1:F2"/>
    <mergeCell ref="H1:S1"/>
    <mergeCell ref="H2:J3"/>
    <mergeCell ref="K2:N2"/>
    <mergeCell ref="O2:R2"/>
    <mergeCell ref="S2:S3"/>
    <mergeCell ref="A3:F4"/>
    <mergeCell ref="H4:J4"/>
    <mergeCell ref="B6:F6"/>
    <mergeCell ref="H7:L7"/>
    <mergeCell ref="B12:F12"/>
    <mergeCell ref="B16:F16"/>
    <mergeCell ref="B18:F18"/>
    <mergeCell ref="D68:F68"/>
    <mergeCell ref="D69:F69"/>
    <mergeCell ref="A64:E64"/>
    <mergeCell ref="B35:F35"/>
    <mergeCell ref="B38:F38"/>
    <mergeCell ref="B40:F40"/>
    <mergeCell ref="B46:F46"/>
    <mergeCell ref="B48:F48"/>
    <mergeCell ref="B51:F51"/>
    <mergeCell ref="B57:E57"/>
    <mergeCell ref="B58:D58"/>
    <mergeCell ref="B59:D59"/>
    <mergeCell ref="B60:E60"/>
    <mergeCell ref="A62:D62"/>
    <mergeCell ref="B55:F55"/>
  </mergeCells>
  <pageMargins left="0.70866141732283472" right="0.70866141732283472" top="0.74803149606299213" bottom="0.74803149606299213" header="0.31496062992125984" footer="0.31496062992125984"/>
  <pageSetup scale="7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V72"/>
  <sheetViews>
    <sheetView topLeftCell="C52" zoomScaleNormal="100" workbookViewId="0">
      <selection activeCell="F68" sqref="F68"/>
    </sheetView>
  </sheetViews>
  <sheetFormatPr baseColWidth="10" defaultColWidth="11.54296875" defaultRowHeight="14"/>
  <cols>
    <col min="1" max="1" width="11.54296875" style="11"/>
    <col min="2" max="2" width="53.26953125" style="11" customWidth="1"/>
    <col min="3" max="4" width="11.54296875" style="11"/>
    <col min="5" max="5" width="14.26953125" style="19" customWidth="1"/>
    <col min="6" max="6" width="20.453125" style="20" customWidth="1"/>
    <col min="7" max="7" width="11.26953125" style="11" customWidth="1"/>
    <col min="8" max="8" width="18.54296875" style="12" bestFit="1" customWidth="1"/>
    <col min="9" max="9" width="9.453125" style="12" customWidth="1"/>
    <col min="10" max="10" width="9" style="12" customWidth="1"/>
    <col min="11" max="11" width="11.26953125" style="12" customWidth="1"/>
    <col min="12" max="12" width="12.81640625" style="12" customWidth="1"/>
    <col min="13" max="13" width="13.7265625" style="12" customWidth="1"/>
    <col min="14" max="14" width="14.26953125" style="20" customWidth="1"/>
    <col min="15" max="15" width="9.54296875" style="20" customWidth="1"/>
    <col min="16" max="16" width="12.1796875" style="20" customWidth="1"/>
    <col min="17" max="17" width="13" style="20" customWidth="1"/>
    <col min="18" max="16384" width="11.54296875" style="11"/>
  </cols>
  <sheetData>
    <row r="1" spans="1:22">
      <c r="A1" s="1413" t="s">
        <v>0</v>
      </c>
      <c r="B1" s="1413"/>
      <c r="C1" s="1413"/>
      <c r="D1" s="1413"/>
      <c r="E1" s="1413"/>
      <c r="F1" s="1413"/>
      <c r="G1" s="8"/>
      <c r="H1" s="1419" t="s">
        <v>477</v>
      </c>
      <c r="I1" s="1419"/>
      <c r="J1" s="1419"/>
      <c r="K1" s="1419"/>
      <c r="L1" s="1419"/>
      <c r="M1" s="1419"/>
      <c r="N1" s="1419"/>
      <c r="O1" s="1419"/>
      <c r="P1" s="1419"/>
      <c r="Q1" s="1419"/>
      <c r="R1" s="1419"/>
      <c r="S1" s="1419"/>
    </row>
    <row r="2" spans="1:22">
      <c r="A2" s="1413"/>
      <c r="B2" s="1413"/>
      <c r="C2" s="1413"/>
      <c r="D2" s="1413"/>
      <c r="E2" s="1413"/>
      <c r="F2" s="1413"/>
      <c r="G2" s="8"/>
      <c r="H2" s="1423" t="s">
        <v>121</v>
      </c>
      <c r="I2" s="1424"/>
      <c r="J2" s="1425"/>
      <c r="K2" s="1429" t="s">
        <v>123</v>
      </c>
      <c r="L2" s="1430"/>
      <c r="M2" s="1430"/>
      <c r="N2" s="1431"/>
      <c r="O2" s="1420" t="s">
        <v>99</v>
      </c>
      <c r="P2" s="1421"/>
      <c r="Q2" s="1421"/>
      <c r="R2" s="1422"/>
      <c r="S2" s="1432" t="s">
        <v>130</v>
      </c>
    </row>
    <row r="3" spans="1:22" ht="14.5" customHeight="1">
      <c r="A3" s="1414" t="s">
        <v>549</v>
      </c>
      <c r="B3" s="1414"/>
      <c r="C3" s="1414"/>
      <c r="D3" s="1414"/>
      <c r="E3" s="1414"/>
      <c r="F3" s="1414"/>
      <c r="G3" s="13"/>
      <c r="H3" s="1426"/>
      <c r="I3" s="1427"/>
      <c r="J3" s="1428"/>
      <c r="K3" s="28" t="s">
        <v>124</v>
      </c>
      <c r="L3" s="28" t="s">
        <v>98</v>
      </c>
      <c r="M3" s="28" t="s">
        <v>467</v>
      </c>
      <c r="N3" s="28" t="s">
        <v>468</v>
      </c>
      <c r="O3" s="28" t="s">
        <v>124</v>
      </c>
      <c r="P3" s="28" t="s">
        <v>478</v>
      </c>
      <c r="Q3" s="28" t="s">
        <v>130</v>
      </c>
      <c r="R3" s="28" t="s">
        <v>473</v>
      </c>
      <c r="S3" s="1433"/>
      <c r="U3" s="30" t="s">
        <v>474</v>
      </c>
      <c r="V3" s="30" t="s">
        <v>475</v>
      </c>
    </row>
    <row r="4" spans="1:22" ht="29.25" customHeight="1">
      <c r="A4" s="1414"/>
      <c r="B4" s="1414"/>
      <c r="C4" s="1414"/>
      <c r="D4" s="1414"/>
      <c r="E4" s="1414"/>
      <c r="F4" s="1414"/>
      <c r="G4" s="13"/>
      <c r="H4" s="1418" t="s">
        <v>547</v>
      </c>
      <c r="I4" s="1418"/>
      <c r="J4" s="1418"/>
      <c r="K4" s="29">
        <v>95</v>
      </c>
      <c r="L4" s="229">
        <v>7</v>
      </c>
      <c r="M4" s="229">
        <v>0.15</v>
      </c>
      <c r="N4" s="229">
        <v>0.25</v>
      </c>
      <c r="O4" s="29">
        <f>+K4</f>
        <v>95</v>
      </c>
      <c r="P4" s="229">
        <v>2.7</v>
      </c>
      <c r="Q4" s="229">
        <f>+P4+P4</f>
        <v>5.4</v>
      </c>
      <c r="R4" s="229">
        <v>0.1</v>
      </c>
      <c r="S4" s="39">
        <f>+L4+Q4</f>
        <v>12.4</v>
      </c>
      <c r="U4" s="28">
        <v>32</v>
      </c>
      <c r="V4" s="28">
        <v>3</v>
      </c>
    </row>
    <row r="5" spans="1:22" ht="30.65" customHeight="1">
      <c r="A5" s="22" t="s">
        <v>1</v>
      </c>
      <c r="B5" s="22" t="s">
        <v>2</v>
      </c>
      <c r="C5" s="22" t="s">
        <v>3</v>
      </c>
      <c r="D5" s="22" t="s">
        <v>4</v>
      </c>
      <c r="E5" s="1" t="s">
        <v>105</v>
      </c>
      <c r="F5" s="23" t="s">
        <v>104</v>
      </c>
      <c r="G5" s="15"/>
      <c r="H5" s="11"/>
      <c r="I5" s="11"/>
      <c r="J5" s="11"/>
      <c r="K5" s="11"/>
      <c r="L5" s="11"/>
      <c r="M5" s="11"/>
      <c r="N5" s="11"/>
      <c r="O5" s="11"/>
      <c r="P5" s="11"/>
      <c r="Q5" s="11"/>
    </row>
    <row r="6" spans="1:22">
      <c r="A6" s="46">
        <v>1</v>
      </c>
      <c r="B6" s="1406" t="s">
        <v>5</v>
      </c>
      <c r="C6" s="1406"/>
      <c r="D6" s="1406"/>
      <c r="E6" s="1406"/>
      <c r="F6" s="1406"/>
      <c r="G6" s="9"/>
      <c r="H6" s="11"/>
      <c r="I6" s="11"/>
      <c r="J6" s="11"/>
      <c r="K6" s="11"/>
      <c r="L6" s="11"/>
      <c r="M6" s="11"/>
      <c r="N6" s="11"/>
      <c r="O6" s="11"/>
      <c r="P6" s="11"/>
      <c r="Q6" s="11"/>
    </row>
    <row r="7" spans="1:22" ht="29.25" customHeight="1">
      <c r="A7" s="2" t="s">
        <v>6</v>
      </c>
      <c r="B7" s="5" t="str">
        <f>+APUS!C82</f>
        <v>Localización y replanteo para pavimentación de vías (3 líneas, 3 instancias)</v>
      </c>
      <c r="C7" s="2" t="s">
        <v>8</v>
      </c>
      <c r="D7" s="40">
        <f>+(K4*S4)</f>
        <v>1178</v>
      </c>
      <c r="E7" s="66">
        <f>APUS!O48</f>
        <v>4323</v>
      </c>
      <c r="F7" s="24">
        <f>D7*E7</f>
        <v>5092494</v>
      </c>
      <c r="G7" s="16"/>
      <c r="H7" s="1415" t="s">
        <v>476</v>
      </c>
      <c r="I7" s="1416"/>
      <c r="J7" s="1416"/>
      <c r="K7" s="1416"/>
      <c r="L7" s="1417"/>
    </row>
    <row r="8" spans="1:22" ht="39.75" customHeight="1">
      <c r="A8" s="2" t="s">
        <v>9</v>
      </c>
      <c r="B8" s="5" t="str">
        <f>+APUS!C90</f>
        <v>Valla de identificación de obra área mayor a 4 m2, colocada en cerchas metálica, incluye mantenimiento durante la construcción</v>
      </c>
      <c r="C8" s="2" t="s">
        <v>8</v>
      </c>
      <c r="D8" s="40">
        <f>8*1</f>
        <v>8</v>
      </c>
      <c r="E8" s="66">
        <f>APUS!O56</f>
        <v>212117</v>
      </c>
      <c r="F8" s="24">
        <f t="shared" ref="F8:F11" si="0">D8*E8</f>
        <v>1696936</v>
      </c>
      <c r="G8" s="16"/>
      <c r="H8" s="27"/>
      <c r="I8" s="32" t="s">
        <v>97</v>
      </c>
      <c r="J8" s="32" t="s">
        <v>98</v>
      </c>
      <c r="K8" s="36" t="s">
        <v>128</v>
      </c>
      <c r="L8" s="36" t="s">
        <v>129</v>
      </c>
    </row>
    <row r="9" spans="1:22">
      <c r="A9" s="2" t="s">
        <v>11</v>
      </c>
      <c r="B9" s="3" t="s">
        <v>12</v>
      </c>
      <c r="C9" s="2" t="s">
        <v>13</v>
      </c>
      <c r="D9" s="40">
        <f>+(K4+L4)*2</f>
        <v>204</v>
      </c>
      <c r="E9" s="66">
        <f>APUS!O63</f>
        <v>7635</v>
      </c>
      <c r="F9" s="24">
        <f t="shared" si="0"/>
        <v>1557540</v>
      </c>
      <c r="G9" s="16"/>
      <c r="H9" s="31" t="s">
        <v>127</v>
      </c>
      <c r="I9" s="223">
        <f>K4</f>
        <v>95</v>
      </c>
      <c r="J9" s="224">
        <v>1.2</v>
      </c>
      <c r="K9" s="224">
        <v>2.5</v>
      </c>
      <c r="L9" s="225">
        <v>2</v>
      </c>
    </row>
    <row r="10" spans="1:22">
      <c r="A10" s="2" t="s">
        <v>14</v>
      </c>
      <c r="B10" s="3" t="s">
        <v>18</v>
      </c>
      <c r="C10" s="2" t="s">
        <v>8</v>
      </c>
      <c r="D10" s="40">
        <f>10*1</f>
        <v>10</v>
      </c>
      <c r="E10" s="66">
        <f>APUS!O70</f>
        <v>126325.39</v>
      </c>
      <c r="F10" s="24">
        <f t="shared" si="0"/>
        <v>1263253.8999999999</v>
      </c>
      <c r="G10" s="16"/>
      <c r="H10" s="31" t="s">
        <v>100</v>
      </c>
      <c r="I10" s="223">
        <f>+I9*2</f>
        <v>190</v>
      </c>
      <c r="J10" s="224">
        <v>0.3</v>
      </c>
      <c r="K10" s="224">
        <v>1.2</v>
      </c>
      <c r="L10" s="224">
        <v>1</v>
      </c>
    </row>
    <row r="11" spans="1:22">
      <c r="A11" s="2" t="s">
        <v>17</v>
      </c>
      <c r="B11" s="3" t="s">
        <v>19</v>
      </c>
      <c r="C11" s="2" t="s">
        <v>8</v>
      </c>
      <c r="D11" s="40">
        <f>+(K4*(L4+2))</f>
        <v>855</v>
      </c>
      <c r="E11" s="66">
        <f>APUS!O76</f>
        <v>30988.556000000004</v>
      </c>
      <c r="F11" s="24">
        <f t="shared" si="0"/>
        <v>26495215.380000003</v>
      </c>
      <c r="G11" s="16"/>
      <c r="H11" s="31" t="s">
        <v>101</v>
      </c>
      <c r="I11" s="223">
        <f>+I9</f>
        <v>95</v>
      </c>
      <c r="J11" s="230">
        <f>L4</f>
        <v>7</v>
      </c>
      <c r="K11" s="224">
        <v>0.5</v>
      </c>
      <c r="L11" s="224"/>
    </row>
    <row r="12" spans="1:22">
      <c r="A12" s="46">
        <v>2</v>
      </c>
      <c r="B12" s="1406" t="s">
        <v>20</v>
      </c>
      <c r="C12" s="1406"/>
      <c r="D12" s="1406"/>
      <c r="E12" s="1406"/>
      <c r="F12" s="1406"/>
      <c r="G12" s="16"/>
      <c r="H12" s="31" t="s">
        <v>102</v>
      </c>
      <c r="I12" s="223">
        <f>+I9</f>
        <v>95</v>
      </c>
      <c r="J12" s="230">
        <f>+Q4</f>
        <v>5.4</v>
      </c>
      <c r="K12" s="224">
        <v>0.2</v>
      </c>
      <c r="L12" s="224"/>
    </row>
    <row r="13" spans="1:22">
      <c r="A13" s="2" t="s">
        <v>21</v>
      </c>
      <c r="B13" s="7" t="s">
        <v>131</v>
      </c>
      <c r="C13" s="2" t="s">
        <v>8</v>
      </c>
      <c r="D13" s="40">
        <f>+(K4*L4)</f>
        <v>665</v>
      </c>
      <c r="E13" s="66">
        <f>APUS!O174</f>
        <v>13460</v>
      </c>
      <c r="F13" s="24">
        <f t="shared" ref="F13:F17" si="1">D13*E13</f>
        <v>8950900</v>
      </c>
      <c r="G13" s="9"/>
    </row>
    <row r="14" spans="1:22">
      <c r="A14" s="2" t="s">
        <v>134</v>
      </c>
      <c r="B14" s="3" t="s">
        <v>22</v>
      </c>
      <c r="C14" s="2" t="s">
        <v>8</v>
      </c>
      <c r="D14" s="40">
        <f>(O4*Q4)</f>
        <v>513</v>
      </c>
      <c r="E14" s="66">
        <f>APUS!O181</f>
        <v>11907</v>
      </c>
      <c r="F14" s="24">
        <f t="shared" si="1"/>
        <v>6108291</v>
      </c>
      <c r="G14" s="16"/>
      <c r="H14" s="11"/>
      <c r="I14" s="11"/>
      <c r="J14" s="11"/>
      <c r="K14" s="11"/>
      <c r="L14" s="11"/>
      <c r="M14" s="11"/>
      <c r="N14" s="11"/>
      <c r="O14" s="11"/>
      <c r="P14" s="11"/>
      <c r="Q14" s="11"/>
    </row>
    <row r="15" spans="1:22">
      <c r="A15" s="2" t="s">
        <v>135</v>
      </c>
      <c r="B15" s="3" t="s">
        <v>23</v>
      </c>
      <c r="C15" s="2" t="s">
        <v>13</v>
      </c>
      <c r="D15" s="40">
        <f>(O4*2)</f>
        <v>190</v>
      </c>
      <c r="E15" s="66">
        <f>APUS!O187</f>
        <v>0</v>
      </c>
      <c r="F15" s="24">
        <f t="shared" si="1"/>
        <v>0</v>
      </c>
      <c r="G15" s="16"/>
      <c r="H15" s="11"/>
      <c r="I15" s="11"/>
      <c r="J15" s="11"/>
      <c r="K15" s="11"/>
      <c r="L15" s="11"/>
      <c r="M15" s="11"/>
      <c r="N15" s="11"/>
      <c r="O15" s="11"/>
      <c r="P15" s="11"/>
      <c r="Q15" s="11"/>
    </row>
    <row r="16" spans="1:22">
      <c r="A16" s="2" t="s">
        <v>136</v>
      </c>
      <c r="B16" s="17" t="s">
        <v>84</v>
      </c>
      <c r="C16" s="2" t="s">
        <v>85</v>
      </c>
      <c r="D16" s="40">
        <f>V4</f>
        <v>3</v>
      </c>
      <c r="E16" s="66">
        <f>APUS!O220</f>
        <v>112875</v>
      </c>
      <c r="F16" s="24">
        <f t="shared" si="1"/>
        <v>338625</v>
      </c>
      <c r="G16" s="16"/>
      <c r="H16" s="11"/>
      <c r="I16" s="11"/>
      <c r="J16" s="11"/>
      <c r="K16" s="11"/>
      <c r="L16" s="11"/>
      <c r="M16" s="11"/>
      <c r="N16" s="11"/>
      <c r="O16" s="11"/>
      <c r="P16" s="11"/>
      <c r="Q16" s="11"/>
    </row>
    <row r="17" spans="1:17" ht="14.25" customHeight="1">
      <c r="A17" s="2" t="s">
        <v>137</v>
      </c>
      <c r="B17" s="17" t="s">
        <v>86</v>
      </c>
      <c r="C17" s="2" t="s">
        <v>75</v>
      </c>
      <c r="D17" s="40">
        <f>+D16*3</f>
        <v>9</v>
      </c>
      <c r="E17" s="66">
        <f>APUS!O225</f>
        <v>0</v>
      </c>
      <c r="F17" s="24">
        <f t="shared" si="1"/>
        <v>0</v>
      </c>
      <c r="G17" s="16"/>
      <c r="H17" s="11"/>
      <c r="I17" s="11"/>
      <c r="J17" s="11"/>
      <c r="K17" s="11"/>
      <c r="L17" s="11"/>
      <c r="M17" s="11"/>
      <c r="N17" s="11"/>
      <c r="O17" s="11"/>
      <c r="P17" s="11"/>
      <c r="Q17" s="11"/>
    </row>
    <row r="18" spans="1:17">
      <c r="A18" s="46">
        <v>3</v>
      </c>
      <c r="B18" s="1406" t="s">
        <v>24</v>
      </c>
      <c r="C18" s="1406"/>
      <c r="D18" s="1406"/>
      <c r="E18" s="1406"/>
      <c r="F18" s="1406"/>
      <c r="G18" s="16"/>
      <c r="H18" s="11"/>
      <c r="I18" s="11"/>
      <c r="J18" s="11"/>
      <c r="K18" s="11"/>
      <c r="L18" s="11"/>
      <c r="M18" s="11"/>
      <c r="N18" s="11"/>
      <c r="O18" s="11"/>
      <c r="P18" s="11"/>
      <c r="Q18" s="11"/>
    </row>
    <row r="19" spans="1:17">
      <c r="A19" s="2">
        <v>3.1</v>
      </c>
      <c r="B19" s="3" t="s">
        <v>25</v>
      </c>
      <c r="C19" s="2" t="s">
        <v>26</v>
      </c>
      <c r="D19" s="40">
        <f>+((I9*J9*K9)+(I10*J10*K10)+(I11*J11*K11)+(I12*J12*K12))*1.3</f>
        <v>1025.05</v>
      </c>
      <c r="E19" s="66">
        <f>APUS!O271</f>
        <v>30216</v>
      </c>
      <c r="F19" s="24">
        <f>D19*E19</f>
        <v>30972910.799999997</v>
      </c>
      <c r="G19" s="9"/>
      <c r="H19" s="11"/>
      <c r="I19" s="11"/>
      <c r="J19" s="11"/>
      <c r="K19" s="11"/>
      <c r="L19" s="11"/>
      <c r="M19" s="11"/>
      <c r="N19" s="11"/>
      <c r="O19" s="11"/>
      <c r="P19" s="11"/>
      <c r="Q19" s="11"/>
    </row>
    <row r="20" spans="1:17">
      <c r="A20" s="46">
        <v>4</v>
      </c>
      <c r="B20" s="1406" t="s">
        <v>27</v>
      </c>
      <c r="C20" s="1406"/>
      <c r="D20" s="1406"/>
      <c r="E20" s="1406"/>
      <c r="F20" s="1406"/>
      <c r="G20" s="16"/>
      <c r="H20" s="11"/>
      <c r="I20" s="11"/>
      <c r="J20" s="11"/>
      <c r="K20" s="11"/>
      <c r="L20" s="11"/>
      <c r="M20" s="11"/>
      <c r="N20" s="11"/>
      <c r="O20" s="11"/>
      <c r="P20" s="11"/>
      <c r="Q20" s="11"/>
    </row>
    <row r="21" spans="1:17">
      <c r="A21" s="2" t="s">
        <v>28</v>
      </c>
      <c r="B21" s="3" t="s">
        <v>29</v>
      </c>
      <c r="C21" s="2" t="s">
        <v>26</v>
      </c>
      <c r="D21" s="40">
        <f>+(I9*J9*L9)+(I10*J10*L10)</f>
        <v>285</v>
      </c>
      <c r="E21" s="66">
        <f>APUS!O429</f>
        <v>24599</v>
      </c>
      <c r="F21" s="24">
        <f t="shared" ref="F21:F26" si="2">D21*E21</f>
        <v>7010715</v>
      </c>
      <c r="G21" s="9"/>
      <c r="H21" s="11"/>
      <c r="I21" s="11"/>
      <c r="J21" s="11"/>
      <c r="K21" s="11"/>
      <c r="L21" s="11"/>
      <c r="M21" s="11"/>
      <c r="N21" s="11"/>
      <c r="O21" s="11"/>
      <c r="P21" s="11"/>
      <c r="Q21" s="11"/>
    </row>
    <row r="22" spans="1:17" ht="17.25" customHeight="1">
      <c r="A22" s="2" t="s">
        <v>30</v>
      </c>
      <c r="B22" s="3" t="s">
        <v>31</v>
      </c>
      <c r="C22" s="2" t="s">
        <v>26</v>
      </c>
      <c r="D22" s="40">
        <f>+(O4*Q4*R4)</f>
        <v>51.300000000000004</v>
      </c>
      <c r="E22" s="66">
        <f>APUS!O435</f>
        <v>59079</v>
      </c>
      <c r="F22" s="24">
        <f t="shared" si="2"/>
        <v>3030752.7</v>
      </c>
      <c r="G22" s="16"/>
      <c r="H22" s="11"/>
      <c r="I22" s="11"/>
      <c r="J22" s="11"/>
      <c r="K22" s="11"/>
      <c r="L22" s="11"/>
      <c r="M22" s="11"/>
      <c r="N22" s="11"/>
      <c r="O22" s="11"/>
      <c r="P22" s="11"/>
      <c r="Q22" s="11"/>
    </row>
    <row r="23" spans="1:17">
      <c r="A23" s="2" t="s">
        <v>32</v>
      </c>
      <c r="B23" s="5" t="str">
        <f>+APUS!C550</f>
        <v>Sub-base granular</v>
      </c>
      <c r="C23" s="2" t="s">
        <v>26</v>
      </c>
      <c r="D23" s="40">
        <f>(K4*L4*N4)</f>
        <v>166.25</v>
      </c>
      <c r="E23" s="66">
        <f>APUS!O443</f>
        <v>67717</v>
      </c>
      <c r="F23" s="24">
        <f t="shared" si="2"/>
        <v>11257951.25</v>
      </c>
      <c r="G23" s="16"/>
      <c r="H23" s="11"/>
      <c r="I23" s="11"/>
      <c r="J23" s="11"/>
      <c r="K23" s="11"/>
      <c r="L23" s="11"/>
      <c r="M23" s="11"/>
      <c r="N23" s="11"/>
      <c r="O23" s="11"/>
      <c r="P23" s="11"/>
      <c r="Q23" s="11"/>
    </row>
    <row r="24" spans="1:17">
      <c r="A24" s="2" t="s">
        <v>139</v>
      </c>
      <c r="B24" s="75" t="e">
        <f>+APUS!#REF!</f>
        <v>#REF!</v>
      </c>
      <c r="C24" s="28" t="s">
        <v>26</v>
      </c>
      <c r="D24" s="40">
        <f>(K4*L4*M4)</f>
        <v>99.75</v>
      </c>
      <c r="E24" s="66">
        <f>APUS!O453</f>
        <v>75850</v>
      </c>
      <c r="F24" s="24">
        <f t="shared" si="2"/>
        <v>7566037.5</v>
      </c>
      <c r="G24" s="16"/>
      <c r="H24" s="11"/>
      <c r="I24" s="11"/>
      <c r="J24" s="11"/>
      <c r="K24" s="11"/>
      <c r="L24" s="11"/>
      <c r="M24" s="11"/>
      <c r="N24" s="11"/>
      <c r="O24" s="11"/>
      <c r="P24" s="11"/>
      <c r="Q24" s="11"/>
    </row>
    <row r="25" spans="1:17">
      <c r="A25" s="2" t="s">
        <v>34</v>
      </c>
      <c r="B25" s="3" t="s">
        <v>35</v>
      </c>
      <c r="C25" s="2" t="s">
        <v>36</v>
      </c>
      <c r="D25" s="40">
        <f>+(D22+D23+D24)*21</f>
        <v>6663.3</v>
      </c>
      <c r="E25" s="66">
        <f>APUS!O535</f>
        <v>1833</v>
      </c>
      <c r="F25" s="24">
        <f t="shared" si="2"/>
        <v>12213828.9</v>
      </c>
      <c r="G25" s="16"/>
      <c r="H25" s="11"/>
      <c r="I25" s="11"/>
      <c r="J25" s="11"/>
      <c r="K25" s="11"/>
      <c r="L25" s="11"/>
      <c r="M25" s="11"/>
      <c r="N25" s="11"/>
      <c r="O25" s="11"/>
      <c r="P25" s="11"/>
      <c r="Q25" s="11"/>
    </row>
    <row r="26" spans="1:17" ht="26.25" customHeight="1">
      <c r="A26" s="2" t="s">
        <v>472</v>
      </c>
      <c r="B26" s="5" t="str">
        <f>+'5.Calle 33 entre cra 12 y 12Bis'!B24</f>
        <v>Lleno con arena para tubería (brecha de 0,60 m de ancho e = 0,1
m)</v>
      </c>
      <c r="C26" s="2" t="s">
        <v>13</v>
      </c>
      <c r="D26" s="40">
        <f>+(I9*J9)+(I10*J10)</f>
        <v>171</v>
      </c>
      <c r="E26" s="66">
        <f>APUS!O538</f>
        <v>9442</v>
      </c>
      <c r="F26" s="24">
        <f t="shared" si="2"/>
        <v>1614582</v>
      </c>
      <c r="G26" s="16"/>
      <c r="H26" s="11"/>
      <c r="I26" s="11"/>
      <c r="J26" s="11"/>
      <c r="K26" s="11"/>
      <c r="L26" s="11"/>
      <c r="M26" s="11"/>
      <c r="N26" s="11"/>
      <c r="O26" s="11"/>
      <c r="P26" s="11"/>
      <c r="Q26" s="11"/>
    </row>
    <row r="27" spans="1:17">
      <c r="A27" s="46">
        <v>5</v>
      </c>
      <c r="B27" s="1407" t="s">
        <v>38</v>
      </c>
      <c r="C27" s="1407"/>
      <c r="D27" s="1407"/>
      <c r="E27" s="1407"/>
      <c r="F27" s="1407"/>
      <c r="G27" s="16"/>
      <c r="H27" s="11"/>
      <c r="I27" s="11"/>
      <c r="J27" s="11"/>
      <c r="K27" s="11"/>
      <c r="L27" s="11"/>
      <c r="M27" s="11"/>
      <c r="N27" s="11"/>
      <c r="O27" s="11"/>
      <c r="P27" s="11"/>
      <c r="Q27" s="11"/>
    </row>
    <row r="28" spans="1:17" ht="25">
      <c r="A28" s="2" t="s">
        <v>39</v>
      </c>
      <c r="B28" s="3" t="s">
        <v>40</v>
      </c>
      <c r="C28" s="2" t="s">
        <v>13</v>
      </c>
      <c r="D28" s="40">
        <f>+(U4)*6</f>
        <v>192</v>
      </c>
      <c r="E28" s="66" t="e">
        <f>APUS!#REF!</f>
        <v>#REF!</v>
      </c>
      <c r="F28" s="24" t="e">
        <f t="shared" ref="F28:F36" si="3">D28*E28</f>
        <v>#REF!</v>
      </c>
      <c r="G28" s="228"/>
      <c r="H28" s="457"/>
      <c r="I28" s="459"/>
      <c r="J28" s="11"/>
      <c r="K28" s="11"/>
      <c r="L28" s="11"/>
      <c r="M28" s="11"/>
      <c r="N28" s="11"/>
      <c r="O28" s="11"/>
      <c r="P28" s="11"/>
      <c r="Q28" s="11"/>
    </row>
    <row r="29" spans="1:17" ht="25">
      <c r="A29" s="2" t="s">
        <v>41</v>
      </c>
      <c r="B29" s="3" t="s">
        <v>42</v>
      </c>
      <c r="C29" s="2" t="s">
        <v>13</v>
      </c>
      <c r="D29" s="40">
        <f>+I9+6</f>
        <v>101</v>
      </c>
      <c r="E29" s="66" t="e">
        <f>APUS!#REF!</f>
        <v>#REF!</v>
      </c>
      <c r="F29" s="24" t="e">
        <f t="shared" si="3"/>
        <v>#REF!</v>
      </c>
      <c r="G29" s="228"/>
      <c r="H29" s="457"/>
      <c r="I29" s="459"/>
      <c r="J29" s="11"/>
      <c r="K29" s="11"/>
      <c r="L29" s="11"/>
      <c r="M29" s="11"/>
      <c r="N29" s="11"/>
      <c r="O29" s="11"/>
      <c r="P29" s="11"/>
      <c r="Q29" s="11"/>
    </row>
    <row r="30" spans="1:17">
      <c r="A30" s="2" t="s">
        <v>140</v>
      </c>
      <c r="B30" s="3" t="s">
        <v>43</v>
      </c>
      <c r="C30" s="2" t="s">
        <v>3</v>
      </c>
      <c r="D30" s="40">
        <f>U4</f>
        <v>32</v>
      </c>
      <c r="E30" s="66">
        <f>APUS!O599</f>
        <v>207782.7665</v>
      </c>
      <c r="F30" s="24">
        <f t="shared" si="3"/>
        <v>6649048.5279999999</v>
      </c>
      <c r="G30" s="228"/>
      <c r="H30" s="457"/>
      <c r="I30" s="459"/>
      <c r="J30" s="11"/>
      <c r="K30" s="11"/>
      <c r="L30" s="11"/>
      <c r="M30" s="11"/>
      <c r="N30" s="11"/>
      <c r="O30" s="11"/>
      <c r="P30" s="11"/>
      <c r="Q30" s="11"/>
    </row>
    <row r="31" spans="1:17" ht="25.5" customHeight="1">
      <c r="A31" s="2" t="s">
        <v>44</v>
      </c>
      <c r="B31" s="3" t="s">
        <v>45</v>
      </c>
      <c r="C31" s="2" t="s">
        <v>3</v>
      </c>
      <c r="D31" s="40">
        <f>V4</f>
        <v>3</v>
      </c>
      <c r="E31" s="66">
        <f>APUS!O608</f>
        <v>427551</v>
      </c>
      <c r="F31" s="24">
        <f t="shared" si="3"/>
        <v>1282653</v>
      </c>
      <c r="G31" s="228"/>
      <c r="H31" s="457"/>
      <c r="I31" s="459"/>
      <c r="J31" s="11"/>
      <c r="K31" s="11"/>
      <c r="L31" s="11"/>
      <c r="M31" s="11"/>
      <c r="N31" s="11"/>
      <c r="O31" s="11"/>
      <c r="P31" s="11"/>
      <c r="Q31" s="11"/>
    </row>
    <row r="32" spans="1:17" ht="25.5" customHeight="1">
      <c r="A32" s="2" t="s">
        <v>46</v>
      </c>
      <c r="B32" s="3" t="s">
        <v>47</v>
      </c>
      <c r="C32" s="2" t="s">
        <v>13</v>
      </c>
      <c r="D32" s="40">
        <f>+D17</f>
        <v>9</v>
      </c>
      <c r="E32" s="66">
        <f>APUS!O689</f>
        <v>521456</v>
      </c>
      <c r="F32" s="24">
        <f t="shared" si="3"/>
        <v>4693104</v>
      </c>
      <c r="G32" s="228"/>
      <c r="H32" s="457"/>
      <c r="I32" s="459"/>
      <c r="J32" s="11"/>
      <c r="K32" s="11"/>
      <c r="L32" s="11"/>
      <c r="M32" s="11"/>
      <c r="N32" s="11"/>
      <c r="O32" s="11"/>
      <c r="P32" s="11"/>
      <c r="Q32" s="11"/>
    </row>
    <row r="33" spans="1:17" ht="29.25" customHeight="1">
      <c r="A33" s="2" t="s">
        <v>48</v>
      </c>
      <c r="B33" s="3" t="s">
        <v>49</v>
      </c>
      <c r="C33" s="2" t="s">
        <v>3</v>
      </c>
      <c r="D33" s="40">
        <f>+D31</f>
        <v>3</v>
      </c>
      <c r="E33" s="66">
        <f>APUS!O697</f>
        <v>0</v>
      </c>
      <c r="F33" s="24">
        <f t="shared" si="3"/>
        <v>0</v>
      </c>
      <c r="G33" s="16"/>
      <c r="H33" s="457"/>
      <c r="I33" s="459"/>
      <c r="J33" s="11"/>
      <c r="K33" s="11"/>
      <c r="L33" s="11"/>
      <c r="M33" s="11"/>
      <c r="N33" s="11"/>
      <c r="O33" s="11"/>
      <c r="P33" s="11"/>
      <c r="Q33" s="11"/>
    </row>
    <row r="34" spans="1:17">
      <c r="A34" s="2" t="s">
        <v>50</v>
      </c>
      <c r="B34" s="5" t="e">
        <f>+APUS!#REF!</f>
        <v>#REF!</v>
      </c>
      <c r="C34" s="2" t="s">
        <v>13</v>
      </c>
      <c r="D34" s="40">
        <f>+D28+D29</f>
        <v>293</v>
      </c>
      <c r="E34" s="66">
        <f>APUS!O731</f>
        <v>8202</v>
      </c>
      <c r="F34" s="24">
        <f t="shared" si="3"/>
        <v>2403186</v>
      </c>
      <c r="G34" s="16"/>
      <c r="H34" s="457"/>
      <c r="I34" s="459"/>
      <c r="J34" s="11"/>
      <c r="K34" s="11"/>
      <c r="L34" s="11"/>
      <c r="M34" s="11"/>
      <c r="N34" s="11"/>
      <c r="O34" s="11"/>
      <c r="P34" s="11"/>
      <c r="Q34" s="11"/>
    </row>
    <row r="35" spans="1:17" ht="29.25" customHeight="1">
      <c r="A35" s="2" t="s">
        <v>52</v>
      </c>
      <c r="B35" s="5" t="str">
        <f>+'5.Calle 33 entre cra 12 y 12Bis'!B33</f>
        <v>Tapa de seguridad en hierro dúctil EN124 Clase D400, tráfico vehicular pesado d=0.60 m</v>
      </c>
      <c r="C35" s="2" t="s">
        <v>3</v>
      </c>
      <c r="D35" s="40">
        <f>+D31</f>
        <v>3</v>
      </c>
      <c r="E35" s="66">
        <f>APUS!O737</f>
        <v>1513995</v>
      </c>
      <c r="F35" s="24">
        <f t="shared" si="3"/>
        <v>4541985</v>
      </c>
      <c r="G35" s="16"/>
      <c r="H35" s="458"/>
      <c r="I35" s="459"/>
      <c r="J35" s="11"/>
      <c r="K35" s="11"/>
      <c r="L35" s="11"/>
      <c r="M35" s="11"/>
      <c r="N35" s="11"/>
      <c r="O35" s="11"/>
      <c r="P35" s="11"/>
      <c r="Q35" s="11"/>
    </row>
    <row r="36" spans="1:17">
      <c r="A36" s="2" t="s">
        <v>54</v>
      </c>
      <c r="B36" s="3" t="s">
        <v>55</v>
      </c>
      <c r="C36" s="2" t="s">
        <v>13</v>
      </c>
      <c r="D36" s="40">
        <f>+D34</f>
        <v>293</v>
      </c>
      <c r="E36" s="66">
        <f>APUS!O742</f>
        <v>22313.073239999998</v>
      </c>
      <c r="F36" s="24">
        <f t="shared" si="3"/>
        <v>6537730.4593199994</v>
      </c>
      <c r="G36" s="16"/>
      <c r="H36" s="458"/>
      <c r="I36" s="459"/>
      <c r="J36" s="11"/>
      <c r="K36" s="11"/>
      <c r="L36" s="11"/>
      <c r="M36" s="11"/>
      <c r="N36" s="11"/>
      <c r="O36" s="11"/>
    </row>
    <row r="37" spans="1:17">
      <c r="A37" s="46">
        <v>6</v>
      </c>
      <c r="B37" s="1406" t="s">
        <v>56</v>
      </c>
      <c r="C37" s="1406"/>
      <c r="D37" s="1406"/>
      <c r="E37" s="1406"/>
      <c r="F37" s="1406"/>
      <c r="G37" s="16"/>
    </row>
    <row r="38" spans="1:17" ht="25">
      <c r="A38" s="2" t="s">
        <v>57</v>
      </c>
      <c r="B38" s="3" t="s">
        <v>58</v>
      </c>
      <c r="C38" s="2" t="s">
        <v>3</v>
      </c>
      <c r="D38" s="40">
        <f>U4</f>
        <v>32</v>
      </c>
      <c r="E38" s="66" t="e">
        <f>APUS!#REF!</f>
        <v>#REF!</v>
      </c>
      <c r="F38" s="24" t="e">
        <f>D38*E38</f>
        <v>#REF!</v>
      </c>
      <c r="G38" s="9"/>
      <c r="H38" s="318"/>
      <c r="I38" s="319"/>
    </row>
    <row r="39" spans="1:17" ht="25">
      <c r="A39" s="2" t="s">
        <v>59</v>
      </c>
      <c r="B39" s="3" t="s">
        <v>88</v>
      </c>
      <c r="C39" s="2" t="s">
        <v>3</v>
      </c>
      <c r="D39" s="40">
        <f>4*1</f>
        <v>4</v>
      </c>
      <c r="E39" s="66">
        <f>APUS!O1120</f>
        <v>300000</v>
      </c>
      <c r="F39" s="24">
        <f>D39*E39</f>
        <v>1200000</v>
      </c>
      <c r="G39" s="16"/>
      <c r="H39" s="318"/>
      <c r="I39" s="319"/>
    </row>
    <row r="40" spans="1:17">
      <c r="A40" s="46">
        <v>7</v>
      </c>
      <c r="B40" s="1406" t="s">
        <v>60</v>
      </c>
      <c r="C40" s="1406"/>
      <c r="D40" s="1406"/>
      <c r="E40" s="1406"/>
      <c r="F40" s="1406"/>
      <c r="G40" s="16"/>
    </row>
    <row r="41" spans="1:17">
      <c r="A41" s="2" t="s">
        <v>61</v>
      </c>
      <c r="B41" s="3" t="s">
        <v>62</v>
      </c>
      <c r="C41" s="2" t="s">
        <v>63</v>
      </c>
      <c r="D41" s="50">
        <f>760*D31</f>
        <v>2280</v>
      </c>
      <c r="E41" s="66">
        <f>APUS!O1200</f>
        <v>1</v>
      </c>
      <c r="F41" s="24">
        <f>D41*E41</f>
        <v>2280</v>
      </c>
      <c r="G41" s="9"/>
    </row>
    <row r="42" spans="1:17">
      <c r="A42" s="46">
        <v>8</v>
      </c>
      <c r="B42" s="1406" t="s">
        <v>64</v>
      </c>
      <c r="C42" s="1406"/>
      <c r="D42" s="1406"/>
      <c r="E42" s="1406"/>
      <c r="F42" s="1406"/>
      <c r="G42" s="16"/>
    </row>
    <row r="43" spans="1:17">
      <c r="A43" s="2" t="s">
        <v>65</v>
      </c>
      <c r="B43" s="5" t="s">
        <v>920</v>
      </c>
      <c r="C43" s="2" t="s">
        <v>3</v>
      </c>
      <c r="D43" s="40">
        <f>+D38</f>
        <v>32</v>
      </c>
      <c r="E43" s="66">
        <f>APUS!O1208</f>
        <v>0</v>
      </c>
      <c r="F43" s="24">
        <f>D43*E43</f>
        <v>0</v>
      </c>
      <c r="G43" s="9"/>
    </row>
    <row r="44" spans="1:17">
      <c r="A44" s="2" t="s">
        <v>90</v>
      </c>
      <c r="B44" s="5" t="str">
        <f>+APUS!C1254</f>
        <v>Tubería PVC unión platino de 3"</v>
      </c>
      <c r="C44" s="2" t="s">
        <v>13</v>
      </c>
      <c r="D44" s="40">
        <f>+I10</f>
        <v>190</v>
      </c>
      <c r="E44" s="66">
        <f>APUS!O1219</f>
        <v>0</v>
      </c>
      <c r="F44" s="24">
        <f>D44*E44</f>
        <v>0</v>
      </c>
      <c r="G44" s="16"/>
    </row>
    <row r="45" spans="1:17">
      <c r="A45" s="2" t="s">
        <v>141</v>
      </c>
      <c r="B45" s="25" t="s">
        <v>94</v>
      </c>
      <c r="C45" s="2" t="s">
        <v>93</v>
      </c>
      <c r="D45" s="40">
        <f>6*1</f>
        <v>6</v>
      </c>
      <c r="E45" s="66">
        <f>APUS!O1225</f>
        <v>0</v>
      </c>
      <c r="F45" s="24">
        <f>E45*D45</f>
        <v>0</v>
      </c>
      <c r="G45" s="16"/>
    </row>
    <row r="46" spans="1:17" ht="25">
      <c r="A46" s="28" t="s">
        <v>68</v>
      </c>
      <c r="B46" s="6" t="s">
        <v>69</v>
      </c>
      <c r="C46" s="28" t="s">
        <v>3</v>
      </c>
      <c r="D46" s="40">
        <f>+D43</f>
        <v>32</v>
      </c>
      <c r="E46" s="66">
        <f>APUS!O1235</f>
        <v>1</v>
      </c>
      <c r="F46" s="24">
        <f>D46*E46</f>
        <v>32</v>
      </c>
      <c r="G46" s="16"/>
    </row>
    <row r="47" spans="1:17" ht="25">
      <c r="A47" s="206" t="s">
        <v>142</v>
      </c>
      <c r="B47" s="207" t="s">
        <v>89</v>
      </c>
      <c r="C47" s="206" t="s">
        <v>85</v>
      </c>
      <c r="D47" s="226">
        <v>1</v>
      </c>
      <c r="E47" s="208" t="str">
        <f>APUS!O1240</f>
        <v>TOTAL 3</v>
      </c>
      <c r="F47" s="209" t="e">
        <f>D47*E47</f>
        <v>#VALUE!</v>
      </c>
      <c r="G47" s="16"/>
    </row>
    <row r="48" spans="1:17">
      <c r="A48" s="46">
        <v>9</v>
      </c>
      <c r="B48" s="1406" t="s">
        <v>73</v>
      </c>
      <c r="C48" s="1406"/>
      <c r="D48" s="1406"/>
      <c r="E48" s="1406"/>
      <c r="F48" s="1406"/>
      <c r="G48" s="16"/>
    </row>
    <row r="49" spans="1:8" ht="48.65" customHeight="1">
      <c r="A49" s="2" t="s">
        <v>71</v>
      </c>
      <c r="B49" s="308" t="s">
        <v>959</v>
      </c>
      <c r="C49" s="2" t="s">
        <v>8</v>
      </c>
      <c r="D49" s="40">
        <f>+(K4*L4)+150</f>
        <v>815</v>
      </c>
      <c r="E49" s="66">
        <f>APUS!O1257</f>
        <v>72098</v>
      </c>
      <c r="F49" s="24">
        <f>D49*E49</f>
        <v>58759870</v>
      </c>
      <c r="G49" s="9"/>
    </row>
    <row r="50" spans="1:8">
      <c r="A50" s="46">
        <v>10</v>
      </c>
      <c r="B50" s="1406" t="s">
        <v>76</v>
      </c>
      <c r="C50" s="1406"/>
      <c r="D50" s="1406"/>
      <c r="E50" s="1406"/>
      <c r="F50" s="1406"/>
      <c r="G50" s="16"/>
    </row>
    <row r="51" spans="1:8">
      <c r="A51" s="2" t="s">
        <v>74</v>
      </c>
      <c r="B51" s="75" t="str">
        <f>+APUS!C1308</f>
        <v>Anden en concreto de 20,7 Mpa (3000 PSI) e = 0,10 m</v>
      </c>
      <c r="C51" s="2" t="s">
        <v>8</v>
      </c>
      <c r="D51" s="40">
        <f>(O4*Q4)</f>
        <v>513</v>
      </c>
      <c r="E51" s="66">
        <f>APUS!O1273</f>
        <v>0</v>
      </c>
      <c r="F51" s="24">
        <f>D51*E51</f>
        <v>0</v>
      </c>
      <c r="G51" s="9"/>
    </row>
    <row r="52" spans="1:8" ht="25">
      <c r="A52" s="2" t="s">
        <v>166</v>
      </c>
      <c r="B52" s="3" t="s">
        <v>79</v>
      </c>
      <c r="C52" s="2" t="s">
        <v>13</v>
      </c>
      <c r="D52" s="40">
        <f>+D15</f>
        <v>190</v>
      </c>
      <c r="E52" s="66" t="str">
        <f>APUS!O1283</f>
        <v/>
      </c>
      <c r="F52" s="24" t="e">
        <f>D52*E52</f>
        <v>#VALUE!</v>
      </c>
      <c r="G52" s="16"/>
      <c r="H52" s="42"/>
    </row>
    <row r="53" spans="1:8" ht="18" customHeight="1">
      <c r="A53" s="46">
        <v>11</v>
      </c>
      <c r="B53" s="1407" t="s">
        <v>80</v>
      </c>
      <c r="C53" s="1407"/>
      <c r="D53" s="1407"/>
      <c r="E53" s="1407"/>
      <c r="F53" s="1407"/>
      <c r="G53" s="16"/>
    </row>
    <row r="54" spans="1:8" ht="25">
      <c r="A54" s="2" t="s">
        <v>77</v>
      </c>
      <c r="B54" s="26" t="str">
        <f>+APUS!C1348</f>
        <v>Señal vertical de transito tipo SP, SR de 75 x 75 con lámina retroreflectiva tipo diamante</v>
      </c>
      <c r="C54" s="2" t="s">
        <v>3</v>
      </c>
      <c r="D54" s="40">
        <f>3*1</f>
        <v>3</v>
      </c>
      <c r="E54" s="66">
        <f>APUS!O1313</f>
        <v>0</v>
      </c>
      <c r="F54" s="24">
        <f>D54*E54</f>
        <v>0</v>
      </c>
      <c r="G54" s="10"/>
    </row>
    <row r="55" spans="1:8">
      <c r="A55" s="2" t="s">
        <v>78</v>
      </c>
      <c r="B55" s="3" t="s">
        <v>82</v>
      </c>
      <c r="C55" s="2" t="s">
        <v>3</v>
      </c>
      <c r="D55" s="40">
        <f>2*1</f>
        <v>2</v>
      </c>
      <c r="E55" s="66">
        <f>APUS!O1321</f>
        <v>0</v>
      </c>
      <c r="F55" s="24">
        <f>D55*E55</f>
        <v>0</v>
      </c>
      <c r="G55" s="16"/>
    </row>
    <row r="56" spans="1:8">
      <c r="A56" s="2" t="s">
        <v>480</v>
      </c>
      <c r="B56" s="5" t="str">
        <f>+APUS!C1361</f>
        <v>Líneas de demarcación vial pintura en frío</v>
      </c>
      <c r="C56" s="2" t="s">
        <v>13</v>
      </c>
      <c r="D56" s="40">
        <f>+K4*3</f>
        <v>285</v>
      </c>
      <c r="E56" s="66">
        <f>APUS!O1326</f>
        <v>0</v>
      </c>
      <c r="F56" s="24">
        <f>D56*E56</f>
        <v>0</v>
      </c>
      <c r="G56" s="16"/>
    </row>
    <row r="57" spans="1:8" ht="16.5" customHeight="1">
      <c r="A57" s="337">
        <v>22</v>
      </c>
      <c r="B57" s="1406" t="s">
        <v>802</v>
      </c>
      <c r="C57" s="1406"/>
      <c r="D57" s="1406"/>
      <c r="E57" s="1406"/>
      <c r="F57" s="1406"/>
      <c r="G57" s="16"/>
      <c r="H57" s="42"/>
    </row>
    <row r="58" spans="1:8" ht="27.75" customHeight="1">
      <c r="A58" s="28">
        <v>22.2</v>
      </c>
      <c r="B58" s="6" t="s">
        <v>952</v>
      </c>
      <c r="C58" s="28" t="s">
        <v>26</v>
      </c>
      <c r="D58" s="40">
        <f>+(D13*0.18)+(D14*0.07)+(D15*0.15*0.15)+(D16*0.2)+(D17*0.2)+(D19*5%)</f>
        <v>213.53749999999999</v>
      </c>
      <c r="E58" s="66">
        <f>+APUS!O1884</f>
        <v>0</v>
      </c>
      <c r="F58" s="24">
        <f t="shared" ref="F58" si="4">D58*E58</f>
        <v>0</v>
      </c>
      <c r="G58" s="16"/>
      <c r="H58" s="42"/>
    </row>
    <row r="59" spans="1:8">
      <c r="A59" s="45"/>
      <c r="B59" s="1403" t="s">
        <v>132</v>
      </c>
      <c r="C59" s="1404"/>
      <c r="D59" s="1404"/>
      <c r="E59" s="1405"/>
      <c r="F59" s="47" t="e">
        <f>SUM(F6:F58)</f>
        <v>#REF!</v>
      </c>
      <c r="G59" s="16"/>
    </row>
    <row r="60" spans="1:8">
      <c r="A60" s="2"/>
      <c r="B60" s="1402" t="s">
        <v>180</v>
      </c>
      <c r="C60" s="1402"/>
      <c r="D60" s="1402"/>
      <c r="E60" s="43">
        <v>0.27500000000000002</v>
      </c>
      <c r="F60" s="24" t="e">
        <f>F59*E60</f>
        <v>#REF!</v>
      </c>
      <c r="G60" s="16"/>
    </row>
    <row r="61" spans="1:8" ht="21.75" customHeight="1">
      <c r="A61" s="2"/>
      <c r="B61" s="1402" t="s">
        <v>87</v>
      </c>
      <c r="C61" s="1402"/>
      <c r="D61" s="1402"/>
      <c r="E61" s="44">
        <v>0.05</v>
      </c>
      <c r="F61" s="24" t="e">
        <f>F59*E61</f>
        <v>#REF!</v>
      </c>
      <c r="G61" s="16"/>
    </row>
    <row r="62" spans="1:8" ht="21.75" customHeight="1">
      <c r="A62" s="45"/>
      <c r="B62" s="1403" t="s">
        <v>108</v>
      </c>
      <c r="C62" s="1404"/>
      <c r="D62" s="1404"/>
      <c r="E62" s="1405"/>
      <c r="F62" s="47" t="e">
        <f>SUM(F59:F61)</f>
        <v>#REF!</v>
      </c>
      <c r="G62" s="16"/>
    </row>
    <row r="63" spans="1:8" ht="21.75" customHeight="1">
      <c r="G63" s="16"/>
    </row>
    <row r="64" spans="1:8" ht="21.75" customHeight="1">
      <c r="A64" s="1400" t="s">
        <v>107</v>
      </c>
      <c r="B64" s="1400"/>
      <c r="C64" s="1400"/>
      <c r="D64" s="1400"/>
      <c r="E64" s="48">
        <v>0.08</v>
      </c>
      <c r="F64" s="49" t="e">
        <f>F62*E64</f>
        <v>#REF!</v>
      </c>
    </row>
    <row r="65" spans="1:8" ht="15.75" customHeight="1"/>
    <row r="66" spans="1:8" ht="17.5" customHeight="1">
      <c r="A66" s="1401" t="s">
        <v>109</v>
      </c>
      <c r="B66" s="1401"/>
      <c r="C66" s="1401"/>
      <c r="D66" s="1401"/>
      <c r="E66" s="1401"/>
      <c r="F66" s="41" t="e">
        <f>F62+F64</f>
        <v>#REF!</v>
      </c>
      <c r="H66" s="318">
        <v>504730686.91357285</v>
      </c>
    </row>
    <row r="67" spans="1:8" ht="14.25" customHeight="1">
      <c r="H67" s="232" t="e">
        <f>F66-H66</f>
        <v>#REF!</v>
      </c>
    </row>
    <row r="68" spans="1:8" ht="17.5" customHeight="1"/>
    <row r="70" spans="1:8" ht="14.5">
      <c r="A70" s="21" t="s">
        <v>112</v>
      </c>
      <c r="B70" s="21" t="s">
        <v>639</v>
      </c>
      <c r="C70" s="11" t="s">
        <v>908</v>
      </c>
      <c r="D70" s="1451" t="s">
        <v>922</v>
      </c>
      <c r="E70" s="1450"/>
      <c r="F70" s="1450"/>
    </row>
    <row r="71" spans="1:8" ht="14.5">
      <c r="B71" s="21" t="s">
        <v>640</v>
      </c>
      <c r="D71" s="1450" t="s">
        <v>923</v>
      </c>
      <c r="E71" s="1450"/>
      <c r="F71" s="1450"/>
    </row>
    <row r="72" spans="1:8">
      <c r="B72" s="11" t="s">
        <v>638</v>
      </c>
      <c r="D72" s="454" t="s">
        <v>924</v>
      </c>
    </row>
  </sheetData>
  <mergeCells count="29">
    <mergeCell ref="B27:F27"/>
    <mergeCell ref="A1:F2"/>
    <mergeCell ref="H1:S1"/>
    <mergeCell ref="H2:J3"/>
    <mergeCell ref="K2:N2"/>
    <mergeCell ref="O2:R2"/>
    <mergeCell ref="S2:S3"/>
    <mergeCell ref="A3:F4"/>
    <mergeCell ref="H4:J4"/>
    <mergeCell ref="B6:F6"/>
    <mergeCell ref="H7:L7"/>
    <mergeCell ref="B12:F12"/>
    <mergeCell ref="B18:F18"/>
    <mergeCell ref="B20:F20"/>
    <mergeCell ref="D70:F70"/>
    <mergeCell ref="D71:F71"/>
    <mergeCell ref="A66:E66"/>
    <mergeCell ref="B37:F37"/>
    <mergeCell ref="B40:F40"/>
    <mergeCell ref="B42:F42"/>
    <mergeCell ref="B48:F48"/>
    <mergeCell ref="B50:F50"/>
    <mergeCell ref="B53:F53"/>
    <mergeCell ref="B59:E59"/>
    <mergeCell ref="B60:D60"/>
    <mergeCell ref="B61:D61"/>
    <mergeCell ref="B62:E62"/>
    <mergeCell ref="A64:D64"/>
    <mergeCell ref="B57:F57"/>
  </mergeCells>
  <pageMargins left="0.70866141732283472" right="0.70866141732283472" top="0.74803149606299213" bottom="0.74803149606299213" header="0.31496062992125984" footer="0.31496062992125984"/>
  <pageSetup scale="7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V72"/>
  <sheetViews>
    <sheetView topLeftCell="C51" zoomScaleNormal="100" workbookViewId="0">
      <selection activeCell="F67" sqref="F67"/>
    </sheetView>
  </sheetViews>
  <sheetFormatPr baseColWidth="10" defaultColWidth="11.54296875" defaultRowHeight="14"/>
  <cols>
    <col min="1" max="1" width="11.54296875" style="11"/>
    <col min="2" max="2" width="53.26953125" style="11" customWidth="1"/>
    <col min="3" max="4" width="11.54296875" style="11"/>
    <col min="5" max="5" width="14.26953125" style="19" customWidth="1"/>
    <col min="6" max="6" width="20.453125" style="20" customWidth="1"/>
    <col min="7" max="7" width="11.26953125" style="11" customWidth="1"/>
    <col min="8" max="8" width="18.54296875" style="12" bestFit="1" customWidth="1"/>
    <col min="9" max="9" width="9.453125" style="12" customWidth="1"/>
    <col min="10" max="10" width="9" style="12" customWidth="1"/>
    <col min="11" max="11" width="11.26953125" style="12" customWidth="1"/>
    <col min="12" max="12" width="12.81640625" style="12" customWidth="1"/>
    <col min="13" max="13" width="13.7265625" style="12" customWidth="1"/>
    <col min="14" max="14" width="14.26953125" style="20" customWidth="1"/>
    <col min="15" max="15" width="9.54296875" style="20" customWidth="1"/>
    <col min="16" max="16" width="12.1796875" style="20" customWidth="1"/>
    <col min="17" max="17" width="13" style="20" customWidth="1"/>
    <col min="18" max="16384" width="11.54296875" style="11"/>
  </cols>
  <sheetData>
    <row r="1" spans="1:22">
      <c r="A1" s="1413" t="s">
        <v>0</v>
      </c>
      <c r="B1" s="1413"/>
      <c r="C1" s="1413"/>
      <c r="D1" s="1413"/>
      <c r="E1" s="1413"/>
      <c r="F1" s="1413"/>
      <c r="G1" s="8"/>
      <c r="H1" s="1419" t="s">
        <v>477</v>
      </c>
      <c r="I1" s="1419"/>
      <c r="J1" s="1419"/>
      <c r="K1" s="1419"/>
      <c r="L1" s="1419"/>
      <c r="M1" s="1419"/>
      <c r="N1" s="1419"/>
      <c r="O1" s="1419"/>
      <c r="P1" s="1419"/>
      <c r="Q1" s="1419"/>
      <c r="R1" s="1419"/>
      <c r="S1" s="1419"/>
    </row>
    <row r="2" spans="1:22">
      <c r="A2" s="1413"/>
      <c r="B2" s="1413"/>
      <c r="C2" s="1413"/>
      <c r="D2" s="1413"/>
      <c r="E2" s="1413"/>
      <c r="F2" s="1413"/>
      <c r="G2" s="8"/>
      <c r="H2" s="1423" t="s">
        <v>121</v>
      </c>
      <c r="I2" s="1424"/>
      <c r="J2" s="1425"/>
      <c r="K2" s="1429" t="s">
        <v>123</v>
      </c>
      <c r="L2" s="1430"/>
      <c r="M2" s="1430"/>
      <c r="N2" s="1431"/>
      <c r="O2" s="1420" t="s">
        <v>99</v>
      </c>
      <c r="P2" s="1421"/>
      <c r="Q2" s="1421"/>
      <c r="R2" s="1422"/>
      <c r="S2" s="1432" t="s">
        <v>130</v>
      </c>
    </row>
    <row r="3" spans="1:22" ht="14.5" customHeight="1">
      <c r="A3" s="1414" t="s">
        <v>550</v>
      </c>
      <c r="B3" s="1414"/>
      <c r="C3" s="1414"/>
      <c r="D3" s="1414"/>
      <c r="E3" s="1414"/>
      <c r="F3" s="1414"/>
      <c r="G3" s="13"/>
      <c r="H3" s="1426"/>
      <c r="I3" s="1427"/>
      <c r="J3" s="1428"/>
      <c r="K3" s="28" t="s">
        <v>124</v>
      </c>
      <c r="L3" s="28" t="s">
        <v>98</v>
      </c>
      <c r="M3" s="28" t="s">
        <v>467</v>
      </c>
      <c r="N3" s="28" t="s">
        <v>468</v>
      </c>
      <c r="O3" s="28" t="s">
        <v>124</v>
      </c>
      <c r="P3" s="28" t="s">
        <v>478</v>
      </c>
      <c r="Q3" s="28" t="s">
        <v>130</v>
      </c>
      <c r="R3" s="28" t="s">
        <v>473</v>
      </c>
      <c r="S3" s="1433"/>
      <c r="U3" s="30" t="s">
        <v>474</v>
      </c>
      <c r="V3" s="30" t="s">
        <v>475</v>
      </c>
    </row>
    <row r="4" spans="1:22" ht="29.25" customHeight="1">
      <c r="A4" s="1414"/>
      <c r="B4" s="1414"/>
      <c r="C4" s="1414"/>
      <c r="D4" s="1414"/>
      <c r="E4" s="1414"/>
      <c r="F4" s="1414"/>
      <c r="G4" s="13"/>
      <c r="H4" s="1418" t="s">
        <v>548</v>
      </c>
      <c r="I4" s="1418"/>
      <c r="J4" s="1418"/>
      <c r="K4" s="29">
        <v>92</v>
      </c>
      <c r="L4" s="229">
        <v>7</v>
      </c>
      <c r="M4" s="229">
        <v>0.15</v>
      </c>
      <c r="N4" s="229">
        <v>0.25</v>
      </c>
      <c r="O4" s="29">
        <f>+K4</f>
        <v>92</v>
      </c>
      <c r="P4" s="229">
        <v>3.1</v>
      </c>
      <c r="Q4" s="229">
        <f>+P4+P4</f>
        <v>6.2</v>
      </c>
      <c r="R4" s="229">
        <v>0.1</v>
      </c>
      <c r="S4" s="39">
        <f>+L4+Q4</f>
        <v>13.2</v>
      </c>
      <c r="U4" s="28">
        <v>17</v>
      </c>
      <c r="V4" s="28">
        <v>2</v>
      </c>
    </row>
    <row r="5" spans="1:22" ht="30.65" customHeight="1">
      <c r="A5" s="22" t="s">
        <v>1</v>
      </c>
      <c r="B5" s="22" t="s">
        <v>2</v>
      </c>
      <c r="C5" s="22" t="s">
        <v>3</v>
      </c>
      <c r="D5" s="22" t="s">
        <v>4</v>
      </c>
      <c r="E5" s="1" t="s">
        <v>105</v>
      </c>
      <c r="F5" s="23" t="s">
        <v>104</v>
      </c>
      <c r="G5" s="15"/>
      <c r="H5" s="11"/>
      <c r="I5" s="11"/>
      <c r="J5" s="11"/>
      <c r="K5" s="11"/>
      <c r="L5" s="11"/>
      <c r="M5" s="11"/>
      <c r="N5" s="11"/>
      <c r="O5" s="11"/>
      <c r="P5" s="11"/>
      <c r="Q5" s="11"/>
    </row>
    <row r="6" spans="1:22">
      <c r="A6" s="46">
        <v>1</v>
      </c>
      <c r="B6" s="1406" t="s">
        <v>5</v>
      </c>
      <c r="C6" s="1406"/>
      <c r="D6" s="1406"/>
      <c r="E6" s="1406"/>
      <c r="F6" s="1406"/>
      <c r="G6" s="9"/>
      <c r="H6" s="11"/>
      <c r="I6" s="11"/>
      <c r="J6" s="11"/>
      <c r="K6" s="11"/>
      <c r="L6" s="11"/>
      <c r="M6" s="11"/>
      <c r="N6" s="11"/>
      <c r="O6" s="11"/>
      <c r="P6" s="11"/>
      <c r="Q6" s="11"/>
    </row>
    <row r="7" spans="1:22" ht="29.25" customHeight="1">
      <c r="A7" s="2" t="s">
        <v>6</v>
      </c>
      <c r="B7" s="5" t="str">
        <f>+APUS!C82</f>
        <v>Localización y replanteo para pavimentación de vías (3 líneas, 3 instancias)</v>
      </c>
      <c r="C7" s="2" t="s">
        <v>8</v>
      </c>
      <c r="D7" s="40">
        <f>+(K4*S4)</f>
        <v>1214.3999999999999</v>
      </c>
      <c r="E7" s="66">
        <f>APUS!O48</f>
        <v>4323</v>
      </c>
      <c r="F7" s="24">
        <f>D7*E7</f>
        <v>5249851.1999999993</v>
      </c>
      <c r="G7" s="16"/>
      <c r="H7" s="1415" t="s">
        <v>476</v>
      </c>
      <c r="I7" s="1416"/>
      <c r="J7" s="1416"/>
      <c r="K7" s="1416"/>
      <c r="L7" s="1417"/>
    </row>
    <row r="8" spans="1:22" ht="39.75" customHeight="1">
      <c r="A8" s="2" t="s">
        <v>9</v>
      </c>
      <c r="B8" s="5" t="str">
        <f>+APUS!C90</f>
        <v>Valla de identificación de obra área mayor a 4 m2, colocada en cerchas metálica, incluye mantenimiento durante la construcción</v>
      </c>
      <c r="C8" s="2" t="s">
        <v>8</v>
      </c>
      <c r="D8" s="40">
        <f>8*1</f>
        <v>8</v>
      </c>
      <c r="E8" s="66">
        <f>APUS!O56</f>
        <v>212117</v>
      </c>
      <c r="F8" s="24">
        <f t="shared" ref="F8:F11" si="0">D8*E8</f>
        <v>1696936</v>
      </c>
      <c r="G8" s="16"/>
      <c r="H8" s="27"/>
      <c r="I8" s="32" t="s">
        <v>97</v>
      </c>
      <c r="J8" s="32" t="s">
        <v>98</v>
      </c>
      <c r="K8" s="36" t="s">
        <v>128</v>
      </c>
      <c r="L8" s="36" t="s">
        <v>129</v>
      </c>
    </row>
    <row r="9" spans="1:22">
      <c r="A9" s="2" t="s">
        <v>11</v>
      </c>
      <c r="B9" s="3" t="s">
        <v>12</v>
      </c>
      <c r="C9" s="2" t="s">
        <v>13</v>
      </c>
      <c r="D9" s="40">
        <f>+(K4+L4)*2</f>
        <v>198</v>
      </c>
      <c r="E9" s="66">
        <f>APUS!O63</f>
        <v>7635</v>
      </c>
      <c r="F9" s="24">
        <f t="shared" si="0"/>
        <v>1511730</v>
      </c>
      <c r="G9" s="16"/>
      <c r="H9" s="31" t="s">
        <v>127</v>
      </c>
      <c r="I9" s="223">
        <f>K4</f>
        <v>92</v>
      </c>
      <c r="J9" s="224">
        <v>1.2</v>
      </c>
      <c r="K9" s="224">
        <v>2.5</v>
      </c>
      <c r="L9" s="225">
        <v>2</v>
      </c>
    </row>
    <row r="10" spans="1:22">
      <c r="A10" s="2" t="s">
        <v>14</v>
      </c>
      <c r="B10" s="3" t="s">
        <v>18</v>
      </c>
      <c r="C10" s="2" t="s">
        <v>8</v>
      </c>
      <c r="D10" s="40">
        <f>10*1</f>
        <v>10</v>
      </c>
      <c r="E10" s="66">
        <f>APUS!O70</f>
        <v>126325.39</v>
      </c>
      <c r="F10" s="24">
        <f t="shared" si="0"/>
        <v>1263253.8999999999</v>
      </c>
      <c r="G10" s="16"/>
      <c r="H10" s="31" t="s">
        <v>100</v>
      </c>
      <c r="I10" s="223">
        <f>+I9*2</f>
        <v>184</v>
      </c>
      <c r="J10" s="224">
        <v>0.3</v>
      </c>
      <c r="K10" s="224">
        <v>1.2</v>
      </c>
      <c r="L10" s="224">
        <v>1</v>
      </c>
    </row>
    <row r="11" spans="1:22">
      <c r="A11" s="2" t="s">
        <v>17</v>
      </c>
      <c r="B11" s="3" t="s">
        <v>19</v>
      </c>
      <c r="C11" s="2" t="s">
        <v>8</v>
      </c>
      <c r="D11" s="40">
        <f>+(K4*(L4+2))</f>
        <v>828</v>
      </c>
      <c r="E11" s="66">
        <f>APUS!O76</f>
        <v>30988.556000000004</v>
      </c>
      <c r="F11" s="24">
        <f t="shared" si="0"/>
        <v>25658524.368000004</v>
      </c>
      <c r="G11" s="16"/>
      <c r="H11" s="31" t="s">
        <v>101</v>
      </c>
      <c r="I11" s="223">
        <f>+I9</f>
        <v>92</v>
      </c>
      <c r="J11" s="230">
        <f>L4</f>
        <v>7</v>
      </c>
      <c r="K11" s="224">
        <v>0.5</v>
      </c>
      <c r="L11" s="224"/>
    </row>
    <row r="12" spans="1:22">
      <c r="A12" s="46">
        <v>2</v>
      </c>
      <c r="B12" s="1406" t="s">
        <v>20</v>
      </c>
      <c r="C12" s="1406"/>
      <c r="D12" s="1406"/>
      <c r="E12" s="1406"/>
      <c r="F12" s="1406"/>
      <c r="G12" s="16"/>
      <c r="H12" s="31" t="s">
        <v>102</v>
      </c>
      <c r="I12" s="223">
        <f>+I9</f>
        <v>92</v>
      </c>
      <c r="J12" s="230">
        <f>+Q4</f>
        <v>6.2</v>
      </c>
      <c r="K12" s="224">
        <v>0.2</v>
      </c>
      <c r="L12" s="224"/>
    </row>
    <row r="13" spans="1:22">
      <c r="A13" s="2" t="s">
        <v>21</v>
      </c>
      <c r="B13" s="7" t="s">
        <v>131</v>
      </c>
      <c r="C13" s="2" t="s">
        <v>8</v>
      </c>
      <c r="D13" s="40">
        <f>+(K4*L4)</f>
        <v>644</v>
      </c>
      <c r="E13" s="66">
        <f>APUS!O174</f>
        <v>13460</v>
      </c>
      <c r="F13" s="24">
        <f t="shared" ref="F13:F17" si="1">D13*E13</f>
        <v>8668240</v>
      </c>
      <c r="G13" s="9"/>
    </row>
    <row r="14" spans="1:22">
      <c r="A14" s="2" t="s">
        <v>134</v>
      </c>
      <c r="B14" s="3" t="s">
        <v>22</v>
      </c>
      <c r="C14" s="2" t="s">
        <v>8</v>
      </c>
      <c r="D14" s="40">
        <f>(O4*Q4)</f>
        <v>570.4</v>
      </c>
      <c r="E14" s="66">
        <f>APUS!O181</f>
        <v>11907</v>
      </c>
      <c r="F14" s="24">
        <f t="shared" si="1"/>
        <v>6791752.7999999998</v>
      </c>
      <c r="G14" s="16"/>
      <c r="H14" s="11"/>
      <c r="I14" s="11"/>
      <c r="J14" s="11"/>
      <c r="K14" s="11"/>
      <c r="L14" s="11"/>
      <c r="M14" s="11"/>
      <c r="N14" s="11"/>
      <c r="O14" s="11"/>
      <c r="P14" s="11"/>
      <c r="Q14" s="11"/>
    </row>
    <row r="15" spans="1:22">
      <c r="A15" s="2" t="s">
        <v>135</v>
      </c>
      <c r="B15" s="3" t="s">
        <v>23</v>
      </c>
      <c r="C15" s="2" t="s">
        <v>13</v>
      </c>
      <c r="D15" s="40">
        <f>(O4*2)</f>
        <v>184</v>
      </c>
      <c r="E15" s="66">
        <f>APUS!O187</f>
        <v>0</v>
      </c>
      <c r="F15" s="24">
        <f t="shared" si="1"/>
        <v>0</v>
      </c>
      <c r="G15" s="16"/>
      <c r="H15" s="11"/>
      <c r="I15" s="11"/>
      <c r="J15" s="11"/>
      <c r="K15" s="11"/>
      <c r="L15" s="11"/>
      <c r="M15" s="11"/>
      <c r="N15" s="11"/>
      <c r="O15" s="11"/>
      <c r="P15" s="11"/>
      <c r="Q15" s="11"/>
    </row>
    <row r="16" spans="1:22">
      <c r="A16" s="2" t="s">
        <v>136</v>
      </c>
      <c r="B16" s="17" t="s">
        <v>84</v>
      </c>
      <c r="C16" s="2" t="s">
        <v>85</v>
      </c>
      <c r="D16" s="40">
        <f>V4</f>
        <v>2</v>
      </c>
      <c r="E16" s="66">
        <f>APUS!O220</f>
        <v>112875</v>
      </c>
      <c r="F16" s="24">
        <f t="shared" si="1"/>
        <v>225750</v>
      </c>
      <c r="G16" s="16"/>
      <c r="H16" s="11"/>
      <c r="I16" s="11"/>
      <c r="J16" s="11"/>
      <c r="K16" s="11"/>
      <c r="L16" s="11"/>
      <c r="M16" s="11"/>
      <c r="N16" s="11"/>
      <c r="O16" s="11"/>
      <c r="P16" s="11"/>
      <c r="Q16" s="11"/>
    </row>
    <row r="17" spans="1:17" ht="14.25" customHeight="1">
      <c r="A17" s="2" t="s">
        <v>137</v>
      </c>
      <c r="B17" s="17" t="s">
        <v>86</v>
      </c>
      <c r="C17" s="2" t="s">
        <v>75</v>
      </c>
      <c r="D17" s="40">
        <f>+D16*3</f>
        <v>6</v>
      </c>
      <c r="E17" s="66">
        <f>APUS!O225</f>
        <v>0</v>
      </c>
      <c r="F17" s="24">
        <f t="shared" si="1"/>
        <v>0</v>
      </c>
      <c r="G17" s="16"/>
      <c r="H17" s="11"/>
      <c r="I17" s="11"/>
      <c r="J17" s="11"/>
      <c r="K17" s="11"/>
      <c r="L17" s="11"/>
      <c r="M17" s="11"/>
      <c r="N17" s="11"/>
      <c r="O17" s="11"/>
      <c r="P17" s="11"/>
      <c r="Q17" s="11"/>
    </row>
    <row r="18" spans="1:17">
      <c r="A18" s="46">
        <v>3</v>
      </c>
      <c r="B18" s="1406" t="s">
        <v>24</v>
      </c>
      <c r="C18" s="1406"/>
      <c r="D18" s="1406"/>
      <c r="E18" s="1406"/>
      <c r="F18" s="1406"/>
      <c r="G18" s="16"/>
      <c r="H18" s="11"/>
      <c r="I18" s="11"/>
      <c r="J18" s="11"/>
      <c r="K18" s="11"/>
      <c r="L18" s="11"/>
      <c r="M18" s="11"/>
      <c r="N18" s="11"/>
      <c r="O18" s="11"/>
      <c r="P18" s="11"/>
      <c r="Q18" s="11"/>
    </row>
    <row r="19" spans="1:17">
      <c r="A19" s="2">
        <v>3.1</v>
      </c>
      <c r="B19" s="3" t="s">
        <v>25</v>
      </c>
      <c r="C19" s="2" t="s">
        <v>26</v>
      </c>
      <c r="D19" s="40">
        <f>+((I9*J9*K9)+(I10*J10*K10)+(I11*J11*K11)+(I12*J12*K12))*1.3</f>
        <v>1011.8160000000001</v>
      </c>
      <c r="E19" s="66">
        <f>APUS!O271</f>
        <v>30216</v>
      </c>
      <c r="F19" s="24">
        <f>D19*E19</f>
        <v>30573032.256000005</v>
      </c>
      <c r="G19" s="9"/>
      <c r="H19" s="11"/>
      <c r="I19" s="11"/>
      <c r="J19" s="11"/>
      <c r="K19" s="11"/>
      <c r="L19" s="11"/>
      <c r="M19" s="11"/>
      <c r="N19" s="11"/>
      <c r="O19" s="11"/>
      <c r="P19" s="11"/>
      <c r="Q19" s="11"/>
    </row>
    <row r="20" spans="1:17">
      <c r="A20" s="46">
        <v>4</v>
      </c>
      <c r="B20" s="1406" t="s">
        <v>27</v>
      </c>
      <c r="C20" s="1406"/>
      <c r="D20" s="1406"/>
      <c r="E20" s="1406"/>
      <c r="F20" s="1406"/>
      <c r="G20" s="16"/>
      <c r="H20" s="11"/>
      <c r="I20" s="11"/>
      <c r="J20" s="11"/>
      <c r="K20" s="11"/>
      <c r="L20" s="11"/>
      <c r="M20" s="11"/>
      <c r="N20" s="11"/>
      <c r="O20" s="11"/>
      <c r="P20" s="11"/>
      <c r="Q20" s="11"/>
    </row>
    <row r="21" spans="1:17">
      <c r="A21" s="2" t="s">
        <v>28</v>
      </c>
      <c r="B21" s="3" t="s">
        <v>29</v>
      </c>
      <c r="C21" s="2" t="s">
        <v>26</v>
      </c>
      <c r="D21" s="40">
        <f>+(I9*J9*L9)+(I10*J10*L10)</f>
        <v>276</v>
      </c>
      <c r="E21" s="66">
        <f>APUS!O429</f>
        <v>24599</v>
      </c>
      <c r="F21" s="24">
        <f t="shared" ref="F21:F26" si="2">D21*E21</f>
        <v>6789324</v>
      </c>
      <c r="G21" s="9"/>
      <c r="H21" s="11"/>
      <c r="I21" s="11"/>
      <c r="J21" s="11"/>
      <c r="K21" s="11"/>
      <c r="L21" s="11"/>
      <c r="M21" s="11"/>
      <c r="N21" s="11"/>
      <c r="O21" s="11"/>
      <c r="P21" s="11"/>
      <c r="Q21" s="11"/>
    </row>
    <row r="22" spans="1:17" ht="17.25" customHeight="1">
      <c r="A22" s="2" t="s">
        <v>30</v>
      </c>
      <c r="B22" s="3" t="s">
        <v>31</v>
      </c>
      <c r="C22" s="2" t="s">
        <v>26</v>
      </c>
      <c r="D22" s="40">
        <f>+(O4*Q4*R4)</f>
        <v>57.04</v>
      </c>
      <c r="E22" s="66">
        <f>APUS!O435</f>
        <v>59079</v>
      </c>
      <c r="F22" s="24">
        <f t="shared" si="2"/>
        <v>3369866.16</v>
      </c>
      <c r="G22" s="16"/>
      <c r="H22" s="11"/>
      <c r="I22" s="11"/>
      <c r="J22" s="11"/>
      <c r="K22" s="11"/>
      <c r="L22" s="11"/>
      <c r="M22" s="11"/>
      <c r="N22" s="11"/>
      <c r="O22" s="11"/>
      <c r="P22" s="11"/>
      <c r="Q22" s="11"/>
    </row>
    <row r="23" spans="1:17">
      <c r="A23" s="2" t="s">
        <v>32</v>
      </c>
      <c r="B23" s="5" t="str">
        <f>+APUS!C550</f>
        <v>Sub-base granular</v>
      </c>
      <c r="C23" s="2" t="s">
        <v>26</v>
      </c>
      <c r="D23" s="40">
        <f>(K4*L4*N4)</f>
        <v>161</v>
      </c>
      <c r="E23" s="66">
        <f>APUS!O443</f>
        <v>67717</v>
      </c>
      <c r="F23" s="24">
        <f t="shared" si="2"/>
        <v>10902437</v>
      </c>
      <c r="G23" s="16"/>
      <c r="H23" s="11"/>
      <c r="I23" s="11"/>
      <c r="J23" s="11"/>
      <c r="K23" s="11"/>
      <c r="L23" s="11"/>
      <c r="M23" s="11"/>
      <c r="N23" s="11"/>
      <c r="O23" s="11"/>
      <c r="P23" s="11"/>
      <c r="Q23" s="11"/>
    </row>
    <row r="24" spans="1:17">
      <c r="A24" s="2" t="s">
        <v>139</v>
      </c>
      <c r="B24" s="75" t="e">
        <f>+APUS!#REF!</f>
        <v>#REF!</v>
      </c>
      <c r="C24" s="28" t="s">
        <v>26</v>
      </c>
      <c r="D24" s="40">
        <f>(K4*L4*M4)</f>
        <v>96.6</v>
      </c>
      <c r="E24" s="66">
        <f>APUS!O453</f>
        <v>75850</v>
      </c>
      <c r="F24" s="24">
        <f t="shared" si="2"/>
        <v>7327110</v>
      </c>
      <c r="G24" s="16"/>
      <c r="H24" s="11"/>
      <c r="I24" s="11"/>
      <c r="J24" s="11"/>
      <c r="K24" s="11"/>
      <c r="L24" s="11"/>
      <c r="M24" s="11"/>
      <c r="N24" s="11"/>
      <c r="O24" s="11"/>
      <c r="P24" s="11"/>
      <c r="Q24" s="11"/>
    </row>
    <row r="25" spans="1:17">
      <c r="A25" s="2" t="s">
        <v>34</v>
      </c>
      <c r="B25" s="3" t="s">
        <v>35</v>
      </c>
      <c r="C25" s="2" t="s">
        <v>36</v>
      </c>
      <c r="D25" s="40">
        <f>+(D22+D23+D24)*21</f>
        <v>6607.44</v>
      </c>
      <c r="E25" s="66">
        <f>APUS!O535</f>
        <v>1833</v>
      </c>
      <c r="F25" s="24">
        <f t="shared" si="2"/>
        <v>12111437.52</v>
      </c>
      <c r="G25" s="16"/>
      <c r="H25" s="11"/>
      <c r="I25" s="11"/>
      <c r="J25" s="11"/>
      <c r="K25" s="11"/>
      <c r="L25" s="11"/>
      <c r="M25" s="11"/>
      <c r="N25" s="11"/>
      <c r="O25" s="11"/>
      <c r="P25" s="11"/>
      <c r="Q25" s="11"/>
    </row>
    <row r="26" spans="1:17" ht="32.25" customHeight="1">
      <c r="A26" s="2" t="s">
        <v>472</v>
      </c>
      <c r="B26" s="5" t="str">
        <f>+'6.CARRERA 10 ENTRE CALLE 7 Y 8'!B26</f>
        <v>Lleno con arena para tubería (brecha de 0,60 m de ancho e = 0,1
m)</v>
      </c>
      <c r="C26" s="2" t="s">
        <v>13</v>
      </c>
      <c r="D26" s="40">
        <f>+(I9*J9)+(I10*J10)</f>
        <v>165.6</v>
      </c>
      <c r="E26" s="66">
        <f>APUS!O538</f>
        <v>9442</v>
      </c>
      <c r="F26" s="24">
        <f t="shared" si="2"/>
        <v>1563595.2</v>
      </c>
      <c r="G26" s="16"/>
      <c r="H26" s="11"/>
      <c r="I26" s="11"/>
      <c r="J26" s="11"/>
      <c r="K26" s="11"/>
      <c r="L26" s="11"/>
      <c r="M26" s="11"/>
      <c r="N26" s="11"/>
      <c r="O26" s="11"/>
      <c r="P26" s="11"/>
      <c r="Q26" s="11"/>
    </row>
    <row r="27" spans="1:17">
      <c r="A27" s="46">
        <v>5</v>
      </c>
      <c r="B27" s="1407" t="s">
        <v>38</v>
      </c>
      <c r="C27" s="1407"/>
      <c r="D27" s="1407"/>
      <c r="E27" s="1407"/>
      <c r="F27" s="1407"/>
      <c r="G27" s="16"/>
      <c r="H27" s="11"/>
      <c r="I27" s="11"/>
      <c r="J27" s="11"/>
      <c r="K27" s="11"/>
      <c r="L27" s="11"/>
      <c r="M27" s="11"/>
      <c r="N27" s="11"/>
      <c r="O27" s="11"/>
      <c r="P27" s="11"/>
      <c r="Q27" s="11"/>
    </row>
    <row r="28" spans="1:17" ht="25">
      <c r="A28" s="2" t="s">
        <v>39</v>
      </c>
      <c r="B28" s="3" t="s">
        <v>40</v>
      </c>
      <c r="C28" s="2" t="s">
        <v>13</v>
      </c>
      <c r="D28" s="40">
        <f>+(U4)*6</f>
        <v>102</v>
      </c>
      <c r="E28" s="66" t="e">
        <f>APUS!#REF!</f>
        <v>#REF!</v>
      </c>
      <c r="F28" s="24" t="e">
        <f t="shared" ref="F28:F36" si="3">D28*E28</f>
        <v>#REF!</v>
      </c>
      <c r="G28" s="228"/>
      <c r="H28" s="457"/>
      <c r="I28" s="459"/>
      <c r="J28" s="11"/>
      <c r="K28" s="11"/>
      <c r="L28" s="11"/>
      <c r="M28" s="11"/>
      <c r="N28" s="11"/>
      <c r="O28" s="11"/>
      <c r="P28" s="11"/>
      <c r="Q28" s="11"/>
    </row>
    <row r="29" spans="1:17" ht="25">
      <c r="A29" s="2" t="s">
        <v>41</v>
      </c>
      <c r="B29" s="3" t="s">
        <v>42</v>
      </c>
      <c r="C29" s="2" t="s">
        <v>13</v>
      </c>
      <c r="D29" s="40">
        <f>+I9+6</f>
        <v>98</v>
      </c>
      <c r="E29" s="66" t="e">
        <f>APUS!#REF!</f>
        <v>#REF!</v>
      </c>
      <c r="F29" s="24" t="e">
        <f t="shared" si="3"/>
        <v>#REF!</v>
      </c>
      <c r="G29" s="228"/>
      <c r="H29" s="457"/>
      <c r="I29" s="459"/>
      <c r="J29" s="11"/>
      <c r="K29" s="11"/>
      <c r="L29" s="11"/>
      <c r="M29" s="11"/>
      <c r="N29" s="11"/>
      <c r="O29" s="11"/>
      <c r="P29" s="11"/>
      <c r="Q29" s="11"/>
    </row>
    <row r="30" spans="1:17">
      <c r="A30" s="2" t="s">
        <v>140</v>
      </c>
      <c r="B30" s="3" t="s">
        <v>43</v>
      </c>
      <c r="C30" s="2" t="s">
        <v>3</v>
      </c>
      <c r="D30" s="40">
        <f>U4</f>
        <v>17</v>
      </c>
      <c r="E30" s="66">
        <f>APUS!O599</f>
        <v>207782.7665</v>
      </c>
      <c r="F30" s="24">
        <f t="shared" si="3"/>
        <v>3532307.0304999999</v>
      </c>
      <c r="G30" s="228"/>
      <c r="H30" s="457"/>
      <c r="I30" s="459"/>
      <c r="J30" s="11"/>
      <c r="K30" s="11"/>
      <c r="L30" s="11"/>
      <c r="M30" s="11"/>
      <c r="N30" s="11"/>
      <c r="O30" s="11"/>
      <c r="P30" s="11"/>
      <c r="Q30" s="11"/>
    </row>
    <row r="31" spans="1:17" ht="25.5" customHeight="1">
      <c r="A31" s="2" t="s">
        <v>44</v>
      </c>
      <c r="B31" s="3" t="s">
        <v>45</v>
      </c>
      <c r="C31" s="2" t="s">
        <v>3</v>
      </c>
      <c r="D31" s="40">
        <f>V4</f>
        <v>2</v>
      </c>
      <c r="E31" s="66">
        <f>APUS!O608</f>
        <v>427551</v>
      </c>
      <c r="F31" s="24">
        <f t="shared" si="3"/>
        <v>855102</v>
      </c>
      <c r="G31" s="228"/>
      <c r="H31" s="457"/>
      <c r="I31" s="459"/>
      <c r="J31" s="11"/>
      <c r="K31" s="11"/>
      <c r="L31" s="11"/>
      <c r="M31" s="11"/>
      <c r="N31" s="11"/>
      <c r="O31" s="11"/>
      <c r="P31" s="11"/>
      <c r="Q31" s="11"/>
    </row>
    <row r="32" spans="1:17" ht="25.5" customHeight="1">
      <c r="A32" s="2" t="s">
        <v>46</v>
      </c>
      <c r="B32" s="3" t="s">
        <v>47</v>
      </c>
      <c r="C32" s="2" t="s">
        <v>13</v>
      </c>
      <c r="D32" s="40">
        <f>+D17</f>
        <v>6</v>
      </c>
      <c r="E32" s="66">
        <f>APUS!O689</f>
        <v>521456</v>
      </c>
      <c r="F32" s="24">
        <f t="shared" si="3"/>
        <v>3128736</v>
      </c>
      <c r="G32" s="228"/>
      <c r="H32" s="457"/>
      <c r="I32" s="459"/>
      <c r="J32" s="11"/>
      <c r="K32" s="11"/>
      <c r="L32" s="11"/>
      <c r="M32" s="11"/>
      <c r="N32" s="11"/>
      <c r="O32" s="11"/>
      <c r="P32" s="11"/>
      <c r="Q32" s="11"/>
    </row>
    <row r="33" spans="1:17" ht="29.25" customHeight="1">
      <c r="A33" s="2" t="s">
        <v>48</v>
      </c>
      <c r="B33" s="3" t="s">
        <v>49</v>
      </c>
      <c r="C33" s="2" t="s">
        <v>3</v>
      </c>
      <c r="D33" s="40">
        <f>+D31</f>
        <v>2</v>
      </c>
      <c r="E33" s="66">
        <f>APUS!O697</f>
        <v>0</v>
      </c>
      <c r="F33" s="24">
        <f t="shared" si="3"/>
        <v>0</v>
      </c>
      <c r="G33" s="16"/>
      <c r="H33" s="457"/>
      <c r="I33" s="459"/>
      <c r="J33" s="11"/>
      <c r="K33" s="11"/>
      <c r="L33" s="11"/>
      <c r="M33" s="11"/>
      <c r="N33" s="11"/>
      <c r="O33" s="11"/>
      <c r="P33" s="11"/>
      <c r="Q33" s="11"/>
    </row>
    <row r="34" spans="1:17">
      <c r="A34" s="2" t="s">
        <v>50</v>
      </c>
      <c r="B34" s="5" t="e">
        <f>+APUS!#REF!</f>
        <v>#REF!</v>
      </c>
      <c r="C34" s="2" t="s">
        <v>13</v>
      </c>
      <c r="D34" s="40">
        <f>+D28+D29</f>
        <v>200</v>
      </c>
      <c r="E34" s="66">
        <f>APUS!O731</f>
        <v>8202</v>
      </c>
      <c r="F34" s="24">
        <f t="shared" si="3"/>
        <v>1640400</v>
      </c>
      <c r="G34" s="16"/>
      <c r="H34" s="457"/>
      <c r="I34" s="459"/>
      <c r="J34" s="11"/>
      <c r="K34" s="11"/>
      <c r="L34" s="11"/>
      <c r="M34" s="11"/>
      <c r="N34" s="11"/>
      <c r="O34" s="11"/>
      <c r="P34" s="11"/>
      <c r="Q34" s="11"/>
    </row>
    <row r="35" spans="1:17" ht="23.25" customHeight="1">
      <c r="A35" s="2" t="s">
        <v>52</v>
      </c>
      <c r="B35" s="5" t="str">
        <f>+'6.CARRERA 10 ENTRE CALLE 7 Y 8'!B35</f>
        <v>Tapa de seguridad en hierro dúctil EN124 Clase D400, tráfico vehicular pesado d=0.60 m</v>
      </c>
      <c r="C35" s="2" t="s">
        <v>3</v>
      </c>
      <c r="D35" s="40">
        <f>+D31</f>
        <v>2</v>
      </c>
      <c r="E35" s="66">
        <f>APUS!O737</f>
        <v>1513995</v>
      </c>
      <c r="F35" s="24">
        <f t="shared" si="3"/>
        <v>3027990</v>
      </c>
      <c r="G35" s="16"/>
      <c r="H35" s="458"/>
      <c r="I35" s="459"/>
      <c r="J35" s="11"/>
      <c r="K35" s="11"/>
      <c r="L35" s="11"/>
      <c r="M35" s="11"/>
      <c r="N35" s="11"/>
      <c r="O35" s="11"/>
      <c r="P35" s="11"/>
      <c r="Q35" s="11"/>
    </row>
    <row r="36" spans="1:17">
      <c r="A36" s="2" t="s">
        <v>54</v>
      </c>
      <c r="B36" s="3" t="s">
        <v>55</v>
      </c>
      <c r="C36" s="2" t="s">
        <v>13</v>
      </c>
      <c r="D36" s="40">
        <f>+D34</f>
        <v>200</v>
      </c>
      <c r="E36" s="66">
        <f>APUS!O742</f>
        <v>22313.073239999998</v>
      </c>
      <c r="F36" s="24">
        <f t="shared" si="3"/>
        <v>4462614.648</v>
      </c>
      <c r="G36" s="16"/>
      <c r="H36" s="458"/>
      <c r="I36" s="459"/>
      <c r="J36" s="11"/>
      <c r="K36" s="11"/>
      <c r="L36" s="11"/>
      <c r="M36" s="11"/>
      <c r="N36" s="11"/>
      <c r="O36" s="11"/>
    </row>
    <row r="37" spans="1:17">
      <c r="A37" s="46">
        <v>6</v>
      </c>
      <c r="B37" s="1406" t="s">
        <v>56</v>
      </c>
      <c r="C37" s="1406"/>
      <c r="D37" s="1406"/>
      <c r="E37" s="1406"/>
      <c r="F37" s="1406"/>
      <c r="G37" s="16"/>
    </row>
    <row r="38" spans="1:17" ht="25">
      <c r="A38" s="2" t="s">
        <v>57</v>
      </c>
      <c r="B38" s="3" t="s">
        <v>58</v>
      </c>
      <c r="C38" s="2" t="s">
        <v>3</v>
      </c>
      <c r="D38" s="40">
        <f>U4</f>
        <v>17</v>
      </c>
      <c r="E38" s="66" t="e">
        <f>APUS!#REF!</f>
        <v>#REF!</v>
      </c>
      <c r="F38" s="24" t="e">
        <f>D38*E38</f>
        <v>#REF!</v>
      </c>
      <c r="G38" s="9"/>
      <c r="H38" s="318"/>
      <c r="I38" s="319"/>
    </row>
    <row r="39" spans="1:17" ht="25">
      <c r="A39" s="2" t="s">
        <v>59</v>
      </c>
      <c r="B39" s="3" t="s">
        <v>88</v>
      </c>
      <c r="C39" s="2" t="s">
        <v>3</v>
      </c>
      <c r="D39" s="40">
        <f>4*1</f>
        <v>4</v>
      </c>
      <c r="E39" s="66">
        <f>APUS!O1120</f>
        <v>300000</v>
      </c>
      <c r="F39" s="24">
        <f>D39*E39</f>
        <v>1200000</v>
      </c>
      <c r="G39" s="16"/>
      <c r="H39" s="318"/>
      <c r="I39" s="319"/>
    </row>
    <row r="40" spans="1:17">
      <c r="A40" s="46">
        <v>7</v>
      </c>
      <c r="B40" s="1406" t="s">
        <v>60</v>
      </c>
      <c r="C40" s="1406"/>
      <c r="D40" s="1406"/>
      <c r="E40" s="1406"/>
      <c r="F40" s="1406"/>
      <c r="G40" s="16"/>
    </row>
    <row r="41" spans="1:17">
      <c r="A41" s="2" t="s">
        <v>61</v>
      </c>
      <c r="B41" s="3" t="s">
        <v>62</v>
      </c>
      <c r="C41" s="2" t="s">
        <v>63</v>
      </c>
      <c r="D41" s="50">
        <f>760*D31</f>
        <v>1520</v>
      </c>
      <c r="E41" s="66">
        <f>APUS!O1200</f>
        <v>1</v>
      </c>
      <c r="F41" s="24">
        <f>D41*E41</f>
        <v>1520</v>
      </c>
      <c r="G41" s="9"/>
    </row>
    <row r="42" spans="1:17">
      <c r="A42" s="46">
        <v>8</v>
      </c>
      <c r="B42" s="1406" t="s">
        <v>64</v>
      </c>
      <c r="C42" s="1406"/>
      <c r="D42" s="1406"/>
      <c r="E42" s="1406"/>
      <c r="F42" s="1406"/>
      <c r="G42" s="16"/>
    </row>
    <row r="43" spans="1:17">
      <c r="A43" s="2" t="s">
        <v>65</v>
      </c>
      <c r="B43" s="5" t="s">
        <v>920</v>
      </c>
      <c r="C43" s="2" t="s">
        <v>3</v>
      </c>
      <c r="D43" s="40">
        <f>+D38</f>
        <v>17</v>
      </c>
      <c r="E43" s="66">
        <f>APUS!O1208</f>
        <v>0</v>
      </c>
      <c r="F43" s="24">
        <f>D43*E43</f>
        <v>0</v>
      </c>
      <c r="G43" s="9"/>
    </row>
    <row r="44" spans="1:17">
      <c r="A44" s="2" t="s">
        <v>90</v>
      </c>
      <c r="B44" s="5" t="str">
        <f>+APUS!C1254</f>
        <v>Tubería PVC unión platino de 3"</v>
      </c>
      <c r="C44" s="2" t="s">
        <v>13</v>
      </c>
      <c r="D44" s="40">
        <f>+I10</f>
        <v>184</v>
      </c>
      <c r="E44" s="66">
        <f>APUS!O1219</f>
        <v>0</v>
      </c>
      <c r="F44" s="24">
        <f>D44*E44</f>
        <v>0</v>
      </c>
      <c r="G44" s="16"/>
    </row>
    <row r="45" spans="1:17">
      <c r="A45" s="2" t="s">
        <v>141</v>
      </c>
      <c r="B45" s="25" t="s">
        <v>94</v>
      </c>
      <c r="C45" s="2" t="s">
        <v>93</v>
      </c>
      <c r="D45" s="40">
        <f>6*1</f>
        <v>6</v>
      </c>
      <c r="E45" s="66">
        <f>APUS!O1225</f>
        <v>0</v>
      </c>
      <c r="F45" s="24">
        <f>E45*D45</f>
        <v>0</v>
      </c>
      <c r="G45" s="16"/>
    </row>
    <row r="46" spans="1:17" ht="25">
      <c r="A46" s="28" t="s">
        <v>68</v>
      </c>
      <c r="B46" s="6" t="s">
        <v>69</v>
      </c>
      <c r="C46" s="28" t="s">
        <v>3</v>
      </c>
      <c r="D46" s="40">
        <f>+D43</f>
        <v>17</v>
      </c>
      <c r="E46" s="66">
        <f>APUS!O1235</f>
        <v>1</v>
      </c>
      <c r="F46" s="24">
        <f>D46*E46</f>
        <v>17</v>
      </c>
      <c r="G46" s="16"/>
    </row>
    <row r="47" spans="1:17" ht="25">
      <c r="A47" s="206" t="s">
        <v>142</v>
      </c>
      <c r="B47" s="207" t="s">
        <v>89</v>
      </c>
      <c r="C47" s="206" t="s">
        <v>85</v>
      </c>
      <c r="D47" s="226">
        <v>1</v>
      </c>
      <c r="E47" s="208" t="str">
        <f>APUS!O1240</f>
        <v>TOTAL 3</v>
      </c>
      <c r="F47" s="209" t="e">
        <f>D47*E47</f>
        <v>#VALUE!</v>
      </c>
      <c r="G47" s="16"/>
    </row>
    <row r="48" spans="1:17">
      <c r="A48" s="46">
        <v>9</v>
      </c>
      <c r="B48" s="1406" t="s">
        <v>73</v>
      </c>
      <c r="C48" s="1406"/>
      <c r="D48" s="1406"/>
      <c r="E48" s="1406"/>
      <c r="F48" s="1406"/>
      <c r="G48" s="16"/>
    </row>
    <row r="49" spans="1:8" ht="42.65" customHeight="1">
      <c r="A49" s="2" t="s">
        <v>71</v>
      </c>
      <c r="B49" s="308" t="s">
        <v>959</v>
      </c>
      <c r="C49" s="2" t="s">
        <v>8</v>
      </c>
      <c r="D49" s="40">
        <f>+(K4*L4)+150</f>
        <v>794</v>
      </c>
      <c r="E49" s="66">
        <f>APUS!O1257</f>
        <v>72098</v>
      </c>
      <c r="F49" s="24">
        <f>D49*E49</f>
        <v>57245812</v>
      </c>
      <c r="G49" s="9"/>
      <c r="H49" s="42"/>
    </row>
    <row r="50" spans="1:8">
      <c r="A50" s="46">
        <v>10</v>
      </c>
      <c r="B50" s="1406" t="s">
        <v>76</v>
      </c>
      <c r="C50" s="1406"/>
      <c r="D50" s="1406"/>
      <c r="E50" s="1406"/>
      <c r="F50" s="1406"/>
      <c r="G50" s="16"/>
    </row>
    <row r="51" spans="1:8">
      <c r="A51" s="2" t="s">
        <v>74</v>
      </c>
      <c r="B51" s="75" t="str">
        <f>+APUS!C1308</f>
        <v>Anden en concreto de 20,7 Mpa (3000 PSI) e = 0,10 m</v>
      </c>
      <c r="C51" s="2" t="s">
        <v>8</v>
      </c>
      <c r="D51" s="40">
        <f>(O4*Q4)</f>
        <v>570.4</v>
      </c>
      <c r="E51" s="66">
        <f>APUS!O1273</f>
        <v>0</v>
      </c>
      <c r="F51" s="24">
        <f>D51*E51</f>
        <v>0</v>
      </c>
      <c r="G51" s="9"/>
    </row>
    <row r="52" spans="1:8" ht="25">
      <c r="A52" s="2" t="s">
        <v>166</v>
      </c>
      <c r="B52" s="3" t="s">
        <v>79</v>
      </c>
      <c r="C52" s="2" t="s">
        <v>13</v>
      </c>
      <c r="D52" s="40">
        <f>+D15</f>
        <v>184</v>
      </c>
      <c r="E52" s="66" t="str">
        <f>APUS!O1283</f>
        <v/>
      </c>
      <c r="F52" s="24" t="e">
        <f>D52*E52</f>
        <v>#VALUE!</v>
      </c>
      <c r="G52" s="16"/>
      <c r="H52" s="42"/>
    </row>
    <row r="53" spans="1:8" ht="18" customHeight="1">
      <c r="A53" s="46">
        <v>11</v>
      </c>
      <c r="B53" s="1407" t="s">
        <v>80</v>
      </c>
      <c r="C53" s="1407"/>
      <c r="D53" s="1407"/>
      <c r="E53" s="1407"/>
      <c r="F53" s="1407"/>
      <c r="G53" s="16"/>
    </row>
    <row r="54" spans="1:8" ht="25">
      <c r="A54" s="2" t="s">
        <v>77</v>
      </c>
      <c r="B54" s="26" t="str">
        <f>+APUS!C1348</f>
        <v>Señal vertical de transito tipo SP, SR de 75 x 75 con lámina retroreflectiva tipo diamante</v>
      </c>
      <c r="C54" s="2" t="s">
        <v>3</v>
      </c>
      <c r="D54" s="40">
        <f>3*1</f>
        <v>3</v>
      </c>
      <c r="E54" s="66">
        <f>APUS!O1313</f>
        <v>0</v>
      </c>
      <c r="F54" s="24">
        <f>D54*E54</f>
        <v>0</v>
      </c>
      <c r="G54" s="10"/>
    </row>
    <row r="55" spans="1:8">
      <c r="A55" s="2" t="s">
        <v>78</v>
      </c>
      <c r="B55" s="3" t="s">
        <v>82</v>
      </c>
      <c r="C55" s="2" t="s">
        <v>3</v>
      </c>
      <c r="D55" s="40">
        <f>2*1</f>
        <v>2</v>
      </c>
      <c r="E55" s="66">
        <f>APUS!O1321</f>
        <v>0</v>
      </c>
      <c r="F55" s="24">
        <f>D55*E55</f>
        <v>0</v>
      </c>
      <c r="G55" s="16"/>
    </row>
    <row r="56" spans="1:8">
      <c r="A56" s="2" t="s">
        <v>480</v>
      </c>
      <c r="B56" s="5" t="str">
        <f>+APUS!C1361</f>
        <v>Líneas de demarcación vial pintura en frío</v>
      </c>
      <c r="C56" s="2" t="s">
        <v>13</v>
      </c>
      <c r="D56" s="40">
        <f>+K4*3</f>
        <v>276</v>
      </c>
      <c r="E56" s="66">
        <f>APUS!O1326</f>
        <v>0</v>
      </c>
      <c r="F56" s="24">
        <f>D56*E56</f>
        <v>0</v>
      </c>
      <c r="G56" s="16"/>
    </row>
    <row r="57" spans="1:8" ht="16.5" customHeight="1">
      <c r="A57" s="337">
        <v>22</v>
      </c>
      <c r="B57" s="1406" t="s">
        <v>802</v>
      </c>
      <c r="C57" s="1406"/>
      <c r="D57" s="1406"/>
      <c r="E57" s="1406"/>
      <c r="F57" s="1406"/>
      <c r="G57" s="16"/>
      <c r="H57" s="42"/>
    </row>
    <row r="58" spans="1:8" ht="27.75" customHeight="1">
      <c r="A58" s="28">
        <v>22.2</v>
      </c>
      <c r="B58" s="6" t="s">
        <v>952</v>
      </c>
      <c r="C58" s="28" t="s">
        <v>26</v>
      </c>
      <c r="D58" s="40">
        <f>+(D13*0.18)+(D14*0.07)+(D15*0.15*0.15)+(D16*0.2)+(D17*0.2)+(D19*5%)</f>
        <v>212.1788</v>
      </c>
      <c r="E58" s="66">
        <f>+APUS!O1884</f>
        <v>0</v>
      </c>
      <c r="F58" s="24">
        <f t="shared" ref="F58" si="4">D58*E58</f>
        <v>0</v>
      </c>
      <c r="G58" s="16"/>
      <c r="H58" s="42"/>
    </row>
    <row r="59" spans="1:8">
      <c r="A59" s="45"/>
      <c r="B59" s="1403" t="s">
        <v>132</v>
      </c>
      <c r="C59" s="1404"/>
      <c r="D59" s="1404"/>
      <c r="E59" s="1405"/>
      <c r="F59" s="47" t="e">
        <f>SUM(F6:F58)</f>
        <v>#REF!</v>
      </c>
      <c r="G59" s="16"/>
    </row>
    <row r="60" spans="1:8">
      <c r="A60" s="2"/>
      <c r="B60" s="1402" t="s">
        <v>180</v>
      </c>
      <c r="C60" s="1402"/>
      <c r="D60" s="1402"/>
      <c r="E60" s="43">
        <v>0.27500000000000002</v>
      </c>
      <c r="F60" s="24" t="e">
        <f>F59*E60</f>
        <v>#REF!</v>
      </c>
      <c r="G60" s="16"/>
    </row>
    <row r="61" spans="1:8" ht="21.75" customHeight="1">
      <c r="A61" s="2"/>
      <c r="B61" s="1402" t="s">
        <v>87</v>
      </c>
      <c r="C61" s="1402"/>
      <c r="D61" s="1402"/>
      <c r="E61" s="44">
        <v>0.05</v>
      </c>
      <c r="F61" s="24" t="e">
        <f>F59*E61</f>
        <v>#REF!</v>
      </c>
      <c r="G61" s="16"/>
    </row>
    <row r="62" spans="1:8" ht="21.75" customHeight="1">
      <c r="A62" s="45"/>
      <c r="B62" s="1403" t="s">
        <v>108</v>
      </c>
      <c r="C62" s="1404"/>
      <c r="D62" s="1404"/>
      <c r="E62" s="1405"/>
      <c r="F62" s="47" t="e">
        <f>SUM(F59:F61)</f>
        <v>#REF!</v>
      </c>
      <c r="G62" s="16"/>
    </row>
    <row r="63" spans="1:8" ht="21.75" customHeight="1">
      <c r="G63" s="16"/>
    </row>
    <row r="64" spans="1:8" ht="21.75" customHeight="1">
      <c r="A64" s="1400" t="s">
        <v>107</v>
      </c>
      <c r="B64" s="1400"/>
      <c r="C64" s="1400"/>
      <c r="D64" s="1400"/>
      <c r="E64" s="48">
        <v>0.08</v>
      </c>
      <c r="F64" s="49" t="e">
        <f>F62*E64</f>
        <v>#REF!</v>
      </c>
    </row>
    <row r="65" spans="1:8" ht="15.75" customHeight="1"/>
    <row r="66" spans="1:8" ht="17.5" customHeight="1">
      <c r="A66" s="1401" t="s">
        <v>109</v>
      </c>
      <c r="B66" s="1401"/>
      <c r="C66" s="1401"/>
      <c r="D66" s="1401"/>
      <c r="E66" s="1401"/>
      <c r="F66" s="41" t="e">
        <f>F62+F64</f>
        <v>#REF!</v>
      </c>
      <c r="H66" s="318">
        <v>467811814.44656003</v>
      </c>
    </row>
    <row r="67" spans="1:8" ht="14.25" customHeight="1">
      <c r="H67" s="232" t="e">
        <f>F66-H66</f>
        <v>#REF!</v>
      </c>
    </row>
    <row r="68" spans="1:8" ht="17.5" customHeight="1"/>
    <row r="70" spans="1:8" ht="14.5">
      <c r="A70" s="21" t="s">
        <v>112</v>
      </c>
      <c r="B70" s="21" t="s">
        <v>639</v>
      </c>
      <c r="C70" s="11" t="s">
        <v>908</v>
      </c>
      <c r="D70" s="1451" t="s">
        <v>922</v>
      </c>
      <c r="E70" s="1450"/>
      <c r="F70" s="1450"/>
    </row>
    <row r="71" spans="1:8" ht="14.5">
      <c r="B71" s="21" t="s">
        <v>640</v>
      </c>
      <c r="D71" s="1450" t="s">
        <v>923</v>
      </c>
      <c r="E71" s="1450"/>
      <c r="F71" s="1450"/>
    </row>
    <row r="72" spans="1:8">
      <c r="B72" s="11" t="s">
        <v>638</v>
      </c>
      <c r="D72" s="454" t="s">
        <v>924</v>
      </c>
    </row>
  </sheetData>
  <mergeCells count="29">
    <mergeCell ref="B27:F27"/>
    <mergeCell ref="A1:F2"/>
    <mergeCell ref="H1:S1"/>
    <mergeCell ref="H2:J3"/>
    <mergeCell ref="K2:N2"/>
    <mergeCell ref="O2:R2"/>
    <mergeCell ref="S2:S3"/>
    <mergeCell ref="A3:F4"/>
    <mergeCell ref="H4:J4"/>
    <mergeCell ref="B6:F6"/>
    <mergeCell ref="H7:L7"/>
    <mergeCell ref="B12:F12"/>
    <mergeCell ref="B18:F18"/>
    <mergeCell ref="B20:F20"/>
    <mergeCell ref="D70:F70"/>
    <mergeCell ref="D71:F71"/>
    <mergeCell ref="A66:E66"/>
    <mergeCell ref="B37:F37"/>
    <mergeCell ref="B40:F40"/>
    <mergeCell ref="B42:F42"/>
    <mergeCell ref="B48:F48"/>
    <mergeCell ref="B50:F50"/>
    <mergeCell ref="B53:F53"/>
    <mergeCell ref="B59:E59"/>
    <mergeCell ref="B60:D60"/>
    <mergeCell ref="B61:D61"/>
    <mergeCell ref="B62:E62"/>
    <mergeCell ref="A64:D64"/>
    <mergeCell ref="B57:F57"/>
  </mergeCells>
  <pageMargins left="0.70866141732283472" right="0.70866141732283472" top="0.74803149606299213" bottom="0.74803149606299213" header="0.31496062992125984" footer="0.31496062992125984"/>
  <pageSetup scale="7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T94"/>
  <sheetViews>
    <sheetView topLeftCell="C71" zoomScaleNormal="100" workbookViewId="0">
      <selection activeCell="F84" sqref="F84"/>
    </sheetView>
  </sheetViews>
  <sheetFormatPr baseColWidth="10" defaultColWidth="11.54296875" defaultRowHeight="14"/>
  <cols>
    <col min="1" max="1" width="11.54296875" style="11"/>
    <col min="2" max="2" width="53.26953125" style="11" customWidth="1"/>
    <col min="3" max="4" width="11.54296875" style="11"/>
    <col min="5" max="5" width="14.26953125" style="19" customWidth="1"/>
    <col min="6" max="6" width="20.453125" style="20" customWidth="1"/>
    <col min="7" max="7" width="11.26953125" style="11" customWidth="1"/>
    <col min="8" max="8" width="18.54296875" style="11" bestFit="1" customWidth="1"/>
    <col min="9" max="9" width="18.54296875" style="12" bestFit="1" customWidth="1"/>
    <col min="10" max="10" width="15.26953125" style="12" customWidth="1"/>
    <col min="11" max="11" width="11.453125" style="12" customWidth="1"/>
    <col min="12" max="12" width="11.26953125" style="12" customWidth="1"/>
    <col min="13" max="13" width="12.81640625" style="12" customWidth="1"/>
    <col min="14" max="14" width="13.7265625" style="12" customWidth="1"/>
    <col min="15" max="15" width="12.81640625" style="20" customWidth="1"/>
    <col min="16" max="17" width="11.54296875" style="20"/>
    <col min="18" max="16384" width="11.54296875" style="11"/>
  </cols>
  <sheetData>
    <row r="1" spans="1:20">
      <c r="A1" s="1413" t="s">
        <v>0</v>
      </c>
      <c r="B1" s="1413"/>
      <c r="C1" s="1413"/>
      <c r="D1" s="1413"/>
      <c r="E1" s="1413"/>
      <c r="F1" s="1413"/>
      <c r="G1" s="8"/>
      <c r="I1" s="1419" t="s">
        <v>125</v>
      </c>
      <c r="J1" s="1419"/>
      <c r="K1" s="1419"/>
      <c r="L1" s="1419"/>
      <c r="M1" s="1419"/>
      <c r="N1" s="20"/>
    </row>
    <row r="2" spans="1:20">
      <c r="A2" s="1413"/>
      <c r="B2" s="1413"/>
      <c r="C2" s="1413"/>
      <c r="D2" s="1413"/>
      <c r="E2" s="1413"/>
      <c r="F2" s="1413"/>
      <c r="G2" s="8"/>
      <c r="I2" s="1408" t="s">
        <v>123</v>
      </c>
      <c r="J2" s="1409"/>
      <c r="K2" s="1409"/>
      <c r="L2" s="1410"/>
      <c r="M2" s="1408" t="s">
        <v>99</v>
      </c>
      <c r="N2" s="1409"/>
      <c r="O2" s="1410"/>
      <c r="P2" s="1412" t="s">
        <v>130</v>
      </c>
      <c r="R2" s="20"/>
      <c r="S2" s="20"/>
      <c r="T2" s="20"/>
    </row>
    <row r="3" spans="1:20" ht="14.5" customHeight="1">
      <c r="A3" s="1414" t="s">
        <v>564</v>
      </c>
      <c r="B3" s="1414"/>
      <c r="C3" s="1414"/>
      <c r="D3" s="1414"/>
      <c r="E3" s="1414"/>
      <c r="F3" s="1414"/>
      <c r="G3" s="13"/>
      <c r="H3" s="14"/>
      <c r="I3" s="27" t="s">
        <v>124</v>
      </c>
      <c r="J3" s="27" t="s">
        <v>98</v>
      </c>
      <c r="K3" s="27" t="s">
        <v>467</v>
      </c>
      <c r="L3" s="27" t="s">
        <v>468</v>
      </c>
      <c r="M3" s="27" t="s">
        <v>124</v>
      </c>
      <c r="N3" s="27" t="s">
        <v>98</v>
      </c>
      <c r="O3" s="27" t="s">
        <v>473</v>
      </c>
      <c r="P3" s="1412"/>
      <c r="R3" s="20"/>
      <c r="S3" s="20"/>
      <c r="T3" s="20"/>
    </row>
    <row r="4" spans="1:20" ht="29.25" customHeight="1">
      <c r="A4" s="1414"/>
      <c r="B4" s="1414"/>
      <c r="C4" s="1414"/>
      <c r="D4" s="1414"/>
      <c r="E4" s="1414"/>
      <c r="F4" s="1414"/>
      <c r="G4" s="13"/>
      <c r="H4" s="14"/>
      <c r="I4" s="253">
        <v>90</v>
      </c>
      <c r="J4" s="254">
        <v>6.05</v>
      </c>
      <c r="K4" s="254">
        <v>0.15</v>
      </c>
      <c r="L4" s="254">
        <v>0.25</v>
      </c>
      <c r="M4" s="253">
        <f>+I4</f>
        <v>90</v>
      </c>
      <c r="N4" s="254">
        <f>+L15+N15</f>
        <v>5.5</v>
      </c>
      <c r="O4" s="254">
        <v>0.1</v>
      </c>
      <c r="P4" s="255">
        <f>+J4+N4</f>
        <v>11.55</v>
      </c>
      <c r="R4" s="20"/>
      <c r="S4" s="20"/>
      <c r="T4" s="20"/>
    </row>
    <row r="5" spans="1:20" ht="30.65" customHeight="1">
      <c r="A5" s="22" t="s">
        <v>1</v>
      </c>
      <c r="B5" s="22" t="s">
        <v>2</v>
      </c>
      <c r="C5" s="22" t="s">
        <v>3</v>
      </c>
      <c r="D5" s="22" t="s">
        <v>4</v>
      </c>
      <c r="E5" s="1" t="s">
        <v>105</v>
      </c>
      <c r="F5" s="23" t="s">
        <v>104</v>
      </c>
      <c r="G5" s="15"/>
      <c r="I5" s="13"/>
      <c r="J5" s="13"/>
      <c r="K5" s="13"/>
      <c r="L5" s="13"/>
      <c r="M5" s="13"/>
    </row>
    <row r="6" spans="1:20">
      <c r="A6" s="46">
        <v>1</v>
      </c>
      <c r="B6" s="1406" t="s">
        <v>5</v>
      </c>
      <c r="C6" s="1406"/>
      <c r="D6" s="1406"/>
      <c r="E6" s="1406"/>
      <c r="F6" s="1406"/>
      <c r="G6" s="9"/>
      <c r="I6" s="1415" t="s">
        <v>476</v>
      </c>
      <c r="J6" s="1416"/>
      <c r="K6" s="1416"/>
      <c r="L6" s="1416"/>
      <c r="M6" s="1417"/>
    </row>
    <row r="7" spans="1:20" ht="29.25" customHeight="1">
      <c r="A7" s="2" t="s">
        <v>6</v>
      </c>
      <c r="B7" s="5" t="str">
        <f>+[266]APUS!C3</f>
        <v>Localización y replanteo para pavimentación de vías (3 líneas, 3 instancias)</v>
      </c>
      <c r="C7" s="2" t="s">
        <v>8</v>
      </c>
      <c r="D7" s="40">
        <f>+I4*P4</f>
        <v>1039.5</v>
      </c>
      <c r="E7" s="66">
        <f>APUS!O48</f>
        <v>4323</v>
      </c>
      <c r="F7" s="24">
        <f>D7*E7</f>
        <v>4493758.5</v>
      </c>
      <c r="G7" s="16"/>
      <c r="I7" s="27"/>
      <c r="J7" s="32" t="s">
        <v>97</v>
      </c>
      <c r="K7" s="32" t="s">
        <v>98</v>
      </c>
      <c r="L7" s="36" t="s">
        <v>128</v>
      </c>
      <c r="M7" s="36" t="s">
        <v>129</v>
      </c>
    </row>
    <row r="8" spans="1:20" ht="39.75" customHeight="1">
      <c r="A8" s="2" t="s">
        <v>9</v>
      </c>
      <c r="B8" s="5" t="str">
        <f>+[266]APUS!C11</f>
        <v>Valla de identificación de obra área mayor a 4 m2, colocada en cerchas metálica, incluye mantenimiento durante la construcción</v>
      </c>
      <c r="C8" s="2" t="s">
        <v>8</v>
      </c>
      <c r="D8" s="40">
        <v>8</v>
      </c>
      <c r="E8" s="66">
        <f>APUS!O56</f>
        <v>212117</v>
      </c>
      <c r="F8" s="24">
        <f t="shared" ref="F8:F11" si="0">D8*E8</f>
        <v>1696936</v>
      </c>
      <c r="G8" s="16"/>
      <c r="I8" s="31" t="s">
        <v>127</v>
      </c>
      <c r="J8" s="223">
        <f>+I4</f>
        <v>90</v>
      </c>
      <c r="K8" s="224">
        <v>1.2</v>
      </c>
      <c r="L8" s="224">
        <v>2.5</v>
      </c>
      <c r="M8" s="225">
        <v>2</v>
      </c>
    </row>
    <row r="9" spans="1:20">
      <c r="A9" s="2" t="s">
        <v>11</v>
      </c>
      <c r="B9" s="3" t="s">
        <v>12</v>
      </c>
      <c r="C9" s="2" t="s">
        <v>13</v>
      </c>
      <c r="D9" s="40">
        <f>+(I4*2)+(J4*2)</f>
        <v>192.1</v>
      </c>
      <c r="E9" s="66">
        <f>APUS!O63</f>
        <v>7635</v>
      </c>
      <c r="F9" s="24">
        <f t="shared" si="0"/>
        <v>1466683.5</v>
      </c>
      <c r="G9" s="16"/>
      <c r="I9" s="31" t="s">
        <v>100</v>
      </c>
      <c r="J9" s="223">
        <f>+J8*2</f>
        <v>180</v>
      </c>
      <c r="K9" s="224">
        <v>0.3</v>
      </c>
      <c r="L9" s="224">
        <v>1.2</v>
      </c>
      <c r="M9" s="224">
        <v>1</v>
      </c>
    </row>
    <row r="10" spans="1:20">
      <c r="A10" s="2" t="s">
        <v>14</v>
      </c>
      <c r="B10" s="3" t="s">
        <v>18</v>
      </c>
      <c r="C10" s="2" t="s">
        <v>8</v>
      </c>
      <c r="D10" s="40">
        <v>10</v>
      </c>
      <c r="E10" s="66">
        <f>APUS!O70</f>
        <v>126325.39</v>
      </c>
      <c r="F10" s="24">
        <f t="shared" si="0"/>
        <v>1263253.8999999999</v>
      </c>
      <c r="G10" s="16"/>
      <c r="I10" s="31" t="s">
        <v>101</v>
      </c>
      <c r="J10" s="223">
        <f>+J8</f>
        <v>90</v>
      </c>
      <c r="K10" s="230">
        <f>+J4</f>
        <v>6.05</v>
      </c>
      <c r="L10" s="224">
        <v>0.5</v>
      </c>
      <c r="M10" s="224"/>
    </row>
    <row r="11" spans="1:20">
      <c r="A11" s="2" t="s">
        <v>17</v>
      </c>
      <c r="B11" s="3" t="s">
        <v>19</v>
      </c>
      <c r="C11" s="2" t="s">
        <v>8</v>
      </c>
      <c r="D11" s="40">
        <f>+I4*8</f>
        <v>720</v>
      </c>
      <c r="E11" s="66">
        <f>APUS!O76</f>
        <v>30988.556000000004</v>
      </c>
      <c r="F11" s="24">
        <f t="shared" si="0"/>
        <v>22311760.320000004</v>
      </c>
      <c r="G11" s="16"/>
      <c r="I11" s="31" t="s">
        <v>102</v>
      </c>
      <c r="J11" s="223">
        <f>+M4</f>
        <v>90</v>
      </c>
      <c r="K11" s="230">
        <f>+N4</f>
        <v>5.5</v>
      </c>
      <c r="L11" s="224">
        <v>0.2</v>
      </c>
      <c r="M11" s="224"/>
    </row>
    <row r="12" spans="1:20">
      <c r="A12" s="46">
        <v>2</v>
      </c>
      <c r="B12" s="1406" t="s">
        <v>20</v>
      </c>
      <c r="C12" s="1406"/>
      <c r="D12" s="1406"/>
      <c r="E12" s="1406"/>
      <c r="F12" s="1406"/>
      <c r="G12" s="16"/>
    </row>
    <row r="13" spans="1:20">
      <c r="A13" s="2" t="s">
        <v>21</v>
      </c>
      <c r="B13" s="7" t="s">
        <v>131</v>
      </c>
      <c r="C13" s="2" t="s">
        <v>8</v>
      </c>
      <c r="D13" s="40">
        <f>(+I4*J4)</f>
        <v>544.5</v>
      </c>
      <c r="E13" s="66">
        <f>APUS!O174</f>
        <v>13460</v>
      </c>
      <c r="F13" s="24">
        <f t="shared" ref="F13:F17" si="1">D13*E13</f>
        <v>7328970</v>
      </c>
      <c r="G13" s="9"/>
    </row>
    <row r="14" spans="1:20">
      <c r="A14" s="2" t="s">
        <v>134</v>
      </c>
      <c r="B14" s="3" t="s">
        <v>22</v>
      </c>
      <c r="C14" s="2" t="s">
        <v>8</v>
      </c>
      <c r="D14" s="40">
        <f>+M4*N4</f>
        <v>495</v>
      </c>
      <c r="E14" s="66">
        <f>APUS!O181</f>
        <v>11907</v>
      </c>
      <c r="F14" s="24">
        <f t="shared" si="1"/>
        <v>5893965</v>
      </c>
      <c r="G14" s="16"/>
      <c r="I14" s="1411" t="s">
        <v>121</v>
      </c>
      <c r="J14" s="1411"/>
      <c r="K14" s="1411"/>
      <c r="L14" s="30" t="s">
        <v>119</v>
      </c>
      <c r="M14" s="31" t="s">
        <v>114</v>
      </c>
      <c r="N14" s="30" t="s">
        <v>120</v>
      </c>
      <c r="O14" s="30" t="s">
        <v>474</v>
      </c>
      <c r="P14" s="30" t="s">
        <v>475</v>
      </c>
    </row>
    <row r="15" spans="1:20">
      <c r="A15" s="2" t="s">
        <v>135</v>
      </c>
      <c r="B15" s="3" t="s">
        <v>23</v>
      </c>
      <c r="C15" s="2" t="s">
        <v>13</v>
      </c>
      <c r="D15" s="40">
        <f>+M4*2</f>
        <v>180</v>
      </c>
      <c r="E15" s="66">
        <f>APUS!O187</f>
        <v>0</v>
      </c>
      <c r="F15" s="24">
        <f t="shared" si="1"/>
        <v>0</v>
      </c>
      <c r="G15" s="16"/>
      <c r="I15" s="1418" t="s">
        <v>552</v>
      </c>
      <c r="J15" s="1418"/>
      <c r="K15" s="1418"/>
      <c r="L15" s="225">
        <v>2.5</v>
      </c>
      <c r="M15" s="254">
        <v>6.05</v>
      </c>
      <c r="N15" s="225">
        <v>3</v>
      </c>
      <c r="O15" s="256">
        <v>37</v>
      </c>
      <c r="P15" s="256">
        <v>2</v>
      </c>
    </row>
    <row r="16" spans="1:20">
      <c r="A16" s="2" t="s">
        <v>136</v>
      </c>
      <c r="B16" s="17" t="s">
        <v>84</v>
      </c>
      <c r="C16" s="2" t="s">
        <v>85</v>
      </c>
      <c r="D16" s="40">
        <f>+P15</f>
        <v>2</v>
      </c>
      <c r="E16" s="66">
        <f>APUS!O220</f>
        <v>112875</v>
      </c>
      <c r="F16" s="24">
        <f t="shared" si="1"/>
        <v>225750</v>
      </c>
      <c r="G16" s="16"/>
      <c r="I16" s="1418"/>
      <c r="J16" s="1418"/>
      <c r="K16" s="1418"/>
      <c r="L16" s="29"/>
      <c r="M16" s="29"/>
      <c r="N16" s="29"/>
      <c r="O16" s="33"/>
      <c r="P16" s="33"/>
    </row>
    <row r="17" spans="1:17" ht="14.25" customHeight="1">
      <c r="A17" s="2" t="s">
        <v>137</v>
      </c>
      <c r="B17" s="17" t="s">
        <v>86</v>
      </c>
      <c r="C17" s="2" t="s">
        <v>75</v>
      </c>
      <c r="D17" s="40">
        <f>+D16*3</f>
        <v>6</v>
      </c>
      <c r="E17" s="66">
        <f>APUS!O225</f>
        <v>0</v>
      </c>
      <c r="F17" s="24">
        <f t="shared" si="1"/>
        <v>0</v>
      </c>
      <c r="G17" s="16"/>
      <c r="I17" s="1418"/>
      <c r="J17" s="1418"/>
      <c r="K17" s="1418"/>
      <c r="L17" s="29"/>
      <c r="M17" s="29"/>
      <c r="N17" s="29"/>
      <c r="O17" s="33"/>
      <c r="P17" s="33"/>
    </row>
    <row r="18" spans="1:17">
      <c r="A18" s="46">
        <v>3</v>
      </c>
      <c r="B18" s="1406" t="s">
        <v>24</v>
      </c>
      <c r="C18" s="1406"/>
      <c r="D18" s="1406"/>
      <c r="E18" s="1406"/>
      <c r="F18" s="1406"/>
      <c r="G18" s="16"/>
      <c r="I18" s="1412"/>
      <c r="J18" s="1412"/>
      <c r="K18" s="1412"/>
      <c r="L18" s="29"/>
      <c r="M18" s="29"/>
      <c r="N18" s="29"/>
      <c r="O18" s="33"/>
      <c r="P18" s="33"/>
    </row>
    <row r="19" spans="1:17">
      <c r="A19" s="2">
        <v>3.1</v>
      </c>
      <c r="B19" s="3" t="s">
        <v>25</v>
      </c>
      <c r="C19" s="2" t="s">
        <v>26</v>
      </c>
      <c r="D19" s="40">
        <v>1100.0999999999999</v>
      </c>
      <c r="E19" s="66">
        <f>APUS!O271</f>
        <v>30216</v>
      </c>
      <c r="F19" s="24">
        <f>D19*E19</f>
        <v>33240621.599999998</v>
      </c>
      <c r="G19" s="9"/>
      <c r="I19" s="1412"/>
      <c r="J19" s="1412"/>
      <c r="K19" s="1412"/>
      <c r="L19" s="29"/>
      <c r="M19" s="29"/>
      <c r="N19" s="29"/>
      <c r="O19" s="33"/>
      <c r="P19" s="33"/>
    </row>
    <row r="20" spans="1:17">
      <c r="A20" s="46">
        <v>4</v>
      </c>
      <c r="B20" s="1406" t="s">
        <v>27</v>
      </c>
      <c r="C20" s="1406"/>
      <c r="D20" s="1406"/>
      <c r="E20" s="1406"/>
      <c r="F20" s="1406"/>
      <c r="G20" s="16"/>
      <c r="I20" s="1411" t="s">
        <v>122</v>
      </c>
      <c r="J20" s="1411"/>
      <c r="K20" s="1411"/>
      <c r="L20" s="32">
        <f>+AVERAGE(L15:L19)</f>
        <v>2.5</v>
      </c>
      <c r="M20" s="32">
        <f>+AVERAGE(M15:M19)</f>
        <v>6.05</v>
      </c>
      <c r="N20" s="32">
        <f>+AVERAGE(N15:N19)</f>
        <v>3</v>
      </c>
      <c r="O20" s="35">
        <f>+SUM(O15:O19)</f>
        <v>37</v>
      </c>
      <c r="P20" s="35"/>
    </row>
    <row r="21" spans="1:17">
      <c r="A21" s="2" t="s">
        <v>28</v>
      </c>
      <c r="B21" s="3" t="s">
        <v>29</v>
      </c>
      <c r="C21" s="2" t="s">
        <v>26</v>
      </c>
      <c r="D21" s="40">
        <f>+(J8*K8*M8)+(J9*K9*M9)</f>
        <v>270</v>
      </c>
      <c r="E21" s="66">
        <f>APUS!O429</f>
        <v>24599</v>
      </c>
      <c r="F21" s="24">
        <f t="shared" ref="F21:F26" si="2">D21*E21</f>
        <v>6641730</v>
      </c>
      <c r="G21" s="9"/>
    </row>
    <row r="22" spans="1:17" ht="18" customHeight="1">
      <c r="A22" s="2" t="s">
        <v>30</v>
      </c>
      <c r="B22" s="3" t="s">
        <v>31</v>
      </c>
      <c r="C22" s="2" t="s">
        <v>26</v>
      </c>
      <c r="D22" s="40">
        <f>+(M4*N4*O4)</f>
        <v>49.5</v>
      </c>
      <c r="E22" s="66">
        <f>APUS!O435</f>
        <v>59079</v>
      </c>
      <c r="F22" s="24">
        <f t="shared" si="2"/>
        <v>2924410.5</v>
      </c>
      <c r="G22" s="16"/>
      <c r="I22" s="20"/>
      <c r="J22" s="11"/>
      <c r="K22" s="11"/>
      <c r="L22" s="11"/>
      <c r="M22" s="11"/>
      <c r="N22" s="11"/>
      <c r="O22" s="11"/>
      <c r="P22" s="11"/>
      <c r="Q22" s="11"/>
    </row>
    <row r="23" spans="1:17">
      <c r="A23" s="2" t="s">
        <v>32</v>
      </c>
      <c r="B23" s="5" t="str">
        <f>+[266]APUS!C85</f>
        <v>Sub-base granular</v>
      </c>
      <c r="C23" s="2" t="s">
        <v>26</v>
      </c>
      <c r="D23" s="40">
        <f>+I4*J4*L4</f>
        <v>136.125</v>
      </c>
      <c r="E23" s="66">
        <f>APUS!O443</f>
        <v>67717</v>
      </c>
      <c r="F23" s="24">
        <f t="shared" si="2"/>
        <v>9217976.625</v>
      </c>
      <c r="G23" s="16"/>
      <c r="I23" s="20"/>
      <c r="J23" s="11"/>
      <c r="K23" s="11"/>
      <c r="L23" s="11"/>
      <c r="M23" s="11"/>
      <c r="N23" s="11"/>
      <c r="O23" s="11"/>
      <c r="P23" s="11"/>
      <c r="Q23" s="11"/>
    </row>
    <row r="24" spans="1:17">
      <c r="A24" s="2" t="s">
        <v>139</v>
      </c>
      <c r="B24" s="75" t="str">
        <f>+[266]APUS!C96</f>
        <v>Base granular</v>
      </c>
      <c r="C24" s="28" t="s">
        <v>26</v>
      </c>
      <c r="D24" s="40">
        <f>+I4*J4*K4</f>
        <v>81.674999999999997</v>
      </c>
      <c r="E24" s="66">
        <f>APUS!O453</f>
        <v>75850</v>
      </c>
      <c r="F24" s="24">
        <f t="shared" si="2"/>
        <v>6195048.75</v>
      </c>
      <c r="G24" s="16"/>
      <c r="I24" s="20"/>
      <c r="J24" s="11"/>
      <c r="K24" s="11"/>
      <c r="L24" s="11"/>
      <c r="M24" s="11"/>
      <c r="N24" s="11"/>
      <c r="O24" s="11"/>
      <c r="P24" s="11"/>
      <c r="Q24" s="11"/>
    </row>
    <row r="25" spans="1:17">
      <c r="A25" s="2" t="s">
        <v>34</v>
      </c>
      <c r="B25" s="3" t="s">
        <v>35</v>
      </c>
      <c r="C25" s="2" t="s">
        <v>36</v>
      </c>
      <c r="D25" s="40">
        <f>+(D22+D23+D24)*21</f>
        <v>5613.3</v>
      </c>
      <c r="E25" s="66">
        <f>APUS!O535</f>
        <v>1833</v>
      </c>
      <c r="F25" s="24">
        <f t="shared" si="2"/>
        <v>10289178.9</v>
      </c>
      <c r="G25" s="16"/>
      <c r="I25" s="11"/>
      <c r="J25" s="11"/>
      <c r="K25" s="11"/>
      <c r="L25" s="11"/>
      <c r="M25" s="11"/>
      <c r="N25" s="11"/>
      <c r="O25" s="11"/>
      <c r="P25" s="11"/>
      <c r="Q25" s="11"/>
    </row>
    <row r="26" spans="1:17" ht="26.25" customHeight="1">
      <c r="A26" s="2" t="s">
        <v>472</v>
      </c>
      <c r="B26" s="5" t="str">
        <f>+'7.CALLE 26 ENTRE CRA 14 Y 15'!B26</f>
        <v>Lleno con arena para tubería (brecha de 0,60 m de ancho e = 0,1
m)</v>
      </c>
      <c r="C26" s="2" t="s">
        <v>13</v>
      </c>
      <c r="D26" s="40">
        <f>+(J8*K8)+(J9*K9)</f>
        <v>162</v>
      </c>
      <c r="E26" s="66">
        <f>APUS!O538</f>
        <v>9442</v>
      </c>
      <c r="F26" s="24">
        <f t="shared" si="2"/>
        <v>1529604</v>
      </c>
      <c r="G26" s="16"/>
      <c r="I26" s="11"/>
      <c r="J26" s="11"/>
      <c r="K26" s="11"/>
      <c r="L26" s="11"/>
      <c r="M26" s="11"/>
      <c r="N26" s="11"/>
      <c r="O26" s="11"/>
      <c r="P26" s="11"/>
      <c r="Q26" s="11"/>
    </row>
    <row r="27" spans="1:17">
      <c r="A27" s="46">
        <v>5</v>
      </c>
      <c r="B27" s="1407" t="s">
        <v>38</v>
      </c>
      <c r="C27" s="1407"/>
      <c r="D27" s="1407"/>
      <c r="E27" s="1407"/>
      <c r="F27" s="1407"/>
      <c r="G27" s="16"/>
      <c r="I27" s="11"/>
      <c r="J27" s="11"/>
      <c r="K27" s="11"/>
      <c r="L27" s="11"/>
      <c r="M27" s="11"/>
      <c r="N27" s="11"/>
      <c r="O27" s="11"/>
      <c r="P27" s="11"/>
      <c r="Q27" s="11"/>
    </row>
    <row r="28" spans="1:17" ht="25">
      <c r="A28" s="2" t="s">
        <v>39</v>
      </c>
      <c r="B28" s="3" t="s">
        <v>40</v>
      </c>
      <c r="C28" s="2" t="s">
        <v>13</v>
      </c>
      <c r="D28" s="40">
        <f>+O20*6</f>
        <v>222</v>
      </c>
      <c r="E28" s="66" t="e">
        <f>APUS!#REF!</f>
        <v>#REF!</v>
      </c>
      <c r="F28" s="24" t="e">
        <f t="shared" ref="F28:F36" si="3">D28*E28</f>
        <v>#REF!</v>
      </c>
      <c r="G28" s="10"/>
      <c r="H28" s="457"/>
      <c r="I28" s="459"/>
      <c r="J28" s="459"/>
      <c r="K28" s="11"/>
      <c r="L28" s="11"/>
      <c r="M28" s="11"/>
      <c r="N28" s="11"/>
      <c r="O28" s="11"/>
      <c r="P28" s="11"/>
      <c r="Q28" s="11"/>
    </row>
    <row r="29" spans="1:17" ht="25">
      <c r="A29" s="2" t="s">
        <v>41</v>
      </c>
      <c r="B29" s="3" t="s">
        <v>42</v>
      </c>
      <c r="C29" s="2" t="s">
        <v>13</v>
      </c>
      <c r="D29" s="40">
        <f>+J8+6</f>
        <v>96</v>
      </c>
      <c r="E29" s="66" t="e">
        <f>APUS!#REF!</f>
        <v>#REF!</v>
      </c>
      <c r="F29" s="24" t="e">
        <f t="shared" si="3"/>
        <v>#REF!</v>
      </c>
      <c r="G29" s="16"/>
      <c r="H29" s="457"/>
      <c r="I29" s="459"/>
      <c r="J29" s="459"/>
      <c r="K29" s="11"/>
      <c r="L29" s="11"/>
      <c r="M29" s="11"/>
      <c r="N29" s="11"/>
      <c r="O29" s="11"/>
      <c r="P29" s="11"/>
      <c r="Q29" s="11"/>
    </row>
    <row r="30" spans="1:17">
      <c r="A30" s="2" t="s">
        <v>140</v>
      </c>
      <c r="B30" s="3" t="s">
        <v>43</v>
      </c>
      <c r="C30" s="2" t="s">
        <v>3</v>
      </c>
      <c r="D30" s="40">
        <f>+O20</f>
        <v>37</v>
      </c>
      <c r="E30" s="66">
        <f>APUS!O599</f>
        <v>207782.7665</v>
      </c>
      <c r="F30" s="24">
        <f t="shared" si="3"/>
        <v>7687962.3604999995</v>
      </c>
      <c r="G30" s="16"/>
      <c r="H30" s="457"/>
      <c r="I30" s="459"/>
      <c r="J30" s="459"/>
      <c r="K30" s="11"/>
      <c r="L30" s="11"/>
      <c r="M30" s="11"/>
      <c r="N30" s="11"/>
      <c r="O30" s="11"/>
      <c r="P30" s="11"/>
      <c r="Q30" s="11"/>
    </row>
    <row r="31" spans="1:17" ht="25">
      <c r="A31" s="2" t="s">
        <v>44</v>
      </c>
      <c r="B31" s="3" t="s">
        <v>45</v>
      </c>
      <c r="C31" s="2" t="s">
        <v>3</v>
      </c>
      <c r="D31" s="40">
        <f>+P15</f>
        <v>2</v>
      </c>
      <c r="E31" s="66">
        <f>APUS!O608</f>
        <v>427551</v>
      </c>
      <c r="F31" s="24">
        <f t="shared" si="3"/>
        <v>855102</v>
      </c>
      <c r="G31" s="16"/>
      <c r="H31" s="457"/>
      <c r="I31" s="459"/>
      <c r="J31" s="459"/>
      <c r="K31" s="11"/>
      <c r="L31" s="11"/>
      <c r="M31" s="11"/>
      <c r="N31" s="11"/>
      <c r="O31" s="11"/>
      <c r="P31" s="11"/>
      <c r="Q31" s="11"/>
    </row>
    <row r="32" spans="1:17" ht="25">
      <c r="A32" s="2" t="s">
        <v>46</v>
      </c>
      <c r="B32" s="3" t="s">
        <v>47</v>
      </c>
      <c r="C32" s="2" t="s">
        <v>13</v>
      </c>
      <c r="D32" s="40">
        <f>+D17</f>
        <v>6</v>
      </c>
      <c r="E32" s="66">
        <f>APUS!O689</f>
        <v>521456</v>
      </c>
      <c r="F32" s="24">
        <f t="shared" si="3"/>
        <v>3128736</v>
      </c>
      <c r="G32" s="16"/>
      <c r="H32" s="457"/>
      <c r="I32" s="459"/>
      <c r="J32" s="459"/>
      <c r="K32" s="11"/>
      <c r="L32" s="11"/>
      <c r="M32" s="11"/>
      <c r="N32" s="11"/>
      <c r="O32" s="11"/>
      <c r="P32" s="11"/>
      <c r="Q32" s="11"/>
    </row>
    <row r="33" spans="1:17" ht="29.25" customHeight="1">
      <c r="A33" s="2" t="s">
        <v>48</v>
      </c>
      <c r="B33" s="3" t="s">
        <v>49</v>
      </c>
      <c r="C33" s="2" t="s">
        <v>3</v>
      </c>
      <c r="D33" s="40">
        <f>+D31</f>
        <v>2</v>
      </c>
      <c r="E33" s="66">
        <f>APUS!O697</f>
        <v>0</v>
      </c>
      <c r="F33" s="24">
        <f t="shared" si="3"/>
        <v>0</v>
      </c>
      <c r="G33" s="16"/>
      <c r="H33" s="457"/>
      <c r="I33" s="459"/>
      <c r="J33" s="459"/>
      <c r="K33" s="11"/>
      <c r="L33" s="11"/>
      <c r="M33" s="11"/>
      <c r="N33" s="11"/>
      <c r="O33" s="11"/>
      <c r="P33" s="11"/>
      <c r="Q33" s="11"/>
    </row>
    <row r="34" spans="1:17">
      <c r="A34" s="2" t="s">
        <v>50</v>
      </c>
      <c r="B34" s="5" t="str">
        <f>+[266]APUS!C153</f>
        <v>Desmonte de tubería de alcantarillado hasta 12"</v>
      </c>
      <c r="C34" s="2" t="s">
        <v>13</v>
      </c>
      <c r="D34" s="40">
        <f>+D28+D29</f>
        <v>318</v>
      </c>
      <c r="E34" s="66">
        <f>APUS!O731</f>
        <v>8202</v>
      </c>
      <c r="F34" s="24">
        <f t="shared" si="3"/>
        <v>2608236</v>
      </c>
      <c r="G34" s="16"/>
      <c r="H34" s="457"/>
      <c r="I34" s="459"/>
      <c r="J34" s="459"/>
    </row>
    <row r="35" spans="1:17" ht="27.75" customHeight="1">
      <c r="A35" s="2" t="s">
        <v>52</v>
      </c>
      <c r="B35" s="5" t="str">
        <f>+'7.CALLE 26 ENTRE CRA 14 Y 15'!B35</f>
        <v>Tapa de seguridad en hierro dúctil EN124 Clase D400, tráfico vehicular pesado d=0.60 m</v>
      </c>
      <c r="C35" s="2" t="s">
        <v>3</v>
      </c>
      <c r="D35" s="40">
        <f>+D31</f>
        <v>2</v>
      </c>
      <c r="E35" s="66">
        <f>APUS!O737</f>
        <v>1513995</v>
      </c>
      <c r="F35" s="24">
        <f t="shared" si="3"/>
        <v>3027990</v>
      </c>
      <c r="G35" s="16"/>
      <c r="H35" s="458"/>
      <c r="I35" s="459"/>
      <c r="J35" s="459"/>
    </row>
    <row r="36" spans="1:17">
      <c r="A36" s="2" t="s">
        <v>54</v>
      </c>
      <c r="B36" s="3" t="s">
        <v>55</v>
      </c>
      <c r="C36" s="2" t="s">
        <v>13</v>
      </c>
      <c r="D36" s="40">
        <f>+D34</f>
        <v>318</v>
      </c>
      <c r="E36" s="66">
        <f>APUS!O742</f>
        <v>22313.073239999998</v>
      </c>
      <c r="F36" s="24">
        <f t="shared" si="3"/>
        <v>7095557.2903199997</v>
      </c>
      <c r="G36" s="16"/>
      <c r="H36" s="458"/>
      <c r="I36" s="459"/>
      <c r="J36" s="459"/>
    </row>
    <row r="37" spans="1:17">
      <c r="A37" s="46">
        <v>6</v>
      </c>
      <c r="B37" s="1406" t="s">
        <v>56</v>
      </c>
      <c r="C37" s="1406"/>
      <c r="D37" s="1406"/>
      <c r="E37" s="1406"/>
      <c r="F37" s="1406"/>
      <c r="G37" s="16"/>
    </row>
    <row r="38" spans="1:17" ht="25">
      <c r="A38" s="2" t="s">
        <v>57</v>
      </c>
      <c r="B38" s="3" t="s">
        <v>58</v>
      </c>
      <c r="C38" s="2" t="s">
        <v>3</v>
      </c>
      <c r="D38" s="40">
        <f>+O20</f>
        <v>37</v>
      </c>
      <c r="E38" s="66" t="e">
        <f>APUS!#REF!</f>
        <v>#REF!</v>
      </c>
      <c r="F38" s="24" t="e">
        <f>D38*E38</f>
        <v>#REF!</v>
      </c>
      <c r="G38" s="9"/>
      <c r="H38" s="318"/>
      <c r="I38" s="319"/>
    </row>
    <row r="39" spans="1:17" ht="25">
      <c r="A39" s="2" t="s">
        <v>59</v>
      </c>
      <c r="B39" s="3" t="s">
        <v>88</v>
      </c>
      <c r="C39" s="2" t="s">
        <v>3</v>
      </c>
      <c r="D39" s="40">
        <v>4</v>
      </c>
      <c r="E39" s="66">
        <f>APUS!O1120</f>
        <v>300000</v>
      </c>
      <c r="F39" s="24">
        <f>D39*E39</f>
        <v>1200000</v>
      </c>
      <c r="G39" s="16"/>
      <c r="H39" s="318"/>
      <c r="I39" s="319"/>
    </row>
    <row r="40" spans="1:17">
      <c r="A40" s="46">
        <v>7</v>
      </c>
      <c r="B40" s="1406" t="s">
        <v>60</v>
      </c>
      <c r="C40" s="1406"/>
      <c r="D40" s="1406"/>
      <c r="E40" s="1406"/>
      <c r="F40" s="1406"/>
      <c r="G40" s="16"/>
    </row>
    <row r="41" spans="1:17">
      <c r="A41" s="2" t="s">
        <v>61</v>
      </c>
      <c r="B41" s="3" t="s">
        <v>62</v>
      </c>
      <c r="C41" s="2" t="s">
        <v>63</v>
      </c>
      <c r="D41" s="50">
        <f>760*D31</f>
        <v>1520</v>
      </c>
      <c r="E41" s="66">
        <f>APUS!O1200</f>
        <v>1</v>
      </c>
      <c r="F41" s="24">
        <f>D41*E41</f>
        <v>1520</v>
      </c>
      <c r="G41" s="9"/>
    </row>
    <row r="42" spans="1:17">
      <c r="A42" s="46">
        <v>8</v>
      </c>
      <c r="B42" s="1406" t="s">
        <v>64</v>
      </c>
      <c r="C42" s="1406"/>
      <c r="D42" s="1406"/>
      <c r="E42" s="1406"/>
      <c r="F42" s="1406"/>
      <c r="G42" s="16"/>
    </row>
    <row r="43" spans="1:17">
      <c r="A43" s="2" t="s">
        <v>65</v>
      </c>
      <c r="B43" s="5" t="s">
        <v>920</v>
      </c>
      <c r="C43" s="2" t="s">
        <v>3</v>
      </c>
      <c r="D43" s="40">
        <f>+O20</f>
        <v>37</v>
      </c>
      <c r="E43" s="66">
        <f>APUS!O1208</f>
        <v>0</v>
      </c>
      <c r="F43" s="24">
        <f>D43*E43</f>
        <v>0</v>
      </c>
      <c r="G43" s="9"/>
    </row>
    <row r="44" spans="1:17">
      <c r="A44" s="2" t="s">
        <v>90</v>
      </c>
      <c r="B44" s="5" t="str">
        <f>+[266]APUS!C213</f>
        <v>Tubería PVC unión platino de 3"</v>
      </c>
      <c r="C44" s="2" t="s">
        <v>13</v>
      </c>
      <c r="D44" s="40">
        <f>+J9</f>
        <v>180</v>
      </c>
      <c r="E44" s="66">
        <f>APUS!O1219</f>
        <v>0</v>
      </c>
      <c r="F44" s="24">
        <f>D44*E44</f>
        <v>0</v>
      </c>
      <c r="G44" s="16"/>
    </row>
    <row r="45" spans="1:17">
      <c r="A45" s="2" t="s">
        <v>141</v>
      </c>
      <c r="B45" s="25" t="s">
        <v>94</v>
      </c>
      <c r="C45" s="2" t="s">
        <v>93</v>
      </c>
      <c r="D45" s="40">
        <v>6</v>
      </c>
      <c r="E45" s="66">
        <f>APUS!O1225</f>
        <v>0</v>
      </c>
      <c r="F45" s="24">
        <f>E45*D45</f>
        <v>0</v>
      </c>
      <c r="G45" s="16"/>
    </row>
    <row r="46" spans="1:17" ht="25">
      <c r="A46" s="28" t="s">
        <v>68</v>
      </c>
      <c r="B46" s="6" t="s">
        <v>69</v>
      </c>
      <c r="C46" s="28" t="s">
        <v>3</v>
      </c>
      <c r="D46" s="40">
        <f>+D43</f>
        <v>37</v>
      </c>
      <c r="E46" s="66">
        <f>APUS!O1235</f>
        <v>1</v>
      </c>
      <c r="F46" s="24">
        <f>D46*E46</f>
        <v>37</v>
      </c>
      <c r="G46" s="16"/>
    </row>
    <row r="47" spans="1:17" ht="25">
      <c r="A47" s="206" t="s">
        <v>142</v>
      </c>
      <c r="B47" s="207" t="s">
        <v>89</v>
      </c>
      <c r="C47" s="206" t="s">
        <v>85</v>
      </c>
      <c r="D47" s="226">
        <v>1</v>
      </c>
      <c r="E47" s="208" t="str">
        <f>APUS!O1240</f>
        <v>TOTAL 3</v>
      </c>
      <c r="F47" s="209" t="e">
        <f>D47*E47</f>
        <v>#VALUE!</v>
      </c>
      <c r="G47" s="16"/>
    </row>
    <row r="48" spans="1:17">
      <c r="A48" s="46">
        <v>9</v>
      </c>
      <c r="B48" s="1406" t="s">
        <v>73</v>
      </c>
      <c r="C48" s="1406"/>
      <c r="D48" s="1406"/>
      <c r="E48" s="1406"/>
      <c r="F48" s="1406"/>
      <c r="G48" s="16"/>
    </row>
    <row r="49" spans="1:9" ht="46.15" customHeight="1">
      <c r="A49" s="2" t="s">
        <v>71</v>
      </c>
      <c r="B49" s="308" t="s">
        <v>959</v>
      </c>
      <c r="C49" s="2" t="s">
        <v>8</v>
      </c>
      <c r="D49" s="40">
        <f>+(I4*J4)+150</f>
        <v>694.5</v>
      </c>
      <c r="E49" s="66">
        <f>APUS!O1257</f>
        <v>72098</v>
      </c>
      <c r="F49" s="24">
        <f>D49*E49</f>
        <v>50072061</v>
      </c>
      <c r="G49" s="9"/>
      <c r="I49" s="42"/>
    </row>
    <row r="50" spans="1:9">
      <c r="A50" s="46">
        <v>10</v>
      </c>
      <c r="B50" s="1406" t="s">
        <v>76</v>
      </c>
      <c r="C50" s="1406"/>
      <c r="D50" s="1406"/>
      <c r="E50" s="1406"/>
      <c r="F50" s="1406"/>
      <c r="G50" s="16"/>
    </row>
    <row r="51" spans="1:9" ht="25">
      <c r="A51" s="2" t="s">
        <v>166</v>
      </c>
      <c r="B51" s="3" t="s">
        <v>79</v>
      </c>
      <c r="C51" s="2" t="s">
        <v>13</v>
      </c>
      <c r="D51" s="40">
        <f>+M4*2</f>
        <v>180</v>
      </c>
      <c r="E51" s="66" t="str">
        <f>APUS!O1283</f>
        <v/>
      </c>
      <c r="F51" s="24" t="e">
        <f>D51*E51</f>
        <v>#VALUE!</v>
      </c>
      <c r="G51" s="16"/>
    </row>
    <row r="52" spans="1:9">
      <c r="A52" s="28" t="s">
        <v>167</v>
      </c>
      <c r="B52" s="75" t="s">
        <v>95</v>
      </c>
      <c r="C52" s="28" t="s">
        <v>8</v>
      </c>
      <c r="D52" s="40">
        <f>+M4*N4</f>
        <v>495</v>
      </c>
      <c r="E52" s="66">
        <f>APUS!O1295</f>
        <v>0</v>
      </c>
      <c r="F52" s="24">
        <f>D52*E52</f>
        <v>0</v>
      </c>
      <c r="G52" s="257"/>
    </row>
    <row r="53" spans="1:9" ht="18" customHeight="1">
      <c r="A53" s="46">
        <v>11</v>
      </c>
      <c r="B53" s="1407" t="s">
        <v>80</v>
      </c>
      <c r="C53" s="1407"/>
      <c r="D53" s="1407"/>
      <c r="E53" s="1407"/>
      <c r="F53" s="1407"/>
      <c r="G53" s="16"/>
    </row>
    <row r="54" spans="1:9" ht="25">
      <c r="A54" s="2">
        <v>11.1</v>
      </c>
      <c r="B54" s="26" t="str">
        <f>+[266]APUS!C391</f>
        <v>Señal vertical de transito tipo SP, SR de 75 x 75 con lámina retroreflectiva tipo diamante</v>
      </c>
      <c r="C54" s="2" t="s">
        <v>3</v>
      </c>
      <c r="D54" s="40">
        <v>3</v>
      </c>
      <c r="E54" s="66">
        <f>APUS!O1313</f>
        <v>0</v>
      </c>
      <c r="F54" s="24">
        <f>D54*E54</f>
        <v>0</v>
      </c>
      <c r="G54" s="10"/>
    </row>
    <row r="55" spans="1:9">
      <c r="A55" s="2">
        <v>11.2</v>
      </c>
      <c r="B55" s="3" t="s">
        <v>82</v>
      </c>
      <c r="C55" s="2" t="s">
        <v>3</v>
      </c>
      <c r="D55" s="40">
        <v>2</v>
      </c>
      <c r="E55" s="66">
        <f>APUS!O1321</f>
        <v>0</v>
      </c>
      <c r="F55" s="24">
        <f>D55*E55</f>
        <v>0</v>
      </c>
      <c r="G55" s="16"/>
    </row>
    <row r="56" spans="1:9">
      <c r="A56" s="2">
        <v>11.3</v>
      </c>
      <c r="B56" s="5" t="str">
        <f>+[266]APUS!C404</f>
        <v>Líneas de demarcación vial pintura en frío</v>
      </c>
      <c r="C56" s="2" t="s">
        <v>13</v>
      </c>
      <c r="D56" s="40">
        <f>+I4*3</f>
        <v>270</v>
      </c>
      <c r="E56" s="66">
        <f>APUS!O1326</f>
        <v>0</v>
      </c>
      <c r="F56" s="24">
        <f>D56*E56</f>
        <v>0</v>
      </c>
      <c r="G56" s="16"/>
    </row>
    <row r="57" spans="1:9">
      <c r="A57" s="46">
        <v>12</v>
      </c>
      <c r="B57" s="1406" t="s">
        <v>150</v>
      </c>
      <c r="C57" s="1406"/>
      <c r="D57" s="1406"/>
      <c r="E57" s="1406"/>
      <c r="F57" s="1406"/>
      <c r="G57" s="16"/>
    </row>
    <row r="58" spans="1:9" ht="37.5">
      <c r="A58" s="28" t="s">
        <v>81</v>
      </c>
      <c r="B58" s="18" t="str">
        <f>+[267]APUS!C230</f>
        <v>Caja de inspección para instalación eléctrica, de 0,30 x 0,30 x 0,50 m en concreto de 17,2 Mpa (2500 psi), tapa reforzada en concreto de 20,7 Mpa (3.000 psi), sin base</v>
      </c>
      <c r="C58" s="2" t="s">
        <v>85</v>
      </c>
      <c r="D58" s="40">
        <v>7</v>
      </c>
      <c r="E58" s="66">
        <f>APUS!O1345</f>
        <v>0</v>
      </c>
      <c r="F58" s="24">
        <f>D58*E58</f>
        <v>0</v>
      </c>
      <c r="G58" s="16"/>
    </row>
    <row r="59" spans="1:9" ht="41.25" customHeight="1">
      <c r="A59" s="28" t="s">
        <v>561</v>
      </c>
      <c r="B59" s="18" t="s">
        <v>153</v>
      </c>
      <c r="C59" s="2" t="s">
        <v>3</v>
      </c>
      <c r="D59" s="40">
        <v>5</v>
      </c>
      <c r="E59" s="66">
        <f>APUS!O1357</f>
        <v>0</v>
      </c>
      <c r="F59" s="24">
        <f t="shared" ref="F59:F67" si="4">E59*D59</f>
        <v>0</v>
      </c>
      <c r="G59" s="16"/>
    </row>
    <row r="60" spans="1:9" ht="39.75" customHeight="1">
      <c r="A60" s="28" t="s">
        <v>578</v>
      </c>
      <c r="B60" s="18" t="str">
        <f>+[267]APUS!C251</f>
        <v>Pedestal rectangular para soportar estructura metálica o de madera en concreto de 20,7 Mpa (3000 PSI)  h = 1,00 m, base de 0,40 x 0,40 m, incluye refuerzo</v>
      </c>
      <c r="C60" s="2" t="s">
        <v>3</v>
      </c>
      <c r="D60" s="40">
        <f>+D59</f>
        <v>5</v>
      </c>
      <c r="E60" s="66">
        <f>APUS!O1366</f>
        <v>0</v>
      </c>
      <c r="F60" s="24">
        <f t="shared" si="4"/>
        <v>0</v>
      </c>
      <c r="G60" s="16"/>
    </row>
    <row r="61" spans="1:9" ht="25">
      <c r="A61" s="28" t="s">
        <v>579</v>
      </c>
      <c r="B61" s="18" t="s">
        <v>925</v>
      </c>
      <c r="C61" s="2" t="s">
        <v>3</v>
      </c>
      <c r="D61" s="40">
        <f>+D60</f>
        <v>5</v>
      </c>
      <c r="E61" s="66">
        <f>APUS!O1376</f>
        <v>0</v>
      </c>
      <c r="F61" s="24">
        <f t="shared" si="4"/>
        <v>0</v>
      </c>
      <c r="G61" s="16"/>
    </row>
    <row r="62" spans="1:9" ht="30" customHeight="1">
      <c r="A62" s="28" t="s">
        <v>580</v>
      </c>
      <c r="B62" s="18" t="s">
        <v>159</v>
      </c>
      <c r="C62" s="2" t="s">
        <v>75</v>
      </c>
      <c r="D62" s="40">
        <v>90</v>
      </c>
      <c r="E62" s="66">
        <f>APUS!O1381</f>
        <v>0</v>
      </c>
      <c r="F62" s="24">
        <f t="shared" si="4"/>
        <v>0</v>
      </c>
      <c r="G62" s="16"/>
    </row>
    <row r="63" spans="1:9" ht="24.75" customHeight="1">
      <c r="A63" s="28" t="s">
        <v>581</v>
      </c>
      <c r="B63" s="18" t="s">
        <v>553</v>
      </c>
      <c r="C63" s="2" t="s">
        <v>75</v>
      </c>
      <c r="D63" s="40">
        <v>120</v>
      </c>
      <c r="E63" s="66">
        <f>APUS!O1388</f>
        <v>0</v>
      </c>
      <c r="F63" s="24">
        <f t="shared" si="4"/>
        <v>0</v>
      </c>
      <c r="G63" s="16"/>
    </row>
    <row r="64" spans="1:9" ht="39.75" customHeight="1">
      <c r="A64" s="28" t="s">
        <v>582</v>
      </c>
      <c r="B64" s="18" t="s">
        <v>161</v>
      </c>
      <c r="C64" s="28" t="s">
        <v>3</v>
      </c>
      <c r="D64" s="40">
        <v>1</v>
      </c>
      <c r="E64" s="66">
        <f>APUS!O1395</f>
        <v>0</v>
      </c>
      <c r="F64" s="24">
        <f t="shared" si="4"/>
        <v>0</v>
      </c>
      <c r="G64" s="16"/>
    </row>
    <row r="65" spans="1:14" ht="39.75" customHeight="1">
      <c r="A65" s="28" t="s">
        <v>583</v>
      </c>
      <c r="B65" s="18" t="s">
        <v>162</v>
      </c>
      <c r="C65" s="28" t="s">
        <v>3</v>
      </c>
      <c r="D65" s="40">
        <v>1</v>
      </c>
      <c r="E65" s="66">
        <f>APUS!O1402</f>
        <v>0</v>
      </c>
      <c r="F65" s="24">
        <f t="shared" si="4"/>
        <v>0</v>
      </c>
      <c r="G65" s="16"/>
    </row>
    <row r="66" spans="1:14" ht="25">
      <c r="A66" s="28" t="s">
        <v>584</v>
      </c>
      <c r="B66" s="18" t="s">
        <v>163</v>
      </c>
      <c r="C66" s="28" t="s">
        <v>75</v>
      </c>
      <c r="D66" s="40">
        <v>5</v>
      </c>
      <c r="E66" s="66">
        <f>APUS!O1407</f>
        <v>0</v>
      </c>
      <c r="F66" s="24">
        <f t="shared" si="4"/>
        <v>0</v>
      </c>
      <c r="G66" s="16"/>
    </row>
    <row r="67" spans="1:14" ht="39.75" customHeight="1">
      <c r="A67" s="28" t="s">
        <v>585</v>
      </c>
      <c r="B67" s="18" t="s">
        <v>554</v>
      </c>
      <c r="C67" s="2" t="s">
        <v>189</v>
      </c>
      <c r="D67" s="40">
        <v>2</v>
      </c>
      <c r="E67" s="66">
        <f>APUS!O1412</f>
        <v>0</v>
      </c>
      <c r="F67" s="24">
        <f t="shared" si="4"/>
        <v>0</v>
      </c>
      <c r="G67" s="9"/>
    </row>
    <row r="68" spans="1:14" ht="15.75" customHeight="1">
      <c r="A68" s="46">
        <v>13</v>
      </c>
      <c r="B68" s="1406" t="s">
        <v>555</v>
      </c>
      <c r="C68" s="1406"/>
      <c r="D68" s="1406"/>
      <c r="E68" s="1406"/>
      <c r="F68" s="1406"/>
      <c r="G68" s="9"/>
    </row>
    <row r="69" spans="1:14" ht="37.5" customHeight="1">
      <c r="A69" s="28" t="s">
        <v>174</v>
      </c>
      <c r="B69" s="18" t="s">
        <v>556</v>
      </c>
      <c r="C69" s="2" t="s">
        <v>189</v>
      </c>
      <c r="D69" s="40">
        <v>9</v>
      </c>
      <c r="E69" s="66">
        <f>APUS!O1516</f>
        <v>0</v>
      </c>
      <c r="F69" s="24">
        <f>+D69*E69</f>
        <v>0</v>
      </c>
      <c r="G69" s="9"/>
    </row>
    <row r="70" spans="1:14" ht="28.5" customHeight="1">
      <c r="A70" s="28" t="s">
        <v>562</v>
      </c>
      <c r="B70" s="18" t="s">
        <v>557</v>
      </c>
      <c r="C70" s="2" t="s">
        <v>558</v>
      </c>
      <c r="D70" s="40">
        <v>165</v>
      </c>
      <c r="E70" s="66">
        <f>APUS!O1527</f>
        <v>0</v>
      </c>
      <c r="F70" s="24">
        <f t="shared" ref="F70:F72" si="5">+D70*E70</f>
        <v>0</v>
      </c>
      <c r="G70" s="9"/>
    </row>
    <row r="71" spans="1:14" ht="49.5" customHeight="1">
      <c r="A71" s="28" t="s">
        <v>563</v>
      </c>
      <c r="B71" s="18" t="s">
        <v>559</v>
      </c>
      <c r="C71" s="2" t="s">
        <v>189</v>
      </c>
      <c r="D71" s="40">
        <v>4</v>
      </c>
      <c r="E71" s="66">
        <f>APUS!O1536</f>
        <v>0</v>
      </c>
      <c r="F71" s="24">
        <f t="shared" si="5"/>
        <v>0</v>
      </c>
      <c r="G71" s="9"/>
    </row>
    <row r="72" spans="1:14" ht="41.25" customHeight="1">
      <c r="A72" s="28" t="s">
        <v>586</v>
      </c>
      <c r="B72" s="18" t="s">
        <v>560</v>
      </c>
      <c r="C72" s="2" t="s">
        <v>189</v>
      </c>
      <c r="D72" s="40">
        <v>9</v>
      </c>
      <c r="E72" s="66">
        <f>APUS!O1545</f>
        <v>0</v>
      </c>
      <c r="F72" s="24">
        <f t="shared" si="5"/>
        <v>0</v>
      </c>
      <c r="G72" s="9"/>
    </row>
    <row r="73" spans="1:14" ht="16.5" customHeight="1">
      <c r="A73" s="337">
        <v>22</v>
      </c>
      <c r="B73" s="1406" t="s">
        <v>802</v>
      </c>
      <c r="C73" s="1406"/>
      <c r="D73" s="1406"/>
      <c r="E73" s="1406"/>
      <c r="F73" s="1406"/>
      <c r="G73" s="16"/>
      <c r="H73" s="42"/>
      <c r="N73" s="20"/>
    </row>
    <row r="74" spans="1:14" ht="27.75" customHeight="1">
      <c r="A74" s="28">
        <v>22.2</v>
      </c>
      <c r="B74" s="6" t="s">
        <v>952</v>
      </c>
      <c r="C74" s="28" t="s">
        <v>26</v>
      </c>
      <c r="D74" s="40">
        <f>+(D13*0.18)+(D14*0.07)+(D15*0.15*0.15)+(D16*0.2)+(D17*0.2)+(D19*5%)</f>
        <v>193.315</v>
      </c>
      <c r="E74" s="66">
        <f>+APUS!O1884</f>
        <v>0</v>
      </c>
      <c r="F74" s="24">
        <f t="shared" ref="F74" si="6">D74*E74</f>
        <v>0</v>
      </c>
      <c r="G74" s="16"/>
      <c r="H74" s="42"/>
      <c r="N74" s="20"/>
    </row>
    <row r="75" spans="1:14">
      <c r="A75" s="45"/>
      <c r="B75" s="1403" t="s">
        <v>132</v>
      </c>
      <c r="C75" s="1404"/>
      <c r="D75" s="1404"/>
      <c r="E75" s="1405"/>
      <c r="F75" s="47" t="e">
        <f>SUM(F6:F74)</f>
        <v>#REF!</v>
      </c>
      <c r="G75" s="16"/>
    </row>
    <row r="76" spans="1:14">
      <c r="A76" s="2"/>
      <c r="B76" s="1402" t="s">
        <v>180</v>
      </c>
      <c r="C76" s="1402"/>
      <c r="D76" s="1402"/>
      <c r="E76" s="43">
        <v>0.27500000000000002</v>
      </c>
      <c r="F76" s="24" t="e">
        <f>F75*E76</f>
        <v>#REF!</v>
      </c>
      <c r="G76" s="16"/>
    </row>
    <row r="77" spans="1:14" ht="21.75" customHeight="1">
      <c r="A77" s="2"/>
      <c r="B77" s="1402" t="s">
        <v>87</v>
      </c>
      <c r="C77" s="1402"/>
      <c r="D77" s="1402"/>
      <c r="E77" s="44">
        <v>0.05</v>
      </c>
      <c r="F77" s="24" t="e">
        <f>F75*E77</f>
        <v>#REF!</v>
      </c>
      <c r="G77" s="16"/>
    </row>
    <row r="78" spans="1:14" ht="21.75" customHeight="1">
      <c r="A78" s="45"/>
      <c r="B78" s="1403" t="s">
        <v>108</v>
      </c>
      <c r="C78" s="1404"/>
      <c r="D78" s="1404"/>
      <c r="E78" s="1405"/>
      <c r="F78" s="47" t="e">
        <f>SUM(F75:F77)</f>
        <v>#REF!</v>
      </c>
      <c r="G78" s="16"/>
    </row>
    <row r="79" spans="1:14" ht="21.75" customHeight="1">
      <c r="G79" s="16"/>
    </row>
    <row r="80" spans="1:14" ht="21.75" customHeight="1">
      <c r="A80" s="1400" t="s">
        <v>107</v>
      </c>
      <c r="B80" s="1400"/>
      <c r="C80" s="1400"/>
      <c r="D80" s="1400"/>
      <c r="E80" s="48">
        <v>0.08</v>
      </c>
      <c r="F80" s="49" t="e">
        <f>F78*E80</f>
        <v>#REF!</v>
      </c>
    </row>
    <row r="81" spans="1:9" ht="15.75" customHeight="1"/>
    <row r="82" spans="1:9" ht="17.5" customHeight="1">
      <c r="A82" s="1401" t="s">
        <v>109</v>
      </c>
      <c r="B82" s="1401"/>
      <c r="C82" s="1401"/>
      <c r="D82" s="1401"/>
      <c r="E82" s="1401"/>
      <c r="F82" s="41" t="e">
        <f>F78+F80</f>
        <v>#REF!</v>
      </c>
      <c r="H82" s="457">
        <v>823852666.0787431</v>
      </c>
      <c r="I82" s="318"/>
    </row>
    <row r="83" spans="1:9" ht="14.25" customHeight="1">
      <c r="H83" s="16" t="e">
        <f>F82-H82</f>
        <v>#REF!</v>
      </c>
      <c r="I83" s="232"/>
    </row>
    <row r="84" spans="1:9" ht="17.5" customHeight="1"/>
    <row r="86" spans="1:9" ht="14.5">
      <c r="A86" s="21" t="s">
        <v>112</v>
      </c>
      <c r="B86" s="21" t="s">
        <v>639</v>
      </c>
      <c r="C86" s="11" t="s">
        <v>908</v>
      </c>
      <c r="D86" s="1451" t="s">
        <v>922</v>
      </c>
      <c r="E86" s="1450"/>
      <c r="F86" s="1450"/>
    </row>
    <row r="87" spans="1:9" ht="14.5">
      <c r="B87" s="21" t="s">
        <v>640</v>
      </c>
      <c r="D87" s="1450" t="s">
        <v>923</v>
      </c>
      <c r="E87" s="1450"/>
      <c r="F87" s="1450"/>
    </row>
    <row r="88" spans="1:9">
      <c r="B88" s="11" t="s">
        <v>638</v>
      </c>
      <c r="D88" s="454" t="s">
        <v>924</v>
      </c>
    </row>
    <row r="89" spans="1:9" ht="14.5">
      <c r="B89" s="21"/>
    </row>
    <row r="92" spans="1:9" ht="14.5">
      <c r="A92" s="21" t="s">
        <v>112</v>
      </c>
      <c r="B92" s="21" t="s">
        <v>641</v>
      </c>
    </row>
    <row r="93" spans="1:9" ht="14.5">
      <c r="A93" s="21"/>
      <c r="B93" s="21" t="s">
        <v>642</v>
      </c>
    </row>
    <row r="94" spans="1:9" ht="14.5">
      <c r="B94" s="21" t="s">
        <v>638</v>
      </c>
    </row>
  </sheetData>
  <mergeCells count="36">
    <mergeCell ref="P2:P3"/>
    <mergeCell ref="A3:F4"/>
    <mergeCell ref="I16:K16"/>
    <mergeCell ref="A1:F2"/>
    <mergeCell ref="I1:M1"/>
    <mergeCell ref="I2:L2"/>
    <mergeCell ref="M2:O2"/>
    <mergeCell ref="B6:F6"/>
    <mergeCell ref="I6:M6"/>
    <mergeCell ref="B12:F12"/>
    <mergeCell ref="I14:K14"/>
    <mergeCell ref="I15:K15"/>
    <mergeCell ref="B68:F68"/>
    <mergeCell ref="I17:K17"/>
    <mergeCell ref="B18:F18"/>
    <mergeCell ref="I18:K18"/>
    <mergeCell ref="I19:K19"/>
    <mergeCell ref="B20:F20"/>
    <mergeCell ref="I20:K20"/>
    <mergeCell ref="B27:F27"/>
    <mergeCell ref="B37:F37"/>
    <mergeCell ref="B40:F40"/>
    <mergeCell ref="B42:F42"/>
    <mergeCell ref="B57:F57"/>
    <mergeCell ref="B48:F48"/>
    <mergeCell ref="B50:F50"/>
    <mergeCell ref="B53:F53"/>
    <mergeCell ref="B73:F73"/>
    <mergeCell ref="B75:E75"/>
    <mergeCell ref="B76:D76"/>
    <mergeCell ref="D86:F86"/>
    <mergeCell ref="D87:F87"/>
    <mergeCell ref="B78:E78"/>
    <mergeCell ref="A80:D80"/>
    <mergeCell ref="A82:E82"/>
    <mergeCell ref="B77:D77"/>
  </mergeCells>
  <phoneticPr fontId="6" type="noConversion"/>
  <pageMargins left="0.70866141732283472" right="0.70866141732283472" top="0.74803149606299213" bottom="0.74803149606299213" header="0.31496062992125984" footer="0.31496062992125984"/>
  <pageSetup scale="7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V72"/>
  <sheetViews>
    <sheetView topLeftCell="A23" zoomScaleNormal="100" workbookViewId="0">
      <selection activeCell="F68" sqref="F68"/>
    </sheetView>
  </sheetViews>
  <sheetFormatPr baseColWidth="10" defaultColWidth="11.54296875" defaultRowHeight="14"/>
  <cols>
    <col min="1" max="1" width="11.54296875" style="11"/>
    <col min="2" max="2" width="53.26953125" style="11" customWidth="1"/>
    <col min="3" max="4" width="11.54296875" style="11"/>
    <col min="5" max="5" width="14.26953125" style="19" customWidth="1"/>
    <col min="6" max="6" width="20.453125" style="20" customWidth="1"/>
    <col min="7" max="7" width="11.26953125" style="11" customWidth="1"/>
    <col min="8" max="8" width="18.54296875" style="12" bestFit="1" customWidth="1"/>
    <col min="9" max="9" width="9.453125" style="12" customWidth="1"/>
    <col min="10" max="10" width="9" style="12" customWidth="1"/>
    <col min="11" max="11" width="11.26953125" style="12" customWidth="1"/>
    <col min="12" max="12" width="12.81640625" style="12" customWidth="1"/>
    <col min="13" max="13" width="13.7265625" style="12" customWidth="1"/>
    <col min="14" max="14" width="14.26953125" style="20" customWidth="1"/>
    <col min="15" max="15" width="9.54296875" style="20" customWidth="1"/>
    <col min="16" max="16" width="12.1796875" style="20" customWidth="1"/>
    <col min="17" max="17" width="13" style="20" customWidth="1"/>
    <col min="18" max="16384" width="11.54296875" style="11"/>
  </cols>
  <sheetData>
    <row r="1" spans="1:22">
      <c r="A1" s="1413" t="s">
        <v>0</v>
      </c>
      <c r="B1" s="1413"/>
      <c r="C1" s="1413"/>
      <c r="D1" s="1413"/>
      <c r="E1" s="1413"/>
      <c r="F1" s="1413"/>
      <c r="G1" s="8"/>
      <c r="H1" s="1419" t="s">
        <v>477</v>
      </c>
      <c r="I1" s="1419"/>
      <c r="J1" s="1419"/>
      <c r="K1" s="1419"/>
      <c r="L1" s="1419"/>
      <c r="M1" s="1419"/>
      <c r="N1" s="1419"/>
      <c r="O1" s="1419"/>
      <c r="P1" s="1419"/>
      <c r="Q1" s="1419"/>
      <c r="R1" s="1419"/>
      <c r="S1" s="1419"/>
    </row>
    <row r="2" spans="1:22">
      <c r="A2" s="1413"/>
      <c r="B2" s="1413"/>
      <c r="C2" s="1413"/>
      <c r="D2" s="1413"/>
      <c r="E2" s="1413"/>
      <c r="F2" s="1413"/>
      <c r="G2" s="8"/>
      <c r="H2" s="1423" t="s">
        <v>121</v>
      </c>
      <c r="I2" s="1424"/>
      <c r="J2" s="1425"/>
      <c r="K2" s="1429" t="s">
        <v>123</v>
      </c>
      <c r="L2" s="1430"/>
      <c r="M2" s="1430"/>
      <c r="N2" s="1431"/>
      <c r="O2" s="1420" t="s">
        <v>99</v>
      </c>
      <c r="P2" s="1421"/>
      <c r="Q2" s="1421"/>
      <c r="R2" s="1422"/>
      <c r="S2" s="1432" t="s">
        <v>130</v>
      </c>
    </row>
    <row r="3" spans="1:22" ht="14.5" customHeight="1">
      <c r="A3" s="1414" t="s">
        <v>631</v>
      </c>
      <c r="B3" s="1414"/>
      <c r="C3" s="1414"/>
      <c r="D3" s="1414"/>
      <c r="E3" s="1414"/>
      <c r="F3" s="1414"/>
      <c r="G3" s="13"/>
      <c r="H3" s="1426"/>
      <c r="I3" s="1427"/>
      <c r="J3" s="1428"/>
      <c r="K3" s="28" t="s">
        <v>124</v>
      </c>
      <c r="L3" s="28" t="s">
        <v>98</v>
      </c>
      <c r="M3" s="28" t="s">
        <v>467</v>
      </c>
      <c r="N3" s="28" t="s">
        <v>468</v>
      </c>
      <c r="O3" s="28" t="s">
        <v>124</v>
      </c>
      <c r="P3" s="28" t="s">
        <v>478</v>
      </c>
      <c r="Q3" s="28" t="s">
        <v>130</v>
      </c>
      <c r="R3" s="28" t="s">
        <v>473</v>
      </c>
      <c r="S3" s="1433"/>
      <c r="U3" s="30" t="s">
        <v>474</v>
      </c>
      <c r="V3" s="30" t="s">
        <v>475</v>
      </c>
    </row>
    <row r="4" spans="1:22" ht="29.25" customHeight="1">
      <c r="A4" s="1414"/>
      <c r="B4" s="1414"/>
      <c r="C4" s="1414"/>
      <c r="D4" s="1414"/>
      <c r="E4" s="1414"/>
      <c r="F4" s="1414"/>
      <c r="G4" s="13"/>
      <c r="H4" s="1418" t="s">
        <v>630</v>
      </c>
      <c r="I4" s="1418"/>
      <c r="J4" s="1418"/>
      <c r="K4" s="29">
        <v>90.5</v>
      </c>
      <c r="L4" s="229">
        <v>6.3</v>
      </c>
      <c r="M4" s="229">
        <v>0.15</v>
      </c>
      <c r="N4" s="229">
        <v>0.25</v>
      </c>
      <c r="O4" s="29">
        <f>+K4</f>
        <v>90.5</v>
      </c>
      <c r="P4" s="229">
        <v>2.5</v>
      </c>
      <c r="Q4" s="229">
        <f>+P4+P4</f>
        <v>5</v>
      </c>
      <c r="R4" s="229">
        <v>0.1</v>
      </c>
      <c r="S4" s="39">
        <f>+L4+Q4</f>
        <v>11.3</v>
      </c>
      <c r="U4" s="28">
        <v>36</v>
      </c>
      <c r="V4" s="28">
        <v>5</v>
      </c>
    </row>
    <row r="5" spans="1:22" ht="30.65" customHeight="1">
      <c r="A5" s="22" t="s">
        <v>1</v>
      </c>
      <c r="B5" s="22" t="s">
        <v>2</v>
      </c>
      <c r="C5" s="22" t="s">
        <v>3</v>
      </c>
      <c r="D5" s="22" t="s">
        <v>4</v>
      </c>
      <c r="E5" s="1" t="s">
        <v>105</v>
      </c>
      <c r="F5" s="23" t="s">
        <v>104</v>
      </c>
      <c r="G5" s="15"/>
      <c r="H5" s="11"/>
      <c r="I5" s="11"/>
      <c r="J5" s="11"/>
      <c r="K5" s="11"/>
      <c r="L5" s="11"/>
      <c r="M5" s="11"/>
      <c r="N5" s="11"/>
      <c r="O5" s="11"/>
      <c r="P5" s="11"/>
      <c r="Q5" s="11"/>
    </row>
    <row r="6" spans="1:22">
      <c r="A6" s="46">
        <v>1</v>
      </c>
      <c r="B6" s="1406" t="s">
        <v>5</v>
      </c>
      <c r="C6" s="1406"/>
      <c r="D6" s="1406"/>
      <c r="E6" s="1406"/>
      <c r="F6" s="1406"/>
      <c r="G6" s="9"/>
      <c r="H6" s="11"/>
      <c r="I6" s="11"/>
      <c r="J6" s="11"/>
      <c r="K6" s="11"/>
      <c r="L6" s="11"/>
      <c r="M6" s="11"/>
      <c r="N6" s="11"/>
      <c r="O6" s="11"/>
      <c r="P6" s="11"/>
      <c r="Q6" s="11"/>
    </row>
    <row r="7" spans="1:22" ht="29.25" customHeight="1">
      <c r="A7" s="2" t="s">
        <v>6</v>
      </c>
      <c r="B7" s="5" t="str">
        <f>+APUS!C82</f>
        <v>Localización y replanteo para pavimentación de vías (3 líneas, 3 instancias)</v>
      </c>
      <c r="C7" s="2" t="s">
        <v>8</v>
      </c>
      <c r="D7" s="40">
        <f>+(K4*S4)</f>
        <v>1022.6500000000001</v>
      </c>
      <c r="E7" s="66">
        <f>APUS!O48</f>
        <v>4323</v>
      </c>
      <c r="F7" s="24">
        <f>D7*E7</f>
        <v>4420915.95</v>
      </c>
      <c r="G7" s="16"/>
      <c r="H7" s="1415" t="s">
        <v>476</v>
      </c>
      <c r="I7" s="1416"/>
      <c r="J7" s="1416"/>
      <c r="K7" s="1416"/>
      <c r="L7" s="1417"/>
    </row>
    <row r="8" spans="1:22" ht="39.75" customHeight="1">
      <c r="A8" s="2" t="s">
        <v>9</v>
      </c>
      <c r="B8" s="5" t="str">
        <f>+APUS!C90</f>
        <v>Valla de identificación de obra área mayor a 4 m2, colocada en cerchas metálica, incluye mantenimiento durante la construcción</v>
      </c>
      <c r="C8" s="2" t="s">
        <v>8</v>
      </c>
      <c r="D8" s="40">
        <f>8*1</f>
        <v>8</v>
      </c>
      <c r="E8" s="66">
        <f>APUS!O56</f>
        <v>212117</v>
      </c>
      <c r="F8" s="24">
        <f t="shared" ref="F8:F11" si="0">D8*E8</f>
        <v>1696936</v>
      </c>
      <c r="G8" s="16"/>
      <c r="H8" s="27"/>
      <c r="I8" s="32" t="s">
        <v>97</v>
      </c>
      <c r="J8" s="32" t="s">
        <v>98</v>
      </c>
      <c r="K8" s="36" t="s">
        <v>128</v>
      </c>
      <c r="L8" s="36" t="s">
        <v>129</v>
      </c>
    </row>
    <row r="9" spans="1:22">
      <c r="A9" s="2" t="s">
        <v>11</v>
      </c>
      <c r="B9" s="3" t="s">
        <v>12</v>
      </c>
      <c r="C9" s="2" t="s">
        <v>13</v>
      </c>
      <c r="D9" s="40">
        <f>+(K4+L4)*2</f>
        <v>193.6</v>
      </c>
      <c r="E9" s="66">
        <f>APUS!O63</f>
        <v>7635</v>
      </c>
      <c r="F9" s="24">
        <f t="shared" si="0"/>
        <v>1478136</v>
      </c>
      <c r="G9" s="16"/>
      <c r="H9" s="31" t="s">
        <v>127</v>
      </c>
      <c r="I9" s="223">
        <f>K4</f>
        <v>90.5</v>
      </c>
      <c r="J9" s="224">
        <v>1.2</v>
      </c>
      <c r="K9" s="224">
        <v>2.5</v>
      </c>
      <c r="L9" s="225">
        <v>2</v>
      </c>
    </row>
    <row r="10" spans="1:22">
      <c r="A10" s="2" t="s">
        <v>14</v>
      </c>
      <c r="B10" s="3" t="s">
        <v>18</v>
      </c>
      <c r="C10" s="2" t="s">
        <v>8</v>
      </c>
      <c r="D10" s="40">
        <f>10*1</f>
        <v>10</v>
      </c>
      <c r="E10" s="66">
        <f>APUS!O70</f>
        <v>126325.39</v>
      </c>
      <c r="F10" s="24">
        <f t="shared" si="0"/>
        <v>1263253.8999999999</v>
      </c>
      <c r="G10" s="16"/>
      <c r="H10" s="31" t="s">
        <v>100</v>
      </c>
      <c r="I10" s="223">
        <f>+I9*2</f>
        <v>181</v>
      </c>
      <c r="J10" s="224">
        <v>0.3</v>
      </c>
      <c r="K10" s="224">
        <v>1.2</v>
      </c>
      <c r="L10" s="224">
        <v>1</v>
      </c>
    </row>
    <row r="11" spans="1:22">
      <c r="A11" s="2" t="s">
        <v>17</v>
      </c>
      <c r="B11" s="3" t="s">
        <v>19</v>
      </c>
      <c r="C11" s="2" t="s">
        <v>8</v>
      </c>
      <c r="D11" s="40">
        <f>+(K4*(L4+2))</f>
        <v>751.15000000000009</v>
      </c>
      <c r="E11" s="66">
        <f>APUS!O76</f>
        <v>30988.556000000004</v>
      </c>
      <c r="F11" s="24">
        <f t="shared" si="0"/>
        <v>23277053.839400005</v>
      </c>
      <c r="G11" s="16"/>
      <c r="H11" s="31" t="s">
        <v>101</v>
      </c>
      <c r="I11" s="223">
        <f>+I9</f>
        <v>90.5</v>
      </c>
      <c r="J11" s="230">
        <f>L4</f>
        <v>6.3</v>
      </c>
      <c r="K11" s="224">
        <v>0.5</v>
      </c>
      <c r="L11" s="224"/>
    </row>
    <row r="12" spans="1:22">
      <c r="A12" s="46">
        <v>2</v>
      </c>
      <c r="B12" s="1406" t="s">
        <v>20</v>
      </c>
      <c r="C12" s="1406"/>
      <c r="D12" s="1406"/>
      <c r="E12" s="1406"/>
      <c r="F12" s="1406"/>
      <c r="G12" s="16"/>
      <c r="H12" s="31" t="s">
        <v>102</v>
      </c>
      <c r="I12" s="223">
        <f>+I9</f>
        <v>90.5</v>
      </c>
      <c r="J12" s="230">
        <f>+Q4</f>
        <v>5</v>
      </c>
      <c r="K12" s="224">
        <v>0.2</v>
      </c>
      <c r="L12" s="224"/>
    </row>
    <row r="13" spans="1:22">
      <c r="A13" s="2" t="s">
        <v>21</v>
      </c>
      <c r="B13" s="7" t="s">
        <v>131</v>
      </c>
      <c r="C13" s="2" t="s">
        <v>8</v>
      </c>
      <c r="D13" s="40">
        <f>+(K4*L4)</f>
        <v>570.15</v>
      </c>
      <c r="E13" s="66">
        <f>APUS!O174</f>
        <v>13460</v>
      </c>
      <c r="F13" s="24">
        <f t="shared" ref="F13:F17" si="1">D13*E13</f>
        <v>7674219</v>
      </c>
      <c r="G13" s="9"/>
    </row>
    <row r="14" spans="1:22">
      <c r="A14" s="2" t="s">
        <v>134</v>
      </c>
      <c r="B14" s="3" t="s">
        <v>22</v>
      </c>
      <c r="C14" s="2" t="s">
        <v>8</v>
      </c>
      <c r="D14" s="40">
        <f>(O4*Q4)</f>
        <v>452.5</v>
      </c>
      <c r="E14" s="66">
        <f>APUS!O181</f>
        <v>11907</v>
      </c>
      <c r="F14" s="24">
        <f t="shared" si="1"/>
        <v>5387917.5</v>
      </c>
      <c r="G14" s="16"/>
      <c r="H14" s="11"/>
      <c r="I14" s="11"/>
      <c r="J14" s="11"/>
      <c r="K14" s="11"/>
      <c r="L14" s="11"/>
      <c r="M14" s="11"/>
      <c r="N14" s="11"/>
      <c r="O14" s="11"/>
      <c r="P14" s="11"/>
      <c r="Q14" s="11"/>
    </row>
    <row r="15" spans="1:22">
      <c r="A15" s="2" t="s">
        <v>135</v>
      </c>
      <c r="B15" s="3" t="s">
        <v>23</v>
      </c>
      <c r="C15" s="2" t="s">
        <v>13</v>
      </c>
      <c r="D15" s="40">
        <f>(O4*2)</f>
        <v>181</v>
      </c>
      <c r="E15" s="66">
        <f>APUS!O187</f>
        <v>0</v>
      </c>
      <c r="F15" s="24">
        <f t="shared" si="1"/>
        <v>0</v>
      </c>
      <c r="G15" s="16"/>
      <c r="H15" s="11"/>
      <c r="I15" s="11"/>
      <c r="J15" s="11"/>
      <c r="K15" s="11"/>
      <c r="L15" s="11"/>
      <c r="M15" s="11"/>
      <c r="N15" s="11"/>
      <c r="O15" s="11"/>
      <c r="P15" s="11"/>
      <c r="Q15" s="11"/>
    </row>
    <row r="16" spans="1:22">
      <c r="A16" s="2" t="s">
        <v>136</v>
      </c>
      <c r="B16" s="17" t="s">
        <v>84</v>
      </c>
      <c r="C16" s="2" t="s">
        <v>85</v>
      </c>
      <c r="D16" s="40">
        <f>V4</f>
        <v>5</v>
      </c>
      <c r="E16" s="66">
        <f>APUS!O220</f>
        <v>112875</v>
      </c>
      <c r="F16" s="24">
        <f t="shared" si="1"/>
        <v>564375</v>
      </c>
      <c r="G16" s="16"/>
      <c r="H16" s="11"/>
      <c r="I16" s="11"/>
      <c r="J16" s="11"/>
      <c r="K16" s="11"/>
      <c r="L16" s="11"/>
      <c r="M16" s="11"/>
      <c r="N16" s="11"/>
      <c r="O16" s="11"/>
      <c r="P16" s="11"/>
      <c r="Q16" s="11"/>
    </row>
    <row r="17" spans="1:17" ht="14.25" customHeight="1">
      <c r="A17" s="2" t="s">
        <v>137</v>
      </c>
      <c r="B17" s="17" t="s">
        <v>86</v>
      </c>
      <c r="C17" s="2" t="s">
        <v>75</v>
      </c>
      <c r="D17" s="40">
        <f>+D16*3</f>
        <v>15</v>
      </c>
      <c r="E17" s="66">
        <f>APUS!O225</f>
        <v>0</v>
      </c>
      <c r="F17" s="24">
        <f t="shared" si="1"/>
        <v>0</v>
      </c>
      <c r="G17" s="16"/>
      <c r="H17" s="11"/>
      <c r="I17" s="11"/>
      <c r="J17" s="11"/>
      <c r="K17" s="11"/>
      <c r="L17" s="11"/>
      <c r="M17" s="11"/>
      <c r="N17" s="11"/>
      <c r="O17" s="11"/>
      <c r="P17" s="11"/>
      <c r="Q17" s="11"/>
    </row>
    <row r="18" spans="1:17">
      <c r="A18" s="46">
        <v>3</v>
      </c>
      <c r="B18" s="1406" t="s">
        <v>24</v>
      </c>
      <c r="C18" s="1406"/>
      <c r="D18" s="1406"/>
      <c r="E18" s="1406"/>
      <c r="F18" s="1406"/>
      <c r="G18" s="16"/>
      <c r="H18" s="11"/>
      <c r="I18" s="11"/>
      <c r="J18" s="11"/>
      <c r="K18" s="11"/>
      <c r="L18" s="11"/>
      <c r="M18" s="11"/>
      <c r="N18" s="11"/>
      <c r="O18" s="11"/>
      <c r="P18" s="11"/>
      <c r="Q18" s="11"/>
    </row>
    <row r="19" spans="1:17">
      <c r="A19" s="2">
        <v>3.1</v>
      </c>
      <c r="B19" s="3" t="s">
        <v>25</v>
      </c>
      <c r="C19" s="2" t="s">
        <v>26</v>
      </c>
      <c r="D19" s="40">
        <f>+((I9*J9*K9)+(I10*J10*K10)+(I11*J11*K11)+(I12*J12*K12))*1.3</f>
        <v>925.90549999999985</v>
      </c>
      <c r="E19" s="66">
        <f>APUS!O271</f>
        <v>30216</v>
      </c>
      <c r="F19" s="24">
        <f>D19*E19</f>
        <v>27977160.587999996</v>
      </c>
      <c r="G19" s="9"/>
      <c r="H19" s="11"/>
      <c r="I19" s="11"/>
      <c r="J19" s="11"/>
      <c r="K19" s="11"/>
      <c r="L19" s="11"/>
      <c r="M19" s="11"/>
      <c r="N19" s="11"/>
      <c r="O19" s="11"/>
      <c r="P19" s="11"/>
      <c r="Q19" s="11"/>
    </row>
    <row r="20" spans="1:17">
      <c r="A20" s="46">
        <v>4</v>
      </c>
      <c r="B20" s="1406" t="s">
        <v>27</v>
      </c>
      <c r="C20" s="1406"/>
      <c r="D20" s="1406"/>
      <c r="E20" s="1406"/>
      <c r="F20" s="1406"/>
      <c r="G20" s="16"/>
      <c r="H20" s="11"/>
      <c r="I20" s="11"/>
      <c r="J20" s="11"/>
      <c r="K20" s="11"/>
      <c r="L20" s="11"/>
      <c r="M20" s="11"/>
      <c r="N20" s="11"/>
      <c r="O20" s="11"/>
      <c r="P20" s="11"/>
      <c r="Q20" s="11"/>
    </row>
    <row r="21" spans="1:17">
      <c r="A21" s="2" t="s">
        <v>28</v>
      </c>
      <c r="B21" s="3" t="s">
        <v>29</v>
      </c>
      <c r="C21" s="2" t="s">
        <v>26</v>
      </c>
      <c r="D21" s="40">
        <f>+(I9*J9*L9)+(I10*J10*L10)</f>
        <v>271.5</v>
      </c>
      <c r="E21" s="66">
        <f>APUS!O429</f>
        <v>24599</v>
      </c>
      <c r="F21" s="24">
        <f t="shared" ref="F21:F26" si="2">D21*E21</f>
        <v>6678628.5</v>
      </c>
      <c r="G21" s="9"/>
      <c r="H21" s="11"/>
      <c r="I21" s="11"/>
      <c r="J21" s="11"/>
      <c r="K21" s="11"/>
      <c r="L21" s="11"/>
      <c r="M21" s="11"/>
      <c r="N21" s="11"/>
      <c r="O21" s="11"/>
      <c r="P21" s="11"/>
      <c r="Q21" s="11"/>
    </row>
    <row r="22" spans="1:17" ht="15" customHeight="1">
      <c r="A22" s="2" t="s">
        <v>30</v>
      </c>
      <c r="B22" s="3" t="s">
        <v>31</v>
      </c>
      <c r="C22" s="2" t="s">
        <v>26</v>
      </c>
      <c r="D22" s="40">
        <f>+(O4*Q4*R4)</f>
        <v>45.25</v>
      </c>
      <c r="E22" s="66">
        <f>APUS!O435</f>
        <v>59079</v>
      </c>
      <c r="F22" s="24">
        <f t="shared" si="2"/>
        <v>2673324.75</v>
      </c>
      <c r="G22" s="16"/>
      <c r="H22" s="11"/>
      <c r="I22" s="11"/>
      <c r="J22" s="11"/>
      <c r="K22" s="11"/>
      <c r="L22" s="11"/>
      <c r="M22" s="11"/>
      <c r="N22" s="11"/>
      <c r="O22" s="11"/>
      <c r="P22" s="11"/>
      <c r="Q22" s="11"/>
    </row>
    <row r="23" spans="1:17">
      <c r="A23" s="2" t="s">
        <v>32</v>
      </c>
      <c r="B23" s="5" t="str">
        <f>+APUS!C550</f>
        <v>Sub-base granular</v>
      </c>
      <c r="C23" s="2" t="s">
        <v>26</v>
      </c>
      <c r="D23" s="40">
        <f>(K4*L4*N4)</f>
        <v>142.53749999999999</v>
      </c>
      <c r="E23" s="66">
        <f>APUS!O443</f>
        <v>67717</v>
      </c>
      <c r="F23" s="24">
        <f t="shared" si="2"/>
        <v>9652211.8874999993</v>
      </c>
      <c r="G23" s="16"/>
      <c r="H23" s="11"/>
      <c r="I23" s="11"/>
      <c r="J23" s="11"/>
      <c r="K23" s="11"/>
      <c r="L23" s="11"/>
      <c r="M23" s="11"/>
      <c r="N23" s="11"/>
      <c r="O23" s="11"/>
      <c r="P23" s="11"/>
      <c r="Q23" s="11"/>
    </row>
    <row r="24" spans="1:17">
      <c r="A24" s="2" t="s">
        <v>139</v>
      </c>
      <c r="B24" s="75" t="e">
        <f>+APUS!#REF!</f>
        <v>#REF!</v>
      </c>
      <c r="C24" s="28" t="s">
        <v>26</v>
      </c>
      <c r="D24" s="40">
        <f>(K4*L4*M4)</f>
        <v>85.522499999999994</v>
      </c>
      <c r="E24" s="66">
        <f>APUS!O453</f>
        <v>75850</v>
      </c>
      <c r="F24" s="24">
        <f t="shared" si="2"/>
        <v>6486881.6249999991</v>
      </c>
      <c r="G24" s="16"/>
      <c r="H24" s="11"/>
      <c r="I24" s="11"/>
      <c r="J24" s="11"/>
      <c r="K24" s="11"/>
      <c r="L24" s="11"/>
      <c r="M24" s="11"/>
      <c r="N24" s="11"/>
      <c r="O24" s="11"/>
      <c r="P24" s="11"/>
      <c r="Q24" s="11"/>
    </row>
    <row r="25" spans="1:17">
      <c r="A25" s="2" t="s">
        <v>34</v>
      </c>
      <c r="B25" s="3" t="s">
        <v>35</v>
      </c>
      <c r="C25" s="2" t="s">
        <v>36</v>
      </c>
      <c r="D25" s="40">
        <f>+(D22+D23+D24)*21</f>
        <v>5739.51</v>
      </c>
      <c r="E25" s="66">
        <f>APUS!O535</f>
        <v>1833</v>
      </c>
      <c r="F25" s="24">
        <f t="shared" si="2"/>
        <v>10520521.83</v>
      </c>
      <c r="G25" s="16"/>
      <c r="H25" s="11"/>
      <c r="I25" s="11"/>
      <c r="J25" s="11"/>
      <c r="K25" s="11"/>
      <c r="L25" s="11"/>
      <c r="M25" s="11"/>
      <c r="N25" s="11"/>
      <c r="O25" s="11"/>
      <c r="P25" s="11"/>
      <c r="Q25" s="11"/>
    </row>
    <row r="26" spans="1:17" ht="26.25" customHeight="1">
      <c r="A26" s="2" t="s">
        <v>472</v>
      </c>
      <c r="B26" s="5" t="str">
        <f>+'8.CALLE 13 ENTRE 13 Y 14'!B26</f>
        <v>Lleno con arena para tubería (brecha de 0,60 m de ancho e = 0,1
m)</v>
      </c>
      <c r="C26" s="2" t="s">
        <v>13</v>
      </c>
      <c r="D26" s="40">
        <f>+(I9*J9)+(I10*J10)</f>
        <v>162.89999999999998</v>
      </c>
      <c r="E26" s="66">
        <f>APUS!O538</f>
        <v>9442</v>
      </c>
      <c r="F26" s="24">
        <f t="shared" si="2"/>
        <v>1538101.7999999998</v>
      </c>
      <c r="G26" s="16"/>
      <c r="H26" s="11"/>
      <c r="I26" s="11"/>
      <c r="J26" s="11"/>
      <c r="K26" s="11"/>
      <c r="L26" s="11"/>
      <c r="M26" s="11"/>
      <c r="N26" s="11"/>
      <c r="O26" s="11"/>
      <c r="P26" s="11"/>
      <c r="Q26" s="11"/>
    </row>
    <row r="27" spans="1:17">
      <c r="A27" s="46">
        <v>5</v>
      </c>
      <c r="B27" s="1407" t="s">
        <v>38</v>
      </c>
      <c r="C27" s="1407"/>
      <c r="D27" s="1407"/>
      <c r="E27" s="1407"/>
      <c r="F27" s="1407"/>
      <c r="G27" s="16"/>
      <c r="H27" s="11"/>
      <c r="I27" s="11"/>
      <c r="J27" s="11"/>
      <c r="K27" s="11"/>
      <c r="L27" s="11"/>
      <c r="M27" s="11"/>
      <c r="N27" s="11"/>
      <c r="O27" s="11"/>
      <c r="P27" s="11"/>
      <c r="Q27" s="11"/>
    </row>
    <row r="28" spans="1:17" ht="25">
      <c r="A28" s="2" t="s">
        <v>39</v>
      </c>
      <c r="B28" s="3" t="s">
        <v>40</v>
      </c>
      <c r="C28" s="2" t="s">
        <v>13</v>
      </c>
      <c r="D28" s="40">
        <f>+(U4)*6</f>
        <v>216</v>
      </c>
      <c r="E28" s="66" t="e">
        <f>APUS!#REF!</f>
        <v>#REF!</v>
      </c>
      <c r="F28" s="24" t="e">
        <f t="shared" ref="F28:F36" si="3">D28*E28</f>
        <v>#REF!</v>
      </c>
      <c r="G28" s="228"/>
      <c r="H28" s="457"/>
      <c r="I28" s="459"/>
      <c r="J28" s="11"/>
      <c r="K28" s="11"/>
      <c r="L28" s="11"/>
      <c r="M28" s="11"/>
      <c r="N28" s="11"/>
      <c r="O28" s="11"/>
      <c r="P28" s="11"/>
      <c r="Q28" s="11"/>
    </row>
    <row r="29" spans="1:17" ht="25">
      <c r="A29" s="2" t="s">
        <v>41</v>
      </c>
      <c r="B29" s="3" t="s">
        <v>42</v>
      </c>
      <c r="C29" s="2" t="s">
        <v>13</v>
      </c>
      <c r="D29" s="40">
        <f>+I9+6</f>
        <v>96.5</v>
      </c>
      <c r="E29" s="66" t="e">
        <f>APUS!#REF!</f>
        <v>#REF!</v>
      </c>
      <c r="F29" s="24" t="e">
        <f t="shared" si="3"/>
        <v>#REF!</v>
      </c>
      <c r="G29" s="228"/>
      <c r="H29" s="457"/>
      <c r="I29" s="459"/>
      <c r="J29" s="11"/>
      <c r="K29" s="11"/>
      <c r="L29" s="11"/>
      <c r="M29" s="11"/>
      <c r="N29" s="11"/>
      <c r="O29" s="11"/>
      <c r="P29" s="11"/>
      <c r="Q29" s="11"/>
    </row>
    <row r="30" spans="1:17">
      <c r="A30" s="2" t="s">
        <v>140</v>
      </c>
      <c r="B30" s="3" t="s">
        <v>43</v>
      </c>
      <c r="C30" s="2" t="s">
        <v>3</v>
      </c>
      <c r="D30" s="40">
        <f>U4</f>
        <v>36</v>
      </c>
      <c r="E30" s="66">
        <f>APUS!O599</f>
        <v>207782.7665</v>
      </c>
      <c r="F30" s="24">
        <f t="shared" si="3"/>
        <v>7480179.5939999996</v>
      </c>
      <c r="G30" s="228"/>
      <c r="H30" s="457"/>
      <c r="I30" s="459"/>
      <c r="J30" s="11"/>
      <c r="K30" s="11"/>
      <c r="L30" s="11"/>
      <c r="M30" s="11"/>
      <c r="N30" s="11"/>
      <c r="O30" s="11"/>
      <c r="P30" s="11"/>
      <c r="Q30" s="11"/>
    </row>
    <row r="31" spans="1:17" ht="25.5" customHeight="1">
      <c r="A31" s="2" t="s">
        <v>44</v>
      </c>
      <c r="B31" s="3" t="s">
        <v>45</v>
      </c>
      <c r="C31" s="2" t="s">
        <v>3</v>
      </c>
      <c r="D31" s="40">
        <f>V4</f>
        <v>5</v>
      </c>
      <c r="E31" s="66">
        <f>APUS!O608</f>
        <v>427551</v>
      </c>
      <c r="F31" s="24">
        <f t="shared" si="3"/>
        <v>2137755</v>
      </c>
      <c r="G31" s="228"/>
      <c r="H31" s="457"/>
      <c r="I31" s="459"/>
      <c r="J31" s="11"/>
      <c r="K31" s="11"/>
      <c r="L31" s="11"/>
      <c r="M31" s="11"/>
      <c r="N31" s="11"/>
      <c r="O31" s="11"/>
      <c r="P31" s="11"/>
      <c r="Q31" s="11"/>
    </row>
    <row r="32" spans="1:17" ht="25.5" customHeight="1">
      <c r="A32" s="2" t="s">
        <v>46</v>
      </c>
      <c r="B32" s="3" t="s">
        <v>47</v>
      </c>
      <c r="C32" s="2" t="s">
        <v>13</v>
      </c>
      <c r="D32" s="40">
        <f>+D17</f>
        <v>15</v>
      </c>
      <c r="E32" s="66">
        <f>APUS!O689</f>
        <v>521456</v>
      </c>
      <c r="F32" s="24">
        <f t="shared" si="3"/>
        <v>7821840</v>
      </c>
      <c r="G32" s="228"/>
      <c r="H32" s="457"/>
      <c r="I32" s="459"/>
      <c r="J32" s="11"/>
      <c r="K32" s="11"/>
      <c r="L32" s="11"/>
      <c r="M32" s="11"/>
      <c r="N32" s="11"/>
      <c r="O32" s="11"/>
      <c r="P32" s="11"/>
      <c r="Q32" s="11"/>
    </row>
    <row r="33" spans="1:17" ht="29.25" customHeight="1">
      <c r="A33" s="2" t="s">
        <v>48</v>
      </c>
      <c r="B33" s="3" t="s">
        <v>49</v>
      </c>
      <c r="C33" s="2" t="s">
        <v>3</v>
      </c>
      <c r="D33" s="40">
        <f>+D31</f>
        <v>5</v>
      </c>
      <c r="E33" s="66">
        <f>APUS!O697</f>
        <v>0</v>
      </c>
      <c r="F33" s="24">
        <f t="shared" si="3"/>
        <v>0</v>
      </c>
      <c r="G33" s="16"/>
      <c r="H33" s="457"/>
      <c r="I33" s="459"/>
      <c r="J33" s="11"/>
      <c r="K33" s="11"/>
      <c r="L33" s="11"/>
      <c r="M33" s="11"/>
      <c r="N33" s="11"/>
      <c r="O33" s="11"/>
      <c r="P33" s="11"/>
      <c r="Q33" s="11"/>
    </row>
    <row r="34" spans="1:17">
      <c r="A34" s="2" t="s">
        <v>50</v>
      </c>
      <c r="B34" s="5" t="e">
        <f>+APUS!#REF!</f>
        <v>#REF!</v>
      </c>
      <c r="C34" s="2" t="s">
        <v>13</v>
      </c>
      <c r="D34" s="40">
        <f>+D28+D29</f>
        <v>312.5</v>
      </c>
      <c r="E34" s="66">
        <f>APUS!O731</f>
        <v>8202</v>
      </c>
      <c r="F34" s="24">
        <f t="shared" si="3"/>
        <v>2563125</v>
      </c>
      <c r="G34" s="16"/>
      <c r="H34" s="457"/>
      <c r="I34" s="459"/>
      <c r="J34" s="11"/>
      <c r="K34" s="11"/>
      <c r="L34" s="11"/>
      <c r="M34" s="11"/>
      <c r="N34" s="11"/>
      <c r="O34" s="11"/>
      <c r="P34" s="11"/>
      <c r="Q34" s="11"/>
    </row>
    <row r="35" spans="1:17" ht="24" customHeight="1">
      <c r="A35" s="2" t="s">
        <v>52</v>
      </c>
      <c r="B35" s="5" t="str">
        <f>+'8.CALLE 13 ENTRE 13 Y 14'!B35</f>
        <v>Tapa de seguridad en hierro dúctil EN124 Clase D400, tráfico vehicular pesado d=0.60 m</v>
      </c>
      <c r="C35" s="2" t="s">
        <v>3</v>
      </c>
      <c r="D35" s="40">
        <f>+D31</f>
        <v>5</v>
      </c>
      <c r="E35" s="66">
        <f>APUS!O737</f>
        <v>1513995</v>
      </c>
      <c r="F35" s="24">
        <f t="shared" si="3"/>
        <v>7569975</v>
      </c>
      <c r="G35" s="16"/>
      <c r="H35" s="458"/>
      <c r="I35" s="459"/>
      <c r="J35" s="11"/>
      <c r="K35" s="11"/>
      <c r="L35" s="11"/>
      <c r="M35" s="11"/>
      <c r="N35" s="11"/>
      <c r="O35" s="11"/>
      <c r="P35" s="11"/>
      <c r="Q35" s="11"/>
    </row>
    <row r="36" spans="1:17">
      <c r="A36" s="2" t="s">
        <v>54</v>
      </c>
      <c r="B36" s="3" t="s">
        <v>55</v>
      </c>
      <c r="C36" s="2" t="s">
        <v>13</v>
      </c>
      <c r="D36" s="40">
        <f>+D34</f>
        <v>312.5</v>
      </c>
      <c r="E36" s="66">
        <f>APUS!O742</f>
        <v>22313.073239999998</v>
      </c>
      <c r="F36" s="24">
        <f t="shared" si="3"/>
        <v>6972835.3874999993</v>
      </c>
      <c r="G36" s="16"/>
      <c r="H36" s="458"/>
      <c r="I36" s="459"/>
      <c r="J36" s="11"/>
      <c r="K36" s="11"/>
      <c r="L36" s="11"/>
      <c r="M36" s="11"/>
      <c r="N36" s="11"/>
      <c r="O36" s="11"/>
    </row>
    <row r="37" spans="1:17">
      <c r="A37" s="46">
        <v>6</v>
      </c>
      <c r="B37" s="1406" t="s">
        <v>56</v>
      </c>
      <c r="C37" s="1406"/>
      <c r="D37" s="1406"/>
      <c r="E37" s="1406"/>
      <c r="F37" s="1406"/>
      <c r="G37" s="16"/>
    </row>
    <row r="38" spans="1:17" ht="25">
      <c r="A38" s="2" t="s">
        <v>57</v>
      </c>
      <c r="B38" s="3" t="s">
        <v>58</v>
      </c>
      <c r="C38" s="2" t="s">
        <v>3</v>
      </c>
      <c r="D38" s="40">
        <f>U4</f>
        <v>36</v>
      </c>
      <c r="E38" s="66" t="e">
        <f>APUS!#REF!</f>
        <v>#REF!</v>
      </c>
      <c r="F38" s="24" t="e">
        <f>D38*E38</f>
        <v>#REF!</v>
      </c>
      <c r="G38" s="9"/>
      <c r="H38" s="318"/>
      <c r="I38" s="319"/>
    </row>
    <row r="39" spans="1:17" ht="25">
      <c r="A39" s="2" t="s">
        <v>59</v>
      </c>
      <c r="B39" s="3" t="s">
        <v>88</v>
      </c>
      <c r="C39" s="2" t="s">
        <v>3</v>
      </c>
      <c r="D39" s="40">
        <f>4*1</f>
        <v>4</v>
      </c>
      <c r="E39" s="66">
        <f>APUS!O1120</f>
        <v>300000</v>
      </c>
      <c r="F39" s="24">
        <f>D39*E39</f>
        <v>1200000</v>
      </c>
      <c r="G39" s="16"/>
      <c r="H39" s="318"/>
      <c r="I39" s="319"/>
    </row>
    <row r="40" spans="1:17">
      <c r="A40" s="46">
        <v>7</v>
      </c>
      <c r="B40" s="1406" t="s">
        <v>60</v>
      </c>
      <c r="C40" s="1406"/>
      <c r="D40" s="1406"/>
      <c r="E40" s="1406"/>
      <c r="F40" s="1406"/>
      <c r="G40" s="16"/>
    </row>
    <row r="41" spans="1:17">
      <c r="A41" s="2" t="s">
        <v>61</v>
      </c>
      <c r="B41" s="3" t="s">
        <v>62</v>
      </c>
      <c r="C41" s="2" t="s">
        <v>63</v>
      </c>
      <c r="D41" s="50">
        <f>760*D31</f>
        <v>3800</v>
      </c>
      <c r="E41" s="66">
        <f>APUS!O1200</f>
        <v>1</v>
      </c>
      <c r="F41" s="24">
        <f>D41*E41</f>
        <v>3800</v>
      </c>
      <c r="G41" s="9"/>
    </row>
    <row r="42" spans="1:17">
      <c r="A42" s="46">
        <v>8</v>
      </c>
      <c r="B42" s="1406" t="s">
        <v>64</v>
      </c>
      <c r="C42" s="1406"/>
      <c r="D42" s="1406"/>
      <c r="E42" s="1406"/>
      <c r="F42" s="1406"/>
      <c r="G42" s="16"/>
    </row>
    <row r="43" spans="1:17">
      <c r="A43" s="2" t="s">
        <v>65</v>
      </c>
      <c r="B43" s="5" t="s">
        <v>920</v>
      </c>
      <c r="C43" s="2" t="s">
        <v>3</v>
      </c>
      <c r="D43" s="40">
        <f>+D38</f>
        <v>36</v>
      </c>
      <c r="E43" s="66">
        <f>APUS!O1208</f>
        <v>0</v>
      </c>
      <c r="F43" s="24">
        <f>D43*E43</f>
        <v>0</v>
      </c>
      <c r="G43" s="9"/>
    </row>
    <row r="44" spans="1:17">
      <c r="A44" s="2" t="s">
        <v>90</v>
      </c>
      <c r="B44" s="5" t="str">
        <f>+APUS!C1254</f>
        <v>Tubería PVC unión platino de 3"</v>
      </c>
      <c r="C44" s="2" t="s">
        <v>13</v>
      </c>
      <c r="D44" s="40">
        <f>+I10</f>
        <v>181</v>
      </c>
      <c r="E44" s="66">
        <f>APUS!O1219</f>
        <v>0</v>
      </c>
      <c r="F44" s="24">
        <f>D44*E44</f>
        <v>0</v>
      </c>
      <c r="G44" s="16"/>
    </row>
    <row r="45" spans="1:17">
      <c r="A45" s="2" t="s">
        <v>141</v>
      </c>
      <c r="B45" s="25" t="s">
        <v>94</v>
      </c>
      <c r="C45" s="2" t="s">
        <v>93</v>
      </c>
      <c r="D45" s="40">
        <f>6*1</f>
        <v>6</v>
      </c>
      <c r="E45" s="66">
        <f>APUS!O1225</f>
        <v>0</v>
      </c>
      <c r="F45" s="24">
        <f>E45*D45</f>
        <v>0</v>
      </c>
      <c r="G45" s="16"/>
    </row>
    <row r="46" spans="1:17" ht="25">
      <c r="A46" s="28" t="s">
        <v>68</v>
      </c>
      <c r="B46" s="6" t="s">
        <v>69</v>
      </c>
      <c r="C46" s="28" t="s">
        <v>3</v>
      </c>
      <c r="D46" s="40">
        <f>+D43</f>
        <v>36</v>
      </c>
      <c r="E46" s="66">
        <f>APUS!O1235</f>
        <v>1</v>
      </c>
      <c r="F46" s="24">
        <f>D46*E46</f>
        <v>36</v>
      </c>
      <c r="G46" s="16"/>
    </row>
    <row r="47" spans="1:17" ht="25">
      <c r="A47" s="206" t="s">
        <v>142</v>
      </c>
      <c r="B47" s="207" t="s">
        <v>89</v>
      </c>
      <c r="C47" s="206" t="s">
        <v>85</v>
      </c>
      <c r="D47" s="226">
        <v>1</v>
      </c>
      <c r="E47" s="208" t="str">
        <f>APUS!O1240</f>
        <v>TOTAL 3</v>
      </c>
      <c r="F47" s="209" t="e">
        <f>D47*E47</f>
        <v>#VALUE!</v>
      </c>
      <c r="G47" s="16"/>
    </row>
    <row r="48" spans="1:17">
      <c r="A48" s="46">
        <v>9</v>
      </c>
      <c r="B48" s="1406" t="s">
        <v>73</v>
      </c>
      <c r="C48" s="1406"/>
      <c r="D48" s="1406"/>
      <c r="E48" s="1406"/>
      <c r="F48" s="1406"/>
      <c r="G48" s="16"/>
    </row>
    <row r="49" spans="1:8" ht="43.9" customHeight="1">
      <c r="A49" s="2" t="s">
        <v>71</v>
      </c>
      <c r="B49" s="308" t="s">
        <v>959</v>
      </c>
      <c r="C49" s="2" t="s">
        <v>8</v>
      </c>
      <c r="D49" s="40">
        <f>+(K4*L4)+150</f>
        <v>720.15</v>
      </c>
      <c r="E49" s="66">
        <f>APUS!O1257</f>
        <v>72098</v>
      </c>
      <c r="F49" s="24">
        <f>D49*E49</f>
        <v>51921374.699999996</v>
      </c>
      <c r="G49" s="9"/>
    </row>
    <row r="50" spans="1:8">
      <c r="A50" s="46">
        <v>10</v>
      </c>
      <c r="B50" s="1406" t="s">
        <v>76</v>
      </c>
      <c r="C50" s="1406"/>
      <c r="D50" s="1406"/>
      <c r="E50" s="1406"/>
      <c r="F50" s="1406"/>
      <c r="G50" s="16"/>
    </row>
    <row r="51" spans="1:8">
      <c r="A51" s="2" t="s">
        <v>74</v>
      </c>
      <c r="B51" s="75" t="str">
        <f>+APUS!C1308</f>
        <v>Anden en concreto de 20,7 Mpa (3000 PSI) e = 0,10 m</v>
      </c>
      <c r="C51" s="2" t="s">
        <v>8</v>
      </c>
      <c r="D51" s="40">
        <f>(O4*Q4)</f>
        <v>452.5</v>
      </c>
      <c r="E51" s="66">
        <f>APUS!O1273</f>
        <v>0</v>
      </c>
      <c r="F51" s="24">
        <f>D51*E51</f>
        <v>0</v>
      </c>
      <c r="G51" s="9"/>
    </row>
    <row r="52" spans="1:8" ht="25">
      <c r="A52" s="2" t="s">
        <v>166</v>
      </c>
      <c r="B52" s="3" t="s">
        <v>79</v>
      </c>
      <c r="C52" s="2" t="s">
        <v>13</v>
      </c>
      <c r="D52" s="40">
        <f>+D15</f>
        <v>181</v>
      </c>
      <c r="E52" s="66" t="str">
        <f>APUS!O1283</f>
        <v/>
      </c>
      <c r="F52" s="24" t="e">
        <f>D52*E52</f>
        <v>#VALUE!</v>
      </c>
      <c r="G52" s="16"/>
      <c r="H52" s="42"/>
    </row>
    <row r="53" spans="1:8" ht="18" customHeight="1">
      <c r="A53" s="46">
        <v>11</v>
      </c>
      <c r="B53" s="1407" t="s">
        <v>80</v>
      </c>
      <c r="C53" s="1407"/>
      <c r="D53" s="1407"/>
      <c r="E53" s="1407"/>
      <c r="F53" s="1407"/>
      <c r="G53" s="16"/>
    </row>
    <row r="54" spans="1:8" ht="25">
      <c r="A54" s="2" t="s">
        <v>77</v>
      </c>
      <c r="B54" s="26" t="str">
        <f>+APUS!C1348</f>
        <v>Señal vertical de transito tipo SP, SR de 75 x 75 con lámina retroreflectiva tipo diamante</v>
      </c>
      <c r="C54" s="2" t="s">
        <v>3</v>
      </c>
      <c r="D54" s="40">
        <f>3*1</f>
        <v>3</v>
      </c>
      <c r="E54" s="66">
        <f>APUS!O1313</f>
        <v>0</v>
      </c>
      <c r="F54" s="24">
        <f>D54*E54</f>
        <v>0</v>
      </c>
      <c r="G54" s="10"/>
    </row>
    <row r="55" spans="1:8">
      <c r="A55" s="2" t="s">
        <v>78</v>
      </c>
      <c r="B55" s="3" t="s">
        <v>82</v>
      </c>
      <c r="C55" s="2" t="s">
        <v>3</v>
      </c>
      <c r="D55" s="40">
        <f>2*1</f>
        <v>2</v>
      </c>
      <c r="E55" s="66">
        <f>APUS!O1321</f>
        <v>0</v>
      </c>
      <c r="F55" s="24">
        <f>D55*E55</f>
        <v>0</v>
      </c>
      <c r="G55" s="16"/>
    </row>
    <row r="56" spans="1:8">
      <c r="A56" s="2" t="s">
        <v>480</v>
      </c>
      <c r="B56" s="5" t="str">
        <f>+APUS!C1361</f>
        <v>Líneas de demarcación vial pintura en frío</v>
      </c>
      <c r="C56" s="2" t="s">
        <v>13</v>
      </c>
      <c r="D56" s="40">
        <f>+K4*3</f>
        <v>271.5</v>
      </c>
      <c r="E56" s="66">
        <f>APUS!O1326</f>
        <v>0</v>
      </c>
      <c r="F56" s="24">
        <f>D56*E56</f>
        <v>0</v>
      </c>
      <c r="G56" s="16"/>
    </row>
    <row r="57" spans="1:8" ht="16.5" customHeight="1">
      <c r="A57" s="337">
        <v>22</v>
      </c>
      <c r="B57" s="1406" t="s">
        <v>802</v>
      </c>
      <c r="C57" s="1406"/>
      <c r="D57" s="1406"/>
      <c r="E57" s="1406"/>
      <c r="F57" s="1406"/>
      <c r="G57" s="16"/>
      <c r="H57" s="42"/>
    </row>
    <row r="58" spans="1:8" ht="27.75" customHeight="1">
      <c r="A58" s="28">
        <v>22.2</v>
      </c>
      <c r="B58" s="6" t="s">
        <v>952</v>
      </c>
      <c r="C58" s="28" t="s">
        <v>26</v>
      </c>
      <c r="D58" s="40">
        <f>+(D13*0.18)+(D14*0.07)+(D15*0.15*0.15)+(D16*0.2)+(D17*0.2)+(D19*5%)</f>
        <v>188.66977499999999</v>
      </c>
      <c r="E58" s="66">
        <f>+APUS!O1884</f>
        <v>0</v>
      </c>
      <c r="F58" s="24">
        <f t="shared" ref="F58" si="4">D58*E58</f>
        <v>0</v>
      </c>
      <c r="G58" s="16"/>
      <c r="H58" s="42"/>
    </row>
    <row r="59" spans="1:8">
      <c r="A59" s="45"/>
      <c r="B59" s="1403" t="s">
        <v>132</v>
      </c>
      <c r="C59" s="1404"/>
      <c r="D59" s="1404"/>
      <c r="E59" s="1405"/>
      <c r="F59" s="47" t="e">
        <f>SUM(F6:F58)</f>
        <v>#REF!</v>
      </c>
      <c r="G59" s="16"/>
    </row>
    <row r="60" spans="1:8">
      <c r="A60" s="2"/>
      <c r="B60" s="1402" t="s">
        <v>180</v>
      </c>
      <c r="C60" s="1402"/>
      <c r="D60" s="1402"/>
      <c r="E60" s="43">
        <v>0.27500000000000002</v>
      </c>
      <c r="F60" s="24" t="e">
        <f>F59*E60</f>
        <v>#REF!</v>
      </c>
      <c r="G60" s="16"/>
    </row>
    <row r="61" spans="1:8" ht="21.75" customHeight="1">
      <c r="A61" s="2"/>
      <c r="B61" s="1402" t="s">
        <v>87</v>
      </c>
      <c r="C61" s="1402"/>
      <c r="D61" s="1402"/>
      <c r="E61" s="44">
        <v>0.05</v>
      </c>
      <c r="F61" s="24" t="e">
        <f>F59*E61</f>
        <v>#REF!</v>
      </c>
      <c r="G61" s="16"/>
    </row>
    <row r="62" spans="1:8" ht="21.75" customHeight="1">
      <c r="A62" s="45"/>
      <c r="B62" s="1403" t="s">
        <v>108</v>
      </c>
      <c r="C62" s="1404"/>
      <c r="D62" s="1404"/>
      <c r="E62" s="1405"/>
      <c r="F62" s="47" t="e">
        <f>SUM(F59:F61)</f>
        <v>#REF!</v>
      </c>
      <c r="G62" s="16"/>
    </row>
    <row r="63" spans="1:8" ht="21.75" customHeight="1">
      <c r="G63" s="16"/>
    </row>
    <row r="64" spans="1:8" ht="21.75" customHeight="1">
      <c r="A64" s="1400" t="s">
        <v>107</v>
      </c>
      <c r="B64" s="1400"/>
      <c r="C64" s="1400"/>
      <c r="D64" s="1400"/>
      <c r="E64" s="48">
        <v>0.08</v>
      </c>
      <c r="F64" s="49" t="e">
        <f>F62*E64</f>
        <v>#REF!</v>
      </c>
    </row>
    <row r="65" spans="1:8" ht="15.75" customHeight="1"/>
    <row r="66" spans="1:8" ht="17.5" customHeight="1">
      <c r="A66" s="1401" t="s">
        <v>109</v>
      </c>
      <c r="B66" s="1401"/>
      <c r="C66" s="1401"/>
      <c r="D66" s="1401"/>
      <c r="E66" s="1401"/>
      <c r="F66" s="41" t="e">
        <f>F62+F64</f>
        <v>#REF!</v>
      </c>
      <c r="H66" s="318">
        <v>512934053.64045632</v>
      </c>
    </row>
    <row r="67" spans="1:8" ht="14.25" customHeight="1">
      <c r="H67" s="232" t="e">
        <f>F66-H66</f>
        <v>#REF!</v>
      </c>
    </row>
    <row r="68" spans="1:8" ht="17.5" customHeight="1"/>
    <row r="70" spans="1:8" ht="14.5">
      <c r="A70" s="21" t="s">
        <v>112</v>
      </c>
      <c r="B70" s="21" t="s">
        <v>639</v>
      </c>
      <c r="C70" s="11" t="s">
        <v>908</v>
      </c>
      <c r="D70" s="1451" t="s">
        <v>922</v>
      </c>
      <c r="E70" s="1450"/>
      <c r="F70" s="1450"/>
    </row>
    <row r="71" spans="1:8" ht="14.5">
      <c r="B71" s="21" t="s">
        <v>640</v>
      </c>
      <c r="D71" s="1450" t="s">
        <v>923</v>
      </c>
      <c r="E71" s="1450"/>
      <c r="F71" s="1450"/>
    </row>
    <row r="72" spans="1:8">
      <c r="B72" s="11" t="s">
        <v>638</v>
      </c>
      <c r="D72" s="454" t="s">
        <v>924</v>
      </c>
    </row>
  </sheetData>
  <mergeCells count="29">
    <mergeCell ref="B27:F27"/>
    <mergeCell ref="A1:F2"/>
    <mergeCell ref="H1:S1"/>
    <mergeCell ref="H2:J3"/>
    <mergeCell ref="K2:N2"/>
    <mergeCell ref="O2:R2"/>
    <mergeCell ref="S2:S3"/>
    <mergeCell ref="A3:F4"/>
    <mergeCell ref="H4:J4"/>
    <mergeCell ref="B6:F6"/>
    <mergeCell ref="H7:L7"/>
    <mergeCell ref="B12:F12"/>
    <mergeCell ref="B18:F18"/>
    <mergeCell ref="B20:F20"/>
    <mergeCell ref="D70:F70"/>
    <mergeCell ref="D71:F71"/>
    <mergeCell ref="A66:E66"/>
    <mergeCell ref="B37:F37"/>
    <mergeCell ref="B40:F40"/>
    <mergeCell ref="B42:F42"/>
    <mergeCell ref="B48:F48"/>
    <mergeCell ref="B50:F50"/>
    <mergeCell ref="B53:F53"/>
    <mergeCell ref="B59:E59"/>
    <mergeCell ref="B60:D60"/>
    <mergeCell ref="B61:D61"/>
    <mergeCell ref="B62:E62"/>
    <mergeCell ref="A64:D64"/>
    <mergeCell ref="B57:F57"/>
  </mergeCells>
  <pageMargins left="0.70866141732283472" right="0.70866141732283472" top="0.74803149606299213" bottom="0.74803149606299213" header="0.31496062992125984" footer="0.31496062992125984"/>
  <pageSetup scale="7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T130"/>
  <sheetViews>
    <sheetView topLeftCell="A61" zoomScaleNormal="100" zoomScaleSheetLayoutView="100" workbookViewId="0">
      <selection activeCell="A105" sqref="A105:F105"/>
    </sheetView>
  </sheetViews>
  <sheetFormatPr baseColWidth="10" defaultColWidth="11.54296875" defaultRowHeight="14" outlineLevelRow="1"/>
  <cols>
    <col min="1" max="1" width="11.54296875" style="11"/>
    <col min="2" max="2" width="53.81640625" style="11" customWidth="1"/>
    <col min="3" max="4" width="11.54296875" style="11"/>
    <col min="5" max="5" width="15.453125" style="19" customWidth="1"/>
    <col min="6" max="6" width="20.453125" style="20" customWidth="1"/>
    <col min="7" max="7" width="11.26953125" style="11" customWidth="1"/>
    <col min="8" max="8" width="4.54296875" style="11" customWidth="1"/>
    <col min="9" max="9" width="20.26953125" style="12" bestFit="1" customWidth="1"/>
    <col min="10" max="10" width="15.7265625" style="12" bestFit="1" customWidth="1"/>
    <col min="11" max="11" width="11.453125" style="12" customWidth="1"/>
    <col min="12" max="12" width="11.26953125" style="12" customWidth="1"/>
    <col min="13" max="13" width="12.81640625" style="12" customWidth="1"/>
    <col min="14" max="14" width="13.7265625" style="12" customWidth="1"/>
    <col min="15" max="15" width="12.81640625" style="20" customWidth="1"/>
    <col min="16" max="17" width="11.54296875" style="20"/>
    <col min="18" max="16384" width="11.54296875" style="11"/>
  </cols>
  <sheetData>
    <row r="1" spans="1:20">
      <c r="A1" s="1413" t="s">
        <v>0</v>
      </c>
      <c r="B1" s="1413"/>
      <c r="C1" s="1413"/>
      <c r="D1" s="1413"/>
      <c r="E1" s="1413"/>
      <c r="F1" s="1413"/>
      <c r="G1" s="8"/>
      <c r="I1" s="1463"/>
      <c r="J1" s="1463"/>
      <c r="K1" s="1463"/>
      <c r="L1" s="1463"/>
      <c r="M1" s="1463"/>
      <c r="N1" s="20"/>
    </row>
    <row r="2" spans="1:20">
      <c r="A2" s="1413"/>
      <c r="B2" s="1413"/>
      <c r="C2" s="1413"/>
      <c r="D2" s="1413"/>
      <c r="E2" s="1413"/>
      <c r="F2" s="1413"/>
      <c r="G2" s="8"/>
      <c r="I2" s="1463"/>
      <c r="J2" s="1463"/>
      <c r="K2" s="1463"/>
      <c r="L2" s="1463"/>
      <c r="M2" s="1463"/>
      <c r="N2" s="1463"/>
      <c r="O2" s="1463"/>
      <c r="P2" s="1465"/>
      <c r="R2" s="20"/>
      <c r="S2" s="20"/>
      <c r="T2" s="20"/>
    </row>
    <row r="3" spans="1:20" ht="14.5" customHeight="1">
      <c r="A3" s="1414" t="s">
        <v>637</v>
      </c>
      <c r="B3" s="1414"/>
      <c r="C3" s="1414"/>
      <c r="D3" s="1414"/>
      <c r="E3" s="1414"/>
      <c r="F3" s="1414"/>
      <c r="G3" s="13"/>
      <c r="H3" s="14"/>
      <c r="O3" s="12"/>
      <c r="P3" s="1465"/>
      <c r="R3" s="20"/>
      <c r="S3" s="20"/>
      <c r="T3" s="20"/>
    </row>
    <row r="4" spans="1:20" ht="29.25" customHeight="1">
      <c r="A4" s="1414"/>
      <c r="B4" s="1414"/>
      <c r="C4" s="1414"/>
      <c r="D4" s="1414"/>
      <c r="E4" s="1414"/>
      <c r="F4" s="1414"/>
      <c r="G4" s="13"/>
      <c r="H4" s="14"/>
      <c r="I4" s="286"/>
      <c r="J4" s="287"/>
      <c r="K4" s="287"/>
      <c r="L4" s="287"/>
      <c r="M4" s="286"/>
      <c r="N4" s="287"/>
      <c r="O4" s="287"/>
      <c r="P4" s="288"/>
      <c r="R4" s="20"/>
      <c r="S4" s="20"/>
      <c r="T4" s="20"/>
    </row>
    <row r="5" spans="1:20" ht="30.65" customHeight="1">
      <c r="A5" s="22" t="s">
        <v>1</v>
      </c>
      <c r="B5" s="22" t="s">
        <v>2</v>
      </c>
      <c r="C5" s="22" t="s">
        <v>3</v>
      </c>
      <c r="D5" s="22" t="s">
        <v>4</v>
      </c>
      <c r="E5" s="1" t="s">
        <v>105</v>
      </c>
      <c r="F5" s="23" t="s">
        <v>104</v>
      </c>
      <c r="G5" s="15"/>
      <c r="I5" s="289"/>
      <c r="J5" s="289"/>
      <c r="K5" s="289"/>
      <c r="L5" s="289"/>
      <c r="M5" s="289"/>
    </row>
    <row r="6" spans="1:20">
      <c r="A6" s="46">
        <v>1</v>
      </c>
      <c r="B6" s="1406" t="s">
        <v>5</v>
      </c>
      <c r="C6" s="1406"/>
      <c r="D6" s="1406"/>
      <c r="E6" s="1406"/>
      <c r="F6" s="1406"/>
      <c r="G6" s="9"/>
      <c r="I6" s="1463"/>
      <c r="J6" s="1463"/>
      <c r="K6" s="1463"/>
      <c r="L6" s="1463"/>
      <c r="M6" s="1463"/>
    </row>
    <row r="7" spans="1:20" ht="29.25" customHeight="1" outlineLevel="1">
      <c r="A7" s="2" t="s">
        <v>6</v>
      </c>
      <c r="B7" s="5" t="str">
        <f>+[266]APUS!C3</f>
        <v>Localización y replanteo para pavimentación de vías (3 líneas, 3 instancias)</v>
      </c>
      <c r="C7" s="2" t="s">
        <v>8</v>
      </c>
      <c r="D7" s="40">
        <v>901.71</v>
      </c>
      <c r="E7" s="66">
        <f>APUS!O48</f>
        <v>4323</v>
      </c>
      <c r="F7" s="290">
        <f t="shared" ref="F7:F9" si="0">+D7*E7</f>
        <v>3898092.33</v>
      </c>
      <c r="G7" s="16"/>
      <c r="J7" s="291"/>
      <c r="K7" s="291"/>
      <c r="L7" s="292"/>
      <c r="M7" s="292"/>
    </row>
    <row r="8" spans="1:20" ht="39.75" customHeight="1" outlineLevel="1">
      <c r="A8" s="2" t="s">
        <v>9</v>
      </c>
      <c r="B8" s="5" t="str">
        <f>+[266]APUS!C11</f>
        <v>Valla de identificación de obra área mayor a 4 m2, colocada en cerchas metálica, incluye mantenimiento durante la construcción</v>
      </c>
      <c r="C8" s="2" t="s">
        <v>8</v>
      </c>
      <c r="D8" s="40">
        <v>8</v>
      </c>
      <c r="E8" s="66">
        <f>APUS!O56</f>
        <v>212117</v>
      </c>
      <c r="F8" s="290">
        <f t="shared" si="0"/>
        <v>1696936</v>
      </c>
      <c r="G8" s="16"/>
      <c r="I8" s="293"/>
      <c r="J8" s="294"/>
      <c r="M8" s="295"/>
    </row>
    <row r="9" spans="1:20" outlineLevel="1">
      <c r="A9" s="2" t="s">
        <v>14</v>
      </c>
      <c r="B9" s="3" t="s">
        <v>18</v>
      </c>
      <c r="C9" s="2" t="s">
        <v>8</v>
      </c>
      <c r="D9" s="40">
        <v>10</v>
      </c>
      <c r="E9" s="66">
        <f>APUS!O70</f>
        <v>126325.39</v>
      </c>
      <c r="F9" s="290">
        <f t="shared" si="0"/>
        <v>1263253.8999999999</v>
      </c>
      <c r="G9" s="16"/>
      <c r="I9" s="293"/>
      <c r="J9" s="294"/>
      <c r="K9" s="296"/>
    </row>
    <row r="10" spans="1:20">
      <c r="A10" s="46">
        <v>2</v>
      </c>
      <c r="B10" s="1406" t="s">
        <v>20</v>
      </c>
      <c r="C10" s="1406"/>
      <c r="D10" s="1406"/>
      <c r="E10" s="1406"/>
      <c r="F10" s="1406"/>
      <c r="G10" s="16"/>
      <c r="I10" s="293"/>
      <c r="J10" s="294"/>
      <c r="K10" s="296"/>
      <c r="L10" s="297"/>
    </row>
    <row r="11" spans="1:20" outlineLevel="1">
      <c r="A11" s="2" t="s">
        <v>134</v>
      </c>
      <c r="B11" s="3" t="s">
        <v>22</v>
      </c>
      <c r="C11" s="2" t="s">
        <v>8</v>
      </c>
      <c r="D11" s="40">
        <v>228.8</v>
      </c>
      <c r="E11" s="66">
        <f>APUS!O181</f>
        <v>11907</v>
      </c>
      <c r="F11" s="290">
        <f t="shared" ref="F11:F13" si="1">+D11*E11</f>
        <v>2724321.6</v>
      </c>
      <c r="G11" s="16"/>
      <c r="I11" s="1463"/>
      <c r="J11" s="1463"/>
      <c r="K11" s="1463"/>
      <c r="L11" s="257"/>
      <c r="M11" s="293"/>
      <c r="N11" s="257"/>
      <c r="O11" s="257"/>
      <c r="P11" s="257"/>
    </row>
    <row r="12" spans="1:20" ht="14.25" customHeight="1" outlineLevel="1">
      <c r="A12" s="2" t="s">
        <v>135</v>
      </c>
      <c r="B12" s="3" t="s">
        <v>23</v>
      </c>
      <c r="C12" s="2" t="s">
        <v>13</v>
      </c>
      <c r="D12" s="40">
        <v>176</v>
      </c>
      <c r="E12" s="66">
        <f>APUS!O187</f>
        <v>0</v>
      </c>
      <c r="F12" s="290">
        <f t="shared" si="1"/>
        <v>0</v>
      </c>
      <c r="G12" s="16"/>
      <c r="I12" s="1464"/>
      <c r="J12" s="1464"/>
      <c r="K12" s="1464"/>
      <c r="L12" s="295"/>
      <c r="M12" s="287"/>
      <c r="N12" s="295"/>
      <c r="O12" s="298"/>
      <c r="P12" s="298"/>
    </row>
    <row r="13" spans="1:20" ht="14.25" customHeight="1" outlineLevel="1">
      <c r="A13" s="2" t="s">
        <v>136</v>
      </c>
      <c r="B13" s="17" t="s">
        <v>84</v>
      </c>
      <c r="C13" s="2" t="s">
        <v>85</v>
      </c>
      <c r="D13" s="40">
        <f>'[268]MEMORIA DE CANTIDADES'!D56</f>
        <v>2</v>
      </c>
      <c r="E13" s="66">
        <f>APUS!O220</f>
        <v>112875</v>
      </c>
      <c r="F13" s="290">
        <f t="shared" si="1"/>
        <v>225750</v>
      </c>
      <c r="G13" s="16"/>
      <c r="I13" s="1464"/>
      <c r="J13" s="1464"/>
      <c r="K13" s="1464"/>
      <c r="L13" s="295"/>
      <c r="M13" s="295"/>
      <c r="N13" s="295"/>
      <c r="O13" s="294"/>
      <c r="P13" s="294"/>
    </row>
    <row r="14" spans="1:20" ht="14.25" customHeight="1" outlineLevel="1">
      <c r="A14" s="28">
        <v>2.6</v>
      </c>
      <c r="B14" s="3" t="s">
        <v>643</v>
      </c>
      <c r="C14" s="2" t="s">
        <v>26</v>
      </c>
      <c r="D14" s="40">
        <v>5</v>
      </c>
      <c r="E14" s="66">
        <f>APUS!O264</f>
        <v>182409</v>
      </c>
      <c r="F14" s="290">
        <f>+D14*E14</f>
        <v>912045</v>
      </c>
      <c r="G14" s="16"/>
      <c r="I14" s="299"/>
      <c r="J14" s="299"/>
      <c r="K14" s="299"/>
      <c r="L14" s="295"/>
      <c r="M14" s="287"/>
      <c r="N14" s="295"/>
      <c r="O14" s="298"/>
      <c r="P14" s="298"/>
    </row>
    <row r="15" spans="1:20">
      <c r="A15" s="46">
        <v>3</v>
      </c>
      <c r="B15" s="1406" t="s">
        <v>24</v>
      </c>
      <c r="C15" s="1406"/>
      <c r="D15" s="1406"/>
      <c r="E15" s="1406"/>
      <c r="F15" s="1406"/>
      <c r="G15" s="16"/>
      <c r="I15" s="1465"/>
      <c r="J15" s="1465"/>
      <c r="K15" s="1465"/>
      <c r="L15" s="295"/>
      <c r="M15" s="295"/>
      <c r="N15" s="295"/>
      <c r="O15" s="294"/>
      <c r="P15" s="294"/>
    </row>
    <row r="16" spans="1:20" outlineLevel="1">
      <c r="A16" s="2" t="s">
        <v>644</v>
      </c>
      <c r="B16" s="3" t="s">
        <v>245</v>
      </c>
      <c r="C16" s="2" t="s">
        <v>26</v>
      </c>
      <c r="D16" s="40">
        <v>615.44000000000005</v>
      </c>
      <c r="E16" s="66">
        <f>APUS!O271</f>
        <v>30216</v>
      </c>
      <c r="F16" s="290">
        <f t="shared" ref="F16:F24" si="2">+D16*E16</f>
        <v>18596135.040000003</v>
      </c>
      <c r="G16" s="9"/>
      <c r="I16" s="1465"/>
      <c r="J16" s="1465"/>
      <c r="K16" s="1465"/>
      <c r="L16" s="295"/>
      <c r="M16" s="295"/>
      <c r="N16" s="295"/>
      <c r="O16" s="294"/>
      <c r="P16" s="294"/>
    </row>
    <row r="17" spans="1:17" outlineLevel="1">
      <c r="A17" s="2" t="s">
        <v>645</v>
      </c>
      <c r="B17" s="3" t="s">
        <v>646</v>
      </c>
      <c r="C17" s="2" t="s">
        <v>26</v>
      </c>
      <c r="D17" s="40">
        <v>70.36</v>
      </c>
      <c r="E17" s="66">
        <f>APUS!O276</f>
        <v>54857</v>
      </c>
      <c r="F17" s="290">
        <f t="shared" si="2"/>
        <v>3859738.52</v>
      </c>
      <c r="G17" s="9"/>
      <c r="I17" s="300"/>
      <c r="J17" s="300"/>
      <c r="K17" s="300"/>
      <c r="L17" s="295"/>
      <c r="M17" s="295"/>
      <c r="N17" s="295"/>
      <c r="O17" s="294"/>
      <c r="P17" s="294"/>
    </row>
    <row r="18" spans="1:17">
      <c r="A18" s="46">
        <v>4</v>
      </c>
      <c r="B18" s="1406" t="s">
        <v>27</v>
      </c>
      <c r="C18" s="1406"/>
      <c r="D18" s="1406"/>
      <c r="E18" s="1406"/>
      <c r="F18" s="1406"/>
      <c r="G18" s="16"/>
      <c r="I18" s="1463"/>
      <c r="J18" s="1463"/>
      <c r="K18" s="1463"/>
      <c r="L18" s="291"/>
      <c r="M18" s="291"/>
      <c r="N18" s="291"/>
      <c r="O18" s="301"/>
      <c r="P18" s="301"/>
    </row>
    <row r="19" spans="1:17" outlineLevel="1">
      <c r="A19" s="2" t="s">
        <v>28</v>
      </c>
      <c r="B19" s="3" t="s">
        <v>29</v>
      </c>
      <c r="C19" s="2" t="s">
        <v>26</v>
      </c>
      <c r="D19" s="40">
        <v>290.08999999999997</v>
      </c>
      <c r="E19" s="66">
        <f>APUS!O429</f>
        <v>24599</v>
      </c>
      <c r="F19" s="290">
        <f t="shared" si="2"/>
        <v>7135923.9099999992</v>
      </c>
      <c r="G19" s="9"/>
    </row>
    <row r="20" spans="1:17" outlineLevel="1">
      <c r="A20" s="28" t="s">
        <v>32</v>
      </c>
      <c r="B20" s="5" t="str">
        <f>+[266]APUS!C85</f>
        <v>Sub-base granular</v>
      </c>
      <c r="C20" s="2" t="s">
        <v>26</v>
      </c>
      <c r="D20" s="40">
        <v>156.4</v>
      </c>
      <c r="E20" s="66">
        <f>APUS!O443</f>
        <v>67717</v>
      </c>
      <c r="F20" s="290">
        <f>+D20*E20</f>
        <v>10590938.800000001</v>
      </c>
      <c r="G20" s="16"/>
      <c r="I20" s="20"/>
      <c r="J20" s="11"/>
      <c r="K20" s="11"/>
      <c r="L20" s="11"/>
      <c r="M20" s="11"/>
      <c r="N20" s="11"/>
      <c r="O20" s="11"/>
      <c r="P20" s="11"/>
      <c r="Q20" s="11"/>
    </row>
    <row r="21" spans="1:17" outlineLevel="1">
      <c r="A21" s="28" t="s">
        <v>34</v>
      </c>
      <c r="B21" s="3" t="s">
        <v>35</v>
      </c>
      <c r="C21" s="2" t="s">
        <v>36</v>
      </c>
      <c r="D21" s="40">
        <f>+((D20+D24)+(0.06*D22))*21</f>
        <v>4991.7000000000007</v>
      </c>
      <c r="E21" s="66">
        <f>APUS!O535</f>
        <v>1833</v>
      </c>
      <c r="F21" s="290">
        <f>+D21*E21</f>
        <v>9149786.1000000015</v>
      </c>
      <c r="G21" s="16"/>
      <c r="I21" s="20"/>
      <c r="J21" s="11"/>
      <c r="K21" s="11"/>
      <c r="L21" s="11"/>
      <c r="M21" s="11"/>
      <c r="N21" s="11"/>
      <c r="O21" s="11"/>
      <c r="P21" s="11"/>
      <c r="Q21" s="11"/>
    </row>
    <row r="22" spans="1:17" ht="25.5" customHeight="1" outlineLevel="1">
      <c r="A22" s="28" t="s">
        <v>472</v>
      </c>
      <c r="B22" s="5" t="str">
        <f>+'9.Calle 18, entre 11 y 12'!B26</f>
        <v>Lleno con arena para tubería (brecha de 0,60 m de ancho e = 0,1
m)</v>
      </c>
      <c r="C22" s="2" t="s">
        <v>13</v>
      </c>
      <c r="D22" s="40">
        <v>355</v>
      </c>
      <c r="E22" s="66">
        <f>APUS!O538</f>
        <v>9442</v>
      </c>
      <c r="F22" s="290">
        <f>+D22*E22</f>
        <v>3351910</v>
      </c>
      <c r="G22" s="9"/>
    </row>
    <row r="23" spans="1:17" outlineLevel="1">
      <c r="A23" s="28" t="s">
        <v>866</v>
      </c>
      <c r="B23" s="3" t="s">
        <v>647</v>
      </c>
      <c r="C23" s="2" t="s">
        <v>8</v>
      </c>
      <c r="D23" s="40">
        <v>625.58000000000004</v>
      </c>
      <c r="E23" s="66">
        <f>APUS!O544</f>
        <v>4317</v>
      </c>
      <c r="F23" s="290">
        <f t="shared" si="2"/>
        <v>2700628.8600000003</v>
      </c>
      <c r="G23" s="9"/>
    </row>
    <row r="24" spans="1:17" outlineLevel="1">
      <c r="A24" s="28" t="s">
        <v>867</v>
      </c>
      <c r="B24" s="3" t="s">
        <v>648</v>
      </c>
      <c r="C24" s="2" t="s">
        <v>26</v>
      </c>
      <c r="D24" s="40">
        <v>60</v>
      </c>
      <c r="E24" s="302">
        <f>APUS!O549</f>
        <v>129982</v>
      </c>
      <c r="F24" s="290">
        <f t="shared" si="2"/>
        <v>7798920</v>
      </c>
      <c r="G24" s="16"/>
      <c r="I24" s="20"/>
      <c r="J24" s="11"/>
      <c r="K24" s="11"/>
      <c r="L24" s="11"/>
      <c r="M24" s="11"/>
      <c r="N24" s="11"/>
      <c r="O24" s="11"/>
      <c r="P24" s="11"/>
      <c r="Q24" s="11"/>
    </row>
    <row r="25" spans="1:17">
      <c r="A25" s="46">
        <v>5</v>
      </c>
      <c r="B25" s="1460" t="s">
        <v>38</v>
      </c>
      <c r="C25" s="1461"/>
      <c r="D25" s="1461"/>
      <c r="E25" s="1461"/>
      <c r="F25" s="1462"/>
      <c r="G25" s="16"/>
      <c r="I25" s="11"/>
      <c r="J25" s="11"/>
      <c r="K25" s="11"/>
      <c r="L25" s="11"/>
      <c r="M25" s="11"/>
      <c r="N25" s="11"/>
      <c r="O25" s="11"/>
      <c r="P25" s="11"/>
      <c r="Q25" s="11"/>
    </row>
    <row r="26" spans="1:17" ht="25" outlineLevel="1">
      <c r="A26" s="2" t="s">
        <v>39</v>
      </c>
      <c r="B26" s="3" t="s">
        <v>278</v>
      </c>
      <c r="C26" s="2" t="s">
        <v>75</v>
      </c>
      <c r="D26" s="40">
        <v>14</v>
      </c>
      <c r="E26" s="66" t="e">
        <f>APUS!#REF!</f>
        <v>#REF!</v>
      </c>
      <c r="F26" s="290" t="e">
        <f t="shared" ref="F26:F34" si="3">+D26*E26</f>
        <v>#REF!</v>
      </c>
      <c r="G26" s="16"/>
      <c r="I26" s="11"/>
      <c r="J26" s="11"/>
      <c r="K26" s="11"/>
      <c r="L26" s="11"/>
      <c r="M26" s="11"/>
      <c r="N26" s="11"/>
      <c r="O26" s="11"/>
      <c r="P26" s="11"/>
      <c r="Q26" s="11"/>
    </row>
    <row r="27" spans="1:17" ht="25" outlineLevel="1">
      <c r="A27" s="28" t="s">
        <v>44</v>
      </c>
      <c r="B27" s="5" t="s">
        <v>288</v>
      </c>
      <c r="C27" s="2" t="s">
        <v>3</v>
      </c>
      <c r="D27" s="40">
        <f>'[268]MEMORIA DE CANTIDADES'!D278</f>
        <v>6</v>
      </c>
      <c r="E27" s="66">
        <f>APUS!O608</f>
        <v>427551</v>
      </c>
      <c r="F27" s="290">
        <f>+D27*E27</f>
        <v>2565306</v>
      </c>
      <c r="G27" s="16"/>
      <c r="I27" s="387"/>
    </row>
    <row r="28" spans="1:17" ht="27.75" customHeight="1" outlineLevel="1">
      <c r="A28" s="28" t="s">
        <v>46</v>
      </c>
      <c r="B28" s="3" t="s">
        <v>653</v>
      </c>
      <c r="C28" s="2" t="s">
        <v>75</v>
      </c>
      <c r="D28" s="40">
        <v>11</v>
      </c>
      <c r="E28" s="66">
        <f>APUS!O689</f>
        <v>521456</v>
      </c>
      <c r="F28" s="290">
        <f>+D28*E28</f>
        <v>5736016</v>
      </c>
      <c r="G28" s="16"/>
      <c r="I28" s="20"/>
      <c r="J28" s="11"/>
      <c r="K28" s="11"/>
      <c r="L28" s="11"/>
      <c r="M28" s="11"/>
      <c r="N28" s="11"/>
      <c r="O28" s="11"/>
      <c r="P28" s="11"/>
      <c r="Q28" s="11"/>
    </row>
    <row r="29" spans="1:17" ht="27" customHeight="1" outlineLevel="1">
      <c r="A29" s="28" t="s">
        <v>52</v>
      </c>
      <c r="B29" s="5" t="str">
        <f>+'9.Calle 18, entre 11 y 12'!B35</f>
        <v>Tapa de seguridad en hierro dúctil EN124 Clase D400, tráfico vehicular pesado d=0.60 m</v>
      </c>
      <c r="C29" s="2" t="s">
        <v>3</v>
      </c>
      <c r="D29" s="40">
        <f>'[268]MEMORIA DE CANTIDADES'!D282</f>
        <v>6</v>
      </c>
      <c r="E29" s="66">
        <f>APUS!O737</f>
        <v>1513995</v>
      </c>
      <c r="F29" s="290">
        <f>+D29*E29</f>
        <v>9083970</v>
      </c>
      <c r="G29" s="16"/>
    </row>
    <row r="30" spans="1:17" ht="25" outlineLevel="1">
      <c r="A30" s="103">
        <v>5.0999999999999996</v>
      </c>
      <c r="B30" s="3" t="s">
        <v>650</v>
      </c>
      <c r="C30" s="2" t="s">
        <v>75</v>
      </c>
      <c r="D30" s="40">
        <f>'[268]MEMORIA DE CANTIDADES'!D232</f>
        <v>32</v>
      </c>
      <c r="E30" s="66" t="e">
        <f>APUS!#REF!</f>
        <v>#REF!</v>
      </c>
      <c r="F30" s="290" t="e">
        <f t="shared" si="3"/>
        <v>#REF!</v>
      </c>
      <c r="G30" s="16"/>
      <c r="I30" s="11"/>
      <c r="J30" s="11"/>
      <c r="K30" s="11"/>
      <c r="L30" s="11"/>
      <c r="M30" s="11"/>
      <c r="N30" s="11"/>
      <c r="O30" s="11"/>
      <c r="P30" s="11"/>
      <c r="Q30" s="11"/>
    </row>
    <row r="31" spans="1:17" ht="25" outlineLevel="1">
      <c r="A31" s="103">
        <v>5.1100000000000003</v>
      </c>
      <c r="B31" s="3" t="s">
        <v>651</v>
      </c>
      <c r="C31" s="2" t="s">
        <v>75</v>
      </c>
      <c r="D31" s="40">
        <v>32.299999999999997</v>
      </c>
      <c r="E31" s="66" t="e">
        <f>APUS!#REF!</f>
        <v>#REF!</v>
      </c>
      <c r="F31" s="290" t="e">
        <f t="shared" si="3"/>
        <v>#REF!</v>
      </c>
      <c r="G31" s="16"/>
      <c r="I31" s="20"/>
      <c r="J31" s="11"/>
      <c r="K31" s="11"/>
      <c r="L31" s="11"/>
      <c r="M31" s="11"/>
      <c r="N31" s="11"/>
      <c r="O31" s="11"/>
      <c r="P31" s="11"/>
      <c r="Q31" s="11"/>
    </row>
    <row r="32" spans="1:17" outlineLevel="1">
      <c r="A32" s="103">
        <v>5.12</v>
      </c>
      <c r="B32" s="3" t="s">
        <v>652</v>
      </c>
      <c r="C32" s="2" t="s">
        <v>75</v>
      </c>
      <c r="D32" s="40">
        <v>59</v>
      </c>
      <c r="E32" s="66" t="e">
        <f>APUS!#REF!</f>
        <v>#REF!</v>
      </c>
      <c r="F32" s="290" t="e">
        <f t="shared" si="3"/>
        <v>#REF!</v>
      </c>
      <c r="G32" s="16"/>
      <c r="I32" s="20"/>
      <c r="J32" s="11"/>
      <c r="K32" s="11"/>
      <c r="L32" s="11"/>
      <c r="M32" s="11"/>
      <c r="N32" s="11"/>
      <c r="O32" s="11"/>
      <c r="P32" s="11"/>
      <c r="Q32" s="11"/>
    </row>
    <row r="33" spans="1:20" outlineLevel="1">
      <c r="A33" s="103">
        <v>5.13</v>
      </c>
      <c r="B33" s="5" t="s">
        <v>654</v>
      </c>
      <c r="C33" s="2" t="s">
        <v>3</v>
      </c>
      <c r="D33" s="40">
        <f>'[268]MEMORIA DE CANTIDADES'!D270</f>
        <v>5</v>
      </c>
      <c r="E33" s="66" t="e">
        <f>APUS!#REF!</f>
        <v>#REF!</v>
      </c>
      <c r="F33" s="290" t="e">
        <f t="shared" si="3"/>
        <v>#REF!</v>
      </c>
      <c r="G33" s="16"/>
    </row>
    <row r="34" spans="1:20" ht="25" outlineLevel="1">
      <c r="A34" s="103">
        <v>5.14</v>
      </c>
      <c r="B34" s="5" t="s">
        <v>655</v>
      </c>
      <c r="C34" s="2" t="s">
        <v>3</v>
      </c>
      <c r="D34" s="40">
        <f>'[268]MEMORIA DE CANTIDADES'!D274</f>
        <v>4</v>
      </c>
      <c r="E34" s="66" t="e">
        <f>APUS!#REF!</f>
        <v>#REF!</v>
      </c>
      <c r="F34" s="290" t="e">
        <f t="shared" si="3"/>
        <v>#REF!</v>
      </c>
      <c r="G34" s="16"/>
    </row>
    <row r="35" spans="1:20" outlineLevel="1">
      <c r="A35" s="103">
        <v>5.15</v>
      </c>
      <c r="B35" s="3" t="s">
        <v>649</v>
      </c>
      <c r="C35" s="2" t="s">
        <v>75</v>
      </c>
      <c r="D35" s="40">
        <v>62</v>
      </c>
      <c r="E35" s="66" t="e">
        <f>APUS!#REF!</f>
        <v>#REF!</v>
      </c>
      <c r="F35" s="290" t="e">
        <f>+D35*E35</f>
        <v>#REF!</v>
      </c>
      <c r="G35" s="10"/>
      <c r="I35" s="11"/>
      <c r="J35" s="11"/>
      <c r="K35" s="11"/>
      <c r="L35" s="11"/>
      <c r="M35" s="11"/>
      <c r="N35" s="11"/>
      <c r="O35" s="11"/>
      <c r="P35" s="11"/>
      <c r="Q35" s="11"/>
    </row>
    <row r="36" spans="1:20">
      <c r="A36" s="46">
        <v>6</v>
      </c>
      <c r="B36" s="1406" t="s">
        <v>857</v>
      </c>
      <c r="C36" s="1406"/>
      <c r="D36" s="1406"/>
      <c r="E36" s="1406"/>
      <c r="F36" s="1406"/>
      <c r="G36" s="16"/>
    </row>
    <row r="37" spans="1:20" ht="25" outlineLevel="1">
      <c r="A37" s="28">
        <v>6.1</v>
      </c>
      <c r="B37" s="5" t="s">
        <v>58</v>
      </c>
      <c r="C37" s="2" t="s">
        <v>3</v>
      </c>
      <c r="D37" s="40">
        <f>'[268]MEMORIA DE CANTIDADES'!D286</f>
        <v>4</v>
      </c>
      <c r="E37" s="66" t="e">
        <f>APUS!#REF!</f>
        <v>#REF!</v>
      </c>
      <c r="F37" s="290" t="e">
        <f>+D37*E37</f>
        <v>#REF!</v>
      </c>
      <c r="G37" s="16"/>
      <c r="I37" s="318"/>
      <c r="J37" s="319"/>
    </row>
    <row r="38" spans="1:20" ht="25" outlineLevel="1">
      <c r="A38" s="28">
        <v>6.2</v>
      </c>
      <c r="B38" s="3" t="s">
        <v>88</v>
      </c>
      <c r="C38" s="2" t="s">
        <v>3</v>
      </c>
      <c r="D38" s="40">
        <f>'[268]MEMORIA DE CANTIDADES'!D300</f>
        <v>3</v>
      </c>
      <c r="E38" s="66">
        <f>APUS!O1120</f>
        <v>300000</v>
      </c>
      <c r="F38" s="290">
        <f>+D38*E38</f>
        <v>900000</v>
      </c>
      <c r="G38" s="16"/>
      <c r="I38" s="318"/>
      <c r="J38" s="319"/>
    </row>
    <row r="39" spans="1:20" ht="25" outlineLevel="1">
      <c r="A39" s="388">
        <v>6.3</v>
      </c>
      <c r="B39" s="5" t="s">
        <v>656</v>
      </c>
      <c r="C39" s="2" t="s">
        <v>3</v>
      </c>
      <c r="D39" s="40">
        <f>'[268]MEMORIA DE CANTIDADES'!D289</f>
        <v>5</v>
      </c>
      <c r="E39" s="66">
        <f>APUS!O1131</f>
        <v>0</v>
      </c>
      <c r="F39" s="290">
        <f>+D39*E39</f>
        <v>0</v>
      </c>
      <c r="G39" s="16"/>
    </row>
    <row r="40" spans="1:20" ht="25" outlineLevel="1">
      <c r="A40" s="28">
        <v>6.4</v>
      </c>
      <c r="B40" s="5" t="s">
        <v>657</v>
      </c>
      <c r="C40" s="2" t="s">
        <v>3</v>
      </c>
      <c r="D40" s="40">
        <f>'[268]MEMORIA DE CANTIDADES'!D292</f>
        <v>4</v>
      </c>
      <c r="E40" s="66">
        <f>APUS!O1143</f>
        <v>0</v>
      </c>
      <c r="F40" s="290">
        <f>+D40*E40</f>
        <v>0</v>
      </c>
      <c r="G40" s="16"/>
    </row>
    <row r="41" spans="1:20" ht="25" outlineLevel="1">
      <c r="A41" s="28">
        <v>6.5</v>
      </c>
      <c r="B41" s="3" t="s">
        <v>918</v>
      </c>
      <c r="C41" s="2" t="s">
        <v>75</v>
      </c>
      <c r="D41" s="40">
        <v>62</v>
      </c>
      <c r="E41" s="66">
        <f>APUS!O1154</f>
        <v>0</v>
      </c>
      <c r="F41" s="290">
        <f>+D41*E41</f>
        <v>0</v>
      </c>
      <c r="G41" s="16"/>
    </row>
    <row r="42" spans="1:20" s="12" customFormat="1" outlineLevel="1">
      <c r="A42" s="28">
        <v>6.6</v>
      </c>
      <c r="B42" s="308" t="s">
        <v>884</v>
      </c>
      <c r="C42" s="307" t="s">
        <v>26</v>
      </c>
      <c r="D42" s="40">
        <v>7.5</v>
      </c>
      <c r="E42" s="310">
        <f>APUS!O1185</f>
        <v>0</v>
      </c>
      <c r="F42" s="311">
        <f>D42*E42</f>
        <v>0</v>
      </c>
      <c r="G42" s="16"/>
      <c r="H42" s="11"/>
      <c r="O42" s="20"/>
      <c r="P42" s="20"/>
      <c r="Q42" s="20"/>
      <c r="R42" s="11"/>
      <c r="S42" s="11"/>
      <c r="T42" s="11"/>
    </row>
    <row r="43" spans="1:20">
      <c r="A43" s="46">
        <v>7</v>
      </c>
      <c r="B43" s="1406" t="s">
        <v>858</v>
      </c>
      <c r="C43" s="1406"/>
      <c r="D43" s="1406"/>
      <c r="E43" s="1406"/>
      <c r="F43" s="1406"/>
      <c r="G43" s="16"/>
    </row>
    <row r="44" spans="1:20" s="12" customFormat="1" outlineLevel="1">
      <c r="A44" s="28">
        <v>7.1</v>
      </c>
      <c r="B44" s="308" t="s">
        <v>322</v>
      </c>
      <c r="C44" s="307" t="s">
        <v>63</v>
      </c>
      <c r="D44" s="309">
        <v>3800</v>
      </c>
      <c r="E44" s="310">
        <f>APUS!O1200</f>
        <v>1</v>
      </c>
      <c r="F44" s="290">
        <f>+D44*E44</f>
        <v>3800</v>
      </c>
      <c r="G44" s="16"/>
      <c r="H44" s="11"/>
      <c r="O44" s="20"/>
      <c r="P44" s="20"/>
      <c r="Q44" s="20"/>
      <c r="R44" s="11"/>
      <c r="S44" s="11"/>
      <c r="T44" s="11"/>
    </row>
    <row r="45" spans="1:20">
      <c r="A45" s="46">
        <v>9</v>
      </c>
      <c r="B45" s="1406" t="s">
        <v>73</v>
      </c>
      <c r="C45" s="1406"/>
      <c r="D45" s="1406"/>
      <c r="E45" s="1406"/>
      <c r="F45" s="1406"/>
      <c r="G45" s="16"/>
    </row>
    <row r="46" spans="1:20" s="12" customFormat="1" ht="25.5" outlineLevel="1">
      <c r="A46" s="2" t="s">
        <v>71</v>
      </c>
      <c r="B46" s="308" t="s">
        <v>959</v>
      </c>
      <c r="C46" s="2" t="s">
        <v>8</v>
      </c>
      <c r="D46" s="305">
        <v>95.988866284022691</v>
      </c>
      <c r="E46" s="66">
        <f>APUS!O1257</f>
        <v>72098</v>
      </c>
      <c r="F46" s="290">
        <f>+D46*E46</f>
        <v>6920605.281345468</v>
      </c>
      <c r="G46" s="9"/>
      <c r="H46" s="11"/>
      <c r="I46" s="42"/>
      <c r="O46" s="20"/>
      <c r="P46" s="20"/>
      <c r="Q46" s="20"/>
      <c r="R46" s="11"/>
      <c r="S46" s="11"/>
      <c r="T46" s="11"/>
    </row>
    <row r="47" spans="1:20">
      <c r="A47" s="46">
        <v>10</v>
      </c>
      <c r="B47" s="1406" t="s">
        <v>76</v>
      </c>
      <c r="C47" s="1406"/>
      <c r="D47" s="1406"/>
      <c r="E47" s="1406"/>
      <c r="F47" s="1406"/>
      <c r="G47" s="16"/>
    </row>
    <row r="48" spans="1:20" s="12" customFormat="1" outlineLevel="1">
      <c r="A48" s="2" t="s">
        <v>167</v>
      </c>
      <c r="B48" s="26" t="s">
        <v>95</v>
      </c>
      <c r="C48" s="2" t="s">
        <v>8</v>
      </c>
      <c r="D48" s="306">
        <v>758.31</v>
      </c>
      <c r="E48" s="66">
        <f>APUS!O1295</f>
        <v>0</v>
      </c>
      <c r="F48" s="290">
        <f>+D48*E48</f>
        <v>0</v>
      </c>
      <c r="G48" s="9"/>
      <c r="H48" s="11"/>
      <c r="I48" s="42"/>
      <c r="O48" s="20"/>
      <c r="P48" s="20"/>
      <c r="Q48" s="20"/>
      <c r="R48" s="11"/>
      <c r="S48" s="11"/>
      <c r="T48" s="11"/>
    </row>
    <row r="49" spans="1:20" s="12" customFormat="1" ht="18" customHeight="1">
      <c r="A49" s="46">
        <v>11</v>
      </c>
      <c r="B49" s="1406" t="s">
        <v>80</v>
      </c>
      <c r="C49" s="1406"/>
      <c r="D49" s="1406"/>
      <c r="E49" s="1406"/>
      <c r="F49" s="1406"/>
      <c r="G49" s="16"/>
      <c r="H49" s="11"/>
      <c r="O49" s="20"/>
      <c r="P49" s="20"/>
      <c r="Q49" s="20"/>
      <c r="R49" s="11"/>
      <c r="S49" s="11"/>
      <c r="T49" s="11"/>
    </row>
    <row r="50" spans="1:20" s="12" customFormat="1" ht="25" outlineLevel="1">
      <c r="A50" s="2" t="s">
        <v>77</v>
      </c>
      <c r="B50" s="26" t="str">
        <f>+[266]APUS!C391</f>
        <v>Señal vertical de transito tipo SP, SR de 75 x 75 con lámina retroreflectiva tipo diamante</v>
      </c>
      <c r="C50" s="2" t="s">
        <v>3</v>
      </c>
      <c r="D50" s="40">
        <v>3</v>
      </c>
      <c r="E50" s="66">
        <f>APUS!O1313</f>
        <v>0</v>
      </c>
      <c r="F50" s="290">
        <f>+D50*E50</f>
        <v>0</v>
      </c>
      <c r="G50" s="10"/>
      <c r="H50" s="11"/>
      <c r="O50" s="20"/>
      <c r="P50" s="20"/>
      <c r="Q50" s="20"/>
      <c r="R50" s="11"/>
      <c r="S50" s="11"/>
      <c r="T50" s="11"/>
    </row>
    <row r="51" spans="1:20" s="12" customFormat="1" outlineLevel="1">
      <c r="A51" s="2" t="s">
        <v>78</v>
      </c>
      <c r="B51" s="3" t="s">
        <v>82</v>
      </c>
      <c r="C51" s="2" t="s">
        <v>3</v>
      </c>
      <c r="D51" s="40">
        <v>6</v>
      </c>
      <c r="E51" s="66">
        <f>APUS!O1321</f>
        <v>0</v>
      </c>
      <c r="F51" s="290">
        <f>+D51*E51</f>
        <v>0</v>
      </c>
      <c r="G51" s="16"/>
      <c r="H51" s="11"/>
      <c r="O51" s="20"/>
      <c r="P51" s="20"/>
      <c r="Q51" s="20"/>
      <c r="R51" s="11"/>
      <c r="S51" s="11"/>
      <c r="T51" s="11"/>
    </row>
    <row r="52" spans="1:20">
      <c r="A52" s="46">
        <v>12</v>
      </c>
      <c r="B52" s="1406" t="s">
        <v>659</v>
      </c>
      <c r="C52" s="1406"/>
      <c r="D52" s="1406"/>
      <c r="E52" s="1406"/>
      <c r="F52" s="1406"/>
      <c r="G52" s="16"/>
    </row>
    <row r="53" spans="1:20" ht="39.75" customHeight="1" outlineLevel="1">
      <c r="A53" s="28">
        <v>12.7</v>
      </c>
      <c r="B53" s="6" t="s">
        <v>161</v>
      </c>
      <c r="C53" s="28" t="s">
        <v>3</v>
      </c>
      <c r="D53" s="40">
        <f>'[268]MEMORIA DE CANTIDADES'!D311</f>
        <v>3</v>
      </c>
      <c r="E53" s="66">
        <f>APUS!O1395</f>
        <v>0</v>
      </c>
      <c r="F53" s="290">
        <f>+D53*E53</f>
        <v>0</v>
      </c>
      <c r="G53" s="16"/>
    </row>
    <row r="54" spans="1:20" ht="39.75" customHeight="1" outlineLevel="1">
      <c r="A54" s="28">
        <v>12.8</v>
      </c>
      <c r="B54" s="6" t="s">
        <v>162</v>
      </c>
      <c r="C54" s="28" t="s">
        <v>3</v>
      </c>
      <c r="D54" s="40">
        <f>'[268]MEMORIA DE CANTIDADES'!D312</f>
        <v>1</v>
      </c>
      <c r="E54" s="66">
        <f>APUS!O1402</f>
        <v>0</v>
      </c>
      <c r="F54" s="290">
        <f>+D54*E54</f>
        <v>0</v>
      </c>
      <c r="G54" s="16"/>
    </row>
    <row r="55" spans="1:20" ht="25" outlineLevel="1">
      <c r="A55" s="28">
        <v>12.9</v>
      </c>
      <c r="B55" s="6" t="s">
        <v>665</v>
      </c>
      <c r="C55" s="28" t="s">
        <v>3</v>
      </c>
      <c r="D55" s="40">
        <f>'[268]MEMORIA DE CANTIDADES'!D314</f>
        <v>4</v>
      </c>
      <c r="E55" s="66">
        <f>APUS!O1407</f>
        <v>0</v>
      </c>
      <c r="F55" s="290">
        <f>+D55*E55</f>
        <v>0</v>
      </c>
      <c r="G55" s="16"/>
    </row>
    <row r="56" spans="1:20" ht="25" outlineLevel="1">
      <c r="A56" s="103">
        <v>12.11</v>
      </c>
      <c r="B56" s="6" t="s">
        <v>151</v>
      </c>
      <c r="C56" s="303" t="s">
        <v>3</v>
      </c>
      <c r="D56" s="40">
        <f>'[268]MEMORIA DE CANTIDADES'!D305</f>
        <v>6</v>
      </c>
      <c r="E56" s="66">
        <f>APUS!O1420</f>
        <v>0</v>
      </c>
      <c r="F56" s="290">
        <f t="shared" ref="F56:F88" si="4">+D56*E56</f>
        <v>0</v>
      </c>
      <c r="G56" s="16"/>
    </row>
    <row r="57" spans="1:20" ht="37.5" outlineLevel="1">
      <c r="A57" s="103">
        <v>12.12</v>
      </c>
      <c r="B57" s="6" t="s">
        <v>660</v>
      </c>
      <c r="C57" s="303" t="s">
        <v>3</v>
      </c>
      <c r="D57" s="40">
        <f>'[268]MEMORIA DE CANTIDADES'!D306</f>
        <v>4</v>
      </c>
      <c r="E57" s="66">
        <f>APUS!O1432</f>
        <v>0</v>
      </c>
      <c r="F57" s="290">
        <f t="shared" si="4"/>
        <v>0</v>
      </c>
      <c r="G57" s="16"/>
    </row>
    <row r="58" spans="1:20" ht="37.5" outlineLevel="1">
      <c r="A58" s="103">
        <v>12.13</v>
      </c>
      <c r="B58" s="6" t="s">
        <v>661</v>
      </c>
      <c r="C58" s="303" t="s">
        <v>3</v>
      </c>
      <c r="D58" s="40">
        <f>'[268]MEMORIA DE CANTIDADES'!D307</f>
        <v>4</v>
      </c>
      <c r="E58" s="66">
        <f>APUS!O1441</f>
        <v>0</v>
      </c>
      <c r="F58" s="290">
        <f t="shared" si="4"/>
        <v>0</v>
      </c>
      <c r="G58" s="16"/>
    </row>
    <row r="59" spans="1:20" ht="25" outlineLevel="1">
      <c r="A59" s="103">
        <v>12.14</v>
      </c>
      <c r="B59" s="6" t="s">
        <v>662</v>
      </c>
      <c r="C59" s="303" t="s">
        <v>3</v>
      </c>
      <c r="D59" s="40">
        <f>'[268]MEMORIA DE CANTIDADES'!D308</f>
        <v>4</v>
      </c>
      <c r="E59" s="66">
        <f>APUS!O1451</f>
        <v>0</v>
      </c>
      <c r="F59" s="290">
        <f t="shared" si="4"/>
        <v>0</v>
      </c>
      <c r="G59" s="16"/>
    </row>
    <row r="60" spans="1:20" ht="30" customHeight="1" outlineLevel="1">
      <c r="A60" s="103">
        <v>12.15</v>
      </c>
      <c r="B60" s="6" t="s">
        <v>663</v>
      </c>
      <c r="C60" s="303" t="s">
        <v>75</v>
      </c>
      <c r="D60" s="40">
        <f>'[268]MEMORIA DE CANTIDADES'!D309</f>
        <v>90</v>
      </c>
      <c r="E60" s="66">
        <f>APUS!O1456</f>
        <v>0</v>
      </c>
      <c r="F60" s="290">
        <f t="shared" si="4"/>
        <v>0</v>
      </c>
      <c r="G60" s="16"/>
    </row>
    <row r="61" spans="1:20" ht="24.75" customHeight="1" outlineLevel="1">
      <c r="A61" s="103">
        <v>12.16</v>
      </c>
      <c r="B61" s="6" t="s">
        <v>160</v>
      </c>
      <c r="C61" s="28" t="s">
        <v>75</v>
      </c>
      <c r="D61" s="40">
        <f>'[268]MEMORIA DE CANTIDADES'!D310</f>
        <v>110</v>
      </c>
      <c r="E61" s="66">
        <f>APUS!O1463</f>
        <v>0</v>
      </c>
      <c r="F61" s="290">
        <f t="shared" si="4"/>
        <v>0</v>
      </c>
      <c r="G61" s="16"/>
    </row>
    <row r="62" spans="1:20" ht="25" outlineLevel="1">
      <c r="A62" s="103">
        <v>12.17</v>
      </c>
      <c r="B62" s="6" t="s">
        <v>664</v>
      </c>
      <c r="C62" s="28" t="s">
        <v>3</v>
      </c>
      <c r="D62" s="40">
        <f>'[268]MEMORIA DE CANTIDADES'!D313</f>
        <v>2</v>
      </c>
      <c r="E62" s="66">
        <f>APUS!O1470</f>
        <v>0</v>
      </c>
      <c r="F62" s="290">
        <f t="shared" si="4"/>
        <v>0</v>
      </c>
      <c r="G62" s="16"/>
    </row>
    <row r="63" spans="1:20" ht="37.5" outlineLevel="1">
      <c r="A63" s="103">
        <v>12.18</v>
      </c>
      <c r="B63" s="6" t="s">
        <v>666</v>
      </c>
      <c r="C63" s="28" t="s">
        <v>3</v>
      </c>
      <c r="D63" s="40">
        <f>'[268]MEMORIA DE CANTIDADES'!D315</f>
        <v>16</v>
      </c>
      <c r="E63" s="66">
        <f>APUS!O1477</f>
        <v>0</v>
      </c>
      <c r="F63" s="290">
        <f t="shared" si="4"/>
        <v>0</v>
      </c>
      <c r="G63" s="16"/>
    </row>
    <row r="64" spans="1:20" ht="37.5" outlineLevel="1">
      <c r="A64" s="103">
        <v>12.19</v>
      </c>
      <c r="B64" s="6" t="s">
        <v>667</v>
      </c>
      <c r="C64" s="28" t="s">
        <v>3</v>
      </c>
      <c r="D64" s="40">
        <f>'[268]MEMORIA DE CANTIDADES'!D316</f>
        <v>16</v>
      </c>
      <c r="E64" s="66">
        <f>APUS!O1486</f>
        <v>0</v>
      </c>
      <c r="F64" s="290">
        <f t="shared" si="4"/>
        <v>0</v>
      </c>
      <c r="G64" s="16"/>
    </row>
    <row r="65" spans="1:7" outlineLevel="1">
      <c r="A65" s="103">
        <v>12.2</v>
      </c>
      <c r="B65" s="6" t="s">
        <v>668</v>
      </c>
      <c r="C65" s="28" t="s">
        <v>75</v>
      </c>
      <c r="D65" s="40">
        <v>28</v>
      </c>
      <c r="E65" s="66">
        <f>APUS!O1495</f>
        <v>0</v>
      </c>
      <c r="F65" s="290">
        <f t="shared" si="4"/>
        <v>0</v>
      </c>
      <c r="G65" s="16"/>
    </row>
    <row r="66" spans="1:7" outlineLevel="1">
      <c r="A66" s="103">
        <v>12.21</v>
      </c>
      <c r="B66" s="6" t="s">
        <v>669</v>
      </c>
      <c r="C66" s="28" t="s">
        <v>3</v>
      </c>
      <c r="D66" s="40">
        <f>'[268]MEMORIA DE CANTIDADES'!D318</f>
        <v>16</v>
      </c>
      <c r="E66" s="66">
        <f>APUS!O1504</f>
        <v>0</v>
      </c>
      <c r="F66" s="290">
        <f t="shared" si="4"/>
        <v>0</v>
      </c>
      <c r="G66" s="16"/>
    </row>
    <row r="67" spans="1:7">
      <c r="A67" s="46">
        <v>13</v>
      </c>
      <c r="B67" s="1406" t="s">
        <v>670</v>
      </c>
      <c r="C67" s="1406"/>
      <c r="D67" s="1406"/>
      <c r="E67" s="1406"/>
      <c r="F67" s="1406"/>
      <c r="G67" s="16"/>
    </row>
    <row r="68" spans="1:7" outlineLevel="1">
      <c r="A68" s="28">
        <v>13.5</v>
      </c>
      <c r="B68" s="18">
        <f>+APUS!L1555</f>
        <v>0</v>
      </c>
      <c r="C68" s="2" t="s">
        <v>3</v>
      </c>
      <c r="D68" s="40">
        <f>'[268]MEMORIA DE CANTIDADES'!D322</f>
        <v>9</v>
      </c>
      <c r="E68" s="66">
        <f>+APUS!O1555</f>
        <v>0</v>
      </c>
      <c r="F68" s="290">
        <f t="shared" si="4"/>
        <v>0</v>
      </c>
      <c r="G68" s="16"/>
    </row>
    <row r="69" spans="1:7" ht="25" outlineLevel="1">
      <c r="A69" s="28">
        <v>13.6</v>
      </c>
      <c r="B69" s="18" t="s">
        <v>671</v>
      </c>
      <c r="C69" s="2" t="s">
        <v>75</v>
      </c>
      <c r="D69" s="40">
        <v>155</v>
      </c>
      <c r="E69" s="66">
        <f>APUS!O1570</f>
        <v>0</v>
      </c>
      <c r="F69" s="290">
        <f t="shared" si="4"/>
        <v>0</v>
      </c>
      <c r="G69" s="16"/>
    </row>
    <row r="70" spans="1:7" ht="25" outlineLevel="1">
      <c r="A70" s="28">
        <v>13.7</v>
      </c>
      <c r="B70" s="18" t="s">
        <v>672</v>
      </c>
      <c r="C70" s="2" t="s">
        <v>3</v>
      </c>
      <c r="D70" s="40">
        <f>'[268]MEMORIA DE CANTIDADES'!D324</f>
        <v>2</v>
      </c>
      <c r="E70" s="66">
        <f>APUS!O1577</f>
        <v>0</v>
      </c>
      <c r="F70" s="290">
        <f t="shared" si="4"/>
        <v>0</v>
      </c>
      <c r="G70" s="16"/>
    </row>
    <row r="71" spans="1:7" ht="25" outlineLevel="1">
      <c r="A71" s="28">
        <v>13.8</v>
      </c>
      <c r="B71" s="18" t="s">
        <v>673</v>
      </c>
      <c r="C71" s="2" t="s">
        <v>3</v>
      </c>
      <c r="D71" s="40">
        <f>'[268]MEMORIA DE CANTIDADES'!D325</f>
        <v>8</v>
      </c>
      <c r="E71" s="66">
        <f>APUS!O1589</f>
        <v>0</v>
      </c>
      <c r="F71" s="290">
        <f t="shared" si="4"/>
        <v>0</v>
      </c>
      <c r="G71" s="16"/>
    </row>
    <row r="72" spans="1:7">
      <c r="A72" s="46">
        <v>14</v>
      </c>
      <c r="B72" s="1406" t="s">
        <v>674</v>
      </c>
      <c r="C72" s="1406"/>
      <c r="D72" s="1406"/>
      <c r="E72" s="1406"/>
      <c r="F72" s="1406"/>
      <c r="G72" s="16"/>
    </row>
    <row r="73" spans="1:7" outlineLevel="1">
      <c r="A73" s="28">
        <v>14.1</v>
      </c>
      <c r="B73" s="304" t="s">
        <v>675</v>
      </c>
      <c r="C73" s="2" t="s">
        <v>75</v>
      </c>
      <c r="D73" s="40">
        <v>145</v>
      </c>
      <c r="E73" s="66">
        <f>APUS!O1598</f>
        <v>0</v>
      </c>
      <c r="F73" s="290">
        <f t="shared" si="4"/>
        <v>0</v>
      </c>
      <c r="G73" s="16"/>
    </row>
    <row r="74" spans="1:7" outlineLevel="1">
      <c r="A74" s="28">
        <v>14.2</v>
      </c>
      <c r="B74" s="304" t="s">
        <v>676</v>
      </c>
      <c r="C74" s="2" t="s">
        <v>75</v>
      </c>
      <c r="D74" s="40">
        <v>100</v>
      </c>
      <c r="E74" s="66">
        <f>APUS!O1605</f>
        <v>0</v>
      </c>
      <c r="F74" s="290">
        <f t="shared" si="4"/>
        <v>0</v>
      </c>
      <c r="G74" s="16"/>
    </row>
    <row r="75" spans="1:7" outlineLevel="1">
      <c r="A75" s="28">
        <v>14.3</v>
      </c>
      <c r="B75" s="304" t="s">
        <v>677</v>
      </c>
      <c r="C75" s="2" t="s">
        <v>75</v>
      </c>
      <c r="D75" s="40">
        <v>95</v>
      </c>
      <c r="E75" s="66">
        <f>APUS!O1612</f>
        <v>0</v>
      </c>
      <c r="F75" s="290">
        <f t="shared" si="4"/>
        <v>0</v>
      </c>
      <c r="G75" s="16"/>
    </row>
    <row r="76" spans="1:7" outlineLevel="1">
      <c r="A76" s="28">
        <v>14.4</v>
      </c>
      <c r="B76" s="304" t="s">
        <v>678</v>
      </c>
      <c r="C76" s="2" t="s">
        <v>3</v>
      </c>
      <c r="D76" s="40">
        <v>25</v>
      </c>
      <c r="E76" s="66">
        <f>APUS!O1624</f>
        <v>0</v>
      </c>
      <c r="F76" s="290">
        <f t="shared" si="4"/>
        <v>0</v>
      </c>
      <c r="G76" s="16"/>
    </row>
    <row r="77" spans="1:7" outlineLevel="1">
      <c r="A77" s="28">
        <v>14.5</v>
      </c>
      <c r="B77" s="304" t="s">
        <v>679</v>
      </c>
      <c r="C77" s="2" t="s">
        <v>3</v>
      </c>
      <c r="D77" s="40">
        <v>57</v>
      </c>
      <c r="E77" s="66">
        <f>APUS!O1631</f>
        <v>0</v>
      </c>
      <c r="F77" s="290">
        <f t="shared" si="4"/>
        <v>0</v>
      </c>
      <c r="G77" s="16"/>
    </row>
    <row r="78" spans="1:7" ht="25" outlineLevel="1">
      <c r="A78" s="28">
        <v>14.6</v>
      </c>
      <c r="B78" s="304" t="s">
        <v>680</v>
      </c>
      <c r="C78" s="2" t="s">
        <v>3</v>
      </c>
      <c r="D78" s="40">
        <f>'[268]MEMORIA DE CANTIDADES'!D334</f>
        <v>1</v>
      </c>
      <c r="E78" s="66">
        <f>APUS!O1638</f>
        <v>0</v>
      </c>
      <c r="F78" s="290">
        <f t="shared" si="4"/>
        <v>0</v>
      </c>
      <c r="G78" s="16"/>
    </row>
    <row r="79" spans="1:7" outlineLevel="1">
      <c r="A79" s="28">
        <v>14.7</v>
      </c>
      <c r="B79" s="18">
        <f>+APUS!L1654</f>
        <v>0</v>
      </c>
      <c r="C79" s="2" t="s">
        <v>3</v>
      </c>
      <c r="D79" s="40">
        <f>'[268]MEMORIA DE CANTIDADES'!D335</f>
        <v>3</v>
      </c>
      <c r="E79" s="66">
        <f>+APUS!O1654</f>
        <v>0</v>
      </c>
      <c r="F79" s="290">
        <f t="shared" si="4"/>
        <v>0</v>
      </c>
      <c r="G79" s="16"/>
    </row>
    <row r="80" spans="1:7" outlineLevel="1">
      <c r="A80" s="28">
        <v>14.8</v>
      </c>
      <c r="B80" s="18">
        <f>+APUS!L1670</f>
        <v>0</v>
      </c>
      <c r="C80" s="2" t="s">
        <v>3</v>
      </c>
      <c r="D80" s="40">
        <f>'[268]MEMORIA DE CANTIDADES'!D336</f>
        <v>1</v>
      </c>
      <c r="E80" s="66">
        <f>+APUS!O1670</f>
        <v>0</v>
      </c>
      <c r="F80" s="290">
        <f t="shared" si="4"/>
        <v>0</v>
      </c>
      <c r="G80" s="16"/>
    </row>
    <row r="81" spans="1:20" ht="25" outlineLevel="1">
      <c r="A81" s="28">
        <v>14.9</v>
      </c>
      <c r="B81" s="304" t="s">
        <v>681</v>
      </c>
      <c r="C81" s="2" t="s">
        <v>3</v>
      </c>
      <c r="D81" s="40">
        <f>'[268]MEMORIA DE CANTIDADES'!D337</f>
        <v>1</v>
      </c>
      <c r="E81" s="66">
        <f>APUS!O1685</f>
        <v>0</v>
      </c>
      <c r="F81" s="290">
        <f t="shared" si="4"/>
        <v>0</v>
      </c>
      <c r="G81" s="16"/>
    </row>
    <row r="82" spans="1:20" outlineLevel="1">
      <c r="A82" s="103">
        <v>14.1</v>
      </c>
      <c r="B82" s="304" t="s">
        <v>682</v>
      </c>
      <c r="C82" s="2" t="s">
        <v>3</v>
      </c>
      <c r="D82" s="40">
        <f>'[268]MEMORIA DE CANTIDADES'!D338</f>
        <v>5</v>
      </c>
      <c r="E82" s="66">
        <f>APUS!O1697</f>
        <v>0</v>
      </c>
      <c r="F82" s="290">
        <f t="shared" si="4"/>
        <v>0</v>
      </c>
      <c r="G82" s="16"/>
    </row>
    <row r="83" spans="1:20" outlineLevel="1">
      <c r="A83" s="103">
        <v>14.11</v>
      </c>
      <c r="B83" s="304" t="s">
        <v>683</v>
      </c>
      <c r="C83" s="2" t="s">
        <v>3</v>
      </c>
      <c r="D83" s="40">
        <f>'[268]MEMORIA DE CANTIDADES'!D339</f>
        <v>1</v>
      </c>
      <c r="E83" s="66">
        <f>APUS!O1703</f>
        <v>0</v>
      </c>
      <c r="F83" s="290">
        <f t="shared" si="4"/>
        <v>0</v>
      </c>
      <c r="G83" s="16"/>
    </row>
    <row r="84" spans="1:20" outlineLevel="1">
      <c r="A84" s="103">
        <v>14.12</v>
      </c>
      <c r="B84" s="18" t="s">
        <v>684</v>
      </c>
      <c r="C84" s="2" t="s">
        <v>3</v>
      </c>
      <c r="D84" s="40">
        <f>'[268]MEMORIA DE CANTIDADES'!D340</f>
        <v>2</v>
      </c>
      <c r="E84" s="66">
        <f>APUS!O1709</f>
        <v>0</v>
      </c>
      <c r="F84" s="290">
        <f t="shared" si="4"/>
        <v>0</v>
      </c>
      <c r="G84" s="16"/>
    </row>
    <row r="85" spans="1:20" outlineLevel="1">
      <c r="A85" s="103">
        <v>14.13</v>
      </c>
      <c r="B85" s="18" t="s">
        <v>685</v>
      </c>
      <c r="C85" s="2" t="s">
        <v>3</v>
      </c>
      <c r="D85" s="40">
        <f>'[268]MEMORIA DE CANTIDADES'!D341</f>
        <v>2</v>
      </c>
      <c r="E85" s="66">
        <f>APUS!O1721</f>
        <v>0</v>
      </c>
      <c r="F85" s="290">
        <f t="shared" si="4"/>
        <v>0</v>
      </c>
      <c r="G85" s="16"/>
    </row>
    <row r="86" spans="1:20" outlineLevel="1">
      <c r="A86" s="103">
        <v>14.14</v>
      </c>
      <c r="B86" s="18" t="s">
        <v>686</v>
      </c>
      <c r="C86" s="2" t="s">
        <v>3</v>
      </c>
      <c r="D86" s="40">
        <f>'[268]MEMORIA DE CANTIDADES'!D342</f>
        <v>12</v>
      </c>
      <c r="E86" s="66">
        <f>APUS!O1733</f>
        <v>0</v>
      </c>
      <c r="F86" s="290">
        <f t="shared" si="4"/>
        <v>0</v>
      </c>
      <c r="G86" s="16"/>
    </row>
    <row r="87" spans="1:20" s="12" customFormat="1">
      <c r="A87" s="46">
        <v>15</v>
      </c>
      <c r="B87" s="1406" t="s">
        <v>687</v>
      </c>
      <c r="C87" s="1406"/>
      <c r="D87" s="1406"/>
      <c r="E87" s="1406"/>
      <c r="F87" s="1406"/>
      <c r="G87" s="16"/>
      <c r="H87" s="11"/>
      <c r="O87" s="20"/>
      <c r="P87" s="20"/>
      <c r="Q87" s="20"/>
      <c r="R87" s="11"/>
      <c r="S87" s="11"/>
      <c r="T87" s="11"/>
    </row>
    <row r="88" spans="1:20" s="12" customFormat="1" ht="25.5" outlineLevel="1">
      <c r="A88" s="307" t="s">
        <v>177</v>
      </c>
      <c r="B88" s="308" t="s">
        <v>688</v>
      </c>
      <c r="C88" s="307" t="s">
        <v>26</v>
      </c>
      <c r="D88" s="309">
        <v>87</v>
      </c>
      <c r="E88" s="310">
        <f>APUS!O1747</f>
        <v>0</v>
      </c>
      <c r="F88" s="290">
        <f t="shared" si="4"/>
        <v>0</v>
      </c>
      <c r="G88" s="16"/>
      <c r="H88" s="11"/>
      <c r="O88" s="20"/>
      <c r="P88" s="20"/>
      <c r="Q88" s="20"/>
      <c r="R88" s="11"/>
      <c r="S88" s="11"/>
      <c r="T88" s="11"/>
    </row>
    <row r="89" spans="1:20" s="12" customFormat="1">
      <c r="A89" s="46">
        <v>16</v>
      </c>
      <c r="B89" s="1406" t="s">
        <v>689</v>
      </c>
      <c r="C89" s="1406"/>
      <c r="D89" s="1406"/>
      <c r="E89" s="1406"/>
      <c r="F89" s="1406"/>
      <c r="G89" s="16"/>
      <c r="H89" s="11"/>
      <c r="O89" s="20"/>
      <c r="P89" s="20"/>
      <c r="Q89" s="20"/>
      <c r="R89" s="11"/>
      <c r="S89" s="11"/>
      <c r="T89" s="11"/>
    </row>
    <row r="90" spans="1:20" s="12" customFormat="1" outlineLevel="1">
      <c r="A90" s="307" t="s">
        <v>694</v>
      </c>
      <c r="B90" s="308" t="s">
        <v>690</v>
      </c>
      <c r="C90" s="307" t="s">
        <v>8</v>
      </c>
      <c r="D90" s="309">
        <v>160</v>
      </c>
      <c r="E90" s="310">
        <f>APUS!O1762</f>
        <v>0</v>
      </c>
      <c r="F90" s="311">
        <f>D90*E90</f>
        <v>0</v>
      </c>
      <c r="G90" s="16"/>
      <c r="H90" s="11"/>
      <c r="O90" s="20"/>
      <c r="P90" s="20"/>
      <c r="Q90" s="20"/>
      <c r="R90" s="11"/>
      <c r="S90" s="11"/>
      <c r="T90" s="11"/>
    </row>
    <row r="91" spans="1:20" s="12" customFormat="1" ht="25.5" outlineLevel="1">
      <c r="A91" s="307" t="s">
        <v>695</v>
      </c>
      <c r="B91" s="308" t="s">
        <v>691</v>
      </c>
      <c r="C91" s="307" t="s">
        <v>63</v>
      </c>
      <c r="D91" s="309">
        <v>410</v>
      </c>
      <c r="E91" s="310">
        <f>APUS!O1772</f>
        <v>0</v>
      </c>
      <c r="F91" s="311">
        <f>D91*E91</f>
        <v>0</v>
      </c>
      <c r="G91" s="16"/>
      <c r="H91" s="11"/>
      <c r="O91" s="20"/>
      <c r="P91" s="20"/>
      <c r="Q91" s="20"/>
      <c r="R91" s="11"/>
      <c r="S91" s="11"/>
      <c r="T91" s="11"/>
    </row>
    <row r="92" spans="1:20" s="12" customFormat="1">
      <c r="A92" s="46">
        <v>17</v>
      </c>
      <c r="B92" s="1406" t="s">
        <v>692</v>
      </c>
      <c r="C92" s="1406"/>
      <c r="D92" s="1406"/>
      <c r="E92" s="1406"/>
      <c r="F92" s="1406"/>
      <c r="G92" s="16"/>
      <c r="H92" s="11"/>
      <c r="O92" s="20"/>
      <c r="P92" s="20"/>
      <c r="Q92" s="20"/>
      <c r="R92" s="11"/>
      <c r="S92" s="11"/>
      <c r="T92" s="11"/>
    </row>
    <row r="93" spans="1:20" s="12" customFormat="1" outlineLevel="1">
      <c r="A93" s="307" t="s">
        <v>868</v>
      </c>
      <c r="B93" s="312" t="s">
        <v>891</v>
      </c>
      <c r="C93" s="307" t="s">
        <v>893</v>
      </c>
      <c r="D93" s="309">
        <v>1</v>
      </c>
      <c r="E93" s="313">
        <f>APUS!O1780</f>
        <v>0</v>
      </c>
      <c r="F93" s="311">
        <f>+D93*E93</f>
        <v>0</v>
      </c>
      <c r="G93" s="16"/>
      <c r="H93" s="11"/>
      <c r="O93" s="20"/>
      <c r="P93" s="20"/>
      <c r="Q93" s="20"/>
      <c r="R93" s="11"/>
      <c r="S93" s="11"/>
      <c r="T93" s="11"/>
    </row>
    <row r="94" spans="1:20" s="12" customFormat="1">
      <c r="A94" s="46">
        <v>18</v>
      </c>
      <c r="B94" s="1406" t="s">
        <v>693</v>
      </c>
      <c r="C94" s="1406"/>
      <c r="D94" s="1406"/>
      <c r="E94" s="1406"/>
      <c r="F94" s="1406"/>
      <c r="G94" s="16"/>
      <c r="H94" s="11"/>
      <c r="O94" s="20"/>
      <c r="P94" s="20"/>
      <c r="Q94" s="20"/>
      <c r="R94" s="11"/>
      <c r="S94" s="11"/>
      <c r="T94" s="11"/>
    </row>
    <row r="95" spans="1:20" s="12" customFormat="1" outlineLevel="1">
      <c r="A95" s="28" t="s">
        <v>699</v>
      </c>
      <c r="B95" s="26" t="s">
        <v>789</v>
      </c>
      <c r="C95" s="2" t="s">
        <v>13</v>
      </c>
      <c r="D95" s="40">
        <v>17</v>
      </c>
      <c r="E95" s="66">
        <f>APUS!O1785</f>
        <v>0</v>
      </c>
      <c r="F95" s="311">
        <f>+D95*E95</f>
        <v>0</v>
      </c>
      <c r="G95" s="16"/>
      <c r="H95" s="11"/>
      <c r="O95" s="20"/>
      <c r="P95" s="20"/>
      <c r="Q95" s="20"/>
      <c r="R95" s="11"/>
      <c r="S95" s="11"/>
      <c r="T95" s="11"/>
    </row>
    <row r="96" spans="1:20" s="12" customFormat="1" outlineLevel="1">
      <c r="A96" s="28" t="s">
        <v>869</v>
      </c>
      <c r="B96" s="26" t="s">
        <v>852</v>
      </c>
      <c r="C96" s="2" t="s">
        <v>400</v>
      </c>
      <c r="D96" s="40">
        <v>14</v>
      </c>
      <c r="E96" s="66">
        <f>APUS!O1799</f>
        <v>0</v>
      </c>
      <c r="F96" s="311">
        <f t="shared" ref="F96:F101" si="5">+D96*E96</f>
        <v>0</v>
      </c>
      <c r="G96" s="16"/>
      <c r="H96" s="11"/>
      <c r="O96" s="20"/>
      <c r="P96" s="20"/>
      <c r="Q96" s="20"/>
      <c r="R96" s="11"/>
      <c r="S96" s="11"/>
      <c r="T96" s="11"/>
    </row>
    <row r="97" spans="1:20" s="12" customFormat="1" outlineLevel="1">
      <c r="A97" s="28" t="s">
        <v>870</v>
      </c>
      <c r="B97" s="26" t="s">
        <v>883</v>
      </c>
      <c r="C97" s="2" t="s">
        <v>400</v>
      </c>
      <c r="D97" s="40">
        <v>24</v>
      </c>
      <c r="E97" s="66">
        <f>APUS!O1809</f>
        <v>0</v>
      </c>
      <c r="F97" s="311">
        <f t="shared" si="5"/>
        <v>0</v>
      </c>
      <c r="G97" s="16"/>
      <c r="H97" s="11"/>
      <c r="O97" s="20"/>
      <c r="P97" s="20"/>
      <c r="Q97" s="20"/>
      <c r="R97" s="11"/>
      <c r="S97" s="11"/>
      <c r="T97" s="11"/>
    </row>
    <row r="98" spans="1:20" s="12" customFormat="1">
      <c r="A98" s="46">
        <v>19</v>
      </c>
      <c r="B98" s="1407" t="s">
        <v>696</v>
      </c>
      <c r="C98" s="1407"/>
      <c r="D98" s="1407"/>
      <c r="E98" s="1407"/>
      <c r="F98" s="1407"/>
      <c r="G98" s="16"/>
      <c r="H98" s="11"/>
      <c r="O98" s="20"/>
      <c r="P98" s="20"/>
      <c r="Q98" s="20"/>
      <c r="R98" s="11"/>
      <c r="S98" s="11"/>
      <c r="T98" s="11"/>
    </row>
    <row r="99" spans="1:20" s="12" customFormat="1" ht="37.5" outlineLevel="1">
      <c r="A99" s="28">
        <v>19.100000000000001</v>
      </c>
      <c r="B99" s="26" t="s">
        <v>697</v>
      </c>
      <c r="C99" s="2" t="s">
        <v>893</v>
      </c>
      <c r="D99" s="40">
        <v>1</v>
      </c>
      <c r="E99" s="66">
        <f>APUS!O1821</f>
        <v>0</v>
      </c>
      <c r="F99" s="311">
        <f t="shared" si="5"/>
        <v>0</v>
      </c>
      <c r="G99" s="16"/>
      <c r="H99" s="11"/>
      <c r="O99" s="20"/>
      <c r="P99" s="20"/>
      <c r="Q99" s="20"/>
      <c r="R99" s="11"/>
      <c r="S99" s="11"/>
      <c r="T99" s="11"/>
    </row>
    <row r="100" spans="1:20" s="12" customFormat="1">
      <c r="A100" s="46">
        <v>20</v>
      </c>
      <c r="B100" s="1407" t="s">
        <v>698</v>
      </c>
      <c r="C100" s="1407"/>
      <c r="D100" s="1407"/>
      <c r="E100" s="1407"/>
      <c r="F100" s="1407"/>
      <c r="G100" s="16"/>
      <c r="H100" s="11"/>
      <c r="O100" s="20"/>
      <c r="P100" s="20"/>
      <c r="Q100" s="20"/>
      <c r="R100" s="11"/>
      <c r="S100" s="11"/>
      <c r="T100" s="11"/>
    </row>
    <row r="101" spans="1:20" s="12" customFormat="1" ht="25" outlineLevel="1">
      <c r="A101" s="28">
        <v>20.100000000000001</v>
      </c>
      <c r="B101" s="26" t="s">
        <v>700</v>
      </c>
      <c r="C101" s="28" t="s">
        <v>8</v>
      </c>
      <c r="D101" s="40">
        <v>89</v>
      </c>
      <c r="E101" s="66">
        <f>APUS!O1826</f>
        <v>0</v>
      </c>
      <c r="F101" s="311">
        <f t="shared" si="5"/>
        <v>0</v>
      </c>
      <c r="G101" s="16"/>
      <c r="H101" s="11"/>
      <c r="O101" s="20"/>
      <c r="P101" s="20"/>
      <c r="Q101" s="20"/>
      <c r="R101" s="11"/>
      <c r="S101" s="11"/>
      <c r="T101" s="11"/>
    </row>
    <row r="102" spans="1:20" ht="16.5" customHeight="1">
      <c r="A102" s="337">
        <v>22</v>
      </c>
      <c r="B102" s="1406" t="s">
        <v>802</v>
      </c>
      <c r="C102" s="1406"/>
      <c r="D102" s="1406"/>
      <c r="E102" s="1406"/>
      <c r="F102" s="1406"/>
      <c r="G102" s="16"/>
      <c r="H102" s="42"/>
      <c r="N102" s="20"/>
    </row>
    <row r="103" spans="1:20" ht="27.75" customHeight="1">
      <c r="A103" s="28">
        <v>22.2</v>
      </c>
      <c r="B103" s="6" t="s">
        <v>952</v>
      </c>
      <c r="C103" s="28" t="s">
        <v>26</v>
      </c>
      <c r="D103" s="40">
        <f>+(D11*0.07)+(D12*0.15*0.15)+(D13*0.2)+(D14*0.2)+(D16*5%)+(D17*5%)</f>
        <v>55.666000000000011</v>
      </c>
      <c r="E103" s="66">
        <f>+APUS!O1884</f>
        <v>0</v>
      </c>
      <c r="F103" s="24">
        <f t="shared" ref="F103" si="6">D103*E103</f>
        <v>0</v>
      </c>
      <c r="G103" s="16"/>
      <c r="H103" s="42"/>
      <c r="N103" s="20"/>
    </row>
    <row r="104" spans="1:20" ht="16.5" customHeight="1">
      <c r="A104" s="337">
        <v>23</v>
      </c>
      <c r="B104" s="1406" t="s">
        <v>954</v>
      </c>
      <c r="C104" s="1406"/>
      <c r="D104" s="1406"/>
      <c r="E104" s="1406"/>
      <c r="F104" s="1406"/>
      <c r="G104" s="16"/>
      <c r="H104" s="42"/>
      <c r="N104" s="20"/>
    </row>
    <row r="105" spans="1:20" ht="27.75" customHeight="1">
      <c r="A105" s="28">
        <v>23.1</v>
      </c>
      <c r="B105" s="6" t="s">
        <v>955</v>
      </c>
      <c r="C105" s="28" t="s">
        <v>893</v>
      </c>
      <c r="D105" s="40">
        <v>1</v>
      </c>
      <c r="E105" s="66">
        <f>APUS!O1891</f>
        <v>0</v>
      </c>
      <c r="F105" s="24">
        <f t="shared" ref="F105" si="7">D105*E105</f>
        <v>0</v>
      </c>
      <c r="G105" s="16"/>
      <c r="H105" s="42"/>
      <c r="N105" s="20"/>
    </row>
    <row r="106" spans="1:20" s="12" customFormat="1">
      <c r="A106" s="45"/>
      <c r="B106" s="1454" t="s">
        <v>132</v>
      </c>
      <c r="C106" s="1455"/>
      <c r="D106" s="1455"/>
      <c r="E106" s="1456"/>
      <c r="F106" s="314" t="e">
        <f>SUM(F6:F105)</f>
        <v>#REF!</v>
      </c>
      <c r="G106" s="16"/>
      <c r="H106" s="11"/>
      <c r="O106" s="20"/>
      <c r="P106" s="20"/>
      <c r="Q106" s="20"/>
      <c r="R106" s="11"/>
      <c r="S106" s="11"/>
      <c r="T106" s="11"/>
    </row>
    <row r="107" spans="1:20" s="12" customFormat="1">
      <c r="A107" s="2"/>
      <c r="B107" s="1402" t="s">
        <v>180</v>
      </c>
      <c r="C107" s="1402"/>
      <c r="D107" s="1402"/>
      <c r="E107" s="43">
        <v>0.27500000000000002</v>
      </c>
      <c r="F107" s="311" t="e">
        <f>F106*E107</f>
        <v>#REF!</v>
      </c>
      <c r="G107" s="16"/>
      <c r="H107" s="11"/>
      <c r="O107" s="20"/>
      <c r="P107" s="20"/>
      <c r="Q107" s="20"/>
      <c r="R107" s="11"/>
      <c r="S107" s="11"/>
      <c r="T107" s="11"/>
    </row>
    <row r="108" spans="1:20" s="12" customFormat="1" ht="21.75" customHeight="1">
      <c r="A108" s="2"/>
      <c r="B108" s="1402" t="s">
        <v>87</v>
      </c>
      <c r="C108" s="1402"/>
      <c r="D108" s="1402"/>
      <c r="E108" s="44">
        <v>0.05</v>
      </c>
      <c r="F108" s="311" t="e">
        <f>F106*E108</f>
        <v>#REF!</v>
      </c>
      <c r="G108" s="16"/>
      <c r="H108" s="11"/>
      <c r="O108" s="20"/>
      <c r="P108" s="20"/>
      <c r="Q108" s="20"/>
      <c r="R108" s="11"/>
      <c r="S108" s="11"/>
      <c r="T108" s="11"/>
    </row>
    <row r="109" spans="1:20" s="12" customFormat="1" ht="21.75" customHeight="1">
      <c r="A109" s="315"/>
      <c r="B109" s="1457" t="s">
        <v>108</v>
      </c>
      <c r="C109" s="1458"/>
      <c r="D109" s="1458"/>
      <c r="E109" s="1459"/>
      <c r="F109" s="316" t="e">
        <f>SUM(F106:F108)</f>
        <v>#REF!</v>
      </c>
      <c r="G109" s="16"/>
      <c r="H109" s="11"/>
      <c r="O109" s="20"/>
      <c r="P109" s="20"/>
      <c r="Q109" s="20"/>
      <c r="R109" s="11"/>
      <c r="S109" s="11"/>
      <c r="T109" s="11"/>
    </row>
    <row r="110" spans="1:20" s="12" customFormat="1" ht="21.75" customHeight="1">
      <c r="A110" s="11"/>
      <c r="B110" s="11"/>
      <c r="C110" s="11"/>
      <c r="D110" s="11"/>
      <c r="E110" s="19"/>
      <c r="F110" s="20"/>
      <c r="G110" s="16"/>
      <c r="H110" s="11"/>
      <c r="O110" s="20"/>
      <c r="P110" s="20"/>
      <c r="Q110" s="20"/>
      <c r="R110" s="11"/>
      <c r="S110" s="11"/>
      <c r="T110" s="11"/>
    </row>
    <row r="111" spans="1:20" s="12" customFormat="1" ht="21.75" customHeight="1">
      <c r="A111" s="1453" t="s">
        <v>107</v>
      </c>
      <c r="B111" s="1453"/>
      <c r="C111" s="1453"/>
      <c r="D111" s="1453"/>
      <c r="E111" s="317">
        <v>0.08</v>
      </c>
      <c r="F111" s="316" t="e">
        <f>F109*E111</f>
        <v>#REF!</v>
      </c>
      <c r="G111" s="11"/>
      <c r="H111" s="11"/>
      <c r="O111" s="20"/>
      <c r="P111" s="20"/>
      <c r="Q111" s="20"/>
      <c r="R111" s="11"/>
      <c r="S111" s="11"/>
      <c r="T111" s="11"/>
    </row>
    <row r="112" spans="1:20" s="12" customFormat="1" ht="15.75" customHeight="1">
      <c r="A112" s="11"/>
      <c r="B112" s="11"/>
      <c r="C112" s="11"/>
      <c r="D112" s="11"/>
      <c r="E112" s="19"/>
      <c r="F112" s="20"/>
      <c r="G112" s="11"/>
      <c r="H112" s="11"/>
      <c r="O112" s="20"/>
      <c r="P112" s="20"/>
      <c r="Q112" s="20"/>
      <c r="R112" s="11"/>
      <c r="S112" s="11"/>
      <c r="T112" s="11"/>
    </row>
    <row r="113" spans="1:20" s="12" customFormat="1" ht="17.5" customHeight="1">
      <c r="A113" s="1453" t="s">
        <v>109</v>
      </c>
      <c r="B113" s="1453"/>
      <c r="C113" s="1453"/>
      <c r="D113" s="1453"/>
      <c r="E113" s="1453"/>
      <c r="F113" s="316" t="e">
        <f>F109+F111</f>
        <v>#REF!</v>
      </c>
      <c r="G113" s="11"/>
      <c r="H113" s="11"/>
      <c r="I113" s="444">
        <v>1179793246.6565585</v>
      </c>
      <c r="O113" s="20"/>
      <c r="P113" s="20"/>
      <c r="Q113" s="20"/>
      <c r="R113" s="11"/>
      <c r="S113" s="11"/>
      <c r="T113" s="11"/>
    </row>
    <row r="114" spans="1:20" ht="14.25" customHeight="1">
      <c r="I114" s="232" t="e">
        <f>I113-F113</f>
        <v>#REF!</v>
      </c>
    </row>
    <row r="115" spans="1:20" ht="17.5" customHeight="1"/>
    <row r="117" spans="1:20" ht="14.5">
      <c r="A117" s="21" t="s">
        <v>112</v>
      </c>
      <c r="B117" s="21" t="s">
        <v>701</v>
      </c>
      <c r="C117" s="11" t="s">
        <v>908</v>
      </c>
      <c r="D117" s="1451" t="s">
        <v>922</v>
      </c>
      <c r="E117" s="1450"/>
      <c r="F117" s="1450"/>
    </row>
    <row r="118" spans="1:20" ht="14.5">
      <c r="B118" s="21" t="s">
        <v>702</v>
      </c>
      <c r="D118" s="1450" t="s">
        <v>923</v>
      </c>
      <c r="E118" s="1450"/>
      <c r="F118" s="1450"/>
    </row>
    <row r="119" spans="1:20" ht="14.5">
      <c r="B119" s="21" t="s">
        <v>638</v>
      </c>
      <c r="D119" s="454" t="s">
        <v>924</v>
      </c>
    </row>
    <row r="128" spans="1:20">
      <c r="I128" s="318"/>
    </row>
    <row r="129" spans="9:9">
      <c r="I129" s="318"/>
    </row>
    <row r="130" spans="9:9">
      <c r="I130" s="319"/>
    </row>
  </sheetData>
  <mergeCells count="42">
    <mergeCell ref="A1:F2"/>
    <mergeCell ref="I1:M1"/>
    <mergeCell ref="I2:L2"/>
    <mergeCell ref="M2:O2"/>
    <mergeCell ref="P2:P3"/>
    <mergeCell ref="A3:F4"/>
    <mergeCell ref="B25:F25"/>
    <mergeCell ref="B36:F36"/>
    <mergeCell ref="B43:F43"/>
    <mergeCell ref="B6:F6"/>
    <mergeCell ref="I6:M6"/>
    <mergeCell ref="B10:F10"/>
    <mergeCell ref="I11:K11"/>
    <mergeCell ref="I12:K12"/>
    <mergeCell ref="I13:K13"/>
    <mergeCell ref="B15:F15"/>
    <mergeCell ref="I15:K15"/>
    <mergeCell ref="I16:K16"/>
    <mergeCell ref="B18:F18"/>
    <mergeCell ref="I18:K18"/>
    <mergeCell ref="B45:F45"/>
    <mergeCell ref="B47:F47"/>
    <mergeCell ref="B49:F49"/>
    <mergeCell ref="A113:E113"/>
    <mergeCell ref="B100:F100"/>
    <mergeCell ref="B106:E106"/>
    <mergeCell ref="B107:D107"/>
    <mergeCell ref="B108:D108"/>
    <mergeCell ref="B109:E109"/>
    <mergeCell ref="A111:D111"/>
    <mergeCell ref="B87:F87"/>
    <mergeCell ref="B89:F89"/>
    <mergeCell ref="B92:F92"/>
    <mergeCell ref="B94:F94"/>
    <mergeCell ref="B104:F104"/>
    <mergeCell ref="D117:F117"/>
    <mergeCell ref="D118:F118"/>
    <mergeCell ref="B98:F98"/>
    <mergeCell ref="B52:F52"/>
    <mergeCell ref="B67:F67"/>
    <mergeCell ref="B72:F72"/>
    <mergeCell ref="B102:F102"/>
  </mergeCells>
  <phoneticPr fontId="6" type="noConversion"/>
  <pageMargins left="0.70866141732283472" right="0.70866141732283472" top="1.3130314960629921" bottom="0.74803149606299213" header="0.31496062992125984" footer="0.31496062992125984"/>
  <pageSetup paperSize="9" scale="6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3"/>
  <sheetViews>
    <sheetView topLeftCell="A22" zoomScaleNormal="100" zoomScaleSheetLayoutView="100" workbookViewId="0">
      <selection activeCell="B29" sqref="B29"/>
    </sheetView>
  </sheetViews>
  <sheetFormatPr baseColWidth="10" defaultColWidth="8.81640625" defaultRowHeight="14.5"/>
  <cols>
    <col min="1" max="1" width="11" bestFit="1" customWidth="1"/>
    <col min="2" max="2" width="54" customWidth="1"/>
    <col min="3" max="3" width="7.26953125" bestFit="1" customWidth="1"/>
    <col min="4" max="4" width="14.81640625" customWidth="1"/>
    <col min="5" max="5" width="8" bestFit="1" customWidth="1"/>
    <col min="6" max="6" width="20.54296875" customWidth="1"/>
    <col min="7" max="7" width="10" bestFit="1" customWidth="1"/>
    <col min="8" max="8" width="15.54296875" bestFit="1" customWidth="1"/>
  </cols>
  <sheetData>
    <row r="1" spans="1:8">
      <c r="A1" s="1413" t="s">
        <v>0</v>
      </c>
      <c r="B1" s="1413"/>
      <c r="C1" s="1413"/>
      <c r="D1" s="1413"/>
      <c r="E1" s="1413"/>
      <c r="F1" s="1413"/>
    </row>
    <row r="2" spans="1:8" ht="15.65" customHeight="1">
      <c r="A2" s="1413"/>
      <c r="B2" s="1413"/>
      <c r="C2" s="1413"/>
      <c r="D2" s="1413"/>
      <c r="E2" s="1413"/>
      <c r="F2" s="1413"/>
    </row>
    <row r="3" spans="1:8" ht="30" customHeight="1">
      <c r="A3" s="1414" t="s">
        <v>800</v>
      </c>
      <c r="B3" s="1414"/>
      <c r="C3" s="1414"/>
      <c r="D3" s="1414"/>
      <c r="E3" s="1414"/>
      <c r="F3" s="1414"/>
    </row>
    <row r="4" spans="1:8">
      <c r="A4" s="1414"/>
      <c r="B4" s="1414"/>
      <c r="C4" s="1414"/>
      <c r="D4" s="1414"/>
      <c r="E4" s="1414"/>
      <c r="F4" s="1414"/>
    </row>
    <row r="5" spans="1:8" ht="28.5" customHeight="1">
      <c r="A5" s="22" t="s">
        <v>1</v>
      </c>
      <c r="B5" s="22" t="s">
        <v>2</v>
      </c>
      <c r="C5" s="22" t="s">
        <v>3</v>
      </c>
      <c r="D5" s="1" t="s">
        <v>105</v>
      </c>
      <c r="E5" s="1" t="s">
        <v>810</v>
      </c>
      <c r="F5" s="23" t="s">
        <v>104</v>
      </c>
    </row>
    <row r="6" spans="1:8">
      <c r="A6" s="347" t="s">
        <v>801</v>
      </c>
      <c r="B6" s="1406" t="s">
        <v>5</v>
      </c>
      <c r="C6" s="1406"/>
      <c r="D6" s="1406"/>
      <c r="E6" s="1406"/>
      <c r="F6" s="1406"/>
      <c r="G6" s="329"/>
    </row>
    <row r="7" spans="1:8">
      <c r="A7" s="348">
        <v>1.6</v>
      </c>
      <c r="B7" s="25" t="str">
        <f>[269]APU´s!C5</f>
        <v>Localización y replanteo</v>
      </c>
      <c r="C7" s="330" t="s">
        <v>8</v>
      </c>
      <c r="D7" s="331">
        <f>APUS!O84</f>
        <v>1279</v>
      </c>
      <c r="E7" s="332">
        <v>265</v>
      </c>
      <c r="F7" s="331">
        <f>D7*E7</f>
        <v>338935</v>
      </c>
      <c r="G7" s="329"/>
    </row>
    <row r="8" spans="1:8" ht="40.5" customHeight="1">
      <c r="A8" s="348">
        <v>1.7</v>
      </c>
      <c r="B8" s="25" t="str">
        <f>[269]APU´s!C14</f>
        <v>Valla de identificación de obra área menor a 4 M2, colocada en guaduas, incluye mantenimiento durante la construcción</v>
      </c>
      <c r="C8" s="330" t="str">
        <f>[269]APU´s!D14</f>
        <v>M2</v>
      </c>
      <c r="D8" s="331">
        <f>APUS!O93</f>
        <v>134318</v>
      </c>
      <c r="E8" s="332">
        <v>4</v>
      </c>
      <c r="F8" s="331">
        <f>D8*E8</f>
        <v>537272</v>
      </c>
      <c r="G8" s="329"/>
    </row>
    <row r="9" spans="1:8" ht="25">
      <c r="A9" s="348">
        <v>1.8</v>
      </c>
      <c r="B9" s="25" t="str">
        <f>[269]APU´s!C20</f>
        <v>Cerramiento con cinta de señalización, incluye señalizador tubular, dos cintas</v>
      </c>
      <c r="C9" s="333" t="str">
        <f>[269]APU´s!D20</f>
        <v>M</v>
      </c>
      <c r="D9" s="331">
        <f>APUS!O99</f>
        <v>2024</v>
      </c>
      <c r="E9" s="332">
        <v>520</v>
      </c>
      <c r="F9" s="331">
        <f>D9*E9</f>
        <v>1052480</v>
      </c>
      <c r="G9" s="329"/>
    </row>
    <row r="10" spans="1:8">
      <c r="A10" s="337">
        <v>3</v>
      </c>
      <c r="B10" s="1406" t="s">
        <v>24</v>
      </c>
      <c r="C10" s="1406"/>
      <c r="D10" s="1406"/>
      <c r="E10" s="1406"/>
      <c r="F10" s="1406"/>
      <c r="G10" s="329"/>
    </row>
    <row r="11" spans="1:8" ht="24.75" customHeight="1">
      <c r="A11" s="335">
        <v>3.1</v>
      </c>
      <c r="B11" s="25" t="str">
        <f>[269]APU´s!C26</f>
        <v>Excavación en material común seco de 0 - 2 m manual</v>
      </c>
      <c r="C11" s="333" t="str">
        <f>[269]APU´s!D26</f>
        <v>M3</v>
      </c>
      <c r="D11" s="331">
        <f>APUS!O271</f>
        <v>30216</v>
      </c>
      <c r="E11" s="332">
        <v>365</v>
      </c>
      <c r="F11" s="331">
        <f t="shared" ref="F11:F29" si="0">D11*E11</f>
        <v>11028840</v>
      </c>
      <c r="G11" s="329"/>
      <c r="H11" s="334"/>
    </row>
    <row r="12" spans="1:8">
      <c r="A12" s="337">
        <v>4</v>
      </c>
      <c r="B12" s="1406" t="s">
        <v>27</v>
      </c>
      <c r="C12" s="1406"/>
      <c r="D12" s="1406"/>
      <c r="E12" s="1406"/>
      <c r="F12" s="1406"/>
      <c r="G12" s="329"/>
    </row>
    <row r="13" spans="1:8">
      <c r="A13" s="335">
        <v>4.0999999999999996</v>
      </c>
      <c r="B13" s="336" t="str">
        <f>[269]APU´s!C31</f>
        <v>Lleno compactado con material del sitio manual</v>
      </c>
      <c r="C13" s="333" t="str">
        <f>[269]APU´s!D31</f>
        <v>M3</v>
      </c>
      <c r="D13" s="331">
        <f>APUS!O429</f>
        <v>24599</v>
      </c>
      <c r="E13" s="332">
        <v>330</v>
      </c>
      <c r="F13" s="331">
        <f t="shared" si="0"/>
        <v>8117670</v>
      </c>
      <c r="G13" s="329"/>
    </row>
    <row r="14" spans="1:8" ht="25">
      <c r="A14" s="335">
        <v>4.5</v>
      </c>
      <c r="B14" s="342" t="str">
        <f>[269]APU´s!C114</f>
        <v>Transporte material (corte, sub-base, base, afirmado, pétreos, arenas, etc.)</v>
      </c>
      <c r="C14" s="330" t="str">
        <f>[269]APU´s!D114</f>
        <v>M3-Km</v>
      </c>
      <c r="D14" s="341">
        <f>APUS!O535</f>
        <v>1833</v>
      </c>
      <c r="E14" s="343">
        <v>2350</v>
      </c>
      <c r="F14" s="331">
        <f>D14*E14</f>
        <v>4307550</v>
      </c>
    </row>
    <row r="15" spans="1:8" ht="26.25" customHeight="1">
      <c r="A15" s="335">
        <v>4.5999999999999996</v>
      </c>
      <c r="B15" s="25" t="str">
        <f>+'10.CALLE 12 ENTRE 12 Y 13'!B22</f>
        <v>Lleno con arena para tubería (brecha de 0,60 m de ancho e = 0,1
m)</v>
      </c>
      <c r="C15" s="333" t="s">
        <v>13</v>
      </c>
      <c r="D15" s="331">
        <f>APUS!O538</f>
        <v>9442</v>
      </c>
      <c r="E15" s="332">
        <v>210</v>
      </c>
      <c r="F15" s="331">
        <f t="shared" si="0"/>
        <v>1982820</v>
      </c>
      <c r="G15" s="329"/>
    </row>
    <row r="16" spans="1:8">
      <c r="A16" s="337">
        <v>5</v>
      </c>
      <c r="B16" s="1407" t="s">
        <v>38</v>
      </c>
      <c r="C16" s="1407"/>
      <c r="D16" s="1407"/>
      <c r="E16" s="1407"/>
      <c r="F16" s="1407"/>
      <c r="G16" s="329"/>
    </row>
    <row r="17" spans="1:8" ht="28.5" customHeight="1">
      <c r="A17" s="335">
        <v>5.5</v>
      </c>
      <c r="B17" s="338" t="str">
        <f>[269]APU´s!C64</f>
        <v>Cuerpo para cámara de inspección d = 1,20 m, en concreto de 20,7 Mpa, no incluye refuerzo</v>
      </c>
      <c r="C17" s="333" t="str">
        <f>[269]APU´s!D64</f>
        <v>M</v>
      </c>
      <c r="D17" s="339">
        <f>APUS!O689</f>
        <v>521456</v>
      </c>
      <c r="E17" s="332">
        <v>8</v>
      </c>
      <c r="F17" s="331">
        <f>D17*E17</f>
        <v>4171648</v>
      </c>
      <c r="G17" s="329"/>
    </row>
    <row r="18" spans="1:8" ht="28.5" customHeight="1">
      <c r="A18" s="335">
        <v>5.4</v>
      </c>
      <c r="B18" s="338" t="str">
        <f>[269]APU´s!C71</f>
        <v>Base y cañuela para cámara de inspección d = 1,20 m en concreto de 20,7 Mpa</v>
      </c>
      <c r="C18" s="333" t="str">
        <f>[269]APU´s!D71</f>
        <v>Un</v>
      </c>
      <c r="D18" s="339">
        <f>APUS!O608</f>
        <v>427551</v>
      </c>
      <c r="E18" s="332">
        <v>4</v>
      </c>
      <c r="F18" s="331">
        <f>D18*E18</f>
        <v>1710204</v>
      </c>
      <c r="G18" s="329"/>
    </row>
    <row r="19" spans="1:8" ht="27" customHeight="1">
      <c r="A19" s="335">
        <v>5.8</v>
      </c>
      <c r="B19" s="340" t="str">
        <f>+'10.CALLE 12 ENTRE 12 Y 13'!B29</f>
        <v>Tapa de seguridad en hierro dúctil EN124 Clase D400, tráfico vehicular pesado d=0.60 m</v>
      </c>
      <c r="C19" s="330" t="str">
        <f>[269]APU´s!D79</f>
        <v>Un</v>
      </c>
      <c r="D19" s="341">
        <f>APUS!O737</f>
        <v>1513995</v>
      </c>
      <c r="E19" s="332">
        <v>4</v>
      </c>
      <c r="F19" s="331">
        <f>D19*E19</f>
        <v>6055980</v>
      </c>
      <c r="G19" s="329"/>
    </row>
    <row r="20" spans="1:8" ht="25">
      <c r="A20" s="76">
        <v>5.1100000000000003</v>
      </c>
      <c r="B20" s="25" t="str">
        <f>[269]APU´s!C43</f>
        <v>Tubería PVC de alcantarillado de pared estructural d =  10", exterior corrugado</v>
      </c>
      <c r="C20" s="333" t="str">
        <f>[269]APU´s!D43</f>
        <v>M</v>
      </c>
      <c r="D20" s="331" t="e">
        <f>APUS!#REF!</f>
        <v>#REF!</v>
      </c>
      <c r="E20" s="332">
        <v>91</v>
      </c>
      <c r="F20" s="331" t="e">
        <f>D20*E20</f>
        <v>#REF!</v>
      </c>
      <c r="G20" s="329"/>
      <c r="H20" s="334"/>
    </row>
    <row r="21" spans="1:8" ht="30.75" customHeight="1">
      <c r="A21" s="76">
        <v>5.0999999999999996</v>
      </c>
      <c r="B21" s="25" t="str">
        <f>[269]APU´s!C49</f>
        <v>Tubería PVC de alcantarillado de pared estructural d =  8", exterior corrugado</v>
      </c>
      <c r="C21" s="333" t="str">
        <f>[269]APU´s!D49</f>
        <v>M</v>
      </c>
      <c r="D21" s="331" t="e">
        <f>APUS!#REF!</f>
        <v>#REF!</v>
      </c>
      <c r="E21" s="332">
        <v>90</v>
      </c>
      <c r="F21" s="331" t="e">
        <f>D21*E21</f>
        <v>#REF!</v>
      </c>
      <c r="G21" s="329"/>
      <c r="H21" s="334"/>
    </row>
    <row r="22" spans="1:8">
      <c r="A22" s="337">
        <v>6</v>
      </c>
      <c r="B22" s="1406" t="s">
        <v>56</v>
      </c>
      <c r="C22" s="1406"/>
      <c r="D22" s="1406"/>
      <c r="E22" s="1406"/>
      <c r="F22" s="1406"/>
      <c r="G22" s="329"/>
    </row>
    <row r="23" spans="1:8" ht="25">
      <c r="A23" s="335">
        <v>6.3</v>
      </c>
      <c r="B23" s="340" t="s">
        <v>656</v>
      </c>
      <c r="C23" s="330" t="str">
        <f>[269]APU´s!D88</f>
        <v>Un</v>
      </c>
      <c r="D23" s="341">
        <f>APUS!O1131</f>
        <v>0</v>
      </c>
      <c r="E23" s="332">
        <v>12</v>
      </c>
      <c r="F23" s="331">
        <f t="shared" si="0"/>
        <v>0</v>
      </c>
      <c r="G23" s="329"/>
    </row>
    <row r="24" spans="1:8">
      <c r="A24" s="337">
        <v>7</v>
      </c>
      <c r="B24" s="1406" t="s">
        <v>60</v>
      </c>
      <c r="C24" s="1406"/>
      <c r="D24" s="1406"/>
      <c r="E24" s="1406"/>
      <c r="F24" s="1406"/>
    </row>
    <row r="25" spans="1:8">
      <c r="A25" s="335">
        <f>[269]APU´s!A101</f>
        <v>7.1</v>
      </c>
      <c r="B25" s="342" t="str">
        <f>[269]APU´s!C101</f>
        <v>Acero Fy = 60.000 PSI d &gt; 1/4"</v>
      </c>
      <c r="C25" s="330" t="str">
        <f>[269]APU´s!D101</f>
        <v>Kg</v>
      </c>
      <c r="D25" s="341">
        <f>APUS!O1200</f>
        <v>1</v>
      </c>
      <c r="E25" s="332">
        <v>400</v>
      </c>
      <c r="F25" s="331">
        <f>D25*E25</f>
        <v>400</v>
      </c>
    </row>
    <row r="26" spans="1:8">
      <c r="A26" s="337">
        <v>8</v>
      </c>
      <c r="B26" s="1407" t="s">
        <v>882</v>
      </c>
      <c r="C26" s="1407"/>
      <c r="D26" s="1407"/>
      <c r="E26" s="1407"/>
      <c r="F26" s="1407"/>
      <c r="G26" s="329"/>
    </row>
    <row r="27" spans="1:8">
      <c r="A27" s="335">
        <v>8.6</v>
      </c>
      <c r="B27" s="340" t="str">
        <f>[269]APU´s!C55</f>
        <v>Tubería PVC presión de 2" RDE 21</v>
      </c>
      <c r="C27" s="330" t="str">
        <f>[269]APU´s!D55</f>
        <v>M</v>
      </c>
      <c r="D27" s="341">
        <f>APUS!O1248</f>
        <v>2073</v>
      </c>
      <c r="E27" s="332">
        <v>175</v>
      </c>
      <c r="F27" s="331">
        <f>D27*E27</f>
        <v>362775</v>
      </c>
      <c r="G27" s="329"/>
    </row>
    <row r="28" spans="1:8">
      <c r="A28" s="337">
        <v>22</v>
      </c>
      <c r="B28" s="1406" t="s">
        <v>802</v>
      </c>
      <c r="C28" s="1406"/>
      <c r="D28" s="1406"/>
      <c r="E28" s="1406"/>
      <c r="F28" s="1406"/>
    </row>
    <row r="29" spans="1:8" ht="30" customHeight="1">
      <c r="A29" s="335">
        <v>22.1</v>
      </c>
      <c r="B29" s="342" t="s">
        <v>951</v>
      </c>
      <c r="C29" s="330" t="str">
        <f>[269]APU´s!D108</f>
        <v>M3</v>
      </c>
      <c r="D29" s="341">
        <f>APUS!O1878</f>
        <v>0</v>
      </c>
      <c r="E29" s="332">
        <v>105</v>
      </c>
      <c r="F29" s="331">
        <f t="shared" si="0"/>
        <v>0</v>
      </c>
    </row>
    <row r="30" spans="1:8">
      <c r="A30" s="45"/>
      <c r="B30" s="1467" t="s">
        <v>132</v>
      </c>
      <c r="C30" s="1467"/>
      <c r="D30" s="1467"/>
      <c r="E30" s="1467"/>
      <c r="F30" s="349" t="e">
        <f>SUM(F7:F29)</f>
        <v>#REF!</v>
      </c>
    </row>
    <row r="31" spans="1:8" ht="15" customHeight="1">
      <c r="A31" s="344"/>
      <c r="B31" s="1466" t="s">
        <v>180</v>
      </c>
      <c r="C31" s="1466"/>
      <c r="D31" s="1466"/>
      <c r="E31" s="345">
        <v>0.27500000000000002</v>
      </c>
      <c r="F31" s="346" t="e">
        <f>F30*E31</f>
        <v>#REF!</v>
      </c>
    </row>
    <row r="32" spans="1:8">
      <c r="A32" s="2"/>
      <c r="B32" s="1402" t="s">
        <v>87</v>
      </c>
      <c r="C32" s="1402"/>
      <c r="D32" s="1402"/>
      <c r="E32" s="44">
        <v>0.05</v>
      </c>
      <c r="F32" s="311" t="e">
        <f>F30*E32</f>
        <v>#REF!</v>
      </c>
    </row>
    <row r="33" spans="1:8">
      <c r="A33" s="315"/>
      <c r="B33" s="1457" t="s">
        <v>108</v>
      </c>
      <c r="C33" s="1458"/>
      <c r="D33" s="1458"/>
      <c r="E33" s="1459"/>
      <c r="F33" s="316" t="e">
        <f>SUM(F30:F32)</f>
        <v>#REF!</v>
      </c>
    </row>
    <row r="34" spans="1:8">
      <c r="A34" s="11"/>
      <c r="B34" s="11"/>
      <c r="C34" s="11"/>
      <c r="D34" s="11"/>
      <c r="E34" s="19"/>
      <c r="F34" s="20"/>
    </row>
    <row r="35" spans="1:8">
      <c r="A35" s="1453" t="s">
        <v>107</v>
      </c>
      <c r="B35" s="1453"/>
      <c r="C35" s="1453"/>
      <c r="D35" s="1453"/>
      <c r="E35" s="317">
        <v>0.08</v>
      </c>
      <c r="F35" s="316" t="e">
        <f>F33*E35</f>
        <v>#REF!</v>
      </c>
    </row>
    <row r="36" spans="1:8">
      <c r="A36" s="11"/>
      <c r="B36" s="11"/>
      <c r="C36" s="11"/>
      <c r="D36" s="11"/>
      <c r="E36" s="19"/>
      <c r="F36" s="20"/>
    </row>
    <row r="37" spans="1:8">
      <c r="A37" s="1453" t="s">
        <v>109</v>
      </c>
      <c r="B37" s="1453"/>
      <c r="C37" s="1453"/>
      <c r="D37" s="1453"/>
      <c r="E37" s="1453"/>
      <c r="F37" s="316" t="e">
        <f>F33+F35</f>
        <v>#REF!</v>
      </c>
      <c r="H37" s="329"/>
    </row>
    <row r="38" spans="1:8">
      <c r="A38" s="11"/>
      <c r="B38" s="11"/>
      <c r="C38" s="11"/>
      <c r="D38" s="11"/>
      <c r="E38" s="19"/>
      <c r="F38" s="20"/>
      <c r="H38" s="232"/>
    </row>
    <row r="39" spans="1:8">
      <c r="A39" s="11"/>
      <c r="B39" s="11"/>
      <c r="C39" s="11"/>
      <c r="D39" s="11"/>
      <c r="E39" s="19"/>
      <c r="F39" s="20"/>
    </row>
    <row r="40" spans="1:8">
      <c r="A40" s="11"/>
      <c r="B40" s="11"/>
      <c r="C40" s="11"/>
      <c r="D40" s="11"/>
      <c r="E40" s="19"/>
      <c r="F40" s="20"/>
    </row>
    <row r="41" spans="1:8">
      <c r="A41" s="21" t="s">
        <v>112</v>
      </c>
      <c r="B41" s="21" t="s">
        <v>639</v>
      </c>
      <c r="C41" s="11" t="s">
        <v>908</v>
      </c>
      <c r="D41" s="1451" t="s">
        <v>922</v>
      </c>
      <c r="E41" s="1450"/>
      <c r="F41" s="1450"/>
    </row>
    <row r="42" spans="1:8">
      <c r="A42" s="11"/>
      <c r="B42" s="21" t="s">
        <v>640</v>
      </c>
      <c r="C42" s="11"/>
      <c r="D42" s="1450" t="s">
        <v>923</v>
      </c>
      <c r="E42" s="1450"/>
      <c r="F42" s="1450"/>
    </row>
    <row r="43" spans="1:8">
      <c r="A43" s="11"/>
      <c r="B43" s="11" t="s">
        <v>638</v>
      </c>
      <c r="C43" s="11"/>
      <c r="D43" s="454" t="s">
        <v>924</v>
      </c>
      <c r="E43" s="19"/>
      <c r="F43" s="20"/>
    </row>
  </sheetData>
  <mergeCells count="18">
    <mergeCell ref="B30:E30"/>
    <mergeCell ref="A1:F2"/>
    <mergeCell ref="A3:F4"/>
    <mergeCell ref="B6:F6"/>
    <mergeCell ref="B10:F10"/>
    <mergeCell ref="B12:F12"/>
    <mergeCell ref="B16:F16"/>
    <mergeCell ref="B22:F22"/>
    <mergeCell ref="B26:F26"/>
    <mergeCell ref="B24:F24"/>
    <mergeCell ref="B28:F28"/>
    <mergeCell ref="D41:F41"/>
    <mergeCell ref="D42:F42"/>
    <mergeCell ref="B31:D31"/>
    <mergeCell ref="B32:D32"/>
    <mergeCell ref="B33:E33"/>
    <mergeCell ref="A35:D35"/>
    <mergeCell ref="A37:E37"/>
  </mergeCells>
  <pageMargins left="0.7" right="0.7" top="0.75" bottom="0.75" header="0.3" footer="0.3"/>
  <pageSetup paperSize="9" scale="74" orientation="portrait" r:id="rId1"/>
  <drawing r:id="rId2"/>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
    <outlinePr summaryBelow="0" summaryRight="0"/>
  </sheetPr>
  <dimension ref="A1:AN1918"/>
  <sheetViews>
    <sheetView tabSelected="1" topLeftCell="J1280" zoomScale="90" zoomScaleNormal="90" workbookViewId="0">
      <selection activeCell="S1290" sqref="S1290"/>
    </sheetView>
  </sheetViews>
  <sheetFormatPr baseColWidth="10" defaultRowHeight="14.5" outlineLevelCol="1"/>
  <cols>
    <col min="1" max="1" width="7.54296875" hidden="1" customWidth="1" outlineLevel="1" collapsed="1"/>
    <col min="2" max="2" width="11.453125" style="211" hidden="1" customWidth="1" outlineLevel="1"/>
    <col min="3" max="3" width="40.7265625" hidden="1" customWidth="1" outlineLevel="1"/>
    <col min="4" max="4" width="4.81640625" hidden="1" customWidth="1" outlineLevel="1"/>
    <col min="5" max="5" width="8.81640625" hidden="1" customWidth="1" outlineLevel="1"/>
    <col min="6" max="6" width="12.81640625" hidden="1" customWidth="1" outlineLevel="1"/>
    <col min="7" max="7" width="11.453125" hidden="1" customWidth="1" outlineLevel="1"/>
    <col min="8" max="8" width="13.1796875" hidden="1" customWidth="1" outlineLevel="1"/>
    <col min="9" max="9" width="0" hidden="1" customWidth="1"/>
    <col min="10" max="10" width="11.7265625" customWidth="1" outlineLevel="1"/>
    <col min="11" max="11" width="14.26953125" customWidth="1" outlineLevel="1"/>
    <col min="12" max="12" width="57.26953125" customWidth="1" outlineLevel="1"/>
    <col min="13" max="13" width="9.7265625" customWidth="1" outlineLevel="1"/>
    <col min="14" max="14" width="12" bestFit="1" customWidth="1" outlineLevel="1"/>
    <col min="15" max="15" width="15.54296875" customWidth="1" outlineLevel="1"/>
    <col min="16" max="16" width="14.1796875" bestFit="1" customWidth="1" outlineLevel="1"/>
    <col min="17" max="17" width="14" customWidth="1" outlineLevel="1"/>
    <col min="19" max="19" width="15.453125" bestFit="1" customWidth="1"/>
  </cols>
  <sheetData>
    <row r="1" spans="1:17" ht="23.25" customHeight="1">
      <c r="A1" s="1095"/>
      <c r="B1" s="1095"/>
      <c r="C1" s="1095"/>
      <c r="D1" s="1095"/>
      <c r="E1" s="1095"/>
      <c r="F1" s="1095"/>
      <c r="G1" s="1095"/>
      <c r="H1" s="1095"/>
      <c r="J1" s="1095" t="s">
        <v>1053</v>
      </c>
      <c r="K1" s="1095"/>
      <c r="L1" s="1095"/>
      <c r="M1" s="1095"/>
      <c r="N1" s="1095"/>
      <c r="O1" s="1095"/>
      <c r="P1" s="1095"/>
      <c r="Q1" s="1095"/>
    </row>
    <row r="2" spans="1:17" ht="15.5">
      <c r="A2" s="1096"/>
      <c r="B2" s="1097"/>
      <c r="C2" s="1097"/>
      <c r="D2" s="1097"/>
      <c r="E2" s="1097"/>
      <c r="F2" s="1097"/>
      <c r="G2" s="1097"/>
      <c r="H2" s="1098"/>
      <c r="J2" s="1096" t="s">
        <v>859</v>
      </c>
      <c r="K2" s="1097"/>
      <c r="L2" s="1097"/>
      <c r="M2" s="1097"/>
      <c r="N2" s="1097"/>
      <c r="O2" s="1097"/>
      <c r="P2" s="1097"/>
      <c r="Q2" s="1098"/>
    </row>
    <row r="3" spans="1:17" ht="15" thickBot="1"/>
    <row r="4" spans="1:17">
      <c r="K4" s="479" t="s">
        <v>980</v>
      </c>
      <c r="L4" s="480"/>
      <c r="M4" s="481"/>
      <c r="N4" s="482"/>
      <c r="O4" s="483"/>
      <c r="P4" s="484" t="s">
        <v>981</v>
      </c>
    </row>
    <row r="5" spans="1:17" ht="29">
      <c r="K5" s="485"/>
      <c r="L5" s="486" t="s">
        <v>182</v>
      </c>
      <c r="M5" s="487"/>
      <c r="N5" s="488"/>
      <c r="O5" s="489"/>
      <c r="P5" s="490" t="s">
        <v>13</v>
      </c>
    </row>
    <row r="6" spans="1:17">
      <c r="K6" s="485"/>
      <c r="L6" s="491"/>
      <c r="M6" s="487"/>
      <c r="N6" s="488"/>
      <c r="O6" s="489"/>
      <c r="P6" s="490"/>
    </row>
    <row r="7" spans="1:17" ht="15" thickBot="1">
      <c r="K7" s="492" t="s">
        <v>982</v>
      </c>
      <c r="L7" s="493" t="s">
        <v>6</v>
      </c>
      <c r="M7" s="494"/>
      <c r="N7" s="495"/>
      <c r="O7" s="496"/>
      <c r="P7" s="497"/>
    </row>
    <row r="8" spans="1:17" ht="15" thickBot="1">
      <c r="K8" s="487"/>
      <c r="L8" s="491"/>
      <c r="M8" s="487"/>
      <c r="N8" s="488"/>
      <c r="O8" s="489"/>
      <c r="P8" s="489"/>
    </row>
    <row r="9" spans="1:17" ht="15" thickBot="1">
      <c r="K9" s="498" t="s">
        <v>982</v>
      </c>
      <c r="L9" s="499" t="s">
        <v>980</v>
      </c>
      <c r="M9" s="500" t="s">
        <v>981</v>
      </c>
      <c r="N9" s="501" t="s">
        <v>983</v>
      </c>
      <c r="O9" s="502" t="s">
        <v>984</v>
      </c>
      <c r="P9" s="503" t="s">
        <v>985</v>
      </c>
    </row>
    <row r="10" spans="1:17" ht="15" thickBot="1">
      <c r="K10" s="487"/>
      <c r="L10" s="491"/>
      <c r="M10" s="487"/>
      <c r="N10" s="488"/>
      <c r="O10" s="489"/>
      <c r="P10" s="489"/>
    </row>
    <row r="11" spans="1:17" ht="15" thickBot="1">
      <c r="K11" s="504" t="s">
        <v>986</v>
      </c>
      <c r="L11" s="505"/>
      <c r="M11" s="506"/>
      <c r="N11" s="507"/>
      <c r="O11" s="508"/>
      <c r="P11" s="509"/>
    </row>
    <row r="12" spans="1:17">
      <c r="K12" s="510"/>
      <c r="L12" s="511"/>
      <c r="M12" s="512"/>
      <c r="N12" s="513"/>
      <c r="O12" s="514"/>
      <c r="P12" s="515"/>
    </row>
    <row r="13" spans="1:17" ht="15" thickBot="1">
      <c r="K13" s="516" t="s">
        <v>195</v>
      </c>
      <c r="L13" s="517" t="s">
        <v>196</v>
      </c>
      <c r="M13" s="518" t="s">
        <v>197</v>
      </c>
      <c r="N13" s="519">
        <v>7.1428571428570004E-3</v>
      </c>
      <c r="O13" s="520">
        <v>485577</v>
      </c>
      <c r="P13" s="521">
        <f>N13*O13</f>
        <v>3468.4071428570737</v>
      </c>
    </row>
    <row r="14" spans="1:17" ht="15" thickBot="1">
      <c r="K14" s="487"/>
      <c r="L14" s="491"/>
      <c r="M14" s="487"/>
      <c r="N14" s="488"/>
      <c r="O14" s="522" t="s">
        <v>987</v>
      </c>
      <c r="P14" s="523">
        <f>P12+P13</f>
        <v>3468.4071428570737</v>
      </c>
    </row>
    <row r="15" spans="1:17" ht="15" thickBot="1">
      <c r="K15" s="487"/>
      <c r="L15" s="491"/>
      <c r="M15" s="487"/>
      <c r="N15" s="488"/>
      <c r="O15" s="489"/>
      <c r="P15" s="489"/>
    </row>
    <row r="16" spans="1:17" ht="15" thickBot="1">
      <c r="K16" s="504" t="s">
        <v>988</v>
      </c>
      <c r="L16" s="505"/>
      <c r="M16" s="506"/>
      <c r="N16" s="507"/>
      <c r="O16" s="508"/>
      <c r="P16" s="509"/>
    </row>
    <row r="17" spans="11:16">
      <c r="K17" s="510"/>
      <c r="L17" s="511"/>
      <c r="M17" s="512"/>
      <c r="N17" s="513"/>
      <c r="O17" s="514"/>
      <c r="P17" s="515"/>
    </row>
    <row r="18" spans="11:16" ht="15" thickBot="1">
      <c r="K18" s="516" t="s">
        <v>199</v>
      </c>
      <c r="L18" s="517" t="s">
        <v>200</v>
      </c>
      <c r="M18" s="518" t="s">
        <v>197</v>
      </c>
      <c r="N18" s="519">
        <v>7.1428571428570004E-3</v>
      </c>
      <c r="O18" s="520">
        <v>124319</v>
      </c>
      <c r="P18" s="521">
        <f>N18*O18</f>
        <v>887.9928571428394</v>
      </c>
    </row>
    <row r="19" spans="11:16" ht="15" thickBot="1">
      <c r="K19" s="487"/>
      <c r="L19" s="491"/>
      <c r="M19" s="487"/>
      <c r="N19" s="488"/>
      <c r="O19" s="522" t="s">
        <v>989</v>
      </c>
      <c r="P19" s="523">
        <f>P17+P18</f>
        <v>887.9928571428394</v>
      </c>
    </row>
    <row r="20" spans="11:16" ht="15" thickBot="1">
      <c r="K20" s="487"/>
      <c r="L20" s="491"/>
      <c r="M20" s="487"/>
      <c r="N20" s="488"/>
      <c r="O20" s="489"/>
      <c r="P20" s="489"/>
    </row>
    <row r="21" spans="11:16" ht="15" thickBot="1">
      <c r="K21" s="504" t="s">
        <v>990</v>
      </c>
      <c r="L21" s="505"/>
      <c r="M21" s="506"/>
      <c r="N21" s="507"/>
      <c r="O21" s="508"/>
      <c r="P21" s="509"/>
    </row>
    <row r="22" spans="11:16">
      <c r="K22" s="510"/>
      <c r="L22" s="511"/>
      <c r="M22" s="512"/>
      <c r="N22" s="513"/>
      <c r="O22" s="514"/>
      <c r="P22" s="515"/>
    </row>
    <row r="23" spans="11:16">
      <c r="K23" s="524" t="s">
        <v>190</v>
      </c>
      <c r="L23" s="987" t="s">
        <v>191</v>
      </c>
      <c r="M23" s="526" t="s">
        <v>13</v>
      </c>
      <c r="N23" s="527">
        <v>3.3333333333333E-2</v>
      </c>
      <c r="O23" s="528">
        <v>5920</v>
      </c>
      <c r="P23" s="529">
        <f>N23*O23</f>
        <v>197.33333333333135</v>
      </c>
    </row>
    <row r="24" spans="11:16">
      <c r="K24" s="524" t="s">
        <v>187</v>
      </c>
      <c r="L24" s="987" t="s">
        <v>188</v>
      </c>
      <c r="M24" s="526" t="s">
        <v>189</v>
      </c>
      <c r="N24" s="527">
        <v>6.6666666666670002E-3</v>
      </c>
      <c r="O24" s="528">
        <v>8908</v>
      </c>
      <c r="P24" s="529">
        <f>N24*O24</f>
        <v>59.38666666666964</v>
      </c>
    </row>
    <row r="25" spans="11:16">
      <c r="K25" s="524" t="s">
        <v>192</v>
      </c>
      <c r="L25" s="525" t="s">
        <v>193</v>
      </c>
      <c r="M25" s="526" t="s">
        <v>13</v>
      </c>
      <c r="N25" s="527">
        <v>3.3333333333333E-2</v>
      </c>
      <c r="O25" s="528">
        <v>7000</v>
      </c>
      <c r="P25" s="529">
        <f>N25*O25</f>
        <v>233.33333333333101</v>
      </c>
    </row>
    <row r="26" spans="11:16" ht="15" thickBot="1">
      <c r="K26" s="516" t="s">
        <v>184</v>
      </c>
      <c r="L26" s="517" t="s">
        <v>185</v>
      </c>
      <c r="M26" s="518" t="s">
        <v>186</v>
      </c>
      <c r="N26" s="519">
        <v>0.02</v>
      </c>
      <c r="O26" s="520">
        <v>6674</v>
      </c>
      <c r="P26" s="521">
        <f>N26*O26</f>
        <v>133.47999999999999</v>
      </c>
    </row>
    <row r="27" spans="11:16" ht="15" thickBot="1">
      <c r="K27" s="487"/>
      <c r="L27" s="491"/>
      <c r="M27" s="487"/>
      <c r="N27" s="488"/>
      <c r="O27" s="522" t="s">
        <v>991</v>
      </c>
      <c r="P27" s="523">
        <f>P22+P23+P24+P25+P26</f>
        <v>623.53333333333205</v>
      </c>
    </row>
    <row r="28" spans="11:16" ht="15" thickBot="1">
      <c r="K28" s="487"/>
      <c r="L28" s="491"/>
      <c r="M28" s="487"/>
      <c r="N28" s="488"/>
      <c r="O28" s="489"/>
      <c r="P28" s="489"/>
    </row>
    <row r="29" spans="11:16" ht="15" thickBot="1">
      <c r="K29" s="504" t="s">
        <v>992</v>
      </c>
      <c r="L29" s="505"/>
      <c r="M29" s="506"/>
      <c r="N29" s="507"/>
      <c r="O29" s="508"/>
      <c r="P29" s="509"/>
    </row>
    <row r="30" spans="11:16" ht="15" thickBot="1">
      <c r="K30" s="530"/>
      <c r="L30" s="531"/>
      <c r="M30" s="500"/>
      <c r="N30" s="501"/>
      <c r="O30" s="502"/>
      <c r="P30" s="503"/>
    </row>
    <row r="31" spans="11:16" ht="15" thickBot="1">
      <c r="K31" s="487"/>
      <c r="L31" s="491"/>
      <c r="M31" s="487"/>
      <c r="N31" s="488"/>
      <c r="O31" s="522" t="s">
        <v>993</v>
      </c>
      <c r="P31" s="523">
        <f>P30</f>
        <v>0</v>
      </c>
    </row>
    <row r="32" spans="11:16" ht="15" thickBot="1">
      <c r="K32" s="487"/>
      <c r="L32" s="491"/>
      <c r="M32" s="487"/>
      <c r="N32" s="488"/>
      <c r="O32" s="489"/>
      <c r="P32" s="489"/>
    </row>
    <row r="33" spans="1:17" ht="15" thickBot="1">
      <c r="K33" s="504" t="s">
        <v>994</v>
      </c>
      <c r="L33" s="505"/>
      <c r="M33" s="506"/>
      <c r="N33" s="507"/>
      <c r="O33" s="508"/>
      <c r="P33" s="509"/>
    </row>
    <row r="34" spans="1:17" ht="15" thickBot="1">
      <c r="K34" s="530"/>
      <c r="L34" s="531"/>
      <c r="M34" s="500"/>
      <c r="N34" s="501"/>
      <c r="O34" s="502"/>
      <c r="P34" s="503"/>
    </row>
    <row r="35" spans="1:17" ht="15" thickBot="1">
      <c r="K35" s="487"/>
      <c r="L35" s="491"/>
      <c r="M35" s="487"/>
      <c r="N35" s="488"/>
      <c r="O35" s="522" t="s">
        <v>995</v>
      </c>
      <c r="P35" s="523">
        <f>P34</f>
        <v>0</v>
      </c>
    </row>
    <row r="36" spans="1:17" ht="15" thickBot="1">
      <c r="K36" s="487"/>
      <c r="L36" s="491"/>
      <c r="M36" s="487"/>
      <c r="N36" s="488"/>
      <c r="O36" s="489"/>
      <c r="P36" s="489"/>
    </row>
    <row r="37" spans="1:17">
      <c r="K37" s="532"/>
      <c r="L37" s="511"/>
      <c r="M37" s="512"/>
      <c r="N37" s="513"/>
      <c r="O37" s="514"/>
      <c r="P37" s="515"/>
    </row>
    <row r="38" spans="1:17" ht="15" thickBot="1">
      <c r="K38" s="533" t="s">
        <v>996</v>
      </c>
      <c r="L38" s="534" t="s">
        <v>997</v>
      </c>
      <c r="M38" s="535" t="s">
        <v>998</v>
      </c>
      <c r="N38" s="536" t="s">
        <v>998</v>
      </c>
      <c r="O38" s="537" t="s">
        <v>998</v>
      </c>
      <c r="P38" s="538">
        <f>ROUND(SUM(P7:P35)/2, 0)</f>
        <v>4980</v>
      </c>
    </row>
    <row r="40" spans="1:17" ht="41">
      <c r="J40" s="67" t="s">
        <v>201</v>
      </c>
      <c r="K40" s="270">
        <v>1.2</v>
      </c>
      <c r="L40" s="69" t="s">
        <v>999</v>
      </c>
      <c r="M40" s="68" t="s">
        <v>707</v>
      </c>
      <c r="N40" s="386"/>
      <c r="O40" s="71">
        <f>ROUND(SUM(Q40:Q46),0)</f>
        <v>227521</v>
      </c>
      <c r="P40" s="446"/>
      <c r="Q40" s="73"/>
    </row>
    <row r="41" spans="1:17">
      <c r="J41" s="1075" t="s">
        <v>183</v>
      </c>
      <c r="K41" s="30" t="s">
        <v>202</v>
      </c>
      <c r="L41" s="75" t="s">
        <v>203</v>
      </c>
      <c r="M41" s="76" t="s">
        <v>783</v>
      </c>
      <c r="N41" s="382">
        <v>1</v>
      </c>
      <c r="O41" s="81">
        <f>VLOOKUP(K41,'[270]BASE DE DATOS'!$A$6:$E$1577,5,FALSE)</f>
        <v>60000</v>
      </c>
      <c r="P41" s="97">
        <v>0</v>
      </c>
      <c r="Q41" s="78">
        <f>ROUND((N41*O41),0)</f>
        <v>60000</v>
      </c>
    </row>
    <row r="42" spans="1:17">
      <c r="J42" s="1099" t="s">
        <v>206</v>
      </c>
      <c r="K42" s="391" t="s">
        <v>204</v>
      </c>
      <c r="L42" s="447" t="s">
        <v>205</v>
      </c>
      <c r="M42" s="28" t="s">
        <v>13</v>
      </c>
      <c r="N42" s="382">
        <v>1.5</v>
      </c>
      <c r="O42" s="81">
        <f>VLOOKUP(K42,'[270]BASE DE DATOS'!$A$6:$E$1577,5,FALSE)</f>
        <v>67111</v>
      </c>
      <c r="P42" s="97">
        <v>1.05</v>
      </c>
      <c r="Q42" s="78">
        <f>ROUND((N42*O42*P42),0)</f>
        <v>105700</v>
      </c>
    </row>
    <row r="43" spans="1:17">
      <c r="J43" s="1100"/>
      <c r="K43" s="72" t="s">
        <v>207</v>
      </c>
      <c r="L43" s="25" t="s">
        <v>208</v>
      </c>
      <c r="M43" s="76" t="s">
        <v>712</v>
      </c>
      <c r="N43" s="420">
        <v>0.05</v>
      </c>
      <c r="O43" s="81">
        <f>VLOOKUP(K43,'[270]BASE DE DATOS'!$A$6:$E$1577,5,FALSE)</f>
        <v>291848</v>
      </c>
      <c r="P43" s="97">
        <v>1.05</v>
      </c>
      <c r="Q43" s="78">
        <f>ROUND((N43*O43*P43),0)</f>
        <v>15322</v>
      </c>
    </row>
    <row r="44" spans="1:17">
      <c r="J44" s="421" t="s">
        <v>194</v>
      </c>
      <c r="K44" s="30" t="s">
        <v>209</v>
      </c>
      <c r="L44" s="447" t="s">
        <v>210</v>
      </c>
      <c r="M44" s="28" t="s">
        <v>197</v>
      </c>
      <c r="N44" s="382">
        <v>1</v>
      </c>
      <c r="O44" s="81">
        <f>VLOOKUP(K44,'[270]BASE DE DATOS'!$A$6:$E$1577,5,FALSE)</f>
        <v>418169</v>
      </c>
      <c r="P44" s="97">
        <f>1/10</f>
        <v>0.1</v>
      </c>
      <c r="Q44" s="78">
        <f>ROUND((N44*O44*P44),0)</f>
        <v>41817</v>
      </c>
    </row>
    <row r="45" spans="1:17">
      <c r="J45" s="1101" t="s">
        <v>198</v>
      </c>
      <c r="K45" s="72" t="s">
        <v>211</v>
      </c>
      <c r="L45" s="75" t="s">
        <v>212</v>
      </c>
      <c r="M45" s="76" t="s">
        <v>213</v>
      </c>
      <c r="N45" s="382">
        <v>0.1</v>
      </c>
      <c r="O45" s="81">
        <f>Q44</f>
        <v>41817</v>
      </c>
      <c r="P45" s="97">
        <v>0</v>
      </c>
      <c r="Q45" s="78">
        <f>ROUND((N45*O45),0)</f>
        <v>4182</v>
      </c>
    </row>
    <row r="46" spans="1:17">
      <c r="J46" s="1102"/>
      <c r="K46" s="72" t="s">
        <v>214</v>
      </c>
      <c r="L46" s="75" t="s">
        <v>215</v>
      </c>
      <c r="M46" s="76" t="s">
        <v>197</v>
      </c>
      <c r="N46" s="382">
        <v>6</v>
      </c>
      <c r="O46" s="81">
        <f>VLOOKUP(K46,'[270]BASE DE DATOS'!$A$6:$E$1577,5,FALSE)</f>
        <v>1000</v>
      </c>
      <c r="P46" s="97">
        <f>1/12</f>
        <v>8.3333333333333329E-2</v>
      </c>
      <c r="Q46" s="78">
        <f>ROUND((N46*O46*P46),0)</f>
        <v>500</v>
      </c>
    </row>
    <row r="47" spans="1:17" ht="15" thickBot="1"/>
    <row r="48" spans="1:17" ht="45.75" customHeight="1">
      <c r="A48" s="479" t="s">
        <v>980</v>
      </c>
      <c r="B48" s="480"/>
      <c r="C48" s="481"/>
      <c r="D48" s="482"/>
      <c r="E48" s="483"/>
      <c r="F48" s="484" t="s">
        <v>981</v>
      </c>
      <c r="G48" s="56"/>
      <c r="H48" s="57"/>
      <c r="J48" s="51" t="s">
        <v>181</v>
      </c>
      <c r="K48" s="472">
        <v>1.1000000000000001</v>
      </c>
      <c r="L48" s="52" t="s">
        <v>182</v>
      </c>
      <c r="M48" s="53" t="s">
        <v>13</v>
      </c>
      <c r="N48" s="375"/>
      <c r="O48" s="360">
        <f>ROUND(SUM(Q48:Q54),0)</f>
        <v>4323</v>
      </c>
      <c r="P48" s="238"/>
      <c r="Q48" s="238"/>
    </row>
    <row r="49" spans="1:17" ht="18.75" customHeight="1">
      <c r="A49" s="485"/>
      <c r="B49" s="486" t="s">
        <v>182</v>
      </c>
      <c r="C49" s="487"/>
      <c r="D49" s="488"/>
      <c r="E49" s="489"/>
      <c r="F49" s="490" t="s">
        <v>13</v>
      </c>
      <c r="G49" s="59"/>
      <c r="H49" s="62"/>
      <c r="J49" s="1103" t="s">
        <v>183</v>
      </c>
      <c r="K49" s="473" t="s">
        <v>184</v>
      </c>
      <c r="L49" s="58" t="s">
        <v>185</v>
      </c>
      <c r="M49" s="59" t="s">
        <v>186</v>
      </c>
      <c r="N49" s="361">
        <v>0.02</v>
      </c>
      <c r="O49" s="445">
        <f>VLOOKUP(K49,'[271]BASE DE DATOS'!$A$6:$E$876,5,FALSE)</f>
        <v>5900</v>
      </c>
      <c r="P49" s="59">
        <v>0</v>
      </c>
      <c r="Q49" s="62">
        <f>ROUND((N49*O49),0)</f>
        <v>118</v>
      </c>
    </row>
    <row r="50" spans="1:17" ht="15" customHeight="1">
      <c r="A50" s="485"/>
      <c r="B50" s="491"/>
      <c r="C50" s="487"/>
      <c r="D50" s="488"/>
      <c r="E50" s="489"/>
      <c r="F50" s="490"/>
      <c r="G50" s="59"/>
      <c r="H50" s="62"/>
      <c r="J50" s="1104"/>
      <c r="K50" s="473" t="s">
        <v>187</v>
      </c>
      <c r="L50" s="58" t="s">
        <v>188</v>
      </c>
      <c r="M50" s="59" t="s">
        <v>189</v>
      </c>
      <c r="N50" s="361">
        <v>0.02</v>
      </c>
      <c r="O50" s="445">
        <f>VLOOKUP(K50,'[271]BASE DE DATOS'!$A$6:$E$876,5,FALSE)</f>
        <v>7875</v>
      </c>
      <c r="P50" s="59">
        <f>1/3</f>
        <v>0.33333333333333331</v>
      </c>
      <c r="Q50" s="62">
        <f>ROUND((N50*O50*P50),0)</f>
        <v>53</v>
      </c>
    </row>
    <row r="51" spans="1:17" ht="18" customHeight="1" thickBot="1">
      <c r="A51" s="492" t="s">
        <v>982</v>
      </c>
      <c r="B51" s="493" t="s">
        <v>6</v>
      </c>
      <c r="C51" s="494"/>
      <c r="D51" s="495"/>
      <c r="E51" s="496"/>
      <c r="F51" s="497"/>
      <c r="G51" s="59"/>
      <c r="H51" s="62"/>
      <c r="J51" s="1104"/>
      <c r="K51" s="473" t="s">
        <v>190</v>
      </c>
      <c r="L51" s="58" t="s">
        <v>191</v>
      </c>
      <c r="M51" s="59" t="s">
        <v>13</v>
      </c>
      <c r="N51" s="361">
        <v>0.1</v>
      </c>
      <c r="O51" s="445">
        <f>VLOOKUP(K51,'[271]BASE DE DATOS'!$A$6:$E$876,5,FALSE)</f>
        <v>5233</v>
      </c>
      <c r="P51" s="59">
        <f>1/3</f>
        <v>0.33333333333333331</v>
      </c>
      <c r="Q51" s="62">
        <f>ROUND((N51*O51*P51),0)</f>
        <v>174</v>
      </c>
    </row>
    <row r="52" spans="1:17" ht="22.5" customHeight="1" thickBot="1">
      <c r="A52" s="487"/>
      <c r="B52" s="491"/>
      <c r="C52" s="487"/>
      <c r="D52" s="488"/>
      <c r="E52" s="489"/>
      <c r="F52" s="489"/>
      <c r="G52" s="59"/>
      <c r="H52" s="62"/>
      <c r="J52" s="1105"/>
      <c r="K52" s="473" t="s">
        <v>192</v>
      </c>
      <c r="L52" s="58" t="s">
        <v>193</v>
      </c>
      <c r="M52" s="59" t="s">
        <v>13</v>
      </c>
      <c r="N52" s="361">
        <v>0.1</v>
      </c>
      <c r="O52" s="445">
        <f>VLOOKUP(K52,'[271]BASE DE DATOS'!$A$6:$E$876,5,FALSE)</f>
        <v>6188</v>
      </c>
      <c r="P52" s="59">
        <f>1/3</f>
        <v>0.33333333333333331</v>
      </c>
      <c r="Q52" s="62">
        <f>ROUND((N52*O52*P52),0)</f>
        <v>206</v>
      </c>
    </row>
    <row r="53" spans="1:17" ht="36.75" customHeight="1" thickBot="1">
      <c r="A53" s="498" t="s">
        <v>982</v>
      </c>
      <c r="B53" s="499" t="s">
        <v>980</v>
      </c>
      <c r="C53" s="500" t="s">
        <v>981</v>
      </c>
      <c r="D53" s="501" t="s">
        <v>983</v>
      </c>
      <c r="E53" s="502" t="s">
        <v>984</v>
      </c>
      <c r="F53" s="503" t="s">
        <v>985</v>
      </c>
      <c r="G53" s="64"/>
      <c r="H53" s="62"/>
      <c r="J53" s="369" t="s">
        <v>911</v>
      </c>
      <c r="K53" s="473" t="s">
        <v>195</v>
      </c>
      <c r="L53" s="58" t="s">
        <v>196</v>
      </c>
      <c r="M53" s="59" t="s">
        <v>197</v>
      </c>
      <c r="N53" s="361">
        <v>1</v>
      </c>
      <c r="O53" s="445">
        <f>VLOOKUP(K53,'[271]BASE DE DATOS'!$A$6:$E$876,5,FALSE)</f>
        <v>418130</v>
      </c>
      <c r="P53" s="64">
        <f>1/140</f>
        <v>7.1428571428571426E-3</v>
      </c>
      <c r="Q53" s="62">
        <f>ROUND((N53*O53*P53),0)</f>
        <v>2987</v>
      </c>
    </row>
    <row r="54" spans="1:17" ht="21" customHeight="1" thickBot="1">
      <c r="A54" s="487"/>
      <c r="B54" s="491"/>
      <c r="C54" s="487"/>
      <c r="D54" s="488"/>
      <c r="E54" s="489"/>
      <c r="F54" s="489"/>
      <c r="G54" s="64"/>
      <c r="H54" s="62"/>
      <c r="J54" s="1084" t="s">
        <v>198</v>
      </c>
      <c r="K54" s="473" t="s">
        <v>199</v>
      </c>
      <c r="L54" s="58" t="s">
        <v>200</v>
      </c>
      <c r="M54" s="59" t="s">
        <v>197</v>
      </c>
      <c r="N54" s="361">
        <v>1</v>
      </c>
      <c r="O54" s="445">
        <f>VLOOKUP(K54,'[271]BASE DE DATOS'!$A$6:$E$876,5,FALSE)</f>
        <v>109900</v>
      </c>
      <c r="P54" s="64">
        <f>1/140</f>
        <v>7.1428571428571426E-3</v>
      </c>
      <c r="Q54" s="62">
        <f>ROUND((N54*O54*P54),0)</f>
        <v>785</v>
      </c>
    </row>
    <row r="55" spans="1:17" ht="15.75" customHeight="1" thickBot="1">
      <c r="A55" s="504" t="s">
        <v>986</v>
      </c>
      <c r="B55" s="505"/>
      <c r="C55" s="506"/>
      <c r="D55" s="507"/>
      <c r="E55" s="508"/>
      <c r="F55" s="509"/>
    </row>
    <row r="56" spans="1:17" ht="38.25" customHeight="1">
      <c r="A56" s="510"/>
      <c r="B56" s="511"/>
      <c r="C56" s="512"/>
      <c r="D56" s="513"/>
      <c r="E56" s="514"/>
      <c r="F56" s="515"/>
      <c r="G56" s="72"/>
      <c r="H56" s="73"/>
      <c r="J56" s="67" t="s">
        <v>201</v>
      </c>
      <c r="K56" s="472"/>
      <c r="L56" s="69" t="s">
        <v>961</v>
      </c>
      <c r="M56" s="68" t="s">
        <v>8</v>
      </c>
      <c r="N56" s="386"/>
      <c r="O56" s="71">
        <v>212117</v>
      </c>
      <c r="P56" s="446"/>
      <c r="Q56" s="73"/>
    </row>
    <row r="57" spans="1:17" ht="27.75" customHeight="1" thickBot="1">
      <c r="A57" s="516" t="s">
        <v>195</v>
      </c>
      <c r="B57" s="517" t="s">
        <v>196</v>
      </c>
      <c r="C57" s="518" t="s">
        <v>197</v>
      </c>
      <c r="D57" s="519">
        <v>7.1428571428570004E-3</v>
      </c>
      <c r="E57" s="520">
        <v>485577</v>
      </c>
      <c r="F57" s="521">
        <f>D57*E57</f>
        <v>3468.4071428570737</v>
      </c>
      <c r="G57" s="76"/>
      <c r="H57" s="78"/>
      <c r="J57" s="1075" t="s">
        <v>183</v>
      </c>
      <c r="K57" s="30" t="s">
        <v>202</v>
      </c>
      <c r="L57" s="75" t="s">
        <v>203</v>
      </c>
      <c r="M57" s="76" t="s">
        <v>8</v>
      </c>
      <c r="N57" s="382">
        <v>1</v>
      </c>
      <c r="O57" s="81">
        <v>60000</v>
      </c>
      <c r="P57" s="97">
        <v>0</v>
      </c>
      <c r="Q57" s="78">
        <v>60000</v>
      </c>
    </row>
    <row r="58" spans="1:17" ht="15.75" customHeight="1" thickBot="1">
      <c r="A58" s="487"/>
      <c r="B58" s="491"/>
      <c r="C58" s="487"/>
      <c r="D58" s="488"/>
      <c r="E58" s="522" t="s">
        <v>987</v>
      </c>
      <c r="F58" s="523">
        <f>F56+F57</f>
        <v>3468.4071428570737</v>
      </c>
      <c r="G58" s="76"/>
      <c r="H58" s="78"/>
      <c r="J58" s="1099" t="s">
        <v>206</v>
      </c>
      <c r="K58" s="391">
        <v>42744</v>
      </c>
      <c r="L58" s="447" t="s">
        <v>962</v>
      </c>
      <c r="M58" s="28" t="s">
        <v>13</v>
      </c>
      <c r="N58" s="382">
        <v>1.5</v>
      </c>
      <c r="O58" s="81">
        <v>61860</v>
      </c>
      <c r="P58" s="97">
        <v>1.05</v>
      </c>
      <c r="Q58" s="78">
        <v>97430</v>
      </c>
    </row>
    <row r="59" spans="1:17" ht="15" customHeight="1" thickBot="1">
      <c r="A59" s="487"/>
      <c r="B59" s="491"/>
      <c r="C59" s="487"/>
      <c r="D59" s="488"/>
      <c r="E59" s="489"/>
      <c r="F59" s="489"/>
      <c r="G59" s="76"/>
      <c r="H59" s="78"/>
      <c r="J59" s="1100"/>
      <c r="K59" s="72" t="s">
        <v>207</v>
      </c>
      <c r="L59" s="25" t="s">
        <v>963</v>
      </c>
      <c r="M59" s="76" t="s">
        <v>26</v>
      </c>
      <c r="N59" s="420">
        <v>0.05</v>
      </c>
      <c r="O59" s="81">
        <v>278449</v>
      </c>
      <c r="P59" s="97">
        <v>1.05</v>
      </c>
      <c r="Q59" s="78">
        <v>14619</v>
      </c>
    </row>
    <row r="60" spans="1:17" ht="15.75" customHeight="1" thickBot="1">
      <c r="A60" s="504" t="s">
        <v>988</v>
      </c>
      <c r="B60" s="505"/>
      <c r="C60" s="506"/>
      <c r="D60" s="507"/>
      <c r="E60" s="508"/>
      <c r="F60" s="509"/>
      <c r="G60" s="76"/>
      <c r="H60" s="78"/>
      <c r="J60" s="421" t="s">
        <v>194</v>
      </c>
      <c r="K60" s="30" t="s">
        <v>209</v>
      </c>
      <c r="L60" s="447" t="s">
        <v>210</v>
      </c>
      <c r="M60" s="28" t="s">
        <v>197</v>
      </c>
      <c r="N60" s="382">
        <v>1</v>
      </c>
      <c r="O60" s="81">
        <v>359710</v>
      </c>
      <c r="P60" s="97">
        <v>0.1</v>
      </c>
      <c r="Q60" s="78">
        <v>35971</v>
      </c>
    </row>
    <row r="61" spans="1:17" ht="15" customHeight="1">
      <c r="A61" s="510"/>
      <c r="B61" s="511"/>
      <c r="C61" s="512"/>
      <c r="D61" s="513"/>
      <c r="E61" s="514"/>
      <c r="F61" s="515"/>
      <c r="G61" s="76"/>
      <c r="H61" s="78"/>
      <c r="J61" s="1101" t="s">
        <v>198</v>
      </c>
      <c r="K61" s="72" t="s">
        <v>211</v>
      </c>
      <c r="L61" s="75" t="s">
        <v>212</v>
      </c>
      <c r="M61" s="76" t="s">
        <v>213</v>
      </c>
      <c r="N61" s="382">
        <v>0.1</v>
      </c>
      <c r="O61" s="81">
        <v>35971</v>
      </c>
      <c r="P61" s="97">
        <v>0</v>
      </c>
      <c r="Q61" s="78">
        <v>3597</v>
      </c>
    </row>
    <row r="62" spans="1:17" ht="15.75" customHeight="1" thickBot="1">
      <c r="A62" s="516" t="s">
        <v>199</v>
      </c>
      <c r="B62" s="517" t="s">
        <v>200</v>
      </c>
      <c r="C62" s="518" t="s">
        <v>197</v>
      </c>
      <c r="D62" s="519">
        <v>7.1428571428570004E-3</v>
      </c>
      <c r="E62" s="520">
        <v>124319</v>
      </c>
      <c r="F62" s="521">
        <f>D62*E62</f>
        <v>887.9928571428394</v>
      </c>
      <c r="G62" s="76"/>
      <c r="H62" s="78"/>
      <c r="J62" s="1102"/>
      <c r="K62" s="72" t="s">
        <v>214</v>
      </c>
      <c r="L62" s="75" t="s">
        <v>215</v>
      </c>
      <c r="M62" s="76" t="s">
        <v>197</v>
      </c>
      <c r="N62" s="382">
        <v>6</v>
      </c>
      <c r="O62" s="81">
        <v>1000</v>
      </c>
      <c r="P62" s="97">
        <v>8.3000000000000004E-2</v>
      </c>
      <c r="Q62" s="78">
        <v>500</v>
      </c>
    </row>
    <row r="63" spans="1:17" ht="26.5" thickBot="1">
      <c r="A63" s="487"/>
      <c r="B63" s="491"/>
      <c r="C63" s="487"/>
      <c r="D63" s="488"/>
      <c r="E63" s="489"/>
      <c r="F63" s="489"/>
      <c r="G63" s="72"/>
      <c r="H63" s="87"/>
      <c r="J63" s="67" t="s">
        <v>216</v>
      </c>
      <c r="K63" s="472">
        <v>1.3</v>
      </c>
      <c r="L63" s="69" t="s">
        <v>217</v>
      </c>
      <c r="M63" s="68" t="s">
        <v>13</v>
      </c>
      <c r="N63" s="386"/>
      <c r="O63" s="71">
        <f>ROUND(SUM(Q63:Q68),0)</f>
        <v>7635</v>
      </c>
      <c r="P63" s="446"/>
      <c r="Q63" s="73"/>
    </row>
    <row r="64" spans="1:17" ht="15" thickBot="1">
      <c r="A64" s="504" t="s">
        <v>990</v>
      </c>
      <c r="B64" s="505"/>
      <c r="C64" s="506"/>
      <c r="D64" s="507"/>
      <c r="E64" s="508"/>
      <c r="F64" s="509"/>
      <c r="G64" s="76"/>
      <c r="H64" s="78"/>
      <c r="J64" s="1106" t="s">
        <v>183</v>
      </c>
      <c r="K64" s="72" t="s">
        <v>218</v>
      </c>
      <c r="L64" s="75" t="s">
        <v>219</v>
      </c>
      <c r="M64" s="76" t="s">
        <v>189</v>
      </c>
      <c r="N64" s="382">
        <v>0.33</v>
      </c>
      <c r="O64" s="81">
        <f>VLOOKUP(K64,'[271]BASE DE DATOS'!$A$6:$E$1577,5,FALSE)</f>
        <v>7500</v>
      </c>
      <c r="P64" s="97">
        <f>1/5</f>
        <v>0.2</v>
      </c>
      <c r="Q64" s="78">
        <f>ROUND((N64*O64*P64),0)</f>
        <v>495</v>
      </c>
    </row>
    <row r="65" spans="1:19">
      <c r="A65" s="510"/>
      <c r="B65" s="511"/>
      <c r="C65" s="512"/>
      <c r="D65" s="513"/>
      <c r="E65" s="514"/>
      <c r="F65" s="515"/>
      <c r="G65" s="76"/>
      <c r="H65" s="78"/>
      <c r="J65" s="1107"/>
      <c r="K65" s="72" t="s">
        <v>220</v>
      </c>
      <c r="L65" s="75" t="s">
        <v>221</v>
      </c>
      <c r="M65" s="76" t="s">
        <v>186</v>
      </c>
      <c r="N65" s="382">
        <v>4.4274374624458435E-2</v>
      </c>
      <c r="O65" s="81">
        <v>3684</v>
      </c>
      <c r="P65" s="97">
        <v>1.03</v>
      </c>
      <c r="Q65" s="78">
        <f>ROUND((N65*O65*P65),0)</f>
        <v>168</v>
      </c>
      <c r="S65" s="78"/>
    </row>
    <row r="66" spans="1:19" ht="14.25" customHeight="1">
      <c r="A66" s="524" t="s">
        <v>190</v>
      </c>
      <c r="B66" s="525" t="s">
        <v>191</v>
      </c>
      <c r="C66" s="526" t="s">
        <v>13</v>
      </c>
      <c r="D66" s="527">
        <v>3.3333333333333E-2</v>
      </c>
      <c r="E66" s="528">
        <v>5920</v>
      </c>
      <c r="F66" s="529">
        <f>D66*E66</f>
        <v>197.33333333333135</v>
      </c>
      <c r="G66" s="76"/>
      <c r="H66" s="78"/>
      <c r="J66" s="1108"/>
      <c r="K66" s="72" t="s">
        <v>222</v>
      </c>
      <c r="L66" s="75" t="s">
        <v>223</v>
      </c>
      <c r="M66" s="76" t="s">
        <v>783</v>
      </c>
      <c r="N66" s="382">
        <v>2.1</v>
      </c>
      <c r="O66" s="81">
        <f>VLOOKUP(K66,'[271]BASE DE DATOS'!$A$6:$E$1577,5,FALSE)</f>
        <v>1723.33</v>
      </c>
      <c r="P66" s="97">
        <v>1.05</v>
      </c>
      <c r="Q66" s="78">
        <f>ROUND((N66*O66*P66),0)</f>
        <v>3800</v>
      </c>
    </row>
    <row r="67" spans="1:19" ht="13.5" customHeight="1">
      <c r="A67" s="524" t="s">
        <v>187</v>
      </c>
      <c r="B67" s="525" t="s">
        <v>188</v>
      </c>
      <c r="C67" s="526" t="s">
        <v>189</v>
      </c>
      <c r="D67" s="527">
        <v>6.6666666666670002E-3</v>
      </c>
      <c r="E67" s="528">
        <v>8908</v>
      </c>
      <c r="F67" s="529">
        <f>D67*E67</f>
        <v>59.38666666666964</v>
      </c>
      <c r="G67" s="76"/>
      <c r="H67" s="78"/>
      <c r="J67" s="421" t="s">
        <v>194</v>
      </c>
      <c r="K67" s="72" t="s">
        <v>224</v>
      </c>
      <c r="L67" s="75" t="s">
        <v>225</v>
      </c>
      <c r="M67" s="76" t="s">
        <v>197</v>
      </c>
      <c r="N67" s="382">
        <v>1</v>
      </c>
      <c r="O67" s="81">
        <v>72098</v>
      </c>
      <c r="P67" s="97">
        <f>1/25</f>
        <v>0.04</v>
      </c>
      <c r="Q67" s="78">
        <f>ROUND((N67*O67*P67),0)</f>
        <v>2884</v>
      </c>
    </row>
    <row r="68" spans="1:19" ht="15" customHeight="1">
      <c r="A68" s="524" t="s">
        <v>192</v>
      </c>
      <c r="B68" s="525" t="s">
        <v>193</v>
      </c>
      <c r="C68" s="526" t="s">
        <v>13</v>
      </c>
      <c r="D68" s="527">
        <v>3.3333333333333E-2</v>
      </c>
      <c r="E68" s="528">
        <v>7000</v>
      </c>
      <c r="F68" s="529">
        <f>D68*E68</f>
        <v>233.33333333333101</v>
      </c>
      <c r="G68" s="76"/>
      <c r="H68" s="78"/>
      <c r="J68" s="1088" t="s">
        <v>198</v>
      </c>
      <c r="K68" s="72" t="s">
        <v>211</v>
      </c>
      <c r="L68" s="75" t="s">
        <v>212</v>
      </c>
      <c r="M68" s="76" t="s">
        <v>213</v>
      </c>
      <c r="N68" s="382">
        <v>0.1</v>
      </c>
      <c r="O68" s="81">
        <f>Q67</f>
        <v>2884</v>
      </c>
      <c r="P68" s="97">
        <v>0</v>
      </c>
      <c r="Q68" s="78">
        <f>ROUND((N68*O68),0)</f>
        <v>288</v>
      </c>
    </row>
    <row r="69" spans="1:19" ht="29.5" thickBot="1">
      <c r="A69" s="516" t="s">
        <v>184</v>
      </c>
      <c r="B69" s="517" t="s">
        <v>185</v>
      </c>
      <c r="C69" s="518" t="s">
        <v>186</v>
      </c>
      <c r="D69" s="519">
        <v>0.02</v>
      </c>
      <c r="E69" s="520">
        <v>6674</v>
      </c>
      <c r="F69" s="521">
        <f>D69*E69</f>
        <v>133.47999999999999</v>
      </c>
    </row>
    <row r="70" spans="1:19" ht="15" thickBot="1">
      <c r="A70" s="487"/>
      <c r="B70" s="491"/>
      <c r="C70" s="487"/>
      <c r="D70" s="488"/>
      <c r="E70" s="522" t="s">
        <v>991</v>
      </c>
      <c r="F70" s="523">
        <f>F65+F66+F67+F68+F69</f>
        <v>623.53333333333205</v>
      </c>
      <c r="G70" s="72"/>
      <c r="H70" s="87"/>
      <c r="J70" s="67"/>
      <c r="K70" s="272">
        <v>1.4</v>
      </c>
      <c r="L70" s="86" t="s">
        <v>18</v>
      </c>
      <c r="M70" s="85" t="s">
        <v>8</v>
      </c>
      <c r="N70" s="70"/>
      <c r="O70" s="71">
        <f>+SUM(Q71:Q74)</f>
        <v>126325.39</v>
      </c>
      <c r="P70" s="72"/>
      <c r="Q70" s="87"/>
    </row>
    <row r="71" spans="1:19" ht="15" thickBot="1">
      <c r="A71" s="487"/>
      <c r="B71" s="491"/>
      <c r="C71" s="487"/>
      <c r="D71" s="488"/>
      <c r="E71" s="489"/>
      <c r="F71" s="489"/>
      <c r="G71" s="76"/>
      <c r="H71" s="78"/>
      <c r="J71" s="1075" t="s">
        <v>183</v>
      </c>
      <c r="K71" s="72"/>
      <c r="L71" s="75" t="s">
        <v>441</v>
      </c>
      <c r="M71" s="76" t="s">
        <v>442</v>
      </c>
      <c r="N71" s="77">
        <v>1</v>
      </c>
      <c r="O71" s="81">
        <v>122000</v>
      </c>
      <c r="P71" s="76"/>
      <c r="Q71" s="78">
        <f>+N71*O71</f>
        <v>122000</v>
      </c>
    </row>
    <row r="72" spans="1:19" ht="15" thickBot="1">
      <c r="A72" s="504" t="s">
        <v>992</v>
      </c>
      <c r="B72" s="505"/>
      <c r="C72" s="506"/>
      <c r="D72" s="507"/>
      <c r="E72" s="508"/>
      <c r="F72" s="509"/>
      <c r="G72" s="76"/>
      <c r="H72" s="78"/>
      <c r="J72" s="84" t="s">
        <v>194</v>
      </c>
      <c r="K72" s="72" t="s">
        <v>224</v>
      </c>
      <c r="L72" s="75" t="s">
        <v>225</v>
      </c>
      <c r="M72" s="76" t="s">
        <v>197</v>
      </c>
      <c r="N72" s="77">
        <v>1</v>
      </c>
      <c r="O72" s="81">
        <f>+O67</f>
        <v>72098</v>
      </c>
      <c r="P72" s="76">
        <v>0.05</v>
      </c>
      <c r="Q72" s="78">
        <f>+N72*O72*P72</f>
        <v>3604.9</v>
      </c>
    </row>
    <row r="73" spans="1:19" ht="15" thickBot="1">
      <c r="A73" s="530"/>
      <c r="B73" s="531"/>
      <c r="C73" s="500"/>
      <c r="D73" s="501"/>
      <c r="E73" s="502"/>
      <c r="F73" s="503"/>
      <c r="G73" s="76"/>
      <c r="H73" s="78"/>
      <c r="J73" s="88" t="s">
        <v>198</v>
      </c>
      <c r="K73" s="72" t="s">
        <v>211</v>
      </c>
      <c r="L73" s="75" t="s">
        <v>212</v>
      </c>
      <c r="M73" s="76" t="s">
        <v>213</v>
      </c>
      <c r="N73" s="77">
        <v>0.1</v>
      </c>
      <c r="O73" s="81">
        <f>Q72</f>
        <v>3604.9</v>
      </c>
      <c r="P73" s="76">
        <v>0</v>
      </c>
      <c r="Q73" s="78">
        <f>+N73*O73</f>
        <v>360.49</v>
      </c>
    </row>
    <row r="74" spans="1:19" ht="15" thickBot="1">
      <c r="A74" s="487"/>
      <c r="B74" s="491"/>
      <c r="C74" s="487"/>
      <c r="D74" s="488"/>
      <c r="E74" s="522" t="s">
        <v>993</v>
      </c>
      <c r="F74" s="523">
        <f>F73</f>
        <v>0</v>
      </c>
      <c r="G74" s="218"/>
      <c r="H74" s="221"/>
      <c r="J74" s="475"/>
      <c r="K74" s="72" t="s">
        <v>956</v>
      </c>
      <c r="L74" s="75" t="s">
        <v>957</v>
      </c>
      <c r="M74" s="76" t="s">
        <v>197</v>
      </c>
      <c r="N74" s="382">
        <v>0.1</v>
      </c>
      <c r="O74" s="81">
        <f>Q72</f>
        <v>3604.9</v>
      </c>
      <c r="P74" s="97">
        <v>0</v>
      </c>
      <c r="Q74" s="78">
        <f>ROUND((N74*O74),0)</f>
        <v>360</v>
      </c>
    </row>
    <row r="75" spans="1:19" ht="15" thickBot="1">
      <c r="A75" s="487"/>
      <c r="B75" s="491"/>
      <c r="C75" s="487"/>
      <c r="D75" s="488"/>
      <c r="E75" s="489"/>
      <c r="F75" s="489"/>
      <c r="K75" s="211"/>
    </row>
    <row r="76" spans="1:19" ht="15" thickBot="1">
      <c r="A76" s="504" t="s">
        <v>994</v>
      </c>
      <c r="B76" s="505"/>
      <c r="C76" s="506"/>
      <c r="D76" s="507"/>
      <c r="E76" s="508"/>
      <c r="F76" s="509"/>
      <c r="G76" s="72"/>
      <c r="H76" s="87"/>
      <c r="J76" s="67"/>
      <c r="K76" s="272">
        <v>1.5</v>
      </c>
      <c r="L76" s="86" t="s">
        <v>19</v>
      </c>
      <c r="M76" s="85" t="s">
        <v>8</v>
      </c>
      <c r="N76" s="70"/>
      <c r="O76" s="71">
        <f>+SUM(Q77:Q82)-1</f>
        <v>30988.556000000004</v>
      </c>
      <c r="P76" s="72"/>
      <c r="Q76" s="87"/>
    </row>
    <row r="77" spans="1:19" ht="15.75" customHeight="1" thickBot="1">
      <c r="A77" s="530"/>
      <c r="B77" s="531"/>
      <c r="C77" s="500"/>
      <c r="D77" s="501"/>
      <c r="E77" s="502"/>
      <c r="F77" s="503"/>
      <c r="G77" s="76"/>
      <c r="H77" s="78"/>
      <c r="J77" s="1109" t="s">
        <v>317</v>
      </c>
      <c r="K77" s="72" t="s">
        <v>218</v>
      </c>
      <c r="L77" s="75" t="s">
        <v>219</v>
      </c>
      <c r="M77" s="76" t="s">
        <v>189</v>
      </c>
      <c r="N77" s="77">
        <v>0.5</v>
      </c>
      <c r="O77" s="81">
        <v>8000</v>
      </c>
      <c r="P77" s="76">
        <v>0.5</v>
      </c>
      <c r="Q77" s="78">
        <f>+N77*O77*P77</f>
        <v>2000</v>
      </c>
    </row>
    <row r="78" spans="1:19" ht="15" thickBot="1">
      <c r="A78" s="487"/>
      <c r="B78" s="491"/>
      <c r="C78" s="487"/>
      <c r="D78" s="488"/>
      <c r="E78" s="522" t="s">
        <v>995</v>
      </c>
      <c r="F78" s="523">
        <f>F77</f>
        <v>0</v>
      </c>
      <c r="G78" s="76"/>
      <c r="H78" s="78"/>
      <c r="J78" s="1110"/>
      <c r="K78" s="72" t="s">
        <v>220</v>
      </c>
      <c r="L78" s="75" t="s">
        <v>221</v>
      </c>
      <c r="M78" s="76" t="s">
        <v>186</v>
      </c>
      <c r="N78" s="77">
        <v>9.9999472924111599E-2</v>
      </c>
      <c r="O78" s="81">
        <f>+O65</f>
        <v>3684</v>
      </c>
      <c r="P78" s="76">
        <v>1.03</v>
      </c>
      <c r="Q78" s="78">
        <f>+N78*O78*P78</f>
        <v>379.44999999999993</v>
      </c>
      <c r="S78" s="1253">
        <v>379.452</v>
      </c>
    </row>
    <row r="79" spans="1:19" ht="15" thickBot="1">
      <c r="A79" s="487"/>
      <c r="B79" s="491"/>
      <c r="C79" s="487"/>
      <c r="D79" s="488"/>
      <c r="E79" s="489"/>
      <c r="F79" s="489"/>
      <c r="G79" s="76"/>
      <c r="H79" s="78"/>
      <c r="J79" s="1111"/>
      <c r="K79" s="72"/>
      <c r="L79" s="75" t="s">
        <v>440</v>
      </c>
      <c r="M79" s="76" t="s">
        <v>8</v>
      </c>
      <c r="N79" s="77">
        <v>1</v>
      </c>
      <c r="O79" s="81">
        <v>5000</v>
      </c>
      <c r="P79" s="76">
        <v>1.05</v>
      </c>
      <c r="Q79" s="78">
        <f>+N79*O79*P79</f>
        <v>5250</v>
      </c>
    </row>
    <row r="80" spans="1:19">
      <c r="A80" s="532"/>
      <c r="B80" s="511"/>
      <c r="C80" s="512"/>
      <c r="D80" s="513"/>
      <c r="E80" s="514"/>
      <c r="F80" s="515"/>
      <c r="G80" s="76"/>
      <c r="H80" s="78"/>
      <c r="J80" s="84" t="s">
        <v>194</v>
      </c>
      <c r="K80" s="72" t="s">
        <v>224</v>
      </c>
      <c r="L80" s="75" t="s">
        <v>225</v>
      </c>
      <c r="M80" s="76" t="s">
        <v>197</v>
      </c>
      <c r="N80" s="77">
        <v>1</v>
      </c>
      <c r="O80" s="81">
        <f>+O72</f>
        <v>72098</v>
      </c>
      <c r="P80" s="76">
        <v>0.27</v>
      </c>
      <c r="Q80" s="78">
        <f>+N80*O80*P80</f>
        <v>19466.460000000003</v>
      </c>
    </row>
    <row r="81" spans="1:17" ht="18" customHeight="1" thickBot="1">
      <c r="A81" s="533" t="s">
        <v>996</v>
      </c>
      <c r="B81" s="534" t="s">
        <v>997</v>
      </c>
      <c r="C81" s="535" t="s">
        <v>998</v>
      </c>
      <c r="D81" s="536" t="s">
        <v>998</v>
      </c>
      <c r="E81" s="537" t="s">
        <v>998</v>
      </c>
      <c r="F81" s="538">
        <f>ROUND(SUM(F51:F78)/2, 0)</f>
        <v>4536</v>
      </c>
      <c r="G81" s="76"/>
      <c r="H81" s="78"/>
      <c r="J81" s="88" t="s">
        <v>198</v>
      </c>
      <c r="K81" s="72" t="s">
        <v>211</v>
      </c>
      <c r="L81" s="75" t="s">
        <v>212</v>
      </c>
      <c r="M81" s="76" t="s">
        <v>213</v>
      </c>
      <c r="N81" s="77">
        <v>0.1</v>
      </c>
      <c r="O81" s="81">
        <f>+Q80</f>
        <v>19466.460000000003</v>
      </c>
      <c r="P81" s="76">
        <v>0</v>
      </c>
      <c r="Q81" s="78">
        <f>+N81*O81</f>
        <v>1946.6460000000004</v>
      </c>
    </row>
    <row r="82" spans="1:17" ht="15" customHeight="1">
      <c r="A82" s="51" t="s">
        <v>181</v>
      </c>
      <c r="B82" s="53">
        <v>1.1000000000000001</v>
      </c>
      <c r="C82" s="52" t="s">
        <v>182</v>
      </c>
      <c r="D82" s="53"/>
      <c r="E82" s="54"/>
      <c r="F82" s="55"/>
      <c r="G82" s="218"/>
      <c r="H82" s="221"/>
      <c r="J82" s="475"/>
      <c r="K82" s="72" t="s">
        <v>956</v>
      </c>
      <c r="L82" s="75" t="s">
        <v>957</v>
      </c>
      <c r="M82" s="76" t="s">
        <v>197</v>
      </c>
      <c r="N82" s="382">
        <v>0.1</v>
      </c>
      <c r="O82" s="81">
        <f>Q80</f>
        <v>19466.460000000003</v>
      </c>
      <c r="P82" s="97">
        <v>0</v>
      </c>
      <c r="Q82" s="78">
        <f>ROUND((N82*O82),0)</f>
        <v>1947</v>
      </c>
    </row>
    <row r="83" spans="1:17">
      <c r="A83" s="1103" t="s">
        <v>183</v>
      </c>
      <c r="B83" s="56" t="s">
        <v>184</v>
      </c>
      <c r="C83" s="58" t="s">
        <v>185</v>
      </c>
      <c r="D83" s="59"/>
      <c r="E83" s="60"/>
      <c r="F83" s="61"/>
    </row>
    <row r="84" spans="1:17" ht="15" customHeight="1">
      <c r="A84" s="1112"/>
      <c r="B84" s="56" t="s">
        <v>187</v>
      </c>
      <c r="C84" s="58" t="s">
        <v>188</v>
      </c>
      <c r="D84" s="59"/>
      <c r="E84" s="60"/>
      <c r="F84" s="61"/>
      <c r="G84" s="238"/>
      <c r="H84" s="238"/>
      <c r="J84" s="67" t="s">
        <v>807</v>
      </c>
      <c r="K84" s="272">
        <v>1.6</v>
      </c>
      <c r="L84" s="69" t="s">
        <v>808</v>
      </c>
      <c r="M84" s="68" t="s">
        <v>707</v>
      </c>
      <c r="N84" s="381"/>
      <c r="O84" s="71">
        <f>ROUND(SUM(Q84:Q91),0)</f>
        <v>1279</v>
      </c>
      <c r="P84" s="446"/>
      <c r="Q84" s="73"/>
    </row>
    <row r="85" spans="1:17" ht="15" customHeight="1">
      <c r="A85" s="1112"/>
      <c r="B85" s="56" t="s">
        <v>190</v>
      </c>
      <c r="C85" s="58" t="s">
        <v>191</v>
      </c>
      <c r="D85" s="59"/>
      <c r="E85" s="60"/>
      <c r="F85" s="61"/>
      <c r="G85" s="76"/>
      <c r="H85" s="78"/>
      <c r="J85" s="1113" t="s">
        <v>183</v>
      </c>
      <c r="K85" s="72" t="s">
        <v>184</v>
      </c>
      <c r="L85" s="75" t="s">
        <v>185</v>
      </c>
      <c r="M85" s="76" t="s">
        <v>186</v>
      </c>
      <c r="N85" s="382">
        <v>0.02</v>
      </c>
      <c r="O85" s="81">
        <f>VLOOKUP(K85,'[271]BASE DE DATOS'!$A$6:$E$1577,5,FALSE)</f>
        <v>5900</v>
      </c>
      <c r="P85" s="97">
        <v>0</v>
      </c>
      <c r="Q85" s="78">
        <f>ROUND((N85*O85),0)</f>
        <v>118</v>
      </c>
    </row>
    <row r="86" spans="1:17" ht="15" customHeight="1">
      <c r="A86" s="1114"/>
      <c r="B86" s="56" t="s">
        <v>192</v>
      </c>
      <c r="C86" s="58" t="s">
        <v>193</v>
      </c>
      <c r="D86" s="59"/>
      <c r="E86" s="60"/>
      <c r="F86" s="61"/>
      <c r="G86" s="76"/>
      <c r="H86" s="78"/>
      <c r="J86" s="1115"/>
      <c r="K86" s="72" t="s">
        <v>187</v>
      </c>
      <c r="L86" s="75" t="s">
        <v>188</v>
      </c>
      <c r="M86" s="76" t="s">
        <v>189</v>
      </c>
      <c r="N86" s="382">
        <v>0.02</v>
      </c>
      <c r="O86" s="81">
        <f>VLOOKUP(K86,'[271]BASE DE DATOS'!$A$6:$E$1577,5,FALSE)</f>
        <v>7875</v>
      </c>
      <c r="P86" s="97">
        <f>1/3</f>
        <v>0.33333333333333331</v>
      </c>
      <c r="Q86" s="78">
        <f t="shared" ref="Q86:Q91" si="0">ROUND((N86*O86*P86),0)</f>
        <v>53</v>
      </c>
    </row>
    <row r="87" spans="1:17" ht="25.5" customHeight="1">
      <c r="A87" s="63" t="s">
        <v>194</v>
      </c>
      <c r="B87" s="56" t="s">
        <v>195</v>
      </c>
      <c r="C87" s="58" t="s">
        <v>196</v>
      </c>
      <c r="D87" s="59"/>
      <c r="E87" s="60"/>
      <c r="F87" s="61"/>
      <c r="G87" s="76"/>
      <c r="H87" s="78"/>
      <c r="J87" s="1115"/>
      <c r="K87" s="72" t="s">
        <v>190</v>
      </c>
      <c r="L87" s="75" t="s">
        <v>191</v>
      </c>
      <c r="M87" s="76" t="s">
        <v>13</v>
      </c>
      <c r="N87" s="382">
        <v>0.1</v>
      </c>
      <c r="O87" s="81">
        <f>VLOOKUP(K87,'[271]BASE DE DATOS'!$A$6:$E$1577,5,FALSE)</f>
        <v>5233</v>
      </c>
      <c r="P87" s="97">
        <f>1/3</f>
        <v>0.33333333333333331</v>
      </c>
      <c r="Q87" s="78">
        <f t="shared" si="0"/>
        <v>174</v>
      </c>
    </row>
    <row r="88" spans="1:17" ht="15" customHeight="1">
      <c r="A88" s="65" t="s">
        <v>198</v>
      </c>
      <c r="B88" s="56" t="s">
        <v>199</v>
      </c>
      <c r="C88" s="58" t="s">
        <v>200</v>
      </c>
      <c r="D88" s="59"/>
      <c r="E88" s="60"/>
      <c r="F88" s="61"/>
      <c r="G88" s="76"/>
      <c r="H88" s="78"/>
      <c r="J88" s="1115"/>
      <c r="K88" s="72" t="s">
        <v>793</v>
      </c>
      <c r="L88" s="75" t="s">
        <v>794</v>
      </c>
      <c r="M88" s="76" t="s">
        <v>308</v>
      </c>
      <c r="N88" s="420">
        <v>2E-3</v>
      </c>
      <c r="O88" s="81">
        <f>VLOOKUP(K88,'[271]BASE DE DATOS'!$A$6:$E$1577,5,FALSE)</f>
        <v>79900</v>
      </c>
      <c r="P88" s="97">
        <v>1.03</v>
      </c>
      <c r="Q88" s="78">
        <f t="shared" si="0"/>
        <v>165</v>
      </c>
    </row>
    <row r="89" spans="1:17" ht="15" customHeight="1">
      <c r="G89" s="76"/>
      <c r="H89" s="78"/>
      <c r="J89" s="1116"/>
      <c r="K89" s="72" t="s">
        <v>192</v>
      </c>
      <c r="L89" s="75" t="s">
        <v>193</v>
      </c>
      <c r="M89" s="76" t="s">
        <v>13</v>
      </c>
      <c r="N89" s="382">
        <v>0.1</v>
      </c>
      <c r="O89" s="81">
        <f>VLOOKUP(K89,'[271]BASE DE DATOS'!$A$6:$E$1577,5,FALSE)</f>
        <v>6188</v>
      </c>
      <c r="P89" s="97">
        <f>1/3</f>
        <v>0.33333333333333331</v>
      </c>
      <c r="Q89" s="78">
        <f t="shared" si="0"/>
        <v>206</v>
      </c>
    </row>
    <row r="90" spans="1:17" ht="51" customHeight="1">
      <c r="A90" s="67" t="s">
        <v>201</v>
      </c>
      <c r="B90" s="68">
        <v>1.2</v>
      </c>
      <c r="C90" s="69" t="s">
        <v>929</v>
      </c>
      <c r="D90" s="68"/>
      <c r="E90" s="70"/>
      <c r="F90" s="71"/>
      <c r="G90" s="102"/>
      <c r="H90" s="78"/>
      <c r="J90" s="421" t="s">
        <v>194</v>
      </c>
      <c r="K90" s="72" t="s">
        <v>195</v>
      </c>
      <c r="L90" s="75" t="s">
        <v>809</v>
      </c>
      <c r="M90" s="76" t="s">
        <v>197</v>
      </c>
      <c r="N90" s="382">
        <v>1</v>
      </c>
      <c r="O90" s="81">
        <f>VLOOKUP(K90,'[271]BASE DE DATOS'!$A$6:$E$1577,5,FALSE)</f>
        <v>418130</v>
      </c>
      <c r="P90" s="97">
        <v>1.1999999999999999E-3</v>
      </c>
      <c r="Q90" s="78">
        <f t="shared" si="0"/>
        <v>502</v>
      </c>
    </row>
    <row r="91" spans="1:17" ht="25.5" customHeight="1">
      <c r="A91" s="1106" t="s">
        <v>183</v>
      </c>
      <c r="B91" s="74" t="s">
        <v>202</v>
      </c>
      <c r="C91" s="75" t="s">
        <v>203</v>
      </c>
      <c r="D91" s="76"/>
      <c r="E91" s="77"/>
      <c r="F91" s="358"/>
      <c r="G91" s="102"/>
      <c r="H91" s="78"/>
      <c r="J91" s="1088" t="s">
        <v>198</v>
      </c>
      <c r="K91" s="72" t="s">
        <v>199</v>
      </c>
      <c r="L91" s="75" t="s">
        <v>200</v>
      </c>
      <c r="M91" s="76" t="s">
        <v>197</v>
      </c>
      <c r="N91" s="382">
        <v>1</v>
      </c>
      <c r="O91" s="81">
        <v>109900</v>
      </c>
      <c r="P91" s="97">
        <f>1/1800</f>
        <v>5.5555555555555556E-4</v>
      </c>
      <c r="Q91" s="78">
        <f t="shared" si="0"/>
        <v>61</v>
      </c>
    </row>
    <row r="92" spans="1:17" ht="15" customHeight="1">
      <c r="A92" s="1108"/>
      <c r="B92" s="74" t="s">
        <v>204</v>
      </c>
      <c r="C92" s="79" t="s">
        <v>205</v>
      </c>
      <c r="D92" s="80"/>
      <c r="E92" s="77"/>
      <c r="F92" s="81"/>
    </row>
    <row r="93" spans="1:17" ht="27" customHeight="1">
      <c r="A93" s="1082" t="s">
        <v>206</v>
      </c>
      <c r="B93" s="72" t="s">
        <v>207</v>
      </c>
      <c r="C93" s="82" t="s">
        <v>208</v>
      </c>
      <c r="D93" s="76"/>
      <c r="E93" s="83"/>
      <c r="F93" s="81"/>
      <c r="G93" s="238"/>
      <c r="H93" s="238"/>
      <c r="J93" s="67" t="s">
        <v>811</v>
      </c>
      <c r="K93" s="272">
        <v>1.7</v>
      </c>
      <c r="L93" s="69" t="s">
        <v>812</v>
      </c>
      <c r="M93" s="68" t="s">
        <v>707</v>
      </c>
      <c r="N93" s="386"/>
      <c r="O93" s="71">
        <f>ROUND(SUM(Q93:Q97),0)</f>
        <v>134318</v>
      </c>
      <c r="P93" s="446"/>
      <c r="Q93" s="73"/>
    </row>
    <row r="94" spans="1:17" ht="15" customHeight="1">
      <c r="A94" s="84" t="s">
        <v>194</v>
      </c>
      <c r="B94" s="74" t="s">
        <v>209</v>
      </c>
      <c r="C94" s="79" t="s">
        <v>210</v>
      </c>
      <c r="D94" s="80"/>
      <c r="E94" s="77"/>
      <c r="F94" s="81"/>
      <c r="G94" s="76"/>
      <c r="H94" s="78"/>
      <c r="J94" s="1106" t="s">
        <v>183</v>
      </c>
      <c r="K94" s="30" t="s">
        <v>202</v>
      </c>
      <c r="L94" s="75" t="s">
        <v>203</v>
      </c>
      <c r="M94" s="76" t="s">
        <v>783</v>
      </c>
      <c r="N94" s="382">
        <v>1</v>
      </c>
      <c r="O94" s="81">
        <f>VLOOKUP(K94,'[271]BASE DE DATOS'!$A$6:$E$1577,5,FALSE)</f>
        <v>60000</v>
      </c>
      <c r="P94" s="97">
        <v>0</v>
      </c>
      <c r="Q94" s="78">
        <f>ROUND((N94*O94),0)</f>
        <v>60000</v>
      </c>
    </row>
    <row r="95" spans="1:17" ht="15" customHeight="1">
      <c r="A95" s="1101" t="s">
        <v>198</v>
      </c>
      <c r="B95" s="72" t="s">
        <v>211</v>
      </c>
      <c r="C95" s="75" t="s">
        <v>212</v>
      </c>
      <c r="D95" s="76"/>
      <c r="E95" s="77"/>
      <c r="F95" s="81"/>
      <c r="G95" s="76"/>
      <c r="H95" s="78"/>
      <c r="J95" s="1108"/>
      <c r="K95" s="30" t="s">
        <v>187</v>
      </c>
      <c r="L95" s="448" t="s">
        <v>188</v>
      </c>
      <c r="M95" s="28" t="s">
        <v>13</v>
      </c>
      <c r="N95" s="382">
        <v>5</v>
      </c>
      <c r="O95" s="81">
        <f>VLOOKUP(K95,'[271]BASE DE DATOS'!$A$6:$E$1577,5,FALSE)</f>
        <v>7875</v>
      </c>
      <c r="P95" s="97">
        <v>1.05</v>
      </c>
      <c r="Q95" s="78">
        <f>ROUND((N95*O95*P95),0)</f>
        <v>41344</v>
      </c>
    </row>
    <row r="96" spans="1:17" ht="15" customHeight="1">
      <c r="A96" s="1102"/>
      <c r="B96" s="72" t="s">
        <v>214</v>
      </c>
      <c r="C96" s="75" t="s">
        <v>215</v>
      </c>
      <c r="D96" s="76"/>
      <c r="E96" s="77"/>
      <c r="F96" s="81"/>
      <c r="G96" s="76"/>
      <c r="H96" s="78"/>
      <c r="J96" s="421" t="s">
        <v>194</v>
      </c>
      <c r="K96" s="30" t="s">
        <v>209</v>
      </c>
      <c r="L96" s="447" t="s">
        <v>210</v>
      </c>
      <c r="M96" s="28" t="s">
        <v>197</v>
      </c>
      <c r="N96" s="382">
        <v>1</v>
      </c>
      <c r="O96" s="81">
        <f>VLOOKUP(K96,'[271]BASE DE DATOS'!$A$6:$E$1577,5,FALSE)</f>
        <v>359710</v>
      </c>
      <c r="P96" s="97">
        <f>1/12</f>
        <v>8.3333333333333329E-2</v>
      </c>
      <c r="Q96" s="78">
        <f>ROUND((N96*O96*P96),0)</f>
        <v>29976</v>
      </c>
    </row>
    <row r="97" spans="1:17" ht="15" customHeight="1">
      <c r="G97" s="76"/>
      <c r="H97" s="78"/>
      <c r="J97" s="1083" t="s">
        <v>198</v>
      </c>
      <c r="K97" s="72" t="s">
        <v>211</v>
      </c>
      <c r="L97" s="75" t="s">
        <v>212</v>
      </c>
      <c r="M97" s="76" t="s">
        <v>213</v>
      </c>
      <c r="N97" s="382">
        <v>0.1</v>
      </c>
      <c r="O97" s="81">
        <f>Q96</f>
        <v>29976</v>
      </c>
      <c r="P97" s="97">
        <v>0</v>
      </c>
      <c r="Q97" s="78">
        <f>ROUND((N97*O97),0)</f>
        <v>2998</v>
      </c>
    </row>
    <row r="98" spans="1:17" ht="25.5" customHeight="1">
      <c r="A98" s="67" t="s">
        <v>216</v>
      </c>
      <c r="B98" s="272">
        <v>1.3</v>
      </c>
      <c r="C98" s="86" t="s">
        <v>217</v>
      </c>
      <c r="D98" s="85"/>
      <c r="E98" s="70"/>
      <c r="F98" s="71"/>
    </row>
    <row r="99" spans="1:17" ht="25.5" customHeight="1">
      <c r="A99" s="1106" t="s">
        <v>183</v>
      </c>
      <c r="B99" s="72" t="s">
        <v>218</v>
      </c>
      <c r="C99" s="75" t="s">
        <v>219</v>
      </c>
      <c r="D99" s="76"/>
      <c r="E99" s="77"/>
      <c r="F99" s="81"/>
      <c r="G99" s="238"/>
      <c r="H99" s="238"/>
      <c r="J99" s="67" t="s">
        <v>813</v>
      </c>
      <c r="K99" s="272">
        <v>1.8</v>
      </c>
      <c r="L99" s="69" t="s">
        <v>814</v>
      </c>
      <c r="M99" s="68" t="s">
        <v>13</v>
      </c>
      <c r="N99" s="386"/>
      <c r="O99" s="71">
        <f>ROUND(SUM(Q99:Q102),0)</f>
        <v>2024</v>
      </c>
      <c r="P99" s="446"/>
      <c r="Q99" s="73"/>
    </row>
    <row r="100" spans="1:17" ht="15" customHeight="1">
      <c r="A100" s="1107"/>
      <c r="B100" s="72" t="s">
        <v>220</v>
      </c>
      <c r="C100" s="75" t="s">
        <v>221</v>
      </c>
      <c r="D100" s="76"/>
      <c r="E100" s="77"/>
      <c r="F100" s="81"/>
      <c r="G100" s="76"/>
      <c r="H100" s="78"/>
      <c r="J100" s="1106" t="s">
        <v>183</v>
      </c>
      <c r="K100" s="72" t="s">
        <v>815</v>
      </c>
      <c r="L100" s="75" t="s">
        <v>816</v>
      </c>
      <c r="M100" s="76" t="s">
        <v>13</v>
      </c>
      <c r="N100" s="382">
        <v>2</v>
      </c>
      <c r="O100" s="81">
        <f>VLOOKUP(K100,'[271]BASE DE DATOS'!$A$6:$E$1577,5,FALSE)</f>
        <v>177</v>
      </c>
      <c r="P100" s="97">
        <f>1/2</f>
        <v>0.5</v>
      </c>
      <c r="Q100" s="78">
        <f>ROUND((N100*O100*P100),0)</f>
        <v>177</v>
      </c>
    </row>
    <row r="101" spans="1:17" ht="25.5" customHeight="1">
      <c r="A101" s="1108"/>
      <c r="B101" s="72" t="s">
        <v>222</v>
      </c>
      <c r="C101" s="75" t="s">
        <v>223</v>
      </c>
      <c r="D101" s="76"/>
      <c r="E101" s="77"/>
      <c r="F101" s="81"/>
      <c r="G101" s="76"/>
      <c r="H101" s="78"/>
      <c r="J101" s="1108"/>
      <c r="K101" s="30" t="s">
        <v>817</v>
      </c>
      <c r="L101" s="447" t="s">
        <v>818</v>
      </c>
      <c r="M101" s="28" t="s">
        <v>189</v>
      </c>
      <c r="N101" s="423">
        <v>1</v>
      </c>
      <c r="O101" s="81">
        <f>VLOOKUP(K101,'[271]BASE DE DATOS'!$A$6:$E$1577,5,FALSE)</f>
        <v>44150</v>
      </c>
      <c r="P101" s="97">
        <v>0.04</v>
      </c>
      <c r="Q101" s="78">
        <f>ROUND((N101*O101*P101),0)</f>
        <v>1766</v>
      </c>
    </row>
    <row r="102" spans="1:17" ht="15" customHeight="1">
      <c r="A102" s="84" t="s">
        <v>194</v>
      </c>
      <c r="B102" s="72" t="s">
        <v>224</v>
      </c>
      <c r="C102" s="75" t="s">
        <v>225</v>
      </c>
      <c r="D102" s="76"/>
      <c r="E102" s="77"/>
      <c r="F102" s="81"/>
      <c r="G102" s="424"/>
      <c r="H102" s="78"/>
      <c r="J102" s="421" t="s">
        <v>194</v>
      </c>
      <c r="K102" s="72" t="s">
        <v>224</v>
      </c>
      <c r="L102" s="75" t="s">
        <v>225</v>
      </c>
      <c r="M102" s="76" t="s">
        <v>197</v>
      </c>
      <c r="N102" s="382">
        <v>1</v>
      </c>
      <c r="O102" s="81">
        <f>VLOOKUP(K102,'[271]BASE DE DATOS'!$A$6:$E$1577,5,FALSE)</f>
        <v>62019</v>
      </c>
      <c r="P102" s="97">
        <v>1.2999999999999999E-3</v>
      </c>
      <c r="Q102" s="78">
        <f>ROUND((N102*O102*P102),0)</f>
        <v>81</v>
      </c>
    </row>
    <row r="103" spans="1:17">
      <c r="A103" s="88" t="s">
        <v>198</v>
      </c>
      <c r="B103" s="72" t="s">
        <v>211</v>
      </c>
      <c r="C103" s="75" t="s">
        <v>212</v>
      </c>
      <c r="D103" s="76"/>
      <c r="E103" s="77"/>
      <c r="F103" s="81"/>
    </row>
    <row r="104" spans="1:17" ht="15.5">
      <c r="G104" s="1086"/>
      <c r="H104" s="1087"/>
      <c r="J104" s="1096" t="s">
        <v>860</v>
      </c>
      <c r="K104" s="1097"/>
      <c r="L104" s="1097"/>
      <c r="M104" s="1097"/>
      <c r="N104" s="1097"/>
      <c r="O104" s="1097"/>
      <c r="P104" s="1097"/>
      <c r="Q104" s="1098"/>
    </row>
    <row r="105" spans="1:17" ht="26.5" thickBot="1">
      <c r="A105" s="67"/>
      <c r="B105" s="272">
        <v>1.4</v>
      </c>
      <c r="C105" s="86" t="str">
        <f>+[272]Pavimentos!B10</f>
        <v>Pasacalles informativos, incluye mantenimiento durante la obra.</v>
      </c>
      <c r="D105" s="85"/>
      <c r="E105" s="70"/>
      <c r="F105" s="71"/>
    </row>
    <row r="106" spans="1:17">
      <c r="A106" s="67"/>
      <c r="B106" s="272"/>
      <c r="C106" s="86"/>
      <c r="D106" s="85"/>
      <c r="E106" s="70"/>
      <c r="F106" s="71"/>
      <c r="K106" s="883" t="s">
        <v>980</v>
      </c>
      <c r="L106" s="884"/>
      <c r="M106" s="885"/>
      <c r="N106" s="886"/>
      <c r="O106" s="887"/>
      <c r="P106" s="484" t="s">
        <v>981</v>
      </c>
    </row>
    <row r="107" spans="1:17">
      <c r="A107" s="67"/>
      <c r="B107" s="272"/>
      <c r="C107" s="86"/>
      <c r="D107" s="85"/>
      <c r="E107" s="70"/>
      <c r="F107" s="71"/>
      <c r="K107" s="888"/>
      <c r="L107" s="889" t="s">
        <v>1225</v>
      </c>
      <c r="M107" s="882"/>
      <c r="N107" s="890"/>
      <c r="O107" s="891"/>
      <c r="P107" s="490" t="s">
        <v>8</v>
      </c>
    </row>
    <row r="108" spans="1:17">
      <c r="A108" s="67"/>
      <c r="B108" s="272"/>
      <c r="C108" s="86"/>
      <c r="D108" s="85"/>
      <c r="E108" s="70"/>
      <c r="F108" s="71"/>
      <c r="K108" s="888"/>
      <c r="L108" s="892"/>
      <c r="M108" s="882"/>
      <c r="N108" s="890"/>
      <c r="O108" s="891"/>
      <c r="P108" s="490"/>
    </row>
    <row r="109" spans="1:17" ht="15" thickBot="1">
      <c r="A109" s="67"/>
      <c r="B109" s="272"/>
      <c r="C109" s="86"/>
      <c r="D109" s="85"/>
      <c r="E109" s="70"/>
      <c r="F109" s="71"/>
      <c r="K109" s="893" t="s">
        <v>982</v>
      </c>
      <c r="L109" s="894" t="s">
        <v>14</v>
      </c>
      <c r="M109" s="895"/>
      <c r="N109" s="896"/>
      <c r="O109" s="897"/>
      <c r="P109" s="497"/>
    </row>
    <row r="110" spans="1:17" ht="15" thickBot="1">
      <c r="A110" s="67"/>
      <c r="B110" s="272"/>
      <c r="C110" s="86"/>
      <c r="D110" s="85"/>
      <c r="E110" s="70"/>
      <c r="F110" s="71"/>
      <c r="K110" s="882"/>
      <c r="L110" s="892"/>
      <c r="M110" s="882"/>
      <c r="N110" s="890"/>
      <c r="O110" s="891"/>
      <c r="P110" s="882"/>
    </row>
    <row r="111" spans="1:17" ht="15" thickBot="1">
      <c r="A111" s="67"/>
      <c r="B111" s="272"/>
      <c r="C111" s="86"/>
      <c r="D111" s="85"/>
      <c r="E111" s="70"/>
      <c r="F111" s="71"/>
      <c r="K111" s="898" t="s">
        <v>982</v>
      </c>
      <c r="L111" s="899" t="s">
        <v>980</v>
      </c>
      <c r="M111" s="900" t="s">
        <v>981</v>
      </c>
      <c r="N111" s="901" t="s">
        <v>983</v>
      </c>
      <c r="O111" s="902" t="s">
        <v>984</v>
      </c>
      <c r="P111" s="503" t="s">
        <v>985</v>
      </c>
    </row>
    <row r="112" spans="1:17" ht="15" thickBot="1">
      <c r="A112" s="67"/>
      <c r="B112" s="272"/>
      <c r="C112" s="86"/>
      <c r="D112" s="85"/>
      <c r="E112" s="70"/>
      <c r="F112" s="71"/>
      <c r="K112" s="882"/>
      <c r="L112" s="892"/>
      <c r="M112" s="882"/>
      <c r="N112" s="890"/>
      <c r="O112" s="891"/>
      <c r="P112" s="882"/>
    </row>
    <row r="113" spans="1:16" ht="15" thickBot="1">
      <c r="A113" s="67"/>
      <c r="B113" s="272"/>
      <c r="C113" s="86"/>
      <c r="D113" s="85"/>
      <c r="E113" s="70"/>
      <c r="F113" s="71"/>
      <c r="K113" s="903" t="s">
        <v>986</v>
      </c>
      <c r="L113" s="904"/>
      <c r="M113" s="905"/>
      <c r="N113" s="906"/>
      <c r="O113" s="907"/>
      <c r="P113" s="509"/>
    </row>
    <row r="114" spans="1:16">
      <c r="A114" s="67"/>
      <c r="B114" s="272"/>
      <c r="C114" s="86"/>
      <c r="D114" s="85"/>
      <c r="E114" s="70"/>
      <c r="F114" s="71"/>
      <c r="K114" s="908"/>
      <c r="L114" s="909"/>
      <c r="M114" s="910"/>
      <c r="N114" s="911"/>
      <c r="O114" s="912"/>
      <c r="P114" s="515"/>
    </row>
    <row r="115" spans="1:16">
      <c r="A115" s="67"/>
      <c r="B115" s="272"/>
      <c r="C115" s="86"/>
      <c r="D115" s="85"/>
      <c r="E115" s="70"/>
      <c r="F115" s="71"/>
      <c r="K115" s="913" t="s">
        <v>1226</v>
      </c>
      <c r="L115" s="930" t="s">
        <v>230</v>
      </c>
      <c r="M115" s="914" t="s">
        <v>197</v>
      </c>
      <c r="N115" s="915">
        <v>8.3333333333333332E-3</v>
      </c>
      <c r="O115" s="916">
        <v>273973</v>
      </c>
      <c r="P115" s="529">
        <v>2283.1083333333331</v>
      </c>
    </row>
    <row r="116" spans="1:16" ht="15" thickBot="1">
      <c r="A116" s="67"/>
      <c r="B116" s="272"/>
      <c r="C116" s="86"/>
      <c r="D116" s="85"/>
      <c r="E116" s="70"/>
      <c r="F116" s="71"/>
      <c r="K116" s="917" t="s">
        <v>1000</v>
      </c>
      <c r="L116" s="931" t="s">
        <v>232</v>
      </c>
      <c r="M116" s="918" t="s">
        <v>213</v>
      </c>
      <c r="N116" s="919">
        <v>228.31083333333333</v>
      </c>
      <c r="O116" s="920">
        <v>1</v>
      </c>
      <c r="P116" s="521">
        <v>228.31083333333333</v>
      </c>
    </row>
    <row r="117" spans="1:16" ht="15" thickBot="1">
      <c r="A117" s="67"/>
      <c r="B117" s="272"/>
      <c r="C117" s="86"/>
      <c r="D117" s="85"/>
      <c r="E117" s="70"/>
      <c r="F117" s="71"/>
      <c r="K117" s="882"/>
      <c r="L117" s="892"/>
      <c r="M117" s="882"/>
      <c r="N117" s="890"/>
      <c r="O117" s="921" t="s">
        <v>987</v>
      </c>
      <c r="P117" s="523">
        <v>2511.4191666666666</v>
      </c>
    </row>
    <row r="118" spans="1:16" ht="15" thickBot="1">
      <c r="A118" s="67"/>
      <c r="B118" s="272"/>
      <c r="C118" s="86"/>
      <c r="D118" s="85"/>
      <c r="E118" s="70"/>
      <c r="F118" s="71"/>
      <c r="K118" s="882"/>
      <c r="L118" s="892"/>
      <c r="M118" s="882"/>
      <c r="N118" s="890"/>
      <c r="O118" s="891"/>
      <c r="P118" s="882"/>
    </row>
    <row r="119" spans="1:16" ht="15" thickBot="1">
      <c r="A119" s="67"/>
      <c r="B119" s="272"/>
      <c r="C119" s="86"/>
      <c r="D119" s="85"/>
      <c r="E119" s="70"/>
      <c r="F119" s="71"/>
      <c r="K119" s="903" t="s">
        <v>988</v>
      </c>
      <c r="L119" s="904"/>
      <c r="M119" s="905"/>
      <c r="N119" s="906"/>
      <c r="O119" s="907"/>
      <c r="P119" s="509"/>
    </row>
    <row r="120" spans="1:16">
      <c r="A120" s="67"/>
      <c r="B120" s="272"/>
      <c r="C120" s="86"/>
      <c r="D120" s="85"/>
      <c r="E120" s="70"/>
      <c r="F120" s="71"/>
      <c r="K120" s="913" t="s">
        <v>1001</v>
      </c>
      <c r="L120" s="930" t="s">
        <v>212</v>
      </c>
      <c r="M120" s="914" t="s">
        <v>213</v>
      </c>
      <c r="N120" s="915">
        <v>342.46624999999995</v>
      </c>
      <c r="O120" s="916">
        <v>1</v>
      </c>
      <c r="P120" s="515">
        <v>342.46624999999995</v>
      </c>
    </row>
    <row r="121" spans="1:16">
      <c r="A121" s="67"/>
      <c r="B121" s="272"/>
      <c r="C121" s="86"/>
      <c r="D121" s="85"/>
      <c r="E121" s="70"/>
      <c r="F121" s="71"/>
      <c r="K121" s="913" t="s">
        <v>233</v>
      </c>
      <c r="L121" s="930" t="s">
        <v>930</v>
      </c>
      <c r="M121" s="914" t="s">
        <v>213</v>
      </c>
      <c r="N121" s="915">
        <v>0.05</v>
      </c>
      <c r="O121" s="916">
        <v>127826</v>
      </c>
      <c r="P121" s="529">
        <v>6391.3</v>
      </c>
    </row>
    <row r="122" spans="1:16" ht="29.5" thickBot="1">
      <c r="A122" s="67"/>
      <c r="B122" s="272"/>
      <c r="C122" s="86"/>
      <c r="D122" s="85"/>
      <c r="E122" s="70"/>
      <c r="F122" s="71"/>
      <c r="K122" s="917" t="s">
        <v>235</v>
      </c>
      <c r="L122" s="931" t="s">
        <v>931</v>
      </c>
      <c r="M122" s="918" t="s">
        <v>234</v>
      </c>
      <c r="N122" s="919">
        <v>0.05</v>
      </c>
      <c r="O122" s="920">
        <v>121152</v>
      </c>
      <c r="P122" s="521">
        <v>6057.6</v>
      </c>
    </row>
    <row r="123" spans="1:16" ht="15" thickBot="1">
      <c r="A123" s="67"/>
      <c r="B123" s="272"/>
      <c r="C123" s="86"/>
      <c r="D123" s="85"/>
      <c r="E123" s="70"/>
      <c r="F123" s="71"/>
      <c r="K123" s="882"/>
      <c r="L123" s="892"/>
      <c r="M123" s="882"/>
      <c r="N123" s="890"/>
      <c r="O123" s="921" t="s">
        <v>989</v>
      </c>
      <c r="P123" s="523">
        <v>12791.366250000001</v>
      </c>
    </row>
    <row r="124" spans="1:16" ht="15" thickBot="1">
      <c r="A124" s="67"/>
      <c r="B124" s="272"/>
      <c r="C124" s="86"/>
      <c r="D124" s="85"/>
      <c r="E124" s="70"/>
      <c r="F124" s="71"/>
      <c r="K124" s="882"/>
      <c r="L124" s="892"/>
      <c r="M124" s="882"/>
      <c r="N124" s="890"/>
      <c r="O124" s="891"/>
      <c r="P124" s="882"/>
    </row>
    <row r="125" spans="1:16" ht="15" thickBot="1">
      <c r="A125" s="67"/>
      <c r="B125" s="272"/>
      <c r="C125" s="86"/>
      <c r="D125" s="85"/>
      <c r="E125" s="70"/>
      <c r="F125" s="71"/>
      <c r="K125" s="903" t="s">
        <v>990</v>
      </c>
      <c r="L125" s="904"/>
      <c r="M125" s="905"/>
      <c r="N125" s="906"/>
      <c r="O125" s="907"/>
      <c r="P125" s="509"/>
    </row>
    <row r="126" spans="1:16" ht="15" thickBot="1">
      <c r="A126" s="67"/>
      <c r="B126" s="272"/>
      <c r="C126" s="86"/>
      <c r="D126" s="85"/>
      <c r="E126" s="70"/>
      <c r="F126" s="71"/>
      <c r="K126" s="922"/>
      <c r="L126" s="923"/>
      <c r="M126" s="900"/>
      <c r="N126" s="901"/>
      <c r="O126" s="902"/>
      <c r="P126" s="503"/>
    </row>
    <row r="127" spans="1:16" ht="15" thickBot="1">
      <c r="A127" s="67"/>
      <c r="B127" s="272"/>
      <c r="C127" s="86"/>
      <c r="D127" s="85"/>
      <c r="E127" s="70"/>
      <c r="F127" s="71"/>
      <c r="K127" s="882"/>
      <c r="L127" s="892"/>
      <c r="M127" s="882"/>
      <c r="N127" s="890"/>
      <c r="O127" s="921" t="s">
        <v>991</v>
      </c>
      <c r="P127" s="523">
        <v>0</v>
      </c>
    </row>
    <row r="128" spans="1:16" ht="15" thickBot="1">
      <c r="A128" s="67"/>
      <c r="B128" s="272"/>
      <c r="C128" s="86"/>
      <c r="D128" s="85"/>
      <c r="E128" s="70"/>
      <c r="F128" s="71"/>
      <c r="K128" s="882"/>
      <c r="L128" s="892"/>
      <c r="M128" s="882"/>
      <c r="N128" s="890"/>
      <c r="O128" s="891"/>
      <c r="P128" s="882"/>
    </row>
    <row r="129" spans="1:16" ht="15" thickBot="1">
      <c r="A129" s="67"/>
      <c r="B129" s="272"/>
      <c r="C129" s="86"/>
      <c r="D129" s="85"/>
      <c r="E129" s="70"/>
      <c r="F129" s="71"/>
      <c r="K129" s="903" t="s">
        <v>992</v>
      </c>
      <c r="L129" s="904"/>
      <c r="M129" s="905"/>
      <c r="N129" s="906"/>
      <c r="O129" s="907"/>
      <c r="P129" s="509"/>
    </row>
    <row r="130" spans="1:16" ht="15" thickBot="1">
      <c r="A130" s="67"/>
      <c r="B130" s="272"/>
      <c r="C130" s="86"/>
      <c r="D130" s="85"/>
      <c r="E130" s="70"/>
      <c r="F130" s="71"/>
      <c r="K130" s="922"/>
      <c r="L130" s="923"/>
      <c r="M130" s="900"/>
      <c r="N130" s="901"/>
      <c r="O130" s="902"/>
      <c r="P130" s="503"/>
    </row>
    <row r="131" spans="1:16" ht="15" thickBot="1">
      <c r="A131" s="67"/>
      <c r="B131" s="272"/>
      <c r="C131" s="86"/>
      <c r="D131" s="85"/>
      <c r="E131" s="70"/>
      <c r="F131" s="71"/>
      <c r="K131" s="882"/>
      <c r="L131" s="892"/>
      <c r="M131" s="882"/>
      <c r="N131" s="890"/>
      <c r="O131" s="921" t="s">
        <v>993</v>
      </c>
      <c r="P131" s="523">
        <v>0</v>
      </c>
    </row>
    <row r="132" spans="1:16" ht="15" thickBot="1">
      <c r="A132" s="67"/>
      <c r="B132" s="272"/>
      <c r="C132" s="86"/>
      <c r="D132" s="85"/>
      <c r="E132" s="70"/>
      <c r="F132" s="71"/>
      <c r="K132" s="882"/>
      <c r="L132" s="892"/>
      <c r="M132" s="882"/>
      <c r="N132" s="890"/>
      <c r="O132" s="891"/>
      <c r="P132" s="882"/>
    </row>
    <row r="133" spans="1:16" ht="15" thickBot="1">
      <c r="A133" s="67"/>
      <c r="B133" s="272"/>
      <c r="C133" s="86"/>
      <c r="D133" s="85"/>
      <c r="E133" s="70"/>
      <c r="F133" s="71"/>
      <c r="K133" s="903" t="s">
        <v>994</v>
      </c>
      <c r="L133" s="904"/>
      <c r="M133" s="905"/>
      <c r="N133" s="906"/>
      <c r="O133" s="907"/>
      <c r="P133" s="509"/>
    </row>
    <row r="134" spans="1:16" ht="15" thickBot="1">
      <c r="A134" s="67"/>
      <c r="B134" s="272"/>
      <c r="C134" s="86"/>
      <c r="D134" s="85"/>
      <c r="E134" s="70"/>
      <c r="F134" s="71"/>
      <c r="K134" s="922"/>
      <c r="L134" s="923"/>
      <c r="M134" s="900"/>
      <c r="N134" s="901"/>
      <c r="O134" s="902"/>
      <c r="P134" s="503"/>
    </row>
    <row r="135" spans="1:16" ht="15" thickBot="1">
      <c r="A135" s="67"/>
      <c r="B135" s="272"/>
      <c r="C135" s="86"/>
      <c r="D135" s="85"/>
      <c r="E135" s="70"/>
      <c r="F135" s="71"/>
      <c r="K135" s="882"/>
      <c r="L135" s="892"/>
      <c r="M135" s="882"/>
      <c r="N135" s="890"/>
      <c r="O135" s="921" t="s">
        <v>995</v>
      </c>
      <c r="P135" s="523">
        <v>0</v>
      </c>
    </row>
    <row r="136" spans="1:16" ht="15" thickBot="1">
      <c r="A136" s="67"/>
      <c r="B136" s="272"/>
      <c r="C136" s="86"/>
      <c r="D136" s="85"/>
      <c r="E136" s="70"/>
      <c r="F136" s="71"/>
      <c r="K136" s="882"/>
      <c r="L136" s="892"/>
      <c r="M136" s="882"/>
      <c r="N136" s="890"/>
      <c r="O136" s="891"/>
      <c r="P136" s="882"/>
    </row>
    <row r="137" spans="1:16">
      <c r="A137" s="67"/>
      <c r="B137" s="272"/>
      <c r="C137" s="86"/>
      <c r="D137" s="85"/>
      <c r="E137" s="70"/>
      <c r="F137" s="71"/>
      <c r="K137" s="924"/>
      <c r="L137" s="909"/>
      <c r="M137" s="910"/>
      <c r="N137" s="911"/>
      <c r="O137" s="912"/>
      <c r="P137" s="515"/>
    </row>
    <row r="138" spans="1:16" ht="15" thickBot="1">
      <c r="A138" s="67"/>
      <c r="B138" s="272"/>
      <c r="C138" s="86"/>
      <c r="D138" s="85"/>
      <c r="E138" s="70"/>
      <c r="F138" s="71"/>
      <c r="K138" s="925" t="s">
        <v>996</v>
      </c>
      <c r="L138" s="926" t="s">
        <v>997</v>
      </c>
      <c r="M138" s="927" t="s">
        <v>998</v>
      </c>
      <c r="N138" s="928" t="s">
        <v>998</v>
      </c>
      <c r="O138" s="929" t="s">
        <v>998</v>
      </c>
      <c r="P138" s="538">
        <v>15303</v>
      </c>
    </row>
    <row r="139" spans="1:16">
      <c r="A139" s="67"/>
      <c r="B139" s="272"/>
      <c r="C139" s="86"/>
      <c r="D139" s="85"/>
      <c r="E139" s="70"/>
      <c r="F139" s="71"/>
    </row>
    <row r="140" spans="1:16" ht="15" thickBot="1">
      <c r="A140" s="67"/>
      <c r="B140" s="272"/>
      <c r="C140" s="86"/>
      <c r="D140" s="85"/>
      <c r="E140" s="70"/>
      <c r="F140" s="71"/>
    </row>
    <row r="141" spans="1:16">
      <c r="A141" s="67"/>
      <c r="B141" s="272"/>
      <c r="C141" s="86"/>
      <c r="D141" s="85"/>
      <c r="E141" s="70"/>
      <c r="F141" s="71"/>
      <c r="K141" s="539" t="s">
        <v>980</v>
      </c>
      <c r="L141" s="540"/>
      <c r="M141" s="541"/>
      <c r="N141" s="542"/>
      <c r="O141" s="543"/>
      <c r="P141" s="484" t="s">
        <v>981</v>
      </c>
    </row>
    <row r="142" spans="1:16">
      <c r="A142" s="67"/>
      <c r="B142" s="272"/>
      <c r="C142" s="86"/>
      <c r="D142" s="85"/>
      <c r="E142" s="70"/>
      <c r="F142" s="71"/>
      <c r="K142" s="281"/>
      <c r="L142" s="544" t="s">
        <v>237</v>
      </c>
      <c r="N142" s="545"/>
      <c r="O142" s="546"/>
      <c r="P142" s="490" t="s">
        <v>8</v>
      </c>
    </row>
    <row r="143" spans="1:16">
      <c r="A143" s="67"/>
      <c r="B143" s="272"/>
      <c r="C143" s="86"/>
      <c r="D143" s="85"/>
      <c r="E143" s="70"/>
      <c r="F143" s="71"/>
      <c r="K143" s="281"/>
      <c r="L143" s="351"/>
      <c r="N143" s="545"/>
      <c r="O143" s="546"/>
      <c r="P143" s="490"/>
    </row>
    <row r="144" spans="1:16" ht="15" thickBot="1">
      <c r="A144" s="67"/>
      <c r="B144" s="272"/>
      <c r="C144" s="86"/>
      <c r="D144" s="85"/>
      <c r="E144" s="70"/>
      <c r="F144" s="71"/>
      <c r="K144" s="547" t="s">
        <v>982</v>
      </c>
      <c r="L144" s="548" t="s">
        <v>9</v>
      </c>
      <c r="M144" s="549"/>
      <c r="N144" s="550"/>
      <c r="O144" s="551"/>
      <c r="P144" s="497"/>
    </row>
    <row r="145" spans="1:16" ht="15" thickBot="1">
      <c r="A145" s="67"/>
      <c r="B145" s="272"/>
      <c r="C145" s="86"/>
      <c r="D145" s="85"/>
      <c r="E145" s="70"/>
      <c r="F145" s="71"/>
      <c r="L145" s="351"/>
      <c r="N145" s="545"/>
      <c r="O145" s="546"/>
      <c r="P145" s="489"/>
    </row>
    <row r="146" spans="1:16" ht="15" thickBot="1">
      <c r="A146" s="67"/>
      <c r="B146" s="272"/>
      <c r="C146" s="86"/>
      <c r="D146" s="85"/>
      <c r="E146" s="70"/>
      <c r="F146" s="71"/>
      <c r="K146" s="552" t="s">
        <v>982</v>
      </c>
      <c r="L146" s="553" t="s">
        <v>980</v>
      </c>
      <c r="M146" s="554" t="s">
        <v>981</v>
      </c>
      <c r="N146" s="555" t="s">
        <v>983</v>
      </c>
      <c r="O146" s="556" t="s">
        <v>984</v>
      </c>
      <c r="P146" s="503" t="s">
        <v>985</v>
      </c>
    </row>
    <row r="147" spans="1:16" ht="15" thickBot="1">
      <c r="A147" s="67"/>
      <c r="B147" s="272"/>
      <c r="C147" s="86"/>
      <c r="D147" s="85"/>
      <c r="E147" s="70"/>
      <c r="F147" s="71"/>
      <c r="L147" s="351"/>
      <c r="N147" s="545"/>
      <c r="O147" s="546"/>
      <c r="P147" s="489"/>
    </row>
    <row r="148" spans="1:16" ht="15" thickBot="1">
      <c r="A148" s="67"/>
      <c r="B148" s="272"/>
      <c r="C148" s="86"/>
      <c r="D148" s="85"/>
      <c r="E148" s="70"/>
      <c r="F148" s="71"/>
      <c r="K148" s="557" t="s">
        <v>986</v>
      </c>
      <c r="L148" s="558"/>
      <c r="M148" s="559"/>
      <c r="N148" s="560"/>
      <c r="O148" s="561"/>
      <c r="P148" s="509"/>
    </row>
    <row r="149" spans="1:16">
      <c r="A149" s="67"/>
      <c r="B149" s="272"/>
      <c r="C149" s="86"/>
      <c r="D149" s="85"/>
      <c r="E149" s="70"/>
      <c r="F149" s="71"/>
      <c r="K149" s="562"/>
      <c r="L149" s="563"/>
      <c r="M149" s="564"/>
      <c r="N149" s="565"/>
      <c r="O149" s="566"/>
      <c r="P149" s="515"/>
    </row>
    <row r="150" spans="1:16">
      <c r="A150" s="67"/>
      <c r="B150" s="272"/>
      <c r="C150" s="86"/>
      <c r="D150" s="85"/>
      <c r="E150" s="70"/>
      <c r="F150" s="71"/>
      <c r="K150" s="567" t="s">
        <v>1000</v>
      </c>
      <c r="L150" s="568" t="s">
        <v>232</v>
      </c>
      <c r="M150" s="569" t="s">
        <v>213</v>
      </c>
      <c r="N150" s="586">
        <v>1153.568</v>
      </c>
      <c r="O150" s="571">
        <v>1</v>
      </c>
      <c r="P150" s="529">
        <f>N150*O150</f>
        <v>1153.568</v>
      </c>
    </row>
    <row r="151" spans="1:16" ht="15" thickBot="1">
      <c r="A151" s="67"/>
      <c r="B151" s="272"/>
      <c r="C151" s="86"/>
      <c r="D151" s="85"/>
      <c r="E151" s="70"/>
      <c r="F151" s="71"/>
      <c r="K151" s="572" t="s">
        <v>238</v>
      </c>
      <c r="L151" s="573" t="s">
        <v>239</v>
      </c>
      <c r="M151" s="574" t="s">
        <v>197</v>
      </c>
      <c r="N151" s="575">
        <v>0.04</v>
      </c>
      <c r="O151" s="576">
        <v>288392</v>
      </c>
      <c r="P151" s="521">
        <f>N151*O151</f>
        <v>11535.68</v>
      </c>
    </row>
    <row r="152" spans="1:16" ht="15" thickBot="1">
      <c r="A152" s="67"/>
      <c r="B152" s="272"/>
      <c r="C152" s="86"/>
      <c r="D152" s="85"/>
      <c r="E152" s="70"/>
      <c r="F152" s="71"/>
      <c r="L152" s="351"/>
      <c r="N152" s="545"/>
      <c r="O152" s="577" t="s">
        <v>987</v>
      </c>
      <c r="P152" s="523">
        <f>P149+P150+P151</f>
        <v>12689.248</v>
      </c>
    </row>
    <row r="153" spans="1:16" ht="15" thickBot="1">
      <c r="A153" s="67"/>
      <c r="B153" s="272"/>
      <c r="C153" s="86"/>
      <c r="D153" s="85"/>
      <c r="E153" s="70"/>
      <c r="F153" s="71"/>
      <c r="L153" s="351"/>
      <c r="N153" s="545"/>
      <c r="O153" s="546"/>
      <c r="P153" s="489"/>
    </row>
    <row r="154" spans="1:16" ht="15" thickBot="1">
      <c r="A154" s="67"/>
      <c r="B154" s="272"/>
      <c r="C154" s="86"/>
      <c r="D154" s="85"/>
      <c r="E154" s="70"/>
      <c r="F154" s="71"/>
      <c r="K154" s="557" t="s">
        <v>988</v>
      </c>
      <c r="L154" s="558"/>
      <c r="M154" s="559"/>
      <c r="N154" s="560"/>
      <c r="O154" s="561"/>
      <c r="P154" s="509"/>
    </row>
    <row r="155" spans="1:16">
      <c r="A155" s="67"/>
      <c r="B155" s="272"/>
      <c r="C155" s="86"/>
      <c r="D155" s="85"/>
      <c r="E155" s="70"/>
      <c r="F155" s="71"/>
      <c r="K155" s="562"/>
      <c r="L155" s="563"/>
      <c r="M155" s="564"/>
      <c r="N155" s="565"/>
      <c r="O155" s="566"/>
      <c r="P155" s="515"/>
    </row>
    <row r="156" spans="1:16" ht="15" thickBot="1">
      <c r="A156" s="67"/>
      <c r="B156" s="272"/>
      <c r="C156" s="86"/>
      <c r="D156" s="85"/>
      <c r="E156" s="70"/>
      <c r="F156" s="71"/>
      <c r="K156" s="572" t="s">
        <v>1001</v>
      </c>
      <c r="L156" s="573" t="s">
        <v>212</v>
      </c>
      <c r="M156" s="574" t="s">
        <v>213</v>
      </c>
      <c r="N156" s="575">
        <v>1153.568</v>
      </c>
      <c r="O156" s="576">
        <v>1</v>
      </c>
      <c r="P156" s="521">
        <f>N156*O156</f>
        <v>1153.568</v>
      </c>
    </row>
    <row r="157" spans="1:16" ht="15" thickBot="1">
      <c r="A157" s="67"/>
      <c r="B157" s="272"/>
      <c r="C157" s="86"/>
      <c r="D157" s="85"/>
      <c r="E157" s="70"/>
      <c r="F157" s="71"/>
      <c r="L157" s="351"/>
      <c r="N157" s="545"/>
      <c r="O157" s="577" t="s">
        <v>989</v>
      </c>
      <c r="P157" s="523">
        <f>P155+P156</f>
        <v>1153.568</v>
      </c>
    </row>
    <row r="158" spans="1:16" ht="15" thickBot="1">
      <c r="A158" s="67"/>
      <c r="B158" s="272"/>
      <c r="C158" s="86"/>
      <c r="D158" s="85"/>
      <c r="E158" s="70"/>
      <c r="F158" s="71"/>
      <c r="L158" s="351"/>
      <c r="N158" s="545"/>
      <c r="O158" s="546"/>
      <c r="P158" s="489"/>
    </row>
    <row r="159" spans="1:16" ht="15" thickBot="1">
      <c r="A159" s="67"/>
      <c r="B159" s="272"/>
      <c r="C159" s="86"/>
      <c r="D159" s="85"/>
      <c r="E159" s="70"/>
      <c r="F159" s="71"/>
      <c r="K159" s="557" t="s">
        <v>990</v>
      </c>
      <c r="L159" s="558"/>
      <c r="M159" s="559"/>
      <c r="N159" s="560"/>
      <c r="O159" s="561"/>
      <c r="P159" s="509"/>
    </row>
    <row r="160" spans="1:16" ht="15" thickBot="1">
      <c r="A160" s="67"/>
      <c r="B160" s="272"/>
      <c r="C160" s="86"/>
      <c r="D160" s="85"/>
      <c r="E160" s="70"/>
      <c r="F160" s="71"/>
      <c r="K160" s="578"/>
      <c r="L160" s="579"/>
      <c r="M160" s="554"/>
      <c r="N160" s="555"/>
      <c r="O160" s="556"/>
      <c r="P160" s="503"/>
    </row>
    <row r="161" spans="1:17" ht="15" thickBot="1">
      <c r="A161" s="67"/>
      <c r="B161" s="272"/>
      <c r="C161" s="86"/>
      <c r="D161" s="85"/>
      <c r="E161" s="70"/>
      <c r="F161" s="71"/>
      <c r="L161" s="351"/>
      <c r="N161" s="545"/>
      <c r="O161" s="577" t="s">
        <v>991</v>
      </c>
      <c r="P161" s="523">
        <f>P160</f>
        <v>0</v>
      </c>
    </row>
    <row r="162" spans="1:17" ht="15" thickBot="1">
      <c r="A162" s="67"/>
      <c r="B162" s="272"/>
      <c r="C162" s="86"/>
      <c r="D162" s="85"/>
      <c r="E162" s="70"/>
      <c r="F162" s="71"/>
      <c r="L162" s="351"/>
      <c r="N162" s="545"/>
      <c r="O162" s="546"/>
      <c r="P162" s="489"/>
    </row>
    <row r="163" spans="1:17" ht="15" thickBot="1">
      <c r="A163" s="67"/>
      <c r="B163" s="272"/>
      <c r="C163" s="86"/>
      <c r="D163" s="85"/>
      <c r="E163" s="70"/>
      <c r="F163" s="71"/>
      <c r="K163" s="557" t="s">
        <v>992</v>
      </c>
      <c r="L163" s="558"/>
      <c r="M163" s="559"/>
      <c r="N163" s="560"/>
      <c r="O163" s="561"/>
      <c r="P163" s="509"/>
    </row>
    <row r="164" spans="1:17" ht="15" thickBot="1">
      <c r="A164" s="67"/>
      <c r="B164" s="272"/>
      <c r="C164" s="86"/>
      <c r="D164" s="85"/>
      <c r="E164" s="70"/>
      <c r="F164" s="71"/>
      <c r="K164" s="578"/>
      <c r="L164" s="579"/>
      <c r="M164" s="554"/>
      <c r="N164" s="555"/>
      <c r="O164" s="556"/>
      <c r="P164" s="503"/>
    </row>
    <row r="165" spans="1:17" ht="15" thickBot="1">
      <c r="A165" s="67"/>
      <c r="B165" s="272"/>
      <c r="C165" s="86"/>
      <c r="D165" s="85"/>
      <c r="E165" s="70"/>
      <c r="F165" s="71"/>
      <c r="L165" s="351"/>
      <c r="N165" s="545"/>
      <c r="O165" s="577" t="s">
        <v>993</v>
      </c>
      <c r="P165" s="523">
        <f>P164</f>
        <v>0</v>
      </c>
    </row>
    <row r="166" spans="1:17" ht="15" thickBot="1">
      <c r="A166" s="67"/>
      <c r="B166" s="272"/>
      <c r="C166" s="86"/>
      <c r="D166" s="85"/>
      <c r="E166" s="70"/>
      <c r="F166" s="71"/>
      <c r="L166" s="351"/>
      <c r="N166" s="545"/>
      <c r="O166" s="546"/>
      <c r="P166" s="489"/>
    </row>
    <row r="167" spans="1:17" ht="15" thickBot="1">
      <c r="A167" s="67"/>
      <c r="B167" s="272"/>
      <c r="C167" s="86"/>
      <c r="D167" s="85"/>
      <c r="E167" s="70"/>
      <c r="F167" s="71"/>
      <c r="K167" s="557" t="s">
        <v>994</v>
      </c>
      <c r="L167" s="558"/>
      <c r="M167" s="559"/>
      <c r="N167" s="560"/>
      <c r="O167" s="561"/>
      <c r="P167" s="509"/>
    </row>
    <row r="168" spans="1:17" ht="15" thickBot="1">
      <c r="A168" s="67"/>
      <c r="B168" s="272"/>
      <c r="C168" s="86"/>
      <c r="D168" s="85"/>
      <c r="E168" s="70"/>
      <c r="F168" s="71"/>
      <c r="K168" s="578"/>
      <c r="L168" s="579"/>
      <c r="M168" s="554"/>
      <c r="N168" s="555"/>
      <c r="O168" s="556"/>
      <c r="P168" s="503"/>
    </row>
    <row r="169" spans="1:17" ht="15" thickBot="1">
      <c r="A169" s="67"/>
      <c r="B169" s="272"/>
      <c r="C169" s="86"/>
      <c r="D169" s="85"/>
      <c r="E169" s="70"/>
      <c r="F169" s="71"/>
      <c r="L169" s="351"/>
      <c r="N169" s="545"/>
      <c r="O169" s="577" t="s">
        <v>995</v>
      </c>
      <c r="P169" s="523">
        <f>P168</f>
        <v>0</v>
      </c>
    </row>
    <row r="170" spans="1:17" ht="15" thickBot="1">
      <c r="A170" s="67"/>
      <c r="B170" s="272"/>
      <c r="C170" s="86"/>
      <c r="D170" s="85"/>
      <c r="E170" s="70"/>
      <c r="F170" s="71"/>
      <c r="L170" s="351"/>
      <c r="N170" s="545"/>
      <c r="O170" s="546"/>
      <c r="P170" s="489"/>
    </row>
    <row r="171" spans="1:17">
      <c r="A171" s="67"/>
      <c r="B171" s="272"/>
      <c r="C171" s="86"/>
      <c r="D171" s="85"/>
      <c r="E171" s="70"/>
      <c r="F171" s="71"/>
      <c r="K171" s="580"/>
      <c r="L171" s="563"/>
      <c r="M171" s="564"/>
      <c r="N171" s="565"/>
      <c r="O171" s="566"/>
      <c r="P171" s="515"/>
    </row>
    <row r="172" spans="1:17" ht="15" thickBot="1">
      <c r="A172" s="67"/>
      <c r="B172" s="272"/>
      <c r="C172" s="86"/>
      <c r="D172" s="85"/>
      <c r="E172" s="70"/>
      <c r="F172" s="71"/>
      <c r="K172" s="581" t="s">
        <v>996</v>
      </c>
      <c r="L172" s="582" t="s">
        <v>997</v>
      </c>
      <c r="M172" s="583" t="s">
        <v>998</v>
      </c>
      <c r="N172" s="584" t="s">
        <v>998</v>
      </c>
      <c r="O172" s="585" t="s">
        <v>998</v>
      </c>
      <c r="P172" s="538">
        <f>ROUND(SUM(P141:P169)/2, 0)</f>
        <v>13843</v>
      </c>
    </row>
    <row r="173" spans="1:17">
      <c r="A173" s="67"/>
      <c r="B173" s="272"/>
      <c r="C173" s="86"/>
      <c r="D173" s="85"/>
      <c r="E173" s="70"/>
      <c r="F173" s="71"/>
      <c r="K173" s="1195"/>
      <c r="L173" s="1196"/>
      <c r="M173" s="1197"/>
      <c r="N173" s="1198"/>
      <c r="O173" s="1199"/>
      <c r="P173" s="1200"/>
    </row>
    <row r="174" spans="1:17" ht="15" customHeight="1">
      <c r="A174" s="1075" t="s">
        <v>183</v>
      </c>
      <c r="B174" s="72"/>
      <c r="C174" s="75" t="s">
        <v>441</v>
      </c>
      <c r="D174" s="76"/>
      <c r="E174" s="77"/>
      <c r="F174" s="81"/>
      <c r="G174" s="59"/>
      <c r="H174" s="62"/>
      <c r="J174" s="51" t="s">
        <v>226</v>
      </c>
      <c r="K174" s="474">
        <v>2.1</v>
      </c>
      <c r="L174" s="89" t="s">
        <v>227</v>
      </c>
      <c r="M174" s="53" t="s">
        <v>770</v>
      </c>
      <c r="N174" s="361"/>
      <c r="O174" s="360">
        <f>ROUND(SUM(Q174:Q179),0)</f>
        <v>13460</v>
      </c>
      <c r="P174" s="59"/>
      <c r="Q174" s="62"/>
    </row>
    <row r="175" spans="1:17" ht="15" customHeight="1">
      <c r="A175" s="84" t="s">
        <v>194</v>
      </c>
      <c r="B175" s="72" t="s">
        <v>224</v>
      </c>
      <c r="C175" s="75" t="s">
        <v>225</v>
      </c>
      <c r="D175" s="76"/>
      <c r="E175" s="77"/>
      <c r="F175" s="81"/>
      <c r="G175" s="59"/>
      <c r="H175" s="62"/>
      <c r="J175" s="1117" t="s">
        <v>911</v>
      </c>
      <c r="K175" s="473" t="s">
        <v>229</v>
      </c>
      <c r="L175" s="58" t="s">
        <v>230</v>
      </c>
      <c r="M175" s="59" t="s">
        <v>197</v>
      </c>
      <c r="N175" s="361">
        <v>1</v>
      </c>
      <c r="O175" s="445">
        <f>VLOOKUP(K175,'[271]BASE DE DATOS'!$A$6:$E$876,5,FALSE)</f>
        <v>235672</v>
      </c>
      <c r="P175" s="59">
        <f>1/120</f>
        <v>8.3333333333333332E-3</v>
      </c>
      <c r="Q175" s="62">
        <f>ROUND((N175*O175*P175),0)</f>
        <v>1964</v>
      </c>
    </row>
    <row r="176" spans="1:17" ht="15" customHeight="1">
      <c r="A176" s="88" t="s">
        <v>198</v>
      </c>
      <c r="B176" s="72" t="s">
        <v>211</v>
      </c>
      <c r="C176" s="75" t="s">
        <v>212</v>
      </c>
      <c r="D176" s="76"/>
      <c r="E176" s="77"/>
      <c r="F176" s="81"/>
      <c r="G176" s="59"/>
      <c r="H176" s="62"/>
      <c r="J176" s="1118"/>
      <c r="K176" s="473" t="s">
        <v>231</v>
      </c>
      <c r="L176" s="58" t="s">
        <v>232</v>
      </c>
      <c r="M176" s="59" t="s">
        <v>213</v>
      </c>
      <c r="N176" s="361">
        <v>0.1</v>
      </c>
      <c r="O176" s="445">
        <f>Q175</f>
        <v>1964</v>
      </c>
      <c r="P176" s="59">
        <v>0</v>
      </c>
      <c r="Q176" s="62">
        <f>ROUND((N176*O176),0)</f>
        <v>196</v>
      </c>
    </row>
    <row r="177" spans="1:17" ht="15" customHeight="1">
      <c r="A177" s="475"/>
      <c r="B177" s="216"/>
      <c r="C177" s="217"/>
      <c r="D177" s="218"/>
      <c r="E177" s="261"/>
      <c r="F177" s="219"/>
      <c r="G177" s="59"/>
      <c r="H177" s="62"/>
      <c r="J177" s="1119" t="s">
        <v>198</v>
      </c>
      <c r="K177" s="473" t="s">
        <v>233</v>
      </c>
      <c r="L177" s="58" t="s">
        <v>912</v>
      </c>
      <c r="M177" s="59" t="s">
        <v>234</v>
      </c>
      <c r="N177" s="361">
        <v>1</v>
      </c>
      <c r="O177" s="445">
        <f>VLOOKUP(K177,'[271]BASE DE DATOS'!$A$6:$E$876,5,FALSE)</f>
        <v>113000</v>
      </c>
      <c r="P177" s="59">
        <v>20</v>
      </c>
      <c r="Q177" s="62">
        <f>O177/P177</f>
        <v>5650</v>
      </c>
    </row>
    <row r="178" spans="1:17" ht="27" customHeight="1">
      <c r="G178" s="59"/>
      <c r="H178" s="62"/>
      <c r="J178" s="1120"/>
      <c r="K178" s="473" t="s">
        <v>235</v>
      </c>
      <c r="L178" s="58" t="s">
        <v>913</v>
      </c>
      <c r="M178" s="59" t="s">
        <v>234</v>
      </c>
      <c r="N178" s="361">
        <v>1</v>
      </c>
      <c r="O178" s="445">
        <f>VLOOKUP(K178,'[271]BASE DE DATOS'!$A$6:$E$876,5,FALSE)</f>
        <v>107100</v>
      </c>
      <c r="P178" s="59">
        <v>20</v>
      </c>
      <c r="Q178" s="62">
        <f>O178/P178</f>
        <v>5355</v>
      </c>
    </row>
    <row r="179" spans="1:17" ht="25.5" customHeight="1">
      <c r="A179" s="67"/>
      <c r="B179" s="272">
        <v>1.5</v>
      </c>
      <c r="C179" s="86" t="str">
        <f>+[272]Pavimentos!B11</f>
        <v>Cubierta provisional en guadua y techo en plastico.</v>
      </c>
      <c r="D179" s="85"/>
      <c r="E179" s="70"/>
      <c r="F179" s="71"/>
      <c r="G179" s="59"/>
      <c r="H179" s="62"/>
      <c r="J179" s="1121"/>
      <c r="K179" s="473" t="s">
        <v>211</v>
      </c>
      <c r="L179" s="58" t="s">
        <v>212</v>
      </c>
      <c r="M179" s="59" t="s">
        <v>213</v>
      </c>
      <c r="N179" s="361">
        <v>0.15</v>
      </c>
      <c r="O179" s="445">
        <f>Q175</f>
        <v>1964</v>
      </c>
      <c r="P179" s="59">
        <v>0</v>
      </c>
      <c r="Q179" s="62">
        <f>ROUND((N179*O179),0)</f>
        <v>295</v>
      </c>
    </row>
    <row r="180" spans="1:17" ht="67.5">
      <c r="A180" s="1109" t="s">
        <v>317</v>
      </c>
      <c r="B180" s="72" t="s">
        <v>218</v>
      </c>
      <c r="C180" s="75" t="s">
        <v>219</v>
      </c>
      <c r="D180" s="76"/>
      <c r="E180" s="77"/>
      <c r="F180" s="81"/>
    </row>
    <row r="181" spans="1:17" ht="15.75" customHeight="1">
      <c r="A181" s="1110"/>
      <c r="B181" s="72" t="s">
        <v>220</v>
      </c>
      <c r="C181" s="75" t="s">
        <v>221</v>
      </c>
      <c r="D181" s="76"/>
      <c r="E181" s="77"/>
      <c r="F181" s="81"/>
      <c r="G181" s="56"/>
      <c r="H181" s="57"/>
      <c r="J181" s="67" t="s">
        <v>236</v>
      </c>
      <c r="K181" s="474">
        <v>2.2000000000000002</v>
      </c>
      <c r="L181" s="100" t="s">
        <v>237</v>
      </c>
      <c r="M181" s="99" t="s">
        <v>707</v>
      </c>
      <c r="N181" s="375"/>
      <c r="O181" s="91">
        <f>ROUND(SUM(Q182:Q184),0)</f>
        <v>11907</v>
      </c>
      <c r="P181" s="449"/>
      <c r="Q181" s="101"/>
    </row>
    <row r="182" spans="1:17" ht="15.75" customHeight="1">
      <c r="A182" s="1111"/>
      <c r="B182" s="72"/>
      <c r="C182" s="75" t="s">
        <v>440</v>
      </c>
      <c r="D182" s="76"/>
      <c r="E182" s="77"/>
      <c r="F182" s="81"/>
      <c r="G182" s="94"/>
      <c r="H182" s="62"/>
      <c r="J182" s="1122" t="s">
        <v>194</v>
      </c>
      <c r="K182" s="72" t="s">
        <v>238</v>
      </c>
      <c r="L182" s="7" t="s">
        <v>239</v>
      </c>
      <c r="M182" s="59" t="s">
        <v>197</v>
      </c>
      <c r="N182" s="364">
        <v>1</v>
      </c>
      <c r="O182" s="81">
        <f>VLOOKUP(K182,'[271]BASE DE DATOS'!$A$6:$E$1577,5,FALSE)</f>
        <v>248076</v>
      </c>
      <c r="P182" s="450">
        <f>1/25</f>
        <v>0.04</v>
      </c>
      <c r="Q182" s="62">
        <f>ROUND((N182*O182*P182),0)</f>
        <v>9923</v>
      </c>
    </row>
    <row r="183" spans="1:17" ht="15.75" customHeight="1">
      <c r="A183" s="84" t="s">
        <v>194</v>
      </c>
      <c r="B183" s="72" t="s">
        <v>224</v>
      </c>
      <c r="C183" s="75" t="s">
        <v>225</v>
      </c>
      <c r="D183" s="76"/>
      <c r="E183" s="77"/>
      <c r="F183" s="81"/>
      <c r="G183" s="94"/>
      <c r="H183" s="62"/>
      <c r="J183" s="1123"/>
      <c r="K183" s="72" t="s">
        <v>231</v>
      </c>
      <c r="L183" s="7" t="s">
        <v>232</v>
      </c>
      <c r="M183" s="59" t="s">
        <v>213</v>
      </c>
      <c r="N183" s="364">
        <v>0.1</v>
      </c>
      <c r="O183" s="81">
        <f>+Q182</f>
        <v>9923</v>
      </c>
      <c r="P183" s="450">
        <v>0</v>
      </c>
      <c r="Q183" s="62">
        <f>ROUND((N183*O183),0)</f>
        <v>992</v>
      </c>
    </row>
    <row r="184" spans="1:17" ht="15" customHeight="1">
      <c r="A184" s="88" t="s">
        <v>198</v>
      </c>
      <c r="B184" s="72" t="s">
        <v>211</v>
      </c>
      <c r="C184" s="75" t="s">
        <v>212</v>
      </c>
      <c r="D184" s="76"/>
      <c r="E184" s="77"/>
      <c r="F184" s="81"/>
      <c r="G184" s="94"/>
      <c r="H184" s="62"/>
      <c r="J184" s="1088" t="s">
        <v>198</v>
      </c>
      <c r="K184" s="72" t="s">
        <v>211</v>
      </c>
      <c r="L184" s="7" t="s">
        <v>212</v>
      </c>
      <c r="M184" s="59" t="s">
        <v>213</v>
      </c>
      <c r="N184" s="364">
        <v>0.1</v>
      </c>
      <c r="O184" s="93">
        <f>Q182</f>
        <v>9923</v>
      </c>
      <c r="P184" s="450">
        <v>0</v>
      </c>
      <c r="Q184" s="62">
        <f>ROUND((N184*O184),0)</f>
        <v>992</v>
      </c>
    </row>
    <row r="185" spans="1:17" ht="15" customHeight="1" thickBot="1">
      <c r="A185" s="475"/>
      <c r="B185" s="1185"/>
      <c r="C185" s="1186"/>
      <c r="D185" s="1187"/>
      <c r="E185" s="261"/>
      <c r="F185" s="1188"/>
      <c r="G185" s="1189"/>
      <c r="H185" s="1051"/>
      <c r="J185" s="627"/>
      <c r="K185" s="1185"/>
      <c r="L185" s="1190"/>
      <c r="M185" s="1191"/>
      <c r="N185" s="1192"/>
      <c r="O185" s="1193"/>
      <c r="P185" s="1194"/>
      <c r="Q185" s="1051"/>
    </row>
    <row r="186" spans="1:17">
      <c r="A186" s="475"/>
      <c r="B186" s="216"/>
      <c r="C186" s="217"/>
      <c r="D186" s="218"/>
      <c r="E186" s="261"/>
      <c r="F186" s="219"/>
      <c r="K186" s="539" t="s">
        <v>980</v>
      </c>
      <c r="L186" s="540"/>
      <c r="M186" s="541"/>
      <c r="N186" s="542"/>
      <c r="O186" s="543"/>
      <c r="P186" s="484" t="s">
        <v>981</v>
      </c>
    </row>
    <row r="187" spans="1:17" ht="15" customHeight="1">
      <c r="G187" s="56"/>
      <c r="H187" s="96"/>
      <c r="J187" s="1180"/>
      <c r="K187" s="281"/>
      <c r="L187" s="544" t="s">
        <v>240</v>
      </c>
      <c r="N187" s="545"/>
      <c r="O187" s="546"/>
      <c r="P187" s="490" t="s">
        <v>13</v>
      </c>
      <c r="Q187" s="96"/>
    </row>
    <row r="188" spans="1:17" ht="15" customHeight="1">
      <c r="A188" s="67" t="s">
        <v>807</v>
      </c>
      <c r="B188" s="270">
        <v>1.6</v>
      </c>
      <c r="C188" s="69" t="s">
        <v>808</v>
      </c>
      <c r="D188" s="68"/>
      <c r="E188" s="381"/>
      <c r="F188" s="71"/>
      <c r="G188" s="59"/>
      <c r="H188" s="62"/>
      <c r="J188" s="1181"/>
      <c r="K188" s="281"/>
      <c r="L188" s="351"/>
      <c r="N188" s="545"/>
      <c r="O188" s="546"/>
      <c r="P188" s="490"/>
      <c r="Q188" s="62"/>
    </row>
    <row r="189" spans="1:17" ht="15.75" customHeight="1" thickBot="1">
      <c r="A189" s="1113" t="s">
        <v>183</v>
      </c>
      <c r="B189" s="72" t="s">
        <v>184</v>
      </c>
      <c r="C189" s="75" t="s">
        <v>185</v>
      </c>
      <c r="D189" s="76"/>
      <c r="E189" s="382"/>
      <c r="F189" s="81"/>
      <c r="G189" s="59"/>
      <c r="H189" s="62"/>
      <c r="J189" s="1182"/>
      <c r="K189" s="547" t="s">
        <v>982</v>
      </c>
      <c r="L189" s="548" t="s">
        <v>11</v>
      </c>
      <c r="M189" s="549"/>
      <c r="N189" s="550"/>
      <c r="O189" s="551"/>
      <c r="P189" s="497"/>
      <c r="Q189" s="62"/>
    </row>
    <row r="190" spans="1:17" ht="15" customHeight="1" thickBot="1">
      <c r="A190" s="1124"/>
      <c r="B190" s="72" t="s">
        <v>187</v>
      </c>
      <c r="C190" s="75" t="s">
        <v>188</v>
      </c>
      <c r="D190" s="76"/>
      <c r="E190" s="382"/>
      <c r="F190" s="81"/>
      <c r="G190" s="59"/>
      <c r="H190" s="62"/>
      <c r="J190" s="1183"/>
      <c r="L190" s="351"/>
      <c r="N190" s="545"/>
      <c r="O190" s="546"/>
      <c r="P190" s="489"/>
      <c r="Q190" s="62"/>
    </row>
    <row r="191" spans="1:17" ht="15.75" customHeight="1" thickBot="1">
      <c r="A191" s="1124"/>
      <c r="B191" s="72" t="s">
        <v>190</v>
      </c>
      <c r="C191" s="75" t="s">
        <v>191</v>
      </c>
      <c r="D191" s="76"/>
      <c r="E191" s="382"/>
      <c r="F191" s="81"/>
      <c r="G191" s="59"/>
      <c r="H191" s="62"/>
      <c r="J191" s="1184"/>
      <c r="K191" s="552" t="s">
        <v>982</v>
      </c>
      <c r="L191" s="553" t="s">
        <v>980</v>
      </c>
      <c r="M191" s="554" t="s">
        <v>981</v>
      </c>
      <c r="N191" s="555" t="s">
        <v>983</v>
      </c>
      <c r="O191" s="556" t="s">
        <v>984</v>
      </c>
      <c r="P191" s="503" t="s">
        <v>985</v>
      </c>
      <c r="Q191" s="62"/>
    </row>
    <row r="192" spans="1:17" ht="15" thickBot="1">
      <c r="A192" s="1124"/>
      <c r="B192" s="72"/>
      <c r="C192" s="75"/>
      <c r="D192" s="76"/>
      <c r="E192" s="382"/>
      <c r="F192" s="81"/>
      <c r="G192" s="436"/>
      <c r="H192" s="443"/>
      <c r="J192" s="1094"/>
      <c r="L192" s="351"/>
      <c r="N192" s="545"/>
      <c r="O192" s="546"/>
      <c r="P192" s="489"/>
      <c r="Q192" s="443"/>
    </row>
    <row r="193" spans="1:17" ht="15" thickBot="1">
      <c r="A193" s="1124"/>
      <c r="B193" s="72"/>
      <c r="C193" s="75"/>
      <c r="D193" s="76"/>
      <c r="E193" s="382"/>
      <c r="F193" s="81"/>
      <c r="G193" s="436"/>
      <c r="H193" s="443"/>
      <c r="J193" s="1094"/>
      <c r="K193" s="557" t="s">
        <v>986</v>
      </c>
      <c r="L193" s="558"/>
      <c r="M193" s="559"/>
      <c r="N193" s="560"/>
      <c r="O193" s="561"/>
      <c r="P193" s="509"/>
      <c r="Q193" s="443"/>
    </row>
    <row r="194" spans="1:17">
      <c r="A194" s="1124"/>
      <c r="B194" s="72"/>
      <c r="C194" s="75"/>
      <c r="D194" s="76"/>
      <c r="E194" s="382"/>
      <c r="F194" s="81"/>
      <c r="G194" s="436"/>
      <c r="H194" s="443"/>
      <c r="J194" s="1094"/>
      <c r="K194" s="562"/>
      <c r="L194" s="563"/>
      <c r="M194" s="564"/>
      <c r="N194" s="565"/>
      <c r="O194" s="566"/>
      <c r="P194" s="515"/>
      <c r="Q194" s="443"/>
    </row>
    <row r="195" spans="1:17">
      <c r="A195" s="1124"/>
      <c r="B195" s="72"/>
      <c r="C195" s="75"/>
      <c r="D195" s="76"/>
      <c r="E195" s="382"/>
      <c r="F195" s="81"/>
      <c r="G195" s="436"/>
      <c r="H195" s="443"/>
      <c r="J195" s="1094"/>
      <c r="K195" s="567" t="s">
        <v>1000</v>
      </c>
      <c r="L195" s="568" t="s">
        <v>232</v>
      </c>
      <c r="M195" s="569" t="s">
        <v>213</v>
      </c>
      <c r="N195" s="570">
        <v>480.65333333333399</v>
      </c>
      <c r="O195" s="571">
        <v>1</v>
      </c>
      <c r="P195" s="529">
        <f>N195*O195</f>
        <v>480.65333333333399</v>
      </c>
      <c r="Q195" s="443"/>
    </row>
    <row r="196" spans="1:17" ht="15" thickBot="1">
      <c r="A196" s="1124"/>
      <c r="B196" s="72"/>
      <c r="C196" s="75"/>
      <c r="D196" s="76"/>
      <c r="E196" s="382"/>
      <c r="F196" s="81"/>
      <c r="G196" s="436"/>
      <c r="H196" s="443"/>
      <c r="J196" s="1094"/>
      <c r="K196" s="572" t="s">
        <v>238</v>
      </c>
      <c r="L196" s="573" t="s">
        <v>239</v>
      </c>
      <c r="M196" s="574" t="s">
        <v>197</v>
      </c>
      <c r="N196" s="575">
        <v>1.6666666666667E-2</v>
      </c>
      <c r="O196" s="576">
        <v>288392</v>
      </c>
      <c r="P196" s="521">
        <f>N196*O196</f>
        <v>4806.5333333334293</v>
      </c>
      <c r="Q196" s="443"/>
    </row>
    <row r="197" spans="1:17" ht="15" thickBot="1">
      <c r="A197" s="1124"/>
      <c r="B197" s="72"/>
      <c r="C197" s="75"/>
      <c r="D197" s="76"/>
      <c r="E197" s="382"/>
      <c r="F197" s="81"/>
      <c r="G197" s="436"/>
      <c r="H197" s="443"/>
      <c r="J197" s="1094"/>
      <c r="L197" s="351"/>
      <c r="N197" s="545"/>
      <c r="O197" s="577" t="s">
        <v>987</v>
      </c>
      <c r="P197" s="523">
        <f>P194+P195+P196</f>
        <v>5287.1866666667629</v>
      </c>
      <c r="Q197" s="443"/>
    </row>
    <row r="198" spans="1:17" ht="15" thickBot="1">
      <c r="A198" s="1124"/>
      <c r="B198" s="72"/>
      <c r="C198" s="75"/>
      <c r="D198" s="76"/>
      <c r="E198" s="382"/>
      <c r="F198" s="81"/>
      <c r="G198" s="436"/>
      <c r="H198" s="443"/>
      <c r="J198" s="1094"/>
      <c r="L198" s="351"/>
      <c r="N198" s="545"/>
      <c r="O198" s="546"/>
      <c r="P198" s="489"/>
      <c r="Q198" s="443"/>
    </row>
    <row r="199" spans="1:17" ht="15" thickBot="1">
      <c r="A199" s="1124"/>
      <c r="B199" s="72"/>
      <c r="C199" s="75"/>
      <c r="D199" s="76"/>
      <c r="E199" s="382"/>
      <c r="F199" s="81"/>
      <c r="G199" s="436"/>
      <c r="H199" s="443"/>
      <c r="J199" s="1094"/>
      <c r="K199" s="557" t="s">
        <v>988</v>
      </c>
      <c r="L199" s="558"/>
      <c r="M199" s="559"/>
      <c r="N199" s="560"/>
      <c r="O199" s="561"/>
      <c r="P199" s="509"/>
      <c r="Q199" s="443"/>
    </row>
    <row r="200" spans="1:17">
      <c r="A200" s="1124"/>
      <c r="B200" s="72"/>
      <c r="C200" s="75"/>
      <c r="D200" s="76"/>
      <c r="E200" s="382"/>
      <c r="F200" s="81"/>
      <c r="G200" s="436"/>
      <c r="H200" s="443"/>
      <c r="J200" s="1094"/>
      <c r="K200" s="562"/>
      <c r="L200" s="563"/>
      <c r="M200" s="564"/>
      <c r="N200" s="565"/>
      <c r="O200" s="566"/>
      <c r="P200" s="515"/>
      <c r="Q200" s="443"/>
    </row>
    <row r="201" spans="1:17" ht="15" thickBot="1">
      <c r="A201" s="1124"/>
      <c r="B201" s="72"/>
      <c r="C201" s="75"/>
      <c r="D201" s="76"/>
      <c r="E201" s="382"/>
      <c r="F201" s="81"/>
      <c r="G201" s="436"/>
      <c r="H201" s="443"/>
      <c r="J201" s="1094"/>
      <c r="K201" s="572" t="s">
        <v>1001</v>
      </c>
      <c r="L201" s="573" t="s">
        <v>212</v>
      </c>
      <c r="M201" s="574" t="s">
        <v>213</v>
      </c>
      <c r="N201" s="575">
        <v>480.65333333333399</v>
      </c>
      <c r="O201" s="576">
        <v>1</v>
      </c>
      <c r="P201" s="521">
        <f>N201*O201</f>
        <v>480.65333333333399</v>
      </c>
      <c r="Q201" s="443"/>
    </row>
    <row r="202" spans="1:17" ht="15" thickBot="1">
      <c r="A202" s="1124"/>
      <c r="B202" s="72"/>
      <c r="C202" s="75"/>
      <c r="D202" s="76"/>
      <c r="E202" s="382"/>
      <c r="F202" s="81"/>
      <c r="G202" s="436"/>
      <c r="H202" s="443"/>
      <c r="J202" s="1094"/>
      <c r="L202" s="351"/>
      <c r="N202" s="545"/>
      <c r="O202" s="577" t="s">
        <v>989</v>
      </c>
      <c r="P202" s="523">
        <f>P200+P201</f>
        <v>480.65333333333399</v>
      </c>
      <c r="Q202" s="443"/>
    </row>
    <row r="203" spans="1:17" ht="15" thickBot="1">
      <c r="A203" s="1124"/>
      <c r="B203" s="72"/>
      <c r="C203" s="75"/>
      <c r="D203" s="76"/>
      <c r="E203" s="382"/>
      <c r="F203" s="81"/>
      <c r="G203" s="436"/>
      <c r="H203" s="443"/>
      <c r="J203" s="1094"/>
      <c r="L203" s="351"/>
      <c r="N203" s="545"/>
      <c r="O203" s="546"/>
      <c r="P203" s="489"/>
      <c r="Q203" s="443"/>
    </row>
    <row r="204" spans="1:17" ht="15" thickBot="1">
      <c r="A204" s="1124"/>
      <c r="B204" s="72"/>
      <c r="C204" s="75"/>
      <c r="D204" s="76"/>
      <c r="E204" s="382"/>
      <c r="F204" s="81"/>
      <c r="G204" s="436"/>
      <c r="H204" s="443"/>
      <c r="J204" s="1094"/>
      <c r="K204" s="557" t="s">
        <v>990</v>
      </c>
      <c r="L204" s="558"/>
      <c r="M204" s="559"/>
      <c r="N204" s="560"/>
      <c r="O204" s="561"/>
      <c r="P204" s="509"/>
      <c r="Q204" s="443"/>
    </row>
    <row r="205" spans="1:17" ht="15" thickBot="1">
      <c r="A205" s="1124"/>
      <c r="B205" s="72"/>
      <c r="C205" s="75"/>
      <c r="D205" s="76"/>
      <c r="E205" s="382"/>
      <c r="F205" s="81"/>
      <c r="G205" s="436"/>
      <c r="H205" s="443"/>
      <c r="J205" s="1094"/>
      <c r="K205" s="578"/>
      <c r="L205" s="579"/>
      <c r="M205" s="554"/>
      <c r="N205" s="555"/>
      <c r="O205" s="556"/>
      <c r="P205" s="503"/>
      <c r="Q205" s="443"/>
    </row>
    <row r="206" spans="1:17" ht="15" thickBot="1">
      <c r="A206" s="1124"/>
      <c r="B206" s="72"/>
      <c r="C206" s="75"/>
      <c r="D206" s="76"/>
      <c r="E206" s="382"/>
      <c r="F206" s="81"/>
      <c r="G206" s="436"/>
      <c r="H206" s="443"/>
      <c r="J206" s="1094"/>
      <c r="L206" s="351"/>
      <c r="N206" s="545"/>
      <c r="O206" s="577" t="s">
        <v>991</v>
      </c>
      <c r="P206" s="523">
        <f>P205</f>
        <v>0</v>
      </c>
      <c r="Q206" s="443"/>
    </row>
    <row r="207" spans="1:17" ht="15" thickBot="1">
      <c r="A207" s="1124"/>
      <c r="B207" s="72"/>
      <c r="C207" s="75"/>
      <c r="D207" s="76"/>
      <c r="E207" s="382"/>
      <c r="F207" s="81"/>
      <c r="G207" s="436"/>
      <c r="H207" s="443"/>
      <c r="J207" s="1094"/>
      <c r="L207" s="351"/>
      <c r="N207" s="545"/>
      <c r="O207" s="546"/>
      <c r="P207" s="489"/>
      <c r="Q207" s="443"/>
    </row>
    <row r="208" spans="1:17" ht="15" thickBot="1">
      <c r="A208" s="1124"/>
      <c r="B208" s="72"/>
      <c r="C208" s="75"/>
      <c r="D208" s="76"/>
      <c r="E208" s="382"/>
      <c r="F208" s="81"/>
      <c r="G208" s="436"/>
      <c r="H208" s="443"/>
      <c r="J208" s="1094"/>
      <c r="K208" s="557" t="s">
        <v>992</v>
      </c>
      <c r="L208" s="558"/>
      <c r="M208" s="559"/>
      <c r="N208" s="560"/>
      <c r="O208" s="561"/>
      <c r="P208" s="509"/>
      <c r="Q208" s="443"/>
    </row>
    <row r="209" spans="1:17" ht="15" thickBot="1">
      <c r="A209" s="1124"/>
      <c r="B209" s="72"/>
      <c r="C209" s="75"/>
      <c r="D209" s="76"/>
      <c r="E209" s="382"/>
      <c r="F209" s="81"/>
      <c r="G209" s="436"/>
      <c r="H209" s="443"/>
      <c r="J209" s="1094"/>
      <c r="K209" s="578"/>
      <c r="L209" s="579"/>
      <c r="M209" s="554"/>
      <c r="N209" s="555"/>
      <c r="O209" s="556"/>
      <c r="P209" s="503"/>
      <c r="Q209" s="443"/>
    </row>
    <row r="210" spans="1:17" ht="15" thickBot="1">
      <c r="A210" s="1124"/>
      <c r="B210" s="72"/>
      <c r="C210" s="75"/>
      <c r="D210" s="76"/>
      <c r="E210" s="382"/>
      <c r="F210" s="81"/>
      <c r="G210" s="436"/>
      <c r="H210" s="443"/>
      <c r="J210" s="1094"/>
      <c r="L210" s="351"/>
      <c r="N210" s="545"/>
      <c r="O210" s="577" t="s">
        <v>993</v>
      </c>
      <c r="P210" s="523">
        <f>P209</f>
        <v>0</v>
      </c>
      <c r="Q210" s="443"/>
    </row>
    <row r="211" spans="1:17" ht="15" thickBot="1">
      <c r="A211" s="1124"/>
      <c r="B211" s="72"/>
      <c r="C211" s="75"/>
      <c r="D211" s="76"/>
      <c r="E211" s="382"/>
      <c r="F211" s="81"/>
      <c r="G211" s="436"/>
      <c r="H211" s="443"/>
      <c r="J211" s="1094"/>
      <c r="L211" s="351"/>
      <c r="N211" s="545"/>
      <c r="O211" s="546"/>
      <c r="P211" s="489"/>
      <c r="Q211" s="443"/>
    </row>
    <row r="212" spans="1:17" ht="15" thickBot="1">
      <c r="A212" s="1124"/>
      <c r="B212" s="72"/>
      <c r="C212" s="75"/>
      <c r="D212" s="76"/>
      <c r="E212" s="382"/>
      <c r="F212" s="81"/>
      <c r="G212" s="436"/>
      <c r="H212" s="443"/>
      <c r="J212" s="1094"/>
      <c r="K212" s="557" t="s">
        <v>994</v>
      </c>
      <c r="L212" s="558"/>
      <c r="M212" s="559"/>
      <c r="N212" s="560"/>
      <c r="O212" s="561"/>
      <c r="P212" s="509"/>
      <c r="Q212" s="443"/>
    </row>
    <row r="213" spans="1:17" ht="15" thickBot="1">
      <c r="A213" s="1124"/>
      <c r="B213" s="72"/>
      <c r="C213" s="75"/>
      <c r="D213" s="76"/>
      <c r="E213" s="382"/>
      <c r="F213" s="81"/>
      <c r="G213" s="436"/>
      <c r="H213" s="443"/>
      <c r="J213" s="1094"/>
      <c r="K213" s="578"/>
      <c r="L213" s="579"/>
      <c r="M213" s="554"/>
      <c r="N213" s="555"/>
      <c r="O213" s="556"/>
      <c r="P213" s="503"/>
      <c r="Q213" s="443"/>
    </row>
    <row r="214" spans="1:17" ht="15" thickBot="1">
      <c r="A214" s="1124"/>
      <c r="B214" s="72"/>
      <c r="C214" s="75"/>
      <c r="D214" s="76"/>
      <c r="E214" s="382"/>
      <c r="F214" s="81"/>
      <c r="G214" s="436"/>
      <c r="H214" s="443"/>
      <c r="J214" s="1094"/>
      <c r="L214" s="351"/>
      <c r="N214" s="545"/>
      <c r="O214" s="577" t="s">
        <v>995</v>
      </c>
      <c r="P214" s="523">
        <f>P213</f>
        <v>0</v>
      </c>
      <c r="Q214" s="443"/>
    </row>
    <row r="215" spans="1:17" ht="15" thickBot="1">
      <c r="A215" s="1124"/>
      <c r="B215" s="72"/>
      <c r="C215" s="75"/>
      <c r="D215" s="76"/>
      <c r="E215" s="382"/>
      <c r="F215" s="81"/>
      <c r="G215" s="436"/>
      <c r="H215" s="443"/>
      <c r="J215" s="1094"/>
      <c r="L215" s="351"/>
      <c r="N215" s="545"/>
      <c r="O215" s="546"/>
      <c r="P215" s="489"/>
      <c r="Q215" s="443"/>
    </row>
    <row r="216" spans="1:17">
      <c r="A216" s="1124"/>
      <c r="B216" s="72"/>
      <c r="C216" s="75"/>
      <c r="D216" s="76"/>
      <c r="E216" s="382"/>
      <c r="F216" s="81"/>
      <c r="G216" s="436"/>
      <c r="H216" s="443"/>
      <c r="J216" s="1094"/>
      <c r="K216" s="580"/>
      <c r="L216" s="563"/>
      <c r="M216" s="564"/>
      <c r="N216" s="565"/>
      <c r="O216" s="566"/>
      <c r="P216" s="515"/>
      <c r="Q216" s="443"/>
    </row>
    <row r="217" spans="1:17" ht="15" thickBot="1">
      <c r="A217" s="1124"/>
      <c r="B217" s="72"/>
      <c r="C217" s="75"/>
      <c r="D217" s="76"/>
      <c r="E217" s="382"/>
      <c r="F217" s="81"/>
      <c r="G217" s="436"/>
      <c r="H217" s="443"/>
      <c r="J217" s="1094"/>
      <c r="K217" s="581" t="s">
        <v>996</v>
      </c>
      <c r="L217" s="582" t="s">
        <v>997</v>
      </c>
      <c r="M217" s="583" t="s">
        <v>998</v>
      </c>
      <c r="N217" s="584" t="s">
        <v>998</v>
      </c>
      <c r="O217" s="585" t="s">
        <v>998</v>
      </c>
      <c r="P217" s="538">
        <f>ROUND(SUM(P186:P214)/2, 0)</f>
        <v>5768</v>
      </c>
      <c r="Q217" s="443"/>
    </row>
    <row r="218" spans="1:17">
      <c r="A218" s="1124"/>
      <c r="B218" s="72"/>
      <c r="C218" s="75"/>
      <c r="D218" s="76"/>
      <c r="E218" s="382"/>
      <c r="F218" s="81"/>
      <c r="G218" s="436"/>
      <c r="H218" s="443"/>
      <c r="J218" s="1094"/>
      <c r="K218" s="587"/>
      <c r="L218" s="588"/>
      <c r="M218" s="436"/>
      <c r="N218" s="589"/>
      <c r="O218" s="590"/>
      <c r="P218" s="436"/>
      <c r="Q218" s="443"/>
    </row>
    <row r="219" spans="1:17">
      <c r="A219" s="1124"/>
      <c r="B219" s="72" t="s">
        <v>793</v>
      </c>
      <c r="C219" s="75" t="s">
        <v>794</v>
      </c>
      <c r="D219" s="76"/>
      <c r="E219" s="420"/>
      <c r="F219" s="81"/>
    </row>
    <row r="220" spans="1:17">
      <c r="A220" s="1125"/>
      <c r="B220" s="72" t="s">
        <v>192</v>
      </c>
      <c r="C220" s="75" t="s">
        <v>193</v>
      </c>
      <c r="D220" s="76"/>
      <c r="E220" s="382"/>
      <c r="F220" s="81"/>
      <c r="G220" s="56"/>
      <c r="H220" s="57"/>
      <c r="J220" s="51" t="s">
        <v>241</v>
      </c>
      <c r="K220" s="474"/>
      <c r="L220" s="52" t="s">
        <v>84</v>
      </c>
      <c r="M220" s="53" t="s">
        <v>189</v>
      </c>
      <c r="N220" s="359"/>
      <c r="O220" s="360">
        <v>112875</v>
      </c>
      <c r="P220" s="56"/>
      <c r="Q220" s="57"/>
    </row>
    <row r="221" spans="1:17" ht="25">
      <c r="A221" s="421" t="s">
        <v>194</v>
      </c>
      <c r="B221" s="72" t="s">
        <v>195</v>
      </c>
      <c r="C221" s="75" t="s">
        <v>809</v>
      </c>
      <c r="D221" s="76"/>
      <c r="E221" s="382"/>
      <c r="F221" s="81"/>
      <c r="G221" s="59"/>
      <c r="H221" s="62"/>
      <c r="J221" s="1117" t="s">
        <v>911</v>
      </c>
      <c r="K221" s="473" t="s">
        <v>964</v>
      </c>
      <c r="L221" s="58" t="s">
        <v>242</v>
      </c>
      <c r="M221" s="59" t="s">
        <v>197</v>
      </c>
      <c r="N221" s="361">
        <v>1</v>
      </c>
      <c r="O221" s="445">
        <v>86827</v>
      </c>
      <c r="P221" s="59">
        <v>1</v>
      </c>
      <c r="Q221" s="62">
        <v>86827</v>
      </c>
    </row>
    <row r="222" spans="1:17">
      <c r="A222" s="1088" t="s">
        <v>198</v>
      </c>
      <c r="B222" s="72" t="s">
        <v>199</v>
      </c>
      <c r="C222" s="75" t="s">
        <v>200</v>
      </c>
      <c r="D222" s="76"/>
      <c r="E222" s="382"/>
      <c r="F222" s="81"/>
      <c r="G222" s="59"/>
      <c r="H222" s="62"/>
      <c r="J222" s="1118"/>
      <c r="K222" s="473" t="s">
        <v>231</v>
      </c>
      <c r="L222" s="58" t="s">
        <v>232</v>
      </c>
      <c r="M222" s="59" t="s">
        <v>213</v>
      </c>
      <c r="N222" s="361">
        <v>0.1</v>
      </c>
      <c r="O222" s="445">
        <v>86827</v>
      </c>
      <c r="P222" s="59">
        <v>0</v>
      </c>
      <c r="Q222" s="62">
        <v>8683</v>
      </c>
    </row>
    <row r="223" spans="1:17">
      <c r="G223" s="59"/>
      <c r="H223" s="62"/>
      <c r="J223" s="1084" t="s">
        <v>198</v>
      </c>
      <c r="K223" s="473" t="s">
        <v>211</v>
      </c>
      <c r="L223" s="58" t="s">
        <v>212</v>
      </c>
      <c r="M223" s="59" t="s">
        <v>213</v>
      </c>
      <c r="N223" s="361">
        <v>0.2</v>
      </c>
      <c r="O223" s="445">
        <v>86827</v>
      </c>
      <c r="P223" s="59">
        <v>0</v>
      </c>
      <c r="Q223" s="62">
        <v>17365</v>
      </c>
    </row>
    <row r="224" spans="1:17" ht="41.5" thickBot="1">
      <c r="A224" s="67" t="s">
        <v>811</v>
      </c>
      <c r="B224" s="270">
        <v>1.7</v>
      </c>
      <c r="C224" s="69" t="s">
        <v>812</v>
      </c>
      <c r="D224" s="68"/>
      <c r="E224" s="386"/>
      <c r="F224" s="71"/>
    </row>
    <row r="225" spans="1:17" ht="25">
      <c r="A225" s="1075" t="s">
        <v>183</v>
      </c>
      <c r="B225" s="74" t="s">
        <v>202</v>
      </c>
      <c r="C225" s="75" t="s">
        <v>203</v>
      </c>
      <c r="D225" s="76"/>
      <c r="E225" s="382"/>
      <c r="F225" s="81"/>
      <c r="G225" s="56"/>
      <c r="H225" s="57"/>
      <c r="J225" s="1180"/>
      <c r="K225" s="1335" t="s">
        <v>980</v>
      </c>
      <c r="L225" s="1336"/>
      <c r="M225" s="1337"/>
      <c r="N225" s="1338"/>
      <c r="O225" s="1339"/>
      <c r="P225" s="1340" t="s">
        <v>981</v>
      </c>
      <c r="Q225" s="57"/>
    </row>
    <row r="226" spans="1:17">
      <c r="A226" s="1082" t="s">
        <v>206</v>
      </c>
      <c r="B226" s="74" t="s">
        <v>204</v>
      </c>
      <c r="C226" s="422" t="s">
        <v>188</v>
      </c>
      <c r="D226" s="80"/>
      <c r="E226" s="382"/>
      <c r="F226" s="81"/>
      <c r="G226" s="59"/>
      <c r="H226" s="62"/>
      <c r="J226" s="1393"/>
      <c r="K226" s="1341"/>
      <c r="L226" s="1342" t="s">
        <v>86</v>
      </c>
      <c r="M226" s="1343"/>
      <c r="N226" s="1344"/>
      <c r="O226" s="980"/>
      <c r="P226" s="1345" t="s">
        <v>13</v>
      </c>
      <c r="Q226" s="62"/>
    </row>
    <row r="227" spans="1:17">
      <c r="A227" s="421" t="s">
        <v>194</v>
      </c>
      <c r="B227" s="74" t="s">
        <v>209</v>
      </c>
      <c r="C227" s="79" t="s">
        <v>210</v>
      </c>
      <c r="D227" s="80"/>
      <c r="E227" s="382"/>
      <c r="F227" s="81"/>
      <c r="G227" s="59"/>
      <c r="H227" s="62"/>
      <c r="J227" s="1394"/>
      <c r="K227" s="1341"/>
      <c r="L227" s="1346"/>
      <c r="M227" s="1343"/>
      <c r="N227" s="1344"/>
      <c r="O227" s="980"/>
      <c r="P227" s="1345"/>
      <c r="Q227" s="62"/>
    </row>
    <row r="228" spans="1:17" ht="15" thickBot="1">
      <c r="A228" s="1083" t="s">
        <v>198</v>
      </c>
      <c r="B228" s="72" t="s">
        <v>211</v>
      </c>
      <c r="C228" s="75" t="s">
        <v>212</v>
      </c>
      <c r="D228" s="76"/>
      <c r="E228" s="382"/>
      <c r="F228" s="81"/>
      <c r="G228" s="59"/>
      <c r="H228" s="62"/>
      <c r="J228" s="1395"/>
      <c r="K228" s="1347" t="s">
        <v>982</v>
      </c>
      <c r="L228" s="1348" t="s">
        <v>1374</v>
      </c>
      <c r="M228" s="1349"/>
      <c r="N228" s="1350"/>
      <c r="O228" s="1351"/>
      <c r="P228" s="1352"/>
      <c r="Q228" s="62"/>
    </row>
    <row r="229" spans="1:17" ht="15" thickBot="1">
      <c r="A229" s="1332"/>
      <c r="B229" s="1185"/>
      <c r="C229" s="1186"/>
      <c r="D229" s="1187"/>
      <c r="E229" s="617"/>
      <c r="F229" s="1188"/>
      <c r="G229" s="1191"/>
      <c r="H229" s="1051"/>
      <c r="J229" s="1094"/>
      <c r="K229" s="1343"/>
      <c r="L229" s="1346"/>
      <c r="M229" s="1343"/>
      <c r="N229" s="1344"/>
      <c r="O229" s="980"/>
      <c r="P229" s="980"/>
      <c r="Q229" s="1051"/>
    </row>
    <row r="230" spans="1:17" ht="15" thickBot="1">
      <c r="A230" s="1332"/>
      <c r="B230" s="1185"/>
      <c r="C230" s="1186"/>
      <c r="D230" s="1187"/>
      <c r="E230" s="617"/>
      <c r="F230" s="1188"/>
      <c r="G230" s="1191"/>
      <c r="H230" s="1051"/>
      <c r="J230" s="1094"/>
      <c r="K230" s="1353" t="s">
        <v>982</v>
      </c>
      <c r="L230" s="1354" t="s">
        <v>980</v>
      </c>
      <c r="M230" s="1355" t="s">
        <v>981</v>
      </c>
      <c r="N230" s="1356" t="s">
        <v>983</v>
      </c>
      <c r="O230" s="1357" t="s">
        <v>984</v>
      </c>
      <c r="P230" s="1358" t="s">
        <v>985</v>
      </c>
      <c r="Q230" s="1051"/>
    </row>
    <row r="231" spans="1:17" ht="15" thickBot="1">
      <c r="A231" s="1332"/>
      <c r="B231" s="1185"/>
      <c r="C231" s="1186"/>
      <c r="D231" s="1187"/>
      <c r="E231" s="617"/>
      <c r="F231" s="1188"/>
      <c r="G231" s="1191"/>
      <c r="H231" s="1051"/>
      <c r="J231" s="1094"/>
      <c r="K231" s="1343"/>
      <c r="L231" s="1346"/>
      <c r="M231" s="1343"/>
      <c r="N231" s="1344"/>
      <c r="O231" s="980"/>
      <c r="P231" s="980"/>
      <c r="Q231" s="1051"/>
    </row>
    <row r="232" spans="1:17" ht="15" thickBot="1">
      <c r="A232" s="1332"/>
      <c r="B232" s="1185"/>
      <c r="C232" s="1186"/>
      <c r="D232" s="1187"/>
      <c r="E232" s="617"/>
      <c r="F232" s="1188"/>
      <c r="G232" s="1191"/>
      <c r="H232" s="1051"/>
      <c r="J232" s="1094"/>
      <c r="K232" s="1359" t="s">
        <v>986</v>
      </c>
      <c r="L232" s="1360"/>
      <c r="M232" s="1361"/>
      <c r="N232" s="1362"/>
      <c r="O232" s="1363"/>
      <c r="P232" s="1364"/>
      <c r="Q232" s="1051"/>
    </row>
    <row r="233" spans="1:17">
      <c r="A233" s="1332"/>
      <c r="B233" s="1185"/>
      <c r="C233" s="1186"/>
      <c r="D233" s="1187"/>
      <c r="E233" s="617"/>
      <c r="F233" s="1188"/>
      <c r="G233" s="1191"/>
      <c r="H233" s="1051"/>
      <c r="J233" s="1094"/>
      <c r="K233" s="1365"/>
      <c r="L233" s="1366"/>
      <c r="M233" s="1367"/>
      <c r="N233" s="1368"/>
      <c r="O233" s="1369"/>
      <c r="P233" s="1370"/>
      <c r="Q233" s="1051"/>
    </row>
    <row r="234" spans="1:17">
      <c r="A234" s="1332"/>
      <c r="B234" s="1185"/>
      <c r="C234" s="1186"/>
      <c r="D234" s="1187"/>
      <c r="E234" s="617"/>
      <c r="F234" s="1188"/>
      <c r="G234" s="1191"/>
      <c r="H234" s="1051"/>
      <c r="J234" s="1094"/>
      <c r="K234" s="1371" t="s">
        <v>964</v>
      </c>
      <c r="L234" s="1372" t="s">
        <v>242</v>
      </c>
      <c r="M234" s="1373" t="s">
        <v>197</v>
      </c>
      <c r="N234" s="1374">
        <v>1.6666666666666701</v>
      </c>
      <c r="O234" s="1375">
        <v>100938</v>
      </c>
      <c r="P234" s="1376">
        <f t="shared" ref="P234:P235" si="1">N234*O234</f>
        <v>168230.00000000035</v>
      </c>
      <c r="Q234" s="1051"/>
    </row>
    <row r="235" spans="1:17" ht="15" thickBot="1">
      <c r="A235" s="1332"/>
      <c r="B235" s="1185"/>
      <c r="C235" s="1186"/>
      <c r="D235" s="1187"/>
      <c r="E235" s="617"/>
      <c r="F235" s="1188"/>
      <c r="G235" s="1191"/>
      <c r="H235" s="1051"/>
      <c r="J235" s="1094"/>
      <c r="K235" s="1377" t="s">
        <v>1000</v>
      </c>
      <c r="L235" s="1378" t="s">
        <v>232</v>
      </c>
      <c r="M235" s="1379" t="s">
        <v>213</v>
      </c>
      <c r="N235" s="1380">
        <v>16823</v>
      </c>
      <c r="O235" s="1381">
        <v>1</v>
      </c>
      <c r="P235" s="1382">
        <f t="shared" si="1"/>
        <v>16823</v>
      </c>
      <c r="Q235" s="1051"/>
    </row>
    <row r="236" spans="1:17" ht="15" thickBot="1">
      <c r="A236" s="1332"/>
      <c r="B236" s="1185"/>
      <c r="C236" s="1186"/>
      <c r="D236" s="1187"/>
      <c r="E236" s="617"/>
      <c r="F236" s="1188"/>
      <c r="G236" s="1191"/>
      <c r="H236" s="1051"/>
      <c r="J236" s="1094"/>
      <c r="K236" s="1343"/>
      <c r="L236" s="1346"/>
      <c r="M236" s="1343"/>
      <c r="N236" s="1344"/>
      <c r="O236" s="1383" t="s">
        <v>987</v>
      </c>
      <c r="P236" s="1384">
        <f>P233+P234+P235</f>
        <v>185053.00000000035</v>
      </c>
      <c r="Q236" s="1051"/>
    </row>
    <row r="237" spans="1:17" ht="15" thickBot="1">
      <c r="A237" s="1332"/>
      <c r="B237" s="1185"/>
      <c r="C237" s="1186"/>
      <c r="D237" s="1187"/>
      <c r="E237" s="617"/>
      <c r="F237" s="1188"/>
      <c r="G237" s="1191"/>
      <c r="H237" s="1051"/>
      <c r="J237" s="1094"/>
      <c r="K237" s="1343"/>
      <c r="L237" s="1346"/>
      <c r="M237" s="1343"/>
      <c r="N237" s="1344"/>
      <c r="O237" s="980"/>
      <c r="P237" s="980"/>
      <c r="Q237" s="1051"/>
    </row>
    <row r="238" spans="1:17" ht="15" thickBot="1">
      <c r="A238" s="1332"/>
      <c r="B238" s="1185"/>
      <c r="C238" s="1186"/>
      <c r="D238" s="1187"/>
      <c r="E238" s="617"/>
      <c r="F238" s="1188"/>
      <c r="G238" s="1191"/>
      <c r="H238" s="1051"/>
      <c r="J238" s="1094"/>
      <c r="K238" s="1359" t="s">
        <v>988</v>
      </c>
      <c r="L238" s="1360"/>
      <c r="M238" s="1361"/>
      <c r="N238" s="1362"/>
      <c r="O238" s="1363"/>
      <c r="P238" s="1364"/>
      <c r="Q238" s="1051"/>
    </row>
    <row r="239" spans="1:17">
      <c r="A239" s="1332"/>
      <c r="B239" s="1185"/>
      <c r="C239" s="1186"/>
      <c r="D239" s="1187"/>
      <c r="E239" s="617"/>
      <c r="F239" s="1188"/>
      <c r="G239" s="1191"/>
      <c r="H239" s="1051"/>
      <c r="J239" s="1094"/>
      <c r="K239" s="1365"/>
      <c r="L239" s="1366"/>
      <c r="M239" s="1367"/>
      <c r="N239" s="1368"/>
      <c r="O239" s="1369"/>
      <c r="P239" s="1370"/>
      <c r="Q239" s="1051"/>
    </row>
    <row r="240" spans="1:17" ht="15" thickBot="1">
      <c r="A240" s="1332"/>
      <c r="B240" s="1185"/>
      <c r="C240" s="1186"/>
      <c r="D240" s="1187"/>
      <c r="E240" s="617"/>
      <c r="F240" s="1188"/>
      <c r="G240" s="1191"/>
      <c r="H240" s="1051"/>
      <c r="J240" s="1094"/>
      <c r="K240" s="1377" t="s">
        <v>1001</v>
      </c>
      <c r="L240" s="1378" t="s">
        <v>212</v>
      </c>
      <c r="M240" s="1379" t="s">
        <v>213</v>
      </c>
      <c r="N240" s="1380">
        <v>33646</v>
      </c>
      <c r="O240" s="1381">
        <v>1</v>
      </c>
      <c r="P240" s="1382">
        <f>N240*O240</f>
        <v>33646</v>
      </c>
      <c r="Q240" s="1051"/>
    </row>
    <row r="241" spans="1:17" ht="15" thickBot="1">
      <c r="A241" s="1332"/>
      <c r="B241" s="1185"/>
      <c r="C241" s="1186"/>
      <c r="D241" s="1187"/>
      <c r="E241" s="617"/>
      <c r="F241" s="1188"/>
      <c r="G241" s="1191"/>
      <c r="H241" s="1051"/>
      <c r="J241" s="1094"/>
      <c r="K241" s="1343"/>
      <c r="L241" s="1346"/>
      <c r="M241" s="1343"/>
      <c r="N241" s="1344"/>
      <c r="O241" s="1383" t="s">
        <v>989</v>
      </c>
      <c r="P241" s="1384">
        <f>P239+P240</f>
        <v>33646</v>
      </c>
      <c r="Q241" s="1051"/>
    </row>
    <row r="242" spans="1:17" ht="15" thickBot="1">
      <c r="A242" s="1332"/>
      <c r="B242" s="1185"/>
      <c r="C242" s="1186"/>
      <c r="D242" s="1187"/>
      <c r="E242" s="617"/>
      <c r="F242" s="1188"/>
      <c r="G242" s="1191"/>
      <c r="H242" s="1051"/>
      <c r="J242" s="1094"/>
      <c r="K242" s="1343"/>
      <c r="L242" s="1346"/>
      <c r="M242" s="1343"/>
      <c r="N242" s="1344"/>
      <c r="O242" s="980"/>
      <c r="P242" s="980"/>
      <c r="Q242" s="1051"/>
    </row>
    <row r="243" spans="1:17" ht="15" thickBot="1">
      <c r="A243" s="1332"/>
      <c r="B243" s="1185"/>
      <c r="C243" s="1186"/>
      <c r="D243" s="1187"/>
      <c r="E243" s="617"/>
      <c r="F243" s="1188"/>
      <c r="G243" s="1191"/>
      <c r="H243" s="1051"/>
      <c r="J243" s="1094"/>
      <c r="K243" s="1359" t="s">
        <v>990</v>
      </c>
      <c r="L243" s="1360"/>
      <c r="M243" s="1361"/>
      <c r="N243" s="1362"/>
      <c r="O243" s="1363"/>
      <c r="P243" s="1364"/>
      <c r="Q243" s="1051"/>
    </row>
    <row r="244" spans="1:17" ht="15" thickBot="1">
      <c r="A244" s="1332"/>
      <c r="B244" s="1185"/>
      <c r="C244" s="1186"/>
      <c r="D244" s="1187"/>
      <c r="E244" s="617"/>
      <c r="F244" s="1188"/>
      <c r="G244" s="1191"/>
      <c r="H244" s="1051"/>
      <c r="J244" s="1094"/>
      <c r="K244" s="1385"/>
      <c r="L244" s="1386"/>
      <c r="M244" s="1387"/>
      <c r="N244" s="1388"/>
      <c r="O244" s="1389"/>
      <c r="P244" s="1390"/>
      <c r="Q244" s="1051"/>
    </row>
    <row r="245" spans="1:17" ht="15" thickBot="1">
      <c r="A245" s="1332"/>
      <c r="B245" s="1185"/>
      <c r="C245" s="1186"/>
      <c r="D245" s="1187"/>
      <c r="E245" s="617"/>
      <c r="F245" s="1188"/>
      <c r="G245" s="1191"/>
      <c r="H245" s="1051"/>
      <c r="J245" s="1094"/>
      <c r="K245" s="1343"/>
      <c r="L245" s="1346"/>
      <c r="M245" s="1343"/>
      <c r="N245" s="1344"/>
      <c r="O245" s="1383" t="s">
        <v>991</v>
      </c>
      <c r="P245" s="1384">
        <f>P244</f>
        <v>0</v>
      </c>
      <c r="Q245" s="1051"/>
    </row>
    <row r="246" spans="1:17" ht="15" thickBot="1">
      <c r="A246" s="1332"/>
      <c r="B246" s="1185"/>
      <c r="C246" s="1186"/>
      <c r="D246" s="1187"/>
      <c r="E246" s="617"/>
      <c r="F246" s="1188"/>
      <c r="G246" s="1191"/>
      <c r="H246" s="1051"/>
      <c r="J246" s="1094"/>
      <c r="K246" s="1343"/>
      <c r="L246" s="1346"/>
      <c r="M246" s="1343"/>
      <c r="N246" s="1344"/>
      <c r="O246" s="980"/>
      <c r="P246" s="980"/>
      <c r="Q246" s="1051"/>
    </row>
    <row r="247" spans="1:17" ht="15" thickBot="1">
      <c r="A247" s="1332"/>
      <c r="B247" s="1185"/>
      <c r="C247" s="1186"/>
      <c r="D247" s="1187"/>
      <c r="E247" s="617"/>
      <c r="F247" s="1188"/>
      <c r="G247" s="1191"/>
      <c r="H247" s="1051"/>
      <c r="J247" s="1094"/>
      <c r="K247" s="1359" t="s">
        <v>992</v>
      </c>
      <c r="L247" s="1360"/>
      <c r="M247" s="1361"/>
      <c r="N247" s="1362"/>
      <c r="O247" s="1363"/>
      <c r="P247" s="1364"/>
      <c r="Q247" s="1051"/>
    </row>
    <row r="248" spans="1:17" ht="15" thickBot="1">
      <c r="A248" s="1332"/>
      <c r="B248" s="1185"/>
      <c r="C248" s="1186"/>
      <c r="D248" s="1187"/>
      <c r="E248" s="617"/>
      <c r="F248" s="1188"/>
      <c r="G248" s="1191"/>
      <c r="H248" s="1051"/>
      <c r="J248" s="1094"/>
      <c r="K248" s="1385"/>
      <c r="L248" s="1386"/>
      <c r="M248" s="1387"/>
      <c r="N248" s="1388"/>
      <c r="O248" s="1389"/>
      <c r="P248" s="1390"/>
      <c r="Q248" s="1051"/>
    </row>
    <row r="249" spans="1:17" ht="15" thickBot="1">
      <c r="A249" s="1332"/>
      <c r="B249" s="1185"/>
      <c r="C249" s="1186"/>
      <c r="D249" s="1187"/>
      <c r="E249" s="617"/>
      <c r="F249" s="1188"/>
      <c r="G249" s="1191"/>
      <c r="H249" s="1051"/>
      <c r="J249" s="1094"/>
      <c r="K249" s="1343"/>
      <c r="L249" s="1346"/>
      <c r="M249" s="1343"/>
      <c r="N249" s="1344"/>
      <c r="O249" s="1383" t="s">
        <v>993</v>
      </c>
      <c r="P249" s="1384">
        <f>P248</f>
        <v>0</v>
      </c>
      <c r="Q249" s="1051"/>
    </row>
    <row r="250" spans="1:17" ht="15" thickBot="1">
      <c r="A250" s="1332"/>
      <c r="B250" s="1185"/>
      <c r="C250" s="1186"/>
      <c r="D250" s="1187"/>
      <c r="E250" s="617"/>
      <c r="F250" s="1188"/>
      <c r="G250" s="1191"/>
      <c r="H250" s="1051"/>
      <c r="J250" s="1094"/>
      <c r="K250" s="1343"/>
      <c r="L250" s="1346"/>
      <c r="M250" s="1343"/>
      <c r="N250" s="1344"/>
      <c r="O250" s="980"/>
      <c r="P250" s="980"/>
      <c r="Q250" s="1051"/>
    </row>
    <row r="251" spans="1:17" ht="15" thickBot="1">
      <c r="A251" s="1332"/>
      <c r="B251" s="1185"/>
      <c r="C251" s="1186"/>
      <c r="D251" s="1187"/>
      <c r="E251" s="617"/>
      <c r="F251" s="1188"/>
      <c r="G251" s="1191"/>
      <c r="H251" s="1051"/>
      <c r="J251" s="1094"/>
      <c r="K251" s="1359" t="s">
        <v>994</v>
      </c>
      <c r="L251" s="1360"/>
      <c r="M251" s="1361"/>
      <c r="N251" s="1362"/>
      <c r="O251" s="1363"/>
      <c r="P251" s="1364"/>
      <c r="Q251" s="1051"/>
    </row>
    <row r="252" spans="1:17" ht="15" thickBot="1">
      <c r="A252" s="1332"/>
      <c r="B252" s="1185"/>
      <c r="C252" s="1186"/>
      <c r="D252" s="1187"/>
      <c r="E252" s="617"/>
      <c r="F252" s="1188"/>
      <c r="G252" s="1191"/>
      <c r="H252" s="1051"/>
      <c r="J252" s="1094"/>
      <c r="K252" s="1385"/>
      <c r="L252" s="1386"/>
      <c r="M252" s="1387"/>
      <c r="N252" s="1388"/>
      <c r="O252" s="1389"/>
      <c r="P252" s="1390"/>
      <c r="Q252" s="1051"/>
    </row>
    <row r="253" spans="1:17" ht="15" thickBot="1">
      <c r="A253" s="1332"/>
      <c r="B253" s="1185"/>
      <c r="C253" s="1186"/>
      <c r="D253" s="1187"/>
      <c r="E253" s="617"/>
      <c r="F253" s="1188"/>
      <c r="G253" s="1191"/>
      <c r="H253" s="1051"/>
      <c r="J253" s="1094"/>
      <c r="K253" s="1343"/>
      <c r="L253" s="1346"/>
      <c r="M253" s="1343"/>
      <c r="N253" s="1344"/>
      <c r="O253" s="1383" t="s">
        <v>995</v>
      </c>
      <c r="P253" s="1384">
        <f>P252</f>
        <v>0</v>
      </c>
      <c r="Q253" s="1051"/>
    </row>
    <row r="254" spans="1:17">
      <c r="A254" s="1332"/>
      <c r="B254" s="1185"/>
      <c r="C254" s="1186"/>
      <c r="D254" s="1187"/>
      <c r="E254" s="617"/>
      <c r="F254" s="1188"/>
      <c r="G254" s="1191"/>
      <c r="H254" s="1051"/>
      <c r="J254" s="1094"/>
      <c r="K254" s="1343"/>
      <c r="L254" s="1346"/>
      <c r="M254" s="1343"/>
      <c r="N254" s="1344"/>
      <c r="O254" s="980"/>
      <c r="P254" s="980"/>
      <c r="Q254" s="1051"/>
    </row>
    <row r="255" spans="1:17" ht="15" thickBot="1">
      <c r="A255" s="1332"/>
      <c r="B255" s="1185"/>
      <c r="C255" s="1186"/>
      <c r="D255" s="1187"/>
      <c r="E255" s="617"/>
      <c r="F255" s="1188"/>
      <c r="G255" s="1191"/>
      <c r="H255" s="1051"/>
      <c r="J255" s="1094"/>
      <c r="K255" s="1343"/>
      <c r="L255" s="1346"/>
      <c r="M255" s="1343"/>
      <c r="N255" s="1344"/>
      <c r="O255" s="980"/>
      <c r="P255" s="980"/>
      <c r="Q255" s="1051"/>
    </row>
    <row r="256" spans="1:17" ht="15" thickBot="1">
      <c r="A256" s="1332"/>
      <c r="B256" s="1185"/>
      <c r="C256" s="1186"/>
      <c r="D256" s="1187"/>
      <c r="E256" s="617"/>
      <c r="F256" s="1188"/>
      <c r="G256" s="1191"/>
      <c r="H256" s="1051"/>
      <c r="J256" s="1094"/>
      <c r="K256" s="1353" t="s">
        <v>996</v>
      </c>
      <c r="L256" s="1391" t="s">
        <v>997</v>
      </c>
      <c r="M256" s="1355" t="s">
        <v>998</v>
      </c>
      <c r="N256" s="1356" t="s">
        <v>998</v>
      </c>
      <c r="O256" s="1357" t="s">
        <v>998</v>
      </c>
      <c r="P256" s="1392">
        <f>ROUND(SUM(P224:P253)/2, 0)</f>
        <v>218699</v>
      </c>
      <c r="Q256" s="1051"/>
    </row>
    <row r="257" spans="1:17">
      <c r="A257" s="1332"/>
      <c r="B257" s="1185"/>
      <c r="C257" s="1186"/>
      <c r="D257" s="1187"/>
      <c r="E257" s="617"/>
      <c r="F257" s="1188"/>
      <c r="G257" s="1191"/>
      <c r="H257" s="1051"/>
      <c r="J257" s="1094"/>
      <c r="K257" s="1333"/>
      <c r="L257" s="1334"/>
      <c r="M257" s="1191"/>
      <c r="N257" s="589"/>
      <c r="O257" s="590"/>
      <c r="P257" s="1191"/>
      <c r="Q257" s="1051"/>
    </row>
    <row r="258" spans="1:17">
      <c r="A258" s="1332"/>
      <c r="B258" s="1185"/>
      <c r="C258" s="1186"/>
      <c r="D258" s="1187"/>
      <c r="E258" s="617"/>
      <c r="F258" s="1188"/>
      <c r="G258" s="1191"/>
      <c r="H258" s="1051"/>
      <c r="J258" s="1094"/>
      <c r="K258" s="1333"/>
      <c r="L258" s="1334"/>
      <c r="M258" s="1191"/>
      <c r="N258" s="589"/>
      <c r="O258" s="590"/>
      <c r="P258" s="1191"/>
      <c r="Q258" s="1051"/>
    </row>
    <row r="259" spans="1:17">
      <c r="A259" s="1332"/>
      <c r="B259" s="1185"/>
      <c r="C259" s="1186"/>
      <c r="D259" s="1187"/>
      <c r="E259" s="617"/>
      <c r="F259" s="1188"/>
      <c r="G259" s="1191"/>
      <c r="H259" s="1051"/>
      <c r="J259" s="1094"/>
      <c r="K259" s="1333"/>
      <c r="L259" s="1334"/>
      <c r="M259" s="1191"/>
      <c r="N259" s="589"/>
      <c r="O259" s="590"/>
      <c r="P259" s="1191"/>
      <c r="Q259" s="1051"/>
    </row>
    <row r="260" spans="1:17">
      <c r="A260" s="1332"/>
      <c r="B260" s="1185"/>
      <c r="C260" s="1186"/>
      <c r="D260" s="1187"/>
      <c r="E260" s="617"/>
      <c r="F260" s="1188"/>
      <c r="G260" s="1191"/>
      <c r="H260" s="1051"/>
      <c r="J260" s="1094"/>
      <c r="K260" s="1333"/>
      <c r="L260" s="1334"/>
      <c r="M260" s="1191"/>
      <c r="N260" s="589"/>
      <c r="O260" s="590"/>
      <c r="P260" s="1191"/>
      <c r="Q260" s="1051"/>
    </row>
    <row r="261" spans="1:17">
      <c r="A261" s="1332"/>
      <c r="B261" s="1185"/>
      <c r="C261" s="1186"/>
      <c r="D261" s="1187"/>
      <c r="E261" s="617"/>
      <c r="F261" s="1188"/>
      <c r="G261" s="1191"/>
      <c r="H261" s="1051"/>
      <c r="J261" s="1094"/>
      <c r="K261" s="1333"/>
      <c r="L261" s="1334"/>
      <c r="M261" s="1191"/>
      <c r="N261" s="589"/>
      <c r="O261" s="590"/>
      <c r="P261" s="1191"/>
      <c r="Q261" s="1051"/>
    </row>
    <row r="262" spans="1:17">
      <c r="A262" s="1332"/>
      <c r="B262" s="1185"/>
      <c r="C262" s="1186"/>
      <c r="D262" s="1187"/>
      <c r="E262" s="617"/>
      <c r="F262" s="1188"/>
      <c r="G262" s="1191"/>
      <c r="H262" s="1051"/>
      <c r="J262" s="1094"/>
      <c r="K262" s="1333"/>
      <c r="L262" s="1334"/>
      <c r="M262" s="1191"/>
      <c r="N262" s="589"/>
      <c r="O262" s="590"/>
      <c r="P262" s="1191"/>
      <c r="Q262" s="1051"/>
    </row>
    <row r="264" spans="1:17" ht="25.5" customHeight="1">
      <c r="A264" s="67" t="s">
        <v>813</v>
      </c>
      <c r="B264" s="270">
        <v>1.8</v>
      </c>
      <c r="C264" s="69" t="s">
        <v>814</v>
      </c>
      <c r="D264" s="68"/>
      <c r="E264" s="386"/>
      <c r="F264" s="71"/>
      <c r="G264" s="56"/>
      <c r="H264" s="57"/>
      <c r="J264" s="67" t="s">
        <v>865</v>
      </c>
      <c r="K264" s="474">
        <v>2.6</v>
      </c>
      <c r="L264" s="100" t="s">
        <v>643</v>
      </c>
      <c r="M264" s="99" t="s">
        <v>709</v>
      </c>
      <c r="N264" s="375"/>
      <c r="O264" s="91">
        <f>ROUND(SUM(Q264:Q267),0)</f>
        <v>182409</v>
      </c>
      <c r="P264" s="449"/>
      <c r="Q264" s="101"/>
    </row>
    <row r="265" spans="1:17" ht="15" customHeight="1">
      <c r="A265" s="1106" t="s">
        <v>183</v>
      </c>
      <c r="B265" s="72" t="s">
        <v>815</v>
      </c>
      <c r="C265" s="75" t="s">
        <v>816</v>
      </c>
      <c r="D265" s="76"/>
      <c r="E265" s="382"/>
      <c r="F265" s="81"/>
      <c r="G265" s="59"/>
      <c r="H265" s="62"/>
      <c r="J265" s="1126" t="s">
        <v>246</v>
      </c>
      <c r="K265" s="72" t="s">
        <v>238</v>
      </c>
      <c r="L265" s="7" t="s">
        <v>239</v>
      </c>
      <c r="M265" s="59" t="s">
        <v>197</v>
      </c>
      <c r="N265" s="361">
        <v>1</v>
      </c>
      <c r="O265" s="81">
        <f>VLOOKUP(K265,'[271]BASE DE DATOS'!$A$6:$E$1577,5,FALSE)</f>
        <v>248076</v>
      </c>
      <c r="P265" s="450">
        <f>1/1.7</f>
        <v>0.58823529411764708</v>
      </c>
      <c r="Q265" s="62">
        <f>ROUND((N265*O265*P265),0)</f>
        <v>145927</v>
      </c>
    </row>
    <row r="266" spans="1:17" ht="15" customHeight="1">
      <c r="A266" s="1108"/>
      <c r="B266" s="74" t="s">
        <v>817</v>
      </c>
      <c r="C266" s="79" t="s">
        <v>818</v>
      </c>
      <c r="D266" s="80"/>
      <c r="E266" s="423"/>
      <c r="F266" s="81"/>
      <c r="G266" s="59"/>
      <c r="H266" s="62"/>
      <c r="J266" s="1127"/>
      <c r="K266" s="72" t="s">
        <v>231</v>
      </c>
      <c r="L266" s="7" t="s">
        <v>232</v>
      </c>
      <c r="M266" s="59" t="s">
        <v>213</v>
      </c>
      <c r="N266" s="361">
        <v>0.1</v>
      </c>
      <c r="O266" s="81">
        <f>Q265</f>
        <v>145927</v>
      </c>
      <c r="P266" s="450">
        <v>0</v>
      </c>
      <c r="Q266" s="62">
        <f>ROUND((N266*O266),0)</f>
        <v>14593</v>
      </c>
    </row>
    <row r="267" spans="1:17" ht="15" customHeight="1">
      <c r="A267" s="421" t="s">
        <v>194</v>
      </c>
      <c r="B267" s="72" t="s">
        <v>224</v>
      </c>
      <c r="C267" s="75" t="s">
        <v>225</v>
      </c>
      <c r="D267" s="76"/>
      <c r="E267" s="382"/>
      <c r="F267" s="81"/>
      <c r="G267" s="59"/>
      <c r="H267" s="62"/>
      <c r="J267" s="1088" t="s">
        <v>198</v>
      </c>
      <c r="K267" s="72" t="s">
        <v>211</v>
      </c>
      <c r="L267" s="7" t="s">
        <v>212</v>
      </c>
      <c r="M267" s="59" t="s">
        <v>213</v>
      </c>
      <c r="N267" s="361">
        <v>0.15</v>
      </c>
      <c r="O267" s="93">
        <f>Q265</f>
        <v>145927</v>
      </c>
      <c r="P267" s="450">
        <v>0</v>
      </c>
      <c r="Q267" s="62">
        <f>ROUND((N267*O267),0)</f>
        <v>21889</v>
      </c>
    </row>
    <row r="269" spans="1:17" ht="15.5">
      <c r="A269" s="1085"/>
      <c r="B269" s="1086"/>
      <c r="C269" s="1086"/>
      <c r="D269" s="1086"/>
      <c r="E269" s="1086"/>
      <c r="F269" s="1086"/>
      <c r="G269" s="1086"/>
      <c r="H269" s="1087"/>
      <c r="J269" s="1096" t="s">
        <v>861</v>
      </c>
      <c r="K269" s="1097"/>
      <c r="L269" s="1097"/>
      <c r="M269" s="1097"/>
      <c r="N269" s="1097"/>
      <c r="O269" s="1097"/>
      <c r="P269" s="1097"/>
      <c r="Q269" s="1098"/>
    </row>
    <row r="271" spans="1:17" ht="15" customHeight="1">
      <c r="A271" s="51" t="s">
        <v>226</v>
      </c>
      <c r="B271" s="273">
        <v>2.1</v>
      </c>
      <c r="C271" s="89" t="s">
        <v>227</v>
      </c>
      <c r="D271" s="53"/>
      <c r="E271" s="60"/>
      <c r="F271" s="55"/>
      <c r="G271" s="72"/>
      <c r="H271" s="87"/>
      <c r="J271" s="67" t="s">
        <v>244</v>
      </c>
      <c r="K271" s="474">
        <v>3.1</v>
      </c>
      <c r="L271" s="69" t="s">
        <v>245</v>
      </c>
      <c r="M271" s="68" t="s">
        <v>709</v>
      </c>
      <c r="N271" s="386"/>
      <c r="O271" s="71">
        <f>ROUND(SUM(Q271:Q274),0)</f>
        <v>30216</v>
      </c>
      <c r="P271" s="446"/>
      <c r="Q271" s="73"/>
    </row>
    <row r="272" spans="1:17" ht="15" customHeight="1">
      <c r="A272" s="1128" t="s">
        <v>228</v>
      </c>
      <c r="B272" s="56" t="s">
        <v>229</v>
      </c>
      <c r="C272" s="58" t="s">
        <v>230</v>
      </c>
      <c r="D272" s="59"/>
      <c r="E272" s="60"/>
      <c r="F272" s="61"/>
      <c r="G272" s="97"/>
      <c r="H272" s="78"/>
      <c r="J272" s="1126" t="s">
        <v>246</v>
      </c>
      <c r="K272" s="72" t="s">
        <v>209</v>
      </c>
      <c r="L272" s="75" t="s">
        <v>210</v>
      </c>
      <c r="M272" s="76" t="s">
        <v>197</v>
      </c>
      <c r="N272" s="382">
        <v>1</v>
      </c>
      <c r="O272" s="81">
        <f>VLOOKUP(K272,'[271]BASE DE DATOS'!$A$6:$E$1577,5,FALSE)</f>
        <v>359710</v>
      </c>
      <c r="P272" s="97">
        <v>7.0000000000000007E-2</v>
      </c>
      <c r="Q272" s="78">
        <f>ROUND((N272*O272*P272),0)</f>
        <v>25180</v>
      </c>
    </row>
    <row r="273" spans="1:17" ht="15" customHeight="1">
      <c r="A273" s="1129"/>
      <c r="B273" s="56" t="s">
        <v>231</v>
      </c>
      <c r="C273" s="58" t="s">
        <v>232</v>
      </c>
      <c r="D273" s="59"/>
      <c r="E273" s="60"/>
      <c r="F273" s="61"/>
      <c r="G273" s="76"/>
      <c r="H273" s="78"/>
      <c r="J273" s="1127"/>
      <c r="K273" s="72" t="s">
        <v>231</v>
      </c>
      <c r="L273" s="75" t="s">
        <v>232</v>
      </c>
      <c r="M273" s="76" t="s">
        <v>213</v>
      </c>
      <c r="N273" s="382">
        <v>0.1</v>
      </c>
      <c r="O273" s="81">
        <f>+Q272</f>
        <v>25180</v>
      </c>
      <c r="P273" s="97">
        <v>0</v>
      </c>
      <c r="Q273" s="78">
        <f>ROUND((N273*O273),0)</f>
        <v>2518</v>
      </c>
    </row>
    <row r="274" spans="1:17" ht="15" customHeight="1">
      <c r="A274" s="1130" t="s">
        <v>198</v>
      </c>
      <c r="B274" s="56" t="s">
        <v>233</v>
      </c>
      <c r="C274" s="58" t="s">
        <v>930</v>
      </c>
      <c r="D274" s="59"/>
      <c r="E274" s="60"/>
      <c r="F274" s="61"/>
      <c r="G274" s="76"/>
      <c r="H274" s="78"/>
      <c r="J274" s="1088" t="s">
        <v>198</v>
      </c>
      <c r="K274" s="72" t="s">
        <v>211</v>
      </c>
      <c r="L274" s="75" t="s">
        <v>212</v>
      </c>
      <c r="M274" s="76" t="s">
        <v>213</v>
      </c>
      <c r="N274" s="382">
        <v>0.1</v>
      </c>
      <c r="O274" s="81">
        <f>Q272</f>
        <v>25180</v>
      </c>
      <c r="P274" s="97">
        <v>0</v>
      </c>
      <c r="Q274" s="78">
        <f>ROUND((N274*O274),0)</f>
        <v>2518</v>
      </c>
    </row>
    <row r="275" spans="1:17" ht="25.5" customHeight="1">
      <c r="A275" s="1131"/>
      <c r="B275" s="56" t="s">
        <v>235</v>
      </c>
      <c r="C275" s="58" t="s">
        <v>931</v>
      </c>
      <c r="D275" s="59"/>
      <c r="E275" s="60"/>
      <c r="F275" s="61"/>
    </row>
    <row r="276" spans="1:17" ht="15" customHeight="1">
      <c r="A276" s="1132"/>
      <c r="B276" s="56" t="s">
        <v>211</v>
      </c>
      <c r="C276" s="58" t="s">
        <v>212</v>
      </c>
      <c r="D276" s="59"/>
      <c r="E276" s="60"/>
      <c r="F276" s="61"/>
      <c r="G276" s="72"/>
      <c r="H276" s="87"/>
      <c r="J276" s="67" t="s">
        <v>703</v>
      </c>
      <c r="K276" s="474">
        <v>3.2</v>
      </c>
      <c r="L276" s="69" t="s">
        <v>646</v>
      </c>
      <c r="M276" s="68" t="s">
        <v>709</v>
      </c>
      <c r="N276" s="386"/>
      <c r="O276" s="71">
        <f>ROUND(SUM(Q276:Q280),0)</f>
        <v>54857</v>
      </c>
      <c r="P276" s="446"/>
      <c r="Q276" s="73"/>
    </row>
    <row r="277" spans="1:17" ht="15" customHeight="1">
      <c r="G277" s="405"/>
      <c r="H277" s="78"/>
      <c r="J277" s="1126" t="s">
        <v>246</v>
      </c>
      <c r="K277" s="72" t="s">
        <v>209</v>
      </c>
      <c r="L277" s="75" t="s">
        <v>210</v>
      </c>
      <c r="M277" s="76" t="s">
        <v>197</v>
      </c>
      <c r="N277" s="382">
        <v>1</v>
      </c>
      <c r="O277" s="81">
        <f>VLOOKUP(K277,'[271]BASE DE DATOS'!$A$6:$E$1577,5,FALSE)</f>
        <v>359710</v>
      </c>
      <c r="P277" s="97">
        <v>0.122</v>
      </c>
      <c r="Q277" s="78">
        <f>ROUND((N277*O277*P277),0)</f>
        <v>43885</v>
      </c>
    </row>
    <row r="278" spans="1:17" ht="15" customHeight="1">
      <c r="A278" s="67" t="s">
        <v>236</v>
      </c>
      <c r="B278" s="271">
        <v>2.2000000000000002</v>
      </c>
      <c r="C278" s="90" t="s">
        <v>237</v>
      </c>
      <c r="D278" s="53"/>
      <c r="E278" s="54"/>
      <c r="F278" s="91"/>
      <c r="G278" s="385"/>
      <c r="H278" s="78"/>
      <c r="J278" s="1127"/>
      <c r="K278" s="72" t="s">
        <v>231</v>
      </c>
      <c r="L278" s="75" t="s">
        <v>232</v>
      </c>
      <c r="M278" s="76" t="s">
        <v>213</v>
      </c>
      <c r="N278" s="382">
        <v>0.05</v>
      </c>
      <c r="O278" s="81">
        <f>+Q277</f>
        <v>43885</v>
      </c>
      <c r="P278" s="97">
        <v>0</v>
      </c>
      <c r="Q278" s="78">
        <f>ROUND((N278*O278),0)</f>
        <v>2194</v>
      </c>
    </row>
    <row r="279" spans="1:17" ht="15" customHeight="1">
      <c r="A279" s="1122" t="s">
        <v>194</v>
      </c>
      <c r="B279" s="56" t="s">
        <v>238</v>
      </c>
      <c r="C279" s="7" t="s">
        <v>239</v>
      </c>
      <c r="D279" s="59"/>
      <c r="E279" s="92"/>
      <c r="F279" s="93"/>
      <c r="G279" s="385"/>
      <c r="H279" s="78"/>
      <c r="J279" s="1101" t="s">
        <v>198</v>
      </c>
      <c r="K279" s="72" t="s">
        <v>211</v>
      </c>
      <c r="L279" s="75" t="s">
        <v>212</v>
      </c>
      <c r="M279" s="76" t="s">
        <v>213</v>
      </c>
      <c r="N279" s="382">
        <v>0.1</v>
      </c>
      <c r="O279" s="81">
        <f>Q277</f>
        <v>43885</v>
      </c>
      <c r="P279" s="97">
        <v>0</v>
      </c>
      <c r="Q279" s="78">
        <f>ROUND((N279*O279),0)</f>
        <v>4389</v>
      </c>
    </row>
    <row r="280" spans="1:17" ht="15" customHeight="1">
      <c r="A280" s="1123"/>
      <c r="B280" s="56" t="s">
        <v>231</v>
      </c>
      <c r="C280" s="7" t="s">
        <v>232</v>
      </c>
      <c r="D280" s="59"/>
      <c r="E280" s="92"/>
      <c r="F280" s="93"/>
      <c r="G280" s="385"/>
      <c r="H280" s="78"/>
      <c r="J280" s="1102"/>
      <c r="K280" s="72" t="s">
        <v>704</v>
      </c>
      <c r="L280" s="75" t="s">
        <v>705</v>
      </c>
      <c r="M280" s="76" t="s">
        <v>213</v>
      </c>
      <c r="N280" s="382">
        <v>0.1</v>
      </c>
      <c r="O280" s="81">
        <f>Q277</f>
        <v>43885</v>
      </c>
      <c r="P280" s="97">
        <v>0</v>
      </c>
      <c r="Q280" s="78">
        <f>ROUND((N280*O280),0)</f>
        <v>4389</v>
      </c>
    </row>
    <row r="281" spans="1:17" ht="15" thickBot="1">
      <c r="A281" s="88" t="s">
        <v>198</v>
      </c>
      <c r="B281" s="56" t="s">
        <v>211</v>
      </c>
      <c r="C281" s="7" t="s">
        <v>212</v>
      </c>
      <c r="D281" s="59"/>
      <c r="E281" s="92"/>
      <c r="F281" s="93"/>
    </row>
    <row r="282" spans="1:17">
      <c r="A282" s="591"/>
      <c r="B282" s="271"/>
      <c r="C282" s="52"/>
      <c r="D282" s="53"/>
      <c r="E282" s="95"/>
      <c r="F282" s="55"/>
      <c r="K282" s="539" t="s">
        <v>980</v>
      </c>
      <c r="L282" s="540"/>
      <c r="M282" s="541"/>
      <c r="N282" s="542"/>
      <c r="O282" s="543"/>
      <c r="P282" s="484" t="s">
        <v>981</v>
      </c>
    </row>
    <row r="283" spans="1:17">
      <c r="A283" s="591"/>
      <c r="B283" s="271"/>
      <c r="C283" s="52"/>
      <c r="D283" s="53"/>
      <c r="E283" s="95"/>
      <c r="F283" s="55"/>
      <c r="K283" s="281"/>
      <c r="L283" s="544" t="s">
        <v>245</v>
      </c>
      <c r="N283" s="545"/>
      <c r="O283" s="546"/>
      <c r="P283" s="490" t="s">
        <v>26</v>
      </c>
    </row>
    <row r="284" spans="1:17">
      <c r="A284" s="591"/>
      <c r="B284" s="271"/>
      <c r="C284" s="52"/>
      <c r="D284" s="53"/>
      <c r="E284" s="95"/>
      <c r="F284" s="55"/>
      <c r="K284" s="281"/>
      <c r="L284" s="351"/>
      <c r="N284" s="545"/>
      <c r="O284" s="546"/>
      <c r="P284" s="490"/>
    </row>
    <row r="285" spans="1:17" ht="15" thickBot="1">
      <c r="A285" s="591"/>
      <c r="B285" s="271"/>
      <c r="C285" s="52"/>
      <c r="D285" s="53"/>
      <c r="E285" s="95"/>
      <c r="F285" s="55"/>
      <c r="K285" s="547" t="s">
        <v>982</v>
      </c>
      <c r="L285" s="548" t="s">
        <v>134</v>
      </c>
      <c r="M285" s="549"/>
      <c r="N285" s="550"/>
      <c r="O285" s="551"/>
      <c r="P285" s="497"/>
    </row>
    <row r="286" spans="1:17" ht="15" thickBot="1">
      <c r="A286" s="591"/>
      <c r="B286" s="271"/>
      <c r="C286" s="52"/>
      <c r="D286" s="53"/>
      <c r="E286" s="95"/>
      <c r="F286" s="55"/>
      <c r="L286" s="351"/>
      <c r="N286" s="545"/>
      <c r="O286" s="546"/>
      <c r="P286" s="489"/>
    </row>
    <row r="287" spans="1:17" ht="15" thickBot="1">
      <c r="A287" s="591"/>
      <c r="B287" s="271"/>
      <c r="C287" s="52"/>
      <c r="D287" s="53"/>
      <c r="E287" s="95"/>
      <c r="F287" s="55"/>
      <c r="K287" s="552" t="s">
        <v>982</v>
      </c>
      <c r="L287" s="553" t="s">
        <v>980</v>
      </c>
      <c r="M287" s="554" t="s">
        <v>981</v>
      </c>
      <c r="N287" s="555" t="s">
        <v>983</v>
      </c>
      <c r="O287" s="556" t="s">
        <v>984</v>
      </c>
      <c r="P287" s="503" t="s">
        <v>985</v>
      </c>
    </row>
    <row r="288" spans="1:17" ht="15" thickBot="1">
      <c r="A288" s="591"/>
      <c r="B288" s="271"/>
      <c r="C288" s="52"/>
      <c r="D288" s="53"/>
      <c r="E288" s="95"/>
      <c r="F288" s="55"/>
      <c r="L288" s="351"/>
      <c r="N288" s="545"/>
      <c r="O288" s="546"/>
      <c r="P288" s="489"/>
    </row>
    <row r="289" spans="1:16" ht="15" thickBot="1">
      <c r="A289" s="591"/>
      <c r="B289" s="271"/>
      <c r="C289" s="52"/>
      <c r="D289" s="53"/>
      <c r="E289" s="95"/>
      <c r="F289" s="55"/>
      <c r="K289" s="557" t="s">
        <v>986</v>
      </c>
      <c r="L289" s="558"/>
      <c r="M289" s="559"/>
      <c r="N289" s="560"/>
      <c r="O289" s="561"/>
      <c r="P289" s="509"/>
    </row>
    <row r="290" spans="1:16">
      <c r="A290" s="591"/>
      <c r="B290" s="271"/>
      <c r="C290" s="52"/>
      <c r="D290" s="53"/>
      <c r="E290" s="95"/>
      <c r="F290" s="55"/>
      <c r="K290" s="562"/>
      <c r="L290" s="563"/>
      <c r="M290" s="564"/>
      <c r="N290" s="565"/>
      <c r="O290" s="566"/>
      <c r="P290" s="515"/>
    </row>
    <row r="291" spans="1:16">
      <c r="A291" s="591"/>
      <c r="B291" s="271"/>
      <c r="C291" s="52"/>
      <c r="D291" s="53"/>
      <c r="E291" s="95"/>
      <c r="F291" s="55"/>
      <c r="K291" s="567" t="s">
        <v>209</v>
      </c>
      <c r="L291" s="568" t="s">
        <v>210</v>
      </c>
      <c r="M291" s="569" t="s">
        <v>197</v>
      </c>
      <c r="N291" s="570">
        <v>7.0000000000000007E-2</v>
      </c>
      <c r="O291" s="571">
        <v>418169</v>
      </c>
      <c r="P291" s="529">
        <f>N291*O291</f>
        <v>29271.83</v>
      </c>
    </row>
    <row r="292" spans="1:16" ht="15" thickBot="1">
      <c r="A292" s="591"/>
      <c r="B292" s="271"/>
      <c r="C292" s="52"/>
      <c r="D292" s="53"/>
      <c r="E292" s="95"/>
      <c r="F292" s="55"/>
      <c r="K292" s="572" t="s">
        <v>1000</v>
      </c>
      <c r="L292" s="573" t="s">
        <v>232</v>
      </c>
      <c r="M292" s="574" t="s">
        <v>213</v>
      </c>
      <c r="N292" s="575">
        <v>2927.183</v>
      </c>
      <c r="O292" s="576">
        <v>1</v>
      </c>
      <c r="P292" s="521">
        <f>N292*O292</f>
        <v>2927.183</v>
      </c>
    </row>
    <row r="293" spans="1:16" ht="15" thickBot="1">
      <c r="A293" s="591"/>
      <c r="B293" s="271"/>
      <c r="C293" s="52"/>
      <c r="D293" s="53"/>
      <c r="E293" s="95"/>
      <c r="F293" s="55"/>
      <c r="L293" s="351"/>
      <c r="N293" s="545"/>
      <c r="O293" s="577" t="s">
        <v>987</v>
      </c>
      <c r="P293" s="523">
        <f>P290+P291+P292</f>
        <v>32199.013000000003</v>
      </c>
    </row>
    <row r="294" spans="1:16" ht="15" thickBot="1">
      <c r="A294" s="591"/>
      <c r="B294" s="271"/>
      <c r="C294" s="52"/>
      <c r="D294" s="53"/>
      <c r="E294" s="95"/>
      <c r="F294" s="55"/>
      <c r="L294" s="351"/>
      <c r="N294" s="545"/>
      <c r="O294" s="546"/>
      <c r="P294" s="489"/>
    </row>
    <row r="295" spans="1:16" ht="15" thickBot="1">
      <c r="A295" s="591"/>
      <c r="B295" s="271"/>
      <c r="C295" s="52"/>
      <c r="D295" s="53"/>
      <c r="E295" s="95"/>
      <c r="F295" s="55"/>
      <c r="K295" s="557" t="s">
        <v>988</v>
      </c>
      <c r="L295" s="558"/>
      <c r="M295" s="559"/>
      <c r="N295" s="560"/>
      <c r="O295" s="561"/>
      <c r="P295" s="509"/>
    </row>
    <row r="296" spans="1:16">
      <c r="A296" s="591"/>
      <c r="B296" s="271"/>
      <c r="C296" s="52"/>
      <c r="D296" s="53"/>
      <c r="E296" s="95"/>
      <c r="F296" s="55"/>
      <c r="K296" s="562"/>
      <c r="L296" s="563"/>
      <c r="M296" s="564"/>
      <c r="N296" s="565"/>
      <c r="O296" s="566"/>
      <c r="P296" s="515"/>
    </row>
    <row r="297" spans="1:16" ht="15" thickBot="1">
      <c r="A297" s="591"/>
      <c r="B297" s="271"/>
      <c r="C297" s="52"/>
      <c r="D297" s="53"/>
      <c r="E297" s="95"/>
      <c r="F297" s="55"/>
      <c r="K297" s="572" t="s">
        <v>1001</v>
      </c>
      <c r="L297" s="573" t="s">
        <v>212</v>
      </c>
      <c r="M297" s="574" t="s">
        <v>213</v>
      </c>
      <c r="N297" s="575">
        <v>2927.183</v>
      </c>
      <c r="O297" s="576">
        <v>1</v>
      </c>
      <c r="P297" s="521">
        <f>N297*O297</f>
        <v>2927.183</v>
      </c>
    </row>
    <row r="298" spans="1:16" ht="15" thickBot="1">
      <c r="A298" s="591"/>
      <c r="B298" s="271"/>
      <c r="C298" s="52"/>
      <c r="D298" s="53"/>
      <c r="E298" s="95"/>
      <c r="F298" s="55"/>
      <c r="L298" s="351"/>
      <c r="N298" s="545"/>
      <c r="O298" s="577" t="s">
        <v>989</v>
      </c>
      <c r="P298" s="523">
        <f>P296+P297</f>
        <v>2927.183</v>
      </c>
    </row>
    <row r="299" spans="1:16" ht="15" thickBot="1">
      <c r="A299" s="591"/>
      <c r="B299" s="271"/>
      <c r="C299" s="52"/>
      <c r="D299" s="53"/>
      <c r="E299" s="95"/>
      <c r="F299" s="55"/>
      <c r="L299" s="351"/>
      <c r="N299" s="545"/>
      <c r="O299" s="546"/>
      <c r="P299" s="489"/>
    </row>
    <row r="300" spans="1:16" ht="15" thickBot="1">
      <c r="A300" s="591"/>
      <c r="B300" s="271"/>
      <c r="C300" s="52"/>
      <c r="D300" s="53"/>
      <c r="E300" s="95"/>
      <c r="F300" s="55"/>
      <c r="K300" s="557" t="s">
        <v>990</v>
      </c>
      <c r="L300" s="558"/>
      <c r="M300" s="559"/>
      <c r="N300" s="560"/>
      <c r="O300" s="561"/>
      <c r="P300" s="509"/>
    </row>
    <row r="301" spans="1:16" ht="15" thickBot="1">
      <c r="A301" s="591"/>
      <c r="B301" s="271"/>
      <c r="C301" s="52"/>
      <c r="D301" s="53"/>
      <c r="E301" s="95"/>
      <c r="F301" s="55"/>
      <c r="K301" s="578"/>
      <c r="L301" s="579"/>
      <c r="M301" s="554"/>
      <c r="N301" s="555"/>
      <c r="O301" s="556"/>
      <c r="P301" s="503"/>
    </row>
    <row r="302" spans="1:16" ht="15" thickBot="1">
      <c r="A302" s="591"/>
      <c r="B302" s="271"/>
      <c r="C302" s="52"/>
      <c r="D302" s="53"/>
      <c r="E302" s="95"/>
      <c r="F302" s="55"/>
      <c r="L302" s="351"/>
      <c r="N302" s="545"/>
      <c r="O302" s="577" t="s">
        <v>991</v>
      </c>
      <c r="P302" s="523">
        <f>P301</f>
        <v>0</v>
      </c>
    </row>
    <row r="303" spans="1:16" ht="15" thickBot="1">
      <c r="A303" s="591"/>
      <c r="B303" s="271"/>
      <c r="C303" s="52"/>
      <c r="D303" s="53"/>
      <c r="E303" s="95"/>
      <c r="F303" s="55"/>
      <c r="L303" s="351"/>
      <c r="N303" s="545"/>
      <c r="O303" s="546"/>
      <c r="P303" s="489"/>
    </row>
    <row r="304" spans="1:16" ht="15" thickBot="1">
      <c r="A304" s="591"/>
      <c r="B304" s="271"/>
      <c r="C304" s="52"/>
      <c r="D304" s="53"/>
      <c r="E304" s="95"/>
      <c r="F304" s="55"/>
      <c r="K304" s="557" t="s">
        <v>992</v>
      </c>
      <c r="L304" s="558"/>
      <c r="M304" s="559"/>
      <c r="N304" s="560"/>
      <c r="O304" s="561"/>
      <c r="P304" s="509"/>
    </row>
    <row r="305" spans="1:17" ht="15" thickBot="1">
      <c r="A305" s="591"/>
      <c r="B305" s="271"/>
      <c r="C305" s="52"/>
      <c r="D305" s="53"/>
      <c r="E305" s="95"/>
      <c r="F305" s="55"/>
      <c r="K305" s="578"/>
      <c r="L305" s="579"/>
      <c r="M305" s="554"/>
      <c r="N305" s="555"/>
      <c r="O305" s="556"/>
      <c r="P305" s="503"/>
    </row>
    <row r="306" spans="1:17" ht="15" thickBot="1">
      <c r="A306" s="591"/>
      <c r="B306" s="271"/>
      <c r="C306" s="52"/>
      <c r="D306" s="53"/>
      <c r="E306" s="95"/>
      <c r="F306" s="55"/>
      <c r="L306" s="351"/>
      <c r="N306" s="545"/>
      <c r="O306" s="577" t="s">
        <v>993</v>
      </c>
      <c r="P306" s="523">
        <f>P305</f>
        <v>0</v>
      </c>
    </row>
    <row r="307" spans="1:17" ht="15" thickBot="1">
      <c r="A307" s="591"/>
      <c r="B307" s="271"/>
      <c r="C307" s="52"/>
      <c r="D307" s="53"/>
      <c r="E307" s="95"/>
      <c r="F307" s="55"/>
      <c r="L307" s="351"/>
      <c r="N307" s="545"/>
      <c r="O307" s="546"/>
      <c r="P307" s="489"/>
    </row>
    <row r="308" spans="1:17" ht="15" thickBot="1">
      <c r="A308" s="591"/>
      <c r="B308" s="271"/>
      <c r="C308" s="52"/>
      <c r="D308" s="53"/>
      <c r="E308" s="95"/>
      <c r="F308" s="55"/>
      <c r="K308" s="557" t="s">
        <v>994</v>
      </c>
      <c r="L308" s="558"/>
      <c r="M308" s="559"/>
      <c r="N308" s="560"/>
      <c r="O308" s="561"/>
      <c r="P308" s="509"/>
    </row>
    <row r="309" spans="1:17" ht="15" thickBot="1">
      <c r="A309" s="591"/>
      <c r="B309" s="271"/>
      <c r="C309" s="52"/>
      <c r="D309" s="53"/>
      <c r="E309" s="95"/>
      <c r="F309" s="55"/>
      <c r="K309" s="578"/>
      <c r="L309" s="579"/>
      <c r="M309" s="554"/>
      <c r="N309" s="555"/>
      <c r="O309" s="556"/>
      <c r="P309" s="503"/>
    </row>
    <row r="310" spans="1:17" ht="15" thickBot="1">
      <c r="A310" s="591"/>
      <c r="B310" s="271"/>
      <c r="C310" s="52"/>
      <c r="D310" s="53"/>
      <c r="E310" s="95"/>
      <c r="F310" s="55"/>
      <c r="L310" s="351"/>
      <c r="N310" s="545"/>
      <c r="O310" s="577" t="s">
        <v>995</v>
      </c>
      <c r="P310" s="523">
        <f>P309</f>
        <v>0</v>
      </c>
    </row>
    <row r="311" spans="1:17" ht="15" thickBot="1">
      <c r="A311" s="591"/>
      <c r="B311" s="271"/>
      <c r="C311" s="52"/>
      <c r="D311" s="53"/>
      <c r="E311" s="95"/>
      <c r="F311" s="55"/>
      <c r="L311" s="351"/>
      <c r="N311" s="545"/>
      <c r="O311" s="546"/>
      <c r="P311" s="489"/>
    </row>
    <row r="312" spans="1:17">
      <c r="A312" s="591"/>
      <c r="B312" s="271"/>
      <c r="C312" s="52"/>
      <c r="D312" s="53"/>
      <c r="E312" s="95"/>
      <c r="F312" s="55"/>
      <c r="K312" s="580"/>
      <c r="L312" s="563"/>
      <c r="M312" s="564"/>
      <c r="N312" s="565"/>
      <c r="O312" s="566"/>
      <c r="P312" s="515"/>
    </row>
    <row r="313" spans="1:17" ht="15" thickBot="1">
      <c r="A313" s="591"/>
      <c r="B313" s="271"/>
      <c r="C313" s="52"/>
      <c r="D313" s="53"/>
      <c r="E313" s="95"/>
      <c r="F313" s="55"/>
      <c r="K313" s="581" t="s">
        <v>996</v>
      </c>
      <c r="L313" s="582" t="s">
        <v>997</v>
      </c>
      <c r="M313" s="583" t="s">
        <v>998</v>
      </c>
      <c r="N313" s="584" t="s">
        <v>998</v>
      </c>
      <c r="O313" s="585" t="s">
        <v>998</v>
      </c>
      <c r="P313" s="538">
        <f>ROUND(SUM(P282:P310)/2, 0)</f>
        <v>35126</v>
      </c>
    </row>
    <row r="314" spans="1:17">
      <c r="A314" s="591"/>
      <c r="B314" s="271"/>
      <c r="C314" s="52"/>
      <c r="D314" s="53"/>
      <c r="E314" s="95"/>
      <c r="F314" s="55"/>
    </row>
    <row r="315" spans="1:17">
      <c r="A315" s="591"/>
      <c r="B315" s="271"/>
      <c r="C315" s="52"/>
      <c r="D315" s="53"/>
      <c r="E315" s="95"/>
      <c r="F315" s="55"/>
    </row>
    <row r="316" spans="1:17" ht="15.5">
      <c r="A316" s="591"/>
      <c r="B316" s="271"/>
      <c r="C316" s="52"/>
      <c r="D316" s="53"/>
      <c r="E316" s="95"/>
      <c r="F316" s="55"/>
      <c r="J316" s="1096" t="s">
        <v>862</v>
      </c>
      <c r="K316" s="1097"/>
      <c r="L316" s="1097"/>
      <c r="M316" s="1097"/>
      <c r="N316" s="1097"/>
      <c r="O316" s="1097"/>
      <c r="P316" s="1097"/>
      <c r="Q316" s="1098"/>
    </row>
    <row r="317" spans="1:17" ht="15" thickBot="1">
      <c r="A317" s="591"/>
      <c r="B317" s="271"/>
      <c r="C317" s="52"/>
      <c r="D317" s="53"/>
      <c r="E317" s="95"/>
      <c r="F317" s="55"/>
    </row>
    <row r="318" spans="1:17">
      <c r="A318" s="591"/>
      <c r="B318" s="271"/>
      <c r="C318" s="52"/>
      <c r="D318" s="53"/>
      <c r="E318" s="95"/>
      <c r="F318" s="55"/>
      <c r="K318" s="479" t="s">
        <v>980</v>
      </c>
      <c r="L318" s="480"/>
      <c r="M318" s="481"/>
      <c r="N318" s="482"/>
      <c r="O318" s="483"/>
      <c r="P318" s="484" t="s">
        <v>981</v>
      </c>
    </row>
    <row r="319" spans="1:17">
      <c r="A319" s="591"/>
      <c r="B319" s="271"/>
      <c r="C319" s="52"/>
      <c r="D319" s="53"/>
      <c r="E319" s="95"/>
      <c r="F319" s="55"/>
      <c r="K319" s="485"/>
      <c r="L319" s="486" t="s">
        <v>29</v>
      </c>
      <c r="M319" s="487"/>
      <c r="N319" s="488"/>
      <c r="O319" s="489"/>
      <c r="P319" s="490" t="s">
        <v>26</v>
      </c>
    </row>
    <row r="320" spans="1:17">
      <c r="A320" s="591"/>
      <c r="B320" s="271"/>
      <c r="C320" s="52"/>
      <c r="D320" s="53"/>
      <c r="E320" s="95"/>
      <c r="F320" s="55"/>
      <c r="K320" s="485"/>
      <c r="L320" s="491"/>
      <c r="M320" s="487"/>
      <c r="N320" s="488"/>
      <c r="O320" s="489"/>
      <c r="P320" s="490"/>
    </row>
    <row r="321" spans="1:16" ht="15" thickBot="1">
      <c r="A321" s="591"/>
      <c r="B321" s="271"/>
      <c r="C321" s="52"/>
      <c r="D321" s="53"/>
      <c r="E321" s="95"/>
      <c r="F321" s="55"/>
      <c r="K321" s="492" t="s">
        <v>982</v>
      </c>
      <c r="L321" s="493" t="s">
        <v>1002</v>
      </c>
      <c r="M321" s="494"/>
      <c r="N321" s="495"/>
      <c r="O321" s="496"/>
      <c r="P321" s="497"/>
    </row>
    <row r="322" spans="1:16" ht="15" thickBot="1">
      <c r="A322" s="591"/>
      <c r="B322" s="271"/>
      <c r="C322" s="52"/>
      <c r="D322" s="53"/>
      <c r="E322" s="95"/>
      <c r="F322" s="55"/>
      <c r="K322" s="487"/>
      <c r="L322" s="491"/>
      <c r="M322" s="487"/>
      <c r="N322" s="488"/>
      <c r="O322" s="489"/>
      <c r="P322" s="489"/>
    </row>
    <row r="323" spans="1:16" ht="15" thickBot="1">
      <c r="A323" s="591"/>
      <c r="B323" s="271"/>
      <c r="C323" s="52"/>
      <c r="D323" s="53"/>
      <c r="E323" s="95"/>
      <c r="F323" s="55"/>
      <c r="K323" s="498" t="s">
        <v>982</v>
      </c>
      <c r="L323" s="499" t="s">
        <v>980</v>
      </c>
      <c r="M323" s="500" t="s">
        <v>981</v>
      </c>
      <c r="N323" s="501" t="s">
        <v>983</v>
      </c>
      <c r="O323" s="502" t="s">
        <v>984</v>
      </c>
      <c r="P323" s="503" t="s">
        <v>985</v>
      </c>
    </row>
    <row r="324" spans="1:16" ht="15" thickBot="1">
      <c r="A324" s="591"/>
      <c r="B324" s="271"/>
      <c r="C324" s="52"/>
      <c r="D324" s="53"/>
      <c r="E324" s="95"/>
      <c r="F324" s="55"/>
      <c r="K324" s="487"/>
      <c r="L324" s="491"/>
      <c r="M324" s="487"/>
      <c r="N324" s="488"/>
      <c r="O324" s="489"/>
      <c r="P324" s="489"/>
    </row>
    <row r="325" spans="1:16" ht="15" thickBot="1">
      <c r="A325" s="591"/>
      <c r="B325" s="271"/>
      <c r="C325" s="52"/>
      <c r="D325" s="53"/>
      <c r="E325" s="95"/>
      <c r="F325" s="55"/>
      <c r="K325" s="504" t="s">
        <v>986</v>
      </c>
      <c r="L325" s="505"/>
      <c r="M325" s="506"/>
      <c r="N325" s="507"/>
      <c r="O325" s="508"/>
      <c r="P325" s="509"/>
    </row>
    <row r="326" spans="1:16">
      <c r="A326" s="591"/>
      <c r="B326" s="271"/>
      <c r="C326" s="52"/>
      <c r="D326" s="53"/>
      <c r="E326" s="95"/>
      <c r="F326" s="55"/>
      <c r="K326" s="510"/>
      <c r="L326" s="511"/>
      <c r="M326" s="512"/>
      <c r="N326" s="513"/>
      <c r="O326" s="514"/>
      <c r="P326" s="515"/>
    </row>
    <row r="327" spans="1:16">
      <c r="A327" s="591"/>
      <c r="B327" s="271"/>
      <c r="C327" s="52"/>
      <c r="D327" s="53"/>
      <c r="E327" s="95"/>
      <c r="F327" s="55"/>
      <c r="K327" s="524" t="s">
        <v>209</v>
      </c>
      <c r="L327" s="525" t="s">
        <v>210</v>
      </c>
      <c r="M327" s="526" t="s">
        <v>197</v>
      </c>
      <c r="N327" s="527">
        <v>0.05</v>
      </c>
      <c r="O327" s="528">
        <v>418169</v>
      </c>
      <c r="P327" s="529">
        <f>N327*O327</f>
        <v>20908.45</v>
      </c>
    </row>
    <row r="328" spans="1:16" ht="15" thickBot="1">
      <c r="A328" s="591"/>
      <c r="B328" s="271"/>
      <c r="C328" s="52"/>
      <c r="D328" s="53"/>
      <c r="E328" s="95"/>
      <c r="F328" s="55"/>
      <c r="K328" s="516" t="s">
        <v>1000</v>
      </c>
      <c r="L328" s="517" t="s">
        <v>232</v>
      </c>
      <c r="M328" s="518" t="s">
        <v>213</v>
      </c>
      <c r="N328" s="519">
        <v>2090.8449999999998</v>
      </c>
      <c r="O328" s="520">
        <v>1</v>
      </c>
      <c r="P328" s="521">
        <f>N328*O328</f>
        <v>2090.8449999999998</v>
      </c>
    </row>
    <row r="329" spans="1:16" ht="15" thickBot="1">
      <c r="A329" s="591"/>
      <c r="B329" s="271"/>
      <c r="C329" s="52"/>
      <c r="D329" s="53"/>
      <c r="E329" s="95"/>
      <c r="F329" s="55"/>
      <c r="K329" s="487"/>
      <c r="L329" s="491"/>
      <c r="M329" s="487"/>
      <c r="N329" s="488"/>
      <c r="O329" s="522" t="s">
        <v>987</v>
      </c>
      <c r="P329" s="523">
        <f>P326+P327+P328</f>
        <v>22999.295000000002</v>
      </c>
    </row>
    <row r="330" spans="1:16" ht="15" thickBot="1">
      <c r="A330" s="591"/>
      <c r="B330" s="271"/>
      <c r="C330" s="52"/>
      <c r="D330" s="53"/>
      <c r="E330" s="95"/>
      <c r="F330" s="55"/>
      <c r="K330" s="487"/>
      <c r="L330" s="491"/>
      <c r="M330" s="487"/>
      <c r="N330" s="488"/>
      <c r="O330" s="489"/>
      <c r="P330" s="489"/>
    </row>
    <row r="331" spans="1:16" ht="15" thickBot="1">
      <c r="A331" s="591"/>
      <c r="B331" s="271"/>
      <c r="C331" s="52"/>
      <c r="D331" s="53"/>
      <c r="E331" s="95"/>
      <c r="F331" s="55"/>
      <c r="K331" s="504" t="s">
        <v>988</v>
      </c>
      <c r="L331" s="505"/>
      <c r="M331" s="506"/>
      <c r="N331" s="507"/>
      <c r="O331" s="508"/>
      <c r="P331" s="509"/>
    </row>
    <row r="332" spans="1:16">
      <c r="A332" s="591"/>
      <c r="B332" s="271"/>
      <c r="C332" s="52"/>
      <c r="D332" s="53"/>
      <c r="E332" s="95"/>
      <c r="F332" s="55"/>
      <c r="K332" s="510"/>
      <c r="L332" s="511"/>
      <c r="M332" s="512"/>
      <c r="N332" s="513"/>
      <c r="O332" s="514"/>
      <c r="P332" s="515"/>
    </row>
    <row r="333" spans="1:16">
      <c r="A333" s="591"/>
      <c r="B333" s="271"/>
      <c r="C333" s="52"/>
      <c r="D333" s="53"/>
      <c r="E333" s="95"/>
      <c r="F333" s="55"/>
      <c r="K333" s="524" t="s">
        <v>1001</v>
      </c>
      <c r="L333" s="525" t="s">
        <v>212</v>
      </c>
      <c r="M333" s="526" t="s">
        <v>213</v>
      </c>
      <c r="N333" s="527">
        <v>2090.8449999999998</v>
      </c>
      <c r="O333" s="528">
        <v>1</v>
      </c>
      <c r="P333" s="529">
        <f>N333*O333</f>
        <v>2090.8449999999998</v>
      </c>
    </row>
    <row r="334" spans="1:16" ht="15" thickBot="1">
      <c r="A334" s="591"/>
      <c r="B334" s="271"/>
      <c r="C334" s="52"/>
      <c r="D334" s="53"/>
      <c r="E334" s="95"/>
      <c r="F334" s="55"/>
      <c r="K334" s="516" t="s">
        <v>248</v>
      </c>
      <c r="L334" s="517" t="s">
        <v>249</v>
      </c>
      <c r="M334" s="518" t="s">
        <v>197</v>
      </c>
      <c r="N334" s="519">
        <v>6.6666666666666999E-2</v>
      </c>
      <c r="O334" s="520">
        <v>40723</v>
      </c>
      <c r="P334" s="521">
        <f>N334*O334</f>
        <v>2714.86666666668</v>
      </c>
    </row>
    <row r="335" spans="1:16" ht="15" thickBot="1">
      <c r="A335" s="591"/>
      <c r="B335" s="271"/>
      <c r="C335" s="52"/>
      <c r="D335" s="53"/>
      <c r="E335" s="95"/>
      <c r="F335" s="55"/>
      <c r="K335" s="487"/>
      <c r="L335" s="491"/>
      <c r="M335" s="487"/>
      <c r="N335" s="488"/>
      <c r="O335" s="522" t="s">
        <v>989</v>
      </c>
      <c r="P335" s="523">
        <f>P332+P333+P334</f>
        <v>4805.7116666666798</v>
      </c>
    </row>
    <row r="336" spans="1:16" ht="15" thickBot="1">
      <c r="A336" s="591"/>
      <c r="B336" s="271"/>
      <c r="C336" s="52"/>
      <c r="D336" s="53"/>
      <c r="E336" s="95"/>
      <c r="F336" s="55"/>
      <c r="K336" s="487"/>
      <c r="L336" s="491"/>
      <c r="M336" s="487"/>
      <c r="N336" s="488"/>
      <c r="O336" s="489"/>
      <c r="P336" s="489"/>
    </row>
    <row r="337" spans="1:16" ht="15" thickBot="1">
      <c r="A337" s="591"/>
      <c r="B337" s="271"/>
      <c r="C337" s="52"/>
      <c r="D337" s="53"/>
      <c r="E337" s="95"/>
      <c r="F337" s="55"/>
      <c r="K337" s="504" t="s">
        <v>990</v>
      </c>
      <c r="L337" s="505"/>
      <c r="M337" s="506"/>
      <c r="N337" s="507"/>
      <c r="O337" s="508"/>
      <c r="P337" s="509"/>
    </row>
    <row r="338" spans="1:16" ht="15" thickBot="1">
      <c r="A338" s="591"/>
      <c r="B338" s="271"/>
      <c r="C338" s="52"/>
      <c r="D338" s="53"/>
      <c r="E338" s="95"/>
      <c r="F338" s="55"/>
      <c r="K338" s="530"/>
      <c r="L338" s="531"/>
      <c r="M338" s="500"/>
      <c r="N338" s="501"/>
      <c r="O338" s="502"/>
      <c r="P338" s="503"/>
    </row>
    <row r="339" spans="1:16" ht="15" thickBot="1">
      <c r="A339" s="591"/>
      <c r="B339" s="271"/>
      <c r="C339" s="52"/>
      <c r="D339" s="53"/>
      <c r="E339" s="95"/>
      <c r="F339" s="55"/>
      <c r="K339" s="487"/>
      <c r="L339" s="491"/>
      <c r="M339" s="487"/>
      <c r="N339" s="488"/>
      <c r="O339" s="522" t="s">
        <v>991</v>
      </c>
      <c r="P339" s="523">
        <f>P338</f>
        <v>0</v>
      </c>
    </row>
    <row r="340" spans="1:16" ht="15" thickBot="1">
      <c r="A340" s="591"/>
      <c r="B340" s="271"/>
      <c r="C340" s="52"/>
      <c r="D340" s="53"/>
      <c r="E340" s="95"/>
      <c r="F340" s="55"/>
      <c r="K340" s="487"/>
      <c r="L340" s="491"/>
      <c r="M340" s="487"/>
      <c r="N340" s="488"/>
      <c r="O340" s="489"/>
      <c r="P340" s="489"/>
    </row>
    <row r="341" spans="1:16" ht="15" thickBot="1">
      <c r="A341" s="591"/>
      <c r="B341" s="271"/>
      <c r="C341" s="52"/>
      <c r="D341" s="53"/>
      <c r="E341" s="95"/>
      <c r="F341" s="55"/>
      <c r="K341" s="504" t="s">
        <v>992</v>
      </c>
      <c r="L341" s="505"/>
      <c r="M341" s="506"/>
      <c r="N341" s="507"/>
      <c r="O341" s="508"/>
      <c r="P341" s="509"/>
    </row>
    <row r="342" spans="1:16" ht="15" thickBot="1">
      <c r="A342" s="591"/>
      <c r="B342" s="271"/>
      <c r="C342" s="52"/>
      <c r="D342" s="53"/>
      <c r="E342" s="95"/>
      <c r="F342" s="55"/>
      <c r="K342" s="530"/>
      <c r="L342" s="531"/>
      <c r="M342" s="500"/>
      <c r="N342" s="501"/>
      <c r="O342" s="502"/>
      <c r="P342" s="503"/>
    </row>
    <row r="343" spans="1:16" ht="15" thickBot="1">
      <c r="A343" s="591"/>
      <c r="B343" s="271"/>
      <c r="C343" s="52"/>
      <c r="D343" s="53"/>
      <c r="E343" s="95"/>
      <c r="F343" s="55"/>
      <c r="K343" s="487"/>
      <c r="L343" s="491"/>
      <c r="M343" s="487"/>
      <c r="N343" s="488"/>
      <c r="O343" s="522" t="s">
        <v>993</v>
      </c>
      <c r="P343" s="523">
        <f>P342</f>
        <v>0</v>
      </c>
    </row>
    <row r="344" spans="1:16" ht="15" thickBot="1">
      <c r="A344" s="591"/>
      <c r="B344" s="271"/>
      <c r="C344" s="52"/>
      <c r="D344" s="53"/>
      <c r="E344" s="95"/>
      <c r="F344" s="55"/>
      <c r="K344" s="487"/>
      <c r="L344" s="491"/>
      <c r="M344" s="487"/>
      <c r="N344" s="488"/>
      <c r="O344" s="489"/>
      <c r="P344" s="489"/>
    </row>
    <row r="345" spans="1:16" ht="15" thickBot="1">
      <c r="A345" s="591"/>
      <c r="B345" s="271"/>
      <c r="C345" s="52"/>
      <c r="D345" s="53"/>
      <c r="E345" s="95"/>
      <c r="F345" s="55"/>
      <c r="K345" s="504" t="s">
        <v>994</v>
      </c>
      <c r="L345" s="505"/>
      <c r="M345" s="506"/>
      <c r="N345" s="507"/>
      <c r="O345" s="508"/>
      <c r="P345" s="509"/>
    </row>
    <row r="346" spans="1:16" ht="15" thickBot="1">
      <c r="A346" s="591"/>
      <c r="B346" s="271"/>
      <c r="C346" s="52"/>
      <c r="D346" s="53"/>
      <c r="E346" s="95"/>
      <c r="F346" s="55"/>
      <c r="K346" s="530"/>
      <c r="L346" s="531"/>
      <c r="M346" s="500"/>
      <c r="N346" s="501"/>
      <c r="O346" s="502"/>
      <c r="P346" s="503"/>
    </row>
    <row r="347" spans="1:16" ht="15" thickBot="1">
      <c r="A347" s="591"/>
      <c r="B347" s="271"/>
      <c r="C347" s="52"/>
      <c r="D347" s="53"/>
      <c r="E347" s="95"/>
      <c r="F347" s="55"/>
      <c r="K347" s="487"/>
      <c r="L347" s="491"/>
      <c r="M347" s="487"/>
      <c r="N347" s="488"/>
      <c r="O347" s="522" t="s">
        <v>995</v>
      </c>
      <c r="P347" s="523">
        <f>P346</f>
        <v>0</v>
      </c>
    </row>
    <row r="348" spans="1:16" ht="15" thickBot="1">
      <c r="A348" s="591"/>
      <c r="B348" s="271"/>
      <c r="C348" s="52"/>
      <c r="D348" s="53"/>
      <c r="E348" s="95"/>
      <c r="F348" s="55"/>
      <c r="K348" s="487"/>
      <c r="L348" s="491"/>
      <c r="M348" s="487"/>
      <c r="N348" s="488"/>
      <c r="O348" s="489"/>
      <c r="P348" s="489"/>
    </row>
    <row r="349" spans="1:16">
      <c r="A349" s="591"/>
      <c r="B349" s="271"/>
      <c r="C349" s="52"/>
      <c r="D349" s="53"/>
      <c r="E349" s="95"/>
      <c r="F349" s="55"/>
      <c r="K349" s="532"/>
      <c r="L349" s="511"/>
      <c r="M349" s="512"/>
      <c r="N349" s="513"/>
      <c r="O349" s="514"/>
      <c r="P349" s="515"/>
    </row>
    <row r="350" spans="1:16" ht="15" thickBot="1">
      <c r="A350" s="591"/>
      <c r="B350" s="271"/>
      <c r="C350" s="52"/>
      <c r="D350" s="53"/>
      <c r="E350" s="95"/>
      <c r="F350" s="55"/>
      <c r="K350" s="533" t="s">
        <v>996</v>
      </c>
      <c r="L350" s="534" t="s">
        <v>997</v>
      </c>
      <c r="M350" s="535" t="s">
        <v>998</v>
      </c>
      <c r="N350" s="536" t="s">
        <v>998</v>
      </c>
      <c r="O350" s="537" t="s">
        <v>998</v>
      </c>
      <c r="P350" s="538">
        <f>ROUND(SUM(P319:P347)/2, 0)</f>
        <v>27805</v>
      </c>
    </row>
    <row r="351" spans="1:16">
      <c r="A351" s="591"/>
      <c r="B351" s="271"/>
      <c r="C351" s="52"/>
      <c r="D351" s="53"/>
      <c r="E351" s="95"/>
      <c r="F351" s="55"/>
    </row>
    <row r="352" spans="1:16" ht="15" thickBot="1">
      <c r="A352" s="591"/>
      <c r="B352" s="271"/>
      <c r="C352" s="52"/>
      <c r="D352" s="53"/>
      <c r="E352" s="95"/>
      <c r="F352" s="55"/>
    </row>
    <row r="353" spans="1:16">
      <c r="A353" s="591"/>
      <c r="B353" s="271"/>
      <c r="C353" s="52"/>
      <c r="D353" s="53"/>
      <c r="E353" s="95"/>
      <c r="F353" s="55"/>
      <c r="K353" s="539" t="s">
        <v>980</v>
      </c>
      <c r="L353" s="540"/>
      <c r="M353" s="541"/>
      <c r="N353" s="542"/>
      <c r="O353" s="543"/>
      <c r="P353" s="484" t="s">
        <v>981</v>
      </c>
    </row>
    <row r="354" spans="1:16">
      <c r="A354" s="591"/>
      <c r="B354" s="271"/>
      <c r="C354" s="52"/>
      <c r="D354" s="53"/>
      <c r="E354" s="95"/>
      <c r="F354" s="55"/>
      <c r="K354" s="281"/>
      <c r="L354" s="544" t="s">
        <v>972</v>
      </c>
      <c r="N354" s="545"/>
      <c r="O354" s="546"/>
      <c r="P354" s="490" t="s">
        <v>8</v>
      </c>
    </row>
    <row r="355" spans="1:16">
      <c r="A355" s="591"/>
      <c r="B355" s="271"/>
      <c r="C355" s="52"/>
      <c r="D355" s="53"/>
      <c r="E355" s="95"/>
      <c r="F355" s="55"/>
      <c r="K355" s="281"/>
      <c r="L355" s="351"/>
      <c r="N355" s="545"/>
      <c r="O355" s="546"/>
      <c r="P355" s="490"/>
    </row>
    <row r="356" spans="1:16" ht="15" thickBot="1">
      <c r="A356" s="591"/>
      <c r="B356" s="271"/>
      <c r="C356" s="52"/>
      <c r="D356" s="53"/>
      <c r="E356" s="95"/>
      <c r="F356" s="55"/>
      <c r="K356" s="547" t="s">
        <v>982</v>
      </c>
      <c r="L356" s="548" t="s">
        <v>136</v>
      </c>
      <c r="M356" s="549"/>
      <c r="N356" s="550"/>
      <c r="O356" s="551"/>
      <c r="P356" s="497"/>
    </row>
    <row r="357" spans="1:16" ht="15" thickBot="1">
      <c r="A357" s="591"/>
      <c r="B357" s="271"/>
      <c r="C357" s="52"/>
      <c r="D357" s="53"/>
      <c r="E357" s="95"/>
      <c r="F357" s="55"/>
      <c r="L357" s="351"/>
      <c r="N357" s="545"/>
      <c r="O357" s="546"/>
      <c r="P357" s="489"/>
    </row>
    <row r="358" spans="1:16" ht="15" thickBot="1">
      <c r="A358" s="591"/>
      <c r="B358" s="271"/>
      <c r="C358" s="52"/>
      <c r="D358" s="53"/>
      <c r="E358" s="95"/>
      <c r="F358" s="55"/>
      <c r="K358" s="552" t="s">
        <v>982</v>
      </c>
      <c r="L358" s="553" t="s">
        <v>980</v>
      </c>
      <c r="M358" s="554" t="s">
        <v>981</v>
      </c>
      <c r="N358" s="555" t="s">
        <v>983</v>
      </c>
      <c r="O358" s="556" t="s">
        <v>984</v>
      </c>
      <c r="P358" s="503" t="s">
        <v>985</v>
      </c>
    </row>
    <row r="359" spans="1:16" ht="15" thickBot="1">
      <c r="A359" s="591"/>
      <c r="B359" s="271"/>
      <c r="C359" s="52"/>
      <c r="D359" s="53"/>
      <c r="E359" s="95"/>
      <c r="F359" s="55"/>
      <c r="L359" s="351"/>
      <c r="N359" s="545"/>
      <c r="O359" s="546"/>
      <c r="P359" s="489"/>
    </row>
    <row r="360" spans="1:16" ht="15" thickBot="1">
      <c r="A360" s="591"/>
      <c r="B360" s="271"/>
      <c r="C360" s="52"/>
      <c r="D360" s="53"/>
      <c r="E360" s="95"/>
      <c r="F360" s="55"/>
      <c r="K360" s="557" t="s">
        <v>986</v>
      </c>
      <c r="L360" s="558"/>
      <c r="M360" s="559"/>
      <c r="N360" s="560"/>
      <c r="O360" s="561"/>
      <c r="P360" s="509"/>
    </row>
    <row r="361" spans="1:16">
      <c r="A361" s="591"/>
      <c r="B361" s="271"/>
      <c r="C361" s="52"/>
      <c r="D361" s="53"/>
      <c r="E361" s="95"/>
      <c r="F361" s="55"/>
      <c r="K361" s="562"/>
      <c r="L361" s="563"/>
      <c r="M361" s="564"/>
      <c r="N361" s="565"/>
      <c r="O361" s="566"/>
      <c r="P361" s="515"/>
    </row>
    <row r="362" spans="1:16">
      <c r="A362" s="591"/>
      <c r="B362" s="271"/>
      <c r="C362" s="52"/>
      <c r="D362" s="53"/>
      <c r="E362" s="95"/>
      <c r="F362" s="55"/>
      <c r="K362" s="567" t="s">
        <v>209</v>
      </c>
      <c r="L362" s="568" t="s">
        <v>210</v>
      </c>
      <c r="M362" s="569" t="s">
        <v>197</v>
      </c>
      <c r="N362" s="570">
        <v>5.0000000000000001E-3</v>
      </c>
      <c r="O362" s="571">
        <v>418169</v>
      </c>
      <c r="P362" s="529">
        <f>N362*O362</f>
        <v>2090.8450000000003</v>
      </c>
    </row>
    <row r="363" spans="1:16" ht="15" thickBot="1">
      <c r="A363" s="591"/>
      <c r="B363" s="271"/>
      <c r="C363" s="52"/>
      <c r="D363" s="53"/>
      <c r="E363" s="95"/>
      <c r="F363" s="55"/>
      <c r="K363" s="572" t="s">
        <v>1000</v>
      </c>
      <c r="L363" s="573" t="s">
        <v>232</v>
      </c>
      <c r="M363" s="574" t="s">
        <v>213</v>
      </c>
      <c r="N363" s="575">
        <v>104.54225</v>
      </c>
      <c r="O363" s="576">
        <v>1</v>
      </c>
      <c r="P363" s="521">
        <f>N363*O363</f>
        <v>104.54225</v>
      </c>
    </row>
    <row r="364" spans="1:16" ht="15" thickBot="1">
      <c r="A364" s="591"/>
      <c r="B364" s="271"/>
      <c r="C364" s="52"/>
      <c r="D364" s="53"/>
      <c r="E364" s="95"/>
      <c r="F364" s="55"/>
      <c r="L364" s="351"/>
      <c r="N364" s="545"/>
      <c r="O364" s="577" t="s">
        <v>987</v>
      </c>
      <c r="P364" s="523">
        <f>P361+P362+P363</f>
        <v>2195.3872500000002</v>
      </c>
    </row>
    <row r="365" spans="1:16" ht="15" thickBot="1">
      <c r="A365" s="591"/>
      <c r="B365" s="271"/>
      <c r="C365" s="52"/>
      <c r="D365" s="53"/>
      <c r="E365" s="95"/>
      <c r="F365" s="55"/>
      <c r="L365" s="351"/>
      <c r="N365" s="545"/>
      <c r="O365" s="546"/>
      <c r="P365" s="489"/>
    </row>
    <row r="366" spans="1:16" ht="15" thickBot="1">
      <c r="A366" s="591"/>
      <c r="B366" s="271"/>
      <c r="C366" s="52"/>
      <c r="D366" s="53"/>
      <c r="E366" s="95"/>
      <c r="F366" s="55"/>
      <c r="K366" s="557" t="s">
        <v>988</v>
      </c>
      <c r="L366" s="558"/>
      <c r="M366" s="559"/>
      <c r="N366" s="560"/>
      <c r="O366" s="561"/>
      <c r="P366" s="509"/>
    </row>
    <row r="367" spans="1:16">
      <c r="A367" s="591"/>
      <c r="B367" s="271"/>
      <c r="C367" s="52"/>
      <c r="D367" s="53"/>
      <c r="E367" s="95"/>
      <c r="F367" s="55"/>
      <c r="K367" s="562"/>
      <c r="L367" s="563"/>
      <c r="M367" s="564"/>
      <c r="N367" s="565"/>
      <c r="O367" s="566"/>
      <c r="P367" s="515"/>
    </row>
    <row r="368" spans="1:16">
      <c r="A368" s="591"/>
      <c r="B368" s="271"/>
      <c r="C368" s="52"/>
      <c r="D368" s="53"/>
      <c r="E368" s="95"/>
      <c r="F368" s="55"/>
      <c r="K368" s="567" t="s">
        <v>1001</v>
      </c>
      <c r="L368" s="568" t="s">
        <v>212</v>
      </c>
      <c r="M368" s="569" t="s">
        <v>213</v>
      </c>
      <c r="N368" s="570">
        <v>209.08449999999999</v>
      </c>
      <c r="O368" s="571">
        <v>1</v>
      </c>
      <c r="P368" s="529">
        <f>N368*O368</f>
        <v>209.08449999999999</v>
      </c>
    </row>
    <row r="369" spans="1:16" ht="15" thickBot="1">
      <c r="A369" s="591"/>
      <c r="B369" s="271"/>
      <c r="C369" s="52"/>
      <c r="D369" s="53"/>
      <c r="E369" s="95"/>
      <c r="F369" s="55"/>
      <c r="K369" s="572" t="s">
        <v>254</v>
      </c>
      <c r="L369" s="573" t="s">
        <v>255</v>
      </c>
      <c r="M369" s="574" t="s">
        <v>197</v>
      </c>
      <c r="N369" s="575">
        <v>1.2500000000000001E-2</v>
      </c>
      <c r="O369" s="576">
        <v>40723</v>
      </c>
      <c r="P369" s="521">
        <f>N369*O369</f>
        <v>509.03750000000002</v>
      </c>
    </row>
    <row r="370" spans="1:16" ht="15" thickBot="1">
      <c r="A370" s="591"/>
      <c r="B370" s="271"/>
      <c r="C370" s="52"/>
      <c r="D370" s="53"/>
      <c r="E370" s="95"/>
      <c r="F370" s="55"/>
      <c r="L370" s="351"/>
      <c r="N370" s="545"/>
      <c r="O370" s="577" t="s">
        <v>989</v>
      </c>
      <c r="P370" s="523">
        <f>P367+P368+P369</f>
        <v>718.12200000000007</v>
      </c>
    </row>
    <row r="371" spans="1:16" ht="15" thickBot="1">
      <c r="A371" s="591"/>
      <c r="B371" s="271"/>
      <c r="C371" s="52"/>
      <c r="D371" s="53"/>
      <c r="E371" s="95"/>
      <c r="F371" s="55"/>
      <c r="L371" s="351"/>
      <c r="N371" s="545"/>
      <c r="O371" s="546"/>
      <c r="P371" s="489"/>
    </row>
    <row r="372" spans="1:16" ht="15" thickBot="1">
      <c r="A372" s="591"/>
      <c r="B372" s="271"/>
      <c r="C372" s="52"/>
      <c r="D372" s="53"/>
      <c r="E372" s="95"/>
      <c r="F372" s="55"/>
      <c r="K372" s="557" t="s">
        <v>990</v>
      </c>
      <c r="L372" s="558"/>
      <c r="M372" s="559"/>
      <c r="N372" s="560"/>
      <c r="O372" s="561"/>
      <c r="P372" s="509"/>
    </row>
    <row r="373" spans="1:16">
      <c r="A373" s="591"/>
      <c r="B373" s="271"/>
      <c r="C373" s="52"/>
      <c r="D373" s="53"/>
      <c r="E373" s="95"/>
      <c r="F373" s="55"/>
      <c r="K373" s="562"/>
      <c r="L373" s="563"/>
      <c r="M373" s="564"/>
      <c r="N373" s="565"/>
      <c r="O373" s="566"/>
      <c r="P373" s="515"/>
    </row>
    <row r="374" spans="1:16" ht="15" thickBot="1">
      <c r="A374" s="591"/>
      <c r="B374" s="271"/>
      <c r="C374" s="52"/>
      <c r="D374" s="53"/>
      <c r="E374" s="95"/>
      <c r="F374" s="55"/>
      <c r="K374" s="572" t="s">
        <v>252</v>
      </c>
      <c r="L374" s="573" t="s">
        <v>1003</v>
      </c>
      <c r="M374" s="574" t="s">
        <v>26</v>
      </c>
      <c r="N374" s="575">
        <v>0.13</v>
      </c>
      <c r="O374" s="576">
        <v>26018</v>
      </c>
      <c r="P374" s="521">
        <f>N374*O374</f>
        <v>3382.34</v>
      </c>
    </row>
    <row r="375" spans="1:16" ht="15" thickBot="1">
      <c r="A375" s="591"/>
      <c r="B375" s="271"/>
      <c r="C375" s="52"/>
      <c r="D375" s="53"/>
      <c r="E375" s="95"/>
      <c r="F375" s="55"/>
      <c r="L375" s="351"/>
      <c r="N375" s="545"/>
      <c r="O375" s="577" t="s">
        <v>991</v>
      </c>
      <c r="P375" s="523">
        <f>P373+P374</f>
        <v>3382.34</v>
      </c>
    </row>
    <row r="376" spans="1:16" ht="15" thickBot="1">
      <c r="A376" s="591"/>
      <c r="B376" s="271"/>
      <c r="C376" s="52"/>
      <c r="D376" s="53"/>
      <c r="E376" s="95"/>
      <c r="F376" s="55"/>
      <c r="L376" s="351"/>
      <c r="N376" s="545"/>
      <c r="O376" s="546"/>
      <c r="P376" s="489"/>
    </row>
    <row r="377" spans="1:16" ht="15" thickBot="1">
      <c r="A377" s="591"/>
      <c r="B377" s="271"/>
      <c r="C377" s="52"/>
      <c r="D377" s="53"/>
      <c r="E377" s="95"/>
      <c r="F377" s="55"/>
      <c r="K377" s="557" t="s">
        <v>992</v>
      </c>
      <c r="L377" s="558"/>
      <c r="M377" s="559"/>
      <c r="N377" s="560"/>
      <c r="O377" s="561"/>
      <c r="P377" s="509"/>
    </row>
    <row r="378" spans="1:16" ht="15" thickBot="1">
      <c r="A378" s="591"/>
      <c r="B378" s="271"/>
      <c r="C378" s="52"/>
      <c r="D378" s="53"/>
      <c r="E378" s="95"/>
      <c r="F378" s="55"/>
      <c r="K378" s="578"/>
      <c r="L378" s="579"/>
      <c r="M378" s="554"/>
      <c r="N378" s="555"/>
      <c r="O378" s="556"/>
      <c r="P378" s="503"/>
    </row>
    <row r="379" spans="1:16" ht="15" thickBot="1">
      <c r="A379" s="591"/>
      <c r="B379" s="271"/>
      <c r="C379" s="52"/>
      <c r="D379" s="53"/>
      <c r="E379" s="95"/>
      <c r="F379" s="55"/>
      <c r="L379" s="351"/>
      <c r="N379" s="545"/>
      <c r="O379" s="577" t="s">
        <v>993</v>
      </c>
      <c r="P379" s="523">
        <f>P378</f>
        <v>0</v>
      </c>
    </row>
    <row r="380" spans="1:16" ht="15" thickBot="1">
      <c r="A380" s="591"/>
      <c r="B380" s="271"/>
      <c r="C380" s="52"/>
      <c r="D380" s="53"/>
      <c r="E380" s="95"/>
      <c r="F380" s="55"/>
      <c r="L380" s="351"/>
      <c r="N380" s="545"/>
      <c r="O380" s="546"/>
      <c r="P380" s="489"/>
    </row>
    <row r="381" spans="1:16" ht="15" thickBot="1">
      <c r="A381" s="591"/>
      <c r="B381" s="271"/>
      <c r="C381" s="52"/>
      <c r="D381" s="53"/>
      <c r="E381" s="95"/>
      <c r="F381" s="55"/>
      <c r="K381" s="557" t="s">
        <v>994</v>
      </c>
      <c r="L381" s="558"/>
      <c r="M381" s="559"/>
      <c r="N381" s="560"/>
      <c r="O381" s="561"/>
      <c r="P381" s="509"/>
    </row>
    <row r="382" spans="1:16">
      <c r="A382" s="591"/>
      <c r="B382" s="271"/>
      <c r="C382" s="52"/>
      <c r="D382" s="53"/>
      <c r="E382" s="95"/>
      <c r="F382" s="55"/>
      <c r="K382" s="562"/>
      <c r="L382" s="563"/>
      <c r="M382" s="564"/>
      <c r="N382" s="565"/>
      <c r="O382" s="566"/>
      <c r="P382" s="515"/>
    </row>
    <row r="383" spans="1:16" ht="15" thickBot="1">
      <c r="A383" s="591"/>
      <c r="B383" s="271"/>
      <c r="C383" s="52"/>
      <c r="D383" s="53"/>
      <c r="E383" s="95"/>
      <c r="F383" s="55"/>
      <c r="K383" s="572" t="s">
        <v>257</v>
      </c>
      <c r="L383" s="573" t="s">
        <v>258</v>
      </c>
      <c r="M383" s="574" t="s">
        <v>189</v>
      </c>
      <c r="N383" s="575">
        <v>1.2500000000000001E-2</v>
      </c>
      <c r="O383" s="576">
        <v>140044</v>
      </c>
      <c r="P383" s="521">
        <f>N383*O383</f>
        <v>1750.5500000000002</v>
      </c>
    </row>
    <row r="384" spans="1:16" ht="15" thickBot="1">
      <c r="A384" s="591"/>
      <c r="B384" s="271"/>
      <c r="C384" s="52"/>
      <c r="D384" s="53"/>
      <c r="E384" s="95"/>
      <c r="F384" s="55"/>
      <c r="L384" s="351"/>
      <c r="N384" s="545"/>
      <c r="O384" s="577" t="s">
        <v>995</v>
      </c>
      <c r="P384" s="523">
        <f>P382+P383</f>
        <v>1750.5500000000002</v>
      </c>
    </row>
    <row r="385" spans="1:16" ht="15" thickBot="1">
      <c r="A385" s="591"/>
      <c r="B385" s="271"/>
      <c r="C385" s="52"/>
      <c r="D385" s="53"/>
      <c r="E385" s="95"/>
      <c r="F385" s="55"/>
      <c r="L385" s="351"/>
      <c r="N385" s="545"/>
      <c r="O385" s="546"/>
      <c r="P385" s="489"/>
    </row>
    <row r="386" spans="1:16">
      <c r="A386" s="591"/>
      <c r="B386" s="271"/>
      <c r="C386" s="52"/>
      <c r="D386" s="53"/>
      <c r="E386" s="95"/>
      <c r="F386" s="55"/>
      <c r="K386" s="580"/>
      <c r="L386" s="563"/>
      <c r="M386" s="564"/>
      <c r="N386" s="565"/>
      <c r="O386" s="566"/>
      <c r="P386" s="515"/>
    </row>
    <row r="387" spans="1:16" ht="15" thickBot="1">
      <c r="A387" s="591"/>
      <c r="B387" s="271"/>
      <c r="C387" s="52"/>
      <c r="D387" s="53"/>
      <c r="E387" s="95"/>
      <c r="F387" s="55"/>
      <c r="K387" s="581" t="s">
        <v>996</v>
      </c>
      <c r="L387" s="582" t="s">
        <v>997</v>
      </c>
      <c r="M387" s="583" t="s">
        <v>998</v>
      </c>
      <c r="N387" s="584" t="s">
        <v>998</v>
      </c>
      <c r="O387" s="585" t="s">
        <v>998</v>
      </c>
      <c r="P387" s="538">
        <f>ROUND(SUM(P356:P384)/2, 0)</f>
        <v>8046</v>
      </c>
    </row>
    <row r="388" spans="1:16">
      <c r="A388" s="591"/>
      <c r="B388" s="271"/>
      <c r="C388" s="52"/>
      <c r="D388" s="53"/>
      <c r="E388" s="95"/>
      <c r="F388" s="55"/>
    </row>
    <row r="389" spans="1:16">
      <c r="A389" s="591"/>
      <c r="B389" s="271"/>
      <c r="C389" s="52"/>
      <c r="D389" s="53"/>
      <c r="E389" s="95"/>
      <c r="F389" s="55"/>
    </row>
    <row r="390" spans="1:16">
      <c r="A390" s="591"/>
      <c r="B390" s="271"/>
      <c r="C390" s="52"/>
      <c r="D390" s="53"/>
      <c r="E390" s="95"/>
      <c r="F390" s="55"/>
    </row>
    <row r="391" spans="1:16">
      <c r="A391" s="591"/>
      <c r="B391" s="271"/>
      <c r="C391" s="52"/>
      <c r="D391" s="53"/>
      <c r="E391" s="95"/>
      <c r="F391" s="55"/>
    </row>
    <row r="392" spans="1:16">
      <c r="A392" s="591"/>
      <c r="B392" s="271"/>
      <c r="C392" s="52"/>
      <c r="D392" s="53"/>
      <c r="E392" s="95"/>
      <c r="F392" s="55"/>
    </row>
    <row r="393" spans="1:16" ht="15" thickBot="1">
      <c r="A393" s="591"/>
      <c r="B393" s="271"/>
      <c r="C393" s="52"/>
      <c r="D393" s="53"/>
      <c r="E393" s="95"/>
      <c r="F393" s="55"/>
    </row>
    <row r="394" spans="1:16">
      <c r="A394" s="591"/>
      <c r="B394" s="271"/>
      <c r="C394" s="52"/>
      <c r="D394" s="53"/>
      <c r="E394" s="95"/>
      <c r="F394" s="55"/>
      <c r="K394" s="479" t="s">
        <v>980</v>
      </c>
      <c r="L394" s="480"/>
      <c r="M394" s="481"/>
      <c r="N394" s="482"/>
      <c r="O394" s="483"/>
      <c r="P394" s="484" t="s">
        <v>981</v>
      </c>
    </row>
    <row r="395" spans="1:16">
      <c r="A395" s="591"/>
      <c r="B395" s="271"/>
      <c r="C395" s="52"/>
      <c r="D395" s="53"/>
      <c r="E395" s="95"/>
      <c r="F395" s="55"/>
      <c r="K395" s="485"/>
      <c r="L395" s="486" t="s">
        <v>973</v>
      </c>
      <c r="M395" s="487"/>
      <c r="N395" s="488"/>
      <c r="O395" s="489"/>
      <c r="P395" s="490" t="s">
        <v>13</v>
      </c>
    </row>
    <row r="396" spans="1:16">
      <c r="A396" s="591"/>
      <c r="B396" s="271"/>
      <c r="C396" s="52"/>
      <c r="D396" s="53"/>
      <c r="E396" s="95"/>
      <c r="F396" s="55"/>
      <c r="K396" s="485"/>
      <c r="L396" s="491"/>
      <c r="M396" s="487"/>
      <c r="N396" s="488"/>
      <c r="O396" s="489"/>
      <c r="P396" s="490"/>
    </row>
    <row r="397" spans="1:16" ht="15" thickBot="1">
      <c r="A397" s="591"/>
      <c r="B397" s="271"/>
      <c r="C397" s="52"/>
      <c r="D397" s="53"/>
      <c r="E397" s="95"/>
      <c r="F397" s="55"/>
      <c r="K397" s="492" t="s">
        <v>982</v>
      </c>
      <c r="L397" s="493" t="s">
        <v>59</v>
      </c>
      <c r="M397" s="494"/>
      <c r="N397" s="495"/>
      <c r="O397" s="496"/>
      <c r="P397" s="497"/>
    </row>
    <row r="398" spans="1:16" ht="15" thickBot="1">
      <c r="A398" s="591"/>
      <c r="B398" s="271"/>
      <c r="C398" s="52"/>
      <c r="D398" s="53"/>
      <c r="E398" s="95"/>
      <c r="F398" s="55"/>
      <c r="K398" s="487"/>
      <c r="L398" s="491"/>
      <c r="M398" s="487"/>
      <c r="N398" s="488"/>
      <c r="O398" s="489"/>
      <c r="P398" s="489"/>
    </row>
    <row r="399" spans="1:16" ht="15" thickBot="1">
      <c r="A399" s="591"/>
      <c r="B399" s="271"/>
      <c r="C399" s="52"/>
      <c r="D399" s="53"/>
      <c r="E399" s="95"/>
      <c r="F399" s="55"/>
      <c r="K399" s="498" t="s">
        <v>982</v>
      </c>
      <c r="L399" s="499" t="s">
        <v>980</v>
      </c>
      <c r="M399" s="500" t="s">
        <v>981</v>
      </c>
      <c r="N399" s="501" t="s">
        <v>983</v>
      </c>
      <c r="O399" s="502" t="s">
        <v>984</v>
      </c>
      <c r="P399" s="503" t="s">
        <v>985</v>
      </c>
    </row>
    <row r="400" spans="1:16" ht="15" thickBot="1">
      <c r="A400" s="591"/>
      <c r="B400" s="271"/>
      <c r="C400" s="52"/>
      <c r="D400" s="53"/>
      <c r="E400" s="95"/>
      <c r="F400" s="55"/>
      <c r="K400" s="487"/>
      <c r="L400" s="491"/>
      <c r="M400" s="487"/>
      <c r="N400" s="488"/>
      <c r="O400" s="489"/>
      <c r="P400" s="489"/>
    </row>
    <row r="401" spans="1:16" ht="15" thickBot="1">
      <c r="A401" s="591"/>
      <c r="B401" s="271"/>
      <c r="C401" s="52"/>
      <c r="D401" s="53"/>
      <c r="E401" s="95"/>
      <c r="F401" s="55"/>
      <c r="K401" s="504" t="s">
        <v>986</v>
      </c>
      <c r="L401" s="505"/>
      <c r="M401" s="506"/>
      <c r="N401" s="507"/>
      <c r="O401" s="508"/>
      <c r="P401" s="509"/>
    </row>
    <row r="402" spans="1:16">
      <c r="A402" s="591"/>
      <c r="B402" s="271"/>
      <c r="C402" s="52"/>
      <c r="D402" s="53"/>
      <c r="E402" s="95"/>
      <c r="F402" s="55"/>
      <c r="K402" s="510"/>
      <c r="L402" s="511"/>
      <c r="M402" s="512"/>
      <c r="N402" s="513"/>
      <c r="O402" s="514"/>
      <c r="P402" s="515"/>
    </row>
    <row r="403" spans="1:16" ht="15" thickBot="1">
      <c r="A403" s="591"/>
      <c r="B403" s="271"/>
      <c r="C403" s="52"/>
      <c r="D403" s="53"/>
      <c r="E403" s="95"/>
      <c r="F403" s="55"/>
      <c r="K403" s="516" t="s">
        <v>224</v>
      </c>
      <c r="L403" s="517" t="s">
        <v>225</v>
      </c>
      <c r="M403" s="518" t="s">
        <v>197</v>
      </c>
      <c r="N403" s="519">
        <v>0.12</v>
      </c>
      <c r="O403" s="520">
        <v>72098</v>
      </c>
      <c r="P403" s="521">
        <f>N403*O403</f>
        <v>8651.76</v>
      </c>
    </row>
    <row r="404" spans="1:16" ht="15" thickBot="1">
      <c r="A404" s="591"/>
      <c r="B404" s="271"/>
      <c r="C404" s="52"/>
      <c r="D404" s="53"/>
      <c r="E404" s="95"/>
      <c r="F404" s="55"/>
      <c r="K404" s="487"/>
      <c r="L404" s="491"/>
      <c r="M404" s="487"/>
      <c r="N404" s="488"/>
      <c r="O404" s="522" t="s">
        <v>987</v>
      </c>
      <c r="P404" s="523">
        <f>P402+P403</f>
        <v>8651.76</v>
      </c>
    </row>
    <row r="405" spans="1:16" ht="15" thickBot="1">
      <c r="A405" s="591"/>
      <c r="B405" s="271"/>
      <c r="C405" s="52"/>
      <c r="D405" s="53"/>
      <c r="E405" s="95"/>
      <c r="F405" s="55"/>
      <c r="K405" s="487"/>
      <c r="L405" s="491"/>
      <c r="M405" s="487"/>
      <c r="N405" s="488"/>
      <c r="O405" s="489"/>
      <c r="P405" s="489"/>
    </row>
    <row r="406" spans="1:16" ht="15" thickBot="1">
      <c r="A406" s="591"/>
      <c r="B406" s="271"/>
      <c r="C406" s="52"/>
      <c r="D406" s="53"/>
      <c r="E406" s="95"/>
      <c r="F406" s="55"/>
      <c r="K406" s="504" t="s">
        <v>988</v>
      </c>
      <c r="L406" s="505"/>
      <c r="M406" s="506"/>
      <c r="N406" s="507"/>
      <c r="O406" s="508"/>
      <c r="P406" s="509"/>
    </row>
    <row r="407" spans="1:16">
      <c r="A407" s="591"/>
      <c r="B407" s="271"/>
      <c r="C407" s="52"/>
      <c r="D407" s="53"/>
      <c r="E407" s="95"/>
      <c r="F407" s="55"/>
      <c r="K407" s="510"/>
      <c r="L407" s="511"/>
      <c r="M407" s="512"/>
      <c r="N407" s="513"/>
      <c r="O407" s="514"/>
      <c r="P407" s="515"/>
    </row>
    <row r="408" spans="1:16" ht="15" thickBot="1">
      <c r="A408" s="591"/>
      <c r="B408" s="271"/>
      <c r="C408" s="52"/>
      <c r="D408" s="53"/>
      <c r="E408" s="95"/>
      <c r="F408" s="55"/>
      <c r="K408" s="516" t="s">
        <v>1001</v>
      </c>
      <c r="L408" s="517" t="s">
        <v>212</v>
      </c>
      <c r="M408" s="518" t="s">
        <v>213</v>
      </c>
      <c r="N408" s="519">
        <v>865.17600000000004</v>
      </c>
      <c r="O408" s="520">
        <v>1</v>
      </c>
      <c r="P408" s="521">
        <f>N408*O408</f>
        <v>865.17600000000004</v>
      </c>
    </row>
    <row r="409" spans="1:16" ht="15" thickBot="1">
      <c r="A409" s="591"/>
      <c r="B409" s="271"/>
      <c r="C409" s="52"/>
      <c r="D409" s="53"/>
      <c r="E409" s="95"/>
      <c r="F409" s="55"/>
      <c r="K409" s="487"/>
      <c r="L409" s="491"/>
      <c r="M409" s="487"/>
      <c r="N409" s="488"/>
      <c r="O409" s="522" t="s">
        <v>989</v>
      </c>
      <c r="P409" s="523">
        <f>P407+P408</f>
        <v>865.17600000000004</v>
      </c>
    </row>
    <row r="410" spans="1:16" ht="15" thickBot="1">
      <c r="A410" s="591"/>
      <c r="B410" s="271"/>
      <c r="C410" s="52"/>
      <c r="D410" s="53"/>
      <c r="E410" s="95"/>
      <c r="F410" s="55"/>
      <c r="K410" s="487"/>
      <c r="L410" s="491"/>
      <c r="M410" s="487"/>
      <c r="N410" s="488"/>
      <c r="O410" s="489"/>
      <c r="P410" s="489"/>
    </row>
    <row r="411" spans="1:16" ht="15" thickBot="1">
      <c r="A411" s="591"/>
      <c r="B411" s="271"/>
      <c r="C411" s="52"/>
      <c r="D411" s="53"/>
      <c r="E411" s="95"/>
      <c r="F411" s="55"/>
      <c r="K411" s="504" t="s">
        <v>990</v>
      </c>
      <c r="L411" s="505"/>
      <c r="M411" s="506"/>
      <c r="N411" s="507"/>
      <c r="O411" s="508"/>
      <c r="P411" s="509"/>
    </row>
    <row r="412" spans="1:16">
      <c r="A412" s="591"/>
      <c r="B412" s="271"/>
      <c r="C412" s="52"/>
      <c r="D412" s="53"/>
      <c r="E412" s="95"/>
      <c r="F412" s="55"/>
      <c r="K412" s="510"/>
      <c r="L412" s="511"/>
      <c r="M412" s="512"/>
      <c r="N412" s="513"/>
      <c r="O412" s="514"/>
      <c r="P412" s="515"/>
    </row>
    <row r="413" spans="1:16" ht="15" thickBot="1">
      <c r="A413" s="591"/>
      <c r="B413" s="271"/>
      <c r="C413" s="52"/>
      <c r="D413" s="53"/>
      <c r="E413" s="95"/>
      <c r="F413" s="55"/>
      <c r="K413" s="516" t="s">
        <v>443</v>
      </c>
      <c r="L413" s="517" t="s">
        <v>444</v>
      </c>
      <c r="M413" s="518" t="s">
        <v>26</v>
      </c>
      <c r="N413" s="519">
        <v>8.5000000000000006E-2</v>
      </c>
      <c r="O413" s="520">
        <v>37706</v>
      </c>
      <c r="P413" s="521">
        <f>N413*O413</f>
        <v>3205.01</v>
      </c>
    </row>
    <row r="414" spans="1:16" ht="15" thickBot="1">
      <c r="A414" s="591"/>
      <c r="B414" s="271"/>
      <c r="C414" s="52"/>
      <c r="D414" s="53"/>
      <c r="E414" s="95"/>
      <c r="F414" s="55"/>
      <c r="K414" s="487"/>
      <c r="L414" s="491"/>
      <c r="M414" s="487"/>
      <c r="N414" s="488"/>
      <c r="O414" s="522" t="s">
        <v>991</v>
      </c>
      <c r="P414" s="523">
        <f>P412+P413</f>
        <v>3205.01</v>
      </c>
    </row>
    <row r="415" spans="1:16" ht="15" thickBot="1">
      <c r="A415" s="591"/>
      <c r="B415" s="271"/>
      <c r="C415" s="52"/>
      <c r="D415" s="53"/>
      <c r="E415" s="95"/>
      <c r="F415" s="55"/>
      <c r="K415" s="487"/>
      <c r="L415" s="491"/>
      <c r="M415" s="487"/>
      <c r="N415" s="488"/>
      <c r="O415" s="489"/>
      <c r="P415" s="489"/>
    </row>
    <row r="416" spans="1:16" ht="15" thickBot="1">
      <c r="A416" s="591"/>
      <c r="B416" s="271"/>
      <c r="C416" s="52"/>
      <c r="D416" s="53"/>
      <c r="E416" s="95"/>
      <c r="F416" s="55"/>
      <c r="K416" s="504" t="s">
        <v>992</v>
      </c>
      <c r="L416" s="505"/>
      <c r="M416" s="506"/>
      <c r="N416" s="507"/>
      <c r="O416" s="508"/>
      <c r="P416" s="509"/>
    </row>
    <row r="417" spans="1:17" ht="15" thickBot="1">
      <c r="A417" s="591"/>
      <c r="B417" s="271"/>
      <c r="C417" s="52"/>
      <c r="D417" s="53"/>
      <c r="E417" s="95"/>
      <c r="F417" s="55"/>
      <c r="K417" s="530"/>
      <c r="L417" s="531"/>
      <c r="M417" s="500"/>
      <c r="N417" s="501"/>
      <c r="O417" s="502"/>
      <c r="P417" s="503"/>
    </row>
    <row r="418" spans="1:17" ht="15" thickBot="1">
      <c r="A418" s="591"/>
      <c r="B418" s="271"/>
      <c r="C418" s="52"/>
      <c r="D418" s="53"/>
      <c r="E418" s="95"/>
      <c r="F418" s="55"/>
      <c r="K418" s="487"/>
      <c r="L418" s="491"/>
      <c r="M418" s="487"/>
      <c r="N418" s="488"/>
      <c r="O418" s="522" t="s">
        <v>993</v>
      </c>
      <c r="P418" s="523">
        <f>P417</f>
        <v>0</v>
      </c>
    </row>
    <row r="419" spans="1:17" ht="15" thickBot="1">
      <c r="A419" s="591"/>
      <c r="B419" s="271"/>
      <c r="C419" s="52"/>
      <c r="D419" s="53"/>
      <c r="E419" s="95"/>
      <c r="F419" s="55"/>
      <c r="K419" s="487"/>
      <c r="L419" s="491"/>
      <c r="M419" s="487"/>
      <c r="N419" s="488"/>
      <c r="O419" s="489"/>
      <c r="P419" s="489"/>
    </row>
    <row r="420" spans="1:17" ht="15" thickBot="1">
      <c r="A420" s="591"/>
      <c r="B420" s="271"/>
      <c r="C420" s="52"/>
      <c r="D420" s="53"/>
      <c r="E420" s="95"/>
      <c r="F420" s="55"/>
      <c r="K420" s="504" t="s">
        <v>994</v>
      </c>
      <c r="L420" s="505"/>
      <c r="M420" s="506"/>
      <c r="N420" s="507"/>
      <c r="O420" s="508"/>
      <c r="P420" s="509"/>
    </row>
    <row r="421" spans="1:17" ht="15" thickBot="1">
      <c r="A421" s="591"/>
      <c r="B421" s="271"/>
      <c r="C421" s="52"/>
      <c r="D421" s="53"/>
      <c r="E421" s="95"/>
      <c r="F421" s="55"/>
      <c r="K421" s="530"/>
      <c r="L421" s="531"/>
      <c r="M421" s="500"/>
      <c r="N421" s="501"/>
      <c r="O421" s="502"/>
      <c r="P421" s="503"/>
    </row>
    <row r="422" spans="1:17" ht="15" thickBot="1">
      <c r="A422" s="591"/>
      <c r="B422" s="271"/>
      <c r="C422" s="52"/>
      <c r="D422" s="53"/>
      <c r="E422" s="95"/>
      <c r="F422" s="55"/>
      <c r="K422" s="487"/>
      <c r="L422" s="491"/>
      <c r="M422" s="487"/>
      <c r="N422" s="488"/>
      <c r="O422" s="522" t="s">
        <v>995</v>
      </c>
      <c r="P422" s="523">
        <f>P421</f>
        <v>0</v>
      </c>
    </row>
    <row r="423" spans="1:17" ht="15" thickBot="1">
      <c r="A423" s="591"/>
      <c r="B423" s="271"/>
      <c r="C423" s="52"/>
      <c r="D423" s="53"/>
      <c r="E423" s="95"/>
      <c r="F423" s="55"/>
      <c r="K423" s="487"/>
      <c r="L423" s="491"/>
      <c r="M423" s="487"/>
      <c r="N423" s="488"/>
      <c r="O423" s="489"/>
      <c r="P423" s="489"/>
    </row>
    <row r="424" spans="1:17">
      <c r="A424" s="591"/>
      <c r="B424" s="271"/>
      <c r="C424" s="52"/>
      <c r="D424" s="53"/>
      <c r="E424" s="95"/>
      <c r="F424" s="55"/>
      <c r="K424" s="532"/>
      <c r="L424" s="511"/>
      <c r="M424" s="512"/>
      <c r="N424" s="513"/>
      <c r="O424" s="514"/>
      <c r="P424" s="515"/>
    </row>
    <row r="425" spans="1:17" ht="15" thickBot="1">
      <c r="A425" s="591"/>
      <c r="B425" s="271"/>
      <c r="C425" s="52"/>
      <c r="D425" s="53"/>
      <c r="E425" s="95"/>
      <c r="F425" s="55"/>
      <c r="K425" s="533" t="s">
        <v>996</v>
      </c>
      <c r="L425" s="534" t="s">
        <v>997</v>
      </c>
      <c r="M425" s="535" t="s">
        <v>998</v>
      </c>
      <c r="N425" s="536" t="s">
        <v>998</v>
      </c>
      <c r="O425" s="537" t="s">
        <v>998</v>
      </c>
      <c r="P425" s="538">
        <f>ROUND(SUM(P394:P422)/2, 0)</f>
        <v>12722</v>
      </c>
    </row>
    <row r="426" spans="1:17">
      <c r="A426" s="591"/>
      <c r="B426" s="271"/>
      <c r="C426" s="52"/>
      <c r="D426" s="53"/>
      <c r="E426" s="95"/>
      <c r="F426" s="55"/>
    </row>
    <row r="427" spans="1:17">
      <c r="A427" s="591"/>
      <c r="B427" s="271"/>
      <c r="C427" s="52"/>
      <c r="D427" s="53"/>
      <c r="E427" s="95"/>
      <c r="F427" s="55"/>
    </row>
    <row r="428" spans="1:17">
      <c r="A428" s="591"/>
      <c r="B428" s="271"/>
      <c r="C428" s="52"/>
      <c r="D428" s="53"/>
      <c r="E428" s="95"/>
      <c r="F428" s="55"/>
    </row>
    <row r="429" spans="1:17" ht="15" customHeight="1">
      <c r="A429" s="1128" t="s">
        <v>228</v>
      </c>
      <c r="B429" s="56" t="s">
        <v>224</v>
      </c>
      <c r="C429" s="58" t="s">
        <v>225</v>
      </c>
      <c r="D429" s="59"/>
      <c r="E429" s="60"/>
      <c r="F429" s="61"/>
      <c r="G429" s="56"/>
      <c r="H429" s="101"/>
      <c r="J429" s="98" t="s">
        <v>247</v>
      </c>
      <c r="K429" s="474">
        <v>4.0999999999999996</v>
      </c>
      <c r="L429" s="100" t="s">
        <v>29</v>
      </c>
      <c r="M429" s="99" t="s">
        <v>709</v>
      </c>
      <c r="N429" s="359"/>
      <c r="O429" s="91">
        <f>ROUND(SUM(Q429:Q433),0)</f>
        <v>24599</v>
      </c>
      <c r="P429" s="449"/>
      <c r="Q429" s="101"/>
    </row>
    <row r="430" spans="1:17" ht="15" customHeight="1">
      <c r="A430" s="1129"/>
      <c r="B430" s="56" t="s">
        <v>231</v>
      </c>
      <c r="C430" s="58" t="s">
        <v>232</v>
      </c>
      <c r="D430" s="59"/>
      <c r="E430" s="60"/>
      <c r="F430" s="61"/>
      <c r="G430" s="102"/>
      <c r="H430" s="78"/>
      <c r="J430" s="1126" t="s">
        <v>246</v>
      </c>
      <c r="K430" s="72" t="s">
        <v>209</v>
      </c>
      <c r="L430" s="75" t="s">
        <v>210</v>
      </c>
      <c r="M430" s="76" t="s">
        <v>197</v>
      </c>
      <c r="N430" s="382">
        <v>1</v>
      </c>
      <c r="O430" s="81">
        <f>VLOOKUP(K430,'[271]BASE DE DATOS'!$A$6:$E$1577,5,FALSE)</f>
        <v>359710</v>
      </c>
      <c r="P430" s="97">
        <v>0.05</v>
      </c>
      <c r="Q430" s="78">
        <f>ROUND((N430*O430*P430),0)</f>
        <v>17986</v>
      </c>
    </row>
    <row r="431" spans="1:17" ht="25.5" customHeight="1">
      <c r="A431" s="1130" t="s">
        <v>198</v>
      </c>
      <c r="B431" s="56" t="s">
        <v>235</v>
      </c>
      <c r="C431" s="58" t="s">
        <v>931</v>
      </c>
      <c r="D431" s="59"/>
      <c r="E431" s="60"/>
      <c r="F431" s="61"/>
      <c r="G431" s="76"/>
      <c r="H431" s="78"/>
      <c r="J431" s="1127"/>
      <c r="K431" s="72" t="s">
        <v>231</v>
      </c>
      <c r="L431" s="75" t="s">
        <v>232</v>
      </c>
      <c r="M431" s="76" t="s">
        <v>213</v>
      </c>
      <c r="N431" s="382">
        <v>0.1</v>
      </c>
      <c r="O431" s="81">
        <f>+Q430</f>
        <v>17986</v>
      </c>
      <c r="P431" s="97">
        <v>0</v>
      </c>
      <c r="Q431" s="78">
        <f>ROUND((N431*O431),0)</f>
        <v>1799</v>
      </c>
    </row>
    <row r="432" spans="1:17" ht="15" customHeight="1">
      <c r="A432" s="1132"/>
      <c r="B432" s="56" t="s">
        <v>211</v>
      </c>
      <c r="C432" s="58" t="s">
        <v>212</v>
      </c>
      <c r="D432" s="59"/>
      <c r="E432" s="60"/>
      <c r="F432" s="61"/>
      <c r="G432" s="76"/>
      <c r="H432" s="78"/>
      <c r="J432" s="1101" t="s">
        <v>198</v>
      </c>
      <c r="K432" s="72" t="s">
        <v>211</v>
      </c>
      <c r="L432" s="75" t="s">
        <v>212</v>
      </c>
      <c r="M432" s="76" t="s">
        <v>213</v>
      </c>
      <c r="N432" s="382">
        <v>0.1</v>
      </c>
      <c r="O432" s="81">
        <f>Q430</f>
        <v>17986</v>
      </c>
      <c r="P432" s="97">
        <v>0</v>
      </c>
      <c r="Q432" s="78">
        <f>ROUND((N432*O432),0)</f>
        <v>1799</v>
      </c>
    </row>
    <row r="433" spans="1:17" ht="15" customHeight="1">
      <c r="G433" s="103"/>
      <c r="H433" s="78"/>
      <c r="J433" s="1102"/>
      <c r="K433" s="72" t="s">
        <v>248</v>
      </c>
      <c r="L433" s="75" t="s">
        <v>249</v>
      </c>
      <c r="M433" s="76" t="s">
        <v>197</v>
      </c>
      <c r="N433" s="420">
        <v>1</v>
      </c>
      <c r="O433" s="81">
        <f>VLOOKUP(K433,'[271]BASE DE DATOS'!$A$6:$E$1577,5,FALSE)</f>
        <v>45220</v>
      </c>
      <c r="P433" s="97">
        <f>1/15</f>
        <v>6.6666666666666666E-2</v>
      </c>
      <c r="Q433" s="78">
        <f>ROUND((N433*O433*P433),0)</f>
        <v>3015</v>
      </c>
    </row>
    <row r="434" spans="1:17" ht="15" customHeight="1">
      <c r="A434" s="51" t="s">
        <v>241</v>
      </c>
      <c r="B434" s="271">
        <v>2.4</v>
      </c>
      <c r="C434" s="52" t="s">
        <v>84</v>
      </c>
      <c r="D434" s="53"/>
      <c r="E434" s="95"/>
      <c r="F434" s="55"/>
    </row>
    <row r="435" spans="1:17" ht="25.5" customHeight="1">
      <c r="A435" s="1128" t="s">
        <v>228</v>
      </c>
      <c r="B435" s="56" t="s">
        <v>224</v>
      </c>
      <c r="C435" s="58" t="s">
        <v>242</v>
      </c>
      <c r="D435" s="59"/>
      <c r="E435" s="60"/>
      <c r="F435" s="61"/>
      <c r="G435" s="72"/>
      <c r="H435" s="73"/>
      <c r="J435" s="67" t="s">
        <v>250</v>
      </c>
      <c r="K435" s="474">
        <v>4.2</v>
      </c>
      <c r="L435" s="69" t="s">
        <v>958</v>
      </c>
      <c r="M435" s="68" t="s">
        <v>709</v>
      </c>
      <c r="N435" s="386"/>
      <c r="O435" s="71">
        <f>ROUND(SUM(Q435:Q441),0)</f>
        <v>59079</v>
      </c>
      <c r="P435" s="446"/>
      <c r="Q435" s="73"/>
    </row>
    <row r="436" spans="1:17" ht="15" customHeight="1">
      <c r="A436" s="1129"/>
      <c r="B436" s="56" t="s">
        <v>231</v>
      </c>
      <c r="C436" s="58" t="s">
        <v>232</v>
      </c>
      <c r="D436" s="59"/>
      <c r="E436" s="60"/>
      <c r="F436" s="61"/>
      <c r="G436" s="76"/>
      <c r="H436" s="78"/>
      <c r="J436" s="1075" t="s">
        <v>183</v>
      </c>
      <c r="K436" s="30" t="s">
        <v>252</v>
      </c>
      <c r="L436" s="447" t="s">
        <v>253</v>
      </c>
      <c r="M436" s="76" t="s">
        <v>712</v>
      </c>
      <c r="N436" s="423">
        <v>1</v>
      </c>
      <c r="O436" s="81">
        <f>VLOOKUP(K436,'[271]BASE DE DATOS'!$A$6:$E$1577,5,FALSE)</f>
        <v>23000</v>
      </c>
      <c r="P436" s="97">
        <v>1.3</v>
      </c>
      <c r="Q436" s="78">
        <f>ROUND((N436*O436*P436),0)</f>
        <v>29900</v>
      </c>
    </row>
    <row r="437" spans="1:17" ht="15" customHeight="1">
      <c r="A437" s="65" t="s">
        <v>198</v>
      </c>
      <c r="B437" s="56" t="s">
        <v>211</v>
      </c>
      <c r="C437" s="58" t="s">
        <v>212</v>
      </c>
      <c r="D437" s="59"/>
      <c r="E437" s="60"/>
      <c r="F437" s="61"/>
      <c r="G437" s="76"/>
      <c r="H437" s="78"/>
      <c r="J437" s="1126" t="s">
        <v>246</v>
      </c>
      <c r="K437" s="72" t="s">
        <v>209</v>
      </c>
      <c r="L437" s="75" t="s">
        <v>210</v>
      </c>
      <c r="M437" s="76" t="s">
        <v>197</v>
      </c>
      <c r="N437" s="382">
        <v>1</v>
      </c>
      <c r="O437" s="81">
        <f>VLOOKUP(K437,'[271]BASE DE DATOS'!$A$6:$E$1577,5,FALSE)</f>
        <v>359710</v>
      </c>
      <c r="P437" s="97">
        <v>0.05</v>
      </c>
      <c r="Q437" s="78">
        <f>ROUND((N437*O437*P437),0)</f>
        <v>17986</v>
      </c>
    </row>
    <row r="438" spans="1:17" ht="15" customHeight="1">
      <c r="G438" s="76"/>
      <c r="H438" s="78"/>
      <c r="J438" s="1127"/>
      <c r="K438" s="72" t="s">
        <v>231</v>
      </c>
      <c r="L438" s="75" t="s">
        <v>232</v>
      </c>
      <c r="M438" s="76" t="s">
        <v>213</v>
      </c>
      <c r="N438" s="382">
        <v>0.1</v>
      </c>
      <c r="O438" s="81">
        <f>+Q437</f>
        <v>17986</v>
      </c>
      <c r="P438" s="97">
        <v>0</v>
      </c>
      <c r="Q438" s="78">
        <f>ROUND((N438*O438),0)</f>
        <v>1799</v>
      </c>
    </row>
    <row r="439" spans="1:17" ht="15" customHeight="1">
      <c r="A439" s="51" t="s">
        <v>243</v>
      </c>
      <c r="B439" s="271">
        <v>2.5</v>
      </c>
      <c r="C439" s="52" t="s">
        <v>86</v>
      </c>
      <c r="D439" s="53"/>
      <c r="E439" s="95"/>
      <c r="F439" s="55"/>
      <c r="G439" s="76"/>
      <c r="H439" s="78"/>
      <c r="J439" s="1101" t="s">
        <v>198</v>
      </c>
      <c r="K439" s="72" t="s">
        <v>211</v>
      </c>
      <c r="L439" s="75" t="s">
        <v>212</v>
      </c>
      <c r="M439" s="76" t="s">
        <v>213</v>
      </c>
      <c r="N439" s="382">
        <v>0.1</v>
      </c>
      <c r="O439" s="81">
        <f>Q437</f>
        <v>17986</v>
      </c>
      <c r="P439" s="97">
        <v>0</v>
      </c>
      <c r="Q439" s="78">
        <f>ROUND((N439*O439),0)</f>
        <v>1799</v>
      </c>
    </row>
    <row r="440" spans="1:17" ht="15" customHeight="1">
      <c r="A440" s="1128" t="s">
        <v>228</v>
      </c>
      <c r="B440" s="56" t="s">
        <v>224</v>
      </c>
      <c r="C440" s="58" t="str">
        <f>+C435</f>
        <v>Ayudante práctico (jornal + prestaciones)</v>
      </c>
      <c r="D440" s="59"/>
      <c r="E440" s="60"/>
      <c r="F440" s="61"/>
      <c r="G440" s="76"/>
      <c r="H440" s="78"/>
      <c r="J440" s="1133"/>
      <c r="K440" s="72" t="s">
        <v>254</v>
      </c>
      <c r="L440" s="75" t="s">
        <v>255</v>
      </c>
      <c r="M440" s="76" t="s">
        <v>197</v>
      </c>
      <c r="N440" s="382">
        <v>1</v>
      </c>
      <c r="O440" s="81">
        <f>VLOOKUP(K440,'[271]BASE DE DATOS'!$A$6:$E$1577,5,FALSE)</f>
        <v>36000</v>
      </c>
      <c r="P440" s="97">
        <f>1/8</f>
        <v>0.125</v>
      </c>
      <c r="Q440" s="78">
        <f>ROUND((N440*O440*P440),0)</f>
        <v>4500</v>
      </c>
    </row>
    <row r="441" spans="1:17" ht="15" customHeight="1">
      <c r="A441" s="1129"/>
      <c r="B441" s="56" t="s">
        <v>231</v>
      </c>
      <c r="C441" s="58" t="s">
        <v>232</v>
      </c>
      <c r="D441" s="59"/>
      <c r="E441" s="60"/>
      <c r="F441" s="61"/>
      <c r="G441" s="103"/>
      <c r="H441" s="78"/>
      <c r="J441" s="105" t="s">
        <v>256</v>
      </c>
      <c r="K441" s="72" t="s">
        <v>257</v>
      </c>
      <c r="L441" s="75" t="s">
        <v>258</v>
      </c>
      <c r="M441" s="76" t="s">
        <v>189</v>
      </c>
      <c r="N441" s="420">
        <f>1/40</f>
        <v>2.5000000000000001E-2</v>
      </c>
      <c r="O441" s="81">
        <f>VLOOKUP(K441,'[271]BASE DE DATOS'!$A$6:$E$1577,5,FALSE)</f>
        <v>123801.22200000001</v>
      </c>
      <c r="P441" s="97">
        <v>0</v>
      </c>
      <c r="Q441" s="78">
        <f>ROUND((N441*O441),0)</f>
        <v>3095</v>
      </c>
    </row>
    <row r="442" spans="1:17">
      <c r="A442" s="65" t="s">
        <v>198</v>
      </c>
      <c r="B442" s="56" t="s">
        <v>211</v>
      </c>
      <c r="C442" s="58" t="s">
        <v>212</v>
      </c>
      <c r="D442" s="59"/>
      <c r="E442" s="60"/>
      <c r="F442" s="61"/>
    </row>
    <row r="443" spans="1:17" ht="15">
      <c r="G443" s="56"/>
      <c r="H443" s="101"/>
      <c r="J443" s="51" t="s">
        <v>259</v>
      </c>
      <c r="K443" s="425"/>
      <c r="L443" s="100" t="s">
        <v>260</v>
      </c>
      <c r="M443" s="99" t="s">
        <v>709</v>
      </c>
      <c r="N443" s="359"/>
      <c r="O443" s="360">
        <f>ROUND(SUM(Q443:Q451),0)</f>
        <v>67717</v>
      </c>
      <c r="P443" s="56"/>
      <c r="Q443" s="101"/>
    </row>
    <row r="444" spans="1:17">
      <c r="A444" s="67" t="s">
        <v>865</v>
      </c>
      <c r="B444" s="53">
        <v>2.6</v>
      </c>
      <c r="C444" s="90" t="s">
        <v>643</v>
      </c>
      <c r="D444" s="53"/>
      <c r="E444" s="375"/>
      <c r="F444" s="91"/>
      <c r="G444" s="59"/>
      <c r="H444" s="62"/>
      <c r="J444" s="1103" t="s">
        <v>183</v>
      </c>
      <c r="K444" s="227" t="s">
        <v>261</v>
      </c>
      <c r="L444" s="7" t="s">
        <v>262</v>
      </c>
      <c r="M444" s="59" t="s">
        <v>712</v>
      </c>
      <c r="N444" s="361">
        <v>1</v>
      </c>
      <c r="O444" s="362">
        <v>45000</v>
      </c>
      <c r="P444" s="59">
        <v>1.25</v>
      </c>
      <c r="Q444" s="62">
        <f t="shared" ref="Q444:Q451" si="2">ROUND((N444*O444*P444),0)</f>
        <v>56250</v>
      </c>
    </row>
    <row r="445" spans="1:17">
      <c r="A445" s="1126" t="s">
        <v>246</v>
      </c>
      <c r="B445" s="56" t="s">
        <v>238</v>
      </c>
      <c r="C445" s="7" t="s">
        <v>239</v>
      </c>
      <c r="D445" s="59"/>
      <c r="E445" s="361"/>
      <c r="F445" s="93"/>
      <c r="G445" s="59"/>
      <c r="H445" s="62"/>
      <c r="J445" s="1114"/>
      <c r="K445" s="227" t="s">
        <v>263</v>
      </c>
      <c r="L445" s="7" t="s">
        <v>264</v>
      </c>
      <c r="M445" s="59" t="s">
        <v>265</v>
      </c>
      <c r="N445" s="361">
        <v>24</v>
      </c>
      <c r="O445" s="362">
        <v>7</v>
      </c>
      <c r="P445" s="59">
        <v>1</v>
      </c>
      <c r="Q445" s="62">
        <f t="shared" si="2"/>
        <v>168</v>
      </c>
    </row>
    <row r="446" spans="1:17">
      <c r="A446" s="1127"/>
      <c r="B446" s="56" t="s">
        <v>231</v>
      </c>
      <c r="C446" s="7" t="s">
        <v>232</v>
      </c>
      <c r="D446" s="59"/>
      <c r="E446" s="361"/>
      <c r="F446" s="93"/>
      <c r="G446" s="106"/>
      <c r="H446" s="62"/>
      <c r="J446" s="115" t="s">
        <v>1</v>
      </c>
      <c r="K446" s="227" t="s">
        <v>269</v>
      </c>
      <c r="L446" s="26" t="s">
        <v>270</v>
      </c>
      <c r="M446" s="59" t="s">
        <v>268</v>
      </c>
      <c r="N446" s="361">
        <v>30</v>
      </c>
      <c r="O446" s="362">
        <v>2675</v>
      </c>
      <c r="P446" s="64">
        <f>1/500</f>
        <v>2E-3</v>
      </c>
      <c r="Q446" s="62">
        <f>ROUND((N446*O446*P446),0)</f>
        <v>161</v>
      </c>
    </row>
    <row r="447" spans="1:17">
      <c r="A447" s="1088" t="s">
        <v>198</v>
      </c>
      <c r="B447" s="56" t="s">
        <v>211</v>
      </c>
      <c r="C447" s="7" t="s">
        <v>212</v>
      </c>
      <c r="D447" s="59"/>
      <c r="E447" s="361"/>
      <c r="F447" s="93"/>
      <c r="G447" s="64"/>
      <c r="H447" s="62"/>
      <c r="J447" s="369" t="s">
        <v>911</v>
      </c>
      <c r="K447" s="227" t="str">
        <f>K438</f>
        <v>MOB011</v>
      </c>
      <c r="L447" s="7" t="str">
        <f>L438</f>
        <v>Acarreo horizontal</v>
      </c>
      <c r="M447" s="59" t="s">
        <v>197</v>
      </c>
      <c r="N447" s="361">
        <v>1</v>
      </c>
      <c r="O447" s="362">
        <v>273973</v>
      </c>
      <c r="P447" s="64">
        <v>8.0000000000000002E-3</v>
      </c>
      <c r="Q447" s="62">
        <f t="shared" si="2"/>
        <v>2192</v>
      </c>
    </row>
    <row r="448" spans="1:17">
      <c r="G448" s="64"/>
      <c r="H448" s="62"/>
      <c r="J448" s="1134" t="s">
        <v>198</v>
      </c>
      <c r="K448" s="227" t="s">
        <v>271</v>
      </c>
      <c r="L448" s="7" t="s">
        <v>272</v>
      </c>
      <c r="M448" s="59" t="s">
        <v>234</v>
      </c>
      <c r="N448" s="361">
        <v>1</v>
      </c>
      <c r="O448" s="362">
        <v>226100</v>
      </c>
      <c r="P448" s="64">
        <v>2.1999999999999999E-2</v>
      </c>
      <c r="Q448" s="62">
        <f t="shared" si="2"/>
        <v>4974</v>
      </c>
    </row>
    <row r="449" spans="1:17" ht="15.5">
      <c r="A449" s="1085"/>
      <c r="B449" s="1086"/>
      <c r="C449" s="1086"/>
      <c r="D449" s="1086"/>
      <c r="E449" s="1086"/>
      <c r="F449" s="1086"/>
      <c r="G449" s="64"/>
      <c r="H449" s="62"/>
      <c r="J449" s="1135"/>
      <c r="K449" s="227" t="s">
        <v>273</v>
      </c>
      <c r="L449" s="7" t="s">
        <v>274</v>
      </c>
      <c r="M449" s="59" t="s">
        <v>234</v>
      </c>
      <c r="N449" s="361">
        <v>1</v>
      </c>
      <c r="O449" s="362">
        <v>71400</v>
      </c>
      <c r="P449" s="64">
        <v>2.1999999999999999E-2</v>
      </c>
      <c r="Q449" s="62">
        <f t="shared" si="2"/>
        <v>1571</v>
      </c>
    </row>
    <row r="450" spans="1:17">
      <c r="G450" s="64"/>
      <c r="H450" s="62"/>
      <c r="J450" s="1135"/>
      <c r="K450" s="227" t="s">
        <v>275</v>
      </c>
      <c r="L450" s="7" t="s">
        <v>276</v>
      </c>
      <c r="M450" s="59" t="s">
        <v>234</v>
      </c>
      <c r="N450" s="361">
        <v>1</v>
      </c>
      <c r="O450" s="362">
        <v>104125</v>
      </c>
      <c r="P450" s="64">
        <v>2.1999999999999999E-2</v>
      </c>
      <c r="Q450" s="62">
        <f t="shared" si="2"/>
        <v>2291</v>
      </c>
    </row>
    <row r="451" spans="1:17" ht="26">
      <c r="A451" s="67" t="s">
        <v>244</v>
      </c>
      <c r="B451" s="272">
        <v>3.1</v>
      </c>
      <c r="C451" s="86" t="s">
        <v>245</v>
      </c>
      <c r="D451" s="85"/>
      <c r="E451" s="70"/>
      <c r="F451" s="71"/>
      <c r="G451" s="64"/>
      <c r="H451" s="62"/>
      <c r="J451" s="1136"/>
      <c r="K451" s="227" t="s">
        <v>211</v>
      </c>
      <c r="L451" s="7" t="s">
        <v>212</v>
      </c>
      <c r="M451" s="59" t="s">
        <v>213</v>
      </c>
      <c r="N451" s="368">
        <v>0.05</v>
      </c>
      <c r="O451" s="445">
        <f>+Q447</f>
        <v>2192</v>
      </c>
      <c r="P451" s="109">
        <v>1</v>
      </c>
      <c r="Q451" s="62">
        <f t="shared" si="2"/>
        <v>110</v>
      </c>
    </row>
    <row r="452" spans="1:17">
      <c r="A452" s="1137" t="s">
        <v>246</v>
      </c>
      <c r="B452" s="72" t="s">
        <v>209</v>
      </c>
      <c r="C452" s="75" t="s">
        <v>210</v>
      </c>
      <c r="D452" s="76"/>
      <c r="E452" s="77"/>
      <c r="F452" s="81"/>
      <c r="G452" s="109"/>
      <c r="H452" s="62"/>
    </row>
    <row r="453" spans="1:17" ht="15" customHeight="1">
      <c r="A453" s="1138"/>
      <c r="B453" s="72" t="s">
        <v>231</v>
      </c>
      <c r="C453" s="75" t="s">
        <v>232</v>
      </c>
      <c r="D453" s="76"/>
      <c r="E453" s="77"/>
      <c r="F453" s="81"/>
      <c r="G453" s="56"/>
      <c r="H453" s="101"/>
      <c r="J453" s="51" t="s">
        <v>469</v>
      </c>
      <c r="K453" s="474">
        <v>4.4000000000000004</v>
      </c>
      <c r="L453" s="100" t="s">
        <v>466</v>
      </c>
      <c r="M453" s="99" t="s">
        <v>709</v>
      </c>
      <c r="N453" s="359"/>
      <c r="O453" s="360">
        <f>ROUND(SUM(Q453:Q461),0)</f>
        <v>75850</v>
      </c>
      <c r="P453" s="56"/>
      <c r="Q453" s="101"/>
    </row>
    <row r="454" spans="1:17" ht="15" customHeight="1">
      <c r="A454" s="88" t="s">
        <v>198</v>
      </c>
      <c r="B454" s="72" t="s">
        <v>211</v>
      </c>
      <c r="C454" s="75" t="s">
        <v>212</v>
      </c>
      <c r="D454" s="76"/>
      <c r="E454" s="77"/>
      <c r="F454" s="81"/>
      <c r="G454" s="59"/>
      <c r="H454" s="62"/>
      <c r="J454" s="1103" t="s">
        <v>183</v>
      </c>
      <c r="K454" s="473" t="s">
        <v>470</v>
      </c>
      <c r="L454" s="7" t="s">
        <v>471</v>
      </c>
      <c r="M454" s="59" t="s">
        <v>712</v>
      </c>
      <c r="N454" s="361">
        <v>1</v>
      </c>
      <c r="O454" s="445">
        <v>51765</v>
      </c>
      <c r="P454" s="59">
        <v>1.25</v>
      </c>
      <c r="Q454" s="62">
        <f t="shared" ref="Q454:Q459" si="3">ROUND((N454*O454*P454),0)</f>
        <v>64706</v>
      </c>
    </row>
    <row r="455" spans="1:17" ht="15" customHeight="1">
      <c r="G455" s="59"/>
      <c r="H455" s="62"/>
      <c r="J455" s="1114"/>
      <c r="K455" s="473" t="s">
        <v>263</v>
      </c>
      <c r="L455" s="7" t="s">
        <v>264</v>
      </c>
      <c r="M455" s="59" t="s">
        <v>265</v>
      </c>
      <c r="N455" s="361">
        <v>24</v>
      </c>
      <c r="O455" s="445">
        <f>VLOOKUP(K455,'[271]BASE DE DATOS'!$A$6:$E$876,5,FALSE)</f>
        <v>7</v>
      </c>
      <c r="P455" s="59">
        <v>1</v>
      </c>
      <c r="Q455" s="62">
        <f t="shared" si="3"/>
        <v>168</v>
      </c>
    </row>
    <row r="456" spans="1:17" ht="25.5" customHeight="1">
      <c r="A456" s="67" t="s">
        <v>703</v>
      </c>
      <c r="B456" s="272">
        <v>3.2</v>
      </c>
      <c r="C456" s="86" t="s">
        <v>646</v>
      </c>
      <c r="D456" s="85"/>
      <c r="E456" s="70"/>
      <c r="F456" s="71"/>
      <c r="G456" s="106"/>
      <c r="H456" s="62"/>
      <c r="J456" s="115" t="s">
        <v>1</v>
      </c>
      <c r="K456" s="473" t="s">
        <v>269</v>
      </c>
      <c r="L456" s="26" t="s">
        <v>270</v>
      </c>
      <c r="M456" s="59" t="s">
        <v>268</v>
      </c>
      <c r="N456" s="361">
        <v>30</v>
      </c>
      <c r="O456" s="445">
        <f>VLOOKUP(K456,'[271]BASE DE DATOS'!$A$6:$E$876,5,FALSE)</f>
        <v>2675</v>
      </c>
      <c r="P456" s="64">
        <f>1/500</f>
        <v>2E-3</v>
      </c>
      <c r="Q456" s="62">
        <f>ROUND((N456*O456*P456),0)</f>
        <v>161</v>
      </c>
    </row>
    <row r="457" spans="1:17" ht="15" customHeight="1">
      <c r="A457" s="1126" t="s">
        <v>246</v>
      </c>
      <c r="B457" s="72" t="s">
        <v>209</v>
      </c>
      <c r="C457" s="75" t="s">
        <v>210</v>
      </c>
      <c r="D457" s="76"/>
      <c r="E457" s="382"/>
      <c r="F457" s="383"/>
      <c r="G457" s="64"/>
      <c r="H457" s="62"/>
      <c r="J457" s="369" t="s">
        <v>911</v>
      </c>
      <c r="K457" s="473" t="s">
        <v>229</v>
      </c>
      <c r="L457" s="7" t="s">
        <v>230</v>
      </c>
      <c r="M457" s="59" t="s">
        <v>197</v>
      </c>
      <c r="N457" s="361">
        <v>1</v>
      </c>
      <c r="O457" s="445">
        <f>VLOOKUP(K457,'[271]BASE DE DATOS'!$A$6:$E$876,5,FALSE)</f>
        <v>235672</v>
      </c>
      <c r="P457" s="64">
        <v>8.0000000000000002E-3</v>
      </c>
      <c r="Q457" s="62">
        <f t="shared" si="3"/>
        <v>1885</v>
      </c>
    </row>
    <row r="458" spans="1:17" ht="15" customHeight="1">
      <c r="A458" s="1127"/>
      <c r="B458" s="72" t="s">
        <v>231</v>
      </c>
      <c r="C458" s="75" t="s">
        <v>232</v>
      </c>
      <c r="D458" s="76"/>
      <c r="E458" s="382"/>
      <c r="F458" s="383"/>
      <c r="G458" s="64"/>
      <c r="H458" s="62"/>
      <c r="J458" s="1134" t="s">
        <v>198</v>
      </c>
      <c r="K458" s="473" t="s">
        <v>271</v>
      </c>
      <c r="L458" s="7" t="s">
        <v>272</v>
      </c>
      <c r="M458" s="59" t="s">
        <v>234</v>
      </c>
      <c r="N458" s="361">
        <v>1</v>
      </c>
      <c r="O458" s="445">
        <f>VLOOKUP(K458,'[271]BASE DE DATOS'!$A$6:$E$876,5,FALSE)</f>
        <v>226100</v>
      </c>
      <c r="P458" s="64">
        <v>2.1999999999999999E-2</v>
      </c>
      <c r="Q458" s="62">
        <f t="shared" si="3"/>
        <v>4974</v>
      </c>
    </row>
    <row r="459" spans="1:17" ht="15" customHeight="1">
      <c r="A459" s="1101" t="s">
        <v>198</v>
      </c>
      <c r="B459" s="72" t="s">
        <v>211</v>
      </c>
      <c r="C459" s="75" t="s">
        <v>212</v>
      </c>
      <c r="D459" s="76"/>
      <c r="E459" s="382"/>
      <c r="F459" s="383"/>
      <c r="G459" s="64"/>
      <c r="H459" s="62"/>
      <c r="J459" s="1135"/>
      <c r="K459" s="473" t="s">
        <v>273</v>
      </c>
      <c r="L459" s="7" t="s">
        <v>274</v>
      </c>
      <c r="M459" s="59" t="s">
        <v>234</v>
      </c>
      <c r="N459" s="361">
        <v>1</v>
      </c>
      <c r="O459" s="445">
        <f>VLOOKUP(K459,'[271]BASE DE DATOS'!$A$6:$E$876,5,FALSE)</f>
        <v>71400</v>
      </c>
      <c r="P459" s="64">
        <v>2.1999999999999999E-2</v>
      </c>
      <c r="Q459" s="62">
        <f t="shared" si="3"/>
        <v>1571</v>
      </c>
    </row>
    <row r="460" spans="1:17" ht="15" customHeight="1">
      <c r="A460" s="1102"/>
      <c r="B460" s="72" t="s">
        <v>704</v>
      </c>
      <c r="C460" s="75" t="s">
        <v>705</v>
      </c>
      <c r="D460" s="76"/>
      <c r="E460" s="382"/>
      <c r="F460" s="383"/>
      <c r="G460" s="64"/>
      <c r="H460" s="62"/>
      <c r="J460" s="1135"/>
      <c r="K460" s="473" t="s">
        <v>275</v>
      </c>
      <c r="L460" s="7" t="s">
        <v>276</v>
      </c>
      <c r="M460" s="59" t="s">
        <v>234</v>
      </c>
      <c r="N460" s="361">
        <v>1</v>
      </c>
      <c r="O460" s="445">
        <f>VLOOKUP(K460,'[271]BASE DE DATOS'!$A$6:$E$876,5,FALSE)</f>
        <v>104125</v>
      </c>
      <c r="P460" s="64">
        <v>2.1999999999999999E-2</v>
      </c>
      <c r="Q460" s="62">
        <f>ROUND((N460*O460*P460),0)</f>
        <v>2291</v>
      </c>
    </row>
    <row r="461" spans="1:17" ht="15" customHeight="1">
      <c r="G461" s="64"/>
      <c r="H461" s="62"/>
      <c r="J461" s="1136"/>
      <c r="K461" s="473" t="s">
        <v>211</v>
      </c>
      <c r="L461" s="7" t="s">
        <v>212</v>
      </c>
      <c r="M461" s="59" t="s">
        <v>213</v>
      </c>
      <c r="N461" s="364">
        <v>0.05</v>
      </c>
      <c r="O461" s="445">
        <f>+Q457</f>
        <v>1885</v>
      </c>
      <c r="P461" s="94">
        <v>0</v>
      </c>
      <c r="Q461" s="62">
        <f>ROUND((N461*O461),0)</f>
        <v>94</v>
      </c>
    </row>
    <row r="462" spans="1:17" ht="16" thickBot="1">
      <c r="A462" s="1085"/>
      <c r="B462" s="1086"/>
      <c r="C462" s="1086"/>
      <c r="D462" s="1086"/>
      <c r="E462" s="1086"/>
      <c r="F462" s="1086"/>
    </row>
    <row r="463" spans="1:17" ht="15.5">
      <c r="A463" s="592"/>
      <c r="B463" s="592"/>
      <c r="C463" s="592"/>
      <c r="D463" s="592"/>
      <c r="E463" s="592"/>
      <c r="F463" s="592"/>
      <c r="K463" s="539" t="s">
        <v>980</v>
      </c>
      <c r="L463" s="540"/>
      <c r="M463" s="541"/>
      <c r="N463" s="542"/>
      <c r="O463" s="543"/>
      <c r="P463" s="484" t="s">
        <v>981</v>
      </c>
    </row>
    <row r="464" spans="1:17" ht="15.5">
      <c r="A464" s="592"/>
      <c r="B464" s="592"/>
      <c r="C464" s="592"/>
      <c r="D464" s="592"/>
      <c r="E464" s="592"/>
      <c r="F464" s="592"/>
      <c r="K464" s="281"/>
      <c r="L464" s="544" t="s">
        <v>466</v>
      </c>
      <c r="N464" s="545"/>
      <c r="O464" s="546"/>
      <c r="P464" s="490" t="s">
        <v>26</v>
      </c>
    </row>
    <row r="465" spans="1:16" ht="15.5">
      <c r="A465" s="592"/>
      <c r="B465" s="592"/>
      <c r="C465" s="592"/>
      <c r="D465" s="592"/>
      <c r="E465" s="592"/>
      <c r="F465" s="592"/>
      <c r="K465" s="281"/>
      <c r="L465" s="351"/>
      <c r="N465" s="545"/>
      <c r="O465" s="546"/>
      <c r="P465" s="490"/>
    </row>
    <row r="466" spans="1:16" ht="16" thickBot="1">
      <c r="A466" s="592"/>
      <c r="B466" s="592"/>
      <c r="C466" s="592"/>
      <c r="D466" s="592"/>
      <c r="E466" s="592"/>
      <c r="F466" s="592"/>
      <c r="K466" s="547" t="s">
        <v>982</v>
      </c>
      <c r="L466" s="548" t="s">
        <v>1004</v>
      </c>
      <c r="M466" s="549"/>
      <c r="N466" s="550"/>
      <c r="O466" s="551"/>
      <c r="P466" s="497"/>
    </row>
    <row r="467" spans="1:16" ht="16" thickBot="1">
      <c r="A467" s="592"/>
      <c r="B467" s="592"/>
      <c r="C467" s="592"/>
      <c r="D467" s="592"/>
      <c r="E467" s="592"/>
      <c r="F467" s="592"/>
      <c r="L467" s="351"/>
      <c r="N467" s="545"/>
      <c r="O467" s="546"/>
      <c r="P467" s="489"/>
    </row>
    <row r="468" spans="1:16" ht="16" thickBot="1">
      <c r="A468" s="592"/>
      <c r="B468" s="592"/>
      <c r="C468" s="592"/>
      <c r="D468" s="592"/>
      <c r="E468" s="592"/>
      <c r="F468" s="592"/>
      <c r="K468" s="552" t="s">
        <v>982</v>
      </c>
      <c r="L468" s="553" t="s">
        <v>980</v>
      </c>
      <c r="M468" s="554" t="s">
        <v>981</v>
      </c>
      <c r="N468" s="555" t="s">
        <v>983</v>
      </c>
      <c r="O468" s="556" t="s">
        <v>984</v>
      </c>
      <c r="P468" s="503" t="s">
        <v>985</v>
      </c>
    </row>
    <row r="469" spans="1:16" ht="16" thickBot="1">
      <c r="A469" s="592"/>
      <c r="B469" s="592"/>
      <c r="C469" s="592"/>
      <c r="D469" s="592"/>
      <c r="E469" s="592"/>
      <c r="F469" s="592"/>
      <c r="L469" s="351"/>
      <c r="N469" s="545"/>
      <c r="O469" s="546"/>
      <c r="P469" s="489"/>
    </row>
    <row r="470" spans="1:16" ht="16" thickBot="1">
      <c r="A470" s="592"/>
      <c r="B470" s="592"/>
      <c r="C470" s="592"/>
      <c r="D470" s="592"/>
      <c r="E470" s="592"/>
      <c r="F470" s="592"/>
      <c r="K470" s="557" t="s">
        <v>986</v>
      </c>
      <c r="L470" s="558"/>
      <c r="M470" s="559"/>
      <c r="N470" s="560"/>
      <c r="O470" s="561"/>
      <c r="P470" s="509"/>
    </row>
    <row r="471" spans="1:16" ht="15.5">
      <c r="A471" s="592"/>
      <c r="B471" s="592"/>
      <c r="C471" s="592"/>
      <c r="D471" s="592"/>
      <c r="E471" s="592"/>
      <c r="F471" s="592"/>
      <c r="K471" s="562"/>
      <c r="L471" s="563"/>
      <c r="M471" s="564"/>
      <c r="N471" s="565"/>
      <c r="O471" s="566"/>
      <c r="P471" s="515"/>
    </row>
    <row r="472" spans="1:16" ht="16" thickBot="1">
      <c r="A472" s="592"/>
      <c r="B472" s="592"/>
      <c r="C472" s="592"/>
      <c r="D472" s="592"/>
      <c r="E472" s="592"/>
      <c r="F472" s="592"/>
      <c r="K472" s="572" t="s">
        <v>1005</v>
      </c>
      <c r="L472" s="573" t="s">
        <v>230</v>
      </c>
      <c r="M472" s="574" t="s">
        <v>197</v>
      </c>
      <c r="N472" s="575">
        <v>8.0000000000000002E-3</v>
      </c>
      <c r="O472" s="576">
        <v>273973</v>
      </c>
      <c r="P472" s="521">
        <f>N472*O472</f>
        <v>2191.7840000000001</v>
      </c>
    </row>
    <row r="473" spans="1:16" ht="16" thickBot="1">
      <c r="A473" s="592"/>
      <c r="B473" s="592"/>
      <c r="C473" s="592"/>
      <c r="D473" s="592"/>
      <c r="E473" s="592"/>
      <c r="F473" s="592"/>
      <c r="L473" s="351"/>
      <c r="N473" s="545"/>
      <c r="O473" s="577" t="s">
        <v>987</v>
      </c>
      <c r="P473" s="523">
        <f>P471+P472</f>
        <v>2191.7840000000001</v>
      </c>
    </row>
    <row r="474" spans="1:16" ht="16" thickBot="1">
      <c r="A474" s="592"/>
      <c r="B474" s="592"/>
      <c r="C474" s="592"/>
      <c r="D474" s="592"/>
      <c r="E474" s="592"/>
      <c r="F474" s="592"/>
      <c r="L474" s="351"/>
      <c r="N474" s="545"/>
      <c r="O474" s="546"/>
      <c r="P474" s="489"/>
    </row>
    <row r="475" spans="1:16" ht="16" thickBot="1">
      <c r="A475" s="592"/>
      <c r="B475" s="592"/>
      <c r="C475" s="592"/>
      <c r="D475" s="592"/>
      <c r="E475" s="592"/>
      <c r="F475" s="592"/>
      <c r="K475" s="557" t="s">
        <v>988</v>
      </c>
      <c r="L475" s="558"/>
      <c r="M475" s="559"/>
      <c r="N475" s="560"/>
      <c r="O475" s="561"/>
      <c r="P475" s="509"/>
    </row>
    <row r="476" spans="1:16" ht="15.5">
      <c r="A476" s="592"/>
      <c r="B476" s="592"/>
      <c r="C476" s="592"/>
      <c r="D476" s="592"/>
      <c r="E476" s="592"/>
      <c r="F476" s="592"/>
      <c r="K476" s="562"/>
      <c r="L476" s="563"/>
      <c r="M476" s="564"/>
      <c r="N476" s="565"/>
      <c r="O476" s="566"/>
      <c r="P476" s="515"/>
    </row>
    <row r="477" spans="1:16" ht="15.5">
      <c r="A477" s="592"/>
      <c r="B477" s="592"/>
      <c r="C477" s="592"/>
      <c r="D477" s="592"/>
      <c r="E477" s="592"/>
      <c r="F477" s="592"/>
      <c r="K477" s="567" t="s">
        <v>1001</v>
      </c>
      <c r="L477" s="568" t="s">
        <v>212</v>
      </c>
      <c r="M477" s="569" t="s">
        <v>213</v>
      </c>
      <c r="N477" s="570">
        <v>109.58920000000001</v>
      </c>
      <c r="O477" s="571">
        <v>1</v>
      </c>
      <c r="P477" s="529">
        <f>N477*O477</f>
        <v>109.58920000000001</v>
      </c>
    </row>
    <row r="478" spans="1:16" ht="15.5">
      <c r="A478" s="592"/>
      <c r="B478" s="592"/>
      <c r="C478" s="592"/>
      <c r="D478" s="592"/>
      <c r="E478" s="592"/>
      <c r="F478" s="592"/>
      <c r="K478" s="567" t="s">
        <v>271</v>
      </c>
      <c r="L478" s="568" t="s">
        <v>272</v>
      </c>
      <c r="M478" s="569" t="s">
        <v>234</v>
      </c>
      <c r="N478" s="570">
        <v>2.1999999999999999E-2</v>
      </c>
      <c r="O478" s="571">
        <v>255764</v>
      </c>
      <c r="P478" s="529">
        <f>N478*O478</f>
        <v>5626.808</v>
      </c>
    </row>
    <row r="479" spans="1:16" ht="15.5">
      <c r="A479" s="592"/>
      <c r="B479" s="592"/>
      <c r="C479" s="592"/>
      <c r="D479" s="592"/>
      <c r="E479" s="592"/>
      <c r="F479" s="592"/>
      <c r="K479" s="567" t="s">
        <v>273</v>
      </c>
      <c r="L479" s="568" t="s">
        <v>274</v>
      </c>
      <c r="M479" s="569" t="s">
        <v>234</v>
      </c>
      <c r="N479" s="570">
        <v>2.1999999999999999E-2</v>
      </c>
      <c r="O479" s="571">
        <v>80768</v>
      </c>
      <c r="P479" s="529">
        <f>N479*O479</f>
        <v>1776.896</v>
      </c>
    </row>
    <row r="480" spans="1:16" ht="16" thickBot="1">
      <c r="A480" s="592"/>
      <c r="B480" s="592"/>
      <c r="C480" s="592"/>
      <c r="D480" s="592"/>
      <c r="E480" s="592"/>
      <c r="F480" s="592"/>
      <c r="K480" s="572" t="s">
        <v>275</v>
      </c>
      <c r="L480" s="573" t="s">
        <v>276</v>
      </c>
      <c r="M480" s="574" t="s">
        <v>234</v>
      </c>
      <c r="N480" s="575">
        <v>2.1999999999999999E-2</v>
      </c>
      <c r="O480" s="576">
        <v>117786</v>
      </c>
      <c r="P480" s="521">
        <f>N480*O480</f>
        <v>2591.2919999999999</v>
      </c>
    </row>
    <row r="481" spans="1:16" ht="16" thickBot="1">
      <c r="A481" s="592"/>
      <c r="B481" s="592"/>
      <c r="C481" s="592"/>
      <c r="D481" s="592"/>
      <c r="E481" s="592"/>
      <c r="F481" s="592"/>
      <c r="L481" s="351"/>
      <c r="N481" s="545"/>
      <c r="O481" s="577" t="s">
        <v>989</v>
      </c>
      <c r="P481" s="523">
        <f>P476+P477+P478+P479+P480</f>
        <v>10104.5852</v>
      </c>
    </row>
    <row r="482" spans="1:16" ht="16" thickBot="1">
      <c r="A482" s="592"/>
      <c r="B482" s="592"/>
      <c r="C482" s="592"/>
      <c r="D482" s="592"/>
      <c r="E482" s="592"/>
      <c r="F482" s="592"/>
      <c r="L482" s="351"/>
      <c r="N482" s="545"/>
      <c r="O482" s="546"/>
      <c r="P482" s="489"/>
    </row>
    <row r="483" spans="1:16" ht="16" thickBot="1">
      <c r="A483" s="592"/>
      <c r="B483" s="592"/>
      <c r="C483" s="592"/>
      <c r="D483" s="592"/>
      <c r="E483" s="592"/>
      <c r="F483" s="592"/>
      <c r="K483" s="557" t="s">
        <v>990</v>
      </c>
      <c r="L483" s="558"/>
      <c r="M483" s="559"/>
      <c r="N483" s="560"/>
      <c r="O483" s="561"/>
      <c r="P483" s="509"/>
    </row>
    <row r="484" spans="1:16" ht="15.5">
      <c r="A484" s="592"/>
      <c r="B484" s="592"/>
      <c r="C484" s="592"/>
      <c r="D484" s="592"/>
      <c r="E484" s="592"/>
      <c r="F484" s="592"/>
      <c r="K484" s="562"/>
      <c r="L484" s="563"/>
      <c r="M484" s="564"/>
      <c r="N484" s="565"/>
      <c r="O484" s="566"/>
      <c r="P484" s="515"/>
    </row>
    <row r="485" spans="1:16" ht="15.5">
      <c r="A485" s="592"/>
      <c r="B485" s="592"/>
      <c r="C485" s="592"/>
      <c r="D485" s="592"/>
      <c r="E485" s="592"/>
      <c r="F485" s="592"/>
      <c r="K485" s="567" t="s">
        <v>263</v>
      </c>
      <c r="L485" s="568" t="s">
        <v>965</v>
      </c>
      <c r="M485" s="569" t="s">
        <v>265</v>
      </c>
      <c r="N485" s="570">
        <v>24</v>
      </c>
      <c r="O485" s="571">
        <v>8</v>
      </c>
      <c r="P485" s="529">
        <f>N485*O485</f>
        <v>192</v>
      </c>
    </row>
    <row r="486" spans="1:16" ht="16" thickBot="1">
      <c r="A486" s="592"/>
      <c r="B486" s="592"/>
      <c r="C486" s="592"/>
      <c r="D486" s="592"/>
      <c r="E486" s="592"/>
      <c r="F486" s="592"/>
      <c r="K486" s="572" t="s">
        <v>470</v>
      </c>
      <c r="L486" s="573" t="s">
        <v>1006</v>
      </c>
      <c r="M486" s="574" t="s">
        <v>26</v>
      </c>
      <c r="N486" s="575">
        <v>1.25</v>
      </c>
      <c r="O486" s="576">
        <v>60387</v>
      </c>
      <c r="P486" s="521">
        <f>N486*O486</f>
        <v>75483.75</v>
      </c>
    </row>
    <row r="487" spans="1:16" ht="16" thickBot="1">
      <c r="A487" s="592"/>
      <c r="B487" s="592"/>
      <c r="C487" s="592"/>
      <c r="D487" s="592"/>
      <c r="E487" s="592"/>
      <c r="F487" s="592"/>
      <c r="L487" s="351"/>
      <c r="N487" s="545"/>
      <c r="O487" s="577" t="s">
        <v>991</v>
      </c>
      <c r="P487" s="523">
        <f>P484+P485+P486</f>
        <v>75675.75</v>
      </c>
    </row>
    <row r="488" spans="1:16" ht="16" thickBot="1">
      <c r="A488" s="592"/>
      <c r="B488" s="592"/>
      <c r="C488" s="592"/>
      <c r="D488" s="592"/>
      <c r="E488" s="592"/>
      <c r="F488" s="592"/>
      <c r="L488" s="351"/>
      <c r="N488" s="545"/>
      <c r="O488" s="546"/>
      <c r="P488" s="489"/>
    </row>
    <row r="489" spans="1:16" ht="16" thickBot="1">
      <c r="A489" s="592"/>
      <c r="B489" s="592"/>
      <c r="C489" s="592"/>
      <c r="D489" s="592"/>
      <c r="E489" s="592"/>
      <c r="F489" s="592"/>
      <c r="K489" s="557" t="s">
        <v>992</v>
      </c>
      <c r="L489" s="558"/>
      <c r="M489" s="559"/>
      <c r="N489" s="560"/>
      <c r="O489" s="561"/>
      <c r="P489" s="509"/>
    </row>
    <row r="490" spans="1:16" ht="16" thickBot="1">
      <c r="A490" s="592"/>
      <c r="B490" s="592"/>
      <c r="C490" s="592"/>
      <c r="D490" s="592"/>
      <c r="E490" s="592"/>
      <c r="F490" s="592"/>
      <c r="K490" s="578"/>
      <c r="L490" s="579"/>
      <c r="M490" s="554"/>
      <c r="N490" s="555"/>
      <c r="O490" s="556"/>
      <c r="P490" s="503"/>
    </row>
    <row r="491" spans="1:16" ht="16" thickBot="1">
      <c r="A491" s="592"/>
      <c r="B491" s="592"/>
      <c r="C491" s="592"/>
      <c r="D491" s="592"/>
      <c r="E491" s="592"/>
      <c r="F491" s="592"/>
      <c r="L491" s="351"/>
      <c r="N491" s="545"/>
      <c r="O491" s="577" t="s">
        <v>993</v>
      </c>
      <c r="P491" s="523">
        <f>P490</f>
        <v>0</v>
      </c>
    </row>
    <row r="492" spans="1:16" ht="16" thickBot="1">
      <c r="A492" s="592"/>
      <c r="B492" s="592"/>
      <c r="C492" s="592"/>
      <c r="D492" s="592"/>
      <c r="E492" s="592"/>
      <c r="F492" s="592"/>
      <c r="L492" s="351"/>
      <c r="N492" s="545"/>
      <c r="O492" s="546"/>
      <c r="P492" s="489"/>
    </row>
    <row r="493" spans="1:16" ht="16" thickBot="1">
      <c r="A493" s="592"/>
      <c r="B493" s="592"/>
      <c r="C493" s="592"/>
      <c r="D493" s="592"/>
      <c r="E493" s="592"/>
      <c r="F493" s="592"/>
      <c r="K493" s="557" t="s">
        <v>994</v>
      </c>
      <c r="L493" s="558"/>
      <c r="M493" s="559"/>
      <c r="N493" s="560"/>
      <c r="O493" s="561"/>
      <c r="P493" s="509"/>
    </row>
    <row r="494" spans="1:16" ht="16" thickBot="1">
      <c r="A494" s="592"/>
      <c r="B494" s="592"/>
      <c r="C494" s="592"/>
      <c r="D494" s="592"/>
      <c r="E494" s="592"/>
      <c r="F494" s="592"/>
      <c r="K494" s="578"/>
      <c r="L494" s="579"/>
      <c r="M494" s="554"/>
      <c r="N494" s="555"/>
      <c r="O494" s="556"/>
      <c r="P494" s="503"/>
    </row>
    <row r="495" spans="1:16" ht="16" thickBot="1">
      <c r="A495" s="592"/>
      <c r="B495" s="592"/>
      <c r="C495" s="592"/>
      <c r="D495" s="592"/>
      <c r="E495" s="592"/>
      <c r="F495" s="592"/>
      <c r="L495" s="351"/>
      <c r="N495" s="545"/>
      <c r="O495" s="577" t="s">
        <v>995</v>
      </c>
      <c r="P495" s="523">
        <f>P494</f>
        <v>0</v>
      </c>
    </row>
    <row r="496" spans="1:16" ht="16" thickBot="1">
      <c r="A496" s="592"/>
      <c r="B496" s="592"/>
      <c r="C496" s="592"/>
      <c r="D496" s="592"/>
      <c r="E496" s="592"/>
      <c r="F496" s="592"/>
      <c r="L496" s="351"/>
      <c r="N496" s="545"/>
      <c r="O496" s="546"/>
      <c r="P496" s="489"/>
    </row>
    <row r="497" spans="1:16" ht="15.5">
      <c r="A497" s="592"/>
      <c r="B497" s="592"/>
      <c r="C497" s="592"/>
      <c r="D497" s="592"/>
      <c r="E497" s="592"/>
      <c r="F497" s="592"/>
      <c r="K497" s="580"/>
      <c r="L497" s="563"/>
      <c r="M497" s="564"/>
      <c r="N497" s="565"/>
      <c r="O497" s="566"/>
      <c r="P497" s="515"/>
    </row>
    <row r="498" spans="1:16" ht="16" thickBot="1">
      <c r="A498" s="592"/>
      <c r="B498" s="592"/>
      <c r="C498" s="592"/>
      <c r="D498" s="592"/>
      <c r="E498" s="592"/>
      <c r="F498" s="592"/>
      <c r="K498" s="581" t="s">
        <v>996</v>
      </c>
      <c r="L498" s="582" t="s">
        <v>997</v>
      </c>
      <c r="M498" s="583" t="s">
        <v>998</v>
      </c>
      <c r="N498" s="584" t="s">
        <v>998</v>
      </c>
      <c r="O498" s="585" t="s">
        <v>998</v>
      </c>
      <c r="P498" s="538">
        <f>ROUND(SUM(P467:P495)/2, 0)</f>
        <v>87972</v>
      </c>
    </row>
    <row r="499" spans="1:16" ht="15.5">
      <c r="A499" s="592"/>
      <c r="B499" s="592"/>
      <c r="C499" s="592"/>
      <c r="D499" s="592"/>
      <c r="E499" s="592"/>
      <c r="F499" s="592"/>
    </row>
    <row r="500" spans="1:16" ht="16" thickBot="1">
      <c r="A500" s="592"/>
      <c r="B500" s="592"/>
      <c r="C500" s="592"/>
      <c r="D500" s="592"/>
      <c r="E500" s="592"/>
      <c r="F500" s="592"/>
    </row>
    <row r="501" spans="1:16" ht="15.5">
      <c r="A501" s="592"/>
      <c r="B501" s="592"/>
      <c r="C501" s="592"/>
      <c r="D501" s="592"/>
      <c r="E501" s="592"/>
      <c r="F501" s="592"/>
      <c r="K501" s="539" t="s">
        <v>980</v>
      </c>
      <c r="L501" s="540"/>
      <c r="M501" s="541"/>
      <c r="N501" s="542"/>
      <c r="O501" s="543"/>
      <c r="P501" s="484" t="s">
        <v>981</v>
      </c>
    </row>
    <row r="502" spans="1:16" ht="29">
      <c r="A502" s="592"/>
      <c r="B502" s="592"/>
      <c r="C502" s="592"/>
      <c r="D502" s="592"/>
      <c r="E502" s="592"/>
      <c r="F502" s="592"/>
      <c r="K502" s="281"/>
      <c r="L502" s="544" t="s">
        <v>1007</v>
      </c>
      <c r="N502" s="545"/>
      <c r="O502" s="546"/>
      <c r="P502" s="490" t="s">
        <v>1008</v>
      </c>
    </row>
    <row r="503" spans="1:16" ht="15.5">
      <c r="A503" s="592"/>
      <c r="B503" s="592"/>
      <c r="C503" s="592"/>
      <c r="D503" s="592"/>
      <c r="E503" s="592"/>
      <c r="F503" s="592"/>
      <c r="K503" s="281"/>
      <c r="L503" s="351"/>
      <c r="N503" s="545"/>
      <c r="O503" s="546"/>
      <c r="P503" s="490"/>
    </row>
    <row r="504" spans="1:16" ht="16" thickBot="1">
      <c r="A504" s="592"/>
      <c r="B504" s="592"/>
      <c r="C504" s="592"/>
      <c r="D504" s="592"/>
      <c r="E504" s="592"/>
      <c r="F504" s="592"/>
      <c r="K504" s="547" t="s">
        <v>982</v>
      </c>
      <c r="L504" s="548" t="s">
        <v>138</v>
      </c>
      <c r="M504" s="549"/>
      <c r="N504" s="550"/>
      <c r="O504" s="551"/>
      <c r="P504" s="497"/>
    </row>
    <row r="505" spans="1:16" ht="16" thickBot="1">
      <c r="A505" s="592"/>
      <c r="B505" s="592"/>
      <c r="C505" s="592"/>
      <c r="D505" s="592"/>
      <c r="E505" s="592"/>
      <c r="F505" s="592"/>
      <c r="L505" s="351"/>
      <c r="N505" s="545"/>
      <c r="O505" s="546"/>
      <c r="P505" s="489"/>
    </row>
    <row r="506" spans="1:16" ht="16" thickBot="1">
      <c r="A506" s="592"/>
      <c r="B506" s="592"/>
      <c r="C506" s="592"/>
      <c r="D506" s="592"/>
      <c r="E506" s="592"/>
      <c r="F506" s="592"/>
      <c r="K506" s="552" t="s">
        <v>982</v>
      </c>
      <c r="L506" s="553" t="s">
        <v>980</v>
      </c>
      <c r="M506" s="554" t="s">
        <v>981</v>
      </c>
      <c r="N506" s="555" t="s">
        <v>983</v>
      </c>
      <c r="O506" s="556" t="s">
        <v>984</v>
      </c>
      <c r="P506" s="503" t="s">
        <v>985</v>
      </c>
    </row>
    <row r="507" spans="1:16" ht="16" thickBot="1">
      <c r="A507" s="592"/>
      <c r="B507" s="592"/>
      <c r="C507" s="592"/>
      <c r="D507" s="592"/>
      <c r="E507" s="592"/>
      <c r="F507" s="592"/>
      <c r="L507" s="351"/>
      <c r="N507" s="545"/>
      <c r="O507" s="546"/>
      <c r="P507" s="489"/>
    </row>
    <row r="508" spans="1:16" ht="16" thickBot="1">
      <c r="A508" s="592"/>
      <c r="B508" s="592"/>
      <c r="C508" s="592"/>
      <c r="D508" s="592"/>
      <c r="E508" s="592"/>
      <c r="F508" s="592"/>
      <c r="K508" s="557" t="s">
        <v>986</v>
      </c>
      <c r="L508" s="558"/>
      <c r="M508" s="559"/>
      <c r="N508" s="560"/>
      <c r="O508" s="561"/>
      <c r="P508" s="509"/>
    </row>
    <row r="509" spans="1:16" ht="16" thickBot="1">
      <c r="A509" s="592"/>
      <c r="B509" s="592"/>
      <c r="C509" s="592"/>
      <c r="D509" s="592"/>
      <c r="E509" s="592"/>
      <c r="F509" s="592"/>
      <c r="K509" s="578"/>
      <c r="L509" s="579"/>
      <c r="M509" s="554"/>
      <c r="N509" s="555"/>
      <c r="O509" s="556"/>
      <c r="P509" s="503"/>
    </row>
    <row r="510" spans="1:16" ht="16" thickBot="1">
      <c r="A510" s="592"/>
      <c r="B510" s="592"/>
      <c r="C510" s="592"/>
      <c r="D510" s="592"/>
      <c r="E510" s="592"/>
      <c r="F510" s="592"/>
      <c r="L510" s="351"/>
      <c r="N510" s="545"/>
      <c r="O510" s="577" t="s">
        <v>987</v>
      </c>
      <c r="P510" s="523">
        <f>P509</f>
        <v>0</v>
      </c>
    </row>
    <row r="511" spans="1:16" ht="16" thickBot="1">
      <c r="A511" s="592"/>
      <c r="B511" s="592"/>
      <c r="C511" s="592"/>
      <c r="D511" s="592"/>
      <c r="E511" s="592"/>
      <c r="F511" s="592"/>
      <c r="L511" s="351"/>
      <c r="N511" s="545"/>
      <c r="O511" s="546"/>
      <c r="P511" s="489"/>
    </row>
    <row r="512" spans="1:16" ht="16" thickBot="1">
      <c r="A512" s="592"/>
      <c r="B512" s="592"/>
      <c r="C512" s="592"/>
      <c r="D512" s="592"/>
      <c r="E512" s="592"/>
      <c r="F512" s="592"/>
      <c r="K512" s="557" t="s">
        <v>988</v>
      </c>
      <c r="L512" s="558"/>
      <c r="M512" s="559"/>
      <c r="N512" s="560"/>
      <c r="O512" s="561"/>
      <c r="P512" s="509"/>
    </row>
    <row r="513" spans="1:16" ht="16" thickBot="1">
      <c r="A513" s="592"/>
      <c r="B513" s="592"/>
      <c r="C513" s="592"/>
      <c r="D513" s="592"/>
      <c r="E513" s="592"/>
      <c r="F513" s="592"/>
      <c r="K513" s="578"/>
      <c r="L513" s="579"/>
      <c r="M513" s="554"/>
      <c r="N513" s="555"/>
      <c r="O513" s="556"/>
      <c r="P513" s="503"/>
    </row>
    <row r="514" spans="1:16" ht="16" thickBot="1">
      <c r="A514" s="592"/>
      <c r="B514" s="592"/>
      <c r="C514" s="592"/>
      <c r="D514" s="592"/>
      <c r="E514" s="592"/>
      <c r="F514" s="592"/>
      <c r="L514" s="351"/>
      <c r="N514" s="545"/>
      <c r="O514" s="577" t="s">
        <v>989</v>
      </c>
      <c r="P514" s="523">
        <f>P513</f>
        <v>0</v>
      </c>
    </row>
    <row r="515" spans="1:16" ht="16" thickBot="1">
      <c r="A515" s="592"/>
      <c r="B515" s="592"/>
      <c r="C515" s="592"/>
      <c r="D515" s="592"/>
      <c r="E515" s="592"/>
      <c r="F515" s="592"/>
      <c r="L515" s="351"/>
      <c r="N515" s="545"/>
      <c r="O515" s="546"/>
      <c r="P515" s="489"/>
    </row>
    <row r="516" spans="1:16" ht="16" thickBot="1">
      <c r="A516" s="592"/>
      <c r="B516" s="592"/>
      <c r="C516" s="592"/>
      <c r="D516" s="592"/>
      <c r="E516" s="592"/>
      <c r="F516" s="592"/>
      <c r="K516" s="557" t="s">
        <v>990</v>
      </c>
      <c r="L516" s="558"/>
      <c r="M516" s="559"/>
      <c r="N516" s="560"/>
      <c r="O516" s="561"/>
      <c r="P516" s="509"/>
    </row>
    <row r="517" spans="1:16" ht="16" thickBot="1">
      <c r="A517" s="592"/>
      <c r="B517" s="592"/>
      <c r="C517" s="592"/>
      <c r="D517" s="592"/>
      <c r="E517" s="592"/>
      <c r="F517" s="592"/>
      <c r="K517" s="578"/>
      <c r="L517" s="579"/>
      <c r="M517" s="554"/>
      <c r="N517" s="555"/>
      <c r="O517" s="556"/>
      <c r="P517" s="503"/>
    </row>
    <row r="518" spans="1:16" ht="16" thickBot="1">
      <c r="A518" s="592"/>
      <c r="B518" s="592"/>
      <c r="C518" s="592"/>
      <c r="D518" s="592"/>
      <c r="E518" s="592"/>
      <c r="F518" s="592"/>
      <c r="L518" s="351"/>
      <c r="N518" s="545"/>
      <c r="O518" s="577" t="s">
        <v>991</v>
      </c>
      <c r="P518" s="523">
        <f>P517</f>
        <v>0</v>
      </c>
    </row>
    <row r="519" spans="1:16" ht="16" thickBot="1">
      <c r="A519" s="592"/>
      <c r="B519" s="592"/>
      <c r="C519" s="592"/>
      <c r="D519" s="592"/>
      <c r="E519" s="592"/>
      <c r="F519" s="592"/>
      <c r="L519" s="351"/>
      <c r="N519" s="545"/>
      <c r="O519" s="546"/>
      <c r="P519" s="489"/>
    </row>
    <row r="520" spans="1:16" ht="16" thickBot="1">
      <c r="A520" s="592"/>
      <c r="B520" s="592"/>
      <c r="C520" s="592"/>
      <c r="D520" s="592"/>
      <c r="E520" s="592"/>
      <c r="F520" s="592"/>
      <c r="K520" s="557" t="s">
        <v>992</v>
      </c>
      <c r="L520" s="558"/>
      <c r="M520" s="559"/>
      <c r="N520" s="560"/>
      <c r="O520" s="561"/>
      <c r="P520" s="509"/>
    </row>
    <row r="521" spans="1:16" ht="16" thickBot="1">
      <c r="A521" s="592"/>
      <c r="B521" s="592"/>
      <c r="C521" s="592"/>
      <c r="D521" s="592"/>
      <c r="E521" s="592"/>
      <c r="F521" s="592"/>
      <c r="K521" s="578"/>
      <c r="L521" s="579"/>
      <c r="M521" s="554"/>
      <c r="N521" s="555"/>
      <c r="O521" s="556"/>
      <c r="P521" s="503"/>
    </row>
    <row r="522" spans="1:16" ht="16" thickBot="1">
      <c r="A522" s="592"/>
      <c r="B522" s="592"/>
      <c r="C522" s="592"/>
      <c r="D522" s="592"/>
      <c r="E522" s="592"/>
      <c r="F522" s="592"/>
      <c r="L522" s="351"/>
      <c r="N522" s="545"/>
      <c r="O522" s="577" t="s">
        <v>993</v>
      </c>
      <c r="P522" s="523">
        <f>P521</f>
        <v>0</v>
      </c>
    </row>
    <row r="523" spans="1:16" ht="16" thickBot="1">
      <c r="A523" s="592"/>
      <c r="B523" s="592"/>
      <c r="C523" s="592"/>
      <c r="D523" s="592"/>
      <c r="E523" s="592"/>
      <c r="F523" s="592"/>
      <c r="L523" s="351"/>
      <c r="N523" s="545"/>
      <c r="O523" s="546"/>
      <c r="P523" s="489"/>
    </row>
    <row r="524" spans="1:16" ht="16" thickBot="1">
      <c r="A524" s="592"/>
      <c r="B524" s="592"/>
      <c r="C524" s="592"/>
      <c r="D524" s="592"/>
      <c r="E524" s="592"/>
      <c r="F524" s="592"/>
      <c r="K524" s="557" t="s">
        <v>994</v>
      </c>
      <c r="L524" s="558"/>
      <c r="M524" s="559"/>
      <c r="N524" s="560"/>
      <c r="O524" s="561"/>
      <c r="P524" s="509"/>
    </row>
    <row r="525" spans="1:16" ht="15.5">
      <c r="A525" s="592"/>
      <c r="B525" s="592"/>
      <c r="C525" s="592"/>
      <c r="D525" s="592"/>
      <c r="E525" s="592"/>
      <c r="F525" s="592"/>
      <c r="K525" s="562"/>
      <c r="L525" s="563"/>
      <c r="M525" s="564"/>
      <c r="N525" s="565"/>
      <c r="O525" s="566"/>
      <c r="P525" s="515"/>
    </row>
    <row r="526" spans="1:16" ht="16" thickBot="1">
      <c r="A526" s="592"/>
      <c r="B526" s="592"/>
      <c r="C526" s="592"/>
      <c r="D526" s="592"/>
      <c r="E526" s="592"/>
      <c r="F526" s="592"/>
      <c r="K526" s="572" t="s">
        <v>1009</v>
      </c>
      <c r="L526" s="573" t="s">
        <v>932</v>
      </c>
      <c r="M526" s="574" t="s">
        <v>234</v>
      </c>
      <c r="N526" s="575">
        <v>1.0999999999999999E-2</v>
      </c>
      <c r="O526" s="576">
        <v>188458</v>
      </c>
      <c r="P526" s="521">
        <f>N526*O526</f>
        <v>2073.038</v>
      </c>
    </row>
    <row r="527" spans="1:16" ht="16" thickBot="1">
      <c r="A527" s="592"/>
      <c r="B527" s="592"/>
      <c r="C527" s="592"/>
      <c r="D527" s="592"/>
      <c r="E527" s="592"/>
      <c r="F527" s="592"/>
      <c r="L527" s="351"/>
      <c r="N527" s="545"/>
      <c r="O527" s="577" t="s">
        <v>995</v>
      </c>
      <c r="P527" s="523">
        <f>P525+P526</f>
        <v>2073.038</v>
      </c>
    </row>
    <row r="528" spans="1:16" ht="16" thickBot="1">
      <c r="A528" s="592"/>
      <c r="B528" s="592"/>
      <c r="C528" s="592"/>
      <c r="D528" s="592"/>
      <c r="E528" s="592"/>
      <c r="F528" s="592"/>
      <c r="L528" s="351"/>
      <c r="N528" s="545"/>
      <c r="O528" s="546"/>
      <c r="P528" s="489"/>
    </row>
    <row r="529" spans="1:17" ht="15.5">
      <c r="A529" s="592"/>
      <c r="B529" s="592"/>
      <c r="C529" s="592"/>
      <c r="D529" s="592"/>
      <c r="E529" s="592"/>
      <c r="F529" s="592"/>
      <c r="K529" s="580"/>
      <c r="L529" s="563"/>
      <c r="M529" s="564"/>
      <c r="N529" s="565"/>
      <c r="O529" s="566"/>
      <c r="P529" s="515"/>
    </row>
    <row r="530" spans="1:17" ht="16" thickBot="1">
      <c r="A530" s="592"/>
      <c r="B530" s="592"/>
      <c r="C530" s="592"/>
      <c r="D530" s="592"/>
      <c r="E530" s="592"/>
      <c r="F530" s="592"/>
      <c r="K530" s="581" t="s">
        <v>996</v>
      </c>
      <c r="L530" s="582" t="s">
        <v>997</v>
      </c>
      <c r="M530" s="583" t="s">
        <v>998</v>
      </c>
      <c r="N530" s="584" t="s">
        <v>998</v>
      </c>
      <c r="O530" s="585" t="s">
        <v>998</v>
      </c>
      <c r="P530" s="538">
        <f>ROUND(SUM(P499:P527)/2, 0)</f>
        <v>2073</v>
      </c>
    </row>
    <row r="531" spans="1:17" ht="15.5">
      <c r="A531" s="592"/>
      <c r="B531" s="592"/>
      <c r="C531" s="592"/>
      <c r="D531" s="592"/>
      <c r="E531" s="592"/>
      <c r="F531" s="592"/>
    </row>
    <row r="532" spans="1:17" ht="15.5">
      <c r="A532" s="592"/>
      <c r="B532" s="592"/>
      <c r="C532" s="592"/>
      <c r="D532" s="592"/>
      <c r="E532" s="592"/>
      <c r="F532" s="592"/>
    </row>
    <row r="533" spans="1:17" ht="15.5">
      <c r="A533" s="592"/>
      <c r="B533" s="592"/>
      <c r="C533" s="592"/>
      <c r="D533" s="592"/>
      <c r="E533" s="592"/>
      <c r="F533" s="592"/>
    </row>
    <row r="534" spans="1:17" ht="15.5">
      <c r="A534" s="592"/>
      <c r="B534" s="592"/>
      <c r="C534" s="592"/>
      <c r="D534" s="592"/>
      <c r="E534" s="592"/>
      <c r="F534" s="592"/>
    </row>
    <row r="535" spans="1:17" ht="25.5" customHeight="1">
      <c r="G535" s="72"/>
      <c r="H535" s="110"/>
      <c r="J535" s="85" t="s">
        <v>266</v>
      </c>
      <c r="K535" s="474">
        <v>4.5</v>
      </c>
      <c r="L535" s="69" t="s">
        <v>267</v>
      </c>
      <c r="M535" s="68" t="s">
        <v>914</v>
      </c>
      <c r="N535" s="386"/>
      <c r="O535" s="71">
        <f>ROUND(SUM(Q535:Q536),0)</f>
        <v>1833</v>
      </c>
      <c r="P535" s="446"/>
      <c r="Q535" s="110"/>
    </row>
    <row r="536" spans="1:17" ht="25.5" customHeight="1">
      <c r="A536" s="98" t="s">
        <v>247</v>
      </c>
      <c r="B536" s="274">
        <v>4.0999999999999996</v>
      </c>
      <c r="C536" s="100" t="s">
        <v>29</v>
      </c>
      <c r="D536" s="99"/>
      <c r="E536" s="95"/>
      <c r="F536" s="91"/>
      <c r="G536" s="102"/>
      <c r="H536" s="111"/>
      <c r="J536" s="1088" t="s">
        <v>198</v>
      </c>
      <c r="K536" s="72" t="s">
        <v>277</v>
      </c>
      <c r="L536" s="75" t="s">
        <v>915</v>
      </c>
      <c r="M536" s="76" t="s">
        <v>234</v>
      </c>
      <c r="N536" s="382">
        <v>1</v>
      </c>
      <c r="O536" s="81">
        <f>VLOOKUP(K536,'[271]BASE DE DATOS'!$A$6:$E$1577,5,FALSE)</f>
        <v>166600</v>
      </c>
      <c r="P536" s="97">
        <v>1.0999999999999999E-2</v>
      </c>
      <c r="Q536" s="111">
        <f>ROUND((N536*O536*P536),0)</f>
        <v>1833</v>
      </c>
    </row>
    <row r="537" spans="1:17">
      <c r="A537" s="1137" t="s">
        <v>246</v>
      </c>
      <c r="B537" s="72" t="s">
        <v>209</v>
      </c>
      <c r="C537" s="75" t="s">
        <v>210</v>
      </c>
      <c r="D537" s="76"/>
      <c r="E537" s="77"/>
      <c r="F537" s="81"/>
    </row>
    <row r="538" spans="1:17" ht="38.25" customHeight="1">
      <c r="A538" s="1138"/>
      <c r="B538" s="72" t="s">
        <v>231</v>
      </c>
      <c r="C538" s="75" t="s">
        <v>232</v>
      </c>
      <c r="D538" s="76"/>
      <c r="E538" s="77"/>
      <c r="F538" s="81"/>
      <c r="G538" s="72"/>
      <c r="H538" s="73"/>
      <c r="J538" s="67" t="s">
        <v>916</v>
      </c>
      <c r="K538" s="474"/>
      <c r="L538" s="69" t="s">
        <v>966</v>
      </c>
      <c r="M538" s="68" t="s">
        <v>13</v>
      </c>
      <c r="N538" s="386"/>
      <c r="O538" s="71">
        <v>9442</v>
      </c>
      <c r="P538" s="446"/>
      <c r="Q538" s="73"/>
    </row>
    <row r="539" spans="1:17" ht="15" customHeight="1">
      <c r="A539" s="1101" t="s">
        <v>198</v>
      </c>
      <c r="B539" s="72" t="s">
        <v>211</v>
      </c>
      <c r="C539" s="75" t="s">
        <v>212</v>
      </c>
      <c r="D539" s="76"/>
      <c r="E539" s="77"/>
      <c r="F539" s="81"/>
      <c r="G539" s="76"/>
      <c r="H539" s="78"/>
      <c r="J539" s="1075" t="s">
        <v>183</v>
      </c>
      <c r="K539" s="72" t="s">
        <v>443</v>
      </c>
      <c r="L539" s="75" t="s">
        <v>444</v>
      </c>
      <c r="M539" s="76" t="s">
        <v>26</v>
      </c>
      <c r="N539" s="382">
        <v>0.06</v>
      </c>
      <c r="O539" s="81">
        <v>33333</v>
      </c>
      <c r="P539" s="97">
        <v>0</v>
      </c>
      <c r="Q539" s="78">
        <v>2000</v>
      </c>
    </row>
    <row r="540" spans="1:17" ht="15" customHeight="1">
      <c r="A540" s="1102"/>
      <c r="B540" s="72" t="s">
        <v>248</v>
      </c>
      <c r="C540" s="75" t="s">
        <v>249</v>
      </c>
      <c r="D540" s="76"/>
      <c r="E540" s="83"/>
      <c r="F540" s="81"/>
      <c r="G540" s="102"/>
      <c r="H540" s="78"/>
      <c r="J540" s="421" t="s">
        <v>194</v>
      </c>
      <c r="K540" s="72" t="s">
        <v>224</v>
      </c>
      <c r="L540" s="75" t="s">
        <v>225</v>
      </c>
      <c r="M540" s="76" t="s">
        <v>197</v>
      </c>
      <c r="N540" s="382">
        <v>1</v>
      </c>
      <c r="O540" s="81">
        <v>62019</v>
      </c>
      <c r="P540" s="97">
        <v>0.1</v>
      </c>
      <c r="Q540" s="78">
        <v>6202</v>
      </c>
    </row>
    <row r="541" spans="1:17" ht="15" customHeight="1">
      <c r="G541" s="76"/>
      <c r="H541" s="78"/>
      <c r="J541" s="1139" t="s">
        <v>198</v>
      </c>
      <c r="K541" s="72" t="s">
        <v>211</v>
      </c>
      <c r="L541" s="7" t="s">
        <v>212</v>
      </c>
      <c r="M541" s="59" t="s">
        <v>213</v>
      </c>
      <c r="N541" s="361">
        <v>0.1</v>
      </c>
      <c r="O541" s="93">
        <v>6202</v>
      </c>
      <c r="P541" s="450">
        <v>0</v>
      </c>
      <c r="Q541" s="62">
        <v>620</v>
      </c>
    </row>
    <row r="542" spans="1:17" ht="15" customHeight="1">
      <c r="A542" s="67" t="s">
        <v>250</v>
      </c>
      <c r="B542" s="270">
        <v>4.2</v>
      </c>
      <c r="C542" s="69" t="s">
        <v>251</v>
      </c>
      <c r="D542" s="68"/>
      <c r="E542" s="70"/>
      <c r="F542" s="71"/>
      <c r="G542" s="76"/>
      <c r="H542" s="78"/>
      <c r="J542" s="1140"/>
      <c r="K542" s="72" t="s">
        <v>199</v>
      </c>
      <c r="L542" s="7" t="s">
        <v>445</v>
      </c>
      <c r="M542" s="59" t="s">
        <v>213</v>
      </c>
      <c r="N542" s="361">
        <v>0.1</v>
      </c>
      <c r="O542" s="93">
        <v>6202</v>
      </c>
      <c r="P542" s="450">
        <v>0</v>
      </c>
      <c r="Q542" s="62">
        <v>620</v>
      </c>
    </row>
    <row r="543" spans="1:17">
      <c r="A543" s="1075" t="s">
        <v>183</v>
      </c>
      <c r="B543" s="74" t="s">
        <v>252</v>
      </c>
      <c r="C543" s="79" t="s">
        <v>253</v>
      </c>
      <c r="D543" s="76"/>
      <c r="E543" s="104"/>
      <c r="F543" s="81"/>
    </row>
    <row r="544" spans="1:17" ht="15" customHeight="1">
      <c r="A544" s="1137" t="s">
        <v>246</v>
      </c>
      <c r="B544" s="72" t="s">
        <v>209</v>
      </c>
      <c r="C544" s="75" t="s">
        <v>210</v>
      </c>
      <c r="D544" s="76"/>
      <c r="E544" s="77"/>
      <c r="F544" s="81"/>
      <c r="G544" s="238"/>
      <c r="H544" s="238"/>
      <c r="J544" s="67" t="s">
        <v>706</v>
      </c>
      <c r="K544" s="474">
        <v>4.7</v>
      </c>
      <c r="L544" s="69" t="s">
        <v>647</v>
      </c>
      <c r="M544" s="68" t="s">
        <v>707</v>
      </c>
      <c r="N544" s="381"/>
      <c r="O544" s="71">
        <f>ROUND(SUM(Q544:Q547),0)</f>
        <v>4317</v>
      </c>
      <c r="P544" s="446"/>
      <c r="Q544" s="73"/>
    </row>
    <row r="545" spans="1:17" ht="15" customHeight="1">
      <c r="A545" s="1138"/>
      <c r="B545" s="72" t="s">
        <v>231</v>
      </c>
      <c r="C545" s="75" t="s">
        <v>232</v>
      </c>
      <c r="D545" s="76"/>
      <c r="E545" s="77"/>
      <c r="F545" s="81"/>
      <c r="G545" s="384"/>
      <c r="H545" s="78"/>
      <c r="J545" s="1126" t="s">
        <v>246</v>
      </c>
      <c r="K545" s="72" t="s">
        <v>209</v>
      </c>
      <c r="L545" s="75" t="s">
        <v>210</v>
      </c>
      <c r="M545" s="76" t="s">
        <v>197</v>
      </c>
      <c r="N545" s="382">
        <v>1</v>
      </c>
      <c r="O545" s="81">
        <f>VLOOKUP(K545,'[271]BASE DE DATOS'!$A$6:$E$1577,5,FALSE)</f>
        <v>359710</v>
      </c>
      <c r="P545" s="97">
        <f>1/100</f>
        <v>0.01</v>
      </c>
      <c r="Q545" s="78">
        <f>ROUND((N545*O545*P545),0)</f>
        <v>3597</v>
      </c>
    </row>
    <row r="546" spans="1:17" ht="15" customHeight="1">
      <c r="A546" s="1101" t="s">
        <v>198</v>
      </c>
      <c r="B546" s="72" t="s">
        <v>211</v>
      </c>
      <c r="C546" s="75" t="s">
        <v>212</v>
      </c>
      <c r="D546" s="76"/>
      <c r="E546" s="77"/>
      <c r="F546" s="81"/>
      <c r="G546" s="385"/>
      <c r="H546" s="78"/>
      <c r="J546" s="1127"/>
      <c r="K546" s="72" t="s">
        <v>231</v>
      </c>
      <c r="L546" s="75" t="s">
        <v>232</v>
      </c>
      <c r="M546" s="76" t="s">
        <v>213</v>
      </c>
      <c r="N546" s="382">
        <v>0.1</v>
      </c>
      <c r="O546" s="81">
        <f>Q545</f>
        <v>3597</v>
      </c>
      <c r="P546" s="97">
        <v>0</v>
      </c>
      <c r="Q546" s="78">
        <f>ROUND((N546*O546),0)</f>
        <v>360</v>
      </c>
    </row>
    <row r="547" spans="1:17" ht="15" customHeight="1">
      <c r="A547" s="1102"/>
      <c r="B547" s="72" t="s">
        <v>254</v>
      </c>
      <c r="C547" s="75" t="s">
        <v>255</v>
      </c>
      <c r="D547" s="76"/>
      <c r="E547" s="77"/>
      <c r="F547" s="81"/>
      <c r="G547" s="385"/>
      <c r="H547" s="78"/>
      <c r="J547" s="1088" t="s">
        <v>198</v>
      </c>
      <c r="K547" s="72" t="s">
        <v>211</v>
      </c>
      <c r="L547" s="75" t="s">
        <v>212</v>
      </c>
      <c r="M547" s="76" t="s">
        <v>213</v>
      </c>
      <c r="N547" s="382">
        <v>0.1</v>
      </c>
      <c r="O547" s="81">
        <f>Q545</f>
        <v>3597</v>
      </c>
      <c r="P547" s="97">
        <v>0</v>
      </c>
      <c r="Q547" s="78">
        <f>ROUND((N547*O547),0)</f>
        <v>360</v>
      </c>
    </row>
    <row r="548" spans="1:17" ht="15" customHeight="1">
      <c r="A548" s="105" t="s">
        <v>256</v>
      </c>
      <c r="B548" s="72" t="s">
        <v>257</v>
      </c>
      <c r="C548" s="75" t="s">
        <v>258</v>
      </c>
      <c r="D548" s="76"/>
      <c r="E548" s="83"/>
      <c r="F548" s="81"/>
    </row>
    <row r="549" spans="1:17" ht="15" customHeight="1">
      <c r="G549" s="238"/>
      <c r="H549" s="238"/>
      <c r="J549" s="67" t="s">
        <v>708</v>
      </c>
      <c r="K549" s="474">
        <v>4.8</v>
      </c>
      <c r="L549" s="69" t="s">
        <v>648</v>
      </c>
      <c r="M549" s="68" t="s">
        <v>709</v>
      </c>
      <c r="N549" s="386"/>
      <c r="O549" s="71">
        <f>ROUND(SUM(Q549:Q553),0)</f>
        <v>129982</v>
      </c>
      <c r="P549" s="446"/>
      <c r="Q549" s="73"/>
    </row>
    <row r="550" spans="1:17" ht="15" customHeight="1">
      <c r="A550" s="51" t="s">
        <v>259</v>
      </c>
      <c r="B550" s="274">
        <v>4.3</v>
      </c>
      <c r="C550" s="100" t="s">
        <v>260</v>
      </c>
      <c r="D550" s="99"/>
      <c r="E550" s="95"/>
      <c r="F550" s="55"/>
      <c r="G550" s="385"/>
      <c r="H550" s="78"/>
      <c r="J550" s="1075" t="s">
        <v>183</v>
      </c>
      <c r="K550" s="72" t="s">
        <v>710</v>
      </c>
      <c r="L550" s="75" t="s">
        <v>711</v>
      </c>
      <c r="M550" s="76" t="s">
        <v>712</v>
      </c>
      <c r="N550" s="382">
        <v>1</v>
      </c>
      <c r="O550" s="81">
        <f>VLOOKUP(K550,'[271]BASE DE DATOS'!$A$6:$E$1577,5,FALSE)</f>
        <v>77850</v>
      </c>
      <c r="P550" s="97">
        <v>1.3</v>
      </c>
      <c r="Q550" s="78">
        <f>ROUND((N550*O550*P550),0)</f>
        <v>101205</v>
      </c>
    </row>
    <row r="551" spans="1:17" ht="25.5" customHeight="1">
      <c r="A551" s="1103" t="s">
        <v>183</v>
      </c>
      <c r="B551" s="56" t="s">
        <v>261</v>
      </c>
      <c r="C551" s="7" t="s">
        <v>262</v>
      </c>
      <c r="D551" s="59"/>
      <c r="E551" s="60"/>
      <c r="F551" s="61"/>
      <c r="G551" s="385"/>
      <c r="H551" s="78"/>
      <c r="J551" s="1126" t="s">
        <v>246</v>
      </c>
      <c r="K551" s="72" t="s">
        <v>209</v>
      </c>
      <c r="L551" s="75" t="s">
        <v>210</v>
      </c>
      <c r="M551" s="76" t="s">
        <v>197</v>
      </c>
      <c r="N551" s="382">
        <v>1</v>
      </c>
      <c r="O551" s="81">
        <f>VLOOKUP(K551,'[271]BASE DE DATOS'!$A$6:$E$1577,5,FALSE)</f>
        <v>359710</v>
      </c>
      <c r="P551" s="97">
        <f>1/15</f>
        <v>6.6666666666666666E-2</v>
      </c>
      <c r="Q551" s="78">
        <f>ROUND((N551*O551*P551),0)</f>
        <v>23981</v>
      </c>
    </row>
    <row r="552" spans="1:17" ht="15" customHeight="1">
      <c r="A552" s="1114"/>
      <c r="B552" s="56" t="s">
        <v>263</v>
      </c>
      <c r="C552" s="7" t="s">
        <v>264</v>
      </c>
      <c r="D552" s="59"/>
      <c r="E552" s="60"/>
      <c r="F552" s="61"/>
      <c r="G552" s="385"/>
      <c r="H552" s="78"/>
      <c r="J552" s="1127"/>
      <c r="K552" s="72" t="s">
        <v>231</v>
      </c>
      <c r="L552" s="75" t="s">
        <v>232</v>
      </c>
      <c r="M552" s="76" t="s">
        <v>213</v>
      </c>
      <c r="N552" s="382">
        <v>0.1</v>
      </c>
      <c r="O552" s="81">
        <f>+Q551</f>
        <v>23981</v>
      </c>
      <c r="P552" s="97">
        <v>0</v>
      </c>
      <c r="Q552" s="78">
        <f>ROUND((N552*O552),0)</f>
        <v>2398</v>
      </c>
    </row>
    <row r="553" spans="1:17" ht="25.5" customHeight="1">
      <c r="A553" s="1141" t="s">
        <v>206</v>
      </c>
      <c r="B553" s="56" t="s">
        <v>266</v>
      </c>
      <c r="C553" s="7" t="s">
        <v>267</v>
      </c>
      <c r="D553" s="59"/>
      <c r="E553" s="60"/>
      <c r="F553" s="61"/>
      <c r="G553" s="385"/>
      <c r="H553" s="78"/>
      <c r="J553" s="1088" t="s">
        <v>198</v>
      </c>
      <c r="K553" s="72" t="s">
        <v>211</v>
      </c>
      <c r="L553" s="75" t="s">
        <v>212</v>
      </c>
      <c r="M553" s="76" t="s">
        <v>213</v>
      </c>
      <c r="N553" s="382">
        <v>0.1</v>
      </c>
      <c r="O553" s="81">
        <f>Q551</f>
        <v>23981</v>
      </c>
      <c r="P553" s="97">
        <v>0</v>
      </c>
      <c r="Q553" s="78">
        <f>ROUND((N553*O553),0)</f>
        <v>2398</v>
      </c>
    </row>
    <row r="554" spans="1:17">
      <c r="A554" s="1142"/>
      <c r="B554" s="56" t="s">
        <v>269</v>
      </c>
      <c r="C554" s="26" t="s">
        <v>270</v>
      </c>
      <c r="D554" s="59"/>
      <c r="E554" s="60"/>
      <c r="F554" s="61"/>
    </row>
    <row r="555" spans="1:17" ht="15.5">
      <c r="A555" s="63" t="s">
        <v>194</v>
      </c>
      <c r="B555" s="56" t="s">
        <v>229</v>
      </c>
      <c r="C555" s="7" t="s">
        <v>230</v>
      </c>
      <c r="D555" s="59"/>
      <c r="E555" s="60"/>
      <c r="F555" s="61"/>
      <c r="G555" s="1086"/>
      <c r="H555" s="1087"/>
      <c r="J555" s="1096" t="s">
        <v>863</v>
      </c>
      <c r="K555" s="1097"/>
      <c r="L555" s="1097"/>
      <c r="M555" s="1097"/>
      <c r="N555" s="1097"/>
      <c r="O555" s="1097"/>
      <c r="P555" s="1097"/>
      <c r="Q555" s="1098"/>
    </row>
    <row r="556" spans="1:17" ht="15" thickBot="1">
      <c r="A556" s="1134" t="s">
        <v>198</v>
      </c>
      <c r="B556" s="56" t="s">
        <v>271</v>
      </c>
      <c r="C556" s="7" t="s">
        <v>272</v>
      </c>
      <c r="D556" s="59"/>
      <c r="E556" s="60"/>
      <c r="F556" s="61"/>
    </row>
    <row r="557" spans="1:17">
      <c r="A557" s="1135"/>
      <c r="B557" s="56"/>
      <c r="C557" s="7"/>
      <c r="D557" s="59"/>
      <c r="E557" s="60"/>
      <c r="F557" s="61"/>
      <c r="K557" s="883" t="s">
        <v>980</v>
      </c>
      <c r="L557" s="884"/>
      <c r="M557" s="885"/>
      <c r="N557" s="886"/>
      <c r="O557" s="887"/>
      <c r="P557" s="939" t="s">
        <v>981</v>
      </c>
    </row>
    <row r="558" spans="1:17" ht="29">
      <c r="A558" s="1135"/>
      <c r="B558" s="56"/>
      <c r="C558" s="7"/>
      <c r="D558" s="59"/>
      <c r="E558" s="60"/>
      <c r="F558" s="61"/>
      <c r="K558" s="888"/>
      <c r="L558" s="889" t="s">
        <v>1010</v>
      </c>
      <c r="M558" s="882"/>
      <c r="N558" s="890"/>
      <c r="O558" s="891"/>
      <c r="P558" s="940" t="s">
        <v>13</v>
      </c>
    </row>
    <row r="559" spans="1:17">
      <c r="A559" s="1135"/>
      <c r="B559" s="56"/>
      <c r="C559" s="7"/>
      <c r="D559" s="59"/>
      <c r="E559" s="60"/>
      <c r="F559" s="61"/>
      <c r="K559" s="888"/>
      <c r="L559" s="892"/>
      <c r="M559" s="882"/>
      <c r="N559" s="890"/>
      <c r="O559" s="891"/>
      <c r="P559" s="940"/>
    </row>
    <row r="560" spans="1:17" ht="15" thickBot="1">
      <c r="A560" s="1135"/>
      <c r="B560" s="56"/>
      <c r="C560" s="7"/>
      <c r="D560" s="59"/>
      <c r="E560" s="60"/>
      <c r="F560" s="61"/>
      <c r="K560" s="893" t="s">
        <v>982</v>
      </c>
      <c r="L560" s="949" t="s">
        <v>1011</v>
      </c>
      <c r="M560" s="895"/>
      <c r="N560" s="896"/>
      <c r="O560" s="897"/>
      <c r="P560" s="941"/>
    </row>
    <row r="561" spans="1:16" ht="15" thickBot="1">
      <c r="A561" s="1135"/>
      <c r="B561" s="56"/>
      <c r="C561" s="7"/>
      <c r="D561" s="59"/>
      <c r="E561" s="60"/>
      <c r="F561" s="61"/>
      <c r="K561" s="882"/>
      <c r="L561" s="892"/>
      <c r="M561" s="882"/>
      <c r="N561" s="890"/>
      <c r="O561" s="891"/>
      <c r="P561" s="891"/>
    </row>
    <row r="562" spans="1:16" ht="15" thickBot="1">
      <c r="A562" s="1135"/>
      <c r="B562" s="56"/>
      <c r="C562" s="7"/>
      <c r="D562" s="59"/>
      <c r="E562" s="60"/>
      <c r="F562" s="61"/>
      <c r="K562" s="898" t="s">
        <v>982</v>
      </c>
      <c r="L562" s="899" t="s">
        <v>980</v>
      </c>
      <c r="M562" s="900" t="s">
        <v>981</v>
      </c>
      <c r="N562" s="901" t="s">
        <v>983</v>
      </c>
      <c r="O562" s="902" t="s">
        <v>984</v>
      </c>
      <c r="P562" s="942" t="s">
        <v>985</v>
      </c>
    </row>
    <row r="563" spans="1:16" ht="15" thickBot="1">
      <c r="A563" s="1135"/>
      <c r="B563" s="56"/>
      <c r="C563" s="7"/>
      <c r="D563" s="59"/>
      <c r="E563" s="60"/>
      <c r="F563" s="61"/>
      <c r="K563" s="882"/>
      <c r="L563" s="892"/>
      <c r="M563" s="882"/>
      <c r="N563" s="890"/>
      <c r="O563" s="891"/>
      <c r="P563" s="891"/>
    </row>
    <row r="564" spans="1:16" ht="15" thickBot="1">
      <c r="A564" s="1135"/>
      <c r="B564" s="56"/>
      <c r="C564" s="7"/>
      <c r="D564" s="59"/>
      <c r="E564" s="60"/>
      <c r="F564" s="61"/>
      <c r="K564" s="903" t="s">
        <v>986</v>
      </c>
      <c r="L564" s="904"/>
      <c r="M564" s="905"/>
      <c r="N564" s="906"/>
      <c r="O564" s="907"/>
      <c r="P564" s="943"/>
    </row>
    <row r="565" spans="1:16">
      <c r="A565" s="1135"/>
      <c r="B565" s="56"/>
      <c r="C565" s="7"/>
      <c r="D565" s="59"/>
      <c r="E565" s="60"/>
      <c r="F565" s="61"/>
      <c r="K565" s="908"/>
      <c r="L565" s="909"/>
      <c r="M565" s="910"/>
      <c r="N565" s="911"/>
      <c r="O565" s="912"/>
      <c r="P565" s="944"/>
    </row>
    <row r="566" spans="1:16" ht="15" thickBot="1">
      <c r="A566" s="1135"/>
      <c r="B566" s="56"/>
      <c r="C566" s="7"/>
      <c r="D566" s="59"/>
      <c r="E566" s="60"/>
      <c r="F566" s="61"/>
      <c r="K566" s="917" t="s">
        <v>282</v>
      </c>
      <c r="L566" s="933" t="s">
        <v>283</v>
      </c>
      <c r="M566" s="918" t="s">
        <v>197</v>
      </c>
      <c r="N566" s="919">
        <v>0.04</v>
      </c>
      <c r="O566" s="920">
        <v>201875</v>
      </c>
      <c r="P566" s="945">
        <v>8075</v>
      </c>
    </row>
    <row r="567" spans="1:16" ht="15" thickBot="1">
      <c r="A567" s="1135"/>
      <c r="B567" s="56"/>
      <c r="C567" s="7"/>
      <c r="D567" s="59"/>
      <c r="E567" s="60"/>
      <c r="F567" s="61"/>
      <c r="K567" s="882"/>
      <c r="L567" s="892"/>
      <c r="M567" s="882"/>
      <c r="N567" s="890"/>
      <c r="O567" s="921" t="s">
        <v>987</v>
      </c>
      <c r="P567" s="946">
        <v>8075</v>
      </c>
    </row>
    <row r="568" spans="1:16" ht="15" thickBot="1">
      <c r="A568" s="1135"/>
      <c r="B568" s="56"/>
      <c r="C568" s="7"/>
      <c r="D568" s="59"/>
      <c r="E568" s="60"/>
      <c r="F568" s="61"/>
      <c r="K568" s="882"/>
      <c r="L568" s="892"/>
      <c r="M568" s="882"/>
      <c r="N568" s="890"/>
      <c r="O568" s="891"/>
      <c r="P568" s="891"/>
    </row>
    <row r="569" spans="1:16" ht="15" thickBot="1">
      <c r="A569" s="1135"/>
      <c r="B569" s="56"/>
      <c r="C569" s="7"/>
      <c r="D569" s="59"/>
      <c r="E569" s="60"/>
      <c r="F569" s="61"/>
      <c r="K569" s="903" t="s">
        <v>988</v>
      </c>
      <c r="L569" s="904"/>
      <c r="M569" s="905"/>
      <c r="N569" s="906"/>
      <c r="O569" s="907"/>
      <c r="P569" s="943"/>
    </row>
    <row r="570" spans="1:16">
      <c r="A570" s="1135"/>
      <c r="B570" s="56"/>
      <c r="C570" s="7"/>
      <c r="D570" s="59"/>
      <c r="E570" s="60"/>
      <c r="F570" s="61"/>
      <c r="K570" s="908"/>
      <c r="L570" s="909"/>
      <c r="M570" s="910"/>
      <c r="N570" s="911"/>
      <c r="O570" s="912"/>
      <c r="P570" s="944"/>
    </row>
    <row r="571" spans="1:16" ht="15" thickBot="1">
      <c r="A571" s="1135"/>
      <c r="B571" s="56"/>
      <c r="C571" s="7"/>
      <c r="D571" s="59"/>
      <c r="E571" s="60"/>
      <c r="F571" s="61"/>
      <c r="K571" s="917" t="s">
        <v>1001</v>
      </c>
      <c r="L571" s="933" t="s">
        <v>212</v>
      </c>
      <c r="M571" s="918" t="s">
        <v>213</v>
      </c>
      <c r="N571" s="919">
        <v>807.5</v>
      </c>
      <c r="O571" s="920">
        <v>1</v>
      </c>
      <c r="P571" s="945">
        <v>807.5</v>
      </c>
    </row>
    <row r="572" spans="1:16" ht="15" thickBot="1">
      <c r="A572" s="1135"/>
      <c r="B572" s="56"/>
      <c r="C572" s="7"/>
      <c r="D572" s="59"/>
      <c r="E572" s="60"/>
      <c r="F572" s="61"/>
      <c r="K572" s="882"/>
      <c r="L572" s="892"/>
      <c r="M572" s="882"/>
      <c r="N572" s="890"/>
      <c r="O572" s="921" t="s">
        <v>989</v>
      </c>
      <c r="P572" s="946">
        <v>807.5</v>
      </c>
    </row>
    <row r="573" spans="1:16" ht="15" thickBot="1">
      <c r="A573" s="1135"/>
      <c r="B573" s="56"/>
      <c r="C573" s="7"/>
      <c r="D573" s="59"/>
      <c r="E573" s="60"/>
      <c r="F573" s="61"/>
      <c r="K573" s="882"/>
      <c r="L573" s="892"/>
      <c r="M573" s="882"/>
      <c r="N573" s="890"/>
      <c r="O573" s="891"/>
      <c r="P573" s="891"/>
    </row>
    <row r="574" spans="1:16" ht="15" thickBot="1">
      <c r="A574" s="1135"/>
      <c r="B574" s="56"/>
      <c r="C574" s="7"/>
      <c r="D574" s="59"/>
      <c r="E574" s="60"/>
      <c r="F574" s="61"/>
      <c r="K574" s="903" t="s">
        <v>990</v>
      </c>
      <c r="L574" s="904"/>
      <c r="M574" s="905"/>
      <c r="N574" s="906"/>
      <c r="O574" s="907"/>
      <c r="P574" s="943"/>
    </row>
    <row r="575" spans="1:16">
      <c r="A575" s="1135"/>
      <c r="B575" s="56"/>
      <c r="C575" s="7"/>
      <c r="D575" s="59"/>
      <c r="E575" s="60"/>
      <c r="F575" s="61"/>
      <c r="K575" s="908"/>
      <c r="L575" s="909"/>
      <c r="M575" s="910"/>
      <c r="N575" s="911"/>
      <c r="O575" s="912"/>
      <c r="P575" s="944"/>
    </row>
    <row r="576" spans="1:16" ht="29">
      <c r="A576" s="1135"/>
      <c r="B576" s="56"/>
      <c r="C576" s="7"/>
      <c r="D576" s="59"/>
      <c r="E576" s="60"/>
      <c r="F576" s="61"/>
      <c r="K576" s="913" t="s">
        <v>279</v>
      </c>
      <c r="L576" s="932" t="s">
        <v>278</v>
      </c>
      <c r="M576" s="914" t="s">
        <v>13</v>
      </c>
      <c r="N576" s="915">
        <v>1.05</v>
      </c>
      <c r="O576" s="916">
        <v>48266</v>
      </c>
      <c r="P576" s="947">
        <v>50679.3</v>
      </c>
    </row>
    <row r="577" spans="1:17" s="1030" customFormat="1" ht="15" thickBot="1">
      <c r="A577" s="1135"/>
      <c r="B577" s="1056"/>
      <c r="C577" s="1057"/>
      <c r="D577" s="1027"/>
      <c r="E577" s="77"/>
      <c r="F577" s="205"/>
      <c r="K577" s="1058" t="s">
        <v>280</v>
      </c>
      <c r="L577" s="1059" t="s">
        <v>281</v>
      </c>
      <c r="M577" s="1060" t="s">
        <v>186</v>
      </c>
      <c r="N577" s="1061">
        <v>8.2400000000000001E-2</v>
      </c>
      <c r="O577" s="1062">
        <v>11908</v>
      </c>
      <c r="P577" s="1063">
        <v>981.2192</v>
      </c>
    </row>
    <row r="578" spans="1:17" ht="15" thickBot="1">
      <c r="A578" s="1135"/>
      <c r="B578" s="56"/>
      <c r="C578" s="7"/>
      <c r="D578" s="59"/>
      <c r="E578" s="60"/>
      <c r="F578" s="61"/>
      <c r="K578" s="882"/>
      <c r="L578" s="892"/>
      <c r="M578" s="882"/>
      <c r="N578" s="890"/>
      <c r="O578" s="921" t="s">
        <v>991</v>
      </c>
      <c r="P578" s="946">
        <v>51660.519200000002</v>
      </c>
    </row>
    <row r="579" spans="1:17" ht="15" thickBot="1">
      <c r="A579" s="1135"/>
      <c r="B579" s="56"/>
      <c r="C579" s="7"/>
      <c r="D579" s="59"/>
      <c r="E579" s="60"/>
      <c r="F579" s="61"/>
      <c r="K579" s="882"/>
      <c r="L579" s="892"/>
      <c r="M579" s="882"/>
      <c r="N579" s="890"/>
      <c r="O579" s="891"/>
      <c r="P579" s="891"/>
    </row>
    <row r="580" spans="1:17" ht="15" thickBot="1">
      <c r="A580" s="1135"/>
      <c r="B580" s="56"/>
      <c r="C580" s="7"/>
      <c r="D580" s="59"/>
      <c r="E580" s="60"/>
      <c r="F580" s="61"/>
      <c r="K580" s="903" t="s">
        <v>992</v>
      </c>
      <c r="L580" s="904"/>
      <c r="M580" s="905"/>
      <c r="N580" s="906"/>
      <c r="O580" s="907"/>
      <c r="P580" s="943"/>
    </row>
    <row r="581" spans="1:17" ht="15" thickBot="1">
      <c r="A581" s="1135"/>
      <c r="B581" s="56"/>
      <c r="C581" s="7"/>
      <c r="D581" s="59"/>
      <c r="E581" s="60"/>
      <c r="F581" s="61"/>
      <c r="K581" s="922"/>
      <c r="L581" s="923"/>
      <c r="M581" s="900"/>
      <c r="N581" s="901"/>
      <c r="O581" s="902"/>
      <c r="P581" s="942"/>
    </row>
    <row r="582" spans="1:17" ht="15" thickBot="1">
      <c r="A582" s="1135"/>
      <c r="B582" s="56"/>
      <c r="C582" s="7"/>
      <c r="D582" s="59"/>
      <c r="E582" s="60"/>
      <c r="F582" s="61"/>
      <c r="K582" s="882"/>
      <c r="L582" s="892"/>
      <c r="M582" s="882"/>
      <c r="N582" s="890"/>
      <c r="O582" s="921" t="s">
        <v>993</v>
      </c>
      <c r="P582" s="946">
        <v>0</v>
      </c>
    </row>
    <row r="583" spans="1:17" ht="15" thickBot="1">
      <c r="A583" s="1135"/>
      <c r="B583" s="56"/>
      <c r="C583" s="7"/>
      <c r="D583" s="59"/>
      <c r="E583" s="60"/>
      <c r="F583" s="61"/>
      <c r="K583" s="882"/>
      <c r="L583" s="892"/>
      <c r="M583" s="882"/>
      <c r="N583" s="890"/>
      <c r="O583" s="891"/>
      <c r="P583" s="891"/>
    </row>
    <row r="584" spans="1:17" ht="15" thickBot="1">
      <c r="A584" s="1135"/>
      <c r="B584" s="56"/>
      <c r="C584" s="7"/>
      <c r="D584" s="59"/>
      <c r="E584" s="60"/>
      <c r="F584" s="61"/>
      <c r="K584" s="903" t="s">
        <v>994</v>
      </c>
      <c r="L584" s="904"/>
      <c r="M584" s="905"/>
      <c r="N584" s="906"/>
      <c r="O584" s="907"/>
      <c r="P584" s="943"/>
    </row>
    <row r="585" spans="1:17" ht="15" thickBot="1">
      <c r="A585" s="1135"/>
      <c r="B585" s="56"/>
      <c r="C585" s="7"/>
      <c r="D585" s="59"/>
      <c r="E585" s="60"/>
      <c r="F585" s="61"/>
      <c r="K585" s="922"/>
      <c r="L585" s="923"/>
      <c r="M585" s="900"/>
      <c r="N585" s="901"/>
      <c r="O585" s="902"/>
      <c r="P585" s="942"/>
    </row>
    <row r="586" spans="1:17" ht="15" thickBot="1">
      <c r="A586" s="1135"/>
      <c r="B586" s="56"/>
      <c r="C586" s="7"/>
      <c r="D586" s="59"/>
      <c r="E586" s="60"/>
      <c r="F586" s="61"/>
      <c r="K586" s="882"/>
      <c r="L586" s="892"/>
      <c r="M586" s="882"/>
      <c r="N586" s="890"/>
      <c r="O586" s="921" t="s">
        <v>995</v>
      </c>
      <c r="P586" s="946">
        <v>0</v>
      </c>
    </row>
    <row r="587" spans="1:17" ht="15" thickBot="1">
      <c r="A587" s="1135"/>
      <c r="B587" s="56"/>
      <c r="C587" s="7"/>
      <c r="D587" s="59"/>
      <c r="E587" s="60"/>
      <c r="F587" s="61"/>
      <c r="K587" s="882"/>
      <c r="L587" s="892"/>
      <c r="M587" s="882"/>
      <c r="N587" s="890"/>
      <c r="O587" s="891"/>
      <c r="P587" s="891"/>
    </row>
    <row r="588" spans="1:17">
      <c r="A588" s="1135"/>
      <c r="B588" s="56"/>
      <c r="C588" s="7"/>
      <c r="D588" s="59"/>
      <c r="E588" s="60"/>
      <c r="F588" s="61"/>
      <c r="K588" s="924"/>
      <c r="L588" s="909"/>
      <c r="M588" s="910"/>
      <c r="N588" s="911"/>
      <c r="O588" s="912"/>
      <c r="P588" s="944"/>
    </row>
    <row r="589" spans="1:17" ht="15" thickBot="1">
      <c r="A589" s="1135"/>
      <c r="B589" s="56"/>
      <c r="C589" s="7"/>
      <c r="D589" s="59"/>
      <c r="E589" s="60"/>
      <c r="F589" s="61"/>
      <c r="K589" s="934" t="s">
        <v>996</v>
      </c>
      <c r="L589" s="935" t="s">
        <v>997</v>
      </c>
      <c r="M589" s="936" t="s">
        <v>998</v>
      </c>
      <c r="N589" s="937" t="s">
        <v>998</v>
      </c>
      <c r="O589" s="938" t="s">
        <v>998</v>
      </c>
      <c r="P589" s="948">
        <f>+P578+P572+P567</f>
        <v>60543.019200000002</v>
      </c>
    </row>
    <row r="590" spans="1:17">
      <c r="A590" s="1135"/>
      <c r="B590" s="56"/>
      <c r="C590" s="7"/>
      <c r="D590" s="59"/>
      <c r="E590" s="60"/>
      <c r="F590" s="61"/>
    </row>
    <row r="591" spans="1:17">
      <c r="A591" s="1135"/>
      <c r="B591" s="56"/>
      <c r="C591" s="7"/>
      <c r="D591" s="59"/>
      <c r="E591" s="60"/>
      <c r="F591" s="61"/>
    </row>
    <row r="592" spans="1:17" ht="26">
      <c r="A592" s="1135"/>
      <c r="B592" s="56"/>
      <c r="C592" s="7"/>
      <c r="D592" s="59"/>
      <c r="E592" s="60"/>
      <c r="F592" s="61"/>
      <c r="J592" s="112" t="s">
        <v>284</v>
      </c>
      <c r="K592" s="68"/>
      <c r="L592" s="69" t="s">
        <v>285</v>
      </c>
      <c r="M592" s="68" t="s">
        <v>13</v>
      </c>
      <c r="N592" s="381"/>
      <c r="O592" s="71">
        <f>ROUND(SUM(Q592:Q596),0)</f>
        <v>154909</v>
      </c>
      <c r="P592" s="446"/>
      <c r="Q592" s="73"/>
    </row>
    <row r="593" spans="1:22" ht="25">
      <c r="A593" s="1135"/>
      <c r="B593" s="56"/>
      <c r="C593" s="7"/>
      <c r="D593" s="59"/>
      <c r="E593" s="60"/>
      <c r="F593" s="61"/>
      <c r="J593" s="1106" t="s">
        <v>183</v>
      </c>
      <c r="K593" s="72" t="s">
        <v>286</v>
      </c>
      <c r="L593" s="451" t="s">
        <v>285</v>
      </c>
      <c r="M593" s="76" t="s">
        <v>13</v>
      </c>
      <c r="N593" s="382">
        <v>1</v>
      </c>
      <c r="O593" s="81">
        <f>VLOOKUP(K593,'[270]BASE DE DATOS'!$A$6:$E$1577,5,FALSE)</f>
        <v>128187</v>
      </c>
      <c r="P593" s="97">
        <v>1.05</v>
      </c>
      <c r="Q593" s="78">
        <f>ROUND((N593*O593*P593),0)</f>
        <v>134596</v>
      </c>
    </row>
    <row r="594" spans="1:22" s="1018" customFormat="1">
      <c r="A594" s="1135"/>
      <c r="B594" s="1019"/>
      <c r="C594" s="1020"/>
      <c r="D594" s="1014"/>
      <c r="E594" s="1015"/>
      <c r="F594" s="1021"/>
      <c r="J594" s="1108"/>
      <c r="K594" s="1056" t="s">
        <v>280</v>
      </c>
      <c r="L594" s="1057" t="s">
        <v>281</v>
      </c>
      <c r="M594" s="1027" t="s">
        <v>186</v>
      </c>
      <c r="N594" s="420">
        <v>1.7999999999999999E-2</v>
      </c>
      <c r="O594" s="1064">
        <v>11908</v>
      </c>
      <c r="P594" s="1065">
        <v>1.03</v>
      </c>
      <c r="Q594" s="1029">
        <f>ROUND((N594*O594*P594),0)</f>
        <v>221</v>
      </c>
      <c r="R594" s="1030"/>
      <c r="S594" s="1030"/>
      <c r="T594" s="1030"/>
      <c r="U594" s="1030"/>
      <c r="V594" s="1030"/>
    </row>
    <row r="595" spans="1:22">
      <c r="A595" s="1135"/>
      <c r="B595" s="56"/>
      <c r="C595" s="7"/>
      <c r="D595" s="59"/>
      <c r="E595" s="60"/>
      <c r="F595" s="61"/>
      <c r="J595" s="421" t="s">
        <v>194</v>
      </c>
      <c r="K595" s="72" t="s">
        <v>229</v>
      </c>
      <c r="L595" s="75" t="s">
        <v>230</v>
      </c>
      <c r="M595" s="76" t="s">
        <v>197</v>
      </c>
      <c r="N595" s="382">
        <v>1</v>
      </c>
      <c r="O595" s="81">
        <f>VLOOKUP(K595,'[270]BASE DE DATOS'!$A$6:$E$1577,5,FALSE)</f>
        <v>273973</v>
      </c>
      <c r="P595" s="97">
        <f>1/15</f>
        <v>6.6666666666666666E-2</v>
      </c>
      <c r="Q595" s="78">
        <f>ROUND((N595*O595*P595),0)</f>
        <v>18265</v>
      </c>
    </row>
    <row r="596" spans="1:22">
      <c r="A596" s="1135"/>
      <c r="B596" s="56"/>
      <c r="C596" s="7"/>
      <c r="D596" s="59"/>
      <c r="E596" s="60"/>
      <c r="F596" s="61"/>
      <c r="J596" s="1088" t="s">
        <v>198</v>
      </c>
      <c r="K596" s="72" t="s">
        <v>211</v>
      </c>
      <c r="L596" s="75" t="s">
        <v>212</v>
      </c>
      <c r="M596" s="76" t="s">
        <v>213</v>
      </c>
      <c r="N596" s="382">
        <v>0.1</v>
      </c>
      <c r="O596" s="81">
        <f>Q595</f>
        <v>18265</v>
      </c>
      <c r="P596" s="97">
        <v>0</v>
      </c>
      <c r="Q596" s="78">
        <f>ROUND((N596*O596),0)</f>
        <v>1827</v>
      </c>
    </row>
    <row r="597" spans="1:22">
      <c r="A597" s="1135"/>
      <c r="B597" s="56"/>
      <c r="C597" s="7"/>
      <c r="D597" s="59"/>
      <c r="E597" s="60"/>
      <c r="F597" s="61"/>
    </row>
    <row r="598" spans="1:22">
      <c r="A598" s="1078"/>
      <c r="B598" s="56" t="s">
        <v>263</v>
      </c>
      <c r="C598" s="7" t="s">
        <v>264</v>
      </c>
      <c r="D598" s="59"/>
      <c r="E598" s="60"/>
      <c r="F598" s="61"/>
    </row>
    <row r="599" spans="1:22">
      <c r="G599" s="72"/>
      <c r="H599" s="87"/>
      <c r="J599" s="112"/>
      <c r="K599" s="272">
        <v>5.3</v>
      </c>
      <c r="L599" s="86" t="s">
        <v>43</v>
      </c>
      <c r="M599" s="85" t="s">
        <v>189</v>
      </c>
      <c r="N599" s="70"/>
      <c r="O599" s="71">
        <f>+SUM(Q600:Q606)</f>
        <v>207782.7665</v>
      </c>
      <c r="P599" s="72"/>
      <c r="Q599" s="87"/>
    </row>
    <row r="600" spans="1:22" ht="15" customHeight="1">
      <c r="A600" s="85" t="s">
        <v>266</v>
      </c>
      <c r="B600" s="270">
        <v>4.5</v>
      </c>
      <c r="C600" s="69" t="s">
        <v>267</v>
      </c>
      <c r="D600" s="68"/>
      <c r="E600" s="70"/>
      <c r="F600" s="71"/>
      <c r="G600" s="76"/>
      <c r="H600" s="78"/>
      <c r="J600" s="1109" t="s">
        <v>317</v>
      </c>
      <c r="K600" s="74"/>
      <c r="L600" s="203" t="s">
        <v>43</v>
      </c>
      <c r="M600" s="76" t="s">
        <v>189</v>
      </c>
      <c r="N600" s="77">
        <v>1</v>
      </c>
      <c r="O600" s="81">
        <v>155486.93</v>
      </c>
      <c r="P600" s="76">
        <v>1</v>
      </c>
      <c r="Q600" s="78">
        <f>+N600*O600*P600</f>
        <v>155486.93</v>
      </c>
      <c r="R600">
        <v>2019</v>
      </c>
    </row>
    <row r="601" spans="1:22" ht="15" customHeight="1">
      <c r="A601" s="88" t="s">
        <v>198</v>
      </c>
      <c r="B601" s="72" t="s">
        <v>277</v>
      </c>
      <c r="C601" s="75" t="s">
        <v>932</v>
      </c>
      <c r="D601" s="76"/>
      <c r="E601" s="77"/>
      <c r="F601" s="81"/>
      <c r="G601" s="76"/>
      <c r="H601" s="78"/>
      <c r="J601" s="1110"/>
      <c r="K601" s="72" t="s">
        <v>336</v>
      </c>
      <c r="L601" s="203" t="s">
        <v>337</v>
      </c>
      <c r="M601" s="76" t="s">
        <v>189</v>
      </c>
      <c r="N601" s="77">
        <v>0.1</v>
      </c>
      <c r="O601" s="81">
        <v>37083</v>
      </c>
      <c r="P601" s="76">
        <v>1.03</v>
      </c>
      <c r="Q601" s="78">
        <f>+N601*O601*P601</f>
        <v>3819.5490000000004</v>
      </c>
    </row>
    <row r="602" spans="1:22">
      <c r="G602" s="76"/>
      <c r="H602" s="78"/>
      <c r="J602" s="1110"/>
      <c r="K602" s="72" t="s">
        <v>446</v>
      </c>
      <c r="L602" s="75" t="s">
        <v>719</v>
      </c>
      <c r="M602" s="76" t="s">
        <v>189</v>
      </c>
      <c r="N602" s="83">
        <v>0.7</v>
      </c>
      <c r="O602" s="81">
        <v>15000</v>
      </c>
      <c r="P602" s="76">
        <v>1</v>
      </c>
      <c r="Q602" s="78">
        <f>+N602*O602*P602</f>
        <v>10500</v>
      </c>
    </row>
    <row r="603" spans="1:22" ht="26">
      <c r="A603" s="67"/>
      <c r="B603" s="270">
        <v>4.5999999999999996</v>
      </c>
      <c r="C603" s="69" t="str">
        <f>+[272]Pavimentos!B26</f>
        <v>Cama en arena para cimentacion de tuberia alcantarillado.</v>
      </c>
      <c r="D603" s="68"/>
      <c r="E603" s="70"/>
      <c r="F603" s="71"/>
      <c r="G603" s="76"/>
      <c r="H603" s="78"/>
      <c r="J603" s="1110"/>
      <c r="K603" s="72" t="s">
        <v>720</v>
      </c>
      <c r="L603" s="75" t="s">
        <v>721</v>
      </c>
      <c r="M603" s="76" t="s">
        <v>314</v>
      </c>
      <c r="N603" s="83">
        <v>0.01</v>
      </c>
      <c r="O603" s="81">
        <v>8400</v>
      </c>
      <c r="P603" s="76">
        <v>0</v>
      </c>
      <c r="Q603" s="78">
        <f>+N603*O603</f>
        <v>84</v>
      </c>
    </row>
    <row r="604" spans="1:22" s="1018" customFormat="1">
      <c r="A604" s="1022" t="s">
        <v>183</v>
      </c>
      <c r="B604" s="1019" t="s">
        <v>443</v>
      </c>
      <c r="C604" s="1020" t="s">
        <v>444</v>
      </c>
      <c r="D604" s="1014"/>
      <c r="E604" s="1015"/>
      <c r="F604" s="1016"/>
      <c r="G604" s="1014"/>
      <c r="H604" s="1017"/>
      <c r="J604" s="1111"/>
      <c r="K604" s="1056" t="s">
        <v>280</v>
      </c>
      <c r="L604" s="1057" t="s">
        <v>281</v>
      </c>
      <c r="M604" s="1027" t="s">
        <v>186</v>
      </c>
      <c r="N604" s="420">
        <v>1.7999999999999999E-2</v>
      </c>
      <c r="O604" s="1064">
        <v>11908</v>
      </c>
      <c r="P604" s="1065">
        <v>1.03</v>
      </c>
      <c r="Q604" s="1029">
        <f>ROUND((N604*O604*P604),0)</f>
        <v>221</v>
      </c>
      <c r="R604" s="1030"/>
      <c r="S604" s="1030"/>
      <c r="T604" s="1030"/>
      <c r="U604" s="1030"/>
      <c r="V604" s="1030"/>
    </row>
    <row r="605" spans="1:22">
      <c r="A605" s="84" t="s">
        <v>194</v>
      </c>
      <c r="B605" s="72" t="s">
        <v>224</v>
      </c>
      <c r="C605" s="75" t="s">
        <v>225</v>
      </c>
      <c r="D605" s="76"/>
      <c r="E605" s="77"/>
      <c r="F605" s="81"/>
      <c r="G605" s="76"/>
      <c r="H605" s="78"/>
      <c r="J605" s="84" t="s">
        <v>194</v>
      </c>
      <c r="K605" s="72" t="s">
        <v>229</v>
      </c>
      <c r="L605" s="75" t="s">
        <v>230</v>
      </c>
      <c r="M605" s="76" t="s">
        <v>197</v>
      </c>
      <c r="N605" s="382">
        <v>1</v>
      </c>
      <c r="O605" s="81">
        <f>VLOOKUP(K605,'[270]BASE DE DATOS'!$A$6:$E$1577,5,FALSE)</f>
        <v>273973</v>
      </c>
      <c r="P605" s="76">
        <v>0.125</v>
      </c>
      <c r="Q605" s="78">
        <f>+N605*O605*P605</f>
        <v>34246.625</v>
      </c>
    </row>
    <row r="606" spans="1:22">
      <c r="A606" s="1143" t="s">
        <v>198</v>
      </c>
      <c r="B606" s="72" t="s">
        <v>211</v>
      </c>
      <c r="C606" s="75" t="s">
        <v>212</v>
      </c>
      <c r="D606" s="76"/>
      <c r="E606" s="77"/>
      <c r="F606" s="81"/>
      <c r="G606" s="76"/>
      <c r="H606" s="78"/>
      <c r="J606" s="88" t="s">
        <v>198</v>
      </c>
      <c r="K606" s="72" t="s">
        <v>211</v>
      </c>
      <c r="L606" s="75" t="s">
        <v>212</v>
      </c>
      <c r="M606" s="76" t="s">
        <v>213</v>
      </c>
      <c r="N606" s="77">
        <v>0.1</v>
      </c>
      <c r="O606" s="81">
        <f>+Q605</f>
        <v>34246.625</v>
      </c>
      <c r="P606" s="76">
        <v>0</v>
      </c>
      <c r="Q606" s="78">
        <f>+N606*O606</f>
        <v>3424.6625000000004</v>
      </c>
    </row>
    <row r="607" spans="1:22">
      <c r="A607" s="1144"/>
      <c r="B607" s="72" t="s">
        <v>199</v>
      </c>
      <c r="C607" s="75" t="s">
        <v>445</v>
      </c>
      <c r="D607" s="76"/>
      <c r="E607" s="77"/>
      <c r="F607" s="81"/>
    </row>
    <row r="608" spans="1:22" ht="25.5" customHeight="1">
      <c r="G608" s="56"/>
      <c r="H608" s="57"/>
      <c r="J608" s="51" t="s">
        <v>287</v>
      </c>
      <c r="K608" s="425"/>
      <c r="L608" s="100" t="s">
        <v>288</v>
      </c>
      <c r="M608" s="99" t="s">
        <v>189</v>
      </c>
      <c r="N608" s="359"/>
      <c r="O608" s="360">
        <f>ROUND(SUM(Q608:Q614),0)</f>
        <v>427551</v>
      </c>
      <c r="P608" s="56"/>
      <c r="Q608" s="101"/>
    </row>
    <row r="609" spans="1:19" ht="15" customHeight="1">
      <c r="A609" s="67" t="s">
        <v>706</v>
      </c>
      <c r="B609" s="270">
        <v>4.7</v>
      </c>
      <c r="C609" s="69" t="s">
        <v>647</v>
      </c>
      <c r="D609" s="68"/>
      <c r="E609" s="381"/>
      <c r="F609" s="71"/>
      <c r="G609" s="59"/>
      <c r="H609" s="62"/>
      <c r="J609" s="1103" t="s">
        <v>183</v>
      </c>
      <c r="K609" s="227" t="s">
        <v>289</v>
      </c>
      <c r="L609" s="7" t="s">
        <v>290</v>
      </c>
      <c r="M609" s="59" t="s">
        <v>13</v>
      </c>
      <c r="N609" s="361">
        <v>4</v>
      </c>
      <c r="O609" s="445">
        <f>VLOOKUP(K609,'[270]BASE DE DATOS'!$A$6:$E$876,5,FALSE)</f>
        <v>8067</v>
      </c>
      <c r="P609" s="59">
        <f>1/2</f>
        <v>0.5</v>
      </c>
      <c r="Q609" s="62">
        <f>ROUND((N609*O609*P609),0)</f>
        <v>16134</v>
      </c>
    </row>
    <row r="610" spans="1:19" ht="15" customHeight="1">
      <c r="A610" s="1126" t="s">
        <v>246</v>
      </c>
      <c r="B610" s="72" t="s">
        <v>209</v>
      </c>
      <c r="C610" s="75" t="s">
        <v>210</v>
      </c>
      <c r="D610" s="76"/>
      <c r="E610" s="382"/>
      <c r="F610" s="383"/>
      <c r="G610" s="59"/>
      <c r="H610" s="62"/>
      <c r="J610" s="1112"/>
      <c r="K610" s="227" t="s">
        <v>192</v>
      </c>
      <c r="L610" s="7" t="s">
        <v>193</v>
      </c>
      <c r="M610" s="59" t="s">
        <v>13</v>
      </c>
      <c r="N610" s="361">
        <v>2</v>
      </c>
      <c r="O610" s="445">
        <f>VLOOKUP(K610,'[270]BASE DE DATOS'!$A$6:$E$876,5,FALSE)</f>
        <v>6188</v>
      </c>
      <c r="P610" s="59">
        <f>1/2</f>
        <v>0.5</v>
      </c>
      <c r="Q610" s="62">
        <f>ROUND((N610*O610*P610),0)</f>
        <v>6188</v>
      </c>
    </row>
    <row r="611" spans="1:19" ht="15" customHeight="1">
      <c r="A611" s="1127"/>
      <c r="B611" s="72" t="s">
        <v>231</v>
      </c>
      <c r="C611" s="75" t="s">
        <v>232</v>
      </c>
      <c r="D611" s="76"/>
      <c r="E611" s="382"/>
      <c r="F611" s="383"/>
      <c r="G611" s="59"/>
      <c r="H611" s="62"/>
      <c r="J611" s="1114"/>
      <c r="K611" s="227" t="s">
        <v>220</v>
      </c>
      <c r="L611" s="7" t="s">
        <v>221</v>
      </c>
      <c r="M611" s="59" t="s">
        <v>186</v>
      </c>
      <c r="N611" s="361">
        <v>0.1767100977198697</v>
      </c>
      <c r="O611" s="445">
        <v>3684</v>
      </c>
      <c r="P611" s="59">
        <v>0</v>
      </c>
      <c r="Q611" s="62">
        <f>ROUND((N611*O611),0)</f>
        <v>651</v>
      </c>
      <c r="R611" s="1179"/>
      <c r="S611" s="62"/>
    </row>
    <row r="612" spans="1:19" ht="15" customHeight="1">
      <c r="A612" s="1088" t="s">
        <v>198</v>
      </c>
      <c r="B612" s="72" t="s">
        <v>211</v>
      </c>
      <c r="C612" s="75" t="s">
        <v>212</v>
      </c>
      <c r="D612" s="76"/>
      <c r="E612" s="382"/>
      <c r="F612" s="383"/>
      <c r="G612" s="59"/>
      <c r="H612" s="62"/>
      <c r="J612" s="115" t="s">
        <v>206</v>
      </c>
      <c r="K612" s="227" t="s">
        <v>291</v>
      </c>
      <c r="L612" s="7" t="s">
        <v>292</v>
      </c>
      <c r="M612" s="59" t="s">
        <v>712</v>
      </c>
      <c r="N612" s="361">
        <v>0.62</v>
      </c>
      <c r="O612" s="445">
        <f>VLOOKUP(K612,'[270]BASE DE DATOS'!$A$6:$E$876,5,FALSE)</f>
        <v>394066</v>
      </c>
      <c r="P612" s="59">
        <v>1.05</v>
      </c>
      <c r="Q612" s="62">
        <f>ROUND((N612*O612*P612),0)</f>
        <v>256537</v>
      </c>
    </row>
    <row r="613" spans="1:19" ht="15" customHeight="1">
      <c r="G613" s="59"/>
      <c r="H613" s="62"/>
      <c r="J613" s="369" t="s">
        <v>911</v>
      </c>
      <c r="K613" s="227" t="s">
        <v>282</v>
      </c>
      <c r="L613" s="7" t="s">
        <v>283</v>
      </c>
      <c r="M613" s="59" t="s">
        <v>197</v>
      </c>
      <c r="N613" s="361">
        <v>1</v>
      </c>
      <c r="O613" s="445">
        <f>VLOOKUP(K613,'[270]BASE DE DATOS'!$A$6:$E$876,5,FALSE)</f>
        <v>201875</v>
      </c>
      <c r="P613" s="59">
        <f>1/1.5</f>
        <v>0.66666666666666663</v>
      </c>
      <c r="Q613" s="62">
        <f>ROUND((N613*O613*P613),0)</f>
        <v>134583</v>
      </c>
    </row>
    <row r="614" spans="1:19" ht="15" customHeight="1">
      <c r="A614" s="67" t="s">
        <v>708</v>
      </c>
      <c r="B614" s="270">
        <v>4.8</v>
      </c>
      <c r="C614" s="69" t="s">
        <v>648</v>
      </c>
      <c r="D614" s="68"/>
      <c r="E614" s="386"/>
      <c r="F614" s="71"/>
      <c r="G614" s="59"/>
      <c r="H614" s="62"/>
      <c r="J614" s="1084" t="s">
        <v>198</v>
      </c>
      <c r="K614" s="227" t="s">
        <v>211</v>
      </c>
      <c r="L614" s="7" t="s">
        <v>212</v>
      </c>
      <c r="M614" s="59" t="s">
        <v>213</v>
      </c>
      <c r="N614" s="361">
        <v>0.1</v>
      </c>
      <c r="O614" s="445">
        <f>+Q613</f>
        <v>134583</v>
      </c>
      <c r="P614" s="59">
        <v>0</v>
      </c>
      <c r="Q614" s="62">
        <f>ROUND((N614*O614),0)</f>
        <v>13458</v>
      </c>
    </row>
    <row r="615" spans="1:19" ht="15" thickBot="1">
      <c r="A615" s="1075" t="s">
        <v>183</v>
      </c>
      <c r="B615" s="72" t="s">
        <v>710</v>
      </c>
      <c r="C615" s="75" t="s">
        <v>711</v>
      </c>
      <c r="D615" s="76"/>
      <c r="E615" s="382"/>
      <c r="F615" s="383"/>
    </row>
    <row r="616" spans="1:19">
      <c r="A616" s="1076"/>
      <c r="B616" s="72"/>
      <c r="C616" s="75"/>
      <c r="D616" s="76"/>
      <c r="E616" s="382"/>
      <c r="F616" s="383"/>
      <c r="K616" s="539" t="s">
        <v>980</v>
      </c>
      <c r="L616" s="540"/>
      <c r="M616" s="541"/>
      <c r="N616" s="542"/>
      <c r="O616" s="543"/>
      <c r="P616" s="593" t="s">
        <v>981</v>
      </c>
    </row>
    <row r="617" spans="1:19" ht="29">
      <c r="A617" s="1076"/>
      <c r="B617" s="72"/>
      <c r="C617" s="75"/>
      <c r="D617" s="76"/>
      <c r="E617" s="382"/>
      <c r="F617" s="383"/>
      <c r="K617" s="281"/>
      <c r="L617" s="544" t="s">
        <v>288</v>
      </c>
      <c r="N617" s="545"/>
      <c r="O617" s="546"/>
      <c r="P617" s="594" t="s">
        <v>189</v>
      </c>
    </row>
    <row r="618" spans="1:19">
      <c r="A618" s="1076"/>
      <c r="B618" s="72"/>
      <c r="C618" s="75"/>
      <c r="D618" s="76"/>
      <c r="E618" s="382"/>
      <c r="F618" s="383"/>
      <c r="K618" s="281"/>
      <c r="L618" s="351"/>
      <c r="N618" s="545"/>
      <c r="O618" s="546"/>
      <c r="P618" s="594"/>
    </row>
    <row r="619" spans="1:19" ht="15" thickBot="1">
      <c r="A619" s="1076"/>
      <c r="B619" s="72"/>
      <c r="C619" s="75"/>
      <c r="D619" s="76"/>
      <c r="E619" s="382"/>
      <c r="F619" s="383"/>
      <c r="K619" s="547" t="s">
        <v>982</v>
      </c>
      <c r="L619" s="548" t="s">
        <v>1012</v>
      </c>
      <c r="M619" s="549"/>
      <c r="N619" s="550"/>
      <c r="O619" s="551"/>
      <c r="P619" s="596"/>
    </row>
    <row r="620" spans="1:19" ht="15" thickBot="1">
      <c r="A620" s="1076"/>
      <c r="B620" s="72"/>
      <c r="C620" s="75"/>
      <c r="D620" s="76"/>
      <c r="E620" s="382"/>
      <c r="F620" s="383"/>
      <c r="L620" s="351"/>
      <c r="N620" s="545"/>
      <c r="O620" s="546"/>
      <c r="P620" s="546"/>
    </row>
    <row r="621" spans="1:19" ht="15" thickBot="1">
      <c r="A621" s="1076"/>
      <c r="B621" s="72"/>
      <c r="C621" s="75"/>
      <c r="D621" s="76"/>
      <c r="E621" s="382"/>
      <c r="F621" s="383"/>
      <c r="K621" s="552" t="s">
        <v>982</v>
      </c>
      <c r="L621" s="553" t="s">
        <v>980</v>
      </c>
      <c r="M621" s="554" t="s">
        <v>981</v>
      </c>
      <c r="N621" s="555" t="s">
        <v>983</v>
      </c>
      <c r="O621" s="556" t="s">
        <v>984</v>
      </c>
      <c r="P621" s="597" t="s">
        <v>985</v>
      </c>
    </row>
    <row r="622" spans="1:19" ht="15" thickBot="1">
      <c r="A622" s="1076"/>
      <c r="B622" s="72"/>
      <c r="C622" s="75"/>
      <c r="D622" s="76"/>
      <c r="E622" s="382"/>
      <c r="F622" s="383"/>
      <c r="L622" s="351"/>
      <c r="N622" s="545"/>
      <c r="O622" s="546"/>
      <c r="P622" s="546"/>
    </row>
    <row r="623" spans="1:19" ht="15" thickBot="1">
      <c r="A623" s="1076"/>
      <c r="B623" s="72"/>
      <c r="C623" s="75"/>
      <c r="D623" s="76"/>
      <c r="E623" s="382"/>
      <c r="F623" s="383"/>
      <c r="K623" s="557" t="s">
        <v>986</v>
      </c>
      <c r="L623" s="558"/>
      <c r="M623" s="559"/>
      <c r="N623" s="560"/>
      <c r="O623" s="561"/>
      <c r="P623" s="598"/>
    </row>
    <row r="624" spans="1:19">
      <c r="A624" s="1076"/>
      <c r="B624" s="72"/>
      <c r="C624" s="75"/>
      <c r="D624" s="76"/>
      <c r="E624" s="382"/>
      <c r="F624" s="383"/>
      <c r="K624" s="562"/>
      <c r="L624" s="563"/>
      <c r="M624" s="564"/>
      <c r="N624" s="565"/>
      <c r="O624" s="566"/>
      <c r="P624" s="599"/>
    </row>
    <row r="625" spans="1:16" ht="15" thickBot="1">
      <c r="A625" s="1076"/>
      <c r="B625" s="72"/>
      <c r="C625" s="75"/>
      <c r="D625" s="76"/>
      <c r="E625" s="382"/>
      <c r="F625" s="383"/>
      <c r="K625" s="572" t="s">
        <v>282</v>
      </c>
      <c r="L625" s="573" t="s">
        <v>283</v>
      </c>
      <c r="M625" s="574" t="s">
        <v>197</v>
      </c>
      <c r="N625" s="575">
        <v>0.66666666666666696</v>
      </c>
      <c r="O625" s="576">
        <v>201875</v>
      </c>
      <c r="P625" s="600">
        <f>N625*O625</f>
        <v>134583.3333333334</v>
      </c>
    </row>
    <row r="626" spans="1:16" ht="15" thickBot="1">
      <c r="A626" s="1076"/>
      <c r="B626" s="72"/>
      <c r="C626" s="75"/>
      <c r="D626" s="76"/>
      <c r="E626" s="382"/>
      <c r="F626" s="383"/>
      <c r="L626" s="351"/>
      <c r="N626" s="545"/>
      <c r="O626" s="577" t="s">
        <v>987</v>
      </c>
      <c r="P626" s="601">
        <f>P624+P625</f>
        <v>134583.3333333334</v>
      </c>
    </row>
    <row r="627" spans="1:16" ht="15" thickBot="1">
      <c r="A627" s="1076"/>
      <c r="B627" s="72"/>
      <c r="C627" s="75"/>
      <c r="D627" s="76"/>
      <c r="E627" s="382"/>
      <c r="F627" s="383"/>
      <c r="L627" s="351"/>
      <c r="N627" s="545"/>
      <c r="O627" s="546"/>
      <c r="P627" s="546"/>
    </row>
    <row r="628" spans="1:16" ht="15" thickBot="1">
      <c r="A628" s="1076"/>
      <c r="B628" s="72"/>
      <c r="C628" s="75"/>
      <c r="D628" s="76"/>
      <c r="E628" s="382"/>
      <c r="F628" s="383"/>
      <c r="K628" s="557" t="s">
        <v>988</v>
      </c>
      <c r="L628" s="558"/>
      <c r="M628" s="559"/>
      <c r="N628" s="560"/>
      <c r="O628" s="561"/>
      <c r="P628" s="598"/>
    </row>
    <row r="629" spans="1:16">
      <c r="A629" s="1076"/>
      <c r="B629" s="72"/>
      <c r="C629" s="75"/>
      <c r="D629" s="76"/>
      <c r="E629" s="382"/>
      <c r="F629" s="383"/>
      <c r="K629" s="562"/>
      <c r="L629" s="563"/>
      <c r="M629" s="564"/>
      <c r="N629" s="565"/>
      <c r="O629" s="566"/>
      <c r="P629" s="599"/>
    </row>
    <row r="630" spans="1:16" ht="15" thickBot="1">
      <c r="A630" s="1076"/>
      <c r="B630" s="72"/>
      <c r="C630" s="75"/>
      <c r="D630" s="76"/>
      <c r="E630" s="382"/>
      <c r="F630" s="383"/>
      <c r="K630" s="572" t="s">
        <v>1001</v>
      </c>
      <c r="L630" s="573" t="s">
        <v>212</v>
      </c>
      <c r="M630" s="574" t="s">
        <v>213</v>
      </c>
      <c r="N630" s="575">
        <v>13458.333333333299</v>
      </c>
      <c r="O630" s="576">
        <v>1</v>
      </c>
      <c r="P630" s="600">
        <f>N630*O630</f>
        <v>13458.333333333299</v>
      </c>
    </row>
    <row r="631" spans="1:16" ht="15" thickBot="1">
      <c r="A631" s="1076"/>
      <c r="B631" s="72"/>
      <c r="C631" s="75"/>
      <c r="D631" s="76"/>
      <c r="E631" s="382"/>
      <c r="F631" s="383"/>
      <c r="L631" s="351"/>
      <c r="N631" s="545"/>
      <c r="O631" s="577" t="s">
        <v>989</v>
      </c>
      <c r="P631" s="601">
        <f>P629+P630</f>
        <v>13458.333333333299</v>
      </c>
    </row>
    <row r="632" spans="1:16" ht="15" thickBot="1">
      <c r="A632" s="1076"/>
      <c r="B632" s="72"/>
      <c r="C632" s="75"/>
      <c r="D632" s="76"/>
      <c r="E632" s="382"/>
      <c r="F632" s="383"/>
      <c r="L632" s="351"/>
      <c r="N632" s="545"/>
      <c r="O632" s="546"/>
      <c r="P632" s="546"/>
    </row>
    <row r="633" spans="1:16" ht="15" thickBot="1">
      <c r="A633" s="1076"/>
      <c r="B633" s="72"/>
      <c r="C633" s="75"/>
      <c r="D633" s="76"/>
      <c r="E633" s="382"/>
      <c r="F633" s="383"/>
      <c r="K633" s="557" t="s">
        <v>990</v>
      </c>
      <c r="L633" s="558"/>
      <c r="M633" s="559"/>
      <c r="N633" s="560"/>
      <c r="O633" s="561"/>
      <c r="P633" s="598"/>
    </row>
    <row r="634" spans="1:16">
      <c r="A634" s="1076"/>
      <c r="B634" s="72"/>
      <c r="C634" s="75"/>
      <c r="D634" s="76"/>
      <c r="E634" s="382"/>
      <c r="F634" s="383"/>
      <c r="K634" s="562"/>
      <c r="L634" s="563"/>
      <c r="M634" s="564"/>
      <c r="N634" s="565"/>
      <c r="O634" s="566"/>
      <c r="P634" s="599"/>
    </row>
    <row r="635" spans="1:16">
      <c r="A635" s="1076"/>
      <c r="B635" s="72"/>
      <c r="C635" s="75"/>
      <c r="D635" s="76"/>
      <c r="E635" s="382"/>
      <c r="F635" s="383"/>
      <c r="K635" s="567" t="s">
        <v>192</v>
      </c>
      <c r="L635" s="568" t="s">
        <v>193</v>
      </c>
      <c r="M635" s="569" t="s">
        <v>13</v>
      </c>
      <c r="N635" s="570">
        <v>1</v>
      </c>
      <c r="O635" s="571">
        <v>7000</v>
      </c>
      <c r="P635" s="602">
        <f>N635*O635</f>
        <v>7000</v>
      </c>
    </row>
    <row r="636" spans="1:16">
      <c r="A636" s="1076"/>
      <c r="B636" s="72"/>
      <c r="C636" s="75"/>
      <c r="D636" s="76"/>
      <c r="E636" s="382"/>
      <c r="F636" s="383"/>
      <c r="K636" s="567" t="s">
        <v>220</v>
      </c>
      <c r="L636" s="568" t="s">
        <v>221</v>
      </c>
      <c r="M636" s="569" t="s">
        <v>186</v>
      </c>
      <c r="N636" s="570">
        <v>0.2</v>
      </c>
      <c r="O636" s="571">
        <v>3684</v>
      </c>
      <c r="P636" s="602">
        <f>N636*O636</f>
        <v>736.80000000000007</v>
      </c>
    </row>
    <row r="637" spans="1:16" ht="15" thickBot="1">
      <c r="A637" s="1076"/>
      <c r="B637" s="72"/>
      <c r="C637" s="75"/>
      <c r="D637" s="76"/>
      <c r="E637" s="382"/>
      <c r="F637" s="383"/>
      <c r="K637" s="572" t="s">
        <v>289</v>
      </c>
      <c r="L637" s="573" t="s">
        <v>290</v>
      </c>
      <c r="M637" s="574" t="s">
        <v>13</v>
      </c>
      <c r="N637" s="575">
        <v>2</v>
      </c>
      <c r="O637" s="576">
        <v>9125</v>
      </c>
      <c r="P637" s="600">
        <f>N637*O637</f>
        <v>18250</v>
      </c>
    </row>
    <row r="638" spans="1:16" ht="15" thickBot="1">
      <c r="A638" s="1076"/>
      <c r="B638" s="72"/>
      <c r="C638" s="75"/>
      <c r="D638" s="76"/>
      <c r="E638" s="382"/>
      <c r="F638" s="383"/>
      <c r="L638" s="351"/>
      <c r="N638" s="545"/>
      <c r="O638" s="577" t="s">
        <v>991</v>
      </c>
      <c r="P638" s="601">
        <f>P634+P635+P636+P637</f>
        <v>25986.799999999999</v>
      </c>
    </row>
    <row r="639" spans="1:16" ht="15" thickBot="1">
      <c r="A639" s="1076"/>
      <c r="B639" s="72"/>
      <c r="C639" s="75"/>
      <c r="D639" s="76"/>
      <c r="E639" s="382"/>
      <c r="F639" s="383"/>
      <c r="L639" s="351"/>
      <c r="N639" s="545"/>
      <c r="O639" s="546"/>
      <c r="P639" s="546"/>
    </row>
    <row r="640" spans="1:16" ht="15" thickBot="1">
      <c r="A640" s="1076"/>
      <c r="B640" s="72"/>
      <c r="C640" s="75"/>
      <c r="D640" s="76"/>
      <c r="E640" s="382"/>
      <c r="F640" s="383"/>
      <c r="K640" s="557" t="s">
        <v>992</v>
      </c>
      <c r="L640" s="558"/>
      <c r="M640" s="559"/>
      <c r="N640" s="560"/>
      <c r="O640" s="561"/>
      <c r="P640" s="598"/>
    </row>
    <row r="641" spans="1:16" ht="15" thickBot="1">
      <c r="A641" s="1076"/>
      <c r="B641" s="72"/>
      <c r="C641" s="75"/>
      <c r="D641" s="76"/>
      <c r="E641" s="382"/>
      <c r="F641" s="383"/>
      <c r="K641" s="578"/>
      <c r="L641" s="579"/>
      <c r="M641" s="554"/>
      <c r="N641" s="555"/>
      <c r="O641" s="556"/>
      <c r="P641" s="597"/>
    </row>
    <row r="642" spans="1:16" ht="15" thickBot="1">
      <c r="A642" s="1076"/>
      <c r="B642" s="72"/>
      <c r="C642" s="75"/>
      <c r="D642" s="76"/>
      <c r="E642" s="382"/>
      <c r="F642" s="383"/>
      <c r="L642" s="351"/>
      <c r="N642" s="545"/>
      <c r="O642" s="577" t="s">
        <v>993</v>
      </c>
      <c r="P642" s="601">
        <f>P641</f>
        <v>0</v>
      </c>
    </row>
    <row r="643" spans="1:16" ht="15" thickBot="1">
      <c r="A643" s="1076"/>
      <c r="B643" s="72"/>
      <c r="C643" s="75"/>
      <c r="D643" s="76"/>
      <c r="E643" s="382"/>
      <c r="F643" s="383"/>
      <c r="L643" s="351"/>
      <c r="N643" s="545"/>
      <c r="O643" s="546"/>
      <c r="P643" s="546"/>
    </row>
    <row r="644" spans="1:16" ht="15" thickBot="1">
      <c r="A644" s="1076"/>
      <c r="B644" s="72"/>
      <c r="C644" s="75"/>
      <c r="D644" s="76"/>
      <c r="E644" s="382"/>
      <c r="F644" s="383"/>
      <c r="K644" s="557" t="s">
        <v>994</v>
      </c>
      <c r="L644" s="558"/>
      <c r="M644" s="559"/>
      <c r="N644" s="560"/>
      <c r="O644" s="561"/>
      <c r="P644" s="598"/>
    </row>
    <row r="645" spans="1:16">
      <c r="A645" s="1076"/>
      <c r="B645" s="72"/>
      <c r="C645" s="75"/>
      <c r="D645" s="76"/>
      <c r="E645" s="382"/>
      <c r="F645" s="383"/>
      <c r="K645" s="562"/>
      <c r="L645" s="563"/>
      <c r="M645" s="564"/>
      <c r="N645" s="565"/>
      <c r="O645" s="566"/>
      <c r="P645" s="599"/>
    </row>
    <row r="646" spans="1:16" ht="15" thickBot="1">
      <c r="A646" s="1076"/>
      <c r="B646" s="72"/>
      <c r="C646" s="75"/>
      <c r="D646" s="76"/>
      <c r="E646" s="382"/>
      <c r="F646" s="383"/>
      <c r="K646" s="572" t="s">
        <v>1013</v>
      </c>
      <c r="L646" s="573" t="s">
        <v>933</v>
      </c>
      <c r="M646" s="574" t="s">
        <v>26</v>
      </c>
      <c r="N646" s="575">
        <v>0.65100000000000002</v>
      </c>
      <c r="O646" s="576">
        <v>433741.42119999998</v>
      </c>
      <c r="P646" s="600">
        <f>N646*O646</f>
        <v>282365.6652012</v>
      </c>
    </row>
    <row r="647" spans="1:16" ht="15" thickBot="1">
      <c r="A647" s="1076"/>
      <c r="B647" s="72"/>
      <c r="C647" s="75"/>
      <c r="D647" s="76"/>
      <c r="E647" s="382"/>
      <c r="F647" s="383"/>
      <c r="L647" s="351"/>
      <c r="N647" s="545"/>
      <c r="O647" s="577" t="s">
        <v>995</v>
      </c>
      <c r="P647" s="601">
        <f>P645+P646</f>
        <v>282365.6652012</v>
      </c>
    </row>
    <row r="648" spans="1:16" ht="15" thickBot="1">
      <c r="A648" s="1076"/>
      <c r="B648" s="72"/>
      <c r="C648" s="75"/>
      <c r="D648" s="76"/>
      <c r="E648" s="382"/>
      <c r="F648" s="383"/>
      <c r="L648" s="351"/>
      <c r="N648" s="545"/>
      <c r="O648" s="546"/>
      <c r="P648" s="546"/>
    </row>
    <row r="649" spans="1:16">
      <c r="A649" s="1076"/>
      <c r="B649" s="72"/>
      <c r="C649" s="75"/>
      <c r="D649" s="76"/>
      <c r="E649" s="382"/>
      <c r="F649" s="383"/>
      <c r="K649" s="580"/>
      <c r="L649" s="563"/>
      <c r="M649" s="564"/>
      <c r="N649" s="565"/>
      <c r="O649" s="566"/>
      <c r="P649" s="599"/>
    </row>
    <row r="650" spans="1:16" ht="15" thickBot="1">
      <c r="A650" s="1076"/>
      <c r="B650" s="72"/>
      <c r="C650" s="75"/>
      <c r="D650" s="76"/>
      <c r="E650" s="382"/>
      <c r="F650" s="383"/>
      <c r="K650" s="581" t="s">
        <v>996</v>
      </c>
      <c r="L650" s="582" t="s">
        <v>997</v>
      </c>
      <c r="M650" s="583" t="s">
        <v>998</v>
      </c>
      <c r="N650" s="584" t="s">
        <v>998</v>
      </c>
      <c r="O650" s="585" t="s">
        <v>998</v>
      </c>
      <c r="P650" s="603">
        <f>ROUND(SUM(P618:P647)/2, 0)</f>
        <v>456394</v>
      </c>
    </row>
    <row r="651" spans="1:16">
      <c r="A651" s="1076"/>
      <c r="B651" s="72"/>
      <c r="C651" s="75"/>
      <c r="D651" s="76"/>
      <c r="E651" s="382"/>
      <c r="F651" s="383"/>
    </row>
    <row r="652" spans="1:16" ht="15" thickBot="1">
      <c r="A652" s="1076"/>
      <c r="B652" s="72"/>
      <c r="C652" s="75"/>
      <c r="D652" s="76"/>
      <c r="E652" s="382"/>
      <c r="F652" s="383"/>
    </row>
    <row r="653" spans="1:16">
      <c r="A653" s="1076"/>
      <c r="B653" s="72"/>
      <c r="C653" s="75"/>
      <c r="D653" s="76"/>
      <c r="E653" s="382"/>
      <c r="F653" s="383"/>
      <c r="K653" s="479" t="s">
        <v>980</v>
      </c>
      <c r="L653" s="480"/>
      <c r="M653" s="481"/>
      <c r="N653" s="482"/>
      <c r="O653" s="483"/>
      <c r="P653" s="484" t="s">
        <v>981</v>
      </c>
    </row>
    <row r="654" spans="1:16" ht="29">
      <c r="A654" s="1076"/>
      <c r="B654" s="72"/>
      <c r="C654" s="75"/>
      <c r="D654" s="76"/>
      <c r="E654" s="382"/>
      <c r="F654" s="383"/>
      <c r="K654" s="485"/>
      <c r="L654" s="486" t="s">
        <v>1014</v>
      </c>
      <c r="M654" s="487"/>
      <c r="N654" s="488"/>
      <c r="O654" s="489"/>
      <c r="P654" s="490" t="s">
        <v>13</v>
      </c>
    </row>
    <row r="655" spans="1:16">
      <c r="A655" s="1076"/>
      <c r="B655" s="72"/>
      <c r="C655" s="75"/>
      <c r="D655" s="76"/>
      <c r="E655" s="382"/>
      <c r="F655" s="383"/>
      <c r="K655" s="485"/>
      <c r="L655" s="491"/>
      <c r="M655" s="487"/>
      <c r="N655" s="488"/>
      <c r="O655" s="489"/>
      <c r="P655" s="490"/>
    </row>
    <row r="656" spans="1:16" ht="15" thickBot="1">
      <c r="A656" s="1076"/>
      <c r="B656" s="72"/>
      <c r="C656" s="75"/>
      <c r="D656" s="76"/>
      <c r="E656" s="382"/>
      <c r="F656" s="383"/>
      <c r="K656" s="492" t="s">
        <v>982</v>
      </c>
      <c r="L656" s="493" t="s">
        <v>1015</v>
      </c>
      <c r="M656" s="494"/>
      <c r="N656" s="495"/>
      <c r="O656" s="496"/>
      <c r="P656" s="497"/>
    </row>
    <row r="657" spans="1:16" ht="15" thickBot="1">
      <c r="A657" s="1076"/>
      <c r="B657" s="72"/>
      <c r="C657" s="75"/>
      <c r="D657" s="76"/>
      <c r="E657" s="382"/>
      <c r="F657" s="383"/>
      <c r="K657" s="487"/>
      <c r="L657" s="491"/>
      <c r="M657" s="487"/>
      <c r="N657" s="488"/>
      <c r="O657" s="489"/>
      <c r="P657" s="489"/>
    </row>
    <row r="658" spans="1:16" ht="15" thickBot="1">
      <c r="A658" s="1076"/>
      <c r="B658" s="72"/>
      <c r="C658" s="75"/>
      <c r="D658" s="76"/>
      <c r="E658" s="382"/>
      <c r="F658" s="383"/>
      <c r="K658" s="498" t="s">
        <v>982</v>
      </c>
      <c r="L658" s="499" t="s">
        <v>980</v>
      </c>
      <c r="M658" s="500" t="s">
        <v>981</v>
      </c>
      <c r="N658" s="501" t="s">
        <v>983</v>
      </c>
      <c r="O658" s="502" t="s">
        <v>984</v>
      </c>
      <c r="P658" s="503" t="s">
        <v>985</v>
      </c>
    </row>
    <row r="659" spans="1:16" ht="15" thickBot="1">
      <c r="A659" s="1076"/>
      <c r="B659" s="72"/>
      <c r="C659" s="75"/>
      <c r="D659" s="76"/>
      <c r="E659" s="382"/>
      <c r="F659" s="383"/>
      <c r="K659" s="487"/>
      <c r="L659" s="491"/>
      <c r="M659" s="487"/>
      <c r="N659" s="488"/>
      <c r="O659" s="489"/>
      <c r="P659" s="489"/>
    </row>
    <row r="660" spans="1:16" ht="15" thickBot="1">
      <c r="A660" s="1076"/>
      <c r="B660" s="72"/>
      <c r="C660" s="75"/>
      <c r="D660" s="76"/>
      <c r="E660" s="382"/>
      <c r="F660" s="383"/>
      <c r="K660" s="504" t="s">
        <v>986</v>
      </c>
      <c r="L660" s="505"/>
      <c r="M660" s="506"/>
      <c r="N660" s="507"/>
      <c r="O660" s="508"/>
      <c r="P660" s="509"/>
    </row>
    <row r="661" spans="1:16">
      <c r="A661" s="1076"/>
      <c r="B661" s="72"/>
      <c r="C661" s="75"/>
      <c r="D661" s="76"/>
      <c r="E661" s="382"/>
      <c r="F661" s="383"/>
      <c r="K661" s="510"/>
      <c r="L661" s="511"/>
      <c r="M661" s="512"/>
      <c r="N661" s="513"/>
      <c r="O661" s="514"/>
      <c r="P661" s="515"/>
    </row>
    <row r="662" spans="1:16" ht="15" thickBot="1">
      <c r="A662" s="1076"/>
      <c r="B662" s="72"/>
      <c r="C662" s="75"/>
      <c r="D662" s="76"/>
      <c r="E662" s="382"/>
      <c r="F662" s="383"/>
      <c r="K662" s="516" t="s">
        <v>209</v>
      </c>
      <c r="L662" s="517" t="s">
        <v>210</v>
      </c>
      <c r="M662" s="518" t="s">
        <v>197</v>
      </c>
      <c r="N662" s="519">
        <v>0.5</v>
      </c>
      <c r="O662" s="520">
        <v>418169</v>
      </c>
      <c r="P662" s="521">
        <f>N662*O662</f>
        <v>209084.5</v>
      </c>
    </row>
    <row r="663" spans="1:16" ht="15" thickBot="1">
      <c r="A663" s="1076"/>
      <c r="B663" s="72"/>
      <c r="C663" s="75"/>
      <c r="D663" s="76"/>
      <c r="E663" s="382"/>
      <c r="F663" s="383"/>
      <c r="K663" s="487"/>
      <c r="L663" s="491"/>
      <c r="M663" s="487"/>
      <c r="N663" s="488"/>
      <c r="O663" s="522" t="s">
        <v>987</v>
      </c>
      <c r="P663" s="523">
        <f>P661+P662</f>
        <v>209084.5</v>
      </c>
    </row>
    <row r="664" spans="1:16" ht="15" thickBot="1">
      <c r="A664" s="1076"/>
      <c r="B664" s="72"/>
      <c r="C664" s="75"/>
      <c r="D664" s="76"/>
      <c r="E664" s="382"/>
      <c r="F664" s="383"/>
      <c r="K664" s="487"/>
      <c r="L664" s="491"/>
      <c r="M664" s="487"/>
      <c r="N664" s="488"/>
      <c r="O664" s="489"/>
      <c r="P664" s="489"/>
    </row>
    <row r="665" spans="1:16" ht="15" thickBot="1">
      <c r="A665" s="1076"/>
      <c r="B665" s="72"/>
      <c r="C665" s="75"/>
      <c r="D665" s="76"/>
      <c r="E665" s="382"/>
      <c r="F665" s="383"/>
      <c r="K665" s="504" t="s">
        <v>988</v>
      </c>
      <c r="L665" s="505"/>
      <c r="M665" s="506"/>
      <c r="N665" s="507"/>
      <c r="O665" s="508"/>
      <c r="P665" s="509"/>
    </row>
    <row r="666" spans="1:16">
      <c r="A666" s="1076"/>
      <c r="B666" s="72"/>
      <c r="C666" s="75"/>
      <c r="D666" s="76"/>
      <c r="E666" s="382"/>
      <c r="F666" s="383"/>
      <c r="K666" s="510"/>
      <c r="L666" s="511"/>
      <c r="M666" s="512"/>
      <c r="N666" s="513"/>
      <c r="O666" s="514"/>
      <c r="P666" s="515"/>
    </row>
    <row r="667" spans="1:16">
      <c r="A667" s="1076"/>
      <c r="B667" s="72"/>
      <c r="C667" s="75"/>
      <c r="D667" s="76"/>
      <c r="E667" s="382"/>
      <c r="F667" s="383"/>
      <c r="K667" s="524" t="s">
        <v>1001</v>
      </c>
      <c r="L667" s="525" t="s">
        <v>212</v>
      </c>
      <c r="M667" s="526" t="s">
        <v>213</v>
      </c>
      <c r="N667" s="527">
        <v>20908.45</v>
      </c>
      <c r="O667" s="528">
        <v>1</v>
      </c>
      <c r="P667" s="529">
        <f>N667*O667</f>
        <v>20908.45</v>
      </c>
    </row>
    <row r="668" spans="1:16" ht="15" thickBot="1">
      <c r="A668" s="1076"/>
      <c r="B668" s="72"/>
      <c r="C668" s="75"/>
      <c r="D668" s="76"/>
      <c r="E668" s="382"/>
      <c r="F668" s="383"/>
      <c r="K668" s="516" t="s">
        <v>294</v>
      </c>
      <c r="L668" s="517" t="s">
        <v>295</v>
      </c>
      <c r="M668" s="518" t="s">
        <v>197</v>
      </c>
      <c r="N668" s="519">
        <v>0.05</v>
      </c>
      <c r="O668" s="520">
        <v>40384</v>
      </c>
      <c r="P668" s="521">
        <f>N668*O668</f>
        <v>2019.2</v>
      </c>
    </row>
    <row r="669" spans="1:16" ht="15" thickBot="1">
      <c r="A669" s="1076"/>
      <c r="B669" s="72"/>
      <c r="C669" s="75"/>
      <c r="D669" s="76"/>
      <c r="E669" s="382"/>
      <c r="F669" s="383"/>
      <c r="K669" s="487"/>
      <c r="L669" s="491"/>
      <c r="M669" s="487"/>
      <c r="N669" s="488"/>
      <c r="O669" s="522" t="s">
        <v>989</v>
      </c>
      <c r="P669" s="523">
        <f>P666+P667+P668</f>
        <v>22927.65</v>
      </c>
    </row>
    <row r="670" spans="1:16" ht="15" thickBot="1">
      <c r="A670" s="1076"/>
      <c r="B670" s="72"/>
      <c r="C670" s="75"/>
      <c r="D670" s="76"/>
      <c r="E670" s="382"/>
      <c r="F670" s="383"/>
      <c r="K670" s="487"/>
      <c r="L670" s="491"/>
      <c r="M670" s="487"/>
      <c r="N670" s="488"/>
      <c r="O670" s="489"/>
      <c r="P670" s="489"/>
    </row>
    <row r="671" spans="1:16" ht="15" thickBot="1">
      <c r="A671" s="1076"/>
      <c r="B671" s="72"/>
      <c r="C671" s="75"/>
      <c r="D671" s="76"/>
      <c r="E671" s="382"/>
      <c r="F671" s="383"/>
      <c r="K671" s="504" t="s">
        <v>990</v>
      </c>
      <c r="L671" s="505"/>
      <c r="M671" s="506"/>
      <c r="N671" s="507"/>
      <c r="O671" s="508"/>
      <c r="P671" s="509"/>
    </row>
    <row r="672" spans="1:16" ht="15" thickBot="1">
      <c r="A672" s="1076"/>
      <c r="B672" s="72"/>
      <c r="C672" s="75"/>
      <c r="D672" s="76"/>
      <c r="E672" s="382"/>
      <c r="F672" s="383"/>
      <c r="K672" s="530"/>
      <c r="L672" s="531"/>
      <c r="M672" s="500"/>
      <c r="N672" s="501"/>
      <c r="O672" s="502"/>
      <c r="P672" s="503"/>
    </row>
    <row r="673" spans="1:16" ht="15" thickBot="1">
      <c r="A673" s="1076"/>
      <c r="B673" s="72"/>
      <c r="C673" s="75"/>
      <c r="D673" s="76"/>
      <c r="E673" s="382"/>
      <c r="F673" s="383"/>
      <c r="K673" s="487"/>
      <c r="L673" s="491"/>
      <c r="M673" s="487"/>
      <c r="N673" s="488"/>
      <c r="O673" s="522" t="s">
        <v>991</v>
      </c>
      <c r="P673" s="523">
        <f>P672</f>
        <v>0</v>
      </c>
    </row>
    <row r="674" spans="1:16" ht="15" thickBot="1">
      <c r="A674" s="1076"/>
      <c r="B674" s="72"/>
      <c r="C674" s="75"/>
      <c r="D674" s="76"/>
      <c r="E674" s="382"/>
      <c r="F674" s="383"/>
      <c r="K674" s="487"/>
      <c r="L674" s="491"/>
      <c r="M674" s="487"/>
      <c r="N674" s="488"/>
      <c r="O674" s="489"/>
      <c r="P674" s="489"/>
    </row>
    <row r="675" spans="1:16" ht="15" thickBot="1">
      <c r="A675" s="1076"/>
      <c r="B675" s="72"/>
      <c r="C675" s="75"/>
      <c r="D675" s="76"/>
      <c r="E675" s="382"/>
      <c r="F675" s="383"/>
      <c r="K675" s="504" t="s">
        <v>992</v>
      </c>
      <c r="L675" s="505"/>
      <c r="M675" s="506"/>
      <c r="N675" s="507"/>
      <c r="O675" s="508"/>
      <c r="P675" s="509"/>
    </row>
    <row r="676" spans="1:16" ht="15" thickBot="1">
      <c r="A676" s="1076"/>
      <c r="B676" s="72"/>
      <c r="C676" s="75"/>
      <c r="D676" s="76"/>
      <c r="E676" s="382"/>
      <c r="F676" s="383"/>
      <c r="K676" s="530"/>
      <c r="L676" s="531"/>
      <c r="M676" s="500"/>
      <c r="N676" s="501"/>
      <c r="O676" s="502"/>
      <c r="P676" s="503"/>
    </row>
    <row r="677" spans="1:16" ht="15" thickBot="1">
      <c r="A677" s="1076"/>
      <c r="B677" s="72"/>
      <c r="C677" s="75"/>
      <c r="D677" s="76"/>
      <c r="E677" s="382"/>
      <c r="F677" s="383"/>
      <c r="K677" s="487"/>
      <c r="L677" s="491"/>
      <c r="M677" s="487"/>
      <c r="N677" s="488"/>
      <c r="O677" s="522" t="s">
        <v>993</v>
      </c>
      <c r="P677" s="523">
        <f>P676</f>
        <v>0</v>
      </c>
    </row>
    <row r="678" spans="1:16" ht="15" thickBot="1">
      <c r="A678" s="1076"/>
      <c r="B678" s="72"/>
      <c r="C678" s="75"/>
      <c r="D678" s="76"/>
      <c r="E678" s="382"/>
      <c r="F678" s="383"/>
      <c r="K678" s="487"/>
      <c r="L678" s="491"/>
      <c r="M678" s="487"/>
      <c r="N678" s="488"/>
      <c r="O678" s="489"/>
      <c r="P678" s="489"/>
    </row>
    <row r="679" spans="1:16" ht="15" thickBot="1">
      <c r="A679" s="1076"/>
      <c r="B679" s="72"/>
      <c r="C679" s="75"/>
      <c r="D679" s="76"/>
      <c r="E679" s="382"/>
      <c r="F679" s="383"/>
      <c r="K679" s="504" t="s">
        <v>994</v>
      </c>
      <c r="L679" s="505"/>
      <c r="M679" s="506"/>
      <c r="N679" s="507"/>
      <c r="O679" s="508"/>
      <c r="P679" s="509"/>
    </row>
    <row r="680" spans="1:16">
      <c r="A680" s="1076"/>
      <c r="B680" s="72"/>
      <c r="C680" s="75"/>
      <c r="D680" s="76"/>
      <c r="E680" s="382"/>
      <c r="F680" s="383"/>
      <c r="K680" s="510"/>
      <c r="L680" s="511"/>
      <c r="M680" s="512"/>
      <c r="N680" s="513"/>
      <c r="O680" s="514"/>
      <c r="P680" s="515"/>
    </row>
    <row r="681" spans="1:16">
      <c r="A681" s="1076"/>
      <c r="B681" s="72"/>
      <c r="C681" s="75"/>
      <c r="D681" s="76"/>
      <c r="E681" s="382"/>
      <c r="F681" s="383"/>
      <c r="K681" s="524" t="s">
        <v>1016</v>
      </c>
      <c r="L681" s="525" t="s">
        <v>297</v>
      </c>
      <c r="M681" s="526" t="s">
        <v>197</v>
      </c>
      <c r="N681" s="527">
        <v>1</v>
      </c>
      <c r="O681" s="528">
        <v>6826</v>
      </c>
      <c r="P681" s="529">
        <f>N681*O681</f>
        <v>6826</v>
      </c>
    </row>
    <row r="682" spans="1:16" ht="15" thickBot="1">
      <c r="A682" s="1076"/>
      <c r="B682" s="72"/>
      <c r="C682" s="75"/>
      <c r="D682" s="76"/>
      <c r="E682" s="382"/>
      <c r="F682" s="383"/>
      <c r="K682" s="516" t="s">
        <v>1013</v>
      </c>
      <c r="L682" s="517" t="s">
        <v>933</v>
      </c>
      <c r="M682" s="518" t="s">
        <v>26</v>
      </c>
      <c r="N682" s="519">
        <v>0.79800000000000004</v>
      </c>
      <c r="O682" s="520">
        <v>433741.42119999998</v>
      </c>
      <c r="P682" s="521">
        <f>N682*O682</f>
        <v>346125.6541176</v>
      </c>
    </row>
    <row r="683" spans="1:16" ht="15" thickBot="1">
      <c r="A683" s="1076"/>
      <c r="B683" s="72"/>
      <c r="C683" s="75"/>
      <c r="D683" s="76"/>
      <c r="E683" s="382"/>
      <c r="F683" s="383"/>
      <c r="K683" s="487"/>
      <c r="L683" s="491"/>
      <c r="M683" s="487"/>
      <c r="N683" s="488"/>
      <c r="O683" s="522" t="s">
        <v>995</v>
      </c>
      <c r="P683" s="523">
        <f>P680+P681+P682</f>
        <v>352951.6541176</v>
      </c>
    </row>
    <row r="684" spans="1:16" ht="15" thickBot="1">
      <c r="A684" s="1076"/>
      <c r="B684" s="72"/>
      <c r="C684" s="75"/>
      <c r="D684" s="76"/>
      <c r="E684" s="382"/>
      <c r="F684" s="383"/>
      <c r="K684" s="487"/>
      <c r="L684" s="491"/>
      <c r="M684" s="487"/>
      <c r="N684" s="488"/>
      <c r="O684" s="489"/>
      <c r="P684" s="489"/>
    </row>
    <row r="685" spans="1:16">
      <c r="A685" s="1076"/>
      <c r="B685" s="72"/>
      <c r="C685" s="75"/>
      <c r="D685" s="76"/>
      <c r="E685" s="382"/>
      <c r="F685" s="383"/>
      <c r="K685" s="532"/>
      <c r="L685" s="511"/>
      <c r="M685" s="512"/>
      <c r="N685" s="513"/>
      <c r="O685" s="514"/>
      <c r="P685" s="515"/>
    </row>
    <row r="686" spans="1:16" ht="15" thickBot="1">
      <c r="A686" s="1076"/>
      <c r="B686" s="72"/>
      <c r="C686" s="75"/>
      <c r="D686" s="76"/>
      <c r="E686" s="382"/>
      <c r="F686" s="383"/>
      <c r="K686" s="533" t="s">
        <v>996</v>
      </c>
      <c r="L686" s="534" t="s">
        <v>997</v>
      </c>
      <c r="M686" s="535" t="s">
        <v>998</v>
      </c>
      <c r="N686" s="536" t="s">
        <v>998</v>
      </c>
      <c r="O686" s="537" t="s">
        <v>998</v>
      </c>
      <c r="P686" s="538">
        <f>ROUND(SUM(P654:P683)/2, 0)</f>
        <v>584964</v>
      </c>
    </row>
    <row r="687" spans="1:16">
      <c r="A687" s="1076"/>
      <c r="B687" s="72"/>
      <c r="C687" s="75"/>
      <c r="D687" s="76"/>
      <c r="E687" s="382"/>
      <c r="F687" s="383"/>
    </row>
    <row r="688" spans="1:16">
      <c r="A688" s="1076"/>
      <c r="B688" s="72"/>
      <c r="C688" s="75"/>
      <c r="D688" s="76"/>
      <c r="E688" s="382"/>
      <c r="F688" s="383"/>
    </row>
    <row r="689" spans="1:18" ht="25.5" customHeight="1">
      <c r="A689" s="1126" t="s">
        <v>246</v>
      </c>
      <c r="B689" s="72" t="s">
        <v>209</v>
      </c>
      <c r="C689" s="75" t="s">
        <v>210</v>
      </c>
      <c r="D689" s="76"/>
      <c r="E689" s="382"/>
      <c r="F689" s="383"/>
      <c r="G689" s="56"/>
      <c r="H689" s="57"/>
      <c r="J689" s="51" t="s">
        <v>293</v>
      </c>
      <c r="K689" s="272"/>
      <c r="L689" s="100" t="s">
        <v>967</v>
      </c>
      <c r="M689" s="99" t="s">
        <v>13</v>
      </c>
      <c r="N689" s="359"/>
      <c r="O689" s="360">
        <v>521456</v>
      </c>
      <c r="P689" s="56"/>
      <c r="Q689" s="101"/>
    </row>
    <row r="690" spans="1:18" ht="15" customHeight="1">
      <c r="A690" s="1127"/>
      <c r="B690" s="72" t="s">
        <v>231</v>
      </c>
      <c r="C690" s="75" t="s">
        <v>232</v>
      </c>
      <c r="D690" s="76"/>
      <c r="E690" s="382"/>
      <c r="F690" s="383"/>
      <c r="G690" s="59"/>
      <c r="H690" s="62"/>
      <c r="J690" s="115" t="s">
        <v>206</v>
      </c>
      <c r="K690" s="473" t="s">
        <v>291</v>
      </c>
      <c r="L690" s="7" t="s">
        <v>292</v>
      </c>
      <c r="M690" s="59" t="s">
        <v>26</v>
      </c>
      <c r="N690" s="361">
        <v>0.76</v>
      </c>
      <c r="O690" s="445">
        <v>380927</v>
      </c>
      <c r="P690" s="59">
        <v>1.05</v>
      </c>
      <c r="Q690" s="62">
        <v>303980</v>
      </c>
    </row>
    <row r="691" spans="1:18" ht="15" customHeight="1">
      <c r="A691" s="1088" t="s">
        <v>198</v>
      </c>
      <c r="B691" s="72" t="s">
        <v>211</v>
      </c>
      <c r="C691" s="75" t="s">
        <v>212</v>
      </c>
      <c r="D691" s="76"/>
      <c r="E691" s="382"/>
      <c r="F691" s="383"/>
      <c r="G691" s="59"/>
      <c r="H691" s="62"/>
      <c r="J691" s="369" t="s">
        <v>911</v>
      </c>
      <c r="K691" s="473" t="s">
        <v>209</v>
      </c>
      <c r="L691" s="7" t="s">
        <v>210</v>
      </c>
      <c r="M691" s="59" t="s">
        <v>197</v>
      </c>
      <c r="N691" s="361">
        <v>1</v>
      </c>
      <c r="O691" s="445">
        <v>359710</v>
      </c>
      <c r="P691" s="59">
        <v>0.5</v>
      </c>
      <c r="Q691" s="62">
        <v>179855</v>
      </c>
    </row>
    <row r="692" spans="1:18" ht="15" customHeight="1">
      <c r="G692" s="59"/>
      <c r="H692" s="62"/>
      <c r="J692" s="1134" t="s">
        <v>198</v>
      </c>
      <c r="K692" s="473" t="s">
        <v>211</v>
      </c>
      <c r="L692" s="7" t="s">
        <v>212</v>
      </c>
      <c r="M692" s="59" t="s">
        <v>213</v>
      </c>
      <c r="N692" s="361">
        <v>0.1</v>
      </c>
      <c r="O692" s="445">
        <v>179855</v>
      </c>
      <c r="P692" s="59">
        <v>0</v>
      </c>
      <c r="Q692" s="62">
        <v>17986</v>
      </c>
    </row>
    <row r="693" spans="1:18" ht="15.75" customHeight="1">
      <c r="A693" s="1085"/>
      <c r="B693" s="1086"/>
      <c r="C693" s="1086"/>
      <c r="D693" s="1086"/>
      <c r="E693" s="1086"/>
      <c r="F693" s="1086"/>
      <c r="G693" s="59"/>
      <c r="H693" s="62"/>
      <c r="J693" s="1135"/>
      <c r="K693" s="473" t="s">
        <v>294</v>
      </c>
      <c r="L693" s="7" t="s">
        <v>295</v>
      </c>
      <c r="M693" s="59" t="s">
        <v>197</v>
      </c>
      <c r="N693" s="361">
        <v>1</v>
      </c>
      <c r="O693" s="445">
        <v>35700</v>
      </c>
      <c r="P693" s="59">
        <v>0.05</v>
      </c>
      <c r="Q693" s="62">
        <v>1785</v>
      </c>
    </row>
    <row r="694" spans="1:18" ht="15" customHeight="1">
      <c r="G694" s="59"/>
      <c r="H694" s="62"/>
      <c r="J694" s="1136"/>
      <c r="K694" s="473" t="s">
        <v>296</v>
      </c>
      <c r="L694" s="7" t="s">
        <v>297</v>
      </c>
      <c r="M694" s="59" t="s">
        <v>197</v>
      </c>
      <c r="N694" s="361">
        <v>1</v>
      </c>
      <c r="O694" s="445">
        <v>17850</v>
      </c>
      <c r="P694" s="59">
        <v>0</v>
      </c>
      <c r="Q694" s="62">
        <v>17850</v>
      </c>
    </row>
    <row r="695" spans="1:18" ht="15" customHeight="1">
      <c r="G695" s="59"/>
      <c r="H695" s="62"/>
      <c r="J695" s="1396"/>
      <c r="K695" s="473"/>
      <c r="L695" s="7"/>
      <c r="M695" s="59"/>
      <c r="N695" s="361"/>
      <c r="O695" s="445"/>
      <c r="P695" s="59"/>
      <c r="Q695" s="62"/>
    </row>
    <row r="696" spans="1:18" ht="15" customHeight="1" thickBot="1">
      <c r="G696" s="59"/>
      <c r="H696" s="62"/>
      <c r="J696" s="1396"/>
      <c r="K696" s="473"/>
      <c r="L696" s="7"/>
      <c r="M696" s="59"/>
      <c r="N696" s="361"/>
      <c r="O696" s="445"/>
      <c r="P696" s="59"/>
      <c r="Q696" s="62"/>
    </row>
    <row r="697" spans="1:18" ht="25">
      <c r="A697" s="1106" t="s">
        <v>183</v>
      </c>
      <c r="B697" s="72" t="s">
        <v>279</v>
      </c>
      <c r="C697" s="114" t="s">
        <v>278</v>
      </c>
      <c r="D697" s="76"/>
      <c r="E697" s="77"/>
      <c r="F697" s="81"/>
      <c r="G697" s="59"/>
      <c r="H697" s="62"/>
      <c r="J697" s="1180"/>
      <c r="K697" s="1335" t="s">
        <v>980</v>
      </c>
      <c r="L697" s="1336"/>
      <c r="M697" s="1337"/>
      <c r="N697" s="1338"/>
      <c r="O697" s="1339"/>
      <c r="P697" s="1340" t="s">
        <v>981</v>
      </c>
      <c r="Q697" s="62"/>
      <c r="R697">
        <v>2019</v>
      </c>
    </row>
    <row r="698" spans="1:18" ht="29">
      <c r="A698" s="1108"/>
      <c r="B698" s="72" t="s">
        <v>280</v>
      </c>
      <c r="C698" s="75" t="s">
        <v>281</v>
      </c>
      <c r="D698" s="76"/>
      <c r="E698" s="77"/>
      <c r="F698" s="81"/>
      <c r="G698" s="59"/>
      <c r="H698" s="62"/>
      <c r="J698" s="1397"/>
      <c r="K698" s="1341"/>
      <c r="L698" s="1342" t="s">
        <v>49</v>
      </c>
      <c r="M698" s="1343"/>
      <c r="N698" s="1344"/>
      <c r="O698" s="980"/>
      <c r="P698" s="1345" t="s">
        <v>189</v>
      </c>
      <c r="Q698" s="78" t="e">
        <f>ROUND((N698*O698*P698),0)</f>
        <v>#VALUE!</v>
      </c>
    </row>
    <row r="699" spans="1:18">
      <c r="A699" s="84" t="s">
        <v>194</v>
      </c>
      <c r="B699" s="72" t="s">
        <v>282</v>
      </c>
      <c r="C699" s="75" t="s">
        <v>283</v>
      </c>
      <c r="D699" s="76"/>
      <c r="E699" s="77"/>
      <c r="F699" s="81"/>
      <c r="G699" s="59"/>
      <c r="H699" s="62"/>
      <c r="J699" s="1398"/>
      <c r="K699" s="1341"/>
      <c r="L699" s="1346"/>
      <c r="M699" s="1343"/>
      <c r="N699" s="1344"/>
      <c r="O699" s="980"/>
      <c r="P699" s="1345"/>
      <c r="Q699" s="62">
        <f>+P699*O699*N699</f>
        <v>0</v>
      </c>
    </row>
    <row r="700" spans="1:18" ht="15" thickBot="1">
      <c r="A700" s="88" t="s">
        <v>198</v>
      </c>
      <c r="B700" s="72" t="s">
        <v>211</v>
      </c>
      <c r="C700" s="75" t="s">
        <v>212</v>
      </c>
      <c r="D700" s="76"/>
      <c r="E700" s="77"/>
      <c r="F700" s="81"/>
      <c r="G700" s="59"/>
      <c r="H700" s="62"/>
      <c r="J700" s="1399"/>
      <c r="K700" s="1347" t="s">
        <v>982</v>
      </c>
      <c r="L700" s="1348" t="s">
        <v>1375</v>
      </c>
      <c r="M700" s="1349"/>
      <c r="N700" s="1350"/>
      <c r="O700" s="1351"/>
      <c r="P700" s="1352"/>
      <c r="Q700" s="62">
        <f>+N700*O700</f>
        <v>0</v>
      </c>
    </row>
    <row r="701" spans="1:18" ht="15" thickBot="1">
      <c r="K701" s="1343"/>
      <c r="L701" s="1346"/>
      <c r="M701" s="1343"/>
      <c r="N701" s="1344"/>
      <c r="O701" s="980"/>
      <c r="P701" s="980"/>
    </row>
    <row r="702" spans="1:18" ht="15" thickBot="1">
      <c r="K702" s="1353" t="s">
        <v>982</v>
      </c>
      <c r="L702" s="1354" t="s">
        <v>980</v>
      </c>
      <c r="M702" s="1355" t="s">
        <v>981</v>
      </c>
      <c r="N702" s="1356" t="s">
        <v>983</v>
      </c>
      <c r="O702" s="1357" t="s">
        <v>984</v>
      </c>
      <c r="P702" s="1358" t="s">
        <v>985</v>
      </c>
    </row>
    <row r="703" spans="1:18" ht="15" thickBot="1">
      <c r="K703" s="1343"/>
      <c r="L703" s="1346"/>
      <c r="M703" s="1343"/>
      <c r="N703" s="1344"/>
      <c r="O703" s="980"/>
      <c r="P703" s="980"/>
    </row>
    <row r="704" spans="1:18" ht="15" thickBot="1">
      <c r="K704" s="1359" t="s">
        <v>986</v>
      </c>
      <c r="L704" s="1360"/>
      <c r="M704" s="1361"/>
      <c r="N704" s="1362"/>
      <c r="O704" s="1363"/>
      <c r="P704" s="1364"/>
    </row>
    <row r="705" spans="11:16">
      <c r="K705" s="1365"/>
      <c r="L705" s="1366"/>
      <c r="M705" s="1367"/>
      <c r="N705" s="1368"/>
      <c r="O705" s="1369"/>
      <c r="P705" s="1370"/>
    </row>
    <row r="706" spans="11:16" ht="15" thickBot="1">
      <c r="K706" s="1377" t="s">
        <v>229</v>
      </c>
      <c r="L706" s="1378" t="s">
        <v>230</v>
      </c>
      <c r="M706" s="1379" t="s">
        <v>197</v>
      </c>
      <c r="N706" s="1380">
        <v>0.69</v>
      </c>
      <c r="O706" s="1381">
        <v>273973</v>
      </c>
      <c r="P706" s="1382">
        <f>N706*O706</f>
        <v>189041.37</v>
      </c>
    </row>
    <row r="707" spans="11:16" ht="15" thickBot="1">
      <c r="K707" s="1343"/>
      <c r="L707" s="1346"/>
      <c r="M707" s="1343"/>
      <c r="N707" s="1344"/>
      <c r="O707" s="1383" t="s">
        <v>987</v>
      </c>
      <c r="P707" s="1384">
        <f>P705+P706</f>
        <v>189041.37</v>
      </c>
    </row>
    <row r="708" spans="11:16" ht="15" thickBot="1">
      <c r="K708" s="1343"/>
      <c r="L708" s="1346"/>
      <c r="M708" s="1343"/>
      <c r="N708" s="1344"/>
      <c r="O708" s="980"/>
      <c r="P708" s="980"/>
    </row>
    <row r="709" spans="11:16" ht="15" thickBot="1">
      <c r="K709" s="1359" t="s">
        <v>988</v>
      </c>
      <c r="L709" s="1360"/>
      <c r="M709" s="1361"/>
      <c r="N709" s="1362"/>
      <c r="O709" s="1363"/>
      <c r="P709" s="1364"/>
    </row>
    <row r="710" spans="11:16">
      <c r="K710" s="1365"/>
      <c r="L710" s="1366"/>
      <c r="M710" s="1367"/>
      <c r="N710" s="1368"/>
      <c r="O710" s="1369"/>
      <c r="P710" s="1370"/>
    </row>
    <row r="711" spans="11:16" ht="15" thickBot="1">
      <c r="K711" s="1377" t="s">
        <v>211</v>
      </c>
      <c r="L711" s="1378" t="s">
        <v>1023</v>
      </c>
      <c r="M711" s="1379" t="s">
        <v>213</v>
      </c>
      <c r="N711" s="1380">
        <v>28356.2055</v>
      </c>
      <c r="O711" s="1381">
        <v>1</v>
      </c>
      <c r="P711" s="1382">
        <f>N711*O711</f>
        <v>28356.2055</v>
      </c>
    </row>
    <row r="712" spans="11:16" ht="15" thickBot="1">
      <c r="K712" s="1343"/>
      <c r="L712" s="1346"/>
      <c r="M712" s="1343"/>
      <c r="N712" s="1344"/>
      <c r="O712" s="1383" t="s">
        <v>989</v>
      </c>
      <c r="P712" s="1384">
        <f>P710+P711</f>
        <v>28356.2055</v>
      </c>
    </row>
    <row r="713" spans="11:16" ht="15" thickBot="1">
      <c r="K713" s="1343"/>
      <c r="L713" s="1346"/>
      <c r="M713" s="1343"/>
      <c r="N713" s="1344"/>
      <c r="O713" s="980"/>
      <c r="P713" s="980"/>
    </row>
    <row r="714" spans="11:16" ht="15" thickBot="1">
      <c r="K714" s="1359" t="s">
        <v>990</v>
      </c>
      <c r="L714" s="1360"/>
      <c r="M714" s="1361"/>
      <c r="N714" s="1362"/>
      <c r="O714" s="1363"/>
      <c r="P714" s="1364"/>
    </row>
    <row r="715" spans="11:16" ht="15" thickBot="1">
      <c r="K715" s="1385"/>
      <c r="L715" s="1386"/>
      <c r="M715" s="1387"/>
      <c r="N715" s="1388"/>
      <c r="O715" s="1389"/>
      <c r="P715" s="1390"/>
    </row>
    <row r="716" spans="11:16" ht="15" thickBot="1">
      <c r="K716" s="1343"/>
      <c r="L716" s="1346"/>
      <c r="M716" s="1343"/>
      <c r="N716" s="1344"/>
      <c r="O716" s="1383" t="s">
        <v>991</v>
      </c>
      <c r="P716" s="1384">
        <f>P715</f>
        <v>0</v>
      </c>
    </row>
    <row r="717" spans="11:16" ht="15" thickBot="1">
      <c r="K717" s="1343"/>
      <c r="L717" s="1346"/>
      <c r="M717" s="1343"/>
      <c r="N717" s="1344"/>
      <c r="O717" s="980"/>
      <c r="P717" s="980"/>
    </row>
    <row r="718" spans="11:16" ht="15" thickBot="1">
      <c r="K718" s="1359" t="s">
        <v>992</v>
      </c>
      <c r="L718" s="1360"/>
      <c r="M718" s="1361"/>
      <c r="N718" s="1362"/>
      <c r="O718" s="1363"/>
      <c r="P718" s="1364"/>
    </row>
    <row r="719" spans="11:16" ht="15" thickBot="1">
      <c r="K719" s="1385"/>
      <c r="L719" s="1386"/>
      <c r="M719" s="1387"/>
      <c r="N719" s="1388"/>
      <c r="O719" s="1389"/>
      <c r="P719" s="1390"/>
    </row>
    <row r="720" spans="11:16" ht="15" thickBot="1">
      <c r="K720" s="1343"/>
      <c r="L720" s="1346"/>
      <c r="M720" s="1343"/>
      <c r="N720" s="1344"/>
      <c r="O720" s="1383" t="s">
        <v>993</v>
      </c>
      <c r="P720" s="1384">
        <f>P719</f>
        <v>0</v>
      </c>
    </row>
    <row r="721" spans="1:17" ht="15" thickBot="1">
      <c r="K721" s="1343"/>
      <c r="L721" s="1346"/>
      <c r="M721" s="1343"/>
      <c r="N721" s="1344"/>
      <c r="O721" s="980"/>
      <c r="P721" s="980"/>
    </row>
    <row r="722" spans="1:17" ht="15" thickBot="1">
      <c r="K722" s="1359" t="s">
        <v>994</v>
      </c>
      <c r="L722" s="1360"/>
      <c r="M722" s="1361"/>
      <c r="N722" s="1362"/>
      <c r="O722" s="1363"/>
      <c r="P722" s="1364"/>
    </row>
    <row r="723" spans="1:17">
      <c r="K723" s="1365"/>
      <c r="L723" s="1366"/>
      <c r="M723" s="1367"/>
      <c r="N723" s="1368"/>
      <c r="O723" s="1369"/>
      <c r="P723" s="1370"/>
    </row>
    <row r="724" spans="1:17" ht="15" thickBot="1">
      <c r="K724" s="1377" t="s">
        <v>1376</v>
      </c>
      <c r="L724" s="1378" t="s">
        <v>1377</v>
      </c>
      <c r="M724" s="1379" t="s">
        <v>26</v>
      </c>
      <c r="N724" s="1380">
        <v>5.2499999999999998E-2</v>
      </c>
      <c r="O724" s="1381">
        <v>474375.48220000003</v>
      </c>
      <c r="P724" s="1382">
        <f>N724*O724</f>
        <v>24904.712815499999</v>
      </c>
    </row>
    <row r="725" spans="1:17" ht="15" thickBot="1">
      <c r="K725" s="1343"/>
      <c r="L725" s="1346"/>
      <c r="M725" s="1343"/>
      <c r="N725" s="1344"/>
      <c r="O725" s="1383" t="s">
        <v>995</v>
      </c>
      <c r="P725" s="1384">
        <f>P723+P724</f>
        <v>24904.712815499999</v>
      </c>
    </row>
    <row r="726" spans="1:17">
      <c r="K726" s="1343"/>
      <c r="L726" s="1346"/>
      <c r="M726" s="1343"/>
      <c r="N726" s="1344"/>
      <c r="O726" s="980"/>
      <c r="P726" s="980"/>
    </row>
    <row r="727" spans="1:17" ht="15" thickBot="1">
      <c r="K727" s="1343"/>
      <c r="L727" s="1346"/>
      <c r="M727" s="1343"/>
      <c r="N727" s="1344"/>
      <c r="O727" s="980"/>
      <c r="P727" s="980"/>
    </row>
    <row r="728" spans="1:17" ht="15" thickBot="1">
      <c r="K728" s="1353" t="s">
        <v>996</v>
      </c>
      <c r="L728" s="1391" t="s">
        <v>997</v>
      </c>
      <c r="M728" s="1355" t="s">
        <v>998</v>
      </c>
      <c r="N728" s="1356" t="s">
        <v>998</v>
      </c>
      <c r="O728" s="1357" t="s">
        <v>998</v>
      </c>
      <c r="P728" s="1392">
        <f>ROUND(SUM(P696:P725)/2, 0)</f>
        <v>242302</v>
      </c>
    </row>
    <row r="731" spans="1:17" ht="26">
      <c r="A731" s="112" t="s">
        <v>284</v>
      </c>
      <c r="B731" s="272">
        <v>5.2</v>
      </c>
      <c r="C731" s="86" t="s">
        <v>285</v>
      </c>
      <c r="D731" s="85"/>
      <c r="E731" s="113"/>
      <c r="F731" s="71"/>
      <c r="G731" s="56"/>
      <c r="H731" s="57"/>
      <c r="J731" s="51" t="s">
        <v>298</v>
      </c>
      <c r="K731" s="337">
        <v>5.7</v>
      </c>
      <c r="L731" s="52" t="s">
        <v>299</v>
      </c>
      <c r="M731" s="53" t="s">
        <v>13</v>
      </c>
      <c r="N731" s="359"/>
      <c r="O731" s="360">
        <f>ROUND(SUM(Q731:Q735),0)</f>
        <v>8202</v>
      </c>
      <c r="P731" s="56"/>
      <c r="Q731" s="57"/>
    </row>
    <row r="732" spans="1:17" ht="25">
      <c r="A732" s="1106" t="s">
        <v>183</v>
      </c>
      <c r="B732" s="72" t="s">
        <v>286</v>
      </c>
      <c r="C732" s="114" t="s">
        <v>285</v>
      </c>
      <c r="D732" s="76"/>
      <c r="E732" s="77"/>
      <c r="F732" s="81"/>
      <c r="G732" s="59"/>
      <c r="H732" s="62"/>
      <c r="J732" s="1117" t="s">
        <v>911</v>
      </c>
      <c r="K732" s="473" t="s">
        <v>282</v>
      </c>
      <c r="L732" s="58" t="s">
        <v>283</v>
      </c>
      <c r="M732" s="59" t="s">
        <v>197</v>
      </c>
      <c r="N732" s="361">
        <v>1</v>
      </c>
      <c r="O732" s="219">
        <v>201875</v>
      </c>
      <c r="P732" s="59">
        <f>1/32</f>
        <v>3.125E-2</v>
      </c>
      <c r="Q732" s="62">
        <f>ROUND((N732*O732*P732),0)</f>
        <v>6309</v>
      </c>
    </row>
    <row r="733" spans="1:17">
      <c r="A733" s="1108"/>
      <c r="B733" s="72" t="s">
        <v>280</v>
      </c>
      <c r="C733" s="75" t="s">
        <v>281</v>
      </c>
      <c r="D733" s="76"/>
      <c r="E733" s="83"/>
      <c r="F733" s="81"/>
      <c r="G733" s="59"/>
      <c r="H733" s="62"/>
      <c r="J733" s="1118"/>
      <c r="K733" s="473" t="s">
        <v>231</v>
      </c>
      <c r="L733" s="58" t="s">
        <v>232</v>
      </c>
      <c r="M733" s="59" t="s">
        <v>213</v>
      </c>
      <c r="N733" s="361">
        <v>0.1</v>
      </c>
      <c r="O733" s="445">
        <f>+Q732</f>
        <v>6309</v>
      </c>
      <c r="P733" s="59">
        <v>0</v>
      </c>
      <c r="Q733" s="62">
        <f>ROUND((N733*O733),0)</f>
        <v>631</v>
      </c>
    </row>
    <row r="734" spans="1:17">
      <c r="A734" s="84" t="s">
        <v>194</v>
      </c>
      <c r="B734" s="72" t="s">
        <v>229</v>
      </c>
      <c r="C734" s="75" t="s">
        <v>230</v>
      </c>
      <c r="D734" s="76"/>
      <c r="E734" s="77"/>
      <c r="F734" s="81"/>
      <c r="G734" s="59"/>
      <c r="H734" s="62"/>
      <c r="J734" s="1119" t="s">
        <v>198</v>
      </c>
      <c r="K734" s="473" t="s">
        <v>211</v>
      </c>
      <c r="L734" s="58" t="s">
        <v>212</v>
      </c>
      <c r="M734" s="59" t="s">
        <v>213</v>
      </c>
      <c r="N734" s="361">
        <v>0.1</v>
      </c>
      <c r="O734" s="445">
        <f>+Q732</f>
        <v>6309</v>
      </c>
      <c r="P734" s="59">
        <v>0</v>
      </c>
      <c r="Q734" s="62">
        <f>ROUND((N734*O734),0)</f>
        <v>631</v>
      </c>
    </row>
    <row r="735" spans="1:17">
      <c r="A735" s="88" t="s">
        <v>198</v>
      </c>
      <c r="B735" s="72" t="s">
        <v>211</v>
      </c>
      <c r="C735" s="75" t="s">
        <v>212</v>
      </c>
      <c r="D735" s="76"/>
      <c r="E735" s="77"/>
      <c r="F735" s="81"/>
      <c r="G735" s="59"/>
      <c r="H735" s="62"/>
      <c r="J735" s="1121"/>
      <c r="K735" s="473" t="s">
        <v>300</v>
      </c>
      <c r="L735" s="58" t="s">
        <v>301</v>
      </c>
      <c r="M735" s="59" t="s">
        <v>213</v>
      </c>
      <c r="N735" s="361">
        <v>0.1</v>
      </c>
      <c r="O735" s="445">
        <f>+Q732</f>
        <v>6309</v>
      </c>
      <c r="P735" s="59">
        <v>0</v>
      </c>
      <c r="Q735" s="62">
        <f>ROUND((N735*O735),0)</f>
        <v>631</v>
      </c>
    </row>
    <row r="737" spans="1:40" ht="26">
      <c r="A737" s="112"/>
      <c r="B737" s="272">
        <v>5.3</v>
      </c>
      <c r="C737" s="86" t="s">
        <v>43</v>
      </c>
      <c r="D737" s="85"/>
      <c r="E737" s="70"/>
      <c r="F737" s="71"/>
      <c r="G737" s="56"/>
      <c r="H737" s="57"/>
      <c r="J737" s="51" t="s">
        <v>917</v>
      </c>
      <c r="K737" s="337"/>
      <c r="L737" s="100" t="s">
        <v>974</v>
      </c>
      <c r="M737" s="99" t="s">
        <v>189</v>
      </c>
      <c r="N737" s="359"/>
      <c r="O737" s="360">
        <f>ROUND(SUM(Q737:Q740),0)+1</f>
        <v>1513995</v>
      </c>
      <c r="P737" s="56"/>
      <c r="Q737" s="101"/>
    </row>
    <row r="738" spans="1:40" s="1018" customFormat="1" ht="30.75" customHeight="1">
      <c r="A738" s="1011" t="s">
        <v>317</v>
      </c>
      <c r="B738" s="1012"/>
      <c r="C738" s="1013" t="s">
        <v>43</v>
      </c>
      <c r="D738" s="1014"/>
      <c r="E738" s="1015"/>
      <c r="F738" s="1016"/>
      <c r="G738" s="1014"/>
      <c r="H738" s="1017"/>
      <c r="J738" s="1075" t="s">
        <v>183</v>
      </c>
      <c r="K738" s="1025" t="s">
        <v>447</v>
      </c>
      <c r="L738" s="1026" t="s">
        <v>974</v>
      </c>
      <c r="M738" s="1027" t="s">
        <v>189</v>
      </c>
      <c r="N738" s="382">
        <v>1</v>
      </c>
      <c r="O738" s="1028">
        <v>1507332.54</v>
      </c>
      <c r="P738" s="1027">
        <v>0</v>
      </c>
      <c r="Q738" s="1029">
        <f>+O738*N738</f>
        <v>1507332.54</v>
      </c>
      <c r="R738" s="1030"/>
      <c r="S738" s="1030"/>
      <c r="T738" s="1030"/>
      <c r="U738" s="1030"/>
      <c r="V738" s="1030"/>
      <c r="W738" s="1030"/>
      <c r="X738" s="1030"/>
      <c r="Y738" s="1030"/>
      <c r="Z738" s="1030"/>
      <c r="AA738" s="1030"/>
      <c r="AB738" s="1030"/>
      <c r="AC738" s="1030"/>
      <c r="AD738" s="1030"/>
      <c r="AE738" s="1030"/>
      <c r="AF738" s="1030"/>
      <c r="AG738" s="1030"/>
      <c r="AH738" s="1030"/>
      <c r="AI738" s="1030"/>
      <c r="AJ738" s="1030"/>
      <c r="AK738" s="1030"/>
      <c r="AL738" s="1030"/>
      <c r="AM738" s="1030"/>
      <c r="AN738" s="1030"/>
    </row>
    <row r="739" spans="1:40">
      <c r="A739" s="84" t="s">
        <v>194</v>
      </c>
      <c r="B739" s="72" t="s">
        <v>229</v>
      </c>
      <c r="C739" s="75" t="s">
        <v>283</v>
      </c>
      <c r="D739" s="76"/>
      <c r="E739" s="77"/>
      <c r="F739" s="81"/>
      <c r="G739" s="76"/>
      <c r="H739" s="62"/>
      <c r="J739" s="369" t="s">
        <v>911</v>
      </c>
      <c r="K739" s="473" t="s">
        <v>449</v>
      </c>
      <c r="L739" s="7" t="s">
        <v>283</v>
      </c>
      <c r="M739" s="59" t="s">
        <v>197</v>
      </c>
      <c r="N739" s="361">
        <v>1</v>
      </c>
      <c r="O739" s="445">
        <v>201875</v>
      </c>
      <c r="P739" s="59">
        <v>0.03</v>
      </c>
      <c r="Q739" s="62">
        <f>+N739*O739*P739</f>
        <v>6056.25</v>
      </c>
    </row>
    <row r="740" spans="1:40">
      <c r="A740" s="88" t="s">
        <v>198</v>
      </c>
      <c r="B740" s="72" t="s">
        <v>211</v>
      </c>
      <c r="C740" s="75" t="s">
        <v>212</v>
      </c>
      <c r="D740" s="76"/>
      <c r="E740" s="77"/>
      <c r="F740" s="81"/>
      <c r="G740" s="59"/>
      <c r="H740" s="62"/>
      <c r="J740" s="1084" t="s">
        <v>198</v>
      </c>
      <c r="K740" s="473" t="s">
        <v>211</v>
      </c>
      <c r="L740" s="7" t="s">
        <v>212</v>
      </c>
      <c r="M740" s="59" t="s">
        <v>213</v>
      </c>
      <c r="N740" s="361">
        <v>0.1</v>
      </c>
      <c r="O740" s="445">
        <f>+Q739</f>
        <v>6056.25</v>
      </c>
      <c r="P740" s="59">
        <v>0</v>
      </c>
      <c r="Q740" s="62">
        <f>+N740*O740</f>
        <v>605.625</v>
      </c>
    </row>
    <row r="742" spans="1:40" ht="26">
      <c r="A742" s="51" t="s">
        <v>287</v>
      </c>
      <c r="B742" s="271">
        <v>5.4</v>
      </c>
      <c r="C742" s="90" t="s">
        <v>288</v>
      </c>
      <c r="D742" s="53"/>
      <c r="E742" s="95"/>
      <c r="F742" s="55"/>
      <c r="G742" s="59"/>
      <c r="H742" s="62"/>
      <c r="J742" s="51"/>
      <c r="K742" s="337">
        <v>5.9</v>
      </c>
      <c r="L742" s="204" t="s">
        <v>55</v>
      </c>
      <c r="M742" s="56" t="s">
        <v>13</v>
      </c>
      <c r="N742" s="60"/>
      <c r="O742" s="55">
        <f>+SUM(Q743:Q745)</f>
        <v>22313.073239999998</v>
      </c>
      <c r="P742" s="59"/>
      <c r="Q742" s="62"/>
      <c r="R742">
        <v>2019</v>
      </c>
    </row>
    <row r="743" spans="1:40">
      <c r="A743" s="1103" t="s">
        <v>183</v>
      </c>
      <c r="B743" s="56" t="s">
        <v>289</v>
      </c>
      <c r="C743" s="7" t="s">
        <v>290</v>
      </c>
      <c r="D743" s="59"/>
      <c r="E743" s="60"/>
      <c r="F743" s="61"/>
      <c r="G743" s="59"/>
      <c r="H743" s="62"/>
      <c r="J743" s="1075" t="s">
        <v>183</v>
      </c>
      <c r="K743" s="72" t="s">
        <v>451</v>
      </c>
      <c r="L743" s="7" t="s">
        <v>452</v>
      </c>
      <c r="M743" s="59" t="s">
        <v>442</v>
      </c>
      <c r="N743" s="60">
        <v>0.66</v>
      </c>
      <c r="O743" s="61">
        <v>14977</v>
      </c>
      <c r="P743" s="59">
        <v>1</v>
      </c>
      <c r="Q743" s="62">
        <f>+N743*O743*P743</f>
        <v>9884.82</v>
      </c>
    </row>
    <row r="744" spans="1:40">
      <c r="A744" s="1112"/>
      <c r="B744" s="56" t="s">
        <v>192</v>
      </c>
      <c r="C744" s="7" t="s">
        <v>193</v>
      </c>
      <c r="D744" s="59"/>
      <c r="E744" s="60"/>
      <c r="F744" s="61"/>
      <c r="G744" s="102"/>
      <c r="H744" s="62"/>
      <c r="J744" s="84" t="s">
        <v>194</v>
      </c>
      <c r="K744" s="72" t="s">
        <v>224</v>
      </c>
      <c r="L744" s="75" t="s">
        <v>225</v>
      </c>
      <c r="M744" s="76" t="s">
        <v>197</v>
      </c>
      <c r="N744" s="77">
        <v>1</v>
      </c>
      <c r="O744" s="219">
        <f>VLOOKUP(K744,'[270]BASE DE DATOS'!$A$6:$E$1577,5,FALSE)</f>
        <v>72098</v>
      </c>
      <c r="P744" s="102">
        <v>0.15</v>
      </c>
      <c r="Q744" s="62">
        <f t="shared" ref="Q744" si="4">+N744*O744*P744</f>
        <v>10814.699999999999</v>
      </c>
    </row>
    <row r="745" spans="1:40">
      <c r="A745" s="1114"/>
      <c r="B745" s="56" t="s">
        <v>220</v>
      </c>
      <c r="C745" s="7" t="s">
        <v>221</v>
      </c>
      <c r="D745" s="59"/>
      <c r="E745" s="60"/>
      <c r="F745" s="61"/>
      <c r="G745" s="59"/>
      <c r="H745" s="62"/>
      <c r="J745" s="65"/>
      <c r="K745" s="72" t="s">
        <v>211</v>
      </c>
      <c r="L745" s="7" t="s">
        <v>212</v>
      </c>
      <c r="M745" s="59" t="s">
        <v>213</v>
      </c>
      <c r="N745" s="107">
        <v>0.1492</v>
      </c>
      <c r="O745" s="61">
        <f>+Q744</f>
        <v>10814.699999999999</v>
      </c>
      <c r="P745" s="59">
        <v>0</v>
      </c>
      <c r="Q745" s="62">
        <f>+N745*O745</f>
        <v>1613.5532399999997</v>
      </c>
    </row>
    <row r="746" spans="1:40">
      <c r="A746" s="115" t="s">
        <v>206</v>
      </c>
      <c r="B746" s="56" t="s">
        <v>291</v>
      </c>
      <c r="C746" s="7" t="s">
        <v>292</v>
      </c>
      <c r="D746" s="59"/>
      <c r="E746" s="60"/>
      <c r="F746" s="61"/>
    </row>
    <row r="747" spans="1:40" ht="15" customHeight="1">
      <c r="A747" s="63" t="s">
        <v>194</v>
      </c>
      <c r="B747" s="56" t="s">
        <v>209</v>
      </c>
      <c r="C747" s="7" t="s">
        <v>210</v>
      </c>
      <c r="D747" s="59"/>
      <c r="E747" s="60"/>
      <c r="F747" s="61"/>
      <c r="G747" s="320"/>
      <c r="H747" s="320"/>
    </row>
    <row r="748" spans="1:40" ht="15" customHeight="1">
      <c r="A748" s="51"/>
      <c r="B748" s="273"/>
      <c r="C748" s="204"/>
      <c r="D748" s="56"/>
      <c r="E748" s="60"/>
      <c r="F748" s="55"/>
    </row>
    <row r="749" spans="1:40" ht="15" customHeight="1">
      <c r="A749" s="1129"/>
      <c r="B749" s="56" t="s">
        <v>231</v>
      </c>
      <c r="C749" s="58" t="s">
        <v>232</v>
      </c>
      <c r="D749" s="59"/>
      <c r="E749" s="60"/>
      <c r="F749" s="61"/>
    </row>
    <row r="750" spans="1:40" ht="25.5" customHeight="1">
      <c r="A750" s="112"/>
      <c r="B750" s="85">
        <v>5.0999999999999996</v>
      </c>
      <c r="C750" s="86" t="s">
        <v>715</v>
      </c>
      <c r="D750" s="85"/>
      <c r="E750" s="113"/>
      <c r="F750" s="71"/>
    </row>
    <row r="751" spans="1:40" ht="26">
      <c r="A751" s="112"/>
      <c r="B751" s="85">
        <v>5.1100000000000003</v>
      </c>
      <c r="C751" s="86" t="s">
        <v>716</v>
      </c>
      <c r="D751" s="85"/>
      <c r="E751" s="113"/>
      <c r="F751" s="71"/>
    </row>
    <row r="752" spans="1:40" ht="25">
      <c r="A752" s="1106" t="s">
        <v>183</v>
      </c>
      <c r="B752" s="72" t="s">
        <v>717</v>
      </c>
      <c r="C752" s="114" t="s">
        <v>716</v>
      </c>
      <c r="D752" s="76"/>
      <c r="E752" s="77"/>
      <c r="F752" s="81"/>
      <c r="G752" s="1086"/>
      <c r="H752" s="1087"/>
      <c r="J752" s="1096" t="s">
        <v>864</v>
      </c>
      <c r="K752" s="1097"/>
      <c r="L752" s="1097"/>
      <c r="M752" s="1097"/>
      <c r="N752" s="1097"/>
      <c r="O752" s="1097"/>
      <c r="P752" s="1097"/>
      <c r="Q752" s="1098"/>
    </row>
    <row r="753" spans="1:16" ht="15" thickBot="1">
      <c r="A753" s="1108"/>
      <c r="B753" s="72" t="s">
        <v>280</v>
      </c>
      <c r="C753" s="75" t="s">
        <v>281</v>
      </c>
      <c r="D753" s="76"/>
      <c r="E753" s="83"/>
      <c r="F753" s="81"/>
    </row>
    <row r="754" spans="1:16">
      <c r="A754" s="1106"/>
      <c r="B754" s="72" t="s">
        <v>336</v>
      </c>
      <c r="C754" s="75" t="s">
        <v>337</v>
      </c>
      <c r="D754" s="76"/>
      <c r="E754" s="83"/>
      <c r="F754" s="81"/>
      <c r="K754" s="539" t="s">
        <v>980</v>
      </c>
      <c r="L754" s="540"/>
      <c r="M754" s="541"/>
      <c r="N754" s="542"/>
      <c r="O754" s="543"/>
      <c r="P754" s="593" t="s">
        <v>981</v>
      </c>
    </row>
    <row r="755" spans="1:16" ht="29">
      <c r="A755" s="1107"/>
      <c r="B755" s="72"/>
      <c r="C755" s="75"/>
      <c r="D755" s="76"/>
      <c r="E755" s="83"/>
      <c r="F755" s="81"/>
      <c r="K755" s="281"/>
      <c r="L755" s="544" t="s">
        <v>975</v>
      </c>
      <c r="N755" s="545"/>
      <c r="O755" s="546"/>
      <c r="P755" s="594" t="s">
        <v>189</v>
      </c>
    </row>
    <row r="756" spans="1:16">
      <c r="A756" s="1107"/>
      <c r="B756" s="72"/>
      <c r="C756" s="75"/>
      <c r="D756" s="76"/>
      <c r="E756" s="83"/>
      <c r="F756" s="81"/>
      <c r="K756" s="281"/>
      <c r="L756" s="351"/>
      <c r="N756" s="545"/>
      <c r="O756" s="546"/>
      <c r="P756" s="594"/>
    </row>
    <row r="757" spans="1:16" ht="15" thickBot="1">
      <c r="A757" s="1107"/>
      <c r="B757" s="72"/>
      <c r="C757" s="75"/>
      <c r="D757" s="76"/>
      <c r="E757" s="83"/>
      <c r="F757" s="81"/>
      <c r="K757" s="547" t="s">
        <v>982</v>
      </c>
      <c r="L757" s="595" t="s">
        <v>1017</v>
      </c>
      <c r="M757" s="549"/>
      <c r="N757" s="550"/>
      <c r="O757" s="551"/>
      <c r="P757" s="596"/>
    </row>
    <row r="758" spans="1:16" ht="15" thickBot="1">
      <c r="A758" s="1107"/>
      <c r="B758" s="72"/>
      <c r="C758" s="75"/>
      <c r="D758" s="76"/>
      <c r="E758" s="83"/>
      <c r="F758" s="81"/>
      <c r="L758" s="351"/>
      <c r="N758" s="545"/>
      <c r="O758" s="546"/>
      <c r="P758" s="546"/>
    </row>
    <row r="759" spans="1:16" ht="15" thickBot="1">
      <c r="A759" s="1107"/>
      <c r="B759" s="72"/>
      <c r="C759" s="75"/>
      <c r="D759" s="76"/>
      <c r="E759" s="83"/>
      <c r="F759" s="81"/>
      <c r="K759" s="552" t="s">
        <v>982</v>
      </c>
      <c r="L759" s="553" t="s">
        <v>980</v>
      </c>
      <c r="M759" s="554" t="s">
        <v>981</v>
      </c>
      <c r="N759" s="555" t="s">
        <v>983</v>
      </c>
      <c r="O759" s="556" t="s">
        <v>984</v>
      </c>
      <c r="P759" s="597" t="s">
        <v>985</v>
      </c>
    </row>
    <row r="760" spans="1:16" ht="15" thickBot="1">
      <c r="A760" s="1107"/>
      <c r="B760" s="72"/>
      <c r="C760" s="75"/>
      <c r="D760" s="76"/>
      <c r="E760" s="83"/>
      <c r="F760" s="81"/>
      <c r="L760" s="351"/>
      <c r="N760" s="545"/>
      <c r="O760" s="546"/>
      <c r="P760" s="546"/>
    </row>
    <row r="761" spans="1:16" ht="15" thickBot="1">
      <c r="A761" s="1107"/>
      <c r="B761" s="72"/>
      <c r="C761" s="75"/>
      <c r="D761" s="76"/>
      <c r="E761" s="83"/>
      <c r="F761" s="81"/>
      <c r="K761" s="557" t="s">
        <v>986</v>
      </c>
      <c r="L761" s="558"/>
      <c r="M761" s="559"/>
      <c r="N761" s="560"/>
      <c r="O761" s="561"/>
      <c r="P761" s="598"/>
    </row>
    <row r="762" spans="1:16">
      <c r="A762" s="1107"/>
      <c r="B762" s="72"/>
      <c r="C762" s="75"/>
      <c r="D762" s="76"/>
      <c r="E762" s="83"/>
      <c r="F762" s="81"/>
      <c r="K762" s="562"/>
      <c r="L762" s="563"/>
      <c r="M762" s="564"/>
      <c r="N762" s="565"/>
      <c r="O762" s="566"/>
      <c r="P762" s="599"/>
    </row>
    <row r="763" spans="1:16" ht="15" thickBot="1">
      <c r="A763" s="1107"/>
      <c r="B763" s="72"/>
      <c r="C763" s="75"/>
      <c r="D763" s="76"/>
      <c r="E763" s="83"/>
      <c r="F763" s="81"/>
      <c r="K763" s="572" t="s">
        <v>282</v>
      </c>
      <c r="L763" s="573" t="s">
        <v>283</v>
      </c>
      <c r="M763" s="574" t="s">
        <v>197</v>
      </c>
      <c r="N763" s="575">
        <v>0.52631578947368396</v>
      </c>
      <c r="O763" s="576">
        <v>201875</v>
      </c>
      <c r="P763" s="600">
        <f>N763*O763</f>
        <v>106249.99999999996</v>
      </c>
    </row>
    <row r="764" spans="1:16" ht="15" thickBot="1">
      <c r="A764" s="1107"/>
      <c r="B764" s="72"/>
      <c r="C764" s="75"/>
      <c r="D764" s="76"/>
      <c r="E764" s="83"/>
      <c r="F764" s="81"/>
      <c r="L764" s="351"/>
      <c r="N764" s="545"/>
      <c r="O764" s="577" t="s">
        <v>987</v>
      </c>
      <c r="P764" s="601">
        <f>P762+P763</f>
        <v>106249.99999999996</v>
      </c>
    </row>
    <row r="765" spans="1:16" ht="15" thickBot="1">
      <c r="A765" s="1107"/>
      <c r="B765" s="72"/>
      <c r="C765" s="75"/>
      <c r="D765" s="76"/>
      <c r="E765" s="83"/>
      <c r="F765" s="81"/>
      <c r="L765" s="351"/>
      <c r="N765" s="545"/>
      <c r="O765" s="546"/>
      <c r="P765" s="546"/>
    </row>
    <row r="766" spans="1:16" ht="15" thickBot="1">
      <c r="A766" s="1107"/>
      <c r="B766" s="72"/>
      <c r="C766" s="75"/>
      <c r="D766" s="76"/>
      <c r="E766" s="83"/>
      <c r="F766" s="81"/>
      <c r="K766" s="557" t="s">
        <v>988</v>
      </c>
      <c r="L766" s="558"/>
      <c r="M766" s="559"/>
      <c r="N766" s="560"/>
      <c r="O766" s="561"/>
      <c r="P766" s="598"/>
    </row>
    <row r="767" spans="1:16">
      <c r="A767" s="1107"/>
      <c r="B767" s="72"/>
      <c r="C767" s="75"/>
      <c r="D767" s="76"/>
      <c r="E767" s="83"/>
      <c r="F767" s="81"/>
      <c r="K767" s="562"/>
      <c r="L767" s="563"/>
      <c r="M767" s="564"/>
      <c r="N767" s="565"/>
      <c r="O767" s="566"/>
      <c r="P767" s="599"/>
    </row>
    <row r="768" spans="1:16" ht="15" thickBot="1">
      <c r="A768" s="1107"/>
      <c r="B768" s="72"/>
      <c r="C768" s="75"/>
      <c r="D768" s="76"/>
      <c r="E768" s="83"/>
      <c r="F768" s="81"/>
      <c r="K768" s="572" t="s">
        <v>1001</v>
      </c>
      <c r="L768" s="573" t="s">
        <v>212</v>
      </c>
      <c r="M768" s="574" t="s">
        <v>213</v>
      </c>
      <c r="N768" s="575">
        <v>10625</v>
      </c>
      <c r="O768" s="576">
        <v>1</v>
      </c>
      <c r="P768" s="600">
        <f>N768*O768</f>
        <v>10625</v>
      </c>
    </row>
    <row r="769" spans="1:16" ht="15" thickBot="1">
      <c r="A769" s="1107"/>
      <c r="B769" s="72"/>
      <c r="C769" s="75"/>
      <c r="D769" s="76"/>
      <c r="E769" s="83"/>
      <c r="F769" s="81"/>
      <c r="L769" s="351"/>
      <c r="N769" s="545"/>
      <c r="O769" s="577" t="s">
        <v>989</v>
      </c>
      <c r="P769" s="601">
        <f>P767+P768</f>
        <v>10625</v>
      </c>
    </row>
    <row r="770" spans="1:16" ht="15" thickBot="1">
      <c r="A770" s="1107"/>
      <c r="B770" s="72"/>
      <c r="C770" s="75"/>
      <c r="D770" s="76"/>
      <c r="E770" s="83"/>
      <c r="F770" s="81"/>
      <c r="L770" s="351"/>
      <c r="N770" s="545"/>
      <c r="O770" s="546"/>
      <c r="P770" s="546"/>
    </row>
    <row r="771" spans="1:16" ht="15" thickBot="1">
      <c r="A771" s="1107"/>
      <c r="B771" s="72"/>
      <c r="C771" s="75"/>
      <c r="D771" s="76"/>
      <c r="E771" s="83"/>
      <c r="F771" s="81"/>
      <c r="K771" s="557" t="s">
        <v>990</v>
      </c>
      <c r="L771" s="558"/>
      <c r="M771" s="559"/>
      <c r="N771" s="560"/>
      <c r="O771" s="561"/>
      <c r="P771" s="598"/>
    </row>
    <row r="772" spans="1:16">
      <c r="A772" s="1107"/>
      <c r="B772" s="72"/>
      <c r="C772" s="75"/>
      <c r="D772" s="76"/>
      <c r="E772" s="83"/>
      <c r="F772" s="81"/>
      <c r="K772" s="562"/>
      <c r="L772" s="563"/>
      <c r="M772" s="564"/>
      <c r="N772" s="565"/>
      <c r="O772" s="566"/>
      <c r="P772" s="599"/>
    </row>
    <row r="773" spans="1:16">
      <c r="A773" s="1107"/>
      <c r="B773" s="72"/>
      <c r="C773" s="75"/>
      <c r="D773" s="76"/>
      <c r="E773" s="83"/>
      <c r="F773" s="81"/>
      <c r="K773" s="567" t="s">
        <v>306</v>
      </c>
      <c r="L773" s="568" t="s">
        <v>307</v>
      </c>
      <c r="M773" s="569" t="s">
        <v>308</v>
      </c>
      <c r="N773" s="570">
        <v>0.21</v>
      </c>
      <c r="O773" s="571">
        <f>+'INSUMOS 2'!D114</f>
        <v>10432</v>
      </c>
      <c r="P773" s="602">
        <f>N773*O773</f>
        <v>2190.7199999999998</v>
      </c>
    </row>
    <row r="774" spans="1:16">
      <c r="A774" s="1107"/>
      <c r="B774" s="72"/>
      <c r="C774" s="75"/>
      <c r="D774" s="76"/>
      <c r="E774" s="83"/>
      <c r="F774" s="81"/>
      <c r="K774" s="567" t="s">
        <v>192</v>
      </c>
      <c r="L774" s="568" t="s">
        <v>193</v>
      </c>
      <c r="M774" s="569" t="s">
        <v>13</v>
      </c>
      <c r="N774" s="570">
        <v>1.5</v>
      </c>
      <c r="O774" s="571">
        <v>7000</v>
      </c>
      <c r="P774" s="602">
        <f>N774*O774</f>
        <v>10500</v>
      </c>
    </row>
    <row r="775" spans="1:16">
      <c r="A775" s="1107"/>
      <c r="B775" s="72"/>
      <c r="C775" s="75"/>
      <c r="D775" s="76"/>
      <c r="E775" s="83"/>
      <c r="F775" s="81"/>
      <c r="K775" s="567" t="s">
        <v>220</v>
      </c>
      <c r="L775" s="568" t="s">
        <v>221</v>
      </c>
      <c r="M775" s="569" t="s">
        <v>186</v>
      </c>
      <c r="N775" s="570">
        <v>0.8</v>
      </c>
      <c r="O775" s="571">
        <v>3684</v>
      </c>
      <c r="P775" s="602">
        <f>N775*O775</f>
        <v>2947.2000000000003</v>
      </c>
    </row>
    <row r="776" spans="1:16">
      <c r="A776" s="1107"/>
      <c r="B776" s="72"/>
      <c r="C776" s="75"/>
      <c r="D776" s="76"/>
      <c r="E776" s="83"/>
      <c r="F776" s="81"/>
      <c r="K776" s="567" t="s">
        <v>289</v>
      </c>
      <c r="L776" s="568" t="s">
        <v>290</v>
      </c>
      <c r="M776" s="569" t="s">
        <v>13</v>
      </c>
      <c r="N776" s="570">
        <v>4.5</v>
      </c>
      <c r="O776" s="571">
        <v>9125</v>
      </c>
      <c r="P776" s="602">
        <f>N776*O776</f>
        <v>41062.5</v>
      </c>
    </row>
    <row r="777" spans="1:16" ht="15" thickBot="1">
      <c r="A777" s="1107"/>
      <c r="B777" s="72"/>
      <c r="C777" s="75"/>
      <c r="D777" s="76"/>
      <c r="E777" s="83"/>
      <c r="F777" s="81"/>
      <c r="K777" s="572" t="s">
        <v>303</v>
      </c>
      <c r="L777" s="573" t="s">
        <v>304</v>
      </c>
      <c r="M777" s="574" t="s">
        <v>13</v>
      </c>
      <c r="N777" s="575">
        <v>5.88</v>
      </c>
      <c r="O777" s="576">
        <v>14760</v>
      </c>
      <c r="P777" s="600">
        <f>N777*O777</f>
        <v>86788.800000000003</v>
      </c>
    </row>
    <row r="778" spans="1:16" ht="15" thickBot="1">
      <c r="A778" s="1107"/>
      <c r="B778" s="72"/>
      <c r="C778" s="75"/>
      <c r="D778" s="76"/>
      <c r="E778" s="83"/>
      <c r="F778" s="81"/>
      <c r="L778" s="351"/>
      <c r="N778" s="545"/>
      <c r="O778" s="577" t="s">
        <v>991</v>
      </c>
      <c r="P778" s="601">
        <f>P772+P773+P774+P775+P776+P777</f>
        <v>143489.22</v>
      </c>
    </row>
    <row r="779" spans="1:16" ht="15" thickBot="1">
      <c r="A779" s="1107"/>
      <c r="B779" s="72"/>
      <c r="C779" s="75"/>
      <c r="D779" s="76"/>
      <c r="E779" s="83"/>
      <c r="F779" s="81"/>
      <c r="L779" s="351"/>
      <c r="N779" s="545"/>
      <c r="O779" s="546"/>
      <c r="P779" s="546"/>
    </row>
    <row r="780" spans="1:16" ht="15" thickBot="1">
      <c r="A780" s="1107"/>
      <c r="B780" s="72"/>
      <c r="C780" s="75"/>
      <c r="D780" s="76"/>
      <c r="E780" s="83"/>
      <c r="F780" s="81"/>
      <c r="K780" s="557" t="s">
        <v>992</v>
      </c>
      <c r="L780" s="558"/>
      <c r="M780" s="559"/>
      <c r="N780" s="560"/>
      <c r="O780" s="561"/>
      <c r="P780" s="598"/>
    </row>
    <row r="781" spans="1:16" ht="15" thickBot="1">
      <c r="A781" s="1107"/>
      <c r="B781" s="72"/>
      <c r="C781" s="75"/>
      <c r="D781" s="76"/>
      <c r="E781" s="83"/>
      <c r="F781" s="81"/>
      <c r="K781" s="578"/>
      <c r="L781" s="579"/>
      <c r="M781" s="554"/>
      <c r="N781" s="555"/>
      <c r="O781" s="556"/>
      <c r="P781" s="597"/>
    </row>
    <row r="782" spans="1:16" ht="15" thickBot="1">
      <c r="A782" s="1107"/>
      <c r="B782" s="72"/>
      <c r="C782" s="75"/>
      <c r="D782" s="76"/>
      <c r="E782" s="83"/>
      <c r="F782" s="81"/>
      <c r="L782" s="351"/>
      <c r="N782" s="545"/>
      <c r="O782" s="577" t="s">
        <v>993</v>
      </c>
      <c r="P782" s="601">
        <f>P781</f>
        <v>0</v>
      </c>
    </row>
    <row r="783" spans="1:16" ht="15" thickBot="1">
      <c r="A783" s="1107"/>
      <c r="B783" s="72"/>
      <c r="C783" s="75"/>
      <c r="D783" s="76"/>
      <c r="E783" s="83"/>
      <c r="F783" s="81"/>
      <c r="L783" s="351"/>
      <c r="N783" s="545"/>
      <c r="O783" s="546"/>
      <c r="P783" s="546"/>
    </row>
    <row r="784" spans="1:16" ht="15" thickBot="1">
      <c r="A784" s="1107"/>
      <c r="B784" s="72"/>
      <c r="C784" s="75"/>
      <c r="D784" s="76"/>
      <c r="E784" s="83"/>
      <c r="F784" s="81"/>
      <c r="K784" s="557" t="s">
        <v>994</v>
      </c>
      <c r="L784" s="558"/>
      <c r="M784" s="559"/>
      <c r="N784" s="560"/>
      <c r="O784" s="561"/>
      <c r="P784" s="598"/>
    </row>
    <row r="785" spans="1:16">
      <c r="A785" s="1107"/>
      <c r="B785" s="72"/>
      <c r="C785" s="75"/>
      <c r="D785" s="76"/>
      <c r="E785" s="83"/>
      <c r="F785" s="81"/>
      <c r="K785" s="562"/>
      <c r="L785" s="563"/>
      <c r="M785" s="564"/>
      <c r="N785" s="565"/>
      <c r="O785" s="566"/>
      <c r="P785" s="599"/>
    </row>
    <row r="786" spans="1:16">
      <c r="A786" s="1107"/>
      <c r="B786" s="72"/>
      <c r="C786" s="75"/>
      <c r="D786" s="76"/>
      <c r="E786" s="83"/>
      <c r="F786" s="81"/>
      <c r="K786" s="567" t="s">
        <v>1018</v>
      </c>
      <c r="L786" s="568" t="s">
        <v>1019</v>
      </c>
      <c r="M786" s="569" t="s">
        <v>26</v>
      </c>
      <c r="N786" s="570">
        <v>0.29399999999999998</v>
      </c>
      <c r="O786" s="571">
        <v>405085.49249999999</v>
      </c>
      <c r="P786" s="602">
        <f>N786*O786</f>
        <v>119095.13479499999</v>
      </c>
    </row>
    <row r="787" spans="1:16">
      <c r="A787" s="1107"/>
      <c r="B787" s="72"/>
      <c r="C787" s="75"/>
      <c r="D787" s="76"/>
      <c r="E787" s="83"/>
      <c r="F787" s="81"/>
      <c r="K787" s="567" t="s">
        <v>1013</v>
      </c>
      <c r="L787" s="568" t="s">
        <v>933</v>
      </c>
      <c r="M787" s="569" t="s">
        <v>26</v>
      </c>
      <c r="N787" s="570">
        <v>2.52E-2</v>
      </c>
      <c r="O787" s="571">
        <v>433741.42119999998</v>
      </c>
      <c r="P787" s="602">
        <f>N787*O787</f>
        <v>10930.28381424</v>
      </c>
    </row>
    <row r="788" spans="1:16" ht="15" thickBot="1">
      <c r="A788" s="1107"/>
      <c r="B788" s="72"/>
      <c r="C788" s="75"/>
      <c r="D788" s="76"/>
      <c r="E788" s="83"/>
      <c r="F788" s="81"/>
      <c r="K788" s="572" t="s">
        <v>1020</v>
      </c>
      <c r="L788" s="573" t="s">
        <v>1021</v>
      </c>
      <c r="M788" s="574" t="s">
        <v>314</v>
      </c>
      <c r="N788" s="575">
        <v>3.5</v>
      </c>
      <c r="O788" s="576">
        <v>9120.27945</v>
      </c>
      <c r="P788" s="600">
        <f>N788*O788</f>
        <v>31920.978074999999</v>
      </c>
    </row>
    <row r="789" spans="1:16" ht="15" thickBot="1">
      <c r="A789" s="1107"/>
      <c r="B789" s="72"/>
      <c r="C789" s="75"/>
      <c r="D789" s="76"/>
      <c r="E789" s="83"/>
      <c r="F789" s="81"/>
      <c r="L789" s="351"/>
      <c r="N789" s="545"/>
      <c r="O789" s="577" t="s">
        <v>995</v>
      </c>
      <c r="P789" s="601">
        <f>P785+P786+P787+P788</f>
        <v>161946.39668424</v>
      </c>
    </row>
    <row r="790" spans="1:16" ht="15" thickBot="1">
      <c r="A790" s="1107"/>
      <c r="B790" s="72"/>
      <c r="C790" s="75"/>
      <c r="D790" s="76"/>
      <c r="E790" s="83"/>
      <c r="F790" s="81"/>
      <c r="L790" s="351"/>
      <c r="N790" s="545"/>
      <c r="O790" s="546"/>
      <c r="P790" s="546"/>
    </row>
    <row r="791" spans="1:16">
      <c r="A791" s="1107"/>
      <c r="B791" s="72"/>
      <c r="C791" s="75"/>
      <c r="D791" s="76"/>
      <c r="E791" s="83"/>
      <c r="F791" s="81"/>
      <c r="K791" s="580"/>
      <c r="L791" s="563"/>
      <c r="M791" s="564"/>
      <c r="N791" s="565"/>
      <c r="O791" s="566"/>
      <c r="P791" s="599"/>
    </row>
    <row r="792" spans="1:16" ht="15" thickBot="1">
      <c r="A792" s="1107"/>
      <c r="B792" s="72"/>
      <c r="C792" s="75"/>
      <c r="D792" s="76"/>
      <c r="E792" s="83"/>
      <c r="F792" s="81"/>
      <c r="K792" s="581" t="s">
        <v>996</v>
      </c>
      <c r="L792" s="582" t="s">
        <v>997</v>
      </c>
      <c r="M792" s="583" t="s">
        <v>998</v>
      </c>
      <c r="N792" s="584" t="s">
        <v>998</v>
      </c>
      <c r="O792" s="585" t="s">
        <v>998</v>
      </c>
      <c r="P792" s="603">
        <f>ROUND(SUM(P760:P789)/2, 0)</f>
        <v>422311</v>
      </c>
    </row>
    <row r="793" spans="1:16">
      <c r="A793" s="1107"/>
      <c r="B793" s="72"/>
      <c r="C793" s="75"/>
      <c r="D793" s="76"/>
      <c r="E793" s="83"/>
      <c r="F793" s="81"/>
    </row>
    <row r="794" spans="1:16" ht="15" thickBot="1">
      <c r="A794" s="1107"/>
      <c r="B794" s="72"/>
      <c r="C794" s="75"/>
      <c r="D794" s="76"/>
      <c r="E794" s="83"/>
      <c r="F794" s="81"/>
    </row>
    <row r="795" spans="1:16">
      <c r="A795" s="1107"/>
      <c r="B795" s="72"/>
      <c r="C795" s="75"/>
      <c r="D795" s="76"/>
      <c r="E795" s="83"/>
      <c r="F795" s="81"/>
      <c r="K795" s="1258" t="s">
        <v>980</v>
      </c>
      <c r="L795" s="1259"/>
      <c r="M795" s="1260"/>
      <c r="N795" s="1261"/>
      <c r="O795" s="1262"/>
      <c r="P795" s="1263" t="s">
        <v>981</v>
      </c>
    </row>
    <row r="796" spans="1:16" ht="29">
      <c r="A796" s="1107"/>
      <c r="B796" s="72"/>
      <c r="C796" s="75"/>
      <c r="D796" s="76"/>
      <c r="E796" s="83"/>
      <c r="F796" s="81"/>
      <c r="K796" s="1264"/>
      <c r="L796" s="1265" t="s">
        <v>1227</v>
      </c>
      <c r="M796" s="1266"/>
      <c r="N796" s="1267"/>
      <c r="O796" s="1268"/>
      <c r="P796" s="1269" t="s">
        <v>189</v>
      </c>
    </row>
    <row r="797" spans="1:16">
      <c r="A797" s="1107"/>
      <c r="B797" s="72"/>
      <c r="C797" s="75"/>
      <c r="D797" s="76"/>
      <c r="E797" s="83"/>
      <c r="F797" s="81"/>
      <c r="K797" s="1264"/>
      <c r="L797" s="1270"/>
      <c r="M797" s="1266"/>
      <c r="N797" s="1267"/>
      <c r="O797" s="1268"/>
      <c r="P797" s="1269"/>
    </row>
    <row r="798" spans="1:16" ht="15" thickBot="1">
      <c r="A798" s="1107"/>
      <c r="B798" s="72"/>
      <c r="C798" s="75"/>
      <c r="D798" s="76"/>
      <c r="E798" s="83"/>
      <c r="F798" s="81"/>
      <c r="K798" s="1271" t="s">
        <v>982</v>
      </c>
      <c r="L798" s="1272" t="s">
        <v>1022</v>
      </c>
      <c r="M798" s="1273"/>
      <c r="N798" s="1274"/>
      <c r="O798" s="1275"/>
      <c r="P798" s="1276"/>
    </row>
    <row r="799" spans="1:16" ht="15" thickBot="1">
      <c r="A799" s="1107"/>
      <c r="B799" s="72"/>
      <c r="C799" s="75"/>
      <c r="D799" s="76"/>
      <c r="E799" s="83"/>
      <c r="F799" s="81"/>
      <c r="K799" s="1266"/>
      <c r="L799" s="1270"/>
      <c r="M799" s="1266"/>
      <c r="N799" s="1267"/>
      <c r="O799" s="1268"/>
      <c r="P799" s="1268"/>
    </row>
    <row r="800" spans="1:16" ht="15" thickBot="1">
      <c r="A800" s="1107"/>
      <c r="B800" s="72"/>
      <c r="C800" s="75"/>
      <c r="D800" s="76"/>
      <c r="E800" s="83"/>
      <c r="F800" s="81"/>
      <c r="K800" s="1277" t="s">
        <v>982</v>
      </c>
      <c r="L800" s="1278" t="s">
        <v>980</v>
      </c>
      <c r="M800" s="1279" t="s">
        <v>981</v>
      </c>
      <c r="N800" s="1280" t="s">
        <v>983</v>
      </c>
      <c r="O800" s="1281" t="s">
        <v>984</v>
      </c>
      <c r="P800" s="1282" t="s">
        <v>985</v>
      </c>
    </row>
    <row r="801" spans="1:16" ht="15" thickBot="1">
      <c r="A801" s="1107"/>
      <c r="B801" s="72"/>
      <c r="C801" s="75"/>
      <c r="D801" s="76"/>
      <c r="E801" s="83"/>
      <c r="F801" s="81"/>
      <c r="K801" s="1266"/>
      <c r="L801" s="1270"/>
      <c r="M801" s="1266"/>
      <c r="N801" s="1267"/>
      <c r="O801" s="1268"/>
      <c r="P801" s="1268"/>
    </row>
    <row r="802" spans="1:16" ht="15" thickBot="1">
      <c r="A802" s="1107"/>
      <c r="B802" s="72"/>
      <c r="C802" s="75"/>
      <c r="D802" s="76"/>
      <c r="E802" s="83"/>
      <c r="F802" s="81"/>
      <c r="K802" s="1283" t="s">
        <v>986</v>
      </c>
      <c r="L802" s="1284"/>
      <c r="M802" s="1285"/>
      <c r="N802" s="1286"/>
      <c r="O802" s="1287"/>
      <c r="P802" s="1288"/>
    </row>
    <row r="803" spans="1:16">
      <c r="A803" s="1107"/>
      <c r="B803" s="72"/>
      <c r="C803" s="75"/>
      <c r="D803" s="76"/>
      <c r="E803" s="83"/>
      <c r="F803" s="81"/>
      <c r="K803" s="1289"/>
      <c r="L803" s="1290"/>
      <c r="M803" s="1291"/>
      <c r="N803" s="1292"/>
      <c r="O803" s="1293"/>
      <c r="P803" s="1294"/>
    </row>
    <row r="804" spans="1:16">
      <c r="A804" s="1107"/>
      <c r="B804" s="72"/>
      <c r="C804" s="75"/>
      <c r="D804" s="76"/>
      <c r="E804" s="83"/>
      <c r="F804" s="81"/>
      <c r="K804" s="1295"/>
      <c r="L804" s="1296"/>
      <c r="M804" s="1297"/>
      <c r="N804" s="1298"/>
      <c r="O804" s="1299"/>
      <c r="P804" s="1300"/>
    </row>
    <row r="805" spans="1:16" ht="15" thickBot="1">
      <c r="A805" s="1107"/>
      <c r="B805" s="72"/>
      <c r="C805" s="75"/>
      <c r="D805" s="76"/>
      <c r="E805" s="83"/>
      <c r="F805" s="81"/>
      <c r="K805" s="1301" t="s">
        <v>282</v>
      </c>
      <c r="L805" s="1302" t="str">
        <f>+VLOOKUP(K805,'[273]Insumos '!$A$3:$E$172,2,0)</f>
        <v>Cuadrilla E 1 Of + 1 Ay (jornal + prestaciones)</v>
      </c>
      <c r="M805" s="1303" t="s">
        <v>197</v>
      </c>
      <c r="N805" s="1304">
        <f>1/0.6</f>
        <v>1.6666666666666667</v>
      </c>
      <c r="O805" s="1305">
        <f>+VLOOKUP(K805,'[273]Insumos '!$A$3:$E$172,5,0)</f>
        <v>201875</v>
      </c>
      <c r="P805" s="1306">
        <f>N805*O805</f>
        <v>336458.33333333337</v>
      </c>
    </row>
    <row r="806" spans="1:16" ht="15" thickBot="1">
      <c r="A806" s="1107"/>
      <c r="B806" s="72"/>
      <c r="C806" s="75"/>
      <c r="D806" s="76"/>
      <c r="E806" s="83"/>
      <c r="F806" s="81"/>
      <c r="K806" s="1266"/>
      <c r="L806" s="1270"/>
      <c r="M806" s="1266"/>
      <c r="N806" s="1267"/>
      <c r="O806" s="1307" t="s">
        <v>987</v>
      </c>
      <c r="P806" s="1308">
        <f>SUM(P804:P805)</f>
        <v>336458.33333333337</v>
      </c>
    </row>
    <row r="807" spans="1:16" ht="15" thickBot="1">
      <c r="A807" s="1107"/>
      <c r="B807" s="72"/>
      <c r="C807" s="75"/>
      <c r="D807" s="76"/>
      <c r="E807" s="83"/>
      <c r="F807" s="81"/>
      <c r="K807" s="1266"/>
      <c r="L807" s="1270"/>
      <c r="M807" s="1266"/>
      <c r="N807" s="1267"/>
      <c r="O807" s="1268"/>
      <c r="P807" s="1268"/>
    </row>
    <row r="808" spans="1:16" ht="15" thickBot="1">
      <c r="A808" s="1107"/>
      <c r="B808" s="72"/>
      <c r="C808" s="75"/>
      <c r="D808" s="76"/>
      <c r="E808" s="83"/>
      <c r="F808" s="81"/>
      <c r="K808" s="1283" t="s">
        <v>988</v>
      </c>
      <c r="L808" s="1284"/>
      <c r="M808" s="1285"/>
      <c r="N808" s="1286"/>
      <c r="O808" s="1287"/>
      <c r="P808" s="1288"/>
    </row>
    <row r="809" spans="1:16" ht="15" thickBot="1">
      <c r="A809" s="1107"/>
      <c r="B809" s="72"/>
      <c r="C809" s="75"/>
      <c r="D809" s="76"/>
      <c r="E809" s="83"/>
      <c r="F809" s="81"/>
      <c r="K809" s="1309" t="s">
        <v>211</v>
      </c>
      <c r="L809" s="1302" t="str">
        <f>+VLOOKUP(K809,'[273]Insumos '!$A$3:$E$172,2,0)</f>
        <v>Herramienta menor</v>
      </c>
      <c r="M809" s="1303" t="s">
        <v>213</v>
      </c>
      <c r="N809" s="1304">
        <f>+P806*0.1</f>
        <v>33645.833333333336</v>
      </c>
      <c r="O809" s="1305">
        <f>+VLOOKUP(K809,'[273]Insumos '!$A$3:$E$172,5,0)</f>
        <v>1</v>
      </c>
      <c r="P809" s="1306">
        <f>N809*O809</f>
        <v>33645.833333333336</v>
      </c>
    </row>
    <row r="810" spans="1:16" ht="15" thickBot="1">
      <c r="A810" s="1107"/>
      <c r="B810" s="72"/>
      <c r="C810" s="75"/>
      <c r="D810" s="76"/>
      <c r="E810" s="83"/>
      <c r="F810" s="81"/>
      <c r="K810" s="1266"/>
      <c r="L810" s="1270"/>
      <c r="M810" s="1266"/>
      <c r="N810" s="1267"/>
      <c r="O810" s="1307" t="s">
        <v>989</v>
      </c>
      <c r="P810" s="1310">
        <f>SUM(P809)</f>
        <v>33645.833333333336</v>
      </c>
    </row>
    <row r="811" spans="1:16" ht="15" thickBot="1">
      <c r="A811" s="1107"/>
      <c r="B811" s="72"/>
      <c r="C811" s="75"/>
      <c r="D811" s="76"/>
      <c r="E811" s="83"/>
      <c r="F811" s="81"/>
      <c r="K811" s="1266"/>
      <c r="L811" s="1270"/>
      <c r="M811" s="1266"/>
      <c r="N811" s="1267"/>
      <c r="O811" s="1268"/>
      <c r="P811" s="1268"/>
    </row>
    <row r="812" spans="1:16" ht="15" thickBot="1">
      <c r="A812" s="1107"/>
      <c r="B812" s="72"/>
      <c r="C812" s="75"/>
      <c r="D812" s="76"/>
      <c r="E812" s="83"/>
      <c r="F812" s="81"/>
      <c r="K812" s="1283" t="s">
        <v>990</v>
      </c>
      <c r="L812" s="1284"/>
      <c r="M812" s="1285"/>
      <c r="N812" s="1286"/>
      <c r="O812" s="1287"/>
      <c r="P812" s="1288"/>
    </row>
    <row r="813" spans="1:16">
      <c r="A813" s="1107"/>
      <c r="B813" s="72"/>
      <c r="C813" s="75"/>
      <c r="D813" s="76"/>
      <c r="E813" s="83"/>
      <c r="F813" s="81"/>
      <c r="K813" s="1289"/>
      <c r="L813" s="1290"/>
      <c r="M813" s="1291"/>
      <c r="N813" s="1292"/>
      <c r="O813" s="1293"/>
      <c r="P813" s="1294"/>
    </row>
    <row r="814" spans="1:16">
      <c r="A814" s="1107"/>
      <c r="B814" s="72"/>
      <c r="C814" s="75"/>
      <c r="D814" s="76"/>
      <c r="E814" s="83"/>
      <c r="F814" s="81"/>
      <c r="K814" s="1295" t="s">
        <v>289</v>
      </c>
      <c r="L814" s="1296" t="str">
        <f>+VLOOKUP(K814,'[273]Insumos '!$A$3:$E$172,2,0)</f>
        <v>Tabla para formaleta de 1" x 10" x 2,9 m</v>
      </c>
      <c r="M814" s="1297" t="s">
        <v>13</v>
      </c>
      <c r="N814" s="1298">
        <f>21*0.333333333333333</f>
        <v>6.9999999999999929</v>
      </c>
      <c r="O814" s="1299">
        <f>+VLOOKUP(K814,'[273]Insumos '!$A$3:$E$172,5,0)</f>
        <v>9125</v>
      </c>
      <c r="P814" s="1300">
        <f t="shared" ref="P814:P820" si="5">N814*O814</f>
        <v>63874.999999999935</v>
      </c>
    </row>
    <row r="815" spans="1:16">
      <c r="A815" s="1107"/>
      <c r="B815" s="72"/>
      <c r="C815" s="75"/>
      <c r="D815" s="76"/>
      <c r="E815" s="83"/>
      <c r="F815" s="81"/>
      <c r="K815" s="1295" t="s">
        <v>220</v>
      </c>
      <c r="L815" s="1296" t="str">
        <f>+VLOOKUP(K815,'[273]Insumos '!$A$3:$E$172,2,0)</f>
        <v>Puntilla (promedio)</v>
      </c>
      <c r="M815" s="1297" t="s">
        <v>186</v>
      </c>
      <c r="N815" s="1298">
        <v>1.5</v>
      </c>
      <c r="O815" s="1299">
        <f>+VLOOKUP(K815,'[273]Insumos '!$A$3:$E$172,5,0)</f>
        <v>3684</v>
      </c>
      <c r="P815" s="1300">
        <f t="shared" si="5"/>
        <v>5526</v>
      </c>
    </row>
    <row r="816" spans="1:16">
      <c r="A816" s="1107"/>
      <c r="B816" s="72"/>
      <c r="C816" s="75"/>
      <c r="D816" s="76"/>
      <c r="E816" s="83"/>
      <c r="F816" s="81"/>
      <c r="K816" s="1295" t="s">
        <v>318</v>
      </c>
      <c r="L816" s="1296" t="str">
        <f>+VLOOKUP(K816,'[273]Insumos '!$A$3:$E$172,2,0)</f>
        <v>Varillón de sajo 3x3</v>
      </c>
      <c r="M816" s="1297" t="s">
        <v>13</v>
      </c>
      <c r="N816" s="1298">
        <f>1*0.333333333333333</f>
        <v>0.33333333333333298</v>
      </c>
      <c r="O816" s="1299">
        <f>+VLOOKUP(K816,'[273]Insumos '!$A$3:$E$172,5,0)</f>
        <v>2935</v>
      </c>
      <c r="P816" s="1300">
        <f t="shared" si="5"/>
        <v>978.33333333333235</v>
      </c>
    </row>
    <row r="817" spans="1:16">
      <c r="A817" s="1107"/>
      <c r="B817" s="72"/>
      <c r="C817" s="75"/>
      <c r="D817" s="76"/>
      <c r="E817" s="83"/>
      <c r="F817" s="81"/>
      <c r="K817" s="1295" t="s">
        <v>1038</v>
      </c>
      <c r="L817" s="1296" t="str">
        <f>+VLOOKUP(K817,'[273]Insumos '!$A$3:$E$172,2,0)</f>
        <v>ACPM</v>
      </c>
      <c r="M817" s="1297" t="s">
        <v>308</v>
      </c>
      <c r="N817" s="1298">
        <f>0.5*1.05</f>
        <v>0.52500000000000002</v>
      </c>
      <c r="O817" s="1299">
        <f>+VLOOKUP(K817,'[273]Insumos '!$A$3:$E$172,5,0)</f>
        <v>10432</v>
      </c>
      <c r="P817" s="1300">
        <f t="shared" si="5"/>
        <v>5476.8</v>
      </c>
    </row>
    <row r="818" spans="1:16" s="1030" customFormat="1" ht="29">
      <c r="A818" s="1107"/>
      <c r="B818" s="1056"/>
      <c r="C818" s="1057"/>
      <c r="D818" s="1027"/>
      <c r="E818" s="83"/>
      <c r="F818" s="1064"/>
      <c r="K818" s="1295" t="s">
        <v>320</v>
      </c>
      <c r="L818" s="1296" t="str">
        <f>+VLOOKUP(K818,'[273]Insumos '!$A$3:$E$172,2,0)</f>
        <v>Reja para sumidero de 50 x 70 cm con ángulo de 1 1/2" x 1/4" y platina 1 1/2" x 1/4" incluye anticorrosivo y pintura</v>
      </c>
      <c r="M818" s="1297" t="s">
        <v>189</v>
      </c>
      <c r="N818" s="1298">
        <v>2</v>
      </c>
      <c r="O818" s="1299">
        <f>+VLOOKUP(K818,'[273]Insumos '!$A$3:$E$172,5,0)</f>
        <v>349993</v>
      </c>
      <c r="P818" s="1300">
        <f t="shared" si="5"/>
        <v>699986</v>
      </c>
    </row>
    <row r="819" spans="1:16">
      <c r="A819" s="1107"/>
      <c r="B819" s="72"/>
      <c r="C819" s="75"/>
      <c r="D819" s="76"/>
      <c r="E819" s="83"/>
      <c r="F819" s="81"/>
      <c r="K819" s="1295" t="s">
        <v>1037</v>
      </c>
      <c r="L819" s="1296" t="str">
        <f>+VLOOKUP(K819,'[273]Insumos '!$A$3:$E$172,2,0)</f>
        <v>Concreto de 20,7 Mpa (producción)</v>
      </c>
      <c r="M819" s="1297" t="s">
        <v>26</v>
      </c>
      <c r="N819" s="1298">
        <f>0.7*1.05</f>
        <v>0.73499999999999999</v>
      </c>
      <c r="O819" s="1299">
        <f>+VLOOKUP(K819,'[273]Insumos '!$A$3:$E$172,5,0)</f>
        <v>433741.42119999998</v>
      </c>
      <c r="P819" s="1300">
        <f t="shared" si="5"/>
        <v>318799.94458199997</v>
      </c>
    </row>
    <row r="820" spans="1:16" ht="15" thickBot="1">
      <c r="A820" s="1107"/>
      <c r="B820" s="72"/>
      <c r="C820" s="75"/>
      <c r="D820" s="76"/>
      <c r="E820" s="83"/>
      <c r="F820" s="81"/>
      <c r="K820" s="1301" t="s">
        <v>1020</v>
      </c>
      <c r="L820" s="1302" t="str">
        <f>+VLOOKUP(K820,'[273]Insumos '!$A$3:$E$172,2,0)</f>
        <v>Acero  Fy = 60,000 psi d&gt;1/4</v>
      </c>
      <c r="M820" s="1303" t="s">
        <v>314</v>
      </c>
      <c r="N820" s="1304">
        <v>5</v>
      </c>
      <c r="O820" s="1305">
        <f>+VLOOKUP(K820,'[273]Insumos '!$A$3:$E$172,5,0)</f>
        <v>9120.27945</v>
      </c>
      <c r="P820" s="1306">
        <f t="shared" si="5"/>
        <v>45601.397250000002</v>
      </c>
    </row>
    <row r="821" spans="1:16" ht="15" thickBot="1">
      <c r="A821" s="1107"/>
      <c r="B821" s="72"/>
      <c r="C821" s="75"/>
      <c r="D821" s="76"/>
      <c r="E821" s="83"/>
      <c r="F821" s="81"/>
      <c r="K821" s="1266"/>
      <c r="L821" s="1270"/>
      <c r="M821" s="1266"/>
      <c r="N821" s="1267"/>
      <c r="O821" s="1307" t="s">
        <v>991</v>
      </c>
      <c r="P821" s="1310">
        <f>SUM(P814:P820)</f>
        <v>1140243.4751653331</v>
      </c>
    </row>
    <row r="822" spans="1:16" ht="15" thickBot="1">
      <c r="A822" s="1107"/>
      <c r="B822" s="72"/>
      <c r="C822" s="75"/>
      <c r="D822" s="76"/>
      <c r="E822" s="83"/>
      <c r="F822" s="81"/>
      <c r="K822" s="1266"/>
      <c r="L822" s="1270"/>
      <c r="M822" s="1266"/>
      <c r="N822" s="1267"/>
      <c r="O822" s="1268"/>
      <c r="P822" s="1268"/>
    </row>
    <row r="823" spans="1:16" ht="15" thickBot="1">
      <c r="A823" s="1107"/>
      <c r="B823" s="72"/>
      <c r="C823" s="75"/>
      <c r="D823" s="76"/>
      <c r="E823" s="83"/>
      <c r="F823" s="81"/>
      <c r="K823" s="1283" t="s">
        <v>992</v>
      </c>
      <c r="L823" s="1284"/>
      <c r="M823" s="1285"/>
      <c r="N823" s="1286"/>
      <c r="O823" s="1287"/>
      <c r="P823" s="1288"/>
    </row>
    <row r="824" spans="1:16" ht="15" thickBot="1">
      <c r="A824" s="1107"/>
      <c r="B824" s="72"/>
      <c r="C824" s="75"/>
      <c r="D824" s="76"/>
      <c r="E824" s="83"/>
      <c r="F824" s="81"/>
      <c r="K824" s="1309"/>
      <c r="L824" s="1311"/>
      <c r="M824" s="1279"/>
      <c r="N824" s="1280"/>
      <c r="O824" s="1281"/>
      <c r="P824" s="1282"/>
    </row>
    <row r="825" spans="1:16" ht="15" thickBot="1">
      <c r="A825" s="1107"/>
      <c r="B825" s="72"/>
      <c r="C825" s="75"/>
      <c r="D825" s="76"/>
      <c r="E825" s="83"/>
      <c r="F825" s="81"/>
      <c r="K825" s="1266"/>
      <c r="L825" s="1270"/>
      <c r="M825" s="1266"/>
      <c r="N825" s="1267"/>
      <c r="O825" s="1307" t="s">
        <v>993</v>
      </c>
      <c r="P825" s="1308">
        <f>P824</f>
        <v>0</v>
      </c>
    </row>
    <row r="826" spans="1:16" ht="15" thickBot="1">
      <c r="A826" s="1107"/>
      <c r="B826" s="72"/>
      <c r="C826" s="75"/>
      <c r="D826" s="76"/>
      <c r="E826" s="83"/>
      <c r="F826" s="81"/>
      <c r="K826" s="1266"/>
      <c r="L826" s="1270"/>
      <c r="M826" s="1266"/>
      <c r="N826" s="1267"/>
      <c r="O826" s="1268"/>
      <c r="P826" s="1268"/>
    </row>
    <row r="827" spans="1:16" ht="15" thickBot="1">
      <c r="A827" s="1107"/>
      <c r="B827" s="72"/>
      <c r="C827" s="75"/>
      <c r="D827" s="76"/>
      <c r="E827" s="83"/>
      <c r="F827" s="81"/>
      <c r="K827" s="1283" t="s">
        <v>994</v>
      </c>
      <c r="L827" s="1284"/>
      <c r="M827" s="1285"/>
      <c r="N827" s="1286"/>
      <c r="O827" s="1287"/>
      <c r="P827" s="1288"/>
    </row>
    <row r="828" spans="1:16">
      <c r="A828" s="1107"/>
      <c r="B828" s="72"/>
      <c r="C828" s="75"/>
      <c r="D828" s="76"/>
      <c r="E828" s="83"/>
      <c r="F828" s="81"/>
      <c r="K828" s="1289"/>
      <c r="L828" s="1290"/>
      <c r="M828" s="1291"/>
      <c r="N828" s="1292"/>
      <c r="O828" s="1293"/>
      <c r="P828" s="1294"/>
    </row>
    <row r="829" spans="1:16" ht="15" thickBot="1">
      <c r="A829" s="1107"/>
      <c r="B829" s="72"/>
      <c r="C829" s="75"/>
      <c r="D829" s="76"/>
      <c r="E829" s="83"/>
      <c r="F829" s="81"/>
      <c r="K829" s="1301"/>
      <c r="L829" s="1312"/>
      <c r="M829" s="1303"/>
      <c r="N829" s="1304"/>
      <c r="O829" s="1305"/>
      <c r="P829" s="1306">
        <f>N829*O829</f>
        <v>0</v>
      </c>
    </row>
    <row r="830" spans="1:16" ht="15" thickBot="1">
      <c r="A830" s="1107"/>
      <c r="B830" s="72"/>
      <c r="C830" s="75"/>
      <c r="D830" s="76"/>
      <c r="E830" s="83"/>
      <c r="F830" s="81"/>
      <c r="K830" s="1266"/>
      <c r="L830" s="1270"/>
      <c r="M830" s="1266"/>
      <c r="N830" s="1267"/>
      <c r="O830" s="1307" t="s">
        <v>995</v>
      </c>
      <c r="P830" s="1308">
        <f>SUM(P829)</f>
        <v>0</v>
      </c>
    </row>
    <row r="831" spans="1:16" ht="15" thickBot="1">
      <c r="A831" s="1107"/>
      <c r="B831" s="72"/>
      <c r="C831" s="75"/>
      <c r="D831" s="76"/>
      <c r="E831" s="83"/>
      <c r="F831" s="81"/>
      <c r="K831" s="1266"/>
      <c r="L831" s="1270"/>
      <c r="M831" s="1266"/>
      <c r="N831" s="1267"/>
      <c r="O831" s="1268"/>
      <c r="P831" s="1268"/>
    </row>
    <row r="832" spans="1:16">
      <c r="A832" s="1107"/>
      <c r="B832" s="72"/>
      <c r="C832" s="75"/>
      <c r="D832" s="76"/>
      <c r="E832" s="83"/>
      <c r="F832" s="81"/>
      <c r="K832" s="1313"/>
      <c r="L832" s="1290"/>
      <c r="M832" s="1291"/>
      <c r="N832" s="1292"/>
      <c r="O832" s="1293"/>
      <c r="P832" s="1294"/>
    </row>
    <row r="833" spans="1:16" ht="15" thickBot="1">
      <c r="A833" s="1107"/>
      <c r="B833" s="72"/>
      <c r="C833" s="75"/>
      <c r="D833" s="76"/>
      <c r="E833" s="83"/>
      <c r="F833" s="81"/>
      <c r="K833" s="1314" t="s">
        <v>996</v>
      </c>
      <c r="L833" s="1315" t="s">
        <v>997</v>
      </c>
      <c r="M833" s="1316" t="s">
        <v>998</v>
      </c>
      <c r="N833" s="1317" t="s">
        <v>998</v>
      </c>
      <c r="O833" s="1318" t="s">
        <v>998</v>
      </c>
      <c r="P833" s="1319">
        <f>ROUND(SUM(P804:P830)/2, 0)</f>
        <v>1510348</v>
      </c>
    </row>
    <row r="834" spans="1:16">
      <c r="A834" s="1107"/>
      <c r="B834" s="72"/>
      <c r="C834" s="75"/>
      <c r="D834" s="76"/>
      <c r="E834" s="83"/>
      <c r="F834" s="81"/>
    </row>
    <row r="835" spans="1:16" ht="15" thickBot="1">
      <c r="A835" s="1107"/>
      <c r="B835" s="72"/>
      <c r="C835" s="75"/>
      <c r="D835" s="76"/>
      <c r="E835" s="83"/>
      <c r="F835" s="81"/>
    </row>
    <row r="836" spans="1:16">
      <c r="A836" s="1107"/>
      <c r="B836" s="72"/>
      <c r="C836" s="75"/>
      <c r="D836" s="76"/>
      <c r="E836" s="83"/>
      <c r="F836" s="81"/>
      <c r="K836" s="479" t="s">
        <v>980</v>
      </c>
      <c r="L836" s="480"/>
      <c r="M836" s="481"/>
      <c r="N836" s="482"/>
      <c r="O836" s="483"/>
      <c r="P836" s="484" t="s">
        <v>981</v>
      </c>
    </row>
    <row r="837" spans="1:16">
      <c r="A837" s="1107"/>
      <c r="B837" s="72"/>
      <c r="C837" s="75"/>
      <c r="D837" s="76"/>
      <c r="E837" s="83"/>
      <c r="F837" s="81"/>
      <c r="K837" s="485"/>
      <c r="L837" s="486" t="s">
        <v>62</v>
      </c>
      <c r="M837" s="487"/>
      <c r="N837" s="488"/>
      <c r="O837" s="489"/>
      <c r="P837" s="490" t="s">
        <v>314</v>
      </c>
    </row>
    <row r="838" spans="1:16">
      <c r="A838" s="1107"/>
      <c r="B838" s="72"/>
      <c r="C838" s="75"/>
      <c r="D838" s="76"/>
      <c r="E838" s="83"/>
      <c r="F838" s="81"/>
      <c r="K838" s="485"/>
      <c r="L838" s="491"/>
      <c r="M838" s="487"/>
      <c r="N838" s="488"/>
      <c r="O838" s="489"/>
      <c r="P838" s="490"/>
    </row>
    <row r="839" spans="1:16" ht="15" thickBot="1">
      <c r="A839" s="1107"/>
      <c r="B839" s="72"/>
      <c r="C839" s="75"/>
      <c r="D839" s="76"/>
      <c r="E839" s="83"/>
      <c r="F839" s="81"/>
      <c r="K839" s="492" t="s">
        <v>982</v>
      </c>
      <c r="L839" s="493" t="s">
        <v>1032</v>
      </c>
      <c r="M839" s="494"/>
      <c r="N839" s="495"/>
      <c r="O839" s="496"/>
      <c r="P839" s="497"/>
    </row>
    <row r="840" spans="1:16" ht="15" thickBot="1">
      <c r="A840" s="1107"/>
      <c r="B840" s="72"/>
      <c r="C840" s="75"/>
      <c r="D840" s="76"/>
      <c r="E840" s="83"/>
      <c r="F840" s="81"/>
      <c r="K840" s="487"/>
      <c r="L840" s="491"/>
      <c r="M840" s="487"/>
      <c r="N840" s="488"/>
      <c r="O840" s="489"/>
      <c r="P840" s="489"/>
    </row>
    <row r="841" spans="1:16" ht="15" thickBot="1">
      <c r="A841" s="1107"/>
      <c r="B841" s="72"/>
      <c r="C841" s="75"/>
      <c r="D841" s="76"/>
      <c r="E841" s="83"/>
      <c r="F841" s="81"/>
      <c r="K841" s="498" t="s">
        <v>982</v>
      </c>
      <c r="L841" s="499" t="s">
        <v>980</v>
      </c>
      <c r="M841" s="500" t="s">
        <v>981</v>
      </c>
      <c r="N841" s="501" t="s">
        <v>983</v>
      </c>
      <c r="O841" s="502" t="s">
        <v>984</v>
      </c>
      <c r="P841" s="503" t="s">
        <v>985</v>
      </c>
    </row>
    <row r="842" spans="1:16" ht="15" thickBot="1">
      <c r="A842" s="1107"/>
      <c r="B842" s="72"/>
      <c r="C842" s="75"/>
      <c r="D842" s="76"/>
      <c r="E842" s="83"/>
      <c r="F842" s="81"/>
      <c r="K842" s="487"/>
      <c r="L842" s="491"/>
      <c r="M842" s="487"/>
      <c r="N842" s="488"/>
      <c r="O842" s="489"/>
      <c r="P842" s="489"/>
    </row>
    <row r="843" spans="1:16" ht="15" thickBot="1">
      <c r="A843" s="1107"/>
      <c r="B843" s="72"/>
      <c r="C843" s="75"/>
      <c r="D843" s="76"/>
      <c r="E843" s="83"/>
      <c r="F843" s="81"/>
      <c r="K843" s="504" t="s">
        <v>986</v>
      </c>
      <c r="L843" s="505"/>
      <c r="M843" s="506"/>
      <c r="N843" s="507"/>
      <c r="O843" s="508"/>
      <c r="P843" s="509"/>
    </row>
    <row r="844" spans="1:16">
      <c r="A844" s="1107"/>
      <c r="B844" s="72"/>
      <c r="C844" s="75"/>
      <c r="D844" s="76"/>
      <c r="E844" s="83"/>
      <c r="F844" s="81"/>
      <c r="K844" s="510"/>
      <c r="L844" s="511"/>
      <c r="M844" s="512"/>
      <c r="N844" s="513"/>
      <c r="O844" s="514"/>
      <c r="P844" s="515"/>
    </row>
    <row r="845" spans="1:16" ht="15" thickBot="1">
      <c r="A845" s="1107"/>
      <c r="B845" s="72"/>
      <c r="C845" s="75"/>
      <c r="D845" s="76"/>
      <c r="E845" s="83"/>
      <c r="F845" s="81"/>
      <c r="K845" s="516" t="s">
        <v>282</v>
      </c>
      <c r="L845" s="517" t="s">
        <v>283</v>
      </c>
      <c r="M845" s="518" t="s">
        <v>197</v>
      </c>
      <c r="N845" s="519">
        <v>7.7999999999999996E-3</v>
      </c>
      <c r="O845" s="520">
        <v>201875</v>
      </c>
      <c r="P845" s="521">
        <f>N845*O845</f>
        <v>1574.625</v>
      </c>
    </row>
    <row r="846" spans="1:16" ht="15" thickBot="1">
      <c r="A846" s="1107"/>
      <c r="B846" s="72"/>
      <c r="C846" s="75"/>
      <c r="D846" s="76"/>
      <c r="E846" s="83"/>
      <c r="F846" s="81"/>
      <c r="K846" s="487"/>
      <c r="L846" s="491"/>
      <c r="M846" s="487"/>
      <c r="N846" s="488"/>
      <c r="O846" s="522" t="s">
        <v>987</v>
      </c>
      <c r="P846" s="523">
        <f>P844+P845</f>
        <v>1574.625</v>
      </c>
    </row>
    <row r="847" spans="1:16" ht="15" thickBot="1">
      <c r="A847" s="1107"/>
      <c r="B847" s="72"/>
      <c r="C847" s="75"/>
      <c r="D847" s="76"/>
      <c r="E847" s="83"/>
      <c r="F847" s="81"/>
      <c r="K847" s="487"/>
      <c r="L847" s="491"/>
      <c r="M847" s="487"/>
      <c r="N847" s="488"/>
      <c r="O847" s="489"/>
      <c r="P847" s="489"/>
    </row>
    <row r="848" spans="1:16" ht="15" thickBot="1">
      <c r="A848" s="1107"/>
      <c r="B848" s="72"/>
      <c r="C848" s="75"/>
      <c r="D848" s="76"/>
      <c r="E848" s="83"/>
      <c r="F848" s="81"/>
      <c r="K848" s="504" t="s">
        <v>988</v>
      </c>
      <c r="L848" s="505"/>
      <c r="M848" s="506"/>
      <c r="N848" s="507"/>
      <c r="O848" s="508"/>
      <c r="P848" s="509"/>
    </row>
    <row r="849" spans="1:16">
      <c r="A849" s="1107"/>
      <c r="B849" s="72"/>
      <c r="C849" s="75"/>
      <c r="D849" s="76"/>
      <c r="E849" s="83"/>
      <c r="F849" s="81"/>
      <c r="K849" s="510"/>
      <c r="L849" s="511"/>
      <c r="M849" s="512"/>
      <c r="N849" s="513"/>
      <c r="O849" s="514"/>
      <c r="P849" s="515"/>
    </row>
    <row r="850" spans="1:16" ht="15" thickBot="1">
      <c r="A850" s="1107"/>
      <c r="B850" s="72"/>
      <c r="C850" s="75"/>
      <c r="D850" s="76"/>
      <c r="E850" s="83"/>
      <c r="F850" s="81"/>
      <c r="K850" s="516" t="s">
        <v>1001</v>
      </c>
      <c r="L850" s="517" t="s">
        <v>212</v>
      </c>
      <c r="M850" s="518" t="s">
        <v>213</v>
      </c>
      <c r="N850" s="519">
        <v>78.731250000000003</v>
      </c>
      <c r="O850" s="520">
        <v>1</v>
      </c>
      <c r="P850" s="521">
        <f>N850*O850</f>
        <v>78.731250000000003</v>
      </c>
    </row>
    <row r="851" spans="1:16" ht="15" thickBot="1">
      <c r="A851" s="1107"/>
      <c r="B851" s="72"/>
      <c r="C851" s="75"/>
      <c r="D851" s="76"/>
      <c r="E851" s="83"/>
      <c r="F851" s="81"/>
      <c r="K851" s="487"/>
      <c r="L851" s="491"/>
      <c r="M851" s="487"/>
      <c r="N851" s="488"/>
      <c r="O851" s="522" t="s">
        <v>989</v>
      </c>
      <c r="P851" s="523">
        <f>P849+P850</f>
        <v>78.731250000000003</v>
      </c>
    </row>
    <row r="852" spans="1:16" ht="15" thickBot="1">
      <c r="A852" s="1107"/>
      <c r="B852" s="72"/>
      <c r="C852" s="75"/>
      <c r="D852" s="76"/>
      <c r="E852" s="83"/>
      <c r="F852" s="81"/>
      <c r="K852" s="487"/>
      <c r="L852" s="491"/>
      <c r="M852" s="487"/>
      <c r="N852" s="488"/>
      <c r="O852" s="489"/>
      <c r="P852" s="489"/>
    </row>
    <row r="853" spans="1:16" ht="15" thickBot="1">
      <c r="A853" s="1107"/>
      <c r="B853" s="72"/>
      <c r="C853" s="75"/>
      <c r="D853" s="76"/>
      <c r="E853" s="83"/>
      <c r="F853" s="81"/>
      <c r="K853" s="504" t="s">
        <v>990</v>
      </c>
      <c r="L853" s="505"/>
      <c r="M853" s="506"/>
      <c r="N853" s="507"/>
      <c r="O853" s="508"/>
      <c r="P853" s="509"/>
    </row>
    <row r="854" spans="1:16">
      <c r="A854" s="1107"/>
      <c r="B854" s="72"/>
      <c r="C854" s="75"/>
      <c r="D854" s="76"/>
      <c r="E854" s="83"/>
      <c r="F854" s="81"/>
      <c r="K854" s="510"/>
      <c r="L854" s="511"/>
      <c r="M854" s="512"/>
      <c r="N854" s="513"/>
      <c r="O854" s="514"/>
      <c r="P854" s="515"/>
    </row>
    <row r="855" spans="1:16">
      <c r="A855" s="1107"/>
      <c r="B855" s="72"/>
      <c r="C855" s="75"/>
      <c r="D855" s="76"/>
      <c r="E855" s="83"/>
      <c r="F855" s="81"/>
      <c r="K855" s="524" t="s">
        <v>1024</v>
      </c>
      <c r="L855" s="525" t="s">
        <v>1025</v>
      </c>
      <c r="M855" s="526" t="s">
        <v>314</v>
      </c>
      <c r="N855" s="527">
        <v>1.03</v>
      </c>
      <c r="O855" s="528">
        <v>6549</v>
      </c>
      <c r="P855" s="529">
        <f>N855*O855</f>
        <v>6745.47</v>
      </c>
    </row>
    <row r="856" spans="1:16" ht="15" thickBot="1">
      <c r="A856" s="1107"/>
      <c r="B856" s="72"/>
      <c r="C856" s="75"/>
      <c r="D856" s="76"/>
      <c r="E856" s="83"/>
      <c r="F856" s="81"/>
      <c r="K856" s="516" t="s">
        <v>324</v>
      </c>
      <c r="L856" s="517" t="s">
        <v>921</v>
      </c>
      <c r="M856" s="518" t="s">
        <v>314</v>
      </c>
      <c r="N856" s="519">
        <v>6.1800000000000001E-2</v>
      </c>
      <c r="O856" s="520">
        <v>11674</v>
      </c>
      <c r="P856" s="521">
        <f>N856*O856</f>
        <v>721.45320000000004</v>
      </c>
    </row>
    <row r="857" spans="1:16" ht="15" thickBot="1">
      <c r="A857" s="1107"/>
      <c r="B857" s="72"/>
      <c r="C857" s="75"/>
      <c r="D857" s="76"/>
      <c r="E857" s="83"/>
      <c r="F857" s="81"/>
      <c r="K857" s="487"/>
      <c r="L857" s="491"/>
      <c r="M857" s="487"/>
      <c r="N857" s="488"/>
      <c r="O857" s="522" t="s">
        <v>991</v>
      </c>
      <c r="P857" s="523">
        <f>P854+P855+P856</f>
        <v>7466.9232000000002</v>
      </c>
    </row>
    <row r="858" spans="1:16" ht="15" thickBot="1">
      <c r="A858" s="1107"/>
      <c r="B858" s="72"/>
      <c r="C858" s="75"/>
      <c r="D858" s="76"/>
      <c r="E858" s="83"/>
      <c r="F858" s="81"/>
      <c r="K858" s="487"/>
      <c r="L858" s="491"/>
      <c r="M858" s="487"/>
      <c r="N858" s="488"/>
      <c r="O858" s="489"/>
      <c r="P858" s="489"/>
    </row>
    <row r="859" spans="1:16" ht="15" thickBot="1">
      <c r="A859" s="1107"/>
      <c r="B859" s="72"/>
      <c r="C859" s="75"/>
      <c r="D859" s="76"/>
      <c r="E859" s="83"/>
      <c r="F859" s="81"/>
      <c r="K859" s="504" t="s">
        <v>992</v>
      </c>
      <c r="L859" s="505"/>
      <c r="M859" s="506"/>
      <c r="N859" s="507"/>
      <c r="O859" s="508"/>
      <c r="P859" s="509"/>
    </row>
    <row r="860" spans="1:16" ht="15" thickBot="1">
      <c r="A860" s="1107"/>
      <c r="B860" s="72"/>
      <c r="C860" s="75"/>
      <c r="D860" s="76"/>
      <c r="E860" s="83"/>
      <c r="F860" s="81"/>
      <c r="K860" s="530"/>
      <c r="L860" s="531"/>
      <c r="M860" s="500"/>
      <c r="N860" s="501"/>
      <c r="O860" s="502"/>
      <c r="P860" s="503"/>
    </row>
    <row r="861" spans="1:16" ht="15" thickBot="1">
      <c r="A861" s="1107"/>
      <c r="B861" s="72"/>
      <c r="C861" s="75"/>
      <c r="D861" s="76"/>
      <c r="E861" s="83"/>
      <c r="F861" s="81"/>
      <c r="K861" s="487"/>
      <c r="L861" s="491"/>
      <c r="M861" s="487"/>
      <c r="N861" s="488"/>
      <c r="O861" s="522" t="s">
        <v>993</v>
      </c>
      <c r="P861" s="523">
        <f>P860</f>
        <v>0</v>
      </c>
    </row>
    <row r="862" spans="1:16" ht="15" thickBot="1">
      <c r="A862" s="1107"/>
      <c r="B862" s="72"/>
      <c r="C862" s="75"/>
      <c r="D862" s="76"/>
      <c r="E862" s="83"/>
      <c r="F862" s="81"/>
      <c r="K862" s="487"/>
      <c r="L862" s="491"/>
      <c r="M862" s="487"/>
      <c r="N862" s="488"/>
      <c r="O862" s="489"/>
      <c r="P862" s="489"/>
    </row>
    <row r="863" spans="1:16" ht="15" thickBot="1">
      <c r="A863" s="1107"/>
      <c r="B863" s="72"/>
      <c r="C863" s="75"/>
      <c r="D863" s="76"/>
      <c r="E863" s="83"/>
      <c r="F863" s="81"/>
      <c r="K863" s="504" t="s">
        <v>994</v>
      </c>
      <c r="L863" s="505"/>
      <c r="M863" s="506"/>
      <c r="N863" s="507"/>
      <c r="O863" s="508"/>
      <c r="P863" s="509"/>
    </row>
    <row r="864" spans="1:16" ht="15" thickBot="1">
      <c r="A864" s="1107"/>
      <c r="B864" s="72"/>
      <c r="C864" s="75"/>
      <c r="D864" s="76"/>
      <c r="E864" s="83"/>
      <c r="F864" s="81"/>
      <c r="K864" s="530"/>
      <c r="L864" s="531"/>
      <c r="M864" s="500"/>
      <c r="N864" s="501"/>
      <c r="O864" s="502"/>
      <c r="P864" s="503"/>
    </row>
    <row r="865" spans="1:17" ht="15" thickBot="1">
      <c r="A865" s="1107"/>
      <c r="B865" s="72"/>
      <c r="C865" s="75"/>
      <c r="D865" s="76"/>
      <c r="E865" s="83"/>
      <c r="F865" s="81"/>
      <c r="K865" s="487"/>
      <c r="L865" s="491"/>
      <c r="M865" s="487"/>
      <c r="N865" s="488"/>
      <c r="O865" s="522" t="s">
        <v>995</v>
      </c>
      <c r="P865" s="523">
        <f>P864</f>
        <v>0</v>
      </c>
    </row>
    <row r="866" spans="1:17" ht="15" thickBot="1">
      <c r="A866" s="1107"/>
      <c r="B866" s="72"/>
      <c r="C866" s="75"/>
      <c r="D866" s="76"/>
      <c r="E866" s="83"/>
      <c r="F866" s="81"/>
      <c r="K866" s="487"/>
      <c r="L866" s="491"/>
      <c r="M866" s="487"/>
      <c r="N866" s="488"/>
      <c r="O866" s="489"/>
      <c r="P866" s="489"/>
    </row>
    <row r="867" spans="1:17">
      <c r="A867" s="1107"/>
      <c r="B867" s="72"/>
      <c r="C867" s="75"/>
      <c r="D867" s="76"/>
      <c r="E867" s="83"/>
      <c r="F867" s="81"/>
      <c r="K867" s="532"/>
      <c r="L867" s="511"/>
      <c r="M867" s="512"/>
      <c r="N867" s="513"/>
      <c r="O867" s="514"/>
      <c r="P867" s="515"/>
    </row>
    <row r="868" spans="1:17" ht="15" thickBot="1">
      <c r="A868" s="1107"/>
      <c r="B868" s="72"/>
      <c r="C868" s="75"/>
      <c r="D868" s="76"/>
      <c r="E868" s="83"/>
      <c r="F868" s="81"/>
      <c r="K868" s="533" t="s">
        <v>996</v>
      </c>
      <c r="L868" s="534" t="s">
        <v>997</v>
      </c>
      <c r="M868" s="535" t="s">
        <v>998</v>
      </c>
      <c r="N868" s="536" t="s">
        <v>998</v>
      </c>
      <c r="O868" s="537" t="s">
        <v>998</v>
      </c>
      <c r="P868" s="538">
        <f>ROUND(SUM(P835:P865)/2, 0)</f>
        <v>9120</v>
      </c>
    </row>
    <row r="869" spans="1:17">
      <c r="A869" s="1107"/>
      <c r="B869" s="72"/>
      <c r="C869" s="75"/>
      <c r="D869" s="76"/>
      <c r="E869" s="83"/>
      <c r="F869" s="81"/>
    </row>
    <row r="870" spans="1:17">
      <c r="A870" s="1107"/>
      <c r="B870" s="72"/>
      <c r="C870" s="75"/>
      <c r="D870" s="76"/>
      <c r="E870" s="83"/>
      <c r="F870" s="81"/>
    </row>
    <row r="871" spans="1:17">
      <c r="A871" s="1107"/>
      <c r="B871" s="72"/>
      <c r="C871" s="75"/>
      <c r="D871" s="76"/>
      <c r="E871" s="83"/>
      <c r="F871" s="81"/>
      <c r="J871" s="112" t="s">
        <v>919</v>
      </c>
      <c r="K871" s="608"/>
      <c r="L871" s="86" t="s">
        <v>920</v>
      </c>
      <c r="M871" s="85" t="s">
        <v>189</v>
      </c>
      <c r="N871" s="386"/>
      <c r="O871" s="71">
        <f>ROUND(SUM(Q871:Q880),0)</f>
        <v>93572</v>
      </c>
      <c r="P871" s="97"/>
      <c r="Q871" s="609"/>
    </row>
    <row r="872" spans="1:17" ht="15" customHeight="1">
      <c r="A872" s="1107"/>
      <c r="B872" s="72"/>
      <c r="C872" s="75"/>
      <c r="D872" s="76"/>
      <c r="E872" s="83"/>
      <c r="F872" s="81"/>
      <c r="J872" s="1109" t="s">
        <v>317</v>
      </c>
      <c r="K872" s="72" t="s">
        <v>453</v>
      </c>
      <c r="L872" s="75" t="s">
        <v>454</v>
      </c>
      <c r="M872" s="76" t="s">
        <v>189</v>
      </c>
      <c r="N872" s="382">
        <v>2</v>
      </c>
      <c r="O872" s="81">
        <f>VLOOKUP(K872,'[270]BASE DE DATOS'!$A$6:$E$1577,5,FALSE)</f>
        <v>2950</v>
      </c>
      <c r="P872" s="97">
        <v>0</v>
      </c>
      <c r="Q872" s="78">
        <f>ROUND((N872*O872),0)</f>
        <v>5900</v>
      </c>
    </row>
    <row r="873" spans="1:17">
      <c r="A873" s="1107"/>
      <c r="B873" s="72"/>
      <c r="C873" s="75"/>
      <c r="D873" s="76"/>
      <c r="E873" s="83"/>
      <c r="F873" s="81"/>
      <c r="J873" s="1110"/>
      <c r="K873" s="72" t="s">
        <v>455</v>
      </c>
      <c r="L873" s="75" t="s">
        <v>456</v>
      </c>
      <c r="M873" s="76" t="s">
        <v>13</v>
      </c>
      <c r="N873" s="382">
        <v>3</v>
      </c>
      <c r="O873" s="81">
        <f>VLOOKUP(K873,'[270]BASE DE DATOS'!$A$6:$E$1577,5,FALSE)</f>
        <v>3332</v>
      </c>
      <c r="P873" s="97">
        <v>1.05</v>
      </c>
      <c r="Q873" s="78">
        <f>ROUND((N873*O873),0)</f>
        <v>9996</v>
      </c>
    </row>
    <row r="874" spans="1:17">
      <c r="A874" s="1107"/>
      <c r="B874" s="72"/>
      <c r="C874" s="75"/>
      <c r="D874" s="76"/>
      <c r="E874" s="83"/>
      <c r="F874" s="81"/>
      <c r="J874" s="1110"/>
      <c r="K874" s="72" t="s">
        <v>457</v>
      </c>
      <c r="L874" s="75" t="s">
        <v>458</v>
      </c>
      <c r="M874" s="76" t="s">
        <v>189</v>
      </c>
      <c r="N874" s="382">
        <v>1</v>
      </c>
      <c r="O874" s="81">
        <f>VLOOKUP(K874,'[270]BASE DE DATOS'!$A$6:$E$1577,5,FALSE)</f>
        <v>22000</v>
      </c>
      <c r="P874" s="97">
        <v>0</v>
      </c>
      <c r="Q874" s="78">
        <f>ROUND((N874*O874),0)</f>
        <v>22000</v>
      </c>
    </row>
    <row r="875" spans="1:17">
      <c r="A875" s="1107"/>
      <c r="B875" s="72"/>
      <c r="C875" s="75"/>
      <c r="D875" s="76"/>
      <c r="E875" s="83"/>
      <c r="F875" s="81"/>
      <c r="J875" s="1110"/>
      <c r="K875" s="72" t="s">
        <v>336</v>
      </c>
      <c r="L875" s="75" t="s">
        <v>337</v>
      </c>
      <c r="M875" s="76" t="s">
        <v>189</v>
      </c>
      <c r="N875" s="420">
        <v>2.4E-2</v>
      </c>
      <c r="O875" s="81">
        <f>VLOOKUP(K875,'[270]BASE DE DATOS'!$A$6:$E$1577,5,FALSE)</f>
        <v>37083</v>
      </c>
      <c r="P875" s="97">
        <v>1.03</v>
      </c>
      <c r="Q875" s="78">
        <f>ROUND((N875*O875*P875),0)</f>
        <v>917</v>
      </c>
    </row>
    <row r="876" spans="1:17">
      <c r="A876" s="1107"/>
      <c r="B876" s="72"/>
      <c r="C876" s="75"/>
      <c r="D876" s="76"/>
      <c r="E876" s="83"/>
      <c r="F876" s="81"/>
      <c r="J876" s="1110"/>
      <c r="K876" s="72" t="s">
        <v>338</v>
      </c>
      <c r="L876" s="75" t="s">
        <v>339</v>
      </c>
      <c r="M876" s="76" t="s">
        <v>189</v>
      </c>
      <c r="N876" s="420">
        <v>2.4E-2</v>
      </c>
      <c r="O876" s="81">
        <f>VLOOKUP(K876,'[270]BASE DE DATOS'!$A$6:$E$1577,5,FALSE)</f>
        <v>124272</v>
      </c>
      <c r="P876" s="97">
        <v>1.03</v>
      </c>
      <c r="Q876" s="78">
        <f>ROUND((N876*O876*P876),0)</f>
        <v>3072</v>
      </c>
    </row>
    <row r="877" spans="1:17">
      <c r="A877" s="1107"/>
      <c r="B877" s="72"/>
      <c r="C877" s="75"/>
      <c r="D877" s="76"/>
      <c r="E877" s="83"/>
      <c r="F877" s="81"/>
      <c r="J877" s="1110"/>
      <c r="K877" s="72" t="s">
        <v>459</v>
      </c>
      <c r="L877" s="75" t="s">
        <v>460</v>
      </c>
      <c r="M877" s="76" t="s">
        <v>189</v>
      </c>
      <c r="N877" s="382">
        <v>1</v>
      </c>
      <c r="O877" s="81">
        <f>VLOOKUP(K877,'[270]BASE DE DATOS'!$A$6:$E$1577,5,FALSE)</f>
        <v>23900</v>
      </c>
      <c r="P877" s="97">
        <v>0</v>
      </c>
      <c r="Q877" s="78">
        <f>ROUND((N877*O877),0)</f>
        <v>23900</v>
      </c>
    </row>
    <row r="878" spans="1:17">
      <c r="A878" s="1107"/>
      <c r="B878" s="72"/>
      <c r="C878" s="75"/>
      <c r="D878" s="76"/>
      <c r="E878" s="83"/>
      <c r="F878" s="81"/>
      <c r="J878" s="1111"/>
      <c r="K878" s="72" t="s">
        <v>349</v>
      </c>
      <c r="L878" s="75" t="s">
        <v>350</v>
      </c>
      <c r="M878" s="76" t="s">
        <v>189</v>
      </c>
      <c r="N878" s="382">
        <v>1</v>
      </c>
      <c r="O878" s="81">
        <f>VLOOKUP(K878,'[270]BASE DE DATOS'!$A$6:$E$1577,5,FALSE)</f>
        <v>1500</v>
      </c>
      <c r="P878" s="97">
        <f>1/50</f>
        <v>0.02</v>
      </c>
      <c r="Q878" s="78">
        <f>ROUND((N878*O878*P878),0)</f>
        <v>30</v>
      </c>
    </row>
    <row r="879" spans="1:17">
      <c r="A879" s="1107"/>
      <c r="B879" s="72"/>
      <c r="C879" s="75"/>
      <c r="D879" s="76"/>
      <c r="E879" s="83"/>
      <c r="F879" s="81"/>
      <c r="J879" s="421" t="s">
        <v>194</v>
      </c>
      <c r="K879" s="72" t="s">
        <v>282</v>
      </c>
      <c r="L879" s="75" t="s">
        <v>283</v>
      </c>
      <c r="M879" s="76" t="s">
        <v>197</v>
      </c>
      <c r="N879" s="382">
        <v>1</v>
      </c>
      <c r="O879" s="81">
        <f>VLOOKUP(K879,'[270]BASE DE DATOS'!$A$6:$E$1577,5,FALSE)</f>
        <v>201875</v>
      </c>
      <c r="P879" s="97">
        <f>1/8</f>
        <v>0.125</v>
      </c>
      <c r="Q879" s="78">
        <f>ROUND((N879*O879*P879),0)</f>
        <v>25234</v>
      </c>
    </row>
    <row r="880" spans="1:17">
      <c r="A880" s="1107"/>
      <c r="B880" s="72"/>
      <c r="C880" s="75"/>
      <c r="D880" s="76"/>
      <c r="E880" s="83"/>
      <c r="F880" s="81"/>
      <c r="J880" s="1088" t="s">
        <v>198</v>
      </c>
      <c r="K880" s="72" t="s">
        <v>211</v>
      </c>
      <c r="L880" s="75" t="s">
        <v>212</v>
      </c>
      <c r="M880" s="76" t="s">
        <v>213</v>
      </c>
      <c r="N880" s="382">
        <v>0.1</v>
      </c>
      <c r="O880" s="81">
        <f>Q879</f>
        <v>25234</v>
      </c>
      <c r="P880" s="97">
        <v>0</v>
      </c>
      <c r="Q880" s="78">
        <f>ROUND((N880*O880),0)</f>
        <v>2523</v>
      </c>
    </row>
    <row r="881" spans="1:17">
      <c r="A881" s="1107"/>
      <c r="B881" s="72"/>
      <c r="C881" s="75"/>
      <c r="D881" s="76"/>
      <c r="E881" s="83"/>
      <c r="F881" s="81"/>
    </row>
    <row r="882" spans="1:17">
      <c r="A882" s="1107"/>
      <c r="B882" s="72"/>
      <c r="C882" s="75"/>
      <c r="D882" s="76"/>
      <c r="E882" s="83"/>
      <c r="F882" s="81"/>
      <c r="J882" s="112" t="s">
        <v>326</v>
      </c>
      <c r="K882" s="85"/>
      <c r="L882" s="86" t="s">
        <v>327</v>
      </c>
      <c r="M882" s="85" t="s">
        <v>13</v>
      </c>
      <c r="N882" s="386"/>
      <c r="O882" s="71">
        <f>ROUND(SUM(Q882:Q886),0)</f>
        <v>52307</v>
      </c>
      <c r="P882" s="97"/>
      <c r="Q882" s="609"/>
    </row>
    <row r="883" spans="1:17">
      <c r="A883" s="1107"/>
      <c r="B883" s="72"/>
      <c r="C883" s="75"/>
      <c r="D883" s="76"/>
      <c r="E883" s="83"/>
      <c r="F883" s="81"/>
      <c r="J883" s="1106" t="s">
        <v>183</v>
      </c>
      <c r="K883" s="72" t="s">
        <v>328</v>
      </c>
      <c r="L883" s="75" t="s">
        <v>329</v>
      </c>
      <c r="M883" s="76" t="s">
        <v>13</v>
      </c>
      <c r="N883" s="382">
        <v>1</v>
      </c>
      <c r="O883" s="81">
        <f>VLOOKUP(K883,'[270]BASE DE DATOS'!$A$6:$E$1577,5,FALSE)</f>
        <v>39984</v>
      </c>
      <c r="P883" s="97">
        <v>1.05</v>
      </c>
      <c r="Q883" s="78">
        <f>ROUND((N883*O883*P883),0)</f>
        <v>41983</v>
      </c>
    </row>
    <row r="884" spans="1:17">
      <c r="A884" s="1107"/>
      <c r="B884" s="72"/>
      <c r="C884" s="75"/>
      <c r="D884" s="76"/>
      <c r="E884" s="83"/>
      <c r="F884" s="81"/>
      <c r="J884" s="1108"/>
      <c r="K884" s="72" t="s">
        <v>330</v>
      </c>
      <c r="L884" s="75" t="s">
        <v>331</v>
      </c>
      <c r="M884" s="76" t="s">
        <v>332</v>
      </c>
      <c r="N884" s="382">
        <v>0.05</v>
      </c>
      <c r="O884" s="81">
        <f>Q883</f>
        <v>41983</v>
      </c>
      <c r="P884" s="97">
        <v>0</v>
      </c>
      <c r="Q884" s="78">
        <f>ROUND((N884*O884),0)</f>
        <v>2099</v>
      </c>
    </row>
    <row r="885" spans="1:17">
      <c r="A885" s="1107"/>
      <c r="B885" s="72"/>
      <c r="C885" s="75"/>
      <c r="D885" s="76"/>
      <c r="E885" s="83"/>
      <c r="F885" s="81"/>
      <c r="J885" s="421" t="s">
        <v>194</v>
      </c>
      <c r="K885" s="72" t="s">
        <v>282</v>
      </c>
      <c r="L885" s="75" t="s">
        <v>283</v>
      </c>
      <c r="M885" s="76" t="s">
        <v>197</v>
      </c>
      <c r="N885" s="382">
        <v>1</v>
      </c>
      <c r="O885" s="81">
        <f>VLOOKUP(K885,'[270]BASE DE DATOS'!$A$6:$E$1577,5,FALSE)</f>
        <v>201875</v>
      </c>
      <c r="P885" s="97">
        <f>1/27</f>
        <v>3.7037037037037035E-2</v>
      </c>
      <c r="Q885" s="78">
        <f>ROUND((N885*O885*P885),0)</f>
        <v>7477</v>
      </c>
    </row>
    <row r="886" spans="1:17">
      <c r="A886" s="1107"/>
      <c r="B886" s="72"/>
      <c r="C886" s="75"/>
      <c r="D886" s="76"/>
      <c r="E886" s="83"/>
      <c r="F886" s="81"/>
      <c r="J886" s="1088" t="s">
        <v>198</v>
      </c>
      <c r="K886" s="72" t="s">
        <v>211</v>
      </c>
      <c r="L886" s="75" t="s">
        <v>212</v>
      </c>
      <c r="M886" s="76" t="s">
        <v>213</v>
      </c>
      <c r="N886" s="382">
        <v>0.1</v>
      </c>
      <c r="O886" s="81">
        <f>Q885</f>
        <v>7477</v>
      </c>
      <c r="P886" s="97">
        <v>0</v>
      </c>
      <c r="Q886" s="78">
        <f>ROUND((N886*O886),0)</f>
        <v>748</v>
      </c>
    </row>
    <row r="887" spans="1:17">
      <c r="A887" s="1107"/>
      <c r="B887" s="72"/>
      <c r="C887" s="75"/>
      <c r="D887" s="76"/>
      <c r="E887" s="83"/>
      <c r="F887" s="81"/>
    </row>
    <row r="888" spans="1:17">
      <c r="A888" s="1107"/>
      <c r="B888" s="72"/>
      <c r="C888" s="75"/>
      <c r="D888" s="76"/>
      <c r="E888" s="83"/>
      <c r="F888" s="81"/>
      <c r="J888" s="112" t="s">
        <v>333</v>
      </c>
      <c r="K888" s="85"/>
      <c r="L888" s="86" t="s">
        <v>94</v>
      </c>
      <c r="M888" s="85" t="s">
        <v>189</v>
      </c>
      <c r="N888" s="381"/>
      <c r="O888" s="71">
        <f>ROUND(SUM(Q888:Q896),0)</f>
        <v>248668</v>
      </c>
      <c r="P888" s="97"/>
      <c r="Q888" s="609"/>
    </row>
    <row r="889" spans="1:17">
      <c r="A889" s="1107"/>
      <c r="B889" s="72"/>
      <c r="C889" s="75"/>
      <c r="D889" s="76"/>
      <c r="E889" s="83"/>
      <c r="F889" s="81"/>
      <c r="J889" s="1106" t="s">
        <v>183</v>
      </c>
      <c r="K889" s="74" t="s">
        <v>334</v>
      </c>
      <c r="L889" s="79" t="s">
        <v>335</v>
      </c>
      <c r="M889" s="80" t="s">
        <v>13</v>
      </c>
      <c r="N889" s="382">
        <v>3</v>
      </c>
      <c r="O889" s="81">
        <v>40912</v>
      </c>
      <c r="P889" s="97">
        <v>1.05</v>
      </c>
      <c r="Q889" s="78">
        <f>ROUND((N889*O889*P889),0)</f>
        <v>128873</v>
      </c>
    </row>
    <row r="890" spans="1:17">
      <c r="A890" s="1107"/>
      <c r="B890" s="72"/>
      <c r="C890" s="75"/>
      <c r="D890" s="76"/>
      <c r="E890" s="83"/>
      <c r="F890" s="81"/>
      <c r="J890" s="1107"/>
      <c r="K890" s="72" t="s">
        <v>330</v>
      </c>
      <c r="L890" s="75" t="s">
        <v>331</v>
      </c>
      <c r="M890" s="76" t="s">
        <v>332</v>
      </c>
      <c r="N890" s="382">
        <v>0.1</v>
      </c>
      <c r="O890" s="81">
        <v>128873</v>
      </c>
      <c r="P890" s="97">
        <v>0</v>
      </c>
      <c r="Q890" s="78">
        <f>ROUND((N890*O890),0)</f>
        <v>12887</v>
      </c>
    </row>
    <row r="891" spans="1:17">
      <c r="A891" s="1107"/>
      <c r="B891" s="72"/>
      <c r="C891" s="75"/>
      <c r="D891" s="76"/>
      <c r="E891" s="83"/>
      <c r="F891" s="81"/>
      <c r="J891" s="1107"/>
      <c r="K891" s="72" t="s">
        <v>336</v>
      </c>
      <c r="L891" s="75" t="s">
        <v>337</v>
      </c>
      <c r="M891" s="76" t="s">
        <v>189</v>
      </c>
      <c r="N891" s="420">
        <v>0.1</v>
      </c>
      <c r="O891" s="81">
        <v>37083</v>
      </c>
      <c r="P891" s="97">
        <v>1.03</v>
      </c>
      <c r="Q891" s="78">
        <f>ROUND((N891*O891*P891),0)</f>
        <v>3820</v>
      </c>
    </row>
    <row r="892" spans="1:17">
      <c r="A892" s="1107"/>
      <c r="B892" s="72"/>
      <c r="C892" s="75"/>
      <c r="D892" s="76"/>
      <c r="E892" s="83"/>
      <c r="F892" s="81"/>
      <c r="J892" s="1107"/>
      <c r="K892" s="72" t="s">
        <v>338</v>
      </c>
      <c r="L892" s="75" t="s">
        <v>339</v>
      </c>
      <c r="M892" s="76" t="s">
        <v>189</v>
      </c>
      <c r="N892" s="420">
        <v>0.1</v>
      </c>
      <c r="O892" s="81">
        <v>124272</v>
      </c>
      <c r="P892" s="97">
        <v>1.03</v>
      </c>
      <c r="Q892" s="78">
        <f>ROUND((N892*O892*P892),0)</f>
        <v>12800</v>
      </c>
    </row>
    <row r="893" spans="1:17">
      <c r="A893" s="1107"/>
      <c r="B893" s="72"/>
      <c r="C893" s="75"/>
      <c r="D893" s="76"/>
      <c r="E893" s="83"/>
      <c r="F893" s="81"/>
      <c r="J893" s="1108"/>
      <c r="K893" s="74" t="s">
        <v>340</v>
      </c>
      <c r="L893" s="79" t="s">
        <v>341</v>
      </c>
      <c r="M893" s="80" t="s">
        <v>189</v>
      </c>
      <c r="N893" s="382">
        <v>1</v>
      </c>
      <c r="O893" s="81">
        <v>36890</v>
      </c>
      <c r="P893" s="97">
        <v>0</v>
      </c>
      <c r="Q893" s="78">
        <f>ROUND((N893*O893),0)</f>
        <v>36890</v>
      </c>
    </row>
    <row r="894" spans="1:17">
      <c r="A894" s="1107"/>
      <c r="B894" s="72"/>
      <c r="C894" s="75"/>
      <c r="D894" s="76"/>
      <c r="E894" s="83"/>
      <c r="F894" s="81"/>
      <c r="J894" s="1082" t="s">
        <v>206</v>
      </c>
      <c r="K894" s="72" t="str">
        <f>K885</f>
        <v>MOB015</v>
      </c>
      <c r="L894" s="75" t="s">
        <v>343</v>
      </c>
      <c r="M894" s="76" t="s">
        <v>712</v>
      </c>
      <c r="N894" s="420">
        <v>0.02</v>
      </c>
      <c r="O894" s="81">
        <v>427835</v>
      </c>
      <c r="P894" s="97">
        <v>1.05</v>
      </c>
      <c r="Q894" s="78">
        <f>ROUND((N894*O894*P894),0)</f>
        <v>8985</v>
      </c>
    </row>
    <row r="895" spans="1:17">
      <c r="A895" s="1107"/>
      <c r="B895" s="72"/>
      <c r="C895" s="75"/>
      <c r="D895" s="76"/>
      <c r="E895" s="83"/>
      <c r="F895" s="81"/>
      <c r="J895" s="421" t="s">
        <v>194</v>
      </c>
      <c r="K895" s="72" t="s">
        <v>282</v>
      </c>
      <c r="L895" s="75" t="s">
        <v>283</v>
      </c>
      <c r="M895" s="76" t="s">
        <v>197</v>
      </c>
      <c r="N895" s="382">
        <v>1</v>
      </c>
      <c r="O895" s="81">
        <v>201875</v>
      </c>
      <c r="P895" s="97">
        <f>1/5</f>
        <v>0.2</v>
      </c>
      <c r="Q895" s="78">
        <f>ROUND((N895*O895*P895),0)</f>
        <v>40375</v>
      </c>
    </row>
    <row r="896" spans="1:17">
      <c r="A896" s="1107"/>
      <c r="B896" s="72"/>
      <c r="C896" s="75"/>
      <c r="D896" s="76"/>
      <c r="E896" s="83"/>
      <c r="F896" s="81"/>
      <c r="J896" s="1088" t="s">
        <v>198</v>
      </c>
      <c r="K896" s="72" t="s">
        <v>211</v>
      </c>
      <c r="L896" s="75" t="s">
        <v>212</v>
      </c>
      <c r="M896" s="76" t="s">
        <v>213</v>
      </c>
      <c r="N896" s="382">
        <v>0.1</v>
      </c>
      <c r="O896" s="81">
        <f>Q895</f>
        <v>40375</v>
      </c>
      <c r="P896" s="97">
        <v>0</v>
      </c>
      <c r="Q896" s="78">
        <f>ROUND((N896*O896),0)</f>
        <v>4038</v>
      </c>
    </row>
    <row r="897" spans="1:16">
      <c r="A897" s="1107"/>
      <c r="B897" s="72"/>
      <c r="C897" s="75"/>
      <c r="D897" s="76"/>
      <c r="E897" s="83"/>
      <c r="F897" s="81"/>
    </row>
    <row r="898" spans="1:16" ht="15" thickBot="1">
      <c r="A898" s="1107"/>
      <c r="B898" s="72"/>
      <c r="C898" s="75"/>
      <c r="D898" s="76"/>
      <c r="E898" s="83"/>
      <c r="F898" s="81"/>
    </row>
    <row r="899" spans="1:16">
      <c r="A899" s="1107"/>
      <c r="B899" s="72"/>
      <c r="C899" s="75"/>
      <c r="D899" s="76"/>
      <c r="E899" s="83"/>
      <c r="F899" s="81"/>
      <c r="K899" s="539" t="s">
        <v>980</v>
      </c>
      <c r="L899" s="540"/>
      <c r="M899" s="541"/>
      <c r="N899" s="542"/>
      <c r="O899" s="543"/>
      <c r="P899" s="593" t="s">
        <v>981</v>
      </c>
    </row>
    <row r="900" spans="1:16">
      <c r="A900" s="1107"/>
      <c r="B900" s="72"/>
      <c r="C900" s="75"/>
      <c r="D900" s="76"/>
      <c r="E900" s="83"/>
      <c r="F900" s="81"/>
      <c r="K900" s="281"/>
      <c r="L900" s="544" t="s">
        <v>977</v>
      </c>
      <c r="N900" s="545"/>
      <c r="O900" s="546"/>
      <c r="P900" s="594" t="s">
        <v>189</v>
      </c>
    </row>
    <row r="901" spans="1:16">
      <c r="A901" s="1107"/>
      <c r="B901" s="72"/>
      <c r="C901" s="75"/>
      <c r="D901" s="76"/>
      <c r="E901" s="83"/>
      <c r="F901" s="81"/>
      <c r="K901" s="281"/>
      <c r="L901" s="351"/>
      <c r="N901" s="545"/>
      <c r="O901" s="546"/>
      <c r="P901" s="594"/>
    </row>
    <row r="902" spans="1:16" ht="15" thickBot="1">
      <c r="A902" s="1107"/>
      <c r="B902" s="72"/>
      <c r="C902" s="75"/>
      <c r="D902" s="76"/>
      <c r="E902" s="83"/>
      <c r="F902" s="81"/>
      <c r="K902" s="547" t="s">
        <v>982</v>
      </c>
      <c r="L902" s="595" t="s">
        <v>1033</v>
      </c>
      <c r="M902" s="549"/>
      <c r="N902" s="550"/>
      <c r="O902" s="551"/>
      <c r="P902" s="596"/>
    </row>
    <row r="903" spans="1:16" ht="15" thickBot="1">
      <c r="A903" s="1107"/>
      <c r="B903" s="72"/>
      <c r="C903" s="75"/>
      <c r="D903" s="76"/>
      <c r="E903" s="83"/>
      <c r="F903" s="81"/>
      <c r="L903" s="351"/>
      <c r="N903" s="545"/>
      <c r="O903" s="546"/>
      <c r="P903" s="546"/>
    </row>
    <row r="904" spans="1:16" ht="15" thickBot="1">
      <c r="A904" s="1107"/>
      <c r="B904" s="72"/>
      <c r="C904" s="75"/>
      <c r="D904" s="76"/>
      <c r="E904" s="83"/>
      <c r="F904" s="81"/>
      <c r="K904" s="552" t="s">
        <v>982</v>
      </c>
      <c r="L904" s="553" t="s">
        <v>980</v>
      </c>
      <c r="M904" s="554" t="s">
        <v>981</v>
      </c>
      <c r="N904" s="555" t="s">
        <v>983</v>
      </c>
      <c r="O904" s="556" t="s">
        <v>984</v>
      </c>
      <c r="P904" s="597" t="s">
        <v>985</v>
      </c>
    </row>
    <row r="905" spans="1:16" ht="15" thickBot="1">
      <c r="A905" s="1107"/>
      <c r="B905" s="72"/>
      <c r="C905" s="75"/>
      <c r="D905" s="76"/>
      <c r="E905" s="83"/>
      <c r="F905" s="81"/>
      <c r="L905" s="351"/>
      <c r="N905" s="545"/>
      <c r="O905" s="546"/>
      <c r="P905" s="546"/>
    </row>
    <row r="906" spans="1:16" ht="15" thickBot="1">
      <c r="A906" s="1107"/>
      <c r="B906" s="72"/>
      <c r="C906" s="75"/>
      <c r="D906" s="76"/>
      <c r="E906" s="83"/>
      <c r="F906" s="81"/>
      <c r="K906" s="557" t="s">
        <v>986</v>
      </c>
      <c r="L906" s="558"/>
      <c r="M906" s="559"/>
      <c r="N906" s="560"/>
      <c r="O906" s="561"/>
      <c r="P906" s="598"/>
    </row>
    <row r="907" spans="1:16">
      <c r="A907" s="1107"/>
      <c r="B907" s="72"/>
      <c r="C907" s="75"/>
      <c r="D907" s="76"/>
      <c r="E907" s="83"/>
      <c r="F907" s="81"/>
      <c r="K907" s="562"/>
      <c r="L907" s="563"/>
      <c r="M907" s="564"/>
      <c r="N907" s="565"/>
      <c r="O907" s="566"/>
      <c r="P907" s="599"/>
    </row>
    <row r="908" spans="1:16" ht="15" thickBot="1">
      <c r="A908" s="1107"/>
      <c r="B908" s="72"/>
      <c r="C908" s="75"/>
      <c r="D908" s="76"/>
      <c r="E908" s="83"/>
      <c r="F908" s="81"/>
      <c r="K908" s="572" t="s">
        <v>282</v>
      </c>
      <c r="L908" s="573" t="s">
        <v>283</v>
      </c>
      <c r="M908" s="574" t="s">
        <v>197</v>
      </c>
      <c r="N908" s="575">
        <v>0.192</v>
      </c>
      <c r="O908" s="576">
        <v>201875</v>
      </c>
      <c r="P908" s="600">
        <f>N908*O908</f>
        <v>38760</v>
      </c>
    </row>
    <row r="909" spans="1:16" ht="15" thickBot="1">
      <c r="A909" s="1107"/>
      <c r="B909" s="72"/>
      <c r="C909" s="75"/>
      <c r="D909" s="76"/>
      <c r="E909" s="83"/>
      <c r="F909" s="81"/>
      <c r="L909" s="351"/>
      <c r="N909" s="545"/>
      <c r="O909" s="577" t="s">
        <v>987</v>
      </c>
      <c r="P909" s="601">
        <f>P907+P908</f>
        <v>38760</v>
      </c>
    </row>
    <row r="910" spans="1:16" ht="15" thickBot="1">
      <c r="A910" s="1107"/>
      <c r="B910" s="72"/>
      <c r="C910" s="75"/>
      <c r="D910" s="76"/>
      <c r="E910" s="83"/>
      <c r="F910" s="81"/>
      <c r="L910" s="351"/>
      <c r="N910" s="545"/>
      <c r="O910" s="546"/>
      <c r="P910" s="546"/>
    </row>
    <row r="911" spans="1:16" ht="15" thickBot="1">
      <c r="A911" s="1107"/>
      <c r="B911" s="72"/>
      <c r="C911" s="75"/>
      <c r="D911" s="76"/>
      <c r="E911" s="83"/>
      <c r="F911" s="81"/>
      <c r="K911" s="557" t="s">
        <v>988</v>
      </c>
      <c r="L911" s="558"/>
      <c r="M911" s="559"/>
      <c r="N911" s="560"/>
      <c r="O911" s="561"/>
      <c r="P911" s="598"/>
    </row>
    <row r="912" spans="1:16">
      <c r="A912" s="1107"/>
      <c r="B912" s="72"/>
      <c r="C912" s="75"/>
      <c r="D912" s="76"/>
      <c r="E912" s="83"/>
      <c r="F912" s="81"/>
      <c r="K912" s="562"/>
      <c r="L912" s="563"/>
      <c r="M912" s="564"/>
      <c r="N912" s="565"/>
      <c r="O912" s="566"/>
      <c r="P912" s="599"/>
    </row>
    <row r="913" spans="1:16" ht="15" thickBot="1">
      <c r="A913" s="1107"/>
      <c r="B913" s="72"/>
      <c r="C913" s="75"/>
      <c r="D913" s="76"/>
      <c r="E913" s="83"/>
      <c r="F913" s="81"/>
      <c r="K913" s="572" t="s">
        <v>211</v>
      </c>
      <c r="L913" s="573" t="s">
        <v>1023</v>
      </c>
      <c r="M913" s="574" t="s">
        <v>213</v>
      </c>
      <c r="N913" s="575">
        <v>1938</v>
      </c>
      <c r="O913" s="576">
        <v>1</v>
      </c>
      <c r="P913" s="600">
        <f>N913*O913</f>
        <v>1938</v>
      </c>
    </row>
    <row r="914" spans="1:16" ht="15" thickBot="1">
      <c r="A914" s="1107"/>
      <c r="B914" s="72"/>
      <c r="C914" s="75"/>
      <c r="D914" s="76"/>
      <c r="E914" s="83"/>
      <c r="F914" s="81"/>
      <c r="L914" s="351"/>
      <c r="N914" s="545"/>
      <c r="O914" s="577" t="s">
        <v>989</v>
      </c>
      <c r="P914" s="601">
        <f>P912+P913</f>
        <v>1938</v>
      </c>
    </row>
    <row r="915" spans="1:16" ht="15" thickBot="1">
      <c r="A915" s="1107"/>
      <c r="B915" s="72"/>
      <c r="C915" s="75"/>
      <c r="D915" s="76"/>
      <c r="E915" s="83"/>
      <c r="F915" s="81"/>
      <c r="L915" s="351"/>
      <c r="N915" s="545"/>
      <c r="O915" s="546"/>
      <c r="P915" s="546"/>
    </row>
    <row r="916" spans="1:16" ht="15" thickBot="1">
      <c r="A916" s="1107"/>
      <c r="B916" s="72"/>
      <c r="C916" s="75"/>
      <c r="D916" s="76"/>
      <c r="E916" s="83"/>
      <c r="F916" s="81"/>
      <c r="K916" s="557" t="s">
        <v>990</v>
      </c>
      <c r="L916" s="558"/>
      <c r="M916" s="559"/>
      <c r="N916" s="560"/>
      <c r="O916" s="561"/>
      <c r="P916" s="598"/>
    </row>
    <row r="917" spans="1:16">
      <c r="A917" s="1107"/>
      <c r="B917" s="72"/>
      <c r="C917" s="75"/>
      <c r="D917" s="76"/>
      <c r="E917" s="83"/>
      <c r="F917" s="81"/>
      <c r="K917" s="562"/>
      <c r="L917" s="563"/>
      <c r="M917" s="564"/>
      <c r="N917" s="565"/>
      <c r="O917" s="566"/>
      <c r="P917" s="599"/>
    </row>
    <row r="918" spans="1:16" ht="15" thickBot="1">
      <c r="A918" s="1107"/>
      <c r="B918" s="72"/>
      <c r="C918" s="75"/>
      <c r="D918" s="76"/>
      <c r="E918" s="83"/>
      <c r="F918" s="81"/>
      <c r="K918" s="572" t="s">
        <v>1034</v>
      </c>
      <c r="L918" s="573" t="s">
        <v>1035</v>
      </c>
      <c r="M918" s="574" t="s">
        <v>189</v>
      </c>
      <c r="N918" s="575">
        <v>1</v>
      </c>
      <c r="O918" s="576">
        <v>146897</v>
      </c>
      <c r="P918" s="600">
        <f>N918*O918</f>
        <v>146897</v>
      </c>
    </row>
    <row r="919" spans="1:16" ht="15" thickBot="1">
      <c r="A919" s="1107"/>
      <c r="B919" s="72"/>
      <c r="C919" s="75"/>
      <c r="D919" s="76"/>
      <c r="E919" s="83"/>
      <c r="F919" s="81"/>
      <c r="L919" s="351"/>
      <c r="N919" s="545"/>
      <c r="O919" s="577" t="s">
        <v>991</v>
      </c>
      <c r="P919" s="601">
        <f>P917+P918</f>
        <v>146897</v>
      </c>
    </row>
    <row r="920" spans="1:16" ht="15" thickBot="1">
      <c r="A920" s="1107"/>
      <c r="B920" s="72"/>
      <c r="C920" s="75"/>
      <c r="D920" s="76"/>
      <c r="E920" s="83"/>
      <c r="F920" s="81"/>
      <c r="L920" s="351"/>
      <c r="N920" s="545"/>
      <c r="O920" s="546"/>
      <c r="P920" s="546"/>
    </row>
    <row r="921" spans="1:16" ht="15" thickBot="1">
      <c r="A921" s="1107"/>
      <c r="B921" s="72"/>
      <c r="C921" s="75"/>
      <c r="D921" s="76"/>
      <c r="E921" s="83"/>
      <c r="F921" s="81"/>
      <c r="K921" s="557" t="s">
        <v>992</v>
      </c>
      <c r="L921" s="558"/>
      <c r="M921" s="559"/>
      <c r="N921" s="560"/>
      <c r="O921" s="561"/>
      <c r="P921" s="598"/>
    </row>
    <row r="922" spans="1:16" ht="15" thickBot="1">
      <c r="A922" s="1107"/>
      <c r="B922" s="72"/>
      <c r="C922" s="75"/>
      <c r="D922" s="76"/>
      <c r="E922" s="83"/>
      <c r="F922" s="81"/>
      <c r="K922" s="578"/>
      <c r="L922" s="579"/>
      <c r="M922" s="554"/>
      <c r="N922" s="555"/>
      <c r="O922" s="556"/>
      <c r="P922" s="597"/>
    </row>
    <row r="923" spans="1:16" ht="15" thickBot="1">
      <c r="A923" s="1107"/>
      <c r="B923" s="72"/>
      <c r="C923" s="75"/>
      <c r="D923" s="76"/>
      <c r="E923" s="83"/>
      <c r="F923" s="81"/>
      <c r="L923" s="351"/>
      <c r="N923" s="545"/>
      <c r="O923" s="577" t="s">
        <v>993</v>
      </c>
      <c r="P923" s="601">
        <f>P922</f>
        <v>0</v>
      </c>
    </row>
    <row r="924" spans="1:16" ht="15" thickBot="1">
      <c r="A924" s="1107"/>
      <c r="B924" s="72"/>
      <c r="C924" s="75"/>
      <c r="D924" s="76"/>
      <c r="E924" s="83"/>
      <c r="F924" s="81"/>
      <c r="L924" s="351"/>
      <c r="N924" s="545"/>
      <c r="O924" s="546"/>
      <c r="P924" s="546"/>
    </row>
    <row r="925" spans="1:16" ht="15" thickBot="1">
      <c r="A925" s="1107"/>
      <c r="B925" s="72"/>
      <c r="C925" s="75"/>
      <c r="D925" s="76"/>
      <c r="E925" s="83"/>
      <c r="F925" s="81"/>
      <c r="K925" s="557" t="s">
        <v>994</v>
      </c>
      <c r="L925" s="558"/>
      <c r="M925" s="559"/>
      <c r="N925" s="560"/>
      <c r="O925" s="561"/>
      <c r="P925" s="598"/>
    </row>
    <row r="926" spans="1:16" ht="15" thickBot="1">
      <c r="A926" s="1107"/>
      <c r="B926" s="72"/>
      <c r="C926" s="75"/>
      <c r="D926" s="76"/>
      <c r="E926" s="83"/>
      <c r="F926" s="81"/>
      <c r="K926" s="578"/>
      <c r="L926" s="579"/>
      <c r="M926" s="554"/>
      <c r="N926" s="555"/>
      <c r="O926" s="556"/>
      <c r="P926" s="597"/>
    </row>
    <row r="927" spans="1:16" ht="15" thickBot="1">
      <c r="A927" s="1107"/>
      <c r="B927" s="72"/>
      <c r="C927" s="75"/>
      <c r="D927" s="76"/>
      <c r="E927" s="83"/>
      <c r="F927" s="81"/>
      <c r="L927" s="351"/>
      <c r="N927" s="545"/>
      <c r="O927" s="577" t="s">
        <v>995</v>
      </c>
      <c r="P927" s="601">
        <f>P926</f>
        <v>0</v>
      </c>
    </row>
    <row r="928" spans="1:16" ht="15" thickBot="1">
      <c r="A928" s="1107"/>
      <c r="B928" s="72"/>
      <c r="C928" s="75"/>
      <c r="D928" s="76"/>
      <c r="E928" s="83"/>
      <c r="F928" s="81"/>
      <c r="L928" s="351"/>
      <c r="N928" s="545"/>
      <c r="O928" s="546"/>
      <c r="P928" s="546"/>
    </row>
    <row r="929" spans="1:17">
      <c r="A929" s="1107"/>
      <c r="B929" s="72"/>
      <c r="C929" s="75"/>
      <c r="D929" s="76"/>
      <c r="E929" s="83"/>
      <c r="F929" s="81"/>
      <c r="K929" s="580"/>
      <c r="L929" s="563"/>
      <c r="M929" s="564"/>
      <c r="N929" s="565"/>
      <c r="O929" s="566"/>
      <c r="P929" s="599"/>
    </row>
    <row r="930" spans="1:17" ht="15" thickBot="1">
      <c r="A930" s="1107"/>
      <c r="B930" s="72"/>
      <c r="C930" s="75"/>
      <c r="D930" s="76"/>
      <c r="E930" s="83"/>
      <c r="F930" s="81"/>
      <c r="K930" s="581" t="s">
        <v>996</v>
      </c>
      <c r="L930" s="582" t="s">
        <v>997</v>
      </c>
      <c r="M930" s="583" t="s">
        <v>998</v>
      </c>
      <c r="N930" s="584" t="s">
        <v>998</v>
      </c>
      <c r="O930" s="585" t="s">
        <v>998</v>
      </c>
      <c r="P930" s="603">
        <f>ROUND(SUM(P898:P927)/2, 0)</f>
        <v>187595</v>
      </c>
    </row>
    <row r="931" spans="1:17">
      <c r="A931" s="1107"/>
      <c r="B931" s="72"/>
      <c r="C931" s="75"/>
      <c r="D931" s="76"/>
      <c r="E931" s="83"/>
      <c r="F931" s="81"/>
    </row>
    <row r="932" spans="1:17" ht="26">
      <c r="A932" s="1107"/>
      <c r="B932" s="72"/>
      <c r="C932" s="75"/>
      <c r="D932" s="76"/>
      <c r="E932" s="83"/>
      <c r="F932" s="81"/>
      <c r="J932" s="112" t="s">
        <v>344</v>
      </c>
      <c r="K932" s="85"/>
      <c r="L932" s="86" t="s">
        <v>89</v>
      </c>
      <c r="M932" s="85" t="s">
        <v>189</v>
      </c>
      <c r="N932" s="381"/>
      <c r="O932" s="71">
        <f>ROUND(SUM(Q932:Q938),0)</f>
        <v>3197640</v>
      </c>
      <c r="P932" s="97"/>
      <c r="Q932" s="609"/>
    </row>
    <row r="933" spans="1:17">
      <c r="A933" s="1107"/>
      <c r="B933" s="72"/>
      <c r="C933" s="75"/>
      <c r="D933" s="76"/>
      <c r="E933" s="83"/>
      <c r="F933" s="81"/>
      <c r="J933" s="1106" t="s">
        <v>183</v>
      </c>
      <c r="K933" s="72" t="s">
        <v>345</v>
      </c>
      <c r="L933" s="75" t="s">
        <v>346</v>
      </c>
      <c r="M933" s="76" t="s">
        <v>189</v>
      </c>
      <c r="N933" s="423">
        <v>1</v>
      </c>
      <c r="O933" s="81">
        <f>VLOOKUP(K933,'[270]BASE DE DATOS'!$A$6:$E$1577,5,FALSE)</f>
        <v>2208979</v>
      </c>
      <c r="P933" s="97">
        <v>0</v>
      </c>
      <c r="Q933" s="78">
        <f>ROUND((N933*O933),0)</f>
        <v>2208979</v>
      </c>
    </row>
    <row r="934" spans="1:17">
      <c r="A934" s="1107"/>
      <c r="B934" s="72"/>
      <c r="C934" s="75"/>
      <c r="D934" s="76"/>
      <c r="E934" s="83"/>
      <c r="F934" s="81"/>
      <c r="J934" s="1107"/>
      <c r="K934" s="72" t="s">
        <v>347</v>
      </c>
      <c r="L934" s="75" t="s">
        <v>348</v>
      </c>
      <c r="M934" s="76" t="s">
        <v>189</v>
      </c>
      <c r="N934" s="423">
        <v>1</v>
      </c>
      <c r="O934" s="81">
        <f>VLOOKUP(K934,'[270]BASE DE DATOS'!$A$6:$E$1577,5,FALSE)</f>
        <v>645807</v>
      </c>
      <c r="P934" s="97">
        <v>0</v>
      </c>
      <c r="Q934" s="78">
        <f>ROUND((N934*O934),0)</f>
        <v>645807</v>
      </c>
    </row>
    <row r="935" spans="1:17">
      <c r="A935" s="1107"/>
      <c r="B935" s="72"/>
      <c r="C935" s="75"/>
      <c r="D935" s="76"/>
      <c r="E935" s="83"/>
      <c r="F935" s="81"/>
      <c r="J935" s="1107"/>
      <c r="K935" s="72" t="s">
        <v>328</v>
      </c>
      <c r="L935" s="75" t="s">
        <v>329</v>
      </c>
      <c r="M935" s="76" t="s">
        <v>13</v>
      </c>
      <c r="N935" s="423">
        <v>1</v>
      </c>
      <c r="O935" s="81">
        <f>VLOOKUP(K935,'[270]BASE DE DATOS'!$A$6:$E$1577,5,FALSE)</f>
        <v>39984</v>
      </c>
      <c r="P935" s="97">
        <v>1.05</v>
      </c>
      <c r="Q935" s="78">
        <f>ROUND((N935*O935),0)</f>
        <v>39984</v>
      </c>
    </row>
    <row r="936" spans="1:17">
      <c r="A936" s="1107"/>
      <c r="B936" s="72"/>
      <c r="C936" s="75"/>
      <c r="D936" s="76"/>
      <c r="E936" s="83"/>
      <c r="F936" s="81"/>
      <c r="J936" s="1108"/>
      <c r="K936" s="72" t="s">
        <v>349</v>
      </c>
      <c r="L936" s="75" t="s">
        <v>350</v>
      </c>
      <c r="M936" s="76" t="s">
        <v>189</v>
      </c>
      <c r="N936" s="423">
        <v>1</v>
      </c>
      <c r="O936" s="81">
        <f>VLOOKUP(K936,'[270]BASE DE DATOS'!$A$6:$E$1577,5,FALSE)</f>
        <v>1500</v>
      </c>
      <c r="P936" s="97">
        <f>1</f>
        <v>1</v>
      </c>
      <c r="Q936" s="78">
        <f>ROUND((N936*O936),0)</f>
        <v>1500</v>
      </c>
    </row>
    <row r="937" spans="1:17">
      <c r="A937" s="1107"/>
      <c r="B937" s="72"/>
      <c r="C937" s="75"/>
      <c r="D937" s="76"/>
      <c r="E937" s="83"/>
      <c r="F937" s="81"/>
      <c r="J937" s="421" t="s">
        <v>194</v>
      </c>
      <c r="K937" s="72" t="s">
        <v>229</v>
      </c>
      <c r="L937" s="75" t="s">
        <v>230</v>
      </c>
      <c r="M937" s="76" t="s">
        <v>197</v>
      </c>
      <c r="N937" s="423">
        <v>1</v>
      </c>
      <c r="O937" s="81">
        <f>VLOOKUP(K937,'[270]BASE DE DATOS'!$A$6:$E$1577,5,FALSE)</f>
        <v>273973</v>
      </c>
      <c r="P937" s="97">
        <f>1</f>
        <v>1</v>
      </c>
      <c r="Q937" s="78">
        <f>ROUND((N937*O937*P937),0)</f>
        <v>273973</v>
      </c>
    </row>
    <row r="938" spans="1:17">
      <c r="A938" s="1107"/>
      <c r="B938" s="72"/>
      <c r="C938" s="75"/>
      <c r="D938" s="76"/>
      <c r="E938" s="83"/>
      <c r="F938" s="81"/>
      <c r="J938" s="1088" t="s">
        <v>198</v>
      </c>
      <c r="K938" s="72" t="s">
        <v>211</v>
      </c>
      <c r="L938" s="75" t="s">
        <v>212</v>
      </c>
      <c r="M938" s="76" t="s">
        <v>213</v>
      </c>
      <c r="N938" s="423">
        <v>0.1</v>
      </c>
      <c r="O938" s="81">
        <f>Q937</f>
        <v>273973</v>
      </c>
      <c r="P938" s="97">
        <v>0</v>
      </c>
      <c r="Q938" s="78">
        <f>ROUND((N938*O938),0)</f>
        <v>27397</v>
      </c>
    </row>
    <row r="939" spans="1:17">
      <c r="A939" s="1107"/>
      <c r="B939" s="72"/>
      <c r="C939" s="75"/>
      <c r="D939" s="76"/>
      <c r="E939" s="83"/>
      <c r="F939" s="81"/>
    </row>
    <row r="940" spans="1:17">
      <c r="A940" s="1107"/>
      <c r="B940" s="72"/>
      <c r="C940" s="75"/>
      <c r="D940" s="76"/>
      <c r="E940" s="83"/>
      <c r="F940" s="81"/>
    </row>
    <row r="941" spans="1:17" ht="26">
      <c r="A941" s="1107"/>
      <c r="B941" s="72"/>
      <c r="C941" s="75"/>
      <c r="D941" s="76"/>
      <c r="E941" s="83"/>
      <c r="F941" s="81"/>
      <c r="K941" s="112" t="s">
        <v>344</v>
      </c>
      <c r="L941" s="86" t="s">
        <v>1339</v>
      </c>
      <c r="M941" s="85" t="s">
        <v>189</v>
      </c>
      <c r="N941" s="381"/>
      <c r="O941" s="71">
        <f>ROUND(SUM(Q941:Q944),0)</f>
        <v>1769898</v>
      </c>
      <c r="P941" s="97"/>
      <c r="Q941" s="609"/>
    </row>
    <row r="942" spans="1:17">
      <c r="A942" s="1107"/>
      <c r="B942" s="72"/>
      <c r="C942" s="75"/>
      <c r="D942" s="76"/>
      <c r="E942" s="83"/>
      <c r="F942" s="81"/>
      <c r="K942" s="1075" t="s">
        <v>183</v>
      </c>
      <c r="L942" s="75" t="s">
        <v>1340</v>
      </c>
      <c r="M942" s="76" t="s">
        <v>189</v>
      </c>
      <c r="N942" s="423">
        <v>1</v>
      </c>
      <c r="O942" s="1064">
        <f>+'INSUMOS 2'!D110</f>
        <v>1679487</v>
      </c>
      <c r="P942" s="97">
        <v>0</v>
      </c>
      <c r="Q942" s="78">
        <f>ROUND((N942*O942),0)</f>
        <v>1679487</v>
      </c>
    </row>
    <row r="943" spans="1:17">
      <c r="A943" s="1107"/>
      <c r="B943" s="72"/>
      <c r="C943" s="75"/>
      <c r="D943" s="76"/>
      <c r="E943" s="83"/>
      <c r="F943" s="81"/>
      <c r="K943" s="421" t="s">
        <v>194</v>
      </c>
      <c r="L943" s="75" t="s">
        <v>230</v>
      </c>
      <c r="M943" s="76" t="s">
        <v>197</v>
      </c>
      <c r="N943" s="423">
        <v>1</v>
      </c>
      <c r="O943" s="81">
        <v>273973</v>
      </c>
      <c r="P943" s="97">
        <v>0.3</v>
      </c>
      <c r="Q943" s="78">
        <f>ROUND((N943*O943*P943),0)</f>
        <v>82192</v>
      </c>
    </row>
    <row r="944" spans="1:17">
      <c r="A944" s="1107"/>
      <c r="B944" s="72"/>
      <c r="C944" s="75"/>
      <c r="D944" s="76"/>
      <c r="E944" s="83"/>
      <c r="F944" s="81"/>
      <c r="K944" s="1088" t="s">
        <v>198</v>
      </c>
      <c r="L944" s="75" t="s">
        <v>212</v>
      </c>
      <c r="M944" s="76" t="s">
        <v>213</v>
      </c>
      <c r="N944" s="423">
        <v>0.1</v>
      </c>
      <c r="O944" s="81">
        <f>Q943</f>
        <v>82192</v>
      </c>
      <c r="P944" s="97">
        <v>0</v>
      </c>
      <c r="Q944" s="78">
        <f>ROUND((N944*O944),0)</f>
        <v>8219</v>
      </c>
    </row>
    <row r="945" spans="1:16">
      <c r="A945" s="1107"/>
      <c r="B945" s="72"/>
      <c r="C945" s="75"/>
      <c r="D945" s="76"/>
      <c r="E945" s="83"/>
      <c r="F945" s="81"/>
    </row>
    <row r="946" spans="1:16">
      <c r="A946" s="1107"/>
      <c r="B946" s="72"/>
      <c r="C946" s="75"/>
      <c r="D946" s="76"/>
      <c r="E946" s="83"/>
      <c r="F946" s="81"/>
    </row>
    <row r="947" spans="1:16">
      <c r="A947" s="1107"/>
      <c r="B947" s="72"/>
      <c r="C947" s="75"/>
      <c r="D947" s="76"/>
      <c r="E947" s="83"/>
      <c r="F947" s="81"/>
    </row>
    <row r="948" spans="1:16" ht="15" thickBot="1">
      <c r="A948" s="1107"/>
      <c r="B948" s="72"/>
      <c r="C948" s="75"/>
      <c r="D948" s="76"/>
      <c r="E948" s="83"/>
      <c r="F948" s="81"/>
    </row>
    <row r="949" spans="1:16">
      <c r="A949" s="1107"/>
      <c r="B949" s="72"/>
      <c r="C949" s="75"/>
      <c r="D949" s="76"/>
      <c r="E949" s="83"/>
      <c r="F949" s="81"/>
      <c r="K949" s="539" t="s">
        <v>980</v>
      </c>
      <c r="L949" s="540"/>
      <c r="M949" s="541"/>
      <c r="N949" s="542"/>
      <c r="O949" s="543"/>
      <c r="P949" s="484" t="s">
        <v>981</v>
      </c>
    </row>
    <row r="950" spans="1:16" ht="29">
      <c r="A950" s="1107"/>
      <c r="B950" s="72"/>
      <c r="C950" s="75"/>
      <c r="D950" s="76"/>
      <c r="E950" s="83"/>
      <c r="F950" s="81"/>
      <c r="K950" s="281"/>
      <c r="L950" s="544" t="s">
        <v>979</v>
      </c>
      <c r="N950" s="545"/>
      <c r="O950" s="546"/>
      <c r="P950" s="490" t="s">
        <v>8</v>
      </c>
    </row>
    <row r="951" spans="1:16">
      <c r="A951" s="1107"/>
      <c r="B951" s="72"/>
      <c r="C951" s="75"/>
      <c r="D951" s="76"/>
      <c r="E951" s="83"/>
      <c r="F951" s="81"/>
      <c r="K951" s="281"/>
      <c r="L951" s="351"/>
      <c r="N951" s="545"/>
      <c r="O951" s="546"/>
      <c r="P951" s="490"/>
    </row>
    <row r="952" spans="1:16" ht="15" thickBot="1">
      <c r="A952" s="1107"/>
      <c r="B952" s="72"/>
      <c r="C952" s="75"/>
      <c r="D952" s="76"/>
      <c r="E952" s="83"/>
      <c r="F952" s="81"/>
      <c r="K952" s="547" t="s">
        <v>982</v>
      </c>
      <c r="L952" s="548" t="s">
        <v>1026</v>
      </c>
      <c r="M952" s="549"/>
      <c r="N952" s="550"/>
      <c r="O952" s="551"/>
      <c r="P952" s="497"/>
    </row>
    <row r="953" spans="1:16" ht="15" thickBot="1">
      <c r="A953" s="1107"/>
      <c r="B953" s="72"/>
      <c r="C953" s="75"/>
      <c r="D953" s="76"/>
      <c r="E953" s="83"/>
      <c r="F953" s="81"/>
      <c r="L953" s="351"/>
      <c r="N953" s="545"/>
      <c r="O953" s="546"/>
      <c r="P953" s="489"/>
    </row>
    <row r="954" spans="1:16" ht="15" thickBot="1">
      <c r="A954" s="1107"/>
      <c r="B954" s="72"/>
      <c r="C954" s="75"/>
      <c r="D954" s="76"/>
      <c r="E954" s="83"/>
      <c r="F954" s="81"/>
      <c r="K954" s="552" t="s">
        <v>982</v>
      </c>
      <c r="L954" s="553" t="s">
        <v>980</v>
      </c>
      <c r="M954" s="554" t="s">
        <v>981</v>
      </c>
      <c r="N954" s="555" t="s">
        <v>983</v>
      </c>
      <c r="O954" s="556" t="s">
        <v>984</v>
      </c>
      <c r="P954" s="503" t="s">
        <v>985</v>
      </c>
    </row>
    <row r="955" spans="1:16" ht="15" thickBot="1">
      <c r="A955" s="1107"/>
      <c r="B955" s="72"/>
      <c r="C955" s="75"/>
      <c r="D955" s="76"/>
      <c r="E955" s="83"/>
      <c r="F955" s="81"/>
      <c r="L955" s="351"/>
      <c r="N955" s="545"/>
      <c r="O955" s="546"/>
      <c r="P955" s="489"/>
    </row>
    <row r="956" spans="1:16" ht="15" thickBot="1">
      <c r="A956" s="1107"/>
      <c r="B956" s="72"/>
      <c r="C956" s="75"/>
      <c r="D956" s="76"/>
      <c r="E956" s="83"/>
      <c r="F956" s="81"/>
      <c r="K956" s="557" t="s">
        <v>986</v>
      </c>
      <c r="L956" s="558"/>
      <c r="M956" s="559"/>
      <c r="N956" s="560"/>
      <c r="O956" s="561"/>
      <c r="P956" s="509"/>
    </row>
    <row r="957" spans="1:16">
      <c r="A957" s="1107"/>
      <c r="B957" s="72"/>
      <c r="C957" s="75"/>
      <c r="D957" s="76"/>
      <c r="E957" s="83"/>
      <c r="F957" s="81"/>
      <c r="K957" s="562"/>
      <c r="L957" s="563"/>
      <c r="M957" s="564"/>
      <c r="N957" s="565"/>
      <c r="O957" s="566"/>
      <c r="P957" s="515"/>
    </row>
    <row r="958" spans="1:16" ht="15" thickBot="1">
      <c r="A958" s="1107"/>
      <c r="B958" s="72"/>
      <c r="C958" s="75"/>
      <c r="D958" s="76"/>
      <c r="E958" s="83"/>
      <c r="F958" s="81"/>
      <c r="K958" s="572" t="s">
        <v>464</v>
      </c>
      <c r="L958" s="573" t="s">
        <v>465</v>
      </c>
      <c r="M958" s="574" t="s">
        <v>197</v>
      </c>
      <c r="N958" s="575">
        <v>0.04</v>
      </c>
      <c r="O958" s="576">
        <v>634463</v>
      </c>
      <c r="P958" s="521">
        <f>N958*O958</f>
        <v>25378.52</v>
      </c>
    </row>
    <row r="959" spans="1:16" ht="15" thickBot="1">
      <c r="A959" s="1107"/>
      <c r="B959" s="72"/>
      <c r="C959" s="75"/>
      <c r="D959" s="76"/>
      <c r="E959" s="83"/>
      <c r="F959" s="81"/>
      <c r="L959" s="351"/>
      <c r="N959" s="545"/>
      <c r="O959" s="577" t="s">
        <v>987</v>
      </c>
      <c r="P959" s="523">
        <f>P957+P958</f>
        <v>25378.52</v>
      </c>
    </row>
    <row r="960" spans="1:16" ht="15" thickBot="1">
      <c r="A960" s="1107"/>
      <c r="B960" s="72"/>
      <c r="C960" s="75"/>
      <c r="D960" s="76"/>
      <c r="E960" s="83"/>
      <c r="F960" s="81"/>
      <c r="L960" s="351"/>
      <c r="N960" s="545"/>
      <c r="O960" s="546"/>
      <c r="P960" s="489"/>
    </row>
    <row r="961" spans="1:16" ht="15" thickBot="1">
      <c r="A961" s="1107"/>
      <c r="B961" s="72"/>
      <c r="C961" s="75"/>
      <c r="D961" s="76"/>
      <c r="E961" s="83"/>
      <c r="F961" s="81"/>
      <c r="K961" s="557" t="s">
        <v>988</v>
      </c>
      <c r="L961" s="558"/>
      <c r="M961" s="559"/>
      <c r="N961" s="560"/>
      <c r="O961" s="561"/>
      <c r="P961" s="509"/>
    </row>
    <row r="962" spans="1:16">
      <c r="A962" s="1107"/>
      <c r="B962" s="72"/>
      <c r="C962" s="75"/>
      <c r="D962" s="76"/>
      <c r="E962" s="83"/>
      <c r="F962" s="81"/>
      <c r="K962" s="562"/>
      <c r="L962" s="563"/>
      <c r="M962" s="564"/>
      <c r="N962" s="565"/>
      <c r="O962" s="566"/>
      <c r="P962" s="515"/>
    </row>
    <row r="963" spans="1:16">
      <c r="A963" s="1107"/>
      <c r="B963" s="72"/>
      <c r="C963" s="75"/>
      <c r="D963" s="76"/>
      <c r="E963" s="83"/>
      <c r="F963" s="81"/>
      <c r="K963" s="567" t="s">
        <v>1001</v>
      </c>
      <c r="L963" s="568" t="s">
        <v>212</v>
      </c>
      <c r="M963" s="569" t="s">
        <v>213</v>
      </c>
      <c r="N963" s="570">
        <v>2537.8519999999999</v>
      </c>
      <c r="O963" s="571">
        <v>1</v>
      </c>
      <c r="P963" s="529">
        <f t="shared" ref="P963:P968" si="6">N963*O963</f>
        <v>2537.8519999999999</v>
      </c>
    </row>
    <row r="964" spans="1:16">
      <c r="A964" s="1107"/>
      <c r="B964" s="72"/>
      <c r="C964" s="75"/>
      <c r="D964" s="76"/>
      <c r="E964" s="83"/>
      <c r="F964" s="81"/>
      <c r="K964" s="567" t="s">
        <v>294</v>
      </c>
      <c r="L964" s="568" t="s">
        <v>295</v>
      </c>
      <c r="M964" s="569" t="s">
        <v>197</v>
      </c>
      <c r="N964" s="570">
        <v>0.02</v>
      </c>
      <c r="O964" s="571">
        <v>40384</v>
      </c>
      <c r="P964" s="529">
        <f t="shared" si="6"/>
        <v>807.68000000000006</v>
      </c>
    </row>
    <row r="965" spans="1:16">
      <c r="A965" s="1107"/>
      <c r="B965" s="72"/>
      <c r="C965" s="75"/>
      <c r="D965" s="76"/>
      <c r="E965" s="83"/>
      <c r="F965" s="81"/>
      <c r="K965" s="567" t="s">
        <v>362</v>
      </c>
      <c r="L965" s="568" t="s">
        <v>363</v>
      </c>
      <c r="M965" s="569" t="s">
        <v>197</v>
      </c>
      <c r="N965" s="570">
        <v>2.5000000000000001E-2</v>
      </c>
      <c r="O965" s="571">
        <v>53845</v>
      </c>
      <c r="P965" s="529">
        <f t="shared" si="6"/>
        <v>1346.125</v>
      </c>
    </row>
    <row r="966" spans="1:16">
      <c r="A966" s="1107"/>
      <c r="B966" s="72"/>
      <c r="C966" s="75"/>
      <c r="D966" s="76"/>
      <c r="E966" s="83"/>
      <c r="F966" s="81"/>
      <c r="K966" s="567" t="s">
        <v>364</v>
      </c>
      <c r="L966" s="568" t="s">
        <v>1027</v>
      </c>
      <c r="M966" s="569" t="s">
        <v>197</v>
      </c>
      <c r="N966" s="570">
        <v>2.5000000000000001E-2</v>
      </c>
      <c r="O966" s="571">
        <v>2935</v>
      </c>
      <c r="P966" s="529">
        <f t="shared" si="6"/>
        <v>73.375</v>
      </c>
    </row>
    <row r="967" spans="1:16">
      <c r="A967" s="1107"/>
      <c r="B967" s="72"/>
      <c r="C967" s="75"/>
      <c r="D967" s="76"/>
      <c r="E967" s="83"/>
      <c r="F967" s="81"/>
      <c r="K967" s="567" t="s">
        <v>360</v>
      </c>
      <c r="L967" s="568" t="s">
        <v>1028</v>
      </c>
      <c r="M967" s="569" t="s">
        <v>1029</v>
      </c>
      <c r="N967" s="570">
        <v>0.02</v>
      </c>
      <c r="O967" s="571">
        <v>66741</v>
      </c>
      <c r="P967" s="529">
        <f t="shared" si="6"/>
        <v>1334.82</v>
      </c>
    </row>
    <row r="968" spans="1:16" ht="15" thickBot="1">
      <c r="A968" s="1107"/>
      <c r="B968" s="72"/>
      <c r="C968" s="75"/>
      <c r="D968" s="76"/>
      <c r="E968" s="83"/>
      <c r="F968" s="81"/>
      <c r="K968" s="572" t="s">
        <v>358</v>
      </c>
      <c r="L968" s="573" t="s">
        <v>359</v>
      </c>
      <c r="M968" s="574" t="s">
        <v>1029</v>
      </c>
      <c r="N968" s="575">
        <v>0.02</v>
      </c>
      <c r="O968" s="576">
        <v>23484</v>
      </c>
      <c r="P968" s="521">
        <f t="shared" si="6"/>
        <v>469.68</v>
      </c>
    </row>
    <row r="969" spans="1:16" ht="15" thickBot="1">
      <c r="A969" s="1107"/>
      <c r="B969" s="72"/>
      <c r="C969" s="75"/>
      <c r="D969" s="76"/>
      <c r="E969" s="83"/>
      <c r="F969" s="81"/>
      <c r="L969" s="351"/>
      <c r="N969" s="545"/>
      <c r="O969" s="577" t="s">
        <v>989</v>
      </c>
      <c r="P969" s="523">
        <f>P962+P963+P964+P965+P966+P967+P968</f>
        <v>6569.5320000000002</v>
      </c>
    </row>
    <row r="970" spans="1:16" ht="15" thickBot="1">
      <c r="A970" s="1107"/>
      <c r="B970" s="72"/>
      <c r="C970" s="75"/>
      <c r="D970" s="76"/>
      <c r="E970" s="83"/>
      <c r="F970" s="81"/>
      <c r="L970" s="351"/>
      <c r="N970" s="545"/>
      <c r="O970" s="546"/>
      <c r="P970" s="489"/>
    </row>
    <row r="971" spans="1:16" ht="15" thickBot="1">
      <c r="A971" s="1107"/>
      <c r="B971" s="72"/>
      <c r="C971" s="75"/>
      <c r="D971" s="76"/>
      <c r="E971" s="83"/>
      <c r="F971" s="81"/>
      <c r="K971" s="557" t="s">
        <v>990</v>
      </c>
      <c r="L971" s="558"/>
      <c r="M971" s="559"/>
      <c r="N971" s="560"/>
      <c r="O971" s="561"/>
      <c r="P971" s="509"/>
    </row>
    <row r="972" spans="1:16">
      <c r="A972" s="1107"/>
      <c r="B972" s="72"/>
      <c r="C972" s="75"/>
      <c r="D972" s="76"/>
      <c r="E972" s="83"/>
      <c r="F972" s="81"/>
      <c r="K972" s="562"/>
      <c r="L972" s="563"/>
      <c r="M972" s="564"/>
      <c r="N972" s="565"/>
      <c r="O972" s="566"/>
      <c r="P972" s="515"/>
    </row>
    <row r="973" spans="1:16">
      <c r="A973" s="1107"/>
      <c r="B973" s="72"/>
      <c r="C973" s="75"/>
      <c r="D973" s="76"/>
      <c r="E973" s="83"/>
      <c r="F973" s="81"/>
      <c r="K973" s="567" t="s">
        <v>351</v>
      </c>
      <c r="L973" s="568" t="s">
        <v>352</v>
      </c>
      <c r="M973" s="569" t="s">
        <v>314</v>
      </c>
      <c r="N973" s="570">
        <v>0.20599999999999999</v>
      </c>
      <c r="O973" s="571">
        <v>16397</v>
      </c>
      <c r="P973" s="529">
        <f>N973*O973</f>
        <v>3377.7819999999997</v>
      </c>
    </row>
    <row r="974" spans="1:16" ht="15" thickBot="1">
      <c r="A974" s="1107"/>
      <c r="B974" s="72"/>
      <c r="C974" s="75"/>
      <c r="D974" s="76"/>
      <c r="E974" s="83"/>
      <c r="F974" s="81"/>
      <c r="K974" s="572" t="s">
        <v>353</v>
      </c>
      <c r="L974" s="573" t="s">
        <v>1030</v>
      </c>
      <c r="M974" s="574" t="s">
        <v>13</v>
      </c>
      <c r="N974" s="575">
        <v>1</v>
      </c>
      <c r="O974" s="576">
        <v>1288</v>
      </c>
      <c r="P974" s="521">
        <f>N974*O974</f>
        <v>1288</v>
      </c>
    </row>
    <row r="975" spans="1:16" ht="15" thickBot="1">
      <c r="A975" s="1107"/>
      <c r="B975" s="72"/>
      <c r="C975" s="75"/>
      <c r="D975" s="76"/>
      <c r="E975" s="83"/>
      <c r="F975" s="81"/>
      <c r="L975" s="351"/>
      <c r="N975" s="545"/>
      <c r="O975" s="577" t="s">
        <v>991</v>
      </c>
      <c r="P975" s="523">
        <f>P972+P973+P974</f>
        <v>4665.7819999999992</v>
      </c>
    </row>
    <row r="976" spans="1:16" ht="15" thickBot="1">
      <c r="A976" s="1107"/>
      <c r="B976" s="72"/>
      <c r="C976" s="75"/>
      <c r="D976" s="76"/>
      <c r="E976" s="83"/>
      <c r="F976" s="81"/>
      <c r="L976" s="351"/>
      <c r="N976" s="545"/>
      <c r="O976" s="546"/>
      <c r="P976" s="489"/>
    </row>
    <row r="977" spans="1:16" ht="15" thickBot="1">
      <c r="A977" s="1107"/>
      <c r="B977" s="72"/>
      <c r="C977" s="75"/>
      <c r="D977" s="76"/>
      <c r="E977" s="83"/>
      <c r="F977" s="81"/>
      <c r="K977" s="557" t="s">
        <v>992</v>
      </c>
      <c r="L977" s="558"/>
      <c r="M977" s="559"/>
      <c r="N977" s="560"/>
      <c r="O977" s="561"/>
      <c r="P977" s="509"/>
    </row>
    <row r="978" spans="1:16" ht="15" thickBot="1">
      <c r="A978" s="1107"/>
      <c r="B978" s="72"/>
      <c r="C978" s="75"/>
      <c r="D978" s="76"/>
      <c r="E978" s="83"/>
      <c r="F978" s="81"/>
      <c r="K978" s="578"/>
      <c r="L978" s="579"/>
      <c r="M978" s="554"/>
      <c r="N978" s="555"/>
      <c r="O978" s="556"/>
      <c r="P978" s="503"/>
    </row>
    <row r="979" spans="1:16" ht="15" thickBot="1">
      <c r="A979" s="1107"/>
      <c r="B979" s="72"/>
      <c r="C979" s="75"/>
      <c r="D979" s="76"/>
      <c r="E979" s="83"/>
      <c r="F979" s="81"/>
      <c r="L979" s="351"/>
      <c r="N979" s="545"/>
      <c r="O979" s="577" t="s">
        <v>993</v>
      </c>
      <c r="P979" s="523">
        <f>P978</f>
        <v>0</v>
      </c>
    </row>
    <row r="980" spans="1:16" ht="15" thickBot="1">
      <c r="A980" s="1107"/>
      <c r="B980" s="72"/>
      <c r="C980" s="75"/>
      <c r="D980" s="76"/>
      <c r="E980" s="83"/>
      <c r="F980" s="81"/>
      <c r="L980" s="351"/>
      <c r="N980" s="545"/>
      <c r="O980" s="546"/>
      <c r="P980" s="489"/>
    </row>
    <row r="981" spans="1:16" ht="15" thickBot="1">
      <c r="A981" s="1107"/>
      <c r="B981" s="72"/>
      <c r="C981" s="75"/>
      <c r="D981" s="76"/>
      <c r="E981" s="83"/>
      <c r="F981" s="81"/>
      <c r="K981" s="557" t="s">
        <v>994</v>
      </c>
      <c r="L981" s="558"/>
      <c r="M981" s="559"/>
      <c r="N981" s="560"/>
      <c r="O981" s="561"/>
      <c r="P981" s="509"/>
    </row>
    <row r="982" spans="1:16">
      <c r="A982" s="1107"/>
      <c r="B982" s="72"/>
      <c r="C982" s="75"/>
      <c r="D982" s="76"/>
      <c r="E982" s="83"/>
      <c r="F982" s="81"/>
      <c r="K982" s="562"/>
      <c r="L982" s="563"/>
      <c r="M982" s="564"/>
      <c r="N982" s="565"/>
      <c r="O982" s="566"/>
      <c r="P982" s="515"/>
    </row>
    <row r="983" spans="1:16">
      <c r="A983" s="1107"/>
      <c r="B983" s="72"/>
      <c r="C983" s="75"/>
      <c r="D983" s="76"/>
      <c r="E983" s="83"/>
      <c r="F983" s="81"/>
      <c r="K983" s="567" t="s">
        <v>1031</v>
      </c>
      <c r="L983" s="568" t="s">
        <v>357</v>
      </c>
      <c r="M983" s="569" t="s">
        <v>13</v>
      </c>
      <c r="N983" s="570">
        <v>1</v>
      </c>
      <c r="O983" s="571">
        <v>6537</v>
      </c>
      <c r="P983" s="529">
        <f>N983*O983</f>
        <v>6537</v>
      </c>
    </row>
    <row r="984" spans="1:16">
      <c r="A984" s="1107"/>
      <c r="B984" s="72"/>
      <c r="C984" s="75"/>
      <c r="D984" s="76"/>
      <c r="E984" s="83"/>
      <c r="F984" s="81"/>
      <c r="K984" s="567" t="s">
        <v>355</v>
      </c>
      <c r="L984" s="568" t="s">
        <v>771</v>
      </c>
      <c r="M984" s="569" t="s">
        <v>13</v>
      </c>
      <c r="N984" s="570">
        <v>1</v>
      </c>
      <c r="O984" s="571">
        <v>4632</v>
      </c>
      <c r="P984" s="529">
        <f>N984*O984</f>
        <v>4632</v>
      </c>
    </row>
    <row r="985" spans="1:16">
      <c r="A985" s="1107"/>
      <c r="B985" s="72"/>
      <c r="C985" s="75"/>
      <c r="D985" s="76"/>
      <c r="E985" s="83"/>
      <c r="F985" s="81"/>
      <c r="K985" s="567" t="s">
        <v>1020</v>
      </c>
      <c r="L985" s="568" t="s">
        <v>1021</v>
      </c>
      <c r="M985" s="569" t="s">
        <v>314</v>
      </c>
      <c r="N985" s="570">
        <v>2</v>
      </c>
      <c r="O985" s="571">
        <v>9120.27945</v>
      </c>
      <c r="P985" s="529">
        <f>N985*O985</f>
        <v>18240.5589</v>
      </c>
    </row>
    <row r="986" spans="1:16" ht="15" thickBot="1">
      <c r="A986" s="1107"/>
      <c r="B986" s="72"/>
      <c r="C986" s="75"/>
      <c r="D986" s="76"/>
      <c r="E986" s="83"/>
      <c r="F986" s="81"/>
      <c r="K986" s="572" t="s">
        <v>937</v>
      </c>
      <c r="L986" s="573" t="s">
        <v>1356</v>
      </c>
      <c r="M986" s="574" t="s">
        <v>26</v>
      </c>
      <c r="N986" s="575">
        <v>0.24149999999999999</v>
      </c>
      <c r="O986" s="576">
        <f>+'INSUMOS 2'!D118</f>
        <v>513308</v>
      </c>
      <c r="P986" s="521">
        <f>N986*O986</f>
        <v>123963.882</v>
      </c>
    </row>
    <row r="987" spans="1:16" ht="15" thickBot="1">
      <c r="A987" s="1107"/>
      <c r="B987" s="72"/>
      <c r="C987" s="75"/>
      <c r="D987" s="76"/>
      <c r="E987" s="83"/>
      <c r="F987" s="81"/>
      <c r="L987" s="351"/>
      <c r="N987" s="545"/>
      <c r="O987" s="577" t="s">
        <v>995</v>
      </c>
      <c r="P987" s="523">
        <f>P982+P983+P984+P985+P986</f>
        <v>153373.44089999999</v>
      </c>
    </row>
    <row r="988" spans="1:16" ht="15" thickBot="1">
      <c r="A988" s="1107"/>
      <c r="B988" s="72"/>
      <c r="C988" s="75"/>
      <c r="D988" s="76"/>
      <c r="E988" s="83"/>
      <c r="F988" s="81"/>
      <c r="L988" s="351"/>
      <c r="N988" s="545"/>
      <c r="O988" s="546"/>
      <c r="P988" s="489"/>
    </row>
    <row r="989" spans="1:16">
      <c r="A989" s="1107"/>
      <c r="B989" s="72"/>
      <c r="C989" s="75"/>
      <c r="D989" s="76"/>
      <c r="E989" s="83"/>
      <c r="F989" s="81"/>
      <c r="K989" s="580"/>
      <c r="L989" s="563"/>
      <c r="M989" s="564"/>
      <c r="N989" s="565"/>
      <c r="O989" s="566"/>
      <c r="P989" s="515"/>
    </row>
    <row r="990" spans="1:16" ht="15" thickBot="1">
      <c r="A990" s="1107"/>
      <c r="B990" s="72"/>
      <c r="C990" s="75"/>
      <c r="D990" s="76"/>
      <c r="E990" s="83"/>
      <c r="F990" s="81"/>
      <c r="K990" s="581" t="s">
        <v>996</v>
      </c>
      <c r="L990" s="582" t="s">
        <v>997</v>
      </c>
      <c r="M990" s="583" t="s">
        <v>998</v>
      </c>
      <c r="N990" s="584" t="s">
        <v>998</v>
      </c>
      <c r="O990" s="585" t="s">
        <v>998</v>
      </c>
      <c r="P990" s="538">
        <f>ROUND(SUM(P957:P987)/2, 0)</f>
        <v>189987</v>
      </c>
    </row>
    <row r="991" spans="1:16">
      <c r="A991" s="1107"/>
      <c r="B991" s="72"/>
      <c r="C991" s="75"/>
      <c r="D991" s="76"/>
      <c r="E991" s="83"/>
      <c r="F991" s="81"/>
    </row>
    <row r="992" spans="1:16" ht="15" thickBot="1">
      <c r="A992" s="1107"/>
      <c r="B992" s="72"/>
      <c r="C992" s="75"/>
      <c r="D992" s="76"/>
      <c r="E992" s="83"/>
      <c r="F992" s="81"/>
    </row>
    <row r="993" spans="1:16">
      <c r="A993" s="1107"/>
      <c r="B993" s="72"/>
      <c r="C993" s="75"/>
      <c r="D993" s="76"/>
      <c r="E993" s="83"/>
      <c r="F993" s="81"/>
      <c r="K993" s="539" t="s">
        <v>980</v>
      </c>
      <c r="L993" s="540"/>
      <c r="M993" s="541"/>
      <c r="N993" s="542"/>
      <c r="O993" s="543"/>
      <c r="P993" s="484" t="s">
        <v>981</v>
      </c>
    </row>
    <row r="994" spans="1:16">
      <c r="A994" s="1107"/>
      <c r="B994" s="72"/>
      <c r="C994" s="75"/>
      <c r="D994" s="76"/>
      <c r="E994" s="83"/>
      <c r="F994" s="81"/>
      <c r="K994" s="281"/>
      <c r="L994" s="544" t="s">
        <v>1036</v>
      </c>
      <c r="N994" s="545"/>
      <c r="O994" s="546"/>
      <c r="P994" s="490" t="s">
        <v>8</v>
      </c>
    </row>
    <row r="995" spans="1:16">
      <c r="A995" s="1107"/>
      <c r="B995" s="72"/>
      <c r="C995" s="75"/>
      <c r="D995" s="76"/>
      <c r="E995" s="83"/>
      <c r="F995" s="81"/>
      <c r="K995" s="281"/>
      <c r="L995" s="351"/>
      <c r="N995" s="545"/>
      <c r="O995" s="546"/>
      <c r="P995" s="490"/>
    </row>
    <row r="996" spans="1:16" ht="15" thickBot="1">
      <c r="A996" s="1107"/>
      <c r="B996" s="72"/>
      <c r="C996" s="75"/>
      <c r="D996" s="76"/>
      <c r="E996" s="83"/>
      <c r="F996" s="81"/>
      <c r="K996" s="547" t="s">
        <v>982</v>
      </c>
      <c r="L996" s="548" t="s">
        <v>644</v>
      </c>
      <c r="M996" s="549"/>
      <c r="N996" s="550"/>
      <c r="O996" s="551"/>
      <c r="P996" s="497"/>
    </row>
    <row r="997" spans="1:16" ht="15" thickBot="1">
      <c r="A997" s="1107"/>
      <c r="B997" s="72"/>
      <c r="C997" s="75"/>
      <c r="D997" s="76"/>
      <c r="E997" s="83"/>
      <c r="F997" s="81"/>
      <c r="L997" s="351"/>
      <c r="N997" s="545"/>
      <c r="O997" s="546"/>
      <c r="P997" s="489"/>
    </row>
    <row r="998" spans="1:16" ht="15" thickBot="1">
      <c r="A998" s="1107"/>
      <c r="B998" s="72"/>
      <c r="C998" s="75"/>
      <c r="D998" s="76"/>
      <c r="E998" s="83"/>
      <c r="F998" s="81"/>
      <c r="K998" s="552" t="s">
        <v>982</v>
      </c>
      <c r="L998" s="553" t="s">
        <v>980</v>
      </c>
      <c r="M998" s="554" t="s">
        <v>981</v>
      </c>
      <c r="N998" s="555" t="s">
        <v>983</v>
      </c>
      <c r="O998" s="556" t="s">
        <v>984</v>
      </c>
      <c r="P998" s="503" t="s">
        <v>985</v>
      </c>
    </row>
    <row r="999" spans="1:16" ht="15" thickBot="1">
      <c r="A999" s="1107"/>
      <c r="B999" s="72"/>
      <c r="C999" s="75"/>
      <c r="D999" s="76"/>
      <c r="E999" s="83"/>
      <c r="F999" s="81"/>
      <c r="L999" s="351"/>
      <c r="N999" s="545"/>
      <c r="O999" s="546"/>
      <c r="P999" s="489"/>
    </row>
    <row r="1000" spans="1:16" ht="15" thickBot="1">
      <c r="A1000" s="1107"/>
      <c r="B1000" s="72"/>
      <c r="C1000" s="75"/>
      <c r="D1000" s="76"/>
      <c r="E1000" s="83"/>
      <c r="F1000" s="81"/>
      <c r="K1000" s="557" t="s">
        <v>986</v>
      </c>
      <c r="L1000" s="558"/>
      <c r="M1000" s="559"/>
      <c r="N1000" s="560"/>
      <c r="O1000" s="561"/>
      <c r="P1000" s="509"/>
    </row>
    <row r="1001" spans="1:16">
      <c r="A1001" s="1107"/>
      <c r="B1001" s="72"/>
      <c r="C1001" s="75"/>
      <c r="D1001" s="76"/>
      <c r="E1001" s="83"/>
      <c r="F1001" s="81"/>
      <c r="K1001" s="562"/>
      <c r="L1001" s="563"/>
      <c r="M1001" s="564"/>
      <c r="N1001" s="565"/>
      <c r="O1001" s="566"/>
      <c r="P1001" s="515"/>
    </row>
    <row r="1002" spans="1:16" ht="15" thickBot="1">
      <c r="A1002" s="1107"/>
      <c r="B1002" s="72"/>
      <c r="C1002" s="75"/>
      <c r="D1002" s="76"/>
      <c r="E1002" s="83"/>
      <c r="F1002" s="81"/>
      <c r="K1002" s="572" t="s">
        <v>282</v>
      </c>
      <c r="L1002" s="573" t="s">
        <v>283</v>
      </c>
      <c r="M1002" s="574" t="s">
        <v>197</v>
      </c>
      <c r="N1002" s="575">
        <v>0.1</v>
      </c>
      <c r="O1002" s="576">
        <v>201875</v>
      </c>
      <c r="P1002" s="521">
        <f>N1002*O1002</f>
        <v>20187.5</v>
      </c>
    </row>
    <row r="1003" spans="1:16" ht="15" thickBot="1">
      <c r="A1003" s="1107"/>
      <c r="B1003" s="72"/>
      <c r="C1003" s="75"/>
      <c r="D1003" s="76"/>
      <c r="E1003" s="83"/>
      <c r="F1003" s="81"/>
      <c r="L1003" s="351"/>
      <c r="N1003" s="545"/>
      <c r="O1003" s="577" t="s">
        <v>987</v>
      </c>
      <c r="P1003" s="523">
        <f>P1001+P1002</f>
        <v>20187.5</v>
      </c>
    </row>
    <row r="1004" spans="1:16" ht="15" thickBot="1">
      <c r="A1004" s="1107"/>
      <c r="B1004" s="72"/>
      <c r="C1004" s="75"/>
      <c r="D1004" s="76"/>
      <c r="E1004" s="83"/>
      <c r="F1004" s="81"/>
      <c r="L1004" s="351"/>
      <c r="N1004" s="545"/>
      <c r="O1004" s="546"/>
      <c r="P1004" s="489"/>
    </row>
    <row r="1005" spans="1:16" ht="15" thickBot="1">
      <c r="A1005" s="1107"/>
      <c r="B1005" s="72"/>
      <c r="C1005" s="75"/>
      <c r="D1005" s="76"/>
      <c r="E1005" s="83"/>
      <c r="F1005" s="81"/>
      <c r="K1005" s="557" t="s">
        <v>988</v>
      </c>
      <c r="L1005" s="558"/>
      <c r="M1005" s="559"/>
      <c r="N1005" s="560"/>
      <c r="O1005" s="561"/>
      <c r="P1005" s="509"/>
    </row>
    <row r="1006" spans="1:16">
      <c r="A1006" s="1107"/>
      <c r="B1006" s="72"/>
      <c r="C1006" s="75"/>
      <c r="D1006" s="76"/>
      <c r="E1006" s="83"/>
      <c r="F1006" s="81"/>
      <c r="K1006" s="562"/>
      <c r="L1006" s="563"/>
      <c r="M1006" s="564"/>
      <c r="N1006" s="565"/>
      <c r="O1006" s="566"/>
      <c r="P1006" s="515"/>
    </row>
    <row r="1007" spans="1:16" ht="15" thickBot="1">
      <c r="A1007" s="1107"/>
      <c r="B1007" s="72"/>
      <c r="C1007" s="75"/>
      <c r="D1007" s="76"/>
      <c r="E1007" s="83"/>
      <c r="F1007" s="81"/>
      <c r="K1007" s="572" t="s">
        <v>1001</v>
      </c>
      <c r="L1007" s="573" t="s">
        <v>212</v>
      </c>
      <c r="M1007" s="574" t="s">
        <v>213</v>
      </c>
      <c r="N1007" s="575">
        <v>2018.75</v>
      </c>
      <c r="O1007" s="576">
        <v>1</v>
      </c>
      <c r="P1007" s="521">
        <f>N1007*O1007</f>
        <v>2018.75</v>
      </c>
    </row>
    <row r="1008" spans="1:16" ht="15" thickBot="1">
      <c r="A1008" s="1107"/>
      <c r="B1008" s="72"/>
      <c r="C1008" s="75"/>
      <c r="D1008" s="76"/>
      <c r="E1008" s="83"/>
      <c r="F1008" s="81"/>
      <c r="L1008" s="351"/>
      <c r="N1008" s="545"/>
      <c r="O1008" s="577" t="s">
        <v>989</v>
      </c>
      <c r="P1008" s="523">
        <f>P1006+P1007</f>
        <v>2018.75</v>
      </c>
    </row>
    <row r="1009" spans="1:16" ht="15" thickBot="1">
      <c r="A1009" s="1107"/>
      <c r="B1009" s="72"/>
      <c r="C1009" s="75"/>
      <c r="D1009" s="76"/>
      <c r="E1009" s="83"/>
      <c r="F1009" s="81"/>
      <c r="L1009" s="351"/>
      <c r="N1009" s="545"/>
      <c r="O1009" s="546"/>
      <c r="P1009" s="489"/>
    </row>
    <row r="1010" spans="1:16" ht="15" thickBot="1">
      <c r="A1010" s="1107"/>
      <c r="B1010" s="72"/>
      <c r="C1010" s="75"/>
      <c r="D1010" s="76"/>
      <c r="E1010" s="83"/>
      <c r="F1010" s="81"/>
      <c r="K1010" s="557" t="s">
        <v>990</v>
      </c>
      <c r="L1010" s="558"/>
      <c r="M1010" s="559"/>
      <c r="N1010" s="560"/>
      <c r="O1010" s="561"/>
      <c r="P1010" s="509"/>
    </row>
    <row r="1011" spans="1:16">
      <c r="A1011" s="1107"/>
      <c r="B1011" s="72"/>
      <c r="C1011" s="75"/>
      <c r="D1011" s="76"/>
      <c r="E1011" s="83"/>
      <c r="F1011" s="81"/>
      <c r="K1011" s="562"/>
      <c r="L1011" s="563"/>
      <c r="M1011" s="564"/>
      <c r="N1011" s="565"/>
      <c r="O1011" s="566"/>
      <c r="P1011" s="515"/>
    </row>
    <row r="1012" spans="1:16">
      <c r="A1012" s="1107"/>
      <c r="B1012" s="72"/>
      <c r="C1012" s="75"/>
      <c r="D1012" s="76"/>
      <c r="E1012" s="83"/>
      <c r="F1012" s="81"/>
      <c r="K1012" s="567" t="s">
        <v>351</v>
      </c>
      <c r="L1012" s="568" t="s">
        <v>352</v>
      </c>
      <c r="M1012" s="569" t="s">
        <v>314</v>
      </c>
      <c r="N1012" s="570">
        <v>0.20599999999999999</v>
      </c>
      <c r="O1012" s="571">
        <v>16397</v>
      </c>
      <c r="P1012" s="529">
        <f>N1012*O1012</f>
        <v>3377.7819999999997</v>
      </c>
    </row>
    <row r="1013" spans="1:16">
      <c r="A1013" s="1107"/>
      <c r="B1013" s="72"/>
      <c r="C1013" s="75"/>
      <c r="D1013" s="76"/>
      <c r="E1013" s="83"/>
      <c r="F1013" s="81"/>
      <c r="K1013" s="567" t="s">
        <v>190</v>
      </c>
      <c r="L1013" s="568" t="s">
        <v>191</v>
      </c>
      <c r="M1013" s="569" t="s">
        <v>13</v>
      </c>
      <c r="N1013" s="570">
        <v>0.16666666666666599</v>
      </c>
      <c r="O1013" s="571">
        <v>5920</v>
      </c>
      <c r="P1013" s="529">
        <f>N1013*O1013</f>
        <v>986.66666666666265</v>
      </c>
    </row>
    <row r="1014" spans="1:16">
      <c r="A1014" s="1107"/>
      <c r="B1014" s="72"/>
      <c r="C1014" s="75"/>
      <c r="D1014" s="76"/>
      <c r="E1014" s="83"/>
      <c r="F1014" s="81"/>
      <c r="K1014" s="567" t="s">
        <v>220</v>
      </c>
      <c r="L1014" s="568" t="s">
        <v>221</v>
      </c>
      <c r="M1014" s="569" t="s">
        <v>186</v>
      </c>
      <c r="N1014" s="570">
        <v>0.05</v>
      </c>
      <c r="O1014" s="571">
        <v>3684</v>
      </c>
      <c r="P1014" s="529">
        <f>N1014*O1014</f>
        <v>184.20000000000002</v>
      </c>
    </row>
    <row r="1015" spans="1:16" ht="15" thickBot="1">
      <c r="A1015" s="1107"/>
      <c r="B1015" s="72"/>
      <c r="C1015" s="75"/>
      <c r="D1015" s="76"/>
      <c r="E1015" s="83"/>
      <c r="F1015" s="81"/>
      <c r="K1015" s="572" t="s">
        <v>289</v>
      </c>
      <c r="L1015" s="573" t="s">
        <v>290</v>
      </c>
      <c r="M1015" s="574" t="s">
        <v>13</v>
      </c>
      <c r="N1015" s="575">
        <v>0.33333333333333298</v>
      </c>
      <c r="O1015" s="576">
        <v>9125</v>
      </c>
      <c r="P1015" s="521">
        <f>N1015*O1015</f>
        <v>3041.6666666666633</v>
      </c>
    </row>
    <row r="1016" spans="1:16" ht="15" thickBot="1">
      <c r="A1016" s="1107"/>
      <c r="B1016" s="72"/>
      <c r="C1016" s="75"/>
      <c r="D1016" s="76"/>
      <c r="E1016" s="83"/>
      <c r="F1016" s="81"/>
      <c r="L1016" s="351"/>
      <c r="N1016" s="545"/>
      <c r="O1016" s="577" t="s">
        <v>991</v>
      </c>
      <c r="P1016" s="523">
        <f>P1011+P1012+P1013+P1014+P1015</f>
        <v>7590.3153333333257</v>
      </c>
    </row>
    <row r="1017" spans="1:16" ht="15" thickBot="1">
      <c r="A1017" s="1107"/>
      <c r="B1017" s="72"/>
      <c r="C1017" s="75"/>
      <c r="D1017" s="76"/>
      <c r="E1017" s="83"/>
      <c r="F1017" s="81"/>
      <c r="L1017" s="351"/>
      <c r="N1017" s="545"/>
      <c r="O1017" s="546"/>
      <c r="P1017" s="489"/>
    </row>
    <row r="1018" spans="1:16" ht="15" thickBot="1">
      <c r="A1018" s="1107"/>
      <c r="B1018" s="72"/>
      <c r="C1018" s="75"/>
      <c r="D1018" s="76"/>
      <c r="E1018" s="83"/>
      <c r="F1018" s="81"/>
      <c r="K1018" s="557" t="s">
        <v>992</v>
      </c>
      <c r="L1018" s="558"/>
      <c r="M1018" s="559"/>
      <c r="N1018" s="560"/>
      <c r="O1018" s="561"/>
      <c r="P1018" s="509"/>
    </row>
    <row r="1019" spans="1:16" ht="15" thickBot="1">
      <c r="A1019" s="1107"/>
      <c r="B1019" s="72"/>
      <c r="C1019" s="75"/>
      <c r="D1019" s="76"/>
      <c r="E1019" s="83"/>
      <c r="F1019" s="81"/>
      <c r="K1019" s="578"/>
      <c r="L1019" s="579"/>
      <c r="M1019" s="554"/>
      <c r="N1019" s="555"/>
      <c r="O1019" s="556"/>
      <c r="P1019" s="503"/>
    </row>
    <row r="1020" spans="1:16" ht="15" thickBot="1">
      <c r="A1020" s="1107"/>
      <c r="B1020" s="72"/>
      <c r="C1020" s="75"/>
      <c r="D1020" s="76"/>
      <c r="E1020" s="83"/>
      <c r="F1020" s="81"/>
      <c r="L1020" s="351"/>
      <c r="N1020" s="545"/>
      <c r="O1020" s="577" t="s">
        <v>993</v>
      </c>
      <c r="P1020" s="523">
        <f>P1019</f>
        <v>0</v>
      </c>
    </row>
    <row r="1021" spans="1:16" ht="15" thickBot="1">
      <c r="A1021" s="1107"/>
      <c r="B1021" s="72"/>
      <c r="C1021" s="75"/>
      <c r="D1021" s="76"/>
      <c r="E1021" s="83"/>
      <c r="F1021" s="81"/>
      <c r="L1021" s="351"/>
      <c r="N1021" s="545"/>
      <c r="O1021" s="546"/>
      <c r="P1021" s="489"/>
    </row>
    <row r="1022" spans="1:16" ht="15" thickBot="1">
      <c r="A1022" s="1107"/>
      <c r="B1022" s="72"/>
      <c r="C1022" s="75"/>
      <c r="D1022" s="76"/>
      <c r="E1022" s="83"/>
      <c r="F1022" s="81"/>
      <c r="K1022" s="557" t="s">
        <v>994</v>
      </c>
      <c r="L1022" s="558"/>
      <c r="M1022" s="559"/>
      <c r="N1022" s="560"/>
      <c r="O1022" s="561"/>
      <c r="P1022" s="509"/>
    </row>
    <row r="1023" spans="1:16">
      <c r="A1023" s="1107"/>
      <c r="B1023" s="72"/>
      <c r="C1023" s="75"/>
      <c r="D1023" s="76"/>
      <c r="E1023" s="83"/>
      <c r="F1023" s="81"/>
      <c r="K1023" s="562"/>
      <c r="L1023" s="563"/>
      <c r="M1023" s="564"/>
      <c r="N1023" s="565"/>
      <c r="O1023" s="566"/>
      <c r="P1023" s="515"/>
    </row>
    <row r="1024" spans="1:16">
      <c r="A1024" s="1107"/>
      <c r="B1024" s="72"/>
      <c r="C1024" s="75"/>
      <c r="D1024" s="76"/>
      <c r="E1024" s="83"/>
      <c r="F1024" s="81"/>
      <c r="K1024" s="567" t="s">
        <v>1037</v>
      </c>
      <c r="L1024" s="568" t="s">
        <v>933</v>
      </c>
      <c r="M1024" s="569" t="s">
        <v>26</v>
      </c>
      <c r="N1024" s="570">
        <v>0.105</v>
      </c>
      <c r="O1024" s="571">
        <v>433741.42119999998</v>
      </c>
      <c r="P1024" s="529">
        <f>N1024*O1024</f>
        <v>45542.849225999998</v>
      </c>
    </row>
    <row r="1025" spans="1:16" ht="15" thickBot="1">
      <c r="A1025" s="1107"/>
      <c r="B1025" s="72"/>
      <c r="C1025" s="75"/>
      <c r="D1025" s="76"/>
      <c r="E1025" s="83"/>
      <c r="F1025" s="81"/>
      <c r="K1025" s="572" t="s">
        <v>1038</v>
      </c>
      <c r="L1025" s="573" t="s">
        <v>307</v>
      </c>
      <c r="M1025" s="574" t="s">
        <v>308</v>
      </c>
      <c r="N1025" s="575">
        <v>0.05</v>
      </c>
      <c r="O1025" s="576">
        <v>10432</v>
      </c>
      <c r="P1025" s="521">
        <f>N1025*O1025</f>
        <v>521.6</v>
      </c>
    </row>
    <row r="1026" spans="1:16" ht="15" thickBot="1">
      <c r="A1026" s="1107"/>
      <c r="B1026" s="72"/>
      <c r="C1026" s="75"/>
      <c r="D1026" s="76"/>
      <c r="E1026" s="83"/>
      <c r="F1026" s="81"/>
      <c r="L1026" s="351"/>
      <c r="N1026" s="545"/>
      <c r="O1026" s="577" t="s">
        <v>995</v>
      </c>
      <c r="P1026" s="523">
        <f>P1023+P1024+P1025</f>
        <v>46064.449225999997</v>
      </c>
    </row>
    <row r="1027" spans="1:16" ht="15" thickBot="1">
      <c r="A1027" s="1107"/>
      <c r="B1027" s="72"/>
      <c r="C1027" s="75"/>
      <c r="D1027" s="76"/>
      <c r="E1027" s="83"/>
      <c r="F1027" s="81"/>
      <c r="L1027" s="351"/>
      <c r="N1027" s="545"/>
      <c r="O1027" s="546"/>
      <c r="P1027" s="489"/>
    </row>
    <row r="1028" spans="1:16">
      <c r="A1028" s="1107"/>
      <c r="B1028" s="72"/>
      <c r="C1028" s="75"/>
      <c r="D1028" s="76"/>
      <c r="E1028" s="83"/>
      <c r="F1028" s="81"/>
      <c r="K1028" s="580"/>
      <c r="L1028" s="563"/>
      <c r="M1028" s="564"/>
      <c r="N1028" s="565"/>
      <c r="O1028" s="566"/>
      <c r="P1028" s="515"/>
    </row>
    <row r="1029" spans="1:16" ht="15" thickBot="1">
      <c r="A1029" s="1107"/>
      <c r="B1029" s="72"/>
      <c r="C1029" s="75"/>
      <c r="D1029" s="76"/>
      <c r="E1029" s="83"/>
      <c r="F1029" s="81"/>
      <c r="K1029" s="581" t="s">
        <v>996</v>
      </c>
      <c r="L1029" s="582" t="s">
        <v>997</v>
      </c>
      <c r="M1029" s="583" t="s">
        <v>998</v>
      </c>
      <c r="N1029" s="584" t="s">
        <v>998</v>
      </c>
      <c r="O1029" s="585" t="s">
        <v>998</v>
      </c>
      <c r="P1029" s="538">
        <f>ROUND(SUM(P998:P1026)/2, 0)</f>
        <v>75861</v>
      </c>
    </row>
    <row r="1030" spans="1:16">
      <c r="A1030" s="1107"/>
      <c r="B1030" s="72"/>
      <c r="C1030" s="75"/>
      <c r="D1030" s="76"/>
      <c r="E1030" s="83"/>
      <c r="F1030" s="81"/>
    </row>
    <row r="1031" spans="1:16" ht="15" thickBot="1">
      <c r="A1031" s="1107"/>
      <c r="B1031" s="72"/>
      <c r="C1031" s="75"/>
      <c r="D1031" s="76"/>
      <c r="E1031" s="83"/>
      <c r="F1031" s="81"/>
    </row>
    <row r="1032" spans="1:16">
      <c r="A1032" s="1107"/>
      <c r="B1032" s="72"/>
      <c r="C1032" s="75"/>
      <c r="D1032" s="76"/>
      <c r="E1032" s="83"/>
      <c r="F1032" s="81"/>
      <c r="K1032" s="539" t="s">
        <v>980</v>
      </c>
      <c r="L1032" s="540"/>
      <c r="M1032" s="541"/>
      <c r="N1032" s="542"/>
      <c r="O1032" s="543"/>
      <c r="P1032" s="484" t="s">
        <v>981</v>
      </c>
    </row>
    <row r="1033" spans="1:16" ht="29">
      <c r="A1033" s="1107"/>
      <c r="B1033" s="72"/>
      <c r="C1033" s="75"/>
      <c r="D1033" s="76"/>
      <c r="E1033" s="83"/>
      <c r="F1033" s="81"/>
      <c r="K1033" s="281"/>
      <c r="L1033" s="544" t="s">
        <v>79</v>
      </c>
      <c r="N1033" s="545"/>
      <c r="O1033" s="546"/>
      <c r="P1033" s="490" t="s">
        <v>13</v>
      </c>
    </row>
    <row r="1034" spans="1:16">
      <c r="A1034" s="1107"/>
      <c r="B1034" s="72"/>
      <c r="C1034" s="75"/>
      <c r="D1034" s="76"/>
      <c r="E1034" s="83"/>
      <c r="F1034" s="81"/>
      <c r="K1034" s="281"/>
      <c r="L1034" s="351"/>
      <c r="N1034" s="545"/>
      <c r="O1034" s="546"/>
      <c r="P1034" s="490"/>
    </row>
    <row r="1035" spans="1:16" ht="15" thickBot="1">
      <c r="A1035" s="1107"/>
      <c r="B1035" s="72"/>
      <c r="C1035" s="75"/>
      <c r="D1035" s="76"/>
      <c r="E1035" s="83"/>
      <c r="F1035" s="81"/>
      <c r="K1035" s="547" t="s">
        <v>982</v>
      </c>
      <c r="L1035" s="548" t="s">
        <v>1039</v>
      </c>
      <c r="M1035" s="549"/>
      <c r="N1035" s="550"/>
      <c r="O1035" s="551"/>
      <c r="P1035" s="497"/>
    </row>
    <row r="1036" spans="1:16" ht="15" thickBot="1">
      <c r="A1036" s="1107"/>
      <c r="B1036" s="72"/>
      <c r="C1036" s="75"/>
      <c r="D1036" s="76"/>
      <c r="E1036" s="83"/>
      <c r="F1036" s="81"/>
      <c r="L1036" s="351"/>
      <c r="N1036" s="545"/>
      <c r="O1036" s="546"/>
      <c r="P1036" s="489"/>
    </row>
    <row r="1037" spans="1:16" ht="15" thickBot="1">
      <c r="A1037" s="1107"/>
      <c r="B1037" s="72"/>
      <c r="C1037" s="75"/>
      <c r="D1037" s="76"/>
      <c r="E1037" s="83"/>
      <c r="F1037" s="81"/>
      <c r="K1037" s="552" t="s">
        <v>982</v>
      </c>
      <c r="L1037" s="553" t="s">
        <v>980</v>
      </c>
      <c r="M1037" s="554" t="s">
        <v>981</v>
      </c>
      <c r="N1037" s="555" t="s">
        <v>983</v>
      </c>
      <c r="O1037" s="556" t="s">
        <v>984</v>
      </c>
      <c r="P1037" s="503" t="s">
        <v>985</v>
      </c>
    </row>
    <row r="1038" spans="1:16" ht="15" thickBot="1">
      <c r="A1038" s="1107"/>
      <c r="B1038" s="72"/>
      <c r="C1038" s="75"/>
      <c r="D1038" s="76"/>
      <c r="E1038" s="83"/>
      <c r="F1038" s="81"/>
      <c r="L1038" s="351"/>
      <c r="N1038" s="545"/>
      <c r="O1038" s="546"/>
      <c r="P1038" s="489"/>
    </row>
    <row r="1039" spans="1:16" ht="15" thickBot="1">
      <c r="A1039" s="1107"/>
      <c r="B1039" s="72"/>
      <c r="C1039" s="75"/>
      <c r="D1039" s="76"/>
      <c r="E1039" s="83"/>
      <c r="F1039" s="81"/>
      <c r="K1039" s="557" t="s">
        <v>986</v>
      </c>
      <c r="L1039" s="558"/>
      <c r="M1039" s="559"/>
      <c r="N1039" s="560"/>
      <c r="O1039" s="561"/>
      <c r="P1039" s="509"/>
    </row>
    <row r="1040" spans="1:16">
      <c r="A1040" s="1107"/>
      <c r="B1040" s="72"/>
      <c r="C1040" s="75"/>
      <c r="D1040" s="76"/>
      <c r="E1040" s="83"/>
      <c r="F1040" s="81"/>
      <c r="K1040" s="562"/>
      <c r="L1040" s="563"/>
      <c r="M1040" s="564"/>
      <c r="N1040" s="565"/>
      <c r="O1040" s="566"/>
      <c r="P1040" s="515"/>
    </row>
    <row r="1041" spans="1:16">
      <c r="A1041" s="1107"/>
      <c r="B1041" s="72"/>
      <c r="C1041" s="75"/>
      <c r="D1041" s="76"/>
      <c r="E1041" s="83"/>
      <c r="F1041" s="81"/>
      <c r="K1041" s="567" t="s">
        <v>231</v>
      </c>
      <c r="L1041" s="568" t="s">
        <v>1040</v>
      </c>
      <c r="M1041" s="569" t="s">
        <v>1041</v>
      </c>
      <c r="N1041" s="570">
        <v>2523.4375</v>
      </c>
      <c r="O1041" s="571">
        <v>1</v>
      </c>
      <c r="P1041" s="529">
        <f>N1041*O1041</f>
        <v>2523.4375</v>
      </c>
    </row>
    <row r="1042" spans="1:16" ht="15" thickBot="1">
      <c r="A1042" s="1107"/>
      <c r="B1042" s="72"/>
      <c r="C1042" s="75"/>
      <c r="D1042" s="76"/>
      <c r="E1042" s="83"/>
      <c r="F1042" s="81"/>
      <c r="K1042" s="572" t="s">
        <v>282</v>
      </c>
      <c r="L1042" s="573" t="s">
        <v>283</v>
      </c>
      <c r="M1042" s="574" t="s">
        <v>197</v>
      </c>
      <c r="N1042" s="575">
        <v>0.125</v>
      </c>
      <c r="O1042" s="576">
        <v>201875</v>
      </c>
      <c r="P1042" s="521">
        <f>N1042*O1042</f>
        <v>25234.375</v>
      </c>
    </row>
    <row r="1043" spans="1:16" ht="15" thickBot="1">
      <c r="A1043" s="1107"/>
      <c r="B1043" s="72"/>
      <c r="C1043" s="75"/>
      <c r="D1043" s="76"/>
      <c r="E1043" s="83"/>
      <c r="F1043" s="81"/>
      <c r="L1043" s="351"/>
      <c r="N1043" s="545"/>
      <c r="O1043" s="577" t="s">
        <v>987</v>
      </c>
      <c r="P1043" s="523">
        <f>P1040+P1041+P1042</f>
        <v>27757.8125</v>
      </c>
    </row>
    <row r="1044" spans="1:16" ht="15" thickBot="1">
      <c r="A1044" s="1107"/>
      <c r="B1044" s="72"/>
      <c r="C1044" s="75"/>
      <c r="D1044" s="76"/>
      <c r="E1044" s="83"/>
      <c r="F1044" s="81"/>
      <c r="L1044" s="351"/>
      <c r="N1044" s="545"/>
      <c r="O1044" s="546"/>
      <c r="P1044" s="489"/>
    </row>
    <row r="1045" spans="1:16" ht="15" thickBot="1">
      <c r="A1045" s="1107"/>
      <c r="B1045" s="72"/>
      <c r="C1045" s="75"/>
      <c r="D1045" s="76"/>
      <c r="E1045" s="83"/>
      <c r="F1045" s="81"/>
      <c r="K1045" s="557" t="s">
        <v>988</v>
      </c>
      <c r="L1045" s="558"/>
      <c r="M1045" s="559"/>
      <c r="N1045" s="560"/>
      <c r="O1045" s="561"/>
      <c r="P1045" s="509"/>
    </row>
    <row r="1046" spans="1:16">
      <c r="A1046" s="1107"/>
      <c r="B1046" s="72"/>
      <c r="C1046" s="75"/>
      <c r="D1046" s="76"/>
      <c r="E1046" s="83"/>
      <c r="F1046" s="81"/>
      <c r="K1046" s="562"/>
      <c r="L1046" s="563"/>
      <c r="M1046" s="564"/>
      <c r="N1046" s="565"/>
      <c r="O1046" s="566"/>
      <c r="P1046" s="515"/>
    </row>
    <row r="1047" spans="1:16" ht="15" thickBot="1">
      <c r="A1047" s="1107"/>
      <c r="B1047" s="72"/>
      <c r="C1047" s="75"/>
      <c r="D1047" s="76"/>
      <c r="E1047" s="83"/>
      <c r="F1047" s="81"/>
      <c r="K1047" s="572" t="s">
        <v>1001</v>
      </c>
      <c r="L1047" s="573" t="s">
        <v>212</v>
      </c>
      <c r="M1047" s="574" t="s">
        <v>213</v>
      </c>
      <c r="N1047" s="575">
        <v>2523.4375</v>
      </c>
      <c r="O1047" s="576">
        <v>1</v>
      </c>
      <c r="P1047" s="521">
        <f>N1047*O1047</f>
        <v>2523.4375</v>
      </c>
    </row>
    <row r="1048" spans="1:16" ht="15" thickBot="1">
      <c r="A1048" s="1107"/>
      <c r="B1048" s="72"/>
      <c r="C1048" s="75"/>
      <c r="D1048" s="76"/>
      <c r="E1048" s="83"/>
      <c r="F1048" s="81"/>
      <c r="L1048" s="351"/>
      <c r="N1048" s="545"/>
      <c r="O1048" s="577" t="s">
        <v>989</v>
      </c>
      <c r="P1048" s="523">
        <f>P1046+P1047</f>
        <v>2523.4375</v>
      </c>
    </row>
    <row r="1049" spans="1:16" ht="15" thickBot="1">
      <c r="A1049" s="1107"/>
      <c r="B1049" s="72"/>
      <c r="C1049" s="75"/>
      <c r="D1049" s="76"/>
      <c r="E1049" s="83"/>
      <c r="F1049" s="81"/>
      <c r="L1049" s="351"/>
      <c r="N1049" s="545"/>
      <c r="O1049" s="546"/>
      <c r="P1049" s="489"/>
    </row>
    <row r="1050" spans="1:16" ht="15" thickBot="1">
      <c r="A1050" s="1107"/>
      <c r="B1050" s="72"/>
      <c r="C1050" s="75"/>
      <c r="D1050" s="76"/>
      <c r="E1050" s="83"/>
      <c r="F1050" s="81"/>
      <c r="K1050" s="557" t="s">
        <v>990</v>
      </c>
      <c r="L1050" s="558"/>
      <c r="M1050" s="559"/>
      <c r="N1050" s="560"/>
      <c r="O1050" s="561"/>
      <c r="P1050" s="509"/>
    </row>
    <row r="1051" spans="1:16">
      <c r="A1051" s="1107"/>
      <c r="B1051" s="72"/>
      <c r="C1051" s="75"/>
      <c r="D1051" s="76"/>
      <c r="E1051" s="83"/>
      <c r="F1051" s="81"/>
      <c r="K1051" s="562"/>
      <c r="L1051" s="563"/>
      <c r="M1051" s="564"/>
      <c r="N1051" s="565"/>
      <c r="O1051" s="566"/>
      <c r="P1051" s="515"/>
    </row>
    <row r="1052" spans="1:16">
      <c r="A1052" s="1107"/>
      <c r="B1052" s="72"/>
      <c r="C1052" s="75"/>
      <c r="D1052" s="76"/>
      <c r="E1052" s="83"/>
      <c r="F1052" s="81"/>
      <c r="K1052" s="567" t="s">
        <v>351</v>
      </c>
      <c r="L1052" s="568" t="s">
        <v>352</v>
      </c>
      <c r="M1052" s="569" t="s">
        <v>314</v>
      </c>
      <c r="N1052" s="570">
        <v>0.10299999999999999</v>
      </c>
      <c r="O1052" s="571">
        <v>16397</v>
      </c>
      <c r="P1052" s="529">
        <f>N1052*O1052</f>
        <v>1688.8909999999998</v>
      </c>
    </row>
    <row r="1053" spans="1:16">
      <c r="A1053" s="1107"/>
      <c r="B1053" s="72"/>
      <c r="C1053" s="75"/>
      <c r="D1053" s="76"/>
      <c r="E1053" s="83"/>
      <c r="F1053" s="81"/>
      <c r="K1053" s="567" t="s">
        <v>220</v>
      </c>
      <c r="L1053" s="568" t="s">
        <v>221</v>
      </c>
      <c r="M1053" s="569" t="s">
        <v>186</v>
      </c>
      <c r="N1053" s="570">
        <v>0.1</v>
      </c>
      <c r="O1053" s="571">
        <v>3684</v>
      </c>
      <c r="P1053" s="529">
        <f>N1053*O1053</f>
        <v>368.40000000000003</v>
      </c>
    </row>
    <row r="1054" spans="1:16">
      <c r="A1054" s="1107"/>
      <c r="B1054" s="72"/>
      <c r="C1054" s="75"/>
      <c r="D1054" s="76"/>
      <c r="E1054" s="83"/>
      <c r="F1054" s="81"/>
      <c r="K1054" s="567" t="s">
        <v>289</v>
      </c>
      <c r="L1054" s="568" t="s">
        <v>290</v>
      </c>
      <c r="M1054" s="569" t="s">
        <v>13</v>
      </c>
      <c r="N1054" s="570">
        <v>0.66666666666666596</v>
      </c>
      <c r="O1054" s="571">
        <v>9125</v>
      </c>
      <c r="P1054" s="529">
        <f>N1054*O1054</f>
        <v>6083.3333333333267</v>
      </c>
    </row>
    <row r="1055" spans="1:16" ht="15" thickBot="1">
      <c r="A1055" s="1107"/>
      <c r="B1055" s="72"/>
      <c r="C1055" s="75"/>
      <c r="D1055" s="76"/>
      <c r="E1055" s="83"/>
      <c r="F1055" s="81"/>
      <c r="K1055" s="572" t="s">
        <v>318</v>
      </c>
      <c r="L1055" s="573" t="s">
        <v>1042</v>
      </c>
      <c r="M1055" s="574" t="s">
        <v>13</v>
      </c>
      <c r="N1055" s="575">
        <v>0.66666666666666596</v>
      </c>
      <c r="O1055" s="576">
        <v>2935</v>
      </c>
      <c r="P1055" s="521">
        <f>N1055*O1055</f>
        <v>1956.6666666666647</v>
      </c>
    </row>
    <row r="1056" spans="1:16" ht="15" thickBot="1">
      <c r="A1056" s="1107"/>
      <c r="B1056" s="72"/>
      <c r="C1056" s="75"/>
      <c r="D1056" s="76"/>
      <c r="E1056" s="83"/>
      <c r="F1056" s="81"/>
      <c r="L1056" s="351"/>
      <c r="N1056" s="545"/>
      <c r="O1056" s="577" t="s">
        <v>991</v>
      </c>
      <c r="P1056" s="523">
        <f>P1051+P1052+P1053+P1054+P1055</f>
        <v>10097.29099999999</v>
      </c>
    </row>
    <row r="1057" spans="1:17" ht="15" thickBot="1">
      <c r="A1057" s="1107"/>
      <c r="B1057" s="72"/>
      <c r="C1057" s="75"/>
      <c r="D1057" s="76"/>
      <c r="E1057" s="83"/>
      <c r="F1057" s="81"/>
      <c r="L1057" s="351"/>
      <c r="N1057" s="545"/>
      <c r="O1057" s="546"/>
      <c r="P1057" s="489"/>
    </row>
    <row r="1058" spans="1:17" ht="15" thickBot="1">
      <c r="A1058" s="1107"/>
      <c r="B1058" s="72"/>
      <c r="C1058" s="75"/>
      <c r="D1058" s="76"/>
      <c r="E1058" s="83"/>
      <c r="F1058" s="81"/>
      <c r="K1058" s="557" t="s">
        <v>992</v>
      </c>
      <c r="L1058" s="558"/>
      <c r="M1058" s="559"/>
      <c r="N1058" s="560"/>
      <c r="O1058" s="561"/>
      <c r="P1058" s="509"/>
    </row>
    <row r="1059" spans="1:17" ht="15" thickBot="1">
      <c r="A1059" s="1107"/>
      <c r="B1059" s="72"/>
      <c r="C1059" s="75"/>
      <c r="D1059" s="76"/>
      <c r="E1059" s="83"/>
      <c r="F1059" s="81"/>
      <c r="K1059" s="578"/>
      <c r="L1059" s="579"/>
      <c r="M1059" s="554"/>
      <c r="N1059" s="555"/>
      <c r="O1059" s="556"/>
      <c r="P1059" s="503"/>
    </row>
    <row r="1060" spans="1:17" ht="15" thickBot="1">
      <c r="A1060" s="1107"/>
      <c r="B1060" s="72"/>
      <c r="C1060" s="75"/>
      <c r="D1060" s="76"/>
      <c r="E1060" s="83"/>
      <c r="F1060" s="81"/>
      <c r="L1060" s="351"/>
      <c r="N1060" s="545"/>
      <c r="O1060" s="577" t="s">
        <v>993</v>
      </c>
      <c r="P1060" s="523">
        <f>P1059</f>
        <v>0</v>
      </c>
    </row>
    <row r="1061" spans="1:17" ht="15" thickBot="1">
      <c r="A1061" s="1107"/>
      <c r="B1061" s="72"/>
      <c r="C1061" s="75"/>
      <c r="D1061" s="76"/>
      <c r="E1061" s="83"/>
      <c r="F1061" s="81"/>
      <c r="L1061" s="351"/>
      <c r="N1061" s="545"/>
      <c r="O1061" s="546"/>
      <c r="P1061" s="489"/>
    </row>
    <row r="1062" spans="1:17" ht="15" thickBot="1">
      <c r="A1062" s="1107"/>
      <c r="B1062" s="72"/>
      <c r="C1062" s="75"/>
      <c r="D1062" s="76"/>
      <c r="E1062" s="83"/>
      <c r="F1062" s="81"/>
      <c r="K1062" s="557" t="s">
        <v>994</v>
      </c>
      <c r="L1062" s="558"/>
      <c r="M1062" s="559"/>
      <c r="N1062" s="560"/>
      <c r="O1062" s="561"/>
      <c r="P1062" s="509"/>
    </row>
    <row r="1063" spans="1:17">
      <c r="A1063" s="1107"/>
      <c r="B1063" s="72"/>
      <c r="C1063" s="75"/>
      <c r="D1063" s="76"/>
      <c r="E1063" s="83"/>
      <c r="F1063" s="81"/>
      <c r="K1063" s="562"/>
      <c r="L1063" s="563"/>
      <c r="M1063" s="564"/>
      <c r="N1063" s="565"/>
      <c r="O1063" s="566"/>
      <c r="P1063" s="515"/>
    </row>
    <row r="1064" spans="1:17">
      <c r="A1064" s="1107"/>
      <c r="B1064" s="72"/>
      <c r="C1064" s="75"/>
      <c r="D1064" s="76"/>
      <c r="E1064" s="83"/>
      <c r="F1064" s="81"/>
      <c r="K1064" s="567" t="s">
        <v>1013</v>
      </c>
      <c r="L1064" s="568" t="s">
        <v>933</v>
      </c>
      <c r="M1064" s="569" t="s">
        <v>26</v>
      </c>
      <c r="N1064" s="570">
        <v>3.15E-2</v>
      </c>
      <c r="O1064" s="571">
        <v>433741.42119999998</v>
      </c>
      <c r="P1064" s="529">
        <f>N1064*O1064</f>
        <v>13662.8547678</v>
      </c>
    </row>
    <row r="1065" spans="1:17">
      <c r="A1065" s="1107"/>
      <c r="B1065" s="72"/>
      <c r="C1065" s="75"/>
      <c r="D1065" s="76"/>
      <c r="E1065" s="83"/>
      <c r="F1065" s="81"/>
      <c r="K1065" s="567" t="s">
        <v>1020</v>
      </c>
      <c r="L1065" s="568" t="s">
        <v>1021</v>
      </c>
      <c r="M1065" s="569" t="s">
        <v>314</v>
      </c>
      <c r="N1065" s="570">
        <v>1.8</v>
      </c>
      <c r="O1065" s="571">
        <v>9120.27945</v>
      </c>
      <c r="P1065" s="529">
        <f>N1065*O1065</f>
        <v>16416.50301</v>
      </c>
    </row>
    <row r="1066" spans="1:17" ht="15" thickBot="1">
      <c r="A1066" s="1107"/>
      <c r="B1066" s="72"/>
      <c r="C1066" s="75"/>
      <c r="D1066" s="76"/>
      <c r="E1066" s="83"/>
      <c r="F1066" s="81"/>
      <c r="K1066" s="572" t="s">
        <v>1038</v>
      </c>
      <c r="L1066" s="573" t="s">
        <v>307</v>
      </c>
      <c r="M1066" s="574" t="s">
        <v>308</v>
      </c>
      <c r="N1066" s="575">
        <v>5.2499999999999998E-2</v>
      </c>
      <c r="O1066" s="576">
        <v>10432</v>
      </c>
      <c r="P1066" s="521">
        <f>N1066*O1066</f>
        <v>547.67999999999995</v>
      </c>
    </row>
    <row r="1067" spans="1:17" ht="15" thickBot="1">
      <c r="A1067" s="1107"/>
      <c r="B1067" s="72"/>
      <c r="C1067" s="75"/>
      <c r="D1067" s="76"/>
      <c r="E1067" s="83"/>
      <c r="F1067" s="81"/>
      <c r="L1067" s="351"/>
      <c r="N1067" s="545"/>
      <c r="O1067" s="577" t="s">
        <v>995</v>
      </c>
      <c r="P1067" s="523">
        <f>P1063+P1064+P1065+P1066</f>
        <v>30627.0377778</v>
      </c>
    </row>
    <row r="1068" spans="1:17" ht="15" thickBot="1">
      <c r="A1068" s="1107"/>
      <c r="B1068" s="72"/>
      <c r="C1068" s="75"/>
      <c r="D1068" s="76"/>
      <c r="E1068" s="83"/>
      <c r="F1068" s="81"/>
      <c r="L1068" s="351"/>
      <c r="N1068" s="545"/>
      <c r="O1068" s="546"/>
      <c r="P1068" s="489"/>
    </row>
    <row r="1069" spans="1:17">
      <c r="A1069" s="1107"/>
      <c r="B1069" s="72"/>
      <c r="C1069" s="75"/>
      <c r="D1069" s="76"/>
      <c r="E1069" s="83"/>
      <c r="F1069" s="81"/>
      <c r="K1069" s="580"/>
      <c r="L1069" s="563"/>
      <c r="M1069" s="564"/>
      <c r="N1069" s="565"/>
      <c r="O1069" s="566"/>
      <c r="P1069" s="515"/>
    </row>
    <row r="1070" spans="1:17" ht="15" thickBot="1">
      <c r="A1070" s="1107"/>
      <c r="B1070" s="72"/>
      <c r="C1070" s="75"/>
      <c r="D1070" s="76"/>
      <c r="E1070" s="83"/>
      <c r="F1070" s="81"/>
      <c r="K1070" s="581" t="s">
        <v>996</v>
      </c>
      <c r="L1070" s="582" t="s">
        <v>997</v>
      </c>
      <c r="M1070" s="583" t="s">
        <v>998</v>
      </c>
      <c r="N1070" s="584" t="s">
        <v>998</v>
      </c>
      <c r="O1070" s="585" t="s">
        <v>998</v>
      </c>
      <c r="P1070" s="538">
        <f>ROUND(SUM(P1037:P1067)/2, 0)</f>
        <v>71006</v>
      </c>
    </row>
    <row r="1071" spans="1:17">
      <c r="A1071" s="1107"/>
      <c r="B1071" s="72"/>
      <c r="C1071" s="75"/>
      <c r="D1071" s="76"/>
      <c r="E1071" s="83"/>
      <c r="F1071" s="81"/>
    </row>
    <row r="1072" spans="1:17" ht="29">
      <c r="A1072" s="1107"/>
      <c r="B1072" s="72"/>
      <c r="C1072" s="75"/>
      <c r="D1072" s="76"/>
      <c r="E1072" s="83"/>
      <c r="F1072" s="81"/>
      <c r="J1072" s="1046"/>
      <c r="K1072" s="1047"/>
      <c r="L1072" s="1031" t="s">
        <v>1327</v>
      </c>
      <c r="M1072" s="1032"/>
      <c r="N1072" s="1033"/>
      <c r="O1072" s="1033"/>
      <c r="P1072" s="1034" t="s">
        <v>1303</v>
      </c>
      <c r="Q1072" s="1050"/>
    </row>
    <row r="1073" spans="1:22">
      <c r="A1073" s="1107"/>
      <c r="B1073" s="72"/>
      <c r="C1073" s="75"/>
      <c r="D1073" s="76"/>
      <c r="E1073" s="83"/>
      <c r="F1073" s="81"/>
      <c r="J1073" s="1148"/>
      <c r="K1073" s="1048"/>
      <c r="L1073" s="1035" t="s">
        <v>980</v>
      </c>
      <c r="M1073" s="1036" t="s">
        <v>981</v>
      </c>
      <c r="N1073" s="1036" t="s">
        <v>1304</v>
      </c>
      <c r="O1073" s="1036" t="s">
        <v>1305</v>
      </c>
      <c r="P1073" s="1037" t="s">
        <v>1306</v>
      </c>
      <c r="Q1073" s="1051"/>
    </row>
    <row r="1074" spans="1:22">
      <c r="A1074" s="1107"/>
      <c r="B1074" s="72"/>
      <c r="C1074" s="75"/>
      <c r="D1074" s="76"/>
      <c r="E1074" s="83"/>
      <c r="F1074" s="81"/>
      <c r="J1074" s="1148"/>
      <c r="K1074" s="1048"/>
      <c r="L1074" s="1038" t="s">
        <v>1307</v>
      </c>
      <c r="M1074" s="1039"/>
      <c r="N1074" s="653"/>
      <c r="O1074" s="653"/>
      <c r="P1074" s="1040"/>
      <c r="Q1074" s="1051"/>
    </row>
    <row r="1075" spans="1:22" ht="29">
      <c r="A1075" s="1107"/>
      <c r="B1075" s="72"/>
      <c r="C1075" s="75"/>
      <c r="D1075" s="76"/>
      <c r="E1075" s="83"/>
      <c r="F1075" s="81"/>
      <c r="J1075" s="1093"/>
      <c r="K1075" s="1048"/>
      <c r="L1075" s="544" t="s">
        <v>1308</v>
      </c>
      <c r="M1075" s="1039" t="s">
        <v>189</v>
      </c>
      <c r="N1075" s="653">
        <v>1</v>
      </c>
      <c r="O1075" s="1041">
        <v>955944</v>
      </c>
      <c r="P1075" s="1040">
        <f>ROUND(N1075*O1075, 2)</f>
        <v>955944</v>
      </c>
      <c r="Q1075" s="1051"/>
      <c r="S1075" s="1041"/>
    </row>
    <row r="1076" spans="1:22">
      <c r="A1076" s="1107"/>
      <c r="B1076" s="72"/>
      <c r="C1076" s="75"/>
      <c r="D1076" s="76"/>
      <c r="E1076" s="83"/>
      <c r="F1076" s="81"/>
      <c r="J1076" s="619"/>
      <c r="K1076" s="1048"/>
      <c r="L1076" s="544" t="s">
        <v>1309</v>
      </c>
      <c r="M1076" s="1039" t="s">
        <v>422</v>
      </c>
      <c r="N1076" s="653">
        <v>10</v>
      </c>
      <c r="O1076" s="1041">
        <f>P1075</f>
        <v>955944</v>
      </c>
      <c r="P1076" s="1040">
        <f>ROUND(N1076*O1076/100, 2)</f>
        <v>95594.4</v>
      </c>
      <c r="Q1076" s="1051"/>
      <c r="S1076" s="1041"/>
    </row>
    <row r="1077" spans="1:22">
      <c r="A1077" s="1107"/>
      <c r="B1077" s="72"/>
      <c r="C1077" s="75"/>
      <c r="D1077" s="76"/>
      <c r="E1077" s="83"/>
      <c r="F1077" s="81"/>
      <c r="J1077" s="703"/>
      <c r="K1077" s="1049"/>
      <c r="L1077" s="544" t="s">
        <v>1343</v>
      </c>
      <c r="M1077" s="1039" t="s">
        <v>189</v>
      </c>
      <c r="N1077" s="653">
        <v>0.3</v>
      </c>
      <c r="O1077" s="1041">
        <v>232050</v>
      </c>
      <c r="P1077" s="1040">
        <f t="shared" ref="P1077:P1081" si="7">ROUND(N1077*O1077, 2)</f>
        <v>69615</v>
      </c>
      <c r="Q1077" s="1051"/>
    </row>
    <row r="1078" spans="1:22">
      <c r="A1078" s="1107"/>
      <c r="B1078" s="72"/>
      <c r="C1078" s="75"/>
      <c r="D1078" s="76"/>
      <c r="E1078" s="83"/>
      <c r="F1078" s="81"/>
      <c r="J1078" s="703"/>
      <c r="K1078" s="1048"/>
      <c r="L1078" s="544" t="s">
        <v>1349</v>
      </c>
      <c r="M1078" s="1039" t="s">
        <v>189</v>
      </c>
      <c r="N1078" s="653">
        <v>0.16</v>
      </c>
      <c r="O1078" s="1041">
        <v>158343</v>
      </c>
      <c r="P1078" s="1040">
        <f t="shared" si="7"/>
        <v>25334.880000000001</v>
      </c>
      <c r="Q1078" s="1051"/>
      <c r="V1078" s="1067"/>
    </row>
    <row r="1079" spans="1:22">
      <c r="A1079" s="1107"/>
      <c r="B1079" s="72"/>
      <c r="C1079" s="75"/>
      <c r="D1079" s="76"/>
      <c r="E1079" s="83"/>
      <c r="F1079" s="81"/>
      <c r="L1079" s="544" t="s">
        <v>1344</v>
      </c>
      <c r="M1079" s="1039" t="s">
        <v>314</v>
      </c>
      <c r="N1079" s="653">
        <v>0.1</v>
      </c>
      <c r="O1079" s="1041">
        <v>28441</v>
      </c>
      <c r="P1079" s="1040">
        <f t="shared" si="7"/>
        <v>2844.1</v>
      </c>
    </row>
    <row r="1080" spans="1:22">
      <c r="A1080" s="1107"/>
      <c r="B1080" s="72"/>
      <c r="C1080" s="75"/>
      <c r="D1080" s="76"/>
      <c r="E1080" s="83"/>
      <c r="F1080" s="81"/>
      <c r="L1080" s="544" t="s">
        <v>1350</v>
      </c>
      <c r="M1080" s="1039" t="s">
        <v>1313</v>
      </c>
      <c r="N1080" s="653">
        <v>0.05</v>
      </c>
      <c r="O1080" s="1041">
        <v>91035</v>
      </c>
      <c r="P1080" s="1040">
        <f t="shared" si="7"/>
        <v>4551.75</v>
      </c>
    </row>
    <row r="1081" spans="1:22">
      <c r="A1081" s="1107"/>
      <c r="B1081" s="72"/>
      <c r="C1081" s="75"/>
      <c r="D1081" s="76"/>
      <c r="E1081" s="83"/>
      <c r="F1081" s="81"/>
      <c r="L1081" s="544" t="s">
        <v>1351</v>
      </c>
      <c r="M1081" s="1039" t="s">
        <v>1313</v>
      </c>
      <c r="N1081" s="653">
        <v>0.05</v>
      </c>
      <c r="O1081" s="1041">
        <v>105434</v>
      </c>
      <c r="P1081" s="1040">
        <f t="shared" si="7"/>
        <v>5271.7</v>
      </c>
    </row>
    <row r="1082" spans="1:22">
      <c r="A1082" s="1107"/>
      <c r="B1082" s="72"/>
      <c r="C1082" s="75"/>
      <c r="D1082" s="76"/>
      <c r="E1082" s="83"/>
      <c r="F1082" s="81"/>
      <c r="L1082" s="544"/>
      <c r="M1082" s="1039"/>
      <c r="N1082" s="653"/>
      <c r="O1082" s="1042" t="s">
        <v>1315</v>
      </c>
      <c r="P1082" s="1043">
        <f>SUM(P1075:P1081)</f>
        <v>1159155.8299999998</v>
      </c>
    </row>
    <row r="1083" spans="1:22">
      <c r="A1083" s="1107"/>
      <c r="B1083" s="72"/>
      <c r="C1083" s="75"/>
      <c r="D1083" s="76"/>
      <c r="E1083" s="83"/>
      <c r="F1083" s="81"/>
      <c r="L1083" s="1038" t="s">
        <v>1316</v>
      </c>
      <c r="M1083" s="1039"/>
      <c r="N1083" s="653"/>
      <c r="O1083" s="653"/>
      <c r="P1083" s="1040"/>
    </row>
    <row r="1084" spans="1:22">
      <c r="A1084" s="1107"/>
      <c r="B1084" s="72"/>
      <c r="C1084" s="75"/>
      <c r="D1084" s="76"/>
      <c r="E1084" s="83"/>
      <c r="F1084" s="81"/>
      <c r="L1084" s="544" t="s">
        <v>1317</v>
      </c>
      <c r="M1084" s="1039" t="s">
        <v>197</v>
      </c>
      <c r="N1084" s="653">
        <v>5.0000000000000001E-4</v>
      </c>
      <c r="O1084" s="1041">
        <v>71547</v>
      </c>
      <c r="P1084" s="1040">
        <f>ROUND(N1084*O1084, 2)</f>
        <v>35.770000000000003</v>
      </c>
    </row>
    <row r="1085" spans="1:22">
      <c r="A1085" s="1107"/>
      <c r="B1085" s="72"/>
      <c r="C1085" s="75"/>
      <c r="D1085" s="76"/>
      <c r="E1085" s="83"/>
      <c r="F1085" s="81"/>
      <c r="L1085" s="544" t="s">
        <v>1318</v>
      </c>
      <c r="M1085" s="1039" t="s">
        <v>189</v>
      </c>
      <c r="N1085" s="653">
        <v>1E-3</v>
      </c>
      <c r="O1085" s="1041">
        <v>75203</v>
      </c>
      <c r="P1085" s="1040">
        <f>ROUND(N1085*O1085, 2)</f>
        <v>75.2</v>
      </c>
    </row>
    <row r="1086" spans="1:22">
      <c r="A1086" s="1107"/>
      <c r="B1086" s="72"/>
      <c r="C1086" s="75"/>
      <c r="D1086" s="76"/>
      <c r="E1086" s="83"/>
      <c r="F1086" s="81"/>
      <c r="L1086" s="544" t="s">
        <v>1319</v>
      </c>
      <c r="M1086" s="1039" t="s">
        <v>189</v>
      </c>
      <c r="N1086" s="653">
        <v>1E-3</v>
      </c>
      <c r="O1086" s="1041">
        <v>338664</v>
      </c>
      <c r="P1086" s="1040">
        <f>ROUND(N1086*O1086, 2)</f>
        <v>338.66</v>
      </c>
    </row>
    <row r="1087" spans="1:22">
      <c r="A1087" s="1107"/>
      <c r="B1087" s="72"/>
      <c r="C1087" s="75"/>
      <c r="D1087" s="76"/>
      <c r="E1087" s="83"/>
      <c r="F1087" s="81"/>
      <c r="L1087" s="544" t="s">
        <v>1320</v>
      </c>
      <c r="M1087" s="1039" t="s">
        <v>189</v>
      </c>
      <c r="N1087" s="653">
        <v>1E-3</v>
      </c>
      <c r="O1087" s="1041">
        <v>7436</v>
      </c>
      <c r="P1087" s="1040">
        <f>ROUND(N1087*O1087, 2)</f>
        <v>7.44</v>
      </c>
    </row>
    <row r="1088" spans="1:22">
      <c r="A1088" s="1107"/>
      <c r="B1088" s="72"/>
      <c r="C1088" s="75"/>
      <c r="D1088" s="76"/>
      <c r="E1088" s="83"/>
      <c r="F1088" s="81"/>
      <c r="L1088" s="544"/>
      <c r="M1088" s="1039"/>
      <c r="N1088" s="653"/>
      <c r="O1088" s="1042" t="s">
        <v>1315</v>
      </c>
      <c r="P1088" s="1043">
        <f>SUM(P1084:P1087)</f>
        <v>457.07</v>
      </c>
    </row>
    <row r="1089" spans="1:16">
      <c r="A1089" s="1107"/>
      <c r="B1089" s="72"/>
      <c r="C1089" s="75"/>
      <c r="D1089" s="76"/>
      <c r="E1089" s="83"/>
      <c r="F1089" s="81"/>
      <c r="L1089" s="1038" t="s">
        <v>1321</v>
      </c>
      <c r="M1089" s="1039"/>
      <c r="N1089" s="653"/>
      <c r="O1089" s="653"/>
      <c r="P1089" s="1040"/>
    </row>
    <row r="1090" spans="1:16">
      <c r="A1090" s="1107"/>
      <c r="B1090" s="72"/>
      <c r="C1090" s="75"/>
      <c r="D1090" s="76"/>
      <c r="E1090" s="83"/>
      <c r="F1090" s="81"/>
      <c r="L1090" s="544" t="s">
        <v>1322</v>
      </c>
      <c r="M1090" s="1039" t="s">
        <v>234</v>
      </c>
      <c r="N1090" s="653">
        <v>0.1</v>
      </c>
      <c r="O1090" s="1041">
        <v>35069</v>
      </c>
      <c r="P1090" s="1040">
        <f>ROUND(N1090*O1090, 2)</f>
        <v>3506.9</v>
      </c>
    </row>
    <row r="1091" spans="1:16">
      <c r="A1091" s="1107"/>
      <c r="B1091" s="72"/>
      <c r="C1091" s="75"/>
      <c r="D1091" s="76"/>
      <c r="E1091" s="83"/>
      <c r="F1091" s="81"/>
      <c r="L1091" s="544"/>
      <c r="M1091" s="1039"/>
      <c r="N1091" s="653"/>
      <c r="O1091" s="1042" t="s">
        <v>1315</v>
      </c>
      <c r="P1091" s="1043">
        <f>SUM(P1090:P1090)</f>
        <v>3506.9</v>
      </c>
    </row>
    <row r="1092" spans="1:16">
      <c r="A1092" s="1107"/>
      <c r="B1092" s="72"/>
      <c r="C1092" s="75"/>
      <c r="D1092" s="76"/>
      <c r="E1092" s="83"/>
      <c r="F1092" s="81"/>
      <c r="L1092" s="1038" t="s">
        <v>1323</v>
      </c>
      <c r="M1092" s="1039"/>
      <c r="N1092" s="653"/>
      <c r="O1092" s="653"/>
      <c r="P1092" s="1040"/>
    </row>
    <row r="1093" spans="1:16">
      <c r="A1093" s="1107"/>
      <c r="B1093" s="72"/>
      <c r="C1093" s="75"/>
      <c r="D1093" s="76"/>
      <c r="E1093" s="83"/>
      <c r="F1093" s="81"/>
      <c r="L1093" s="544" t="s">
        <v>1324</v>
      </c>
      <c r="M1093" s="1039" t="s">
        <v>197</v>
      </c>
      <c r="N1093" s="653">
        <v>5.1299999999999998E-2</v>
      </c>
      <c r="O1093" s="1041">
        <v>182673</v>
      </c>
      <c r="P1093" s="1040">
        <f>ROUND(N1093*O1093, 2)</f>
        <v>9371.1200000000008</v>
      </c>
    </row>
    <row r="1094" spans="1:16">
      <c r="A1094" s="1107"/>
      <c r="B1094" s="72"/>
      <c r="C1094" s="75"/>
      <c r="D1094" s="76"/>
      <c r="E1094" s="83"/>
      <c r="F1094" s="81"/>
      <c r="L1094" s="544" t="s">
        <v>1325</v>
      </c>
      <c r="M1094" s="1039" t="s">
        <v>197</v>
      </c>
      <c r="N1094" s="653">
        <v>0.15379999999999999</v>
      </c>
      <c r="O1094" s="1041">
        <v>173707</v>
      </c>
      <c r="P1094" s="1040">
        <f>ROUND(N1094*O1094, 2)</f>
        <v>26716.14</v>
      </c>
    </row>
    <row r="1095" spans="1:16">
      <c r="A1095" s="1107"/>
      <c r="B1095" s="72"/>
      <c r="C1095" s="75"/>
      <c r="D1095" s="76"/>
      <c r="E1095" s="83"/>
      <c r="F1095" s="81"/>
      <c r="L1095" s="544"/>
      <c r="M1095" s="1039"/>
      <c r="N1095" s="653"/>
      <c r="O1095" s="1042" t="s">
        <v>1315</v>
      </c>
      <c r="P1095" s="1043">
        <f>SUM(P1093:P1094)</f>
        <v>36087.26</v>
      </c>
    </row>
    <row r="1096" spans="1:16">
      <c r="A1096" s="1107"/>
      <c r="B1096" s="72"/>
      <c r="C1096" s="75"/>
      <c r="D1096" s="76"/>
      <c r="E1096" s="83"/>
      <c r="F1096" s="81"/>
      <c r="L1096" s="544"/>
      <c r="M1096" s="1039"/>
      <c r="N1096" s="653"/>
      <c r="O1096" s="653"/>
      <c r="P1096" s="1040"/>
    </row>
    <row r="1097" spans="1:16">
      <c r="A1097" s="1107"/>
      <c r="B1097" s="72"/>
      <c r="C1097" s="75"/>
      <c r="D1097" s="76"/>
      <c r="E1097" s="83"/>
      <c r="F1097" s="81"/>
      <c r="L1097" s="544"/>
      <c r="M1097" s="1039"/>
      <c r="N1097" s="653"/>
      <c r="O1097" s="1044" t="s">
        <v>1326</v>
      </c>
      <c r="P1097" s="1045">
        <f>ROUND(SUM(P1074:P1095)/2, 0)</f>
        <v>1199207</v>
      </c>
    </row>
    <row r="1098" spans="1:16">
      <c r="A1098" s="1107"/>
      <c r="B1098" s="72"/>
      <c r="C1098" s="75"/>
      <c r="D1098" s="76"/>
      <c r="E1098" s="83"/>
      <c r="F1098" s="81"/>
    </row>
    <row r="1099" spans="1:16">
      <c r="A1099" s="1107"/>
      <c r="B1099" s="72"/>
      <c r="C1099" s="75"/>
      <c r="D1099" s="76"/>
      <c r="E1099" s="83"/>
      <c r="F1099" s="81"/>
      <c r="L1099" s="1031" t="s">
        <v>1328</v>
      </c>
      <c r="M1099" s="1032"/>
      <c r="N1099" s="1033"/>
      <c r="O1099" s="1033"/>
      <c r="P1099" s="1034" t="s">
        <v>1329</v>
      </c>
    </row>
    <row r="1100" spans="1:16">
      <c r="A1100" s="1107"/>
      <c r="B1100" s="72"/>
      <c r="C1100" s="75"/>
      <c r="D1100" s="76"/>
      <c r="E1100" s="83"/>
      <c r="F1100" s="81"/>
      <c r="L1100" s="1035" t="s">
        <v>980</v>
      </c>
      <c r="M1100" s="1036" t="s">
        <v>981</v>
      </c>
      <c r="N1100" s="1036" t="s">
        <v>1304</v>
      </c>
      <c r="O1100" s="1036" t="s">
        <v>1305</v>
      </c>
      <c r="P1100" s="1037" t="s">
        <v>1306</v>
      </c>
    </row>
    <row r="1101" spans="1:16">
      <c r="A1101" s="1107"/>
      <c r="B1101" s="72"/>
      <c r="C1101" s="75"/>
      <c r="D1101" s="76"/>
      <c r="E1101" s="83"/>
      <c r="F1101" s="81"/>
      <c r="L1101" s="1038" t="s">
        <v>1307</v>
      </c>
      <c r="M1101" s="1039"/>
      <c r="N1101" s="653"/>
      <c r="O1101" s="653"/>
      <c r="P1101" s="1040"/>
    </row>
    <row r="1102" spans="1:16">
      <c r="A1102" s="1107"/>
      <c r="B1102" s="72"/>
      <c r="C1102" s="75"/>
      <c r="D1102" s="76"/>
      <c r="E1102" s="83"/>
      <c r="F1102" s="81"/>
      <c r="L1102" s="544" t="s">
        <v>1330</v>
      </c>
      <c r="M1102" s="1039" t="s">
        <v>146</v>
      </c>
      <c r="N1102" s="653">
        <v>4</v>
      </c>
      <c r="O1102" s="1041">
        <v>206</v>
      </c>
      <c r="P1102" s="1040">
        <f>ROUND(N1102*O1102, 2)</f>
        <v>824</v>
      </c>
    </row>
    <row r="1103" spans="1:16">
      <c r="A1103" s="1107"/>
      <c r="B1103" s="72"/>
      <c r="C1103" s="75"/>
      <c r="D1103" s="76"/>
      <c r="E1103" s="83"/>
      <c r="F1103" s="81"/>
      <c r="L1103" s="544" t="s">
        <v>1045</v>
      </c>
      <c r="M1103" s="1039" t="s">
        <v>265</v>
      </c>
      <c r="N1103" s="653">
        <v>0.03</v>
      </c>
      <c r="O1103" s="1041">
        <v>36578</v>
      </c>
      <c r="P1103" s="1040">
        <f>ROUND(N1103*O1103, 2)</f>
        <v>1097.3399999999999</v>
      </c>
    </row>
    <row r="1104" spans="1:16">
      <c r="A1104" s="1107"/>
      <c r="B1104" s="72"/>
      <c r="C1104" s="75"/>
      <c r="D1104" s="76"/>
      <c r="E1104" s="83"/>
      <c r="F1104" s="81"/>
      <c r="L1104" s="544" t="s">
        <v>1341</v>
      </c>
      <c r="M1104" s="1039" t="s">
        <v>1313</v>
      </c>
      <c r="N1104" s="653">
        <v>1.6E-2</v>
      </c>
      <c r="O1104" s="1041">
        <f>+'INSUMOS 2'!D63</f>
        <v>118663</v>
      </c>
      <c r="P1104" s="1040">
        <f>ROUND(N1104*O1104, 2)</f>
        <v>1898.61</v>
      </c>
    </row>
    <row r="1105" spans="1:17">
      <c r="A1105" s="1107"/>
      <c r="B1105" s="72"/>
      <c r="C1105" s="75"/>
      <c r="D1105" s="76"/>
      <c r="E1105" s="83"/>
      <c r="F1105" s="81"/>
      <c r="L1105" s="544"/>
      <c r="M1105" s="1039"/>
      <c r="N1105" s="653"/>
      <c r="O1105" s="1042" t="s">
        <v>1315</v>
      </c>
      <c r="P1105" s="1043">
        <f>SUM(P1102:P1104)</f>
        <v>3819.95</v>
      </c>
    </row>
    <row r="1106" spans="1:17">
      <c r="A1106" s="1107"/>
      <c r="B1106" s="72"/>
      <c r="C1106" s="75"/>
      <c r="D1106" s="76"/>
      <c r="E1106" s="83"/>
      <c r="F1106" s="81"/>
      <c r="L1106" s="1038" t="s">
        <v>1316</v>
      </c>
      <c r="M1106" s="1039"/>
      <c r="N1106" s="653"/>
      <c r="O1106" s="653"/>
      <c r="P1106" s="1040"/>
    </row>
    <row r="1107" spans="1:17">
      <c r="A1107" s="1107"/>
      <c r="B1107" s="72"/>
      <c r="C1107" s="75"/>
      <c r="D1107" s="76"/>
      <c r="E1107" s="83"/>
      <c r="F1107" s="81"/>
      <c r="L1107" s="544" t="s">
        <v>1331</v>
      </c>
      <c r="M1107" s="1039" t="s">
        <v>189</v>
      </c>
      <c r="N1107" s="653">
        <v>8.9999999999999998E-4</v>
      </c>
      <c r="O1107" s="1041">
        <v>165674</v>
      </c>
      <c r="P1107" s="1040">
        <f>ROUND(N1107*O1107, 2)</f>
        <v>149.11000000000001</v>
      </c>
    </row>
    <row r="1108" spans="1:17">
      <c r="A1108" s="1107"/>
      <c r="B1108" s="72"/>
      <c r="C1108" s="75"/>
      <c r="D1108" s="76"/>
      <c r="E1108" s="83"/>
      <c r="F1108" s="81"/>
      <c r="L1108" s="544"/>
      <c r="M1108" s="1039"/>
      <c r="N1108" s="653"/>
      <c r="O1108" s="1042" t="s">
        <v>1315</v>
      </c>
      <c r="P1108" s="1043">
        <f>SUM(P1107:P1107)</f>
        <v>149.11000000000001</v>
      </c>
    </row>
    <row r="1109" spans="1:17">
      <c r="A1109" s="1107"/>
      <c r="B1109" s="72"/>
      <c r="C1109" s="75"/>
      <c r="D1109" s="76"/>
      <c r="E1109" s="83"/>
      <c r="F1109" s="81"/>
      <c r="L1109" s="1038" t="s">
        <v>1321</v>
      </c>
      <c r="M1109" s="1039"/>
      <c r="N1109" s="653"/>
      <c r="O1109" s="653"/>
      <c r="P1109" s="1040"/>
    </row>
    <row r="1110" spans="1:17">
      <c r="A1110" s="1107"/>
      <c r="B1110" s="72"/>
      <c r="C1110" s="75"/>
      <c r="D1110" s="76"/>
      <c r="E1110" s="83"/>
      <c r="F1110" s="81"/>
      <c r="L1110" s="544" t="s">
        <v>1322</v>
      </c>
      <c r="M1110" s="1039" t="s">
        <v>234</v>
      </c>
      <c r="N1110" s="653">
        <v>0.05</v>
      </c>
      <c r="O1110" s="1041">
        <v>35069</v>
      </c>
      <c r="P1110" s="1040">
        <f>ROUND(N1110*O1110, 2)</f>
        <v>1753.45</v>
      </c>
    </row>
    <row r="1111" spans="1:17">
      <c r="A1111" s="1107"/>
      <c r="B1111" s="72"/>
      <c r="C1111" s="75"/>
      <c r="D1111" s="76"/>
      <c r="E1111" s="83"/>
      <c r="F1111" s="81"/>
      <c r="L1111" s="544"/>
      <c r="M1111" s="1039"/>
      <c r="N1111" s="653"/>
      <c r="O1111" s="1042" t="s">
        <v>1315</v>
      </c>
      <c r="P1111" s="1043">
        <f>SUM(P1110:P1110)</f>
        <v>1753.45</v>
      </c>
    </row>
    <row r="1112" spans="1:17">
      <c r="A1112" s="1107"/>
      <c r="B1112" s="72"/>
      <c r="C1112" s="75"/>
      <c r="D1112" s="76"/>
      <c r="E1112" s="83"/>
      <c r="F1112" s="81"/>
      <c r="L1112" s="1038" t="s">
        <v>1323</v>
      </c>
      <c r="M1112" s="1039"/>
      <c r="N1112" s="653"/>
      <c r="O1112" s="653"/>
      <c r="P1112" s="1040"/>
    </row>
    <row r="1113" spans="1:17">
      <c r="A1113" s="1107"/>
      <c r="B1113" s="72"/>
      <c r="C1113" s="75"/>
      <c r="D1113" s="76"/>
      <c r="E1113" s="83"/>
      <c r="F1113" s="81"/>
      <c r="L1113" s="544" t="s">
        <v>1332</v>
      </c>
      <c r="M1113" s="1039" t="s">
        <v>197</v>
      </c>
      <c r="N1113" s="653">
        <v>0.09</v>
      </c>
      <c r="O1113" s="1041">
        <v>173706</v>
      </c>
      <c r="P1113" s="1040">
        <f>ROUND(N1113*O1113, 2)</f>
        <v>15633.54</v>
      </c>
    </row>
    <row r="1114" spans="1:17">
      <c r="A1114" s="1107"/>
      <c r="B1114" s="72"/>
      <c r="C1114" s="75"/>
      <c r="D1114" s="76"/>
      <c r="E1114" s="83"/>
      <c r="F1114" s="81"/>
      <c r="L1114" s="544"/>
      <c r="M1114" s="1039"/>
      <c r="N1114" s="653"/>
      <c r="O1114" s="1042" t="s">
        <v>1315</v>
      </c>
      <c r="P1114" s="1043">
        <f>SUM(P1113:P1113)</f>
        <v>15633.54</v>
      </c>
    </row>
    <row r="1115" spans="1:17">
      <c r="A1115" s="1107"/>
      <c r="B1115" s="72"/>
      <c r="C1115" s="75"/>
      <c r="D1115" s="76"/>
      <c r="E1115" s="83"/>
      <c r="F1115" s="81"/>
      <c r="L1115" s="544"/>
      <c r="M1115" s="1039"/>
      <c r="N1115" s="653"/>
      <c r="O1115" s="653"/>
      <c r="P1115" s="1040"/>
    </row>
    <row r="1116" spans="1:17">
      <c r="A1116" s="1107"/>
      <c r="B1116" s="72"/>
      <c r="C1116" s="75"/>
      <c r="D1116" s="76"/>
      <c r="E1116" s="83"/>
      <c r="F1116" s="81"/>
      <c r="L1116" s="544"/>
      <c r="M1116" s="1039"/>
      <c r="N1116" s="653"/>
      <c r="O1116" s="1044" t="s">
        <v>1326</v>
      </c>
      <c r="P1116" s="1045">
        <f>ROUND(SUM(P1101:P1114)/2, 0)</f>
        <v>21356</v>
      </c>
    </row>
    <row r="1117" spans="1:17">
      <c r="A1117" s="1107"/>
      <c r="B1117" s="72"/>
      <c r="C1117" s="75"/>
      <c r="D1117" s="76"/>
      <c r="E1117" s="83"/>
      <c r="F1117" s="81"/>
    </row>
    <row r="1118" spans="1:17">
      <c r="A1118" s="1107"/>
      <c r="B1118" s="72"/>
      <c r="C1118" s="75"/>
      <c r="D1118" s="76"/>
      <c r="E1118" s="83"/>
      <c r="F1118" s="81"/>
    </row>
    <row r="1119" spans="1:17">
      <c r="A1119" s="1107"/>
      <c r="B1119" s="72"/>
      <c r="C1119" s="75"/>
      <c r="D1119" s="76"/>
      <c r="E1119" s="83"/>
      <c r="F1119" s="81"/>
      <c r="J1119" s="112"/>
      <c r="K1119" s="272">
        <v>11.2</v>
      </c>
      <c r="L1119" s="86" t="s">
        <v>82</v>
      </c>
      <c r="M1119" s="85" t="s">
        <v>3</v>
      </c>
      <c r="N1119" s="70"/>
      <c r="O1119" s="71">
        <f>+SUM(Q1120:Q1122)</f>
        <v>825769.2</v>
      </c>
      <c r="P1119" s="72"/>
      <c r="Q1119" s="87"/>
    </row>
    <row r="1120" spans="1:17" ht="25">
      <c r="A1120" s="1107"/>
      <c r="B1120" s="72" t="s">
        <v>446</v>
      </c>
      <c r="C1120" s="75" t="s">
        <v>719</v>
      </c>
      <c r="D1120" s="76"/>
      <c r="E1120" s="83"/>
      <c r="F1120" s="81"/>
      <c r="G1120" s="56"/>
      <c r="H1120" s="57"/>
      <c r="J1120" s="1075" t="s">
        <v>183</v>
      </c>
      <c r="K1120" s="72"/>
      <c r="L1120" s="75" t="s">
        <v>463</v>
      </c>
      <c r="M1120" s="76" t="s">
        <v>3</v>
      </c>
      <c r="N1120" s="77">
        <v>1</v>
      </c>
      <c r="O1120" s="81">
        <v>300000</v>
      </c>
      <c r="P1120" s="76">
        <v>0</v>
      </c>
      <c r="Q1120" s="78">
        <f>+N1120*O1120</f>
        <v>300000</v>
      </c>
    </row>
    <row r="1121" spans="1:17" ht="15" customHeight="1">
      <c r="A1121" s="1107"/>
      <c r="B1121" s="72" t="s">
        <v>720</v>
      </c>
      <c r="C1121" s="75" t="s">
        <v>721</v>
      </c>
      <c r="D1121" s="76"/>
      <c r="E1121" s="83"/>
      <c r="F1121" s="81"/>
      <c r="G1121" s="59"/>
      <c r="H1121" s="62"/>
      <c r="J1121" s="84" t="s">
        <v>194</v>
      </c>
      <c r="K1121" s="72" t="s">
        <v>282</v>
      </c>
      <c r="L1121" s="75" t="s">
        <v>283</v>
      </c>
      <c r="M1121" s="76" t="s">
        <v>197</v>
      </c>
      <c r="N1121" s="77">
        <v>1</v>
      </c>
      <c r="O1121" s="81">
        <f>+O1076</f>
        <v>955944</v>
      </c>
      <c r="P1121" s="76">
        <v>0.5</v>
      </c>
      <c r="Q1121" s="78">
        <f>+N1121*O1121*P1121</f>
        <v>477972</v>
      </c>
    </row>
    <row r="1122" spans="1:17">
      <c r="A1122" s="1108"/>
      <c r="B1122" s="72" t="s">
        <v>280</v>
      </c>
      <c r="C1122" s="75" t="s">
        <v>281</v>
      </c>
      <c r="D1122" s="76"/>
      <c r="E1122" s="83"/>
      <c r="F1122" s="81"/>
      <c r="G1122" s="59"/>
      <c r="H1122" s="62"/>
      <c r="J1122" s="88" t="s">
        <v>198</v>
      </c>
      <c r="K1122" s="72" t="s">
        <v>211</v>
      </c>
      <c r="L1122" s="75" t="s">
        <v>212</v>
      </c>
      <c r="M1122" s="76" t="s">
        <v>213</v>
      </c>
      <c r="N1122" s="77">
        <v>0.1</v>
      </c>
      <c r="O1122" s="81">
        <f>+Q1121</f>
        <v>477972</v>
      </c>
      <c r="P1122" s="76">
        <v>0</v>
      </c>
      <c r="Q1122" s="78">
        <f>+N1122*O1122</f>
        <v>47797.200000000004</v>
      </c>
    </row>
    <row r="1123" spans="1:17">
      <c r="A1123" s="84" t="s">
        <v>194</v>
      </c>
      <c r="B1123" s="72" t="s">
        <v>229</v>
      </c>
      <c r="C1123" s="75" t="s">
        <v>230</v>
      </c>
      <c r="D1123" s="76"/>
      <c r="E1123" s="77"/>
      <c r="F1123" s="81"/>
      <c r="G1123" s="59"/>
      <c r="H1123" s="62"/>
      <c r="J1123" s="620"/>
      <c r="K1123" s="587"/>
      <c r="L1123" s="217"/>
      <c r="M1123" s="218"/>
      <c r="N1123" s="617"/>
      <c r="O1123" s="618"/>
      <c r="P1123" s="218"/>
      <c r="Q1123" s="221"/>
    </row>
    <row r="1124" spans="1:17" ht="15" thickBot="1">
      <c r="A1124" s="88" t="s">
        <v>198</v>
      </c>
      <c r="B1124" s="72" t="s">
        <v>211</v>
      </c>
      <c r="C1124" s="75" t="s">
        <v>212</v>
      </c>
      <c r="D1124" s="76"/>
      <c r="E1124" s="77"/>
      <c r="F1124" s="81"/>
      <c r="G1124" s="59"/>
      <c r="H1124" s="62"/>
      <c r="J1124" s="620"/>
      <c r="K1124" s="587"/>
      <c r="L1124" s="217"/>
      <c r="M1124" s="218"/>
      <c r="N1124" s="617"/>
      <c r="O1124" s="618"/>
      <c r="P1124" s="218"/>
      <c r="Q1124" s="221"/>
    </row>
    <row r="1125" spans="1:17">
      <c r="G1125" s="59"/>
      <c r="H1125" s="62"/>
      <c r="J1125" s="620"/>
      <c r="K1125" s="479" t="s">
        <v>980</v>
      </c>
      <c r="L1125" s="480"/>
      <c r="M1125" s="481"/>
      <c r="N1125" s="482"/>
      <c r="O1125" s="483"/>
      <c r="P1125" s="484" t="s">
        <v>981</v>
      </c>
      <c r="Q1125" s="221"/>
    </row>
    <row r="1126" spans="1:17" ht="26">
      <c r="A1126" s="112"/>
      <c r="B1126" s="85">
        <v>5.14</v>
      </c>
      <c r="C1126" s="86" t="s">
        <v>655</v>
      </c>
      <c r="D1126" s="85"/>
      <c r="E1126" s="70"/>
      <c r="F1126" s="71"/>
      <c r="G1126" s="59"/>
      <c r="H1126" s="62"/>
      <c r="J1126" s="1149"/>
      <c r="K1126" s="485"/>
      <c r="L1126" s="486" t="s">
        <v>1043</v>
      </c>
      <c r="M1126" s="487"/>
      <c r="N1126" s="488"/>
      <c r="O1126" s="489"/>
      <c r="P1126" s="490" t="s">
        <v>13</v>
      </c>
      <c r="Q1126" s="221"/>
    </row>
    <row r="1127" spans="1:17">
      <c r="A1127" s="1106" t="s">
        <v>183</v>
      </c>
      <c r="B1127" s="74" t="s">
        <v>718</v>
      </c>
      <c r="C1127" s="79" t="s">
        <v>722</v>
      </c>
      <c r="D1127" s="76"/>
      <c r="E1127" s="77"/>
      <c r="F1127" s="81"/>
      <c r="G1127" s="59"/>
      <c r="H1127" s="62"/>
      <c r="J1127" s="1149"/>
      <c r="K1127" s="485"/>
      <c r="L1127" s="491"/>
      <c r="M1127" s="487"/>
      <c r="N1127" s="488"/>
      <c r="O1127" s="489"/>
      <c r="P1127" s="490"/>
      <c r="Q1127" s="221"/>
    </row>
    <row r="1128" spans="1:17" ht="15" thickBot="1">
      <c r="A1128" s="1107"/>
      <c r="B1128" s="72" t="s">
        <v>336</v>
      </c>
      <c r="C1128" s="75" t="s">
        <v>337</v>
      </c>
      <c r="D1128" s="76"/>
      <c r="E1128" s="83"/>
      <c r="F1128" s="81"/>
      <c r="G1128" s="59"/>
      <c r="H1128" s="62"/>
      <c r="J1128" s="619"/>
      <c r="K1128" s="492" t="s">
        <v>982</v>
      </c>
      <c r="L1128" s="493" t="s">
        <v>39</v>
      </c>
      <c r="M1128" s="494"/>
      <c r="N1128" s="495"/>
      <c r="O1128" s="496"/>
      <c r="P1128" s="497"/>
      <c r="Q1128" s="221"/>
    </row>
    <row r="1129" spans="1:17" ht="25.5" thickBot="1">
      <c r="A1129" s="1107"/>
      <c r="B1129" s="72" t="s">
        <v>446</v>
      </c>
      <c r="C1129" s="75" t="s">
        <v>719</v>
      </c>
      <c r="D1129" s="76"/>
      <c r="E1129" s="83"/>
      <c r="F1129" s="81"/>
      <c r="G1129" s="59"/>
      <c r="H1129" s="62"/>
      <c r="J1129" s="1094"/>
      <c r="K1129" s="487"/>
      <c r="L1129" s="491"/>
      <c r="M1129" s="487"/>
      <c r="N1129" s="488"/>
      <c r="O1129" s="489"/>
      <c r="P1129" s="489"/>
      <c r="Q1129" s="221"/>
    </row>
    <row r="1130" spans="1:17" ht="15" thickBot="1">
      <c r="A1130" s="1107"/>
      <c r="B1130" s="72" t="s">
        <v>720</v>
      </c>
      <c r="C1130" s="75" t="s">
        <v>721</v>
      </c>
      <c r="D1130" s="76"/>
      <c r="E1130" s="83"/>
      <c r="F1130" s="81"/>
      <c r="K1130" s="498" t="s">
        <v>982</v>
      </c>
      <c r="L1130" s="499" t="s">
        <v>980</v>
      </c>
      <c r="M1130" s="500" t="s">
        <v>981</v>
      </c>
      <c r="N1130" s="501" t="s">
        <v>983</v>
      </c>
      <c r="O1130" s="502" t="s">
        <v>984</v>
      </c>
      <c r="P1130" s="503" t="s">
        <v>985</v>
      </c>
    </row>
    <row r="1131" spans="1:17" ht="15" thickBot="1">
      <c r="A1131" s="1108"/>
      <c r="B1131" s="72" t="s">
        <v>280</v>
      </c>
      <c r="C1131" s="75" t="s">
        <v>281</v>
      </c>
      <c r="D1131" s="76"/>
      <c r="E1131" s="83"/>
      <c r="F1131" s="81"/>
      <c r="G1131" s="72"/>
      <c r="H1131" s="87"/>
      <c r="J1131" s="621"/>
      <c r="K1131" s="487"/>
      <c r="L1131" s="491"/>
      <c r="M1131" s="487"/>
      <c r="N1131" s="488"/>
      <c r="O1131" s="489"/>
      <c r="P1131" s="489"/>
      <c r="Q1131" s="616"/>
    </row>
    <row r="1132" spans="1:17" ht="15" thickBot="1">
      <c r="A1132" s="84" t="s">
        <v>194</v>
      </c>
      <c r="B1132" s="72" t="s">
        <v>229</v>
      </c>
      <c r="C1132" s="75" t="s">
        <v>230</v>
      </c>
      <c r="D1132" s="76"/>
      <c r="E1132" s="77"/>
      <c r="F1132" s="81"/>
      <c r="G1132" s="76"/>
      <c r="H1132" s="78"/>
      <c r="J1132" s="633"/>
      <c r="K1132" s="504" t="s">
        <v>986</v>
      </c>
      <c r="L1132" s="505"/>
      <c r="M1132" s="506"/>
      <c r="N1132" s="507"/>
      <c r="O1132" s="508"/>
      <c r="P1132" s="509"/>
      <c r="Q1132" s="221"/>
    </row>
    <row r="1133" spans="1:17">
      <c r="A1133" s="88" t="s">
        <v>198</v>
      </c>
      <c r="B1133" s="72" t="s">
        <v>211</v>
      </c>
      <c r="C1133" s="75" t="s">
        <v>212</v>
      </c>
      <c r="D1133" s="76"/>
      <c r="E1133" s="77"/>
      <c r="F1133" s="81"/>
      <c r="G1133" s="76"/>
      <c r="H1133" s="78"/>
      <c r="J1133" s="633"/>
      <c r="K1133" s="510"/>
      <c r="L1133" s="511"/>
      <c r="M1133" s="512"/>
      <c r="N1133" s="513"/>
      <c r="O1133" s="514"/>
      <c r="P1133" s="515"/>
      <c r="Q1133" s="221"/>
    </row>
    <row r="1134" spans="1:17" ht="15" thickBot="1">
      <c r="G1134" s="76"/>
      <c r="H1134" s="78"/>
      <c r="J1134" s="633"/>
      <c r="K1134" s="516" t="s">
        <v>238</v>
      </c>
      <c r="L1134" s="517" t="s">
        <v>239</v>
      </c>
      <c r="M1134" s="518" t="s">
        <v>197</v>
      </c>
      <c r="N1134" s="519">
        <v>6.6666666666700004E-4</v>
      </c>
      <c r="O1134" s="520">
        <v>288392</v>
      </c>
      <c r="P1134" s="521">
        <f>N1134*O1134</f>
        <v>192.26133333342946</v>
      </c>
      <c r="Q1134" s="221"/>
    </row>
    <row r="1135" spans="1:17" ht="26.5" thickBot="1">
      <c r="A1135" s="67"/>
      <c r="B1135" s="85">
        <v>5.15</v>
      </c>
      <c r="C1135" s="86" t="s">
        <v>649</v>
      </c>
      <c r="D1135" s="85"/>
      <c r="E1135" s="70"/>
      <c r="F1135" s="71"/>
      <c r="G1135" s="76"/>
      <c r="H1135" s="78"/>
      <c r="J1135" s="633"/>
      <c r="K1135" s="487"/>
      <c r="L1135" s="491"/>
      <c r="M1135" s="487"/>
      <c r="N1135" s="488"/>
      <c r="O1135" s="522" t="s">
        <v>987</v>
      </c>
      <c r="P1135" s="523">
        <f>P1133+P1134</f>
        <v>192.26133333342946</v>
      </c>
      <c r="Q1135" s="221"/>
    </row>
    <row r="1136" spans="1:17" ht="15" thickBot="1">
      <c r="A1136" s="1137" t="s">
        <v>246</v>
      </c>
      <c r="B1136" s="72" t="s">
        <v>282</v>
      </c>
      <c r="C1136" s="75" t="s">
        <v>283</v>
      </c>
      <c r="D1136" s="76"/>
      <c r="E1136" s="77"/>
      <c r="F1136" s="81"/>
      <c r="G1136" s="76"/>
      <c r="H1136" s="78"/>
      <c r="J1136" s="633"/>
      <c r="K1136" s="487"/>
      <c r="L1136" s="491"/>
      <c r="M1136" s="487"/>
      <c r="N1136" s="488"/>
      <c r="O1136" s="489"/>
      <c r="P1136" s="489"/>
      <c r="Q1136" s="221"/>
    </row>
    <row r="1137" spans="1:17" ht="15" thickBot="1">
      <c r="A1137" s="1138"/>
      <c r="B1137" s="72" t="s">
        <v>231</v>
      </c>
      <c r="C1137" s="75" t="s">
        <v>232</v>
      </c>
      <c r="D1137" s="76"/>
      <c r="E1137" s="77"/>
      <c r="F1137" s="81"/>
      <c r="G1137" s="76"/>
      <c r="H1137" s="78"/>
      <c r="J1137" s="634"/>
      <c r="K1137" s="504" t="s">
        <v>988</v>
      </c>
      <c r="L1137" s="505"/>
      <c r="M1137" s="506"/>
      <c r="N1137" s="507"/>
      <c r="O1137" s="508"/>
      <c r="P1137" s="509"/>
      <c r="Q1137" s="221"/>
    </row>
    <row r="1138" spans="1:17">
      <c r="A1138" s="1143" t="s">
        <v>198</v>
      </c>
      <c r="B1138" s="72" t="s">
        <v>211</v>
      </c>
      <c r="C1138" s="75" t="s">
        <v>212</v>
      </c>
      <c r="D1138" s="76"/>
      <c r="E1138" s="77"/>
      <c r="F1138" s="81"/>
      <c r="G1138" s="76"/>
      <c r="H1138" s="78"/>
      <c r="J1138" s="634"/>
      <c r="K1138" s="510"/>
      <c r="L1138" s="511"/>
      <c r="M1138" s="512"/>
      <c r="N1138" s="513"/>
      <c r="O1138" s="514"/>
      <c r="P1138" s="515"/>
      <c r="Q1138" s="221"/>
    </row>
    <row r="1139" spans="1:17">
      <c r="A1139" s="1144"/>
      <c r="B1139" s="72" t="s">
        <v>300</v>
      </c>
      <c r="C1139" s="75" t="s">
        <v>301</v>
      </c>
      <c r="D1139" s="76"/>
      <c r="E1139" s="77"/>
      <c r="F1139" s="81"/>
      <c r="G1139" s="76"/>
      <c r="H1139" s="78"/>
      <c r="J1139" s="634"/>
      <c r="K1139" s="524" t="s">
        <v>1001</v>
      </c>
      <c r="L1139" s="525" t="s">
        <v>212</v>
      </c>
      <c r="M1139" s="526" t="s">
        <v>213</v>
      </c>
      <c r="N1139" s="527">
        <v>19.226133333333301</v>
      </c>
      <c r="O1139" s="528">
        <v>1</v>
      </c>
      <c r="P1139" s="529">
        <f>N1139*O1139</f>
        <v>19.226133333333301</v>
      </c>
      <c r="Q1139" s="221"/>
    </row>
    <row r="1140" spans="1:17" ht="15" thickBot="1">
      <c r="G1140" s="76"/>
      <c r="H1140" s="78"/>
      <c r="J1140" s="626"/>
      <c r="K1140" s="516" t="s">
        <v>388</v>
      </c>
      <c r="L1140" s="517" t="s">
        <v>1044</v>
      </c>
      <c r="M1140" s="518" t="s">
        <v>1029</v>
      </c>
      <c r="N1140" s="519">
        <v>4.7619047619000001E-4</v>
      </c>
      <c r="O1140" s="520">
        <v>658634</v>
      </c>
      <c r="P1140" s="521">
        <f>N1140*O1140</f>
        <v>313.63523809492449</v>
      </c>
      <c r="Q1140" s="221"/>
    </row>
    <row r="1141" spans="1:17" ht="16" thickBot="1">
      <c r="A1141" s="1085"/>
      <c r="B1141" s="1086"/>
      <c r="C1141" s="1086"/>
      <c r="D1141" s="1086"/>
      <c r="E1141" s="1086"/>
      <c r="F1141" s="1086"/>
      <c r="G1141" s="76"/>
      <c r="H1141" s="78"/>
      <c r="J1141" s="627"/>
      <c r="K1141" s="487"/>
      <c r="L1141" s="491"/>
      <c r="M1141" s="487"/>
      <c r="N1141" s="488"/>
      <c r="O1141" s="522" t="s">
        <v>989</v>
      </c>
      <c r="P1141" s="523">
        <f>P1138+P1139+P1140</f>
        <v>332.86137142825777</v>
      </c>
      <c r="Q1141" s="221"/>
    </row>
    <row r="1142" spans="1:17" ht="15" thickBot="1">
      <c r="K1142" s="487"/>
      <c r="L1142" s="491"/>
      <c r="M1142" s="487"/>
      <c r="N1142" s="488"/>
      <c r="O1142" s="489"/>
      <c r="P1142" s="489"/>
    </row>
    <row r="1143" spans="1:17" ht="39.5" thickBot="1">
      <c r="A1143" s="67" t="s">
        <v>302</v>
      </c>
      <c r="B1143" s="271">
        <v>6.1</v>
      </c>
      <c r="C1143" s="90" t="s">
        <v>58</v>
      </c>
      <c r="D1143" s="53"/>
      <c r="E1143" s="54"/>
      <c r="F1143" s="91"/>
      <c r="G1143" s="72"/>
      <c r="H1143" s="87"/>
      <c r="J1143" s="621"/>
      <c r="K1143" s="504" t="s">
        <v>990</v>
      </c>
      <c r="L1143" s="505"/>
      <c r="M1143" s="506"/>
      <c r="N1143" s="507"/>
      <c r="O1143" s="508"/>
      <c r="P1143" s="509"/>
      <c r="Q1143" s="629"/>
    </row>
    <row r="1144" spans="1:17" ht="15" customHeight="1">
      <c r="A1144" s="1106" t="s">
        <v>183</v>
      </c>
      <c r="B1144" s="56" t="s">
        <v>303</v>
      </c>
      <c r="C1144" s="7" t="s">
        <v>304</v>
      </c>
      <c r="D1144" s="59"/>
      <c r="E1144" s="60"/>
      <c r="F1144" s="93"/>
      <c r="G1144" s="59"/>
      <c r="H1144" s="62"/>
      <c r="J1144" s="620"/>
      <c r="K1144" s="510"/>
      <c r="L1144" s="511"/>
      <c r="M1144" s="512"/>
      <c r="N1144" s="513"/>
      <c r="O1144" s="514"/>
      <c r="P1144" s="515"/>
      <c r="Q1144" s="221"/>
    </row>
    <row r="1145" spans="1:17">
      <c r="A1145" s="1107"/>
      <c r="B1145" s="56" t="s">
        <v>192</v>
      </c>
      <c r="C1145" s="7" t="s">
        <v>193</v>
      </c>
      <c r="D1145" s="59"/>
      <c r="E1145" s="60"/>
      <c r="F1145" s="93"/>
      <c r="G1145" s="59"/>
      <c r="H1145" s="62"/>
      <c r="J1145" s="620"/>
      <c r="K1145" s="524" t="s">
        <v>385</v>
      </c>
      <c r="L1145" s="525" t="s">
        <v>1045</v>
      </c>
      <c r="M1145" s="526" t="s">
        <v>387</v>
      </c>
      <c r="N1145" s="527">
        <v>5.0000000000000001E-3</v>
      </c>
      <c r="O1145" s="528">
        <v>36578</v>
      </c>
      <c r="P1145" s="529">
        <f>N1145*O1145</f>
        <v>182.89000000000001</v>
      </c>
      <c r="Q1145" s="221"/>
    </row>
    <row r="1146" spans="1:17">
      <c r="A1146" s="1107"/>
      <c r="B1146" s="56" t="s">
        <v>220</v>
      </c>
      <c r="C1146" s="7" t="s">
        <v>305</v>
      </c>
      <c r="D1146" s="59"/>
      <c r="E1146" s="60"/>
      <c r="F1146" s="93"/>
      <c r="G1146" s="59"/>
      <c r="H1146" s="62"/>
      <c r="J1146" s="620"/>
      <c r="K1146" s="524" t="s">
        <v>383</v>
      </c>
      <c r="L1146" s="525" t="s">
        <v>1046</v>
      </c>
      <c r="M1146" s="526" t="s">
        <v>308</v>
      </c>
      <c r="N1146" s="527">
        <v>1.4999999999999999E-2</v>
      </c>
      <c r="O1146" s="528">
        <v>118663</v>
      </c>
      <c r="P1146" s="529">
        <f>N1146*O1146</f>
        <v>1779.9449999999999</v>
      </c>
      <c r="Q1146" s="221"/>
    </row>
    <row r="1147" spans="1:17" ht="15" thickBot="1">
      <c r="A1147" s="1107"/>
      <c r="B1147" s="56" t="s">
        <v>306</v>
      </c>
      <c r="C1147" s="7" t="s">
        <v>307</v>
      </c>
      <c r="D1147" s="59"/>
      <c r="E1147" s="60"/>
      <c r="F1147" s="93"/>
      <c r="G1147" s="59"/>
      <c r="H1147" s="62"/>
      <c r="J1147" s="620"/>
      <c r="K1147" s="516" t="s">
        <v>381</v>
      </c>
      <c r="L1147" s="517" t="s">
        <v>1047</v>
      </c>
      <c r="M1147" s="518" t="s">
        <v>314</v>
      </c>
      <c r="N1147" s="519">
        <v>0.05</v>
      </c>
      <c r="O1147" s="520">
        <v>6436</v>
      </c>
      <c r="P1147" s="521">
        <f>N1147*O1147</f>
        <v>321.8</v>
      </c>
      <c r="Q1147" s="221"/>
    </row>
    <row r="1148" spans="1:17" ht="15" thickBot="1">
      <c r="A1148" s="1108"/>
      <c r="B1148" s="56" t="s">
        <v>289</v>
      </c>
      <c r="C1148" s="7" t="s">
        <v>290</v>
      </c>
      <c r="D1148" s="59"/>
      <c r="E1148" s="60"/>
      <c r="F1148" s="93"/>
      <c r="G1148" s="59"/>
      <c r="H1148" s="62"/>
      <c r="J1148" s="620"/>
      <c r="K1148" s="487"/>
      <c r="L1148" s="491"/>
      <c r="M1148" s="487"/>
      <c r="N1148" s="488"/>
      <c r="O1148" s="522" t="s">
        <v>991</v>
      </c>
      <c r="P1148" s="523">
        <f>P1144+P1145+P1146+P1147</f>
        <v>2284.6350000000002</v>
      </c>
      <c r="Q1148" s="221"/>
    </row>
    <row r="1149" spans="1:17" ht="15" thickBot="1">
      <c r="A1149" s="1150" t="s">
        <v>206</v>
      </c>
      <c r="B1149" s="56" t="s">
        <v>309</v>
      </c>
      <c r="C1149" s="7" t="s">
        <v>310</v>
      </c>
      <c r="D1149" s="59"/>
      <c r="E1149" s="60"/>
      <c r="F1149" s="93"/>
      <c r="G1149" s="59"/>
      <c r="H1149" s="62"/>
      <c r="J1149" s="635"/>
      <c r="K1149" s="487"/>
      <c r="L1149" s="491"/>
      <c r="M1149" s="487"/>
      <c r="N1149" s="488"/>
      <c r="O1149" s="489"/>
      <c r="P1149" s="489"/>
      <c r="Q1149" s="221"/>
    </row>
    <row r="1150" spans="1:17" ht="15" thickBot="1">
      <c r="A1150" s="1151"/>
      <c r="B1150" s="56" t="s">
        <v>291</v>
      </c>
      <c r="C1150" s="7" t="s">
        <v>311</v>
      </c>
      <c r="D1150" s="59"/>
      <c r="E1150" s="60"/>
      <c r="F1150" s="93"/>
      <c r="G1150" s="59"/>
      <c r="H1150" s="62"/>
      <c r="J1150" s="635"/>
      <c r="K1150" s="504" t="s">
        <v>992</v>
      </c>
      <c r="L1150" s="505"/>
      <c r="M1150" s="506"/>
      <c r="N1150" s="507"/>
      <c r="O1150" s="508"/>
      <c r="P1150" s="509"/>
      <c r="Q1150" s="221"/>
    </row>
    <row r="1151" spans="1:17" ht="15" thickBot="1">
      <c r="A1151" s="1152"/>
      <c r="B1151" s="56" t="s">
        <v>312</v>
      </c>
      <c r="C1151" s="7" t="s">
        <v>313</v>
      </c>
      <c r="D1151" s="59"/>
      <c r="E1151" s="60"/>
      <c r="F1151" s="93"/>
      <c r="G1151" s="59"/>
      <c r="H1151" s="62"/>
      <c r="J1151" s="630"/>
      <c r="K1151" s="530"/>
      <c r="L1151" s="531"/>
      <c r="M1151" s="500"/>
      <c r="N1151" s="501"/>
      <c r="O1151" s="502"/>
      <c r="P1151" s="503"/>
      <c r="Q1151" s="221"/>
    </row>
    <row r="1152" spans="1:17" ht="15" thickBot="1">
      <c r="A1152" s="84" t="s">
        <v>194</v>
      </c>
      <c r="B1152" s="56" t="s">
        <v>282</v>
      </c>
      <c r="C1152" s="7" t="s">
        <v>283</v>
      </c>
      <c r="D1152" s="59"/>
      <c r="E1152" s="60"/>
      <c r="F1152" s="93"/>
      <c r="G1152" s="59"/>
      <c r="H1152" s="62"/>
      <c r="J1152" s="631"/>
      <c r="K1152" s="487"/>
      <c r="L1152" s="491"/>
      <c r="M1152" s="487"/>
      <c r="N1152" s="488"/>
      <c r="O1152" s="522" t="s">
        <v>993</v>
      </c>
      <c r="P1152" s="523">
        <f>P1151</f>
        <v>0</v>
      </c>
      <c r="Q1152" s="221"/>
    </row>
    <row r="1153" spans="1:17" ht="15" thickBot="1">
      <c r="A1153" s="88" t="s">
        <v>198</v>
      </c>
      <c r="B1153" s="56" t="s">
        <v>211</v>
      </c>
      <c r="C1153" s="7" t="s">
        <v>212</v>
      </c>
      <c r="D1153" s="59"/>
      <c r="E1153" s="60"/>
      <c r="F1153" s="93"/>
      <c r="K1153" s="487"/>
      <c r="L1153" s="491"/>
      <c r="M1153" s="487"/>
      <c r="N1153" s="488"/>
      <c r="O1153" s="489"/>
      <c r="P1153" s="489"/>
    </row>
    <row r="1154" spans="1:17" ht="15" thickBot="1">
      <c r="G1154" s="72"/>
      <c r="H1154" s="87"/>
      <c r="J1154" s="610"/>
      <c r="K1154" s="504" t="s">
        <v>994</v>
      </c>
      <c r="L1154" s="505"/>
      <c r="M1154" s="506"/>
      <c r="N1154" s="507"/>
      <c r="O1154" s="508"/>
      <c r="P1154" s="509"/>
      <c r="Q1154" s="616"/>
    </row>
    <row r="1155" spans="1:17" ht="15" customHeight="1" thickBot="1">
      <c r="A1155" s="51" t="s">
        <v>315</v>
      </c>
      <c r="B1155" s="271">
        <v>6.2</v>
      </c>
      <c r="C1155" s="90" t="s">
        <v>316</v>
      </c>
      <c r="D1155" s="53"/>
      <c r="E1155" s="95"/>
      <c r="F1155" s="55"/>
      <c r="G1155" s="59"/>
      <c r="H1155" s="62"/>
      <c r="J1155" s="636"/>
      <c r="K1155" s="530"/>
      <c r="L1155" s="531"/>
      <c r="M1155" s="500"/>
      <c r="N1155" s="501"/>
      <c r="O1155" s="502"/>
      <c r="P1155" s="503"/>
      <c r="Q1155" s="221"/>
    </row>
    <row r="1156" spans="1:17" ht="15" customHeight="1" thickBot="1">
      <c r="A1156" s="1145" t="s">
        <v>317</v>
      </c>
      <c r="B1156" s="56" t="s">
        <v>289</v>
      </c>
      <c r="C1156" s="7" t="s">
        <v>290</v>
      </c>
      <c r="D1156" s="59"/>
      <c r="E1156" s="60"/>
      <c r="F1156" s="61"/>
      <c r="G1156" s="59"/>
      <c r="H1156" s="62"/>
      <c r="J1156" s="636"/>
      <c r="K1156" s="487"/>
      <c r="L1156" s="491"/>
      <c r="M1156" s="487"/>
      <c r="N1156" s="488"/>
      <c r="O1156" s="522" t="s">
        <v>995</v>
      </c>
      <c r="P1156" s="523">
        <f>P1155</f>
        <v>0</v>
      </c>
      <c r="Q1156" s="221"/>
    </row>
    <row r="1157" spans="1:17" ht="15" thickBot="1">
      <c r="A1157" s="1146"/>
      <c r="B1157" s="56" t="s">
        <v>220</v>
      </c>
      <c r="C1157" s="7" t="s">
        <v>221</v>
      </c>
      <c r="D1157" s="59"/>
      <c r="E1157" s="60"/>
      <c r="F1157" s="61"/>
      <c r="G1157" s="59"/>
      <c r="H1157" s="62"/>
      <c r="J1157" s="636"/>
      <c r="K1157" s="487"/>
      <c r="L1157" s="491"/>
      <c r="M1157" s="487"/>
      <c r="N1157" s="488"/>
      <c r="O1157" s="489"/>
      <c r="P1157" s="489"/>
      <c r="Q1157" s="221"/>
    </row>
    <row r="1158" spans="1:17">
      <c r="A1158" s="1146"/>
      <c r="B1158" s="56" t="s">
        <v>318</v>
      </c>
      <c r="C1158" s="7" t="s">
        <v>319</v>
      </c>
      <c r="D1158" s="59"/>
      <c r="E1158" s="60"/>
      <c r="F1158" s="61"/>
      <c r="G1158" s="59"/>
      <c r="H1158" s="62"/>
      <c r="J1158" s="636"/>
      <c r="K1158" s="532"/>
      <c r="L1158" s="511"/>
      <c r="M1158" s="512"/>
      <c r="N1158" s="513"/>
      <c r="O1158" s="514"/>
      <c r="P1158" s="515"/>
      <c r="Q1158" s="221"/>
    </row>
    <row r="1159" spans="1:17" ht="15" thickBot="1">
      <c r="A1159" s="1146"/>
      <c r="B1159" s="56" t="s">
        <v>306</v>
      </c>
      <c r="C1159" s="7" t="s">
        <v>307</v>
      </c>
      <c r="D1159" s="59"/>
      <c r="E1159" s="60"/>
      <c r="F1159" s="61"/>
      <c r="G1159" s="59"/>
      <c r="H1159" s="62"/>
      <c r="J1159" s="636"/>
      <c r="K1159" s="533" t="s">
        <v>996</v>
      </c>
      <c r="L1159" s="534" t="s">
        <v>997</v>
      </c>
      <c r="M1159" s="535" t="s">
        <v>998</v>
      </c>
      <c r="N1159" s="536" t="s">
        <v>998</v>
      </c>
      <c r="O1159" s="537" t="s">
        <v>998</v>
      </c>
      <c r="P1159" s="538">
        <f>ROUND(SUM(P1128:P1156)/2, 0)</f>
        <v>2810</v>
      </c>
      <c r="Q1159" s="221"/>
    </row>
    <row r="1160" spans="1:17" ht="25">
      <c r="A1160" s="1147"/>
      <c r="B1160" s="56" t="s">
        <v>320</v>
      </c>
      <c r="C1160" s="7" t="s">
        <v>321</v>
      </c>
      <c r="D1160" s="59"/>
      <c r="E1160" s="60"/>
      <c r="F1160" s="61"/>
      <c r="G1160" s="59"/>
      <c r="H1160" s="62"/>
      <c r="J1160" s="636"/>
      <c r="K1160" s="587"/>
      <c r="L1160" s="217"/>
      <c r="M1160" s="218"/>
      <c r="N1160" s="617"/>
      <c r="O1160" s="618"/>
      <c r="P1160" s="218"/>
      <c r="Q1160" s="221"/>
    </row>
    <row r="1161" spans="1:17" ht="15" customHeight="1">
      <c r="A1161" s="1153" t="s">
        <v>206</v>
      </c>
      <c r="B1161" s="56" t="s">
        <v>291</v>
      </c>
      <c r="C1161" s="7" t="s">
        <v>292</v>
      </c>
      <c r="D1161" s="59"/>
      <c r="E1161" s="60"/>
      <c r="F1161" s="61"/>
      <c r="G1161" s="64"/>
      <c r="H1161" s="62"/>
      <c r="J1161" s="67" t="s">
        <v>953</v>
      </c>
      <c r="K1161" s="270"/>
      <c r="L1161" s="69" t="s">
        <v>952</v>
      </c>
      <c r="M1161" s="68" t="s">
        <v>26</v>
      </c>
      <c r="N1161" s="386"/>
      <c r="O1161" s="71">
        <f>SUM(Q1162:Q1164)</f>
        <v>9041.2939999999999</v>
      </c>
      <c r="P1161" s="446"/>
      <c r="Q1161" s="73"/>
    </row>
    <row r="1162" spans="1:17" ht="15" customHeight="1">
      <c r="A1162" s="1154"/>
      <c r="B1162" s="56" t="s">
        <v>312</v>
      </c>
      <c r="C1162" s="7" t="s">
        <v>313</v>
      </c>
      <c r="D1162" s="59"/>
      <c r="E1162" s="60"/>
      <c r="F1162" s="61"/>
      <c r="G1162" s="59"/>
      <c r="H1162" s="62"/>
      <c r="J1162" s="1099" t="s">
        <v>206</v>
      </c>
      <c r="K1162" s="68" t="s">
        <v>224</v>
      </c>
      <c r="L1162" s="26" t="s">
        <v>225</v>
      </c>
      <c r="M1162" s="429" t="s">
        <v>197</v>
      </c>
      <c r="N1162" s="361">
        <v>1</v>
      </c>
      <c r="O1162" s="81">
        <v>72098</v>
      </c>
      <c r="P1162" s="450">
        <v>3.0000000000000001E-3</v>
      </c>
      <c r="Q1162" s="62">
        <f>+N1162*O1162*P1162</f>
        <v>216.29400000000001</v>
      </c>
    </row>
    <row r="1163" spans="1:17" ht="15" customHeight="1">
      <c r="A1163" s="63" t="s">
        <v>194</v>
      </c>
      <c r="B1163" s="56" t="s">
        <v>282</v>
      </c>
      <c r="C1163" s="7" t="s">
        <v>283</v>
      </c>
      <c r="D1163" s="59"/>
      <c r="E1163" s="60"/>
      <c r="F1163" s="61"/>
      <c r="G1163" s="436"/>
      <c r="H1163" s="443"/>
      <c r="J1163" s="1100"/>
      <c r="K1163" s="72" t="s">
        <v>713</v>
      </c>
      <c r="L1163" s="7" t="s">
        <v>714</v>
      </c>
      <c r="M1163" s="59" t="s">
        <v>26</v>
      </c>
      <c r="N1163" s="361">
        <v>1</v>
      </c>
      <c r="O1163" s="81">
        <v>6000</v>
      </c>
      <c r="P1163" s="450">
        <v>1</v>
      </c>
      <c r="Q1163" s="62">
        <f>+N1163*O1163*P1163</f>
        <v>6000</v>
      </c>
    </row>
    <row r="1164" spans="1:17" ht="15" customHeight="1">
      <c r="A1164" s="65" t="s">
        <v>198</v>
      </c>
      <c r="B1164" s="56" t="s">
        <v>211</v>
      </c>
      <c r="C1164" s="7" t="s">
        <v>212</v>
      </c>
      <c r="D1164" s="59"/>
      <c r="E1164" s="60"/>
      <c r="F1164" s="61"/>
      <c r="G1164" s="436"/>
      <c r="H1164" s="443"/>
      <c r="J1164" s="1088" t="s">
        <v>198</v>
      </c>
      <c r="K1164" s="72" t="s">
        <v>233</v>
      </c>
      <c r="L1164" s="471" t="s">
        <v>930</v>
      </c>
      <c r="M1164" s="76" t="s">
        <v>234</v>
      </c>
      <c r="N1164" s="382">
        <v>1</v>
      </c>
      <c r="O1164" s="81">
        <v>113000</v>
      </c>
      <c r="P1164" s="97">
        <v>2.5000000000000001E-2</v>
      </c>
      <c r="Q1164" s="62">
        <f>+N1164*O1164*P1164</f>
        <v>2825</v>
      </c>
    </row>
    <row r="1165" spans="1:17" ht="29">
      <c r="L1165" s="1031" t="s">
        <v>1338</v>
      </c>
      <c r="M1165" s="1032"/>
      <c r="N1165" s="1033"/>
      <c r="O1165" s="1033"/>
      <c r="P1165" s="1034" t="s">
        <v>1333</v>
      </c>
    </row>
    <row r="1166" spans="1:17">
      <c r="L1166" s="1035" t="s">
        <v>980</v>
      </c>
      <c r="M1166" s="1036" t="s">
        <v>981</v>
      </c>
      <c r="N1166" s="1036" t="s">
        <v>1304</v>
      </c>
      <c r="O1166" s="1036" t="s">
        <v>1305</v>
      </c>
      <c r="P1166" s="1037" t="s">
        <v>1306</v>
      </c>
    </row>
    <row r="1167" spans="1:17">
      <c r="L1167" s="1038" t="s">
        <v>1307</v>
      </c>
      <c r="M1167" s="1039"/>
      <c r="N1167" s="653"/>
      <c r="O1167" s="653"/>
      <c r="P1167" s="1040"/>
    </row>
    <row r="1168" spans="1:17" ht="29">
      <c r="L1168" s="544" t="s">
        <v>1334</v>
      </c>
      <c r="M1168" s="1039" t="s">
        <v>189</v>
      </c>
      <c r="N1168" s="653">
        <v>0.125</v>
      </c>
      <c r="O1168" s="1041">
        <v>20315</v>
      </c>
      <c r="P1168" s="1040">
        <f>ROUND(N1168*O1168, 2)</f>
        <v>2539.38</v>
      </c>
    </row>
    <row r="1169" spans="12:16">
      <c r="L1169" s="544" t="s">
        <v>1335</v>
      </c>
      <c r="M1169" s="1039" t="s">
        <v>146</v>
      </c>
      <c r="N1169" s="653">
        <v>1</v>
      </c>
      <c r="O1169" s="1041">
        <v>216</v>
      </c>
      <c r="P1169" s="1040">
        <f>ROUND(N1169*O1169, 2)</f>
        <v>216</v>
      </c>
    </row>
    <row r="1170" spans="12:16">
      <c r="L1170" s="544" t="s">
        <v>1330</v>
      </c>
      <c r="M1170" s="1039" t="s">
        <v>146</v>
      </c>
      <c r="N1170" s="653">
        <v>4</v>
      </c>
      <c r="O1170" s="1041">
        <v>206</v>
      </c>
      <c r="P1170" s="1040">
        <f>ROUND(N1170*O1170, 2)</f>
        <v>824</v>
      </c>
    </row>
    <row r="1171" spans="12:16">
      <c r="L1171" s="544" t="s">
        <v>1336</v>
      </c>
      <c r="M1171" s="1039" t="s">
        <v>314</v>
      </c>
      <c r="N1171" s="653">
        <v>8.9999999999999993E-3</v>
      </c>
      <c r="O1171" s="1041">
        <v>40844</v>
      </c>
      <c r="P1171" s="1040">
        <f>ROUND(N1171*O1171, 2)</f>
        <v>367.6</v>
      </c>
    </row>
    <row r="1172" spans="12:16">
      <c r="L1172" s="544"/>
      <c r="M1172" s="1039"/>
      <c r="N1172" s="653"/>
      <c r="O1172" s="1042" t="s">
        <v>1315</v>
      </c>
      <c r="P1172" s="1043">
        <f>SUM(P1168:P1171)</f>
        <v>3946.98</v>
      </c>
    </row>
    <row r="1173" spans="12:16">
      <c r="L1173" s="1038" t="s">
        <v>1316</v>
      </c>
      <c r="M1173" s="1039"/>
      <c r="N1173" s="653"/>
      <c r="O1173" s="653"/>
      <c r="P1173" s="1040"/>
    </row>
    <row r="1174" spans="12:16">
      <c r="L1174" s="544" t="s">
        <v>1331</v>
      </c>
      <c r="M1174" s="1039" t="s">
        <v>189</v>
      </c>
      <c r="N1174" s="653">
        <v>1E-3</v>
      </c>
      <c r="O1174" s="1041">
        <v>165674</v>
      </c>
      <c r="P1174" s="1040">
        <f>ROUND(N1174*O1174, 2)</f>
        <v>165.67</v>
      </c>
    </row>
    <row r="1175" spans="12:16">
      <c r="L1175" s="544"/>
      <c r="M1175" s="1039"/>
      <c r="N1175" s="653"/>
      <c r="O1175" s="1042" t="s">
        <v>1315</v>
      </c>
      <c r="P1175" s="1043">
        <f>SUM(P1174:P1174)</f>
        <v>165.67</v>
      </c>
    </row>
    <row r="1176" spans="12:16">
      <c r="L1176" s="1038" t="s">
        <v>1321</v>
      </c>
      <c r="M1176" s="1039"/>
      <c r="N1176" s="653"/>
      <c r="O1176" s="653"/>
      <c r="P1176" s="1040"/>
    </row>
    <row r="1177" spans="12:16">
      <c r="L1177" s="544" t="s">
        <v>1337</v>
      </c>
      <c r="M1177" s="1039" t="s">
        <v>234</v>
      </c>
      <c r="N1177" s="653">
        <v>5.0000000000000001E-3</v>
      </c>
      <c r="O1177" s="1041">
        <v>151496</v>
      </c>
      <c r="P1177" s="1040">
        <f>ROUND(N1177*O1177, 2)</f>
        <v>757.48</v>
      </c>
    </row>
    <row r="1178" spans="12:16">
      <c r="L1178" s="544"/>
      <c r="M1178" s="1039"/>
      <c r="N1178" s="653"/>
      <c r="O1178" s="1042" t="s">
        <v>1315</v>
      </c>
      <c r="P1178" s="1043">
        <f>SUM(P1177:P1177)</f>
        <v>757.48</v>
      </c>
    </row>
    <row r="1179" spans="12:16">
      <c r="L1179" s="1038" t="s">
        <v>1323</v>
      </c>
      <c r="M1179" s="1039"/>
      <c r="N1179" s="653"/>
      <c r="O1179" s="653"/>
      <c r="P1179" s="1040"/>
    </row>
    <row r="1180" spans="12:16">
      <c r="L1180" s="544" t="s">
        <v>1332</v>
      </c>
      <c r="M1180" s="1039" t="s">
        <v>197</v>
      </c>
      <c r="N1180" s="653">
        <v>9.5399999999999999E-2</v>
      </c>
      <c r="O1180" s="1041">
        <v>173706</v>
      </c>
      <c r="P1180" s="1040">
        <f>ROUND(N1180*O1180, 2)</f>
        <v>16571.55</v>
      </c>
    </row>
    <row r="1181" spans="12:16">
      <c r="L1181" s="544"/>
      <c r="M1181" s="1039"/>
      <c r="N1181" s="653"/>
      <c r="O1181" s="1042" t="s">
        <v>1315</v>
      </c>
      <c r="P1181" s="1043">
        <f>SUM(P1180:P1180)</f>
        <v>16571.55</v>
      </c>
    </row>
    <row r="1182" spans="12:16">
      <c r="L1182" s="544"/>
      <c r="M1182" s="1039"/>
      <c r="N1182" s="653"/>
      <c r="O1182" s="653"/>
      <c r="P1182" s="1040"/>
    </row>
    <row r="1183" spans="12:16">
      <c r="L1183" s="544"/>
      <c r="M1183" s="1039"/>
      <c r="N1183" s="653"/>
      <c r="O1183" s="1044" t="s">
        <v>1326</v>
      </c>
      <c r="P1183" s="1045">
        <f>ROUND(SUM(P1167:P1181)/2, 0)</f>
        <v>21442</v>
      </c>
    </row>
    <row r="1185" spans="1:17" ht="39.5" thickBot="1">
      <c r="A1185" s="67"/>
      <c r="B1185" s="272">
        <v>6.3</v>
      </c>
      <c r="C1185" s="86" t="s">
        <v>656</v>
      </c>
      <c r="D1185" s="85"/>
      <c r="E1185" s="113"/>
      <c r="F1185" s="71"/>
      <c r="G1185" s="238"/>
      <c r="H1185" s="238"/>
      <c r="J1185" s="610"/>
      <c r="K1185" s="611"/>
      <c r="L1185" s="612"/>
      <c r="M1185" s="613"/>
      <c r="N1185" s="614"/>
      <c r="O1185" s="615"/>
      <c r="P1185" s="216"/>
      <c r="Q1185" s="616"/>
    </row>
    <row r="1186" spans="1:17" ht="15" customHeight="1">
      <c r="A1186" s="1106" t="s">
        <v>183</v>
      </c>
      <c r="B1186" s="72" t="s">
        <v>588</v>
      </c>
      <c r="C1186" s="75" t="s">
        <v>589</v>
      </c>
      <c r="D1186" s="76"/>
      <c r="E1186" s="77"/>
      <c r="F1186" s="81"/>
      <c r="G1186" s="385"/>
      <c r="H1186" s="62"/>
      <c r="J1186" s="636"/>
      <c r="K1186" s="539" t="s">
        <v>980</v>
      </c>
      <c r="L1186" s="540"/>
      <c r="M1186" s="541"/>
      <c r="N1186" s="542"/>
      <c r="O1186" s="543"/>
      <c r="P1186" s="484" t="s">
        <v>981</v>
      </c>
      <c r="Q1186" s="221"/>
    </row>
    <row r="1187" spans="1:17" ht="29">
      <c r="A1187" s="1107"/>
      <c r="B1187" s="72" t="s">
        <v>192</v>
      </c>
      <c r="C1187" s="75" t="s">
        <v>193</v>
      </c>
      <c r="D1187" s="76"/>
      <c r="E1187" s="77"/>
      <c r="F1187" s="81"/>
      <c r="G1187" s="385"/>
      <c r="H1187" s="62"/>
      <c r="J1187" s="636"/>
      <c r="K1187" s="281"/>
      <c r="L1187" s="544" t="s">
        <v>1048</v>
      </c>
      <c r="N1187" s="545"/>
      <c r="O1187" s="546"/>
      <c r="P1187" s="490" t="s">
        <v>26</v>
      </c>
      <c r="Q1187" s="221"/>
    </row>
    <row r="1188" spans="1:17">
      <c r="A1188" s="1107"/>
      <c r="B1188" s="72" t="s">
        <v>220</v>
      </c>
      <c r="C1188" s="75" t="s">
        <v>305</v>
      </c>
      <c r="D1188" s="76"/>
      <c r="E1188" s="77"/>
      <c r="F1188" s="81"/>
      <c r="G1188" s="385"/>
      <c r="H1188" s="62"/>
      <c r="J1188" s="636"/>
      <c r="K1188" s="281"/>
      <c r="L1188" s="351"/>
      <c r="N1188" s="545"/>
      <c r="O1188" s="546"/>
      <c r="P1188" s="490"/>
      <c r="Q1188" s="221"/>
    </row>
    <row r="1189" spans="1:17" ht="15" thickBot="1">
      <c r="A1189" s="1107"/>
      <c r="B1189" s="72" t="s">
        <v>289</v>
      </c>
      <c r="C1189" s="75" t="s">
        <v>290</v>
      </c>
      <c r="D1189" s="76"/>
      <c r="E1189" s="77"/>
      <c r="F1189" s="81"/>
      <c r="G1189" s="385"/>
      <c r="H1189" s="62"/>
      <c r="J1189" s="636"/>
      <c r="K1189" s="547" t="s">
        <v>982</v>
      </c>
      <c r="L1189" s="548" t="s">
        <v>17</v>
      </c>
      <c r="M1189" s="549"/>
      <c r="N1189" s="550"/>
      <c r="O1189" s="551"/>
      <c r="P1189" s="497"/>
      <c r="Q1189" s="221"/>
    </row>
    <row r="1190" spans="1:17" ht="15" thickBot="1">
      <c r="A1190" s="1108"/>
      <c r="B1190" s="72" t="s">
        <v>306</v>
      </c>
      <c r="C1190" s="75" t="s">
        <v>307</v>
      </c>
      <c r="D1190" s="76"/>
      <c r="E1190" s="77"/>
      <c r="F1190" s="81"/>
      <c r="G1190" s="385"/>
      <c r="H1190" s="62"/>
      <c r="J1190" s="636"/>
      <c r="L1190" s="351"/>
      <c r="N1190" s="545"/>
      <c r="O1190" s="546"/>
      <c r="P1190" s="489"/>
      <c r="Q1190" s="221"/>
    </row>
    <row r="1191" spans="1:17" ht="15" thickBot="1">
      <c r="A1191" s="1150" t="s">
        <v>206</v>
      </c>
      <c r="B1191" s="72" t="s">
        <v>309</v>
      </c>
      <c r="C1191" s="75" t="s">
        <v>310</v>
      </c>
      <c r="D1191" s="76"/>
      <c r="E1191" s="77"/>
      <c r="F1191" s="81"/>
      <c r="G1191" s="385"/>
      <c r="H1191" s="62"/>
      <c r="J1191" s="636"/>
      <c r="K1191" s="552" t="s">
        <v>982</v>
      </c>
      <c r="L1191" s="553" t="s">
        <v>980</v>
      </c>
      <c r="M1191" s="554" t="s">
        <v>981</v>
      </c>
      <c r="N1191" s="555" t="s">
        <v>983</v>
      </c>
      <c r="O1191" s="556" t="s">
        <v>984</v>
      </c>
      <c r="P1191" s="503" t="s">
        <v>985</v>
      </c>
      <c r="Q1191" s="221"/>
    </row>
    <row r="1192" spans="1:17" ht="15" thickBot="1">
      <c r="A1192" s="1151"/>
      <c r="B1192" s="72" t="s">
        <v>291</v>
      </c>
      <c r="C1192" s="75" t="s">
        <v>311</v>
      </c>
      <c r="D1192" s="76"/>
      <c r="E1192" s="83"/>
      <c r="F1192" s="81"/>
      <c r="G1192" s="385"/>
      <c r="H1192" s="62"/>
      <c r="J1192" s="636"/>
      <c r="L1192" s="351"/>
      <c r="N1192" s="545"/>
      <c r="O1192" s="546"/>
      <c r="P1192" s="489"/>
      <c r="Q1192" s="221"/>
    </row>
    <row r="1193" spans="1:17" ht="15" thickBot="1">
      <c r="A1193" s="1152"/>
      <c r="B1193" s="72" t="s">
        <v>312</v>
      </c>
      <c r="C1193" s="82" t="s">
        <v>322</v>
      </c>
      <c r="D1193" s="76"/>
      <c r="E1193" s="77"/>
      <c r="F1193" s="81"/>
      <c r="G1193" s="385"/>
      <c r="H1193" s="62"/>
      <c r="J1193" s="632"/>
      <c r="K1193" s="557" t="s">
        <v>986</v>
      </c>
      <c r="L1193" s="558"/>
      <c r="M1193" s="559"/>
      <c r="N1193" s="560"/>
      <c r="O1193" s="561"/>
      <c r="P1193" s="509"/>
      <c r="Q1193" s="221"/>
    </row>
    <row r="1194" spans="1:17">
      <c r="A1194" s="84" t="s">
        <v>194</v>
      </c>
      <c r="B1194" s="72" t="s">
        <v>282</v>
      </c>
      <c r="C1194" s="75" t="s">
        <v>283</v>
      </c>
      <c r="D1194" s="76"/>
      <c r="E1194" s="77"/>
      <c r="F1194" s="81"/>
      <c r="G1194" s="385"/>
      <c r="H1194" s="62"/>
      <c r="J1194" s="619"/>
      <c r="K1194" s="562"/>
      <c r="L1194" s="563"/>
      <c r="M1194" s="564"/>
      <c r="N1194" s="565"/>
      <c r="O1194" s="566"/>
      <c r="P1194" s="515"/>
      <c r="Q1194" s="221"/>
    </row>
    <row r="1195" spans="1:17" ht="15" thickBot="1">
      <c r="A1195" s="88" t="s">
        <v>198</v>
      </c>
      <c r="B1195" s="72" t="s">
        <v>211</v>
      </c>
      <c r="C1195" s="75" t="s">
        <v>212</v>
      </c>
      <c r="D1195" s="76"/>
      <c r="E1195" s="77"/>
      <c r="F1195" s="81"/>
      <c r="G1195" s="385"/>
      <c r="H1195" s="62"/>
      <c r="J1195" s="699"/>
      <c r="K1195" s="572" t="s">
        <v>238</v>
      </c>
      <c r="L1195" s="573" t="s">
        <v>239</v>
      </c>
      <c r="M1195" s="574" t="s">
        <v>197</v>
      </c>
      <c r="N1195" s="575">
        <v>7.1428571428570994E-2</v>
      </c>
      <c r="O1195" s="576">
        <v>288392</v>
      </c>
      <c r="P1195" s="521">
        <f>N1195*O1195</f>
        <v>20599.428571428445</v>
      </c>
      <c r="Q1195" s="221"/>
    </row>
    <row r="1196" spans="1:17" ht="15" thickBot="1">
      <c r="G1196" s="385"/>
      <c r="H1196" s="62"/>
      <c r="J1196" s="699"/>
      <c r="L1196" s="351"/>
      <c r="N1196" s="545"/>
      <c r="O1196" s="577" t="s">
        <v>987</v>
      </c>
      <c r="P1196" s="523">
        <f>P1194+P1195</f>
        <v>20599.428571428445</v>
      </c>
      <c r="Q1196" s="221"/>
    </row>
    <row r="1197" spans="1:17" ht="26.5" thickBot="1">
      <c r="A1197" s="67"/>
      <c r="B1197" s="272">
        <v>6.4</v>
      </c>
      <c r="C1197" s="86" t="s">
        <v>657</v>
      </c>
      <c r="D1197" s="85"/>
      <c r="E1197" s="113"/>
      <c r="F1197" s="71"/>
      <c r="L1197" s="351"/>
      <c r="N1197" s="545"/>
      <c r="O1197" s="546"/>
      <c r="P1197" s="489"/>
    </row>
    <row r="1198" spans="1:17" ht="16.5" customHeight="1" thickBot="1">
      <c r="A1198" s="1145" t="s">
        <v>317</v>
      </c>
      <c r="B1198" s="227" t="s">
        <v>289</v>
      </c>
      <c r="C1198" s="7" t="s">
        <v>290</v>
      </c>
      <c r="D1198" s="59"/>
      <c r="E1198" s="60"/>
      <c r="F1198" s="61"/>
      <c r="G1198" s="1086"/>
      <c r="H1198" s="1087"/>
      <c r="J1198" s="354"/>
      <c r="K1198" s="557" t="s">
        <v>988</v>
      </c>
      <c r="L1198" s="558"/>
      <c r="M1198" s="559"/>
      <c r="N1198" s="560"/>
      <c r="O1198" s="561"/>
      <c r="P1198" s="509"/>
      <c r="Q1198" s="354"/>
    </row>
    <row r="1199" spans="1:17">
      <c r="A1199" s="1146"/>
      <c r="B1199" s="227" t="s">
        <v>220</v>
      </c>
      <c r="C1199" s="7" t="s">
        <v>221</v>
      </c>
      <c r="D1199" s="59"/>
      <c r="E1199" s="60"/>
      <c r="F1199" s="61"/>
      <c r="K1199" s="562"/>
      <c r="L1199" s="563"/>
      <c r="M1199" s="564"/>
      <c r="N1199" s="565"/>
      <c r="O1199" s="566"/>
      <c r="P1199" s="515"/>
    </row>
    <row r="1200" spans="1:17" ht="15" thickBot="1">
      <c r="A1200" s="1146"/>
      <c r="B1200" s="227" t="s">
        <v>318</v>
      </c>
      <c r="C1200" s="7" t="s">
        <v>319</v>
      </c>
      <c r="D1200" s="59"/>
      <c r="E1200" s="60"/>
      <c r="F1200" s="61"/>
      <c r="G1200" s="72"/>
      <c r="H1200" s="116"/>
      <c r="J1200" s="605"/>
      <c r="K1200" s="572" t="s">
        <v>1001</v>
      </c>
      <c r="L1200" s="573" t="s">
        <v>212</v>
      </c>
      <c r="M1200" s="574" t="s">
        <v>213</v>
      </c>
      <c r="N1200" s="575">
        <v>411.98857142857202</v>
      </c>
      <c r="O1200" s="576">
        <v>1</v>
      </c>
      <c r="P1200" s="521">
        <f>N1200*O1200</f>
        <v>411.98857142857202</v>
      </c>
      <c r="Q1200" s="638"/>
    </row>
    <row r="1201" spans="1:17" ht="15" thickBot="1">
      <c r="A1201" s="1146"/>
      <c r="B1201" s="227" t="s">
        <v>306</v>
      </c>
      <c r="C1201" s="7" t="s">
        <v>307</v>
      </c>
      <c r="D1201" s="59"/>
      <c r="E1201" s="60"/>
      <c r="F1201" s="61"/>
      <c r="G1201" s="76"/>
      <c r="H1201" s="111"/>
      <c r="J1201" s="633"/>
      <c r="L1201" s="351"/>
      <c r="N1201" s="545"/>
      <c r="O1201" s="577" t="s">
        <v>989</v>
      </c>
      <c r="P1201" s="523">
        <f>P1199+P1200</f>
        <v>411.98857142857202</v>
      </c>
      <c r="Q1201" s="417"/>
    </row>
    <row r="1202" spans="1:17" ht="25.5" thickBot="1">
      <c r="A1202" s="1147"/>
      <c r="B1202" s="227" t="s">
        <v>320</v>
      </c>
      <c r="C1202" s="7" t="s">
        <v>321</v>
      </c>
      <c r="D1202" s="59"/>
      <c r="E1202" s="60"/>
      <c r="F1202" s="61"/>
      <c r="G1202" s="76"/>
      <c r="H1202" s="111"/>
      <c r="J1202" s="633"/>
      <c r="L1202" s="351"/>
      <c r="N1202" s="545"/>
      <c r="O1202" s="546"/>
      <c r="P1202" s="489"/>
      <c r="Q1202" s="417"/>
    </row>
    <row r="1203" spans="1:17" ht="15" customHeight="1" thickBot="1">
      <c r="A1203" s="1153" t="s">
        <v>206</v>
      </c>
      <c r="B1203" s="227" t="s">
        <v>291</v>
      </c>
      <c r="C1203" s="7" t="s">
        <v>292</v>
      </c>
      <c r="D1203" s="59"/>
      <c r="E1203" s="60"/>
      <c r="F1203" s="61"/>
      <c r="G1203" s="102"/>
      <c r="H1203" s="111"/>
      <c r="J1203" s="626"/>
      <c r="K1203" s="557" t="s">
        <v>990</v>
      </c>
      <c r="L1203" s="558"/>
      <c r="M1203" s="559"/>
      <c r="N1203" s="560"/>
      <c r="O1203" s="561"/>
      <c r="P1203" s="509"/>
      <c r="Q1203" s="417"/>
    </row>
    <row r="1204" spans="1:17" ht="15" thickBot="1">
      <c r="A1204" s="1154"/>
      <c r="B1204" s="227" t="s">
        <v>312</v>
      </c>
      <c r="C1204" s="7" t="s">
        <v>313</v>
      </c>
      <c r="D1204" s="59"/>
      <c r="E1204" s="60"/>
      <c r="F1204" s="61"/>
      <c r="G1204" s="76"/>
      <c r="H1204" s="111"/>
      <c r="J1204" s="627"/>
      <c r="K1204" s="578"/>
      <c r="L1204" s="579"/>
      <c r="M1204" s="554"/>
      <c r="N1204" s="555"/>
      <c r="O1204" s="556"/>
      <c r="P1204" s="503"/>
      <c r="Q1204" s="417"/>
    </row>
    <row r="1205" spans="1:17" ht="15" thickBot="1">
      <c r="A1205" s="63" t="s">
        <v>194</v>
      </c>
      <c r="B1205" s="227" t="s">
        <v>282</v>
      </c>
      <c r="C1205" s="7" t="s">
        <v>283</v>
      </c>
      <c r="D1205" s="59"/>
      <c r="E1205" s="60"/>
      <c r="F1205" s="61"/>
      <c r="L1205" s="351"/>
      <c r="N1205" s="545"/>
      <c r="O1205" s="577" t="s">
        <v>991</v>
      </c>
      <c r="P1205" s="523">
        <f>P1204</f>
        <v>0</v>
      </c>
    </row>
    <row r="1206" spans="1:17" ht="16" thickBot="1">
      <c r="A1206" s="65" t="s">
        <v>198</v>
      </c>
      <c r="B1206" s="227" t="s">
        <v>211</v>
      </c>
      <c r="C1206" s="7" t="s">
        <v>212</v>
      </c>
      <c r="D1206" s="59"/>
      <c r="E1206" s="60"/>
      <c r="F1206" s="61"/>
      <c r="G1206" s="1086"/>
      <c r="H1206" s="1087"/>
      <c r="J1206" s="354"/>
      <c r="L1206" s="351"/>
      <c r="N1206" s="545"/>
      <c r="O1206" s="546"/>
      <c r="P1206" s="489"/>
      <c r="Q1206" s="354"/>
    </row>
    <row r="1207" spans="1:17" ht="15" thickBot="1">
      <c r="K1207" s="557" t="s">
        <v>992</v>
      </c>
      <c r="L1207" s="558"/>
      <c r="M1207" s="559"/>
      <c r="N1207" s="560"/>
      <c r="O1207" s="561"/>
      <c r="P1207" s="509"/>
    </row>
    <row r="1208" spans="1:17" ht="15" thickBot="1">
      <c r="A1208" s="67"/>
      <c r="B1208" s="272">
        <v>6.5</v>
      </c>
      <c r="C1208" s="86" t="s">
        <v>658</v>
      </c>
      <c r="D1208" s="85"/>
      <c r="E1208" s="113"/>
      <c r="F1208" s="71"/>
      <c r="G1208" s="72"/>
      <c r="H1208" s="87"/>
      <c r="J1208" s="640"/>
      <c r="K1208" s="578"/>
      <c r="L1208" s="579"/>
      <c r="M1208" s="554"/>
      <c r="N1208" s="555"/>
      <c r="O1208" s="556"/>
      <c r="P1208" s="503"/>
      <c r="Q1208" s="641"/>
    </row>
    <row r="1209" spans="1:17" ht="15" customHeight="1" thickBot="1">
      <c r="A1209" s="1103" t="s">
        <v>183</v>
      </c>
      <c r="B1209" s="227" t="s">
        <v>289</v>
      </c>
      <c r="C1209" s="7" t="s">
        <v>290</v>
      </c>
      <c r="D1209" s="59"/>
      <c r="E1209" s="60"/>
      <c r="F1209" s="61"/>
      <c r="G1209" s="76"/>
      <c r="H1209" s="78"/>
      <c r="J1209" s="700"/>
      <c r="L1209" s="351"/>
      <c r="N1209" s="545"/>
      <c r="O1209" s="577" t="s">
        <v>993</v>
      </c>
      <c r="P1209" s="523">
        <f>P1208</f>
        <v>0</v>
      </c>
      <c r="Q1209" s="221"/>
    </row>
    <row r="1210" spans="1:17" ht="15" thickBot="1">
      <c r="A1210" s="1112"/>
      <c r="B1210" s="227" t="s">
        <v>220</v>
      </c>
      <c r="C1210" s="7" t="s">
        <v>221</v>
      </c>
      <c r="D1210" s="59"/>
      <c r="E1210" s="60"/>
      <c r="F1210" s="61"/>
      <c r="G1210" s="76"/>
      <c r="H1210" s="78"/>
      <c r="J1210" s="700"/>
      <c r="L1210" s="351"/>
      <c r="N1210" s="545"/>
      <c r="O1210" s="546"/>
      <c r="P1210" s="489"/>
      <c r="Q1210" s="221"/>
    </row>
    <row r="1211" spans="1:17" ht="15" thickBot="1">
      <c r="A1211" s="1112"/>
      <c r="B1211" s="227" t="s">
        <v>306</v>
      </c>
      <c r="C1211" s="7" t="s">
        <v>307</v>
      </c>
      <c r="D1211" s="59"/>
      <c r="E1211" s="60"/>
      <c r="F1211" s="61"/>
      <c r="G1211" s="76"/>
      <c r="H1211" s="78"/>
      <c r="J1211" s="700"/>
      <c r="K1211" s="557" t="s">
        <v>994</v>
      </c>
      <c r="L1211" s="558"/>
      <c r="M1211" s="559"/>
      <c r="N1211" s="560"/>
      <c r="O1211" s="561"/>
      <c r="P1211" s="509"/>
      <c r="Q1211" s="221"/>
    </row>
    <row r="1212" spans="1:17">
      <c r="A1212" s="1112"/>
      <c r="B1212" s="227" t="s">
        <v>351</v>
      </c>
      <c r="C1212" s="7" t="s">
        <v>352</v>
      </c>
      <c r="D1212" s="59"/>
      <c r="E1212" s="60"/>
      <c r="F1212" s="61"/>
      <c r="G1212" s="76"/>
      <c r="H1212" s="78"/>
      <c r="J1212" s="700"/>
      <c r="K1212" s="562"/>
      <c r="L1212" s="563"/>
      <c r="M1212" s="564"/>
      <c r="N1212" s="565"/>
      <c r="O1212" s="566"/>
      <c r="P1212" s="515"/>
      <c r="Q1212" s="221"/>
    </row>
    <row r="1213" spans="1:17" ht="29">
      <c r="A1213" s="1114"/>
      <c r="B1213" s="227" t="s">
        <v>318</v>
      </c>
      <c r="C1213" s="7" t="s">
        <v>319</v>
      </c>
      <c r="D1213" s="59"/>
      <c r="E1213" s="60"/>
      <c r="F1213" s="61"/>
      <c r="G1213" s="76"/>
      <c r="H1213" s="78"/>
      <c r="J1213" s="700"/>
      <c r="K1213" s="567" t="s">
        <v>1049</v>
      </c>
      <c r="L1213" s="568" t="s">
        <v>1007</v>
      </c>
      <c r="M1213" s="569" t="s">
        <v>1008</v>
      </c>
      <c r="N1213" s="570">
        <v>29</v>
      </c>
      <c r="O1213" s="571">
        <v>2073</v>
      </c>
      <c r="P1213" s="529">
        <f>N1213*O1213</f>
        <v>60117</v>
      </c>
      <c r="Q1213" s="221"/>
    </row>
    <row r="1214" spans="1:17" ht="15" thickBot="1">
      <c r="A1214" s="115"/>
      <c r="B1214" s="227" t="s">
        <v>291</v>
      </c>
      <c r="C1214" s="7" t="s">
        <v>292</v>
      </c>
      <c r="D1214" s="59"/>
      <c r="E1214" s="60"/>
      <c r="F1214" s="61"/>
      <c r="G1214" s="76"/>
      <c r="H1214" s="78"/>
      <c r="J1214" s="700"/>
      <c r="K1214" s="572" t="s">
        <v>1050</v>
      </c>
      <c r="L1214" s="573" t="s">
        <v>714</v>
      </c>
      <c r="M1214" s="574" t="s">
        <v>26</v>
      </c>
      <c r="N1214" s="575">
        <v>1</v>
      </c>
      <c r="O1214" s="576">
        <v>2828</v>
      </c>
      <c r="P1214" s="521">
        <f>N1214*O1214</f>
        <v>2828</v>
      </c>
      <c r="Q1214" s="221"/>
    </row>
    <row r="1215" spans="1:17" ht="15" thickBot="1">
      <c r="A1215" s="63" t="s">
        <v>194</v>
      </c>
      <c r="B1215" s="227" t="s">
        <v>209</v>
      </c>
      <c r="C1215" s="7" t="s">
        <v>210</v>
      </c>
      <c r="D1215" s="59"/>
      <c r="E1215" s="60"/>
      <c r="F1215" s="61"/>
      <c r="G1215" s="76"/>
      <c r="H1215" s="78"/>
      <c r="J1215" s="700"/>
      <c r="L1215" s="351"/>
      <c r="N1215" s="545"/>
      <c r="O1215" s="577" t="s">
        <v>995</v>
      </c>
      <c r="P1215" s="523">
        <f>P1212+P1213+P1214</f>
        <v>62945</v>
      </c>
      <c r="Q1215" s="221"/>
    </row>
    <row r="1216" spans="1:17" ht="15" thickBot="1">
      <c r="A1216" s="65" t="s">
        <v>198</v>
      </c>
      <c r="B1216" s="227" t="s">
        <v>211</v>
      </c>
      <c r="C1216" s="7" t="s">
        <v>212</v>
      </c>
      <c r="D1216" s="59"/>
      <c r="E1216" s="60"/>
      <c r="F1216" s="61"/>
      <c r="G1216" s="76"/>
      <c r="H1216" s="78"/>
      <c r="J1216" s="626"/>
      <c r="L1216" s="351"/>
      <c r="N1216" s="545"/>
      <c r="O1216" s="546"/>
      <c r="P1216" s="489"/>
      <c r="Q1216" s="221"/>
    </row>
    <row r="1217" spans="1:17">
      <c r="A1217" s="439"/>
      <c r="B1217" s="440"/>
      <c r="C1217" s="438"/>
      <c r="D1217" s="436"/>
      <c r="E1217" s="441"/>
      <c r="F1217" s="442"/>
      <c r="G1217" s="76"/>
      <c r="H1217" s="78"/>
      <c r="J1217" s="627"/>
      <c r="K1217" s="580"/>
      <c r="L1217" s="563"/>
      <c r="M1217" s="564"/>
      <c r="N1217" s="565"/>
      <c r="O1217" s="566"/>
      <c r="P1217" s="515"/>
      <c r="Q1217" s="221"/>
    </row>
    <row r="1218" spans="1:17" ht="15" thickBot="1">
      <c r="A1218" s="439"/>
      <c r="B1218" s="440"/>
      <c r="C1218" s="438"/>
      <c r="D1218" s="436"/>
      <c r="E1218" s="441"/>
      <c r="F1218" s="442"/>
      <c r="K1218" s="581" t="s">
        <v>996</v>
      </c>
      <c r="L1218" s="582" t="s">
        <v>997</v>
      </c>
      <c r="M1218" s="583" t="s">
        <v>998</v>
      </c>
      <c r="N1218" s="584" t="s">
        <v>998</v>
      </c>
      <c r="O1218" s="585" t="s">
        <v>998</v>
      </c>
      <c r="P1218" s="538">
        <f>ROUND(SUM(P1187:P1215)/2, 0)</f>
        <v>83956</v>
      </c>
    </row>
    <row r="1219" spans="1:17">
      <c r="G1219" s="72"/>
      <c r="H1219" s="87"/>
      <c r="J1219" s="640"/>
      <c r="K1219" s="611"/>
      <c r="L1219" s="604"/>
      <c r="M1219" s="605"/>
      <c r="N1219" s="614"/>
      <c r="O1219" s="623"/>
      <c r="P1219" s="606"/>
      <c r="Q1219" s="641"/>
    </row>
    <row r="1220" spans="1:17" ht="26.5" thickBot="1">
      <c r="A1220" s="51" t="s">
        <v>786</v>
      </c>
      <c r="B1220" s="425">
        <v>6.6</v>
      </c>
      <c r="C1220" s="100" t="s">
        <v>787</v>
      </c>
      <c r="D1220" s="99"/>
      <c r="E1220" s="95"/>
      <c r="F1220" s="55"/>
      <c r="G1220" s="76"/>
      <c r="H1220" s="78"/>
      <c r="J1220" s="633"/>
      <c r="K1220" s="216"/>
      <c r="L1220" s="217"/>
      <c r="M1220" s="218"/>
      <c r="N1220" s="617"/>
      <c r="O1220" s="219"/>
      <c r="P1220" s="606"/>
      <c r="Q1220" s="221"/>
    </row>
    <row r="1221" spans="1:17" ht="15" customHeight="1">
      <c r="A1221" s="1155" t="s">
        <v>317</v>
      </c>
      <c r="B1221" s="227" t="s">
        <v>289</v>
      </c>
      <c r="C1221" s="7" t="s">
        <v>290</v>
      </c>
      <c r="D1221" s="59"/>
      <c r="E1221" s="60"/>
      <c r="F1221" s="418"/>
      <c r="G1221" s="76"/>
      <c r="H1221" s="78"/>
      <c r="J1221" s="633"/>
      <c r="K1221" s="539" t="s">
        <v>980</v>
      </c>
      <c r="L1221" s="540"/>
      <c r="M1221" s="541"/>
      <c r="N1221" s="542"/>
      <c r="O1221" s="543"/>
      <c r="P1221" s="484" t="s">
        <v>981</v>
      </c>
      <c r="Q1221" s="221"/>
    </row>
    <row r="1222" spans="1:17" ht="29">
      <c r="A1222" s="1156"/>
      <c r="B1222" s="227" t="s">
        <v>190</v>
      </c>
      <c r="C1222" s="7" t="s">
        <v>191</v>
      </c>
      <c r="D1222" s="59"/>
      <c r="E1222" s="60"/>
      <c r="F1222" s="418"/>
      <c r="G1222" s="76"/>
      <c r="H1222" s="78"/>
      <c r="J1222" s="626"/>
      <c r="K1222" s="281"/>
      <c r="L1222" s="544" t="s">
        <v>1051</v>
      </c>
      <c r="N1222" s="545"/>
      <c r="O1222" s="546"/>
      <c r="P1222" s="490" t="s">
        <v>26</v>
      </c>
      <c r="Q1222" s="221"/>
    </row>
    <row r="1223" spans="1:17">
      <c r="A1223" s="1156"/>
      <c r="B1223" s="227" t="s">
        <v>187</v>
      </c>
      <c r="C1223" s="7" t="s">
        <v>188</v>
      </c>
      <c r="D1223" s="59"/>
      <c r="E1223" s="60"/>
      <c r="F1223" s="418"/>
      <c r="G1223" s="76"/>
      <c r="H1223" s="78"/>
      <c r="J1223" s="627"/>
      <c r="K1223" s="281"/>
      <c r="L1223" s="351"/>
      <c r="N1223" s="545"/>
      <c r="O1223" s="546"/>
      <c r="P1223" s="490"/>
      <c r="Q1223" s="221"/>
    </row>
    <row r="1224" spans="1:17" ht="15" thickBot="1">
      <c r="A1224" s="1156"/>
      <c r="B1224" s="227" t="s">
        <v>220</v>
      </c>
      <c r="C1224" s="7" t="s">
        <v>221</v>
      </c>
      <c r="D1224" s="59"/>
      <c r="E1224" s="60"/>
      <c r="F1224" s="418"/>
      <c r="K1224" s="547" t="s">
        <v>982</v>
      </c>
      <c r="L1224" s="548" t="s">
        <v>137</v>
      </c>
      <c r="M1224" s="549"/>
      <c r="N1224" s="550"/>
      <c r="O1224" s="551"/>
      <c r="P1224" s="497"/>
    </row>
    <row r="1225" spans="1:17" ht="15" thickBot="1">
      <c r="A1225" s="1156"/>
      <c r="B1225" s="227" t="s">
        <v>324</v>
      </c>
      <c r="C1225" s="7" t="s">
        <v>775</v>
      </c>
      <c r="D1225" s="59"/>
      <c r="E1225" s="60"/>
      <c r="F1225" s="418"/>
      <c r="G1225" s="72"/>
      <c r="H1225" s="87"/>
      <c r="J1225" s="640"/>
      <c r="L1225" s="351"/>
      <c r="N1225" s="545"/>
      <c r="O1225" s="546"/>
      <c r="P1225" s="489"/>
      <c r="Q1225" s="641"/>
    </row>
    <row r="1226" spans="1:17" ht="15" thickBot="1">
      <c r="A1226" s="1156"/>
      <c r="B1226" s="227" t="s">
        <v>351</v>
      </c>
      <c r="C1226" s="7" t="s">
        <v>352</v>
      </c>
      <c r="D1226" s="59"/>
      <c r="E1226" s="60"/>
      <c r="F1226" s="418"/>
      <c r="G1226" s="76"/>
      <c r="H1226" s="78"/>
      <c r="J1226" s="633"/>
      <c r="K1226" s="552" t="s">
        <v>982</v>
      </c>
      <c r="L1226" s="553" t="s">
        <v>980</v>
      </c>
      <c r="M1226" s="554" t="s">
        <v>981</v>
      </c>
      <c r="N1226" s="555" t="s">
        <v>983</v>
      </c>
      <c r="O1226" s="556" t="s">
        <v>984</v>
      </c>
      <c r="P1226" s="503" t="s">
        <v>985</v>
      </c>
      <c r="Q1226" s="221"/>
    </row>
    <row r="1227" spans="1:17" ht="15" thickBot="1">
      <c r="A1227" s="1157"/>
      <c r="B1227" s="227" t="s">
        <v>306</v>
      </c>
      <c r="C1227" s="7" t="s">
        <v>307</v>
      </c>
      <c r="D1227" s="59"/>
      <c r="E1227" s="60"/>
      <c r="F1227" s="418"/>
      <c r="G1227" s="76"/>
      <c r="H1227" s="78"/>
      <c r="J1227" s="633"/>
      <c r="L1227" s="351"/>
      <c r="N1227" s="545"/>
      <c r="O1227" s="546"/>
      <c r="P1227" s="489"/>
      <c r="Q1227" s="221"/>
    </row>
    <row r="1228" spans="1:17" ht="15" thickBot="1">
      <c r="A1228" s="115" t="s">
        <v>206</v>
      </c>
      <c r="B1228" s="227" t="s">
        <v>291</v>
      </c>
      <c r="C1228" s="7" t="s">
        <v>292</v>
      </c>
      <c r="D1228" s="59"/>
      <c r="E1228" s="60"/>
      <c r="F1228" s="418"/>
      <c r="G1228" s="76"/>
      <c r="H1228" s="78"/>
      <c r="J1228" s="633"/>
      <c r="K1228" s="557" t="s">
        <v>986</v>
      </c>
      <c r="L1228" s="558"/>
      <c r="M1228" s="559"/>
      <c r="N1228" s="560"/>
      <c r="O1228" s="561"/>
      <c r="P1228" s="509"/>
      <c r="Q1228" s="221"/>
    </row>
    <row r="1229" spans="1:17">
      <c r="A1229" s="63" t="s">
        <v>194</v>
      </c>
      <c r="B1229" s="227" t="s">
        <v>209</v>
      </c>
      <c r="C1229" s="7" t="s">
        <v>210</v>
      </c>
      <c r="D1229" s="59"/>
      <c r="E1229" s="60"/>
      <c r="F1229" s="418"/>
      <c r="G1229" s="76"/>
      <c r="H1229" s="78"/>
      <c r="J1229" s="633"/>
      <c r="K1229" s="562"/>
      <c r="L1229" s="563"/>
      <c r="M1229" s="564"/>
      <c r="N1229" s="565"/>
      <c r="O1229" s="566"/>
      <c r="P1229" s="515"/>
      <c r="Q1229" s="221"/>
    </row>
    <row r="1230" spans="1:17" ht="15" thickBot="1">
      <c r="A1230" s="1134" t="s">
        <v>198</v>
      </c>
      <c r="B1230" s="227" t="s">
        <v>211</v>
      </c>
      <c r="C1230" s="7" t="s">
        <v>212</v>
      </c>
      <c r="D1230" s="59"/>
      <c r="E1230" s="60"/>
      <c r="F1230" s="418"/>
      <c r="G1230" s="76"/>
      <c r="H1230" s="78"/>
      <c r="J1230" s="633"/>
      <c r="K1230" s="572" t="s">
        <v>238</v>
      </c>
      <c r="L1230" s="573" t="s">
        <v>239</v>
      </c>
      <c r="M1230" s="574" t="s">
        <v>197</v>
      </c>
      <c r="N1230" s="575">
        <v>7.1428571428570994E-2</v>
      </c>
      <c r="O1230" s="576">
        <v>288392</v>
      </c>
      <c r="P1230" s="521">
        <f>N1230*O1230</f>
        <v>20599.428571428445</v>
      </c>
      <c r="Q1230" s="221"/>
    </row>
    <row r="1231" spans="1:17" ht="15" thickBot="1">
      <c r="A1231" s="1136"/>
      <c r="B1231" s="227" t="s">
        <v>294</v>
      </c>
      <c r="C1231" s="7" t="s">
        <v>295</v>
      </c>
      <c r="D1231" s="59"/>
      <c r="E1231" s="60"/>
      <c r="F1231" s="418"/>
      <c r="G1231" s="76"/>
      <c r="H1231" s="78"/>
      <c r="J1231" s="642"/>
      <c r="L1231" s="351"/>
      <c r="N1231" s="545"/>
      <c r="O1231" s="577" t="s">
        <v>987</v>
      </c>
      <c r="P1231" s="523">
        <f>P1229+P1230</f>
        <v>20599.428571428445</v>
      </c>
      <c r="Q1231" s="221"/>
    </row>
    <row r="1232" spans="1:17" ht="15" thickBot="1">
      <c r="G1232" s="76"/>
      <c r="H1232" s="78"/>
      <c r="J1232" s="626"/>
      <c r="L1232" s="351"/>
      <c r="N1232" s="545"/>
      <c r="O1232" s="546"/>
      <c r="P1232" s="489"/>
      <c r="Q1232" s="221"/>
    </row>
    <row r="1233" spans="1:17" ht="16" thickBot="1">
      <c r="A1233" s="1085"/>
      <c r="B1233" s="1086"/>
      <c r="C1233" s="1086"/>
      <c r="D1233" s="1086"/>
      <c r="E1233" s="1086"/>
      <c r="F1233" s="1086"/>
      <c r="G1233" s="76"/>
      <c r="H1233" s="78"/>
      <c r="J1233" s="627"/>
      <c r="K1233" s="557" t="s">
        <v>988</v>
      </c>
      <c r="L1233" s="558"/>
      <c r="M1233" s="559"/>
      <c r="N1233" s="560"/>
      <c r="O1233" s="561"/>
      <c r="P1233" s="509"/>
      <c r="Q1233" s="221"/>
    </row>
    <row r="1234" spans="1:17">
      <c r="K1234" s="562"/>
      <c r="L1234" s="563"/>
      <c r="M1234" s="564"/>
      <c r="N1234" s="565"/>
      <c r="O1234" s="566"/>
      <c r="P1234" s="515"/>
    </row>
    <row r="1235" spans="1:17" ht="15" thickBot="1">
      <c r="A1235" s="85" t="s">
        <v>312</v>
      </c>
      <c r="B1235" s="272">
        <v>7.1</v>
      </c>
      <c r="C1235" s="86" t="s">
        <v>322</v>
      </c>
      <c r="D1235" s="85"/>
      <c r="E1235" s="70"/>
      <c r="F1235" s="71"/>
      <c r="G1235" s="72"/>
      <c r="H1235" s="87"/>
      <c r="J1235" s="640"/>
      <c r="K1235" s="572" t="s">
        <v>1001</v>
      </c>
      <c r="L1235" s="573" t="s">
        <v>212</v>
      </c>
      <c r="M1235" s="574" t="s">
        <v>213</v>
      </c>
      <c r="N1235" s="575">
        <v>411.98857142857202</v>
      </c>
      <c r="O1235" s="576">
        <v>1</v>
      </c>
      <c r="P1235" s="521">
        <f>N1235*O1235</f>
        <v>411.98857142857202</v>
      </c>
      <c r="Q1235" s="629"/>
    </row>
    <row r="1236" spans="1:17" ht="15" thickBot="1">
      <c r="A1236" s="1106" t="s">
        <v>183</v>
      </c>
      <c r="B1236" s="72" t="s">
        <v>323</v>
      </c>
      <c r="C1236" s="82" t="s">
        <v>934</v>
      </c>
      <c r="D1236" s="76"/>
      <c r="E1236" s="77"/>
      <c r="F1236" s="81"/>
      <c r="G1236" s="76"/>
      <c r="H1236" s="78"/>
      <c r="J1236" s="642"/>
      <c r="L1236" s="351"/>
      <c r="N1236" s="545"/>
      <c r="O1236" s="577" t="s">
        <v>989</v>
      </c>
      <c r="P1236" s="523">
        <f>P1234+P1235</f>
        <v>411.98857142857202</v>
      </c>
      <c r="Q1236" s="221"/>
    </row>
    <row r="1237" spans="1:17" ht="15" thickBot="1">
      <c r="A1237" s="1108"/>
      <c r="B1237" s="72" t="s">
        <v>324</v>
      </c>
      <c r="C1237" s="75" t="s">
        <v>325</v>
      </c>
      <c r="D1237" s="76"/>
      <c r="E1237" s="83"/>
      <c r="F1237" s="81"/>
      <c r="G1237" s="76"/>
      <c r="H1237" s="78"/>
      <c r="J1237" s="644"/>
      <c r="L1237" s="351"/>
      <c r="N1237" s="545"/>
      <c r="O1237" s="546"/>
      <c r="P1237" s="489"/>
      <c r="Q1237" s="221"/>
    </row>
    <row r="1238" spans="1:17" ht="15" thickBot="1">
      <c r="A1238" s="84" t="s">
        <v>194</v>
      </c>
      <c r="B1238" s="72" t="s">
        <v>282</v>
      </c>
      <c r="C1238" s="75" t="s">
        <v>283</v>
      </c>
      <c r="D1238" s="76"/>
      <c r="E1238" s="77"/>
      <c r="F1238" s="81"/>
      <c r="G1238" s="76"/>
      <c r="H1238" s="78"/>
      <c r="J1238" s="215"/>
      <c r="K1238" s="557" t="s">
        <v>990</v>
      </c>
      <c r="L1238" s="558"/>
      <c r="M1238" s="559"/>
      <c r="N1238" s="560"/>
      <c r="O1238" s="561"/>
      <c r="P1238" s="509"/>
      <c r="Q1238" s="221"/>
    </row>
    <row r="1239" spans="1:17" ht="15" thickBot="1">
      <c r="A1239" s="88" t="s">
        <v>198</v>
      </c>
      <c r="B1239" s="72" t="s">
        <v>211</v>
      </c>
      <c r="C1239" s="75" t="s">
        <v>212</v>
      </c>
      <c r="D1239" s="76"/>
      <c r="E1239" s="77"/>
      <c r="F1239" s="81"/>
      <c r="K1239" s="578"/>
      <c r="L1239" s="579"/>
      <c r="M1239" s="554"/>
      <c r="N1239" s="555"/>
      <c r="O1239" s="556"/>
      <c r="P1239" s="503"/>
    </row>
    <row r="1240" spans="1:17" ht="15" thickBot="1">
      <c r="G1240" s="72"/>
      <c r="H1240" s="87"/>
      <c r="J1240" s="640"/>
      <c r="L1240" s="351"/>
      <c r="N1240" s="545"/>
      <c r="O1240" s="577" t="s">
        <v>991</v>
      </c>
      <c r="P1240" s="523">
        <f>P1239</f>
        <v>0</v>
      </c>
      <c r="Q1240" s="641"/>
    </row>
    <row r="1241" spans="1:17" ht="16" thickBot="1">
      <c r="A1241" s="1085"/>
      <c r="B1241" s="1086"/>
      <c r="C1241" s="1086"/>
      <c r="D1241" s="1086"/>
      <c r="E1241" s="1086"/>
      <c r="F1241" s="1086"/>
      <c r="G1241" s="117"/>
      <c r="H1241" s="78"/>
      <c r="J1241" s="633"/>
      <c r="L1241" s="351"/>
      <c r="N1241" s="545"/>
      <c r="O1241" s="546"/>
      <c r="P1241" s="489"/>
      <c r="Q1241" s="221"/>
    </row>
    <row r="1242" spans="1:17" ht="15" thickBot="1">
      <c r="G1242" s="117"/>
      <c r="H1242" s="78"/>
      <c r="J1242" s="633"/>
      <c r="K1242" s="557" t="s">
        <v>992</v>
      </c>
      <c r="L1242" s="558"/>
      <c r="M1242" s="559"/>
      <c r="N1242" s="560"/>
      <c r="O1242" s="561"/>
      <c r="P1242" s="509"/>
      <c r="Q1242" s="221"/>
    </row>
    <row r="1243" spans="1:17" ht="15" thickBot="1">
      <c r="A1243" s="112"/>
      <c r="B1243" s="272">
        <v>8.1</v>
      </c>
      <c r="C1243" s="86" t="s">
        <v>66</v>
      </c>
      <c r="D1243" s="85"/>
      <c r="E1243" s="70"/>
      <c r="F1243" s="71"/>
      <c r="G1243" s="117"/>
      <c r="H1243" s="78"/>
      <c r="J1243" s="633"/>
      <c r="K1243" s="578"/>
      <c r="L1243" s="579"/>
      <c r="M1243" s="554"/>
      <c r="N1243" s="555"/>
      <c r="O1243" s="556"/>
      <c r="P1243" s="503"/>
      <c r="Q1243" s="221"/>
    </row>
    <row r="1244" spans="1:17" ht="15" customHeight="1" thickBot="1">
      <c r="A1244" s="1109" t="s">
        <v>317</v>
      </c>
      <c r="B1244" s="72" t="s">
        <v>453</v>
      </c>
      <c r="C1244" s="75" t="s">
        <v>454</v>
      </c>
      <c r="D1244" s="76"/>
      <c r="E1244" s="77"/>
      <c r="F1244" s="81"/>
      <c r="G1244" s="117"/>
      <c r="H1244" s="78"/>
      <c r="J1244" s="633"/>
      <c r="L1244" s="351"/>
      <c r="N1244" s="545"/>
      <c r="O1244" s="577" t="s">
        <v>993</v>
      </c>
      <c r="P1244" s="523">
        <f>P1243</f>
        <v>0</v>
      </c>
      <c r="Q1244" s="221"/>
    </row>
    <row r="1245" spans="1:17" ht="15" thickBot="1">
      <c r="A1245" s="1110"/>
      <c r="B1245" s="72" t="s">
        <v>455</v>
      </c>
      <c r="C1245" s="75" t="s">
        <v>456</v>
      </c>
      <c r="D1245" s="76"/>
      <c r="E1245" s="77"/>
      <c r="F1245" s="81"/>
      <c r="G1245" s="117"/>
      <c r="H1245" s="78"/>
      <c r="J1245" s="626"/>
      <c r="L1245" s="351"/>
      <c r="N1245" s="545"/>
      <c r="O1245" s="546"/>
      <c r="P1245" s="489"/>
      <c r="Q1245" s="221"/>
    </row>
    <row r="1246" spans="1:17" ht="15" thickBot="1">
      <c r="A1246" s="1110"/>
      <c r="B1246" s="72" t="s">
        <v>457</v>
      </c>
      <c r="C1246" s="75" t="s">
        <v>458</v>
      </c>
      <c r="D1246" s="76"/>
      <c r="E1246" s="77"/>
      <c r="F1246" s="81"/>
      <c r="G1246" s="117"/>
      <c r="H1246" s="78"/>
      <c r="J1246" s="627"/>
      <c r="K1246" s="557" t="s">
        <v>994</v>
      </c>
      <c r="L1246" s="558"/>
      <c r="M1246" s="559"/>
      <c r="N1246" s="560"/>
      <c r="O1246" s="561"/>
      <c r="P1246" s="509"/>
      <c r="Q1246" s="221"/>
    </row>
    <row r="1247" spans="1:17">
      <c r="A1247" s="1110"/>
      <c r="B1247" s="72" t="s">
        <v>336</v>
      </c>
      <c r="C1247" s="75" t="s">
        <v>935</v>
      </c>
      <c r="D1247" s="76"/>
      <c r="E1247" s="83"/>
      <c r="F1247" s="81"/>
      <c r="G1247" s="220"/>
      <c r="H1247" s="221"/>
      <c r="K1247" s="562"/>
      <c r="L1247" s="563"/>
      <c r="M1247" s="564"/>
      <c r="N1247" s="565"/>
      <c r="O1247" s="566"/>
      <c r="P1247" s="515"/>
    </row>
    <row r="1248" spans="1:17" ht="29">
      <c r="A1248" s="1110"/>
      <c r="B1248" s="72" t="s">
        <v>338</v>
      </c>
      <c r="C1248" s="75" t="s">
        <v>936</v>
      </c>
      <c r="D1248" s="76"/>
      <c r="E1248" s="83"/>
      <c r="F1248" s="81"/>
      <c r="G1248" s="238"/>
      <c r="H1248" s="238"/>
      <c r="J1248" s="640"/>
      <c r="K1248" s="567" t="s">
        <v>1049</v>
      </c>
      <c r="L1248" s="568" t="s">
        <v>1007</v>
      </c>
      <c r="M1248" s="569" t="s">
        <v>1008</v>
      </c>
      <c r="N1248" s="570">
        <v>15</v>
      </c>
      <c r="O1248" s="571">
        <v>2073</v>
      </c>
      <c r="P1248" s="529">
        <f>N1248*O1248</f>
        <v>31095</v>
      </c>
      <c r="Q1248" s="641"/>
    </row>
    <row r="1249" spans="1:19" ht="15" thickBot="1">
      <c r="A1249" s="1110"/>
      <c r="B1249" s="72" t="s">
        <v>459</v>
      </c>
      <c r="C1249" s="75" t="s">
        <v>460</v>
      </c>
      <c r="D1249" s="76"/>
      <c r="E1249" s="77"/>
      <c r="F1249" s="81"/>
      <c r="G1249" s="76"/>
      <c r="H1249" s="78"/>
      <c r="J1249" s="633"/>
      <c r="K1249" s="572" t="s">
        <v>1050</v>
      </c>
      <c r="L1249" s="573" t="s">
        <v>714</v>
      </c>
      <c r="M1249" s="574" t="s">
        <v>26</v>
      </c>
      <c r="N1249" s="575">
        <v>1</v>
      </c>
      <c r="O1249" s="576">
        <v>2828</v>
      </c>
      <c r="P1249" s="521">
        <f>N1249*O1249</f>
        <v>2828</v>
      </c>
      <c r="Q1249" s="221"/>
    </row>
    <row r="1250" spans="1:19" ht="15" thickBot="1">
      <c r="A1250" s="1111"/>
      <c r="B1250" s="72" t="s">
        <v>349</v>
      </c>
      <c r="C1250" s="75" t="s">
        <v>350</v>
      </c>
      <c r="D1250" s="76"/>
      <c r="E1250" s="77"/>
      <c r="F1250" s="81"/>
      <c r="G1250" s="76"/>
      <c r="H1250" s="78"/>
      <c r="J1250" s="633"/>
      <c r="L1250" s="351"/>
      <c r="N1250" s="545"/>
      <c r="O1250" s="577" t="s">
        <v>995</v>
      </c>
      <c r="P1250" s="523">
        <f>P1247+P1248+P1249</f>
        <v>33923</v>
      </c>
      <c r="Q1250" s="221"/>
    </row>
    <row r="1251" spans="1:19" ht="15" thickBot="1">
      <c r="A1251" s="84" t="s">
        <v>194</v>
      </c>
      <c r="B1251" s="72" t="s">
        <v>282</v>
      </c>
      <c r="C1251" s="75" t="s">
        <v>283</v>
      </c>
      <c r="D1251" s="76"/>
      <c r="E1251" s="77"/>
      <c r="F1251" s="81"/>
      <c r="G1251" s="76"/>
      <c r="H1251" s="78"/>
      <c r="J1251" s="633"/>
      <c r="L1251" s="351"/>
      <c r="N1251" s="545"/>
      <c r="O1251" s="546"/>
      <c r="P1251" s="489"/>
      <c r="Q1251" s="221"/>
    </row>
    <row r="1252" spans="1:19">
      <c r="A1252" s="88" t="s">
        <v>198</v>
      </c>
      <c r="B1252" s="72" t="s">
        <v>211</v>
      </c>
      <c r="C1252" s="75" t="s">
        <v>212</v>
      </c>
      <c r="D1252" s="76"/>
      <c r="E1252" s="77"/>
      <c r="F1252" s="81"/>
      <c r="G1252" s="76"/>
      <c r="H1252" s="78"/>
      <c r="J1252" s="633"/>
      <c r="K1252" s="580"/>
      <c r="L1252" s="563"/>
      <c r="M1252" s="564"/>
      <c r="N1252" s="565"/>
      <c r="O1252" s="566"/>
      <c r="P1252" s="515"/>
      <c r="Q1252" s="221"/>
    </row>
    <row r="1253" spans="1:19" ht="15" thickBot="1">
      <c r="G1253" s="76"/>
      <c r="H1253" s="78"/>
      <c r="J1253" s="642"/>
      <c r="K1253" s="581" t="s">
        <v>996</v>
      </c>
      <c r="L1253" s="582" t="s">
        <v>997</v>
      </c>
      <c r="M1253" s="583" t="s">
        <v>998</v>
      </c>
      <c r="N1253" s="584" t="s">
        <v>998</v>
      </c>
      <c r="O1253" s="585" t="s">
        <v>998</v>
      </c>
      <c r="P1253" s="538">
        <f>ROUND(SUM(P1222:P1250)/2, 0)</f>
        <v>54934</v>
      </c>
      <c r="Q1253" s="221"/>
    </row>
    <row r="1254" spans="1:19">
      <c r="A1254" s="112" t="s">
        <v>326</v>
      </c>
      <c r="B1254" s="272">
        <v>8.1999999999999993</v>
      </c>
      <c r="C1254" s="86" t="s">
        <v>327</v>
      </c>
      <c r="D1254" s="85"/>
      <c r="E1254" s="70"/>
      <c r="F1254" s="71"/>
      <c r="G1254" s="76"/>
      <c r="H1254" s="78"/>
      <c r="J1254" s="626"/>
      <c r="K1254" s="216"/>
      <c r="L1254" s="217"/>
      <c r="M1254" s="218"/>
      <c r="N1254" s="617"/>
      <c r="O1254" s="219"/>
      <c r="P1254" s="606"/>
      <c r="Q1254" s="221"/>
    </row>
    <row r="1255" spans="1:19" ht="26">
      <c r="A1255" s="1076" t="s">
        <v>183</v>
      </c>
      <c r="B1255" s="72" t="s">
        <v>328</v>
      </c>
      <c r="C1255" s="75" t="s">
        <v>329</v>
      </c>
      <c r="D1255" s="76"/>
      <c r="E1255" s="77"/>
      <c r="F1255" s="81"/>
      <c r="G1255" s="76"/>
      <c r="H1255" s="78"/>
      <c r="J1255" s="51"/>
      <c r="K1255" s="272"/>
      <c r="L1255" s="100" t="s">
        <v>1052</v>
      </c>
      <c r="M1255" s="99" t="s">
        <v>189</v>
      </c>
      <c r="N1255" s="359"/>
      <c r="O1255" s="360">
        <f>SUM(Q1256:Q1258)</f>
        <v>19192.234</v>
      </c>
      <c r="P1255" s="56"/>
      <c r="Q1255" s="101"/>
    </row>
    <row r="1256" spans="1:19" ht="25">
      <c r="A1256" s="88" t="s">
        <v>198</v>
      </c>
      <c r="B1256" s="72" t="s">
        <v>211</v>
      </c>
      <c r="C1256" s="75" t="s">
        <v>212</v>
      </c>
      <c r="D1256" s="76"/>
      <c r="E1256" s="77"/>
      <c r="F1256" s="81"/>
      <c r="G1256" s="220"/>
      <c r="H1256" s="221"/>
      <c r="J1256" s="115" t="s">
        <v>206</v>
      </c>
      <c r="K1256" s="473"/>
      <c r="L1256" s="7" t="s">
        <v>1052</v>
      </c>
      <c r="M1256" s="59" t="s">
        <v>13</v>
      </c>
      <c r="N1256" s="361">
        <v>1</v>
      </c>
      <c r="O1256" s="453">
        <v>16813</v>
      </c>
      <c r="P1256" s="59">
        <v>1</v>
      </c>
      <c r="Q1256" s="62">
        <f>+N1256*O1256*P1256</f>
        <v>16813</v>
      </c>
    </row>
    <row r="1257" spans="1:19" s="222" customFormat="1">
      <c r="A1257"/>
      <c r="B1257" s="211"/>
      <c r="C1257"/>
      <c r="D1257"/>
      <c r="E1257"/>
      <c r="F1257"/>
      <c r="G1257" s="238"/>
      <c r="H1257" s="238"/>
      <c r="J1257" s="369" t="s">
        <v>911</v>
      </c>
      <c r="K1257" s="473" t="s">
        <v>282</v>
      </c>
      <c r="L1257" s="26" t="s">
        <v>225</v>
      </c>
      <c r="M1257" s="429" t="s">
        <v>197</v>
      </c>
      <c r="N1257" s="361">
        <v>1</v>
      </c>
      <c r="O1257" s="81">
        <v>72098</v>
      </c>
      <c r="P1257" s="59">
        <v>0.03</v>
      </c>
      <c r="Q1257" s="62">
        <f>+N1257*O1257*P1257</f>
        <v>2162.94</v>
      </c>
      <c r="S1257"/>
    </row>
    <row r="1258" spans="1:19" s="222" customFormat="1">
      <c r="A1258" s="1106" t="s">
        <v>183</v>
      </c>
      <c r="B1258" s="74" t="s">
        <v>334</v>
      </c>
      <c r="C1258" s="79" t="s">
        <v>335</v>
      </c>
      <c r="D1258" s="80"/>
      <c r="E1258" s="77"/>
      <c r="F1258" s="81"/>
      <c r="G1258" s="363"/>
      <c r="H1258" s="62"/>
      <c r="J1258" s="1080"/>
      <c r="K1258" s="473" t="s">
        <v>211</v>
      </c>
      <c r="L1258" s="7" t="s">
        <v>212</v>
      </c>
      <c r="M1258" s="59" t="s">
        <v>213</v>
      </c>
      <c r="N1258" s="361">
        <v>0.1</v>
      </c>
      <c r="O1258" s="445">
        <f>+Q1257</f>
        <v>2162.94</v>
      </c>
      <c r="P1258" s="59">
        <v>0</v>
      </c>
      <c r="Q1258" s="62">
        <f>+N1258*O1258</f>
        <v>216.29400000000001</v>
      </c>
      <c r="S1258"/>
    </row>
    <row r="1259" spans="1:19" s="222" customFormat="1" ht="34.5" customHeight="1" thickBot="1">
      <c r="A1259" s="1107"/>
      <c r="B1259" s="72" t="s">
        <v>330</v>
      </c>
      <c r="C1259" s="75" t="s">
        <v>331</v>
      </c>
      <c r="D1259" s="76"/>
      <c r="E1259" s="77"/>
      <c r="F1259" s="81"/>
      <c r="G1259" s="363"/>
      <c r="H1259" s="62"/>
      <c r="J1259" s="699"/>
      <c r="K1259" s="587"/>
      <c r="L1259" s="645"/>
      <c r="M1259" s="298"/>
      <c r="N1259" s="646"/>
      <c r="O1259" s="618"/>
      <c r="P1259" s="218"/>
      <c r="Q1259" s="221"/>
      <c r="R1259" s="712"/>
      <c r="S1259" s="476"/>
    </row>
    <row r="1260" spans="1:19" s="222" customFormat="1">
      <c r="A1260" s="1107"/>
      <c r="B1260" s="72" t="s">
        <v>336</v>
      </c>
      <c r="C1260" s="75" t="s">
        <v>337</v>
      </c>
      <c r="D1260" s="76"/>
      <c r="E1260" s="83"/>
      <c r="F1260" s="81"/>
      <c r="G1260" s="363"/>
      <c r="H1260" s="62"/>
      <c r="J1260" s="699"/>
      <c r="K1260" s="1201" t="s">
        <v>980</v>
      </c>
      <c r="L1260" s="1202"/>
      <c r="M1260" s="1203"/>
      <c r="N1260" s="1204"/>
      <c r="O1260" s="1205"/>
      <c r="P1260" s="1206" t="s">
        <v>981</v>
      </c>
      <c r="Q1260" s="221"/>
    </row>
    <row r="1261" spans="1:19" s="222" customFormat="1">
      <c r="A1261" s="1107"/>
      <c r="B1261" s="72" t="s">
        <v>338</v>
      </c>
      <c r="C1261" s="75" t="s">
        <v>339</v>
      </c>
      <c r="D1261" s="76"/>
      <c r="E1261" s="83"/>
      <c r="F1261" s="81"/>
      <c r="G1261" s="363"/>
      <c r="H1261" s="62"/>
      <c r="J1261" s="699"/>
      <c r="K1261" s="1207"/>
      <c r="L1261" s="1208" t="s">
        <v>1355</v>
      </c>
      <c r="M1261" s="1209"/>
      <c r="N1261" s="1210"/>
      <c r="O1261" s="1211"/>
      <c r="P1261" s="1212" t="s">
        <v>26</v>
      </c>
      <c r="Q1261" s="221"/>
    </row>
    <row r="1262" spans="1:19" s="222" customFormat="1">
      <c r="A1262" s="1108"/>
      <c r="B1262" s="74" t="s">
        <v>340</v>
      </c>
      <c r="C1262" s="79" t="s">
        <v>341</v>
      </c>
      <c r="D1262" s="80"/>
      <c r="E1262" s="77"/>
      <c r="F1262" s="81"/>
      <c r="G1262" s="363"/>
      <c r="H1262" s="62"/>
      <c r="J1262" s="699"/>
      <c r="K1262" s="1207"/>
      <c r="L1262" s="1213"/>
      <c r="M1262" s="1209"/>
      <c r="N1262" s="1210"/>
      <c r="O1262" s="1211"/>
      <c r="P1262" s="1212"/>
      <c r="Q1262" s="221"/>
    </row>
    <row r="1263" spans="1:19" s="222" customFormat="1" ht="15" thickBot="1">
      <c r="A1263" s="1082" t="s">
        <v>206</v>
      </c>
      <c r="B1263" s="72" t="s">
        <v>342</v>
      </c>
      <c r="C1263" s="75" t="s">
        <v>343</v>
      </c>
      <c r="D1263" s="76"/>
      <c r="E1263" s="83"/>
      <c r="F1263" s="81"/>
      <c r="G1263" s="371"/>
      <c r="H1263" s="62"/>
      <c r="J1263" s="619"/>
      <c r="K1263" s="1214" t="s">
        <v>982</v>
      </c>
      <c r="L1263" s="1215" t="s">
        <v>21</v>
      </c>
      <c r="M1263" s="1216"/>
      <c r="N1263" s="1217"/>
      <c r="O1263" s="1218"/>
      <c r="P1263" s="1219"/>
      <c r="Q1263" s="221"/>
    </row>
    <row r="1264" spans="1:19" s="222" customFormat="1" ht="15" thickBot="1">
      <c r="A1264" s="84" t="s">
        <v>194</v>
      </c>
      <c r="B1264" s="72" t="s">
        <v>282</v>
      </c>
      <c r="C1264" s="75" t="s">
        <v>283</v>
      </c>
      <c r="D1264" s="76"/>
      <c r="E1264" s="77"/>
      <c r="F1264" s="81"/>
      <c r="G1264" s="371"/>
      <c r="H1264" s="62"/>
      <c r="J1264" s="701"/>
      <c r="K1264" s="1209"/>
      <c r="L1264" s="1213"/>
      <c r="M1264" s="1209"/>
      <c r="N1264" s="1210"/>
      <c r="O1264" s="1211"/>
      <c r="P1264" s="1211"/>
      <c r="Q1264" s="221"/>
    </row>
    <row r="1265" spans="1:17" s="222" customFormat="1" ht="15" thickBot="1">
      <c r="A1265" s="88" t="s">
        <v>198</v>
      </c>
      <c r="B1265" s="72" t="s">
        <v>211</v>
      </c>
      <c r="C1265" s="75" t="s">
        <v>212</v>
      </c>
      <c r="D1265" s="76"/>
      <c r="E1265" s="77"/>
      <c r="F1265" s="81"/>
      <c r="G1265" s="371"/>
      <c r="H1265" s="62"/>
      <c r="J1265" s="701"/>
      <c r="K1265" s="1220" t="s">
        <v>982</v>
      </c>
      <c r="L1265" s="1221" t="s">
        <v>980</v>
      </c>
      <c r="M1265" s="1222" t="s">
        <v>981</v>
      </c>
      <c r="N1265" s="1223" t="s">
        <v>983</v>
      </c>
      <c r="O1265" s="1224" t="s">
        <v>984</v>
      </c>
      <c r="P1265" s="1225" t="s">
        <v>985</v>
      </c>
      <c r="Q1265" s="221"/>
    </row>
    <row r="1266" spans="1:17" s="222" customFormat="1" ht="15" thickBot="1">
      <c r="A1266"/>
      <c r="B1266" s="211"/>
      <c r="C1266"/>
      <c r="D1266"/>
      <c r="E1266"/>
      <c r="F1266"/>
      <c r="G1266" s="363"/>
      <c r="H1266" s="62"/>
      <c r="J1266" s="701"/>
      <c r="K1266" s="1209"/>
      <c r="L1266" s="1213"/>
      <c r="M1266" s="1209"/>
      <c r="N1266" s="1210"/>
      <c r="O1266" s="1211"/>
      <c r="P1266" s="1211"/>
      <c r="Q1266" s="221"/>
    </row>
    <row r="1267" spans="1:17" s="222" customFormat="1" ht="39.5" thickBot="1">
      <c r="A1267" s="112"/>
      <c r="B1267" s="272">
        <v>8.4</v>
      </c>
      <c r="C1267" s="86" t="s">
        <v>461</v>
      </c>
      <c r="D1267" s="85"/>
      <c r="E1267" s="70"/>
      <c r="F1267" s="71"/>
      <c r="G1267" s="371"/>
      <c r="H1267" s="62"/>
      <c r="J1267" s="701"/>
      <c r="K1267" s="1226" t="s">
        <v>986</v>
      </c>
      <c r="L1267" s="1227"/>
      <c r="M1267" s="1228"/>
      <c r="N1267" s="1229"/>
      <c r="O1267" s="1230"/>
      <c r="P1267" s="1231"/>
      <c r="Q1267" s="221"/>
    </row>
    <row r="1268" spans="1:17" s="222" customFormat="1" ht="25">
      <c r="A1268" s="1075" t="s">
        <v>183</v>
      </c>
      <c r="B1268" s="72"/>
      <c r="C1268" s="75" t="s">
        <v>462</v>
      </c>
      <c r="D1268" s="76"/>
      <c r="E1268" s="77"/>
      <c r="F1268" s="81"/>
      <c r="G1268" s="372"/>
      <c r="H1268" s="62"/>
      <c r="J1268" s="701"/>
      <c r="K1268" s="1232"/>
      <c r="L1268" s="1233"/>
      <c r="M1268" s="1234"/>
      <c r="N1268" s="1235"/>
      <c r="O1268" s="1236"/>
      <c r="P1268" s="1237"/>
      <c r="Q1268" s="221"/>
    </row>
    <row r="1269" spans="1:17" s="222" customFormat="1" ht="15" thickBot="1">
      <c r="A1269" s="84" t="s">
        <v>194</v>
      </c>
      <c r="B1269" s="72" t="s">
        <v>282</v>
      </c>
      <c r="C1269" s="75" t="s">
        <v>283</v>
      </c>
      <c r="D1269" s="76"/>
      <c r="E1269" s="77"/>
      <c r="F1269" s="81"/>
      <c r="G1269" s="372"/>
      <c r="H1269" s="62"/>
      <c r="J1269" s="701"/>
      <c r="K1269" s="1238" t="s">
        <v>224</v>
      </c>
      <c r="L1269" s="1239" t="s">
        <v>225</v>
      </c>
      <c r="M1269" s="1240" t="s">
        <v>197</v>
      </c>
      <c r="N1269" s="1241">
        <v>1.4285714285710001E-3</v>
      </c>
      <c r="O1269" s="1242">
        <v>72098</v>
      </c>
      <c r="P1269" s="1243">
        <f>N1269*O1269</f>
        <v>102.99714285711197</v>
      </c>
      <c r="Q1269" s="221"/>
    </row>
    <row r="1270" spans="1:17" ht="15" thickBot="1">
      <c r="A1270" s="88" t="s">
        <v>198</v>
      </c>
      <c r="B1270" s="72" t="s">
        <v>211</v>
      </c>
      <c r="C1270" s="75" t="s">
        <v>212</v>
      </c>
      <c r="D1270" s="76"/>
      <c r="E1270" s="77"/>
      <c r="F1270" s="81"/>
      <c r="K1270" s="1209"/>
      <c r="L1270" s="1213"/>
      <c r="M1270" s="1209"/>
      <c r="N1270" s="1210"/>
      <c r="O1270" s="1244" t="s">
        <v>987</v>
      </c>
      <c r="P1270" s="1245">
        <f>P1268+P1269</f>
        <v>102.99714285711197</v>
      </c>
    </row>
    <row r="1271" spans="1:17" ht="16" thickBot="1">
      <c r="G1271" s="1086"/>
      <c r="H1271" s="1087"/>
      <c r="J1271" s="354"/>
      <c r="K1271" s="1209"/>
      <c r="L1271" s="1213"/>
      <c r="M1271" s="1209"/>
      <c r="N1271" s="1210"/>
      <c r="O1271" s="1211"/>
      <c r="P1271" s="1211"/>
      <c r="Q1271" s="354"/>
    </row>
    <row r="1272" spans="1:17" ht="39.5" thickBot="1">
      <c r="A1272" s="112" t="s">
        <v>344</v>
      </c>
      <c r="B1272" s="272">
        <v>8.5</v>
      </c>
      <c r="C1272" s="86" t="s">
        <v>89</v>
      </c>
      <c r="D1272" s="85"/>
      <c r="E1272" s="113"/>
      <c r="F1272" s="71"/>
      <c r="K1272" s="1226" t="s">
        <v>988</v>
      </c>
      <c r="L1272" s="1227"/>
      <c r="M1272" s="1228"/>
      <c r="N1272" s="1229"/>
      <c r="O1272" s="1230"/>
      <c r="P1272" s="1231"/>
    </row>
    <row r="1273" spans="1:17" ht="25">
      <c r="A1273" s="1106" t="s">
        <v>183</v>
      </c>
      <c r="B1273" s="72" t="s">
        <v>345</v>
      </c>
      <c r="C1273" s="75" t="s">
        <v>346</v>
      </c>
      <c r="D1273" s="76"/>
      <c r="E1273" s="104"/>
      <c r="F1273" s="81"/>
      <c r="G1273" s="56"/>
      <c r="H1273" s="57"/>
      <c r="J1273" s="610"/>
      <c r="K1273" s="1232"/>
      <c r="L1273" s="1233"/>
      <c r="M1273" s="1234"/>
      <c r="N1273" s="1235"/>
      <c r="O1273" s="1236"/>
      <c r="P1273" s="1237"/>
      <c r="Q1273" s="616"/>
    </row>
    <row r="1274" spans="1:17" ht="25.5" thickBot="1">
      <c r="A1274" s="1107"/>
      <c r="B1274" s="72" t="s">
        <v>347</v>
      </c>
      <c r="C1274" s="75" t="s">
        <v>348</v>
      </c>
      <c r="D1274" s="76"/>
      <c r="E1274" s="104"/>
      <c r="F1274" s="81"/>
      <c r="G1274" s="59"/>
      <c r="H1274" s="62"/>
      <c r="J1274" s="699"/>
      <c r="K1274" s="1238" t="s">
        <v>1244</v>
      </c>
      <c r="L1274" s="1239" t="s">
        <v>1245</v>
      </c>
      <c r="M1274" s="1240" t="s">
        <v>234</v>
      </c>
      <c r="N1274" s="1241">
        <v>3.5000000000000003E-2</v>
      </c>
      <c r="O1274" s="1242">
        <v>296148</v>
      </c>
      <c r="P1274" s="1243">
        <f>N1274*O1274</f>
        <v>10365.18</v>
      </c>
      <c r="Q1274" s="221"/>
    </row>
    <row r="1275" spans="1:17" ht="25.5" thickBot="1">
      <c r="A1275" s="1107"/>
      <c r="B1275" s="72" t="s">
        <v>328</v>
      </c>
      <c r="C1275" s="75" t="s">
        <v>329</v>
      </c>
      <c r="D1275" s="76"/>
      <c r="E1275" s="104"/>
      <c r="F1275" s="81"/>
      <c r="G1275" s="59"/>
      <c r="H1275" s="62"/>
      <c r="J1275" s="699"/>
      <c r="K1275" s="1209"/>
      <c r="L1275" s="1213"/>
      <c r="M1275" s="1209"/>
      <c r="N1275" s="1210"/>
      <c r="O1275" s="1244" t="s">
        <v>989</v>
      </c>
      <c r="P1275" s="1245">
        <f>P1273+P1274</f>
        <v>10365.18</v>
      </c>
      <c r="Q1275" s="221"/>
    </row>
    <row r="1276" spans="1:17" ht="15" thickBot="1">
      <c r="A1276" s="1108"/>
      <c r="B1276" s="72" t="s">
        <v>349</v>
      </c>
      <c r="C1276" s="75" t="s">
        <v>350</v>
      </c>
      <c r="D1276" s="76"/>
      <c r="E1276" s="104"/>
      <c r="F1276" s="81"/>
      <c r="G1276" s="59"/>
      <c r="H1276" s="62"/>
      <c r="J1276" s="699"/>
      <c r="K1276" s="1209"/>
      <c r="L1276" s="1213"/>
      <c r="M1276" s="1209"/>
      <c r="N1276" s="1210"/>
      <c r="O1276" s="1211"/>
      <c r="P1276" s="1211"/>
      <c r="Q1276" s="221"/>
    </row>
    <row r="1277" spans="1:17" ht="15" thickBot="1">
      <c r="A1277" s="84" t="s">
        <v>194</v>
      </c>
      <c r="B1277" s="72" t="s">
        <v>229</v>
      </c>
      <c r="C1277" s="75" t="s">
        <v>230</v>
      </c>
      <c r="D1277" s="76"/>
      <c r="E1277" s="104"/>
      <c r="F1277" s="81"/>
      <c r="G1277" s="94"/>
      <c r="H1277" s="62"/>
      <c r="J1277" s="699"/>
      <c r="K1277" s="1226" t="s">
        <v>994</v>
      </c>
      <c r="L1277" s="1227"/>
      <c r="M1277" s="1228"/>
      <c r="N1277" s="1229"/>
      <c r="O1277" s="1230"/>
      <c r="P1277" s="1231"/>
      <c r="Q1277" s="221"/>
    </row>
    <row r="1278" spans="1:17">
      <c r="A1278" s="88" t="s">
        <v>198</v>
      </c>
      <c r="B1278" s="72" t="s">
        <v>211</v>
      </c>
      <c r="C1278" s="75" t="s">
        <v>212</v>
      </c>
      <c r="D1278" s="76"/>
      <c r="E1278" s="104"/>
      <c r="F1278" s="81"/>
      <c r="G1278" s="94"/>
      <c r="H1278" s="62"/>
      <c r="J1278" s="699"/>
      <c r="K1278" s="1232"/>
      <c r="L1278" s="1233"/>
      <c r="M1278" s="1234"/>
      <c r="N1278" s="1235"/>
      <c r="O1278" s="1236"/>
      <c r="P1278" s="1237"/>
      <c r="Q1278" s="221"/>
    </row>
    <row r="1279" spans="1:17" ht="15" thickBot="1">
      <c r="A1279" s="215"/>
      <c r="B1279" s="216"/>
      <c r="C1279" s="217"/>
      <c r="D1279" s="218"/>
      <c r="E1279" s="214"/>
      <c r="F1279" s="219"/>
      <c r="G1279" s="59"/>
      <c r="H1279" s="62"/>
      <c r="J1279" s="632"/>
      <c r="K1279" s="1238" t="s">
        <v>1297</v>
      </c>
      <c r="L1279" s="1239" t="s">
        <v>270</v>
      </c>
      <c r="M1279" s="1240" t="s">
        <v>268</v>
      </c>
      <c r="N1279" s="1241">
        <v>6.0000000000000001E-3</v>
      </c>
      <c r="O1279" s="1242">
        <v>3026</v>
      </c>
      <c r="P1279" s="1243">
        <f>N1279*O1279</f>
        <v>18.155999999999999</v>
      </c>
      <c r="Q1279" s="221"/>
    </row>
    <row r="1280" spans="1:17" ht="15" thickBot="1">
      <c r="A1280" s="112" t="s">
        <v>819</v>
      </c>
      <c r="B1280" s="85">
        <v>8.6</v>
      </c>
      <c r="C1280" s="86" t="s">
        <v>820</v>
      </c>
      <c r="D1280" s="85"/>
      <c r="E1280" s="386"/>
      <c r="F1280" s="71"/>
      <c r="G1280" s="59"/>
      <c r="H1280" s="62"/>
      <c r="J1280" s="619"/>
      <c r="K1280" s="1209"/>
      <c r="L1280" s="1213"/>
      <c r="M1280" s="1209"/>
      <c r="N1280" s="1210"/>
      <c r="O1280" s="1244" t="s">
        <v>995</v>
      </c>
      <c r="P1280" s="1245">
        <f>P1278+P1279</f>
        <v>18.155999999999999</v>
      </c>
      <c r="Q1280" s="221"/>
    </row>
    <row r="1281" spans="1:17">
      <c r="A1281" s="1106" t="s">
        <v>183</v>
      </c>
      <c r="B1281" s="72" t="s">
        <v>821</v>
      </c>
      <c r="C1281" s="75" t="s">
        <v>820</v>
      </c>
      <c r="D1281" s="76"/>
      <c r="E1281" s="382"/>
      <c r="F1281" s="81"/>
      <c r="G1281" s="59"/>
      <c r="H1281" s="62"/>
      <c r="J1281" s="1094"/>
      <c r="K1281" s="1209"/>
      <c r="L1281" s="1213"/>
      <c r="M1281" s="1209"/>
      <c r="N1281" s="1210"/>
      <c r="O1281" s="1211"/>
      <c r="P1281" s="1211"/>
      <c r="Q1281" s="221"/>
    </row>
    <row r="1282" spans="1:17" ht="15" thickBot="1">
      <c r="A1282" s="1107"/>
      <c r="B1282" s="72" t="s">
        <v>330</v>
      </c>
      <c r="C1282" s="75" t="s">
        <v>331</v>
      </c>
      <c r="D1282" s="76"/>
      <c r="E1282" s="382"/>
      <c r="F1282" s="81"/>
      <c r="K1282" s="1209"/>
      <c r="L1282" s="1213"/>
      <c r="M1282" s="1209"/>
      <c r="N1282" s="1210"/>
      <c r="O1282" s="1211"/>
      <c r="P1282" s="1211"/>
    </row>
    <row r="1283" spans="1:17" ht="15" thickBot="1">
      <c r="A1283" s="1107"/>
      <c r="B1283" s="72" t="s">
        <v>336</v>
      </c>
      <c r="C1283" s="75" t="s">
        <v>337</v>
      </c>
      <c r="D1283" s="76"/>
      <c r="E1283" s="420"/>
      <c r="F1283" s="81"/>
      <c r="G1283" s="56"/>
      <c r="H1283" s="57"/>
      <c r="J1283" s="610"/>
      <c r="K1283" s="1220" t="s">
        <v>996</v>
      </c>
      <c r="L1283" s="1246" t="s">
        <v>997</v>
      </c>
      <c r="M1283" s="1222" t="s">
        <v>998</v>
      </c>
      <c r="N1283" s="1223" t="s">
        <v>998</v>
      </c>
      <c r="O1283" s="1224" t="s">
        <v>998</v>
      </c>
      <c r="P1283" s="1225">
        <f>ROUND(SUM(P1265:P1280)/2, 0)</f>
        <v>10486</v>
      </c>
      <c r="Q1283" s="616"/>
    </row>
    <row r="1284" spans="1:17">
      <c r="A1284" s="1108"/>
      <c r="B1284" s="72" t="s">
        <v>338</v>
      </c>
      <c r="C1284" s="75" t="s">
        <v>339</v>
      </c>
      <c r="D1284" s="76"/>
      <c r="E1284" s="420"/>
      <c r="F1284" s="81"/>
      <c r="G1284" s="59"/>
      <c r="H1284" s="62"/>
      <c r="J1284" s="699"/>
      <c r="K1284" s="587"/>
      <c r="L1284" s="217"/>
      <c r="M1284" s="218"/>
      <c r="N1284" s="617"/>
      <c r="O1284" s="618"/>
      <c r="P1284" s="218"/>
      <c r="Q1284" s="221"/>
    </row>
    <row r="1285" spans="1:17">
      <c r="A1285" s="1082" t="s">
        <v>206</v>
      </c>
      <c r="B1285" s="72" t="str">
        <f>B266</f>
        <v>MAT,351</v>
      </c>
      <c r="C1285" s="75" t="s">
        <v>343</v>
      </c>
      <c r="D1285" s="76"/>
      <c r="E1285" s="382"/>
      <c r="F1285" s="81"/>
      <c r="G1285" s="59"/>
      <c r="H1285" s="62"/>
      <c r="J1285" s="699"/>
      <c r="K1285" s="587"/>
      <c r="L1285" s="217"/>
      <c r="M1285" s="218"/>
      <c r="N1285" s="617"/>
      <c r="O1285" s="618"/>
      <c r="P1285" s="218"/>
      <c r="Q1285" s="221"/>
    </row>
    <row r="1286" spans="1:17" ht="15" thickBot="1">
      <c r="A1286" s="421" t="s">
        <v>194</v>
      </c>
      <c r="B1286" s="72" t="s">
        <v>822</v>
      </c>
      <c r="C1286" s="75" t="s">
        <v>823</v>
      </c>
      <c r="D1286" s="76"/>
      <c r="E1286" s="382"/>
      <c r="F1286" s="81"/>
      <c r="G1286" s="59"/>
      <c r="H1286" s="62"/>
      <c r="J1286" s="699"/>
      <c r="K1286" s="587"/>
      <c r="L1286" s="217"/>
      <c r="M1286" s="218"/>
      <c r="N1286" s="617"/>
      <c r="O1286" s="618"/>
      <c r="P1286" s="218"/>
      <c r="Q1286" s="221"/>
    </row>
    <row r="1287" spans="1:17">
      <c r="A1287" s="1088" t="s">
        <v>198</v>
      </c>
      <c r="B1287" s="72" t="s">
        <v>211</v>
      </c>
      <c r="C1287" s="75" t="s">
        <v>212</v>
      </c>
      <c r="D1287" s="76"/>
      <c r="E1287" s="382"/>
      <c r="F1287" s="81"/>
      <c r="G1287" s="59"/>
      <c r="H1287" s="122"/>
      <c r="J1287" s="699"/>
      <c r="K1287" s="1201" t="s">
        <v>980</v>
      </c>
      <c r="L1287" s="1202"/>
      <c r="M1287" s="1203"/>
      <c r="N1287" s="1204"/>
      <c r="O1287" s="1205"/>
      <c r="P1287" s="1206" t="s">
        <v>981</v>
      </c>
      <c r="Q1287" s="221"/>
    </row>
    <row r="1288" spans="1:17">
      <c r="A1288" s="215"/>
      <c r="B1288" s="216"/>
      <c r="C1288" s="217"/>
      <c r="D1288" s="218"/>
      <c r="E1288" s="214"/>
      <c r="F1288" s="219"/>
      <c r="G1288" s="59"/>
      <c r="H1288" s="122"/>
      <c r="J1288" s="699"/>
      <c r="K1288" s="1207"/>
      <c r="L1288" s="1208" t="s">
        <v>1359</v>
      </c>
      <c r="M1288" s="1209"/>
      <c r="N1288" s="1210"/>
      <c r="O1288" s="1211"/>
      <c r="P1288" s="1212" t="s">
        <v>13</v>
      </c>
      <c r="Q1288" s="221"/>
    </row>
    <row r="1289" spans="1:17" ht="15.5">
      <c r="A1289" s="1085"/>
      <c r="B1289" s="1086"/>
      <c r="C1289" s="1086"/>
      <c r="D1289" s="1086"/>
      <c r="E1289" s="1086"/>
      <c r="F1289" s="1086"/>
      <c r="G1289" s="59"/>
      <c r="H1289" s="122"/>
      <c r="J1289" s="702"/>
      <c r="K1289" s="1207"/>
      <c r="L1289" s="1213"/>
      <c r="M1289" s="1209"/>
      <c r="N1289" s="1210"/>
      <c r="O1289" s="1211"/>
      <c r="P1289" s="1212"/>
      <c r="Q1289" s="221"/>
    </row>
    <row r="1290" spans="1:17" ht="15" thickBot="1">
      <c r="A1290" s="215"/>
      <c r="B1290" s="216"/>
      <c r="C1290" s="217"/>
      <c r="D1290" s="218"/>
      <c r="E1290" s="214"/>
      <c r="F1290" s="219"/>
      <c r="G1290" s="59"/>
      <c r="H1290" s="122"/>
      <c r="J1290" s="702"/>
      <c r="K1290" s="1214" t="s">
        <v>982</v>
      </c>
      <c r="L1290" s="1215" t="s">
        <v>1360</v>
      </c>
      <c r="M1290" s="1216"/>
      <c r="N1290" s="1217"/>
      <c r="O1290" s="1218"/>
      <c r="P1290" s="1219"/>
      <c r="Q1290" s="221"/>
    </row>
    <row r="1291" spans="1:17" ht="39.5" thickBot="1">
      <c r="A1291" s="51" t="s">
        <v>806</v>
      </c>
      <c r="B1291" s="272">
        <v>9.1</v>
      </c>
      <c r="C1291" s="90" t="s">
        <v>91</v>
      </c>
      <c r="D1291" s="53"/>
      <c r="E1291" s="359"/>
      <c r="F1291" s="360"/>
      <c r="G1291" s="59"/>
      <c r="H1291" s="122"/>
      <c r="J1291" s="637"/>
      <c r="K1291" s="1209"/>
      <c r="L1291" s="1213"/>
      <c r="M1291" s="1209"/>
      <c r="N1291" s="1210"/>
      <c r="O1291" s="1211"/>
      <c r="P1291" s="1211"/>
      <c r="Q1291" s="221"/>
    </row>
    <row r="1292" spans="1:17" ht="15" thickBot="1">
      <c r="A1292" s="1103" t="s">
        <v>183</v>
      </c>
      <c r="B1292" s="227" t="s">
        <v>351</v>
      </c>
      <c r="C1292" s="7" t="s">
        <v>352</v>
      </c>
      <c r="D1292" s="59"/>
      <c r="E1292" s="361"/>
      <c r="F1292" s="362"/>
      <c r="G1292" s="59"/>
      <c r="H1292" s="122"/>
      <c r="J1292" s="637"/>
      <c r="K1292" s="1220" t="s">
        <v>982</v>
      </c>
      <c r="L1292" s="1221" t="s">
        <v>980</v>
      </c>
      <c r="M1292" s="1222" t="s">
        <v>981</v>
      </c>
      <c r="N1292" s="1223" t="s">
        <v>983</v>
      </c>
      <c r="O1292" s="1224" t="s">
        <v>984</v>
      </c>
      <c r="P1292" s="1225" t="s">
        <v>985</v>
      </c>
      <c r="Q1292" s="221"/>
    </row>
    <row r="1293" spans="1:17" ht="15" thickBot="1">
      <c r="A1293" s="1112"/>
      <c r="B1293" s="227" t="s">
        <v>353</v>
      </c>
      <c r="C1293" s="7" t="s">
        <v>354</v>
      </c>
      <c r="D1293" s="59"/>
      <c r="E1293" s="364"/>
      <c r="F1293" s="362"/>
      <c r="G1293" s="59"/>
      <c r="H1293" s="62"/>
      <c r="J1293" s="1094"/>
      <c r="K1293" s="1209"/>
      <c r="L1293" s="1213"/>
      <c r="M1293" s="1209"/>
      <c r="N1293" s="1210"/>
      <c r="O1293" s="1211"/>
      <c r="P1293" s="1211"/>
      <c r="Q1293" s="221"/>
    </row>
    <row r="1294" spans="1:17" ht="15" thickBot="1">
      <c r="A1294" s="1114"/>
      <c r="B1294" s="227" t="s">
        <v>937</v>
      </c>
      <c r="C1294" s="118" t="s">
        <v>938</v>
      </c>
      <c r="D1294" s="119"/>
      <c r="E1294" s="365"/>
      <c r="F1294" s="373"/>
      <c r="K1294" s="1226" t="s">
        <v>986</v>
      </c>
      <c r="L1294" s="1227"/>
      <c r="M1294" s="1228"/>
      <c r="N1294" s="1229"/>
      <c r="O1294" s="1230"/>
      <c r="P1294" s="1231"/>
    </row>
    <row r="1295" spans="1:17">
      <c r="A1295" s="1141" t="s">
        <v>206</v>
      </c>
      <c r="B1295" s="366" t="s">
        <v>355</v>
      </c>
      <c r="C1295" s="367" t="s">
        <v>771</v>
      </c>
      <c r="D1295" s="59"/>
      <c r="E1295" s="368"/>
      <c r="F1295" s="362"/>
      <c r="G1295" s="72"/>
      <c r="H1295" s="87"/>
      <c r="J1295" s="621"/>
      <c r="K1295" s="1232"/>
      <c r="L1295" s="1233"/>
      <c r="M1295" s="1234"/>
      <c r="N1295" s="1235"/>
      <c r="O1295" s="1236"/>
      <c r="P1295" s="1237"/>
      <c r="Q1295" s="629"/>
    </row>
    <row r="1296" spans="1:17" ht="15" customHeight="1" thickBot="1">
      <c r="A1296" s="1158"/>
      <c r="B1296" s="227" t="s">
        <v>312</v>
      </c>
      <c r="C1296" s="7" t="s">
        <v>313</v>
      </c>
      <c r="D1296" s="59"/>
      <c r="E1296" s="361"/>
      <c r="F1296" s="362"/>
      <c r="G1296" s="59"/>
      <c r="H1296" s="78"/>
      <c r="J1296" s="700"/>
      <c r="K1296" s="1238" t="s">
        <v>229</v>
      </c>
      <c r="L1296" s="1239" t="s">
        <v>230</v>
      </c>
      <c r="M1296" s="1240" t="s">
        <v>197</v>
      </c>
      <c r="N1296" s="1241">
        <v>1.9699999999999999E-2</v>
      </c>
      <c r="O1296" s="1242">
        <v>273973</v>
      </c>
      <c r="P1296" s="1243">
        <f>N1296*O1296</f>
        <v>5397.2680999999993</v>
      </c>
      <c r="Q1296" s="221"/>
    </row>
    <row r="1297" spans="1:17" ht="25.5" thickBot="1">
      <c r="A1297" s="1142"/>
      <c r="B1297" s="227" t="s">
        <v>356</v>
      </c>
      <c r="C1297" s="367" t="s">
        <v>357</v>
      </c>
      <c r="D1297" s="59"/>
      <c r="E1297" s="361"/>
      <c r="F1297" s="362"/>
      <c r="G1297" s="59"/>
      <c r="H1297" s="78"/>
      <c r="J1297" s="700"/>
      <c r="K1297" s="1209"/>
      <c r="L1297" s="1213"/>
      <c r="M1297" s="1209"/>
      <c r="N1297" s="1210"/>
      <c r="O1297" s="1244" t="s">
        <v>987</v>
      </c>
      <c r="P1297" s="1245">
        <f>P1295+P1296</f>
        <v>5397.2680999999993</v>
      </c>
      <c r="Q1297" s="221"/>
    </row>
    <row r="1298" spans="1:17" ht="15" thickBot="1">
      <c r="A1298" s="369" t="s">
        <v>194</v>
      </c>
      <c r="B1298" s="370" t="s">
        <v>772</v>
      </c>
      <c r="C1298" s="118" t="s">
        <v>773</v>
      </c>
      <c r="D1298" s="119"/>
      <c r="E1298" s="361"/>
      <c r="F1298" s="362"/>
      <c r="G1298" s="59"/>
      <c r="H1298" s="78"/>
      <c r="J1298" s="700"/>
      <c r="K1298" s="1209"/>
      <c r="L1298" s="1213"/>
      <c r="M1298" s="1209"/>
      <c r="N1298" s="1210"/>
      <c r="O1298" s="1211"/>
      <c r="P1298" s="1211"/>
      <c r="Q1298" s="221"/>
    </row>
    <row r="1299" spans="1:17" ht="15" thickBot="1">
      <c r="A1299" s="1159" t="s">
        <v>198</v>
      </c>
      <c r="B1299" s="227" t="s">
        <v>358</v>
      </c>
      <c r="C1299" s="7" t="s">
        <v>359</v>
      </c>
      <c r="D1299" s="59"/>
      <c r="E1299" s="361"/>
      <c r="F1299" s="362"/>
      <c r="G1299" s="94"/>
      <c r="H1299" s="78"/>
      <c r="J1299" s="700"/>
      <c r="K1299" s="1226" t="s">
        <v>988</v>
      </c>
      <c r="L1299" s="1227"/>
      <c r="M1299" s="1228"/>
      <c r="N1299" s="1229"/>
      <c r="O1299" s="1230"/>
      <c r="P1299" s="1231"/>
      <c r="Q1299" s="221"/>
    </row>
    <row r="1300" spans="1:17">
      <c r="A1300" s="1160"/>
      <c r="B1300" s="227" t="s">
        <v>360</v>
      </c>
      <c r="C1300" s="7" t="s">
        <v>361</v>
      </c>
      <c r="D1300" s="59"/>
      <c r="E1300" s="361"/>
      <c r="F1300" s="362"/>
      <c r="G1300" s="94"/>
      <c r="H1300" s="78"/>
      <c r="J1300" s="700"/>
      <c r="K1300" s="1232"/>
      <c r="L1300" s="1233"/>
      <c r="M1300" s="1234"/>
      <c r="N1300" s="1235"/>
      <c r="O1300" s="1236"/>
      <c r="P1300" s="1237"/>
      <c r="Q1300" s="221"/>
    </row>
    <row r="1301" spans="1:17">
      <c r="A1301" s="1160"/>
      <c r="B1301" s="227" t="s">
        <v>294</v>
      </c>
      <c r="C1301" s="7" t="s">
        <v>295</v>
      </c>
      <c r="D1301" s="59"/>
      <c r="E1301" s="361"/>
      <c r="F1301" s="362"/>
      <c r="G1301" s="117"/>
      <c r="H1301" s="78"/>
      <c r="J1301" s="700"/>
      <c r="K1301" s="1247" t="s">
        <v>211</v>
      </c>
      <c r="L1301" s="1248" t="s">
        <v>1023</v>
      </c>
      <c r="M1301" s="1249" t="s">
        <v>213</v>
      </c>
      <c r="N1301" s="1250">
        <v>539.72681</v>
      </c>
      <c r="O1301" s="1251">
        <v>1</v>
      </c>
      <c r="P1301" s="1252">
        <f>N1301*O1301</f>
        <v>539.72681</v>
      </c>
      <c r="Q1301" s="221"/>
    </row>
    <row r="1302" spans="1:17" ht="15" thickBot="1">
      <c r="A1302" s="1160"/>
      <c r="B1302" s="227" t="s">
        <v>362</v>
      </c>
      <c r="C1302" s="7" t="s">
        <v>363</v>
      </c>
      <c r="D1302" s="59"/>
      <c r="E1302" s="361"/>
      <c r="F1302" s="362"/>
      <c r="G1302" s="117"/>
      <c r="H1302" s="78"/>
      <c r="J1302" s="700"/>
      <c r="K1302" s="1238" t="s">
        <v>254</v>
      </c>
      <c r="L1302" s="1239" t="s">
        <v>255</v>
      </c>
      <c r="M1302" s="1240" t="s">
        <v>197</v>
      </c>
      <c r="N1302" s="1241">
        <v>1.12E-2</v>
      </c>
      <c r="O1302" s="1242">
        <v>40723</v>
      </c>
      <c r="P1302" s="1243">
        <f>N1302*O1302</f>
        <v>456.0976</v>
      </c>
      <c r="Q1302" s="221"/>
    </row>
    <row r="1303" spans="1:17" ht="15" thickBot="1">
      <c r="A1303" s="1160"/>
      <c r="B1303" s="227" t="s">
        <v>364</v>
      </c>
      <c r="C1303" s="7" t="s">
        <v>365</v>
      </c>
      <c r="D1303" s="59"/>
      <c r="E1303" s="361"/>
      <c r="F1303" s="362"/>
      <c r="G1303" s="117"/>
      <c r="H1303" s="78"/>
      <c r="J1303" s="700"/>
      <c r="K1303" s="1209"/>
      <c r="L1303" s="1213"/>
      <c r="M1303" s="1209"/>
      <c r="N1303" s="1210"/>
      <c r="O1303" s="1244" t="s">
        <v>989</v>
      </c>
      <c r="P1303" s="1245">
        <f>P1300+P1301+P1302</f>
        <v>995.82440999999994</v>
      </c>
      <c r="Q1303" s="221"/>
    </row>
    <row r="1304" spans="1:17" ht="15" thickBot="1">
      <c r="A1304" s="1161"/>
      <c r="B1304" s="227" t="s">
        <v>211</v>
      </c>
      <c r="C1304" s="7" t="s">
        <v>212</v>
      </c>
      <c r="D1304" s="59"/>
      <c r="E1304" s="361"/>
      <c r="F1304" s="362"/>
      <c r="G1304" s="117"/>
      <c r="H1304" s="78"/>
      <c r="J1304" s="700"/>
      <c r="K1304" s="1209"/>
      <c r="L1304" s="1213"/>
      <c r="M1304" s="1209"/>
      <c r="N1304" s="1210"/>
      <c r="O1304" s="1211"/>
      <c r="P1304" s="1211"/>
      <c r="Q1304" s="221"/>
    </row>
    <row r="1305" spans="1:17" ht="15" thickBot="1">
      <c r="G1305" s="117"/>
      <c r="H1305" s="78"/>
      <c r="J1305" s="700"/>
      <c r="K1305" s="1226" t="s">
        <v>990</v>
      </c>
      <c r="L1305" s="1227"/>
      <c r="M1305" s="1228"/>
      <c r="N1305" s="1229"/>
      <c r="O1305" s="1230"/>
      <c r="P1305" s="1231"/>
      <c r="Q1305" s="221"/>
    </row>
    <row r="1306" spans="1:17" ht="15.5">
      <c r="A1306" s="1085"/>
      <c r="B1306" s="1086"/>
      <c r="C1306" s="1086"/>
      <c r="D1306" s="1086"/>
      <c r="E1306" s="1086"/>
      <c r="F1306" s="1086"/>
      <c r="G1306" s="117"/>
      <c r="H1306" s="78"/>
      <c r="J1306" s="700"/>
      <c r="K1306" s="1232"/>
      <c r="L1306" s="1233"/>
      <c r="M1306" s="1234"/>
      <c r="N1306" s="1235"/>
      <c r="O1306" s="1236"/>
      <c r="P1306" s="1237"/>
      <c r="Q1306" s="221"/>
    </row>
    <row r="1307" spans="1:17">
      <c r="G1307" s="59"/>
      <c r="H1307" s="78"/>
      <c r="J1307" s="632"/>
      <c r="K1307" s="1247" t="s">
        <v>1261</v>
      </c>
      <c r="L1307" s="1248" t="s">
        <v>1262</v>
      </c>
      <c r="M1307" s="1249" t="s">
        <v>189</v>
      </c>
      <c r="N1307" s="1250">
        <v>5.25</v>
      </c>
      <c r="O1307" s="1251">
        <v>3679</v>
      </c>
      <c r="P1307" s="1252">
        <f>N1307*O1307</f>
        <v>19314.75</v>
      </c>
      <c r="Q1307" s="221"/>
    </row>
    <row r="1308" spans="1:17" ht="26.5" thickBot="1">
      <c r="A1308" s="51" t="s">
        <v>366</v>
      </c>
      <c r="B1308" s="271">
        <v>10.1</v>
      </c>
      <c r="C1308" s="90" t="s">
        <v>367</v>
      </c>
      <c r="D1308" s="53"/>
      <c r="E1308" s="95"/>
      <c r="F1308" s="55"/>
      <c r="G1308" s="59"/>
      <c r="H1308" s="78"/>
      <c r="J1308" s="630"/>
      <c r="K1308" s="1238" t="s">
        <v>443</v>
      </c>
      <c r="L1308" s="1239" t="s">
        <v>444</v>
      </c>
      <c r="M1308" s="1240" t="s">
        <v>26</v>
      </c>
      <c r="N1308" s="1241">
        <v>0.02</v>
      </c>
      <c r="O1308" s="1242">
        <v>37706</v>
      </c>
      <c r="P1308" s="1243">
        <f>N1308*O1308</f>
        <v>754.12</v>
      </c>
      <c r="Q1308" s="221"/>
    </row>
    <row r="1309" spans="1:17" ht="15" thickBot="1">
      <c r="A1309" s="1103" t="s">
        <v>183</v>
      </c>
      <c r="B1309" s="56" t="s">
        <v>289</v>
      </c>
      <c r="C1309" s="7" t="s">
        <v>290</v>
      </c>
      <c r="D1309" s="59"/>
      <c r="E1309" s="60"/>
      <c r="F1309" s="61"/>
      <c r="G1309" s="59"/>
      <c r="H1309" s="78"/>
      <c r="J1309" s="631"/>
      <c r="K1309" s="1209"/>
      <c r="L1309" s="1213"/>
      <c r="M1309" s="1209"/>
      <c r="N1309" s="1210"/>
      <c r="O1309" s="1244" t="s">
        <v>991</v>
      </c>
      <c r="P1309" s="1245">
        <f>P1306+P1307+P1308</f>
        <v>20068.87</v>
      </c>
      <c r="Q1309" s="221"/>
    </row>
    <row r="1310" spans="1:17">
      <c r="A1310" s="1112"/>
      <c r="B1310" s="56" t="s">
        <v>190</v>
      </c>
      <c r="C1310" s="7" t="s">
        <v>191</v>
      </c>
      <c r="D1310" s="59"/>
      <c r="E1310" s="60"/>
      <c r="F1310" s="61"/>
      <c r="K1310" s="1209"/>
      <c r="L1310" s="1213"/>
      <c r="M1310" s="1209"/>
      <c r="N1310" s="1210"/>
      <c r="O1310" s="1211"/>
      <c r="P1310" s="1211"/>
    </row>
    <row r="1311" spans="1:17" ht="16" thickBot="1">
      <c r="A1311" s="1112"/>
      <c r="B1311" s="56" t="s">
        <v>220</v>
      </c>
      <c r="C1311" s="7" t="s">
        <v>221</v>
      </c>
      <c r="D1311" s="59"/>
      <c r="E1311" s="60"/>
      <c r="F1311" s="61"/>
      <c r="G1311" s="1086"/>
      <c r="H1311" s="1087"/>
      <c r="J1311" s="354"/>
      <c r="K1311" s="1209"/>
      <c r="L1311" s="1213"/>
      <c r="M1311" s="1209"/>
      <c r="N1311" s="1210"/>
      <c r="O1311" s="1211"/>
      <c r="P1311" s="1211"/>
      <c r="Q1311" s="354"/>
    </row>
    <row r="1312" spans="1:17" ht="15" thickBot="1">
      <c r="A1312" s="1112"/>
      <c r="B1312" s="56" t="s">
        <v>351</v>
      </c>
      <c r="C1312" s="7" t="s">
        <v>352</v>
      </c>
      <c r="D1312" s="59"/>
      <c r="E1312" s="60"/>
      <c r="F1312" s="61"/>
      <c r="K1312" s="1220" t="s">
        <v>996</v>
      </c>
      <c r="L1312" s="1246" t="s">
        <v>997</v>
      </c>
      <c r="M1312" s="1222" t="s">
        <v>998</v>
      </c>
      <c r="N1312" s="1223" t="s">
        <v>998</v>
      </c>
      <c r="O1312" s="1224" t="s">
        <v>998</v>
      </c>
      <c r="P1312" s="1225">
        <f>ROUND(SUM(P1285:P1309)/2, 0)</f>
        <v>26462</v>
      </c>
    </row>
    <row r="1313" spans="1:17">
      <c r="A1313" s="1114"/>
      <c r="B1313" s="56" t="s">
        <v>306</v>
      </c>
      <c r="C1313" s="7" t="s">
        <v>307</v>
      </c>
      <c r="D1313" s="59"/>
      <c r="E1313" s="60"/>
      <c r="F1313" s="61"/>
      <c r="G1313" s="56"/>
      <c r="H1313" s="57"/>
      <c r="J1313" s="610"/>
      <c r="K1313" s="611"/>
      <c r="L1313" s="612"/>
      <c r="M1313" s="613"/>
      <c r="N1313" s="614"/>
      <c r="O1313" s="615"/>
      <c r="P1313" s="216"/>
      <c r="Q1313" s="616"/>
    </row>
    <row r="1314" spans="1:17" ht="15" thickBot="1">
      <c r="A1314" s="115" t="s">
        <v>206</v>
      </c>
      <c r="B1314" s="56" t="s">
        <v>291</v>
      </c>
      <c r="C1314" s="7" t="s">
        <v>292</v>
      </c>
      <c r="D1314" s="59"/>
      <c r="E1314" s="60"/>
      <c r="F1314" s="61"/>
      <c r="G1314" s="59"/>
      <c r="H1314" s="62"/>
      <c r="J1314" s="699"/>
      <c r="K1314" s="587"/>
      <c r="L1314" s="217"/>
      <c r="M1314" s="218"/>
      <c r="N1314" s="617"/>
      <c r="O1314" s="618"/>
      <c r="P1314" s="218"/>
      <c r="Q1314" s="221"/>
    </row>
    <row r="1315" spans="1:17">
      <c r="A1315" s="63" t="s">
        <v>194</v>
      </c>
      <c r="B1315" s="56" t="s">
        <v>282</v>
      </c>
      <c r="C1315" s="7" t="s">
        <v>283</v>
      </c>
      <c r="D1315" s="59"/>
      <c r="E1315" s="60"/>
      <c r="F1315" s="61"/>
      <c r="G1315" s="59"/>
      <c r="H1315" s="62"/>
      <c r="J1315" s="699"/>
      <c r="K1315" s="1201" t="s">
        <v>980</v>
      </c>
      <c r="L1315" s="1202"/>
      <c r="M1315" s="1203"/>
      <c r="N1315" s="1204"/>
      <c r="O1315" s="1205"/>
      <c r="P1315" s="1206" t="s">
        <v>981</v>
      </c>
      <c r="Q1315" s="221"/>
    </row>
    <row r="1316" spans="1:17">
      <c r="A1316" s="65" t="s">
        <v>198</v>
      </c>
      <c r="B1316" s="56" t="s">
        <v>211</v>
      </c>
      <c r="C1316" s="7" t="s">
        <v>212</v>
      </c>
      <c r="D1316" s="59"/>
      <c r="E1316" s="60"/>
      <c r="F1316" s="61"/>
      <c r="G1316" s="59"/>
      <c r="H1316" s="62"/>
      <c r="J1316" s="632"/>
      <c r="K1316" s="1207"/>
      <c r="L1316" s="1208" t="s">
        <v>839</v>
      </c>
      <c r="M1316" s="1209"/>
      <c r="N1316" s="1210"/>
      <c r="O1316" s="1211"/>
      <c r="P1316" s="1212" t="s">
        <v>8</v>
      </c>
      <c r="Q1316" s="221"/>
    </row>
    <row r="1317" spans="1:17">
      <c r="G1317" s="59"/>
      <c r="H1317" s="62"/>
      <c r="J1317" s="619"/>
      <c r="K1317" s="1207"/>
      <c r="L1317" s="1213"/>
      <c r="M1317" s="1209"/>
      <c r="N1317" s="1210"/>
      <c r="O1317" s="1211"/>
      <c r="P1317" s="1212"/>
      <c r="Q1317" s="221"/>
    </row>
    <row r="1318" spans="1:17" ht="26.5" thickBot="1">
      <c r="A1318" s="51" t="s">
        <v>369</v>
      </c>
      <c r="B1318" s="271">
        <v>10.199999999999999</v>
      </c>
      <c r="C1318" s="90" t="s">
        <v>79</v>
      </c>
      <c r="D1318" s="53"/>
      <c r="E1318" s="95"/>
      <c r="F1318" s="55"/>
      <c r="G1318" s="59"/>
      <c r="H1318" s="62"/>
      <c r="J1318" s="703"/>
      <c r="K1318" s="1214" t="s">
        <v>982</v>
      </c>
      <c r="L1318" s="1215" t="s">
        <v>30</v>
      </c>
      <c r="M1318" s="1216"/>
      <c r="N1318" s="1217"/>
      <c r="O1318" s="1218"/>
      <c r="P1318" s="1219"/>
      <c r="Q1318" s="221"/>
    </row>
    <row r="1319" spans="1:17" ht="15" thickBot="1">
      <c r="A1319" s="1103" t="s">
        <v>183</v>
      </c>
      <c r="B1319" s="56" t="s">
        <v>289</v>
      </c>
      <c r="C1319" s="7" t="s">
        <v>290</v>
      </c>
      <c r="D1319" s="59"/>
      <c r="E1319" s="60"/>
      <c r="F1319" s="61"/>
      <c r="G1319" s="59"/>
      <c r="H1319" s="62"/>
      <c r="J1319" s="703"/>
      <c r="K1319" s="1209"/>
      <c r="L1319" s="1213"/>
      <c r="M1319" s="1209"/>
      <c r="N1319" s="1210"/>
      <c r="O1319" s="1211"/>
      <c r="P1319" s="1211"/>
      <c r="Q1319" s="221"/>
    </row>
    <row r="1320" spans="1:17" ht="15" thickBot="1">
      <c r="A1320" s="1112"/>
      <c r="B1320" s="56" t="s">
        <v>220</v>
      </c>
      <c r="C1320" s="7" t="s">
        <v>221</v>
      </c>
      <c r="D1320" s="59"/>
      <c r="E1320" s="60"/>
      <c r="F1320" s="61"/>
      <c r="K1320" s="1220" t="s">
        <v>982</v>
      </c>
      <c r="L1320" s="1221" t="s">
        <v>980</v>
      </c>
      <c r="M1320" s="1222" t="s">
        <v>981</v>
      </c>
      <c r="N1320" s="1223" t="s">
        <v>983</v>
      </c>
      <c r="O1320" s="1224" t="s">
        <v>984</v>
      </c>
      <c r="P1320" s="1225" t="s">
        <v>985</v>
      </c>
    </row>
    <row r="1321" spans="1:17" ht="15" thickBot="1">
      <c r="A1321" s="1112"/>
      <c r="B1321" s="56" t="s">
        <v>318</v>
      </c>
      <c r="C1321" s="7" t="s">
        <v>368</v>
      </c>
      <c r="D1321" s="59"/>
      <c r="E1321" s="60"/>
      <c r="F1321" s="61"/>
      <c r="G1321" s="72"/>
      <c r="H1321" s="87"/>
      <c r="J1321" s="640"/>
      <c r="K1321" s="1209"/>
      <c r="L1321" s="1213"/>
      <c r="M1321" s="1209"/>
      <c r="N1321" s="1210"/>
      <c r="O1321" s="1211"/>
      <c r="P1321" s="1211"/>
      <c r="Q1321" s="629"/>
    </row>
    <row r="1322" spans="1:17" ht="15" thickBot="1">
      <c r="A1322" s="1112"/>
      <c r="B1322" s="213" t="s">
        <v>351</v>
      </c>
      <c r="C1322" s="120" t="s">
        <v>352</v>
      </c>
      <c r="D1322" s="121"/>
      <c r="E1322" s="60"/>
      <c r="F1322" s="61"/>
      <c r="G1322" s="76"/>
      <c r="H1322" s="78"/>
      <c r="J1322" s="642"/>
      <c r="K1322" s="1226" t="s">
        <v>986</v>
      </c>
      <c r="L1322" s="1227"/>
      <c r="M1322" s="1228"/>
      <c r="N1322" s="1229"/>
      <c r="O1322" s="1230"/>
      <c r="P1322" s="1231"/>
      <c r="Q1322" s="221"/>
    </row>
    <row r="1323" spans="1:17">
      <c r="A1323" s="1114"/>
      <c r="B1323" s="213" t="s">
        <v>306</v>
      </c>
      <c r="C1323" s="120" t="s">
        <v>307</v>
      </c>
      <c r="D1323" s="121"/>
      <c r="E1323" s="60"/>
      <c r="F1323" s="61"/>
      <c r="G1323" s="76"/>
      <c r="H1323" s="78"/>
      <c r="J1323" s="644"/>
      <c r="K1323" s="1232"/>
      <c r="L1323" s="1233"/>
      <c r="M1323" s="1234"/>
      <c r="N1323" s="1235"/>
      <c r="O1323" s="1236"/>
      <c r="P1323" s="1237"/>
      <c r="Q1323" s="221"/>
    </row>
    <row r="1324" spans="1:17" ht="15" customHeight="1" thickBot="1">
      <c r="A1324" s="1153" t="s">
        <v>206</v>
      </c>
      <c r="B1324" s="56" t="s">
        <v>291</v>
      </c>
      <c r="C1324" s="120" t="s">
        <v>292</v>
      </c>
      <c r="D1324" s="121"/>
      <c r="E1324" s="60"/>
      <c r="F1324" s="61"/>
      <c r="G1324" s="76"/>
      <c r="H1324" s="78"/>
      <c r="J1324" s="215"/>
      <c r="K1324" s="1238" t="s">
        <v>238</v>
      </c>
      <c r="L1324" s="1239" t="s">
        <v>239</v>
      </c>
      <c r="M1324" s="1240" t="s">
        <v>197</v>
      </c>
      <c r="N1324" s="1241">
        <v>3.3333333333333E-2</v>
      </c>
      <c r="O1324" s="1242">
        <v>288392</v>
      </c>
      <c r="P1324" s="1243">
        <f>N1324*O1324</f>
        <v>9613.0666666665711</v>
      </c>
      <c r="Q1324" s="221"/>
    </row>
    <row r="1325" spans="1:17" ht="15" thickBot="1">
      <c r="A1325" s="1154"/>
      <c r="B1325" s="213" t="s">
        <v>312</v>
      </c>
      <c r="C1325" s="120" t="s">
        <v>313</v>
      </c>
      <c r="D1325" s="121"/>
      <c r="E1325" s="60"/>
      <c r="F1325" s="61"/>
      <c r="K1325" s="1209"/>
      <c r="L1325" s="1213"/>
      <c r="M1325" s="1209"/>
      <c r="N1325" s="1210"/>
      <c r="O1325" s="1244" t="s">
        <v>987</v>
      </c>
      <c r="P1325" s="1245">
        <f>P1323+P1324</f>
        <v>9613.0666666665711</v>
      </c>
    </row>
    <row r="1326" spans="1:17" ht="15" thickBot="1">
      <c r="A1326" s="1162" t="s">
        <v>194</v>
      </c>
      <c r="B1326" s="213" t="s">
        <v>231</v>
      </c>
      <c r="C1326" s="7" t="s">
        <v>232</v>
      </c>
      <c r="D1326" s="59"/>
      <c r="E1326" s="60"/>
      <c r="F1326" s="61"/>
      <c r="G1326" s="56"/>
      <c r="H1326" s="57"/>
      <c r="J1326" s="610"/>
      <c r="K1326" s="1209"/>
      <c r="L1326" s="1213"/>
      <c r="M1326" s="1209"/>
      <c r="N1326" s="1210"/>
      <c r="O1326" s="1211"/>
      <c r="P1326" s="1211"/>
      <c r="Q1326" s="616"/>
    </row>
    <row r="1327" spans="1:17" ht="15" thickBot="1">
      <c r="A1327" s="1163"/>
      <c r="B1327" s="213" t="s">
        <v>282</v>
      </c>
      <c r="C1327" s="120" t="s">
        <v>283</v>
      </c>
      <c r="D1327" s="121"/>
      <c r="E1327" s="60"/>
      <c r="F1327" s="61"/>
      <c r="G1327" s="59"/>
      <c r="H1327" s="62"/>
      <c r="J1327" s="699"/>
      <c r="K1327" s="1226" t="s">
        <v>988</v>
      </c>
      <c r="L1327" s="1227"/>
      <c r="M1327" s="1228"/>
      <c r="N1327" s="1229"/>
      <c r="O1327" s="1230"/>
      <c r="P1327" s="1231"/>
      <c r="Q1327" s="221"/>
    </row>
    <row r="1328" spans="1:17">
      <c r="A1328" s="65" t="s">
        <v>198</v>
      </c>
      <c r="B1328" s="56" t="s">
        <v>211</v>
      </c>
      <c r="C1328" s="7" t="s">
        <v>212</v>
      </c>
      <c r="D1328" s="59"/>
      <c r="E1328" s="60"/>
      <c r="F1328" s="61"/>
      <c r="G1328" s="124"/>
      <c r="H1328" s="62"/>
      <c r="J1328" s="699"/>
      <c r="K1328" s="1232"/>
      <c r="L1328" s="1233"/>
      <c r="M1328" s="1234"/>
      <c r="N1328" s="1235"/>
      <c r="O1328" s="1236"/>
      <c r="P1328" s="1237"/>
      <c r="Q1328" s="221"/>
    </row>
    <row r="1329" spans="1:17">
      <c r="G1329" s="124"/>
      <c r="H1329" s="62"/>
      <c r="J1329" s="632"/>
      <c r="K1329" s="1247" t="s">
        <v>1001</v>
      </c>
      <c r="L1329" s="1248" t="s">
        <v>212</v>
      </c>
      <c r="M1329" s="1249" t="s">
        <v>213</v>
      </c>
      <c r="N1329" s="1250">
        <v>961.30666666666605</v>
      </c>
      <c r="O1329" s="1251">
        <v>1</v>
      </c>
      <c r="P1329" s="1252">
        <f>N1329*O1329</f>
        <v>961.30666666666605</v>
      </c>
      <c r="Q1329" s="221"/>
    </row>
    <row r="1330" spans="1:17" ht="29.5" thickBot="1">
      <c r="A1330" s="67"/>
      <c r="B1330" s="272">
        <v>10.3</v>
      </c>
      <c r="C1330" s="86" t="s">
        <v>95</v>
      </c>
      <c r="D1330" s="85"/>
      <c r="E1330" s="70"/>
      <c r="F1330" s="71"/>
      <c r="G1330" s="124"/>
      <c r="H1330" s="62"/>
      <c r="J1330" s="619"/>
      <c r="K1330" s="1238" t="s">
        <v>377</v>
      </c>
      <c r="L1330" s="1239" t="s">
        <v>1237</v>
      </c>
      <c r="M1330" s="1240" t="s">
        <v>1029</v>
      </c>
      <c r="N1330" s="1241">
        <v>0.02</v>
      </c>
      <c r="O1330" s="1242">
        <v>182878</v>
      </c>
      <c r="P1330" s="1243">
        <f>N1330*O1330</f>
        <v>3657.56</v>
      </c>
      <c r="Q1330" s="221"/>
    </row>
    <row r="1331" spans="1:17" ht="15" customHeight="1" thickBot="1">
      <c r="A1331" s="1109" t="s">
        <v>317</v>
      </c>
      <c r="B1331" s="56" t="s">
        <v>289</v>
      </c>
      <c r="C1331" s="7" t="s">
        <v>290</v>
      </c>
      <c r="D1331" s="59"/>
      <c r="E1331" s="60"/>
      <c r="F1331" s="61"/>
      <c r="G1331" s="124"/>
      <c r="H1331" s="62"/>
      <c r="J1331" s="703"/>
      <c r="K1331" s="1209"/>
      <c r="L1331" s="1213"/>
      <c r="M1331" s="1209"/>
      <c r="N1331" s="1210"/>
      <c r="O1331" s="1244" t="s">
        <v>989</v>
      </c>
      <c r="P1331" s="1245">
        <f>P1328+P1329+P1330</f>
        <v>4618.8666666666659</v>
      </c>
      <c r="Q1331" s="221"/>
    </row>
    <row r="1332" spans="1:17" ht="15" thickBot="1">
      <c r="A1332" s="1110"/>
      <c r="B1332" s="56" t="s">
        <v>190</v>
      </c>
      <c r="C1332" s="7" t="s">
        <v>191</v>
      </c>
      <c r="D1332" s="59"/>
      <c r="E1332" s="60"/>
      <c r="F1332" s="61"/>
      <c r="G1332" s="59"/>
      <c r="H1332" s="62"/>
      <c r="J1332" s="703"/>
      <c r="K1332" s="1209"/>
      <c r="L1332" s="1213"/>
      <c r="M1332" s="1209"/>
      <c r="N1332" s="1210"/>
      <c r="O1332" s="1211"/>
      <c r="P1332" s="1211"/>
      <c r="Q1332" s="221"/>
    </row>
    <row r="1333" spans="1:17" ht="15" thickBot="1">
      <c r="A1333" s="1110"/>
      <c r="B1333" s="56" t="s">
        <v>220</v>
      </c>
      <c r="C1333" s="7" t="s">
        <v>221</v>
      </c>
      <c r="D1333" s="59"/>
      <c r="E1333" s="60"/>
      <c r="F1333" s="61"/>
      <c r="K1333" s="1226" t="s">
        <v>990</v>
      </c>
      <c r="L1333" s="1227"/>
      <c r="M1333" s="1228"/>
      <c r="N1333" s="1229"/>
      <c r="O1333" s="1230"/>
      <c r="P1333" s="1231"/>
    </row>
    <row r="1334" spans="1:17">
      <c r="A1334" s="1110"/>
      <c r="B1334" s="56" t="s">
        <v>351</v>
      </c>
      <c r="C1334" s="7" t="s">
        <v>352</v>
      </c>
      <c r="D1334" s="59"/>
      <c r="E1334" s="60"/>
      <c r="F1334" s="61"/>
      <c r="G1334" s="238"/>
      <c r="H1334" s="238"/>
      <c r="J1334" s="610"/>
      <c r="K1334" s="1232"/>
      <c r="L1334" s="1233"/>
      <c r="M1334" s="1234"/>
      <c r="N1334" s="1235"/>
      <c r="O1334" s="1236"/>
      <c r="P1334" s="1237"/>
      <c r="Q1334" s="616"/>
    </row>
    <row r="1335" spans="1:17">
      <c r="A1335" s="1110"/>
      <c r="B1335" s="56" t="s">
        <v>306</v>
      </c>
      <c r="C1335" s="7" t="s">
        <v>307</v>
      </c>
      <c r="D1335" s="59"/>
      <c r="E1335" s="60"/>
      <c r="F1335" s="61"/>
      <c r="G1335" s="363"/>
      <c r="H1335" s="62"/>
      <c r="J1335" s="699"/>
      <c r="K1335" s="1247" t="s">
        <v>385</v>
      </c>
      <c r="L1335" s="1248" t="s">
        <v>1045</v>
      </c>
      <c r="M1335" s="1249" t="s">
        <v>387</v>
      </c>
      <c r="N1335" s="1250">
        <v>0.05</v>
      </c>
      <c r="O1335" s="1251">
        <v>36578</v>
      </c>
      <c r="P1335" s="1252">
        <f>N1335*O1335</f>
        <v>1828.9</v>
      </c>
      <c r="Q1335" s="221"/>
    </row>
    <row r="1336" spans="1:17">
      <c r="A1336" s="1110"/>
      <c r="B1336" s="72"/>
      <c r="C1336" s="75" t="s">
        <v>572</v>
      </c>
      <c r="D1336" s="76"/>
      <c r="E1336" s="77"/>
      <c r="F1336" s="210"/>
      <c r="G1336" s="363"/>
      <c r="H1336" s="62"/>
      <c r="J1336" s="699"/>
      <c r="K1336" s="1247" t="s">
        <v>383</v>
      </c>
      <c r="L1336" s="1248" t="s">
        <v>1046</v>
      </c>
      <c r="M1336" s="1249" t="s">
        <v>308</v>
      </c>
      <c r="N1336" s="1250">
        <v>0.12</v>
      </c>
      <c r="O1336" s="1251">
        <v>118663</v>
      </c>
      <c r="P1336" s="1252">
        <f>N1336*O1336</f>
        <v>14239.56</v>
      </c>
      <c r="Q1336" s="221"/>
    </row>
    <row r="1337" spans="1:17" ht="15" thickBot="1">
      <c r="A1337" s="1110"/>
      <c r="B1337" s="72"/>
      <c r="C1337" s="75" t="s">
        <v>573</v>
      </c>
      <c r="D1337" s="76"/>
      <c r="E1337" s="77"/>
      <c r="F1337" s="210"/>
      <c r="G1337" s="363"/>
      <c r="H1337" s="62"/>
      <c r="J1337" s="699"/>
      <c r="K1337" s="1238" t="s">
        <v>381</v>
      </c>
      <c r="L1337" s="1239" t="s">
        <v>1047</v>
      </c>
      <c r="M1337" s="1240" t="s">
        <v>314</v>
      </c>
      <c r="N1337" s="1241">
        <v>0.5</v>
      </c>
      <c r="O1337" s="1242">
        <v>6436</v>
      </c>
      <c r="P1337" s="1243">
        <f>N1337*O1337</f>
        <v>3218</v>
      </c>
      <c r="Q1337" s="221"/>
    </row>
    <row r="1338" spans="1:17" ht="15" thickBot="1">
      <c r="A1338" s="1110"/>
      <c r="B1338" s="72"/>
      <c r="C1338" s="75" t="s">
        <v>574</v>
      </c>
      <c r="D1338" s="76"/>
      <c r="E1338" s="77"/>
      <c r="F1338" s="210"/>
      <c r="G1338" s="363"/>
      <c r="H1338" s="62"/>
      <c r="J1338" s="699"/>
      <c r="K1338" s="1209"/>
      <c r="L1338" s="1213"/>
      <c r="M1338" s="1209"/>
      <c r="N1338" s="1210"/>
      <c r="O1338" s="1244" t="s">
        <v>991</v>
      </c>
      <c r="P1338" s="1245">
        <f>P1334+P1335+P1336+P1337</f>
        <v>19286.46</v>
      </c>
      <c r="Q1338" s="221"/>
    </row>
    <row r="1339" spans="1:17" ht="15" thickBot="1">
      <c r="A1339" s="1110"/>
      <c r="B1339" s="72"/>
      <c r="C1339" s="75" t="s">
        <v>575</v>
      </c>
      <c r="D1339" s="76"/>
      <c r="E1339" s="77"/>
      <c r="F1339" s="210"/>
      <c r="G1339" s="363"/>
      <c r="H1339" s="62"/>
      <c r="J1339" s="619"/>
      <c r="K1339" s="1209"/>
      <c r="L1339" s="1213"/>
      <c r="M1339" s="1209"/>
      <c r="N1339" s="1210"/>
      <c r="O1339" s="1211"/>
      <c r="P1339" s="1211"/>
      <c r="Q1339" s="221"/>
    </row>
    <row r="1340" spans="1:17" ht="15" thickBot="1">
      <c r="A1340" s="1110"/>
      <c r="B1340" s="72"/>
      <c r="C1340" s="75" t="s">
        <v>576</v>
      </c>
      <c r="D1340" s="76"/>
      <c r="E1340" s="77"/>
      <c r="F1340" s="210"/>
      <c r="G1340" s="363"/>
      <c r="H1340" s="62"/>
      <c r="J1340" s="703"/>
      <c r="K1340" s="1226" t="s">
        <v>994</v>
      </c>
      <c r="L1340" s="1227"/>
      <c r="M1340" s="1228"/>
      <c r="N1340" s="1229"/>
      <c r="O1340" s="1230"/>
      <c r="P1340" s="1231"/>
      <c r="Q1340" s="221"/>
    </row>
    <row r="1341" spans="1:17">
      <c r="A1341" s="1111"/>
      <c r="B1341" s="72"/>
      <c r="C1341" s="75" t="s">
        <v>577</v>
      </c>
      <c r="D1341" s="76"/>
      <c r="E1341" s="77"/>
      <c r="F1341" s="210"/>
      <c r="G1341" s="363"/>
      <c r="H1341" s="62"/>
      <c r="J1341" s="703"/>
      <c r="K1341" s="1232"/>
      <c r="L1341" s="1233"/>
      <c r="M1341" s="1234"/>
      <c r="N1341" s="1235"/>
      <c r="O1341" s="1236"/>
      <c r="P1341" s="1237"/>
      <c r="Q1341" s="221"/>
    </row>
    <row r="1342" spans="1:17" ht="15" thickBot="1">
      <c r="A1342" s="115" t="s">
        <v>206</v>
      </c>
      <c r="B1342" s="56" t="s">
        <v>291</v>
      </c>
      <c r="C1342" s="7" t="s">
        <v>292</v>
      </c>
      <c r="D1342" s="59"/>
      <c r="E1342" s="60"/>
      <c r="F1342" s="61"/>
      <c r="K1342" s="1238" t="s">
        <v>1295</v>
      </c>
      <c r="L1342" s="1239" t="s">
        <v>1296</v>
      </c>
      <c r="M1342" s="1240" t="s">
        <v>189</v>
      </c>
      <c r="N1342" s="1241">
        <v>0.1</v>
      </c>
      <c r="O1342" s="1242">
        <v>10498</v>
      </c>
      <c r="P1342" s="1243">
        <f>N1342*O1342</f>
        <v>1049.8</v>
      </c>
    </row>
    <row r="1343" spans="1:17" ht="16" thickBot="1">
      <c r="A1343" s="63" t="s">
        <v>194</v>
      </c>
      <c r="B1343" s="56" t="s">
        <v>282</v>
      </c>
      <c r="C1343" s="7" t="s">
        <v>283</v>
      </c>
      <c r="D1343" s="59"/>
      <c r="E1343" s="60"/>
      <c r="F1343" s="61"/>
      <c r="G1343" s="1086"/>
      <c r="H1343" s="1087"/>
      <c r="J1343" s="354"/>
      <c r="K1343" s="1209"/>
      <c r="L1343" s="1213"/>
      <c r="M1343" s="1209"/>
      <c r="N1343" s="1210"/>
      <c r="O1343" s="1244" t="s">
        <v>995</v>
      </c>
      <c r="P1343" s="1245">
        <f>P1341+P1342</f>
        <v>1049.8</v>
      </c>
      <c r="Q1343" s="354"/>
    </row>
    <row r="1344" spans="1:17">
      <c r="A1344" s="65" t="s">
        <v>198</v>
      </c>
      <c r="B1344" s="56" t="s">
        <v>211</v>
      </c>
      <c r="C1344" s="7" t="s">
        <v>212</v>
      </c>
      <c r="D1344" s="59"/>
      <c r="E1344" s="60"/>
      <c r="F1344" s="61"/>
      <c r="K1344" s="1209"/>
      <c r="L1344" s="1213"/>
      <c r="M1344" s="1209"/>
      <c r="N1344" s="1210"/>
      <c r="O1344" s="1211"/>
      <c r="P1344" s="1211"/>
    </row>
    <row r="1345" spans="1:17" ht="15" thickBot="1">
      <c r="G1345" s="72"/>
      <c r="H1345" s="73"/>
      <c r="J1345" s="621"/>
      <c r="K1345" s="1209"/>
      <c r="L1345" s="1213"/>
      <c r="M1345" s="1209"/>
      <c r="N1345" s="1210"/>
      <c r="O1345" s="1211"/>
      <c r="P1345" s="1211"/>
      <c r="Q1345" s="616"/>
    </row>
    <row r="1346" spans="1:17" ht="16" thickBot="1">
      <c r="A1346" s="1085"/>
      <c r="B1346" s="1086"/>
      <c r="C1346" s="1086"/>
      <c r="D1346" s="1086"/>
      <c r="E1346" s="1086"/>
      <c r="F1346" s="1086"/>
      <c r="G1346" s="76"/>
      <c r="H1346" s="78"/>
      <c r="J1346" s="633"/>
      <c r="K1346" s="1220" t="s">
        <v>996</v>
      </c>
      <c r="L1346" s="1246" t="s">
        <v>997</v>
      </c>
      <c r="M1346" s="1222" t="s">
        <v>998</v>
      </c>
      <c r="N1346" s="1223" t="s">
        <v>998</v>
      </c>
      <c r="O1346" s="1224" t="s">
        <v>998</v>
      </c>
      <c r="P1346" s="1225">
        <f>ROUND(SUM(P1321:P1343)/2, 0)</f>
        <v>34568</v>
      </c>
      <c r="Q1346" s="221"/>
    </row>
    <row r="1347" spans="1:17">
      <c r="G1347" s="76"/>
      <c r="H1347" s="78"/>
      <c r="J1347" s="633"/>
      <c r="K1347" s="216"/>
      <c r="L1347" s="217"/>
      <c r="M1347" s="218"/>
      <c r="N1347" s="617"/>
      <c r="O1347" s="219"/>
      <c r="P1347" s="606"/>
      <c r="Q1347" s="221"/>
    </row>
    <row r="1348" spans="1:17" ht="26">
      <c r="A1348" s="51" t="s">
        <v>370</v>
      </c>
      <c r="B1348" s="271">
        <v>11.1</v>
      </c>
      <c r="C1348" s="90" t="s">
        <v>371</v>
      </c>
      <c r="D1348" s="53"/>
      <c r="E1348" s="95"/>
      <c r="F1348" s="55"/>
      <c r="G1348" s="76"/>
      <c r="H1348" s="78"/>
      <c r="J1348" s="633"/>
      <c r="K1348" s="216"/>
      <c r="L1348" s="217"/>
      <c r="M1348" s="218"/>
      <c r="N1348" s="617"/>
      <c r="O1348" s="219"/>
      <c r="P1348" s="606"/>
      <c r="Q1348" s="221"/>
    </row>
    <row r="1349" spans="1:17" ht="25">
      <c r="A1349" s="1103" t="s">
        <v>183</v>
      </c>
      <c r="B1349" s="56" t="s">
        <v>372</v>
      </c>
      <c r="C1349" s="7" t="s">
        <v>373</v>
      </c>
      <c r="D1349" s="59"/>
      <c r="E1349" s="60"/>
      <c r="F1349" s="61"/>
      <c r="G1349" s="76"/>
      <c r="H1349" s="78"/>
      <c r="J1349" s="633"/>
      <c r="K1349" s="216"/>
      <c r="L1349" s="217"/>
      <c r="M1349" s="218"/>
      <c r="N1349" s="617"/>
      <c r="O1349" s="219"/>
      <c r="P1349" s="606"/>
      <c r="Q1349" s="221"/>
    </row>
    <row r="1350" spans="1:17">
      <c r="A1350" s="1114"/>
      <c r="B1350" s="56" t="s">
        <v>374</v>
      </c>
      <c r="C1350" s="7" t="s">
        <v>375</v>
      </c>
      <c r="D1350" s="59"/>
      <c r="E1350" s="60"/>
      <c r="F1350" s="61"/>
      <c r="G1350" s="59"/>
      <c r="H1350" s="78"/>
      <c r="J1350" s="633"/>
      <c r="K1350" s="216"/>
      <c r="L1350" s="217"/>
      <c r="M1350" s="218"/>
      <c r="N1350" s="617"/>
      <c r="O1350" s="219"/>
      <c r="P1350" s="606"/>
      <c r="Q1350" s="221"/>
    </row>
    <row r="1351" spans="1:17">
      <c r="A1351" s="115" t="s">
        <v>206</v>
      </c>
      <c r="B1351" s="56" t="s">
        <v>309</v>
      </c>
      <c r="C1351" s="7" t="s">
        <v>376</v>
      </c>
      <c r="D1351" s="59"/>
      <c r="E1351" s="60"/>
      <c r="F1351" s="61"/>
      <c r="G1351" s="76"/>
      <c r="H1351" s="78"/>
      <c r="J1351" s="634"/>
      <c r="K1351" s="216"/>
      <c r="L1351" s="217"/>
      <c r="M1351" s="218"/>
      <c r="N1351" s="617"/>
      <c r="O1351" s="219"/>
      <c r="P1351" s="606"/>
      <c r="Q1351" s="221"/>
    </row>
    <row r="1352" spans="1:17">
      <c r="A1352" s="63" t="s">
        <v>194</v>
      </c>
      <c r="B1352" s="56" t="s">
        <v>282</v>
      </c>
      <c r="C1352" s="7" t="s">
        <v>283</v>
      </c>
      <c r="D1352" s="59"/>
      <c r="E1352" s="60"/>
      <c r="F1352" s="61"/>
      <c r="G1352" s="76"/>
      <c r="H1352" s="78"/>
      <c r="J1352" s="634"/>
      <c r="K1352" s="216"/>
      <c r="L1352" s="217"/>
      <c r="M1352" s="218"/>
      <c r="N1352" s="607"/>
      <c r="O1352" s="219"/>
      <c r="P1352" s="606"/>
      <c r="Q1352" s="221"/>
    </row>
    <row r="1353" spans="1:17" ht="25">
      <c r="A1353" s="1130" t="s">
        <v>198</v>
      </c>
      <c r="B1353" s="212" t="s">
        <v>377</v>
      </c>
      <c r="C1353" s="123" t="s">
        <v>378</v>
      </c>
      <c r="D1353" s="119"/>
      <c r="E1353" s="60"/>
      <c r="F1353" s="61"/>
      <c r="G1353" s="76"/>
      <c r="H1353" s="78"/>
      <c r="J1353" s="634"/>
      <c r="K1353" s="216"/>
      <c r="L1353" s="639"/>
      <c r="M1353" s="218"/>
      <c r="N1353" s="617"/>
      <c r="O1353" s="219"/>
      <c r="P1353" s="606"/>
      <c r="Q1353" s="221"/>
    </row>
    <row r="1354" spans="1:17">
      <c r="A1354" s="1132"/>
      <c r="B1354" s="56" t="s">
        <v>211</v>
      </c>
      <c r="C1354" s="7" t="s">
        <v>212</v>
      </c>
      <c r="D1354" s="59"/>
      <c r="E1354" s="60"/>
      <c r="F1354" s="61"/>
      <c r="G1354" s="76"/>
      <c r="H1354" s="78"/>
      <c r="J1354" s="626"/>
      <c r="K1354" s="216"/>
      <c r="L1354" s="217"/>
      <c r="M1354" s="218"/>
      <c r="N1354" s="617"/>
      <c r="O1354" s="219"/>
      <c r="P1354" s="606"/>
      <c r="Q1354" s="221"/>
    </row>
    <row r="1355" spans="1:17">
      <c r="G1355" s="76"/>
      <c r="H1355" s="78"/>
      <c r="J1355" s="627"/>
      <c r="K1355" s="216"/>
      <c r="L1355" s="217"/>
      <c r="M1355" s="218"/>
      <c r="N1355" s="617"/>
      <c r="O1355" s="219"/>
      <c r="P1355" s="606"/>
      <c r="Q1355" s="221"/>
    </row>
    <row r="1356" spans="1:17" ht="26">
      <c r="A1356" s="112"/>
      <c r="B1356" s="271">
        <v>11.2</v>
      </c>
      <c r="C1356" s="86" t="s">
        <v>82</v>
      </c>
      <c r="D1356" s="85"/>
      <c r="E1356" s="70"/>
      <c r="F1356" s="71"/>
      <c r="K1356" s="258"/>
    </row>
    <row r="1357" spans="1:17">
      <c r="A1357" s="1075" t="s">
        <v>183</v>
      </c>
      <c r="B1357" s="72"/>
      <c r="C1357" s="75" t="s">
        <v>463</v>
      </c>
      <c r="D1357" s="76"/>
      <c r="E1357" s="77"/>
      <c r="F1357" s="81"/>
      <c r="G1357" s="72"/>
      <c r="H1357" s="73"/>
      <c r="J1357" s="621"/>
      <c r="K1357" s="648"/>
      <c r="L1357" s="612"/>
      <c r="M1357" s="613"/>
      <c r="N1357" s="628"/>
      <c r="O1357" s="623"/>
      <c r="P1357" s="216"/>
      <c r="Q1357" s="616"/>
    </row>
    <row r="1358" spans="1:17">
      <c r="A1358" s="84" t="s">
        <v>194</v>
      </c>
      <c r="B1358" s="72" t="s">
        <v>282</v>
      </c>
      <c r="C1358" s="75" t="s">
        <v>283</v>
      </c>
      <c r="D1358" s="76"/>
      <c r="E1358" s="77"/>
      <c r="F1358" s="81"/>
      <c r="G1358" s="76"/>
      <c r="H1358" s="78"/>
      <c r="J1358" s="633"/>
      <c r="K1358" s="216"/>
      <c r="L1358" s="217"/>
      <c r="M1358" s="218"/>
      <c r="N1358" s="261"/>
      <c r="O1358" s="219"/>
      <c r="P1358" s="218"/>
      <c r="Q1358" s="221"/>
    </row>
    <row r="1359" spans="1:17">
      <c r="A1359" s="88" t="s">
        <v>198</v>
      </c>
      <c r="B1359" s="72" t="s">
        <v>211</v>
      </c>
      <c r="C1359" s="75" t="s">
        <v>212</v>
      </c>
      <c r="D1359" s="76"/>
      <c r="E1359" s="77"/>
      <c r="F1359" s="81"/>
      <c r="G1359" s="76"/>
      <c r="H1359" s="78"/>
      <c r="J1359" s="633"/>
      <c r="K1359" s="216"/>
      <c r="L1359" s="217"/>
      <c r="M1359" s="218"/>
      <c r="N1359" s="261"/>
      <c r="O1359" s="649"/>
      <c r="P1359" s="218"/>
      <c r="Q1359" s="221"/>
    </row>
    <row r="1360" spans="1:17">
      <c r="G1360" s="76"/>
      <c r="H1360" s="78"/>
      <c r="J1360" s="633"/>
      <c r="K1360" s="216"/>
      <c r="L1360" s="217"/>
      <c r="M1360" s="218"/>
      <c r="N1360" s="261"/>
      <c r="O1360" s="219"/>
      <c r="P1360" s="218"/>
      <c r="Q1360" s="221"/>
    </row>
    <row r="1361" spans="1:17">
      <c r="A1361" s="51" t="s">
        <v>379</v>
      </c>
      <c r="B1361" s="271">
        <v>11.3</v>
      </c>
      <c r="C1361" s="90" t="s">
        <v>380</v>
      </c>
      <c r="D1361" s="53"/>
      <c r="E1361" s="54"/>
      <c r="F1361" s="55"/>
      <c r="G1361" s="76"/>
      <c r="H1361" s="78"/>
      <c r="J1361" s="633"/>
      <c r="K1361" s="216"/>
      <c r="L1361" s="217"/>
      <c r="M1361" s="218"/>
      <c r="N1361" s="261"/>
      <c r="O1361" s="219"/>
      <c r="P1361" s="218"/>
      <c r="Q1361" s="221"/>
    </row>
    <row r="1362" spans="1:17">
      <c r="A1362" s="1103" t="s">
        <v>183</v>
      </c>
      <c r="B1362" s="56" t="s">
        <v>381</v>
      </c>
      <c r="C1362" s="7" t="s">
        <v>382</v>
      </c>
      <c r="D1362" s="59"/>
      <c r="E1362" s="60"/>
      <c r="F1362" s="61"/>
      <c r="G1362" s="59"/>
      <c r="H1362" s="78"/>
      <c r="J1362" s="633"/>
      <c r="K1362" s="216"/>
      <c r="L1362" s="217"/>
      <c r="M1362" s="218"/>
      <c r="N1362" s="261"/>
      <c r="O1362" s="219"/>
      <c r="P1362" s="218"/>
      <c r="Q1362" s="221"/>
    </row>
    <row r="1363" spans="1:17">
      <c r="A1363" s="1114"/>
      <c r="B1363" s="56" t="s">
        <v>383</v>
      </c>
      <c r="C1363" s="7" t="s">
        <v>384</v>
      </c>
      <c r="D1363" s="59"/>
      <c r="E1363" s="60"/>
      <c r="F1363" s="61"/>
      <c r="G1363" s="76"/>
      <c r="H1363" s="78"/>
      <c r="J1363" s="644"/>
      <c r="K1363" s="216"/>
      <c r="L1363" s="217"/>
      <c r="M1363" s="218"/>
      <c r="N1363" s="261"/>
      <c r="O1363" s="219"/>
      <c r="P1363" s="218"/>
      <c r="Q1363" s="221"/>
    </row>
    <row r="1364" spans="1:17">
      <c r="A1364" s="1079"/>
      <c r="B1364" s="56" t="s">
        <v>385</v>
      </c>
      <c r="C1364" s="7" t="s">
        <v>386</v>
      </c>
      <c r="D1364" s="59"/>
      <c r="E1364" s="60"/>
      <c r="F1364" s="61"/>
      <c r="G1364" s="76"/>
      <c r="H1364" s="78"/>
      <c r="J1364" s="215"/>
      <c r="K1364" s="216"/>
      <c r="L1364" s="217"/>
      <c r="M1364" s="218"/>
      <c r="N1364" s="261"/>
      <c r="O1364" s="219"/>
      <c r="P1364" s="218"/>
      <c r="Q1364" s="221"/>
    </row>
    <row r="1365" spans="1:17">
      <c r="A1365" s="63" t="s">
        <v>194</v>
      </c>
      <c r="B1365" s="56" t="s">
        <v>238</v>
      </c>
      <c r="C1365" s="7" t="s">
        <v>239</v>
      </c>
      <c r="D1365" s="59"/>
      <c r="E1365" s="60"/>
      <c r="F1365" s="61"/>
      <c r="K1365" s="258"/>
    </row>
    <row r="1366" spans="1:17">
      <c r="A1366" s="1130" t="s">
        <v>198</v>
      </c>
      <c r="B1366" s="212" t="s">
        <v>388</v>
      </c>
      <c r="C1366" s="118" t="s">
        <v>389</v>
      </c>
      <c r="D1366" s="119"/>
      <c r="E1366" s="92"/>
      <c r="F1366" s="108"/>
      <c r="G1366" s="72"/>
      <c r="H1366" s="73"/>
      <c r="J1366" s="621"/>
      <c r="K1366" s="648"/>
      <c r="L1366" s="612"/>
      <c r="M1366" s="613"/>
      <c r="N1366" s="643"/>
      <c r="O1366" s="623"/>
      <c r="P1366" s="216"/>
      <c r="Q1366" s="616"/>
    </row>
    <row r="1367" spans="1:17">
      <c r="A1367" s="1132"/>
      <c r="B1367" s="56" t="s">
        <v>211</v>
      </c>
      <c r="C1367" s="7" t="s">
        <v>212</v>
      </c>
      <c r="D1367" s="59"/>
      <c r="E1367" s="60"/>
      <c r="F1367" s="61"/>
      <c r="G1367" s="76"/>
      <c r="H1367" s="78"/>
      <c r="J1367" s="633"/>
      <c r="K1367" s="216"/>
      <c r="L1367" s="217"/>
      <c r="M1367" s="218"/>
      <c r="N1367" s="617"/>
      <c r="O1367" s="219"/>
      <c r="P1367" s="606"/>
      <c r="Q1367" s="221"/>
    </row>
    <row r="1368" spans="1:17">
      <c r="G1368" s="76"/>
      <c r="H1368" s="78"/>
      <c r="J1368" s="633"/>
      <c r="K1368" s="216"/>
      <c r="L1368" s="217"/>
      <c r="M1368" s="218"/>
      <c r="N1368" s="617"/>
      <c r="O1368" s="219"/>
      <c r="P1368" s="606"/>
      <c r="Q1368" s="221"/>
    </row>
    <row r="1369" spans="1:17">
      <c r="A1369" s="51" t="s">
        <v>838</v>
      </c>
      <c r="B1369" s="374">
        <v>11.4</v>
      </c>
      <c r="C1369" s="90" t="s">
        <v>839</v>
      </c>
      <c r="D1369" s="53"/>
      <c r="E1369" s="375"/>
      <c r="F1369" s="360"/>
      <c r="G1369" s="76"/>
      <c r="H1369" s="78"/>
      <c r="J1369" s="633"/>
      <c r="K1369" s="216"/>
      <c r="L1369" s="217"/>
      <c r="M1369" s="218"/>
      <c r="N1369" s="617"/>
      <c r="O1369" s="219"/>
      <c r="P1369" s="606"/>
      <c r="Q1369" s="221"/>
    </row>
    <row r="1370" spans="1:17">
      <c r="A1370" s="1103" t="s">
        <v>183</v>
      </c>
      <c r="B1370" s="227" t="s">
        <v>381</v>
      </c>
      <c r="C1370" s="7" t="s">
        <v>382</v>
      </c>
      <c r="D1370" s="59"/>
      <c r="E1370" s="361"/>
      <c r="F1370" s="362"/>
      <c r="G1370" s="76"/>
      <c r="H1370" s="78"/>
      <c r="J1370" s="633"/>
      <c r="K1370" s="216"/>
      <c r="L1370" s="217"/>
      <c r="M1370" s="218"/>
      <c r="N1370" s="617"/>
      <c r="O1370" s="219"/>
      <c r="P1370" s="606"/>
      <c r="Q1370" s="221"/>
    </row>
    <row r="1371" spans="1:17">
      <c r="A1371" s="1112"/>
      <c r="B1371" s="227" t="s">
        <v>383</v>
      </c>
      <c r="C1371" s="7" t="s">
        <v>384</v>
      </c>
      <c r="D1371" s="59"/>
      <c r="E1371" s="361"/>
      <c r="F1371" s="362"/>
      <c r="G1371" s="76"/>
      <c r="H1371" s="78"/>
      <c r="J1371" s="704"/>
      <c r="K1371" s="216"/>
      <c r="L1371" s="217"/>
      <c r="M1371" s="218"/>
      <c r="N1371" s="617"/>
      <c r="O1371" s="219"/>
      <c r="P1371" s="606"/>
      <c r="Q1371" s="221"/>
    </row>
    <row r="1372" spans="1:17">
      <c r="A1372" s="1112"/>
      <c r="B1372" s="227" t="s">
        <v>385</v>
      </c>
      <c r="C1372" s="7" t="s">
        <v>386</v>
      </c>
      <c r="D1372" s="59"/>
      <c r="E1372" s="361"/>
      <c r="F1372" s="362"/>
      <c r="G1372" s="76"/>
      <c r="H1372" s="78"/>
      <c r="J1372" s="704"/>
      <c r="K1372" s="216"/>
      <c r="L1372" s="639"/>
      <c r="M1372" s="218"/>
      <c r="N1372" s="617"/>
      <c r="O1372" s="219"/>
      <c r="P1372" s="606"/>
      <c r="Q1372" s="221"/>
    </row>
    <row r="1373" spans="1:17">
      <c r="A1373" s="1114"/>
      <c r="B1373" s="227"/>
      <c r="C1373" s="7" t="s">
        <v>840</v>
      </c>
      <c r="D1373" s="59"/>
      <c r="E1373" s="361"/>
      <c r="F1373" s="362"/>
      <c r="G1373" s="76"/>
      <c r="H1373" s="78"/>
      <c r="J1373" s="626"/>
      <c r="K1373" s="216"/>
      <c r="L1373" s="217"/>
      <c r="M1373" s="218"/>
      <c r="N1373" s="617"/>
      <c r="O1373" s="219"/>
      <c r="P1373" s="606"/>
      <c r="Q1373" s="221"/>
    </row>
    <row r="1374" spans="1:17">
      <c r="A1374" s="369" t="s">
        <v>194</v>
      </c>
      <c r="B1374" s="227" t="s">
        <v>238</v>
      </c>
      <c r="C1374" s="7" t="s">
        <v>239</v>
      </c>
      <c r="D1374" s="59"/>
      <c r="E1374" s="361"/>
      <c r="F1374" s="362"/>
      <c r="G1374" s="76"/>
      <c r="H1374" s="78"/>
      <c r="J1374" s="627"/>
      <c r="K1374" s="216"/>
      <c r="L1374" s="217"/>
      <c r="M1374" s="218"/>
      <c r="N1374" s="617"/>
      <c r="O1374" s="219"/>
      <c r="P1374" s="606"/>
      <c r="Q1374" s="221"/>
    </row>
    <row r="1375" spans="1:17" ht="25">
      <c r="A1375" s="1119" t="s">
        <v>198</v>
      </c>
      <c r="B1375" s="227" t="s">
        <v>377</v>
      </c>
      <c r="C1375" s="7" t="s">
        <v>378</v>
      </c>
      <c r="D1375" s="59"/>
      <c r="E1375" s="361"/>
      <c r="F1375" s="362"/>
      <c r="K1375" s="258"/>
    </row>
    <row r="1376" spans="1:17">
      <c r="A1376" s="1121"/>
      <c r="B1376" s="227" t="s">
        <v>211</v>
      </c>
      <c r="C1376" s="7" t="s">
        <v>212</v>
      </c>
      <c r="D1376" s="59"/>
      <c r="E1376" s="361"/>
      <c r="F1376" s="362"/>
      <c r="G1376" s="72"/>
      <c r="H1376" s="73"/>
      <c r="J1376" s="621"/>
      <c r="K1376" s="648"/>
      <c r="L1376" s="612"/>
      <c r="M1376" s="613"/>
      <c r="N1376" s="628"/>
      <c r="O1376" s="623"/>
      <c r="P1376" s="216"/>
      <c r="Q1376" s="616"/>
    </row>
    <row r="1377" spans="1:17">
      <c r="G1377" s="76"/>
      <c r="H1377" s="78"/>
      <c r="J1377" s="642"/>
      <c r="K1377" s="216"/>
      <c r="L1377" s="217"/>
      <c r="M1377" s="218"/>
      <c r="N1377" s="261"/>
      <c r="O1377" s="219"/>
      <c r="P1377" s="218"/>
      <c r="Q1377" s="221"/>
    </row>
    <row r="1378" spans="1:17" ht="15.5">
      <c r="A1378" s="1085"/>
      <c r="B1378" s="1086"/>
      <c r="C1378" s="1086"/>
      <c r="D1378" s="1086"/>
      <c r="E1378" s="1086"/>
      <c r="F1378" s="1086"/>
      <c r="G1378" s="76"/>
      <c r="H1378" s="78"/>
      <c r="J1378" s="644"/>
      <c r="K1378" s="216"/>
      <c r="L1378" s="217"/>
      <c r="M1378" s="218"/>
      <c r="N1378" s="261"/>
      <c r="O1378" s="219"/>
      <c r="P1378" s="218"/>
      <c r="Q1378" s="221"/>
    </row>
    <row r="1379" spans="1:17">
      <c r="G1379" s="76"/>
      <c r="H1379" s="78"/>
      <c r="J1379" s="215"/>
      <c r="K1379" s="216"/>
      <c r="L1379" s="217"/>
      <c r="M1379" s="218"/>
      <c r="N1379" s="261"/>
      <c r="O1379" s="219"/>
      <c r="P1379" s="218"/>
      <c r="Q1379" s="221"/>
    </row>
    <row r="1380" spans="1:17" ht="52">
      <c r="A1380" s="67"/>
      <c r="B1380" s="270">
        <v>12.1</v>
      </c>
      <c r="C1380" s="69" t="s">
        <v>587</v>
      </c>
      <c r="D1380" s="68"/>
      <c r="E1380" s="113"/>
      <c r="F1380" s="71"/>
      <c r="K1380" s="258"/>
    </row>
    <row r="1381" spans="1:17">
      <c r="A1381" s="1106" t="s">
        <v>183</v>
      </c>
      <c r="B1381" s="72" t="s">
        <v>588</v>
      </c>
      <c r="C1381" s="75" t="s">
        <v>589</v>
      </c>
      <c r="D1381" s="76"/>
      <c r="E1381" s="77"/>
      <c r="F1381" s="81"/>
      <c r="G1381" s="72"/>
      <c r="H1381" s="73"/>
      <c r="J1381" s="621"/>
      <c r="K1381" s="648"/>
      <c r="L1381" s="612"/>
      <c r="M1381" s="613"/>
      <c r="N1381" s="643"/>
      <c r="O1381" s="623"/>
      <c r="P1381" s="216"/>
      <c r="Q1381" s="616"/>
    </row>
    <row r="1382" spans="1:17">
      <c r="A1382" s="1107"/>
      <c r="B1382" s="72" t="s">
        <v>192</v>
      </c>
      <c r="C1382" s="75" t="s">
        <v>193</v>
      </c>
      <c r="D1382" s="76"/>
      <c r="E1382" s="77"/>
      <c r="F1382" s="81"/>
      <c r="G1382" s="76"/>
      <c r="H1382" s="78"/>
      <c r="J1382" s="633"/>
      <c r="K1382" s="216"/>
      <c r="L1382" s="217"/>
      <c r="M1382" s="218"/>
      <c r="N1382" s="261"/>
      <c r="O1382" s="262"/>
      <c r="P1382" s="218"/>
      <c r="Q1382" s="221"/>
    </row>
    <row r="1383" spans="1:17">
      <c r="A1383" s="1107"/>
      <c r="B1383" s="72" t="s">
        <v>220</v>
      </c>
      <c r="C1383" s="75" t="s">
        <v>221</v>
      </c>
      <c r="D1383" s="76"/>
      <c r="E1383" s="77"/>
      <c r="F1383" s="81"/>
      <c r="G1383" s="76"/>
      <c r="H1383" s="78"/>
      <c r="J1383" s="633"/>
      <c r="K1383" s="216"/>
      <c r="L1383" s="217"/>
      <c r="M1383" s="218"/>
      <c r="N1383" s="261"/>
      <c r="O1383" s="262"/>
      <c r="P1383" s="218"/>
      <c r="Q1383" s="221"/>
    </row>
    <row r="1384" spans="1:17">
      <c r="A1384" s="1107"/>
      <c r="B1384" s="72" t="s">
        <v>289</v>
      </c>
      <c r="C1384" s="75" t="s">
        <v>290</v>
      </c>
      <c r="D1384" s="76"/>
      <c r="E1384" s="77"/>
      <c r="F1384" s="81"/>
      <c r="G1384" s="76"/>
      <c r="H1384" s="78"/>
      <c r="J1384" s="633"/>
      <c r="K1384" s="216"/>
      <c r="L1384" s="217"/>
      <c r="M1384" s="218"/>
      <c r="N1384" s="261"/>
      <c r="O1384" s="262"/>
      <c r="P1384" s="218"/>
      <c r="Q1384" s="221"/>
    </row>
    <row r="1385" spans="1:17">
      <c r="A1385" s="1108"/>
      <c r="B1385" s="56" t="s">
        <v>590</v>
      </c>
      <c r="C1385" s="7" t="s">
        <v>591</v>
      </c>
      <c r="D1385" s="59"/>
      <c r="E1385" s="60"/>
      <c r="F1385" s="93"/>
      <c r="G1385" s="76"/>
      <c r="H1385" s="78"/>
      <c r="J1385" s="644"/>
      <c r="K1385" s="216"/>
      <c r="L1385" s="217"/>
      <c r="M1385" s="218"/>
      <c r="N1385" s="261"/>
      <c r="O1385" s="262"/>
      <c r="P1385" s="218"/>
      <c r="Q1385" s="221"/>
    </row>
    <row r="1386" spans="1:17">
      <c r="A1386" s="1150" t="s">
        <v>206</v>
      </c>
      <c r="B1386" s="72" t="s">
        <v>309</v>
      </c>
      <c r="C1386" s="75" t="s">
        <v>310</v>
      </c>
      <c r="D1386" s="76"/>
      <c r="E1386" s="77"/>
      <c r="F1386" s="81"/>
      <c r="G1386" s="76"/>
      <c r="H1386" s="78"/>
      <c r="J1386" s="215"/>
      <c r="K1386" s="216"/>
      <c r="L1386" s="217"/>
      <c r="M1386" s="218"/>
      <c r="N1386" s="261"/>
      <c r="O1386" s="262"/>
      <c r="P1386" s="218"/>
      <c r="Q1386" s="221"/>
    </row>
    <row r="1387" spans="1:17">
      <c r="A1387" s="1151"/>
      <c r="B1387" s="72" t="s">
        <v>291</v>
      </c>
      <c r="C1387" s="75" t="s">
        <v>311</v>
      </c>
      <c r="D1387" s="76"/>
      <c r="E1387" s="83"/>
      <c r="F1387" s="81"/>
      <c r="K1387" s="258"/>
    </row>
    <row r="1388" spans="1:17">
      <c r="A1388" s="1152"/>
      <c r="B1388" s="72" t="s">
        <v>312</v>
      </c>
      <c r="C1388" s="82" t="s">
        <v>322</v>
      </c>
      <c r="D1388" s="76"/>
      <c r="E1388" s="77"/>
      <c r="F1388" s="81"/>
      <c r="G1388" s="72"/>
      <c r="H1388" s="73"/>
      <c r="J1388" s="621"/>
      <c r="K1388" s="648"/>
      <c r="L1388" s="612"/>
      <c r="M1388" s="613"/>
      <c r="N1388" s="643"/>
      <c r="O1388" s="623"/>
      <c r="P1388" s="216"/>
      <c r="Q1388" s="616"/>
    </row>
    <row r="1389" spans="1:17">
      <c r="A1389" s="84" t="s">
        <v>194</v>
      </c>
      <c r="B1389" s="72" t="s">
        <v>282</v>
      </c>
      <c r="C1389" s="75" t="s">
        <v>283</v>
      </c>
      <c r="D1389" s="76"/>
      <c r="E1389" s="77"/>
      <c r="F1389" s="81"/>
      <c r="G1389" s="76"/>
      <c r="H1389" s="78"/>
      <c r="J1389" s="633"/>
      <c r="K1389" s="216"/>
      <c r="L1389" s="217"/>
      <c r="M1389" s="218"/>
      <c r="N1389" s="261"/>
      <c r="O1389" s="262"/>
      <c r="P1389" s="218"/>
      <c r="Q1389" s="221"/>
    </row>
    <row r="1390" spans="1:17">
      <c r="A1390" s="88" t="s">
        <v>198</v>
      </c>
      <c r="B1390" s="72" t="s">
        <v>211</v>
      </c>
      <c r="C1390" s="75" t="s">
        <v>212</v>
      </c>
      <c r="D1390" s="76"/>
      <c r="E1390" s="77"/>
      <c r="F1390" s="81"/>
      <c r="G1390" s="76"/>
      <c r="H1390" s="78"/>
      <c r="J1390" s="633"/>
      <c r="K1390" s="216"/>
      <c r="L1390" s="217"/>
      <c r="M1390" s="218"/>
      <c r="N1390" s="261"/>
      <c r="O1390" s="262"/>
      <c r="P1390" s="218"/>
      <c r="Q1390" s="221"/>
    </row>
    <row r="1391" spans="1:17">
      <c r="B1391" s="258"/>
      <c r="G1391" s="76"/>
      <c r="H1391" s="78"/>
      <c r="J1391" s="633"/>
      <c r="K1391" s="216"/>
      <c r="L1391" s="217"/>
      <c r="M1391" s="218"/>
      <c r="N1391" s="261"/>
      <c r="O1391" s="262"/>
      <c r="P1391" s="218"/>
      <c r="Q1391" s="221"/>
    </row>
    <row r="1392" spans="1:17" ht="65">
      <c r="A1392" s="67"/>
      <c r="B1392" s="270">
        <v>12.2</v>
      </c>
      <c r="C1392" s="69" t="str">
        <f>+[274]Pavimentos!B56</f>
        <v>Suministro e instalacion de luminarias - led spring sylvania o similar 66w /220 V, incluye 3,5  Mts, de cable encauchetado 3 x 12 THHN y 3 conectores tipo Gel para conexión subterranea</v>
      </c>
      <c r="D1392" s="68"/>
      <c r="E1392" s="113"/>
      <c r="F1392" s="71"/>
      <c r="G1392" s="76"/>
      <c r="H1392" s="78"/>
      <c r="J1392" s="644"/>
      <c r="K1392" s="216"/>
      <c r="L1392" s="217"/>
      <c r="M1392" s="218"/>
      <c r="N1392" s="261"/>
      <c r="O1392" s="262"/>
      <c r="P1392" s="218"/>
      <c r="Q1392" s="221"/>
    </row>
    <row r="1393" spans="1:17" ht="25">
      <c r="A1393" s="1106" t="s">
        <v>183</v>
      </c>
      <c r="B1393" s="72" t="s">
        <v>592</v>
      </c>
      <c r="C1393" s="75" t="s">
        <v>593</v>
      </c>
      <c r="D1393" s="76"/>
      <c r="E1393" s="77"/>
      <c r="F1393" s="81"/>
      <c r="G1393" s="76"/>
      <c r="H1393" s="78"/>
      <c r="J1393" s="215"/>
      <c r="K1393" s="216"/>
      <c r="L1393" s="217"/>
      <c r="M1393" s="218"/>
      <c r="N1393" s="261"/>
      <c r="O1393" s="262"/>
      <c r="P1393" s="218"/>
      <c r="Q1393" s="221"/>
    </row>
    <row r="1394" spans="1:17">
      <c r="A1394" s="1107"/>
      <c r="B1394" s="72" t="s">
        <v>192</v>
      </c>
      <c r="C1394" s="75" t="s">
        <v>594</v>
      </c>
      <c r="D1394" s="76"/>
      <c r="E1394" s="77"/>
      <c r="F1394" s="259"/>
      <c r="K1394" s="258"/>
    </row>
    <row r="1395" spans="1:17">
      <c r="A1395" s="1107"/>
      <c r="B1395" s="72" t="s">
        <v>220</v>
      </c>
      <c r="C1395" s="75" t="s">
        <v>595</v>
      </c>
      <c r="D1395" s="76"/>
      <c r="E1395" s="77"/>
      <c r="F1395" s="81"/>
      <c r="G1395" s="72"/>
      <c r="H1395" s="73"/>
      <c r="J1395" s="621"/>
      <c r="K1395" s="648"/>
      <c r="L1395" s="612"/>
      <c r="M1395" s="613"/>
      <c r="N1395" s="643"/>
      <c r="O1395" s="623"/>
      <c r="P1395" s="216"/>
      <c r="Q1395" s="616"/>
    </row>
    <row r="1396" spans="1:17">
      <c r="A1396" s="1107"/>
      <c r="B1396" s="72" t="s">
        <v>289</v>
      </c>
      <c r="C1396" s="75" t="s">
        <v>596</v>
      </c>
      <c r="D1396" s="76"/>
      <c r="E1396" s="77"/>
      <c r="F1396" s="81"/>
      <c r="G1396" s="76"/>
      <c r="H1396" s="78"/>
      <c r="J1396" s="633"/>
      <c r="K1396" s="216"/>
      <c r="L1396" s="217"/>
      <c r="M1396" s="218"/>
      <c r="N1396" s="261"/>
      <c r="O1396" s="262"/>
      <c r="P1396" s="218"/>
      <c r="Q1396" s="221"/>
    </row>
    <row r="1397" spans="1:17">
      <c r="A1397" s="1108"/>
      <c r="B1397" s="56" t="s">
        <v>590</v>
      </c>
      <c r="C1397" s="7" t="s">
        <v>597</v>
      </c>
      <c r="D1397" s="59"/>
      <c r="E1397" s="60"/>
      <c r="F1397" s="93"/>
      <c r="G1397" s="76"/>
      <c r="H1397" s="78"/>
      <c r="J1397" s="633"/>
      <c r="K1397" s="216"/>
      <c r="L1397" s="217"/>
      <c r="M1397" s="218"/>
      <c r="N1397" s="261"/>
      <c r="O1397" s="262"/>
      <c r="P1397" s="218"/>
      <c r="Q1397" s="221"/>
    </row>
    <row r="1398" spans="1:17" ht="25">
      <c r="A1398" s="84" t="s">
        <v>194</v>
      </c>
      <c r="B1398" s="72" t="s">
        <v>282</v>
      </c>
      <c r="C1398" s="75" t="str">
        <f>+'[275]ANÁLISIS MANO DE OBRA'!$B$58</f>
        <v>Cuadrilla J (1 Of eléctrico + 1Ay eléctrico) (jornal + prestaciones)</v>
      </c>
      <c r="D1398" s="76"/>
      <c r="E1398" s="77"/>
      <c r="F1398" s="81"/>
      <c r="G1398" s="76"/>
      <c r="H1398" s="78"/>
      <c r="J1398" s="633"/>
      <c r="K1398" s="216"/>
      <c r="L1398" s="217"/>
      <c r="M1398" s="218"/>
      <c r="N1398" s="261"/>
      <c r="O1398" s="262"/>
      <c r="P1398" s="218"/>
      <c r="Q1398" s="221"/>
    </row>
    <row r="1399" spans="1:17">
      <c r="A1399" s="88" t="s">
        <v>198</v>
      </c>
      <c r="B1399" s="72" t="s">
        <v>211</v>
      </c>
      <c r="C1399" s="75" t="s">
        <v>212</v>
      </c>
      <c r="D1399" s="76"/>
      <c r="E1399" s="77"/>
      <c r="F1399" s="81"/>
      <c r="G1399" s="76"/>
      <c r="H1399" s="78"/>
      <c r="J1399" s="644"/>
      <c r="K1399" s="216"/>
      <c r="L1399" s="217"/>
      <c r="M1399" s="218"/>
      <c r="N1399" s="261"/>
      <c r="O1399" s="262"/>
      <c r="P1399" s="218"/>
      <c r="Q1399" s="221"/>
    </row>
    <row r="1400" spans="1:17">
      <c r="B1400" s="258"/>
      <c r="G1400" s="76"/>
      <c r="H1400" s="78"/>
      <c r="J1400" s="215"/>
      <c r="K1400" s="216"/>
      <c r="L1400" s="217"/>
      <c r="M1400" s="218"/>
      <c r="N1400" s="261"/>
      <c r="O1400" s="262"/>
      <c r="P1400" s="218"/>
      <c r="Q1400" s="221"/>
    </row>
    <row r="1401" spans="1:17" ht="52">
      <c r="A1401" s="67"/>
      <c r="B1401" s="270">
        <v>12.3</v>
      </c>
      <c r="C1401" s="69" t="s">
        <v>598</v>
      </c>
      <c r="D1401" s="68"/>
      <c r="E1401" s="70"/>
      <c r="F1401" s="71"/>
      <c r="K1401" s="258"/>
    </row>
    <row r="1402" spans="1:17">
      <c r="A1402" s="1106" t="s">
        <v>183</v>
      </c>
      <c r="B1402" s="72" t="s">
        <v>289</v>
      </c>
      <c r="C1402" s="75" t="s">
        <v>290</v>
      </c>
      <c r="D1402" s="76"/>
      <c r="E1402" s="77"/>
      <c r="F1402" s="260"/>
      <c r="G1402" s="72"/>
      <c r="H1402" s="73"/>
      <c r="J1402" s="621"/>
      <c r="K1402" s="648"/>
      <c r="L1402" s="612"/>
      <c r="M1402" s="613"/>
      <c r="N1402" s="643"/>
      <c r="O1402" s="623"/>
      <c r="P1402" s="216"/>
      <c r="Q1402" s="616"/>
    </row>
    <row r="1403" spans="1:17">
      <c r="A1403" s="1107"/>
      <c r="B1403" s="72" t="s">
        <v>192</v>
      </c>
      <c r="C1403" s="75" t="s">
        <v>193</v>
      </c>
      <c r="D1403" s="76"/>
      <c r="E1403" s="77"/>
      <c r="F1403" s="260"/>
      <c r="G1403" s="76"/>
      <c r="H1403" s="78"/>
      <c r="J1403" s="642"/>
      <c r="K1403" s="216"/>
      <c r="L1403" s="217"/>
      <c r="M1403" s="218"/>
      <c r="N1403" s="261"/>
      <c r="O1403" s="262"/>
      <c r="P1403" s="218"/>
      <c r="Q1403" s="221"/>
    </row>
    <row r="1404" spans="1:17">
      <c r="A1404" s="1107"/>
      <c r="B1404" s="72" t="s">
        <v>351</v>
      </c>
      <c r="C1404" s="75" t="s">
        <v>352</v>
      </c>
      <c r="D1404" s="76"/>
      <c r="E1404" s="77"/>
      <c r="F1404" s="260"/>
      <c r="G1404" s="76"/>
      <c r="H1404" s="78"/>
      <c r="J1404" s="644"/>
      <c r="K1404" s="216"/>
      <c r="L1404" s="217"/>
      <c r="M1404" s="218"/>
      <c r="N1404" s="261"/>
      <c r="O1404" s="262"/>
      <c r="P1404" s="218"/>
      <c r="Q1404" s="221"/>
    </row>
    <row r="1405" spans="1:17">
      <c r="A1405" s="1108"/>
      <c r="B1405" s="72" t="s">
        <v>220</v>
      </c>
      <c r="C1405" s="75" t="s">
        <v>305</v>
      </c>
      <c r="D1405" s="76"/>
      <c r="E1405" s="77"/>
      <c r="F1405" s="260"/>
      <c r="G1405" s="76"/>
      <c r="H1405" s="78"/>
      <c r="J1405" s="215"/>
      <c r="K1405" s="216"/>
      <c r="L1405" s="217"/>
      <c r="M1405" s="218"/>
      <c r="N1405" s="261"/>
      <c r="O1405" s="262"/>
      <c r="P1405" s="218"/>
      <c r="Q1405" s="221"/>
    </row>
    <row r="1406" spans="1:17">
      <c r="A1406" s="1164" t="s">
        <v>206</v>
      </c>
      <c r="B1406" s="72" t="s">
        <v>291</v>
      </c>
      <c r="C1406" s="75" t="s">
        <v>311</v>
      </c>
      <c r="D1406" s="76"/>
      <c r="E1406" s="77"/>
      <c r="F1406" s="260"/>
      <c r="K1406" s="258"/>
    </row>
    <row r="1407" spans="1:17">
      <c r="A1407" s="1165"/>
      <c r="B1407" s="72" t="s">
        <v>312</v>
      </c>
      <c r="C1407" s="82" t="s">
        <v>322</v>
      </c>
      <c r="D1407" s="76"/>
      <c r="E1407" s="77"/>
      <c r="F1407" s="260"/>
      <c r="G1407" s="72"/>
      <c r="H1407" s="73"/>
      <c r="J1407" s="621"/>
      <c r="K1407" s="648"/>
      <c r="L1407" s="612"/>
      <c r="M1407" s="613"/>
      <c r="N1407" s="643"/>
      <c r="O1407" s="623"/>
      <c r="P1407" s="216"/>
      <c r="Q1407" s="616"/>
    </row>
    <row r="1408" spans="1:17">
      <c r="A1408" s="84" t="s">
        <v>194</v>
      </c>
      <c r="B1408" s="72" t="s">
        <v>229</v>
      </c>
      <c r="C1408" s="75" t="s">
        <v>230</v>
      </c>
      <c r="D1408" s="76"/>
      <c r="E1408" s="77"/>
      <c r="F1408" s="260"/>
      <c r="G1408" s="76"/>
      <c r="H1408" s="78"/>
      <c r="J1408" s="642"/>
      <c r="K1408" s="216"/>
      <c r="L1408" s="217"/>
      <c r="M1408" s="218"/>
      <c r="N1408" s="261"/>
      <c r="O1408" s="262"/>
      <c r="P1408" s="218"/>
      <c r="Q1408" s="221"/>
    </row>
    <row r="1409" spans="1:17">
      <c r="A1409" s="88" t="s">
        <v>198</v>
      </c>
      <c r="B1409" s="72" t="s">
        <v>211</v>
      </c>
      <c r="C1409" s="75" t="s">
        <v>212</v>
      </c>
      <c r="D1409" s="76"/>
      <c r="E1409" s="77"/>
      <c r="F1409" s="260"/>
      <c r="G1409" s="76"/>
      <c r="H1409" s="78"/>
      <c r="J1409" s="644"/>
      <c r="K1409" s="216"/>
      <c r="L1409" s="217"/>
      <c r="M1409" s="218"/>
      <c r="N1409" s="261"/>
      <c r="O1409" s="262"/>
      <c r="P1409" s="218"/>
      <c r="Q1409" s="221"/>
    </row>
    <row r="1410" spans="1:17">
      <c r="B1410" s="258"/>
      <c r="G1410" s="76"/>
      <c r="H1410" s="78"/>
      <c r="J1410" s="215"/>
      <c r="K1410" s="216"/>
      <c r="L1410" s="217"/>
      <c r="M1410" s="218"/>
      <c r="N1410" s="261"/>
      <c r="O1410" s="262"/>
      <c r="P1410" s="218"/>
      <c r="Q1410" s="221"/>
    </row>
    <row r="1411" spans="1:17" ht="26">
      <c r="A1411" s="67"/>
      <c r="B1411" s="270">
        <v>12.4</v>
      </c>
      <c r="C1411" s="69" t="str">
        <f>+[274]Pavimentos!B58</f>
        <v>Mastil de 3.0 m, tipo colonial de acuerdo a diseño e indicaciones, certificado RETILAP.</v>
      </c>
      <c r="D1411" s="68"/>
      <c r="E1411" s="113"/>
      <c r="F1411" s="71"/>
      <c r="K1411" s="258"/>
    </row>
    <row r="1412" spans="1:17" ht="25">
      <c r="A1412" s="1075" t="s">
        <v>183</v>
      </c>
      <c r="B1412" s="72" t="s">
        <v>592</v>
      </c>
      <c r="C1412" s="75" t="s">
        <v>939</v>
      </c>
      <c r="D1412" s="76"/>
      <c r="E1412" s="77"/>
      <c r="F1412" s="81"/>
      <c r="G1412" s="72"/>
      <c r="H1412" s="73"/>
      <c r="J1412" s="621"/>
      <c r="K1412" s="613"/>
      <c r="L1412" s="612"/>
      <c r="M1412" s="613"/>
      <c r="N1412" s="643"/>
      <c r="O1412" s="623"/>
      <c r="P1412" s="216"/>
      <c r="Q1412" s="616"/>
    </row>
    <row r="1413" spans="1:17" ht="25">
      <c r="A1413" s="84" t="s">
        <v>194</v>
      </c>
      <c r="B1413" s="72" t="s">
        <v>282</v>
      </c>
      <c r="C1413" s="75" t="str">
        <f>+C1398</f>
        <v>Cuadrilla J (1 Of eléctrico + 1Ay eléctrico) (jornal + prestaciones)</v>
      </c>
      <c r="D1413" s="76"/>
      <c r="E1413" s="77"/>
      <c r="F1413" s="81"/>
      <c r="G1413" s="76"/>
      <c r="H1413" s="78"/>
      <c r="J1413" s="633"/>
      <c r="K1413" s="216"/>
      <c r="L1413" s="217"/>
      <c r="M1413" s="218"/>
      <c r="N1413" s="261"/>
      <c r="O1413" s="262"/>
      <c r="P1413" s="218"/>
      <c r="Q1413" s="221"/>
    </row>
    <row r="1414" spans="1:17">
      <c r="A1414" s="88" t="s">
        <v>198</v>
      </c>
      <c r="B1414" s="72" t="s">
        <v>211</v>
      </c>
      <c r="C1414" s="75" t="s">
        <v>212</v>
      </c>
      <c r="D1414" s="76"/>
      <c r="E1414" s="77"/>
      <c r="F1414" s="81"/>
      <c r="G1414" s="76"/>
      <c r="H1414" s="78"/>
      <c r="J1414" s="633"/>
      <c r="K1414" s="216"/>
      <c r="L1414" s="217"/>
      <c r="M1414" s="218"/>
      <c r="N1414" s="261"/>
      <c r="O1414" s="262"/>
      <c r="P1414" s="218"/>
      <c r="Q1414" s="221"/>
    </row>
    <row r="1415" spans="1:17">
      <c r="B1415" s="258"/>
      <c r="G1415" s="76"/>
      <c r="H1415" s="78"/>
      <c r="J1415" s="633"/>
      <c r="K1415" s="216"/>
      <c r="L1415" s="217"/>
      <c r="M1415" s="218"/>
      <c r="N1415" s="261"/>
      <c r="O1415" s="262"/>
      <c r="P1415" s="218"/>
      <c r="Q1415" s="221"/>
    </row>
    <row r="1416" spans="1:17" ht="39">
      <c r="A1416" s="67"/>
      <c r="B1416" s="270">
        <v>12.5</v>
      </c>
      <c r="C1416" s="69" t="str">
        <f>+[274]Pavimentos!B59</f>
        <v>Suministro e instalación de ductos pvc conduit liso, (2 x 2"), inluye excavación y lleno</v>
      </c>
      <c r="D1416" s="68"/>
      <c r="E1416" s="70"/>
      <c r="F1416" s="71"/>
      <c r="G1416" s="76"/>
      <c r="H1416" s="78"/>
      <c r="J1416" s="633"/>
      <c r="K1416" s="216"/>
      <c r="L1416" s="217"/>
      <c r="M1416" s="218"/>
      <c r="N1416" s="261"/>
      <c r="O1416" s="262"/>
      <c r="P1416" s="218"/>
      <c r="Q1416" s="221"/>
    </row>
    <row r="1417" spans="1:17">
      <c r="A1417" s="1106" t="s">
        <v>183</v>
      </c>
      <c r="B1417" s="72" t="s">
        <v>592</v>
      </c>
      <c r="C1417" s="75" t="s">
        <v>599</v>
      </c>
      <c r="D1417" s="76"/>
      <c r="E1417" s="77"/>
      <c r="F1417" s="260"/>
      <c r="G1417" s="76"/>
      <c r="H1417" s="78"/>
      <c r="J1417" s="644"/>
      <c r="K1417" s="216"/>
      <c r="L1417" s="217"/>
      <c r="M1417" s="218"/>
      <c r="N1417" s="261"/>
      <c r="O1417" s="262"/>
      <c r="P1417" s="218"/>
      <c r="Q1417" s="221"/>
    </row>
    <row r="1418" spans="1:17">
      <c r="A1418" s="1107"/>
      <c r="B1418" s="72" t="s">
        <v>592</v>
      </c>
      <c r="C1418" s="75" t="s">
        <v>600</v>
      </c>
      <c r="D1418" s="76"/>
      <c r="E1418" s="77"/>
      <c r="F1418" s="260"/>
      <c r="G1418" s="76"/>
      <c r="H1418" s="78"/>
      <c r="J1418" s="215"/>
      <c r="K1418" s="216"/>
      <c r="L1418" s="217"/>
      <c r="M1418" s="218"/>
      <c r="N1418" s="261"/>
      <c r="O1418" s="262"/>
      <c r="P1418" s="218"/>
      <c r="Q1418" s="221"/>
    </row>
    <row r="1419" spans="1:17">
      <c r="A1419" s="1108"/>
      <c r="B1419" s="72" t="s">
        <v>592</v>
      </c>
      <c r="C1419" s="75" t="s">
        <v>601</v>
      </c>
      <c r="D1419" s="76"/>
      <c r="E1419" s="77"/>
      <c r="F1419" s="260"/>
      <c r="G1419" s="218"/>
      <c r="H1419" s="221"/>
      <c r="J1419" s="216"/>
      <c r="K1419" s="216"/>
      <c r="L1419" s="217"/>
      <c r="M1419" s="218"/>
      <c r="N1419" s="261"/>
      <c r="O1419" s="262"/>
      <c r="P1419" s="218"/>
      <c r="Q1419" s="221"/>
    </row>
    <row r="1420" spans="1:17" ht="25">
      <c r="A1420" s="84" t="s">
        <v>194</v>
      </c>
      <c r="B1420" s="72" t="s">
        <v>229</v>
      </c>
      <c r="C1420" s="75" t="str">
        <f>+'[275]ANÁLISIS MANO DE OBRA'!$B$59</f>
        <v>Cuadrilla K (1Of eléctrico + 2Ay eléctricos) (jornal + prestaciones)</v>
      </c>
      <c r="D1420" s="76"/>
      <c r="E1420" s="77"/>
      <c r="F1420" s="260"/>
      <c r="G1420" s="72"/>
      <c r="H1420" s="73"/>
      <c r="J1420" s="621"/>
      <c r="K1420" s="613"/>
      <c r="L1420" s="612"/>
      <c r="M1420" s="613"/>
      <c r="N1420" s="650"/>
      <c r="O1420" s="623"/>
      <c r="P1420" s="216"/>
      <c r="Q1420" s="616"/>
    </row>
    <row r="1421" spans="1:17">
      <c r="A1421" s="88" t="s">
        <v>198</v>
      </c>
      <c r="B1421" s="72" t="s">
        <v>211</v>
      </c>
      <c r="C1421" s="75" t="s">
        <v>212</v>
      </c>
      <c r="D1421" s="76"/>
      <c r="E1421" s="77"/>
      <c r="F1421" s="260"/>
      <c r="G1421" s="76"/>
      <c r="H1421" s="78"/>
      <c r="J1421" s="633"/>
      <c r="K1421" s="216"/>
      <c r="L1421" s="217"/>
      <c r="M1421" s="218"/>
      <c r="N1421" s="380"/>
      <c r="O1421" s="219"/>
      <c r="P1421" s="218"/>
      <c r="Q1421" s="221"/>
    </row>
    <row r="1422" spans="1:17">
      <c r="B1422" s="258"/>
      <c r="G1422" s="76"/>
      <c r="H1422" s="78"/>
      <c r="J1422" s="633"/>
      <c r="K1422" s="216"/>
      <c r="L1422" s="217"/>
      <c r="M1422" s="218"/>
      <c r="N1422" s="380"/>
      <c r="O1422" s="219"/>
      <c r="P1422" s="218"/>
      <c r="Q1422" s="221"/>
    </row>
    <row r="1423" spans="1:17" ht="39">
      <c r="A1423" s="67"/>
      <c r="B1423" s="270">
        <v>12.6</v>
      </c>
      <c r="C1423" s="69" t="str">
        <f>+[274]Pavimentos!B60</f>
        <v>Suministro e instalación de cableado alimentación subterranea de luminarios en 2F # 6 THHN + 1T # 6THHN serie 8000</v>
      </c>
      <c r="D1423" s="68"/>
      <c r="E1423" s="70"/>
      <c r="F1423" s="71"/>
      <c r="G1423" s="76"/>
      <c r="H1423" s="78"/>
      <c r="J1423" s="633"/>
      <c r="K1423" s="216"/>
      <c r="L1423" s="217"/>
      <c r="M1423" s="218"/>
      <c r="N1423" s="380"/>
      <c r="O1423" s="219"/>
      <c r="P1423" s="218"/>
      <c r="Q1423" s="221"/>
    </row>
    <row r="1424" spans="1:17">
      <c r="A1424" s="1106" t="s">
        <v>183</v>
      </c>
      <c r="B1424" s="72" t="s">
        <v>592</v>
      </c>
      <c r="C1424" s="75" t="s">
        <v>602</v>
      </c>
      <c r="D1424" s="76"/>
      <c r="E1424" s="77"/>
      <c r="F1424" s="260"/>
      <c r="G1424" s="76"/>
      <c r="H1424" s="78"/>
      <c r="J1424" s="633"/>
      <c r="K1424" s="216"/>
      <c r="L1424" s="217"/>
      <c r="M1424" s="218"/>
      <c r="N1424" s="380"/>
      <c r="O1424" s="219"/>
      <c r="P1424" s="218"/>
      <c r="Q1424" s="221"/>
    </row>
    <row r="1425" spans="1:17">
      <c r="A1425" s="1107"/>
      <c r="B1425" s="72" t="s">
        <v>592</v>
      </c>
      <c r="C1425" s="75" t="str">
        <f>+C1396</f>
        <v>Cinta superscotch 33 de 3M</v>
      </c>
      <c r="D1425" s="76"/>
      <c r="E1425" s="77"/>
      <c r="F1425" s="260"/>
      <c r="G1425" s="59"/>
      <c r="H1425" s="78"/>
      <c r="J1425" s="633"/>
      <c r="K1425" s="216"/>
      <c r="L1425" s="217"/>
      <c r="M1425" s="218"/>
      <c r="N1425" s="380"/>
      <c r="O1425" s="219"/>
      <c r="P1425" s="218"/>
      <c r="Q1425" s="221"/>
    </row>
    <row r="1426" spans="1:17">
      <c r="A1426" s="1108"/>
      <c r="B1426" s="72" t="s">
        <v>592</v>
      </c>
      <c r="C1426" s="75" t="s">
        <v>601</v>
      </c>
      <c r="D1426" s="76"/>
      <c r="E1426" s="77"/>
      <c r="F1426" s="260"/>
      <c r="G1426" s="76"/>
      <c r="H1426" s="78"/>
      <c r="J1426" s="634"/>
      <c r="K1426" s="216"/>
      <c r="L1426" s="217"/>
      <c r="M1426" s="218"/>
      <c r="N1426" s="380"/>
      <c r="O1426" s="219"/>
      <c r="P1426" s="218"/>
      <c r="Q1426" s="221"/>
    </row>
    <row r="1427" spans="1:17" ht="25">
      <c r="A1427" s="84" t="s">
        <v>194</v>
      </c>
      <c r="B1427" s="72" t="s">
        <v>229</v>
      </c>
      <c r="C1427" s="75" t="str">
        <f>+C1420</f>
        <v>Cuadrilla K (1Of eléctrico + 2Ay eléctricos) (jornal + prestaciones)</v>
      </c>
      <c r="D1427" s="76"/>
      <c r="E1427" s="77"/>
      <c r="F1427" s="260"/>
      <c r="G1427" s="76"/>
      <c r="H1427" s="78"/>
      <c r="J1427" s="634"/>
      <c r="K1427" s="216"/>
      <c r="L1427" s="217"/>
      <c r="M1427" s="218"/>
      <c r="N1427" s="651"/>
      <c r="O1427" s="219"/>
      <c r="P1427" s="218"/>
      <c r="Q1427" s="221"/>
    </row>
    <row r="1428" spans="1:17">
      <c r="A1428" s="88" t="s">
        <v>198</v>
      </c>
      <c r="B1428" s="72" t="s">
        <v>211</v>
      </c>
      <c r="C1428" s="75" t="s">
        <v>212</v>
      </c>
      <c r="D1428" s="76"/>
      <c r="E1428" s="77"/>
      <c r="F1428" s="260"/>
      <c r="G1428" s="76"/>
      <c r="H1428" s="78"/>
      <c r="J1428" s="634"/>
      <c r="K1428" s="216"/>
      <c r="L1428" s="639"/>
      <c r="M1428" s="218"/>
      <c r="N1428" s="380"/>
      <c r="O1428" s="219"/>
      <c r="P1428" s="218"/>
      <c r="Q1428" s="221"/>
    </row>
    <row r="1429" spans="1:17">
      <c r="B1429" s="258"/>
      <c r="G1429" s="76"/>
      <c r="H1429" s="78"/>
      <c r="J1429" s="644"/>
      <c r="K1429" s="216"/>
      <c r="L1429" s="217"/>
      <c r="M1429" s="218"/>
      <c r="N1429" s="380"/>
      <c r="O1429" s="219"/>
      <c r="P1429" s="218"/>
      <c r="Q1429" s="221"/>
    </row>
    <row r="1430" spans="1:17" ht="52">
      <c r="A1430" s="67"/>
      <c r="B1430" s="270">
        <v>12.7</v>
      </c>
      <c r="C1430" s="69" t="s">
        <v>161</v>
      </c>
      <c r="D1430" s="68"/>
      <c r="E1430" s="70"/>
      <c r="F1430" s="71"/>
      <c r="G1430" s="76"/>
      <c r="H1430" s="78"/>
      <c r="J1430" s="215"/>
      <c r="K1430" s="216"/>
      <c r="L1430" s="217"/>
      <c r="M1430" s="218"/>
      <c r="N1430" s="380"/>
      <c r="O1430" s="219"/>
      <c r="P1430" s="218"/>
      <c r="Q1430" s="221"/>
    </row>
    <row r="1431" spans="1:17">
      <c r="A1431" s="1106" t="s">
        <v>183</v>
      </c>
      <c r="B1431" s="72" t="s">
        <v>592</v>
      </c>
      <c r="C1431" s="75" t="s">
        <v>603</v>
      </c>
      <c r="D1431" s="76"/>
      <c r="E1431" s="77"/>
      <c r="F1431" s="260"/>
      <c r="G1431" s="218"/>
      <c r="H1431" s="221"/>
      <c r="J1431" s="216"/>
      <c r="K1431" s="216"/>
      <c r="L1431" s="217"/>
      <c r="M1431" s="218"/>
      <c r="N1431" s="261"/>
      <c r="O1431" s="262"/>
      <c r="P1431" s="218"/>
      <c r="Q1431" s="221"/>
    </row>
    <row r="1432" spans="1:17">
      <c r="A1432" s="1107"/>
      <c r="B1432" s="72" t="s">
        <v>592</v>
      </c>
      <c r="C1432" s="75" t="s">
        <v>604</v>
      </c>
      <c r="D1432" s="76"/>
      <c r="E1432" s="77"/>
      <c r="F1432" s="260"/>
      <c r="G1432" s="72"/>
      <c r="H1432" s="73"/>
      <c r="J1432" s="621"/>
      <c r="K1432" s="613"/>
      <c r="L1432" s="612"/>
      <c r="M1432" s="613"/>
      <c r="N1432" s="650"/>
      <c r="O1432" s="623"/>
      <c r="P1432" s="216"/>
      <c r="Q1432" s="616"/>
    </row>
    <row r="1433" spans="1:17">
      <c r="A1433" s="1108"/>
      <c r="B1433" s="72" t="s">
        <v>592</v>
      </c>
      <c r="C1433" s="75" t="s">
        <v>605</v>
      </c>
      <c r="D1433" s="76"/>
      <c r="E1433" s="77"/>
      <c r="F1433" s="260"/>
      <c r="G1433" s="76"/>
      <c r="H1433" s="78"/>
      <c r="J1433" s="633"/>
      <c r="K1433" s="216"/>
      <c r="L1433" s="217"/>
      <c r="M1433" s="218"/>
      <c r="N1433" s="380"/>
      <c r="O1433" s="219"/>
      <c r="P1433" s="218"/>
      <c r="Q1433" s="221"/>
    </row>
    <row r="1434" spans="1:17" ht="25">
      <c r="A1434" s="84" t="s">
        <v>194</v>
      </c>
      <c r="B1434" s="72" t="s">
        <v>229</v>
      </c>
      <c r="C1434" s="75" t="str">
        <f>+C1427</f>
        <v>Cuadrilla K (1Of eléctrico + 2Ay eléctricos) (jornal + prestaciones)</v>
      </c>
      <c r="D1434" s="76"/>
      <c r="E1434" s="77"/>
      <c r="F1434" s="260"/>
      <c r="G1434" s="76"/>
      <c r="H1434" s="78"/>
      <c r="J1434" s="633"/>
      <c r="K1434" s="216"/>
      <c r="L1434" s="217"/>
      <c r="M1434" s="218"/>
      <c r="N1434" s="380"/>
      <c r="O1434" s="649"/>
      <c r="P1434" s="218"/>
      <c r="Q1434" s="221"/>
    </row>
    <row r="1435" spans="1:17">
      <c r="A1435" s="88" t="s">
        <v>198</v>
      </c>
      <c r="B1435" s="72" t="s">
        <v>211</v>
      </c>
      <c r="C1435" s="75" t="s">
        <v>212</v>
      </c>
      <c r="D1435" s="76"/>
      <c r="E1435" s="77"/>
      <c r="F1435" s="260"/>
      <c r="G1435" s="76"/>
      <c r="H1435" s="78"/>
      <c r="J1435" s="633"/>
      <c r="K1435" s="216"/>
      <c r="L1435" s="217"/>
      <c r="M1435" s="218"/>
      <c r="N1435" s="380"/>
      <c r="O1435" s="219"/>
      <c r="P1435" s="218"/>
      <c r="Q1435" s="221"/>
    </row>
    <row r="1436" spans="1:17">
      <c r="B1436" s="258"/>
      <c r="G1436" s="76"/>
      <c r="H1436" s="78"/>
      <c r="J1436" s="633"/>
      <c r="K1436" s="216"/>
      <c r="L1436" s="217"/>
      <c r="M1436" s="218"/>
      <c r="N1436" s="380"/>
      <c r="O1436" s="219"/>
      <c r="P1436" s="218"/>
      <c r="Q1436" s="221"/>
    </row>
    <row r="1437" spans="1:17" ht="52">
      <c r="A1437" s="67"/>
      <c r="B1437" s="270">
        <v>12.8</v>
      </c>
      <c r="C1437" s="69" t="s">
        <v>162</v>
      </c>
      <c r="D1437" s="68"/>
      <c r="E1437" s="70"/>
      <c r="F1437" s="71"/>
      <c r="G1437" s="59"/>
      <c r="H1437" s="78"/>
      <c r="J1437" s="633"/>
      <c r="K1437" s="216"/>
      <c r="L1437" s="217"/>
      <c r="M1437" s="218"/>
      <c r="N1437" s="380"/>
      <c r="O1437" s="219"/>
      <c r="P1437" s="218"/>
      <c r="Q1437" s="221"/>
    </row>
    <row r="1438" spans="1:17" ht="50">
      <c r="A1438" s="1075" t="s">
        <v>183</v>
      </c>
      <c r="B1438" s="72" t="s">
        <v>592</v>
      </c>
      <c r="C1438" s="75" t="s">
        <v>606</v>
      </c>
      <c r="D1438" s="76"/>
      <c r="E1438" s="77"/>
      <c r="F1438" s="260"/>
      <c r="G1438" s="76"/>
      <c r="H1438" s="78"/>
      <c r="J1438" s="644"/>
      <c r="K1438" s="216"/>
      <c r="L1438" s="217"/>
      <c r="M1438" s="218"/>
      <c r="N1438" s="380"/>
      <c r="O1438" s="219"/>
      <c r="P1438" s="218"/>
      <c r="Q1438" s="221"/>
    </row>
    <row r="1439" spans="1:17" ht="25">
      <c r="A1439" s="84" t="s">
        <v>194</v>
      </c>
      <c r="B1439" s="72" t="s">
        <v>229</v>
      </c>
      <c r="C1439" s="75" t="str">
        <f>+C1434</f>
        <v>Cuadrilla K (1Of eléctrico + 2Ay eléctricos) (jornal + prestaciones)</v>
      </c>
      <c r="D1439" s="76"/>
      <c r="E1439" s="77"/>
      <c r="F1439" s="260"/>
      <c r="G1439" s="76"/>
      <c r="H1439" s="78"/>
      <c r="J1439" s="215"/>
      <c r="K1439" s="216"/>
      <c r="L1439" s="217"/>
      <c r="M1439" s="218"/>
      <c r="N1439" s="380"/>
      <c r="O1439" s="219"/>
      <c r="P1439" s="218"/>
      <c r="Q1439" s="221"/>
    </row>
    <row r="1440" spans="1:17">
      <c r="A1440" s="88" t="s">
        <v>198</v>
      </c>
      <c r="B1440" s="72" t="s">
        <v>211</v>
      </c>
      <c r="C1440" s="75" t="s">
        <v>212</v>
      </c>
      <c r="D1440" s="76"/>
      <c r="E1440" s="77"/>
      <c r="F1440" s="260"/>
      <c r="G1440" s="218"/>
      <c r="H1440" s="221"/>
      <c r="J1440" s="216"/>
      <c r="K1440" s="216"/>
      <c r="L1440" s="217"/>
      <c r="M1440" s="218"/>
      <c r="N1440" s="261"/>
      <c r="O1440" s="262"/>
      <c r="P1440" s="218"/>
      <c r="Q1440" s="221"/>
    </row>
    <row r="1441" spans="1:17">
      <c r="B1441" s="258"/>
      <c r="G1441" s="72"/>
      <c r="H1441" s="73"/>
      <c r="J1441" s="621"/>
      <c r="K1441" s="613"/>
      <c r="L1441" s="612"/>
      <c r="M1441" s="613"/>
      <c r="N1441" s="652"/>
      <c r="O1441" s="623"/>
      <c r="P1441" s="216"/>
      <c r="Q1441" s="616"/>
    </row>
    <row r="1442" spans="1:17" ht="39">
      <c r="A1442" s="67"/>
      <c r="B1442" s="270">
        <v>12.9</v>
      </c>
      <c r="C1442" s="69" t="s">
        <v>163</v>
      </c>
      <c r="D1442" s="68"/>
      <c r="E1442" s="70"/>
      <c r="F1442" s="71"/>
      <c r="G1442" s="76"/>
      <c r="H1442" s="78"/>
      <c r="J1442" s="633"/>
      <c r="K1442" s="216"/>
      <c r="L1442" s="217"/>
      <c r="M1442" s="218"/>
      <c r="N1442" s="380"/>
      <c r="O1442" s="262"/>
      <c r="P1442" s="218"/>
      <c r="Q1442" s="221"/>
    </row>
    <row r="1443" spans="1:17" ht="25">
      <c r="A1443" s="1075" t="s">
        <v>183</v>
      </c>
      <c r="B1443" s="72" t="s">
        <v>592</v>
      </c>
      <c r="C1443" s="75" t="s">
        <v>607</v>
      </c>
      <c r="D1443" s="76"/>
      <c r="E1443" s="77"/>
      <c r="F1443" s="260"/>
      <c r="G1443" s="76"/>
      <c r="H1443" s="78"/>
      <c r="J1443" s="633"/>
      <c r="K1443" s="216"/>
      <c r="L1443" s="217"/>
      <c r="M1443" s="218"/>
      <c r="N1443" s="380"/>
      <c r="O1443" s="262"/>
      <c r="P1443" s="218"/>
      <c r="Q1443" s="221"/>
    </row>
    <row r="1444" spans="1:17" ht="25">
      <c r="A1444" s="84" t="s">
        <v>194</v>
      </c>
      <c r="B1444" s="72" t="s">
        <v>229</v>
      </c>
      <c r="C1444" s="75" t="str">
        <f>+C1439</f>
        <v>Cuadrilla K (1Of eléctrico + 2Ay eléctricos) (jornal + prestaciones)</v>
      </c>
      <c r="D1444" s="76"/>
      <c r="E1444" s="77"/>
      <c r="F1444" s="260"/>
      <c r="G1444" s="76"/>
      <c r="H1444" s="78"/>
      <c r="J1444" s="633"/>
      <c r="K1444" s="216"/>
      <c r="L1444" s="217"/>
      <c r="M1444" s="218"/>
      <c r="N1444" s="380"/>
      <c r="O1444" s="262"/>
      <c r="P1444" s="218"/>
      <c r="Q1444" s="221"/>
    </row>
    <row r="1445" spans="1:17">
      <c r="A1445" s="88" t="s">
        <v>198</v>
      </c>
      <c r="B1445" s="72" t="s">
        <v>211</v>
      </c>
      <c r="C1445" s="75" t="s">
        <v>212</v>
      </c>
      <c r="D1445" s="76"/>
      <c r="E1445" s="77"/>
      <c r="F1445" s="260"/>
      <c r="G1445" s="76"/>
      <c r="H1445" s="78"/>
      <c r="J1445" s="633"/>
      <c r="K1445" s="216"/>
      <c r="L1445" s="217"/>
      <c r="M1445" s="218"/>
      <c r="N1445" s="380"/>
      <c r="O1445" s="262"/>
      <c r="P1445" s="218"/>
      <c r="Q1445" s="221"/>
    </row>
    <row r="1446" spans="1:17">
      <c r="B1446" s="258"/>
      <c r="G1446" s="76"/>
      <c r="H1446" s="78"/>
      <c r="J1446" s="705"/>
      <c r="K1446" s="216"/>
      <c r="L1446" s="217"/>
      <c r="M1446" s="218"/>
      <c r="N1446" s="380"/>
      <c r="O1446" s="262"/>
      <c r="P1446" s="218"/>
      <c r="Q1446" s="221"/>
    </row>
    <row r="1447" spans="1:17" ht="52">
      <c r="A1447" s="67"/>
      <c r="B1447" s="68">
        <v>12.1</v>
      </c>
      <c r="C1447" s="69" t="s">
        <v>554</v>
      </c>
      <c r="D1447" s="68"/>
      <c r="E1447" s="70"/>
      <c r="F1447" s="71"/>
      <c r="G1447" s="76"/>
      <c r="H1447" s="78"/>
      <c r="J1447" s="705"/>
      <c r="K1447" s="216"/>
      <c r="L1447" s="639"/>
      <c r="M1447" s="218"/>
      <c r="N1447" s="380"/>
      <c r="O1447" s="262"/>
      <c r="P1447" s="218"/>
      <c r="Q1447" s="221"/>
    </row>
    <row r="1448" spans="1:17">
      <c r="A1448" s="1106" t="s">
        <v>183</v>
      </c>
      <c r="B1448" s="72" t="s">
        <v>592</v>
      </c>
      <c r="C1448" s="75" t="s">
        <v>608</v>
      </c>
      <c r="D1448" s="76"/>
      <c r="E1448" s="77"/>
      <c r="F1448" s="260"/>
      <c r="G1448" s="76"/>
      <c r="H1448" s="78"/>
      <c r="J1448" s="644"/>
      <c r="K1448" s="216"/>
      <c r="L1448" s="217"/>
      <c r="M1448" s="218"/>
      <c r="N1448" s="380"/>
      <c r="O1448" s="262"/>
      <c r="P1448" s="218"/>
      <c r="Q1448" s="221"/>
    </row>
    <row r="1449" spans="1:17">
      <c r="A1449" s="1107"/>
      <c r="B1449" s="72"/>
      <c r="C1449" s="75" t="s">
        <v>609</v>
      </c>
      <c r="D1449" s="76"/>
      <c r="E1449" s="77"/>
      <c r="F1449" s="260"/>
      <c r="G1449" s="76"/>
      <c r="H1449" s="78"/>
      <c r="J1449" s="215"/>
      <c r="K1449" s="216"/>
      <c r="L1449" s="217"/>
      <c r="M1449" s="218"/>
      <c r="N1449" s="380"/>
      <c r="O1449" s="262"/>
      <c r="P1449" s="218"/>
      <c r="Q1449" s="221"/>
    </row>
    <row r="1450" spans="1:17">
      <c r="A1450" s="1107"/>
      <c r="B1450" s="72" t="s">
        <v>592</v>
      </c>
      <c r="C1450" s="75" t="s">
        <v>610</v>
      </c>
      <c r="D1450" s="76"/>
      <c r="E1450" s="77"/>
      <c r="F1450" s="260"/>
      <c r="G1450" s="218"/>
      <c r="H1450" s="221"/>
      <c r="J1450" s="216"/>
      <c r="K1450" s="216"/>
      <c r="L1450" s="217"/>
      <c r="M1450" s="218"/>
      <c r="N1450" s="261"/>
      <c r="O1450" s="262"/>
      <c r="P1450" s="218"/>
      <c r="Q1450" s="221"/>
    </row>
    <row r="1451" spans="1:17">
      <c r="A1451" s="1108"/>
      <c r="B1451" s="72" t="s">
        <v>592</v>
      </c>
      <c r="C1451" s="75" t="s">
        <v>611</v>
      </c>
      <c r="D1451" s="76"/>
      <c r="E1451" s="77"/>
      <c r="F1451" s="260"/>
      <c r="G1451" s="72"/>
      <c r="H1451" s="73"/>
      <c r="J1451" s="621"/>
      <c r="K1451" s="613"/>
      <c r="L1451" s="612"/>
      <c r="M1451" s="613"/>
      <c r="N1451" s="650"/>
      <c r="O1451" s="623"/>
      <c r="P1451" s="216"/>
      <c r="Q1451" s="616"/>
    </row>
    <row r="1452" spans="1:17" ht="25">
      <c r="A1452" s="84" t="s">
        <v>194</v>
      </c>
      <c r="B1452" s="72" t="s">
        <v>229</v>
      </c>
      <c r="C1452" s="75" t="str">
        <f>+C1444</f>
        <v>Cuadrilla K (1Of eléctrico + 2Ay eléctricos) (jornal + prestaciones)</v>
      </c>
      <c r="D1452" s="76"/>
      <c r="E1452" s="77"/>
      <c r="F1452" s="260"/>
      <c r="G1452" s="76"/>
      <c r="H1452" s="78"/>
      <c r="J1452" s="642"/>
      <c r="K1452" s="216"/>
      <c r="L1452" s="217"/>
      <c r="M1452" s="218"/>
      <c r="N1452" s="380"/>
      <c r="O1452" s="219"/>
      <c r="P1452" s="218"/>
      <c r="Q1452" s="221"/>
    </row>
    <row r="1453" spans="1:17">
      <c r="A1453" s="88" t="s">
        <v>198</v>
      </c>
      <c r="B1453" s="72" t="s">
        <v>211</v>
      </c>
      <c r="C1453" s="75" t="s">
        <v>212</v>
      </c>
      <c r="D1453" s="76"/>
      <c r="E1453" s="77"/>
      <c r="F1453" s="260"/>
      <c r="G1453" s="76"/>
      <c r="H1453" s="78"/>
      <c r="J1453" s="644"/>
      <c r="K1453" s="216"/>
      <c r="L1453" s="217"/>
      <c r="M1453" s="218"/>
      <c r="N1453" s="380"/>
      <c r="O1453" s="219"/>
      <c r="P1453" s="218"/>
      <c r="Q1453" s="221"/>
    </row>
    <row r="1454" spans="1:17">
      <c r="A1454" s="216"/>
      <c r="B1454" s="216"/>
      <c r="C1454" s="217"/>
      <c r="D1454" s="218"/>
      <c r="E1454" s="261"/>
      <c r="F1454" s="262"/>
      <c r="G1454" s="76"/>
      <c r="H1454" s="78"/>
      <c r="J1454" s="215"/>
      <c r="K1454" s="216"/>
      <c r="L1454" s="217"/>
      <c r="M1454" s="218"/>
      <c r="N1454" s="380"/>
      <c r="O1454" s="219"/>
      <c r="P1454" s="218"/>
      <c r="Q1454" s="221"/>
    </row>
    <row r="1455" spans="1:17" ht="39">
      <c r="A1455" s="67"/>
      <c r="B1455" s="68">
        <v>12.11</v>
      </c>
      <c r="C1455" s="69" t="s">
        <v>151</v>
      </c>
      <c r="D1455" s="68"/>
      <c r="E1455" s="376"/>
      <c r="F1455" s="71"/>
      <c r="G1455" s="321"/>
      <c r="H1455" s="321"/>
      <c r="J1455" s="653"/>
      <c r="K1455" s="653"/>
      <c r="L1455" s="653"/>
      <c r="M1455" s="653"/>
      <c r="N1455" s="653"/>
      <c r="O1455" s="653"/>
      <c r="P1455" s="653"/>
      <c r="Q1455" s="653"/>
    </row>
    <row r="1456" spans="1:17">
      <c r="A1456" s="1106" t="s">
        <v>183</v>
      </c>
      <c r="B1456" s="72" t="s">
        <v>588</v>
      </c>
      <c r="C1456" s="75" t="s">
        <v>589</v>
      </c>
      <c r="D1456" s="76"/>
      <c r="E1456" s="377"/>
      <c r="F1456" s="81"/>
      <c r="G1456" s="72"/>
      <c r="H1456" s="73"/>
      <c r="J1456" s="621"/>
      <c r="K1456" s="613"/>
      <c r="L1456" s="612"/>
      <c r="M1456" s="613"/>
      <c r="N1456" s="652"/>
      <c r="O1456" s="623"/>
      <c r="P1456" s="216"/>
      <c r="Q1456" s="616"/>
    </row>
    <row r="1457" spans="1:17">
      <c r="A1457" s="1107"/>
      <c r="B1457" s="72" t="s">
        <v>192</v>
      </c>
      <c r="C1457" s="75" t="s">
        <v>193</v>
      </c>
      <c r="D1457" s="76"/>
      <c r="E1457" s="377"/>
      <c r="F1457" s="81"/>
      <c r="G1457" s="76"/>
      <c r="H1457" s="78"/>
      <c r="J1457" s="633"/>
      <c r="K1457" s="216"/>
      <c r="L1457" s="217"/>
      <c r="M1457" s="218"/>
      <c r="N1457" s="380"/>
      <c r="O1457" s="262"/>
      <c r="P1457" s="218"/>
      <c r="Q1457" s="221"/>
    </row>
    <row r="1458" spans="1:17">
      <c r="A1458" s="1107"/>
      <c r="B1458" s="72" t="s">
        <v>220</v>
      </c>
      <c r="C1458" s="75" t="s">
        <v>221</v>
      </c>
      <c r="D1458" s="76"/>
      <c r="E1458" s="377"/>
      <c r="F1458" s="81"/>
      <c r="G1458" s="76"/>
      <c r="H1458" s="78"/>
      <c r="J1458" s="633"/>
      <c r="K1458" s="216"/>
      <c r="L1458" s="217"/>
      <c r="M1458" s="218"/>
      <c r="N1458" s="380"/>
      <c r="O1458" s="262"/>
      <c r="P1458" s="218"/>
      <c r="Q1458" s="221"/>
    </row>
    <row r="1459" spans="1:17">
      <c r="A1459" s="1107"/>
      <c r="B1459" s="72" t="s">
        <v>289</v>
      </c>
      <c r="C1459" s="75" t="s">
        <v>290</v>
      </c>
      <c r="D1459" s="76"/>
      <c r="E1459" s="377"/>
      <c r="F1459" s="81"/>
      <c r="G1459" s="76"/>
      <c r="H1459" s="78"/>
      <c r="J1459" s="633"/>
      <c r="K1459" s="216"/>
      <c r="L1459" s="217"/>
      <c r="M1459" s="218"/>
      <c r="N1459" s="380"/>
      <c r="O1459" s="262"/>
      <c r="P1459" s="218"/>
      <c r="Q1459" s="221"/>
    </row>
    <row r="1460" spans="1:17">
      <c r="A1460" s="1108"/>
      <c r="B1460" s="56" t="s">
        <v>590</v>
      </c>
      <c r="C1460" s="7" t="s">
        <v>591</v>
      </c>
      <c r="D1460" s="59"/>
      <c r="E1460" s="378"/>
      <c r="F1460" s="93"/>
      <c r="G1460" s="76"/>
      <c r="H1460" s="78"/>
      <c r="J1460" s="644"/>
      <c r="K1460" s="216"/>
      <c r="L1460" s="217"/>
      <c r="M1460" s="218"/>
      <c r="N1460" s="380"/>
      <c r="O1460" s="262"/>
      <c r="P1460" s="218"/>
      <c r="Q1460" s="221"/>
    </row>
    <row r="1461" spans="1:17">
      <c r="A1461" s="1150" t="s">
        <v>206</v>
      </c>
      <c r="B1461" s="72" t="s">
        <v>309</v>
      </c>
      <c r="C1461" s="75" t="s">
        <v>310</v>
      </c>
      <c r="D1461" s="76"/>
      <c r="E1461" s="377"/>
      <c r="F1461" s="81"/>
      <c r="G1461" s="76"/>
      <c r="H1461" s="78"/>
      <c r="J1461" s="215"/>
      <c r="K1461" s="216"/>
      <c r="L1461" s="217"/>
      <c r="M1461" s="218"/>
      <c r="N1461" s="380"/>
      <c r="O1461" s="262"/>
      <c r="P1461" s="218"/>
      <c r="Q1461" s="221"/>
    </row>
    <row r="1462" spans="1:17">
      <c r="A1462" s="1151"/>
      <c r="B1462" s="72" t="s">
        <v>291</v>
      </c>
      <c r="C1462" s="75" t="s">
        <v>311</v>
      </c>
      <c r="D1462" s="76"/>
      <c r="E1462" s="83"/>
      <c r="F1462" s="81"/>
      <c r="G1462" s="321"/>
      <c r="H1462" s="321"/>
      <c r="J1462" s="653"/>
      <c r="K1462" s="653"/>
      <c r="L1462" s="653"/>
      <c r="M1462" s="653"/>
      <c r="N1462" s="653"/>
      <c r="O1462" s="653"/>
      <c r="P1462" s="653"/>
      <c r="Q1462" s="653"/>
    </row>
    <row r="1463" spans="1:17">
      <c r="A1463" s="1152"/>
      <c r="B1463" s="72" t="s">
        <v>312</v>
      </c>
      <c r="C1463" s="82" t="s">
        <v>322</v>
      </c>
      <c r="D1463" s="76"/>
      <c r="E1463" s="377"/>
      <c r="F1463" s="81"/>
      <c r="G1463" s="72"/>
      <c r="H1463" s="73"/>
      <c r="J1463" s="621"/>
      <c r="K1463" s="613"/>
      <c r="L1463" s="612"/>
      <c r="M1463" s="613"/>
      <c r="N1463" s="652"/>
      <c r="O1463" s="623"/>
      <c r="P1463" s="216"/>
      <c r="Q1463" s="616"/>
    </row>
    <row r="1464" spans="1:17">
      <c r="A1464" s="84" t="s">
        <v>194</v>
      </c>
      <c r="B1464" s="72" t="s">
        <v>282</v>
      </c>
      <c r="C1464" s="75" t="s">
        <v>283</v>
      </c>
      <c r="D1464" s="76"/>
      <c r="E1464" s="377"/>
      <c r="F1464" s="81"/>
      <c r="G1464" s="76"/>
      <c r="H1464" s="78"/>
      <c r="J1464" s="633"/>
      <c r="K1464" s="216"/>
      <c r="L1464" s="217"/>
      <c r="M1464" s="218"/>
      <c r="N1464" s="380"/>
      <c r="O1464" s="262"/>
      <c r="P1464" s="218"/>
      <c r="Q1464" s="221"/>
    </row>
    <row r="1465" spans="1:17">
      <c r="A1465" s="88" t="s">
        <v>198</v>
      </c>
      <c r="B1465" s="72" t="s">
        <v>211</v>
      </c>
      <c r="C1465" s="75" t="s">
        <v>212</v>
      </c>
      <c r="D1465" s="76"/>
      <c r="E1465" s="377"/>
      <c r="F1465" s="81"/>
      <c r="G1465" s="76"/>
      <c r="H1465" s="78"/>
      <c r="J1465" s="633"/>
      <c r="K1465" s="216"/>
      <c r="L1465" s="217"/>
      <c r="M1465" s="218"/>
      <c r="N1465" s="380"/>
      <c r="O1465" s="262"/>
      <c r="P1465" s="218"/>
      <c r="Q1465" s="221"/>
    </row>
    <row r="1466" spans="1:17">
      <c r="A1466" s="216"/>
      <c r="B1466" s="216"/>
      <c r="C1466" s="217"/>
      <c r="D1466" s="218"/>
      <c r="E1466" s="261"/>
      <c r="F1466" s="262"/>
      <c r="G1466" s="76"/>
      <c r="H1466" s="78"/>
      <c r="J1466" s="633"/>
      <c r="K1466" s="216"/>
      <c r="L1466" s="217"/>
      <c r="M1466" s="218"/>
      <c r="N1466" s="380"/>
      <c r="O1466" s="262"/>
      <c r="P1466" s="218"/>
      <c r="Q1466" s="221"/>
    </row>
    <row r="1467" spans="1:17" ht="65">
      <c r="A1467" s="67"/>
      <c r="B1467" s="68">
        <v>12.12</v>
      </c>
      <c r="C1467" s="69" t="s">
        <v>660</v>
      </c>
      <c r="D1467" s="68"/>
      <c r="E1467" s="376"/>
      <c r="F1467" s="71"/>
      <c r="G1467" s="76"/>
      <c r="H1467" s="78"/>
      <c r="J1467" s="644"/>
      <c r="K1467" s="216"/>
      <c r="L1467" s="217"/>
      <c r="M1467" s="218"/>
      <c r="N1467" s="380"/>
      <c r="O1467" s="262"/>
      <c r="P1467" s="218"/>
      <c r="Q1467" s="221"/>
    </row>
    <row r="1468" spans="1:17" ht="25">
      <c r="A1468" s="1106" t="s">
        <v>183</v>
      </c>
      <c r="B1468" s="72" t="s">
        <v>592</v>
      </c>
      <c r="C1468" s="75" t="s">
        <v>593</v>
      </c>
      <c r="D1468" s="76"/>
      <c r="E1468" s="377"/>
      <c r="F1468" s="81"/>
      <c r="G1468" s="76"/>
      <c r="H1468" s="78"/>
      <c r="J1468" s="215"/>
      <c r="K1468" s="216"/>
      <c r="L1468" s="217"/>
      <c r="M1468" s="218"/>
      <c r="N1468" s="380"/>
      <c r="O1468" s="262"/>
      <c r="P1468" s="218"/>
      <c r="Q1468" s="221"/>
    </row>
    <row r="1469" spans="1:17">
      <c r="A1469" s="1107"/>
      <c r="B1469" s="72" t="s">
        <v>192</v>
      </c>
      <c r="C1469" s="75" t="s">
        <v>594</v>
      </c>
      <c r="D1469" s="76"/>
      <c r="E1469" s="377"/>
      <c r="F1469" s="259"/>
      <c r="G1469" s="218"/>
      <c r="H1469" s="221"/>
      <c r="J1469" s="216"/>
      <c r="K1469" s="216"/>
      <c r="L1469" s="217"/>
      <c r="M1469" s="218"/>
      <c r="N1469" s="261"/>
      <c r="O1469" s="262"/>
      <c r="P1469" s="218"/>
      <c r="Q1469" s="221"/>
    </row>
    <row r="1470" spans="1:17">
      <c r="A1470" s="1107"/>
      <c r="B1470" s="72" t="s">
        <v>220</v>
      </c>
      <c r="C1470" s="75" t="s">
        <v>595</v>
      </c>
      <c r="D1470" s="76"/>
      <c r="E1470" s="377"/>
      <c r="F1470" s="81"/>
      <c r="G1470" s="72"/>
      <c r="H1470" s="73"/>
      <c r="J1470" s="621"/>
      <c r="K1470" s="613"/>
      <c r="L1470" s="612"/>
      <c r="M1470" s="613"/>
      <c r="N1470" s="652"/>
      <c r="O1470" s="623"/>
      <c r="P1470" s="216"/>
      <c r="Q1470" s="616"/>
    </row>
    <row r="1471" spans="1:17">
      <c r="A1471" s="1107"/>
      <c r="B1471" s="72" t="s">
        <v>289</v>
      </c>
      <c r="C1471" s="75" t="s">
        <v>596</v>
      </c>
      <c r="D1471" s="76"/>
      <c r="E1471" s="377"/>
      <c r="F1471" s="81"/>
      <c r="G1471" s="76"/>
      <c r="H1471" s="78"/>
      <c r="J1471" s="633"/>
      <c r="K1471" s="216"/>
      <c r="L1471" s="217"/>
      <c r="M1471" s="218"/>
      <c r="N1471" s="380"/>
      <c r="O1471" s="262"/>
      <c r="P1471" s="218"/>
      <c r="Q1471" s="221"/>
    </row>
    <row r="1472" spans="1:17">
      <c r="A1472" s="1108"/>
      <c r="B1472" s="56" t="s">
        <v>590</v>
      </c>
      <c r="C1472" s="7" t="s">
        <v>597</v>
      </c>
      <c r="D1472" s="59"/>
      <c r="E1472" s="378"/>
      <c r="F1472" s="93"/>
      <c r="G1472" s="76"/>
      <c r="H1472" s="78"/>
      <c r="J1472" s="633"/>
      <c r="K1472" s="216"/>
      <c r="L1472" s="217"/>
      <c r="M1472" s="218"/>
      <c r="N1472" s="380"/>
      <c r="O1472" s="262"/>
      <c r="P1472" s="218"/>
      <c r="Q1472" s="221"/>
    </row>
    <row r="1473" spans="1:17">
      <c r="A1473" s="84" t="s">
        <v>194</v>
      </c>
      <c r="B1473" s="72" t="s">
        <v>282</v>
      </c>
      <c r="C1473" s="75" t="s">
        <v>283</v>
      </c>
      <c r="D1473" s="76"/>
      <c r="E1473" s="377"/>
      <c r="F1473" s="81"/>
      <c r="G1473" s="76"/>
      <c r="H1473" s="78"/>
      <c r="J1473" s="633"/>
      <c r="K1473" s="216"/>
      <c r="L1473" s="217"/>
      <c r="M1473" s="218"/>
      <c r="N1473" s="380"/>
      <c r="O1473" s="262"/>
      <c r="P1473" s="218"/>
      <c r="Q1473" s="221"/>
    </row>
    <row r="1474" spans="1:17">
      <c r="A1474" s="88" t="s">
        <v>198</v>
      </c>
      <c r="B1474" s="72" t="s">
        <v>211</v>
      </c>
      <c r="C1474" s="75" t="s">
        <v>212</v>
      </c>
      <c r="D1474" s="76"/>
      <c r="E1474" s="377"/>
      <c r="F1474" s="81"/>
      <c r="G1474" s="76"/>
      <c r="H1474" s="78"/>
      <c r="J1474" s="644"/>
      <c r="K1474" s="216"/>
      <c r="L1474" s="217"/>
      <c r="M1474" s="218"/>
      <c r="N1474" s="380"/>
      <c r="O1474" s="262"/>
      <c r="P1474" s="218"/>
      <c r="Q1474" s="221"/>
    </row>
    <row r="1475" spans="1:17">
      <c r="A1475" s="216"/>
      <c r="B1475" s="216"/>
      <c r="C1475" s="217"/>
      <c r="D1475" s="218"/>
      <c r="E1475" s="261"/>
      <c r="F1475" s="262"/>
      <c r="G1475" s="76"/>
      <c r="H1475" s="78"/>
      <c r="J1475" s="215"/>
      <c r="K1475" s="216"/>
      <c r="L1475" s="217"/>
      <c r="M1475" s="218"/>
      <c r="N1475" s="380"/>
      <c r="O1475" s="262"/>
      <c r="P1475" s="218"/>
      <c r="Q1475" s="221"/>
    </row>
    <row r="1476" spans="1:17" ht="52">
      <c r="A1476" s="67"/>
      <c r="B1476" s="68">
        <v>12.13</v>
      </c>
      <c r="C1476" s="69" t="s">
        <v>661</v>
      </c>
      <c r="D1476" s="68"/>
      <c r="E1476" s="379"/>
      <c r="F1476" s="71"/>
      <c r="G1476" s="321"/>
      <c r="H1476" s="321"/>
      <c r="J1476" s="653"/>
      <c r="K1476" s="653"/>
      <c r="L1476" s="653"/>
      <c r="M1476" s="653"/>
      <c r="N1476" s="653"/>
      <c r="O1476" s="653"/>
      <c r="P1476" s="653"/>
      <c r="Q1476" s="653"/>
    </row>
    <row r="1477" spans="1:17">
      <c r="A1477" s="1106" t="s">
        <v>183</v>
      </c>
      <c r="B1477" s="72" t="s">
        <v>289</v>
      </c>
      <c r="C1477" s="75" t="s">
        <v>290</v>
      </c>
      <c r="D1477" s="76"/>
      <c r="E1477" s="377"/>
      <c r="F1477" s="260"/>
      <c r="G1477" s="72"/>
      <c r="H1477" s="73"/>
      <c r="J1477" s="621"/>
      <c r="K1477" s="613"/>
      <c r="L1477" s="612"/>
      <c r="M1477" s="613"/>
      <c r="N1477" s="650"/>
      <c r="O1477" s="623"/>
      <c r="P1477" s="216"/>
      <c r="Q1477" s="616"/>
    </row>
    <row r="1478" spans="1:17">
      <c r="A1478" s="1107"/>
      <c r="B1478" s="72" t="s">
        <v>192</v>
      </c>
      <c r="C1478" s="75" t="s">
        <v>193</v>
      </c>
      <c r="D1478" s="76"/>
      <c r="E1478" s="377"/>
      <c r="F1478" s="260"/>
      <c r="G1478" s="76"/>
      <c r="H1478" s="78"/>
      <c r="J1478" s="633"/>
      <c r="K1478" s="216"/>
      <c r="L1478" s="217"/>
      <c r="M1478" s="218"/>
      <c r="N1478" s="380"/>
      <c r="O1478" s="219"/>
      <c r="P1478" s="218"/>
      <c r="Q1478" s="221"/>
    </row>
    <row r="1479" spans="1:17">
      <c r="A1479" s="1107"/>
      <c r="B1479" s="72" t="s">
        <v>351</v>
      </c>
      <c r="C1479" s="75" t="s">
        <v>352</v>
      </c>
      <c r="D1479" s="76"/>
      <c r="E1479" s="377"/>
      <c r="F1479" s="260"/>
      <c r="G1479" s="76"/>
      <c r="H1479" s="78"/>
      <c r="J1479" s="633"/>
      <c r="K1479" s="216"/>
      <c r="L1479" s="217"/>
      <c r="M1479" s="218"/>
      <c r="N1479" s="380"/>
      <c r="O1479" s="649"/>
      <c r="P1479" s="218"/>
      <c r="Q1479" s="221"/>
    </row>
    <row r="1480" spans="1:17">
      <c r="A1480" s="1108"/>
      <c r="B1480" s="72" t="s">
        <v>220</v>
      </c>
      <c r="C1480" s="75" t="s">
        <v>305</v>
      </c>
      <c r="D1480" s="76"/>
      <c r="E1480" s="377"/>
      <c r="F1480" s="260"/>
      <c r="G1480" s="76"/>
      <c r="H1480" s="78"/>
      <c r="J1480" s="633"/>
      <c r="K1480" s="216"/>
      <c r="L1480" s="217"/>
      <c r="M1480" s="218"/>
      <c r="N1480" s="380"/>
      <c r="O1480" s="219"/>
      <c r="P1480" s="218"/>
      <c r="Q1480" s="221"/>
    </row>
    <row r="1481" spans="1:17">
      <c r="A1481" s="1164" t="s">
        <v>206</v>
      </c>
      <c r="B1481" s="72" t="s">
        <v>291</v>
      </c>
      <c r="C1481" s="75" t="s">
        <v>311</v>
      </c>
      <c r="D1481" s="76"/>
      <c r="E1481" s="377"/>
      <c r="F1481" s="260"/>
      <c r="G1481" s="76"/>
      <c r="H1481" s="78"/>
      <c r="J1481" s="633"/>
      <c r="K1481" s="216"/>
      <c r="L1481" s="217"/>
      <c r="M1481" s="218"/>
      <c r="N1481" s="380"/>
      <c r="O1481" s="219"/>
      <c r="P1481" s="218"/>
      <c r="Q1481" s="221"/>
    </row>
    <row r="1482" spans="1:17">
      <c r="A1482" s="1165"/>
      <c r="B1482" s="72" t="s">
        <v>312</v>
      </c>
      <c r="C1482" s="82" t="s">
        <v>322</v>
      </c>
      <c r="D1482" s="76"/>
      <c r="E1482" s="377"/>
      <c r="F1482" s="260"/>
      <c r="G1482" s="59"/>
      <c r="H1482" s="78"/>
      <c r="J1482" s="633"/>
      <c r="K1482" s="216"/>
      <c r="L1482" s="217"/>
      <c r="M1482" s="218"/>
      <c r="N1482" s="380"/>
      <c r="O1482" s="219"/>
      <c r="P1482" s="218"/>
      <c r="Q1482" s="221"/>
    </row>
    <row r="1483" spans="1:17">
      <c r="A1483" s="84" t="s">
        <v>194</v>
      </c>
      <c r="B1483" s="72" t="s">
        <v>229</v>
      </c>
      <c r="C1483" s="75" t="s">
        <v>230</v>
      </c>
      <c r="D1483" s="76"/>
      <c r="E1483" s="377"/>
      <c r="F1483" s="260"/>
      <c r="G1483" s="76"/>
      <c r="H1483" s="78"/>
      <c r="J1483" s="644"/>
      <c r="K1483" s="216"/>
      <c r="L1483" s="217"/>
      <c r="M1483" s="218"/>
      <c r="N1483" s="380"/>
      <c r="O1483" s="219"/>
      <c r="P1483" s="218"/>
      <c r="Q1483" s="221"/>
    </row>
    <row r="1484" spans="1:17">
      <c r="A1484" s="88" t="s">
        <v>198</v>
      </c>
      <c r="B1484" s="72" t="s">
        <v>211</v>
      </c>
      <c r="C1484" s="75" t="s">
        <v>212</v>
      </c>
      <c r="D1484" s="76"/>
      <c r="E1484" s="377"/>
      <c r="F1484" s="260"/>
      <c r="G1484" s="76"/>
      <c r="H1484" s="78"/>
      <c r="J1484" s="215"/>
      <c r="K1484" s="216"/>
      <c r="L1484" s="217"/>
      <c r="M1484" s="218"/>
      <c r="N1484" s="380"/>
      <c r="O1484" s="219"/>
      <c r="P1484" s="218"/>
      <c r="Q1484" s="221"/>
    </row>
    <row r="1485" spans="1:17">
      <c r="A1485" s="216"/>
      <c r="B1485" s="216"/>
      <c r="C1485" s="217"/>
      <c r="D1485" s="218"/>
      <c r="E1485" s="261"/>
      <c r="F1485" s="262"/>
      <c r="G1485" s="321"/>
      <c r="H1485" s="321"/>
      <c r="J1485" s="653"/>
      <c r="K1485" s="653"/>
      <c r="L1485" s="653"/>
      <c r="M1485" s="653"/>
      <c r="N1485" s="653"/>
      <c r="O1485" s="653"/>
      <c r="P1485" s="653"/>
      <c r="Q1485" s="653"/>
    </row>
    <row r="1486" spans="1:17" ht="26">
      <c r="A1486" s="67"/>
      <c r="B1486" s="68">
        <v>2.14</v>
      </c>
      <c r="C1486" s="69" t="s">
        <v>662</v>
      </c>
      <c r="D1486" s="68"/>
      <c r="E1486" s="376"/>
      <c r="F1486" s="71"/>
      <c r="G1486" s="72"/>
      <c r="H1486" s="73"/>
      <c r="J1486" s="621"/>
      <c r="K1486" s="613"/>
      <c r="L1486" s="612"/>
      <c r="M1486" s="613"/>
      <c r="N1486" s="650"/>
      <c r="O1486" s="623"/>
      <c r="P1486" s="216"/>
      <c r="Q1486" s="616"/>
    </row>
    <row r="1487" spans="1:17" ht="25">
      <c r="A1487" s="1075" t="s">
        <v>183</v>
      </c>
      <c r="B1487" s="72" t="s">
        <v>592</v>
      </c>
      <c r="C1487" s="75" t="s">
        <v>723</v>
      </c>
      <c r="D1487" s="76"/>
      <c r="E1487" s="377"/>
      <c r="F1487" s="81"/>
      <c r="G1487" s="76"/>
      <c r="H1487" s="78"/>
      <c r="J1487" s="633"/>
      <c r="K1487" s="216"/>
      <c r="L1487" s="217"/>
      <c r="M1487" s="218"/>
      <c r="N1487" s="380"/>
      <c r="O1487" s="219"/>
      <c r="P1487" s="218"/>
      <c r="Q1487" s="221"/>
    </row>
    <row r="1488" spans="1:17">
      <c r="A1488" s="84" t="s">
        <v>194</v>
      </c>
      <c r="B1488" s="72" t="s">
        <v>282</v>
      </c>
      <c r="C1488" s="75" t="s">
        <v>283</v>
      </c>
      <c r="D1488" s="76"/>
      <c r="E1488" s="377"/>
      <c r="F1488" s="81"/>
      <c r="G1488" s="76"/>
      <c r="H1488" s="78"/>
      <c r="J1488" s="633"/>
      <c r="K1488" s="216"/>
      <c r="L1488" s="217"/>
      <c r="M1488" s="218"/>
      <c r="N1488" s="380"/>
      <c r="O1488" s="649"/>
      <c r="P1488" s="218"/>
      <c r="Q1488" s="221"/>
    </row>
    <row r="1489" spans="1:17">
      <c r="A1489" s="88" t="s">
        <v>198</v>
      </c>
      <c r="B1489" s="72" t="s">
        <v>211</v>
      </c>
      <c r="C1489" s="75" t="s">
        <v>212</v>
      </c>
      <c r="D1489" s="76"/>
      <c r="E1489" s="377"/>
      <c r="F1489" s="81"/>
      <c r="G1489" s="76"/>
      <c r="H1489" s="78"/>
      <c r="J1489" s="633"/>
      <c r="K1489" s="216"/>
      <c r="L1489" s="217"/>
      <c r="M1489" s="218"/>
      <c r="N1489" s="380"/>
      <c r="O1489" s="219"/>
      <c r="P1489" s="218"/>
      <c r="Q1489" s="221"/>
    </row>
    <row r="1490" spans="1:17">
      <c r="A1490" s="321"/>
      <c r="B1490" s="321"/>
      <c r="C1490" s="321"/>
      <c r="D1490" s="321"/>
      <c r="E1490" s="321"/>
      <c r="F1490" s="321"/>
      <c r="G1490" s="76"/>
      <c r="H1490" s="78"/>
      <c r="J1490" s="633"/>
      <c r="K1490" s="216"/>
      <c r="L1490" s="217"/>
      <c r="M1490" s="218"/>
      <c r="N1490" s="380"/>
      <c r="O1490" s="219"/>
      <c r="P1490" s="218"/>
      <c r="Q1490" s="221"/>
    </row>
    <row r="1491" spans="1:17" ht="39">
      <c r="A1491" s="67"/>
      <c r="B1491" s="68">
        <v>2.15</v>
      </c>
      <c r="C1491" s="69" t="s">
        <v>663</v>
      </c>
      <c r="D1491" s="68"/>
      <c r="E1491" s="379"/>
      <c r="F1491" s="71"/>
      <c r="G1491" s="59"/>
      <c r="H1491" s="78"/>
      <c r="J1491" s="633"/>
      <c r="K1491" s="216"/>
      <c r="L1491" s="217"/>
      <c r="M1491" s="218"/>
      <c r="N1491" s="380"/>
      <c r="O1491" s="219"/>
      <c r="P1491" s="218"/>
      <c r="Q1491" s="221"/>
    </row>
    <row r="1492" spans="1:17">
      <c r="A1492" s="1106" t="s">
        <v>183</v>
      </c>
      <c r="B1492" s="72" t="s">
        <v>592</v>
      </c>
      <c r="C1492" s="75" t="s">
        <v>599</v>
      </c>
      <c r="D1492" s="76"/>
      <c r="E1492" s="377"/>
      <c r="F1492" s="260"/>
      <c r="G1492" s="76"/>
      <c r="H1492" s="78"/>
      <c r="J1492" s="644"/>
      <c r="K1492" s="216"/>
      <c r="L1492" s="217"/>
      <c r="M1492" s="218"/>
      <c r="N1492" s="380"/>
      <c r="O1492" s="219"/>
      <c r="P1492" s="218"/>
      <c r="Q1492" s="221"/>
    </row>
    <row r="1493" spans="1:17">
      <c r="A1493" s="1107"/>
      <c r="B1493" s="72" t="s">
        <v>592</v>
      </c>
      <c r="C1493" s="75" t="s">
        <v>600</v>
      </c>
      <c r="D1493" s="76"/>
      <c r="E1493" s="377"/>
      <c r="F1493" s="260"/>
      <c r="G1493" s="76"/>
      <c r="H1493" s="78"/>
      <c r="J1493" s="215"/>
      <c r="K1493" s="216"/>
      <c r="L1493" s="217"/>
      <c r="M1493" s="218"/>
      <c r="N1493" s="380"/>
      <c r="O1493" s="219"/>
      <c r="P1493" s="218"/>
      <c r="Q1493" s="221"/>
    </row>
    <row r="1494" spans="1:17">
      <c r="A1494" s="1108"/>
      <c r="B1494" s="72" t="s">
        <v>592</v>
      </c>
      <c r="C1494" s="75" t="s">
        <v>601</v>
      </c>
      <c r="D1494" s="76"/>
      <c r="E1494" s="377"/>
      <c r="F1494" s="260"/>
      <c r="G1494" s="321"/>
      <c r="H1494" s="321"/>
      <c r="J1494" s="653"/>
      <c r="K1494" s="653"/>
      <c r="L1494" s="653"/>
      <c r="M1494" s="653"/>
      <c r="N1494" s="653"/>
      <c r="O1494" s="653"/>
      <c r="P1494" s="653"/>
      <c r="Q1494" s="653"/>
    </row>
    <row r="1495" spans="1:17">
      <c r="A1495" s="84" t="s">
        <v>194</v>
      </c>
      <c r="B1495" s="72" t="s">
        <v>229</v>
      </c>
      <c r="C1495" s="75" t="s">
        <v>230</v>
      </c>
      <c r="D1495" s="76"/>
      <c r="E1495" s="377"/>
      <c r="F1495" s="260"/>
      <c r="G1495" s="72"/>
      <c r="H1495" s="73"/>
      <c r="J1495" s="621"/>
      <c r="K1495" s="613"/>
      <c r="L1495" s="612"/>
      <c r="M1495" s="613"/>
      <c r="N1495" s="650"/>
      <c r="O1495" s="623"/>
      <c r="P1495" s="216"/>
      <c r="Q1495" s="616"/>
    </row>
    <row r="1496" spans="1:17">
      <c r="A1496" s="88" t="s">
        <v>198</v>
      </c>
      <c r="B1496" s="72" t="s">
        <v>211</v>
      </c>
      <c r="C1496" s="75" t="s">
        <v>212</v>
      </c>
      <c r="D1496" s="76"/>
      <c r="E1496" s="377"/>
      <c r="F1496" s="260"/>
      <c r="G1496" s="76"/>
      <c r="H1496" s="78"/>
      <c r="J1496" s="633"/>
      <c r="K1496" s="216"/>
      <c r="L1496" s="217"/>
      <c r="M1496" s="218"/>
      <c r="N1496" s="380"/>
      <c r="O1496" s="219"/>
      <c r="P1496" s="218"/>
      <c r="Q1496" s="221"/>
    </row>
    <row r="1497" spans="1:17">
      <c r="A1497" s="321"/>
      <c r="B1497" s="321"/>
      <c r="C1497" s="321"/>
      <c r="D1497" s="321"/>
      <c r="E1497" s="321"/>
      <c r="F1497" s="321"/>
      <c r="G1497" s="76"/>
      <c r="H1497" s="78"/>
      <c r="J1497" s="633"/>
      <c r="K1497" s="216"/>
      <c r="L1497" s="217"/>
      <c r="M1497" s="218"/>
      <c r="N1497" s="380"/>
      <c r="O1497" s="649"/>
      <c r="P1497" s="218"/>
      <c r="Q1497" s="221"/>
    </row>
    <row r="1498" spans="1:17" ht="39">
      <c r="A1498" s="67"/>
      <c r="B1498" s="68">
        <v>2.16</v>
      </c>
      <c r="C1498" s="69" t="s">
        <v>160</v>
      </c>
      <c r="D1498" s="68"/>
      <c r="E1498" s="379"/>
      <c r="F1498" s="71"/>
      <c r="G1498" s="76"/>
      <c r="H1498" s="78"/>
      <c r="J1498" s="633"/>
      <c r="K1498" s="216"/>
      <c r="L1498" s="217"/>
      <c r="M1498" s="218"/>
      <c r="N1498" s="380"/>
      <c r="O1498" s="219"/>
      <c r="P1498" s="218"/>
      <c r="Q1498" s="221"/>
    </row>
    <row r="1499" spans="1:17">
      <c r="A1499" s="1106" t="s">
        <v>183</v>
      </c>
      <c r="B1499" s="72" t="s">
        <v>592</v>
      </c>
      <c r="C1499" s="75" t="s">
        <v>602</v>
      </c>
      <c r="D1499" s="76"/>
      <c r="E1499" s="377"/>
      <c r="F1499" s="260"/>
      <c r="G1499" s="76"/>
      <c r="H1499" s="78"/>
      <c r="J1499" s="633"/>
      <c r="K1499" s="216"/>
      <c r="L1499" s="217"/>
      <c r="M1499" s="218"/>
      <c r="N1499" s="380"/>
      <c r="O1499" s="219"/>
      <c r="P1499" s="218"/>
      <c r="Q1499" s="221"/>
    </row>
    <row r="1500" spans="1:17">
      <c r="A1500" s="1107"/>
      <c r="B1500" s="72" t="s">
        <v>592</v>
      </c>
      <c r="C1500" s="75" t="str">
        <f>+C1471</f>
        <v>Cinta superscotch 33 de 3M</v>
      </c>
      <c r="D1500" s="76"/>
      <c r="E1500" s="377"/>
      <c r="F1500" s="260"/>
      <c r="G1500" s="59"/>
      <c r="H1500" s="78"/>
      <c r="J1500" s="633"/>
      <c r="K1500" s="216"/>
      <c r="L1500" s="217"/>
      <c r="M1500" s="218"/>
      <c r="N1500" s="380"/>
      <c r="O1500" s="219"/>
      <c r="P1500" s="218"/>
      <c r="Q1500" s="221"/>
    </row>
    <row r="1501" spans="1:17">
      <c r="A1501" s="1108"/>
      <c r="B1501" s="72" t="s">
        <v>592</v>
      </c>
      <c r="C1501" s="75" t="s">
        <v>601</v>
      </c>
      <c r="D1501" s="76"/>
      <c r="E1501" s="377"/>
      <c r="F1501" s="260"/>
      <c r="G1501" s="76"/>
      <c r="H1501" s="78"/>
      <c r="J1501" s="644"/>
      <c r="K1501" s="216"/>
      <c r="L1501" s="217"/>
      <c r="M1501" s="218"/>
      <c r="N1501" s="380"/>
      <c r="O1501" s="219"/>
      <c r="P1501" s="218"/>
      <c r="Q1501" s="221"/>
    </row>
    <row r="1502" spans="1:17">
      <c r="A1502" s="84" t="s">
        <v>194</v>
      </c>
      <c r="B1502" s="72" t="s">
        <v>229</v>
      </c>
      <c r="C1502" s="75" t="s">
        <v>230</v>
      </c>
      <c r="D1502" s="76"/>
      <c r="E1502" s="377"/>
      <c r="F1502" s="260"/>
      <c r="G1502" s="76"/>
      <c r="H1502" s="78"/>
      <c r="J1502" s="215"/>
      <c r="K1502" s="216"/>
      <c r="L1502" s="217"/>
      <c r="M1502" s="218"/>
      <c r="N1502" s="380"/>
      <c r="O1502" s="219"/>
      <c r="P1502" s="218"/>
      <c r="Q1502" s="221"/>
    </row>
    <row r="1503" spans="1:17">
      <c r="A1503" s="88" t="s">
        <v>198</v>
      </c>
      <c r="B1503" s="72" t="s">
        <v>211</v>
      </c>
      <c r="C1503" s="75" t="s">
        <v>212</v>
      </c>
      <c r="D1503" s="76"/>
      <c r="E1503" s="377"/>
      <c r="F1503" s="260"/>
      <c r="G1503" s="218"/>
      <c r="H1503" s="221"/>
      <c r="J1503" s="216"/>
      <c r="K1503" s="216"/>
      <c r="L1503" s="217"/>
      <c r="M1503" s="218"/>
      <c r="N1503" s="261"/>
      <c r="O1503" s="262"/>
      <c r="P1503" s="218"/>
      <c r="Q1503" s="221"/>
    </row>
    <row r="1504" spans="1:17">
      <c r="A1504" s="216"/>
      <c r="B1504" s="216"/>
      <c r="C1504" s="217"/>
      <c r="D1504" s="218"/>
      <c r="E1504" s="261"/>
      <c r="F1504" s="262"/>
      <c r="G1504" s="72"/>
      <c r="H1504" s="73"/>
      <c r="J1504" s="621"/>
      <c r="K1504" s="613"/>
      <c r="L1504" s="612"/>
      <c r="M1504" s="613"/>
      <c r="N1504" s="652"/>
      <c r="O1504" s="623"/>
      <c r="P1504" s="216"/>
      <c r="Q1504" s="616"/>
    </row>
    <row r="1505" spans="1:17" ht="26">
      <c r="A1505" s="67"/>
      <c r="B1505" s="68">
        <v>2.17</v>
      </c>
      <c r="C1505" s="69" t="s">
        <v>664</v>
      </c>
      <c r="D1505" s="68"/>
      <c r="E1505" s="379"/>
      <c r="F1505" s="71"/>
      <c r="G1505" s="76"/>
      <c r="H1505" s="78"/>
      <c r="J1505" s="633"/>
      <c r="K1505" s="216"/>
      <c r="L1505" s="217"/>
      <c r="M1505" s="218"/>
      <c r="N1505" s="380"/>
      <c r="O1505" s="262"/>
      <c r="P1505" s="218"/>
      <c r="Q1505" s="221"/>
    </row>
    <row r="1506" spans="1:17">
      <c r="A1506" s="1106" t="s">
        <v>183</v>
      </c>
      <c r="B1506" s="72" t="s">
        <v>592</v>
      </c>
      <c r="C1506" s="75" t="s">
        <v>724</v>
      </c>
      <c r="D1506" s="76"/>
      <c r="E1506" s="377"/>
      <c r="F1506" s="260"/>
      <c r="G1506" s="76"/>
      <c r="H1506" s="78"/>
      <c r="J1506" s="633"/>
      <c r="K1506" s="216"/>
      <c r="L1506" s="217"/>
      <c r="M1506" s="218"/>
      <c r="N1506" s="380"/>
      <c r="O1506" s="262"/>
      <c r="P1506" s="218"/>
      <c r="Q1506" s="221"/>
    </row>
    <row r="1507" spans="1:17">
      <c r="A1507" s="1107"/>
      <c r="B1507" s="72" t="s">
        <v>592</v>
      </c>
      <c r="C1507" s="75" t="s">
        <v>725</v>
      </c>
      <c r="D1507" s="76"/>
      <c r="E1507" s="377"/>
      <c r="F1507" s="260"/>
      <c r="G1507" s="76"/>
      <c r="H1507" s="78"/>
      <c r="J1507" s="633"/>
      <c r="K1507" s="216"/>
      <c r="L1507" s="217"/>
      <c r="M1507" s="218"/>
      <c r="N1507" s="380"/>
      <c r="O1507" s="262"/>
      <c r="P1507" s="218"/>
      <c r="Q1507" s="221"/>
    </row>
    <row r="1508" spans="1:17">
      <c r="A1508" s="1108"/>
      <c r="B1508" s="72" t="s">
        <v>592</v>
      </c>
      <c r="C1508" s="75" t="s">
        <v>726</v>
      </c>
      <c r="D1508" s="76"/>
      <c r="E1508" s="377"/>
      <c r="F1508" s="260"/>
      <c r="G1508" s="76"/>
      <c r="H1508" s="78"/>
      <c r="J1508" s="633"/>
      <c r="K1508" s="216"/>
      <c r="L1508" s="217"/>
      <c r="M1508" s="218"/>
      <c r="N1508" s="380"/>
      <c r="O1508" s="262"/>
      <c r="P1508" s="218"/>
      <c r="Q1508" s="221"/>
    </row>
    <row r="1509" spans="1:17">
      <c r="A1509" s="84" t="s">
        <v>194</v>
      </c>
      <c r="B1509" s="72" t="s">
        <v>229</v>
      </c>
      <c r="C1509" s="75" t="s">
        <v>230</v>
      </c>
      <c r="D1509" s="76"/>
      <c r="E1509" s="377"/>
      <c r="F1509" s="260"/>
      <c r="G1509" s="76"/>
      <c r="H1509" s="78"/>
      <c r="J1509" s="705"/>
      <c r="K1509" s="216"/>
      <c r="L1509" s="217"/>
      <c r="M1509" s="218"/>
      <c r="N1509" s="380"/>
      <c r="O1509" s="262"/>
      <c r="P1509" s="218"/>
      <c r="Q1509" s="221"/>
    </row>
    <row r="1510" spans="1:17">
      <c r="A1510" s="88" t="s">
        <v>198</v>
      </c>
      <c r="B1510" s="72" t="s">
        <v>211</v>
      </c>
      <c r="C1510" s="75" t="s">
        <v>212</v>
      </c>
      <c r="D1510" s="76"/>
      <c r="E1510" s="377"/>
      <c r="F1510" s="260"/>
      <c r="G1510" s="76"/>
      <c r="H1510" s="78"/>
      <c r="J1510" s="705"/>
      <c r="K1510" s="216"/>
      <c r="L1510" s="639"/>
      <c r="M1510" s="218"/>
      <c r="N1510" s="380"/>
      <c r="O1510" s="262"/>
      <c r="P1510" s="218"/>
      <c r="Q1510" s="221"/>
    </row>
    <row r="1511" spans="1:17">
      <c r="A1511" s="321"/>
      <c r="B1511" s="321"/>
      <c r="C1511" s="321"/>
      <c r="D1511" s="321"/>
      <c r="E1511" s="321"/>
      <c r="F1511" s="321"/>
      <c r="G1511" s="76"/>
      <c r="H1511" s="78"/>
      <c r="J1511" s="644"/>
      <c r="K1511" s="216"/>
      <c r="L1511" s="217"/>
      <c r="M1511" s="218"/>
      <c r="N1511" s="380"/>
      <c r="O1511" s="262"/>
      <c r="P1511" s="218"/>
      <c r="Q1511" s="221"/>
    </row>
    <row r="1512" spans="1:17" ht="52">
      <c r="A1512" s="67"/>
      <c r="B1512" s="68">
        <v>2.1800000000000002</v>
      </c>
      <c r="C1512" s="69" t="s">
        <v>666</v>
      </c>
      <c r="D1512" s="68"/>
      <c r="E1512" s="376"/>
      <c r="F1512" s="71"/>
      <c r="G1512" s="76"/>
      <c r="H1512" s="78"/>
      <c r="J1512" s="215"/>
      <c r="K1512" s="216"/>
      <c r="L1512" s="217"/>
      <c r="M1512" s="218"/>
      <c r="N1512" s="380"/>
      <c r="O1512" s="262"/>
      <c r="P1512" s="218"/>
      <c r="Q1512" s="221"/>
    </row>
    <row r="1513" spans="1:17" ht="25">
      <c r="A1513" s="1106" t="s">
        <v>183</v>
      </c>
      <c r="B1513" s="72" t="s">
        <v>592</v>
      </c>
      <c r="C1513" s="75" t="s">
        <v>727</v>
      </c>
      <c r="D1513" s="76"/>
      <c r="E1513" s="377"/>
      <c r="F1513" s="81"/>
      <c r="G1513" s="218"/>
      <c r="H1513" s="221"/>
      <c r="J1513" s="215"/>
      <c r="K1513" s="216"/>
      <c r="L1513" s="217"/>
      <c r="M1513" s="218"/>
      <c r="N1513" s="380"/>
      <c r="O1513" s="262"/>
      <c r="P1513" s="218"/>
      <c r="Q1513" s="221"/>
    </row>
    <row r="1514" spans="1:17" ht="15.5">
      <c r="A1514" s="1107"/>
      <c r="B1514" s="72" t="s">
        <v>192</v>
      </c>
      <c r="C1514" s="75" t="s">
        <v>594</v>
      </c>
      <c r="D1514" s="76"/>
      <c r="E1514" s="377"/>
      <c r="F1514" s="259"/>
      <c r="G1514" s="1086"/>
      <c r="H1514" s="1087"/>
      <c r="J1514" s="354"/>
      <c r="K1514" s="354"/>
      <c r="L1514" s="354"/>
      <c r="M1514" s="354"/>
      <c r="N1514" s="354"/>
      <c r="O1514" s="354"/>
      <c r="P1514" s="354"/>
      <c r="Q1514" s="354"/>
    </row>
    <row r="1515" spans="1:17" ht="15.5">
      <c r="A1515" s="1107"/>
      <c r="B1515" s="72" t="s">
        <v>289</v>
      </c>
      <c r="C1515" s="75" t="s">
        <v>596</v>
      </c>
      <c r="D1515" s="76"/>
      <c r="E1515" s="377"/>
      <c r="F1515" s="81"/>
      <c r="G1515" s="389"/>
      <c r="H1515" s="389"/>
      <c r="J1515" s="389"/>
      <c r="K1515" s="389"/>
      <c r="L1515" s="389"/>
      <c r="M1515" s="389"/>
      <c r="N1515" s="389"/>
      <c r="O1515" s="389"/>
      <c r="P1515" s="389"/>
      <c r="Q1515" s="389"/>
    </row>
    <row r="1516" spans="1:17">
      <c r="A1516" s="1107"/>
      <c r="B1516" s="72" t="s">
        <v>592</v>
      </c>
      <c r="C1516" s="75" t="s">
        <v>728</v>
      </c>
      <c r="D1516" s="76"/>
      <c r="E1516" s="377"/>
      <c r="F1516" s="81"/>
      <c r="G1516" s="72"/>
      <c r="H1516" s="73"/>
      <c r="J1516" s="621"/>
      <c r="K1516" s="648"/>
      <c r="L1516" s="612"/>
      <c r="M1516" s="613"/>
      <c r="N1516" s="643"/>
      <c r="O1516" s="623"/>
      <c r="P1516" s="216"/>
      <c r="Q1516" s="616"/>
    </row>
    <row r="1517" spans="1:17">
      <c r="A1517" s="1108"/>
      <c r="B1517" s="56" t="s">
        <v>590</v>
      </c>
      <c r="C1517" s="7" t="s">
        <v>597</v>
      </c>
      <c r="D1517" s="59"/>
      <c r="E1517" s="378"/>
      <c r="F1517" s="93"/>
      <c r="G1517" s="76"/>
      <c r="H1517" s="78"/>
      <c r="J1517" s="633"/>
      <c r="K1517" s="216"/>
      <c r="L1517" s="217"/>
      <c r="M1517" s="218"/>
      <c r="N1517" s="380"/>
      <c r="O1517" s="262"/>
      <c r="P1517" s="218"/>
      <c r="Q1517" s="221"/>
    </row>
    <row r="1518" spans="1:17">
      <c r="A1518" s="84" t="s">
        <v>194</v>
      </c>
      <c r="B1518" s="72" t="s">
        <v>282</v>
      </c>
      <c r="C1518" s="75" t="s">
        <v>283</v>
      </c>
      <c r="D1518" s="76"/>
      <c r="E1518" s="377"/>
      <c r="F1518" s="81"/>
      <c r="G1518" s="76"/>
      <c r="H1518" s="78"/>
      <c r="J1518" s="633"/>
      <c r="K1518" s="216"/>
      <c r="L1518" s="217"/>
      <c r="M1518" s="218"/>
      <c r="N1518" s="380"/>
      <c r="O1518" s="262"/>
      <c r="P1518" s="218"/>
      <c r="Q1518" s="221"/>
    </row>
    <row r="1519" spans="1:17">
      <c r="A1519" s="88" t="s">
        <v>198</v>
      </c>
      <c r="B1519" s="72" t="s">
        <v>211</v>
      </c>
      <c r="C1519" s="75" t="s">
        <v>212</v>
      </c>
      <c r="D1519" s="76"/>
      <c r="E1519" s="377"/>
      <c r="F1519" s="81"/>
      <c r="G1519" s="76"/>
      <c r="H1519" s="78"/>
      <c r="J1519" s="633"/>
      <c r="K1519" s="216"/>
      <c r="L1519" s="645"/>
      <c r="M1519" s="218"/>
      <c r="N1519" s="380"/>
      <c r="O1519" s="262"/>
      <c r="P1519" s="218"/>
      <c r="Q1519" s="221"/>
    </row>
    <row r="1520" spans="1:17">
      <c r="A1520" s="321"/>
      <c r="B1520" s="321"/>
      <c r="C1520" s="321"/>
      <c r="D1520" s="321"/>
      <c r="E1520" s="321"/>
      <c r="F1520" s="321"/>
      <c r="G1520" s="76"/>
      <c r="H1520" s="78"/>
      <c r="J1520" s="633"/>
      <c r="K1520" s="216"/>
      <c r="L1520" s="217"/>
      <c r="M1520" s="218"/>
      <c r="N1520" s="380"/>
      <c r="O1520" s="262"/>
      <c r="P1520" s="218"/>
      <c r="Q1520" s="221"/>
    </row>
    <row r="1521" spans="1:17" ht="52">
      <c r="A1521" s="67"/>
      <c r="B1521" s="68">
        <v>2.19</v>
      </c>
      <c r="C1521" s="69" t="s">
        <v>667</v>
      </c>
      <c r="D1521" s="68"/>
      <c r="E1521" s="376"/>
      <c r="F1521" s="71"/>
      <c r="G1521" s="76"/>
      <c r="H1521" s="78"/>
      <c r="J1521" s="633"/>
      <c r="K1521" s="216"/>
      <c r="L1521" s="217"/>
      <c r="M1521" s="218"/>
      <c r="N1521" s="380"/>
      <c r="O1521" s="262"/>
      <c r="P1521" s="218"/>
      <c r="Q1521" s="221"/>
    </row>
    <row r="1522" spans="1:17" ht="25">
      <c r="A1522" s="1106" t="s">
        <v>183</v>
      </c>
      <c r="B1522" s="72" t="s">
        <v>592</v>
      </c>
      <c r="C1522" s="75" t="s">
        <v>729</v>
      </c>
      <c r="D1522" s="76"/>
      <c r="E1522" s="377"/>
      <c r="F1522" s="81"/>
      <c r="G1522" s="76"/>
      <c r="H1522" s="78"/>
      <c r="J1522" s="633"/>
      <c r="K1522" s="605"/>
      <c r="L1522" s="654"/>
      <c r="M1522" s="218"/>
      <c r="N1522" s="380"/>
      <c r="O1522" s="262"/>
      <c r="P1522" s="218"/>
      <c r="Q1522" s="221"/>
    </row>
    <row r="1523" spans="1:17">
      <c r="A1523" s="1107"/>
      <c r="B1523" s="72" t="s">
        <v>592</v>
      </c>
      <c r="C1523" s="75" t="s">
        <v>594</v>
      </c>
      <c r="D1523" s="76"/>
      <c r="E1523" s="377"/>
      <c r="F1523" s="259"/>
      <c r="G1523" s="76"/>
      <c r="H1523" s="78"/>
      <c r="J1523" s="633"/>
      <c r="K1523" s="216"/>
      <c r="L1523" s="217"/>
      <c r="M1523" s="218"/>
      <c r="N1523" s="380"/>
      <c r="O1523" s="262"/>
      <c r="P1523" s="218"/>
      <c r="Q1523" s="221"/>
    </row>
    <row r="1524" spans="1:17">
      <c r="A1524" s="1107"/>
      <c r="B1524" s="72" t="s">
        <v>289</v>
      </c>
      <c r="C1524" s="75" t="s">
        <v>596</v>
      </c>
      <c r="D1524" s="76"/>
      <c r="E1524" s="377"/>
      <c r="F1524" s="81"/>
      <c r="G1524" s="76"/>
      <c r="H1524" s="78"/>
      <c r="J1524" s="644"/>
      <c r="K1524" s="216"/>
      <c r="L1524" s="217"/>
      <c r="M1524" s="218"/>
      <c r="N1524" s="380"/>
      <c r="O1524" s="262"/>
      <c r="P1524" s="218"/>
      <c r="Q1524" s="221"/>
    </row>
    <row r="1525" spans="1:17">
      <c r="A1525" s="1107"/>
      <c r="B1525" s="72" t="s">
        <v>592</v>
      </c>
      <c r="C1525" s="75" t="s">
        <v>728</v>
      </c>
      <c r="D1525" s="76"/>
      <c r="E1525" s="377"/>
      <c r="F1525" s="81"/>
      <c r="G1525" s="76"/>
      <c r="H1525" s="78"/>
      <c r="J1525" s="215"/>
      <c r="K1525" s="216"/>
      <c r="L1525" s="217"/>
      <c r="M1525" s="218"/>
      <c r="N1525" s="380"/>
      <c r="O1525" s="262"/>
      <c r="P1525" s="218"/>
      <c r="Q1525" s="221"/>
    </row>
    <row r="1526" spans="1:17">
      <c r="A1526" s="1108"/>
      <c r="B1526" s="56" t="s">
        <v>590</v>
      </c>
      <c r="C1526" s="7" t="s">
        <v>597</v>
      </c>
      <c r="D1526" s="59"/>
      <c r="E1526" s="378"/>
      <c r="F1526" s="93"/>
      <c r="G1526" s="218"/>
      <c r="H1526" s="221"/>
      <c r="J1526" s="216"/>
      <c r="K1526" s="216"/>
      <c r="L1526" s="217"/>
      <c r="M1526" s="218"/>
      <c r="N1526" s="261"/>
      <c r="O1526" s="262"/>
      <c r="P1526" s="218"/>
      <c r="Q1526" s="221"/>
    </row>
    <row r="1527" spans="1:17">
      <c r="A1527" s="84" t="s">
        <v>194</v>
      </c>
      <c r="B1527" s="72" t="s">
        <v>282</v>
      </c>
      <c r="C1527" s="75" t="s">
        <v>283</v>
      </c>
      <c r="D1527" s="76"/>
      <c r="E1527" s="377"/>
      <c r="F1527" s="81"/>
      <c r="G1527" s="72"/>
      <c r="H1527" s="73"/>
      <c r="J1527" s="621"/>
      <c r="K1527" s="648"/>
      <c r="L1527" s="612"/>
      <c r="M1527" s="613"/>
      <c r="N1527" s="643"/>
      <c r="O1527" s="623"/>
      <c r="P1527" s="216"/>
      <c r="Q1527" s="616"/>
    </row>
    <row r="1528" spans="1:17">
      <c r="A1528" s="88" t="s">
        <v>198</v>
      </c>
      <c r="B1528" s="72" t="s">
        <v>211</v>
      </c>
      <c r="C1528" s="75" t="s">
        <v>212</v>
      </c>
      <c r="D1528" s="76"/>
      <c r="E1528" s="377"/>
      <c r="F1528" s="81"/>
      <c r="G1528" s="76"/>
      <c r="H1528" s="78"/>
      <c r="J1528" s="633"/>
      <c r="K1528" s="216"/>
      <c r="L1528" s="217"/>
      <c r="M1528" s="218"/>
      <c r="N1528" s="380"/>
      <c r="O1528" s="262"/>
      <c r="P1528" s="218"/>
      <c r="Q1528" s="221"/>
    </row>
    <row r="1529" spans="1:17">
      <c r="A1529" s="321"/>
      <c r="B1529" s="321"/>
      <c r="C1529" s="321"/>
      <c r="D1529" s="321"/>
      <c r="E1529" s="321"/>
      <c r="F1529" s="321"/>
      <c r="G1529" s="76"/>
      <c r="H1529" s="78"/>
      <c r="J1529" s="633"/>
      <c r="K1529" s="216"/>
      <c r="L1529" s="217"/>
      <c r="M1529" s="218"/>
      <c r="N1529" s="380"/>
      <c r="O1529" s="262"/>
      <c r="P1529" s="218"/>
      <c r="Q1529" s="221"/>
    </row>
    <row r="1530" spans="1:17">
      <c r="A1530" s="67"/>
      <c r="B1530" s="68">
        <v>12.2</v>
      </c>
      <c r="C1530" s="69" t="s">
        <v>668</v>
      </c>
      <c r="D1530" s="68"/>
      <c r="E1530" s="376"/>
      <c r="F1530" s="71"/>
      <c r="G1530" s="76"/>
      <c r="H1530" s="78"/>
      <c r="J1530" s="633"/>
      <c r="K1530" s="216"/>
      <c r="L1530" s="217"/>
      <c r="M1530" s="218"/>
      <c r="N1530" s="380"/>
      <c r="O1530" s="262"/>
      <c r="P1530" s="218"/>
      <c r="Q1530" s="221"/>
    </row>
    <row r="1531" spans="1:17">
      <c r="A1531" s="1106" t="s">
        <v>183</v>
      </c>
      <c r="B1531" s="72" t="s">
        <v>592</v>
      </c>
      <c r="C1531" s="75" t="s">
        <v>730</v>
      </c>
      <c r="D1531" s="76"/>
      <c r="E1531" s="377"/>
      <c r="F1531" s="81"/>
      <c r="G1531" s="76"/>
      <c r="H1531" s="78"/>
      <c r="J1531" s="705"/>
      <c r="K1531" s="216"/>
      <c r="L1531" s="217"/>
      <c r="M1531" s="218"/>
      <c r="N1531" s="380"/>
      <c r="O1531" s="262"/>
      <c r="P1531" s="218"/>
      <c r="Q1531" s="221"/>
    </row>
    <row r="1532" spans="1:17">
      <c r="A1532" s="1107"/>
      <c r="B1532" s="72" t="s">
        <v>592</v>
      </c>
      <c r="C1532" s="75" t="s">
        <v>731</v>
      </c>
      <c r="D1532" s="76"/>
      <c r="E1532" s="377"/>
      <c r="F1532" s="259"/>
      <c r="G1532" s="76"/>
      <c r="H1532" s="78"/>
      <c r="J1532" s="705"/>
      <c r="K1532" s="216"/>
      <c r="L1532" s="217"/>
      <c r="M1532" s="218"/>
      <c r="N1532" s="380"/>
      <c r="O1532" s="262"/>
      <c r="P1532" s="218"/>
      <c r="Q1532" s="221"/>
    </row>
    <row r="1533" spans="1:17">
      <c r="A1533" s="1107"/>
      <c r="B1533" s="72" t="s">
        <v>289</v>
      </c>
      <c r="C1533" s="75" t="s">
        <v>596</v>
      </c>
      <c r="D1533" s="76"/>
      <c r="E1533" s="377"/>
      <c r="F1533" s="81"/>
      <c r="G1533" s="76"/>
      <c r="H1533" s="78"/>
      <c r="J1533" s="644"/>
      <c r="K1533" s="216"/>
      <c r="L1533" s="217"/>
      <c r="M1533" s="218"/>
      <c r="N1533" s="380"/>
      <c r="O1533" s="262"/>
      <c r="P1533" s="218"/>
      <c r="Q1533" s="221"/>
    </row>
    <row r="1534" spans="1:17">
      <c r="A1534" s="1107"/>
      <c r="B1534" s="72" t="s">
        <v>592</v>
      </c>
      <c r="C1534" s="75" t="s">
        <v>732</v>
      </c>
      <c r="D1534" s="76"/>
      <c r="E1534" s="377"/>
      <c r="F1534" s="81"/>
      <c r="G1534" s="76"/>
      <c r="H1534" s="78"/>
      <c r="J1534" s="215"/>
      <c r="K1534" s="216"/>
      <c r="L1534" s="217"/>
      <c r="M1534" s="218"/>
      <c r="N1534" s="380"/>
      <c r="O1534" s="262"/>
      <c r="P1534" s="218"/>
      <c r="Q1534" s="221"/>
    </row>
    <row r="1535" spans="1:17">
      <c r="A1535" s="1108"/>
      <c r="B1535" s="56" t="s">
        <v>590</v>
      </c>
      <c r="C1535" s="7" t="s">
        <v>597</v>
      </c>
      <c r="D1535" s="59"/>
      <c r="E1535" s="378"/>
      <c r="F1535" s="93"/>
      <c r="G1535" s="218"/>
      <c r="H1535" s="221"/>
      <c r="J1535" s="216"/>
      <c r="K1535" s="216"/>
      <c r="L1535" s="217"/>
      <c r="M1535" s="218"/>
      <c r="N1535" s="261"/>
      <c r="O1535" s="262"/>
      <c r="P1535" s="218"/>
      <c r="Q1535" s="221"/>
    </row>
    <row r="1536" spans="1:17">
      <c r="A1536" s="84" t="s">
        <v>194</v>
      </c>
      <c r="B1536" s="72" t="s">
        <v>282</v>
      </c>
      <c r="C1536" s="75" t="s">
        <v>283</v>
      </c>
      <c r="D1536" s="76"/>
      <c r="E1536" s="377"/>
      <c r="F1536" s="81"/>
      <c r="G1536" s="72"/>
      <c r="H1536" s="73"/>
      <c r="J1536" s="621"/>
      <c r="K1536" s="648"/>
      <c r="L1536" s="612"/>
      <c r="M1536" s="613"/>
      <c r="N1536" s="643"/>
      <c r="O1536" s="623"/>
      <c r="P1536" s="216"/>
      <c r="Q1536" s="616"/>
    </row>
    <row r="1537" spans="1:17">
      <c r="A1537" s="88" t="s">
        <v>198</v>
      </c>
      <c r="B1537" s="72" t="s">
        <v>211</v>
      </c>
      <c r="C1537" s="75" t="s">
        <v>212</v>
      </c>
      <c r="D1537" s="76"/>
      <c r="E1537" s="377"/>
      <c r="F1537" s="81"/>
      <c r="G1537" s="76"/>
      <c r="H1537" s="78"/>
      <c r="J1537" s="633"/>
      <c r="K1537" s="216"/>
      <c r="L1537" s="217"/>
      <c r="M1537" s="218"/>
      <c r="N1537" s="380"/>
      <c r="O1537" s="262"/>
      <c r="P1537" s="218"/>
      <c r="Q1537" s="221"/>
    </row>
    <row r="1538" spans="1:17">
      <c r="A1538" s="216"/>
      <c r="B1538" s="216"/>
      <c r="C1538" s="217"/>
      <c r="D1538" s="218"/>
      <c r="E1538" s="261"/>
      <c r="F1538" s="262"/>
      <c r="G1538" s="76"/>
      <c r="H1538" s="78"/>
      <c r="J1538" s="633"/>
      <c r="K1538" s="216"/>
      <c r="L1538" s="217"/>
      <c r="M1538" s="218"/>
      <c r="N1538" s="380"/>
      <c r="O1538" s="262"/>
      <c r="P1538" s="218"/>
      <c r="Q1538" s="221"/>
    </row>
    <row r="1539" spans="1:17" ht="26">
      <c r="A1539" s="67"/>
      <c r="B1539" s="68">
        <v>12.21</v>
      </c>
      <c r="C1539" s="69" t="s">
        <v>669</v>
      </c>
      <c r="D1539" s="68"/>
      <c r="E1539" s="379"/>
      <c r="F1539" s="71"/>
      <c r="G1539" s="76"/>
      <c r="H1539" s="78"/>
      <c r="J1539" s="633"/>
      <c r="K1539" s="216"/>
      <c r="L1539" s="217"/>
      <c r="M1539" s="218"/>
      <c r="N1539" s="380"/>
      <c r="O1539" s="262"/>
      <c r="P1539" s="218"/>
      <c r="Q1539" s="221"/>
    </row>
    <row r="1540" spans="1:17">
      <c r="A1540" s="1106" t="s">
        <v>183</v>
      </c>
      <c r="B1540" s="72" t="s">
        <v>289</v>
      </c>
      <c r="C1540" s="75" t="s">
        <v>290</v>
      </c>
      <c r="D1540" s="76"/>
      <c r="E1540" s="377"/>
      <c r="F1540" s="260"/>
      <c r="G1540" s="76"/>
      <c r="H1540" s="78"/>
      <c r="J1540" s="642"/>
      <c r="K1540" s="216"/>
      <c r="L1540" s="217"/>
      <c r="M1540" s="218"/>
      <c r="N1540" s="380"/>
      <c r="O1540" s="262"/>
      <c r="P1540" s="218"/>
      <c r="Q1540" s="221"/>
    </row>
    <row r="1541" spans="1:17">
      <c r="A1541" s="1107"/>
      <c r="B1541" s="72" t="s">
        <v>192</v>
      </c>
      <c r="C1541" s="75" t="s">
        <v>193</v>
      </c>
      <c r="D1541" s="76"/>
      <c r="E1541" s="377"/>
      <c r="F1541" s="260"/>
      <c r="G1541" s="76"/>
      <c r="H1541" s="78"/>
      <c r="J1541" s="642"/>
      <c r="K1541" s="216"/>
      <c r="L1541" s="217"/>
      <c r="M1541" s="218"/>
      <c r="N1541" s="380"/>
      <c r="O1541" s="262"/>
      <c r="P1541" s="218"/>
      <c r="Q1541" s="221"/>
    </row>
    <row r="1542" spans="1:17">
      <c r="A1542" s="1107"/>
      <c r="B1542" s="72" t="s">
        <v>351</v>
      </c>
      <c r="C1542" s="75" t="s">
        <v>352</v>
      </c>
      <c r="D1542" s="76"/>
      <c r="E1542" s="377"/>
      <c r="F1542" s="260"/>
      <c r="G1542" s="76"/>
      <c r="H1542" s="78"/>
      <c r="J1542" s="644"/>
      <c r="K1542" s="216"/>
      <c r="L1542" s="217"/>
      <c r="M1542" s="218"/>
      <c r="N1542" s="380"/>
      <c r="O1542" s="262"/>
      <c r="P1542" s="218"/>
      <c r="Q1542" s="221"/>
    </row>
    <row r="1543" spans="1:17">
      <c r="A1543" s="1108"/>
      <c r="B1543" s="72" t="s">
        <v>220</v>
      </c>
      <c r="C1543" s="75" t="s">
        <v>305</v>
      </c>
      <c r="D1543" s="76"/>
      <c r="E1543" s="377"/>
      <c r="F1543" s="260"/>
      <c r="G1543" s="76"/>
      <c r="H1543" s="78"/>
      <c r="J1543" s="215"/>
      <c r="K1543" s="216"/>
      <c r="L1543" s="217"/>
      <c r="M1543" s="218"/>
      <c r="N1543" s="380"/>
      <c r="O1543" s="262"/>
      <c r="P1543" s="218"/>
      <c r="Q1543" s="221"/>
    </row>
    <row r="1544" spans="1:17">
      <c r="A1544" s="1164" t="s">
        <v>206</v>
      </c>
      <c r="B1544" s="72" t="s">
        <v>291</v>
      </c>
      <c r="C1544" s="75" t="s">
        <v>311</v>
      </c>
      <c r="D1544" s="76"/>
      <c r="E1544" s="377"/>
      <c r="F1544" s="260"/>
      <c r="G1544" s="218"/>
      <c r="H1544" s="221"/>
      <c r="J1544" s="216"/>
      <c r="K1544" s="216"/>
      <c r="L1544" s="217"/>
      <c r="M1544" s="218"/>
      <c r="N1544" s="261"/>
      <c r="O1544" s="262"/>
      <c r="P1544" s="218"/>
      <c r="Q1544" s="221"/>
    </row>
    <row r="1545" spans="1:17">
      <c r="A1545" s="1165"/>
      <c r="B1545" s="72" t="s">
        <v>312</v>
      </c>
      <c r="C1545" s="82" t="s">
        <v>322</v>
      </c>
      <c r="D1545" s="76"/>
      <c r="E1545" s="377"/>
      <c r="F1545" s="260"/>
      <c r="G1545" s="72"/>
      <c r="H1545" s="73"/>
      <c r="J1545" s="621"/>
      <c r="K1545" s="648"/>
      <c r="L1545" s="612"/>
      <c r="M1545" s="613"/>
      <c r="N1545" s="643"/>
      <c r="O1545" s="623"/>
      <c r="P1545" s="216"/>
      <c r="Q1545" s="616"/>
    </row>
    <row r="1546" spans="1:17">
      <c r="A1546" s="84" t="s">
        <v>194</v>
      </c>
      <c r="B1546" s="72" t="s">
        <v>229</v>
      </c>
      <c r="C1546" s="75" t="s">
        <v>230</v>
      </c>
      <c r="D1546" s="76"/>
      <c r="E1546" s="377"/>
      <c r="F1546" s="260"/>
      <c r="G1546" s="76"/>
      <c r="H1546" s="78"/>
      <c r="J1546" s="633"/>
      <c r="K1546" s="216"/>
      <c r="L1546" s="217"/>
      <c r="M1546" s="218"/>
      <c r="N1546" s="380"/>
      <c r="O1546" s="262"/>
      <c r="P1546" s="218"/>
      <c r="Q1546" s="221"/>
    </row>
    <row r="1547" spans="1:17">
      <c r="A1547" s="88" t="s">
        <v>198</v>
      </c>
      <c r="B1547" s="72" t="s">
        <v>211</v>
      </c>
      <c r="C1547" s="75" t="s">
        <v>212</v>
      </c>
      <c r="D1547" s="76"/>
      <c r="E1547" s="377"/>
      <c r="F1547" s="260"/>
      <c r="G1547" s="76"/>
      <c r="H1547" s="78"/>
      <c r="J1547" s="633"/>
      <c r="K1547" s="216"/>
      <c r="L1547" s="217"/>
      <c r="M1547" s="218"/>
      <c r="N1547" s="380"/>
      <c r="O1547" s="262"/>
      <c r="P1547" s="218"/>
      <c r="Q1547" s="221"/>
    </row>
    <row r="1548" spans="1:17">
      <c r="A1548" s="215"/>
      <c r="B1548" s="216"/>
      <c r="C1548" s="217"/>
      <c r="D1548" s="218"/>
      <c r="E1548" s="380"/>
      <c r="F1548" s="262"/>
      <c r="G1548" s="76"/>
      <c r="H1548" s="78"/>
      <c r="J1548" s="633"/>
      <c r="K1548" s="216"/>
      <c r="L1548" s="217"/>
      <c r="M1548" s="218"/>
      <c r="N1548" s="380"/>
      <c r="O1548" s="262"/>
      <c r="P1548" s="218"/>
      <c r="Q1548" s="221"/>
    </row>
    <row r="1549" spans="1:17" ht="15.5">
      <c r="A1549" s="1085"/>
      <c r="B1549" s="1086"/>
      <c r="C1549" s="1086"/>
      <c r="D1549" s="1086"/>
      <c r="E1549" s="1086"/>
      <c r="F1549" s="1086"/>
      <c r="G1549" s="76"/>
      <c r="H1549" s="78"/>
      <c r="J1549" s="633"/>
      <c r="K1549" s="216"/>
      <c r="L1549" s="217"/>
      <c r="M1549" s="218"/>
      <c r="N1549" s="380"/>
      <c r="O1549" s="262"/>
      <c r="P1549" s="218"/>
      <c r="Q1549" s="221"/>
    </row>
    <row r="1550" spans="1:17" ht="15.5">
      <c r="A1550" s="389"/>
      <c r="B1550" s="389"/>
      <c r="C1550" s="389"/>
      <c r="D1550" s="389"/>
      <c r="E1550" s="389"/>
      <c r="F1550" s="389"/>
      <c r="G1550" s="76"/>
      <c r="H1550" s="78"/>
      <c r="J1550" s="642"/>
      <c r="K1550" s="216"/>
      <c r="L1550" s="217"/>
      <c r="M1550" s="218"/>
      <c r="N1550" s="380"/>
      <c r="O1550" s="262"/>
      <c r="P1550" s="218"/>
      <c r="Q1550" s="221"/>
    </row>
    <row r="1551" spans="1:17" ht="52">
      <c r="A1551" s="67"/>
      <c r="B1551" s="270">
        <v>13.1</v>
      </c>
      <c r="C1551" s="69" t="str">
        <f>+[276]Pavimentos!B60</f>
        <v>Cámara de inspección de comunicaciones  de 0.8m x 0.8m 1.0m,  en concreto de 20,7 Mpa, tapa y marco en ángulo metálico de 1 1/2" x1 1/2" Norma CHEC</v>
      </c>
      <c r="D1551" s="68"/>
      <c r="E1551" s="70"/>
      <c r="F1551" s="71"/>
      <c r="G1551" s="76"/>
      <c r="H1551" s="78"/>
      <c r="J1551" s="642"/>
      <c r="K1551" s="216"/>
      <c r="L1551" s="217"/>
      <c r="M1551" s="218"/>
      <c r="N1551" s="380"/>
      <c r="O1551" s="262"/>
      <c r="P1551" s="218"/>
      <c r="Q1551" s="221"/>
    </row>
    <row r="1552" spans="1:17">
      <c r="A1552" s="1106" t="s">
        <v>183</v>
      </c>
      <c r="B1552" s="72" t="s">
        <v>592</v>
      </c>
      <c r="C1552" s="263" t="s">
        <v>612</v>
      </c>
      <c r="D1552" s="264"/>
      <c r="E1552" s="265"/>
      <c r="F1552" s="266"/>
      <c r="G1552" s="76"/>
      <c r="H1552" s="78"/>
      <c r="J1552" s="644"/>
      <c r="K1552" s="216"/>
      <c r="L1552" s="217"/>
      <c r="M1552" s="218"/>
      <c r="N1552" s="380"/>
      <c r="O1552" s="262"/>
      <c r="P1552" s="218"/>
      <c r="Q1552" s="221"/>
    </row>
    <row r="1553" spans="1:17">
      <c r="A1553" s="1107"/>
      <c r="B1553" s="72" t="s">
        <v>592</v>
      </c>
      <c r="C1553" s="263" t="s">
        <v>613</v>
      </c>
      <c r="D1553" s="264"/>
      <c r="E1553" s="265"/>
      <c r="F1553" s="266"/>
      <c r="G1553" s="76"/>
      <c r="H1553" s="78"/>
      <c r="J1553" s="215"/>
      <c r="K1553" s="216"/>
      <c r="L1553" s="217"/>
      <c r="M1553" s="218"/>
      <c r="N1553" s="380"/>
      <c r="O1553" s="262"/>
      <c r="P1553" s="218"/>
      <c r="Q1553" s="221"/>
    </row>
    <row r="1554" spans="1:17" ht="15.5">
      <c r="A1554" s="1107"/>
      <c r="B1554" s="72" t="s">
        <v>592</v>
      </c>
      <c r="C1554" s="263" t="s">
        <v>614</v>
      </c>
      <c r="D1554" s="264"/>
      <c r="E1554" s="265"/>
      <c r="F1554" s="266"/>
      <c r="G1554" s="389"/>
      <c r="H1554" s="389"/>
      <c r="J1554" s="389"/>
      <c r="K1554" s="389"/>
      <c r="L1554" s="389"/>
      <c r="M1554" s="389"/>
      <c r="N1554" s="389"/>
      <c r="O1554" s="389"/>
      <c r="P1554" s="389"/>
      <c r="Q1554" s="389"/>
    </row>
    <row r="1555" spans="1:17" ht="15.5">
      <c r="A1555" s="1107"/>
      <c r="B1555" s="72" t="s">
        <v>592</v>
      </c>
      <c r="C1555" s="263" t="s">
        <v>615</v>
      </c>
      <c r="D1555" s="264"/>
      <c r="E1555" s="265"/>
      <c r="F1555" s="266"/>
      <c r="G1555" s="389"/>
      <c r="H1555" s="389"/>
      <c r="J1555" s="655"/>
      <c r="K1555" s="655"/>
      <c r="L1555" s="604"/>
      <c r="M1555" s="656"/>
      <c r="N1555" s="657"/>
      <c r="O1555" s="658"/>
      <c r="P1555" s="659"/>
    </row>
    <row r="1556" spans="1:17" ht="15.5">
      <c r="A1556" s="1107"/>
      <c r="B1556" s="72" t="s">
        <v>592</v>
      </c>
      <c r="C1556" s="263" t="s">
        <v>616</v>
      </c>
      <c r="D1556" s="264"/>
      <c r="E1556" s="265"/>
      <c r="F1556" s="266"/>
      <c r="G1556" s="389"/>
      <c r="H1556" s="389"/>
      <c r="J1556" s="706"/>
      <c r="K1556" s="216"/>
      <c r="L1556" s="660"/>
      <c r="M1556" s="661"/>
      <c r="N1556" s="662"/>
      <c r="O1556" s="663"/>
      <c r="P1556" s="663"/>
      <c r="Q1556" s="663"/>
    </row>
    <row r="1557" spans="1:17" ht="15.5">
      <c r="A1557" s="1107"/>
      <c r="B1557" s="72" t="s">
        <v>592</v>
      </c>
      <c r="C1557" s="263" t="s">
        <v>617</v>
      </c>
      <c r="D1557" s="264"/>
      <c r="E1557" s="265"/>
      <c r="F1557" s="266"/>
      <c r="G1557" s="389"/>
      <c r="H1557" s="389"/>
      <c r="J1557" s="706"/>
      <c r="K1557" s="216"/>
      <c r="L1557" s="660"/>
      <c r="M1557" s="661"/>
      <c r="N1557" s="662"/>
      <c r="O1557" s="663"/>
      <c r="P1557" s="663"/>
      <c r="Q1557" s="663"/>
    </row>
    <row r="1558" spans="1:17" ht="15.5">
      <c r="A1558" s="1108"/>
      <c r="B1558" s="72" t="s">
        <v>592</v>
      </c>
      <c r="C1558" s="263" t="s">
        <v>618</v>
      </c>
      <c r="D1558" s="264"/>
      <c r="E1558" s="265"/>
      <c r="F1558" s="266"/>
      <c r="G1558" s="389"/>
      <c r="H1558" s="389"/>
      <c r="J1558" s="706"/>
      <c r="K1558" s="216"/>
      <c r="L1558" s="645"/>
      <c r="M1558" s="661"/>
      <c r="N1558" s="662"/>
      <c r="O1558" s="262"/>
      <c r="P1558" s="663"/>
      <c r="Q1558" s="663"/>
    </row>
    <row r="1559" spans="1:17" ht="25">
      <c r="A1559" s="84" t="s">
        <v>194</v>
      </c>
      <c r="B1559" s="72" t="s">
        <v>229</v>
      </c>
      <c r="C1559" s="75" t="str">
        <f>+C1452</f>
        <v>Cuadrilla K (1Of eléctrico + 2Ay eléctricos) (jornal + prestaciones)</v>
      </c>
      <c r="D1559" s="76"/>
      <c r="E1559" s="77"/>
      <c r="F1559" s="260"/>
      <c r="G1559" s="389"/>
      <c r="H1559" s="389"/>
      <c r="J1559" s="706"/>
      <c r="K1559" s="216"/>
      <c r="L1559" s="660"/>
      <c r="M1559" s="661"/>
      <c r="N1559" s="662"/>
      <c r="O1559" s="663"/>
      <c r="P1559" s="663"/>
      <c r="Q1559" s="663"/>
    </row>
    <row r="1560" spans="1:17" ht="15.5">
      <c r="A1560" s="88" t="s">
        <v>198</v>
      </c>
      <c r="B1560" s="72" t="s">
        <v>211</v>
      </c>
      <c r="C1560" s="75" t="s">
        <v>212</v>
      </c>
      <c r="D1560" s="76"/>
      <c r="E1560" s="77"/>
      <c r="F1560" s="260"/>
      <c r="G1560" s="389"/>
      <c r="H1560" s="389"/>
      <c r="J1560" s="706"/>
      <c r="K1560" s="216"/>
      <c r="L1560" s="217"/>
      <c r="M1560" s="218"/>
      <c r="N1560" s="380"/>
      <c r="O1560" s="262"/>
      <c r="P1560" s="663"/>
      <c r="Q1560" s="663"/>
    </row>
    <row r="1561" spans="1:17" ht="15.5">
      <c r="A1561" s="216"/>
      <c r="B1561" s="216"/>
      <c r="C1561" s="217"/>
      <c r="D1561" s="218"/>
      <c r="E1561" s="261"/>
      <c r="F1561" s="262"/>
      <c r="G1561" s="389"/>
      <c r="H1561" s="389"/>
      <c r="J1561" s="706"/>
      <c r="K1561" s="605"/>
      <c r="L1561" s="654"/>
      <c r="M1561" s="661"/>
      <c r="N1561" s="662"/>
      <c r="O1561" s="663"/>
      <c r="P1561" s="663"/>
      <c r="Q1561" s="663"/>
    </row>
    <row r="1562" spans="1:17" ht="39">
      <c r="A1562" s="67"/>
      <c r="B1562" s="270">
        <v>13.2</v>
      </c>
      <c r="C1562" s="69" t="str">
        <f>+[276]Pavimentos!B61</f>
        <v>Suministro e instalación de ductos pvc conduit liso, (3 x 3"), inluye excavación y lleno</v>
      </c>
      <c r="D1562" s="68"/>
      <c r="E1562" s="70"/>
      <c r="F1562" s="71"/>
      <c r="G1562" s="389"/>
      <c r="H1562" s="389"/>
      <c r="J1562" s="706"/>
      <c r="K1562" s="216"/>
      <c r="L1562" s="217"/>
      <c r="M1562" s="218"/>
      <c r="N1562" s="380"/>
      <c r="O1562" s="262"/>
      <c r="P1562" s="663"/>
      <c r="Q1562" s="663"/>
    </row>
    <row r="1563" spans="1:17" ht="15.5">
      <c r="A1563" s="1106" t="s">
        <v>183</v>
      </c>
      <c r="B1563" s="72" t="s">
        <v>592</v>
      </c>
      <c r="C1563" s="267" t="s">
        <v>940</v>
      </c>
      <c r="D1563" s="264"/>
      <c r="E1563" s="265"/>
      <c r="F1563" s="266"/>
      <c r="G1563" s="389"/>
      <c r="H1563" s="389"/>
      <c r="J1563" s="664"/>
      <c r="K1563" s="216"/>
      <c r="L1563" s="217"/>
      <c r="M1563" s="218"/>
      <c r="N1563" s="380"/>
      <c r="O1563" s="262"/>
      <c r="P1563" s="663"/>
      <c r="Q1563" s="663"/>
    </row>
    <row r="1564" spans="1:17" ht="15.5">
      <c r="A1564" s="1107"/>
      <c r="B1564" s="72" t="s">
        <v>592</v>
      </c>
      <c r="C1564" s="268" t="s">
        <v>941</v>
      </c>
      <c r="D1564" s="264"/>
      <c r="E1564" s="265"/>
      <c r="F1564" s="266"/>
      <c r="G1564" s="389"/>
      <c r="H1564" s="389"/>
      <c r="J1564" s="707"/>
      <c r="K1564" s="621"/>
      <c r="L1564" s="665"/>
      <c r="M1564" s="666"/>
      <c r="N1564" s="667"/>
      <c r="O1564" s="668"/>
      <c r="P1564" s="668"/>
      <c r="Q1564" s="668"/>
    </row>
    <row r="1565" spans="1:17" ht="15.5">
      <c r="A1565" s="1108"/>
      <c r="B1565" s="72" t="s">
        <v>592</v>
      </c>
      <c r="C1565" s="268" t="s">
        <v>942</v>
      </c>
      <c r="D1565" s="264"/>
      <c r="E1565" s="265"/>
      <c r="F1565" s="266"/>
      <c r="G1565" s="389"/>
      <c r="H1565" s="389"/>
      <c r="J1565" s="707"/>
      <c r="K1565" s="669"/>
      <c r="L1565" s="670"/>
      <c r="M1565" s="666"/>
      <c r="N1565" s="667"/>
      <c r="O1565" s="668"/>
      <c r="P1565" s="668"/>
      <c r="Q1565" s="668"/>
    </row>
    <row r="1566" spans="1:17" ht="15.5">
      <c r="A1566" s="1164" t="s">
        <v>206</v>
      </c>
      <c r="B1566" s="72" t="s">
        <v>291</v>
      </c>
      <c r="C1566" s="75" t="s">
        <v>311</v>
      </c>
      <c r="D1566" s="76"/>
      <c r="E1566" s="377"/>
      <c r="F1566" s="260"/>
      <c r="G1566" s="389"/>
      <c r="H1566" s="389"/>
      <c r="J1566" s="707"/>
      <c r="K1566" s="669"/>
      <c r="L1566" s="670"/>
      <c r="M1566" s="666"/>
      <c r="N1566" s="667"/>
      <c r="O1566" s="668"/>
      <c r="P1566" s="668"/>
      <c r="Q1566" s="668"/>
    </row>
    <row r="1567" spans="1:17" ht="15.5">
      <c r="A1567" s="1165"/>
      <c r="B1567" s="72" t="s">
        <v>312</v>
      </c>
      <c r="C1567" s="82" t="s">
        <v>322</v>
      </c>
      <c r="D1567" s="76"/>
      <c r="E1567" s="377"/>
      <c r="F1567" s="260"/>
      <c r="G1567" s="389"/>
      <c r="H1567" s="389"/>
      <c r="J1567" s="707"/>
      <c r="K1567" s="669"/>
      <c r="L1567" s="670"/>
      <c r="M1567" s="666"/>
      <c r="N1567" s="667"/>
      <c r="O1567" s="668"/>
      <c r="P1567" s="668"/>
      <c r="Q1567" s="668"/>
    </row>
    <row r="1568" spans="1:17" ht="25">
      <c r="A1568" s="84" t="s">
        <v>194</v>
      </c>
      <c r="B1568" s="72" t="s">
        <v>229</v>
      </c>
      <c r="C1568" s="75" t="str">
        <f>+C1559</f>
        <v>Cuadrilla K (1Of eléctrico + 2Ay eléctricos) (jornal + prestaciones)</v>
      </c>
      <c r="D1568" s="76"/>
      <c r="E1568" s="77"/>
      <c r="F1568" s="260"/>
      <c r="G1568" s="389"/>
      <c r="H1568" s="389"/>
      <c r="J1568" s="707"/>
      <c r="K1568" s="669"/>
      <c r="L1568" s="670"/>
      <c r="M1568" s="666"/>
      <c r="N1568" s="667"/>
      <c r="O1568" s="668"/>
      <c r="P1568" s="668"/>
      <c r="Q1568" s="668"/>
    </row>
    <row r="1569" spans="1:17" ht="15.5">
      <c r="A1569" s="88" t="s">
        <v>198</v>
      </c>
      <c r="B1569" s="72" t="s">
        <v>211</v>
      </c>
      <c r="C1569" s="75" t="s">
        <v>212</v>
      </c>
      <c r="D1569" s="76"/>
      <c r="E1569" s="77"/>
      <c r="F1569" s="260"/>
      <c r="G1569" s="389"/>
      <c r="H1569" s="389"/>
      <c r="J1569" s="389"/>
      <c r="K1569" s="389"/>
      <c r="L1569" s="389"/>
      <c r="M1569" s="389"/>
      <c r="N1569" s="389"/>
      <c r="O1569" s="389"/>
      <c r="P1569" s="389"/>
      <c r="Q1569" s="389"/>
    </row>
    <row r="1570" spans="1:17">
      <c r="A1570" s="216"/>
      <c r="B1570" s="216"/>
      <c r="C1570" s="217"/>
      <c r="D1570" s="218"/>
      <c r="E1570" s="261"/>
      <c r="F1570" s="262"/>
      <c r="G1570" s="72"/>
      <c r="H1570" s="73"/>
      <c r="J1570" s="621"/>
      <c r="K1570" s="648"/>
      <c r="L1570" s="612"/>
      <c r="M1570" s="613"/>
      <c r="N1570" s="643"/>
      <c r="O1570" s="623"/>
      <c r="P1570" s="216"/>
      <c r="Q1570" s="616"/>
    </row>
    <row r="1571" spans="1:17" ht="52">
      <c r="A1571" s="67"/>
      <c r="B1571" s="270">
        <v>13.3</v>
      </c>
      <c r="C1571" s="69" t="str">
        <f>+[276]Pavimentos!B62</f>
        <v>Afloramiento de red de comunicaciones ducto IMC de 2x3" incluye accesorios de fijación y curva PVC de 3" y marquillado franja azul 10 cms.</v>
      </c>
      <c r="D1571" s="68"/>
      <c r="E1571" s="70"/>
      <c r="F1571" s="71"/>
      <c r="G1571" s="76"/>
      <c r="H1571" s="398"/>
      <c r="J1571" s="708"/>
      <c r="K1571" s="216"/>
      <c r="L1571" s="217"/>
      <c r="M1571" s="218"/>
      <c r="N1571" s="380"/>
      <c r="O1571" s="262"/>
      <c r="P1571" s="218"/>
      <c r="Q1571" s="221"/>
    </row>
    <row r="1572" spans="1:17">
      <c r="A1572" s="1106" t="s">
        <v>183</v>
      </c>
      <c r="B1572" s="72" t="s">
        <v>592</v>
      </c>
      <c r="C1572" s="267" t="s">
        <v>619</v>
      </c>
      <c r="D1572" s="264"/>
      <c r="E1572" s="265"/>
      <c r="F1572" s="266"/>
      <c r="G1572" s="76"/>
      <c r="H1572" s="398"/>
      <c r="J1572" s="708"/>
      <c r="K1572" s="216"/>
      <c r="L1572" s="217"/>
      <c r="M1572" s="218"/>
      <c r="N1572" s="380"/>
      <c r="O1572" s="262"/>
      <c r="P1572" s="218"/>
      <c r="Q1572" s="221"/>
    </row>
    <row r="1573" spans="1:17">
      <c r="A1573" s="1107"/>
      <c r="B1573" s="72" t="s">
        <v>592</v>
      </c>
      <c r="C1573" s="268" t="s">
        <v>620</v>
      </c>
      <c r="D1573" s="264"/>
      <c r="E1573" s="265"/>
      <c r="F1573" s="266"/>
      <c r="G1573" s="76"/>
      <c r="H1573" s="398"/>
      <c r="J1573" s="708"/>
      <c r="K1573" s="216"/>
      <c r="L1573" s="217"/>
      <c r="M1573" s="218"/>
      <c r="N1573" s="380"/>
      <c r="O1573" s="262"/>
      <c r="P1573" s="218"/>
      <c r="Q1573" s="221"/>
    </row>
    <row r="1574" spans="1:17">
      <c r="A1574" s="1108"/>
      <c r="B1574" s="72" t="s">
        <v>592</v>
      </c>
      <c r="C1574" s="268" t="s">
        <v>621</v>
      </c>
      <c r="D1574" s="264"/>
      <c r="E1574" s="265"/>
      <c r="F1574" s="266"/>
      <c r="G1574" s="76"/>
      <c r="H1574" s="398"/>
      <c r="J1574" s="671"/>
      <c r="K1574" s="216"/>
      <c r="L1574" s="217"/>
      <c r="M1574" s="218"/>
      <c r="N1574" s="380"/>
      <c r="O1574" s="262"/>
      <c r="P1574" s="218"/>
      <c r="Q1574" s="221"/>
    </row>
    <row r="1575" spans="1:17">
      <c r="A1575" s="1075"/>
      <c r="B1575" s="72" t="s">
        <v>592</v>
      </c>
      <c r="C1575" s="268" t="s">
        <v>622</v>
      </c>
      <c r="D1575" s="264"/>
      <c r="E1575" s="265"/>
      <c r="F1575" s="266"/>
      <c r="G1575" s="76"/>
      <c r="H1575" s="398"/>
      <c r="J1575" s="671"/>
      <c r="K1575" s="216"/>
      <c r="L1575" s="217"/>
      <c r="M1575" s="218"/>
      <c r="N1575" s="380"/>
      <c r="O1575" s="262"/>
      <c r="P1575" s="218"/>
      <c r="Q1575" s="221"/>
    </row>
    <row r="1576" spans="1:17">
      <c r="A1576" s="1075"/>
      <c r="B1576" s="72" t="s">
        <v>592</v>
      </c>
      <c r="C1576" s="268" t="s">
        <v>623</v>
      </c>
      <c r="D1576" s="264"/>
      <c r="E1576" s="265"/>
      <c r="F1576" s="266"/>
      <c r="G1576" s="321"/>
      <c r="H1576" s="321"/>
      <c r="J1576" s="653"/>
      <c r="K1576" s="653"/>
      <c r="L1576" s="653"/>
      <c r="M1576" s="653"/>
      <c r="N1576" s="653"/>
      <c r="O1576" s="653"/>
      <c r="P1576" s="653"/>
      <c r="Q1576" s="653"/>
    </row>
    <row r="1577" spans="1:17" ht="25">
      <c r="A1577" s="84" t="s">
        <v>194</v>
      </c>
      <c r="B1577" s="72" t="s">
        <v>229</v>
      </c>
      <c r="C1577" s="75" t="str">
        <f>+C1568</f>
        <v>Cuadrilla K (1Of eléctrico + 2Ay eléctricos) (jornal + prestaciones)</v>
      </c>
      <c r="D1577" s="76"/>
      <c r="E1577" s="77"/>
      <c r="F1577" s="260"/>
      <c r="G1577" s="72"/>
      <c r="H1577" s="73"/>
      <c r="J1577" s="621"/>
      <c r="K1577" s="648"/>
      <c r="L1577" s="612"/>
      <c r="M1577" s="613"/>
      <c r="N1577" s="652"/>
      <c r="O1577" s="623"/>
      <c r="P1577" s="216"/>
      <c r="Q1577" s="616"/>
    </row>
    <row r="1578" spans="1:17">
      <c r="A1578" s="88" t="s">
        <v>198</v>
      </c>
      <c r="B1578" s="72" t="s">
        <v>211</v>
      </c>
      <c r="C1578" s="75" t="s">
        <v>212</v>
      </c>
      <c r="D1578" s="76"/>
      <c r="E1578" s="77"/>
      <c r="F1578" s="260"/>
      <c r="G1578" s="76"/>
      <c r="H1578" s="78"/>
      <c r="J1578" s="633"/>
      <c r="K1578" s="216"/>
      <c r="L1578" s="217"/>
      <c r="M1578" s="218"/>
      <c r="N1578" s="380"/>
      <c r="O1578" s="262"/>
      <c r="P1578" s="218"/>
      <c r="Q1578" s="221"/>
    </row>
    <row r="1579" spans="1:17">
      <c r="A1579" s="216"/>
      <c r="B1579" s="216"/>
      <c r="C1579" s="217"/>
      <c r="D1579" s="218"/>
      <c r="E1579" s="261"/>
      <c r="F1579" s="262"/>
      <c r="G1579" s="76"/>
      <c r="H1579" s="78"/>
      <c r="J1579" s="633"/>
      <c r="K1579" s="216"/>
      <c r="L1579" s="217"/>
      <c r="M1579" s="218"/>
      <c r="N1579" s="380"/>
      <c r="O1579" s="262"/>
      <c r="P1579" s="218"/>
      <c r="Q1579" s="221"/>
    </row>
    <row r="1580" spans="1:17" ht="52">
      <c r="A1580" s="67"/>
      <c r="B1580" s="270">
        <v>13.4</v>
      </c>
      <c r="C1580" s="69" t="str">
        <f>+[276]Pavimentos!B63</f>
        <v>Afloramiento de red de comunicaciones ducto IMC de 1x2" a fachadas locales incluye accesorios de fijación y curva PVC de 3" y marquillado franja azul 10 cms.</v>
      </c>
      <c r="D1580" s="68"/>
      <c r="E1580" s="70"/>
      <c r="F1580" s="71"/>
      <c r="G1580" s="76"/>
      <c r="H1580" s="78"/>
      <c r="J1580" s="633"/>
      <c r="K1580" s="216"/>
      <c r="L1580" s="217"/>
      <c r="M1580" s="218"/>
      <c r="N1580" s="380"/>
      <c r="O1580" s="262"/>
      <c r="P1580" s="218"/>
      <c r="Q1580" s="221"/>
    </row>
    <row r="1581" spans="1:17">
      <c r="A1581" s="1106" t="s">
        <v>183</v>
      </c>
      <c r="B1581" s="72" t="s">
        <v>592</v>
      </c>
      <c r="C1581" s="267" t="s">
        <v>624</v>
      </c>
      <c r="D1581" s="264"/>
      <c r="E1581" s="265"/>
      <c r="F1581" s="266"/>
      <c r="G1581" s="76"/>
      <c r="H1581" s="78"/>
      <c r="J1581" s="633"/>
      <c r="K1581" s="216"/>
      <c r="L1581" s="217"/>
      <c r="M1581" s="218"/>
      <c r="N1581" s="380"/>
      <c r="O1581" s="262"/>
      <c r="P1581" s="218"/>
      <c r="Q1581" s="221"/>
    </row>
    <row r="1582" spans="1:17">
      <c r="A1582" s="1107"/>
      <c r="B1582" s="72" t="s">
        <v>592</v>
      </c>
      <c r="C1582" s="267" t="s">
        <v>625</v>
      </c>
      <c r="D1582" s="264"/>
      <c r="E1582" s="265"/>
      <c r="F1582" s="269"/>
      <c r="G1582" s="76"/>
      <c r="H1582" s="78"/>
      <c r="J1582" s="633"/>
      <c r="K1582" s="216"/>
      <c r="L1582" s="217"/>
      <c r="M1582" s="218"/>
      <c r="N1582" s="380"/>
      <c r="O1582" s="262"/>
      <c r="P1582" s="218"/>
      <c r="Q1582" s="221"/>
    </row>
    <row r="1583" spans="1:17">
      <c r="A1583" s="1107"/>
      <c r="B1583" s="72" t="s">
        <v>592</v>
      </c>
      <c r="C1583" s="268" t="s">
        <v>626</v>
      </c>
      <c r="D1583" s="264"/>
      <c r="E1583" s="265"/>
      <c r="F1583" s="266"/>
      <c r="G1583" s="76"/>
      <c r="H1583" s="78"/>
      <c r="J1583" s="633"/>
      <c r="K1583" s="216"/>
      <c r="L1583" s="217"/>
      <c r="M1583" s="218"/>
      <c r="N1583" s="380"/>
      <c r="O1583" s="262"/>
      <c r="P1583" s="218"/>
      <c r="Q1583" s="221"/>
    </row>
    <row r="1584" spans="1:17">
      <c r="A1584" s="1108"/>
      <c r="B1584" s="72" t="s">
        <v>592</v>
      </c>
      <c r="C1584" s="268" t="s">
        <v>621</v>
      </c>
      <c r="D1584" s="264"/>
      <c r="E1584" s="265"/>
      <c r="F1584" s="266"/>
      <c r="G1584" s="76"/>
      <c r="H1584" s="78"/>
      <c r="J1584" s="633"/>
      <c r="K1584" s="216"/>
      <c r="L1584" s="217"/>
      <c r="M1584" s="218"/>
      <c r="N1584" s="380"/>
      <c r="O1584" s="262"/>
      <c r="P1584" s="218"/>
      <c r="Q1584" s="221"/>
    </row>
    <row r="1585" spans="1:17">
      <c r="A1585" s="1075"/>
      <c r="B1585" s="72" t="s">
        <v>592</v>
      </c>
      <c r="C1585" s="268" t="s">
        <v>622</v>
      </c>
      <c r="D1585" s="264"/>
      <c r="E1585" s="265"/>
      <c r="F1585" s="266"/>
      <c r="G1585" s="76"/>
      <c r="H1585" s="78"/>
      <c r="J1585" s="705"/>
      <c r="K1585" s="216"/>
      <c r="L1585" s="217"/>
      <c r="M1585" s="218"/>
      <c r="N1585" s="380"/>
      <c r="O1585" s="262"/>
      <c r="P1585" s="218"/>
      <c r="Q1585" s="221"/>
    </row>
    <row r="1586" spans="1:17">
      <c r="A1586" s="1075"/>
      <c r="B1586" s="72" t="s">
        <v>592</v>
      </c>
      <c r="C1586" s="268" t="s">
        <v>623</v>
      </c>
      <c r="D1586" s="264"/>
      <c r="E1586" s="265"/>
      <c r="F1586" s="266"/>
      <c r="G1586" s="76"/>
      <c r="H1586" s="78"/>
      <c r="J1586" s="705"/>
      <c r="K1586" s="216"/>
      <c r="L1586" s="217"/>
      <c r="M1586" s="218"/>
      <c r="N1586" s="380"/>
      <c r="O1586" s="262"/>
      <c r="P1586" s="218"/>
      <c r="Q1586" s="221"/>
    </row>
    <row r="1587" spans="1:17" ht="25">
      <c r="A1587" s="84" t="s">
        <v>194</v>
      </c>
      <c r="B1587" s="72" t="s">
        <v>229</v>
      </c>
      <c r="C1587" s="75" t="str">
        <f>+C1577</f>
        <v>Cuadrilla K (1Of eléctrico + 2Ay eléctricos) (jornal + prestaciones)</v>
      </c>
      <c r="D1587" s="76"/>
      <c r="E1587" s="77"/>
      <c r="F1587" s="260"/>
      <c r="G1587" s="76"/>
      <c r="H1587" s="78"/>
      <c r="J1587" s="215"/>
      <c r="K1587" s="216"/>
      <c r="L1587" s="217"/>
      <c r="M1587" s="218"/>
      <c r="N1587" s="380"/>
      <c r="O1587" s="262"/>
      <c r="P1587" s="218"/>
      <c r="Q1587" s="221"/>
    </row>
    <row r="1588" spans="1:17">
      <c r="A1588" s="88" t="s">
        <v>198</v>
      </c>
      <c r="B1588" s="72" t="s">
        <v>211</v>
      </c>
      <c r="C1588" s="75" t="s">
        <v>212</v>
      </c>
      <c r="D1588" s="76"/>
      <c r="E1588" s="77"/>
      <c r="F1588" s="260"/>
      <c r="G1588" s="321"/>
      <c r="H1588" s="321"/>
      <c r="J1588" s="653"/>
      <c r="K1588" s="653"/>
      <c r="L1588" s="653"/>
      <c r="M1588" s="653"/>
      <c r="N1588" s="653"/>
      <c r="O1588" s="653"/>
      <c r="P1588" s="653"/>
      <c r="Q1588" s="653"/>
    </row>
    <row r="1589" spans="1:17" ht="15.5">
      <c r="A1589" s="389"/>
      <c r="B1589" s="389"/>
      <c r="C1589" s="389"/>
      <c r="D1589" s="389"/>
      <c r="E1589" s="389"/>
      <c r="F1589" s="389"/>
      <c r="G1589" s="72"/>
      <c r="H1589" s="73"/>
      <c r="J1589" s="621"/>
      <c r="K1589" s="648"/>
      <c r="L1589" s="612"/>
      <c r="M1589" s="613"/>
      <c r="N1589" s="652"/>
      <c r="O1589" s="623"/>
      <c r="P1589" s="216"/>
      <c r="Q1589" s="616"/>
    </row>
    <row r="1590" spans="1:17" ht="26">
      <c r="A1590" s="67"/>
      <c r="B1590" s="270">
        <v>13.5</v>
      </c>
      <c r="C1590" s="69" t="s">
        <v>733</v>
      </c>
      <c r="D1590" s="389"/>
      <c r="E1590" s="389"/>
      <c r="F1590" s="389"/>
      <c r="G1590" s="76"/>
      <c r="H1590" s="78"/>
      <c r="J1590" s="633"/>
      <c r="K1590" s="216"/>
      <c r="L1590" s="217"/>
      <c r="M1590" s="218"/>
      <c r="N1590" s="380"/>
      <c r="O1590" s="262"/>
      <c r="P1590" s="218"/>
      <c r="Q1590" s="221"/>
    </row>
    <row r="1591" spans="1:17" ht="15.5">
      <c r="A1591" s="1166" t="s">
        <v>183</v>
      </c>
      <c r="B1591" s="236"/>
      <c r="C1591" s="390" t="s">
        <v>612</v>
      </c>
      <c r="D1591" s="389"/>
      <c r="E1591" s="389"/>
      <c r="F1591" s="389"/>
      <c r="G1591" s="76"/>
      <c r="H1591" s="78"/>
      <c r="J1591" s="633"/>
      <c r="K1591" s="216"/>
      <c r="L1591" s="217"/>
      <c r="M1591" s="218"/>
      <c r="N1591" s="380"/>
      <c r="O1591" s="262"/>
      <c r="P1591" s="218"/>
      <c r="Q1591" s="221"/>
    </row>
    <row r="1592" spans="1:17" ht="15.5">
      <c r="A1592" s="1167"/>
      <c r="B1592" s="236"/>
      <c r="C1592" s="390" t="s">
        <v>613</v>
      </c>
      <c r="D1592" s="389"/>
      <c r="E1592" s="389"/>
      <c r="F1592" s="389"/>
      <c r="G1592" s="76"/>
      <c r="H1592" s="78"/>
      <c r="J1592" s="633"/>
      <c r="K1592" s="216"/>
      <c r="L1592" s="217"/>
      <c r="M1592" s="218"/>
      <c r="N1592" s="380"/>
      <c r="O1592" s="262"/>
      <c r="P1592" s="218"/>
      <c r="Q1592" s="221"/>
    </row>
    <row r="1593" spans="1:17" ht="15.5">
      <c r="A1593" s="1167"/>
      <c r="B1593" s="236"/>
      <c r="C1593" s="75" t="s">
        <v>311</v>
      </c>
      <c r="D1593" s="389"/>
      <c r="E1593" s="389"/>
      <c r="F1593" s="389"/>
      <c r="G1593" s="76"/>
      <c r="H1593" s="78"/>
      <c r="J1593" s="644"/>
      <c r="K1593" s="216"/>
      <c r="L1593" s="217"/>
      <c r="M1593" s="218"/>
      <c r="N1593" s="380"/>
      <c r="O1593" s="262"/>
      <c r="P1593" s="218"/>
      <c r="Q1593" s="221"/>
    </row>
    <row r="1594" spans="1:17" ht="15.5">
      <c r="A1594" s="1167"/>
      <c r="B1594" s="236"/>
      <c r="C1594" s="390" t="s">
        <v>616</v>
      </c>
      <c r="D1594" s="389"/>
      <c r="E1594" s="389"/>
      <c r="F1594" s="389"/>
      <c r="G1594" s="76"/>
      <c r="H1594" s="78"/>
      <c r="J1594" s="215"/>
      <c r="K1594" s="216"/>
      <c r="L1594" s="217"/>
      <c r="M1594" s="218"/>
      <c r="N1594" s="380"/>
      <c r="O1594" s="262"/>
      <c r="P1594" s="218"/>
      <c r="Q1594" s="221"/>
    </row>
    <row r="1595" spans="1:17" ht="15.5">
      <c r="A1595" s="1167"/>
      <c r="B1595" s="236"/>
      <c r="C1595" s="390" t="s">
        <v>617</v>
      </c>
      <c r="D1595" s="389"/>
      <c r="E1595" s="389"/>
      <c r="F1595" s="389"/>
      <c r="K1595" s="211"/>
    </row>
    <row r="1596" spans="1:17" ht="15.5">
      <c r="A1596" s="1168"/>
      <c r="B1596" s="236"/>
      <c r="C1596" s="390" t="s">
        <v>618</v>
      </c>
      <c r="D1596" s="389"/>
      <c r="E1596" s="389"/>
      <c r="F1596" s="389"/>
      <c r="G1596" s="1086"/>
      <c r="H1596" s="1087"/>
      <c r="J1596" s="354"/>
      <c r="K1596" s="354"/>
      <c r="L1596" s="354"/>
      <c r="M1596" s="354"/>
      <c r="N1596" s="354"/>
      <c r="O1596" s="354"/>
      <c r="P1596" s="354"/>
      <c r="Q1596" s="354"/>
    </row>
    <row r="1597" spans="1:17" ht="15.5">
      <c r="A1597" s="1090"/>
      <c r="B1597" s="236"/>
      <c r="C1597" s="390"/>
      <c r="D1597" s="389"/>
      <c r="E1597" s="389"/>
      <c r="F1597" s="389"/>
      <c r="K1597" s="211"/>
    </row>
    <row r="1598" spans="1:17" ht="31.5" customHeight="1">
      <c r="A1598" s="469" t="s">
        <v>194</v>
      </c>
      <c r="B1598" s="236"/>
      <c r="C1598" s="7" t="s">
        <v>283</v>
      </c>
      <c r="D1598" s="389"/>
      <c r="E1598" s="389"/>
      <c r="F1598" s="389"/>
      <c r="G1598" s="72"/>
      <c r="H1598" s="394"/>
      <c r="J1598" s="672"/>
      <c r="K1598" s="655"/>
      <c r="L1598" s="673"/>
      <c r="M1598" s="216"/>
      <c r="N1598" s="674"/>
      <c r="O1598" s="623"/>
      <c r="P1598" s="216"/>
      <c r="Q1598" s="675"/>
    </row>
    <row r="1599" spans="1:17" ht="15.5">
      <c r="A1599" s="470" t="s">
        <v>198</v>
      </c>
      <c r="B1599" s="236"/>
      <c r="C1599" s="75" t="s">
        <v>212</v>
      </c>
      <c r="D1599" s="389"/>
      <c r="E1599" s="389"/>
      <c r="F1599" s="389"/>
      <c r="G1599" s="76"/>
      <c r="H1599" s="398"/>
      <c r="J1599" s="708"/>
      <c r="K1599" s="216"/>
      <c r="L1599" s="217"/>
      <c r="M1599" s="218"/>
      <c r="N1599" s="380"/>
      <c r="O1599" s="262"/>
      <c r="P1599" s="218"/>
      <c r="Q1599" s="221"/>
    </row>
    <row r="1600" spans="1:17" ht="15.5">
      <c r="A1600" s="321"/>
      <c r="B1600" s="321"/>
      <c r="C1600" s="321"/>
      <c r="D1600" s="389"/>
      <c r="E1600" s="389"/>
      <c r="F1600" s="389"/>
      <c r="G1600" s="76"/>
      <c r="H1600" s="398"/>
      <c r="J1600" s="708"/>
      <c r="K1600" s="216"/>
      <c r="L1600" s="217"/>
      <c r="M1600" s="218"/>
      <c r="N1600" s="380"/>
      <c r="O1600" s="262"/>
      <c r="P1600" s="218"/>
      <c r="Q1600" s="221"/>
    </row>
    <row r="1601" spans="1:17" ht="39">
      <c r="A1601" s="67"/>
      <c r="B1601" s="270">
        <v>13.6</v>
      </c>
      <c r="C1601" s="69" t="s">
        <v>671</v>
      </c>
      <c r="D1601" s="389"/>
      <c r="E1601" s="389"/>
      <c r="F1601" s="389"/>
      <c r="G1601" s="76"/>
      <c r="H1601" s="398"/>
      <c r="J1601" s="708"/>
      <c r="K1601" s="216"/>
      <c r="L1601" s="217"/>
      <c r="M1601" s="218"/>
      <c r="N1601" s="380"/>
      <c r="O1601" s="262"/>
      <c r="P1601" s="218"/>
      <c r="Q1601" s="221"/>
    </row>
    <row r="1602" spans="1:17" ht="15.5">
      <c r="A1602" s="1169" t="s">
        <v>183</v>
      </c>
      <c r="B1602" s="72" t="s">
        <v>592</v>
      </c>
      <c r="C1602" s="395" t="s">
        <v>734</v>
      </c>
      <c r="D1602" s="389"/>
      <c r="E1602" s="389"/>
      <c r="F1602" s="389"/>
      <c r="G1602" s="76"/>
      <c r="H1602" s="398"/>
      <c r="J1602" s="671"/>
      <c r="K1602" s="216"/>
      <c r="L1602" s="217"/>
      <c r="M1602" s="218"/>
      <c r="N1602" s="380"/>
      <c r="O1602" s="262"/>
      <c r="P1602" s="218"/>
      <c r="Q1602" s="221"/>
    </row>
    <row r="1603" spans="1:17" ht="15.5">
      <c r="A1603" s="1170"/>
      <c r="B1603" s="72" t="s">
        <v>592</v>
      </c>
      <c r="C1603" s="399" t="s">
        <v>941</v>
      </c>
      <c r="D1603" s="389"/>
      <c r="E1603" s="389"/>
      <c r="F1603" s="389"/>
      <c r="G1603" s="76"/>
      <c r="H1603" s="398"/>
      <c r="J1603" s="671"/>
      <c r="K1603" s="216"/>
      <c r="L1603" s="217"/>
      <c r="M1603" s="218"/>
      <c r="N1603" s="380"/>
      <c r="O1603" s="262"/>
      <c r="P1603" s="218"/>
      <c r="Q1603" s="221"/>
    </row>
    <row r="1604" spans="1:17" ht="15.5">
      <c r="A1604" s="1171"/>
      <c r="B1604" s="72" t="s">
        <v>592</v>
      </c>
      <c r="C1604" s="399" t="s">
        <v>942</v>
      </c>
      <c r="D1604" s="389"/>
      <c r="E1604" s="389"/>
      <c r="F1604" s="389"/>
      <c r="G1604" s="328"/>
      <c r="H1604" s="327"/>
      <c r="J1604" s="461"/>
      <c r="K1604" s="676"/>
      <c r="L1604" s="677"/>
      <c r="M1604" s="462"/>
      <c r="N1604" s="463"/>
      <c r="O1604" s="464"/>
      <c r="P1604" s="465"/>
      <c r="Q1604" s="464"/>
    </row>
    <row r="1605" spans="1:17" ht="31.5" customHeight="1">
      <c r="A1605" s="400" t="s">
        <v>194</v>
      </c>
      <c r="B1605" s="72" t="s">
        <v>464</v>
      </c>
      <c r="C1605" s="401" t="s">
        <v>465</v>
      </c>
      <c r="D1605" s="68"/>
      <c r="E1605" s="70"/>
      <c r="F1605" s="71"/>
      <c r="G1605" s="72"/>
      <c r="H1605" s="394"/>
      <c r="J1605" s="672"/>
      <c r="K1605" s="655"/>
      <c r="L1605" s="673"/>
      <c r="M1605" s="216"/>
      <c r="N1605" s="674"/>
      <c r="O1605" s="623"/>
      <c r="P1605" s="216"/>
      <c r="Q1605" s="675"/>
    </row>
    <row r="1606" spans="1:17">
      <c r="A1606" s="403" t="s">
        <v>198</v>
      </c>
      <c r="B1606" s="72" t="s">
        <v>211</v>
      </c>
      <c r="C1606" s="404" t="s">
        <v>212</v>
      </c>
      <c r="D1606" s="396"/>
      <c r="E1606" s="265"/>
      <c r="F1606" s="397"/>
      <c r="G1606" s="76"/>
      <c r="H1606" s="398"/>
      <c r="J1606" s="708"/>
      <c r="K1606" s="216"/>
      <c r="L1606" s="678"/>
      <c r="M1606" s="679"/>
      <c r="N1606" s="680"/>
      <c r="O1606" s="681"/>
      <c r="P1606" s="218"/>
      <c r="Q1606" s="682"/>
    </row>
    <row r="1607" spans="1:17">
      <c r="A1607" s="321"/>
      <c r="B1607" s="321"/>
      <c r="C1607" s="321"/>
      <c r="D1607" s="396"/>
      <c r="E1607" s="265"/>
      <c r="F1607" s="397"/>
      <c r="G1607" s="76"/>
      <c r="H1607" s="398"/>
      <c r="J1607" s="708"/>
      <c r="K1607" s="216"/>
      <c r="L1607" s="683"/>
      <c r="M1607" s="679"/>
      <c r="N1607" s="680"/>
      <c r="O1607" s="681"/>
      <c r="P1607" s="218"/>
      <c r="Q1607" s="682"/>
    </row>
    <row r="1608" spans="1:17" ht="26">
      <c r="A1608" s="67"/>
      <c r="B1608" s="270">
        <v>13.7</v>
      </c>
      <c r="C1608" s="69" t="s">
        <v>672</v>
      </c>
      <c r="D1608" s="396"/>
      <c r="E1608" s="265"/>
      <c r="F1608" s="397"/>
      <c r="G1608" s="76"/>
      <c r="H1608" s="398"/>
      <c r="J1608" s="708"/>
      <c r="K1608" s="216"/>
      <c r="L1608" s="683"/>
      <c r="M1608" s="679"/>
      <c r="N1608" s="680"/>
      <c r="O1608" s="681"/>
      <c r="P1608" s="218"/>
      <c r="Q1608" s="682"/>
    </row>
    <row r="1609" spans="1:17">
      <c r="A1609" s="1106" t="s">
        <v>183</v>
      </c>
      <c r="B1609" s="72" t="s">
        <v>592</v>
      </c>
      <c r="C1609" s="75" t="s">
        <v>735</v>
      </c>
      <c r="D1609" s="76"/>
      <c r="E1609" s="402"/>
      <c r="F1609" s="260"/>
      <c r="G1609" s="76"/>
      <c r="H1609" s="398"/>
      <c r="J1609" s="671"/>
      <c r="K1609" s="216"/>
      <c r="L1609" s="684"/>
      <c r="M1609" s="218"/>
      <c r="N1609" s="685"/>
      <c r="O1609" s="262"/>
      <c r="P1609" s="218"/>
      <c r="Q1609" s="682"/>
    </row>
    <row r="1610" spans="1:17">
      <c r="A1610" s="1107"/>
      <c r="B1610" s="72" t="s">
        <v>592</v>
      </c>
      <c r="C1610" s="75" t="s">
        <v>736</v>
      </c>
      <c r="D1610" s="76"/>
      <c r="E1610" s="402"/>
      <c r="F1610" s="260"/>
      <c r="G1610" s="76"/>
      <c r="H1610" s="398"/>
      <c r="J1610" s="671"/>
      <c r="K1610" s="216"/>
      <c r="L1610" s="686"/>
      <c r="M1610" s="218"/>
      <c r="N1610" s="685"/>
      <c r="O1610" s="262"/>
      <c r="P1610" s="218"/>
      <c r="Q1610" s="682"/>
    </row>
    <row r="1611" spans="1:17">
      <c r="A1611" s="1107"/>
      <c r="B1611" s="72" t="s">
        <v>592</v>
      </c>
      <c r="C1611" s="75" t="s">
        <v>737</v>
      </c>
      <c r="D1611" s="321"/>
      <c r="E1611" s="321"/>
      <c r="F1611" s="321"/>
      <c r="G1611" s="328"/>
      <c r="H1611" s="327"/>
      <c r="J1611" s="461"/>
      <c r="K1611" s="676"/>
      <c r="L1611" s="677"/>
      <c r="M1611" s="462"/>
      <c r="N1611" s="463"/>
      <c r="O1611" s="464"/>
      <c r="P1611" s="465"/>
      <c r="Q1611" s="464"/>
    </row>
    <row r="1612" spans="1:17">
      <c r="A1612" s="1107"/>
      <c r="B1612" s="72" t="s">
        <v>592</v>
      </c>
      <c r="C1612" s="75" t="s">
        <v>738</v>
      </c>
      <c r="D1612" s="68"/>
      <c r="E1612" s="379"/>
      <c r="F1612" s="71"/>
      <c r="G1612" s="72"/>
      <c r="H1612" s="394"/>
      <c r="J1612" s="672"/>
      <c r="K1612" s="655"/>
      <c r="L1612" s="673"/>
      <c r="M1612" s="216"/>
      <c r="N1612" s="674"/>
      <c r="O1612" s="623"/>
      <c r="P1612" s="216"/>
      <c r="Q1612" s="675"/>
    </row>
    <row r="1613" spans="1:17">
      <c r="A1613" s="1107"/>
      <c r="B1613" s="72" t="s">
        <v>592</v>
      </c>
      <c r="C1613" s="75" t="s">
        <v>739</v>
      </c>
      <c r="D1613" s="76"/>
      <c r="E1613" s="377"/>
      <c r="F1613" s="81"/>
      <c r="G1613" s="76"/>
      <c r="H1613" s="398"/>
      <c r="J1613" s="708"/>
      <c r="K1613" s="216"/>
      <c r="L1613" s="217"/>
      <c r="M1613" s="218"/>
      <c r="N1613" s="380"/>
      <c r="O1613" s="262"/>
      <c r="P1613" s="218"/>
      <c r="Q1613" s="221"/>
    </row>
    <row r="1614" spans="1:17">
      <c r="A1614" s="1107"/>
      <c r="B1614" s="72" t="s">
        <v>592</v>
      </c>
      <c r="C1614" s="75" t="s">
        <v>740</v>
      </c>
      <c r="D1614" s="76"/>
      <c r="E1614" s="377"/>
      <c r="F1614" s="81"/>
      <c r="G1614" s="76"/>
      <c r="H1614" s="398"/>
      <c r="J1614" s="708"/>
      <c r="K1614" s="216"/>
      <c r="L1614" s="217"/>
      <c r="M1614" s="218"/>
      <c r="N1614" s="380"/>
      <c r="O1614" s="262"/>
      <c r="P1614" s="218"/>
      <c r="Q1614" s="221"/>
    </row>
    <row r="1615" spans="1:17">
      <c r="A1615" s="1108"/>
      <c r="B1615" s="72" t="s">
        <v>592</v>
      </c>
      <c r="C1615" s="75" t="s">
        <v>741</v>
      </c>
      <c r="D1615" s="76"/>
      <c r="E1615" s="377"/>
      <c r="F1615" s="81"/>
      <c r="G1615" s="76"/>
      <c r="H1615" s="398"/>
      <c r="J1615" s="708"/>
      <c r="K1615" s="216"/>
      <c r="L1615" s="217"/>
      <c r="M1615" s="218"/>
      <c r="N1615" s="380"/>
      <c r="O1615" s="262"/>
      <c r="P1615" s="218"/>
      <c r="Q1615" s="221"/>
    </row>
    <row r="1616" spans="1:17">
      <c r="A1616" s="1137" t="s">
        <v>246</v>
      </c>
      <c r="B1616" s="72" t="s">
        <v>209</v>
      </c>
      <c r="C1616" s="75" t="s">
        <v>210</v>
      </c>
      <c r="D1616" s="76"/>
      <c r="E1616" s="377"/>
      <c r="F1616" s="81"/>
      <c r="G1616" s="76"/>
      <c r="H1616" s="398"/>
      <c r="J1616" s="708"/>
      <c r="K1616" s="216"/>
      <c r="L1616" s="217"/>
      <c r="M1616" s="218"/>
      <c r="N1616" s="380"/>
      <c r="O1616" s="262"/>
      <c r="P1616" s="218"/>
      <c r="Q1616" s="221"/>
    </row>
    <row r="1617" spans="1:17">
      <c r="A1617" s="1138"/>
      <c r="B1617" s="72" t="s">
        <v>231</v>
      </c>
      <c r="C1617" s="75" t="s">
        <v>232</v>
      </c>
      <c r="D1617" s="76"/>
      <c r="E1617" s="377"/>
      <c r="F1617" s="81"/>
      <c r="G1617" s="76"/>
      <c r="H1617" s="398"/>
      <c r="J1617" s="708"/>
      <c r="K1617" s="216"/>
      <c r="L1617" s="217"/>
      <c r="M1617" s="218"/>
      <c r="N1617" s="380"/>
      <c r="O1617" s="262"/>
      <c r="P1617" s="218"/>
      <c r="Q1617" s="221"/>
    </row>
    <row r="1618" spans="1:17">
      <c r="A1618" s="88" t="s">
        <v>198</v>
      </c>
      <c r="B1618" s="72" t="s">
        <v>211</v>
      </c>
      <c r="C1618" s="75" t="s">
        <v>212</v>
      </c>
      <c r="D1618" s="76"/>
      <c r="E1618" s="377"/>
      <c r="F1618" s="81"/>
      <c r="G1618" s="76"/>
      <c r="H1618" s="398"/>
      <c r="J1618" s="708"/>
      <c r="K1618" s="216"/>
      <c r="L1618" s="217"/>
      <c r="M1618" s="218"/>
      <c r="N1618" s="380"/>
      <c r="O1618" s="262"/>
      <c r="P1618" s="218"/>
      <c r="Q1618" s="221"/>
    </row>
    <row r="1619" spans="1:17">
      <c r="A1619" s="321"/>
      <c r="B1619" s="321"/>
      <c r="C1619" s="321"/>
      <c r="D1619" s="76"/>
      <c r="E1619" s="377"/>
      <c r="F1619" s="81"/>
      <c r="G1619" s="76"/>
      <c r="H1619" s="398"/>
      <c r="J1619" s="708"/>
      <c r="K1619" s="216"/>
      <c r="L1619" s="217"/>
      <c r="M1619" s="218"/>
      <c r="N1619" s="380"/>
      <c r="O1619" s="262"/>
      <c r="P1619" s="218"/>
      <c r="Q1619" s="221"/>
    </row>
    <row r="1620" spans="1:17" ht="26">
      <c r="A1620" s="67"/>
      <c r="B1620" s="270">
        <v>13.8</v>
      </c>
      <c r="C1620" s="69" t="s">
        <v>673</v>
      </c>
      <c r="D1620" s="76"/>
      <c r="E1620" s="377"/>
      <c r="F1620" s="81"/>
      <c r="G1620" s="76"/>
      <c r="H1620" s="398"/>
      <c r="J1620" s="708"/>
      <c r="K1620" s="216"/>
      <c r="L1620" s="217"/>
      <c r="M1620" s="218"/>
      <c r="N1620" s="380"/>
      <c r="O1620" s="262"/>
      <c r="P1620" s="218"/>
      <c r="Q1620" s="221"/>
    </row>
    <row r="1621" spans="1:17">
      <c r="A1621" s="1106" t="s">
        <v>183</v>
      </c>
      <c r="B1621" s="72" t="s">
        <v>592</v>
      </c>
      <c r="C1621" s="75" t="s">
        <v>724</v>
      </c>
      <c r="D1621" s="76"/>
      <c r="E1621" s="377"/>
      <c r="F1621" s="81"/>
      <c r="G1621" s="76"/>
      <c r="H1621" s="398"/>
      <c r="J1621" s="671"/>
      <c r="K1621" s="216"/>
      <c r="L1621" s="217"/>
      <c r="M1621" s="218"/>
      <c r="N1621" s="380"/>
      <c r="O1621" s="262"/>
      <c r="P1621" s="218"/>
      <c r="Q1621" s="221"/>
    </row>
    <row r="1622" spans="1:17">
      <c r="A1622" s="1107"/>
      <c r="B1622" s="72" t="s">
        <v>592</v>
      </c>
      <c r="C1622" s="75" t="s">
        <v>725</v>
      </c>
      <c r="D1622" s="76"/>
      <c r="E1622" s="377"/>
      <c r="F1622" s="81"/>
      <c r="G1622" s="76"/>
      <c r="H1622" s="398"/>
      <c r="J1622" s="671"/>
      <c r="K1622" s="216"/>
      <c r="L1622" s="217"/>
      <c r="M1622" s="218"/>
      <c r="N1622" s="380"/>
      <c r="O1622" s="262"/>
      <c r="P1622" s="218"/>
      <c r="Q1622" s="221"/>
    </row>
    <row r="1623" spans="1:17">
      <c r="A1623" s="1108"/>
      <c r="B1623" s="72" t="s">
        <v>592</v>
      </c>
      <c r="C1623" s="75" t="s">
        <v>726</v>
      </c>
      <c r="D1623" s="321"/>
      <c r="E1623" s="321"/>
      <c r="F1623" s="321"/>
      <c r="G1623" s="328"/>
      <c r="H1623" s="327"/>
      <c r="J1623" s="461"/>
      <c r="K1623" s="676"/>
      <c r="L1623" s="677"/>
      <c r="M1623" s="462"/>
      <c r="N1623" s="463"/>
      <c r="O1623" s="464"/>
      <c r="P1623" s="465"/>
      <c r="Q1623" s="464"/>
    </row>
    <row r="1624" spans="1:17">
      <c r="A1624" s="84" t="s">
        <v>194</v>
      </c>
      <c r="B1624" s="72" t="s">
        <v>229</v>
      </c>
      <c r="C1624" s="75" t="s">
        <v>230</v>
      </c>
      <c r="D1624" s="68"/>
      <c r="E1624" s="379"/>
      <c r="F1624" s="71"/>
      <c r="G1624" s="72"/>
      <c r="H1624" s="394"/>
      <c r="J1624" s="672"/>
      <c r="K1624" s="655"/>
      <c r="L1624" s="687"/>
      <c r="M1624" s="216"/>
      <c r="N1624" s="674"/>
      <c r="O1624" s="623"/>
      <c r="P1624" s="216"/>
      <c r="Q1624" s="675"/>
    </row>
    <row r="1625" spans="1:17">
      <c r="A1625" s="88" t="s">
        <v>198</v>
      </c>
      <c r="B1625" s="72" t="s">
        <v>211</v>
      </c>
      <c r="C1625" s="75" t="s">
        <v>212</v>
      </c>
      <c r="D1625" s="76"/>
      <c r="E1625" s="377"/>
      <c r="F1625" s="260"/>
      <c r="G1625" s="76"/>
      <c r="H1625" s="398"/>
      <c r="J1625" s="708"/>
      <c r="K1625" s="216"/>
      <c r="L1625" s="217"/>
      <c r="M1625" s="218"/>
      <c r="N1625" s="380"/>
      <c r="O1625" s="262"/>
      <c r="P1625" s="218"/>
      <c r="Q1625" s="221"/>
    </row>
    <row r="1626" spans="1:17">
      <c r="D1626" s="76"/>
      <c r="E1626" s="377"/>
      <c r="F1626" s="260"/>
      <c r="G1626" s="76"/>
      <c r="H1626" s="398"/>
      <c r="J1626" s="708"/>
      <c r="K1626" s="216"/>
      <c r="L1626" s="217"/>
      <c r="M1626" s="218"/>
      <c r="N1626" s="380"/>
      <c r="O1626" s="262"/>
      <c r="P1626" s="218"/>
      <c r="Q1626" s="221"/>
    </row>
    <row r="1627" spans="1:17">
      <c r="A1627" s="1077"/>
      <c r="B1627" s="72"/>
      <c r="C1627" s="75"/>
      <c r="D1627" s="76"/>
      <c r="E1627" s="377"/>
      <c r="F1627" s="260"/>
      <c r="G1627" s="76"/>
      <c r="H1627" s="398"/>
      <c r="J1627" s="708"/>
      <c r="K1627" s="216"/>
      <c r="L1627" s="217"/>
      <c r="M1627" s="218"/>
      <c r="N1627" s="380"/>
      <c r="O1627" s="262"/>
      <c r="P1627" s="218"/>
      <c r="Q1627" s="221"/>
    </row>
    <row r="1628" spans="1:17">
      <c r="D1628" s="76"/>
      <c r="E1628" s="377"/>
      <c r="F1628" s="260"/>
      <c r="G1628" s="76"/>
      <c r="H1628" s="398"/>
      <c r="J1628" s="671"/>
      <c r="K1628" s="216"/>
      <c r="L1628" s="217"/>
      <c r="M1628" s="218"/>
      <c r="N1628" s="380"/>
      <c r="O1628" s="262"/>
      <c r="P1628" s="218"/>
      <c r="Q1628" s="221"/>
    </row>
    <row r="1629" spans="1:17" ht="26">
      <c r="A1629" s="391"/>
      <c r="B1629" s="337">
        <v>14.1</v>
      </c>
      <c r="C1629" s="392" t="s">
        <v>675</v>
      </c>
      <c r="D1629" s="76"/>
      <c r="E1629" s="377"/>
      <c r="F1629" s="260"/>
      <c r="G1629" s="76"/>
      <c r="H1629" s="398"/>
      <c r="J1629" s="671"/>
      <c r="K1629" s="216"/>
      <c r="L1629" s="217"/>
      <c r="M1629" s="218"/>
      <c r="N1629" s="380"/>
      <c r="O1629" s="262"/>
      <c r="P1629" s="218"/>
      <c r="Q1629" s="221"/>
    </row>
    <row r="1630" spans="1:17">
      <c r="B1630" s="72" t="s">
        <v>592</v>
      </c>
      <c r="C1630" s="395" t="s">
        <v>742</v>
      </c>
      <c r="G1630" s="328"/>
      <c r="H1630" s="327"/>
      <c r="J1630" s="461"/>
      <c r="K1630" s="676"/>
      <c r="L1630" s="677"/>
      <c r="M1630" s="462"/>
      <c r="N1630" s="463"/>
      <c r="O1630" s="464"/>
      <c r="P1630" s="465"/>
      <c r="Q1630" s="464"/>
    </row>
    <row r="1631" spans="1:17" ht="15.5">
      <c r="A1631" s="1085"/>
      <c r="B1631" s="1086"/>
      <c r="C1631" s="1086"/>
      <c r="D1631" s="1086"/>
      <c r="E1631" s="1086"/>
      <c r="F1631" s="1086"/>
      <c r="G1631" s="72"/>
      <c r="H1631" s="394"/>
      <c r="J1631" s="672"/>
      <c r="K1631" s="655"/>
      <c r="L1631" s="687"/>
      <c r="M1631" s="216"/>
      <c r="N1631" s="674"/>
      <c r="O1631" s="623"/>
      <c r="P1631" s="216"/>
      <c r="Q1631" s="675"/>
    </row>
    <row r="1632" spans="1:17">
      <c r="B1632" s="72" t="s">
        <v>592</v>
      </c>
      <c r="C1632" s="399" t="s">
        <v>942</v>
      </c>
      <c r="G1632" s="76"/>
      <c r="H1632" s="398"/>
      <c r="J1632" s="708"/>
      <c r="K1632" s="216"/>
      <c r="L1632" s="217"/>
      <c r="M1632" s="218"/>
      <c r="N1632" s="380"/>
      <c r="O1632" s="262"/>
      <c r="P1632" s="218"/>
      <c r="Q1632" s="221"/>
    </row>
    <row r="1633" spans="1:17">
      <c r="A1633" s="400" t="s">
        <v>194</v>
      </c>
      <c r="B1633" s="72" t="s">
        <v>464</v>
      </c>
      <c r="C1633" s="401" t="s">
        <v>465</v>
      </c>
      <c r="D1633" s="72"/>
      <c r="E1633" s="393"/>
      <c r="F1633" s="71"/>
      <c r="G1633" s="76"/>
      <c r="H1633" s="398"/>
      <c r="J1633" s="708"/>
      <c r="K1633" s="216"/>
      <c r="L1633" s="217"/>
      <c r="M1633" s="218"/>
      <c r="N1633" s="380"/>
      <c r="O1633" s="262"/>
      <c r="P1633" s="218"/>
      <c r="Q1633" s="221"/>
    </row>
    <row r="1634" spans="1:17">
      <c r="A1634" s="403" t="s">
        <v>198</v>
      </c>
      <c r="B1634" s="72" t="s">
        <v>211</v>
      </c>
      <c r="C1634" s="404" t="s">
        <v>212</v>
      </c>
      <c r="D1634" s="396"/>
      <c r="E1634" s="265"/>
      <c r="F1634" s="397"/>
      <c r="G1634" s="76"/>
      <c r="H1634" s="398"/>
      <c r="J1634" s="708"/>
      <c r="K1634" s="216"/>
      <c r="L1634" s="217"/>
      <c r="M1634" s="218"/>
      <c r="N1634" s="380"/>
      <c r="O1634" s="262"/>
      <c r="P1634" s="218"/>
      <c r="Q1634" s="221"/>
    </row>
    <row r="1635" spans="1:17">
      <c r="A1635" s="322"/>
      <c r="B1635" s="323"/>
      <c r="C1635" s="324"/>
      <c r="D1635" s="396"/>
      <c r="E1635" s="265"/>
      <c r="F1635" s="397"/>
      <c r="G1635" s="76"/>
      <c r="H1635" s="398"/>
      <c r="J1635" s="671"/>
      <c r="K1635" s="216"/>
      <c r="L1635" s="217"/>
      <c r="M1635" s="218"/>
      <c r="N1635" s="380"/>
      <c r="O1635" s="262"/>
      <c r="P1635" s="218"/>
      <c r="Q1635" s="221"/>
    </row>
    <row r="1636" spans="1:17" ht="26">
      <c r="A1636" s="391"/>
      <c r="B1636" s="337">
        <v>14.2</v>
      </c>
      <c r="C1636" s="392" t="s">
        <v>676</v>
      </c>
      <c r="D1636" s="396"/>
      <c r="E1636" s="265"/>
      <c r="F1636" s="397"/>
      <c r="G1636" s="76"/>
      <c r="H1636" s="398"/>
      <c r="J1636" s="671"/>
      <c r="K1636" s="216"/>
      <c r="L1636" s="217"/>
      <c r="M1636" s="218"/>
      <c r="N1636" s="380"/>
      <c r="O1636" s="262"/>
      <c r="P1636" s="218"/>
      <c r="Q1636" s="221"/>
    </row>
    <row r="1637" spans="1:17">
      <c r="A1637" s="1169" t="s">
        <v>183</v>
      </c>
      <c r="B1637" s="72" t="s">
        <v>592</v>
      </c>
      <c r="C1637" s="395" t="s">
        <v>743</v>
      </c>
      <c r="D1637" s="76"/>
      <c r="E1637" s="402"/>
      <c r="F1637" s="260"/>
      <c r="G1637" s="328"/>
      <c r="H1637" s="327"/>
      <c r="J1637" s="461"/>
      <c r="K1637" s="676"/>
      <c r="L1637" s="677"/>
      <c r="M1637" s="462"/>
      <c r="N1637" s="463"/>
      <c r="O1637" s="464"/>
      <c r="P1637" s="465"/>
      <c r="Q1637" s="464"/>
    </row>
    <row r="1638" spans="1:17">
      <c r="A1638" s="1170"/>
      <c r="B1638" s="72" t="s">
        <v>592</v>
      </c>
      <c r="C1638" s="399" t="s">
        <v>943</v>
      </c>
      <c r="D1638" s="76"/>
      <c r="E1638" s="402"/>
      <c r="F1638" s="260"/>
      <c r="G1638" s="72"/>
      <c r="H1638" s="87"/>
      <c r="J1638" s="621"/>
      <c r="K1638" s="655"/>
      <c r="L1638" s="604"/>
      <c r="M1638" s="605"/>
      <c r="N1638" s="650"/>
      <c r="O1638" s="623"/>
      <c r="P1638" s="216"/>
      <c r="Q1638" s="629"/>
    </row>
    <row r="1639" spans="1:17">
      <c r="A1639" s="1171"/>
      <c r="B1639" s="72" t="s">
        <v>592</v>
      </c>
      <c r="C1639" s="399" t="s">
        <v>942</v>
      </c>
      <c r="D1639" s="325"/>
      <c r="E1639" s="326"/>
      <c r="F1639" s="327"/>
      <c r="G1639" s="76"/>
      <c r="H1639" s="78"/>
      <c r="J1639" s="633"/>
      <c r="K1639" s="605"/>
      <c r="L1639" s="654"/>
      <c r="M1639" s="218"/>
      <c r="N1639" s="380"/>
      <c r="O1639" s="262"/>
      <c r="P1639" s="218"/>
      <c r="Q1639" s="221"/>
    </row>
    <row r="1640" spans="1:17">
      <c r="A1640" s="400" t="s">
        <v>194</v>
      </c>
      <c r="B1640" s="72" t="s">
        <v>464</v>
      </c>
      <c r="C1640" s="401" t="s">
        <v>465</v>
      </c>
      <c r="D1640" s="72"/>
      <c r="E1640" s="393"/>
      <c r="F1640" s="71"/>
      <c r="G1640" s="76"/>
      <c r="H1640" s="78"/>
      <c r="J1640" s="633"/>
      <c r="K1640" s="216"/>
      <c r="L1640" s="217"/>
      <c r="M1640" s="218"/>
      <c r="N1640" s="380"/>
      <c r="O1640" s="262"/>
      <c r="P1640" s="218"/>
      <c r="Q1640" s="221"/>
    </row>
    <row r="1641" spans="1:17">
      <c r="A1641" s="403" t="s">
        <v>198</v>
      </c>
      <c r="B1641" s="72" t="s">
        <v>211</v>
      </c>
      <c r="C1641" s="404" t="s">
        <v>212</v>
      </c>
      <c r="D1641" s="396"/>
      <c r="E1641" s="265"/>
      <c r="F1641" s="397"/>
      <c r="G1641" s="76"/>
      <c r="H1641" s="78"/>
      <c r="J1641" s="633"/>
      <c r="K1641" s="216"/>
      <c r="L1641" s="217"/>
      <c r="M1641" s="218"/>
      <c r="N1641" s="380"/>
      <c r="O1641" s="262"/>
      <c r="P1641" s="218"/>
      <c r="Q1641" s="221"/>
    </row>
    <row r="1642" spans="1:17">
      <c r="A1642" s="322"/>
      <c r="B1642" s="323"/>
      <c r="C1642" s="324"/>
      <c r="D1642" s="396"/>
      <c r="E1642" s="265"/>
      <c r="F1642" s="397"/>
      <c r="G1642" s="76"/>
      <c r="H1642" s="78"/>
      <c r="J1642" s="633"/>
      <c r="K1642" s="216"/>
      <c r="L1642" s="217"/>
      <c r="M1642" s="218"/>
      <c r="N1642" s="380"/>
      <c r="O1642" s="262"/>
      <c r="P1642" s="218"/>
      <c r="Q1642" s="221"/>
    </row>
    <row r="1643" spans="1:17" ht="26">
      <c r="A1643" s="391"/>
      <c r="B1643" s="337">
        <v>14.3</v>
      </c>
      <c r="C1643" s="392" t="s">
        <v>677</v>
      </c>
      <c r="D1643" s="396"/>
      <c r="E1643" s="265"/>
      <c r="F1643" s="397"/>
      <c r="G1643" s="76"/>
      <c r="H1643" s="78"/>
      <c r="J1643" s="633"/>
      <c r="K1643" s="216"/>
      <c r="L1643" s="217"/>
      <c r="M1643" s="218"/>
      <c r="N1643" s="380"/>
      <c r="O1643" s="262"/>
      <c r="P1643" s="218"/>
      <c r="Q1643" s="221"/>
    </row>
    <row r="1644" spans="1:17">
      <c r="A1644" s="1169" t="s">
        <v>183</v>
      </c>
      <c r="B1644" s="72" t="s">
        <v>592</v>
      </c>
      <c r="C1644" s="395" t="s">
        <v>744</v>
      </c>
      <c r="D1644" s="76"/>
      <c r="E1644" s="402"/>
      <c r="F1644" s="260"/>
      <c r="G1644" s="76"/>
      <c r="H1644" s="78"/>
      <c r="J1644" s="633"/>
      <c r="K1644" s="216"/>
      <c r="L1644" s="217"/>
      <c r="M1644" s="218"/>
      <c r="N1644" s="380"/>
      <c r="O1644" s="262"/>
      <c r="P1644" s="218"/>
      <c r="Q1644" s="221"/>
    </row>
    <row r="1645" spans="1:17">
      <c r="A1645" s="1170"/>
      <c r="B1645" s="72" t="s">
        <v>592</v>
      </c>
      <c r="C1645" s="395" t="s">
        <v>745</v>
      </c>
      <c r="D1645" s="76"/>
      <c r="E1645" s="402"/>
      <c r="F1645" s="260"/>
      <c r="G1645" s="76"/>
      <c r="H1645" s="78"/>
      <c r="J1645" s="633"/>
      <c r="K1645" s="216"/>
      <c r="L1645" s="217"/>
      <c r="M1645" s="218"/>
      <c r="N1645" s="380"/>
      <c r="O1645" s="262"/>
      <c r="P1645" s="218"/>
      <c r="Q1645" s="221"/>
    </row>
    <row r="1646" spans="1:17">
      <c r="A1646" s="1170"/>
      <c r="B1646" s="72" t="s">
        <v>592</v>
      </c>
      <c r="C1646" s="395" t="s">
        <v>746</v>
      </c>
      <c r="D1646" s="325"/>
      <c r="E1646" s="326"/>
      <c r="F1646" s="327"/>
      <c r="G1646" s="76"/>
      <c r="H1646" s="78"/>
      <c r="J1646" s="633"/>
      <c r="K1646" s="216"/>
      <c r="L1646" s="217"/>
      <c r="M1646" s="218"/>
      <c r="N1646" s="380"/>
      <c r="O1646" s="262"/>
      <c r="P1646" s="218"/>
      <c r="Q1646" s="221"/>
    </row>
    <row r="1647" spans="1:17">
      <c r="A1647" s="1170"/>
      <c r="B1647" s="72" t="s">
        <v>592</v>
      </c>
      <c r="C1647" s="395" t="s">
        <v>747</v>
      </c>
      <c r="D1647" s="72"/>
      <c r="E1647" s="393"/>
      <c r="F1647" s="71"/>
      <c r="G1647" s="76"/>
      <c r="H1647" s="78"/>
      <c r="J1647" s="633"/>
      <c r="K1647" s="216"/>
      <c r="L1647" s="217"/>
      <c r="M1647" s="218"/>
      <c r="N1647" s="380"/>
      <c r="O1647" s="262"/>
      <c r="P1647" s="218"/>
      <c r="Q1647" s="221"/>
    </row>
    <row r="1648" spans="1:17">
      <c r="A1648" s="1170"/>
      <c r="B1648" s="72" t="s">
        <v>592</v>
      </c>
      <c r="C1648" s="395" t="s">
        <v>748</v>
      </c>
      <c r="D1648" s="396"/>
      <c r="E1648" s="265"/>
      <c r="F1648" s="397"/>
      <c r="G1648" s="76"/>
      <c r="H1648" s="78"/>
      <c r="J1648" s="633"/>
      <c r="K1648" s="216"/>
      <c r="L1648" s="217"/>
      <c r="M1648" s="218"/>
      <c r="N1648" s="380"/>
      <c r="O1648" s="262"/>
      <c r="P1648" s="218"/>
      <c r="Q1648" s="221"/>
    </row>
    <row r="1649" spans="1:17">
      <c r="A1649" s="1170"/>
      <c r="B1649" s="72" t="s">
        <v>592</v>
      </c>
      <c r="C1649" s="395" t="s">
        <v>749</v>
      </c>
      <c r="D1649" s="396"/>
      <c r="E1649" s="265"/>
      <c r="F1649" s="397"/>
      <c r="G1649" s="76"/>
      <c r="H1649" s="78"/>
      <c r="J1649" s="633"/>
      <c r="K1649" s="216"/>
      <c r="L1649" s="217"/>
      <c r="M1649" s="218"/>
      <c r="N1649" s="380"/>
      <c r="O1649" s="262"/>
      <c r="P1649" s="218"/>
      <c r="Q1649" s="221"/>
    </row>
    <row r="1650" spans="1:17">
      <c r="A1650" s="1170"/>
      <c r="B1650" s="72" t="s">
        <v>592</v>
      </c>
      <c r="C1650" s="399" t="s">
        <v>943</v>
      </c>
      <c r="D1650" s="396"/>
      <c r="E1650" s="265"/>
      <c r="F1650" s="397"/>
      <c r="G1650" s="76"/>
      <c r="H1650" s="78"/>
      <c r="J1650" s="634"/>
      <c r="K1650" s="216"/>
      <c r="L1650" s="217"/>
      <c r="M1650" s="218"/>
      <c r="N1650" s="380"/>
      <c r="O1650" s="262"/>
      <c r="P1650" s="218"/>
      <c r="Q1650" s="221"/>
    </row>
    <row r="1651" spans="1:17">
      <c r="A1651" s="1171"/>
      <c r="B1651" s="72" t="s">
        <v>592</v>
      </c>
      <c r="C1651" s="399" t="s">
        <v>942</v>
      </c>
      <c r="D1651" s="396"/>
      <c r="E1651" s="265"/>
      <c r="F1651" s="397"/>
      <c r="G1651" s="64"/>
      <c r="H1651" s="78"/>
      <c r="J1651" s="644"/>
      <c r="K1651" s="216"/>
      <c r="L1651" s="217"/>
      <c r="M1651" s="218"/>
      <c r="N1651" s="380"/>
      <c r="O1651" s="262"/>
      <c r="P1651" s="218"/>
      <c r="Q1651" s="221"/>
    </row>
    <row r="1652" spans="1:17">
      <c r="A1652" s="400" t="s">
        <v>194</v>
      </c>
      <c r="B1652" s="72" t="s">
        <v>464</v>
      </c>
      <c r="C1652" s="401" t="s">
        <v>465</v>
      </c>
      <c r="D1652" s="396"/>
      <c r="E1652" s="265"/>
      <c r="F1652" s="397"/>
      <c r="G1652" s="59"/>
      <c r="H1652" s="78"/>
      <c r="J1652" s="215"/>
      <c r="K1652" s="216"/>
      <c r="L1652" s="217"/>
      <c r="M1652" s="218"/>
      <c r="N1652" s="380"/>
      <c r="O1652" s="262"/>
      <c r="P1652" s="218"/>
      <c r="Q1652" s="221"/>
    </row>
    <row r="1653" spans="1:17">
      <c r="A1653" s="403" t="s">
        <v>198</v>
      </c>
      <c r="B1653" s="72" t="s">
        <v>211</v>
      </c>
      <c r="C1653" s="404" t="s">
        <v>212</v>
      </c>
      <c r="D1653" s="396"/>
      <c r="E1653" s="265"/>
      <c r="F1653" s="397"/>
      <c r="G1653" s="328"/>
      <c r="H1653" s="327"/>
      <c r="J1653" s="461"/>
      <c r="K1653" s="676"/>
      <c r="L1653" s="677"/>
      <c r="M1653" s="462"/>
      <c r="N1653" s="463"/>
      <c r="O1653" s="464"/>
      <c r="P1653" s="465"/>
      <c r="Q1653" s="464"/>
    </row>
    <row r="1654" spans="1:17">
      <c r="A1654" s="322"/>
      <c r="B1654" s="323"/>
      <c r="C1654" s="324"/>
      <c r="D1654" s="396"/>
      <c r="E1654" s="265"/>
      <c r="F1654" s="397"/>
      <c r="G1654" s="465"/>
      <c r="H1654" s="464"/>
      <c r="J1654" s="655"/>
      <c r="K1654" s="655"/>
      <c r="L1654" s="604"/>
      <c r="M1654" s="656"/>
      <c r="N1654" s="657"/>
      <c r="O1654" s="658"/>
      <c r="P1654" s="659"/>
    </row>
    <row r="1655" spans="1:17">
      <c r="A1655" s="391"/>
      <c r="B1655" s="337">
        <v>14.4</v>
      </c>
      <c r="C1655" s="406" t="s">
        <v>678</v>
      </c>
      <c r="D1655" s="396"/>
      <c r="E1655" s="265"/>
      <c r="F1655" s="397"/>
      <c r="G1655" s="465"/>
      <c r="H1655" s="464"/>
      <c r="J1655" s="706"/>
      <c r="K1655" s="216"/>
      <c r="L1655" s="660"/>
      <c r="M1655" s="661"/>
      <c r="N1655" s="662"/>
      <c r="O1655" s="663"/>
      <c r="P1655" s="663"/>
      <c r="Q1655" s="663"/>
    </row>
    <row r="1656" spans="1:17">
      <c r="A1656" s="1169" t="s">
        <v>183</v>
      </c>
      <c r="B1656" s="72" t="s">
        <v>592</v>
      </c>
      <c r="C1656" s="395" t="s">
        <v>750</v>
      </c>
      <c r="D1656" s="76"/>
      <c r="E1656" s="402"/>
      <c r="F1656" s="260"/>
      <c r="G1656" s="465"/>
      <c r="H1656" s="464"/>
      <c r="J1656" s="706"/>
      <c r="K1656" s="216"/>
      <c r="L1656" s="660"/>
      <c r="M1656" s="661"/>
      <c r="N1656" s="662"/>
      <c r="O1656" s="663"/>
      <c r="P1656" s="663"/>
      <c r="Q1656" s="663"/>
    </row>
    <row r="1657" spans="1:17">
      <c r="A1657" s="1170"/>
      <c r="B1657" s="72" t="s">
        <v>592</v>
      </c>
      <c r="C1657" s="399" t="s">
        <v>943</v>
      </c>
      <c r="D1657" s="76"/>
      <c r="E1657" s="402"/>
      <c r="F1657" s="260"/>
      <c r="G1657" s="465"/>
      <c r="H1657" s="464"/>
      <c r="J1657" s="706"/>
      <c r="K1657" s="216"/>
      <c r="L1657" s="645"/>
      <c r="M1657" s="661"/>
      <c r="N1657" s="662"/>
      <c r="O1657" s="262"/>
      <c r="P1657" s="663"/>
      <c r="Q1657" s="663"/>
    </row>
    <row r="1658" spans="1:17">
      <c r="A1658" s="1171"/>
      <c r="B1658" s="72" t="s">
        <v>592</v>
      </c>
      <c r="C1658" s="399" t="s">
        <v>942</v>
      </c>
      <c r="D1658" s="325"/>
      <c r="E1658" s="326"/>
      <c r="F1658" s="327"/>
      <c r="G1658" s="465"/>
      <c r="H1658" s="464"/>
      <c r="J1658" s="706"/>
      <c r="K1658" s="216"/>
      <c r="L1658" s="660"/>
      <c r="M1658" s="661"/>
      <c r="N1658" s="662"/>
      <c r="O1658" s="663"/>
      <c r="P1658" s="663"/>
      <c r="Q1658" s="663"/>
    </row>
    <row r="1659" spans="1:17">
      <c r="A1659" s="400" t="s">
        <v>194</v>
      </c>
      <c r="B1659" s="72" t="s">
        <v>464</v>
      </c>
      <c r="C1659" s="401" t="s">
        <v>465</v>
      </c>
      <c r="D1659" s="72"/>
      <c r="E1659" s="393"/>
      <c r="F1659" s="71"/>
      <c r="G1659" s="465"/>
      <c r="H1659" s="464"/>
      <c r="J1659" s="706"/>
      <c r="K1659" s="216"/>
      <c r="L1659" s="217"/>
      <c r="M1659" s="218"/>
      <c r="N1659" s="380"/>
      <c r="O1659" s="262"/>
      <c r="P1659" s="663"/>
      <c r="Q1659" s="663"/>
    </row>
    <row r="1660" spans="1:17">
      <c r="A1660" s="403" t="s">
        <v>198</v>
      </c>
      <c r="B1660" s="72" t="s">
        <v>211</v>
      </c>
      <c r="C1660" s="404" t="s">
        <v>212</v>
      </c>
      <c r="D1660" s="396"/>
      <c r="E1660" s="265"/>
      <c r="F1660" s="397"/>
      <c r="G1660" s="465"/>
      <c r="H1660" s="464"/>
      <c r="J1660" s="706"/>
      <c r="K1660" s="605"/>
      <c r="L1660" s="654"/>
      <c r="M1660" s="661"/>
      <c r="N1660" s="662"/>
      <c r="O1660" s="663"/>
      <c r="P1660" s="663"/>
      <c r="Q1660" s="663"/>
    </row>
    <row r="1661" spans="1:17">
      <c r="A1661" s="322"/>
      <c r="B1661" s="323"/>
      <c r="C1661" s="324"/>
      <c r="D1661" s="396"/>
      <c r="E1661" s="265"/>
      <c r="F1661" s="397"/>
      <c r="G1661" s="465"/>
      <c r="H1661" s="464"/>
      <c r="J1661" s="706"/>
      <c r="K1661" s="216"/>
      <c r="L1661" s="217"/>
      <c r="M1661" s="218"/>
      <c r="N1661" s="380"/>
      <c r="O1661" s="262"/>
      <c r="P1661" s="663"/>
      <c r="Q1661" s="663"/>
    </row>
    <row r="1662" spans="1:17">
      <c r="A1662" s="391"/>
      <c r="B1662" s="337">
        <v>14.5</v>
      </c>
      <c r="C1662" s="406" t="s">
        <v>679</v>
      </c>
      <c r="D1662" s="396"/>
      <c r="E1662" s="265"/>
      <c r="F1662" s="397"/>
      <c r="G1662" s="465"/>
      <c r="H1662" s="464"/>
      <c r="J1662" s="664"/>
      <c r="K1662" s="216"/>
      <c r="L1662" s="217"/>
      <c r="M1662" s="218"/>
      <c r="N1662" s="380"/>
      <c r="O1662" s="262"/>
      <c r="P1662" s="663"/>
      <c r="Q1662" s="663"/>
    </row>
    <row r="1663" spans="1:17">
      <c r="A1663" s="1169" t="s">
        <v>183</v>
      </c>
      <c r="B1663" s="72" t="s">
        <v>592</v>
      </c>
      <c r="C1663" s="395" t="s">
        <v>750</v>
      </c>
      <c r="D1663" s="76"/>
      <c r="E1663" s="402"/>
      <c r="F1663" s="260"/>
      <c r="G1663" s="465"/>
      <c r="H1663" s="464"/>
      <c r="J1663" s="707"/>
      <c r="K1663" s="621"/>
      <c r="L1663" s="665"/>
      <c r="M1663" s="666"/>
      <c r="N1663" s="667"/>
      <c r="O1663" s="668"/>
      <c r="P1663" s="668"/>
      <c r="Q1663" s="668"/>
    </row>
    <row r="1664" spans="1:17">
      <c r="A1664" s="1170"/>
      <c r="B1664" s="72" t="s">
        <v>592</v>
      </c>
      <c r="C1664" s="399" t="s">
        <v>943</v>
      </c>
      <c r="D1664" s="76"/>
      <c r="E1664" s="402"/>
      <c r="F1664" s="260"/>
      <c r="G1664" s="465"/>
      <c r="H1664" s="464"/>
      <c r="J1664" s="707"/>
      <c r="K1664" s="669"/>
      <c r="L1664" s="670"/>
      <c r="M1664" s="666"/>
      <c r="N1664" s="667"/>
      <c r="O1664" s="668"/>
      <c r="P1664" s="668"/>
      <c r="Q1664" s="668"/>
    </row>
    <row r="1665" spans="1:17">
      <c r="A1665" s="1171"/>
      <c r="B1665" s="72" t="s">
        <v>592</v>
      </c>
      <c r="C1665" s="399" t="s">
        <v>942</v>
      </c>
      <c r="D1665" s="325"/>
      <c r="E1665" s="326"/>
      <c r="F1665" s="327"/>
      <c r="G1665" s="465"/>
      <c r="H1665" s="464"/>
      <c r="J1665" s="707"/>
      <c r="K1665" s="669"/>
      <c r="L1665" s="670"/>
      <c r="M1665" s="666"/>
      <c r="N1665" s="667"/>
      <c r="O1665" s="668"/>
      <c r="P1665" s="668"/>
      <c r="Q1665" s="668"/>
    </row>
    <row r="1666" spans="1:17">
      <c r="A1666" s="400" t="s">
        <v>194</v>
      </c>
      <c r="B1666" s="72" t="s">
        <v>464</v>
      </c>
      <c r="C1666" s="401" t="s">
        <v>465</v>
      </c>
      <c r="D1666" s="72"/>
      <c r="E1666" s="393"/>
      <c r="F1666" s="71"/>
      <c r="G1666" s="465"/>
      <c r="H1666" s="464"/>
      <c r="J1666" s="707"/>
      <c r="K1666" s="669"/>
      <c r="L1666" s="670"/>
      <c r="M1666" s="666"/>
      <c r="N1666" s="667"/>
      <c r="O1666" s="668"/>
      <c r="P1666" s="668"/>
      <c r="Q1666" s="668"/>
    </row>
    <row r="1667" spans="1:17">
      <c r="A1667" s="403" t="s">
        <v>198</v>
      </c>
      <c r="B1667" s="72" t="s">
        <v>211</v>
      </c>
      <c r="C1667" s="404" t="s">
        <v>212</v>
      </c>
      <c r="D1667" s="396"/>
      <c r="E1667" s="265"/>
      <c r="F1667" s="397"/>
      <c r="G1667" s="465"/>
      <c r="H1667" s="464"/>
      <c r="J1667" s="707"/>
      <c r="K1667" s="669"/>
      <c r="L1667" s="670"/>
      <c r="M1667" s="666"/>
      <c r="N1667" s="667"/>
      <c r="O1667" s="668"/>
      <c r="P1667" s="668"/>
      <c r="Q1667" s="668"/>
    </row>
    <row r="1668" spans="1:17">
      <c r="A1668" s="322"/>
      <c r="B1668" s="323"/>
      <c r="C1668" s="324"/>
      <c r="D1668" s="396"/>
      <c r="E1668" s="265"/>
      <c r="F1668" s="397"/>
      <c r="G1668" s="465"/>
      <c r="H1668" s="464"/>
    </row>
    <row r="1669" spans="1:17" ht="26">
      <c r="A1669" s="67"/>
      <c r="B1669" s="337">
        <v>14.6</v>
      </c>
      <c r="C1669" s="86" t="s">
        <v>680</v>
      </c>
      <c r="D1669" s="396"/>
      <c r="E1669" s="265"/>
      <c r="F1669" s="397"/>
      <c r="G1669" s="465"/>
      <c r="H1669" s="464"/>
    </row>
    <row r="1670" spans="1:17">
      <c r="A1670" s="1106" t="s">
        <v>183</v>
      </c>
      <c r="B1670" s="72" t="s">
        <v>592</v>
      </c>
      <c r="C1670" s="75" t="s">
        <v>751</v>
      </c>
      <c r="D1670" s="76"/>
      <c r="E1670" s="402"/>
      <c r="F1670" s="260"/>
      <c r="G1670" s="465"/>
      <c r="H1670" s="464"/>
      <c r="J1670" s="655"/>
      <c r="K1670" s="655"/>
      <c r="L1670" s="604"/>
      <c r="M1670" s="656"/>
      <c r="N1670" s="657"/>
      <c r="O1670" s="658"/>
      <c r="P1670" s="659"/>
    </row>
    <row r="1671" spans="1:17">
      <c r="A1671" s="1107"/>
      <c r="B1671" s="72" t="s">
        <v>592</v>
      </c>
      <c r="C1671" s="75" t="s">
        <v>752</v>
      </c>
      <c r="D1671" s="76"/>
      <c r="E1671" s="402"/>
      <c r="F1671" s="260"/>
      <c r="G1671" s="465"/>
      <c r="H1671" s="464"/>
      <c r="J1671" s="706"/>
      <c r="K1671" s="216"/>
      <c r="L1671" s="660"/>
      <c r="M1671" s="661"/>
      <c r="N1671" s="662"/>
      <c r="O1671" s="663"/>
      <c r="P1671" s="663"/>
      <c r="Q1671" s="663"/>
    </row>
    <row r="1672" spans="1:17">
      <c r="A1672" s="1107"/>
      <c r="B1672" s="72" t="s">
        <v>592</v>
      </c>
      <c r="C1672" s="75" t="s">
        <v>753</v>
      </c>
      <c r="D1672" s="325"/>
      <c r="E1672" s="326"/>
      <c r="F1672" s="327"/>
      <c r="G1672" s="465"/>
      <c r="H1672" s="464"/>
      <c r="J1672" s="706"/>
      <c r="K1672" s="216"/>
      <c r="L1672" s="660"/>
      <c r="M1672" s="661"/>
      <c r="N1672" s="662"/>
      <c r="O1672" s="663"/>
      <c r="P1672" s="663"/>
      <c r="Q1672" s="663"/>
    </row>
    <row r="1673" spans="1:17">
      <c r="A1673" s="1107"/>
      <c r="B1673" s="72" t="s">
        <v>592</v>
      </c>
      <c r="C1673" s="75" t="s">
        <v>754</v>
      </c>
      <c r="D1673" s="85"/>
      <c r="E1673" s="376"/>
      <c r="F1673" s="71"/>
      <c r="G1673" s="465"/>
      <c r="H1673" s="464"/>
      <c r="J1673" s="706"/>
      <c r="K1673" s="216"/>
      <c r="L1673" s="645"/>
      <c r="M1673" s="661"/>
      <c r="N1673" s="662"/>
      <c r="O1673" s="262"/>
      <c r="P1673" s="663"/>
      <c r="Q1673" s="663"/>
    </row>
    <row r="1674" spans="1:17">
      <c r="A1674" s="1107"/>
      <c r="B1674" s="72" t="s">
        <v>592</v>
      </c>
      <c r="C1674" s="75" t="s">
        <v>755</v>
      </c>
      <c r="D1674" s="76"/>
      <c r="E1674" s="377"/>
      <c r="F1674" s="81"/>
      <c r="G1674" s="465"/>
      <c r="H1674" s="464"/>
      <c r="J1674" s="706"/>
      <c r="K1674" s="216"/>
      <c r="L1674" s="660"/>
      <c r="M1674" s="661"/>
      <c r="N1674" s="662"/>
      <c r="O1674" s="663"/>
      <c r="P1674" s="663"/>
      <c r="Q1674" s="663"/>
    </row>
    <row r="1675" spans="1:17">
      <c r="A1675" s="1107"/>
      <c r="B1675" s="72" t="s">
        <v>592</v>
      </c>
      <c r="C1675" s="75" t="s">
        <v>756</v>
      </c>
      <c r="D1675" s="76"/>
      <c r="E1675" s="377"/>
      <c r="F1675" s="81"/>
      <c r="G1675" s="465"/>
      <c r="H1675" s="464"/>
      <c r="J1675" s="706"/>
      <c r="K1675" s="216"/>
      <c r="L1675" s="217"/>
      <c r="M1675" s="218"/>
      <c r="N1675" s="380"/>
      <c r="O1675" s="262"/>
      <c r="P1675" s="663"/>
      <c r="Q1675" s="663"/>
    </row>
    <row r="1676" spans="1:17">
      <c r="A1676" s="1107"/>
      <c r="B1676" s="72" t="s">
        <v>592</v>
      </c>
      <c r="C1676" s="75" t="s">
        <v>757</v>
      </c>
      <c r="D1676" s="76"/>
      <c r="E1676" s="377"/>
      <c r="F1676" s="81"/>
      <c r="G1676" s="465"/>
      <c r="H1676" s="464"/>
      <c r="J1676" s="706"/>
      <c r="K1676" s="605"/>
      <c r="L1676" s="654"/>
      <c r="M1676" s="661"/>
      <c r="N1676" s="662"/>
      <c r="O1676" s="663"/>
      <c r="P1676" s="663"/>
      <c r="Q1676" s="663"/>
    </row>
    <row r="1677" spans="1:17">
      <c r="A1677" s="1107"/>
      <c r="B1677" s="72" t="s">
        <v>592</v>
      </c>
      <c r="C1677" s="75" t="s">
        <v>758</v>
      </c>
      <c r="D1677" s="76"/>
      <c r="E1677" s="377"/>
      <c r="F1677" s="81"/>
      <c r="G1677" s="465"/>
      <c r="H1677" s="464"/>
      <c r="J1677" s="706"/>
      <c r="K1677" s="216"/>
      <c r="L1677" s="217"/>
      <c r="M1677" s="218"/>
      <c r="N1677" s="380"/>
      <c r="O1677" s="262"/>
      <c r="P1677" s="663"/>
      <c r="Q1677" s="663"/>
    </row>
    <row r="1678" spans="1:17">
      <c r="A1678" s="1107"/>
      <c r="B1678" s="72" t="s">
        <v>592</v>
      </c>
      <c r="C1678" s="75" t="s">
        <v>759</v>
      </c>
      <c r="D1678" s="76"/>
      <c r="E1678" s="377"/>
      <c r="F1678" s="81"/>
      <c r="G1678" s="465"/>
      <c r="H1678" s="464"/>
      <c r="J1678" s="664"/>
      <c r="K1678" s="216"/>
      <c r="L1678" s="217"/>
      <c r="M1678" s="218"/>
      <c r="N1678" s="380"/>
      <c r="O1678" s="262"/>
      <c r="P1678" s="663"/>
      <c r="Q1678" s="663"/>
    </row>
    <row r="1679" spans="1:17">
      <c r="A1679" s="1107"/>
      <c r="B1679" s="72" t="s">
        <v>592</v>
      </c>
      <c r="C1679" s="75" t="s">
        <v>760</v>
      </c>
      <c r="D1679" s="76"/>
      <c r="E1679" s="377"/>
      <c r="F1679" s="81"/>
      <c r="G1679" s="465"/>
      <c r="H1679" s="464"/>
      <c r="J1679" s="707"/>
      <c r="K1679" s="621"/>
      <c r="L1679" s="665"/>
      <c r="M1679" s="666"/>
      <c r="N1679" s="667"/>
      <c r="O1679" s="668"/>
      <c r="P1679" s="668"/>
      <c r="Q1679" s="668"/>
    </row>
    <row r="1680" spans="1:17">
      <c r="A1680" s="1108"/>
      <c r="B1680" s="72" t="s">
        <v>592</v>
      </c>
      <c r="C1680" s="75" t="s">
        <v>761</v>
      </c>
      <c r="D1680" s="76"/>
      <c r="E1680" s="377"/>
      <c r="F1680" s="81"/>
      <c r="G1680" s="465"/>
      <c r="H1680" s="464"/>
      <c r="J1680" s="707"/>
      <c r="K1680" s="669"/>
      <c r="L1680" s="670"/>
      <c r="M1680" s="666"/>
      <c r="N1680" s="667"/>
      <c r="O1680" s="668"/>
      <c r="P1680" s="668"/>
      <c r="Q1680" s="668"/>
    </row>
    <row r="1681" spans="1:17" ht="25">
      <c r="A1681" s="407"/>
      <c r="B1681" s="72" t="s">
        <v>309</v>
      </c>
      <c r="C1681" s="75" t="s">
        <v>944</v>
      </c>
      <c r="D1681" s="76"/>
      <c r="E1681" s="377"/>
      <c r="F1681" s="81"/>
      <c r="G1681" s="465"/>
      <c r="H1681" s="464"/>
      <c r="J1681" s="707"/>
      <c r="K1681" s="669"/>
      <c r="L1681" s="670"/>
      <c r="M1681" s="666"/>
      <c r="N1681" s="667"/>
      <c r="O1681" s="668"/>
      <c r="P1681" s="668"/>
      <c r="Q1681" s="668"/>
    </row>
    <row r="1682" spans="1:17">
      <c r="A1682" s="84" t="s">
        <v>194</v>
      </c>
      <c r="B1682" s="56" t="s">
        <v>282</v>
      </c>
      <c r="C1682" s="75" t="s">
        <v>450</v>
      </c>
      <c r="D1682" s="76"/>
      <c r="E1682" s="377"/>
      <c r="F1682" s="81"/>
      <c r="G1682" s="465"/>
      <c r="H1682" s="464"/>
      <c r="J1682" s="707"/>
      <c r="K1682" s="669"/>
      <c r="L1682" s="670"/>
      <c r="M1682" s="666"/>
      <c r="N1682" s="667"/>
      <c r="O1682" s="668"/>
      <c r="P1682" s="668"/>
      <c r="Q1682" s="668"/>
    </row>
    <row r="1683" spans="1:17">
      <c r="A1683" s="88" t="s">
        <v>198</v>
      </c>
      <c r="B1683" s="56" t="s">
        <v>211</v>
      </c>
      <c r="C1683" s="7" t="s">
        <v>212</v>
      </c>
      <c r="D1683" s="76"/>
      <c r="E1683" s="377"/>
      <c r="F1683" s="81"/>
      <c r="G1683" s="465"/>
      <c r="H1683" s="464"/>
      <c r="J1683" s="707"/>
      <c r="K1683" s="669"/>
      <c r="L1683" s="670"/>
      <c r="M1683" s="666"/>
      <c r="N1683" s="667"/>
      <c r="O1683" s="668"/>
      <c r="P1683" s="668"/>
      <c r="Q1683" s="668"/>
    </row>
    <row r="1684" spans="1:17">
      <c r="A1684" s="322"/>
      <c r="B1684" s="323"/>
      <c r="C1684" s="324"/>
      <c r="D1684" s="76"/>
      <c r="E1684" s="377"/>
      <c r="F1684" s="81"/>
      <c r="G1684" s="465"/>
      <c r="H1684" s="464"/>
      <c r="J1684" s="461"/>
      <c r="K1684" s="676"/>
      <c r="L1684" s="677"/>
      <c r="M1684" s="462"/>
      <c r="N1684" s="463"/>
      <c r="O1684" s="464"/>
      <c r="P1684" s="465"/>
      <c r="Q1684" s="464"/>
    </row>
    <row r="1685" spans="1:17" ht="26">
      <c r="A1685" s="67"/>
      <c r="B1685" s="337">
        <v>14.7</v>
      </c>
      <c r="C1685" s="90" t="s">
        <v>945</v>
      </c>
      <c r="D1685" s="76"/>
      <c r="E1685" s="377"/>
      <c r="F1685" s="81"/>
      <c r="G1685" s="56"/>
      <c r="H1685" s="57"/>
      <c r="J1685" s="621"/>
      <c r="K1685" s="655"/>
      <c r="L1685" s="604"/>
      <c r="M1685" s="605"/>
      <c r="N1685" s="650"/>
      <c r="O1685" s="623"/>
      <c r="P1685" s="216"/>
      <c r="Q1685" s="629"/>
    </row>
    <row r="1686" spans="1:17">
      <c r="A1686" s="1106" t="s">
        <v>183</v>
      </c>
      <c r="B1686" s="56" t="s">
        <v>303</v>
      </c>
      <c r="C1686" s="7" t="s">
        <v>304</v>
      </c>
      <c r="D1686" s="59"/>
      <c r="E1686" s="378"/>
      <c r="F1686" s="93"/>
      <c r="G1686" s="94"/>
      <c r="H1686" s="62"/>
      <c r="J1686" s="633"/>
      <c r="K1686" s="216"/>
      <c r="L1686" s="217"/>
      <c r="M1686" s="218"/>
      <c r="N1686" s="380"/>
      <c r="O1686" s="262"/>
      <c r="P1686" s="218"/>
      <c r="Q1686" s="221"/>
    </row>
    <row r="1687" spans="1:17">
      <c r="A1687" s="1107"/>
      <c r="B1687" s="56" t="s">
        <v>192</v>
      </c>
      <c r="C1687" s="7" t="s">
        <v>193</v>
      </c>
      <c r="D1687" s="59"/>
      <c r="E1687" s="378"/>
      <c r="F1687" s="93"/>
      <c r="G1687" s="94"/>
      <c r="H1687" s="62"/>
      <c r="J1687" s="633"/>
      <c r="K1687" s="216"/>
      <c r="L1687" s="217"/>
      <c r="M1687" s="218"/>
      <c r="N1687" s="380"/>
      <c r="O1687" s="262"/>
      <c r="P1687" s="218"/>
      <c r="Q1687" s="221"/>
    </row>
    <row r="1688" spans="1:17">
      <c r="A1688" s="1107"/>
      <c r="B1688" s="56" t="s">
        <v>220</v>
      </c>
      <c r="C1688" s="7" t="s">
        <v>305</v>
      </c>
      <c r="D1688" s="325"/>
      <c r="E1688" s="326"/>
      <c r="F1688" s="327"/>
      <c r="G1688" s="94"/>
      <c r="H1688" s="62"/>
      <c r="J1688" s="633"/>
      <c r="K1688" s="216"/>
      <c r="L1688" s="217"/>
      <c r="M1688" s="218"/>
      <c r="N1688" s="380"/>
      <c r="O1688" s="262"/>
      <c r="P1688" s="218"/>
      <c r="Q1688" s="221"/>
    </row>
    <row r="1689" spans="1:17">
      <c r="A1689" s="1107"/>
      <c r="B1689" s="56" t="s">
        <v>306</v>
      </c>
      <c r="C1689" s="7" t="s">
        <v>307</v>
      </c>
      <c r="D1689" s="462"/>
      <c r="E1689" s="463"/>
      <c r="F1689" s="464"/>
      <c r="G1689" s="59"/>
      <c r="H1689" s="62"/>
      <c r="J1689" s="633"/>
      <c r="K1689" s="216"/>
      <c r="L1689" s="217"/>
      <c r="M1689" s="218"/>
      <c r="N1689" s="380"/>
      <c r="O1689" s="262"/>
      <c r="P1689" s="218"/>
      <c r="Q1689" s="221"/>
    </row>
    <row r="1690" spans="1:17">
      <c r="A1690" s="1108"/>
      <c r="B1690" s="56" t="s">
        <v>289</v>
      </c>
      <c r="C1690" s="7" t="s">
        <v>290</v>
      </c>
      <c r="D1690" s="462"/>
      <c r="E1690" s="463"/>
      <c r="F1690" s="464"/>
      <c r="G1690" s="94"/>
      <c r="H1690" s="62"/>
      <c r="J1690" s="633"/>
      <c r="K1690" s="216"/>
      <c r="L1690" s="217"/>
      <c r="M1690" s="218"/>
      <c r="N1690" s="380"/>
      <c r="O1690" s="262"/>
      <c r="P1690" s="218"/>
      <c r="Q1690" s="221"/>
    </row>
    <row r="1691" spans="1:17">
      <c r="A1691" s="1150" t="s">
        <v>206</v>
      </c>
      <c r="B1691" s="56" t="s">
        <v>309</v>
      </c>
      <c r="C1691" s="7" t="s">
        <v>310</v>
      </c>
      <c r="D1691" s="462"/>
      <c r="E1691" s="463"/>
      <c r="F1691" s="464"/>
      <c r="G1691" s="94"/>
      <c r="H1691" s="62"/>
      <c r="J1691" s="634"/>
      <c r="K1691" s="216"/>
      <c r="L1691" s="217"/>
      <c r="M1691" s="218"/>
      <c r="N1691" s="380"/>
      <c r="O1691" s="262"/>
      <c r="P1691" s="218"/>
      <c r="Q1691" s="221"/>
    </row>
    <row r="1692" spans="1:17">
      <c r="A1692" s="1151"/>
      <c r="B1692" s="56" t="s">
        <v>291</v>
      </c>
      <c r="C1692" s="7" t="s">
        <v>311</v>
      </c>
      <c r="D1692" s="462"/>
      <c r="E1692" s="463"/>
      <c r="F1692" s="464"/>
      <c r="G1692" s="94"/>
      <c r="H1692" s="62"/>
      <c r="J1692" s="634"/>
      <c r="K1692" s="216"/>
      <c r="L1692" s="217"/>
      <c r="M1692" s="218"/>
      <c r="N1692" s="380"/>
      <c r="O1692" s="262"/>
      <c r="P1692" s="218"/>
      <c r="Q1692" s="221"/>
    </row>
    <row r="1693" spans="1:17">
      <c r="A1693" s="1152"/>
      <c r="B1693" s="56" t="s">
        <v>312</v>
      </c>
      <c r="C1693" s="7" t="s">
        <v>313</v>
      </c>
      <c r="D1693" s="462"/>
      <c r="E1693" s="463"/>
      <c r="F1693" s="464"/>
      <c r="G1693" s="94"/>
      <c r="H1693" s="62"/>
      <c r="J1693" s="634"/>
      <c r="K1693" s="216"/>
      <c r="L1693" s="217"/>
      <c r="M1693" s="218"/>
      <c r="N1693" s="380"/>
      <c r="O1693" s="262"/>
      <c r="P1693" s="218"/>
      <c r="Q1693" s="221"/>
    </row>
    <row r="1694" spans="1:17">
      <c r="A1694" s="84" t="s">
        <v>194</v>
      </c>
      <c r="B1694" s="56" t="s">
        <v>282</v>
      </c>
      <c r="C1694" s="7" t="s">
        <v>283</v>
      </c>
      <c r="D1694" s="462"/>
      <c r="E1694" s="463"/>
      <c r="F1694" s="464"/>
      <c r="G1694" s="94"/>
      <c r="H1694" s="62"/>
      <c r="J1694" s="644"/>
      <c r="K1694" s="216"/>
      <c r="L1694" s="217"/>
      <c r="M1694" s="218"/>
      <c r="N1694" s="380"/>
      <c r="O1694" s="262"/>
      <c r="P1694" s="218"/>
      <c r="Q1694" s="221"/>
    </row>
    <row r="1695" spans="1:17">
      <c r="A1695" s="88" t="s">
        <v>198</v>
      </c>
      <c r="B1695" s="56" t="s">
        <v>211</v>
      </c>
      <c r="C1695" s="7" t="s">
        <v>212</v>
      </c>
      <c r="D1695" s="462"/>
      <c r="E1695" s="463"/>
      <c r="F1695" s="464"/>
      <c r="G1695" s="94"/>
      <c r="H1695" s="62"/>
      <c r="J1695" s="215"/>
      <c r="K1695" s="216"/>
      <c r="L1695" s="217"/>
      <c r="M1695" s="218"/>
      <c r="N1695" s="380"/>
      <c r="O1695" s="262"/>
      <c r="P1695" s="218"/>
      <c r="Q1695" s="221"/>
    </row>
    <row r="1696" spans="1:17">
      <c r="A1696" s="322"/>
      <c r="B1696" s="323"/>
      <c r="C1696" s="324"/>
      <c r="D1696" s="462"/>
      <c r="E1696" s="463"/>
      <c r="F1696" s="464"/>
      <c r="G1696" s="328"/>
      <c r="H1696" s="327"/>
      <c r="J1696" s="461"/>
      <c r="K1696" s="676"/>
      <c r="L1696" s="677"/>
      <c r="M1696" s="462"/>
      <c r="N1696" s="463"/>
      <c r="O1696" s="464"/>
      <c r="P1696" s="465"/>
      <c r="Q1696" s="464"/>
    </row>
    <row r="1697" spans="1:17" ht="26">
      <c r="A1697" s="67"/>
      <c r="B1697" s="337">
        <v>14.8</v>
      </c>
      <c r="C1697" s="90" t="s">
        <v>946</v>
      </c>
      <c r="D1697" s="462"/>
      <c r="E1697" s="463"/>
      <c r="F1697" s="464"/>
      <c r="G1697" s="72"/>
      <c r="H1697" s="73"/>
      <c r="J1697" s="621"/>
      <c r="K1697" s="216"/>
      <c r="L1697" s="612"/>
      <c r="M1697" s="613"/>
      <c r="N1697" s="652"/>
      <c r="O1697" s="623"/>
      <c r="P1697" s="216"/>
      <c r="Q1697" s="616"/>
    </row>
    <row r="1698" spans="1:17">
      <c r="A1698" s="1106" t="s">
        <v>183</v>
      </c>
      <c r="B1698" s="56" t="s">
        <v>303</v>
      </c>
      <c r="C1698" s="7" t="s">
        <v>304</v>
      </c>
      <c r="D1698" s="462"/>
      <c r="E1698" s="463"/>
      <c r="F1698" s="464"/>
      <c r="G1698" s="76"/>
      <c r="H1698" s="78"/>
      <c r="J1698" s="642"/>
      <c r="K1698" s="216"/>
      <c r="L1698" s="217"/>
      <c r="M1698" s="218"/>
      <c r="N1698" s="380"/>
      <c r="O1698" s="262"/>
      <c r="P1698" s="218"/>
      <c r="Q1698" s="221"/>
    </row>
    <row r="1699" spans="1:17">
      <c r="A1699" s="1107"/>
      <c r="B1699" s="56" t="s">
        <v>192</v>
      </c>
      <c r="C1699" s="7" t="s">
        <v>193</v>
      </c>
      <c r="D1699" s="462"/>
      <c r="E1699" s="463"/>
      <c r="F1699" s="464"/>
      <c r="G1699" s="76"/>
      <c r="H1699" s="78"/>
      <c r="J1699" s="705"/>
      <c r="K1699" s="216"/>
      <c r="L1699" s="217"/>
      <c r="M1699" s="218"/>
      <c r="N1699" s="380"/>
      <c r="O1699" s="262"/>
      <c r="P1699" s="218"/>
      <c r="Q1699" s="221"/>
    </row>
    <row r="1700" spans="1:17">
      <c r="A1700" s="1107"/>
      <c r="B1700" s="56" t="s">
        <v>220</v>
      </c>
      <c r="C1700" s="7" t="s">
        <v>305</v>
      </c>
      <c r="D1700" s="462"/>
      <c r="E1700" s="463"/>
      <c r="F1700" s="464"/>
      <c r="G1700" s="76"/>
      <c r="H1700" s="78"/>
      <c r="J1700" s="705"/>
      <c r="K1700" s="216"/>
      <c r="L1700" s="217"/>
      <c r="M1700" s="218"/>
      <c r="N1700" s="380"/>
      <c r="O1700" s="262"/>
      <c r="P1700" s="218"/>
      <c r="Q1700" s="221"/>
    </row>
    <row r="1701" spans="1:17">
      <c r="A1701" s="1107"/>
      <c r="B1701" s="56" t="s">
        <v>306</v>
      </c>
      <c r="C1701" s="7" t="s">
        <v>307</v>
      </c>
      <c r="D1701" s="462"/>
      <c r="E1701" s="463"/>
      <c r="F1701" s="464"/>
      <c r="G1701" s="76"/>
      <c r="H1701" s="78"/>
      <c r="J1701" s="215"/>
      <c r="K1701" s="216"/>
      <c r="L1701" s="217"/>
      <c r="M1701" s="218"/>
      <c r="N1701" s="380"/>
      <c r="O1701" s="262"/>
      <c r="P1701" s="218"/>
      <c r="Q1701" s="221"/>
    </row>
    <row r="1702" spans="1:17">
      <c r="A1702" s="1108"/>
      <c r="B1702" s="56" t="s">
        <v>289</v>
      </c>
      <c r="C1702" s="7" t="s">
        <v>290</v>
      </c>
      <c r="D1702" s="462"/>
      <c r="E1702" s="463"/>
      <c r="F1702" s="464"/>
      <c r="G1702" s="328"/>
      <c r="H1702" s="327"/>
      <c r="J1702" s="461"/>
      <c r="K1702" s="676"/>
      <c r="L1702" s="677"/>
      <c r="M1702" s="462"/>
      <c r="N1702" s="463"/>
      <c r="O1702" s="464"/>
      <c r="P1702" s="465"/>
      <c r="Q1702" s="464"/>
    </row>
    <row r="1703" spans="1:17">
      <c r="A1703" s="1150" t="s">
        <v>206</v>
      </c>
      <c r="B1703" s="56" t="s">
        <v>309</v>
      </c>
      <c r="C1703" s="7" t="s">
        <v>310</v>
      </c>
      <c r="D1703" s="462"/>
      <c r="E1703" s="463"/>
      <c r="F1703" s="464"/>
      <c r="G1703" s="72"/>
      <c r="H1703" s="73"/>
      <c r="J1703" s="621"/>
      <c r="K1703" s="216"/>
      <c r="L1703" s="612"/>
      <c r="M1703" s="613"/>
      <c r="N1703" s="652"/>
      <c r="O1703" s="623"/>
      <c r="P1703" s="216"/>
      <c r="Q1703" s="616"/>
    </row>
    <row r="1704" spans="1:17">
      <c r="A1704" s="1151"/>
      <c r="B1704" s="56" t="s">
        <v>291</v>
      </c>
      <c r="C1704" s="7" t="s">
        <v>311</v>
      </c>
      <c r="D1704" s="462"/>
      <c r="E1704" s="463"/>
      <c r="F1704" s="464"/>
      <c r="G1704" s="76"/>
      <c r="H1704" s="78"/>
      <c r="J1704" s="642"/>
      <c r="K1704" s="216"/>
      <c r="L1704" s="217"/>
      <c r="M1704" s="218"/>
      <c r="N1704" s="380"/>
      <c r="O1704" s="262"/>
      <c r="P1704" s="218"/>
      <c r="Q1704" s="221"/>
    </row>
    <row r="1705" spans="1:17">
      <c r="A1705" s="1152"/>
      <c r="B1705" s="56" t="s">
        <v>312</v>
      </c>
      <c r="C1705" s="7" t="s">
        <v>313</v>
      </c>
      <c r="D1705" s="462"/>
      <c r="E1705" s="463"/>
      <c r="F1705" s="464"/>
      <c r="G1705" s="76"/>
      <c r="H1705" s="78"/>
      <c r="J1705" s="705"/>
      <c r="K1705" s="216"/>
      <c r="L1705" s="217"/>
      <c r="M1705" s="218"/>
      <c r="N1705" s="380"/>
      <c r="O1705" s="262"/>
      <c r="P1705" s="218"/>
      <c r="Q1705" s="221"/>
    </row>
    <row r="1706" spans="1:17">
      <c r="A1706" s="84" t="s">
        <v>194</v>
      </c>
      <c r="B1706" s="56" t="s">
        <v>282</v>
      </c>
      <c r="C1706" s="7" t="s">
        <v>283</v>
      </c>
      <c r="D1706" s="462"/>
      <c r="E1706" s="463"/>
      <c r="F1706" s="464"/>
      <c r="G1706" s="76"/>
      <c r="H1706" s="78"/>
      <c r="J1706" s="705"/>
      <c r="K1706" s="216"/>
      <c r="L1706" s="217"/>
      <c r="M1706" s="218"/>
      <c r="N1706" s="380"/>
      <c r="O1706" s="262"/>
      <c r="P1706" s="218"/>
      <c r="Q1706" s="221"/>
    </row>
    <row r="1707" spans="1:17">
      <c r="A1707" s="88" t="s">
        <v>198</v>
      </c>
      <c r="B1707" s="56" t="s">
        <v>211</v>
      </c>
      <c r="C1707" s="7" t="s">
        <v>212</v>
      </c>
      <c r="D1707" s="462"/>
      <c r="E1707" s="463"/>
      <c r="F1707" s="464"/>
      <c r="G1707" s="76"/>
      <c r="H1707" s="78"/>
      <c r="J1707" s="215"/>
      <c r="K1707" s="216"/>
      <c r="L1707" s="217"/>
      <c r="M1707" s="218"/>
      <c r="N1707" s="380"/>
      <c r="O1707" s="262"/>
      <c r="P1707" s="218"/>
      <c r="Q1707" s="221"/>
    </row>
    <row r="1708" spans="1:17">
      <c r="A1708" s="322"/>
      <c r="B1708" s="323"/>
      <c r="C1708" s="324"/>
      <c r="D1708" s="462"/>
      <c r="E1708" s="463"/>
      <c r="F1708" s="464"/>
      <c r="G1708" s="328"/>
      <c r="H1708" s="327"/>
      <c r="J1708" s="461"/>
      <c r="K1708" s="676"/>
      <c r="L1708" s="677"/>
      <c r="M1708" s="462"/>
      <c r="N1708" s="463"/>
      <c r="O1708" s="464"/>
      <c r="P1708" s="465"/>
      <c r="Q1708" s="464"/>
    </row>
    <row r="1709" spans="1:17" ht="26">
      <c r="A1709" s="67"/>
      <c r="B1709" s="337">
        <v>14.9</v>
      </c>
      <c r="C1709" s="90" t="s">
        <v>681</v>
      </c>
      <c r="D1709" s="462"/>
      <c r="E1709" s="463"/>
      <c r="F1709" s="464"/>
      <c r="G1709" s="72"/>
      <c r="H1709" s="73"/>
      <c r="J1709" s="621"/>
      <c r="K1709" s="216"/>
      <c r="L1709" s="612"/>
      <c r="M1709" s="613"/>
      <c r="N1709" s="652"/>
      <c r="O1709" s="623"/>
      <c r="P1709" s="216"/>
      <c r="Q1709" s="616"/>
    </row>
    <row r="1710" spans="1:17">
      <c r="A1710" s="1106" t="s">
        <v>183</v>
      </c>
      <c r="B1710" s="56" t="s">
        <v>303</v>
      </c>
      <c r="C1710" s="7" t="s">
        <v>304</v>
      </c>
      <c r="D1710" s="462"/>
      <c r="E1710" s="463"/>
      <c r="F1710" s="464"/>
      <c r="G1710" s="76"/>
      <c r="H1710" s="78"/>
      <c r="J1710" s="633"/>
      <c r="K1710" s="216"/>
      <c r="L1710" s="217"/>
      <c r="M1710" s="218"/>
      <c r="N1710" s="380"/>
      <c r="O1710" s="262"/>
      <c r="P1710" s="218"/>
      <c r="Q1710" s="221"/>
    </row>
    <row r="1711" spans="1:17">
      <c r="A1711" s="1107"/>
      <c r="B1711" s="56" t="s">
        <v>192</v>
      </c>
      <c r="C1711" s="7" t="s">
        <v>193</v>
      </c>
      <c r="D1711" s="462"/>
      <c r="E1711" s="463"/>
      <c r="F1711" s="464"/>
      <c r="G1711" s="76"/>
      <c r="H1711" s="78"/>
      <c r="J1711" s="633"/>
      <c r="K1711" s="216"/>
      <c r="L1711" s="217"/>
      <c r="M1711" s="218"/>
      <c r="N1711" s="380"/>
      <c r="O1711" s="262"/>
      <c r="P1711" s="218"/>
      <c r="Q1711" s="221"/>
    </row>
    <row r="1712" spans="1:17">
      <c r="A1712" s="1107"/>
      <c r="B1712" s="56" t="s">
        <v>220</v>
      </c>
      <c r="C1712" s="7" t="s">
        <v>305</v>
      </c>
      <c r="D1712" s="462"/>
      <c r="E1712" s="463"/>
      <c r="F1712" s="464"/>
      <c r="G1712" s="76"/>
      <c r="H1712" s="78"/>
      <c r="J1712" s="633"/>
      <c r="K1712" s="216"/>
      <c r="L1712" s="217"/>
      <c r="M1712" s="218"/>
      <c r="N1712" s="380"/>
      <c r="O1712" s="262"/>
      <c r="P1712" s="218"/>
      <c r="Q1712" s="221"/>
    </row>
    <row r="1713" spans="1:17">
      <c r="A1713" s="1107"/>
      <c r="B1713" s="56" t="s">
        <v>306</v>
      </c>
      <c r="C1713" s="7" t="s">
        <v>307</v>
      </c>
      <c r="D1713" s="462"/>
      <c r="E1713" s="463"/>
      <c r="F1713" s="464"/>
      <c r="G1713" s="76"/>
      <c r="H1713" s="78"/>
      <c r="J1713" s="633"/>
      <c r="K1713" s="216"/>
      <c r="L1713" s="217"/>
      <c r="M1713" s="218"/>
      <c r="N1713" s="380"/>
      <c r="O1713" s="262"/>
      <c r="P1713" s="218"/>
      <c r="Q1713" s="221"/>
    </row>
    <row r="1714" spans="1:17">
      <c r="A1714" s="1108"/>
      <c r="B1714" s="56" t="s">
        <v>289</v>
      </c>
      <c r="C1714" s="7" t="s">
        <v>290</v>
      </c>
      <c r="D1714" s="462"/>
      <c r="E1714" s="463"/>
      <c r="F1714" s="464"/>
      <c r="G1714" s="76"/>
      <c r="H1714" s="78"/>
      <c r="J1714" s="633"/>
      <c r="K1714" s="216"/>
      <c r="L1714" s="217"/>
      <c r="M1714" s="218"/>
      <c r="N1714" s="380"/>
      <c r="O1714" s="262"/>
      <c r="P1714" s="218"/>
      <c r="Q1714" s="221"/>
    </row>
    <row r="1715" spans="1:17">
      <c r="A1715" s="1150" t="s">
        <v>206</v>
      </c>
      <c r="B1715" s="56" t="s">
        <v>309</v>
      </c>
      <c r="C1715" s="7" t="s">
        <v>310</v>
      </c>
      <c r="D1715" s="462"/>
      <c r="E1715" s="463"/>
      <c r="F1715" s="464"/>
      <c r="G1715" s="76"/>
      <c r="H1715" s="78"/>
      <c r="J1715" s="633"/>
      <c r="K1715" s="216"/>
      <c r="L1715" s="217"/>
      <c r="M1715" s="218"/>
      <c r="N1715" s="380"/>
      <c r="O1715" s="262"/>
      <c r="P1715" s="218"/>
      <c r="Q1715" s="221"/>
    </row>
    <row r="1716" spans="1:17">
      <c r="A1716" s="1151"/>
      <c r="B1716" s="56" t="s">
        <v>291</v>
      </c>
      <c r="C1716" s="7" t="s">
        <v>311</v>
      </c>
      <c r="D1716" s="462"/>
      <c r="E1716" s="463"/>
      <c r="F1716" s="464"/>
      <c r="G1716" s="76"/>
      <c r="H1716" s="78"/>
      <c r="J1716" s="633"/>
      <c r="K1716" s="216"/>
      <c r="L1716" s="217"/>
      <c r="M1716" s="218"/>
      <c r="N1716" s="380"/>
      <c r="O1716" s="262"/>
      <c r="P1716" s="218"/>
      <c r="Q1716" s="221"/>
    </row>
    <row r="1717" spans="1:17">
      <c r="A1717" s="1152"/>
      <c r="B1717" s="56" t="s">
        <v>312</v>
      </c>
      <c r="C1717" s="7" t="s">
        <v>313</v>
      </c>
      <c r="D1717" s="462"/>
      <c r="E1717" s="463"/>
      <c r="F1717" s="464"/>
      <c r="G1717" s="76"/>
      <c r="H1717" s="78"/>
      <c r="J1717" s="705"/>
      <c r="K1717" s="216"/>
      <c r="L1717" s="217"/>
      <c r="M1717" s="218"/>
      <c r="N1717" s="380"/>
      <c r="O1717" s="262"/>
      <c r="P1717" s="218"/>
      <c r="Q1717" s="221"/>
    </row>
    <row r="1718" spans="1:17">
      <c r="A1718" s="84" t="s">
        <v>194</v>
      </c>
      <c r="B1718" s="56" t="s">
        <v>282</v>
      </c>
      <c r="C1718" s="7" t="s">
        <v>283</v>
      </c>
      <c r="D1718" s="462"/>
      <c r="E1718" s="463"/>
      <c r="F1718" s="464"/>
      <c r="G1718" s="76"/>
      <c r="H1718" s="78"/>
      <c r="J1718" s="705"/>
      <c r="K1718" s="216"/>
      <c r="L1718" s="217"/>
      <c r="M1718" s="218"/>
      <c r="N1718" s="380"/>
      <c r="O1718" s="262"/>
      <c r="P1718" s="218"/>
      <c r="Q1718" s="221"/>
    </row>
    <row r="1719" spans="1:17">
      <c r="A1719" s="88" t="s">
        <v>198</v>
      </c>
      <c r="B1719" s="56" t="s">
        <v>211</v>
      </c>
      <c r="C1719" s="7" t="s">
        <v>212</v>
      </c>
      <c r="D1719" s="462"/>
      <c r="E1719" s="463"/>
      <c r="F1719" s="464"/>
      <c r="G1719" s="76"/>
      <c r="H1719" s="78"/>
      <c r="J1719" s="215"/>
      <c r="K1719" s="216"/>
      <c r="L1719" s="217"/>
      <c r="M1719" s="218"/>
      <c r="N1719" s="380"/>
      <c r="O1719" s="262"/>
      <c r="P1719" s="218"/>
      <c r="Q1719" s="221"/>
    </row>
    <row r="1720" spans="1:17">
      <c r="A1720" s="322"/>
      <c r="B1720" s="323"/>
      <c r="C1720" s="324"/>
      <c r="D1720" s="53"/>
      <c r="E1720" s="408"/>
      <c r="F1720" s="91"/>
      <c r="G1720" s="328"/>
      <c r="H1720" s="327"/>
      <c r="J1720" s="461"/>
      <c r="K1720" s="676"/>
      <c r="L1720" s="677"/>
      <c r="M1720" s="462"/>
      <c r="N1720" s="463"/>
      <c r="O1720" s="464"/>
      <c r="P1720" s="465"/>
      <c r="Q1720" s="464"/>
    </row>
    <row r="1721" spans="1:17">
      <c r="A1721" s="67"/>
      <c r="B1721" s="72">
        <v>14.1</v>
      </c>
      <c r="C1721" s="69" t="s">
        <v>682</v>
      </c>
      <c r="D1721" s="59"/>
      <c r="E1721" s="378"/>
      <c r="F1721" s="93"/>
      <c r="G1721" s="72"/>
      <c r="H1721" s="73"/>
      <c r="J1721" s="621"/>
      <c r="K1721" s="216"/>
      <c r="L1721" s="612"/>
      <c r="M1721" s="613"/>
      <c r="N1721" s="652"/>
      <c r="O1721" s="623"/>
      <c r="P1721" s="216"/>
      <c r="Q1721" s="616"/>
    </row>
    <row r="1722" spans="1:17">
      <c r="A1722" s="1075" t="s">
        <v>183</v>
      </c>
      <c r="B1722" s="72" t="s">
        <v>710</v>
      </c>
      <c r="C1722" s="75" t="s">
        <v>711</v>
      </c>
      <c r="D1722" s="59"/>
      <c r="E1722" s="378"/>
      <c r="F1722" s="93"/>
      <c r="G1722" s="76"/>
      <c r="H1722" s="78"/>
      <c r="J1722" s="633"/>
      <c r="K1722" s="216"/>
      <c r="L1722" s="217"/>
      <c r="M1722" s="218"/>
      <c r="N1722" s="380"/>
      <c r="O1722" s="262"/>
      <c r="P1722" s="218"/>
      <c r="Q1722" s="221"/>
    </row>
    <row r="1723" spans="1:17">
      <c r="A1723" s="1137" t="s">
        <v>246</v>
      </c>
      <c r="B1723" s="72" t="s">
        <v>209</v>
      </c>
      <c r="C1723" s="75" t="s">
        <v>210</v>
      </c>
      <c r="D1723" s="59"/>
      <c r="E1723" s="378"/>
      <c r="F1723" s="93"/>
      <c r="G1723" s="76"/>
      <c r="H1723" s="78"/>
      <c r="J1723" s="633"/>
      <c r="K1723" s="216"/>
      <c r="L1723" s="217"/>
      <c r="M1723" s="218"/>
      <c r="N1723" s="380"/>
      <c r="O1723" s="262"/>
      <c r="P1723" s="218"/>
      <c r="Q1723" s="221"/>
    </row>
    <row r="1724" spans="1:17">
      <c r="A1724" s="1138"/>
      <c r="B1724" s="72" t="s">
        <v>231</v>
      </c>
      <c r="C1724" s="75" t="s">
        <v>232</v>
      </c>
      <c r="D1724" s="59"/>
      <c r="E1724" s="378"/>
      <c r="F1724" s="93"/>
      <c r="G1724" s="76"/>
      <c r="H1724" s="78"/>
      <c r="J1724" s="633"/>
      <c r="K1724" s="216"/>
      <c r="L1724" s="217"/>
      <c r="M1724" s="218"/>
      <c r="N1724" s="380"/>
      <c r="O1724" s="262"/>
      <c r="P1724" s="218"/>
      <c r="Q1724" s="221"/>
    </row>
    <row r="1725" spans="1:17">
      <c r="A1725" s="88" t="s">
        <v>198</v>
      </c>
      <c r="B1725" s="72" t="s">
        <v>211</v>
      </c>
      <c r="C1725" s="75" t="s">
        <v>212</v>
      </c>
      <c r="D1725" s="59"/>
      <c r="E1725" s="378"/>
      <c r="F1725" s="93"/>
      <c r="G1725" s="76"/>
      <c r="H1725" s="78"/>
      <c r="J1725" s="633"/>
      <c r="K1725" s="216"/>
      <c r="L1725" s="217"/>
      <c r="M1725" s="218"/>
      <c r="N1725" s="380"/>
      <c r="O1725" s="262"/>
      <c r="P1725" s="218"/>
      <c r="Q1725" s="221"/>
    </row>
    <row r="1726" spans="1:17">
      <c r="A1726" s="322"/>
      <c r="B1726" s="323"/>
      <c r="C1726" s="324"/>
      <c r="D1726" s="59"/>
      <c r="E1726" s="378"/>
      <c r="F1726" s="93"/>
      <c r="G1726" s="76"/>
      <c r="H1726" s="78"/>
      <c r="J1726" s="633"/>
      <c r="K1726" s="216"/>
      <c r="L1726" s="217"/>
      <c r="M1726" s="218"/>
      <c r="N1726" s="380"/>
      <c r="O1726" s="262"/>
      <c r="P1726" s="218"/>
      <c r="Q1726" s="221"/>
    </row>
    <row r="1727" spans="1:17">
      <c r="A1727" s="67"/>
      <c r="B1727" s="72">
        <v>14.11</v>
      </c>
      <c r="C1727" s="69" t="s">
        <v>683</v>
      </c>
      <c r="D1727" s="59"/>
      <c r="E1727" s="378"/>
      <c r="F1727" s="93"/>
      <c r="G1727" s="76"/>
      <c r="H1727" s="78"/>
      <c r="J1727" s="633"/>
      <c r="K1727" s="216"/>
      <c r="L1727" s="217"/>
      <c r="M1727" s="218"/>
      <c r="N1727" s="380"/>
      <c r="O1727" s="262"/>
      <c r="P1727" s="218"/>
      <c r="Q1727" s="221"/>
    </row>
    <row r="1728" spans="1:17">
      <c r="A1728" s="1075" t="s">
        <v>183</v>
      </c>
      <c r="B1728" s="72" t="s">
        <v>710</v>
      </c>
      <c r="C1728" s="75" t="s">
        <v>711</v>
      </c>
      <c r="D1728" s="59"/>
      <c r="E1728" s="378"/>
      <c r="F1728" s="93"/>
      <c r="G1728" s="76"/>
      <c r="H1728" s="78"/>
      <c r="J1728" s="633"/>
      <c r="K1728" s="216"/>
      <c r="L1728" s="217"/>
      <c r="M1728" s="218"/>
      <c r="N1728" s="380"/>
      <c r="O1728" s="262"/>
      <c r="P1728" s="218"/>
      <c r="Q1728" s="221"/>
    </row>
    <row r="1729" spans="1:17">
      <c r="A1729" s="1137" t="s">
        <v>246</v>
      </c>
      <c r="B1729" s="72" t="s">
        <v>209</v>
      </c>
      <c r="C1729" s="75" t="s">
        <v>210</v>
      </c>
      <c r="D1729" s="59"/>
      <c r="E1729" s="378"/>
      <c r="F1729" s="93"/>
      <c r="G1729" s="76"/>
      <c r="H1729" s="78"/>
      <c r="J1729" s="705"/>
      <c r="K1729" s="216"/>
      <c r="L1729" s="217"/>
      <c r="M1729" s="218"/>
      <c r="N1729" s="380"/>
      <c r="O1729" s="262"/>
      <c r="P1729" s="218"/>
      <c r="Q1729" s="221"/>
    </row>
    <row r="1730" spans="1:17">
      <c r="A1730" s="1138"/>
      <c r="B1730" s="72" t="s">
        <v>231</v>
      </c>
      <c r="C1730" s="75" t="s">
        <v>232</v>
      </c>
      <c r="D1730" s="59"/>
      <c r="E1730" s="378"/>
      <c r="F1730" s="93"/>
      <c r="G1730" s="76"/>
      <c r="H1730" s="78"/>
      <c r="J1730" s="705"/>
      <c r="K1730" s="216"/>
      <c r="L1730" s="217"/>
      <c r="M1730" s="218"/>
      <c r="N1730" s="380"/>
      <c r="O1730" s="262"/>
      <c r="P1730" s="218"/>
      <c r="Q1730" s="221"/>
    </row>
    <row r="1731" spans="1:17">
      <c r="A1731" s="88" t="s">
        <v>198</v>
      </c>
      <c r="B1731" s="72" t="s">
        <v>211</v>
      </c>
      <c r="C1731" s="75" t="s">
        <v>212</v>
      </c>
      <c r="D1731" s="325"/>
      <c r="E1731" s="326"/>
      <c r="F1731" s="327"/>
      <c r="G1731" s="76"/>
      <c r="H1731" s="78"/>
      <c r="J1731" s="215"/>
      <c r="K1731" s="216"/>
      <c r="L1731" s="217"/>
      <c r="M1731" s="218"/>
      <c r="N1731" s="380"/>
      <c r="O1731" s="262"/>
      <c r="P1731" s="218"/>
      <c r="Q1731" s="221"/>
    </row>
    <row r="1732" spans="1:17">
      <c r="A1732" s="322"/>
      <c r="B1732" s="323"/>
      <c r="C1732" s="324"/>
      <c r="D1732" s="68"/>
      <c r="E1732" s="379"/>
      <c r="F1732" s="71"/>
      <c r="G1732" s="328"/>
      <c r="H1732" s="327"/>
      <c r="J1732" s="461"/>
      <c r="K1732" s="676"/>
      <c r="L1732" s="677"/>
      <c r="M1732" s="462"/>
      <c r="N1732" s="463"/>
      <c r="O1732" s="464"/>
      <c r="P1732" s="465"/>
      <c r="Q1732" s="464"/>
    </row>
    <row r="1733" spans="1:17" ht="26">
      <c r="A1733" s="67"/>
      <c r="B1733" s="72">
        <v>14.12</v>
      </c>
      <c r="C1733" s="69" t="s">
        <v>684</v>
      </c>
      <c r="D1733" s="76"/>
      <c r="E1733" s="377"/>
      <c r="F1733" s="409"/>
      <c r="G1733" s="72"/>
      <c r="H1733" s="73"/>
      <c r="J1733" s="621"/>
      <c r="K1733" s="216"/>
      <c r="L1733" s="612"/>
      <c r="M1733" s="613"/>
      <c r="N1733" s="652"/>
      <c r="O1733" s="623"/>
      <c r="P1733" s="216"/>
      <c r="Q1733" s="616"/>
    </row>
    <row r="1734" spans="1:17">
      <c r="A1734" s="1106" t="s">
        <v>183</v>
      </c>
      <c r="B1734" s="72" t="s">
        <v>592</v>
      </c>
      <c r="C1734" s="75" t="s">
        <v>762</v>
      </c>
      <c r="D1734" s="76"/>
      <c r="E1734" s="377"/>
      <c r="F1734" s="81"/>
      <c r="G1734" s="76"/>
      <c r="H1734" s="78"/>
      <c r="J1734" s="633"/>
      <c r="K1734" s="216"/>
      <c r="L1734" s="217"/>
      <c r="M1734" s="218"/>
      <c r="N1734" s="380"/>
      <c r="O1734" s="262"/>
      <c r="P1734" s="218"/>
      <c r="Q1734" s="221"/>
    </row>
    <row r="1735" spans="1:17">
      <c r="A1735" s="1107"/>
      <c r="B1735" s="72" t="s">
        <v>592</v>
      </c>
      <c r="C1735" s="75" t="s">
        <v>763</v>
      </c>
      <c r="D1735" s="76"/>
      <c r="E1735" s="377"/>
      <c r="F1735" s="81"/>
      <c r="G1735" s="76"/>
      <c r="H1735" s="78"/>
      <c r="J1735" s="633"/>
      <c r="K1735" s="216"/>
      <c r="L1735" s="217"/>
      <c r="M1735" s="218"/>
      <c r="N1735" s="380"/>
      <c r="O1735" s="262"/>
      <c r="P1735" s="218"/>
      <c r="Q1735" s="221"/>
    </row>
    <row r="1736" spans="1:17">
      <c r="A1736" s="1107"/>
      <c r="B1736" s="72" t="s">
        <v>592</v>
      </c>
      <c r="C1736" s="75" t="s">
        <v>764</v>
      </c>
      <c r="D1736" s="76"/>
      <c r="E1736" s="377"/>
      <c r="F1736" s="81"/>
      <c r="G1736" s="76"/>
      <c r="H1736" s="78"/>
      <c r="J1736" s="633"/>
      <c r="K1736" s="216"/>
      <c r="L1736" s="217"/>
      <c r="M1736" s="218"/>
      <c r="N1736" s="380"/>
      <c r="O1736" s="262"/>
      <c r="P1736" s="218"/>
      <c r="Q1736" s="221"/>
    </row>
    <row r="1737" spans="1:17">
      <c r="A1737" s="1107"/>
      <c r="B1737" s="72" t="s">
        <v>592</v>
      </c>
      <c r="C1737" s="75" t="s">
        <v>765</v>
      </c>
      <c r="D1737" s="325"/>
      <c r="E1737" s="326"/>
      <c r="F1737" s="327"/>
      <c r="G1737" s="76"/>
      <c r="H1737" s="78"/>
      <c r="J1737" s="633"/>
      <c r="K1737" s="216"/>
      <c r="L1737" s="217"/>
      <c r="M1737" s="218"/>
      <c r="N1737" s="380"/>
      <c r="O1737" s="262"/>
      <c r="P1737" s="218"/>
      <c r="Q1737" s="221"/>
    </row>
    <row r="1738" spans="1:17">
      <c r="A1738" s="1107"/>
      <c r="B1738" s="72" t="s">
        <v>592</v>
      </c>
      <c r="C1738" s="75" t="s">
        <v>739</v>
      </c>
      <c r="D1738" s="68"/>
      <c r="E1738" s="379"/>
      <c r="F1738" s="71"/>
      <c r="G1738" s="76"/>
      <c r="H1738" s="78"/>
      <c r="J1738" s="633"/>
      <c r="K1738" s="216"/>
      <c r="L1738" s="217"/>
      <c r="M1738" s="218"/>
      <c r="N1738" s="380"/>
      <c r="O1738" s="262"/>
      <c r="P1738" s="218"/>
      <c r="Q1738" s="221"/>
    </row>
    <row r="1739" spans="1:17">
      <c r="A1739" s="1107"/>
      <c r="B1739" s="72" t="s">
        <v>592</v>
      </c>
      <c r="C1739" s="75" t="s">
        <v>740</v>
      </c>
      <c r="D1739" s="76"/>
      <c r="E1739" s="377"/>
      <c r="F1739" s="81"/>
      <c r="G1739" s="76"/>
      <c r="H1739" s="78"/>
      <c r="J1739" s="633"/>
      <c r="K1739" s="216"/>
      <c r="L1739" s="217"/>
      <c r="M1739" s="218"/>
      <c r="N1739" s="380"/>
      <c r="O1739" s="262"/>
      <c r="P1739" s="218"/>
      <c r="Q1739" s="221"/>
    </row>
    <row r="1740" spans="1:17">
      <c r="A1740" s="1108"/>
      <c r="B1740" s="72" t="s">
        <v>592</v>
      </c>
      <c r="C1740" s="75" t="s">
        <v>741</v>
      </c>
      <c r="D1740" s="76"/>
      <c r="E1740" s="377"/>
      <c r="F1740" s="81"/>
      <c r="G1740" s="76"/>
      <c r="H1740" s="78"/>
      <c r="J1740" s="633"/>
      <c r="K1740" s="216"/>
      <c r="L1740" s="217"/>
      <c r="M1740" s="218"/>
      <c r="N1740" s="380"/>
      <c r="O1740" s="262"/>
      <c r="P1740" s="218"/>
      <c r="Q1740" s="221"/>
    </row>
    <row r="1741" spans="1:17">
      <c r="A1741" s="1137" t="s">
        <v>246</v>
      </c>
      <c r="B1741" s="72" t="s">
        <v>209</v>
      </c>
      <c r="C1741" s="75" t="s">
        <v>210</v>
      </c>
      <c r="D1741" s="76"/>
      <c r="E1741" s="377"/>
      <c r="F1741" s="81"/>
      <c r="G1741" s="76"/>
      <c r="H1741" s="78"/>
      <c r="J1741" s="705"/>
      <c r="K1741" s="216"/>
      <c r="L1741" s="217"/>
      <c r="M1741" s="218"/>
      <c r="N1741" s="380"/>
      <c r="O1741" s="262"/>
      <c r="P1741" s="218"/>
      <c r="Q1741" s="221"/>
    </row>
    <row r="1742" spans="1:17">
      <c r="A1742" s="1138"/>
      <c r="B1742" s="72" t="s">
        <v>231</v>
      </c>
      <c r="C1742" s="75" t="s">
        <v>232</v>
      </c>
      <c r="D1742" s="76"/>
      <c r="E1742" s="377"/>
      <c r="F1742" s="81"/>
      <c r="G1742" s="76"/>
      <c r="H1742" s="78"/>
      <c r="J1742" s="705"/>
      <c r="K1742" s="216"/>
      <c r="L1742" s="217"/>
      <c r="M1742" s="218"/>
      <c r="N1742" s="380"/>
      <c r="O1742" s="262"/>
      <c r="P1742" s="218"/>
      <c r="Q1742" s="221"/>
    </row>
    <row r="1743" spans="1:17">
      <c r="A1743" s="88" t="s">
        <v>198</v>
      </c>
      <c r="B1743" s="72" t="s">
        <v>211</v>
      </c>
      <c r="C1743" s="75" t="s">
        <v>212</v>
      </c>
      <c r="D1743" s="325"/>
      <c r="E1743" s="326"/>
      <c r="F1743" s="327"/>
      <c r="G1743" s="76"/>
      <c r="H1743" s="78"/>
      <c r="J1743" s="215"/>
      <c r="K1743" s="216"/>
      <c r="L1743" s="217"/>
      <c r="M1743" s="218"/>
      <c r="N1743" s="380"/>
      <c r="O1743" s="262"/>
      <c r="P1743" s="218"/>
      <c r="Q1743" s="221"/>
    </row>
    <row r="1744" spans="1:17">
      <c r="A1744" s="322"/>
      <c r="B1744" s="323"/>
      <c r="C1744" s="324"/>
      <c r="D1744" s="68"/>
      <c r="E1744" s="379"/>
      <c r="F1744" s="71"/>
    </row>
    <row r="1745" spans="1:17" ht="26">
      <c r="A1745" s="67"/>
      <c r="B1745" s="72">
        <v>14.13</v>
      </c>
      <c r="C1745" s="69" t="s">
        <v>685</v>
      </c>
      <c r="D1745" s="76"/>
      <c r="E1745" s="377"/>
      <c r="F1745" s="81"/>
      <c r="G1745" s="1086"/>
      <c r="H1745" s="1087"/>
      <c r="J1745" s="354"/>
      <c r="K1745" s="354"/>
      <c r="L1745" s="354"/>
      <c r="M1745" s="354"/>
      <c r="N1745" s="354"/>
      <c r="O1745" s="354"/>
      <c r="P1745" s="354"/>
      <c r="Q1745" s="354"/>
    </row>
    <row r="1746" spans="1:17">
      <c r="A1746" s="1106" t="s">
        <v>183</v>
      </c>
      <c r="B1746" s="72" t="s">
        <v>592</v>
      </c>
      <c r="C1746" s="75" t="s">
        <v>735</v>
      </c>
      <c r="D1746" s="76"/>
      <c r="E1746" s="377"/>
      <c r="F1746" s="81"/>
    </row>
    <row r="1747" spans="1:17">
      <c r="A1747" s="1107"/>
      <c r="B1747" s="72" t="s">
        <v>592</v>
      </c>
      <c r="C1747" s="75" t="s">
        <v>736</v>
      </c>
      <c r="D1747" s="76"/>
      <c r="E1747" s="377"/>
      <c r="F1747" s="81"/>
      <c r="G1747" s="238"/>
      <c r="H1747" s="238"/>
      <c r="J1747" s="621"/>
      <c r="K1747" s="655"/>
      <c r="L1747" s="688"/>
      <c r="M1747" s="216"/>
      <c r="N1747" s="617"/>
      <c r="O1747" s="623"/>
      <c r="P1747" s="606"/>
      <c r="Q1747" s="221"/>
    </row>
    <row r="1748" spans="1:17" ht="15" customHeight="1">
      <c r="A1748" s="1107"/>
      <c r="B1748" s="72" t="s">
        <v>592</v>
      </c>
      <c r="C1748" s="75" t="s">
        <v>737</v>
      </c>
      <c r="D1748" s="76"/>
      <c r="E1748" s="377"/>
      <c r="F1748" s="81"/>
      <c r="G1748" s="410"/>
      <c r="H1748" s="62"/>
      <c r="J1748" s="709"/>
      <c r="K1748" s="216"/>
      <c r="L1748" s="217"/>
      <c r="M1748" s="218"/>
      <c r="N1748" s="380"/>
      <c r="O1748" s="262"/>
      <c r="P1748" s="218"/>
      <c r="Q1748" s="221"/>
    </row>
    <row r="1749" spans="1:17">
      <c r="A1749" s="1107"/>
      <c r="B1749" s="72" t="s">
        <v>592</v>
      </c>
      <c r="C1749" s="75" t="s">
        <v>738</v>
      </c>
      <c r="D1749" s="76"/>
      <c r="E1749" s="377"/>
      <c r="F1749" s="81"/>
      <c r="G1749" s="410"/>
      <c r="H1749" s="62"/>
      <c r="J1749" s="709"/>
      <c r="K1749" s="216"/>
      <c r="L1749" s="217"/>
      <c r="M1749" s="218"/>
      <c r="N1749" s="380"/>
      <c r="O1749" s="262"/>
      <c r="P1749" s="218"/>
      <c r="Q1749" s="221"/>
    </row>
    <row r="1750" spans="1:17">
      <c r="A1750" s="1107"/>
      <c r="B1750" s="72" t="s">
        <v>592</v>
      </c>
      <c r="C1750" s="75" t="s">
        <v>739</v>
      </c>
      <c r="D1750" s="76"/>
      <c r="E1750" s="377"/>
      <c r="F1750" s="81"/>
      <c r="G1750" s="410"/>
      <c r="H1750" s="62"/>
      <c r="J1750" s="709"/>
      <c r="K1750" s="216"/>
      <c r="L1750" s="217"/>
      <c r="M1750" s="218"/>
      <c r="N1750" s="380"/>
      <c r="O1750" s="262"/>
      <c r="P1750" s="218"/>
      <c r="Q1750" s="221"/>
    </row>
    <row r="1751" spans="1:17">
      <c r="A1751" s="1107"/>
      <c r="B1751" s="72" t="s">
        <v>592</v>
      </c>
      <c r="C1751" s="75" t="s">
        <v>740</v>
      </c>
      <c r="D1751" s="76"/>
      <c r="E1751" s="377"/>
      <c r="F1751" s="81"/>
      <c r="G1751" s="385"/>
      <c r="H1751" s="62"/>
      <c r="J1751" s="709"/>
      <c r="K1751" s="216"/>
      <c r="L1751" s="217"/>
      <c r="M1751" s="218"/>
      <c r="N1751" s="380"/>
      <c r="O1751" s="262"/>
      <c r="P1751" s="218"/>
      <c r="Q1751" s="221"/>
    </row>
    <row r="1752" spans="1:17">
      <c r="A1752" s="1108"/>
      <c r="B1752" s="72" t="s">
        <v>592</v>
      </c>
      <c r="C1752" s="75" t="s">
        <v>741</v>
      </c>
      <c r="D1752" s="76"/>
      <c r="E1752" s="377"/>
      <c r="F1752" s="81"/>
      <c r="G1752" s="385"/>
      <c r="H1752" s="62"/>
      <c r="J1752" s="709"/>
      <c r="K1752" s="216"/>
      <c r="L1752" s="217"/>
      <c r="M1752" s="218"/>
      <c r="N1752" s="380"/>
      <c r="O1752" s="262"/>
      <c r="P1752" s="218"/>
      <c r="Q1752" s="221"/>
    </row>
    <row r="1753" spans="1:17">
      <c r="A1753" s="1137" t="s">
        <v>246</v>
      </c>
      <c r="B1753" s="72" t="s">
        <v>209</v>
      </c>
      <c r="C1753" s="75" t="s">
        <v>210</v>
      </c>
      <c r="D1753" s="76"/>
      <c r="E1753" s="377"/>
      <c r="F1753" s="81"/>
      <c r="G1753" s="410"/>
      <c r="H1753" s="62"/>
      <c r="J1753" s="632"/>
      <c r="K1753" s="216"/>
      <c r="L1753" s="217"/>
      <c r="M1753" s="218"/>
      <c r="N1753" s="380"/>
      <c r="O1753" s="262"/>
      <c r="P1753" s="218"/>
      <c r="Q1753" s="221"/>
    </row>
    <row r="1754" spans="1:17">
      <c r="A1754" s="1138"/>
      <c r="B1754" s="72" t="s">
        <v>231</v>
      </c>
      <c r="C1754" s="75" t="s">
        <v>232</v>
      </c>
      <c r="D1754" s="76"/>
      <c r="E1754" s="377"/>
      <c r="F1754" s="81"/>
      <c r="G1754" s="410"/>
      <c r="H1754" s="62"/>
      <c r="J1754" s="619"/>
      <c r="K1754" s="216"/>
      <c r="L1754" s="217"/>
      <c r="M1754" s="218"/>
      <c r="N1754" s="380"/>
      <c r="O1754" s="262"/>
      <c r="P1754" s="218"/>
      <c r="Q1754" s="221"/>
    </row>
    <row r="1755" spans="1:17">
      <c r="A1755" s="88" t="s">
        <v>198</v>
      </c>
      <c r="B1755" s="72" t="s">
        <v>211</v>
      </c>
      <c r="C1755" s="75" t="s">
        <v>212</v>
      </c>
      <c r="D1755" s="325"/>
      <c r="E1755" s="326"/>
      <c r="F1755" s="327"/>
      <c r="G1755" s="385"/>
      <c r="H1755" s="62"/>
      <c r="J1755" s="699"/>
      <c r="K1755" s="216"/>
      <c r="L1755" s="217"/>
      <c r="M1755" s="218"/>
      <c r="N1755" s="380"/>
      <c r="O1755" s="262"/>
      <c r="P1755" s="218"/>
      <c r="Q1755" s="221"/>
    </row>
    <row r="1756" spans="1:17">
      <c r="A1756" s="322"/>
      <c r="B1756" s="323"/>
      <c r="C1756" s="324"/>
      <c r="D1756" s="68"/>
      <c r="E1756" s="379"/>
      <c r="F1756" s="71"/>
      <c r="G1756" s="385"/>
      <c r="H1756" s="62"/>
      <c r="J1756" s="699"/>
      <c r="K1756" s="216"/>
      <c r="L1756" s="217"/>
      <c r="M1756" s="218"/>
      <c r="N1756" s="380"/>
      <c r="O1756" s="262"/>
      <c r="P1756" s="218"/>
      <c r="Q1756" s="221"/>
    </row>
    <row r="1757" spans="1:17" ht="26">
      <c r="A1757" s="67"/>
      <c r="B1757" s="72">
        <v>14.14</v>
      </c>
      <c r="C1757" s="69" t="s">
        <v>686</v>
      </c>
      <c r="D1757" s="76"/>
      <c r="E1757" s="377"/>
      <c r="F1757" s="81"/>
      <c r="G1757" s="385"/>
      <c r="H1757" s="62"/>
      <c r="J1757" s="699"/>
      <c r="K1757" s="216"/>
      <c r="L1757" s="217"/>
      <c r="M1757" s="218"/>
      <c r="N1757" s="380"/>
      <c r="O1757" s="262"/>
      <c r="P1757" s="218"/>
      <c r="Q1757" s="221"/>
    </row>
    <row r="1758" spans="1:17" ht="15" customHeight="1">
      <c r="A1758" s="1106" t="s">
        <v>183</v>
      </c>
      <c r="B1758" s="72" t="s">
        <v>592</v>
      </c>
      <c r="C1758" s="75" t="s">
        <v>766</v>
      </c>
      <c r="D1758" s="76"/>
      <c r="E1758" s="377"/>
      <c r="F1758" s="81"/>
      <c r="G1758" s="385"/>
      <c r="H1758" s="62"/>
      <c r="J1758" s="632"/>
      <c r="K1758" s="216"/>
      <c r="L1758" s="217"/>
      <c r="M1758" s="218"/>
      <c r="N1758" s="380"/>
      <c r="O1758" s="262"/>
      <c r="P1758" s="218"/>
      <c r="Q1758" s="221"/>
    </row>
    <row r="1759" spans="1:17">
      <c r="A1759" s="1107"/>
      <c r="B1759" s="72" t="s">
        <v>592</v>
      </c>
      <c r="C1759" s="75" t="s">
        <v>767</v>
      </c>
      <c r="D1759" s="76"/>
      <c r="E1759" s="377"/>
      <c r="F1759" s="81"/>
      <c r="G1759" s="385"/>
      <c r="H1759" s="62"/>
    </row>
    <row r="1760" spans="1:17" ht="15.5">
      <c r="A1760" s="1107"/>
      <c r="B1760" s="72" t="s">
        <v>592</v>
      </c>
      <c r="C1760" s="75" t="s">
        <v>768</v>
      </c>
      <c r="D1760" s="76"/>
      <c r="E1760" s="377"/>
      <c r="F1760" s="81"/>
      <c r="G1760" s="1086"/>
      <c r="H1760" s="1087"/>
      <c r="J1760" s="354"/>
      <c r="K1760" s="354"/>
      <c r="L1760" s="354"/>
      <c r="M1760" s="354"/>
      <c r="N1760" s="354"/>
      <c r="O1760" s="354"/>
      <c r="P1760" s="354"/>
      <c r="Q1760" s="354"/>
    </row>
    <row r="1761" spans="1:17">
      <c r="A1761" s="1107"/>
      <c r="B1761" s="72" t="s">
        <v>592</v>
      </c>
      <c r="C1761" s="75" t="s">
        <v>769</v>
      </c>
      <c r="D1761" s="76"/>
      <c r="E1761" s="377"/>
      <c r="F1761" s="81"/>
    </row>
    <row r="1762" spans="1:17">
      <c r="A1762" s="1107"/>
      <c r="B1762" s="72" t="s">
        <v>592</v>
      </c>
      <c r="C1762" s="75" t="s">
        <v>739</v>
      </c>
      <c r="D1762" s="76"/>
      <c r="E1762" s="377"/>
      <c r="F1762" s="81"/>
      <c r="G1762" s="238"/>
      <c r="H1762" s="238"/>
      <c r="J1762" s="621"/>
      <c r="K1762" s="655"/>
      <c r="L1762" s="612"/>
      <c r="M1762" s="613"/>
      <c r="N1762" s="614"/>
      <c r="O1762" s="623"/>
      <c r="P1762" s="624"/>
      <c r="Q1762" s="616"/>
    </row>
    <row r="1763" spans="1:17">
      <c r="A1763" s="1107"/>
      <c r="B1763" s="72" t="s">
        <v>592</v>
      </c>
      <c r="C1763" s="75" t="s">
        <v>740</v>
      </c>
      <c r="D1763" s="76"/>
      <c r="E1763" s="377"/>
      <c r="F1763" s="81"/>
      <c r="G1763" s="410"/>
      <c r="H1763" s="78"/>
      <c r="J1763" s="633"/>
      <c r="K1763" s="216"/>
      <c r="L1763" s="217"/>
      <c r="M1763" s="218"/>
      <c r="N1763" s="380"/>
      <c r="O1763" s="262"/>
      <c r="P1763" s="218"/>
      <c r="Q1763" s="221"/>
    </row>
    <row r="1764" spans="1:17">
      <c r="A1764" s="1108"/>
      <c r="B1764" s="72" t="s">
        <v>592</v>
      </c>
      <c r="C1764" s="75" t="s">
        <v>741</v>
      </c>
      <c r="D1764" s="76"/>
      <c r="E1764" s="377"/>
      <c r="F1764" s="81"/>
      <c r="G1764" s="410"/>
      <c r="H1764" s="78"/>
      <c r="J1764" s="633"/>
      <c r="K1764" s="216"/>
      <c r="L1764" s="217"/>
      <c r="M1764" s="218"/>
      <c r="N1764" s="380"/>
      <c r="O1764" s="262"/>
      <c r="P1764" s="218"/>
      <c r="Q1764" s="221"/>
    </row>
    <row r="1765" spans="1:17">
      <c r="A1765" s="1137" t="s">
        <v>246</v>
      </c>
      <c r="B1765" s="72" t="s">
        <v>209</v>
      </c>
      <c r="C1765" s="75" t="s">
        <v>210</v>
      </c>
      <c r="D1765" s="76"/>
      <c r="E1765" s="377"/>
      <c r="F1765" s="81"/>
      <c r="G1765" s="385"/>
      <c r="H1765" s="78"/>
      <c r="J1765" s="704"/>
      <c r="K1765" s="216"/>
      <c r="L1765" s="217"/>
      <c r="M1765" s="218"/>
      <c r="N1765" s="380"/>
      <c r="O1765" s="262"/>
      <c r="P1765" s="218"/>
      <c r="Q1765" s="221"/>
    </row>
    <row r="1766" spans="1:17">
      <c r="A1766" s="1138"/>
      <c r="B1766" s="72" t="s">
        <v>231</v>
      </c>
      <c r="C1766" s="75" t="s">
        <v>232</v>
      </c>
      <c r="D1766" s="76"/>
      <c r="E1766" s="377"/>
      <c r="F1766" s="81"/>
      <c r="G1766" s="385"/>
      <c r="H1766" s="78"/>
      <c r="J1766" s="704"/>
      <c r="K1766" s="216"/>
      <c r="L1766" s="217"/>
      <c r="M1766" s="218"/>
      <c r="N1766" s="380"/>
      <c r="O1766" s="262"/>
      <c r="P1766" s="218"/>
      <c r="Q1766" s="221"/>
    </row>
    <row r="1767" spans="1:17">
      <c r="A1767" s="88" t="s">
        <v>198</v>
      </c>
      <c r="B1767" s="72" t="s">
        <v>211</v>
      </c>
      <c r="C1767" s="75" t="s">
        <v>212</v>
      </c>
      <c r="D1767" s="325"/>
      <c r="E1767" s="326"/>
      <c r="F1767" s="327"/>
      <c r="G1767" s="413"/>
      <c r="H1767" s="78"/>
      <c r="J1767" s="626"/>
      <c r="K1767" s="216"/>
      <c r="L1767" s="217"/>
      <c r="M1767" s="218"/>
      <c r="N1767" s="380"/>
      <c r="O1767" s="262"/>
      <c r="P1767" s="218"/>
      <c r="Q1767" s="221"/>
    </row>
    <row r="1768" spans="1:17">
      <c r="D1768" s="68"/>
      <c r="E1768" s="379"/>
      <c r="F1768" s="71"/>
      <c r="G1768" s="385"/>
      <c r="H1768" s="78"/>
      <c r="J1768" s="633"/>
      <c r="K1768" s="216"/>
      <c r="L1768" s="217"/>
      <c r="M1768" s="218"/>
      <c r="N1768" s="380"/>
      <c r="O1768" s="262"/>
      <c r="P1768" s="218"/>
      <c r="Q1768" s="221"/>
    </row>
    <row r="1769" spans="1:17">
      <c r="A1769" s="1076"/>
      <c r="B1769" s="72"/>
      <c r="C1769" s="75"/>
      <c r="D1769" s="76"/>
      <c r="E1769" s="377"/>
      <c r="F1769" s="81"/>
      <c r="G1769" s="385"/>
      <c r="H1769" s="78"/>
      <c r="J1769" s="633"/>
      <c r="K1769" s="216"/>
      <c r="L1769" s="217"/>
      <c r="M1769" s="218"/>
      <c r="N1769" s="380"/>
      <c r="O1769" s="262"/>
      <c r="P1769" s="218"/>
      <c r="Q1769" s="221"/>
    </row>
    <row r="1770" spans="1:17">
      <c r="D1770" s="76"/>
      <c r="E1770" s="377"/>
      <c r="F1770" s="81"/>
      <c r="G1770" s="414"/>
      <c r="H1770" s="78"/>
      <c r="J1770" s="642"/>
      <c r="K1770" s="216"/>
      <c r="L1770" s="217"/>
      <c r="M1770" s="218"/>
      <c r="N1770" s="380"/>
      <c r="O1770" s="262"/>
      <c r="P1770" s="218"/>
      <c r="Q1770" s="221"/>
    </row>
    <row r="1771" spans="1:17" ht="26">
      <c r="A1771" s="67" t="s">
        <v>774</v>
      </c>
      <c r="B1771" s="72" t="s">
        <v>177</v>
      </c>
      <c r="C1771" s="204" t="s">
        <v>688</v>
      </c>
      <c r="D1771" s="76"/>
      <c r="E1771" s="377"/>
      <c r="F1771" s="81"/>
      <c r="G1771" s="320"/>
      <c r="H1771" s="320"/>
    </row>
    <row r="1772" spans="1:17" ht="25.5" customHeight="1">
      <c r="A1772" s="1172" t="s">
        <v>317</v>
      </c>
      <c r="B1772" s="227" t="s">
        <v>190</v>
      </c>
      <c r="C1772" s="7" t="s">
        <v>191</v>
      </c>
      <c r="D1772" s="76"/>
      <c r="E1772" s="377"/>
      <c r="F1772" s="81"/>
      <c r="G1772" s="238"/>
      <c r="H1772" s="238"/>
      <c r="J1772" s="605"/>
      <c r="K1772" s="655"/>
      <c r="L1772" s="604"/>
      <c r="M1772" s="689"/>
      <c r="N1772" s="614"/>
      <c r="O1772" s="623"/>
      <c r="P1772" s="624"/>
      <c r="Q1772" s="638"/>
    </row>
    <row r="1773" spans="1:17">
      <c r="A1773" s="1173"/>
      <c r="B1773" s="227" t="s">
        <v>187</v>
      </c>
      <c r="C1773" s="7" t="s">
        <v>188</v>
      </c>
      <c r="D1773" s="76"/>
      <c r="E1773" s="377"/>
      <c r="F1773" s="81"/>
      <c r="G1773" s="385"/>
      <c r="H1773" s="111"/>
      <c r="J1773" s="633"/>
      <c r="K1773" s="216"/>
      <c r="L1773" s="217"/>
      <c r="M1773" s="218"/>
      <c r="N1773" s="380"/>
      <c r="O1773" s="262"/>
      <c r="P1773" s="218"/>
      <c r="Q1773" s="221"/>
    </row>
    <row r="1774" spans="1:17">
      <c r="A1774" s="1173"/>
      <c r="B1774" s="227" t="s">
        <v>220</v>
      </c>
      <c r="C1774" s="7" t="s">
        <v>305</v>
      </c>
      <c r="D1774" s="76"/>
      <c r="E1774" s="377"/>
      <c r="F1774" s="81"/>
      <c r="G1774" s="385"/>
      <c r="H1774" s="111"/>
      <c r="J1774" s="633"/>
      <c r="K1774" s="216"/>
      <c r="L1774" s="217"/>
      <c r="M1774" s="218"/>
      <c r="N1774" s="380"/>
      <c r="O1774" s="262"/>
      <c r="P1774" s="218"/>
      <c r="Q1774" s="221"/>
    </row>
    <row r="1775" spans="1:17">
      <c r="A1775" s="1173"/>
      <c r="B1775" s="227" t="s">
        <v>324</v>
      </c>
      <c r="C1775" s="7" t="s">
        <v>775</v>
      </c>
      <c r="D1775" s="76"/>
      <c r="E1775" s="377"/>
      <c r="F1775" s="81"/>
      <c r="G1775" s="384"/>
      <c r="H1775" s="111"/>
      <c r="J1775" s="626"/>
      <c r="K1775" s="216"/>
      <c r="L1775" s="217"/>
      <c r="M1775" s="218"/>
      <c r="N1775" s="380"/>
      <c r="O1775" s="262"/>
      <c r="P1775" s="218"/>
      <c r="Q1775" s="221"/>
    </row>
    <row r="1776" spans="1:17">
      <c r="A1776" s="1173"/>
      <c r="B1776" s="227" t="s">
        <v>351</v>
      </c>
      <c r="C1776" s="7" t="s">
        <v>352</v>
      </c>
      <c r="D1776" s="76"/>
      <c r="E1776" s="377"/>
      <c r="F1776" s="81"/>
      <c r="G1776" s="385"/>
      <c r="H1776" s="111"/>
      <c r="J1776" s="627"/>
      <c r="K1776" s="216"/>
      <c r="L1776" s="217"/>
      <c r="M1776" s="218"/>
      <c r="N1776" s="380"/>
      <c r="O1776" s="262"/>
      <c r="P1776" s="218"/>
      <c r="Q1776" s="221"/>
    </row>
    <row r="1777" spans="1:17">
      <c r="A1777" s="1174"/>
      <c r="B1777" s="74" t="s">
        <v>318</v>
      </c>
      <c r="C1777" s="411" t="s">
        <v>319</v>
      </c>
      <c r="D1777" s="76"/>
      <c r="E1777" s="377"/>
      <c r="F1777" s="81"/>
      <c r="G1777" s="416"/>
      <c r="H1777" s="417"/>
    </row>
    <row r="1778" spans="1:17" ht="15.5">
      <c r="A1778" s="115" t="s">
        <v>206</v>
      </c>
      <c r="B1778" s="227" t="s">
        <v>291</v>
      </c>
      <c r="C1778" s="7" t="s">
        <v>311</v>
      </c>
      <c r="D1778" s="76"/>
      <c r="E1778" s="377"/>
      <c r="F1778" s="81"/>
      <c r="G1778" s="1086"/>
      <c r="H1778" s="1087"/>
      <c r="J1778" s="354"/>
      <c r="K1778" s="354"/>
      <c r="L1778" s="354"/>
      <c r="M1778" s="354"/>
      <c r="N1778" s="354"/>
      <c r="O1778" s="354"/>
      <c r="P1778" s="354"/>
      <c r="Q1778" s="354"/>
    </row>
    <row r="1779" spans="1:17" ht="15.5">
      <c r="A1779" s="412" t="s">
        <v>194</v>
      </c>
      <c r="B1779" s="227" t="s">
        <v>464</v>
      </c>
      <c r="C1779" s="7" t="s">
        <v>465</v>
      </c>
      <c r="G1779" s="389"/>
      <c r="H1779" s="389"/>
    </row>
    <row r="1780" spans="1:17" ht="15.5">
      <c r="A1780" s="1085"/>
      <c r="B1780" s="1086"/>
      <c r="C1780" s="1086"/>
      <c r="D1780" s="1086"/>
      <c r="E1780" s="1086"/>
      <c r="F1780" s="1086"/>
      <c r="G1780" s="238"/>
      <c r="H1780" s="238"/>
      <c r="J1780" s="610"/>
      <c r="K1780" s="647"/>
      <c r="L1780" s="612"/>
      <c r="M1780" s="613"/>
      <c r="N1780" s="614"/>
      <c r="O1780" s="615"/>
    </row>
    <row r="1781" spans="1:17">
      <c r="B1781" s="227" t="s">
        <v>947</v>
      </c>
      <c r="C1781" s="7" t="s">
        <v>948</v>
      </c>
      <c r="G1781" s="363"/>
      <c r="H1781" s="62"/>
      <c r="J1781" s="1089"/>
      <c r="K1781" s="216"/>
      <c r="L1781" s="217"/>
      <c r="M1781" s="218"/>
      <c r="N1781" s="380"/>
      <c r="O1781" s="690"/>
      <c r="P1781" s="218"/>
      <c r="Q1781" s="221"/>
    </row>
    <row r="1782" spans="1:17" ht="15.5">
      <c r="A1782" s="67"/>
      <c r="B1782" s="370" t="s">
        <v>776</v>
      </c>
      <c r="C1782" s="118" t="s">
        <v>777</v>
      </c>
      <c r="D1782" s="56"/>
      <c r="E1782" s="60"/>
      <c r="F1782" s="91"/>
      <c r="G1782" s="389"/>
      <c r="H1782" s="389"/>
    </row>
    <row r="1783" spans="1:17" ht="15.5">
      <c r="A1783" s="1091"/>
      <c r="B1783" s="227" t="s">
        <v>294</v>
      </c>
      <c r="C1783" s="7" t="s">
        <v>295</v>
      </c>
      <c r="D1783" s="59"/>
      <c r="E1783" s="60"/>
      <c r="F1783" s="383"/>
      <c r="G1783" s="1086"/>
      <c r="H1783" s="1087"/>
      <c r="J1783" s="354"/>
      <c r="K1783" s="354"/>
      <c r="L1783" s="354"/>
      <c r="M1783" s="354"/>
      <c r="N1783" s="354"/>
      <c r="O1783" s="354"/>
      <c r="P1783" s="354"/>
      <c r="Q1783" s="354"/>
    </row>
    <row r="1784" spans="1:17" ht="15.75" customHeight="1">
      <c r="A1784" s="1092"/>
      <c r="B1784" s="227"/>
      <c r="C1784" s="7"/>
      <c r="D1784" s="59"/>
      <c r="E1784" s="60"/>
      <c r="F1784" s="383"/>
      <c r="G1784" s="416"/>
      <c r="H1784" s="417"/>
    </row>
    <row r="1785" spans="1:17" ht="28.5" customHeight="1">
      <c r="D1785" s="59"/>
      <c r="E1785" s="92"/>
      <c r="F1785" s="383"/>
      <c r="G1785" s="238"/>
      <c r="H1785" s="238"/>
      <c r="J1785" s="610"/>
      <c r="K1785" s="647"/>
      <c r="L1785" s="612"/>
      <c r="M1785" s="613"/>
      <c r="N1785" s="614"/>
      <c r="O1785" s="615"/>
      <c r="P1785" s="216"/>
      <c r="Q1785" s="616"/>
    </row>
    <row r="1786" spans="1:17" ht="15.75" customHeight="1">
      <c r="A1786" s="67" t="s">
        <v>780</v>
      </c>
      <c r="B1786" s="272">
        <v>16.100000000000001</v>
      </c>
      <c r="C1786" s="86" t="s">
        <v>690</v>
      </c>
      <c r="D1786" s="59"/>
      <c r="E1786" s="60"/>
      <c r="F1786" s="383"/>
      <c r="G1786" s="385"/>
      <c r="H1786" s="62"/>
      <c r="J1786" s="636"/>
      <c r="K1786" s="587"/>
      <c r="L1786" s="217"/>
      <c r="M1786" s="218"/>
      <c r="N1786" s="617"/>
      <c r="O1786" s="618"/>
      <c r="P1786" s="218"/>
      <c r="Q1786" s="221"/>
    </row>
    <row r="1787" spans="1:17" ht="15.75" customHeight="1">
      <c r="A1787" s="1106" t="s">
        <v>183</v>
      </c>
      <c r="B1787" s="72" t="s">
        <v>306</v>
      </c>
      <c r="C1787" s="75" t="s">
        <v>307</v>
      </c>
      <c r="D1787" s="59"/>
      <c r="E1787" s="60"/>
      <c r="F1787" s="383"/>
      <c r="G1787" s="385"/>
      <c r="H1787" s="62"/>
      <c r="J1787" s="636"/>
      <c r="K1787" s="587"/>
      <c r="L1787" s="217"/>
      <c r="M1787" s="218"/>
      <c r="N1787" s="617"/>
      <c r="O1787" s="618"/>
      <c r="P1787" s="218"/>
      <c r="Q1787" s="221"/>
    </row>
    <row r="1788" spans="1:17" ht="15.75" customHeight="1">
      <c r="A1788" s="1108"/>
      <c r="B1788" s="72" t="s">
        <v>351</v>
      </c>
      <c r="C1788" s="75" t="s">
        <v>352</v>
      </c>
      <c r="D1788" s="59"/>
      <c r="E1788" s="92"/>
      <c r="F1788" s="383"/>
      <c r="G1788" s="385"/>
      <c r="H1788" s="62"/>
      <c r="J1788" s="636"/>
      <c r="K1788" s="587"/>
      <c r="L1788" s="217"/>
      <c r="M1788" s="218"/>
      <c r="N1788" s="617"/>
      <c r="O1788" s="618"/>
      <c r="P1788" s="218"/>
      <c r="Q1788" s="221"/>
    </row>
    <row r="1789" spans="1:17" ht="15.75" customHeight="1">
      <c r="A1789" s="1164" t="s">
        <v>206</v>
      </c>
      <c r="B1789" s="72" t="s">
        <v>291</v>
      </c>
      <c r="C1789" s="75" t="s">
        <v>311</v>
      </c>
      <c r="D1789" s="59"/>
      <c r="E1789" s="92"/>
      <c r="F1789" s="383"/>
      <c r="G1789" s="385"/>
      <c r="H1789" s="62"/>
      <c r="J1789" s="636"/>
      <c r="K1789" s="587"/>
      <c r="L1789" s="217"/>
      <c r="M1789" s="218"/>
      <c r="N1789" s="617"/>
      <c r="O1789" s="618"/>
      <c r="P1789" s="218"/>
      <c r="Q1789" s="221"/>
    </row>
    <row r="1790" spans="1:17" ht="15" customHeight="1">
      <c r="A1790" s="1165"/>
      <c r="B1790" s="391" t="s">
        <v>781</v>
      </c>
      <c r="C1790" s="75" t="s">
        <v>782</v>
      </c>
      <c r="D1790" s="59"/>
      <c r="E1790" s="60"/>
      <c r="F1790" s="383"/>
      <c r="G1790" s="385"/>
      <c r="H1790" s="62"/>
      <c r="J1790" s="636"/>
      <c r="K1790" s="587"/>
      <c r="L1790" s="217"/>
      <c r="M1790" s="218"/>
      <c r="N1790" s="617"/>
      <c r="O1790" s="618"/>
      <c r="P1790" s="218"/>
      <c r="Q1790" s="221"/>
    </row>
    <row r="1791" spans="1:17" ht="15.75" customHeight="1">
      <c r="A1791" s="84" t="s">
        <v>194</v>
      </c>
      <c r="B1791" s="72" t="s">
        <v>209</v>
      </c>
      <c r="C1791" s="75" t="s">
        <v>210</v>
      </c>
      <c r="D1791" s="59"/>
      <c r="E1791" s="60"/>
      <c r="F1791" s="383"/>
      <c r="G1791" s="385"/>
      <c r="H1791" s="62"/>
      <c r="J1791" s="636"/>
      <c r="K1791" s="587"/>
      <c r="L1791" s="217"/>
      <c r="M1791" s="218"/>
      <c r="N1791" s="617"/>
      <c r="O1791" s="618"/>
      <c r="P1791" s="218"/>
      <c r="Q1791" s="221"/>
    </row>
    <row r="1792" spans="1:17" ht="15.75" customHeight="1">
      <c r="A1792" s="1101" t="s">
        <v>198</v>
      </c>
      <c r="B1792" s="72" t="s">
        <v>211</v>
      </c>
      <c r="C1792" s="75" t="s">
        <v>212</v>
      </c>
      <c r="D1792" s="59"/>
      <c r="E1792" s="60"/>
      <c r="F1792" s="383"/>
      <c r="G1792" s="385"/>
      <c r="H1792" s="62"/>
      <c r="J1792" s="632"/>
      <c r="K1792" s="587"/>
      <c r="L1792" s="217"/>
      <c r="M1792" s="218"/>
      <c r="N1792" s="437"/>
      <c r="O1792" s="618"/>
      <c r="P1792" s="218"/>
      <c r="Q1792" s="221"/>
    </row>
    <row r="1793" spans="1:17" ht="15.75" customHeight="1">
      <c r="A1793" s="1102"/>
      <c r="B1793" s="72" t="s">
        <v>294</v>
      </c>
      <c r="C1793" s="75" t="s">
        <v>295</v>
      </c>
      <c r="D1793" s="59"/>
      <c r="E1793" s="60"/>
      <c r="F1793" s="383"/>
      <c r="G1793" s="385"/>
      <c r="H1793" s="62"/>
      <c r="J1793" s="637"/>
      <c r="K1793" s="587"/>
      <c r="L1793" s="217"/>
      <c r="M1793" s="218"/>
      <c r="N1793" s="617"/>
      <c r="O1793" s="618"/>
      <c r="P1793" s="218"/>
      <c r="Q1793" s="221"/>
    </row>
    <row r="1794" spans="1:17" ht="15.75" customHeight="1">
      <c r="A1794" s="105" t="s">
        <v>256</v>
      </c>
      <c r="B1794" s="72" t="s">
        <v>778</v>
      </c>
      <c r="C1794" s="75" t="s">
        <v>779</v>
      </c>
      <c r="D1794" s="59"/>
      <c r="E1794" s="60"/>
      <c r="F1794" s="383"/>
      <c r="G1794" s="385"/>
      <c r="H1794" s="62"/>
      <c r="J1794" s="637"/>
      <c r="K1794" s="1074"/>
      <c r="L1794" s="645"/>
      <c r="M1794" s="218"/>
      <c r="N1794" s="617"/>
      <c r="O1794" s="618"/>
      <c r="P1794" s="218"/>
      <c r="Q1794" s="221"/>
    </row>
    <row r="1795" spans="1:17" ht="15.75" customHeight="1">
      <c r="A1795" s="1085"/>
      <c r="B1795" s="1086"/>
      <c r="C1795" s="1086"/>
      <c r="D1795" s="1086"/>
      <c r="E1795" s="1086"/>
      <c r="F1795" s="1086"/>
      <c r="G1795" s="385"/>
      <c r="H1795" s="62"/>
      <c r="J1795" s="637"/>
      <c r="K1795" s="587"/>
      <c r="L1795" s="217"/>
      <c r="M1795" s="218"/>
      <c r="N1795" s="617"/>
      <c r="O1795" s="618"/>
      <c r="P1795" s="218"/>
      <c r="Q1795" s="221"/>
    </row>
    <row r="1796" spans="1:17" ht="15.75" customHeight="1">
      <c r="A1796" s="85" t="s">
        <v>784</v>
      </c>
      <c r="B1796" s="272">
        <v>16.2</v>
      </c>
      <c r="C1796" s="86" t="s">
        <v>691</v>
      </c>
      <c r="G1796" s="385"/>
      <c r="H1796" s="62"/>
      <c r="J1796" s="703"/>
      <c r="K1796" s="587"/>
      <c r="L1796" s="217"/>
      <c r="M1796" s="218"/>
      <c r="N1796" s="617"/>
      <c r="O1796" s="618"/>
      <c r="P1796" s="218"/>
      <c r="Q1796" s="221"/>
    </row>
    <row r="1797" spans="1:17" ht="15.75" customHeight="1">
      <c r="A1797" s="1106" t="s">
        <v>183</v>
      </c>
      <c r="B1797" s="72" t="s">
        <v>785</v>
      </c>
      <c r="C1797" s="79" t="s">
        <v>949</v>
      </c>
      <c r="D1797" s="85"/>
      <c r="E1797" s="70"/>
      <c r="F1797" s="71"/>
      <c r="G1797" s="385"/>
      <c r="H1797" s="62"/>
      <c r="J1797" s="703"/>
      <c r="K1797" s="1074"/>
      <c r="L1797" s="645"/>
      <c r="M1797" s="298"/>
      <c r="N1797" s="617"/>
      <c r="O1797" s="618"/>
      <c r="P1797" s="218"/>
      <c r="Q1797" s="221"/>
    </row>
    <row r="1798" spans="1:17" ht="15.75" customHeight="1">
      <c r="A1798" s="1108"/>
      <c r="B1798" s="72" t="s">
        <v>324</v>
      </c>
      <c r="C1798" s="75" t="s">
        <v>950</v>
      </c>
      <c r="D1798" s="76"/>
      <c r="E1798" s="77"/>
      <c r="F1798" s="383"/>
      <c r="G1798" s="416"/>
      <c r="H1798" s="417"/>
    </row>
    <row r="1799" spans="1:17" ht="29.25" customHeight="1">
      <c r="A1799" s="84" t="s">
        <v>194</v>
      </c>
      <c r="B1799" s="72" t="s">
        <v>282</v>
      </c>
      <c r="C1799" s="75" t="s">
        <v>283</v>
      </c>
      <c r="D1799" s="76"/>
      <c r="E1799" s="77"/>
      <c r="F1799" s="383"/>
      <c r="G1799" s="238"/>
      <c r="H1799" s="238"/>
      <c r="J1799" s="640"/>
      <c r="K1799" s="611"/>
      <c r="L1799" s="604"/>
      <c r="M1799" s="605"/>
      <c r="N1799" s="622"/>
      <c r="O1799" s="615"/>
    </row>
    <row r="1800" spans="1:17" ht="18" customHeight="1">
      <c r="A1800" s="88" t="s">
        <v>198</v>
      </c>
      <c r="B1800" s="72" t="s">
        <v>211</v>
      </c>
      <c r="C1800" s="75" t="s">
        <v>212</v>
      </c>
      <c r="D1800" s="76"/>
      <c r="E1800" s="77"/>
      <c r="F1800" s="383"/>
      <c r="G1800" s="117"/>
      <c r="H1800" s="78"/>
      <c r="J1800" s="633"/>
      <c r="K1800" s="216"/>
      <c r="L1800" s="691"/>
      <c r="M1800" s="218"/>
      <c r="N1800" s="437"/>
      <c r="O1800" s="692"/>
      <c r="P1800" s="220"/>
      <c r="Q1800" s="221"/>
    </row>
    <row r="1801" spans="1:17" ht="15.75" customHeight="1">
      <c r="A1801" s="215"/>
      <c r="B1801" s="216"/>
      <c r="C1801" s="217"/>
      <c r="D1801" s="76"/>
      <c r="E1801" s="77"/>
      <c r="F1801" s="383"/>
      <c r="G1801" s="117"/>
      <c r="H1801" s="78"/>
      <c r="J1801" s="633"/>
      <c r="K1801" s="216"/>
      <c r="L1801" s="217"/>
      <c r="M1801" s="218"/>
      <c r="N1801" s="437"/>
      <c r="O1801" s="618"/>
      <c r="P1801" s="606"/>
      <c r="Q1801" s="221"/>
    </row>
    <row r="1802" spans="1:17" ht="15.75" customHeight="1">
      <c r="A1802" s="84"/>
      <c r="B1802" s="72"/>
      <c r="C1802" s="75"/>
      <c r="D1802" s="76"/>
      <c r="E1802" s="77"/>
      <c r="F1802" s="383"/>
      <c r="G1802" s="117"/>
      <c r="H1802" s="78"/>
      <c r="J1802" s="633"/>
      <c r="K1802" s="216"/>
      <c r="L1802" s="217"/>
      <c r="M1802" s="218"/>
      <c r="N1802" s="437"/>
      <c r="O1802" s="618"/>
      <c r="P1802" s="606"/>
      <c r="Q1802" s="221"/>
    </row>
    <row r="1803" spans="1:17" ht="15.75" customHeight="1">
      <c r="A1803" s="389"/>
      <c r="B1803" s="389"/>
      <c r="C1803" s="389"/>
      <c r="D1803" s="76"/>
      <c r="E1803" s="77"/>
      <c r="F1803" s="383"/>
      <c r="G1803" s="117"/>
      <c r="H1803" s="78"/>
      <c r="J1803" s="633"/>
      <c r="K1803" s="216"/>
      <c r="L1803" s="217"/>
      <c r="M1803" s="218"/>
      <c r="N1803" s="646"/>
      <c r="O1803" s="618"/>
      <c r="P1803" s="606"/>
      <c r="Q1803" s="221"/>
    </row>
    <row r="1804" spans="1:17" ht="15.75" customHeight="1">
      <c r="A1804" s="51"/>
      <c r="B1804" s="433">
        <v>17.100000000000001</v>
      </c>
      <c r="C1804" s="100" t="s">
        <v>891</v>
      </c>
      <c r="D1804" s="76"/>
      <c r="E1804" s="77"/>
      <c r="F1804" s="383"/>
      <c r="G1804" s="117"/>
      <c r="H1804" s="78"/>
      <c r="J1804" s="633"/>
      <c r="K1804" s="216"/>
      <c r="L1804" s="217"/>
      <c r="M1804" s="218"/>
      <c r="N1804" s="437"/>
      <c r="O1804" s="618"/>
      <c r="P1804" s="606"/>
      <c r="Q1804" s="221"/>
    </row>
    <row r="1805" spans="1:17" ht="15.75" customHeight="1">
      <c r="A1805" s="426" t="s">
        <v>206</v>
      </c>
      <c r="B1805" s="227"/>
      <c r="C1805" s="367" t="s">
        <v>892</v>
      </c>
      <c r="D1805" s="76"/>
      <c r="E1805" s="83"/>
      <c r="F1805" s="383"/>
      <c r="G1805" s="117"/>
      <c r="H1805" s="78"/>
      <c r="J1805" s="626"/>
      <c r="K1805" s="216"/>
      <c r="L1805" s="217"/>
      <c r="M1805" s="218"/>
      <c r="N1805" s="437"/>
      <c r="O1805" s="618"/>
      <c r="P1805" s="606"/>
      <c r="Q1805" s="221"/>
    </row>
    <row r="1806" spans="1:17" ht="15.75" customHeight="1">
      <c r="A1806" s="389"/>
      <c r="B1806" s="389"/>
      <c r="C1806" s="389"/>
      <c r="D1806" s="320"/>
      <c r="E1806" s="320"/>
      <c r="F1806" s="320"/>
      <c r="G1806" s="117"/>
      <c r="H1806" s="78"/>
      <c r="J1806" s="627"/>
      <c r="K1806" s="216"/>
      <c r="L1806" s="217"/>
      <c r="M1806" s="218"/>
      <c r="N1806" s="437"/>
      <c r="O1806" s="618"/>
      <c r="P1806" s="606"/>
      <c r="Q1806" s="221"/>
    </row>
    <row r="1807" spans="1:17" ht="15.75" customHeight="1">
      <c r="A1807" s="85"/>
      <c r="B1807" s="272"/>
      <c r="C1807" s="86"/>
      <c r="D1807" s="415"/>
      <c r="E1807" s="70"/>
      <c r="F1807" s="110"/>
      <c r="G1807" s="220"/>
      <c r="H1807" s="221"/>
      <c r="J1807" s="627"/>
      <c r="K1807" s="216"/>
      <c r="L1807" s="217"/>
      <c r="M1807" s="218"/>
      <c r="N1807" s="437"/>
      <c r="O1807" s="618"/>
      <c r="P1807" s="606"/>
      <c r="Q1807" s="221"/>
    </row>
    <row r="1808" spans="1:17" ht="15.75" customHeight="1">
      <c r="A1808" s="215"/>
      <c r="B1808" s="216"/>
      <c r="C1808" s="217"/>
      <c r="D1808" s="76"/>
      <c r="E1808" s="77"/>
      <c r="F1808" s="383"/>
    </row>
    <row r="1809" spans="1:17" ht="15.75" customHeight="1">
      <c r="A1809" s="51" t="s">
        <v>788</v>
      </c>
      <c r="B1809" s="431">
        <v>18.100000000000001</v>
      </c>
      <c r="C1809" s="90" t="s">
        <v>789</v>
      </c>
      <c r="D1809" s="76"/>
      <c r="E1809" s="77"/>
      <c r="F1809" s="383"/>
      <c r="G1809" s="238"/>
      <c r="H1809" s="238"/>
      <c r="J1809" s="640"/>
      <c r="K1809" s="613"/>
      <c r="L1809" s="612"/>
      <c r="M1809" s="613"/>
      <c r="N1809" s="622"/>
      <c r="O1809" s="623"/>
      <c r="P1809" s="624"/>
      <c r="Q1809" s="616"/>
    </row>
    <row r="1810" spans="1:17" ht="15.75" customHeight="1">
      <c r="A1810" s="84"/>
      <c r="B1810" s="227" t="s">
        <v>926</v>
      </c>
      <c r="C1810" s="7" t="s">
        <v>790</v>
      </c>
      <c r="D1810" s="76"/>
      <c r="E1810" s="77"/>
      <c r="F1810" s="383"/>
      <c r="G1810" s="410"/>
      <c r="H1810" s="78"/>
      <c r="J1810" s="633"/>
      <c r="K1810" s="216"/>
      <c r="L1810" s="217"/>
      <c r="M1810" s="218"/>
      <c r="N1810" s="437"/>
      <c r="O1810" s="618"/>
      <c r="P1810" s="606"/>
      <c r="Q1810" s="221"/>
    </row>
    <row r="1811" spans="1:17" ht="15.75" customHeight="1">
      <c r="A1811" s="88"/>
      <c r="B1811" s="227" t="s">
        <v>927</v>
      </c>
      <c r="C1811" s="7" t="s">
        <v>791</v>
      </c>
      <c r="D1811" s="76"/>
      <c r="E1811" s="77"/>
      <c r="F1811" s="383"/>
      <c r="G1811" s="410"/>
      <c r="H1811" s="78"/>
      <c r="J1811" s="633"/>
      <c r="K1811" s="216"/>
      <c r="L1811" s="217"/>
      <c r="M1811" s="218"/>
      <c r="N1811" s="437"/>
      <c r="O1811" s="618"/>
      <c r="P1811" s="606"/>
      <c r="Q1811" s="221"/>
    </row>
    <row r="1812" spans="1:17" ht="15.75" customHeight="1">
      <c r="A1812" s="215"/>
      <c r="B1812" s="227" t="s">
        <v>928</v>
      </c>
      <c r="C1812" s="7" t="s">
        <v>792</v>
      </c>
      <c r="D1812" s="218"/>
      <c r="E1812" s="261"/>
      <c r="F1812" s="127"/>
      <c r="G1812" s="410"/>
      <c r="H1812" s="78"/>
      <c r="J1812" s="633"/>
      <c r="K1812" s="216"/>
      <c r="L1812" s="217"/>
      <c r="M1812" s="218"/>
      <c r="N1812" s="437"/>
      <c r="O1812" s="618"/>
      <c r="P1812" s="606"/>
      <c r="Q1812" s="221"/>
    </row>
    <row r="1813" spans="1:17" ht="15.75" customHeight="1">
      <c r="A1813" s="1085"/>
      <c r="B1813" s="1086"/>
      <c r="C1813" s="1086"/>
      <c r="D1813" s="1086"/>
      <c r="E1813" s="1086"/>
      <c r="F1813" s="1086"/>
      <c r="G1813" s="410"/>
      <c r="H1813" s="78"/>
      <c r="J1813" s="633"/>
      <c r="K1813" s="216"/>
      <c r="L1813" s="217"/>
      <c r="M1813" s="218"/>
      <c r="N1813" s="437"/>
      <c r="O1813" s="618"/>
      <c r="P1813" s="606"/>
      <c r="Q1813" s="221"/>
    </row>
    <row r="1814" spans="1:17" ht="15.75" customHeight="1">
      <c r="A1814" s="389"/>
      <c r="B1814" s="227" t="s">
        <v>793</v>
      </c>
      <c r="C1814" s="432" t="s">
        <v>794</v>
      </c>
      <c r="D1814" s="389"/>
      <c r="E1814" s="389"/>
      <c r="F1814" s="389"/>
      <c r="G1814" s="410"/>
      <c r="H1814" s="78"/>
      <c r="J1814" s="633"/>
      <c r="K1814" s="216"/>
      <c r="L1814" s="217"/>
      <c r="M1814" s="218"/>
      <c r="N1814" s="437"/>
      <c r="O1814" s="618"/>
      <c r="P1814" s="606"/>
      <c r="Q1814" s="221"/>
    </row>
    <row r="1815" spans="1:17" ht="15.75" customHeight="1">
      <c r="A1815" s="51"/>
      <c r="B1815" s="227" t="s">
        <v>795</v>
      </c>
      <c r="C1815" s="120" t="s">
        <v>796</v>
      </c>
      <c r="D1815" s="99"/>
      <c r="E1815" s="359"/>
      <c r="F1815" s="360"/>
      <c r="G1815" s="410"/>
      <c r="H1815" s="78"/>
      <c r="J1815" s="626"/>
      <c r="K1815" s="216"/>
      <c r="L1815" s="217"/>
      <c r="M1815" s="218"/>
      <c r="N1815" s="437"/>
      <c r="O1815" s="618"/>
      <c r="P1815" s="606"/>
      <c r="Q1815" s="221"/>
    </row>
    <row r="1816" spans="1:17" ht="15.75" customHeight="1">
      <c r="A1816" s="115" t="s">
        <v>206</v>
      </c>
      <c r="B1816" s="227" t="s">
        <v>291</v>
      </c>
      <c r="C1816" s="7" t="s">
        <v>797</v>
      </c>
      <c r="D1816" s="59"/>
      <c r="E1816" s="361"/>
      <c r="F1816" s="66"/>
      <c r="G1816" s="410"/>
      <c r="H1816" s="78"/>
      <c r="J1816" s="710"/>
      <c r="K1816" s="216"/>
      <c r="L1816" s="217"/>
      <c r="M1816" s="218"/>
      <c r="N1816" s="437"/>
      <c r="O1816" s="618"/>
      <c r="P1816" s="606"/>
      <c r="Q1816" s="221"/>
    </row>
    <row r="1817" spans="1:17" ht="15.75" customHeight="1">
      <c r="A1817" s="389"/>
      <c r="B1817" s="227" t="s">
        <v>282</v>
      </c>
      <c r="C1817" s="7" t="s">
        <v>283</v>
      </c>
      <c r="D1817" s="389"/>
      <c r="E1817" s="389"/>
      <c r="F1817" s="389"/>
      <c r="G1817" s="410"/>
      <c r="H1817" s="78"/>
      <c r="J1817" s="710"/>
      <c r="K1817" s="216"/>
      <c r="L1817" s="217"/>
      <c r="M1817" s="218"/>
      <c r="N1817" s="437"/>
      <c r="O1817" s="618"/>
      <c r="P1817" s="606"/>
      <c r="Q1817" s="221"/>
    </row>
    <row r="1818" spans="1:17" ht="15.75" customHeight="1">
      <c r="A1818" s="1085"/>
      <c r="B1818" s="1086"/>
      <c r="C1818" s="1086"/>
      <c r="D1818" s="1086"/>
      <c r="E1818" s="1086"/>
      <c r="F1818" s="1086"/>
      <c r="G1818" s="416"/>
      <c r="H1818" s="417"/>
    </row>
    <row r="1819" spans="1:17" ht="15.75" customHeight="1">
      <c r="A1819" s="215"/>
      <c r="B1819" s="419" t="s">
        <v>231</v>
      </c>
      <c r="C1819" s="7" t="s">
        <v>232</v>
      </c>
      <c r="D1819" s="218"/>
      <c r="E1819" s="261"/>
      <c r="F1819" s="127"/>
      <c r="G1819" s="1086"/>
      <c r="H1819" s="1087"/>
      <c r="J1819" s="354"/>
      <c r="K1819" s="354"/>
      <c r="L1819" s="354"/>
      <c r="M1819" s="354"/>
      <c r="N1819" s="354"/>
      <c r="O1819" s="354"/>
      <c r="P1819" s="354"/>
      <c r="Q1819" s="354"/>
    </row>
    <row r="1820" spans="1:17" ht="15.75" customHeight="1">
      <c r="A1820" s="1130" t="s">
        <v>198</v>
      </c>
      <c r="B1820" s="227" t="s">
        <v>211</v>
      </c>
      <c r="C1820" s="7" t="s">
        <v>212</v>
      </c>
      <c r="D1820" s="53"/>
      <c r="E1820" s="95"/>
      <c r="F1820" s="55"/>
      <c r="G1820" s="416"/>
      <c r="H1820" s="417"/>
    </row>
    <row r="1821" spans="1:17" ht="54" customHeight="1">
      <c r="A1821" s="1132"/>
      <c r="B1821" s="370" t="s">
        <v>798</v>
      </c>
      <c r="C1821" s="118" t="s">
        <v>799</v>
      </c>
      <c r="D1821" s="59"/>
      <c r="E1821" s="60"/>
      <c r="F1821" s="418"/>
      <c r="G1821" s="238"/>
      <c r="H1821" s="238"/>
      <c r="J1821" s="610"/>
      <c r="K1821" s="647"/>
      <c r="L1821" s="612"/>
      <c r="M1821" s="613"/>
      <c r="N1821" s="614"/>
      <c r="O1821" s="615"/>
    </row>
    <row r="1822" spans="1:17" ht="60.75" customHeight="1">
      <c r="A1822" s="215"/>
      <c r="B1822" s="216"/>
      <c r="C1822" s="217"/>
      <c r="D1822" s="59"/>
      <c r="E1822" s="60"/>
      <c r="F1822" s="418"/>
      <c r="G1822" s="363"/>
      <c r="H1822" s="62"/>
      <c r="J1822" s="1089"/>
      <c r="K1822" s="587"/>
      <c r="L1822" s="693"/>
      <c r="M1822" s="218"/>
      <c r="N1822" s="617"/>
      <c r="O1822" s="694"/>
      <c r="P1822" s="218"/>
      <c r="Q1822" s="221"/>
    </row>
    <row r="1823" spans="1:17" ht="15.75" customHeight="1">
      <c r="A1823" s="112"/>
      <c r="B1823" s="272">
        <v>18.2</v>
      </c>
      <c r="C1823" s="86" t="s">
        <v>890</v>
      </c>
      <c r="D1823" s="59"/>
      <c r="E1823" s="60"/>
      <c r="F1823" s="418"/>
      <c r="G1823" s="416"/>
      <c r="H1823" s="417"/>
    </row>
    <row r="1824" spans="1:17" ht="15.75" customHeight="1">
      <c r="A1824" s="1106" t="s">
        <v>183</v>
      </c>
      <c r="B1824" s="72" t="s">
        <v>843</v>
      </c>
      <c r="C1824" s="427" t="s">
        <v>853</v>
      </c>
      <c r="D1824" s="59"/>
      <c r="E1824" s="60"/>
      <c r="F1824" s="418"/>
      <c r="G1824" s="1086"/>
      <c r="H1824" s="1087"/>
      <c r="J1824" s="354"/>
      <c r="K1824" s="354"/>
      <c r="L1824" s="354"/>
      <c r="M1824" s="354"/>
      <c r="N1824" s="354"/>
      <c r="O1824" s="354"/>
      <c r="P1824" s="354"/>
      <c r="Q1824" s="354"/>
    </row>
    <row r="1825" spans="1:17" ht="15.75" customHeight="1">
      <c r="A1825" s="1107"/>
      <c r="B1825" s="72" t="s">
        <v>844</v>
      </c>
      <c r="C1825" s="75" t="s">
        <v>845</v>
      </c>
      <c r="D1825" s="59"/>
      <c r="E1825" s="60"/>
      <c r="F1825" s="418"/>
      <c r="G1825" s="416"/>
      <c r="H1825" s="417"/>
    </row>
    <row r="1826" spans="1:17" ht="40.5" customHeight="1">
      <c r="A1826" s="1107"/>
      <c r="B1826" s="72" t="s">
        <v>846</v>
      </c>
      <c r="C1826" s="75" t="s">
        <v>847</v>
      </c>
      <c r="D1826" s="121"/>
      <c r="E1826" s="60"/>
      <c r="F1826" s="418"/>
      <c r="G1826" s="238"/>
      <c r="H1826" s="238"/>
      <c r="J1826" s="610"/>
      <c r="K1826" s="647"/>
      <c r="L1826" s="612"/>
      <c r="M1826" s="613"/>
      <c r="N1826" s="614"/>
      <c r="O1826" s="615"/>
    </row>
    <row r="1827" spans="1:17" ht="72" customHeight="1">
      <c r="A1827" s="1107"/>
      <c r="B1827" s="72" t="s">
        <v>848</v>
      </c>
      <c r="C1827" s="75" t="s">
        <v>849</v>
      </c>
      <c r="D1827" s="59"/>
      <c r="E1827" s="92"/>
      <c r="F1827" s="418"/>
      <c r="G1827" s="363"/>
      <c r="H1827" s="62"/>
      <c r="J1827" s="1089"/>
      <c r="K1827" s="587"/>
      <c r="L1827" s="693"/>
      <c r="M1827" s="218"/>
      <c r="N1827" s="617"/>
      <c r="O1827" s="694"/>
      <c r="P1827" s="218"/>
      <c r="Q1827" s="221"/>
    </row>
    <row r="1828" spans="1:17" ht="15.75" customHeight="1">
      <c r="A1828" s="1108"/>
      <c r="B1828" s="72" t="s">
        <v>850</v>
      </c>
      <c r="C1828" s="75" t="s">
        <v>851</v>
      </c>
      <c r="D1828" s="59"/>
      <c r="E1828" s="60"/>
      <c r="F1828" s="418"/>
      <c r="G1828" s="416"/>
      <c r="H1828" s="417"/>
    </row>
    <row r="1829" spans="1:17" ht="15.75" customHeight="1">
      <c r="A1829" s="421" t="s">
        <v>194</v>
      </c>
      <c r="B1829" s="72" t="s">
        <v>224</v>
      </c>
      <c r="C1829" s="75" t="s">
        <v>225</v>
      </c>
      <c r="D1829" s="59"/>
      <c r="E1829" s="60"/>
      <c r="F1829" s="418"/>
      <c r="G1829" s="1086"/>
      <c r="H1829" s="1087"/>
      <c r="J1829" s="354"/>
      <c r="K1829" s="354"/>
      <c r="L1829" s="354"/>
      <c r="M1829" s="354"/>
      <c r="N1829" s="354"/>
      <c r="O1829" s="354"/>
      <c r="P1829" s="354"/>
      <c r="Q1829" s="354"/>
    </row>
    <row r="1830" spans="1:17" ht="15.75" customHeight="1">
      <c r="A1830" s="1088" t="s">
        <v>198</v>
      </c>
      <c r="B1830" s="72" t="s">
        <v>211</v>
      </c>
      <c r="C1830" s="75" t="s">
        <v>212</v>
      </c>
      <c r="D1830" s="59"/>
      <c r="E1830" s="60"/>
      <c r="F1830" s="418"/>
      <c r="G1830" s="416"/>
      <c r="H1830" s="417"/>
    </row>
    <row r="1831" spans="1:17" ht="15.75" customHeight="1">
      <c r="A1831" s="452"/>
      <c r="B1831" s="216"/>
      <c r="C1831" s="217"/>
      <c r="D1831" s="59"/>
      <c r="E1831" s="60"/>
      <c r="F1831" s="418"/>
      <c r="G1831" s="238"/>
      <c r="H1831" s="238"/>
      <c r="J1831" s="610"/>
      <c r="K1831" s="647"/>
      <c r="L1831" s="612"/>
      <c r="M1831" s="613"/>
      <c r="N1831" s="614"/>
      <c r="O1831" s="615"/>
    </row>
    <row r="1832" spans="1:17" ht="57.75" customHeight="1">
      <c r="B1832"/>
      <c r="D1832" s="119"/>
      <c r="E1832" s="60"/>
      <c r="F1832" s="418"/>
      <c r="G1832" s="363"/>
      <c r="H1832" s="62"/>
      <c r="J1832" s="1089"/>
      <c r="K1832" s="587"/>
      <c r="L1832" s="639"/>
      <c r="M1832" s="218"/>
      <c r="N1832" s="617"/>
      <c r="O1832" s="694"/>
      <c r="P1832" s="218"/>
      <c r="Q1832" s="221"/>
    </row>
    <row r="1833" spans="1:17" ht="15.75" customHeight="1">
      <c r="A1833" s="112" t="s">
        <v>889</v>
      </c>
      <c r="B1833" s="272">
        <v>18.3</v>
      </c>
      <c r="C1833" s="86" t="s">
        <v>883</v>
      </c>
      <c r="D1833" s="218"/>
      <c r="E1833" s="261"/>
      <c r="F1833" s="127"/>
      <c r="K1833" s="211"/>
    </row>
    <row r="1834" spans="1:17" ht="15.75" customHeight="1">
      <c r="A1834" s="1106" t="s">
        <v>183</v>
      </c>
      <c r="B1834" s="72" t="s">
        <v>888</v>
      </c>
      <c r="C1834" s="75" t="s">
        <v>887</v>
      </c>
      <c r="D1834" s="85"/>
      <c r="E1834" s="381"/>
      <c r="F1834" s="360"/>
      <c r="G1834" s="238"/>
      <c r="H1834" s="238"/>
      <c r="J1834" s="610"/>
      <c r="K1834" s="647"/>
      <c r="L1834" s="612"/>
      <c r="M1834" s="613"/>
      <c r="N1834" s="614"/>
      <c r="O1834" s="615"/>
    </row>
    <row r="1835" spans="1:17" ht="43.5" customHeight="1">
      <c r="A1835" s="1107"/>
      <c r="B1835" s="72" t="s">
        <v>844</v>
      </c>
      <c r="C1835" s="75" t="s">
        <v>845</v>
      </c>
      <c r="D1835" s="76"/>
      <c r="E1835" s="423"/>
      <c r="F1835" s="362"/>
      <c r="G1835" s="363"/>
      <c r="H1835" s="62"/>
      <c r="J1835" s="1089"/>
      <c r="K1835" s="587"/>
      <c r="L1835" s="639"/>
      <c r="M1835" s="218"/>
      <c r="N1835" s="617"/>
      <c r="O1835" s="694"/>
      <c r="P1835" s="218"/>
      <c r="Q1835" s="221"/>
    </row>
    <row r="1836" spans="1:17" ht="15.75" customHeight="1">
      <c r="A1836" s="1107"/>
      <c r="B1836" s="72" t="s">
        <v>846</v>
      </c>
      <c r="C1836" s="75" t="s">
        <v>847</v>
      </c>
      <c r="D1836" s="76"/>
      <c r="E1836" s="423"/>
      <c r="F1836" s="362"/>
      <c r="K1836" s="211"/>
    </row>
    <row r="1837" spans="1:17" ht="15.75" customHeight="1">
      <c r="A1837" s="1107"/>
      <c r="B1837" s="72" t="s">
        <v>848</v>
      </c>
      <c r="C1837" s="75" t="s">
        <v>849</v>
      </c>
      <c r="D1837" s="76"/>
      <c r="E1837" s="423"/>
      <c r="F1837" s="362"/>
      <c r="G1837" s="238"/>
      <c r="H1837" s="238"/>
      <c r="J1837" s="610"/>
      <c r="K1837" s="647"/>
      <c r="L1837" s="612"/>
      <c r="M1837" s="613"/>
      <c r="N1837" s="614"/>
      <c r="O1837" s="615"/>
    </row>
    <row r="1838" spans="1:17" ht="41.25" customHeight="1">
      <c r="A1838" s="1108"/>
      <c r="B1838" s="72" t="s">
        <v>850</v>
      </c>
      <c r="C1838" s="75" t="s">
        <v>851</v>
      </c>
      <c r="D1838" s="76"/>
      <c r="E1838" s="428"/>
      <c r="F1838" s="362"/>
      <c r="G1838" s="363"/>
      <c r="H1838" s="62"/>
      <c r="J1838" s="1089"/>
      <c r="K1838" s="587"/>
      <c r="L1838" s="639"/>
      <c r="M1838" s="218"/>
      <c r="N1838" s="617"/>
      <c r="O1838" s="694"/>
      <c r="P1838" s="218"/>
      <c r="Q1838" s="221"/>
    </row>
    <row r="1839" spans="1:17" ht="15.75" customHeight="1">
      <c r="A1839" s="421" t="s">
        <v>194</v>
      </c>
      <c r="B1839" s="72" t="s">
        <v>224</v>
      </c>
      <c r="C1839" s="75" t="s">
        <v>225</v>
      </c>
      <c r="D1839" s="76"/>
      <c r="E1839" s="428"/>
      <c r="F1839" s="362"/>
      <c r="K1839" s="211"/>
    </row>
    <row r="1840" spans="1:17" ht="15.75" customHeight="1">
      <c r="A1840" s="1139" t="s">
        <v>198</v>
      </c>
      <c r="B1840" s="72" t="s">
        <v>211</v>
      </c>
      <c r="C1840" s="75" t="s">
        <v>212</v>
      </c>
      <c r="D1840" s="76"/>
      <c r="E1840" s="423"/>
      <c r="F1840" s="362"/>
      <c r="G1840" s="238"/>
      <c r="H1840" s="238"/>
      <c r="J1840" s="610"/>
      <c r="K1840" s="647"/>
      <c r="L1840" s="612"/>
      <c r="M1840" s="613"/>
      <c r="N1840" s="614"/>
      <c r="O1840" s="615"/>
    </row>
    <row r="1841" spans="1:17" ht="42.75" customHeight="1">
      <c r="A1841" s="1140"/>
      <c r="B1841" s="72" t="s">
        <v>886</v>
      </c>
      <c r="C1841" s="75" t="s">
        <v>885</v>
      </c>
      <c r="D1841" s="76"/>
      <c r="E1841" s="423"/>
      <c r="F1841" s="362"/>
      <c r="G1841" s="363"/>
      <c r="H1841" s="62"/>
      <c r="J1841" s="1089"/>
      <c r="K1841" s="587"/>
      <c r="L1841" s="639"/>
      <c r="M1841" s="218"/>
      <c r="N1841" s="617"/>
      <c r="O1841" s="694"/>
      <c r="P1841" s="218"/>
      <c r="Q1841" s="221"/>
    </row>
    <row r="1842" spans="1:17" ht="15.75" customHeight="1">
      <c r="A1842" s="215"/>
      <c r="B1842" s="216"/>
      <c r="C1842" s="217"/>
      <c r="D1842" s="218"/>
      <c r="E1842" s="437"/>
      <c r="F1842" s="453"/>
      <c r="K1842" s="211"/>
    </row>
    <row r="1843" spans="1:17" ht="15.75" customHeight="1">
      <c r="B1843"/>
      <c r="G1843" s="238"/>
      <c r="H1843" s="238"/>
      <c r="J1843" s="610"/>
      <c r="K1843" s="647"/>
      <c r="L1843" s="612"/>
      <c r="M1843" s="613"/>
      <c r="N1843" s="614"/>
      <c r="O1843" s="615"/>
    </row>
    <row r="1844" spans="1:17" ht="44.25" customHeight="1">
      <c r="A1844" s="215"/>
      <c r="B1844" s="216"/>
      <c r="C1844" s="217"/>
      <c r="D1844" s="85"/>
      <c r="E1844" s="381"/>
      <c r="F1844" s="71"/>
      <c r="G1844" s="363"/>
      <c r="H1844" s="62"/>
      <c r="J1844" s="1089"/>
      <c r="K1844" s="587"/>
      <c r="L1844" s="639"/>
      <c r="M1844" s="218"/>
      <c r="N1844" s="617"/>
      <c r="O1844" s="694"/>
      <c r="P1844" s="218"/>
      <c r="Q1844" s="221"/>
    </row>
    <row r="1845" spans="1:17" ht="15.75" customHeight="1">
      <c r="A1845" s="51"/>
      <c r="B1845" s="433">
        <v>19.100000000000001</v>
      </c>
      <c r="C1845" s="100" t="str">
        <f>+'[272]10.CALLE 12 ENTRE 12 Y 13'!B99</f>
        <v>Evaluacion, muestra y acompañamiento de hallazgo furtuito (incluye presentacion ante el Instituto Colombiano de Antropologia e Historia ICANH)</v>
      </c>
      <c r="D1845" s="76"/>
      <c r="E1845" s="423"/>
      <c r="F1845" s="362"/>
      <c r="K1845" s="211"/>
    </row>
    <row r="1846" spans="1:17" ht="15.75" customHeight="1">
      <c r="A1846" s="426" t="s">
        <v>206</v>
      </c>
      <c r="B1846" s="227"/>
      <c r="C1846" s="434" t="str">
        <f>+C1845</f>
        <v>Evaluacion, muestra y acompañamiento de hallazgo furtuito (incluye presentacion ante el Instituto Colombiano de Antropologia e Historia ICANH)</v>
      </c>
      <c r="D1846" s="76"/>
      <c r="E1846" s="423"/>
      <c r="F1846" s="362"/>
      <c r="G1846" s="238"/>
      <c r="H1846" s="238"/>
      <c r="J1846" s="610"/>
      <c r="K1846" s="647"/>
      <c r="L1846" s="612"/>
      <c r="M1846" s="613"/>
      <c r="N1846" s="614"/>
      <c r="O1846" s="615"/>
    </row>
    <row r="1847" spans="1:17" ht="37.5" customHeight="1">
      <c r="A1847" s="215"/>
      <c r="B1847" s="216"/>
      <c r="C1847" s="217"/>
      <c r="D1847" s="76"/>
      <c r="E1847" s="423"/>
      <c r="F1847" s="362"/>
      <c r="G1847" s="363"/>
      <c r="H1847" s="62"/>
      <c r="J1847" s="1089"/>
      <c r="K1847" s="587"/>
      <c r="L1847" s="639"/>
      <c r="M1847" s="218"/>
      <c r="N1847" s="617"/>
      <c r="O1847" s="694"/>
      <c r="P1847" s="218"/>
      <c r="Q1847" s="221"/>
    </row>
    <row r="1848" spans="1:17" ht="15.75" customHeight="1">
      <c r="A1848" s="1081"/>
      <c r="B1848" s="72"/>
      <c r="C1848" s="75"/>
      <c r="D1848" s="76"/>
      <c r="E1848" s="428"/>
      <c r="F1848" s="362"/>
      <c r="K1848" s="211"/>
    </row>
    <row r="1849" spans="1:17" ht="15.75" customHeight="1">
      <c r="A1849" s="215"/>
      <c r="B1849" s="216"/>
      <c r="C1849" s="217"/>
      <c r="D1849" s="76"/>
      <c r="E1849" s="428"/>
      <c r="F1849" s="362"/>
      <c r="G1849" s="238"/>
      <c r="H1849" s="238"/>
      <c r="J1849" s="610"/>
      <c r="K1849" s="647"/>
      <c r="L1849" s="612"/>
      <c r="M1849" s="613"/>
      <c r="N1849" s="614"/>
      <c r="O1849" s="615"/>
    </row>
    <row r="1850" spans="1:17" ht="45" customHeight="1">
      <c r="A1850" s="51"/>
      <c r="B1850" s="433">
        <v>20.100000000000001</v>
      </c>
      <c r="C1850" s="100" t="s">
        <v>700</v>
      </c>
      <c r="D1850" s="76"/>
      <c r="E1850" s="423"/>
      <c r="F1850" s="362"/>
      <c r="G1850" s="363"/>
      <c r="H1850" s="62"/>
      <c r="J1850" s="1089"/>
      <c r="K1850" s="587"/>
      <c r="L1850" s="639"/>
      <c r="M1850" s="218"/>
      <c r="N1850" s="617"/>
      <c r="O1850" s="694"/>
      <c r="P1850" s="218"/>
      <c r="Q1850" s="221"/>
    </row>
    <row r="1851" spans="1:17" ht="15.75" customHeight="1">
      <c r="A1851" s="426" t="s">
        <v>206</v>
      </c>
      <c r="B1851" s="227"/>
      <c r="C1851" s="434" t="s">
        <v>894</v>
      </c>
      <c r="D1851" s="76"/>
      <c r="E1851" s="423"/>
      <c r="F1851" s="362"/>
      <c r="G1851" s="416"/>
      <c r="H1851" s="417"/>
      <c r="J1851" s="215"/>
      <c r="K1851" s="216"/>
      <c r="L1851" s="217"/>
      <c r="M1851" s="218"/>
      <c r="N1851" s="261"/>
      <c r="O1851" s="127"/>
      <c r="P1851" s="416"/>
      <c r="Q1851" s="417"/>
    </row>
    <row r="1852" spans="1:17" ht="15.75" customHeight="1">
      <c r="A1852" s="215"/>
      <c r="B1852" s="216"/>
      <c r="C1852" s="217"/>
      <c r="D1852" s="76"/>
      <c r="E1852" s="423"/>
      <c r="F1852" s="362"/>
      <c r="G1852" s="238"/>
      <c r="H1852" s="238"/>
      <c r="J1852" s="610"/>
      <c r="K1852" s="647"/>
      <c r="L1852" s="612"/>
      <c r="M1852" s="613"/>
      <c r="N1852" s="614"/>
      <c r="O1852" s="615"/>
    </row>
    <row r="1853" spans="1:17" ht="41.25" customHeight="1">
      <c r="A1853" s="215"/>
      <c r="B1853" s="216"/>
      <c r="C1853" s="217"/>
      <c r="D1853" s="218"/>
      <c r="E1853" s="261"/>
      <c r="F1853" s="127"/>
      <c r="G1853" s="363"/>
      <c r="H1853" s="62"/>
      <c r="J1853" s="702"/>
      <c r="K1853" s="587"/>
      <c r="L1853" s="639"/>
      <c r="M1853" s="218"/>
      <c r="N1853" s="617"/>
      <c r="O1853" s="694"/>
      <c r="P1853" s="218"/>
      <c r="Q1853" s="221"/>
    </row>
    <row r="1854" spans="1:17" ht="15.75" customHeight="1">
      <c r="A1854" s="1085"/>
      <c r="B1854" s="1086"/>
      <c r="C1854" s="1086"/>
      <c r="D1854" s="1086"/>
      <c r="E1854" s="1086"/>
      <c r="F1854" s="1086"/>
      <c r="G1854" s="363"/>
      <c r="H1854" s="62"/>
      <c r="J1854" s="702"/>
      <c r="K1854" s="640"/>
      <c r="N1854" s="617"/>
      <c r="O1854" s="694"/>
      <c r="P1854" s="218"/>
      <c r="Q1854" s="221"/>
    </row>
    <row r="1855" spans="1:17" ht="15.75" customHeight="1">
      <c r="A1855" s="51"/>
      <c r="B1855" s="433">
        <v>21.1</v>
      </c>
      <c r="C1855" s="100" t="s">
        <v>829</v>
      </c>
      <c r="D1855" s="218"/>
      <c r="E1855" s="261"/>
      <c r="F1855" s="127"/>
      <c r="G1855" s="416"/>
      <c r="H1855" s="417"/>
    </row>
    <row r="1856" spans="1:17" ht="27" customHeight="1">
      <c r="A1856" s="426" t="s">
        <v>206</v>
      </c>
      <c r="B1856" s="227"/>
      <c r="C1856" s="367" t="s">
        <v>900</v>
      </c>
      <c r="D1856" s="68"/>
      <c r="E1856" s="359"/>
      <c r="F1856" s="360"/>
      <c r="G1856" s="72"/>
      <c r="H1856" s="110"/>
      <c r="J1856" s="605"/>
      <c r="K1856" s="647"/>
      <c r="L1856" s="612"/>
      <c r="M1856" s="613"/>
      <c r="N1856" s="614"/>
      <c r="O1856" s="623"/>
      <c r="P1856" s="624"/>
      <c r="Q1856" s="695"/>
    </row>
    <row r="1857" spans="1:17" ht="15.75" customHeight="1">
      <c r="D1857" s="59"/>
      <c r="E1857" s="361"/>
      <c r="F1857" s="66"/>
      <c r="G1857" s="102"/>
      <c r="H1857" s="111"/>
      <c r="J1857" s="627"/>
      <c r="K1857" s="216"/>
      <c r="L1857" s="217"/>
      <c r="M1857" s="218"/>
      <c r="N1857" s="617"/>
      <c r="O1857" s="219"/>
      <c r="P1857" s="606"/>
      <c r="Q1857" s="417"/>
    </row>
    <row r="1858" spans="1:17" ht="15.75" customHeight="1">
      <c r="A1858" s="51"/>
      <c r="B1858" s="433">
        <v>21.2</v>
      </c>
      <c r="C1858" s="100" t="s">
        <v>830</v>
      </c>
      <c r="D1858" s="218"/>
      <c r="E1858" s="261"/>
      <c r="F1858" s="127"/>
      <c r="G1858" s="416"/>
      <c r="H1858" s="417"/>
    </row>
    <row r="1859" spans="1:17" ht="41.25" customHeight="1">
      <c r="A1859" s="1085"/>
      <c r="B1859" s="1086"/>
      <c r="C1859" s="1086"/>
      <c r="D1859" s="1086"/>
      <c r="E1859" s="1086"/>
      <c r="F1859" s="1086"/>
      <c r="G1859" s="238"/>
      <c r="H1859" s="238"/>
      <c r="J1859" s="610"/>
      <c r="K1859" s="696"/>
      <c r="L1859" s="612"/>
      <c r="M1859" s="613"/>
      <c r="N1859" s="614"/>
      <c r="O1859" s="615"/>
      <c r="P1859" s="216"/>
      <c r="Q1859" s="616"/>
    </row>
    <row r="1860" spans="1:17" ht="15.75" customHeight="1">
      <c r="D1860" s="218"/>
      <c r="E1860" s="261"/>
      <c r="F1860" s="127"/>
      <c r="G1860" s="363"/>
      <c r="H1860" s="62"/>
      <c r="J1860" s="702"/>
      <c r="K1860" s="587"/>
      <c r="L1860" s="639"/>
      <c r="M1860" s="218"/>
      <c r="N1860" s="617"/>
      <c r="O1860" s="618"/>
      <c r="P1860" s="218"/>
      <c r="Q1860" s="221"/>
    </row>
    <row r="1861" spans="1:17" ht="15.75" customHeight="1">
      <c r="A1861" s="51"/>
      <c r="B1861" s="433">
        <v>21.3</v>
      </c>
      <c r="C1861" s="100" t="s">
        <v>831</v>
      </c>
      <c r="D1861" s="68"/>
      <c r="E1861" s="359"/>
      <c r="F1861" s="360"/>
      <c r="G1861" s="363"/>
      <c r="H1861" s="62"/>
      <c r="J1861" s="702"/>
      <c r="K1861" s="587"/>
      <c r="L1861" s="217"/>
      <c r="M1861" s="218"/>
      <c r="N1861" s="617"/>
      <c r="O1861" s="618"/>
      <c r="P1861" s="218"/>
      <c r="Q1861" s="221"/>
    </row>
    <row r="1862" spans="1:17" ht="15.75" customHeight="1">
      <c r="A1862" s="426" t="s">
        <v>206</v>
      </c>
      <c r="B1862" s="227"/>
      <c r="C1862" s="367" t="s">
        <v>899</v>
      </c>
      <c r="D1862" s="59"/>
      <c r="E1862" s="361"/>
      <c r="F1862" s="66"/>
      <c r="G1862" s="363"/>
      <c r="H1862" s="62"/>
      <c r="J1862" s="619"/>
      <c r="K1862" s="587"/>
      <c r="L1862" s="217"/>
      <c r="M1862" s="218"/>
      <c r="N1862" s="617"/>
      <c r="O1862" s="618"/>
      <c r="P1862" s="218"/>
      <c r="Q1862" s="221"/>
    </row>
    <row r="1863" spans="1:17" ht="15.75" customHeight="1">
      <c r="D1863" s="218"/>
      <c r="E1863" s="261"/>
      <c r="F1863" s="127"/>
      <c r="G1863" s="363"/>
      <c r="H1863" s="62"/>
      <c r="J1863" s="699"/>
      <c r="K1863" s="587"/>
      <c r="L1863" s="217"/>
      <c r="M1863" s="218"/>
      <c r="N1863" s="617"/>
      <c r="O1863" s="618"/>
      <c r="P1863" s="218"/>
      <c r="Q1863" s="221"/>
    </row>
    <row r="1864" spans="1:17" ht="15.75" customHeight="1">
      <c r="A1864" s="1085"/>
      <c r="B1864" s="1086"/>
      <c r="C1864" s="1086"/>
      <c r="D1864" s="1086"/>
      <c r="E1864" s="1086"/>
      <c r="F1864" s="1086"/>
      <c r="G1864" s="363"/>
      <c r="H1864" s="62"/>
      <c r="J1864" s="699"/>
      <c r="K1864" s="587"/>
      <c r="L1864" s="217"/>
      <c r="M1864" s="218"/>
      <c r="N1864" s="617"/>
      <c r="O1864" s="618"/>
      <c r="P1864" s="218"/>
      <c r="Q1864" s="221"/>
    </row>
    <row r="1865" spans="1:17" ht="15.75" customHeight="1">
      <c r="A1865" s="426" t="s">
        <v>206</v>
      </c>
      <c r="B1865" s="227"/>
      <c r="C1865" s="367" t="s">
        <v>898</v>
      </c>
      <c r="D1865" s="218"/>
      <c r="E1865" s="261"/>
      <c r="F1865" s="127"/>
    </row>
    <row r="1866" spans="1:17" ht="26.25" customHeight="1">
      <c r="D1866" s="99"/>
      <c r="E1866" s="359"/>
      <c r="F1866" s="360"/>
      <c r="G1866" s="238"/>
      <c r="H1866" s="238"/>
      <c r="J1866" s="640"/>
      <c r="K1866" s="605"/>
      <c r="L1866" s="604"/>
      <c r="M1866" s="605"/>
      <c r="N1866" s="622"/>
      <c r="O1866" s="615"/>
    </row>
    <row r="1867" spans="1:17" ht="27" customHeight="1">
      <c r="A1867" s="51"/>
      <c r="B1867" s="433">
        <v>21.5</v>
      </c>
      <c r="C1867" s="100" t="s">
        <v>833</v>
      </c>
      <c r="D1867" s="59"/>
      <c r="E1867" s="361"/>
      <c r="F1867" s="66"/>
      <c r="G1867" s="117"/>
      <c r="H1867" s="78"/>
      <c r="J1867" s="633"/>
      <c r="K1867" s="216"/>
      <c r="L1867" s="691"/>
      <c r="M1867" s="218"/>
      <c r="N1867" s="437"/>
      <c r="O1867" s="692"/>
      <c r="P1867" s="220"/>
      <c r="Q1867" s="221"/>
    </row>
    <row r="1868" spans="1:17" ht="15.75" customHeight="1">
      <c r="A1868" s="426" t="s">
        <v>206</v>
      </c>
      <c r="B1868" s="227"/>
      <c r="C1868" s="367" t="s">
        <v>897</v>
      </c>
      <c r="G1868" s="117"/>
      <c r="H1868" s="78"/>
      <c r="J1868" s="633"/>
      <c r="K1868" s="216"/>
      <c r="L1868" s="217"/>
      <c r="M1868" s="218"/>
      <c r="N1868" s="437"/>
      <c r="O1868" s="618"/>
      <c r="P1868" s="606"/>
      <c r="Q1868" s="221"/>
    </row>
    <row r="1869" spans="1:17" ht="15.75" customHeight="1">
      <c r="D1869" s="99"/>
      <c r="E1869" s="359"/>
      <c r="F1869" s="360"/>
      <c r="G1869" s="117"/>
      <c r="H1869" s="78"/>
      <c r="J1869" s="633"/>
      <c r="K1869" s="216"/>
      <c r="L1869" s="217"/>
      <c r="M1869" s="218"/>
      <c r="N1869" s="437"/>
      <c r="O1869" s="618"/>
      <c r="P1869" s="606"/>
      <c r="Q1869" s="221"/>
    </row>
    <row r="1870" spans="1:17" ht="15.75" customHeight="1">
      <c r="A1870" s="51"/>
      <c r="B1870" s="433">
        <v>21.6</v>
      </c>
      <c r="C1870" s="100" t="s">
        <v>834</v>
      </c>
      <c r="D1870" s="59"/>
      <c r="E1870" s="361"/>
      <c r="F1870" s="66"/>
      <c r="G1870" s="117"/>
      <c r="H1870" s="78"/>
      <c r="J1870" s="633"/>
      <c r="K1870" s="216"/>
      <c r="L1870" s="217"/>
      <c r="M1870" s="218"/>
      <c r="N1870" s="646"/>
      <c r="O1870" s="618"/>
      <c r="P1870" s="606"/>
      <c r="Q1870" s="221"/>
    </row>
    <row r="1871" spans="1:17" ht="15.75" customHeight="1">
      <c r="A1871" s="426" t="s">
        <v>206</v>
      </c>
      <c r="B1871" s="227"/>
      <c r="C1871" s="367" t="s">
        <v>896</v>
      </c>
      <c r="G1871" s="117"/>
      <c r="H1871" s="78"/>
      <c r="J1871" s="633"/>
      <c r="K1871" s="216"/>
      <c r="L1871" s="217"/>
      <c r="M1871" s="218"/>
      <c r="N1871" s="437"/>
      <c r="O1871" s="618"/>
      <c r="P1871" s="606"/>
      <c r="Q1871" s="221"/>
    </row>
    <row r="1872" spans="1:17" ht="15.75" customHeight="1">
      <c r="D1872" s="99"/>
      <c r="E1872" s="359"/>
      <c r="F1872" s="360"/>
      <c r="G1872" s="117"/>
      <c r="H1872" s="78"/>
      <c r="J1872" s="626"/>
      <c r="K1872" s="216"/>
      <c r="L1872" s="217"/>
      <c r="M1872" s="218"/>
      <c r="N1872" s="437"/>
      <c r="O1872" s="618"/>
      <c r="P1872" s="606"/>
      <c r="Q1872" s="221"/>
    </row>
    <row r="1873" spans="1:17" ht="15.75" customHeight="1">
      <c r="A1873" s="51"/>
      <c r="B1873" s="433">
        <v>21.7</v>
      </c>
      <c r="C1873" s="100" t="s">
        <v>835</v>
      </c>
      <c r="D1873" s="59"/>
      <c r="E1873" s="361"/>
      <c r="F1873" s="66"/>
      <c r="G1873" s="117"/>
      <c r="H1873" s="78"/>
      <c r="J1873" s="627"/>
      <c r="K1873" s="216"/>
      <c r="L1873" s="217"/>
      <c r="M1873" s="218"/>
      <c r="N1873" s="437"/>
      <c r="O1873" s="618"/>
      <c r="P1873" s="606"/>
      <c r="Q1873" s="221"/>
    </row>
    <row r="1874" spans="1:17" ht="15.75" customHeight="1">
      <c r="A1874" s="426" t="s">
        <v>206</v>
      </c>
      <c r="B1874" s="227"/>
      <c r="C1874" s="367" t="s">
        <v>895</v>
      </c>
      <c r="G1874" s="220"/>
      <c r="H1874" s="221"/>
      <c r="J1874" s="627"/>
      <c r="K1874" s="216"/>
      <c r="L1874" s="217"/>
      <c r="M1874" s="218"/>
      <c r="N1874" s="437"/>
      <c r="O1874" s="618"/>
      <c r="P1874" s="606"/>
      <c r="Q1874" s="221"/>
    </row>
    <row r="1875" spans="1:17" ht="15.75" customHeight="1">
      <c r="A1875" s="215"/>
      <c r="B1875" s="216"/>
      <c r="C1875" s="217"/>
      <c r="D1875" s="99"/>
      <c r="E1875" s="359"/>
      <c r="F1875" s="360"/>
      <c r="G1875" s="416"/>
      <c r="H1875" s="417"/>
    </row>
    <row r="1876" spans="1:17" ht="15.75" customHeight="1">
      <c r="A1876" s="51"/>
      <c r="B1876" s="433">
        <v>21.8</v>
      </c>
      <c r="C1876" s="100" t="s">
        <v>836</v>
      </c>
      <c r="D1876" s="59"/>
      <c r="E1876" s="361"/>
      <c r="F1876" s="66"/>
      <c r="G1876" s="1086"/>
      <c r="H1876" s="1087"/>
      <c r="J1876" s="354"/>
      <c r="K1876" s="354"/>
      <c r="L1876" s="354"/>
      <c r="M1876" s="354"/>
      <c r="N1876" s="354"/>
      <c r="O1876" s="354"/>
      <c r="P1876" s="354"/>
      <c r="Q1876" s="354"/>
    </row>
    <row r="1877" spans="1:17" ht="15.75" customHeight="1">
      <c r="A1877" s="1175" t="s">
        <v>206</v>
      </c>
      <c r="B1877" s="227"/>
      <c r="C1877" s="367" t="s">
        <v>903</v>
      </c>
      <c r="G1877" s="416"/>
      <c r="H1877" s="417"/>
    </row>
    <row r="1878" spans="1:17" ht="15.75" customHeight="1">
      <c r="A1878" s="1176"/>
      <c r="B1878" s="112" t="s">
        <v>902</v>
      </c>
      <c r="C1878" s="238" t="s">
        <v>901</v>
      </c>
      <c r="D1878" s="99"/>
      <c r="E1878" s="359"/>
      <c r="F1878" s="360"/>
      <c r="G1878" s="238"/>
      <c r="H1878" s="238"/>
      <c r="J1878" s="621"/>
      <c r="K1878" s="648"/>
      <c r="L1878" s="612"/>
      <c r="M1878" s="613"/>
      <c r="N1878" s="614"/>
      <c r="O1878" s="623"/>
      <c r="P1878" s="624"/>
      <c r="Q1878" s="616"/>
    </row>
    <row r="1879" spans="1:17" ht="27.75" customHeight="1">
      <c r="A1879" s="215"/>
      <c r="B1879" s="216"/>
      <c r="C1879" s="217"/>
      <c r="D1879" s="59"/>
      <c r="E1879" s="361"/>
      <c r="F1879" s="66"/>
      <c r="G1879" s="363"/>
      <c r="H1879" s="62"/>
      <c r="J1879" s="642"/>
      <c r="K1879" s="613"/>
      <c r="L1879" s="625"/>
      <c r="M1879" s="697"/>
      <c r="N1879" s="617"/>
      <c r="O1879" s="219"/>
      <c r="P1879" s="606"/>
      <c r="Q1879" s="221"/>
    </row>
    <row r="1880" spans="1:17" ht="15.75" customHeight="1">
      <c r="A1880" s="85" t="s">
        <v>904</v>
      </c>
      <c r="B1880" s="270">
        <v>21.9</v>
      </c>
      <c r="C1880" s="69" t="s">
        <v>905</v>
      </c>
      <c r="G1880" s="372"/>
      <c r="H1880" s="62"/>
      <c r="J1880" s="711"/>
      <c r="K1880" s="216"/>
      <c r="L1880" s="217"/>
      <c r="M1880" s="218"/>
      <c r="N1880" s="617"/>
      <c r="O1880" s="219"/>
      <c r="P1880" s="606"/>
      <c r="Q1880" s="221"/>
    </row>
    <row r="1881" spans="1:17" ht="15.75" customHeight="1">
      <c r="A1881" s="1088" t="s">
        <v>198</v>
      </c>
      <c r="B1881" s="72" t="s">
        <v>906</v>
      </c>
      <c r="C1881" s="75" t="s">
        <v>907</v>
      </c>
      <c r="D1881" s="99"/>
      <c r="E1881" s="359"/>
      <c r="F1881" s="360"/>
      <c r="G1881" s="372"/>
      <c r="H1881" s="62"/>
      <c r="J1881" s="711"/>
      <c r="K1881" s="216"/>
      <c r="L1881" s="217"/>
      <c r="M1881" s="697"/>
      <c r="N1881" s="617"/>
      <c r="O1881" s="219"/>
      <c r="P1881" s="606"/>
      <c r="Q1881" s="221"/>
    </row>
    <row r="1882" spans="1:17" ht="15.75" customHeight="1">
      <c r="A1882" s="215"/>
      <c r="B1882" s="216"/>
      <c r="C1882" s="217"/>
      <c r="D1882" s="59"/>
      <c r="E1882" s="361"/>
      <c r="F1882" s="66"/>
      <c r="G1882" s="76"/>
      <c r="H1882" s="78"/>
      <c r="J1882" s="627"/>
      <c r="K1882" s="216"/>
      <c r="L1882" s="217"/>
      <c r="M1882" s="218"/>
      <c r="N1882" s="617"/>
      <c r="O1882" s="219"/>
      <c r="P1882" s="606"/>
      <c r="Q1882" s="221"/>
    </row>
    <row r="1883" spans="1:17" ht="15.75" customHeight="1">
      <c r="A1883" s="51" t="s">
        <v>842</v>
      </c>
      <c r="B1883" s="270" t="s">
        <v>880</v>
      </c>
      <c r="C1883" s="100" t="s">
        <v>841</v>
      </c>
      <c r="G1883" s="416"/>
      <c r="H1883" s="417"/>
    </row>
    <row r="1884" spans="1:17" ht="15" customHeight="1">
      <c r="A1884" s="1175" t="s">
        <v>206</v>
      </c>
      <c r="B1884" s="72" t="s">
        <v>312</v>
      </c>
      <c r="C1884" s="367" t="s">
        <v>322</v>
      </c>
      <c r="D1884" s="99"/>
      <c r="E1884" s="359"/>
      <c r="F1884" s="360"/>
      <c r="J1884" s="621"/>
      <c r="K1884" s="648"/>
      <c r="L1884" s="612"/>
      <c r="M1884" s="613"/>
      <c r="N1884" s="614"/>
      <c r="O1884" s="623"/>
      <c r="P1884" s="624"/>
      <c r="Q1884" s="616"/>
    </row>
    <row r="1885" spans="1:17">
      <c r="A1885" s="1176"/>
      <c r="B1885" s="72" t="s">
        <v>309</v>
      </c>
      <c r="C1885" s="7" t="s">
        <v>376</v>
      </c>
      <c r="D1885" s="59"/>
      <c r="E1885" s="361"/>
      <c r="F1885" s="66"/>
      <c r="J1885" s="633"/>
      <c r="K1885" s="613"/>
      <c r="L1885" s="625"/>
      <c r="M1885" s="697"/>
      <c r="N1885" s="617"/>
      <c r="O1885" s="219"/>
      <c r="P1885" s="606"/>
      <c r="Q1885" s="221"/>
    </row>
    <row r="1886" spans="1:17">
      <c r="A1886" s="369" t="s">
        <v>194</v>
      </c>
      <c r="B1886" s="72" t="s">
        <v>209</v>
      </c>
      <c r="C1886" s="7" t="s">
        <v>210</v>
      </c>
      <c r="D1886" s="218"/>
      <c r="E1886" s="261"/>
      <c r="F1886" s="127"/>
      <c r="J1886" s="633"/>
      <c r="K1886" s="216"/>
      <c r="L1886" s="217"/>
      <c r="M1886" s="218"/>
      <c r="N1886" s="617"/>
      <c r="O1886" s="219"/>
      <c r="P1886" s="606"/>
      <c r="Q1886" s="221"/>
    </row>
    <row r="1887" spans="1:17">
      <c r="A1887" s="1134" t="s">
        <v>198</v>
      </c>
      <c r="B1887" s="72" t="s">
        <v>211</v>
      </c>
      <c r="C1887" s="7" t="s">
        <v>212</v>
      </c>
      <c r="D1887" s="99"/>
      <c r="E1887" s="359"/>
      <c r="F1887" s="360"/>
      <c r="J1887" s="627"/>
      <c r="K1887" s="216"/>
      <c r="L1887" s="698"/>
      <c r="M1887" s="218"/>
      <c r="N1887" s="617"/>
      <c r="O1887" s="219"/>
      <c r="P1887" s="606"/>
      <c r="Q1887" s="221"/>
    </row>
    <row r="1888" spans="1:17">
      <c r="A1888" s="1136"/>
      <c r="B1888" s="72" t="s">
        <v>296</v>
      </c>
      <c r="C1888" s="7" t="s">
        <v>297</v>
      </c>
      <c r="D1888" s="59"/>
      <c r="E1888" s="361"/>
      <c r="F1888" s="66"/>
    </row>
    <row r="1889" spans="1:17" ht="15.5">
      <c r="D1889" s="238"/>
      <c r="E1889" s="361"/>
      <c r="F1889" s="66"/>
      <c r="J1889" s="354"/>
      <c r="K1889" s="354"/>
      <c r="L1889" s="354"/>
      <c r="M1889" s="354"/>
      <c r="N1889" s="354"/>
      <c r="O1889" s="354"/>
      <c r="P1889" s="354"/>
      <c r="Q1889" s="354"/>
    </row>
    <row r="1890" spans="1:17" ht="26">
      <c r="A1890" s="112"/>
      <c r="B1890" s="85" t="s">
        <v>881</v>
      </c>
      <c r="C1890" s="86" t="s">
        <v>852</v>
      </c>
      <c r="D1890" s="218"/>
      <c r="E1890" s="261"/>
      <c r="F1890" s="127"/>
    </row>
    <row r="1891" spans="1:17" ht="25">
      <c r="A1891" s="1106" t="s">
        <v>183</v>
      </c>
      <c r="B1891" s="72" t="s">
        <v>843</v>
      </c>
      <c r="C1891" s="427" t="s">
        <v>853</v>
      </c>
      <c r="D1891" s="435"/>
      <c r="E1891" s="386"/>
      <c r="F1891" s="71"/>
      <c r="J1891" s="610"/>
      <c r="K1891" s="647"/>
      <c r="L1891" s="612"/>
      <c r="M1891" s="613"/>
      <c r="N1891" s="614"/>
      <c r="O1891" s="615"/>
    </row>
    <row r="1892" spans="1:17">
      <c r="A1892" s="1107"/>
      <c r="B1892" s="72" t="s">
        <v>844</v>
      </c>
      <c r="C1892" s="75" t="s">
        <v>845</v>
      </c>
      <c r="D1892" s="76"/>
      <c r="E1892" s="382"/>
      <c r="F1892" s="81"/>
      <c r="J1892" s="1089"/>
      <c r="K1892" s="587"/>
      <c r="L1892" s="693"/>
      <c r="M1892" s="218"/>
      <c r="N1892" s="617"/>
      <c r="O1892" s="694"/>
      <c r="P1892" s="218"/>
      <c r="Q1892" s="221"/>
    </row>
    <row r="1893" spans="1:17">
      <c r="A1893" s="1107"/>
      <c r="B1893" s="72" t="s">
        <v>846</v>
      </c>
      <c r="C1893" s="75" t="s">
        <v>847</v>
      </c>
      <c r="D1893" s="218"/>
      <c r="E1893" s="261"/>
      <c r="F1893" s="127"/>
    </row>
    <row r="1894" spans="1:17">
      <c r="A1894" s="1107"/>
      <c r="B1894" s="72" t="s">
        <v>848</v>
      </c>
      <c r="C1894" s="75" t="s">
        <v>849</v>
      </c>
      <c r="D1894" s="99"/>
      <c r="E1894" s="359"/>
      <c r="F1894" s="360"/>
    </row>
    <row r="1895" spans="1:17">
      <c r="A1895" s="1108"/>
      <c r="B1895" s="72" t="s">
        <v>850</v>
      </c>
      <c r="C1895" s="75" t="s">
        <v>851</v>
      </c>
      <c r="D1895" s="59"/>
      <c r="E1895" s="361"/>
      <c r="F1895" s="362"/>
    </row>
    <row r="1896" spans="1:17">
      <c r="A1896" s="421" t="s">
        <v>194</v>
      </c>
      <c r="B1896" s="72" t="s">
        <v>224</v>
      </c>
      <c r="C1896" s="75" t="s">
        <v>225</v>
      </c>
      <c r="D1896" s="59"/>
      <c r="E1896" s="361"/>
      <c r="F1896" s="362"/>
    </row>
    <row r="1897" spans="1:17">
      <c r="A1897" s="1088" t="s">
        <v>198</v>
      </c>
      <c r="B1897" s="72" t="s">
        <v>211</v>
      </c>
      <c r="C1897" s="75" t="s">
        <v>212</v>
      </c>
      <c r="D1897" s="59"/>
      <c r="E1897" s="361"/>
      <c r="F1897" s="362"/>
    </row>
    <row r="1898" spans="1:17">
      <c r="A1898" s="452"/>
      <c r="B1898" s="216"/>
      <c r="C1898" s="217"/>
      <c r="D1898" s="59"/>
      <c r="E1898" s="361"/>
      <c r="F1898" s="362"/>
    </row>
    <row r="1899" spans="1:17">
      <c r="A1899" s="215"/>
      <c r="B1899" s="216"/>
      <c r="C1899" s="217"/>
      <c r="D1899" s="59"/>
      <c r="E1899" s="361"/>
      <c r="F1899" s="362"/>
    </row>
    <row r="1901" spans="1:17">
      <c r="A1901" s="215"/>
      <c r="B1901" s="216"/>
      <c r="C1901" s="217"/>
      <c r="D1901" s="85"/>
      <c r="E1901" s="381"/>
      <c r="F1901" s="360"/>
    </row>
    <row r="1902" spans="1:17">
      <c r="A1902" s="67" t="s">
        <v>824</v>
      </c>
      <c r="B1902" s="270">
        <v>22.1</v>
      </c>
      <c r="C1902" s="69" t="s">
        <v>825</v>
      </c>
      <c r="D1902" s="76"/>
      <c r="E1902" s="423"/>
      <c r="F1902" s="362"/>
    </row>
    <row r="1903" spans="1:17" ht="25">
      <c r="A1903" s="1082" t="s">
        <v>206</v>
      </c>
      <c r="B1903" s="99" t="s">
        <v>266</v>
      </c>
      <c r="C1903" s="26" t="s">
        <v>826</v>
      </c>
      <c r="D1903" s="76"/>
      <c r="E1903" s="423"/>
      <c r="F1903" s="362"/>
    </row>
    <row r="1904" spans="1:17">
      <c r="A1904" s="1177" t="s">
        <v>194</v>
      </c>
      <c r="B1904" s="56" t="s">
        <v>238</v>
      </c>
      <c r="C1904" s="7" t="s">
        <v>239</v>
      </c>
      <c r="D1904" s="76"/>
      <c r="E1904" s="423"/>
      <c r="F1904" s="362"/>
    </row>
    <row r="1905" spans="1:6">
      <c r="A1905" s="1178"/>
      <c r="B1905" s="56" t="s">
        <v>713</v>
      </c>
      <c r="C1905" s="7" t="s">
        <v>714</v>
      </c>
      <c r="D1905" s="76"/>
      <c r="E1905" s="428"/>
      <c r="F1905" s="362"/>
    </row>
    <row r="1906" spans="1:6">
      <c r="A1906" s="1088" t="s">
        <v>198</v>
      </c>
      <c r="B1906" s="72" t="s">
        <v>211</v>
      </c>
      <c r="C1906" s="75" t="s">
        <v>212</v>
      </c>
      <c r="D1906" s="76"/>
      <c r="E1906" s="428"/>
      <c r="F1906" s="362"/>
    </row>
    <row r="1907" spans="1:6">
      <c r="A1907" s="215"/>
      <c r="B1907" s="216"/>
      <c r="C1907" s="217"/>
      <c r="D1907" s="76"/>
      <c r="E1907" s="423"/>
      <c r="F1907" s="362"/>
    </row>
    <row r="1908" spans="1:6">
      <c r="D1908" s="76"/>
      <c r="E1908" s="423"/>
      <c r="F1908" s="362"/>
    </row>
    <row r="1909" spans="1:6">
      <c r="D1909" s="218"/>
      <c r="E1909" s="437"/>
      <c r="F1909" s="453"/>
    </row>
    <row r="1910" spans="1:6">
      <c r="D1910" s="218"/>
      <c r="E1910" s="261"/>
      <c r="F1910" s="127"/>
    </row>
    <row r="1911" spans="1:6" ht="15.5">
      <c r="A1911" s="1085"/>
      <c r="B1911" s="1086"/>
      <c r="C1911" s="1086"/>
      <c r="D1911" s="1086"/>
      <c r="E1911" s="1086"/>
      <c r="F1911" s="1086"/>
    </row>
    <row r="1912" spans="1:6">
      <c r="D1912" s="218"/>
      <c r="E1912" s="261"/>
      <c r="F1912" s="127"/>
    </row>
    <row r="1913" spans="1:6">
      <c r="D1913" s="68"/>
      <c r="E1913" s="386"/>
      <c r="F1913" s="71"/>
    </row>
    <row r="1914" spans="1:6">
      <c r="D1914" s="429"/>
      <c r="E1914" s="361"/>
      <c r="F1914" s="430"/>
    </row>
    <row r="1915" spans="1:6">
      <c r="D1915" s="59"/>
      <c r="E1915" s="361"/>
      <c r="F1915" s="430"/>
    </row>
    <row r="1916" spans="1:6">
      <c r="D1916" s="429"/>
      <c r="E1916" s="361"/>
      <c r="F1916" s="81"/>
    </row>
    <row r="1917" spans="1:6">
      <c r="D1917" s="76"/>
      <c r="E1917" s="382"/>
      <c r="F1917" s="81"/>
    </row>
    <row r="1918" spans="1:6">
      <c r="D1918" s="218"/>
      <c r="E1918" s="261"/>
      <c r="F1918" s="127"/>
    </row>
  </sheetData>
  <autoFilter ref="L3:L1258"/>
  <conditionalFormatting sqref="B48:B81">
    <cfRule type="containsText" dxfId="30" priority="32" operator="containsText" text="TOTAL PRECIO UNITARIO">
      <formula>NOT(ISERROR(SEARCH("TOTAL PRECIO UNITARIO",B48)))</formula>
    </cfRule>
  </conditionalFormatting>
  <conditionalFormatting sqref="L4:L38">
    <cfRule type="containsText" dxfId="29" priority="31" operator="containsText" text="TOTAL PRECIO UNITARIO">
      <formula>NOT(ISERROR(SEARCH("TOTAL PRECIO UNITARIO",L4)))</formula>
    </cfRule>
  </conditionalFormatting>
  <conditionalFormatting sqref="L106:L138">
    <cfRule type="containsText" dxfId="28" priority="30" operator="containsText" text="TOTAL PRECIO UNITARIO">
      <formula>NOT(ISERROR(SEARCH("TOTAL PRECIO UNITARIO",L106)))</formula>
    </cfRule>
  </conditionalFormatting>
  <conditionalFormatting sqref="L141:L173">
    <cfRule type="containsText" dxfId="27" priority="29" operator="containsText" text="TOTAL PRECIO UNITARIO">
      <formula>NOT(ISERROR(SEARCH("TOTAL PRECIO UNITARIO",L141)))</formula>
    </cfRule>
  </conditionalFormatting>
  <conditionalFormatting sqref="L186:L217">
    <cfRule type="containsText" dxfId="26" priority="28" operator="containsText" text="TOTAL PRECIO UNITARIO">
      <formula>NOT(ISERROR(SEARCH("TOTAL PRECIO UNITARIO",L186)))</formula>
    </cfRule>
  </conditionalFormatting>
  <conditionalFormatting sqref="L282:L313">
    <cfRule type="containsText" dxfId="25" priority="27" operator="containsText" text="TOTAL PRECIO UNITARIO">
      <formula>NOT(ISERROR(SEARCH("TOTAL PRECIO UNITARIO",L282)))</formula>
    </cfRule>
  </conditionalFormatting>
  <conditionalFormatting sqref="L318:L350">
    <cfRule type="containsText" dxfId="24" priority="26" operator="containsText" text="TOTAL PRECIO UNITARIO">
      <formula>NOT(ISERROR(SEARCH("TOTAL PRECIO UNITARIO",L318)))</formula>
    </cfRule>
  </conditionalFormatting>
  <conditionalFormatting sqref="L353:L387">
    <cfRule type="containsText" dxfId="23" priority="24" operator="containsText" text="TOTAL PRECIO UNITARIO">
      <formula>NOT(ISERROR(SEARCH("TOTAL PRECIO UNITARIO",L353)))</formula>
    </cfRule>
  </conditionalFormatting>
  <conditionalFormatting sqref="L394:L425">
    <cfRule type="containsText" dxfId="22" priority="25" operator="containsText" text="TOTAL PRECIO UNITARIO">
      <formula>NOT(ISERROR(SEARCH("TOTAL PRECIO UNITARIO",L394)))</formula>
    </cfRule>
  </conditionalFormatting>
  <conditionalFormatting sqref="L463:L498">
    <cfRule type="containsText" dxfId="21" priority="23" operator="containsText" text="TOTAL PRECIO UNITARIO">
      <formula>NOT(ISERROR(SEARCH("TOTAL PRECIO UNITARIO",L463)))</formula>
    </cfRule>
  </conditionalFormatting>
  <conditionalFormatting sqref="L501:L530">
    <cfRule type="containsText" dxfId="20" priority="22" operator="containsText" text="TOTAL PRECIO UNITARIO">
      <formula>NOT(ISERROR(SEARCH("TOTAL PRECIO UNITARIO",L501)))</formula>
    </cfRule>
  </conditionalFormatting>
  <conditionalFormatting sqref="L557:L589">
    <cfRule type="containsText" dxfId="19" priority="21" operator="containsText" text="TOTAL PRECIO UNITARIO">
      <formula>NOT(ISERROR(SEARCH("TOTAL PRECIO UNITARIO",L557)))</formula>
    </cfRule>
  </conditionalFormatting>
  <conditionalFormatting sqref="L616:L650">
    <cfRule type="containsText" dxfId="18" priority="20" operator="containsText" text="TOTAL PRECIO UNITARIO">
      <formula>NOT(ISERROR(SEARCH("TOTAL PRECIO UNITARIO",L616)))</formula>
    </cfRule>
  </conditionalFormatting>
  <conditionalFormatting sqref="L653:L686">
    <cfRule type="containsText" dxfId="17" priority="19" operator="containsText" text="TOTAL PRECIO UNITARIO">
      <formula>NOT(ISERROR(SEARCH("TOTAL PRECIO UNITARIO",L653)))</formula>
    </cfRule>
  </conditionalFormatting>
  <conditionalFormatting sqref="L754:L792">
    <cfRule type="containsText" dxfId="16" priority="18" operator="containsText" text="TOTAL PRECIO UNITARIO">
      <formula>NOT(ISERROR(SEARCH("TOTAL PRECIO UNITARIO",L754)))</formula>
    </cfRule>
  </conditionalFormatting>
  <conditionalFormatting sqref="L949:L990">
    <cfRule type="containsText" dxfId="15" priority="16" operator="containsText" text="TOTAL PRECIO UNITARIO">
      <formula>NOT(ISERROR(SEARCH("TOTAL PRECIO UNITARIO",L949)))</formula>
    </cfRule>
  </conditionalFormatting>
  <conditionalFormatting sqref="L836:L868">
    <cfRule type="containsText" dxfId="14" priority="15" operator="containsText" text="TOTAL PRECIO UNITARIO">
      <formula>NOT(ISERROR(SEARCH("TOTAL PRECIO UNITARIO",L836)))</formula>
    </cfRule>
  </conditionalFormatting>
  <conditionalFormatting sqref="L899:L930">
    <cfRule type="containsText" dxfId="13" priority="14" operator="containsText" text="TOTAL PRECIO UNITARIO">
      <formula>NOT(ISERROR(SEARCH("TOTAL PRECIO UNITARIO",L899)))</formula>
    </cfRule>
  </conditionalFormatting>
  <conditionalFormatting sqref="L1032:L1070">
    <cfRule type="containsText" dxfId="12" priority="12" operator="containsText" text="TOTAL PRECIO UNITARIO">
      <formula>NOT(ISERROR(SEARCH("TOTAL PRECIO UNITARIO",L1032)))</formula>
    </cfRule>
  </conditionalFormatting>
  <conditionalFormatting sqref="L993:L1029">
    <cfRule type="containsText" dxfId="11" priority="13" operator="containsText" text="TOTAL PRECIO UNITARIO">
      <formula>NOT(ISERROR(SEARCH("TOTAL PRECIO UNITARIO",L993)))</formula>
    </cfRule>
  </conditionalFormatting>
  <conditionalFormatting sqref="L1125:L1159">
    <cfRule type="containsText" dxfId="10" priority="11" operator="containsText" text="TOTAL PRECIO UNITARIO">
      <formula>NOT(ISERROR(SEARCH("TOTAL PRECIO UNITARIO",L1125)))</formula>
    </cfRule>
  </conditionalFormatting>
  <conditionalFormatting sqref="L1186:L1218">
    <cfRule type="containsText" dxfId="9" priority="10" operator="containsText" text="TOTAL PRECIO UNITARIO">
      <formula>NOT(ISERROR(SEARCH("TOTAL PRECIO UNITARIO",L1186)))</formula>
    </cfRule>
  </conditionalFormatting>
  <conditionalFormatting sqref="L1221:L1253">
    <cfRule type="containsText" dxfId="8" priority="9" operator="containsText" text="TOTAL PRECIO UNITARIO">
      <formula>NOT(ISERROR(SEARCH("TOTAL PRECIO UNITARIO",L1221)))</formula>
    </cfRule>
  </conditionalFormatting>
  <conditionalFormatting sqref="L1260:L1283">
    <cfRule type="containsText" dxfId="7" priority="8" operator="containsText" text="TOTAL PRECIO UNITARIO">
      <formula>NOT(ISERROR(SEARCH("TOTAL PRECIO UNITARIO",L1260)))</formula>
    </cfRule>
  </conditionalFormatting>
  <conditionalFormatting sqref="L1287:L1312">
    <cfRule type="containsText" dxfId="6" priority="7" operator="containsText" text="TOTAL PRECIO UNITARIO">
      <formula>NOT(ISERROR(SEARCH("TOTAL PRECIO UNITARIO",L1287)))</formula>
    </cfRule>
  </conditionalFormatting>
  <conditionalFormatting sqref="L1315:L1346">
    <cfRule type="containsText" dxfId="5" priority="6" operator="containsText" text="TOTAL PRECIO UNITARIO">
      <formula>NOT(ISERROR(SEARCH("TOTAL PRECIO UNITARIO",L1315)))</formula>
    </cfRule>
  </conditionalFormatting>
  <conditionalFormatting sqref="L795:L803 L806:L808 L810:L813 L821:L833">
    <cfRule type="containsText" dxfId="4" priority="5" operator="containsText" text="TOTAL PRECIO UNITARIO">
      <formula>NOT(ISERROR(SEARCH(("TOTAL PRECIO UNITARIO"),(L795))))</formula>
    </cfRule>
  </conditionalFormatting>
  <conditionalFormatting sqref="L225:L255">
    <cfRule type="containsText" dxfId="3" priority="3" operator="containsText" text="TOTAL PRECIO UNITARIO">
      <formula>NOT(ISERROR(SEARCH(("TOTAL PRECIO UNITARIO"),(L225))))</formula>
    </cfRule>
  </conditionalFormatting>
  <conditionalFormatting sqref="L256">
    <cfRule type="containsText" dxfId="2" priority="4" operator="containsText" text="TOTAL PRECIO UNITARIO">
      <formula>NOT(ISERROR(SEARCH(("TOTAL PRECIO UNITARIO"),(L256))))</formula>
    </cfRule>
  </conditionalFormatting>
  <conditionalFormatting sqref="L697:L727">
    <cfRule type="containsText" dxfId="1" priority="1" operator="containsText" text="TOTAL PRECIO UNITARIO">
      <formula>NOT(ISERROR(SEARCH(("TOTAL PRECIO UNITARIO"),(L697))))</formula>
    </cfRule>
  </conditionalFormatting>
  <conditionalFormatting sqref="L728">
    <cfRule type="containsText" dxfId="0" priority="2" operator="containsText" text="TOTAL PRECIO UNITARIO">
      <formula>NOT(ISERROR(SEARCH(("TOTAL PRECIO UNITARIO"),(L728))))</formula>
    </cfRule>
  </conditionalFormatting>
  <pageMargins left="0.7" right="0.7" top="0.75" bottom="0.75" header="0.3" footer="0.3"/>
  <pageSetup paperSize="9" orientation="portrait" r:id="rId1"/>
  <legacy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V74"/>
  <sheetViews>
    <sheetView topLeftCell="A45" zoomScaleNormal="100" workbookViewId="0">
      <selection activeCell="H55" sqref="H55"/>
    </sheetView>
  </sheetViews>
  <sheetFormatPr baseColWidth="10" defaultColWidth="11.54296875" defaultRowHeight="14"/>
  <cols>
    <col min="1" max="1" width="11.54296875" style="11"/>
    <col min="2" max="2" width="53.26953125" style="11" customWidth="1"/>
    <col min="3" max="4" width="11.54296875" style="11"/>
    <col min="5" max="5" width="14.26953125" style="19" customWidth="1"/>
    <col min="6" max="6" width="20.453125" style="20" customWidth="1"/>
    <col min="7" max="7" width="11.26953125" style="11" customWidth="1"/>
    <col min="8" max="8" width="18.54296875" style="12" bestFit="1" customWidth="1"/>
    <col min="9" max="9" width="9.453125" style="12" customWidth="1"/>
    <col min="10" max="10" width="9" style="12" customWidth="1"/>
    <col min="11" max="11" width="11.26953125" style="12" customWidth="1"/>
    <col min="12" max="12" width="12.81640625" style="12" customWidth="1"/>
    <col min="13" max="13" width="13.7265625" style="12" customWidth="1"/>
    <col min="14" max="14" width="14.26953125" style="20" customWidth="1"/>
    <col min="15" max="15" width="9.54296875" style="20" customWidth="1"/>
    <col min="16" max="16" width="12.1796875" style="20" customWidth="1"/>
    <col min="17" max="17" width="13" style="20" customWidth="1"/>
    <col min="18" max="16384" width="11.54296875" style="11"/>
  </cols>
  <sheetData>
    <row r="1" spans="1:22">
      <c r="A1" s="1413" t="s">
        <v>0</v>
      </c>
      <c r="B1" s="1413"/>
      <c r="C1" s="1413"/>
      <c r="D1" s="1413"/>
      <c r="E1" s="1413"/>
      <c r="F1" s="1413"/>
      <c r="G1" s="8"/>
      <c r="H1" s="1419" t="s">
        <v>477</v>
      </c>
      <c r="I1" s="1419"/>
      <c r="J1" s="1419"/>
      <c r="K1" s="1419"/>
      <c r="L1" s="1419"/>
      <c r="M1" s="1419"/>
      <c r="N1" s="1419"/>
      <c r="O1" s="1419"/>
      <c r="P1" s="1419"/>
      <c r="Q1" s="1419"/>
      <c r="R1" s="1419"/>
      <c r="S1" s="1419"/>
    </row>
    <row r="2" spans="1:22">
      <c r="A2" s="1413"/>
      <c r="B2" s="1413"/>
      <c r="C2" s="1413"/>
      <c r="D2" s="1413"/>
      <c r="E2" s="1413"/>
      <c r="F2" s="1413"/>
      <c r="G2" s="8"/>
      <c r="H2" s="1423" t="s">
        <v>121</v>
      </c>
      <c r="I2" s="1424"/>
      <c r="J2" s="1425"/>
      <c r="K2" s="1429" t="s">
        <v>123</v>
      </c>
      <c r="L2" s="1430"/>
      <c r="M2" s="1430"/>
      <c r="N2" s="1431"/>
      <c r="O2" s="1420" t="s">
        <v>99</v>
      </c>
      <c r="P2" s="1421"/>
      <c r="Q2" s="1421"/>
      <c r="R2" s="1422"/>
      <c r="S2" s="1432" t="s">
        <v>130</v>
      </c>
    </row>
    <row r="3" spans="1:22" ht="14.5" customHeight="1">
      <c r="A3" s="1414" t="s">
        <v>1302</v>
      </c>
      <c r="B3" s="1414"/>
      <c r="C3" s="1414"/>
      <c r="D3" s="1414"/>
      <c r="E3" s="1414"/>
      <c r="F3" s="1414"/>
      <c r="G3" s="13"/>
      <c r="H3" s="1426"/>
      <c r="I3" s="1427"/>
      <c r="J3" s="1428"/>
      <c r="K3" s="28" t="s">
        <v>124</v>
      </c>
      <c r="L3" s="28" t="s">
        <v>98</v>
      </c>
      <c r="M3" s="28" t="s">
        <v>467</v>
      </c>
      <c r="N3" s="28" t="s">
        <v>468</v>
      </c>
      <c r="O3" s="28" t="s">
        <v>124</v>
      </c>
      <c r="P3" s="28" t="s">
        <v>478</v>
      </c>
      <c r="Q3" s="28" t="s">
        <v>130</v>
      </c>
      <c r="R3" s="28" t="s">
        <v>473</v>
      </c>
      <c r="S3" s="1433"/>
      <c r="U3" s="30" t="s">
        <v>474</v>
      </c>
      <c r="V3" s="30" t="s">
        <v>475</v>
      </c>
    </row>
    <row r="4" spans="1:22" ht="29.25" customHeight="1">
      <c r="A4" s="1414"/>
      <c r="B4" s="1414"/>
      <c r="C4" s="1414"/>
      <c r="D4" s="1414"/>
      <c r="E4" s="1414"/>
      <c r="F4" s="1414"/>
      <c r="G4" s="13"/>
      <c r="H4" s="1418" t="s">
        <v>960</v>
      </c>
      <c r="I4" s="1418"/>
      <c r="J4" s="1418"/>
      <c r="K4" s="33">
        <f>91.3+3.23+3.23</f>
        <v>97.76</v>
      </c>
      <c r="L4" s="229">
        <v>6.25</v>
      </c>
      <c r="M4" s="229">
        <v>0.15</v>
      </c>
      <c r="N4" s="229">
        <v>0.25</v>
      </c>
      <c r="O4" s="29">
        <f>+K4</f>
        <v>97.76</v>
      </c>
      <c r="P4" s="229">
        <v>1.1499999999999999</v>
      </c>
      <c r="Q4" s="229">
        <f>+P4+P4</f>
        <v>2.2999999999999998</v>
      </c>
      <c r="R4" s="229">
        <v>0.1</v>
      </c>
      <c r="S4" s="39">
        <f>+L4+Q4</f>
        <v>8.5500000000000007</v>
      </c>
      <c r="U4" s="28">
        <v>43</v>
      </c>
      <c r="V4" s="28">
        <v>2</v>
      </c>
    </row>
    <row r="5" spans="1:22" ht="30.65" customHeight="1">
      <c r="A5" s="22" t="s">
        <v>1</v>
      </c>
      <c r="B5" s="22" t="s">
        <v>2</v>
      </c>
      <c r="C5" s="22" t="s">
        <v>3</v>
      </c>
      <c r="D5" s="22" t="s">
        <v>4</v>
      </c>
      <c r="E5" s="1" t="s">
        <v>105</v>
      </c>
      <c r="F5" s="23" t="s">
        <v>104</v>
      </c>
      <c r="G5" s="15"/>
      <c r="H5" s="11"/>
      <c r="I5" s="11"/>
      <c r="J5" s="11"/>
      <c r="K5" s="11"/>
      <c r="L5" s="11"/>
      <c r="M5" s="11"/>
      <c r="N5" s="11"/>
      <c r="O5" s="11"/>
      <c r="P5" s="11"/>
      <c r="Q5" s="11"/>
    </row>
    <row r="6" spans="1:22">
      <c r="A6" s="46">
        <v>1</v>
      </c>
      <c r="B6" s="713" t="s">
        <v>5</v>
      </c>
      <c r="C6" s="713"/>
      <c r="D6" s="713"/>
      <c r="E6" s="713"/>
      <c r="F6" s="713"/>
      <c r="G6" s="9"/>
      <c r="H6" s="11"/>
      <c r="I6" s="11"/>
      <c r="J6" s="11"/>
      <c r="K6" s="11"/>
      <c r="L6" s="11"/>
      <c r="M6" s="11"/>
      <c r="N6" s="11"/>
      <c r="O6" s="11"/>
      <c r="P6" s="11"/>
      <c r="Q6" s="11"/>
    </row>
    <row r="7" spans="1:22" ht="25">
      <c r="A7" s="2" t="s">
        <v>6</v>
      </c>
      <c r="B7" s="5" t="str">
        <f>+APUS!C82</f>
        <v>Localización y replanteo para pavimentación de vías (3 líneas, 3 instancias)</v>
      </c>
      <c r="C7" s="2" t="s">
        <v>13</v>
      </c>
      <c r="D7" s="40">
        <v>98</v>
      </c>
      <c r="E7" s="66">
        <f>+APUS!P38</f>
        <v>4980</v>
      </c>
      <c r="F7" s="24">
        <f>+ROUND((D7*E7),0)</f>
        <v>488040</v>
      </c>
      <c r="G7" s="16"/>
      <c r="H7" s="1415" t="s">
        <v>510</v>
      </c>
      <c r="I7" s="1416"/>
      <c r="J7" s="1416"/>
      <c r="K7" s="1416"/>
      <c r="L7" s="1417"/>
    </row>
    <row r="8" spans="1:22">
      <c r="A8" s="2" t="s">
        <v>9</v>
      </c>
      <c r="B8" s="3" t="s">
        <v>18</v>
      </c>
      <c r="C8" s="2" t="s">
        <v>8</v>
      </c>
      <c r="D8" s="40">
        <f>10*1</f>
        <v>10</v>
      </c>
      <c r="E8" s="66">
        <f>+APUS!O70</f>
        <v>126325.39</v>
      </c>
      <c r="F8" s="24">
        <f>+ROUND((D8*E8),0)</f>
        <v>1263254</v>
      </c>
      <c r="G8" s="16"/>
      <c r="H8" s="27"/>
      <c r="I8" s="32" t="s">
        <v>97</v>
      </c>
      <c r="J8" s="32" t="s">
        <v>98</v>
      </c>
      <c r="K8" s="36" t="s">
        <v>128</v>
      </c>
      <c r="L8" s="36" t="s">
        <v>129</v>
      </c>
    </row>
    <row r="9" spans="1:22">
      <c r="A9" s="2" t="s">
        <v>11</v>
      </c>
      <c r="B9" s="3" t="s">
        <v>19</v>
      </c>
      <c r="C9" s="2" t="s">
        <v>8</v>
      </c>
      <c r="D9" s="40">
        <f>+(K4*(L4+2))</f>
        <v>806.5200000000001</v>
      </c>
      <c r="E9" s="66">
        <f>APUS!O76</f>
        <v>30988.556000000004</v>
      </c>
      <c r="F9" s="24">
        <f>+ROUND((D9*E9),0)</f>
        <v>24992890</v>
      </c>
      <c r="G9" s="16"/>
      <c r="H9" s="31" t="s">
        <v>127</v>
      </c>
      <c r="I9" s="223">
        <f>K4</f>
        <v>97.76</v>
      </c>
      <c r="J9" s="224">
        <v>1.2</v>
      </c>
      <c r="K9" s="224">
        <v>2.5</v>
      </c>
      <c r="L9" s="225">
        <v>2</v>
      </c>
    </row>
    <row r="10" spans="1:22">
      <c r="A10" s="46">
        <v>2</v>
      </c>
      <c r="B10" s="713" t="s">
        <v>20</v>
      </c>
      <c r="C10" s="713"/>
      <c r="D10" s="713"/>
      <c r="E10" s="713"/>
      <c r="F10" s="713"/>
      <c r="G10" s="16"/>
      <c r="H10" s="31" t="s">
        <v>100</v>
      </c>
      <c r="I10" s="223">
        <f>+I9*2</f>
        <v>195.52</v>
      </c>
      <c r="J10" s="224">
        <v>0.3</v>
      </c>
      <c r="K10" s="224">
        <v>1.2</v>
      </c>
      <c r="L10" s="224">
        <v>1</v>
      </c>
    </row>
    <row r="11" spans="1:22">
      <c r="A11" s="2" t="s">
        <v>21</v>
      </c>
      <c r="B11" s="7" t="str">
        <f>+APUS!L107</f>
        <v xml:space="preserve">Demol Pavimento Rigido </v>
      </c>
      <c r="C11" s="2" t="s">
        <v>8</v>
      </c>
      <c r="D11" s="40">
        <f>+(K4*L4)</f>
        <v>611</v>
      </c>
      <c r="E11" s="66">
        <f>+APUS!P138</f>
        <v>15303</v>
      </c>
      <c r="F11" s="24">
        <f>+ROUND((D11*E11),0)</f>
        <v>9350133</v>
      </c>
      <c r="G11" s="16"/>
      <c r="H11" s="31" t="s">
        <v>101</v>
      </c>
      <c r="I11" s="223">
        <f>+I9</f>
        <v>97.76</v>
      </c>
      <c r="J11" s="230">
        <f>L4</f>
        <v>6.25</v>
      </c>
      <c r="K11" s="224">
        <v>0.5</v>
      </c>
      <c r="L11" s="224"/>
    </row>
    <row r="12" spans="1:22">
      <c r="A12" s="2" t="s">
        <v>134</v>
      </c>
      <c r="B12" s="3" t="s">
        <v>22</v>
      </c>
      <c r="C12" s="2" t="s">
        <v>8</v>
      </c>
      <c r="D12" s="40">
        <f>(O4*Q4)</f>
        <v>224.84799999999998</v>
      </c>
      <c r="E12" s="66">
        <f>+APUS!P172</f>
        <v>13843</v>
      </c>
      <c r="F12" s="24">
        <f>+ROUND((D12*E12),0)</f>
        <v>3112571</v>
      </c>
      <c r="G12" s="16"/>
      <c r="H12" s="31" t="s">
        <v>102</v>
      </c>
      <c r="I12" s="223">
        <f>+I9</f>
        <v>97.76</v>
      </c>
      <c r="J12" s="230">
        <f>+Q4</f>
        <v>2.2999999999999998</v>
      </c>
      <c r="K12" s="224">
        <v>0.2</v>
      </c>
      <c r="L12" s="224"/>
    </row>
    <row r="13" spans="1:22">
      <c r="A13" s="2" t="s">
        <v>135</v>
      </c>
      <c r="B13" s="3" t="s">
        <v>23</v>
      </c>
      <c r="C13" s="2" t="s">
        <v>13</v>
      </c>
      <c r="D13" s="40">
        <f>(O4*2)</f>
        <v>195.52</v>
      </c>
      <c r="E13" s="66">
        <f>+APUS!P217</f>
        <v>5768</v>
      </c>
      <c r="F13" s="24">
        <f>+ROUND((D13*E13),0)</f>
        <v>1127759</v>
      </c>
      <c r="G13" s="9"/>
    </row>
    <row r="14" spans="1:22">
      <c r="A14" s="2" t="s">
        <v>136</v>
      </c>
      <c r="B14" s="17" t="s">
        <v>86</v>
      </c>
      <c r="C14" s="2" t="s">
        <v>75</v>
      </c>
      <c r="D14" s="40">
        <v>8</v>
      </c>
      <c r="E14" s="66">
        <f>+APUS!P256</f>
        <v>218699</v>
      </c>
      <c r="F14" s="24">
        <f>+ROUND((D14*E14),0)</f>
        <v>1749592</v>
      </c>
      <c r="G14" s="16"/>
      <c r="H14" s="11"/>
      <c r="I14" s="11"/>
      <c r="J14" s="11"/>
      <c r="K14" s="11"/>
      <c r="L14" s="11"/>
      <c r="M14" s="11"/>
      <c r="N14" s="11"/>
      <c r="O14" s="11"/>
      <c r="P14" s="11"/>
      <c r="Q14" s="11"/>
    </row>
    <row r="15" spans="1:22">
      <c r="A15" s="46">
        <v>3</v>
      </c>
      <c r="B15" s="713" t="s">
        <v>24</v>
      </c>
      <c r="C15" s="713"/>
      <c r="D15" s="713"/>
      <c r="E15" s="713"/>
      <c r="F15" s="713"/>
      <c r="G15" s="16"/>
      <c r="H15" s="11"/>
      <c r="I15" s="11"/>
      <c r="J15" s="11"/>
      <c r="K15" s="11"/>
      <c r="L15" s="11"/>
      <c r="M15" s="11"/>
      <c r="N15" s="11"/>
      <c r="O15" s="11"/>
      <c r="P15" s="11"/>
      <c r="Q15" s="11"/>
    </row>
    <row r="16" spans="1:22" ht="14.25" customHeight="1">
      <c r="A16" s="2">
        <v>3.1</v>
      </c>
      <c r="B16" s="3" t="s">
        <v>25</v>
      </c>
      <c r="C16" s="2" t="s">
        <v>26</v>
      </c>
      <c r="D16" s="40">
        <f>+((I9*J9*K9)+(I10*J10*K10)+(I11*J11*K11)+(I12*J12*K12))*1.3</f>
        <v>928.37783999999999</v>
      </c>
      <c r="E16" s="66">
        <f>+APUS!P313</f>
        <v>35126</v>
      </c>
      <c r="F16" s="24">
        <f>+ROUND((D16*E16),0)</f>
        <v>32610200</v>
      </c>
      <c r="G16" s="16"/>
      <c r="H16" s="11"/>
      <c r="I16" s="11"/>
      <c r="J16" s="11"/>
      <c r="K16" s="11"/>
      <c r="L16" s="11"/>
      <c r="M16" s="11"/>
      <c r="N16" s="11"/>
      <c r="O16" s="11"/>
      <c r="P16" s="11"/>
      <c r="Q16" s="11"/>
    </row>
    <row r="17" spans="1:17" ht="14.25" customHeight="1">
      <c r="A17" s="2">
        <v>3.2</v>
      </c>
      <c r="B17" s="3" t="s">
        <v>1355</v>
      </c>
      <c r="C17" s="2" t="s">
        <v>26</v>
      </c>
      <c r="D17" s="40">
        <v>245</v>
      </c>
      <c r="E17" s="66">
        <f>+APUS!P1283</f>
        <v>10486</v>
      </c>
      <c r="F17" s="24">
        <f>+ROUND((D17*E17),0)</f>
        <v>2569070</v>
      </c>
      <c r="G17" s="16"/>
      <c r="H17" s="11"/>
      <c r="I17" s="11"/>
      <c r="J17" s="11"/>
      <c r="K17" s="11"/>
      <c r="L17" s="11"/>
      <c r="M17" s="11"/>
      <c r="N17" s="11"/>
      <c r="O17" s="11"/>
      <c r="P17" s="11"/>
      <c r="Q17" s="11"/>
    </row>
    <row r="18" spans="1:17">
      <c r="A18" s="46">
        <v>4</v>
      </c>
      <c r="B18" s="713" t="s">
        <v>27</v>
      </c>
      <c r="C18" s="713"/>
      <c r="D18" s="713"/>
      <c r="E18" s="713"/>
      <c r="F18" s="713"/>
      <c r="G18" s="16"/>
      <c r="H18" s="11"/>
      <c r="I18" s="11"/>
      <c r="J18" s="11"/>
      <c r="K18" s="11"/>
      <c r="L18" s="11"/>
      <c r="M18" s="11"/>
      <c r="N18" s="11"/>
      <c r="O18" s="11"/>
      <c r="P18" s="11"/>
      <c r="Q18" s="11"/>
    </row>
    <row r="19" spans="1:17">
      <c r="A19" s="2" t="s">
        <v>28</v>
      </c>
      <c r="B19" s="3" t="s">
        <v>29</v>
      </c>
      <c r="C19" s="2" t="s">
        <v>26</v>
      </c>
      <c r="D19" s="40">
        <f>+(I9*J9*L9)+(I10*J10*L10)</f>
        <v>293.27999999999997</v>
      </c>
      <c r="E19" s="66">
        <f>+APUS!P350</f>
        <v>27805</v>
      </c>
      <c r="F19" s="24">
        <f t="shared" ref="F19:F23" si="0">+ROUND((D19*E19),0)</f>
        <v>8154650</v>
      </c>
      <c r="G19" s="9"/>
      <c r="H19" s="11"/>
      <c r="I19" s="11"/>
      <c r="J19" s="11"/>
      <c r="K19" s="11"/>
      <c r="L19" s="11"/>
      <c r="M19" s="11"/>
      <c r="N19" s="11"/>
      <c r="O19" s="11"/>
      <c r="P19" s="11"/>
      <c r="Q19" s="11"/>
    </row>
    <row r="20" spans="1:17">
      <c r="A20" s="2" t="s">
        <v>30</v>
      </c>
      <c r="B20" s="3" t="s">
        <v>972</v>
      </c>
      <c r="C20" s="2" t="s">
        <v>8</v>
      </c>
      <c r="D20" s="40">
        <f>+(O4*Q4)</f>
        <v>224.84799999999998</v>
      </c>
      <c r="E20" s="66">
        <f>+APUS!P387</f>
        <v>8046</v>
      </c>
      <c r="F20" s="24">
        <f t="shared" si="0"/>
        <v>1809127</v>
      </c>
      <c r="G20" s="16"/>
      <c r="H20" s="11"/>
      <c r="I20" s="11"/>
      <c r="J20" s="11"/>
      <c r="K20" s="11"/>
      <c r="L20" s="11"/>
      <c r="M20" s="11"/>
      <c r="N20" s="11"/>
      <c r="O20" s="11"/>
      <c r="P20" s="11"/>
      <c r="Q20" s="11"/>
    </row>
    <row r="21" spans="1:17" ht="15" customHeight="1">
      <c r="A21" s="2" t="s">
        <v>32</v>
      </c>
      <c r="B21" s="75" t="str">
        <f>+APUS!L464</f>
        <v>Base granular</v>
      </c>
      <c r="C21" s="28" t="s">
        <v>26</v>
      </c>
      <c r="D21" s="40">
        <f>(K4*L4*M4)</f>
        <v>91.649999999999991</v>
      </c>
      <c r="E21" s="66">
        <f>+APUS!P498</f>
        <v>87972</v>
      </c>
      <c r="F21" s="24">
        <f t="shared" si="0"/>
        <v>8062634</v>
      </c>
      <c r="G21" s="16"/>
      <c r="H21" s="11"/>
      <c r="I21" s="11"/>
      <c r="J21" s="11"/>
      <c r="K21" s="11"/>
      <c r="L21" s="11"/>
      <c r="M21" s="11"/>
      <c r="N21" s="11"/>
      <c r="O21" s="11"/>
      <c r="P21" s="11"/>
      <c r="Q21" s="11"/>
    </row>
    <row r="22" spans="1:17">
      <c r="A22" s="2" t="s">
        <v>139</v>
      </c>
      <c r="B22" s="3" t="s">
        <v>35</v>
      </c>
      <c r="C22" s="2" t="s">
        <v>36</v>
      </c>
      <c r="D22" s="40">
        <f>+(D20+D21)*21</f>
        <v>6646.4579999999996</v>
      </c>
      <c r="E22" s="66">
        <f>+APUS!P530</f>
        <v>2073</v>
      </c>
      <c r="F22" s="24">
        <f t="shared" si="0"/>
        <v>13778107</v>
      </c>
      <c r="G22" s="16"/>
      <c r="H22" s="11"/>
      <c r="I22" s="11"/>
      <c r="J22" s="11"/>
      <c r="K22" s="11"/>
      <c r="L22" s="11"/>
      <c r="M22" s="11"/>
      <c r="N22" s="11"/>
      <c r="O22" s="11"/>
      <c r="P22" s="11"/>
      <c r="Q22" s="11"/>
    </row>
    <row r="23" spans="1:17" ht="25">
      <c r="A23" s="2" t="s">
        <v>34</v>
      </c>
      <c r="B23" s="5" t="s">
        <v>973</v>
      </c>
      <c r="C23" s="2" t="s">
        <v>13</v>
      </c>
      <c r="D23" s="40">
        <f>+(I9*J9)+(I10*J10)</f>
        <v>175.96799999999999</v>
      </c>
      <c r="E23" s="66">
        <f>+APUS!P425</f>
        <v>12722</v>
      </c>
      <c r="F23" s="24">
        <f t="shared" si="0"/>
        <v>2238665</v>
      </c>
      <c r="G23" s="16"/>
      <c r="H23" s="11"/>
      <c r="I23" s="11"/>
      <c r="J23" s="11"/>
      <c r="K23" s="11"/>
      <c r="L23" s="11"/>
      <c r="M23" s="11"/>
      <c r="N23" s="11"/>
      <c r="O23" s="11"/>
      <c r="P23" s="11"/>
      <c r="Q23" s="11"/>
    </row>
    <row r="24" spans="1:17">
      <c r="A24" s="46">
        <v>5</v>
      </c>
      <c r="B24" s="714" t="s">
        <v>38</v>
      </c>
      <c r="C24" s="714"/>
      <c r="D24" s="714"/>
      <c r="E24" s="714"/>
      <c r="F24" s="713"/>
      <c r="G24" s="16"/>
      <c r="H24" s="11"/>
      <c r="I24" s="11"/>
      <c r="J24" s="11"/>
      <c r="K24" s="11"/>
      <c r="L24" s="11"/>
      <c r="M24" s="11"/>
      <c r="N24" s="11"/>
      <c r="O24" s="11"/>
      <c r="P24" s="11"/>
      <c r="Q24" s="11"/>
    </row>
    <row r="25" spans="1:17" ht="25">
      <c r="A25" s="2" t="s">
        <v>39</v>
      </c>
      <c r="B25" s="3" t="s">
        <v>40</v>
      </c>
      <c r="C25" s="2" t="s">
        <v>13</v>
      </c>
      <c r="D25" s="40">
        <f>+(U4)*6</f>
        <v>258</v>
      </c>
      <c r="E25" s="66">
        <f>+APUS!P589</f>
        <v>60543.019200000002</v>
      </c>
      <c r="F25" s="24">
        <f t="shared" ref="F25:F33" si="1">+ROUND((D25*E25),0)</f>
        <v>15620099</v>
      </c>
      <c r="G25" s="16"/>
      <c r="H25" s="11"/>
      <c r="I25" s="11"/>
      <c r="J25" s="11"/>
      <c r="K25" s="11"/>
      <c r="L25" s="11"/>
      <c r="M25" s="11"/>
      <c r="N25" s="11"/>
      <c r="O25" s="11"/>
      <c r="P25" s="11"/>
      <c r="Q25" s="11"/>
    </row>
    <row r="26" spans="1:17" ht="25">
      <c r="A26" s="2" t="s">
        <v>41</v>
      </c>
      <c r="B26" s="3" t="s">
        <v>42</v>
      </c>
      <c r="C26" s="2" t="s">
        <v>13</v>
      </c>
      <c r="D26" s="40">
        <f>+I9+6</f>
        <v>103.76</v>
      </c>
      <c r="E26" s="66">
        <f>+APUS!O592</f>
        <v>154909</v>
      </c>
      <c r="F26" s="24">
        <f t="shared" si="1"/>
        <v>16073358</v>
      </c>
      <c r="G26" s="16"/>
      <c r="H26" s="11"/>
      <c r="I26" s="11"/>
      <c r="J26" s="11"/>
      <c r="K26" s="11"/>
      <c r="L26" s="11"/>
      <c r="M26" s="11"/>
      <c r="N26" s="11"/>
      <c r="O26" s="11"/>
      <c r="P26" s="11"/>
      <c r="Q26" s="11"/>
    </row>
    <row r="27" spans="1:17">
      <c r="A27" s="2" t="s">
        <v>140</v>
      </c>
      <c r="B27" s="3" t="s">
        <v>43</v>
      </c>
      <c r="C27" s="2" t="s">
        <v>3</v>
      </c>
      <c r="D27" s="40">
        <f>U4</f>
        <v>43</v>
      </c>
      <c r="E27" s="66">
        <f>+APUS!O599</f>
        <v>207782.7665</v>
      </c>
      <c r="F27" s="24">
        <f t="shared" si="1"/>
        <v>8934659</v>
      </c>
      <c r="G27" s="228"/>
      <c r="H27" s="457"/>
      <c r="I27" s="459"/>
      <c r="J27" s="11"/>
      <c r="K27" s="11"/>
      <c r="L27" s="11"/>
      <c r="M27" s="11"/>
      <c r="N27" s="11"/>
      <c r="O27" s="11"/>
      <c r="P27" s="11"/>
      <c r="Q27" s="11"/>
    </row>
    <row r="28" spans="1:17" ht="25">
      <c r="A28" s="2" t="s">
        <v>44</v>
      </c>
      <c r="B28" s="3" t="s">
        <v>45</v>
      </c>
      <c r="C28" s="2" t="s">
        <v>3</v>
      </c>
      <c r="D28" s="40">
        <f>V4</f>
        <v>2</v>
      </c>
      <c r="E28" s="66">
        <f>+APUS!P650</f>
        <v>456394</v>
      </c>
      <c r="F28" s="24">
        <f t="shared" si="1"/>
        <v>912788</v>
      </c>
      <c r="G28" s="228"/>
      <c r="H28" s="457"/>
      <c r="I28" s="459"/>
      <c r="J28" s="11"/>
      <c r="K28" s="11"/>
      <c r="L28" s="11"/>
      <c r="M28" s="11"/>
      <c r="N28" s="11"/>
      <c r="O28" s="11"/>
      <c r="P28" s="11"/>
      <c r="Q28" s="11"/>
    </row>
    <row r="29" spans="1:17" ht="25">
      <c r="A29" s="2" t="s">
        <v>46</v>
      </c>
      <c r="B29" s="3" t="s">
        <v>47</v>
      </c>
      <c r="C29" s="2" t="s">
        <v>13</v>
      </c>
      <c r="D29" s="40">
        <f>+D14</f>
        <v>8</v>
      </c>
      <c r="E29" s="66">
        <f>+APUS!P686</f>
        <v>584964</v>
      </c>
      <c r="F29" s="24">
        <f t="shared" si="1"/>
        <v>4679712</v>
      </c>
      <c r="G29" s="228"/>
      <c r="H29" s="457"/>
      <c r="I29" s="459"/>
      <c r="J29" s="11"/>
      <c r="K29" s="11"/>
      <c r="L29" s="11"/>
      <c r="M29" s="11"/>
      <c r="N29" s="11"/>
      <c r="O29" s="11"/>
      <c r="P29" s="11"/>
      <c r="Q29" s="11"/>
    </row>
    <row r="30" spans="1:17" ht="25.5" customHeight="1">
      <c r="A30" s="2" t="s">
        <v>48</v>
      </c>
      <c r="B30" s="3" t="s">
        <v>49</v>
      </c>
      <c r="C30" s="2" t="s">
        <v>3</v>
      </c>
      <c r="D30" s="40">
        <f>+D28</f>
        <v>2</v>
      </c>
      <c r="E30" s="66">
        <f>+APUS!P728</f>
        <v>242302</v>
      </c>
      <c r="F30" s="24">
        <f t="shared" si="1"/>
        <v>484604</v>
      </c>
      <c r="G30" s="228"/>
      <c r="H30" s="457"/>
      <c r="I30" s="459"/>
      <c r="J30" s="11"/>
      <c r="K30" s="11"/>
      <c r="L30" s="11"/>
      <c r="M30" s="11"/>
      <c r="N30" s="11"/>
      <c r="O30" s="11"/>
      <c r="P30" s="11"/>
      <c r="Q30" s="11"/>
    </row>
    <row r="31" spans="1:17" ht="25.5" customHeight="1">
      <c r="A31" s="2" t="s">
        <v>50</v>
      </c>
      <c r="B31" s="5" t="str">
        <f>+APUS!L731</f>
        <v>Desmonte de tubería de alcantarillado hasta 12"</v>
      </c>
      <c r="C31" s="2" t="s">
        <v>13</v>
      </c>
      <c r="D31" s="40">
        <f>+D25+D26</f>
        <v>361.76</v>
      </c>
      <c r="E31" s="66">
        <f>+APUS!O731</f>
        <v>8202</v>
      </c>
      <c r="F31" s="24">
        <f t="shared" si="1"/>
        <v>2967156</v>
      </c>
      <c r="G31" s="228"/>
      <c r="H31" s="457"/>
      <c r="I31" s="459"/>
      <c r="J31" s="11"/>
      <c r="K31" s="11"/>
      <c r="L31" s="11"/>
      <c r="M31" s="11"/>
      <c r="N31" s="11"/>
      <c r="O31" s="11"/>
      <c r="P31" s="11"/>
      <c r="Q31" s="11"/>
    </row>
    <row r="32" spans="1:17" ht="29.25" customHeight="1">
      <c r="A32" s="2" t="s">
        <v>52</v>
      </c>
      <c r="B32" s="5" t="s">
        <v>974</v>
      </c>
      <c r="C32" s="2" t="s">
        <v>3</v>
      </c>
      <c r="D32" s="40">
        <f>+D28</f>
        <v>2</v>
      </c>
      <c r="E32" s="66">
        <f>+APUS!O737</f>
        <v>1513995</v>
      </c>
      <c r="F32" s="24">
        <f t="shared" si="1"/>
        <v>3027990</v>
      </c>
      <c r="G32" s="16"/>
      <c r="H32" s="457"/>
      <c r="I32" s="459"/>
      <c r="J32" s="11"/>
      <c r="K32" s="11"/>
      <c r="L32" s="11"/>
      <c r="M32" s="11"/>
      <c r="N32" s="11"/>
      <c r="O32" s="11"/>
      <c r="P32" s="11"/>
      <c r="Q32" s="11"/>
    </row>
    <row r="33" spans="1:17">
      <c r="A33" s="2" t="s">
        <v>54</v>
      </c>
      <c r="B33" s="3" t="s">
        <v>55</v>
      </c>
      <c r="C33" s="2" t="s">
        <v>13</v>
      </c>
      <c r="D33" s="40">
        <f>+D31</f>
        <v>361.76</v>
      </c>
      <c r="E33" s="66">
        <f>+APUS!O742</f>
        <v>22313.073239999998</v>
      </c>
      <c r="F33" s="24">
        <f t="shared" si="1"/>
        <v>8071977</v>
      </c>
      <c r="G33" s="16"/>
      <c r="H33" s="457"/>
      <c r="I33" s="459"/>
      <c r="J33" s="11"/>
      <c r="K33" s="11"/>
      <c r="L33" s="11"/>
      <c r="M33" s="11"/>
      <c r="N33" s="11"/>
      <c r="O33" s="11"/>
      <c r="P33" s="11"/>
      <c r="Q33" s="11"/>
    </row>
    <row r="34" spans="1:17" ht="24" customHeight="1">
      <c r="A34" s="46">
        <v>6</v>
      </c>
      <c r="B34" s="713" t="s">
        <v>56</v>
      </c>
      <c r="C34" s="713"/>
      <c r="D34" s="713"/>
      <c r="E34" s="713"/>
      <c r="F34" s="713"/>
      <c r="G34" s="16"/>
      <c r="H34" s="458"/>
      <c r="I34" s="459"/>
      <c r="J34" s="11"/>
      <c r="K34" s="11"/>
      <c r="L34" s="11"/>
      <c r="M34" s="11"/>
      <c r="N34" s="11"/>
      <c r="O34" s="11"/>
      <c r="P34" s="11"/>
      <c r="Q34" s="11"/>
    </row>
    <row r="35" spans="1:17" ht="25">
      <c r="A35" s="2" t="s">
        <v>57</v>
      </c>
      <c r="B35" s="3" t="s">
        <v>975</v>
      </c>
      <c r="C35" s="2" t="s">
        <v>3</v>
      </c>
      <c r="D35" s="40">
        <f>U4</f>
        <v>43</v>
      </c>
      <c r="E35" s="66">
        <f>+APUS!P792</f>
        <v>422311</v>
      </c>
      <c r="F35" s="24">
        <f>+ROUND((D35*E35),0)</f>
        <v>18159373</v>
      </c>
      <c r="G35" s="16"/>
      <c r="H35" s="458"/>
      <c r="I35" s="459"/>
      <c r="J35" s="11"/>
      <c r="K35" s="11"/>
      <c r="L35" s="11"/>
      <c r="M35" s="11"/>
      <c r="N35" s="11"/>
      <c r="O35" s="11"/>
    </row>
    <row r="36" spans="1:17">
      <c r="A36" s="2" t="s">
        <v>59</v>
      </c>
      <c r="B36" s="3" t="s">
        <v>976</v>
      </c>
      <c r="C36" s="2" t="s">
        <v>3</v>
      </c>
      <c r="D36" s="40">
        <f>4*1</f>
        <v>4</v>
      </c>
      <c r="E36" s="66">
        <f>+APUS!P833</f>
        <v>1510348</v>
      </c>
      <c r="F36" s="24">
        <f>+ROUND((D36*E36),0)</f>
        <v>6041392</v>
      </c>
      <c r="G36" s="16"/>
    </row>
    <row r="37" spans="1:17">
      <c r="A37" s="46">
        <v>7</v>
      </c>
      <c r="B37" s="713" t="s">
        <v>60</v>
      </c>
      <c r="C37" s="713"/>
      <c r="D37" s="713"/>
      <c r="E37" s="713"/>
      <c r="F37" s="713"/>
      <c r="G37" s="9"/>
      <c r="H37" s="318"/>
      <c r="I37" s="319"/>
    </row>
    <row r="38" spans="1:17">
      <c r="A38" s="2" t="s">
        <v>61</v>
      </c>
      <c r="B38" s="3" t="s">
        <v>62</v>
      </c>
      <c r="C38" s="2" t="s">
        <v>63</v>
      </c>
      <c r="D38" s="50">
        <f>760*D28</f>
        <v>1520</v>
      </c>
      <c r="E38" s="66">
        <f>+APUS!P868</f>
        <v>9120</v>
      </c>
      <c r="F38" s="24">
        <f>+ROUND((D38*E38),0)</f>
        <v>13862400</v>
      </c>
      <c r="G38" s="16"/>
      <c r="H38" s="318"/>
      <c r="I38" s="319"/>
    </row>
    <row r="39" spans="1:17">
      <c r="A39" s="46">
        <v>8</v>
      </c>
      <c r="B39" s="713" t="s">
        <v>64</v>
      </c>
      <c r="C39" s="713"/>
      <c r="D39" s="713"/>
      <c r="E39" s="713"/>
      <c r="F39" s="713"/>
      <c r="G39" s="16"/>
    </row>
    <row r="40" spans="1:17">
      <c r="A40" s="2" t="s">
        <v>65</v>
      </c>
      <c r="B40" s="5" t="s">
        <v>920</v>
      </c>
      <c r="C40" s="2" t="s">
        <v>3</v>
      </c>
      <c r="D40" s="40">
        <f>+D35</f>
        <v>43</v>
      </c>
      <c r="E40" s="66">
        <f>+APUS!O871</f>
        <v>93572</v>
      </c>
      <c r="F40" s="24">
        <f>+ROUND((D40*E40),0)</f>
        <v>4023596</v>
      </c>
      <c r="G40" s="9"/>
    </row>
    <row r="41" spans="1:17">
      <c r="A41" s="2" t="s">
        <v>90</v>
      </c>
      <c r="B41" s="5" t="str">
        <f>+APUS!C1254</f>
        <v>Tubería PVC unión platino de 3"</v>
      </c>
      <c r="C41" s="2" t="s">
        <v>13</v>
      </c>
      <c r="D41" s="40">
        <f>+I10</f>
        <v>195.52</v>
      </c>
      <c r="E41" s="66">
        <f>+APUS!O882</f>
        <v>52307</v>
      </c>
      <c r="F41" s="24">
        <f>+ROUND((D41*E41),0)</f>
        <v>10227065</v>
      </c>
      <c r="G41" s="16"/>
    </row>
    <row r="42" spans="1:17">
      <c r="A42" s="2" t="s">
        <v>141</v>
      </c>
      <c r="B42" s="25" t="s">
        <v>94</v>
      </c>
      <c r="C42" s="2" t="s">
        <v>3</v>
      </c>
      <c r="D42" s="40">
        <v>4</v>
      </c>
      <c r="E42" s="66">
        <f>+APUS!O888</f>
        <v>248668</v>
      </c>
      <c r="F42" s="24">
        <f>+ROUND((D42*E42),0)</f>
        <v>994672</v>
      </c>
      <c r="G42" s="9"/>
    </row>
    <row r="43" spans="1:17">
      <c r="A43" s="28" t="s">
        <v>68</v>
      </c>
      <c r="B43" s="6" t="s">
        <v>977</v>
      </c>
      <c r="C43" s="28" t="s">
        <v>3</v>
      </c>
      <c r="D43" s="40">
        <f>+D40</f>
        <v>43</v>
      </c>
      <c r="E43" s="66">
        <f>+APUS!P930</f>
        <v>187595</v>
      </c>
      <c r="F43" s="24">
        <f>+ROUND((D43*E43),0)</f>
        <v>8066585</v>
      </c>
      <c r="G43" s="16"/>
    </row>
    <row r="44" spans="1:17" ht="24.75" customHeight="1">
      <c r="A44" s="2" t="s">
        <v>142</v>
      </c>
      <c r="B44" s="75" t="str">
        <f>+APUS!L941</f>
        <v>Suministro e instalacion de válvula de compuerta elastica vástago no ascendente de diametro 6"</v>
      </c>
      <c r="C44" s="28" t="s">
        <v>3</v>
      </c>
      <c r="D44" s="40">
        <v>1</v>
      </c>
      <c r="E44" s="66">
        <f>+APUS!O941</f>
        <v>1769898</v>
      </c>
      <c r="F44" s="24">
        <f>+ROUND((D44*E44),0)</f>
        <v>1769898</v>
      </c>
      <c r="G44" s="16"/>
    </row>
    <row r="45" spans="1:17">
      <c r="A45" s="46">
        <v>9</v>
      </c>
      <c r="B45" s="713" t="s">
        <v>73</v>
      </c>
      <c r="C45" s="713"/>
      <c r="D45" s="713"/>
      <c r="E45" s="713"/>
      <c r="F45" s="713"/>
      <c r="G45" s="16"/>
    </row>
    <row r="46" spans="1:17" ht="25.5">
      <c r="A46" s="2" t="s">
        <v>71</v>
      </c>
      <c r="B46" s="308" t="s">
        <v>979</v>
      </c>
      <c r="C46" s="2" t="s">
        <v>8</v>
      </c>
      <c r="D46" s="40">
        <f>+(K4*L4)+183</f>
        <v>794</v>
      </c>
      <c r="E46" s="66">
        <f>+APUS!P990</f>
        <v>189987</v>
      </c>
      <c r="F46" s="24">
        <f>+ROUND((D46*E46),0)</f>
        <v>150849678</v>
      </c>
      <c r="G46" s="16"/>
    </row>
    <row r="47" spans="1:17">
      <c r="A47" s="46">
        <v>10</v>
      </c>
      <c r="B47" s="713" t="s">
        <v>76</v>
      </c>
      <c r="C47" s="713"/>
      <c r="D47" s="713"/>
      <c r="E47" s="713"/>
      <c r="F47" s="713"/>
      <c r="G47" s="16"/>
    </row>
    <row r="48" spans="1:17">
      <c r="A48" s="2" t="s">
        <v>74</v>
      </c>
      <c r="B48" s="75" t="str">
        <f>+APUS!C1308</f>
        <v>Anden en concreto de 20,7 Mpa (3000 PSI) e = 0,10 m</v>
      </c>
      <c r="C48" s="2" t="s">
        <v>8</v>
      </c>
      <c r="D48" s="40">
        <f>(O4*Q4)</f>
        <v>224.84799999999998</v>
      </c>
      <c r="E48" s="66">
        <f>+APUS!P1029</f>
        <v>75861</v>
      </c>
      <c r="F48" s="24">
        <f>+ROUND((D48*E48),0)</f>
        <v>17057194</v>
      </c>
      <c r="G48" s="9"/>
    </row>
    <row r="49" spans="1:8" ht="25">
      <c r="A49" s="2" t="s">
        <v>166</v>
      </c>
      <c r="B49" s="3" t="s">
        <v>79</v>
      </c>
      <c r="C49" s="2" t="s">
        <v>13</v>
      </c>
      <c r="D49" s="40">
        <f>+D13</f>
        <v>195.52</v>
      </c>
      <c r="E49" s="66">
        <f>+APUS!P1070</f>
        <v>71006</v>
      </c>
      <c r="F49" s="24">
        <f>+ROUND((D49*E49),0)</f>
        <v>13883093</v>
      </c>
      <c r="G49" s="16"/>
    </row>
    <row r="50" spans="1:8">
      <c r="A50" s="2">
        <v>10.3</v>
      </c>
      <c r="B50" s="3" t="s">
        <v>1378</v>
      </c>
      <c r="C50" s="2" t="s">
        <v>13</v>
      </c>
      <c r="D50" s="40">
        <f>+D49</f>
        <v>195.52</v>
      </c>
      <c r="E50" s="66">
        <f>+APUS!P1312</f>
        <v>26462</v>
      </c>
      <c r="F50" s="24">
        <f>+ROUND((D50*E50),0)</f>
        <v>5173850</v>
      </c>
      <c r="G50" s="16"/>
    </row>
    <row r="51" spans="1:8">
      <c r="A51" s="46">
        <v>11</v>
      </c>
      <c r="B51" s="714" t="s">
        <v>80</v>
      </c>
      <c r="C51" s="714"/>
      <c r="D51" s="714"/>
      <c r="E51" s="714"/>
      <c r="F51" s="713"/>
      <c r="G51" s="9"/>
    </row>
    <row r="52" spans="1:8" ht="25">
      <c r="A52" s="2" t="s">
        <v>77</v>
      </c>
      <c r="B52" s="26" t="str">
        <f>+APUS!L1072</f>
        <v>Señal vertical de transito tipo SP, SR de 60 x 60 con lamina retroreflectiva tipo diamante</v>
      </c>
      <c r="C52" s="2" t="s">
        <v>3</v>
      </c>
      <c r="D52" s="40">
        <f>3*1</f>
        <v>3</v>
      </c>
      <c r="E52" s="66">
        <f>+APUS!P1097</f>
        <v>1199207</v>
      </c>
      <c r="F52" s="24">
        <f>+ROUND((D52*E52),0)</f>
        <v>3597621</v>
      </c>
      <c r="G52" s="16"/>
      <c r="H52" s="42"/>
    </row>
    <row r="53" spans="1:8">
      <c r="A53" s="2" t="s">
        <v>78</v>
      </c>
      <c r="B53" s="26" t="str">
        <f>+APUS!L1099</f>
        <v>Pintura tráfico flechas dirección</v>
      </c>
      <c r="C53" s="2" t="s">
        <v>3</v>
      </c>
      <c r="D53" s="40">
        <v>4</v>
      </c>
      <c r="E53" s="66">
        <f>+APUS!P1116</f>
        <v>21356</v>
      </c>
      <c r="F53" s="24">
        <f t="shared" ref="F53:F55" si="2">+ROUND((D53*E53),0)</f>
        <v>85424</v>
      </c>
      <c r="G53" s="16"/>
      <c r="H53" s="42"/>
    </row>
    <row r="54" spans="1:8" ht="26.25" customHeight="1">
      <c r="A54" s="2" t="s">
        <v>480</v>
      </c>
      <c r="B54" s="26" t="str">
        <f>+APUS!L1165</f>
        <v>Aplicación de imprimante marcas viales con espesor seco de 9 mils y 51% de solidos por volumen</v>
      </c>
      <c r="C54" s="2" t="s">
        <v>8</v>
      </c>
      <c r="D54" s="40">
        <v>30</v>
      </c>
      <c r="E54" s="66">
        <f>+APUS!P1183</f>
        <v>21442</v>
      </c>
      <c r="F54" s="24">
        <f t="shared" si="2"/>
        <v>643260</v>
      </c>
      <c r="G54" s="16"/>
      <c r="H54" s="42"/>
    </row>
    <row r="55" spans="1:8">
      <c r="A55" s="2" t="s">
        <v>837</v>
      </c>
      <c r="B55" s="26" t="s">
        <v>1358</v>
      </c>
      <c r="C55" s="2" t="s">
        <v>8</v>
      </c>
      <c r="D55" s="40">
        <v>30</v>
      </c>
      <c r="E55" s="66">
        <f>+APUS!P1346</f>
        <v>34568</v>
      </c>
      <c r="F55" s="24">
        <f t="shared" si="2"/>
        <v>1037040</v>
      </c>
      <c r="G55" s="16"/>
      <c r="H55" s="42"/>
    </row>
    <row r="56" spans="1:8">
      <c r="A56" s="2" t="s">
        <v>1357</v>
      </c>
      <c r="B56" s="5" t="str">
        <f>+APUS!C1361</f>
        <v>Líneas de demarcación vial pintura en frío</v>
      </c>
      <c r="C56" s="2" t="s">
        <v>13</v>
      </c>
      <c r="D56" s="40">
        <f>+K4*3</f>
        <v>293.28000000000003</v>
      </c>
      <c r="E56" s="66">
        <f>+APUS!P1159</f>
        <v>2810</v>
      </c>
      <c r="F56" s="24">
        <f>+ROUND((D56*E56),0)</f>
        <v>824117</v>
      </c>
      <c r="G56" s="10"/>
    </row>
    <row r="57" spans="1:8">
      <c r="A57" s="1066">
        <v>12</v>
      </c>
      <c r="B57" s="713" t="s">
        <v>802</v>
      </c>
      <c r="C57" s="713"/>
      <c r="D57" s="713"/>
      <c r="E57" s="713"/>
      <c r="F57" s="713"/>
      <c r="G57" s="16"/>
    </row>
    <row r="58" spans="1:8" ht="25">
      <c r="A58" s="28">
        <v>12.1</v>
      </c>
      <c r="B58" s="6" t="str">
        <f>+APUS!L1187</f>
        <v>Retiro de material sobrante cargue manual proveniente de las demoliciones</v>
      </c>
      <c r="C58" s="28" t="s">
        <v>26</v>
      </c>
      <c r="D58" s="40">
        <f>+(D11*0.18)+(D12*0.07)+(D13*0.15*0.15)+(D14*0.2)</f>
        <v>131.71856</v>
      </c>
      <c r="E58" s="66">
        <f>+APUS!P1218</f>
        <v>83956</v>
      </c>
      <c r="F58" s="24">
        <f>+ROUND((D58*E58),0)</f>
        <v>11058563</v>
      </c>
      <c r="G58" s="16"/>
    </row>
    <row r="59" spans="1:8" ht="25">
      <c r="A59" s="28">
        <v>12.2</v>
      </c>
      <c r="B59" s="6" t="str">
        <f>+APUS!L1222</f>
        <v>Retiro de material sobrante cargue manual proveniente de las excavaciones</v>
      </c>
      <c r="C59" s="28" t="s">
        <v>26</v>
      </c>
      <c r="D59" s="40">
        <f>+D21+(D23*0.85*0.1)+(D20*0.1)</f>
        <v>129.09207999999998</v>
      </c>
      <c r="E59" s="66">
        <f>+APUS!P1253</f>
        <v>54934</v>
      </c>
      <c r="F59" s="24">
        <f>+ROUND((D59*E59),0)</f>
        <v>7091544</v>
      </c>
      <c r="G59" s="16"/>
      <c r="H59" s="42"/>
    </row>
    <row r="60" spans="1:8" ht="25">
      <c r="A60" s="28">
        <v>12.3</v>
      </c>
      <c r="B60" s="6" t="s">
        <v>978</v>
      </c>
      <c r="C60" s="2" t="s">
        <v>13</v>
      </c>
      <c r="D60" s="40">
        <f>+D26</f>
        <v>103.76</v>
      </c>
      <c r="E60" s="66">
        <f>+APUS!O1255</f>
        <v>19192.234</v>
      </c>
      <c r="F60" s="24">
        <f>+ROUND((D60*E60),0)</f>
        <v>1991386</v>
      </c>
      <c r="G60" s="16"/>
      <c r="H60" s="42"/>
    </row>
    <row r="61" spans="1:8">
      <c r="A61" s="45"/>
      <c r="B61" s="715" t="s">
        <v>132</v>
      </c>
      <c r="C61" s="716"/>
      <c r="D61" s="716"/>
      <c r="E61" s="717"/>
      <c r="F61" s="47">
        <f>SUM(F6:F60)</f>
        <v>448516786</v>
      </c>
      <c r="G61" s="16"/>
      <c r="H61" s="42"/>
    </row>
    <row r="62" spans="1:8">
      <c r="A62" s="2"/>
      <c r="B62" s="718" t="s">
        <v>180</v>
      </c>
      <c r="C62" s="718"/>
      <c r="D62" s="718"/>
      <c r="E62" s="777">
        <f>+'Analisis de AU'!D52</f>
        <v>0.315</v>
      </c>
      <c r="F62" s="24">
        <f>ROUND((F61*E62),0)</f>
        <v>141282788</v>
      </c>
      <c r="G62" s="16"/>
      <c r="H62" s="42"/>
    </row>
    <row r="63" spans="1:8">
      <c r="A63" s="2"/>
      <c r="B63" s="718" t="s">
        <v>87</v>
      </c>
      <c r="C63" s="718"/>
      <c r="D63" s="718"/>
      <c r="E63" s="44">
        <v>0.05</v>
      </c>
      <c r="F63" s="24">
        <f>ROUND((F61*E63),0)</f>
        <v>22425839</v>
      </c>
      <c r="G63" s="16"/>
    </row>
    <row r="64" spans="1:8">
      <c r="A64" s="45"/>
      <c r="B64" s="715" t="s">
        <v>108</v>
      </c>
      <c r="C64" s="716"/>
      <c r="D64" s="716"/>
      <c r="E64" s="717"/>
      <c r="F64" s="47">
        <f>SUM(F61:F63)</f>
        <v>612225413</v>
      </c>
      <c r="G64" s="16"/>
    </row>
    <row r="65" spans="1:8" ht="21.75" customHeight="1">
      <c r="G65" s="16"/>
    </row>
    <row r="66" spans="1:8" ht="21.75" customHeight="1">
      <c r="A66" s="1468" t="s">
        <v>107</v>
      </c>
      <c r="B66" s="1469"/>
      <c r="C66" s="880"/>
      <c r="D66" s="880"/>
      <c r="E66" s="879">
        <f>F66/F64</f>
        <v>0.12037098662547678</v>
      </c>
      <c r="F66" s="49">
        <f>INTERVENTORIA!M37</f>
        <v>73694177</v>
      </c>
      <c r="G66" s="16"/>
    </row>
    <row r="67" spans="1:8" ht="21.75" customHeight="1">
      <c r="G67" s="16"/>
    </row>
    <row r="68" spans="1:8" ht="21.75" customHeight="1">
      <c r="A68" s="1470" t="s">
        <v>109</v>
      </c>
      <c r="B68" s="1471"/>
      <c r="C68" s="881"/>
      <c r="D68" s="881"/>
      <c r="E68" s="881"/>
      <c r="F68" s="41">
        <f>F64+F66</f>
        <v>685919590</v>
      </c>
    </row>
    <row r="69" spans="1:8" ht="15.75" customHeight="1"/>
    <row r="70" spans="1:8" ht="17.5" customHeight="1">
      <c r="H70" s="318"/>
    </row>
    <row r="71" spans="1:8" ht="14.25" customHeight="1">
      <c r="H71" s="232"/>
    </row>
    <row r="72" spans="1:8" ht="17.5" customHeight="1">
      <c r="A72" s="21" t="s">
        <v>112</v>
      </c>
      <c r="B72" s="21" t="s">
        <v>1362</v>
      </c>
      <c r="C72" s="11" t="s">
        <v>908</v>
      </c>
      <c r="D72" s="21" t="s">
        <v>969</v>
      </c>
      <c r="E72" s="780"/>
      <c r="F72" s="780"/>
    </row>
    <row r="73" spans="1:8" ht="14.5">
      <c r="B73" s="21" t="s">
        <v>1364</v>
      </c>
      <c r="D73" s="21" t="s">
        <v>970</v>
      </c>
      <c r="E73" s="780"/>
      <c r="F73" s="780"/>
    </row>
    <row r="74" spans="1:8" ht="14.5">
      <c r="B74" s="21" t="s">
        <v>1363</v>
      </c>
      <c r="D74" s="11" t="s">
        <v>1224</v>
      </c>
    </row>
  </sheetData>
  <mergeCells count="11">
    <mergeCell ref="A66:B66"/>
    <mergeCell ref="A68:B68"/>
    <mergeCell ref="H7:L7"/>
    <mergeCell ref="A1:F2"/>
    <mergeCell ref="H1:S1"/>
    <mergeCell ref="H2:J3"/>
    <mergeCell ref="K2:N2"/>
    <mergeCell ref="O2:R2"/>
    <mergeCell ref="S2:S3"/>
    <mergeCell ref="A3:F4"/>
    <mergeCell ref="H4:J4"/>
  </mergeCells>
  <pageMargins left="0.70866141732283472" right="0.70866141732283472" top="0.74803149606299213" bottom="0.74803149606299213" header="0.31496062992125984" footer="0.31496062992125984"/>
  <pageSetup scale="73"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D679"/>
  <sheetViews>
    <sheetView view="pageBreakPreview" topLeftCell="A5" zoomScale="60" zoomScaleNormal="100" workbookViewId="0">
      <selection activeCell="G34" sqref="G34"/>
    </sheetView>
  </sheetViews>
  <sheetFormatPr baseColWidth="10" defaultColWidth="8.26953125" defaultRowHeight="19.5" customHeight="1"/>
  <cols>
    <col min="1" max="1" width="2" style="781" customWidth="1"/>
    <col min="2" max="2" width="53.1796875" style="781" customWidth="1"/>
    <col min="3" max="3" width="21.81640625" style="781" customWidth="1"/>
    <col min="4" max="4" width="27.7265625" style="781" customWidth="1"/>
    <col min="5" max="5" width="11.1796875" style="781" customWidth="1"/>
    <col min="6" max="7" width="8.26953125" style="781"/>
    <col min="8" max="8" width="18" style="781" customWidth="1"/>
    <col min="9" max="16384" width="8.26953125" style="781"/>
  </cols>
  <sheetData>
    <row r="1" spans="2:4" ht="97" customHeight="1">
      <c r="B1" s="1472" t="s">
        <v>1102</v>
      </c>
      <c r="C1" s="1472"/>
      <c r="D1" s="1472"/>
    </row>
    <row r="2" spans="2:4" ht="12" customHeight="1">
      <c r="B2" s="1473"/>
      <c r="C2" s="1474"/>
      <c r="D2" s="1474"/>
    </row>
    <row r="3" spans="2:4" ht="12" customHeight="1"/>
    <row r="4" spans="2:4" ht="21" customHeight="1">
      <c r="B4" s="782" t="s">
        <v>1103</v>
      </c>
      <c r="C4" s="783"/>
      <c r="D4" s="783"/>
    </row>
    <row r="5" spans="2:4" ht="19.5" customHeight="1">
      <c r="B5" s="784" t="s">
        <v>1104</v>
      </c>
      <c r="C5" s="785">
        <v>1160000</v>
      </c>
      <c r="D5" s="786"/>
    </row>
    <row r="6" spans="2:4" ht="19.5" customHeight="1">
      <c r="B6" s="784" t="s">
        <v>1105</v>
      </c>
      <c r="C6" s="787">
        <v>140606</v>
      </c>
      <c r="D6" s="786"/>
    </row>
    <row r="7" spans="2:4" ht="19.5" customHeight="1" thickBot="1">
      <c r="B7" s="788"/>
      <c r="C7" s="788" t="s">
        <v>1106</v>
      </c>
      <c r="D7" s="786"/>
    </row>
    <row r="8" spans="2:4" ht="19.5" customHeight="1" thickBot="1">
      <c r="B8" s="1475" t="s">
        <v>980</v>
      </c>
      <c r="C8" s="789" t="s">
        <v>1107</v>
      </c>
      <c r="D8" s="789" t="s">
        <v>1108</v>
      </c>
    </row>
    <row r="9" spans="2:4" ht="36.75" customHeight="1">
      <c r="B9" s="1476"/>
      <c r="C9" s="790" t="s">
        <v>1109</v>
      </c>
      <c r="D9" s="790" t="s">
        <v>1109</v>
      </c>
    </row>
    <row r="10" spans="2:4" ht="19.5" customHeight="1">
      <c r="B10" s="791" t="s">
        <v>1110</v>
      </c>
      <c r="C10" s="792"/>
      <c r="D10" s="792"/>
    </row>
    <row r="11" spans="2:4" ht="19.5" customHeight="1">
      <c r="B11" s="793" t="s">
        <v>1111</v>
      </c>
      <c r="C11" s="794">
        <v>8.3299999999999999E-2</v>
      </c>
      <c r="D11" s="794">
        <v>8.3299999999999999E-2</v>
      </c>
    </row>
    <row r="12" spans="2:4" ht="19.5" customHeight="1">
      <c r="B12" s="793" t="s">
        <v>1112</v>
      </c>
      <c r="C12" s="794">
        <v>0.01</v>
      </c>
      <c r="D12" s="794">
        <v>0.01</v>
      </c>
    </row>
    <row r="13" spans="2:4" ht="19.5" customHeight="1">
      <c r="B13" s="793" t="s">
        <v>1113</v>
      </c>
      <c r="C13" s="794">
        <v>4.7199999999999999E-2</v>
      </c>
      <c r="D13" s="794">
        <v>4.7199999999999999E-2</v>
      </c>
    </row>
    <row r="14" spans="2:4" ht="19.5" customHeight="1">
      <c r="B14" s="793" t="s">
        <v>1114</v>
      </c>
      <c r="C14" s="794">
        <v>8.3299999999999999E-2</v>
      </c>
      <c r="D14" s="794">
        <v>8.3299999999999999E-2</v>
      </c>
    </row>
    <row r="15" spans="2:4" ht="19.5" customHeight="1">
      <c r="B15" s="793" t="s">
        <v>1115</v>
      </c>
      <c r="C15" s="794">
        <v>0.08</v>
      </c>
      <c r="D15" s="794">
        <v>0.06</v>
      </c>
    </row>
    <row r="16" spans="2:4" ht="19.5" customHeight="1">
      <c r="B16" s="791" t="s">
        <v>1116</v>
      </c>
      <c r="C16" s="794"/>
      <c r="D16" s="794"/>
    </row>
    <row r="17" spans="2:4" ht="19.5" customHeight="1">
      <c r="B17" s="793" t="s">
        <v>1117</v>
      </c>
      <c r="C17" s="794">
        <v>0.12</v>
      </c>
      <c r="D17" s="794">
        <v>0.12</v>
      </c>
    </row>
    <row r="18" spans="2:4" ht="19.5" customHeight="1">
      <c r="B18" s="793" t="s">
        <v>1118</v>
      </c>
      <c r="C18" s="794">
        <v>6.9599999999999995E-2</v>
      </c>
      <c r="D18" s="794">
        <v>6.9599999999999995E-2</v>
      </c>
    </row>
    <row r="19" spans="2:4" ht="19.5" customHeight="1">
      <c r="B19" s="793" t="s">
        <v>1119</v>
      </c>
      <c r="C19" s="794">
        <v>8.5000000000000006E-2</v>
      </c>
      <c r="D19" s="794">
        <v>8.5000000000000006E-2</v>
      </c>
    </row>
    <row r="20" spans="2:4" ht="19.5" customHeight="1">
      <c r="B20" s="793"/>
      <c r="C20" s="794"/>
      <c r="D20" s="794"/>
    </row>
    <row r="21" spans="2:4" ht="19.5" customHeight="1">
      <c r="B21" s="791" t="s">
        <v>1120</v>
      </c>
      <c r="C21" s="794"/>
      <c r="D21" s="794"/>
    </row>
    <row r="22" spans="2:4" ht="19.5" customHeight="1">
      <c r="B22" s="793" t="s">
        <v>1121</v>
      </c>
      <c r="C22" s="794">
        <v>2.5000000000000001E-2</v>
      </c>
      <c r="D22" s="794">
        <v>2.5000000000000001E-2</v>
      </c>
    </row>
    <row r="23" spans="2:4" ht="19.5" customHeight="1">
      <c r="B23" s="793" t="s">
        <v>1122</v>
      </c>
      <c r="C23" s="794">
        <v>0.03</v>
      </c>
      <c r="D23" s="794">
        <v>0.03</v>
      </c>
    </row>
    <row r="24" spans="2:4" ht="19.5" customHeight="1">
      <c r="B24" s="793" t="s">
        <v>1123</v>
      </c>
      <c r="C24" s="794">
        <v>0.04</v>
      </c>
      <c r="D24" s="794">
        <v>0.04</v>
      </c>
    </row>
    <row r="25" spans="2:4" ht="19.5" customHeight="1">
      <c r="B25" s="793" t="s">
        <v>1124</v>
      </c>
      <c r="C25" s="794">
        <v>0.1172</v>
      </c>
      <c r="D25" s="794"/>
    </row>
    <row r="26" spans="2:4" ht="19.5" customHeight="1">
      <c r="B26" s="793" t="s">
        <v>1125</v>
      </c>
      <c r="C26" s="794">
        <v>0.05</v>
      </c>
      <c r="D26" s="794">
        <v>0.05</v>
      </c>
    </row>
    <row r="27" spans="2:4" ht="19.5" customHeight="1">
      <c r="B27" s="793" t="s">
        <v>1126</v>
      </c>
      <c r="C27" s="794">
        <v>0.02</v>
      </c>
      <c r="D27" s="794">
        <v>0.02</v>
      </c>
    </row>
    <row r="28" spans="2:4" ht="19.5" customHeight="1" thickBot="1">
      <c r="B28" s="784"/>
      <c r="C28" s="795">
        <f>SUM(C10:C27)</f>
        <v>0.86060000000000014</v>
      </c>
      <c r="D28" s="796">
        <f>SUM(D10:D27)</f>
        <v>0.72340000000000015</v>
      </c>
    </row>
    <row r="29" spans="2:4" ht="19.5" customHeight="1">
      <c r="B29" s="797"/>
      <c r="C29" s="788"/>
      <c r="D29" s="786"/>
    </row>
    <row r="30" spans="2:4" ht="19.5" customHeight="1">
      <c r="B30" s="788"/>
      <c r="C30" s="788"/>
      <c r="D30" s="786"/>
    </row>
    <row r="31" spans="2:4" ht="19.5" customHeight="1">
      <c r="B31" s="788"/>
      <c r="C31" s="788"/>
      <c r="D31" s="786"/>
    </row>
    <row r="32" spans="2:4" ht="19.5" customHeight="1">
      <c r="B32" s="788"/>
      <c r="C32" s="788"/>
      <c r="D32" s="786"/>
    </row>
    <row r="33" spans="2:4" ht="19.5" customHeight="1">
      <c r="B33" s="788"/>
      <c r="C33" s="788"/>
      <c r="D33" s="786"/>
    </row>
    <row r="34" spans="2:4" ht="19.5" customHeight="1">
      <c r="B34" s="788"/>
      <c r="C34" s="788"/>
      <c r="D34" s="786"/>
    </row>
    <row r="35" spans="2:4" ht="19.5" customHeight="1">
      <c r="B35" s="788"/>
      <c r="C35" s="788"/>
      <c r="D35" s="786"/>
    </row>
    <row r="36" spans="2:4" ht="19.5" customHeight="1">
      <c r="B36" s="788"/>
      <c r="C36" s="788"/>
      <c r="D36" s="786"/>
    </row>
    <row r="37" spans="2:4" ht="19.5" customHeight="1">
      <c r="B37" s="788"/>
      <c r="C37" s="788"/>
      <c r="D37" s="786"/>
    </row>
    <row r="38" spans="2:4" ht="19.5" customHeight="1">
      <c r="B38" s="788"/>
      <c r="C38" s="788"/>
      <c r="D38" s="786"/>
    </row>
    <row r="39" spans="2:4" ht="19.5" customHeight="1">
      <c r="B39" s="788"/>
      <c r="C39" s="788"/>
      <c r="D39" s="786"/>
    </row>
    <row r="40" spans="2:4" ht="19.5" customHeight="1">
      <c r="B40" s="788"/>
      <c r="C40" s="788"/>
      <c r="D40" s="786"/>
    </row>
    <row r="41" spans="2:4" ht="19.5" customHeight="1">
      <c r="B41" s="788"/>
      <c r="C41" s="788"/>
      <c r="D41" s="786"/>
    </row>
    <row r="42" spans="2:4" ht="19.5" customHeight="1">
      <c r="B42" s="788"/>
      <c r="C42" s="788"/>
      <c r="D42" s="786"/>
    </row>
    <row r="43" spans="2:4" ht="19.5" customHeight="1">
      <c r="B43" s="788"/>
      <c r="C43" s="788"/>
      <c r="D43" s="786"/>
    </row>
    <row r="44" spans="2:4" ht="19.5" customHeight="1">
      <c r="B44" s="788"/>
      <c r="C44" s="788"/>
      <c r="D44" s="786"/>
    </row>
    <row r="45" spans="2:4" ht="19.5" customHeight="1">
      <c r="B45" s="788"/>
      <c r="C45" s="788"/>
      <c r="D45" s="786"/>
    </row>
    <row r="46" spans="2:4" ht="19.5" customHeight="1">
      <c r="B46" s="788"/>
      <c r="C46" s="788"/>
      <c r="D46" s="786"/>
    </row>
    <row r="47" spans="2:4" ht="19.5" customHeight="1">
      <c r="B47" s="788"/>
      <c r="C47" s="788"/>
      <c r="D47" s="786"/>
    </row>
    <row r="48" spans="2:4" ht="19.5" customHeight="1">
      <c r="B48" s="788"/>
      <c r="C48" s="788"/>
      <c r="D48" s="786"/>
    </row>
    <row r="49" spans="2:4" ht="19.5" customHeight="1">
      <c r="B49" s="788"/>
      <c r="C49" s="788"/>
      <c r="D49" s="786"/>
    </row>
    <row r="50" spans="2:4" ht="19.5" customHeight="1">
      <c r="B50" s="788"/>
      <c r="C50" s="788"/>
      <c r="D50" s="786"/>
    </row>
    <row r="51" spans="2:4" ht="19.5" customHeight="1">
      <c r="B51" s="788"/>
      <c r="C51" s="788"/>
      <c r="D51" s="786"/>
    </row>
    <row r="52" spans="2:4" ht="19.5" customHeight="1">
      <c r="B52" s="788"/>
      <c r="C52" s="788"/>
      <c r="D52" s="786"/>
    </row>
    <row r="53" spans="2:4" ht="19.5" customHeight="1">
      <c r="B53" s="788"/>
      <c r="C53" s="788"/>
      <c r="D53" s="786"/>
    </row>
    <row r="54" spans="2:4" ht="19.5" customHeight="1">
      <c r="B54" s="788"/>
      <c r="C54" s="788"/>
      <c r="D54" s="786"/>
    </row>
    <row r="55" spans="2:4" ht="19.5" customHeight="1">
      <c r="B55" s="788"/>
      <c r="C55" s="788"/>
      <c r="D55" s="786"/>
    </row>
    <row r="56" spans="2:4" ht="19.5" customHeight="1">
      <c r="B56" s="788"/>
      <c r="C56" s="788"/>
      <c r="D56" s="786"/>
    </row>
    <row r="57" spans="2:4" ht="19.5" customHeight="1">
      <c r="B57" s="788"/>
      <c r="C57" s="788"/>
      <c r="D57" s="786"/>
    </row>
    <row r="58" spans="2:4" ht="19.5" customHeight="1">
      <c r="B58" s="788"/>
      <c r="C58" s="788"/>
      <c r="D58" s="786"/>
    </row>
    <row r="59" spans="2:4" ht="19.5" customHeight="1">
      <c r="B59" s="788"/>
      <c r="C59" s="788"/>
      <c r="D59" s="786"/>
    </row>
    <row r="60" spans="2:4" ht="19.5" customHeight="1">
      <c r="B60" s="788"/>
      <c r="C60" s="788"/>
      <c r="D60" s="786"/>
    </row>
    <row r="61" spans="2:4" ht="19.5" customHeight="1">
      <c r="B61" s="788"/>
      <c r="C61" s="788"/>
      <c r="D61" s="786"/>
    </row>
    <row r="62" spans="2:4" ht="19.5" customHeight="1">
      <c r="B62" s="788"/>
      <c r="C62" s="788"/>
      <c r="D62" s="786"/>
    </row>
    <row r="63" spans="2:4" ht="19.5" customHeight="1">
      <c r="B63" s="788"/>
      <c r="C63" s="788"/>
      <c r="D63" s="786"/>
    </row>
    <row r="64" spans="2:4" ht="19.5" customHeight="1">
      <c r="B64" s="788"/>
      <c r="C64" s="788"/>
      <c r="D64" s="786"/>
    </row>
    <row r="65" spans="2:4" ht="19.5" customHeight="1">
      <c r="B65" s="788"/>
      <c r="C65" s="788"/>
      <c r="D65" s="786"/>
    </row>
    <row r="66" spans="2:4" ht="19.5" customHeight="1">
      <c r="B66" s="788"/>
      <c r="C66" s="788"/>
      <c r="D66" s="786"/>
    </row>
    <row r="67" spans="2:4" ht="19.5" customHeight="1">
      <c r="B67" s="788"/>
      <c r="C67" s="788"/>
      <c r="D67" s="786"/>
    </row>
    <row r="68" spans="2:4" ht="19.5" customHeight="1">
      <c r="B68" s="788"/>
      <c r="C68" s="788"/>
      <c r="D68" s="786"/>
    </row>
    <row r="69" spans="2:4" ht="19.5" customHeight="1">
      <c r="B69" s="788"/>
      <c r="C69" s="788"/>
      <c r="D69" s="786"/>
    </row>
    <row r="70" spans="2:4" ht="19.5" customHeight="1">
      <c r="B70" s="788"/>
      <c r="C70" s="788"/>
      <c r="D70" s="786"/>
    </row>
    <row r="71" spans="2:4" ht="19.5" customHeight="1">
      <c r="B71" s="788"/>
      <c r="C71" s="788"/>
      <c r="D71" s="786"/>
    </row>
    <row r="72" spans="2:4" ht="19.5" customHeight="1">
      <c r="B72" s="788"/>
      <c r="C72" s="788"/>
      <c r="D72" s="786"/>
    </row>
    <row r="73" spans="2:4" ht="19.5" customHeight="1">
      <c r="B73" s="788"/>
      <c r="C73" s="788"/>
      <c r="D73" s="786"/>
    </row>
    <row r="74" spans="2:4" ht="19.5" customHeight="1">
      <c r="B74" s="788"/>
      <c r="C74" s="788"/>
      <c r="D74" s="786"/>
    </row>
    <row r="75" spans="2:4" ht="19.5" customHeight="1">
      <c r="B75" s="788"/>
      <c r="C75" s="788"/>
      <c r="D75" s="786"/>
    </row>
    <row r="76" spans="2:4" ht="19.5" customHeight="1">
      <c r="B76" s="788"/>
      <c r="C76" s="788"/>
      <c r="D76" s="786"/>
    </row>
    <row r="77" spans="2:4" ht="19.5" customHeight="1">
      <c r="B77" s="788"/>
      <c r="C77" s="788"/>
      <c r="D77" s="786"/>
    </row>
    <row r="78" spans="2:4" ht="19.5" customHeight="1">
      <c r="B78" s="788"/>
      <c r="C78" s="788"/>
      <c r="D78" s="786"/>
    </row>
    <row r="79" spans="2:4" ht="19.5" customHeight="1">
      <c r="B79" s="788"/>
      <c r="C79" s="788"/>
      <c r="D79" s="786"/>
    </row>
    <row r="80" spans="2:4" ht="19.5" customHeight="1">
      <c r="B80" s="788"/>
      <c r="C80" s="788"/>
      <c r="D80" s="786"/>
    </row>
    <row r="81" spans="2:4" ht="19.5" customHeight="1">
      <c r="B81" s="788"/>
      <c r="C81" s="788"/>
      <c r="D81" s="786"/>
    </row>
    <row r="82" spans="2:4" ht="19.5" customHeight="1">
      <c r="B82" s="788"/>
      <c r="C82" s="788"/>
      <c r="D82" s="786"/>
    </row>
    <row r="83" spans="2:4" ht="19.5" customHeight="1">
      <c r="B83" s="788"/>
      <c r="C83" s="788"/>
      <c r="D83" s="786"/>
    </row>
    <row r="84" spans="2:4" ht="19.5" customHeight="1">
      <c r="B84" s="788"/>
      <c r="C84" s="788"/>
      <c r="D84" s="786"/>
    </row>
    <row r="85" spans="2:4" ht="19.5" customHeight="1">
      <c r="B85" s="788"/>
      <c r="C85" s="788"/>
      <c r="D85" s="786"/>
    </row>
    <row r="86" spans="2:4" ht="19.5" customHeight="1">
      <c r="B86" s="788"/>
      <c r="C86" s="788"/>
      <c r="D86" s="786"/>
    </row>
    <row r="87" spans="2:4" ht="19.5" customHeight="1">
      <c r="B87" s="788"/>
      <c r="C87" s="788"/>
      <c r="D87" s="786"/>
    </row>
    <row r="88" spans="2:4" ht="19.5" customHeight="1">
      <c r="B88" s="788"/>
      <c r="C88" s="788"/>
      <c r="D88" s="786"/>
    </row>
    <row r="89" spans="2:4" ht="19.5" customHeight="1">
      <c r="B89" s="788"/>
      <c r="C89" s="788"/>
      <c r="D89" s="786"/>
    </row>
    <row r="90" spans="2:4" ht="19.5" customHeight="1">
      <c r="B90" s="788"/>
      <c r="C90" s="788"/>
      <c r="D90" s="786"/>
    </row>
    <row r="91" spans="2:4" ht="19.5" customHeight="1">
      <c r="B91" s="788"/>
      <c r="C91" s="788"/>
      <c r="D91" s="786"/>
    </row>
    <row r="92" spans="2:4" ht="19.5" customHeight="1">
      <c r="B92" s="788"/>
      <c r="C92" s="788"/>
      <c r="D92" s="786"/>
    </row>
    <row r="93" spans="2:4" ht="19.5" customHeight="1">
      <c r="B93" s="788"/>
      <c r="C93" s="788"/>
      <c r="D93" s="786"/>
    </row>
    <row r="94" spans="2:4" ht="19.5" customHeight="1">
      <c r="B94" s="788"/>
      <c r="C94" s="788"/>
      <c r="D94" s="786"/>
    </row>
    <row r="95" spans="2:4" ht="19.5" customHeight="1">
      <c r="B95" s="788"/>
      <c r="C95" s="788"/>
      <c r="D95" s="786"/>
    </row>
    <row r="96" spans="2:4" ht="19.5" customHeight="1">
      <c r="B96" s="788"/>
      <c r="C96" s="788"/>
      <c r="D96" s="786"/>
    </row>
    <row r="97" spans="2:4" ht="19.5" customHeight="1">
      <c r="B97" s="788"/>
      <c r="C97" s="788"/>
      <c r="D97" s="786"/>
    </row>
    <row r="98" spans="2:4" ht="19.5" customHeight="1">
      <c r="B98" s="788"/>
      <c r="C98" s="788"/>
      <c r="D98" s="786"/>
    </row>
    <row r="99" spans="2:4" ht="19.5" customHeight="1">
      <c r="B99" s="788"/>
      <c r="C99" s="788"/>
      <c r="D99" s="786"/>
    </row>
    <row r="100" spans="2:4" ht="19.5" customHeight="1">
      <c r="B100" s="788"/>
      <c r="C100" s="788"/>
      <c r="D100" s="786"/>
    </row>
    <row r="101" spans="2:4" ht="19.5" customHeight="1">
      <c r="B101" s="788"/>
      <c r="C101" s="788"/>
      <c r="D101" s="786"/>
    </row>
    <row r="102" spans="2:4" ht="19.5" customHeight="1">
      <c r="B102" s="788"/>
      <c r="C102" s="788"/>
      <c r="D102" s="786"/>
    </row>
    <row r="103" spans="2:4" ht="19.5" customHeight="1">
      <c r="B103" s="788"/>
      <c r="C103" s="788"/>
      <c r="D103" s="786"/>
    </row>
    <row r="104" spans="2:4" ht="19.5" customHeight="1">
      <c r="B104" s="788"/>
      <c r="C104" s="788"/>
      <c r="D104" s="786"/>
    </row>
    <row r="105" spans="2:4" ht="19.5" customHeight="1">
      <c r="B105" s="788"/>
      <c r="C105" s="788"/>
      <c r="D105" s="786"/>
    </row>
    <row r="106" spans="2:4" ht="19.5" customHeight="1">
      <c r="B106" s="788"/>
      <c r="C106" s="788"/>
      <c r="D106" s="786"/>
    </row>
    <row r="107" spans="2:4" ht="19.5" customHeight="1">
      <c r="B107" s="788"/>
      <c r="C107" s="788"/>
      <c r="D107" s="786"/>
    </row>
    <row r="108" spans="2:4" ht="19.5" customHeight="1">
      <c r="B108" s="788"/>
      <c r="C108" s="788"/>
      <c r="D108" s="786"/>
    </row>
    <row r="109" spans="2:4" ht="19.5" customHeight="1">
      <c r="B109" s="788"/>
      <c r="C109" s="788"/>
      <c r="D109" s="786"/>
    </row>
    <row r="110" spans="2:4" ht="19.5" customHeight="1">
      <c r="B110" s="788"/>
      <c r="C110" s="788"/>
      <c r="D110" s="786"/>
    </row>
    <row r="111" spans="2:4" ht="19.5" customHeight="1">
      <c r="B111" s="788"/>
      <c r="C111" s="788"/>
      <c r="D111" s="786"/>
    </row>
    <row r="112" spans="2:4" ht="19.5" customHeight="1">
      <c r="B112" s="788"/>
      <c r="C112" s="788"/>
      <c r="D112" s="786"/>
    </row>
    <row r="113" spans="2:4" ht="19.5" customHeight="1">
      <c r="B113" s="788"/>
      <c r="C113" s="788"/>
      <c r="D113" s="786"/>
    </row>
    <row r="114" spans="2:4" ht="19.5" customHeight="1">
      <c r="B114" s="788"/>
      <c r="C114" s="788"/>
      <c r="D114" s="786"/>
    </row>
    <row r="115" spans="2:4" ht="19.5" customHeight="1">
      <c r="B115" s="788"/>
      <c r="C115" s="788"/>
      <c r="D115" s="786"/>
    </row>
    <row r="116" spans="2:4" ht="19.5" customHeight="1">
      <c r="B116" s="788"/>
      <c r="C116" s="788"/>
      <c r="D116" s="786"/>
    </row>
    <row r="117" spans="2:4" ht="19.5" customHeight="1">
      <c r="B117" s="788"/>
      <c r="C117" s="788"/>
      <c r="D117" s="786"/>
    </row>
    <row r="118" spans="2:4" ht="19.5" customHeight="1">
      <c r="B118" s="788"/>
      <c r="C118" s="788"/>
      <c r="D118" s="786"/>
    </row>
    <row r="119" spans="2:4" ht="19.5" customHeight="1">
      <c r="B119" s="788"/>
      <c r="C119" s="788"/>
      <c r="D119" s="786"/>
    </row>
    <row r="120" spans="2:4" ht="19.5" customHeight="1">
      <c r="B120" s="788"/>
      <c r="C120" s="788"/>
      <c r="D120" s="786"/>
    </row>
    <row r="121" spans="2:4" ht="19.5" customHeight="1">
      <c r="B121" s="788"/>
      <c r="C121" s="788"/>
      <c r="D121" s="786"/>
    </row>
    <row r="122" spans="2:4" ht="19.5" customHeight="1">
      <c r="B122" s="788"/>
      <c r="C122" s="788"/>
      <c r="D122" s="786"/>
    </row>
    <row r="123" spans="2:4" ht="19.5" customHeight="1">
      <c r="B123" s="788"/>
      <c r="C123" s="788"/>
      <c r="D123" s="786"/>
    </row>
    <row r="124" spans="2:4" ht="19.5" customHeight="1">
      <c r="B124" s="788"/>
      <c r="C124" s="788"/>
      <c r="D124" s="786"/>
    </row>
    <row r="125" spans="2:4" ht="19.5" customHeight="1">
      <c r="B125" s="788"/>
      <c r="C125" s="788"/>
      <c r="D125" s="786"/>
    </row>
    <row r="126" spans="2:4" ht="19.5" customHeight="1">
      <c r="B126" s="788"/>
      <c r="C126" s="788"/>
      <c r="D126" s="786"/>
    </row>
    <row r="127" spans="2:4" ht="19.5" customHeight="1">
      <c r="B127" s="788"/>
      <c r="C127" s="788"/>
      <c r="D127" s="786"/>
    </row>
    <row r="128" spans="2:4" ht="19.5" customHeight="1">
      <c r="B128" s="788"/>
      <c r="C128" s="788"/>
      <c r="D128" s="786"/>
    </row>
    <row r="129" spans="2:4" ht="19.5" customHeight="1">
      <c r="B129" s="788"/>
      <c r="C129" s="788"/>
      <c r="D129" s="786"/>
    </row>
    <row r="130" spans="2:4" ht="19.5" customHeight="1">
      <c r="B130" s="788"/>
      <c r="C130" s="788"/>
      <c r="D130" s="786"/>
    </row>
    <row r="131" spans="2:4" ht="19.5" customHeight="1">
      <c r="B131" s="788"/>
      <c r="C131" s="788"/>
      <c r="D131" s="786"/>
    </row>
    <row r="132" spans="2:4" ht="19.5" customHeight="1">
      <c r="B132" s="788"/>
      <c r="C132" s="788"/>
      <c r="D132" s="786"/>
    </row>
    <row r="133" spans="2:4" ht="19.5" customHeight="1">
      <c r="B133" s="788"/>
      <c r="C133" s="788"/>
      <c r="D133" s="786"/>
    </row>
    <row r="134" spans="2:4" ht="19.5" customHeight="1">
      <c r="B134" s="788"/>
      <c r="C134" s="788"/>
      <c r="D134" s="786"/>
    </row>
    <row r="135" spans="2:4" ht="19.5" customHeight="1">
      <c r="B135" s="788"/>
      <c r="C135" s="788"/>
      <c r="D135" s="786"/>
    </row>
    <row r="136" spans="2:4" ht="19.5" customHeight="1">
      <c r="B136" s="788"/>
      <c r="C136" s="788"/>
      <c r="D136" s="786"/>
    </row>
    <row r="137" spans="2:4" ht="19.5" customHeight="1">
      <c r="B137" s="788"/>
      <c r="C137" s="788"/>
      <c r="D137" s="786"/>
    </row>
    <row r="138" spans="2:4" ht="19.5" customHeight="1">
      <c r="B138" s="788"/>
      <c r="C138" s="788"/>
      <c r="D138" s="786"/>
    </row>
    <row r="139" spans="2:4" ht="19.5" customHeight="1">
      <c r="B139" s="788"/>
      <c r="C139" s="788"/>
      <c r="D139" s="786"/>
    </row>
    <row r="140" spans="2:4" ht="19.5" customHeight="1">
      <c r="B140" s="788"/>
      <c r="C140" s="788"/>
      <c r="D140" s="786"/>
    </row>
    <row r="141" spans="2:4" ht="19.5" customHeight="1">
      <c r="B141" s="788"/>
      <c r="C141" s="788"/>
      <c r="D141" s="786"/>
    </row>
    <row r="142" spans="2:4" ht="19.5" customHeight="1">
      <c r="B142" s="788"/>
      <c r="C142" s="788"/>
      <c r="D142" s="786"/>
    </row>
    <row r="143" spans="2:4" ht="19.5" customHeight="1">
      <c r="B143" s="788"/>
      <c r="C143" s="788"/>
      <c r="D143" s="786"/>
    </row>
    <row r="144" spans="2:4" ht="19.5" customHeight="1">
      <c r="B144" s="788"/>
      <c r="C144" s="788"/>
      <c r="D144" s="786"/>
    </row>
    <row r="145" spans="2:4" ht="19.5" customHeight="1">
      <c r="B145" s="788"/>
      <c r="C145" s="788"/>
      <c r="D145" s="786"/>
    </row>
    <row r="146" spans="2:4" ht="19.5" customHeight="1">
      <c r="B146" s="788"/>
      <c r="C146" s="788"/>
      <c r="D146" s="786"/>
    </row>
    <row r="147" spans="2:4" ht="19.5" customHeight="1">
      <c r="B147" s="788"/>
      <c r="C147" s="788"/>
      <c r="D147" s="786"/>
    </row>
    <row r="148" spans="2:4" ht="19.5" customHeight="1">
      <c r="B148" s="788"/>
      <c r="C148" s="788"/>
      <c r="D148" s="786"/>
    </row>
    <row r="149" spans="2:4" ht="19.5" customHeight="1">
      <c r="B149" s="788"/>
      <c r="C149" s="788"/>
      <c r="D149" s="786"/>
    </row>
    <row r="150" spans="2:4" ht="19.5" customHeight="1">
      <c r="B150" s="788"/>
      <c r="C150" s="788"/>
      <c r="D150" s="786"/>
    </row>
    <row r="151" spans="2:4" ht="19.5" customHeight="1">
      <c r="B151" s="788"/>
      <c r="C151" s="788"/>
      <c r="D151" s="786"/>
    </row>
    <row r="152" spans="2:4" ht="19.5" customHeight="1">
      <c r="B152" s="788"/>
      <c r="C152" s="788"/>
      <c r="D152" s="786"/>
    </row>
    <row r="153" spans="2:4" ht="19.5" customHeight="1">
      <c r="B153" s="788"/>
      <c r="C153" s="788"/>
      <c r="D153" s="786"/>
    </row>
    <row r="154" spans="2:4" ht="19.5" customHeight="1">
      <c r="B154" s="788"/>
      <c r="C154" s="788"/>
      <c r="D154" s="786"/>
    </row>
    <row r="155" spans="2:4" ht="19.5" customHeight="1">
      <c r="B155" s="788"/>
      <c r="C155" s="788"/>
      <c r="D155" s="786"/>
    </row>
    <row r="156" spans="2:4" ht="19.5" customHeight="1">
      <c r="B156" s="788"/>
      <c r="C156" s="788"/>
      <c r="D156" s="786"/>
    </row>
    <row r="157" spans="2:4" ht="19.5" customHeight="1">
      <c r="B157" s="788"/>
      <c r="C157" s="788"/>
      <c r="D157" s="786"/>
    </row>
    <row r="158" spans="2:4" ht="19.5" customHeight="1">
      <c r="B158" s="788"/>
      <c r="C158" s="788"/>
      <c r="D158" s="786"/>
    </row>
    <row r="159" spans="2:4" ht="19.5" customHeight="1">
      <c r="B159" s="788"/>
      <c r="C159" s="788"/>
      <c r="D159" s="786"/>
    </row>
    <row r="160" spans="2:4" ht="19.5" customHeight="1">
      <c r="B160" s="788"/>
      <c r="C160" s="788"/>
      <c r="D160" s="786"/>
    </row>
    <row r="161" spans="2:4" ht="19.5" customHeight="1">
      <c r="B161" s="788"/>
      <c r="C161" s="788"/>
      <c r="D161" s="786"/>
    </row>
    <row r="162" spans="2:4" ht="19.5" customHeight="1">
      <c r="B162" s="788"/>
      <c r="C162" s="788"/>
      <c r="D162" s="786"/>
    </row>
    <row r="163" spans="2:4" ht="19.5" customHeight="1">
      <c r="B163" s="788"/>
      <c r="C163" s="788"/>
      <c r="D163" s="786"/>
    </row>
    <row r="164" spans="2:4" ht="19.5" customHeight="1">
      <c r="B164" s="788"/>
      <c r="C164" s="788"/>
      <c r="D164" s="786"/>
    </row>
    <row r="165" spans="2:4" ht="19.5" customHeight="1">
      <c r="B165" s="788"/>
      <c r="C165" s="788"/>
      <c r="D165" s="786"/>
    </row>
    <row r="166" spans="2:4" ht="19.5" customHeight="1">
      <c r="B166" s="788"/>
      <c r="C166" s="788"/>
      <c r="D166" s="786"/>
    </row>
    <row r="167" spans="2:4" ht="19.5" customHeight="1">
      <c r="B167" s="788"/>
      <c r="C167" s="788"/>
      <c r="D167" s="786"/>
    </row>
    <row r="168" spans="2:4" ht="19.5" customHeight="1">
      <c r="B168" s="788"/>
      <c r="C168" s="788"/>
      <c r="D168" s="786"/>
    </row>
    <row r="169" spans="2:4" ht="19.5" customHeight="1">
      <c r="B169" s="788"/>
      <c r="C169" s="788"/>
      <c r="D169" s="786"/>
    </row>
    <row r="170" spans="2:4" ht="19.5" customHeight="1">
      <c r="B170" s="788"/>
      <c r="C170" s="788"/>
      <c r="D170" s="786"/>
    </row>
    <row r="171" spans="2:4" ht="19.5" customHeight="1">
      <c r="B171" s="788"/>
      <c r="C171" s="788"/>
      <c r="D171" s="786"/>
    </row>
    <row r="172" spans="2:4" ht="19.5" customHeight="1">
      <c r="B172" s="788"/>
      <c r="C172" s="788"/>
      <c r="D172" s="786"/>
    </row>
    <row r="173" spans="2:4" ht="19.5" customHeight="1">
      <c r="B173" s="788"/>
      <c r="C173" s="788"/>
      <c r="D173" s="786"/>
    </row>
    <row r="174" spans="2:4" ht="19.5" customHeight="1">
      <c r="B174" s="788"/>
      <c r="C174" s="788"/>
      <c r="D174" s="786"/>
    </row>
    <row r="175" spans="2:4" ht="19.5" customHeight="1">
      <c r="B175" s="788"/>
      <c r="C175" s="788"/>
      <c r="D175" s="786"/>
    </row>
    <row r="176" spans="2:4" ht="19.5" customHeight="1">
      <c r="B176" s="788"/>
      <c r="C176" s="788"/>
      <c r="D176" s="786"/>
    </row>
    <row r="177" spans="2:4" ht="19.5" customHeight="1">
      <c r="B177" s="788"/>
      <c r="C177" s="788"/>
      <c r="D177" s="786"/>
    </row>
    <row r="178" spans="2:4" ht="19.5" customHeight="1">
      <c r="B178" s="788"/>
      <c r="C178" s="788"/>
      <c r="D178" s="786"/>
    </row>
    <row r="179" spans="2:4" ht="19.5" customHeight="1">
      <c r="B179" s="788"/>
      <c r="C179" s="788"/>
      <c r="D179" s="786"/>
    </row>
    <row r="180" spans="2:4" ht="19.5" customHeight="1">
      <c r="B180" s="788"/>
      <c r="C180" s="788"/>
      <c r="D180" s="786"/>
    </row>
    <row r="181" spans="2:4" ht="19.5" customHeight="1">
      <c r="B181" s="788"/>
      <c r="C181" s="788"/>
      <c r="D181" s="786"/>
    </row>
    <row r="182" spans="2:4" ht="19.5" customHeight="1">
      <c r="B182" s="788"/>
      <c r="C182" s="788"/>
      <c r="D182" s="786"/>
    </row>
    <row r="183" spans="2:4" ht="19.5" customHeight="1">
      <c r="B183" s="788"/>
      <c r="C183" s="788"/>
      <c r="D183" s="786"/>
    </row>
    <row r="184" spans="2:4" ht="19.5" customHeight="1">
      <c r="B184" s="788"/>
      <c r="C184" s="788"/>
      <c r="D184" s="786"/>
    </row>
    <row r="185" spans="2:4" ht="19.5" customHeight="1">
      <c r="B185" s="788"/>
      <c r="C185" s="788"/>
      <c r="D185" s="786"/>
    </row>
    <row r="186" spans="2:4" ht="19.5" customHeight="1">
      <c r="B186" s="788"/>
      <c r="C186" s="788"/>
      <c r="D186" s="786"/>
    </row>
    <row r="187" spans="2:4" ht="19.5" customHeight="1">
      <c r="B187" s="788"/>
      <c r="C187" s="788"/>
      <c r="D187" s="786"/>
    </row>
    <row r="188" spans="2:4" ht="19.5" customHeight="1">
      <c r="B188" s="788"/>
      <c r="C188" s="788"/>
      <c r="D188" s="786"/>
    </row>
    <row r="189" spans="2:4" ht="19.5" customHeight="1">
      <c r="B189" s="788"/>
      <c r="C189" s="788"/>
      <c r="D189" s="786"/>
    </row>
    <row r="190" spans="2:4" ht="19.5" customHeight="1">
      <c r="B190" s="788"/>
      <c r="C190" s="788"/>
      <c r="D190" s="786"/>
    </row>
    <row r="191" spans="2:4" ht="19.5" customHeight="1">
      <c r="B191" s="788"/>
      <c r="C191" s="788"/>
      <c r="D191" s="786"/>
    </row>
    <row r="192" spans="2:4" ht="19.5" customHeight="1">
      <c r="B192" s="788"/>
      <c r="C192" s="788"/>
      <c r="D192" s="786"/>
    </row>
    <row r="193" spans="2:4" ht="19.5" customHeight="1">
      <c r="B193" s="788"/>
      <c r="C193" s="788"/>
      <c r="D193" s="786"/>
    </row>
    <row r="194" spans="2:4" ht="19.5" customHeight="1">
      <c r="B194" s="788"/>
      <c r="C194" s="788"/>
      <c r="D194" s="786"/>
    </row>
    <row r="195" spans="2:4" ht="19.5" customHeight="1">
      <c r="B195" s="788"/>
      <c r="C195" s="788"/>
      <c r="D195" s="786"/>
    </row>
    <row r="196" spans="2:4" ht="19.5" customHeight="1">
      <c r="B196" s="788"/>
      <c r="C196" s="788"/>
      <c r="D196" s="786"/>
    </row>
    <row r="197" spans="2:4" ht="19.5" customHeight="1">
      <c r="B197" s="788"/>
      <c r="C197" s="788"/>
      <c r="D197" s="786"/>
    </row>
    <row r="198" spans="2:4" ht="19.5" customHeight="1">
      <c r="B198" s="788"/>
      <c r="C198" s="788"/>
      <c r="D198" s="786"/>
    </row>
    <row r="199" spans="2:4" ht="19.5" customHeight="1">
      <c r="B199" s="788"/>
      <c r="C199" s="788"/>
      <c r="D199" s="786"/>
    </row>
    <row r="200" spans="2:4" ht="19.5" customHeight="1">
      <c r="B200" s="788"/>
      <c r="C200" s="788"/>
      <c r="D200" s="786"/>
    </row>
    <row r="201" spans="2:4" ht="19.5" customHeight="1">
      <c r="B201" s="788"/>
      <c r="C201" s="788"/>
      <c r="D201" s="786"/>
    </row>
    <row r="202" spans="2:4" ht="19.5" customHeight="1">
      <c r="B202" s="788"/>
      <c r="C202" s="788"/>
      <c r="D202" s="786"/>
    </row>
    <row r="203" spans="2:4" ht="19.5" customHeight="1">
      <c r="B203" s="788"/>
      <c r="C203" s="788"/>
      <c r="D203" s="786"/>
    </row>
    <row r="204" spans="2:4" ht="19.5" customHeight="1">
      <c r="B204" s="788"/>
      <c r="C204" s="788"/>
      <c r="D204" s="786"/>
    </row>
    <row r="205" spans="2:4" ht="19.5" customHeight="1">
      <c r="B205" s="788"/>
      <c r="C205" s="788"/>
      <c r="D205" s="786"/>
    </row>
    <row r="206" spans="2:4" ht="19.5" customHeight="1">
      <c r="B206" s="788"/>
      <c r="C206" s="788"/>
      <c r="D206" s="786"/>
    </row>
    <row r="207" spans="2:4" ht="19.5" customHeight="1">
      <c r="B207" s="788"/>
      <c r="C207" s="788"/>
      <c r="D207" s="786"/>
    </row>
    <row r="208" spans="2:4" ht="19.5" customHeight="1">
      <c r="B208" s="788"/>
      <c r="C208" s="788"/>
      <c r="D208" s="786"/>
    </row>
    <row r="209" spans="2:4" ht="19.5" customHeight="1">
      <c r="B209" s="788"/>
      <c r="C209" s="788"/>
      <c r="D209" s="786"/>
    </row>
    <row r="210" spans="2:4" ht="19.5" customHeight="1">
      <c r="B210" s="788"/>
      <c r="C210" s="788"/>
      <c r="D210" s="786"/>
    </row>
    <row r="211" spans="2:4" ht="19.5" customHeight="1">
      <c r="B211" s="788"/>
      <c r="C211" s="788"/>
      <c r="D211" s="786"/>
    </row>
    <row r="212" spans="2:4" ht="19.5" customHeight="1">
      <c r="B212" s="788"/>
      <c r="C212" s="788"/>
      <c r="D212" s="786"/>
    </row>
    <row r="213" spans="2:4" ht="19.5" customHeight="1">
      <c r="B213" s="788"/>
      <c r="C213" s="788"/>
      <c r="D213" s="786"/>
    </row>
    <row r="214" spans="2:4" ht="19.5" customHeight="1">
      <c r="B214" s="788"/>
      <c r="C214" s="788"/>
      <c r="D214" s="786"/>
    </row>
    <row r="215" spans="2:4" ht="19.5" customHeight="1">
      <c r="B215" s="788"/>
      <c r="C215" s="788"/>
      <c r="D215" s="786"/>
    </row>
    <row r="216" spans="2:4" ht="19.5" customHeight="1">
      <c r="B216" s="788"/>
      <c r="C216" s="788"/>
      <c r="D216" s="786"/>
    </row>
    <row r="217" spans="2:4" ht="19.5" customHeight="1">
      <c r="B217" s="788"/>
      <c r="C217" s="788"/>
      <c r="D217" s="786"/>
    </row>
    <row r="218" spans="2:4" ht="19.5" customHeight="1">
      <c r="B218" s="788"/>
      <c r="C218" s="788"/>
      <c r="D218" s="786"/>
    </row>
    <row r="219" spans="2:4" ht="19.5" customHeight="1">
      <c r="B219" s="788"/>
      <c r="C219" s="788"/>
      <c r="D219" s="786"/>
    </row>
    <row r="220" spans="2:4" ht="19.5" customHeight="1">
      <c r="B220" s="788"/>
      <c r="C220" s="788"/>
      <c r="D220" s="786"/>
    </row>
    <row r="221" spans="2:4" ht="19.5" customHeight="1">
      <c r="B221" s="788"/>
      <c r="C221" s="788"/>
      <c r="D221" s="786"/>
    </row>
    <row r="222" spans="2:4" ht="19.5" customHeight="1">
      <c r="B222" s="788"/>
      <c r="C222" s="788"/>
      <c r="D222" s="786"/>
    </row>
    <row r="223" spans="2:4" ht="19.5" customHeight="1">
      <c r="B223" s="788"/>
      <c r="C223" s="788"/>
      <c r="D223" s="786"/>
    </row>
    <row r="224" spans="2:4" ht="19.5" customHeight="1">
      <c r="B224" s="788"/>
      <c r="C224" s="788"/>
      <c r="D224" s="786"/>
    </row>
    <row r="225" spans="2:4" ht="19.5" customHeight="1">
      <c r="B225" s="788"/>
      <c r="C225" s="788"/>
      <c r="D225" s="786"/>
    </row>
    <row r="226" spans="2:4" ht="19.5" customHeight="1">
      <c r="B226" s="788"/>
      <c r="C226" s="788"/>
      <c r="D226" s="786"/>
    </row>
    <row r="227" spans="2:4" ht="19.5" customHeight="1">
      <c r="B227" s="788"/>
      <c r="C227" s="788"/>
      <c r="D227" s="786"/>
    </row>
    <row r="228" spans="2:4" ht="19.5" customHeight="1">
      <c r="B228" s="788"/>
      <c r="C228" s="788"/>
      <c r="D228" s="786"/>
    </row>
    <row r="229" spans="2:4" ht="19.5" customHeight="1">
      <c r="B229" s="788"/>
      <c r="C229" s="788"/>
      <c r="D229" s="786"/>
    </row>
    <row r="230" spans="2:4" ht="19.5" customHeight="1">
      <c r="B230" s="788"/>
      <c r="C230" s="788"/>
      <c r="D230" s="786"/>
    </row>
    <row r="231" spans="2:4" ht="19.5" customHeight="1">
      <c r="B231" s="788"/>
      <c r="C231" s="788"/>
      <c r="D231" s="786"/>
    </row>
    <row r="232" spans="2:4" ht="19.5" customHeight="1">
      <c r="B232" s="788"/>
      <c r="C232" s="788"/>
      <c r="D232" s="786"/>
    </row>
    <row r="233" spans="2:4" ht="19.5" customHeight="1">
      <c r="B233" s="788"/>
      <c r="C233" s="788"/>
      <c r="D233" s="786"/>
    </row>
    <row r="234" spans="2:4" ht="19.5" customHeight="1">
      <c r="B234" s="788"/>
      <c r="C234" s="788"/>
      <c r="D234" s="786"/>
    </row>
    <row r="235" spans="2:4" ht="19.5" customHeight="1">
      <c r="B235" s="788"/>
      <c r="C235" s="788"/>
      <c r="D235" s="786"/>
    </row>
    <row r="236" spans="2:4" ht="19.5" customHeight="1">
      <c r="B236" s="788"/>
      <c r="C236" s="788"/>
      <c r="D236" s="786"/>
    </row>
    <row r="237" spans="2:4" ht="19.5" customHeight="1">
      <c r="B237" s="788"/>
      <c r="C237" s="788"/>
      <c r="D237" s="786"/>
    </row>
    <row r="238" spans="2:4" ht="19.5" customHeight="1">
      <c r="B238" s="788"/>
      <c r="C238" s="788"/>
      <c r="D238" s="786"/>
    </row>
    <row r="239" spans="2:4" ht="19.5" customHeight="1">
      <c r="B239" s="788"/>
      <c r="C239" s="788"/>
      <c r="D239" s="786"/>
    </row>
    <row r="240" spans="2:4" ht="19.5" customHeight="1">
      <c r="B240" s="788"/>
      <c r="C240" s="788"/>
      <c r="D240" s="786"/>
    </row>
    <row r="241" spans="2:4" ht="19.5" customHeight="1">
      <c r="B241" s="788"/>
      <c r="C241" s="788"/>
      <c r="D241" s="786"/>
    </row>
    <row r="242" spans="2:4" ht="19.5" customHeight="1">
      <c r="B242" s="788"/>
      <c r="C242" s="788"/>
      <c r="D242" s="786"/>
    </row>
    <row r="243" spans="2:4" ht="19.5" customHeight="1">
      <c r="B243" s="788"/>
      <c r="C243" s="788"/>
      <c r="D243" s="786"/>
    </row>
    <row r="244" spans="2:4" ht="19.5" customHeight="1">
      <c r="B244" s="788"/>
      <c r="C244" s="788"/>
      <c r="D244" s="786"/>
    </row>
    <row r="245" spans="2:4" ht="19.5" customHeight="1">
      <c r="B245" s="788"/>
      <c r="C245" s="788"/>
      <c r="D245" s="786"/>
    </row>
    <row r="246" spans="2:4" ht="19.5" customHeight="1">
      <c r="B246" s="788"/>
      <c r="C246" s="788"/>
      <c r="D246" s="786"/>
    </row>
    <row r="247" spans="2:4" ht="19.5" customHeight="1">
      <c r="B247" s="788"/>
      <c r="C247" s="788"/>
      <c r="D247" s="786"/>
    </row>
    <row r="248" spans="2:4" ht="19.5" customHeight="1">
      <c r="B248" s="788"/>
      <c r="C248" s="788"/>
      <c r="D248" s="786"/>
    </row>
    <row r="249" spans="2:4" ht="19.5" customHeight="1">
      <c r="B249" s="788"/>
      <c r="C249" s="788"/>
      <c r="D249" s="786"/>
    </row>
    <row r="250" spans="2:4" ht="19.5" customHeight="1">
      <c r="B250" s="788"/>
      <c r="C250" s="788"/>
      <c r="D250" s="786"/>
    </row>
    <row r="251" spans="2:4" ht="19.5" customHeight="1">
      <c r="B251" s="788"/>
      <c r="C251" s="788"/>
      <c r="D251" s="786"/>
    </row>
    <row r="252" spans="2:4" ht="19.5" customHeight="1">
      <c r="B252" s="788"/>
      <c r="C252" s="788"/>
      <c r="D252" s="786"/>
    </row>
    <row r="253" spans="2:4" ht="19.5" customHeight="1">
      <c r="B253" s="788"/>
      <c r="C253" s="788"/>
      <c r="D253" s="786"/>
    </row>
    <row r="254" spans="2:4" ht="19.5" customHeight="1">
      <c r="B254" s="788"/>
      <c r="C254" s="788"/>
      <c r="D254" s="786"/>
    </row>
    <row r="255" spans="2:4" ht="19.5" customHeight="1">
      <c r="B255" s="788"/>
      <c r="C255" s="788"/>
      <c r="D255" s="786"/>
    </row>
    <row r="256" spans="2:4" ht="19.5" customHeight="1">
      <c r="B256" s="788"/>
      <c r="C256" s="788"/>
      <c r="D256" s="786"/>
    </row>
    <row r="257" spans="2:4" ht="19.5" customHeight="1">
      <c r="B257" s="788"/>
      <c r="C257" s="788"/>
      <c r="D257" s="786"/>
    </row>
    <row r="258" spans="2:4" ht="19.5" customHeight="1">
      <c r="B258" s="788"/>
      <c r="C258" s="788"/>
      <c r="D258" s="786"/>
    </row>
    <row r="259" spans="2:4" ht="19.5" customHeight="1">
      <c r="B259" s="788"/>
      <c r="C259" s="788"/>
      <c r="D259" s="786"/>
    </row>
    <row r="260" spans="2:4" ht="19.5" customHeight="1">
      <c r="B260" s="788"/>
      <c r="C260" s="788"/>
      <c r="D260" s="786"/>
    </row>
    <row r="261" spans="2:4" ht="19.5" customHeight="1">
      <c r="B261" s="788"/>
      <c r="C261" s="788"/>
      <c r="D261" s="786"/>
    </row>
    <row r="262" spans="2:4" ht="19.5" customHeight="1">
      <c r="B262" s="788"/>
      <c r="C262" s="788"/>
      <c r="D262" s="786"/>
    </row>
    <row r="263" spans="2:4" ht="19.5" customHeight="1">
      <c r="B263" s="788"/>
      <c r="C263" s="788"/>
      <c r="D263" s="786"/>
    </row>
    <row r="264" spans="2:4" ht="19.5" customHeight="1">
      <c r="B264" s="788"/>
      <c r="C264" s="788"/>
      <c r="D264" s="786"/>
    </row>
    <row r="265" spans="2:4" ht="19.5" customHeight="1">
      <c r="B265" s="788"/>
      <c r="C265" s="788"/>
      <c r="D265" s="786"/>
    </row>
    <row r="266" spans="2:4" ht="19.5" customHeight="1">
      <c r="B266" s="788"/>
      <c r="C266" s="788"/>
      <c r="D266" s="786"/>
    </row>
    <row r="267" spans="2:4" ht="19.5" customHeight="1">
      <c r="B267" s="788"/>
      <c r="C267" s="788"/>
      <c r="D267" s="786"/>
    </row>
    <row r="268" spans="2:4" ht="19.5" customHeight="1">
      <c r="B268" s="788"/>
      <c r="C268" s="788"/>
      <c r="D268" s="786"/>
    </row>
    <row r="269" spans="2:4" ht="19.5" customHeight="1">
      <c r="B269" s="788"/>
      <c r="C269" s="788"/>
      <c r="D269" s="786"/>
    </row>
    <row r="270" spans="2:4" ht="19.5" customHeight="1">
      <c r="B270" s="788"/>
      <c r="C270" s="788"/>
      <c r="D270" s="786"/>
    </row>
    <row r="271" spans="2:4" ht="19.5" customHeight="1">
      <c r="B271" s="788"/>
      <c r="C271" s="788"/>
      <c r="D271" s="786"/>
    </row>
    <row r="272" spans="2:4" ht="19.5" customHeight="1">
      <c r="B272" s="788"/>
      <c r="C272" s="788"/>
      <c r="D272" s="786"/>
    </row>
    <row r="273" spans="2:4" ht="19.5" customHeight="1">
      <c r="B273" s="788"/>
      <c r="C273" s="788"/>
      <c r="D273" s="786"/>
    </row>
    <row r="274" spans="2:4" ht="19.5" customHeight="1">
      <c r="B274" s="788"/>
      <c r="C274" s="788"/>
      <c r="D274" s="786"/>
    </row>
    <row r="275" spans="2:4" ht="19.5" customHeight="1">
      <c r="B275" s="788"/>
      <c r="C275" s="788"/>
      <c r="D275" s="786"/>
    </row>
    <row r="276" spans="2:4" ht="19.5" customHeight="1">
      <c r="B276" s="788"/>
      <c r="C276" s="788"/>
      <c r="D276" s="786"/>
    </row>
    <row r="277" spans="2:4" ht="19.5" customHeight="1">
      <c r="B277" s="788"/>
      <c r="C277" s="788"/>
      <c r="D277" s="786"/>
    </row>
    <row r="278" spans="2:4" ht="19.5" customHeight="1">
      <c r="B278" s="788"/>
      <c r="C278" s="788"/>
      <c r="D278" s="786"/>
    </row>
    <row r="279" spans="2:4" ht="19.5" customHeight="1">
      <c r="B279" s="788"/>
      <c r="C279" s="788"/>
      <c r="D279" s="786"/>
    </row>
    <row r="280" spans="2:4" ht="19.5" customHeight="1">
      <c r="B280" s="788"/>
      <c r="C280" s="788"/>
      <c r="D280" s="786"/>
    </row>
    <row r="281" spans="2:4" ht="19.5" customHeight="1">
      <c r="B281" s="788"/>
      <c r="C281" s="788"/>
      <c r="D281" s="786"/>
    </row>
    <row r="282" spans="2:4" ht="19.5" customHeight="1">
      <c r="B282" s="788"/>
      <c r="C282" s="788"/>
      <c r="D282" s="786"/>
    </row>
    <row r="283" spans="2:4" ht="19.5" customHeight="1">
      <c r="B283" s="788"/>
      <c r="C283" s="788"/>
      <c r="D283" s="786"/>
    </row>
    <row r="284" spans="2:4" ht="19.5" customHeight="1">
      <c r="B284" s="788"/>
      <c r="C284" s="788"/>
      <c r="D284" s="786"/>
    </row>
    <row r="285" spans="2:4" ht="19.5" customHeight="1">
      <c r="B285" s="788"/>
      <c r="C285" s="788"/>
      <c r="D285" s="786"/>
    </row>
    <row r="286" spans="2:4" ht="19.5" customHeight="1">
      <c r="B286" s="788"/>
      <c r="C286" s="788"/>
      <c r="D286" s="786"/>
    </row>
    <row r="287" spans="2:4" ht="19.5" customHeight="1">
      <c r="B287" s="788"/>
      <c r="C287" s="788"/>
      <c r="D287" s="786"/>
    </row>
    <row r="288" spans="2:4" ht="19.5" customHeight="1">
      <c r="B288" s="788"/>
      <c r="C288" s="788"/>
      <c r="D288" s="786"/>
    </row>
    <row r="289" spans="2:4" ht="19.5" customHeight="1">
      <c r="B289" s="788"/>
      <c r="C289" s="788"/>
      <c r="D289" s="786"/>
    </row>
    <row r="290" spans="2:4" ht="19.5" customHeight="1">
      <c r="B290" s="788"/>
      <c r="C290" s="788"/>
      <c r="D290" s="786"/>
    </row>
    <row r="291" spans="2:4" ht="19.5" customHeight="1">
      <c r="B291" s="788"/>
      <c r="C291" s="788"/>
      <c r="D291" s="786"/>
    </row>
    <row r="292" spans="2:4" ht="19.5" customHeight="1">
      <c r="B292" s="788"/>
      <c r="C292" s="788"/>
      <c r="D292" s="786"/>
    </row>
    <row r="293" spans="2:4" ht="19.5" customHeight="1">
      <c r="B293" s="788"/>
      <c r="C293" s="788"/>
      <c r="D293" s="786"/>
    </row>
    <row r="294" spans="2:4" ht="19.5" customHeight="1">
      <c r="B294" s="788"/>
      <c r="C294" s="788"/>
      <c r="D294" s="786"/>
    </row>
    <row r="295" spans="2:4" ht="19.5" customHeight="1">
      <c r="B295" s="788"/>
      <c r="C295" s="788"/>
      <c r="D295" s="786"/>
    </row>
    <row r="296" spans="2:4" ht="19.5" customHeight="1">
      <c r="B296" s="788"/>
      <c r="C296" s="788"/>
      <c r="D296" s="786"/>
    </row>
    <row r="297" spans="2:4" ht="19.5" customHeight="1">
      <c r="B297" s="788"/>
      <c r="C297" s="788"/>
      <c r="D297" s="786"/>
    </row>
    <row r="298" spans="2:4" ht="19.5" customHeight="1">
      <c r="B298" s="788"/>
      <c r="C298" s="788"/>
      <c r="D298" s="786"/>
    </row>
    <row r="299" spans="2:4" ht="19.5" customHeight="1">
      <c r="B299" s="788"/>
      <c r="C299" s="788"/>
      <c r="D299" s="786"/>
    </row>
    <row r="300" spans="2:4" ht="19.5" customHeight="1">
      <c r="B300" s="788"/>
      <c r="C300" s="788"/>
      <c r="D300" s="786"/>
    </row>
    <row r="301" spans="2:4" ht="19.5" customHeight="1">
      <c r="B301" s="788"/>
      <c r="C301" s="788"/>
      <c r="D301" s="786"/>
    </row>
    <row r="302" spans="2:4" ht="19.5" customHeight="1">
      <c r="B302" s="788"/>
      <c r="C302" s="788"/>
      <c r="D302" s="786"/>
    </row>
    <row r="303" spans="2:4" ht="19.5" customHeight="1">
      <c r="B303" s="788"/>
      <c r="C303" s="788"/>
      <c r="D303" s="786"/>
    </row>
    <row r="304" spans="2:4" ht="19.5" customHeight="1">
      <c r="B304" s="788"/>
      <c r="C304" s="788"/>
      <c r="D304" s="786"/>
    </row>
    <row r="305" spans="2:4" ht="19.5" customHeight="1">
      <c r="B305" s="788"/>
      <c r="C305" s="788"/>
      <c r="D305" s="786"/>
    </row>
    <row r="306" spans="2:4" ht="19.5" customHeight="1">
      <c r="B306" s="788"/>
      <c r="C306" s="788"/>
      <c r="D306" s="786"/>
    </row>
    <row r="307" spans="2:4" ht="19.5" customHeight="1">
      <c r="B307" s="788"/>
      <c r="C307" s="788"/>
      <c r="D307" s="786"/>
    </row>
    <row r="308" spans="2:4" ht="19.5" customHeight="1">
      <c r="B308" s="788"/>
      <c r="C308" s="788"/>
      <c r="D308" s="786"/>
    </row>
    <row r="309" spans="2:4" ht="19.5" customHeight="1">
      <c r="B309" s="788"/>
      <c r="C309" s="788"/>
      <c r="D309" s="786"/>
    </row>
    <row r="310" spans="2:4" ht="19.5" customHeight="1">
      <c r="B310" s="788"/>
      <c r="C310" s="788"/>
      <c r="D310" s="786"/>
    </row>
    <row r="311" spans="2:4" ht="19.5" customHeight="1">
      <c r="B311" s="788"/>
      <c r="C311" s="788"/>
      <c r="D311" s="786"/>
    </row>
    <row r="312" spans="2:4" ht="19.5" customHeight="1">
      <c r="B312" s="788"/>
      <c r="C312" s="788"/>
      <c r="D312" s="786"/>
    </row>
    <row r="313" spans="2:4" ht="19.5" customHeight="1">
      <c r="B313" s="788"/>
      <c r="C313" s="788"/>
      <c r="D313" s="786"/>
    </row>
    <row r="314" spans="2:4" ht="19.5" customHeight="1">
      <c r="B314" s="788"/>
      <c r="C314" s="788"/>
      <c r="D314" s="786"/>
    </row>
    <row r="315" spans="2:4" ht="19.5" customHeight="1">
      <c r="B315" s="788"/>
      <c r="C315" s="788"/>
      <c r="D315" s="786"/>
    </row>
    <row r="316" spans="2:4" ht="19.5" customHeight="1">
      <c r="B316" s="788"/>
      <c r="C316" s="788"/>
      <c r="D316" s="786"/>
    </row>
    <row r="317" spans="2:4" ht="19.5" customHeight="1">
      <c r="B317" s="788"/>
      <c r="C317" s="788"/>
      <c r="D317" s="786"/>
    </row>
    <row r="318" spans="2:4" ht="19.5" customHeight="1">
      <c r="B318" s="788"/>
      <c r="C318" s="788"/>
      <c r="D318" s="786"/>
    </row>
    <row r="319" spans="2:4" ht="19.5" customHeight="1">
      <c r="B319" s="788"/>
      <c r="C319" s="788"/>
      <c r="D319" s="786"/>
    </row>
    <row r="320" spans="2:4" ht="19.5" customHeight="1">
      <c r="B320" s="788"/>
      <c r="C320" s="788"/>
      <c r="D320" s="786"/>
    </row>
    <row r="321" spans="2:4" ht="19.5" customHeight="1">
      <c r="B321" s="788"/>
      <c r="C321" s="788"/>
      <c r="D321" s="786"/>
    </row>
    <row r="322" spans="2:4" ht="19.5" customHeight="1">
      <c r="B322" s="788"/>
      <c r="C322" s="788"/>
      <c r="D322" s="786"/>
    </row>
    <row r="323" spans="2:4" ht="19.5" customHeight="1">
      <c r="B323" s="788"/>
      <c r="C323" s="788"/>
      <c r="D323" s="786"/>
    </row>
    <row r="324" spans="2:4" ht="19.5" customHeight="1">
      <c r="B324" s="788"/>
      <c r="C324" s="788"/>
      <c r="D324" s="786"/>
    </row>
    <row r="325" spans="2:4" ht="19.5" customHeight="1">
      <c r="B325" s="788"/>
      <c r="C325" s="788"/>
      <c r="D325" s="786"/>
    </row>
    <row r="326" spans="2:4" ht="19.5" customHeight="1">
      <c r="B326" s="788"/>
      <c r="C326" s="788"/>
      <c r="D326" s="786"/>
    </row>
    <row r="327" spans="2:4" ht="19.5" customHeight="1">
      <c r="B327" s="788"/>
      <c r="C327" s="788"/>
      <c r="D327" s="786"/>
    </row>
    <row r="328" spans="2:4" ht="19.5" customHeight="1">
      <c r="B328" s="788"/>
      <c r="C328" s="788"/>
      <c r="D328" s="786"/>
    </row>
    <row r="329" spans="2:4" ht="19.5" customHeight="1">
      <c r="B329" s="788"/>
      <c r="C329" s="788"/>
      <c r="D329" s="786"/>
    </row>
    <row r="330" spans="2:4" ht="19.5" customHeight="1">
      <c r="B330" s="788"/>
      <c r="C330" s="788"/>
      <c r="D330" s="786"/>
    </row>
    <row r="331" spans="2:4" ht="19.5" customHeight="1">
      <c r="B331" s="788"/>
      <c r="C331" s="788"/>
      <c r="D331" s="786"/>
    </row>
    <row r="332" spans="2:4" ht="19.5" customHeight="1">
      <c r="B332" s="788"/>
      <c r="C332" s="788"/>
      <c r="D332" s="786"/>
    </row>
    <row r="333" spans="2:4" ht="19.5" customHeight="1">
      <c r="B333" s="788"/>
      <c r="C333" s="788"/>
      <c r="D333" s="786"/>
    </row>
    <row r="334" spans="2:4" ht="19.5" customHeight="1">
      <c r="B334" s="788"/>
      <c r="C334" s="788"/>
      <c r="D334" s="786"/>
    </row>
    <row r="335" spans="2:4" ht="19.5" customHeight="1">
      <c r="B335" s="788"/>
      <c r="C335" s="788"/>
      <c r="D335" s="786"/>
    </row>
    <row r="336" spans="2:4" ht="19.5" customHeight="1">
      <c r="B336" s="788"/>
      <c r="C336" s="788"/>
      <c r="D336" s="786"/>
    </row>
    <row r="337" spans="2:4" ht="19.5" customHeight="1">
      <c r="B337" s="788"/>
      <c r="C337" s="788"/>
      <c r="D337" s="786"/>
    </row>
    <row r="338" spans="2:4" ht="19.5" customHeight="1">
      <c r="B338" s="788"/>
      <c r="C338" s="788"/>
      <c r="D338" s="786"/>
    </row>
    <row r="339" spans="2:4" ht="19.5" customHeight="1">
      <c r="B339" s="788"/>
      <c r="C339" s="788"/>
      <c r="D339" s="786"/>
    </row>
    <row r="340" spans="2:4" ht="19.5" customHeight="1">
      <c r="B340" s="788"/>
      <c r="C340" s="788"/>
      <c r="D340" s="786"/>
    </row>
    <row r="341" spans="2:4" ht="19.5" customHeight="1">
      <c r="B341" s="788"/>
      <c r="C341" s="788"/>
      <c r="D341" s="786"/>
    </row>
    <row r="342" spans="2:4" ht="19.5" customHeight="1">
      <c r="B342" s="788"/>
      <c r="C342" s="788"/>
      <c r="D342" s="786"/>
    </row>
    <row r="343" spans="2:4" ht="19.5" customHeight="1">
      <c r="B343" s="788"/>
      <c r="C343" s="788"/>
      <c r="D343" s="786"/>
    </row>
    <row r="344" spans="2:4" ht="19.5" customHeight="1">
      <c r="B344" s="788"/>
      <c r="C344" s="788"/>
      <c r="D344" s="786"/>
    </row>
    <row r="345" spans="2:4" ht="19.5" customHeight="1">
      <c r="B345" s="788"/>
      <c r="C345" s="788"/>
      <c r="D345" s="786"/>
    </row>
    <row r="346" spans="2:4" ht="19.5" customHeight="1">
      <c r="B346" s="788"/>
      <c r="C346" s="788"/>
      <c r="D346" s="786"/>
    </row>
    <row r="347" spans="2:4" ht="19.5" customHeight="1">
      <c r="B347" s="788"/>
      <c r="C347" s="788"/>
      <c r="D347" s="786"/>
    </row>
    <row r="348" spans="2:4" ht="19.5" customHeight="1">
      <c r="B348" s="788"/>
      <c r="C348" s="788"/>
      <c r="D348" s="786"/>
    </row>
    <row r="349" spans="2:4" ht="19.5" customHeight="1">
      <c r="B349" s="788"/>
      <c r="C349" s="788"/>
      <c r="D349" s="786"/>
    </row>
    <row r="350" spans="2:4" ht="19.5" customHeight="1">
      <c r="B350" s="788"/>
      <c r="C350" s="788"/>
      <c r="D350" s="786"/>
    </row>
    <row r="351" spans="2:4" ht="19.5" customHeight="1">
      <c r="B351" s="788"/>
      <c r="C351" s="788"/>
      <c r="D351" s="786"/>
    </row>
    <row r="352" spans="2:4" ht="19.5" customHeight="1">
      <c r="B352" s="788"/>
      <c r="C352" s="788"/>
      <c r="D352" s="786"/>
    </row>
    <row r="353" spans="2:4" ht="19.5" customHeight="1">
      <c r="B353" s="788"/>
      <c r="C353" s="788"/>
      <c r="D353" s="786"/>
    </row>
    <row r="354" spans="2:4" ht="19.5" customHeight="1">
      <c r="B354" s="788"/>
      <c r="C354" s="788"/>
      <c r="D354" s="786"/>
    </row>
    <row r="355" spans="2:4" ht="19.5" customHeight="1">
      <c r="B355" s="788"/>
      <c r="C355" s="788"/>
      <c r="D355" s="786"/>
    </row>
    <row r="356" spans="2:4" ht="19.5" customHeight="1">
      <c r="B356" s="788"/>
      <c r="C356" s="788"/>
      <c r="D356" s="786"/>
    </row>
    <row r="357" spans="2:4" ht="19.5" customHeight="1">
      <c r="B357" s="788"/>
      <c r="C357" s="788"/>
      <c r="D357" s="786"/>
    </row>
    <row r="358" spans="2:4" ht="19.5" customHeight="1">
      <c r="B358" s="788"/>
      <c r="C358" s="788"/>
      <c r="D358" s="786"/>
    </row>
    <row r="359" spans="2:4" ht="19.5" customHeight="1">
      <c r="B359" s="788"/>
      <c r="C359" s="788"/>
      <c r="D359" s="786"/>
    </row>
    <row r="360" spans="2:4" ht="19.5" customHeight="1">
      <c r="B360" s="788"/>
      <c r="C360" s="788"/>
      <c r="D360" s="786"/>
    </row>
    <row r="361" spans="2:4" ht="19.5" customHeight="1">
      <c r="B361" s="788"/>
      <c r="C361" s="788"/>
      <c r="D361" s="786"/>
    </row>
    <row r="362" spans="2:4" ht="19.5" customHeight="1">
      <c r="B362" s="788"/>
      <c r="C362" s="788"/>
      <c r="D362" s="786"/>
    </row>
    <row r="363" spans="2:4" ht="19.5" customHeight="1">
      <c r="B363" s="788"/>
      <c r="C363" s="788"/>
      <c r="D363" s="786"/>
    </row>
    <row r="364" spans="2:4" ht="19.5" customHeight="1">
      <c r="B364" s="788"/>
      <c r="C364" s="788"/>
      <c r="D364" s="786"/>
    </row>
    <row r="365" spans="2:4" ht="19.5" customHeight="1">
      <c r="B365" s="788"/>
      <c r="C365" s="788"/>
      <c r="D365" s="786"/>
    </row>
    <row r="366" spans="2:4" ht="19.5" customHeight="1">
      <c r="B366" s="788"/>
      <c r="C366" s="788"/>
      <c r="D366" s="786"/>
    </row>
    <row r="367" spans="2:4" ht="19.5" customHeight="1">
      <c r="B367" s="788"/>
      <c r="C367" s="788"/>
      <c r="D367" s="786"/>
    </row>
    <row r="368" spans="2:4" ht="19.5" customHeight="1">
      <c r="B368" s="788"/>
      <c r="C368" s="788"/>
      <c r="D368" s="786"/>
    </row>
    <row r="369" spans="2:4" ht="19.5" customHeight="1">
      <c r="B369" s="788"/>
      <c r="C369" s="788"/>
      <c r="D369" s="786"/>
    </row>
    <row r="370" spans="2:4" ht="19.5" customHeight="1">
      <c r="B370" s="788"/>
      <c r="C370" s="788"/>
      <c r="D370" s="786"/>
    </row>
    <row r="371" spans="2:4" ht="19.5" customHeight="1">
      <c r="B371" s="788"/>
      <c r="C371" s="788"/>
      <c r="D371" s="786"/>
    </row>
    <row r="372" spans="2:4" ht="19.5" customHeight="1">
      <c r="B372" s="788"/>
      <c r="C372" s="788"/>
      <c r="D372" s="786"/>
    </row>
    <row r="373" spans="2:4" ht="19.5" customHeight="1">
      <c r="B373" s="788"/>
      <c r="C373" s="788"/>
      <c r="D373" s="786"/>
    </row>
    <row r="374" spans="2:4" ht="19.5" customHeight="1">
      <c r="B374" s="788"/>
      <c r="C374" s="788"/>
      <c r="D374" s="786"/>
    </row>
    <row r="375" spans="2:4" ht="19.5" customHeight="1">
      <c r="B375" s="788"/>
      <c r="C375" s="788"/>
      <c r="D375" s="786"/>
    </row>
    <row r="376" spans="2:4" ht="19.5" customHeight="1">
      <c r="B376" s="788"/>
      <c r="C376" s="788"/>
      <c r="D376" s="786"/>
    </row>
    <row r="377" spans="2:4" ht="19.5" customHeight="1">
      <c r="B377" s="788"/>
      <c r="C377" s="788"/>
      <c r="D377" s="786"/>
    </row>
    <row r="378" spans="2:4" ht="19.5" customHeight="1">
      <c r="B378" s="788"/>
      <c r="C378" s="788"/>
      <c r="D378" s="786"/>
    </row>
    <row r="379" spans="2:4" ht="19.5" customHeight="1">
      <c r="B379" s="788"/>
      <c r="C379" s="788"/>
      <c r="D379" s="786"/>
    </row>
    <row r="380" spans="2:4" ht="19.5" customHeight="1">
      <c r="B380" s="788"/>
      <c r="C380" s="788"/>
      <c r="D380" s="786"/>
    </row>
    <row r="381" spans="2:4" ht="19.5" customHeight="1">
      <c r="B381" s="788"/>
      <c r="C381" s="788"/>
      <c r="D381" s="786"/>
    </row>
    <row r="382" spans="2:4" ht="19.5" customHeight="1">
      <c r="B382" s="788"/>
      <c r="C382" s="788"/>
      <c r="D382" s="786"/>
    </row>
    <row r="383" spans="2:4" ht="19.5" customHeight="1">
      <c r="B383" s="788"/>
      <c r="C383" s="788"/>
      <c r="D383" s="786"/>
    </row>
    <row r="384" spans="2:4" ht="19.5" customHeight="1">
      <c r="B384" s="788"/>
      <c r="C384" s="788"/>
      <c r="D384" s="786"/>
    </row>
    <row r="385" spans="2:4" ht="19.5" customHeight="1">
      <c r="B385" s="788"/>
      <c r="C385" s="788"/>
      <c r="D385" s="786"/>
    </row>
    <row r="386" spans="2:4" ht="19.5" customHeight="1">
      <c r="B386" s="788"/>
      <c r="C386" s="788"/>
      <c r="D386" s="786"/>
    </row>
    <row r="387" spans="2:4" ht="19.5" customHeight="1">
      <c r="B387" s="788"/>
      <c r="C387" s="788"/>
      <c r="D387" s="786"/>
    </row>
    <row r="388" spans="2:4" ht="19.5" customHeight="1">
      <c r="B388" s="788"/>
      <c r="C388" s="788"/>
      <c r="D388" s="786"/>
    </row>
    <row r="389" spans="2:4" ht="19.5" customHeight="1">
      <c r="B389" s="788"/>
      <c r="C389" s="788"/>
      <c r="D389" s="786"/>
    </row>
    <row r="390" spans="2:4" ht="19.5" customHeight="1">
      <c r="B390" s="788"/>
      <c r="C390" s="788"/>
      <c r="D390" s="786"/>
    </row>
    <row r="391" spans="2:4" ht="19.5" customHeight="1">
      <c r="B391" s="788"/>
      <c r="C391" s="788"/>
      <c r="D391" s="786"/>
    </row>
    <row r="392" spans="2:4" ht="19.5" customHeight="1">
      <c r="B392" s="788"/>
      <c r="C392" s="788"/>
      <c r="D392" s="786"/>
    </row>
    <row r="393" spans="2:4" ht="19.5" customHeight="1">
      <c r="B393" s="788"/>
      <c r="C393" s="788"/>
      <c r="D393" s="786"/>
    </row>
    <row r="394" spans="2:4" ht="19.5" customHeight="1">
      <c r="B394" s="788"/>
      <c r="C394" s="788"/>
      <c r="D394" s="786"/>
    </row>
    <row r="395" spans="2:4" ht="19.5" customHeight="1">
      <c r="B395" s="788"/>
      <c r="C395" s="788"/>
      <c r="D395" s="786"/>
    </row>
    <row r="396" spans="2:4" ht="19.5" customHeight="1">
      <c r="B396" s="788"/>
      <c r="C396" s="788"/>
      <c r="D396" s="786"/>
    </row>
    <row r="397" spans="2:4" ht="19.5" customHeight="1">
      <c r="B397" s="788"/>
      <c r="C397" s="788"/>
      <c r="D397" s="786"/>
    </row>
    <row r="398" spans="2:4" ht="19.5" customHeight="1">
      <c r="B398" s="788"/>
      <c r="C398" s="788"/>
      <c r="D398" s="786"/>
    </row>
    <row r="399" spans="2:4" ht="19.5" customHeight="1">
      <c r="B399" s="788"/>
      <c r="C399" s="788"/>
      <c r="D399" s="786"/>
    </row>
    <row r="400" spans="2:4" ht="19.5" customHeight="1">
      <c r="B400" s="788"/>
      <c r="C400" s="788"/>
      <c r="D400" s="786"/>
    </row>
    <row r="401" spans="2:4" ht="19.5" customHeight="1">
      <c r="B401" s="788"/>
      <c r="C401" s="788"/>
      <c r="D401" s="786"/>
    </row>
    <row r="402" spans="2:4" ht="19.5" customHeight="1">
      <c r="B402" s="788"/>
      <c r="C402" s="788"/>
      <c r="D402" s="786"/>
    </row>
    <row r="403" spans="2:4" ht="19.5" customHeight="1">
      <c r="B403" s="788"/>
      <c r="C403" s="788"/>
      <c r="D403" s="786"/>
    </row>
    <row r="404" spans="2:4" ht="19.5" customHeight="1">
      <c r="B404" s="788"/>
      <c r="C404" s="788"/>
      <c r="D404" s="786"/>
    </row>
    <row r="405" spans="2:4" ht="19.5" customHeight="1">
      <c r="B405" s="788"/>
      <c r="C405" s="788"/>
      <c r="D405" s="786"/>
    </row>
    <row r="406" spans="2:4" ht="19.5" customHeight="1">
      <c r="B406" s="788"/>
      <c r="C406" s="788"/>
      <c r="D406" s="786"/>
    </row>
    <row r="407" spans="2:4" ht="19.5" customHeight="1">
      <c r="B407" s="788"/>
      <c r="C407" s="788"/>
      <c r="D407" s="786"/>
    </row>
    <row r="408" spans="2:4" ht="19.5" customHeight="1">
      <c r="B408" s="788"/>
      <c r="C408" s="788"/>
      <c r="D408" s="786"/>
    </row>
    <row r="409" spans="2:4" ht="19.5" customHeight="1">
      <c r="B409" s="788"/>
      <c r="C409" s="788"/>
      <c r="D409" s="786"/>
    </row>
    <row r="410" spans="2:4" ht="19.5" customHeight="1">
      <c r="B410" s="788"/>
      <c r="C410" s="788"/>
      <c r="D410" s="786"/>
    </row>
    <row r="411" spans="2:4" ht="19.5" customHeight="1">
      <c r="B411" s="788"/>
      <c r="C411" s="788"/>
      <c r="D411" s="786"/>
    </row>
    <row r="412" spans="2:4" ht="19.5" customHeight="1">
      <c r="B412" s="788"/>
      <c r="C412" s="788"/>
      <c r="D412" s="786"/>
    </row>
    <row r="413" spans="2:4" ht="19.5" customHeight="1">
      <c r="B413" s="788"/>
      <c r="C413" s="788"/>
      <c r="D413" s="786"/>
    </row>
    <row r="414" spans="2:4" ht="19.5" customHeight="1">
      <c r="B414" s="788"/>
      <c r="C414" s="788"/>
      <c r="D414" s="786"/>
    </row>
    <row r="415" spans="2:4" ht="19.5" customHeight="1">
      <c r="B415" s="788"/>
      <c r="C415" s="788"/>
      <c r="D415" s="786"/>
    </row>
    <row r="416" spans="2:4" ht="19.5" customHeight="1">
      <c r="B416" s="788"/>
      <c r="C416" s="788"/>
      <c r="D416" s="786"/>
    </row>
    <row r="417" spans="2:4" ht="19.5" customHeight="1">
      <c r="B417" s="788"/>
      <c r="C417" s="788"/>
      <c r="D417" s="786"/>
    </row>
    <row r="418" spans="2:4" ht="19.5" customHeight="1">
      <c r="B418" s="788"/>
      <c r="C418" s="788"/>
      <c r="D418" s="786"/>
    </row>
    <row r="419" spans="2:4" ht="19.5" customHeight="1">
      <c r="B419" s="788"/>
      <c r="C419" s="788"/>
      <c r="D419" s="786"/>
    </row>
    <row r="420" spans="2:4" ht="19.5" customHeight="1">
      <c r="B420" s="788"/>
      <c r="C420" s="788"/>
      <c r="D420" s="786"/>
    </row>
    <row r="421" spans="2:4" ht="19.5" customHeight="1">
      <c r="B421" s="788"/>
      <c r="C421" s="788"/>
      <c r="D421" s="786"/>
    </row>
    <row r="422" spans="2:4" ht="19.5" customHeight="1">
      <c r="B422" s="788"/>
      <c r="C422" s="788"/>
      <c r="D422" s="786"/>
    </row>
    <row r="423" spans="2:4" ht="19.5" customHeight="1">
      <c r="B423" s="788"/>
      <c r="C423" s="788"/>
      <c r="D423" s="786"/>
    </row>
    <row r="424" spans="2:4" ht="19.5" customHeight="1">
      <c r="B424" s="788"/>
      <c r="C424" s="788"/>
      <c r="D424" s="786"/>
    </row>
    <row r="425" spans="2:4" ht="19.5" customHeight="1">
      <c r="B425" s="788"/>
      <c r="C425" s="788"/>
      <c r="D425" s="786"/>
    </row>
    <row r="426" spans="2:4" ht="19.5" customHeight="1">
      <c r="B426" s="788"/>
      <c r="C426" s="788"/>
      <c r="D426" s="786"/>
    </row>
    <row r="427" spans="2:4" ht="19.5" customHeight="1">
      <c r="B427" s="788"/>
      <c r="C427" s="788"/>
      <c r="D427" s="786"/>
    </row>
    <row r="428" spans="2:4" ht="19.5" customHeight="1">
      <c r="B428" s="788"/>
      <c r="C428" s="788"/>
      <c r="D428" s="786"/>
    </row>
    <row r="429" spans="2:4" ht="19.5" customHeight="1">
      <c r="B429" s="788"/>
      <c r="C429" s="788"/>
      <c r="D429" s="786"/>
    </row>
    <row r="430" spans="2:4" ht="19.5" customHeight="1">
      <c r="B430" s="788"/>
      <c r="C430" s="788"/>
      <c r="D430" s="786"/>
    </row>
    <row r="431" spans="2:4" ht="19.5" customHeight="1">
      <c r="B431" s="788"/>
      <c r="C431" s="788"/>
      <c r="D431" s="786"/>
    </row>
    <row r="432" spans="2:4" ht="19.5" customHeight="1">
      <c r="B432" s="788"/>
      <c r="C432" s="788"/>
      <c r="D432" s="786"/>
    </row>
    <row r="433" spans="2:4" ht="19.5" customHeight="1">
      <c r="B433" s="788"/>
      <c r="C433" s="788"/>
      <c r="D433" s="786"/>
    </row>
    <row r="434" spans="2:4" ht="19.5" customHeight="1">
      <c r="B434" s="788"/>
      <c r="C434" s="788"/>
      <c r="D434" s="786"/>
    </row>
    <row r="435" spans="2:4" ht="19.5" customHeight="1">
      <c r="B435" s="788"/>
      <c r="C435" s="788"/>
      <c r="D435" s="786"/>
    </row>
    <row r="436" spans="2:4" ht="19.5" customHeight="1">
      <c r="B436" s="788"/>
      <c r="C436" s="788"/>
      <c r="D436" s="786"/>
    </row>
    <row r="437" spans="2:4" ht="19.5" customHeight="1">
      <c r="B437" s="788"/>
      <c r="C437" s="788"/>
      <c r="D437" s="786"/>
    </row>
    <row r="438" spans="2:4" ht="19.5" customHeight="1">
      <c r="B438" s="788"/>
      <c r="C438" s="788"/>
      <c r="D438" s="786"/>
    </row>
    <row r="439" spans="2:4" ht="19.5" customHeight="1">
      <c r="B439" s="788"/>
      <c r="C439" s="788"/>
      <c r="D439" s="786"/>
    </row>
    <row r="440" spans="2:4" ht="19.5" customHeight="1">
      <c r="B440" s="788"/>
      <c r="C440" s="788"/>
      <c r="D440" s="786"/>
    </row>
    <row r="441" spans="2:4" ht="19.5" customHeight="1">
      <c r="B441" s="788"/>
      <c r="C441" s="788"/>
      <c r="D441" s="786"/>
    </row>
    <row r="442" spans="2:4" ht="19.5" customHeight="1">
      <c r="B442" s="788"/>
      <c r="C442" s="788"/>
      <c r="D442" s="786"/>
    </row>
    <row r="443" spans="2:4" ht="19.5" customHeight="1">
      <c r="B443" s="788"/>
      <c r="C443" s="788"/>
      <c r="D443" s="786"/>
    </row>
    <row r="444" spans="2:4" ht="19.5" customHeight="1">
      <c r="B444" s="788"/>
      <c r="C444" s="788"/>
      <c r="D444" s="786"/>
    </row>
    <row r="445" spans="2:4" ht="19.5" customHeight="1">
      <c r="B445" s="788"/>
      <c r="C445" s="788"/>
      <c r="D445" s="786"/>
    </row>
    <row r="446" spans="2:4" ht="19.5" customHeight="1">
      <c r="B446" s="788"/>
      <c r="C446" s="788"/>
      <c r="D446" s="786"/>
    </row>
    <row r="447" spans="2:4" ht="19.5" customHeight="1">
      <c r="B447" s="788"/>
      <c r="C447" s="788"/>
      <c r="D447" s="786"/>
    </row>
    <row r="448" spans="2:4" ht="19.5" customHeight="1">
      <c r="B448" s="788"/>
      <c r="C448" s="788"/>
      <c r="D448" s="786"/>
    </row>
    <row r="449" spans="2:4" ht="19.5" customHeight="1">
      <c r="B449" s="788"/>
      <c r="C449" s="788"/>
      <c r="D449" s="786"/>
    </row>
    <row r="450" spans="2:4" ht="19.5" customHeight="1">
      <c r="B450" s="788"/>
      <c r="C450" s="788"/>
      <c r="D450" s="786"/>
    </row>
    <row r="451" spans="2:4" ht="19.5" customHeight="1">
      <c r="B451" s="788"/>
      <c r="C451" s="788"/>
      <c r="D451" s="786"/>
    </row>
    <row r="452" spans="2:4" ht="19.5" customHeight="1">
      <c r="B452" s="788"/>
      <c r="C452" s="788"/>
      <c r="D452" s="786"/>
    </row>
    <row r="453" spans="2:4" ht="19.5" customHeight="1">
      <c r="B453" s="788"/>
      <c r="C453" s="788"/>
      <c r="D453" s="786"/>
    </row>
    <row r="454" spans="2:4" ht="19.5" customHeight="1">
      <c r="B454" s="788"/>
      <c r="C454" s="788"/>
      <c r="D454" s="786"/>
    </row>
    <row r="455" spans="2:4" ht="19.5" customHeight="1">
      <c r="B455" s="788"/>
      <c r="C455" s="788"/>
      <c r="D455" s="786"/>
    </row>
    <row r="456" spans="2:4" ht="19.5" customHeight="1">
      <c r="B456" s="788"/>
      <c r="C456" s="788"/>
      <c r="D456" s="786"/>
    </row>
    <row r="457" spans="2:4" ht="19.5" customHeight="1">
      <c r="B457" s="788"/>
      <c r="C457" s="788"/>
      <c r="D457" s="786"/>
    </row>
    <row r="458" spans="2:4" ht="19.5" customHeight="1">
      <c r="B458" s="788"/>
      <c r="C458" s="788"/>
      <c r="D458" s="786"/>
    </row>
    <row r="459" spans="2:4" ht="19.5" customHeight="1">
      <c r="B459" s="788"/>
      <c r="C459" s="788"/>
      <c r="D459" s="786"/>
    </row>
    <row r="460" spans="2:4" ht="19.5" customHeight="1">
      <c r="B460" s="788"/>
      <c r="C460" s="788"/>
      <c r="D460" s="786"/>
    </row>
    <row r="461" spans="2:4" ht="19.5" customHeight="1">
      <c r="B461" s="788"/>
      <c r="C461" s="788"/>
      <c r="D461" s="786"/>
    </row>
    <row r="462" spans="2:4" ht="19.5" customHeight="1">
      <c r="B462" s="788"/>
      <c r="C462" s="788"/>
      <c r="D462" s="786"/>
    </row>
    <row r="463" spans="2:4" ht="19.5" customHeight="1">
      <c r="B463" s="788"/>
      <c r="C463" s="788"/>
      <c r="D463" s="786"/>
    </row>
    <row r="464" spans="2:4" ht="19.5" customHeight="1">
      <c r="B464" s="788"/>
      <c r="C464" s="788"/>
      <c r="D464" s="786"/>
    </row>
    <row r="465" spans="2:4" ht="19.5" customHeight="1">
      <c r="B465" s="788"/>
      <c r="C465" s="788"/>
      <c r="D465" s="786"/>
    </row>
    <row r="466" spans="2:4" ht="19.5" customHeight="1">
      <c r="B466" s="788"/>
      <c r="C466" s="788"/>
      <c r="D466" s="786"/>
    </row>
    <row r="467" spans="2:4" ht="19.5" customHeight="1">
      <c r="B467" s="788"/>
      <c r="C467" s="788"/>
      <c r="D467" s="786"/>
    </row>
    <row r="468" spans="2:4" ht="19.5" customHeight="1">
      <c r="B468" s="788"/>
      <c r="C468" s="788"/>
      <c r="D468" s="786"/>
    </row>
    <row r="469" spans="2:4" ht="19.5" customHeight="1">
      <c r="B469" s="788"/>
      <c r="C469" s="788"/>
      <c r="D469" s="786"/>
    </row>
    <row r="470" spans="2:4" ht="19.5" customHeight="1">
      <c r="B470" s="788"/>
      <c r="C470" s="788"/>
      <c r="D470" s="786"/>
    </row>
    <row r="471" spans="2:4" ht="19.5" customHeight="1">
      <c r="B471" s="788"/>
      <c r="C471" s="788"/>
      <c r="D471" s="786"/>
    </row>
    <row r="472" spans="2:4" ht="19.5" customHeight="1">
      <c r="B472" s="788"/>
      <c r="C472" s="788"/>
      <c r="D472" s="786"/>
    </row>
    <row r="473" spans="2:4" ht="19.5" customHeight="1">
      <c r="B473" s="788"/>
      <c r="C473" s="788"/>
      <c r="D473" s="786"/>
    </row>
    <row r="474" spans="2:4" ht="19.5" customHeight="1">
      <c r="B474" s="788"/>
      <c r="C474" s="788"/>
      <c r="D474" s="786"/>
    </row>
    <row r="475" spans="2:4" ht="19.5" customHeight="1">
      <c r="B475" s="788"/>
      <c r="C475" s="788"/>
      <c r="D475" s="786"/>
    </row>
    <row r="476" spans="2:4" ht="19.5" customHeight="1">
      <c r="B476" s="788"/>
      <c r="C476" s="788"/>
      <c r="D476" s="786"/>
    </row>
    <row r="477" spans="2:4" ht="19.5" customHeight="1">
      <c r="B477" s="788"/>
      <c r="C477" s="788"/>
      <c r="D477" s="786"/>
    </row>
    <row r="478" spans="2:4" ht="19.5" customHeight="1">
      <c r="B478" s="788"/>
      <c r="C478" s="788"/>
      <c r="D478" s="786"/>
    </row>
    <row r="479" spans="2:4" ht="19.5" customHeight="1">
      <c r="B479" s="788"/>
      <c r="C479" s="788"/>
      <c r="D479" s="786"/>
    </row>
    <row r="480" spans="2:4" ht="19.5" customHeight="1">
      <c r="B480" s="788"/>
      <c r="C480" s="788"/>
      <c r="D480" s="786"/>
    </row>
    <row r="481" spans="2:4" ht="19.5" customHeight="1">
      <c r="B481" s="788"/>
      <c r="C481" s="788"/>
      <c r="D481" s="786"/>
    </row>
    <row r="482" spans="2:4" ht="19.5" customHeight="1">
      <c r="B482" s="788"/>
      <c r="C482" s="788"/>
      <c r="D482" s="786"/>
    </row>
    <row r="483" spans="2:4" ht="19.5" customHeight="1">
      <c r="B483" s="788"/>
      <c r="C483" s="788"/>
      <c r="D483" s="786"/>
    </row>
    <row r="484" spans="2:4" ht="19.5" customHeight="1">
      <c r="B484" s="788"/>
      <c r="C484" s="788"/>
      <c r="D484" s="786"/>
    </row>
    <row r="485" spans="2:4" ht="19.5" customHeight="1">
      <c r="B485" s="788"/>
      <c r="C485" s="788"/>
      <c r="D485" s="786"/>
    </row>
    <row r="486" spans="2:4" ht="19.5" customHeight="1">
      <c r="B486" s="788"/>
      <c r="C486" s="788"/>
      <c r="D486" s="786"/>
    </row>
    <row r="487" spans="2:4" ht="19.5" customHeight="1">
      <c r="B487" s="788"/>
      <c r="C487" s="788"/>
      <c r="D487" s="786"/>
    </row>
    <row r="488" spans="2:4" ht="19.5" customHeight="1">
      <c r="B488" s="788"/>
      <c r="C488" s="788"/>
      <c r="D488" s="786"/>
    </row>
    <row r="489" spans="2:4" ht="19.5" customHeight="1">
      <c r="B489" s="788"/>
      <c r="C489" s="788"/>
      <c r="D489" s="786"/>
    </row>
    <row r="490" spans="2:4" ht="19.5" customHeight="1">
      <c r="B490" s="788"/>
      <c r="C490" s="788"/>
      <c r="D490" s="786"/>
    </row>
    <row r="491" spans="2:4" ht="19.5" customHeight="1">
      <c r="B491" s="788"/>
      <c r="C491" s="788"/>
      <c r="D491" s="786"/>
    </row>
    <row r="492" spans="2:4" ht="19.5" customHeight="1">
      <c r="B492" s="788"/>
      <c r="C492" s="788"/>
      <c r="D492" s="786"/>
    </row>
    <row r="493" spans="2:4" ht="19.5" customHeight="1">
      <c r="B493" s="788"/>
      <c r="C493" s="788"/>
      <c r="D493" s="786"/>
    </row>
    <row r="494" spans="2:4" ht="19.5" customHeight="1">
      <c r="B494" s="788"/>
      <c r="C494" s="788"/>
      <c r="D494" s="786"/>
    </row>
    <row r="495" spans="2:4" ht="19.5" customHeight="1">
      <c r="B495" s="788"/>
      <c r="C495" s="788"/>
      <c r="D495" s="786"/>
    </row>
    <row r="496" spans="2:4" ht="19.5" customHeight="1">
      <c r="B496" s="788"/>
      <c r="C496" s="788"/>
      <c r="D496" s="786"/>
    </row>
    <row r="497" spans="2:4" ht="19.5" customHeight="1">
      <c r="B497" s="788"/>
      <c r="C497" s="788"/>
      <c r="D497" s="786"/>
    </row>
    <row r="498" spans="2:4" ht="19.5" customHeight="1">
      <c r="B498" s="788"/>
      <c r="C498" s="788"/>
      <c r="D498" s="786"/>
    </row>
    <row r="499" spans="2:4" ht="19.5" customHeight="1">
      <c r="B499" s="788"/>
      <c r="C499" s="788"/>
      <c r="D499" s="786"/>
    </row>
    <row r="500" spans="2:4" ht="19.5" customHeight="1">
      <c r="B500" s="788"/>
      <c r="C500" s="788"/>
      <c r="D500" s="786"/>
    </row>
    <row r="501" spans="2:4" ht="19.5" customHeight="1">
      <c r="B501" s="788"/>
      <c r="C501" s="788"/>
      <c r="D501" s="786"/>
    </row>
    <row r="502" spans="2:4" ht="19.5" customHeight="1">
      <c r="B502" s="788"/>
      <c r="C502" s="788"/>
      <c r="D502" s="786"/>
    </row>
    <row r="503" spans="2:4" ht="19.5" customHeight="1">
      <c r="B503" s="788"/>
      <c r="C503" s="788"/>
      <c r="D503" s="786"/>
    </row>
    <row r="504" spans="2:4" ht="19.5" customHeight="1">
      <c r="B504" s="788"/>
      <c r="C504" s="788"/>
      <c r="D504" s="786"/>
    </row>
    <row r="505" spans="2:4" ht="19.5" customHeight="1">
      <c r="B505" s="788"/>
      <c r="C505" s="788"/>
      <c r="D505" s="786"/>
    </row>
    <row r="506" spans="2:4" ht="19.5" customHeight="1">
      <c r="B506" s="788"/>
      <c r="C506" s="788"/>
      <c r="D506" s="786"/>
    </row>
    <row r="507" spans="2:4" ht="19.5" customHeight="1">
      <c r="B507" s="788"/>
      <c r="C507" s="788"/>
      <c r="D507" s="786"/>
    </row>
    <row r="508" spans="2:4" ht="19.5" customHeight="1">
      <c r="B508" s="788"/>
      <c r="C508" s="788"/>
      <c r="D508" s="786"/>
    </row>
    <row r="509" spans="2:4" ht="19.5" customHeight="1">
      <c r="B509" s="788"/>
      <c r="C509" s="788"/>
      <c r="D509" s="786"/>
    </row>
    <row r="510" spans="2:4" ht="19.5" customHeight="1">
      <c r="B510" s="788"/>
      <c r="C510" s="788"/>
      <c r="D510" s="786"/>
    </row>
    <row r="511" spans="2:4" ht="19.5" customHeight="1">
      <c r="B511" s="788"/>
      <c r="C511" s="788"/>
      <c r="D511" s="786"/>
    </row>
    <row r="512" spans="2:4" ht="19.5" customHeight="1">
      <c r="B512" s="788"/>
      <c r="C512" s="788"/>
      <c r="D512" s="786"/>
    </row>
    <row r="513" spans="2:4" ht="19.5" customHeight="1">
      <c r="B513" s="788"/>
      <c r="C513" s="788"/>
      <c r="D513" s="786"/>
    </row>
    <row r="514" spans="2:4" ht="19.5" customHeight="1">
      <c r="B514" s="788"/>
      <c r="C514" s="788"/>
      <c r="D514" s="786"/>
    </row>
    <row r="515" spans="2:4" ht="19.5" customHeight="1">
      <c r="B515" s="788"/>
      <c r="C515" s="788"/>
      <c r="D515" s="786"/>
    </row>
    <row r="516" spans="2:4" ht="19.5" customHeight="1">
      <c r="B516" s="788"/>
      <c r="C516" s="788"/>
      <c r="D516" s="786"/>
    </row>
    <row r="517" spans="2:4" ht="19.5" customHeight="1">
      <c r="B517" s="788"/>
      <c r="C517" s="788"/>
      <c r="D517" s="786"/>
    </row>
    <row r="518" spans="2:4" ht="19.5" customHeight="1">
      <c r="B518" s="788"/>
      <c r="C518" s="788"/>
      <c r="D518" s="786"/>
    </row>
    <row r="519" spans="2:4" ht="19.5" customHeight="1">
      <c r="B519" s="788"/>
      <c r="C519" s="788"/>
      <c r="D519" s="786"/>
    </row>
    <row r="520" spans="2:4" ht="19.5" customHeight="1">
      <c r="B520" s="788"/>
      <c r="C520" s="788"/>
      <c r="D520" s="786"/>
    </row>
    <row r="521" spans="2:4" ht="19.5" customHeight="1">
      <c r="B521" s="788"/>
      <c r="C521" s="788"/>
      <c r="D521" s="786"/>
    </row>
    <row r="522" spans="2:4" ht="19.5" customHeight="1">
      <c r="B522" s="788"/>
      <c r="C522" s="788"/>
      <c r="D522" s="786"/>
    </row>
    <row r="523" spans="2:4" ht="19.5" customHeight="1">
      <c r="B523" s="788"/>
      <c r="C523" s="788"/>
      <c r="D523" s="786"/>
    </row>
    <row r="524" spans="2:4" ht="19.5" customHeight="1">
      <c r="B524" s="788"/>
      <c r="C524" s="788"/>
      <c r="D524" s="786"/>
    </row>
    <row r="525" spans="2:4" ht="19.5" customHeight="1">
      <c r="B525" s="788"/>
      <c r="C525" s="788"/>
      <c r="D525" s="786"/>
    </row>
    <row r="526" spans="2:4" ht="19.5" customHeight="1">
      <c r="B526" s="788"/>
      <c r="C526" s="788"/>
      <c r="D526" s="786"/>
    </row>
    <row r="527" spans="2:4" ht="19.5" customHeight="1">
      <c r="B527" s="788"/>
      <c r="C527" s="788"/>
      <c r="D527" s="786"/>
    </row>
    <row r="528" spans="2:4" ht="19.5" customHeight="1">
      <c r="B528" s="788"/>
      <c r="C528" s="788"/>
      <c r="D528" s="786"/>
    </row>
    <row r="529" spans="2:4" ht="19.5" customHeight="1">
      <c r="B529" s="788"/>
      <c r="C529" s="788"/>
      <c r="D529" s="786"/>
    </row>
    <row r="530" spans="2:4" ht="19.5" customHeight="1">
      <c r="B530" s="788"/>
      <c r="C530" s="788"/>
      <c r="D530" s="786"/>
    </row>
    <row r="531" spans="2:4" ht="19.5" customHeight="1">
      <c r="B531" s="788"/>
      <c r="C531" s="788"/>
      <c r="D531" s="786"/>
    </row>
    <row r="532" spans="2:4" ht="19.5" customHeight="1">
      <c r="B532" s="788"/>
      <c r="C532" s="788"/>
      <c r="D532" s="786"/>
    </row>
    <row r="533" spans="2:4" ht="19.5" customHeight="1">
      <c r="B533" s="788"/>
      <c r="C533" s="788"/>
      <c r="D533" s="786"/>
    </row>
    <row r="534" spans="2:4" ht="19.5" customHeight="1">
      <c r="B534" s="788"/>
      <c r="C534" s="788"/>
      <c r="D534" s="786"/>
    </row>
    <row r="535" spans="2:4" ht="19.5" customHeight="1">
      <c r="B535" s="788"/>
      <c r="C535" s="788"/>
      <c r="D535" s="786"/>
    </row>
    <row r="536" spans="2:4" ht="19.5" customHeight="1">
      <c r="B536" s="788"/>
      <c r="C536" s="788"/>
      <c r="D536" s="786"/>
    </row>
    <row r="537" spans="2:4" ht="19.5" customHeight="1">
      <c r="B537" s="788"/>
      <c r="C537" s="788"/>
      <c r="D537" s="786"/>
    </row>
    <row r="538" spans="2:4" ht="19.5" customHeight="1">
      <c r="B538" s="788"/>
      <c r="C538" s="788"/>
      <c r="D538" s="786"/>
    </row>
    <row r="539" spans="2:4" ht="19.5" customHeight="1">
      <c r="B539" s="788"/>
      <c r="C539" s="788"/>
      <c r="D539" s="786"/>
    </row>
    <row r="540" spans="2:4" ht="19.5" customHeight="1">
      <c r="B540" s="788"/>
      <c r="C540" s="788"/>
      <c r="D540" s="786"/>
    </row>
    <row r="541" spans="2:4" ht="19.5" customHeight="1">
      <c r="B541" s="788"/>
      <c r="C541" s="788"/>
      <c r="D541" s="786"/>
    </row>
    <row r="542" spans="2:4" ht="19.5" customHeight="1">
      <c r="B542" s="788"/>
      <c r="C542" s="788"/>
      <c r="D542" s="786"/>
    </row>
    <row r="543" spans="2:4" ht="19.5" customHeight="1">
      <c r="B543" s="788"/>
      <c r="C543" s="788"/>
      <c r="D543" s="786"/>
    </row>
    <row r="544" spans="2:4" ht="19.5" customHeight="1">
      <c r="B544" s="788"/>
      <c r="C544" s="788"/>
      <c r="D544" s="786"/>
    </row>
    <row r="545" spans="2:4" ht="19.5" customHeight="1">
      <c r="B545" s="788"/>
      <c r="C545" s="788"/>
      <c r="D545" s="786"/>
    </row>
    <row r="546" spans="2:4" ht="19.5" customHeight="1">
      <c r="B546" s="788"/>
      <c r="C546" s="788"/>
      <c r="D546" s="786"/>
    </row>
    <row r="547" spans="2:4" ht="19.5" customHeight="1">
      <c r="B547" s="788"/>
      <c r="C547" s="788"/>
      <c r="D547" s="786"/>
    </row>
    <row r="548" spans="2:4" ht="19.5" customHeight="1">
      <c r="B548" s="788"/>
      <c r="C548" s="788"/>
      <c r="D548" s="786"/>
    </row>
    <row r="549" spans="2:4" ht="19.5" customHeight="1">
      <c r="B549" s="788"/>
      <c r="C549" s="788"/>
      <c r="D549" s="786"/>
    </row>
    <row r="550" spans="2:4" ht="19.5" customHeight="1">
      <c r="B550" s="788"/>
      <c r="C550" s="788"/>
      <c r="D550" s="786"/>
    </row>
    <row r="551" spans="2:4" ht="19.5" customHeight="1">
      <c r="B551" s="788"/>
      <c r="C551" s="788"/>
      <c r="D551" s="786"/>
    </row>
    <row r="552" spans="2:4" ht="19.5" customHeight="1">
      <c r="B552" s="788"/>
      <c r="C552" s="788"/>
      <c r="D552" s="786"/>
    </row>
    <row r="553" spans="2:4" ht="19.5" customHeight="1">
      <c r="B553" s="788"/>
      <c r="C553" s="788"/>
      <c r="D553" s="786"/>
    </row>
    <row r="554" spans="2:4" ht="19.5" customHeight="1">
      <c r="B554" s="788"/>
      <c r="C554" s="788"/>
      <c r="D554" s="786"/>
    </row>
    <row r="555" spans="2:4" ht="19.5" customHeight="1">
      <c r="B555" s="788"/>
      <c r="C555" s="788"/>
      <c r="D555" s="786"/>
    </row>
    <row r="556" spans="2:4" ht="19.5" customHeight="1">
      <c r="B556" s="788"/>
      <c r="C556" s="788"/>
      <c r="D556" s="786"/>
    </row>
    <row r="557" spans="2:4" ht="19.5" customHeight="1">
      <c r="B557" s="788"/>
      <c r="C557" s="788"/>
      <c r="D557" s="786"/>
    </row>
    <row r="558" spans="2:4" ht="19.5" customHeight="1">
      <c r="B558" s="788"/>
      <c r="C558" s="788"/>
      <c r="D558" s="786"/>
    </row>
    <row r="559" spans="2:4" ht="19.5" customHeight="1">
      <c r="B559" s="788"/>
      <c r="C559" s="788"/>
      <c r="D559" s="786"/>
    </row>
    <row r="560" spans="2:4" ht="19.5" customHeight="1">
      <c r="B560" s="788"/>
      <c r="C560" s="788"/>
      <c r="D560" s="786"/>
    </row>
    <row r="561" spans="2:4" ht="19.5" customHeight="1">
      <c r="B561" s="788"/>
      <c r="C561" s="788"/>
      <c r="D561" s="786"/>
    </row>
    <row r="562" spans="2:4" ht="19.5" customHeight="1">
      <c r="B562" s="788"/>
      <c r="C562" s="788"/>
      <c r="D562" s="786"/>
    </row>
    <row r="563" spans="2:4" ht="19.5" customHeight="1">
      <c r="B563" s="788"/>
      <c r="C563" s="788"/>
      <c r="D563" s="786"/>
    </row>
    <row r="564" spans="2:4" ht="19.5" customHeight="1">
      <c r="B564" s="788"/>
      <c r="C564" s="788"/>
      <c r="D564" s="786"/>
    </row>
    <row r="565" spans="2:4" ht="19.5" customHeight="1">
      <c r="B565" s="788"/>
      <c r="C565" s="788"/>
      <c r="D565" s="786"/>
    </row>
    <row r="566" spans="2:4" ht="19.5" customHeight="1">
      <c r="B566" s="788"/>
      <c r="C566" s="788"/>
      <c r="D566" s="786"/>
    </row>
    <row r="567" spans="2:4" ht="19.5" customHeight="1">
      <c r="B567" s="788"/>
      <c r="C567" s="788"/>
      <c r="D567" s="786"/>
    </row>
    <row r="568" spans="2:4" ht="19.5" customHeight="1">
      <c r="B568" s="788"/>
      <c r="C568" s="788"/>
      <c r="D568" s="786"/>
    </row>
    <row r="569" spans="2:4" ht="19.5" customHeight="1">
      <c r="B569" s="788"/>
      <c r="C569" s="788"/>
      <c r="D569" s="786"/>
    </row>
    <row r="570" spans="2:4" ht="19.5" customHeight="1">
      <c r="B570" s="788"/>
      <c r="C570" s="788"/>
      <c r="D570" s="786"/>
    </row>
    <row r="571" spans="2:4" ht="19.5" customHeight="1">
      <c r="B571" s="788"/>
      <c r="C571" s="788"/>
      <c r="D571" s="786"/>
    </row>
    <row r="572" spans="2:4" ht="19.5" customHeight="1">
      <c r="B572" s="788"/>
      <c r="C572" s="788"/>
      <c r="D572" s="786"/>
    </row>
    <row r="573" spans="2:4" ht="19.5" customHeight="1">
      <c r="B573" s="788"/>
      <c r="C573" s="788"/>
      <c r="D573" s="786"/>
    </row>
    <row r="574" spans="2:4" ht="19.5" customHeight="1">
      <c r="B574" s="788"/>
      <c r="C574" s="788"/>
      <c r="D574" s="786"/>
    </row>
    <row r="575" spans="2:4" ht="19.5" customHeight="1">
      <c r="B575" s="788"/>
      <c r="C575" s="788"/>
      <c r="D575" s="786"/>
    </row>
    <row r="576" spans="2:4" ht="19.5" customHeight="1">
      <c r="B576" s="788"/>
      <c r="C576" s="788"/>
      <c r="D576" s="786"/>
    </row>
    <row r="577" spans="2:4" ht="19.5" customHeight="1">
      <c r="B577" s="788"/>
      <c r="C577" s="788"/>
      <c r="D577" s="786"/>
    </row>
    <row r="578" spans="2:4" ht="19.5" customHeight="1">
      <c r="B578" s="788"/>
      <c r="C578" s="788"/>
      <c r="D578" s="786"/>
    </row>
    <row r="579" spans="2:4" ht="19.5" customHeight="1">
      <c r="B579" s="788"/>
      <c r="C579" s="788"/>
      <c r="D579" s="786"/>
    </row>
    <row r="580" spans="2:4" ht="19.5" customHeight="1">
      <c r="B580" s="788"/>
      <c r="C580" s="788"/>
      <c r="D580" s="786"/>
    </row>
    <row r="581" spans="2:4" ht="19.5" customHeight="1">
      <c r="B581" s="788"/>
      <c r="C581" s="788"/>
      <c r="D581" s="786"/>
    </row>
    <row r="582" spans="2:4" ht="19.5" customHeight="1">
      <c r="B582" s="788"/>
      <c r="C582" s="788"/>
      <c r="D582" s="786"/>
    </row>
    <row r="583" spans="2:4" ht="19.5" customHeight="1">
      <c r="B583" s="788"/>
      <c r="C583" s="788"/>
      <c r="D583" s="786"/>
    </row>
    <row r="584" spans="2:4" ht="19.5" customHeight="1">
      <c r="B584" s="788"/>
      <c r="C584" s="788"/>
      <c r="D584" s="786"/>
    </row>
    <row r="585" spans="2:4" ht="19.5" customHeight="1">
      <c r="B585" s="788"/>
      <c r="C585" s="788"/>
      <c r="D585" s="786"/>
    </row>
    <row r="586" spans="2:4" ht="19.5" customHeight="1">
      <c r="B586" s="788"/>
      <c r="C586" s="788"/>
      <c r="D586" s="786"/>
    </row>
    <row r="587" spans="2:4" ht="19.5" customHeight="1">
      <c r="B587" s="788"/>
      <c r="C587" s="788"/>
      <c r="D587" s="786"/>
    </row>
    <row r="588" spans="2:4" ht="19.5" customHeight="1">
      <c r="B588" s="788"/>
      <c r="C588" s="788"/>
      <c r="D588" s="786"/>
    </row>
    <row r="589" spans="2:4" ht="19.5" customHeight="1">
      <c r="B589" s="788"/>
      <c r="C589" s="788"/>
      <c r="D589" s="786"/>
    </row>
    <row r="590" spans="2:4" ht="19.5" customHeight="1">
      <c r="B590" s="788"/>
      <c r="C590" s="788"/>
      <c r="D590" s="786"/>
    </row>
    <row r="591" spans="2:4" ht="19.5" customHeight="1">
      <c r="B591" s="788"/>
      <c r="C591" s="788"/>
      <c r="D591" s="786"/>
    </row>
    <row r="592" spans="2:4" ht="19.5" customHeight="1">
      <c r="B592" s="788"/>
      <c r="C592" s="788"/>
      <c r="D592" s="786"/>
    </row>
    <row r="593" spans="2:4" ht="19.5" customHeight="1">
      <c r="B593" s="788"/>
      <c r="C593" s="788"/>
      <c r="D593" s="786"/>
    </row>
    <row r="594" spans="2:4" ht="19.5" customHeight="1">
      <c r="B594" s="788"/>
      <c r="C594" s="788"/>
      <c r="D594" s="786"/>
    </row>
    <row r="595" spans="2:4" ht="19.5" customHeight="1">
      <c r="B595" s="788"/>
      <c r="C595" s="788"/>
      <c r="D595" s="786"/>
    </row>
    <row r="596" spans="2:4" ht="19.5" customHeight="1">
      <c r="B596" s="788"/>
      <c r="C596" s="788"/>
      <c r="D596" s="786"/>
    </row>
    <row r="597" spans="2:4" ht="19.5" customHeight="1">
      <c r="B597" s="788"/>
      <c r="C597" s="788"/>
      <c r="D597" s="786"/>
    </row>
    <row r="598" spans="2:4" ht="19.5" customHeight="1">
      <c r="B598" s="788"/>
      <c r="C598" s="788"/>
      <c r="D598" s="786"/>
    </row>
    <row r="599" spans="2:4" ht="19.5" customHeight="1">
      <c r="B599" s="788"/>
      <c r="C599" s="788"/>
      <c r="D599" s="786"/>
    </row>
    <row r="600" spans="2:4" ht="19.5" customHeight="1">
      <c r="B600" s="788"/>
      <c r="C600" s="788"/>
      <c r="D600" s="786"/>
    </row>
    <row r="601" spans="2:4" ht="19.5" customHeight="1">
      <c r="B601" s="788"/>
      <c r="C601" s="788"/>
      <c r="D601" s="786"/>
    </row>
    <row r="602" spans="2:4" ht="19.5" customHeight="1">
      <c r="B602" s="788"/>
      <c r="C602" s="788"/>
      <c r="D602" s="786"/>
    </row>
    <row r="603" spans="2:4" ht="19.5" customHeight="1">
      <c r="B603" s="788"/>
      <c r="C603" s="788"/>
      <c r="D603" s="786"/>
    </row>
    <row r="604" spans="2:4" ht="19.5" customHeight="1">
      <c r="B604" s="788"/>
      <c r="C604" s="788"/>
      <c r="D604" s="786"/>
    </row>
    <row r="605" spans="2:4" ht="19.5" customHeight="1">
      <c r="B605" s="788"/>
      <c r="C605" s="788"/>
      <c r="D605" s="786"/>
    </row>
    <row r="606" spans="2:4" ht="19.5" customHeight="1">
      <c r="B606" s="788"/>
      <c r="C606" s="788"/>
      <c r="D606" s="786"/>
    </row>
    <row r="607" spans="2:4" ht="19.5" customHeight="1">
      <c r="B607" s="788"/>
      <c r="C607" s="788"/>
      <c r="D607" s="786"/>
    </row>
    <row r="608" spans="2:4" ht="19.5" customHeight="1">
      <c r="B608" s="788"/>
      <c r="C608" s="788"/>
      <c r="D608" s="786"/>
    </row>
    <row r="609" spans="2:4" ht="19.5" customHeight="1">
      <c r="B609" s="788"/>
      <c r="C609" s="788"/>
      <c r="D609" s="786"/>
    </row>
    <row r="610" spans="2:4" ht="19.5" customHeight="1">
      <c r="B610" s="788"/>
      <c r="C610" s="788"/>
      <c r="D610" s="786"/>
    </row>
    <row r="611" spans="2:4" ht="19.5" customHeight="1">
      <c r="B611" s="788"/>
      <c r="C611" s="788"/>
      <c r="D611" s="786"/>
    </row>
    <row r="612" spans="2:4" ht="19.5" customHeight="1">
      <c r="B612" s="788"/>
      <c r="C612" s="788"/>
      <c r="D612" s="786"/>
    </row>
    <row r="613" spans="2:4" ht="19.5" customHeight="1">
      <c r="B613" s="788"/>
      <c r="C613" s="788"/>
      <c r="D613" s="786"/>
    </row>
    <row r="614" spans="2:4" ht="19.5" customHeight="1">
      <c r="B614" s="788"/>
      <c r="C614" s="788"/>
      <c r="D614" s="786"/>
    </row>
    <row r="615" spans="2:4" ht="19.5" customHeight="1">
      <c r="B615" s="788"/>
      <c r="C615" s="788"/>
      <c r="D615" s="786"/>
    </row>
    <row r="616" spans="2:4" ht="19.5" customHeight="1">
      <c r="B616" s="788"/>
      <c r="C616" s="788"/>
      <c r="D616" s="786"/>
    </row>
    <row r="617" spans="2:4" ht="19.5" customHeight="1">
      <c r="B617" s="788"/>
      <c r="C617" s="788"/>
      <c r="D617" s="786"/>
    </row>
    <row r="618" spans="2:4" ht="19.5" customHeight="1">
      <c r="B618" s="788"/>
      <c r="C618" s="788"/>
      <c r="D618" s="786"/>
    </row>
    <row r="619" spans="2:4" ht="19.5" customHeight="1">
      <c r="B619" s="788"/>
      <c r="C619" s="788"/>
      <c r="D619" s="786"/>
    </row>
    <row r="620" spans="2:4" ht="19.5" customHeight="1">
      <c r="B620" s="788"/>
      <c r="C620" s="788"/>
      <c r="D620" s="786"/>
    </row>
    <row r="621" spans="2:4" ht="19.5" customHeight="1">
      <c r="B621" s="788"/>
      <c r="C621" s="788"/>
      <c r="D621" s="786"/>
    </row>
    <row r="622" spans="2:4" ht="19.5" customHeight="1">
      <c r="B622" s="788"/>
      <c r="C622" s="788"/>
      <c r="D622" s="786"/>
    </row>
    <row r="623" spans="2:4" ht="19.5" customHeight="1">
      <c r="B623" s="788"/>
      <c r="C623" s="788"/>
      <c r="D623" s="786"/>
    </row>
    <row r="624" spans="2:4" ht="19.5" customHeight="1">
      <c r="B624" s="788"/>
      <c r="C624" s="788"/>
      <c r="D624" s="786"/>
    </row>
    <row r="625" spans="2:4" ht="19.5" customHeight="1">
      <c r="B625" s="788"/>
      <c r="C625" s="788"/>
      <c r="D625" s="786"/>
    </row>
    <row r="626" spans="2:4" ht="19.5" customHeight="1">
      <c r="B626" s="788"/>
      <c r="C626" s="788"/>
      <c r="D626" s="786"/>
    </row>
    <row r="627" spans="2:4" ht="19.5" customHeight="1">
      <c r="B627" s="788"/>
      <c r="C627" s="788"/>
      <c r="D627" s="786"/>
    </row>
    <row r="628" spans="2:4" ht="19.5" customHeight="1">
      <c r="B628" s="788"/>
      <c r="C628" s="788"/>
      <c r="D628" s="786"/>
    </row>
    <row r="629" spans="2:4" ht="19.5" customHeight="1">
      <c r="B629" s="788"/>
      <c r="C629" s="788"/>
      <c r="D629" s="786"/>
    </row>
    <row r="630" spans="2:4" ht="19.5" customHeight="1">
      <c r="B630" s="788"/>
      <c r="C630" s="788"/>
      <c r="D630" s="786"/>
    </row>
    <row r="631" spans="2:4" ht="19.5" customHeight="1">
      <c r="B631" s="788"/>
      <c r="C631" s="788"/>
      <c r="D631" s="786"/>
    </row>
    <row r="632" spans="2:4" ht="19.5" customHeight="1">
      <c r="B632" s="788"/>
      <c r="C632" s="788"/>
      <c r="D632" s="786"/>
    </row>
    <row r="633" spans="2:4" ht="19.5" customHeight="1">
      <c r="B633" s="788"/>
      <c r="C633" s="788"/>
      <c r="D633" s="786"/>
    </row>
    <row r="634" spans="2:4" ht="19.5" customHeight="1">
      <c r="B634" s="788"/>
      <c r="C634" s="788"/>
      <c r="D634" s="786"/>
    </row>
    <row r="635" spans="2:4" ht="19.5" customHeight="1">
      <c r="B635" s="788"/>
      <c r="C635" s="788"/>
      <c r="D635" s="786"/>
    </row>
    <row r="636" spans="2:4" ht="19.5" customHeight="1">
      <c r="B636" s="788"/>
      <c r="C636" s="788"/>
      <c r="D636" s="786"/>
    </row>
    <row r="637" spans="2:4" ht="19.5" customHeight="1">
      <c r="B637" s="788"/>
      <c r="C637" s="788"/>
      <c r="D637" s="786"/>
    </row>
    <row r="638" spans="2:4" ht="19.5" customHeight="1">
      <c r="B638" s="788"/>
      <c r="C638" s="788"/>
      <c r="D638" s="786"/>
    </row>
    <row r="639" spans="2:4" ht="19.5" customHeight="1">
      <c r="B639" s="788"/>
      <c r="C639" s="788"/>
      <c r="D639" s="786"/>
    </row>
    <row r="640" spans="2:4" ht="19.5" customHeight="1">
      <c r="B640" s="788"/>
      <c r="C640" s="788"/>
      <c r="D640" s="786"/>
    </row>
    <row r="641" spans="2:4" ht="19.5" customHeight="1">
      <c r="B641" s="788"/>
      <c r="C641" s="788"/>
      <c r="D641" s="786"/>
    </row>
    <row r="642" spans="2:4" ht="19.5" customHeight="1">
      <c r="B642" s="788"/>
      <c r="C642" s="788"/>
      <c r="D642" s="786"/>
    </row>
    <row r="643" spans="2:4" ht="19.5" customHeight="1">
      <c r="B643" s="788"/>
      <c r="C643" s="788"/>
      <c r="D643" s="786"/>
    </row>
    <row r="644" spans="2:4" ht="19.5" customHeight="1">
      <c r="B644" s="788"/>
      <c r="C644" s="788"/>
      <c r="D644" s="786"/>
    </row>
    <row r="645" spans="2:4" ht="19.5" customHeight="1">
      <c r="B645" s="788"/>
      <c r="C645" s="788"/>
      <c r="D645" s="786"/>
    </row>
    <row r="646" spans="2:4" ht="19.5" customHeight="1">
      <c r="B646" s="788"/>
      <c r="C646" s="788"/>
      <c r="D646" s="786"/>
    </row>
    <row r="647" spans="2:4" ht="19.5" customHeight="1">
      <c r="B647" s="788"/>
      <c r="C647" s="788"/>
      <c r="D647" s="786"/>
    </row>
    <row r="648" spans="2:4" ht="19.5" customHeight="1">
      <c r="B648" s="788"/>
      <c r="C648" s="788"/>
      <c r="D648" s="786"/>
    </row>
    <row r="649" spans="2:4" ht="19.5" customHeight="1">
      <c r="B649" s="788"/>
      <c r="C649" s="788"/>
      <c r="D649" s="786"/>
    </row>
    <row r="650" spans="2:4" ht="19.5" customHeight="1">
      <c r="B650" s="788"/>
      <c r="C650" s="788"/>
      <c r="D650" s="786"/>
    </row>
    <row r="651" spans="2:4" ht="19.5" customHeight="1">
      <c r="B651" s="788"/>
      <c r="C651" s="788"/>
      <c r="D651" s="786"/>
    </row>
    <row r="652" spans="2:4" ht="19.5" customHeight="1">
      <c r="B652" s="788"/>
      <c r="C652" s="788"/>
      <c r="D652" s="786"/>
    </row>
    <row r="653" spans="2:4" ht="19.5" customHeight="1">
      <c r="B653" s="788"/>
      <c r="C653" s="788"/>
      <c r="D653" s="786"/>
    </row>
    <row r="654" spans="2:4" ht="19.5" customHeight="1">
      <c r="B654" s="788"/>
      <c r="C654" s="788"/>
      <c r="D654" s="798"/>
    </row>
    <row r="655" spans="2:4" ht="19.5" customHeight="1">
      <c r="D655" s="798"/>
    </row>
    <row r="656" spans="2:4" ht="19.5" customHeight="1">
      <c r="D656" s="798"/>
    </row>
    <row r="657" spans="4:4" ht="19.5" customHeight="1">
      <c r="D657" s="798"/>
    </row>
    <row r="658" spans="4:4" ht="19.5" customHeight="1">
      <c r="D658" s="798"/>
    </row>
    <row r="659" spans="4:4" ht="19.5" customHeight="1">
      <c r="D659" s="798"/>
    </row>
    <row r="660" spans="4:4" ht="19.5" customHeight="1">
      <c r="D660" s="798"/>
    </row>
    <row r="661" spans="4:4" ht="19.5" customHeight="1">
      <c r="D661" s="798"/>
    </row>
    <row r="662" spans="4:4" ht="19.5" customHeight="1">
      <c r="D662" s="798"/>
    </row>
    <row r="663" spans="4:4" ht="19.5" customHeight="1">
      <c r="D663" s="798"/>
    </row>
    <row r="664" spans="4:4" ht="19.5" customHeight="1">
      <c r="D664" s="798"/>
    </row>
    <row r="665" spans="4:4" ht="19.5" customHeight="1">
      <c r="D665" s="798"/>
    </row>
    <row r="666" spans="4:4" ht="19.5" customHeight="1">
      <c r="D666" s="798"/>
    </row>
    <row r="667" spans="4:4" ht="19.5" customHeight="1">
      <c r="D667" s="798"/>
    </row>
    <row r="668" spans="4:4" ht="19.5" customHeight="1">
      <c r="D668" s="798"/>
    </row>
    <row r="669" spans="4:4" ht="19.5" customHeight="1">
      <c r="D669" s="798"/>
    </row>
    <row r="670" spans="4:4" ht="19.5" customHeight="1">
      <c r="D670" s="798"/>
    </row>
    <row r="671" spans="4:4" ht="19.5" customHeight="1">
      <c r="D671" s="798"/>
    </row>
    <row r="672" spans="4:4" ht="19.5" customHeight="1">
      <c r="D672" s="798"/>
    </row>
    <row r="673" spans="4:4" ht="19.5" customHeight="1">
      <c r="D673" s="798"/>
    </row>
    <row r="674" spans="4:4" ht="19.5" customHeight="1">
      <c r="D674" s="798"/>
    </row>
    <row r="675" spans="4:4" ht="19.5" customHeight="1">
      <c r="D675" s="798"/>
    </row>
    <row r="676" spans="4:4" ht="19.5" customHeight="1">
      <c r="D676" s="798"/>
    </row>
    <row r="677" spans="4:4" ht="19.5" customHeight="1">
      <c r="D677" s="798"/>
    </row>
    <row r="678" spans="4:4" ht="19.5" customHeight="1">
      <c r="D678" s="798"/>
    </row>
    <row r="679" spans="4:4" ht="19.5" customHeight="1">
      <c r="D679" s="798"/>
    </row>
  </sheetData>
  <mergeCells count="3">
    <mergeCell ref="B1:D1"/>
    <mergeCell ref="B2:D2"/>
    <mergeCell ref="B8:B9"/>
  </mergeCells>
  <pageMargins left="0.7" right="0.7" top="0.75" bottom="0.75" header="0.3" footer="0.3"/>
  <pageSetup paperSize="9" scale="85" orientation="portrait" horizontalDpi="4294967293" verticalDpi="4294967293" r:id="rId1"/>
  <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
  <dimension ref="A1:I80"/>
  <sheetViews>
    <sheetView view="pageBreakPreview" zoomScale="70" zoomScaleNormal="100" zoomScaleSheetLayoutView="70" workbookViewId="0">
      <selection activeCell="E52" sqref="E52"/>
    </sheetView>
  </sheetViews>
  <sheetFormatPr baseColWidth="10" defaultColWidth="9.1796875" defaultRowHeight="14.5"/>
  <cols>
    <col min="1" max="1" width="47.26953125" style="719" customWidth="1"/>
    <col min="2" max="2" width="19.81640625" style="719" customWidth="1"/>
    <col min="3" max="3" width="18.1796875" style="721" bestFit="1" customWidth="1"/>
    <col min="4" max="4" width="17" style="722" customWidth="1"/>
    <col min="5" max="5" width="22" style="722" customWidth="1"/>
    <col min="6" max="6" width="4" style="719" customWidth="1"/>
    <col min="7" max="7" width="16.54296875" style="719" bestFit="1" customWidth="1"/>
    <col min="8" max="14" width="16.26953125" style="719" customWidth="1"/>
    <col min="15" max="15" width="12.453125" style="719" customWidth="1"/>
    <col min="16" max="16" width="14" style="719" customWidth="1"/>
    <col min="17" max="16384" width="9.1796875" style="719"/>
  </cols>
  <sheetData>
    <row r="1" spans="1:7">
      <c r="A1" s="776" t="s">
        <v>1054</v>
      </c>
      <c r="D1" s="726"/>
      <c r="E1" s="723"/>
      <c r="G1" s="778">
        <v>0.36499999999999999</v>
      </c>
    </row>
    <row r="2" spans="1:7">
      <c r="A2" s="720" t="s">
        <v>1055</v>
      </c>
      <c r="E2" s="723"/>
    </row>
    <row r="3" spans="1:7">
      <c r="A3" s="724" t="s">
        <v>1056</v>
      </c>
      <c r="E3" s="723"/>
    </row>
    <row r="4" spans="1:7" ht="15.75" customHeight="1">
      <c r="A4" s="1477" t="str">
        <f>+[277]Ppto!A2</f>
        <v>MEJORAMIENTO DE LA CALLE REAL EN EL MUNICIPIO 
DE SANTA ROSA DE CABAL, RISARALDA.</v>
      </c>
      <c r="B4" s="726" t="s">
        <v>1057</v>
      </c>
      <c r="C4" s="725">
        <f>+D56</f>
        <v>0.36499999999999999</v>
      </c>
      <c r="D4" s="726" t="s">
        <v>1058</v>
      </c>
      <c r="E4" s="727">
        <v>2</v>
      </c>
    </row>
    <row r="5" spans="1:7" ht="15.75" customHeight="1">
      <c r="A5" s="1478"/>
      <c r="B5" s="726" t="s">
        <v>1059</v>
      </c>
      <c r="C5" s="728">
        <f>'12.Calle 18, entre 14 y 15 '!F61</f>
        <v>448516786</v>
      </c>
      <c r="D5" s="726" t="s">
        <v>1060</v>
      </c>
      <c r="E5" s="729">
        <v>0</v>
      </c>
    </row>
    <row r="6" spans="1:7" ht="15.75" customHeight="1">
      <c r="A6" s="1478"/>
      <c r="B6" s="726" t="s">
        <v>1061</v>
      </c>
      <c r="C6" s="730">
        <f>C5+(C5*G1)</f>
        <v>612225412.88999999</v>
      </c>
      <c r="D6" s="726" t="s">
        <v>1062</v>
      </c>
      <c r="E6" s="731">
        <v>1160000</v>
      </c>
    </row>
    <row r="7" spans="1:7" ht="15.75" customHeight="1">
      <c r="A7" s="1479"/>
      <c r="D7" s="719"/>
      <c r="E7" s="732"/>
    </row>
    <row r="8" spans="1:7" ht="9" customHeight="1">
      <c r="A8" s="724"/>
      <c r="C8" s="719"/>
      <c r="E8" s="732"/>
    </row>
    <row r="9" spans="1:7">
      <c r="A9" s="733" t="s">
        <v>1063</v>
      </c>
      <c r="B9" s="734" t="s">
        <v>1064</v>
      </c>
      <c r="C9" s="734" t="s">
        <v>1065</v>
      </c>
      <c r="D9" s="735" t="s">
        <v>1066</v>
      </c>
      <c r="E9" s="736" t="s">
        <v>1067</v>
      </c>
    </row>
    <row r="10" spans="1:7">
      <c r="A10" s="738" t="s">
        <v>1068</v>
      </c>
      <c r="B10" s="738">
        <v>4500000</v>
      </c>
      <c r="C10" s="739">
        <v>0.5</v>
      </c>
      <c r="D10" s="740">
        <f>$E$4</f>
        <v>2</v>
      </c>
      <c r="E10" s="738">
        <f>B10*C10*D10</f>
        <v>4500000</v>
      </c>
    </row>
    <row r="11" spans="1:7">
      <c r="A11" s="738" t="s">
        <v>1069</v>
      </c>
      <c r="B11" s="738">
        <v>3000000</v>
      </c>
      <c r="C11" s="739">
        <v>1</v>
      </c>
      <c r="D11" s="740">
        <f t="shared" ref="D11:D13" si="0">$E$4</f>
        <v>2</v>
      </c>
      <c r="E11" s="738">
        <f t="shared" ref="E11:E13" si="1">B11*C11*D11</f>
        <v>6000000</v>
      </c>
    </row>
    <row r="12" spans="1:7">
      <c r="A12" s="738" t="s">
        <v>1101</v>
      </c>
      <c r="B12" s="738">
        <v>2000000</v>
      </c>
      <c r="C12" s="739">
        <v>0.5</v>
      </c>
      <c r="D12" s="740">
        <f t="shared" si="0"/>
        <v>2</v>
      </c>
      <c r="E12" s="738">
        <f t="shared" si="1"/>
        <v>2000000</v>
      </c>
    </row>
    <row r="13" spans="1:7">
      <c r="A13" s="738" t="s">
        <v>1097</v>
      </c>
      <c r="B13" s="738">
        <v>2000000</v>
      </c>
      <c r="C13" s="739">
        <v>1</v>
      </c>
      <c r="D13" s="740">
        <f t="shared" si="0"/>
        <v>2</v>
      </c>
      <c r="E13" s="738">
        <f t="shared" si="1"/>
        <v>4000000</v>
      </c>
    </row>
    <row r="14" spans="1:7" ht="8.25" customHeight="1">
      <c r="A14" s="741"/>
      <c r="B14" s="742"/>
      <c r="C14" s="743"/>
      <c r="D14" s="744"/>
      <c r="E14" s="745"/>
      <c r="G14" s="746"/>
    </row>
    <row r="15" spans="1:7">
      <c r="A15" s="747" t="s">
        <v>1070</v>
      </c>
      <c r="B15" s="748"/>
      <c r="C15" s="749"/>
      <c r="D15" s="750"/>
      <c r="E15" s="751">
        <f>SUM(E10:E13)</f>
        <v>16500000</v>
      </c>
    </row>
    <row r="16" spans="1:7">
      <c r="A16" s="747" t="s">
        <v>1071</v>
      </c>
      <c r="B16" s="748"/>
      <c r="C16" s="749"/>
      <c r="D16" s="752">
        <f>+'[277]FACTOR PRESTACIONAL'!D28</f>
        <v>0.72340000000000015</v>
      </c>
      <c r="E16" s="751">
        <f>E15*D16</f>
        <v>11936100.000000002</v>
      </c>
    </row>
    <row r="17" spans="1:8">
      <c r="A17" s="747" t="s">
        <v>1072</v>
      </c>
      <c r="B17" s="748"/>
      <c r="C17" s="749"/>
      <c r="D17" s="750"/>
      <c r="E17" s="751">
        <f>E15+E16</f>
        <v>28436100</v>
      </c>
      <c r="H17" s="753"/>
    </row>
    <row r="18" spans="1:8" ht="7.5" customHeight="1">
      <c r="A18" s="741"/>
      <c r="B18" s="742"/>
      <c r="C18" s="743"/>
      <c r="D18" s="744"/>
      <c r="E18" s="745"/>
      <c r="H18" s="753"/>
    </row>
    <row r="19" spans="1:8">
      <c r="A19" s="733" t="s">
        <v>1073</v>
      </c>
      <c r="B19" s="734" t="s">
        <v>1064</v>
      </c>
      <c r="C19" s="734" t="s">
        <v>1065</v>
      </c>
      <c r="D19" s="735" t="s">
        <v>1066</v>
      </c>
      <c r="E19" s="736" t="s">
        <v>1067</v>
      </c>
      <c r="H19" s="753"/>
    </row>
    <row r="20" spans="1:8">
      <c r="A20" s="738" t="s">
        <v>1074</v>
      </c>
      <c r="B20" s="738">
        <v>1800000</v>
      </c>
      <c r="C20" s="739">
        <v>1</v>
      </c>
      <c r="D20" s="740">
        <f t="shared" ref="D20" si="2">$E$4</f>
        <v>2</v>
      </c>
      <c r="E20" s="738">
        <f t="shared" ref="E20" si="3">B20*C20*D20</f>
        <v>3600000</v>
      </c>
    </row>
    <row r="21" spans="1:8" ht="6.75" customHeight="1">
      <c r="A21" s="741"/>
      <c r="B21" s="742"/>
      <c r="C21" s="743"/>
      <c r="D21" s="744"/>
      <c r="E21" s="745"/>
    </row>
    <row r="22" spans="1:8">
      <c r="A22" s="747" t="s">
        <v>1075</v>
      </c>
      <c r="B22" s="748"/>
      <c r="C22" s="749"/>
      <c r="D22" s="754"/>
      <c r="E22" s="751">
        <f>SUM(E20:E20)</f>
        <v>3600000</v>
      </c>
    </row>
    <row r="23" spans="1:8">
      <c r="A23" s="747" t="s">
        <v>1071</v>
      </c>
      <c r="B23" s="748"/>
      <c r="C23" s="749"/>
      <c r="D23" s="752">
        <f>+'[277]FACTOR PRESTACIONAL'!C28</f>
        <v>0.86060000000000014</v>
      </c>
      <c r="E23" s="751">
        <f>E22*D23</f>
        <v>3098160.0000000005</v>
      </c>
    </row>
    <row r="24" spans="1:8">
      <c r="A24" s="747" t="s">
        <v>1072</v>
      </c>
      <c r="B24" s="748"/>
      <c r="C24" s="749"/>
      <c r="D24" s="750"/>
      <c r="E24" s="751">
        <f>E22+E23</f>
        <v>6698160</v>
      </c>
    </row>
    <row r="25" spans="1:8" ht="6.75" customHeight="1">
      <c r="A25" s="741"/>
      <c r="B25" s="742"/>
      <c r="C25" s="743"/>
      <c r="D25" s="744"/>
      <c r="E25" s="755"/>
    </row>
    <row r="26" spans="1:8">
      <c r="A26" s="733" t="s">
        <v>1076</v>
      </c>
      <c r="B26" s="734" t="s">
        <v>1077</v>
      </c>
      <c r="C26" s="734" t="s">
        <v>983</v>
      </c>
      <c r="D26" s="735"/>
      <c r="E26" s="736" t="s">
        <v>1067</v>
      </c>
    </row>
    <row r="27" spans="1:8">
      <c r="A27" s="737" t="s">
        <v>1078</v>
      </c>
      <c r="B27" s="756">
        <f>IF($C$6&gt;15*$E$6,$C$6,0)</f>
        <v>612225412.88999999</v>
      </c>
      <c r="C27" s="757">
        <v>0.01</v>
      </c>
      <c r="D27" s="740"/>
      <c r="E27" s="738">
        <f t="shared" ref="E27:E32" si="4">B27*C27</f>
        <v>6122254.1288999999</v>
      </c>
    </row>
    <row r="28" spans="1:8">
      <c r="A28" s="737" t="s">
        <v>1079</v>
      </c>
      <c r="B28" s="756">
        <f>IF($C$6&gt;30*$E$6,$C$6,0)</f>
        <v>612225412.88999999</v>
      </c>
      <c r="C28" s="757">
        <v>0.01</v>
      </c>
      <c r="D28" s="740"/>
      <c r="E28" s="738">
        <f t="shared" si="4"/>
        <v>6122254.1288999999</v>
      </c>
    </row>
    <row r="29" spans="1:8">
      <c r="A29" s="737" t="s">
        <v>1080</v>
      </c>
      <c r="B29" s="756">
        <f>IF($C$6&gt;30*$E$6,$C$6,0)</f>
        <v>612225412.88999999</v>
      </c>
      <c r="C29" s="757">
        <v>0.04</v>
      </c>
      <c r="D29" s="740"/>
      <c r="E29" s="738">
        <f t="shared" si="4"/>
        <v>24489016.5156</v>
      </c>
    </row>
    <row r="30" spans="1:8">
      <c r="A30" s="737" t="s">
        <v>1081</v>
      </c>
      <c r="B30" s="756">
        <f>$C$6</f>
        <v>612225412.88999999</v>
      </c>
      <c r="C30" s="779">
        <v>0.02</v>
      </c>
      <c r="D30" s="740"/>
      <c r="E30" s="738">
        <f t="shared" si="4"/>
        <v>12244508.2578</v>
      </c>
    </row>
    <row r="31" spans="1:8">
      <c r="A31" s="737" t="s">
        <v>1082</v>
      </c>
      <c r="B31" s="756">
        <f>IF($C$6&gt;30*$E$6,$C$6,0)</f>
        <v>612225412.88999999</v>
      </c>
      <c r="C31" s="757">
        <v>2.5000000000000001E-2</v>
      </c>
      <c r="D31" s="740"/>
      <c r="E31" s="738">
        <f t="shared" si="4"/>
        <v>15305635.322250001</v>
      </c>
    </row>
    <row r="32" spans="1:8">
      <c r="A32" s="737" t="s">
        <v>1100</v>
      </c>
      <c r="B32" s="756">
        <f>IF($C$6&gt;30*$E$6,$C$6,0)</f>
        <v>612225412.88999999</v>
      </c>
      <c r="C32" s="757">
        <v>0.05</v>
      </c>
      <c r="D32" s="740"/>
      <c r="E32" s="738">
        <f t="shared" si="4"/>
        <v>30611270.644500002</v>
      </c>
    </row>
    <row r="33" spans="1:7" ht="6" customHeight="1">
      <c r="A33" s="747"/>
      <c r="B33" s="748"/>
      <c r="C33" s="758"/>
      <c r="D33" s="759"/>
      <c r="E33" s="760"/>
    </row>
    <row r="34" spans="1:7">
      <c r="A34" s="747" t="s">
        <v>1083</v>
      </c>
      <c r="B34" s="748"/>
      <c r="C34" s="749"/>
      <c r="D34" s="750"/>
      <c r="E34" s="751">
        <f>SUM(E27:E32)</f>
        <v>94894938.997950003</v>
      </c>
    </row>
    <row r="35" spans="1:7" ht="6.75" customHeight="1">
      <c r="A35" s="741"/>
      <c r="B35" s="742"/>
      <c r="C35" s="743"/>
      <c r="D35" s="744"/>
      <c r="E35" s="755"/>
    </row>
    <row r="36" spans="1:7">
      <c r="A36" s="733" t="s">
        <v>1084</v>
      </c>
      <c r="B36" s="734" t="s">
        <v>1077</v>
      </c>
      <c r="C36" s="734" t="s">
        <v>983</v>
      </c>
      <c r="D36" s="735" t="s">
        <v>1066</v>
      </c>
      <c r="E36" s="736" t="s">
        <v>1067</v>
      </c>
    </row>
    <row r="37" spans="1:7">
      <c r="A37" s="738" t="s">
        <v>1085</v>
      </c>
      <c r="B37" s="756">
        <v>300000</v>
      </c>
      <c r="C37" s="761">
        <v>1</v>
      </c>
      <c r="D37" s="740">
        <f>+$E$4</f>
        <v>2</v>
      </c>
      <c r="E37" s="738">
        <f>B37*C37*D37</f>
        <v>600000</v>
      </c>
    </row>
    <row r="38" spans="1:7">
      <c r="A38" s="738" t="s">
        <v>1086</v>
      </c>
      <c r="B38" s="756">
        <v>300000</v>
      </c>
      <c r="C38" s="761">
        <v>1</v>
      </c>
      <c r="D38" s="740">
        <f>+$E$4</f>
        <v>2</v>
      </c>
      <c r="E38" s="738">
        <f>B38*C38*D38</f>
        <v>600000</v>
      </c>
    </row>
    <row r="39" spans="1:7" ht="6" customHeight="1">
      <c r="A39" s="747"/>
      <c r="B39" s="748"/>
      <c r="C39" s="758"/>
      <c r="D39" s="759"/>
      <c r="E39" s="760"/>
    </row>
    <row r="40" spans="1:7">
      <c r="A40" s="747" t="s">
        <v>1087</v>
      </c>
      <c r="B40" s="748"/>
      <c r="C40" s="749"/>
      <c r="D40" s="750"/>
      <c r="E40" s="751">
        <f>SUM(E37:E38)</f>
        <v>1200000</v>
      </c>
    </row>
    <row r="41" spans="1:7" ht="6.75" customHeight="1">
      <c r="A41" s="741"/>
      <c r="B41" s="742"/>
      <c r="C41" s="743"/>
      <c r="D41" s="744"/>
      <c r="E41" s="755"/>
    </row>
    <row r="42" spans="1:7">
      <c r="A42" s="733" t="s">
        <v>1088</v>
      </c>
      <c r="B42" s="734" t="s">
        <v>1077</v>
      </c>
      <c r="C42" s="734" t="s">
        <v>983</v>
      </c>
      <c r="D42" s="735" t="s">
        <v>1066</v>
      </c>
      <c r="E42" s="736" t="s">
        <v>1067</v>
      </c>
    </row>
    <row r="43" spans="1:7">
      <c r="A43" s="738" t="s">
        <v>1098</v>
      </c>
      <c r="B43" s="756">
        <v>700000</v>
      </c>
      <c r="C43" s="762">
        <v>1</v>
      </c>
      <c r="D43" s="740">
        <v>1</v>
      </c>
      <c r="E43" s="738">
        <f>B43*C43*D43</f>
        <v>700000</v>
      </c>
      <c r="G43" s="719">
        <v>900000</v>
      </c>
    </row>
    <row r="44" spans="1:7">
      <c r="A44" s="738" t="s">
        <v>1099</v>
      </c>
      <c r="B44" s="756">
        <v>3000000</v>
      </c>
      <c r="C44" s="762">
        <v>1</v>
      </c>
      <c r="D44" s="740">
        <v>1</v>
      </c>
      <c r="E44" s="738">
        <f t="shared" ref="E44:E48" si="5">B44*C44*D44</f>
        <v>3000000</v>
      </c>
    </row>
    <row r="45" spans="1:7">
      <c r="A45" s="738" t="s">
        <v>1089</v>
      </c>
      <c r="B45" s="756">
        <v>1800000</v>
      </c>
      <c r="C45" s="762">
        <v>1</v>
      </c>
      <c r="D45" s="740">
        <f>+E4</f>
        <v>2</v>
      </c>
      <c r="E45" s="738">
        <f t="shared" si="5"/>
        <v>3600000</v>
      </c>
      <c r="G45" s="719">
        <v>3000000</v>
      </c>
    </row>
    <row r="46" spans="1:7">
      <c r="A46" s="738" t="s">
        <v>1090</v>
      </c>
      <c r="B46" s="756">
        <v>1000000</v>
      </c>
      <c r="C46" s="762">
        <v>1</v>
      </c>
      <c r="D46" s="740">
        <v>1</v>
      </c>
      <c r="E46" s="738">
        <f t="shared" si="5"/>
        <v>1000000</v>
      </c>
    </row>
    <row r="47" spans="1:7">
      <c r="A47" s="738" t="s">
        <v>1091</v>
      </c>
      <c r="B47" s="756">
        <v>25000</v>
      </c>
      <c r="C47" s="762">
        <v>15</v>
      </c>
      <c r="D47" s="740">
        <v>2</v>
      </c>
      <c r="E47" s="738">
        <f t="shared" si="5"/>
        <v>750000</v>
      </c>
    </row>
    <row r="48" spans="1:7">
      <c r="A48" s="738" t="s">
        <v>1092</v>
      </c>
      <c r="B48" s="756">
        <v>1003589.002050004</v>
      </c>
      <c r="C48" s="762">
        <v>1</v>
      </c>
      <c r="D48" s="740">
        <v>1</v>
      </c>
      <c r="E48" s="738">
        <f t="shared" si="5"/>
        <v>1003589.002050004</v>
      </c>
    </row>
    <row r="49" spans="1:9" ht="6" customHeight="1">
      <c r="A49" s="747"/>
      <c r="B49" s="748"/>
      <c r="C49" s="758"/>
      <c r="D49" s="759"/>
      <c r="E49" s="760"/>
    </row>
    <row r="50" spans="1:9">
      <c r="A50" s="747" t="s">
        <v>1093</v>
      </c>
      <c r="B50" s="748"/>
      <c r="C50" s="749"/>
      <c r="D50" s="750"/>
      <c r="E50" s="751">
        <f>SUM(E43:E48)</f>
        <v>10053589.002050005</v>
      </c>
    </row>
    <row r="51" spans="1:9">
      <c r="A51" s="741"/>
      <c r="B51" s="742"/>
      <c r="C51" s="743"/>
      <c r="D51" s="744"/>
      <c r="E51" s="745"/>
    </row>
    <row r="52" spans="1:9">
      <c r="A52" s="763" t="s">
        <v>1094</v>
      </c>
      <c r="B52" s="748"/>
      <c r="C52" s="749"/>
      <c r="D52" s="764">
        <f>ROUND(E52/$C$5,4)</f>
        <v>0.315</v>
      </c>
      <c r="E52" s="765">
        <f>+E17+E24+E34+E40+E50</f>
        <v>141282788</v>
      </c>
      <c r="I52" s="719">
        <f>'12.Calle 18, entre 14 y 15 '!F62</f>
        <v>141282788</v>
      </c>
    </row>
    <row r="53" spans="1:9" ht="9" customHeight="1">
      <c r="A53" s="741"/>
      <c r="B53" s="742"/>
      <c r="C53" s="743"/>
      <c r="D53" s="766"/>
      <c r="E53" s="755"/>
    </row>
    <row r="54" spans="1:9">
      <c r="A54" s="763" t="s">
        <v>1095</v>
      </c>
      <c r="B54" s="748"/>
      <c r="C54" s="749"/>
      <c r="D54" s="764">
        <v>0.05</v>
      </c>
      <c r="E54" s="767">
        <f>+D54*$C$5</f>
        <v>22425839.300000001</v>
      </c>
    </row>
    <row r="55" spans="1:9" ht="5.25" customHeight="1">
      <c r="A55" s="741"/>
      <c r="B55" s="742"/>
      <c r="C55" s="743"/>
      <c r="D55" s="766"/>
      <c r="E55" s="755"/>
    </row>
    <row r="56" spans="1:9">
      <c r="A56" s="763" t="s">
        <v>1096</v>
      </c>
      <c r="B56" s="748"/>
      <c r="C56" s="749"/>
      <c r="D56" s="768">
        <f>ROUND(D52+D54,4)</f>
        <v>0.36499999999999999</v>
      </c>
      <c r="E56" s="767">
        <f>+E54+E52</f>
        <v>163708627.30000001</v>
      </c>
    </row>
    <row r="57" spans="1:9">
      <c r="A57" s="769"/>
      <c r="B57" s="742"/>
      <c r="C57" s="743"/>
      <c r="E57" s="755"/>
    </row>
    <row r="58" spans="1:9">
      <c r="A58" s="769"/>
      <c r="B58" s="742"/>
      <c r="C58" s="743"/>
      <c r="E58" s="755"/>
    </row>
    <row r="59" spans="1:9">
      <c r="A59" s="769"/>
      <c r="B59" s="742"/>
      <c r="C59" s="743"/>
      <c r="E59" s="755"/>
    </row>
    <row r="60" spans="1:9">
      <c r="A60" s="769"/>
      <c r="B60" s="742"/>
      <c r="C60" s="743"/>
      <c r="E60" s="755"/>
    </row>
    <row r="61" spans="1:9">
      <c r="A61" s="769"/>
      <c r="B61" s="742"/>
      <c r="C61" s="743"/>
      <c r="E61" s="755"/>
    </row>
    <row r="62" spans="1:9" ht="15" thickBot="1">
      <c r="A62" s="770"/>
      <c r="B62" s="771"/>
      <c r="C62" s="772"/>
      <c r="D62" s="773"/>
      <c r="E62" s="774"/>
    </row>
    <row r="63" spans="1:9">
      <c r="A63" s="775"/>
      <c r="B63" s="742"/>
      <c r="C63" s="743"/>
      <c r="E63" s="775"/>
    </row>
    <row r="64" spans="1:9">
      <c r="A64" s="775"/>
      <c r="B64" s="742"/>
      <c r="C64" s="743"/>
      <c r="E64" s="775"/>
    </row>
    <row r="65" spans="1:7">
      <c r="A65" s="775"/>
      <c r="B65" s="742"/>
      <c r="C65" s="743"/>
      <c r="E65" s="775"/>
    </row>
    <row r="66" spans="1:7">
      <c r="A66" s="775"/>
      <c r="B66" s="742"/>
      <c r="C66" s="743"/>
      <c r="E66" s="775"/>
    </row>
    <row r="67" spans="1:7">
      <c r="A67" s="775"/>
      <c r="B67" s="742"/>
      <c r="C67" s="743"/>
      <c r="E67" s="775"/>
    </row>
    <row r="68" spans="1:7">
      <c r="A68" s="775"/>
      <c r="B68" s="742"/>
      <c r="C68" s="743"/>
      <c r="E68" s="775"/>
    </row>
    <row r="69" spans="1:7">
      <c r="A69" s="775"/>
      <c r="B69" s="742"/>
      <c r="C69" s="743"/>
      <c r="E69" s="775"/>
    </row>
    <row r="70" spans="1:7">
      <c r="A70" s="775"/>
      <c r="B70" s="742"/>
      <c r="C70" s="743"/>
      <c r="E70" s="775"/>
    </row>
    <row r="71" spans="1:7">
      <c r="A71" s="775"/>
      <c r="B71" s="742"/>
      <c r="C71" s="743"/>
      <c r="E71" s="775"/>
    </row>
    <row r="73" spans="1:7">
      <c r="D73" s="719"/>
      <c r="E73" s="719"/>
      <c r="G73" s="722"/>
    </row>
    <row r="74" spans="1:7">
      <c r="D74" s="719"/>
      <c r="E74" s="719"/>
      <c r="G74" s="722"/>
    </row>
    <row r="75" spans="1:7">
      <c r="D75" s="719"/>
      <c r="E75" s="719"/>
      <c r="G75" s="722"/>
    </row>
    <row r="76" spans="1:7">
      <c r="D76" s="719"/>
      <c r="E76" s="719"/>
      <c r="G76" s="722"/>
    </row>
    <row r="77" spans="1:7">
      <c r="D77" s="719"/>
      <c r="E77" s="719"/>
      <c r="G77" s="722"/>
    </row>
    <row r="78" spans="1:7">
      <c r="D78" s="719"/>
      <c r="E78" s="719"/>
      <c r="G78" s="722"/>
    </row>
    <row r="79" spans="1:7">
      <c r="D79" s="719"/>
      <c r="E79" s="719"/>
    </row>
    <row r="80" spans="1:7">
      <c r="D80" s="719"/>
      <c r="E80" s="719"/>
    </row>
  </sheetData>
  <mergeCells count="1">
    <mergeCell ref="A4:A7"/>
  </mergeCells>
  <pageMargins left="0.18" right="0.18" top="0.3" bottom="0.27" header="0.2" footer="0.09"/>
  <pageSetup scale="81" orientation="portrait" r:id="rId1"/>
  <drawing r:id="rId2"/>
  <legacyDrawing r:id="rId3"/>
  <controls>
    <mc:AlternateContent xmlns:mc="http://schemas.openxmlformats.org/markup-compatibility/2006">
      <mc:Choice Requires="x14">
        <control shapeId="43009" r:id="rId4" name="ajustar_au">
          <controlPr defaultSize="0" autoLine="0" r:id="rId5">
            <anchor moveWithCells="1">
              <from>
                <xdr:col>6</xdr:col>
                <xdr:colOff>12700</xdr:colOff>
                <xdr:row>1</xdr:row>
                <xdr:rowOff>69850</xdr:rowOff>
              </from>
              <to>
                <xdr:col>6</xdr:col>
                <xdr:colOff>1092200</xdr:colOff>
                <xdr:row>3</xdr:row>
                <xdr:rowOff>76200</xdr:rowOff>
              </to>
            </anchor>
          </controlPr>
        </control>
      </mc:Choice>
      <mc:Fallback>
        <control shapeId="43009" r:id="rId4" name="ajustar_au"/>
      </mc:Fallback>
    </mc:AlternateContent>
  </control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3"/>
  <sheetViews>
    <sheetView topLeftCell="A25" workbookViewId="0">
      <selection activeCell="M37" sqref="M37"/>
    </sheetView>
  </sheetViews>
  <sheetFormatPr baseColWidth="10" defaultColWidth="11.7265625" defaultRowHeight="14"/>
  <cols>
    <col min="1" max="1" width="40.54296875" style="799" customWidth="1"/>
    <col min="2" max="2" width="13" style="799" customWidth="1"/>
    <col min="3" max="3" width="10.453125" style="799" customWidth="1"/>
    <col min="4" max="4" width="5.54296875" style="799" bestFit="1" customWidth="1"/>
    <col min="5" max="5" width="5.453125" style="799" customWidth="1"/>
    <col min="6" max="10" width="5.54296875" style="799" bestFit="1" customWidth="1"/>
    <col min="11" max="11" width="16.54296875" style="799" customWidth="1"/>
    <col min="12" max="12" width="14.453125" style="799" customWidth="1"/>
    <col min="13" max="13" width="20.81640625" style="799" customWidth="1"/>
    <col min="14" max="14" width="38.81640625" style="829" customWidth="1"/>
    <col min="15" max="15" width="23.81640625" style="799" customWidth="1"/>
    <col min="16" max="16" width="22" style="799" customWidth="1"/>
    <col min="17" max="16384" width="11.7265625" style="799"/>
  </cols>
  <sheetData>
    <row r="1" spans="1:14" ht="33" customHeight="1">
      <c r="A1" s="1480" t="s">
        <v>1127</v>
      </c>
      <c r="B1" s="1481"/>
      <c r="C1" s="1481"/>
      <c r="D1" s="1481"/>
      <c r="E1" s="1481"/>
      <c r="F1" s="1481"/>
      <c r="G1" s="1481"/>
      <c r="H1" s="1481"/>
      <c r="I1" s="1481"/>
      <c r="J1" s="1481"/>
      <c r="K1" s="1481"/>
      <c r="L1" s="1481"/>
      <c r="M1" s="1482"/>
    </row>
    <row r="2" spans="1:14" ht="7.5" customHeight="1">
      <c r="A2" s="1483"/>
      <c r="B2" s="1484"/>
      <c r="C2" s="1484"/>
      <c r="D2" s="1484"/>
      <c r="E2" s="1484"/>
      <c r="F2" s="1484"/>
      <c r="G2" s="1484"/>
      <c r="H2" s="1484"/>
      <c r="I2" s="1484"/>
      <c r="J2" s="1484"/>
      <c r="K2" s="1484"/>
      <c r="L2" s="1484"/>
      <c r="M2" s="1485"/>
    </row>
    <row r="3" spans="1:14" ht="63" customHeight="1">
      <c r="A3" s="1486" t="s">
        <v>1175</v>
      </c>
      <c r="B3" s="1487"/>
      <c r="C3" s="1487"/>
      <c r="D3" s="1487"/>
      <c r="E3" s="1487"/>
      <c r="F3" s="1487"/>
      <c r="G3" s="1487"/>
      <c r="H3" s="1487"/>
      <c r="I3" s="1487"/>
      <c r="J3" s="1487"/>
      <c r="K3" s="1487"/>
      <c r="L3" s="1487"/>
      <c r="M3" s="1488"/>
    </row>
    <row r="4" spans="1:14" ht="5.25" customHeight="1">
      <c r="A4" s="830"/>
      <c r="B4" s="831"/>
      <c r="C4" s="831"/>
      <c r="D4" s="831"/>
      <c r="E4" s="831"/>
      <c r="F4" s="831"/>
      <c r="G4" s="831"/>
      <c r="H4" s="831"/>
      <c r="I4" s="831"/>
      <c r="J4" s="831"/>
      <c r="K4" s="831"/>
      <c r="L4" s="831"/>
      <c r="M4" s="832"/>
    </row>
    <row r="5" spans="1:14" ht="7.5" customHeight="1">
      <c r="A5" s="1489"/>
      <c r="B5" s="1490"/>
      <c r="C5" s="1490"/>
      <c r="D5" s="1490"/>
      <c r="E5" s="1490"/>
      <c r="F5" s="1490"/>
      <c r="G5" s="1490"/>
      <c r="H5" s="1490"/>
      <c r="I5" s="1490"/>
      <c r="J5" s="1490"/>
      <c r="K5" s="1490"/>
      <c r="L5" s="1490"/>
      <c r="M5" s="1491"/>
    </row>
    <row r="6" spans="1:14" ht="16.5" customHeight="1">
      <c r="A6" s="1483" t="s">
        <v>1176</v>
      </c>
      <c r="B6" s="1484"/>
      <c r="C6" s="1484"/>
      <c r="D6" s="1484"/>
      <c r="E6" s="1484"/>
      <c r="F6" s="1484"/>
      <c r="G6" s="1484"/>
      <c r="H6" s="1484"/>
      <c r="I6" s="1484"/>
      <c r="J6" s="1484"/>
      <c r="K6" s="1484"/>
      <c r="L6" s="1484"/>
      <c r="M6" s="1485"/>
    </row>
    <row r="7" spans="1:14" s="820" customFormat="1" ht="38.25" customHeight="1">
      <c r="A7" s="1495" t="s">
        <v>1177</v>
      </c>
      <c r="B7" s="1497" t="s">
        <v>1178</v>
      </c>
      <c r="C7" s="1499" t="s">
        <v>1179</v>
      </c>
      <c r="D7" s="1501" t="s">
        <v>1180</v>
      </c>
      <c r="E7" s="1502"/>
      <c r="F7" s="1502"/>
      <c r="G7" s="1502"/>
      <c r="H7" s="1502"/>
      <c r="I7" s="1502"/>
      <c r="J7" s="1502"/>
      <c r="K7" s="1499" t="s">
        <v>1181</v>
      </c>
      <c r="L7" s="1499" t="s">
        <v>1182</v>
      </c>
      <c r="M7" s="1503" t="s">
        <v>1183</v>
      </c>
      <c r="N7" s="833"/>
    </row>
    <row r="8" spans="1:14" s="820" customFormat="1" ht="54" customHeight="1">
      <c r="A8" s="1496"/>
      <c r="B8" s="1498"/>
      <c r="C8" s="1500"/>
      <c r="D8" s="834">
        <v>1</v>
      </c>
      <c r="E8" s="834">
        <v>2</v>
      </c>
      <c r="F8" s="834">
        <v>3</v>
      </c>
      <c r="G8" s="834">
        <v>4</v>
      </c>
      <c r="H8" s="834">
        <v>5</v>
      </c>
      <c r="I8" s="834">
        <v>6</v>
      </c>
      <c r="J8" s="834">
        <v>7</v>
      </c>
      <c r="K8" s="1500"/>
      <c r="L8" s="1500"/>
      <c r="M8" s="1504"/>
      <c r="N8" s="833"/>
    </row>
    <row r="9" spans="1:14" s="820" customFormat="1" ht="27" customHeight="1">
      <c r="A9" s="835" t="s">
        <v>1184</v>
      </c>
      <c r="B9" s="836"/>
      <c r="C9" s="837"/>
      <c r="D9" s="838"/>
      <c r="E9" s="838"/>
      <c r="F9" s="838"/>
      <c r="G9" s="838"/>
      <c r="H9" s="838"/>
      <c r="I9" s="838"/>
      <c r="J9" s="838"/>
      <c r="K9" s="838"/>
      <c r="L9" s="838"/>
      <c r="M9" s="839"/>
      <c r="N9" s="833"/>
    </row>
    <row r="10" spans="1:14" s="820" customFormat="1" ht="21" customHeight="1">
      <c r="A10" s="840" t="s">
        <v>1185</v>
      </c>
      <c r="B10" s="841" t="s">
        <v>1186</v>
      </c>
      <c r="C10" s="842">
        <v>1</v>
      </c>
      <c r="D10" s="843">
        <v>0.5</v>
      </c>
      <c r="E10" s="843">
        <v>0.5</v>
      </c>
      <c r="F10" s="843">
        <v>1</v>
      </c>
      <c r="G10" s="843"/>
      <c r="H10" s="843"/>
      <c r="I10" s="843"/>
      <c r="J10" s="843"/>
      <c r="K10" s="843">
        <f>+D10+E10+F10</f>
        <v>2</v>
      </c>
      <c r="L10" s="844">
        <f>+'[278]Analisis de AU'!B10</f>
        <v>4500000</v>
      </c>
      <c r="M10" s="845">
        <f>+L10*K10*C10</f>
        <v>9000000</v>
      </c>
      <c r="N10" s="833"/>
    </row>
    <row r="11" spans="1:14" s="820" customFormat="1" ht="21" customHeight="1">
      <c r="A11" s="840" t="s">
        <v>1187</v>
      </c>
      <c r="B11" s="841" t="s">
        <v>1186</v>
      </c>
      <c r="C11" s="842">
        <v>1</v>
      </c>
      <c r="D11" s="843">
        <v>1</v>
      </c>
      <c r="E11" s="843">
        <v>1</v>
      </c>
      <c r="F11" s="843">
        <v>0</v>
      </c>
      <c r="G11" s="843"/>
      <c r="H11" s="843"/>
      <c r="I11" s="843"/>
      <c r="J11" s="843"/>
      <c r="K11" s="843">
        <f>SUM(D11:J11)</f>
        <v>2</v>
      </c>
      <c r="L11" s="844">
        <f>+'[278]Analisis de AU'!B11</f>
        <v>3000000</v>
      </c>
      <c r="M11" s="845">
        <f>+L11*K11*C11</f>
        <v>6000000</v>
      </c>
      <c r="N11" s="833"/>
    </row>
    <row r="12" spans="1:14" s="820" customFormat="1" ht="21" customHeight="1">
      <c r="A12" s="840" t="s">
        <v>1101</v>
      </c>
      <c r="B12" s="841" t="s">
        <v>1186</v>
      </c>
      <c r="C12" s="842">
        <v>1</v>
      </c>
      <c r="D12" s="843">
        <v>0.5</v>
      </c>
      <c r="E12" s="843">
        <v>0.5</v>
      </c>
      <c r="F12" s="843">
        <v>0</v>
      </c>
      <c r="G12" s="843"/>
      <c r="H12" s="843"/>
      <c r="I12" s="843"/>
      <c r="J12" s="843"/>
      <c r="K12" s="843">
        <f>SUM(D12:J12)</f>
        <v>1</v>
      </c>
      <c r="L12" s="844">
        <f>+'[278]Analisis de AU'!B12</f>
        <v>3000000</v>
      </c>
      <c r="M12" s="845">
        <f>+L12*K12*C12</f>
        <v>3000000</v>
      </c>
      <c r="N12" s="833"/>
    </row>
    <row r="13" spans="1:14" s="820" customFormat="1" ht="21" customHeight="1">
      <c r="A13" s="840" t="s">
        <v>1188</v>
      </c>
      <c r="B13" s="841" t="s">
        <v>1186</v>
      </c>
      <c r="C13" s="842">
        <v>1</v>
      </c>
      <c r="D13" s="843">
        <v>0.5</v>
      </c>
      <c r="E13" s="843">
        <v>0.5</v>
      </c>
      <c r="F13" s="843">
        <v>0</v>
      </c>
      <c r="G13" s="843"/>
      <c r="H13" s="843"/>
      <c r="I13" s="843"/>
      <c r="J13" s="843"/>
      <c r="K13" s="843">
        <f>SUM(D13:J13)</f>
        <v>1</v>
      </c>
      <c r="L13" s="844">
        <f>+'[278]Analisis de AU'!B13</f>
        <v>2000000</v>
      </c>
      <c r="M13" s="845">
        <f>+L13*K13*C13</f>
        <v>2000000</v>
      </c>
      <c r="N13" s="833"/>
    </row>
    <row r="14" spans="1:14" s="820" customFormat="1" ht="21.75" customHeight="1">
      <c r="A14" s="846" t="s">
        <v>1189</v>
      </c>
      <c r="B14" s="847"/>
      <c r="C14" s="848"/>
      <c r="D14" s="849"/>
      <c r="E14" s="849"/>
      <c r="F14" s="849"/>
      <c r="G14" s="849"/>
      <c r="H14" s="849"/>
      <c r="I14" s="849"/>
      <c r="J14" s="849"/>
      <c r="K14" s="843"/>
      <c r="L14" s="850"/>
      <c r="M14" s="845"/>
      <c r="N14" s="833"/>
    </row>
    <row r="15" spans="1:14" s="820" customFormat="1" ht="21" customHeight="1">
      <c r="A15" s="840" t="s">
        <v>1190</v>
      </c>
      <c r="B15" s="841" t="s">
        <v>1191</v>
      </c>
      <c r="C15" s="851">
        <v>1</v>
      </c>
      <c r="D15" s="843">
        <v>0.5</v>
      </c>
      <c r="E15" s="843">
        <v>0.5</v>
      </c>
      <c r="F15" s="843">
        <v>0</v>
      </c>
      <c r="G15" s="843"/>
      <c r="H15" s="843"/>
      <c r="I15" s="843"/>
      <c r="J15" s="843"/>
      <c r="K15" s="843">
        <f>SUM(D15:J15)</f>
        <v>1</v>
      </c>
      <c r="L15" s="850">
        <v>2500000</v>
      </c>
      <c r="M15" s="845">
        <f>+L15*K15*C15</f>
        <v>2500000</v>
      </c>
      <c r="N15" s="833"/>
    </row>
    <row r="16" spans="1:14" s="820" customFormat="1" ht="21.75" customHeight="1">
      <c r="A16" s="846" t="s">
        <v>1192</v>
      </c>
      <c r="B16" s="847"/>
      <c r="C16" s="851"/>
      <c r="D16" s="849"/>
      <c r="E16" s="849"/>
      <c r="F16" s="849"/>
      <c r="G16" s="849"/>
      <c r="H16" s="849"/>
      <c r="I16" s="849"/>
      <c r="J16" s="849"/>
      <c r="K16" s="843"/>
      <c r="L16" s="850"/>
      <c r="M16" s="845"/>
      <c r="N16" s="833"/>
    </row>
    <row r="17" spans="1:16" s="820" customFormat="1" ht="21" customHeight="1">
      <c r="A17" s="852" t="s">
        <v>1193</v>
      </c>
      <c r="B17" s="841" t="s">
        <v>1194</v>
      </c>
      <c r="C17" s="851">
        <v>1</v>
      </c>
      <c r="D17" s="843">
        <v>0.5</v>
      </c>
      <c r="E17" s="843">
        <f t="shared" ref="E17" si="0">+E15</f>
        <v>0.5</v>
      </c>
      <c r="F17" s="843">
        <v>0</v>
      </c>
      <c r="G17" s="843"/>
      <c r="H17" s="843"/>
      <c r="I17" s="843"/>
      <c r="J17" s="843"/>
      <c r="K17" s="843">
        <f>SUM(D17:J17)</f>
        <v>1</v>
      </c>
      <c r="L17" s="850">
        <v>1000000</v>
      </c>
      <c r="M17" s="845">
        <f>+L17*K17*C17</f>
        <v>1000000</v>
      </c>
      <c r="N17" s="833"/>
    </row>
    <row r="18" spans="1:16" s="820" customFormat="1" ht="14.25" customHeight="1">
      <c r="A18" s="840"/>
      <c r="B18" s="841"/>
      <c r="C18" s="842"/>
      <c r="D18" s="843"/>
      <c r="E18" s="843"/>
      <c r="F18" s="843"/>
      <c r="G18" s="843"/>
      <c r="H18" s="843"/>
      <c r="I18" s="843"/>
      <c r="J18" s="843"/>
      <c r="K18" s="843"/>
      <c r="L18" s="844"/>
      <c r="M18" s="845"/>
      <c r="N18" s="833"/>
    </row>
    <row r="19" spans="1:16" s="820" customFormat="1" ht="15.5">
      <c r="A19" s="1505" t="s">
        <v>1195</v>
      </c>
      <c r="B19" s="1506"/>
      <c r="C19" s="1506"/>
      <c r="D19" s="1506"/>
      <c r="E19" s="1506"/>
      <c r="F19" s="1506"/>
      <c r="G19" s="1506"/>
      <c r="H19" s="1506"/>
      <c r="I19" s="1506"/>
      <c r="J19" s="1506"/>
      <c r="K19" s="1506"/>
      <c r="L19" s="1507"/>
      <c r="M19" s="853">
        <f>SUM(M10:M18)</f>
        <v>23500000</v>
      </c>
      <c r="N19" s="833"/>
      <c r="O19" s="854"/>
    </row>
    <row r="20" spans="1:16" s="820" customFormat="1" ht="15.5">
      <c r="A20" s="1505" t="s">
        <v>1196</v>
      </c>
      <c r="B20" s="1506"/>
      <c r="C20" s="1506"/>
      <c r="D20" s="1506"/>
      <c r="E20" s="1506"/>
      <c r="F20" s="1506"/>
      <c r="G20" s="1506"/>
      <c r="H20" s="1506"/>
      <c r="I20" s="1506"/>
      <c r="J20" s="1506"/>
      <c r="K20" s="1506"/>
      <c r="L20" s="1507"/>
      <c r="M20" s="855">
        <f>+'Factor Multiplicador'!F44</f>
        <v>2.41608</v>
      </c>
      <c r="N20" s="856"/>
      <c r="P20" s="857"/>
    </row>
    <row r="21" spans="1:16" s="820" customFormat="1" ht="15.5">
      <c r="A21" s="1505" t="s">
        <v>1197</v>
      </c>
      <c r="B21" s="1506"/>
      <c r="C21" s="1506"/>
      <c r="D21" s="1506"/>
      <c r="E21" s="1506"/>
      <c r="F21" s="1506"/>
      <c r="G21" s="1506"/>
      <c r="H21" s="1506"/>
      <c r="I21" s="1506"/>
      <c r="J21" s="1506"/>
      <c r="K21" s="1506"/>
      <c r="L21" s="1507"/>
      <c r="M21" s="858">
        <f>ROUND(M19*M20,0)</f>
        <v>56777880</v>
      </c>
      <c r="N21" s="856"/>
      <c r="P21" s="857"/>
    </row>
    <row r="22" spans="1:16" s="820" customFormat="1" ht="10.5" customHeight="1">
      <c r="A22" s="1492"/>
      <c r="B22" s="1493"/>
      <c r="C22" s="1493"/>
      <c r="D22" s="1493"/>
      <c r="E22" s="1493"/>
      <c r="F22" s="1493"/>
      <c r="G22" s="1493"/>
      <c r="H22" s="1493"/>
      <c r="I22" s="1493"/>
      <c r="J22" s="1493"/>
      <c r="K22" s="1493"/>
      <c r="L22" s="1493"/>
      <c r="M22" s="1494"/>
      <c r="N22" s="833">
        <v>68925528</v>
      </c>
      <c r="P22" s="859"/>
    </row>
    <row r="23" spans="1:16" s="820" customFormat="1" ht="19.5" customHeight="1">
      <c r="A23" s="1516" t="s">
        <v>1177</v>
      </c>
      <c r="B23" s="1517"/>
      <c r="C23" s="1520" t="s">
        <v>981</v>
      </c>
      <c r="D23" s="1521"/>
      <c r="E23" s="1521"/>
      <c r="F23" s="1522"/>
      <c r="G23" s="1526" t="s">
        <v>1198</v>
      </c>
      <c r="H23" s="1527"/>
      <c r="I23" s="1527"/>
      <c r="J23" s="1527"/>
      <c r="K23" s="1499" t="s">
        <v>1199</v>
      </c>
      <c r="L23" s="1499" t="s">
        <v>1200</v>
      </c>
      <c r="M23" s="1503" t="s">
        <v>1201</v>
      </c>
      <c r="N23" s="833"/>
    </row>
    <row r="24" spans="1:16" s="820" customFormat="1" ht="45" customHeight="1">
      <c r="A24" s="1518"/>
      <c r="B24" s="1519"/>
      <c r="C24" s="1523"/>
      <c r="D24" s="1524"/>
      <c r="E24" s="1524"/>
      <c r="F24" s="1525"/>
      <c r="G24" s="1528"/>
      <c r="H24" s="1529"/>
      <c r="I24" s="1529"/>
      <c r="J24" s="1529"/>
      <c r="K24" s="1500"/>
      <c r="L24" s="1500"/>
      <c r="M24" s="1504"/>
      <c r="N24" s="833"/>
    </row>
    <row r="25" spans="1:16" s="861" customFormat="1">
      <c r="A25" s="1530" t="s">
        <v>1202</v>
      </c>
      <c r="B25" s="1531"/>
      <c r="C25" s="1531"/>
      <c r="D25" s="1531"/>
      <c r="E25" s="1531"/>
      <c r="F25" s="1531"/>
      <c r="G25" s="1531"/>
      <c r="H25" s="1531"/>
      <c r="I25" s="1531"/>
      <c r="J25" s="1531"/>
      <c r="K25" s="1531"/>
      <c r="L25" s="1531"/>
      <c r="M25" s="1532"/>
      <c r="N25" s="860"/>
    </row>
    <row r="26" spans="1:16" s="820" customFormat="1">
      <c r="A26" s="1533" t="s">
        <v>1203</v>
      </c>
      <c r="B26" s="1534"/>
      <c r="C26" s="1534"/>
      <c r="D26" s="1534"/>
      <c r="E26" s="1534"/>
      <c r="F26" s="1534"/>
      <c r="G26" s="1534"/>
      <c r="H26" s="1534"/>
      <c r="I26" s="1534"/>
      <c r="J26" s="1534"/>
      <c r="K26" s="1534"/>
      <c r="L26" s="1534"/>
      <c r="M26" s="1535"/>
      <c r="N26" s="833"/>
    </row>
    <row r="27" spans="1:16" ht="18.75" customHeight="1">
      <c r="A27" s="1508" t="s">
        <v>1204</v>
      </c>
      <c r="B27" s="1509"/>
      <c r="C27" s="1510" t="s">
        <v>189</v>
      </c>
      <c r="D27" s="1511"/>
      <c r="E27" s="1511"/>
      <c r="F27" s="1512"/>
      <c r="G27" s="1513">
        <v>1</v>
      </c>
      <c r="H27" s="1514"/>
      <c r="I27" s="1514"/>
      <c r="J27" s="1515"/>
      <c r="K27" s="862">
        <v>2000000</v>
      </c>
      <c r="L27" s="863">
        <f>+K15</f>
        <v>1</v>
      </c>
      <c r="M27" s="845">
        <f>L27*K27*G27</f>
        <v>2000000</v>
      </c>
    </row>
    <row r="28" spans="1:16" ht="18.75" customHeight="1">
      <c r="A28" s="1508" t="s">
        <v>1205</v>
      </c>
      <c r="B28" s="1509"/>
      <c r="C28" s="1510" t="s">
        <v>189</v>
      </c>
      <c r="D28" s="1511"/>
      <c r="E28" s="1511"/>
      <c r="F28" s="1512"/>
      <c r="G28" s="1513">
        <v>1</v>
      </c>
      <c r="H28" s="1514"/>
      <c r="I28" s="1514"/>
      <c r="J28" s="1515"/>
      <c r="K28" s="862">
        <v>500000</v>
      </c>
      <c r="L28" s="863">
        <f>+K15</f>
        <v>1</v>
      </c>
      <c r="M28" s="845">
        <f>L28*K28*G28</f>
        <v>500000</v>
      </c>
    </row>
    <row r="29" spans="1:16" ht="18.75" customHeight="1">
      <c r="A29" s="1536" t="s">
        <v>1206</v>
      </c>
      <c r="B29" s="1509"/>
      <c r="C29" s="1510" t="s">
        <v>189</v>
      </c>
      <c r="D29" s="1511"/>
      <c r="E29" s="1511"/>
      <c r="F29" s="1512"/>
      <c r="G29" s="1513">
        <f>'Analisis de AU'!C47</f>
        <v>15</v>
      </c>
      <c r="H29" s="1514"/>
      <c r="I29" s="1514"/>
      <c r="J29" s="1515"/>
      <c r="K29" s="862">
        <f>+'[278]Analisis de AU'!B49</f>
        <v>25000</v>
      </c>
      <c r="L29" s="864">
        <f>'Analisis de AU'!D47</f>
        <v>2</v>
      </c>
      <c r="M29" s="845">
        <f>L29*K29*G29</f>
        <v>750000</v>
      </c>
    </row>
    <row r="30" spans="1:16" ht="28.5" customHeight="1">
      <c r="A30" s="1536" t="s">
        <v>1207</v>
      </c>
      <c r="B30" s="1509"/>
      <c r="C30" s="1537" t="s">
        <v>16</v>
      </c>
      <c r="D30" s="1538"/>
      <c r="E30" s="1538"/>
      <c r="F30" s="1539"/>
      <c r="G30" s="1513">
        <v>1</v>
      </c>
      <c r="H30" s="1514"/>
      <c r="I30" s="1514"/>
      <c r="J30" s="1515"/>
      <c r="K30" s="862">
        <v>500000</v>
      </c>
      <c r="L30" s="864">
        <v>2</v>
      </c>
      <c r="M30" s="845">
        <f>+L30*K30*G30</f>
        <v>1000000</v>
      </c>
    </row>
    <row r="31" spans="1:16" s="820" customFormat="1">
      <c r="A31" s="1533" t="s">
        <v>1208</v>
      </c>
      <c r="B31" s="1534"/>
      <c r="C31" s="1534"/>
      <c r="D31" s="1534"/>
      <c r="E31" s="1534"/>
      <c r="F31" s="1534"/>
      <c r="G31" s="1534"/>
      <c r="H31" s="1534"/>
      <c r="I31" s="1534"/>
      <c r="J31" s="1534"/>
      <c r="K31" s="1534"/>
      <c r="L31" s="1534"/>
      <c r="M31" s="1535"/>
      <c r="N31" s="833"/>
    </row>
    <row r="32" spans="1:16" ht="29.25" customHeight="1">
      <c r="A32" s="1536" t="s">
        <v>1209</v>
      </c>
      <c r="B32" s="1509"/>
      <c r="C32" s="1537" t="s">
        <v>16</v>
      </c>
      <c r="D32" s="1538"/>
      <c r="E32" s="1538"/>
      <c r="F32" s="1539"/>
      <c r="G32" s="1513">
        <v>1</v>
      </c>
      <c r="H32" s="1514"/>
      <c r="I32" s="1514"/>
      <c r="J32" s="1515"/>
      <c r="K32" s="862">
        <v>300000</v>
      </c>
      <c r="L32" s="864">
        <v>2</v>
      </c>
      <c r="M32" s="845">
        <f>L32*K32*G32</f>
        <v>600000</v>
      </c>
    </row>
    <row r="33" spans="1:17" ht="29.25" customHeight="1" thickBot="1">
      <c r="A33" s="1543" t="s">
        <v>1210</v>
      </c>
      <c r="B33" s="1544"/>
      <c r="C33" s="1545" t="s">
        <v>16</v>
      </c>
      <c r="D33" s="1546"/>
      <c r="E33" s="1546"/>
      <c r="F33" s="1547"/>
      <c r="G33" s="1548">
        <v>1</v>
      </c>
      <c r="H33" s="1549"/>
      <c r="I33" s="1549"/>
      <c r="J33" s="1550"/>
      <c r="K33" s="865">
        <v>150000</v>
      </c>
      <c r="L33" s="866">
        <v>2</v>
      </c>
      <c r="M33" s="845">
        <f>L33*K33*G33</f>
        <v>300000</v>
      </c>
      <c r="N33" s="829">
        <f>+M33+M30+M29</f>
        <v>2050000</v>
      </c>
      <c r="O33" s="867">
        <f>+O36-N33</f>
        <v>19471698.500000015</v>
      </c>
      <c r="P33" s="799">
        <f>+O33/4</f>
        <v>4867924.6250000037</v>
      </c>
      <c r="Q33" s="799">
        <v>403512.62500000402</v>
      </c>
    </row>
    <row r="34" spans="1:17" ht="25.5" customHeight="1" thickBot="1">
      <c r="A34" s="1551" t="s">
        <v>1211</v>
      </c>
      <c r="B34" s="1552"/>
      <c r="C34" s="1552"/>
      <c r="D34" s="1552"/>
      <c r="E34" s="1552"/>
      <c r="F34" s="1552"/>
      <c r="G34" s="1552"/>
      <c r="H34" s="1552"/>
      <c r="I34" s="1552"/>
      <c r="J34" s="1552"/>
      <c r="K34" s="1552"/>
      <c r="L34" s="1553"/>
      <c r="M34" s="868">
        <f>(+M29+M30+M32+M33+M27+M28)</f>
        <v>5150000</v>
      </c>
      <c r="O34" s="869"/>
    </row>
    <row r="35" spans="1:17" ht="28.5" customHeight="1" thickBot="1">
      <c r="A35" s="1554" t="s">
        <v>1212</v>
      </c>
      <c r="B35" s="1555"/>
      <c r="C35" s="1555"/>
      <c r="D35" s="1555"/>
      <c r="E35" s="1555"/>
      <c r="F35" s="1555"/>
      <c r="G35" s="1555"/>
      <c r="H35" s="1555"/>
      <c r="I35" s="1555"/>
      <c r="J35" s="1555"/>
      <c r="K35" s="1555"/>
      <c r="L35" s="1556"/>
      <c r="M35" s="868">
        <f>ROUND(M34+M21,0)</f>
        <v>61927880</v>
      </c>
    </row>
    <row r="36" spans="1:17" s="810" customFormat="1" ht="20.5" thickBot="1">
      <c r="A36" s="1554" t="s">
        <v>1213</v>
      </c>
      <c r="B36" s="1555"/>
      <c r="C36" s="1555"/>
      <c r="D36" s="1555"/>
      <c r="E36" s="1555"/>
      <c r="F36" s="1555"/>
      <c r="G36" s="1555"/>
      <c r="H36" s="1555"/>
      <c r="I36" s="1555"/>
      <c r="J36" s="1555"/>
      <c r="K36" s="1555"/>
      <c r="L36" s="1556"/>
      <c r="M36" s="868">
        <f>+ROUND(M35*0.19,0)</f>
        <v>11766297</v>
      </c>
      <c r="N36" s="870">
        <f>+N37/1.19</f>
        <v>78299578.500000015</v>
      </c>
      <c r="O36" s="871">
        <f>+N36-M21</f>
        <v>21521698.500000015</v>
      </c>
      <c r="P36" s="871"/>
    </row>
    <row r="37" spans="1:17" s="810" customFormat="1" ht="14.5" thickBot="1">
      <c r="A37" s="1554" t="s">
        <v>1214</v>
      </c>
      <c r="B37" s="1555"/>
      <c r="C37" s="1555"/>
      <c r="D37" s="1555"/>
      <c r="E37" s="1555"/>
      <c r="F37" s="1555"/>
      <c r="G37" s="1555"/>
      <c r="H37" s="1555"/>
      <c r="I37" s="1555"/>
      <c r="J37" s="1555"/>
      <c r="K37" s="1555"/>
      <c r="L37" s="1556"/>
      <c r="M37" s="868">
        <f>+M36+M35</f>
        <v>73694177</v>
      </c>
      <c r="N37" s="829">
        <v>93176498.415000007</v>
      </c>
      <c r="O37" s="872"/>
      <c r="P37" s="871"/>
    </row>
    <row r="38" spans="1:17" ht="14.5" thickBot="1">
      <c r="A38" s="1557"/>
      <c r="B38" s="1558"/>
      <c r="C38" s="1558"/>
      <c r="D38" s="1558"/>
      <c r="E38" s="1558"/>
      <c r="F38" s="1558"/>
      <c r="G38" s="1558"/>
      <c r="H38" s="1558"/>
      <c r="I38" s="1558"/>
      <c r="J38" s="1558"/>
      <c r="K38" s="1558"/>
      <c r="L38" s="1558"/>
      <c r="M38" s="873"/>
      <c r="N38" s="829">
        <f>+N37-M37</f>
        <v>19482321.415000007</v>
      </c>
    </row>
    <row r="39" spans="1:17">
      <c r="A39" s="1540" t="s">
        <v>1215</v>
      </c>
      <c r="B39" s="1541"/>
      <c r="C39" s="1541"/>
      <c r="D39" s="1541"/>
      <c r="E39" s="1541"/>
      <c r="F39" s="1541"/>
      <c r="G39" s="1541"/>
      <c r="H39" s="1541"/>
      <c r="I39" s="1541"/>
      <c r="J39" s="1541"/>
      <c r="K39" s="1541"/>
      <c r="L39" s="1541"/>
      <c r="M39" s="1542"/>
      <c r="P39" s="869"/>
    </row>
    <row r="40" spans="1:17" ht="26.25" customHeight="1">
      <c r="A40" s="1564" t="s">
        <v>1216</v>
      </c>
      <c r="B40" s="1565"/>
      <c r="C40" s="1565"/>
      <c r="D40" s="1565"/>
      <c r="E40" s="1565"/>
      <c r="F40" s="1565"/>
      <c r="G40" s="1565"/>
      <c r="H40" s="1565"/>
      <c r="I40" s="1565"/>
      <c r="J40" s="1565"/>
      <c r="K40" s="1565"/>
      <c r="L40" s="1565"/>
      <c r="M40" s="1566"/>
      <c r="P40" s="869"/>
    </row>
    <row r="41" spans="1:17" ht="33.75" customHeight="1">
      <c r="A41" s="1564" t="s">
        <v>1217</v>
      </c>
      <c r="B41" s="1565"/>
      <c r="C41" s="1565"/>
      <c r="D41" s="1565"/>
      <c r="E41" s="1565"/>
      <c r="F41" s="1565"/>
      <c r="G41" s="1565"/>
      <c r="H41" s="1565"/>
      <c r="I41" s="1565"/>
      <c r="J41" s="1565"/>
      <c r="K41" s="1565"/>
      <c r="L41" s="1565"/>
      <c r="M41" s="1566"/>
      <c r="P41" s="867"/>
    </row>
    <row r="42" spans="1:17" ht="44.25" customHeight="1">
      <c r="A42" s="1564" t="s">
        <v>1218</v>
      </c>
      <c r="B42" s="1565"/>
      <c r="C42" s="1565"/>
      <c r="D42" s="1565"/>
      <c r="E42" s="1565"/>
      <c r="F42" s="1565"/>
      <c r="G42" s="1565"/>
      <c r="H42" s="1565"/>
      <c r="I42" s="1565"/>
      <c r="J42" s="1565"/>
      <c r="K42" s="1565"/>
      <c r="L42" s="1565"/>
      <c r="M42" s="1566"/>
    </row>
    <row r="43" spans="1:17" ht="44.25" customHeight="1">
      <c r="A43" s="1564" t="s">
        <v>1219</v>
      </c>
      <c r="B43" s="1565"/>
      <c r="C43" s="1565"/>
      <c r="D43" s="1565"/>
      <c r="E43" s="1565"/>
      <c r="F43" s="1565"/>
      <c r="G43" s="1565"/>
      <c r="H43" s="1565"/>
      <c r="I43" s="1565"/>
      <c r="J43" s="1565"/>
      <c r="K43" s="1565"/>
      <c r="L43" s="1565"/>
      <c r="M43" s="1566"/>
    </row>
    <row r="44" spans="1:17" ht="36.75" customHeight="1">
      <c r="A44" s="1536" t="s">
        <v>1220</v>
      </c>
      <c r="B44" s="1567"/>
      <c r="C44" s="1567"/>
      <c r="D44" s="1567"/>
      <c r="E44" s="1567"/>
      <c r="F44" s="1567"/>
      <c r="G44" s="1567"/>
      <c r="H44" s="1567"/>
      <c r="I44" s="1567"/>
      <c r="J44" s="1567"/>
      <c r="K44" s="1567"/>
      <c r="L44" s="1567"/>
      <c r="M44" s="1568"/>
    </row>
    <row r="45" spans="1:17" ht="31.5" customHeight="1">
      <c r="A45" s="1543" t="s">
        <v>1221</v>
      </c>
      <c r="B45" s="1559"/>
      <c r="C45" s="1559"/>
      <c r="D45" s="1559"/>
      <c r="E45" s="1559"/>
      <c r="F45" s="1559"/>
      <c r="G45" s="1559"/>
      <c r="H45" s="1559"/>
      <c r="I45" s="1559"/>
      <c r="J45" s="1559"/>
      <c r="K45" s="1559"/>
      <c r="L45" s="1559"/>
      <c r="M45" s="1560"/>
    </row>
    <row r="46" spans="1:17" ht="14.25" customHeight="1">
      <c r="A46" s="1543" t="s">
        <v>1222</v>
      </c>
      <c r="B46" s="1559"/>
      <c r="C46" s="1559"/>
      <c r="D46" s="1559"/>
      <c r="E46" s="1559"/>
      <c r="F46" s="1559"/>
      <c r="G46" s="1559"/>
      <c r="H46" s="1559"/>
      <c r="I46" s="1559"/>
      <c r="J46" s="1559"/>
      <c r="K46" s="1559"/>
      <c r="L46" s="1559"/>
      <c r="M46" s="1560"/>
    </row>
    <row r="47" spans="1:17" s="829" customFormat="1">
      <c r="A47" s="1561" t="s">
        <v>1223</v>
      </c>
      <c r="B47" s="1562"/>
      <c r="C47" s="1562"/>
      <c r="D47" s="1562"/>
      <c r="E47" s="1562"/>
      <c r="F47" s="1562"/>
      <c r="G47" s="1562"/>
      <c r="H47" s="1562"/>
      <c r="I47" s="1562"/>
      <c r="J47" s="1562"/>
      <c r="K47" s="1562"/>
      <c r="L47" s="1562"/>
      <c r="M47" s="1563"/>
      <c r="O47" s="799"/>
      <c r="P47" s="799"/>
      <c r="Q47" s="799"/>
    </row>
    <row r="48" spans="1:17" s="829" customFormat="1">
      <c r="A48" s="801"/>
      <c r="B48" s="799"/>
      <c r="C48" s="799"/>
      <c r="D48" s="799"/>
      <c r="E48" s="799"/>
      <c r="F48" s="799"/>
      <c r="G48" s="799"/>
      <c r="H48" s="799"/>
      <c r="I48" s="799"/>
      <c r="J48" s="799"/>
      <c r="K48" s="799"/>
      <c r="L48" s="799"/>
      <c r="M48" s="873"/>
      <c r="O48" s="799"/>
      <c r="P48" s="799"/>
      <c r="Q48" s="799"/>
    </row>
    <row r="49" spans="1:17" s="829" customFormat="1" ht="14.5">
      <c r="A49" s="874"/>
      <c r="B49" s="875"/>
      <c r="C49" s="799"/>
      <c r="D49" s="799"/>
      <c r="E49" s="799"/>
      <c r="F49" s="799"/>
      <c r="G49" s="799"/>
      <c r="H49" s="799"/>
      <c r="I49" s="799"/>
      <c r="J49" s="799"/>
      <c r="K49" s="799"/>
      <c r="L49" s="799"/>
      <c r="M49" s="873"/>
      <c r="O49" s="799"/>
      <c r="P49" s="799"/>
      <c r="Q49" s="799"/>
    </row>
    <row r="50" spans="1:17" s="829" customFormat="1" ht="14.5">
      <c r="A50" s="876" t="s">
        <v>1173</v>
      </c>
      <c r="B50" s="799"/>
      <c r="C50" s="799"/>
      <c r="D50" s="799"/>
      <c r="E50" s="799"/>
      <c r="F50" s="799"/>
      <c r="G50" s="799"/>
      <c r="H50" s="799"/>
      <c r="I50" s="799"/>
      <c r="J50" s="799"/>
      <c r="K50" s="799"/>
      <c r="L50" s="799"/>
      <c r="M50" s="873"/>
      <c r="O50" s="799"/>
      <c r="P50" s="799"/>
      <c r="Q50" s="799"/>
    </row>
    <row r="51" spans="1:17" s="829" customFormat="1" ht="14.5">
      <c r="A51" s="876" t="s">
        <v>1174</v>
      </c>
      <c r="B51" s="799"/>
      <c r="C51" s="799"/>
      <c r="D51" s="799"/>
      <c r="E51" s="799"/>
      <c r="F51" s="799"/>
      <c r="G51" s="799"/>
      <c r="H51" s="799"/>
      <c r="I51" s="799"/>
      <c r="J51" s="799"/>
      <c r="K51" s="799"/>
      <c r="L51" s="799"/>
      <c r="M51" s="873"/>
      <c r="O51" s="799"/>
      <c r="P51" s="799"/>
      <c r="Q51" s="799"/>
    </row>
    <row r="52" spans="1:17" s="829" customFormat="1" ht="14.5">
      <c r="A52" s="876"/>
      <c r="B52" s="799"/>
      <c r="C52" s="799"/>
      <c r="D52" s="799"/>
      <c r="E52" s="799"/>
      <c r="F52" s="799"/>
      <c r="G52" s="799"/>
      <c r="H52" s="799"/>
      <c r="I52" s="799"/>
      <c r="J52" s="799"/>
      <c r="K52" s="799"/>
      <c r="L52" s="799"/>
      <c r="M52" s="873"/>
      <c r="O52" s="799"/>
      <c r="P52" s="799"/>
      <c r="Q52" s="799"/>
    </row>
    <row r="53" spans="1:17" s="829" customFormat="1" ht="14.5" thickBot="1">
      <c r="A53" s="877"/>
      <c r="B53" s="828"/>
      <c r="C53" s="828"/>
      <c r="D53" s="828"/>
      <c r="E53" s="828"/>
      <c r="F53" s="828"/>
      <c r="G53" s="828"/>
      <c r="H53" s="828"/>
      <c r="I53" s="828"/>
      <c r="J53" s="828"/>
      <c r="K53" s="828"/>
      <c r="L53" s="828"/>
      <c r="M53" s="878"/>
      <c r="O53" s="799"/>
      <c r="P53" s="799"/>
      <c r="Q53" s="799"/>
    </row>
  </sheetData>
  <mergeCells count="57">
    <mergeCell ref="A46:M46"/>
    <mergeCell ref="A47:M47"/>
    <mergeCell ref="A40:M40"/>
    <mergeCell ref="A41:M41"/>
    <mergeCell ref="A42:M42"/>
    <mergeCell ref="A43:M43"/>
    <mergeCell ref="A44:M44"/>
    <mergeCell ref="A45:M45"/>
    <mergeCell ref="A39:M39"/>
    <mergeCell ref="A31:M31"/>
    <mergeCell ref="A32:B32"/>
    <mergeCell ref="C32:F32"/>
    <mergeCell ref="G32:J32"/>
    <mergeCell ref="A33:B33"/>
    <mergeCell ref="C33:F33"/>
    <mergeCell ref="G33:J33"/>
    <mergeCell ref="A34:L34"/>
    <mergeCell ref="A35:L35"/>
    <mergeCell ref="A36:L36"/>
    <mergeCell ref="A37:L37"/>
    <mergeCell ref="A38:L38"/>
    <mergeCell ref="A29:B29"/>
    <mergeCell ref="C29:F29"/>
    <mergeCell ref="G29:J29"/>
    <mergeCell ref="A30:B30"/>
    <mergeCell ref="C30:F30"/>
    <mergeCell ref="G30:J30"/>
    <mergeCell ref="A28:B28"/>
    <mergeCell ref="C28:F28"/>
    <mergeCell ref="G28:J28"/>
    <mergeCell ref="A23:B24"/>
    <mergeCell ref="C23:F24"/>
    <mergeCell ref="G23:J24"/>
    <mergeCell ref="A25:M25"/>
    <mergeCell ref="A26:M26"/>
    <mergeCell ref="A27:B27"/>
    <mergeCell ref="C27:F27"/>
    <mergeCell ref="G27:J27"/>
    <mergeCell ref="K23:K24"/>
    <mergeCell ref="L23:L24"/>
    <mergeCell ref="M23:M24"/>
    <mergeCell ref="A22:M22"/>
    <mergeCell ref="A7:A8"/>
    <mergeCell ref="B7:B8"/>
    <mergeCell ref="C7:C8"/>
    <mergeCell ref="D7:J7"/>
    <mergeCell ref="K7:K8"/>
    <mergeCell ref="L7:L8"/>
    <mergeCell ref="M7:M8"/>
    <mergeCell ref="A19:L19"/>
    <mergeCell ref="A20:L20"/>
    <mergeCell ref="A21:L21"/>
    <mergeCell ref="A1:M1"/>
    <mergeCell ref="A2:M2"/>
    <mergeCell ref="A3:M3"/>
    <mergeCell ref="A5:M5"/>
    <mergeCell ref="A6:M6"/>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V72"/>
  <sheetViews>
    <sheetView topLeftCell="A57" zoomScaleNormal="100" workbookViewId="0">
      <selection activeCell="E32" sqref="E32"/>
    </sheetView>
  </sheetViews>
  <sheetFormatPr baseColWidth="10" defaultColWidth="11.54296875" defaultRowHeight="14"/>
  <cols>
    <col min="1" max="1" width="11.54296875" style="11"/>
    <col min="2" max="2" width="53.26953125" style="11" customWidth="1"/>
    <col min="3" max="4" width="11.54296875" style="11"/>
    <col min="5" max="5" width="14.26953125" style="19" customWidth="1"/>
    <col min="6" max="6" width="20.453125" style="20" customWidth="1"/>
    <col min="7" max="7" width="11.26953125" style="11" customWidth="1"/>
    <col min="8" max="8" width="18.54296875" style="12" bestFit="1" customWidth="1"/>
    <col min="9" max="9" width="9.453125" style="12" customWidth="1"/>
    <col min="10" max="10" width="9" style="12" customWidth="1"/>
    <col min="11" max="11" width="11.26953125" style="12" customWidth="1"/>
    <col min="12" max="12" width="12.81640625" style="12" customWidth="1"/>
    <col min="13" max="13" width="13.7265625" style="12" customWidth="1"/>
    <col min="14" max="14" width="14.26953125" style="20" customWidth="1"/>
    <col min="15" max="15" width="9.54296875" style="20" customWidth="1"/>
    <col min="16" max="16" width="12.1796875" style="20" customWidth="1"/>
    <col min="17" max="17" width="13" style="20" customWidth="1"/>
    <col min="18" max="16384" width="11.54296875" style="11"/>
  </cols>
  <sheetData>
    <row r="1" spans="1:22">
      <c r="A1" s="1413" t="s">
        <v>0</v>
      </c>
      <c r="B1" s="1413"/>
      <c r="C1" s="1413"/>
      <c r="D1" s="1413"/>
      <c r="E1" s="1413"/>
      <c r="F1" s="1413"/>
      <c r="G1" s="8"/>
      <c r="H1" s="1419" t="s">
        <v>477</v>
      </c>
      <c r="I1" s="1419"/>
      <c r="J1" s="1419"/>
      <c r="K1" s="1419"/>
      <c r="L1" s="1419"/>
      <c r="M1" s="1419"/>
      <c r="N1" s="1419"/>
      <c r="O1" s="1419"/>
      <c r="P1" s="1419"/>
      <c r="Q1" s="1419"/>
      <c r="R1" s="1419"/>
      <c r="S1" s="1419"/>
    </row>
    <row r="2" spans="1:22">
      <c r="A2" s="1413"/>
      <c r="B2" s="1413"/>
      <c r="C2" s="1413"/>
      <c r="D2" s="1413"/>
      <c r="E2" s="1413"/>
      <c r="F2" s="1413"/>
      <c r="G2" s="8"/>
      <c r="H2" s="1423" t="s">
        <v>121</v>
      </c>
      <c r="I2" s="1424"/>
      <c r="J2" s="1425"/>
      <c r="K2" s="1429" t="s">
        <v>123</v>
      </c>
      <c r="L2" s="1430"/>
      <c r="M2" s="1430"/>
      <c r="N2" s="1431"/>
      <c r="O2" s="1420" t="s">
        <v>99</v>
      </c>
      <c r="P2" s="1421"/>
      <c r="Q2" s="1421"/>
      <c r="R2" s="1422"/>
      <c r="S2" s="1432" t="s">
        <v>130</v>
      </c>
    </row>
    <row r="3" spans="1:22" ht="14.5" customHeight="1">
      <c r="A3" s="1414" t="s">
        <v>631</v>
      </c>
      <c r="B3" s="1414"/>
      <c r="C3" s="1414"/>
      <c r="D3" s="1414"/>
      <c r="E3" s="1414"/>
      <c r="F3" s="1414"/>
      <c r="G3" s="13"/>
      <c r="H3" s="1426"/>
      <c r="I3" s="1427"/>
      <c r="J3" s="1428"/>
      <c r="K3" s="28" t="s">
        <v>124</v>
      </c>
      <c r="L3" s="28" t="s">
        <v>98</v>
      </c>
      <c r="M3" s="28" t="s">
        <v>467</v>
      </c>
      <c r="N3" s="28" t="s">
        <v>468</v>
      </c>
      <c r="O3" s="28" t="s">
        <v>124</v>
      </c>
      <c r="P3" s="28" t="s">
        <v>478</v>
      </c>
      <c r="Q3" s="28" t="s">
        <v>130</v>
      </c>
      <c r="R3" s="28" t="s">
        <v>473</v>
      </c>
      <c r="S3" s="1433"/>
      <c r="U3" s="30" t="s">
        <v>474</v>
      </c>
      <c r="V3" s="30" t="s">
        <v>475</v>
      </c>
    </row>
    <row r="4" spans="1:22" ht="29.25" customHeight="1">
      <c r="A4" s="1414"/>
      <c r="B4" s="1414"/>
      <c r="C4" s="1414"/>
      <c r="D4" s="1414"/>
      <c r="E4" s="1414"/>
      <c r="F4" s="1414"/>
      <c r="G4" s="13"/>
      <c r="H4" s="1418" t="s">
        <v>960</v>
      </c>
      <c r="I4" s="1418"/>
      <c r="J4" s="1418"/>
      <c r="K4" s="33">
        <v>126</v>
      </c>
      <c r="L4" s="229">
        <v>6.67</v>
      </c>
      <c r="M4" s="229">
        <v>0.15</v>
      </c>
      <c r="N4" s="229">
        <v>0.25</v>
      </c>
      <c r="O4" s="29">
        <f>+K4</f>
        <v>126</v>
      </c>
      <c r="P4" s="229">
        <v>1.25</v>
      </c>
      <c r="Q4" s="229">
        <f>+P4+P4</f>
        <v>2.5</v>
      </c>
      <c r="R4" s="229">
        <v>0.1</v>
      </c>
      <c r="S4" s="39">
        <f>+L4+Q4</f>
        <v>9.17</v>
      </c>
      <c r="U4" s="28">
        <v>43</v>
      </c>
      <c r="V4" s="28">
        <v>2</v>
      </c>
    </row>
    <row r="5" spans="1:22" ht="30.65" customHeight="1">
      <c r="A5" s="22" t="s">
        <v>1</v>
      </c>
      <c r="B5" s="22" t="s">
        <v>2</v>
      </c>
      <c r="C5" s="22" t="s">
        <v>3</v>
      </c>
      <c r="D5" s="22" t="s">
        <v>4</v>
      </c>
      <c r="E5" s="1" t="s">
        <v>105</v>
      </c>
      <c r="F5" s="478" t="s">
        <v>104</v>
      </c>
      <c r="G5" s="15"/>
      <c r="H5" s="11"/>
      <c r="I5" s="11"/>
      <c r="J5" s="11"/>
      <c r="K5" s="11"/>
      <c r="L5" s="11"/>
      <c r="M5" s="11"/>
      <c r="N5" s="11"/>
      <c r="O5" s="11"/>
      <c r="P5" s="11"/>
      <c r="Q5" s="11"/>
    </row>
    <row r="6" spans="1:22">
      <c r="A6" s="46">
        <v>1</v>
      </c>
      <c r="B6" s="1406" t="s">
        <v>5</v>
      </c>
      <c r="C6" s="1406"/>
      <c r="D6" s="1406"/>
      <c r="E6" s="1406"/>
      <c r="F6" s="1406"/>
      <c r="G6" s="9"/>
      <c r="H6" s="11"/>
      <c r="I6" s="11"/>
      <c r="J6" s="11"/>
      <c r="K6" s="11"/>
      <c r="L6" s="11"/>
      <c r="M6" s="11"/>
      <c r="N6" s="11"/>
      <c r="O6" s="11"/>
      <c r="P6" s="11"/>
      <c r="Q6" s="11"/>
    </row>
    <row r="7" spans="1:22" ht="29.25" customHeight="1">
      <c r="A7" s="2" t="s">
        <v>6</v>
      </c>
      <c r="B7" s="5" t="str">
        <f>+APUS!C82</f>
        <v>Localización y replanteo para pavimentación de vías (3 líneas, 3 instancias)</v>
      </c>
      <c r="C7" s="2" t="s">
        <v>8</v>
      </c>
      <c r="D7" s="40">
        <f>+(K4*S4)</f>
        <v>1155.42</v>
      </c>
      <c r="E7" s="66">
        <f>APUS!O48</f>
        <v>4323</v>
      </c>
      <c r="F7" s="24">
        <f>D7*E7</f>
        <v>4994880.66</v>
      </c>
      <c r="G7" s="16"/>
      <c r="H7" s="1415" t="s">
        <v>476</v>
      </c>
      <c r="I7" s="1416"/>
      <c r="J7" s="1416"/>
      <c r="K7" s="1416"/>
      <c r="L7" s="1417"/>
      <c r="N7" s="20">
        <f>+K4*L4</f>
        <v>840.42</v>
      </c>
    </row>
    <row r="8" spans="1:22" ht="39.75" customHeight="1">
      <c r="A8" s="2" t="s">
        <v>9</v>
      </c>
      <c r="B8" s="5" t="str">
        <f>+APUS!C90</f>
        <v>Valla de identificación de obra área mayor a 4 m2, colocada en cerchas metálica, incluye mantenimiento durante la construcción</v>
      </c>
      <c r="C8" s="2" t="s">
        <v>8</v>
      </c>
      <c r="D8" s="40">
        <f>8*1</f>
        <v>8</v>
      </c>
      <c r="E8" s="66">
        <f>APUS!O56</f>
        <v>212117</v>
      </c>
      <c r="F8" s="24">
        <f t="shared" ref="F8:F11" si="0">D8*E8</f>
        <v>1696936</v>
      </c>
      <c r="G8" s="16"/>
      <c r="H8" s="27"/>
      <c r="I8" s="32" t="s">
        <v>97</v>
      </c>
      <c r="J8" s="32" t="s">
        <v>98</v>
      </c>
      <c r="K8" s="36" t="s">
        <v>128</v>
      </c>
      <c r="L8" s="36" t="s">
        <v>129</v>
      </c>
    </row>
    <row r="9" spans="1:22">
      <c r="A9" s="2" t="s">
        <v>11</v>
      </c>
      <c r="B9" s="3" t="s">
        <v>12</v>
      </c>
      <c r="C9" s="2" t="s">
        <v>13</v>
      </c>
      <c r="D9" s="40">
        <f>+(K4+L4)*2</f>
        <v>265.33999999999997</v>
      </c>
      <c r="E9" s="66">
        <f>APUS!O63</f>
        <v>7635</v>
      </c>
      <c r="F9" s="24">
        <f t="shared" si="0"/>
        <v>2025870.9</v>
      </c>
      <c r="G9" s="16"/>
      <c r="H9" s="31" t="s">
        <v>127</v>
      </c>
      <c r="I9" s="223">
        <f>K4</f>
        <v>126</v>
      </c>
      <c r="J9" s="224">
        <v>1.2</v>
      </c>
      <c r="K9" s="224">
        <v>2.5</v>
      </c>
      <c r="L9" s="225">
        <v>2</v>
      </c>
    </row>
    <row r="10" spans="1:22">
      <c r="A10" s="2" t="s">
        <v>14</v>
      </c>
      <c r="B10" s="3" t="s">
        <v>18</v>
      </c>
      <c r="C10" s="2" t="s">
        <v>8</v>
      </c>
      <c r="D10" s="40">
        <f>10*1</f>
        <v>10</v>
      </c>
      <c r="E10" s="66">
        <f>APUS!O70</f>
        <v>126325.39</v>
      </c>
      <c r="F10" s="24">
        <f t="shared" si="0"/>
        <v>1263253.8999999999</v>
      </c>
      <c r="G10" s="16"/>
      <c r="H10" s="31" t="s">
        <v>100</v>
      </c>
      <c r="I10" s="223">
        <f>+I9*2</f>
        <v>252</v>
      </c>
      <c r="J10" s="224">
        <v>0.3</v>
      </c>
      <c r="K10" s="224">
        <v>1.2</v>
      </c>
      <c r="L10" s="224">
        <v>1</v>
      </c>
    </row>
    <row r="11" spans="1:22">
      <c r="A11" s="2" t="s">
        <v>17</v>
      </c>
      <c r="B11" s="3" t="s">
        <v>19</v>
      </c>
      <c r="C11" s="2" t="s">
        <v>8</v>
      </c>
      <c r="D11" s="40">
        <f>+(K4*(L4+2))</f>
        <v>1092.42</v>
      </c>
      <c r="E11" s="66">
        <f>APUS!O76</f>
        <v>30988.556000000004</v>
      </c>
      <c r="F11" s="24">
        <f t="shared" si="0"/>
        <v>33852518.345520005</v>
      </c>
      <c r="G11" s="16"/>
      <c r="H11" s="31" t="s">
        <v>101</v>
      </c>
      <c r="I11" s="223">
        <f>+I9</f>
        <v>126</v>
      </c>
      <c r="J11" s="230">
        <f>L4</f>
        <v>6.67</v>
      </c>
      <c r="K11" s="224">
        <v>0.5</v>
      </c>
      <c r="L11" s="224"/>
    </row>
    <row r="12" spans="1:22">
      <c r="A12" s="46">
        <v>2</v>
      </c>
      <c r="B12" s="1406" t="s">
        <v>20</v>
      </c>
      <c r="C12" s="1406"/>
      <c r="D12" s="1406"/>
      <c r="E12" s="1406"/>
      <c r="F12" s="1406"/>
      <c r="G12" s="16"/>
      <c r="H12" s="31" t="s">
        <v>102</v>
      </c>
      <c r="I12" s="223">
        <f>+I9</f>
        <v>126</v>
      </c>
      <c r="J12" s="230">
        <f>+Q4</f>
        <v>2.5</v>
      </c>
      <c r="K12" s="224">
        <v>0.2</v>
      </c>
      <c r="L12" s="224"/>
    </row>
    <row r="13" spans="1:22">
      <c r="A13" s="2" t="s">
        <v>21</v>
      </c>
      <c r="B13" s="7" t="s">
        <v>131</v>
      </c>
      <c r="C13" s="2" t="s">
        <v>8</v>
      </c>
      <c r="D13" s="40">
        <f>+(K4*L4)</f>
        <v>840.42</v>
      </c>
      <c r="E13" s="66">
        <f>APUS!O174</f>
        <v>13460</v>
      </c>
      <c r="F13" s="24">
        <f t="shared" ref="F13:F17" si="1">D13*E13</f>
        <v>11312053.199999999</v>
      </c>
      <c r="G13" s="9"/>
    </row>
    <row r="14" spans="1:22">
      <c r="A14" s="2" t="s">
        <v>134</v>
      </c>
      <c r="B14" s="3" t="s">
        <v>22</v>
      </c>
      <c r="C14" s="2" t="s">
        <v>8</v>
      </c>
      <c r="D14" s="40">
        <f>(O4*Q4)</f>
        <v>315</v>
      </c>
      <c r="E14" s="66">
        <f>APUS!O181</f>
        <v>11907</v>
      </c>
      <c r="F14" s="24">
        <f t="shared" si="1"/>
        <v>3750705</v>
      </c>
      <c r="G14" s="16"/>
      <c r="H14" s="11"/>
      <c r="I14" s="11"/>
      <c r="J14" s="11"/>
      <c r="K14" s="11"/>
      <c r="L14" s="11"/>
      <c r="M14" s="11"/>
      <c r="N14" s="11"/>
      <c r="O14" s="11"/>
      <c r="P14" s="11"/>
      <c r="Q14" s="11"/>
    </row>
    <row r="15" spans="1:22">
      <c r="A15" s="2" t="s">
        <v>135</v>
      </c>
      <c r="B15" s="3" t="s">
        <v>23</v>
      </c>
      <c r="C15" s="2" t="s">
        <v>13</v>
      </c>
      <c r="D15" s="40">
        <f>(O4*2)</f>
        <v>252</v>
      </c>
      <c r="E15" s="66">
        <f>APUS!O187</f>
        <v>0</v>
      </c>
      <c r="F15" s="24">
        <f t="shared" si="1"/>
        <v>0</v>
      </c>
      <c r="G15" s="16"/>
      <c r="H15" s="11"/>
      <c r="I15" s="11"/>
      <c r="J15" s="11"/>
      <c r="K15" s="11"/>
      <c r="L15" s="11"/>
      <c r="M15" s="11"/>
      <c r="N15" s="11"/>
      <c r="O15" s="11"/>
      <c r="P15" s="11"/>
      <c r="Q15" s="11"/>
    </row>
    <row r="16" spans="1:22">
      <c r="A16" s="2" t="s">
        <v>136</v>
      </c>
      <c r="B16" s="17" t="s">
        <v>84</v>
      </c>
      <c r="C16" s="2" t="s">
        <v>85</v>
      </c>
      <c r="D16" s="40">
        <f>V4</f>
        <v>2</v>
      </c>
      <c r="E16" s="66">
        <f>APUS!O220</f>
        <v>112875</v>
      </c>
      <c r="F16" s="24">
        <f t="shared" si="1"/>
        <v>225750</v>
      </c>
      <c r="G16" s="16"/>
      <c r="H16" s="11"/>
      <c r="I16" s="11"/>
      <c r="J16" s="11"/>
      <c r="K16" s="11"/>
      <c r="L16" s="11"/>
      <c r="M16" s="11"/>
      <c r="N16" s="11"/>
      <c r="O16" s="11"/>
      <c r="P16" s="11"/>
      <c r="Q16" s="11"/>
    </row>
    <row r="17" spans="1:17" ht="14.25" customHeight="1">
      <c r="A17" s="2" t="s">
        <v>137</v>
      </c>
      <c r="B17" s="17" t="s">
        <v>86</v>
      </c>
      <c r="C17" s="2" t="s">
        <v>75</v>
      </c>
      <c r="D17" s="40">
        <f>+D16*3</f>
        <v>6</v>
      </c>
      <c r="E17" s="66">
        <f>APUS!O225</f>
        <v>0</v>
      </c>
      <c r="F17" s="24">
        <f t="shared" si="1"/>
        <v>0</v>
      </c>
      <c r="G17" s="16"/>
      <c r="H17" s="11"/>
      <c r="I17" s="11"/>
      <c r="J17" s="11"/>
      <c r="K17" s="11"/>
      <c r="L17" s="11"/>
      <c r="M17" s="11"/>
      <c r="N17" s="11"/>
      <c r="O17" s="11"/>
      <c r="P17" s="11"/>
      <c r="Q17" s="11"/>
    </row>
    <row r="18" spans="1:17">
      <c r="A18" s="46">
        <v>3</v>
      </c>
      <c r="B18" s="1406" t="s">
        <v>24</v>
      </c>
      <c r="C18" s="1406"/>
      <c r="D18" s="1406"/>
      <c r="E18" s="1406"/>
      <c r="F18" s="1406"/>
      <c r="G18" s="16"/>
      <c r="H18" s="11"/>
      <c r="I18" s="11"/>
      <c r="J18" s="11"/>
      <c r="K18" s="11"/>
      <c r="L18" s="11"/>
      <c r="M18" s="11"/>
      <c r="N18" s="11"/>
      <c r="O18" s="11"/>
      <c r="P18" s="11"/>
      <c r="Q18" s="11"/>
    </row>
    <row r="19" spans="1:17">
      <c r="A19" s="2">
        <v>3.1</v>
      </c>
      <c r="B19" s="3" t="s">
        <v>25</v>
      </c>
      <c r="C19" s="2" t="s">
        <v>26</v>
      </c>
      <c r="D19" s="40">
        <f>+((I9*J9*K9)+(I10*J10*K10)+(I11*J11*K11)+(I12*J12*K12))*1.3</f>
        <v>1237.509</v>
      </c>
      <c r="E19" s="66">
        <f>APUS!O271</f>
        <v>30216</v>
      </c>
      <c r="F19" s="24">
        <f>D19*E19</f>
        <v>37392571.943999998</v>
      </c>
      <c r="G19" s="9"/>
      <c r="H19" s="11"/>
      <c r="I19" s="11"/>
      <c r="J19" s="11"/>
      <c r="K19" s="11"/>
      <c r="L19" s="11"/>
      <c r="M19" s="11"/>
      <c r="N19" s="11"/>
      <c r="O19" s="11"/>
      <c r="P19" s="11"/>
      <c r="Q19" s="11"/>
    </row>
    <row r="20" spans="1:17">
      <c r="A20" s="46">
        <v>4</v>
      </c>
      <c r="B20" s="1406" t="s">
        <v>27</v>
      </c>
      <c r="C20" s="1406"/>
      <c r="D20" s="1406"/>
      <c r="E20" s="1406"/>
      <c r="F20" s="1406"/>
      <c r="G20" s="16"/>
      <c r="H20" s="11"/>
      <c r="I20" s="11"/>
      <c r="J20" s="11"/>
      <c r="K20" s="11"/>
      <c r="L20" s="11"/>
      <c r="M20" s="11"/>
      <c r="N20" s="11"/>
      <c r="O20" s="11"/>
      <c r="P20" s="11"/>
      <c r="Q20" s="11"/>
    </row>
    <row r="21" spans="1:17">
      <c r="A21" s="2" t="s">
        <v>28</v>
      </c>
      <c r="B21" s="3" t="s">
        <v>29</v>
      </c>
      <c r="C21" s="2" t="s">
        <v>26</v>
      </c>
      <c r="D21" s="40">
        <f>+(I9*J9*L9)+(I10*J10*L10)</f>
        <v>378</v>
      </c>
      <c r="E21" s="66">
        <f>APUS!O429</f>
        <v>24599</v>
      </c>
      <c r="F21" s="24">
        <f t="shared" ref="F21:F26" si="2">D21*E21</f>
        <v>9298422</v>
      </c>
      <c r="G21" s="9"/>
      <c r="H21" s="11"/>
      <c r="I21" s="11"/>
      <c r="J21" s="11"/>
      <c r="K21" s="11"/>
      <c r="L21" s="11"/>
      <c r="M21" s="11"/>
      <c r="N21" s="11"/>
      <c r="O21" s="11"/>
      <c r="P21" s="11"/>
      <c r="Q21" s="11"/>
    </row>
    <row r="22" spans="1:17" ht="15" customHeight="1">
      <c r="A22" s="2" t="s">
        <v>30</v>
      </c>
      <c r="B22" s="3" t="s">
        <v>31</v>
      </c>
      <c r="C22" s="2" t="s">
        <v>26</v>
      </c>
      <c r="D22" s="40">
        <f>+(O4*Q4*R4)</f>
        <v>31.5</v>
      </c>
      <c r="E22" s="66">
        <f>APUS!O435</f>
        <v>59079</v>
      </c>
      <c r="F22" s="24">
        <f t="shared" si="2"/>
        <v>1860988.5</v>
      </c>
      <c r="G22" s="16"/>
      <c r="H22" s="11"/>
      <c r="I22" s="11"/>
      <c r="J22" s="11"/>
      <c r="K22" s="11"/>
      <c r="L22" s="11"/>
      <c r="M22" s="11"/>
      <c r="N22" s="11"/>
      <c r="O22" s="11"/>
      <c r="P22" s="11"/>
      <c r="Q22" s="11"/>
    </row>
    <row r="23" spans="1:17">
      <c r="A23" s="2" t="s">
        <v>32</v>
      </c>
      <c r="B23" s="5" t="str">
        <f>+APUS!C550</f>
        <v>Sub-base granular</v>
      </c>
      <c r="C23" s="2" t="s">
        <v>26</v>
      </c>
      <c r="D23" s="40">
        <f>(K4*L4*N4)</f>
        <v>210.10499999999999</v>
      </c>
      <c r="E23" s="66">
        <f>APUS!O443</f>
        <v>67717</v>
      </c>
      <c r="F23" s="24">
        <f t="shared" si="2"/>
        <v>14227680.285</v>
      </c>
      <c r="G23" s="16"/>
      <c r="H23" s="11"/>
      <c r="I23" s="11"/>
      <c r="J23" s="11"/>
      <c r="K23" s="11"/>
      <c r="L23" s="11"/>
      <c r="M23" s="11"/>
      <c r="N23" s="11"/>
      <c r="O23" s="11"/>
      <c r="P23" s="11"/>
      <c r="Q23" s="11"/>
    </row>
    <row r="24" spans="1:17">
      <c r="A24" s="2" t="s">
        <v>139</v>
      </c>
      <c r="B24" s="75" t="e">
        <f>+APUS!#REF!</f>
        <v>#REF!</v>
      </c>
      <c r="C24" s="28" t="s">
        <v>26</v>
      </c>
      <c r="D24" s="40">
        <f>(K4*L4*M4)</f>
        <v>126.06299999999999</v>
      </c>
      <c r="E24" s="66">
        <f>APUS!O453</f>
        <v>75850</v>
      </c>
      <c r="F24" s="24">
        <f t="shared" si="2"/>
        <v>9561878.5499999989</v>
      </c>
      <c r="G24" s="16"/>
      <c r="H24" s="11"/>
      <c r="I24" s="11"/>
      <c r="J24" s="11"/>
      <c r="K24" s="11"/>
      <c r="L24" s="11"/>
      <c r="M24" s="11"/>
      <c r="N24" s="11"/>
      <c r="O24" s="11"/>
      <c r="P24" s="11"/>
      <c r="Q24" s="11"/>
    </row>
    <row r="25" spans="1:17">
      <c r="A25" s="2" t="s">
        <v>34</v>
      </c>
      <c r="B25" s="3" t="s">
        <v>35</v>
      </c>
      <c r="C25" s="2" t="s">
        <v>36</v>
      </c>
      <c r="D25" s="40">
        <f>+(D22+D23+D24)*21</f>
        <v>7721.0280000000002</v>
      </c>
      <c r="E25" s="66">
        <f>APUS!O535</f>
        <v>1833</v>
      </c>
      <c r="F25" s="24">
        <f t="shared" si="2"/>
        <v>14152644.324000001</v>
      </c>
      <c r="G25" s="16"/>
      <c r="H25" s="11"/>
      <c r="I25" s="11"/>
      <c r="J25" s="11"/>
      <c r="K25" s="11"/>
      <c r="L25" s="11"/>
      <c r="M25" s="11"/>
      <c r="N25" s="11"/>
      <c r="O25" s="11"/>
      <c r="P25" s="11"/>
      <c r="Q25" s="11"/>
    </row>
    <row r="26" spans="1:17" ht="33" customHeight="1">
      <c r="A26" s="2" t="s">
        <v>472</v>
      </c>
      <c r="B26" s="5" t="str">
        <f>+'8.CALLE 13 ENTRE 13 Y 14'!B26</f>
        <v>Lleno con arena para tubería (brecha de 0,60 m de ancho e = 0,1
m)</v>
      </c>
      <c r="C26" s="2" t="s">
        <v>13</v>
      </c>
      <c r="D26" s="40">
        <f>+(I9*J9)+(I10*J10)</f>
        <v>226.79999999999998</v>
      </c>
      <c r="E26" s="66">
        <f>APUS!O538</f>
        <v>9442</v>
      </c>
      <c r="F26" s="24">
        <f t="shared" si="2"/>
        <v>2141445.5999999996</v>
      </c>
      <c r="G26" s="16"/>
      <c r="H26" s="11"/>
      <c r="I26" s="11"/>
      <c r="J26" s="11"/>
      <c r="K26" s="11"/>
      <c r="L26" s="11"/>
      <c r="M26" s="11"/>
      <c r="N26" s="11"/>
      <c r="O26" s="11"/>
      <c r="P26" s="11"/>
      <c r="Q26" s="11"/>
    </row>
    <row r="27" spans="1:17">
      <c r="A27" s="46">
        <v>5</v>
      </c>
      <c r="B27" s="1407" t="s">
        <v>38</v>
      </c>
      <c r="C27" s="1407"/>
      <c r="D27" s="1407"/>
      <c r="E27" s="1407"/>
      <c r="F27" s="1407"/>
      <c r="G27" s="16"/>
      <c r="H27" s="11"/>
      <c r="I27" s="11"/>
      <c r="J27" s="11"/>
      <c r="K27" s="11"/>
      <c r="L27" s="11"/>
      <c r="M27" s="11"/>
      <c r="N27" s="11"/>
      <c r="O27" s="11"/>
      <c r="P27" s="11"/>
      <c r="Q27" s="11"/>
    </row>
    <row r="28" spans="1:17" ht="25">
      <c r="A28" s="2" t="s">
        <v>39</v>
      </c>
      <c r="B28" s="3" t="s">
        <v>40</v>
      </c>
      <c r="C28" s="2" t="s">
        <v>13</v>
      </c>
      <c r="D28" s="40">
        <f>+(U4)*6</f>
        <v>258</v>
      </c>
      <c r="E28" s="66" t="e">
        <f>APUS!#REF!</f>
        <v>#REF!</v>
      </c>
      <c r="F28" s="24" t="e">
        <f t="shared" ref="F28:F36" si="3">D28*E28</f>
        <v>#REF!</v>
      </c>
      <c r="G28" s="228"/>
      <c r="H28" s="457"/>
      <c r="I28" s="459"/>
      <c r="J28" s="11"/>
      <c r="K28" s="11"/>
      <c r="L28" s="11"/>
      <c r="M28" s="11"/>
      <c r="N28" s="11"/>
      <c r="O28" s="11"/>
      <c r="P28" s="11"/>
      <c r="Q28" s="11"/>
    </row>
    <row r="29" spans="1:17" ht="25">
      <c r="A29" s="2" t="s">
        <v>41</v>
      </c>
      <c r="B29" s="3" t="s">
        <v>42</v>
      </c>
      <c r="C29" s="2" t="s">
        <v>13</v>
      </c>
      <c r="D29" s="40">
        <f>+I9+6</f>
        <v>132</v>
      </c>
      <c r="E29" s="66" t="e">
        <f>APUS!#REF!</f>
        <v>#REF!</v>
      </c>
      <c r="F29" s="24" t="e">
        <f t="shared" si="3"/>
        <v>#REF!</v>
      </c>
      <c r="G29" s="228"/>
      <c r="H29" s="457"/>
      <c r="I29" s="459"/>
      <c r="J29" s="11"/>
      <c r="K29" s="11"/>
      <c r="L29" s="11"/>
      <c r="M29" s="11"/>
      <c r="N29" s="11"/>
      <c r="O29" s="11"/>
      <c r="P29" s="11"/>
      <c r="Q29" s="11"/>
    </row>
    <row r="30" spans="1:17">
      <c r="A30" s="2" t="s">
        <v>140</v>
      </c>
      <c r="B30" s="3" t="s">
        <v>43</v>
      </c>
      <c r="C30" s="2" t="s">
        <v>3</v>
      </c>
      <c r="D30" s="40">
        <f>U4</f>
        <v>43</v>
      </c>
      <c r="E30" s="66">
        <f>APUS!O599</f>
        <v>207782.7665</v>
      </c>
      <c r="F30" s="24">
        <f t="shared" si="3"/>
        <v>8934658.9594999999</v>
      </c>
      <c r="G30" s="228"/>
      <c r="H30" s="457"/>
      <c r="I30" s="459"/>
      <c r="J30" s="11"/>
      <c r="K30" s="11"/>
      <c r="L30" s="11"/>
      <c r="M30" s="11"/>
      <c r="N30" s="11"/>
      <c r="O30" s="11"/>
      <c r="P30" s="11"/>
      <c r="Q30" s="11"/>
    </row>
    <row r="31" spans="1:17" ht="25.5" customHeight="1">
      <c r="A31" s="2" t="s">
        <v>44</v>
      </c>
      <c r="B31" s="3" t="s">
        <v>45</v>
      </c>
      <c r="C31" s="2" t="s">
        <v>3</v>
      </c>
      <c r="D31" s="40">
        <f>V4</f>
        <v>2</v>
      </c>
      <c r="E31" s="66">
        <f>APUS!O608</f>
        <v>427551</v>
      </c>
      <c r="F31" s="24">
        <f t="shared" si="3"/>
        <v>855102</v>
      </c>
      <c r="G31" s="228"/>
      <c r="H31" s="457"/>
      <c r="I31" s="459"/>
      <c r="J31" s="11"/>
      <c r="K31" s="11"/>
      <c r="L31" s="11"/>
      <c r="M31" s="11"/>
      <c r="N31" s="11"/>
      <c r="O31" s="11"/>
      <c r="P31" s="11"/>
      <c r="Q31" s="11"/>
    </row>
    <row r="32" spans="1:17" ht="25.5" customHeight="1">
      <c r="A32" s="2" t="s">
        <v>46</v>
      </c>
      <c r="B32" s="3" t="s">
        <v>47</v>
      </c>
      <c r="C32" s="2" t="s">
        <v>13</v>
      </c>
      <c r="D32" s="40">
        <f>+D17</f>
        <v>6</v>
      </c>
      <c r="E32" s="66">
        <f>APUS!O689</f>
        <v>521456</v>
      </c>
      <c r="F32" s="24">
        <f t="shared" si="3"/>
        <v>3128736</v>
      </c>
      <c r="G32" s="228"/>
      <c r="H32" s="457"/>
      <c r="I32" s="459"/>
      <c r="J32" s="11"/>
      <c r="K32" s="11"/>
      <c r="L32" s="11"/>
      <c r="M32" s="11"/>
      <c r="N32" s="11"/>
      <c r="O32" s="11"/>
      <c r="P32" s="11"/>
      <c r="Q32" s="11"/>
    </row>
    <row r="33" spans="1:17" ht="29.25" customHeight="1">
      <c r="A33" s="2" t="s">
        <v>48</v>
      </c>
      <c r="B33" s="3" t="s">
        <v>49</v>
      </c>
      <c r="C33" s="2" t="s">
        <v>3</v>
      </c>
      <c r="D33" s="40">
        <f>+D31</f>
        <v>2</v>
      </c>
      <c r="E33" s="66">
        <f>APUS!O697</f>
        <v>0</v>
      </c>
      <c r="F33" s="24">
        <f t="shared" si="3"/>
        <v>0</v>
      </c>
      <c r="G33" s="16"/>
      <c r="H33" s="457"/>
      <c r="I33" s="459"/>
      <c r="J33" s="11"/>
      <c r="K33" s="11"/>
      <c r="L33" s="11"/>
      <c r="M33" s="11"/>
      <c r="N33" s="11"/>
      <c r="O33" s="11"/>
      <c r="P33" s="11"/>
      <c r="Q33" s="11"/>
    </row>
    <row r="34" spans="1:17">
      <c r="A34" s="2" t="s">
        <v>50</v>
      </c>
      <c r="B34" s="5" t="e">
        <f>+APUS!#REF!</f>
        <v>#REF!</v>
      </c>
      <c r="C34" s="2" t="s">
        <v>13</v>
      </c>
      <c r="D34" s="40">
        <f>+D28+D29</f>
        <v>390</v>
      </c>
      <c r="E34" s="66">
        <f>APUS!O731</f>
        <v>8202</v>
      </c>
      <c r="F34" s="24">
        <f t="shared" si="3"/>
        <v>3198780</v>
      </c>
      <c r="G34" s="16"/>
      <c r="H34" s="457"/>
      <c r="I34" s="459"/>
      <c r="J34" s="11"/>
      <c r="K34" s="11"/>
      <c r="L34" s="11"/>
      <c r="M34" s="11"/>
      <c r="N34" s="11"/>
      <c r="O34" s="11"/>
      <c r="P34" s="11"/>
      <c r="Q34" s="11"/>
    </row>
    <row r="35" spans="1:17" ht="24" customHeight="1">
      <c r="A35" s="2" t="s">
        <v>52</v>
      </c>
      <c r="B35" s="5" t="str">
        <f>+'8.CALLE 13 ENTRE 13 Y 14'!B35</f>
        <v>Tapa de seguridad en hierro dúctil EN124 Clase D400, tráfico vehicular pesado d=0.60 m</v>
      </c>
      <c r="C35" s="2" t="s">
        <v>3</v>
      </c>
      <c r="D35" s="40">
        <f>+D31</f>
        <v>2</v>
      </c>
      <c r="E35" s="66">
        <f>APUS!O737</f>
        <v>1513995</v>
      </c>
      <c r="F35" s="24">
        <f t="shared" si="3"/>
        <v>3027990</v>
      </c>
      <c r="G35" s="16"/>
      <c r="H35" s="458"/>
      <c r="I35" s="459"/>
      <c r="J35" s="11"/>
      <c r="K35" s="11"/>
      <c r="L35" s="11"/>
      <c r="M35" s="11"/>
      <c r="N35" s="11"/>
      <c r="O35" s="11"/>
      <c r="P35" s="11"/>
      <c r="Q35" s="11"/>
    </row>
    <row r="36" spans="1:17">
      <c r="A36" s="2" t="s">
        <v>54</v>
      </c>
      <c r="B36" s="3" t="s">
        <v>55</v>
      </c>
      <c r="C36" s="2" t="s">
        <v>13</v>
      </c>
      <c r="D36" s="40">
        <f>+D34</f>
        <v>390</v>
      </c>
      <c r="E36" s="66">
        <f>APUS!O742</f>
        <v>22313.073239999998</v>
      </c>
      <c r="F36" s="24">
        <f t="shared" si="3"/>
        <v>8702098.5636</v>
      </c>
      <c r="G36" s="16"/>
      <c r="H36" s="458"/>
      <c r="I36" s="459"/>
      <c r="J36" s="11"/>
      <c r="K36" s="11"/>
      <c r="L36" s="11"/>
      <c r="M36" s="11"/>
      <c r="N36" s="11"/>
      <c r="O36" s="11"/>
    </row>
    <row r="37" spans="1:17">
      <c r="A37" s="46">
        <v>6</v>
      </c>
      <c r="B37" s="1406" t="s">
        <v>56</v>
      </c>
      <c r="C37" s="1406"/>
      <c r="D37" s="1406"/>
      <c r="E37" s="1406"/>
      <c r="F37" s="1406"/>
      <c r="G37" s="16"/>
    </row>
    <row r="38" spans="1:17" ht="25">
      <c r="A38" s="2" t="s">
        <v>57</v>
      </c>
      <c r="B38" s="3" t="s">
        <v>58</v>
      </c>
      <c r="C38" s="2" t="s">
        <v>3</v>
      </c>
      <c r="D38" s="40">
        <f>U4</f>
        <v>43</v>
      </c>
      <c r="E38" s="66" t="e">
        <f>APUS!#REF!</f>
        <v>#REF!</v>
      </c>
      <c r="F38" s="24" t="e">
        <f>D38*E38</f>
        <v>#REF!</v>
      </c>
      <c r="G38" s="9"/>
      <c r="H38" s="318"/>
      <c r="I38" s="319"/>
    </row>
    <row r="39" spans="1:17" ht="25">
      <c r="A39" s="2" t="s">
        <v>59</v>
      </c>
      <c r="B39" s="3" t="s">
        <v>88</v>
      </c>
      <c r="C39" s="2" t="s">
        <v>3</v>
      </c>
      <c r="D39" s="40">
        <f>4*1</f>
        <v>4</v>
      </c>
      <c r="E39" s="66">
        <f>APUS!O1120</f>
        <v>300000</v>
      </c>
      <c r="F39" s="24">
        <f>D39*E39</f>
        <v>1200000</v>
      </c>
      <c r="G39" s="16"/>
      <c r="H39" s="318"/>
      <c r="I39" s="319"/>
    </row>
    <row r="40" spans="1:17">
      <c r="A40" s="46">
        <v>7</v>
      </c>
      <c r="B40" s="1406" t="s">
        <v>60</v>
      </c>
      <c r="C40" s="1406"/>
      <c r="D40" s="1406"/>
      <c r="E40" s="1406"/>
      <c r="F40" s="1406"/>
      <c r="G40" s="16"/>
    </row>
    <row r="41" spans="1:17">
      <c r="A41" s="2" t="s">
        <v>61</v>
      </c>
      <c r="B41" s="3" t="s">
        <v>62</v>
      </c>
      <c r="C41" s="2" t="s">
        <v>63</v>
      </c>
      <c r="D41" s="50">
        <f>760*D31</f>
        <v>1520</v>
      </c>
      <c r="E41" s="66">
        <f>APUS!O1200</f>
        <v>1</v>
      </c>
      <c r="F41" s="24">
        <f>D41*E41</f>
        <v>1520</v>
      </c>
      <c r="G41" s="9"/>
    </row>
    <row r="42" spans="1:17">
      <c r="A42" s="46">
        <v>8</v>
      </c>
      <c r="B42" s="1406" t="s">
        <v>64</v>
      </c>
      <c r="C42" s="1406"/>
      <c r="D42" s="1406"/>
      <c r="E42" s="1406"/>
      <c r="F42" s="1406"/>
      <c r="G42" s="16"/>
    </row>
    <row r="43" spans="1:17">
      <c r="A43" s="2" t="s">
        <v>65</v>
      </c>
      <c r="B43" s="5" t="s">
        <v>920</v>
      </c>
      <c r="C43" s="2" t="s">
        <v>3</v>
      </c>
      <c r="D43" s="40">
        <f>+D38</f>
        <v>43</v>
      </c>
      <c r="E43" s="66">
        <f>APUS!O1208</f>
        <v>0</v>
      </c>
      <c r="F43" s="24">
        <f>D43*E43</f>
        <v>0</v>
      </c>
      <c r="G43" s="9"/>
    </row>
    <row r="44" spans="1:17">
      <c r="A44" s="2" t="s">
        <v>90</v>
      </c>
      <c r="B44" s="5" t="str">
        <f>+APUS!C1254</f>
        <v>Tubería PVC unión platino de 3"</v>
      </c>
      <c r="C44" s="2" t="s">
        <v>13</v>
      </c>
      <c r="D44" s="40">
        <f>+I10</f>
        <v>252</v>
      </c>
      <c r="E44" s="66">
        <f>APUS!O1219</f>
        <v>0</v>
      </c>
      <c r="F44" s="24">
        <f>D44*E44</f>
        <v>0</v>
      </c>
      <c r="G44" s="16"/>
    </row>
    <row r="45" spans="1:17">
      <c r="A45" s="2" t="s">
        <v>141</v>
      </c>
      <c r="B45" s="25" t="s">
        <v>94</v>
      </c>
      <c r="C45" s="2" t="s">
        <v>93</v>
      </c>
      <c r="D45" s="40">
        <f>6*1</f>
        <v>6</v>
      </c>
      <c r="E45" s="66">
        <f>APUS!O1225</f>
        <v>0</v>
      </c>
      <c r="F45" s="24">
        <f>E45*D45</f>
        <v>0</v>
      </c>
      <c r="G45" s="16"/>
    </row>
    <row r="46" spans="1:17" ht="25">
      <c r="A46" s="28" t="s">
        <v>68</v>
      </c>
      <c r="B46" s="6" t="s">
        <v>69</v>
      </c>
      <c r="C46" s="28" t="s">
        <v>3</v>
      </c>
      <c r="D46" s="40">
        <f>+D43</f>
        <v>43</v>
      </c>
      <c r="E46" s="66">
        <f>APUS!O1235</f>
        <v>1</v>
      </c>
      <c r="F46" s="24">
        <f>D46*E46</f>
        <v>43</v>
      </c>
      <c r="G46" s="16"/>
    </row>
    <row r="47" spans="1:17" ht="25">
      <c r="A47" s="206" t="s">
        <v>142</v>
      </c>
      <c r="B47" s="207" t="s">
        <v>89</v>
      </c>
      <c r="C47" s="206" t="s">
        <v>85</v>
      </c>
      <c r="D47" s="226">
        <v>1</v>
      </c>
      <c r="E47" s="208" t="str">
        <f>APUS!O1240</f>
        <v>TOTAL 3</v>
      </c>
      <c r="F47" s="209" t="e">
        <f>D47*E47</f>
        <v>#VALUE!</v>
      </c>
      <c r="G47" s="16"/>
    </row>
    <row r="48" spans="1:17">
      <c r="A48" s="46">
        <v>9</v>
      </c>
      <c r="B48" s="1406" t="s">
        <v>73</v>
      </c>
      <c r="C48" s="1406"/>
      <c r="D48" s="1406"/>
      <c r="E48" s="1406"/>
      <c r="F48" s="1406"/>
      <c r="G48" s="16"/>
    </row>
    <row r="49" spans="1:8" ht="25.5">
      <c r="A49" s="2" t="s">
        <v>71</v>
      </c>
      <c r="B49" s="308" t="s">
        <v>959</v>
      </c>
      <c r="C49" s="2" t="s">
        <v>8</v>
      </c>
      <c r="D49" s="40">
        <f>+(K4*L4)+150</f>
        <v>990.42</v>
      </c>
      <c r="E49" s="66">
        <f>APUS!O1257</f>
        <v>72098</v>
      </c>
      <c r="F49" s="24">
        <f>D49*E49</f>
        <v>71407301.159999996</v>
      </c>
      <c r="G49" s="9"/>
      <c r="H49" s="477">
        <f>86583536*1.3</f>
        <v>112558596.8</v>
      </c>
    </row>
    <row r="50" spans="1:8">
      <c r="A50" s="46">
        <v>10</v>
      </c>
      <c r="B50" s="1406" t="s">
        <v>76</v>
      </c>
      <c r="C50" s="1406"/>
      <c r="D50" s="1406"/>
      <c r="E50" s="1406"/>
      <c r="F50" s="1406"/>
      <c r="G50" s="16"/>
    </row>
    <row r="51" spans="1:8">
      <c r="A51" s="2" t="s">
        <v>74</v>
      </c>
      <c r="B51" s="75" t="str">
        <f>+APUS!C1308</f>
        <v>Anden en concreto de 20,7 Mpa (3000 PSI) e = 0,10 m</v>
      </c>
      <c r="C51" s="2" t="s">
        <v>8</v>
      </c>
      <c r="D51" s="40">
        <f>(O4*Q4)</f>
        <v>315</v>
      </c>
      <c r="E51" s="66">
        <f>APUS!O1273</f>
        <v>0</v>
      </c>
      <c r="F51" s="24">
        <f>D51*E51</f>
        <v>0</v>
      </c>
      <c r="G51" s="9"/>
    </row>
    <row r="52" spans="1:8" ht="25">
      <c r="A52" s="2" t="s">
        <v>166</v>
      </c>
      <c r="B52" s="3" t="s">
        <v>79</v>
      </c>
      <c r="C52" s="2" t="s">
        <v>13</v>
      </c>
      <c r="D52" s="40">
        <f>+D15</f>
        <v>252</v>
      </c>
      <c r="E52" s="66" t="str">
        <f>APUS!O1283</f>
        <v/>
      </c>
      <c r="F52" s="24" t="e">
        <f>D52*E52</f>
        <v>#VALUE!</v>
      </c>
      <c r="G52" s="16"/>
      <c r="H52" s="42"/>
    </row>
    <row r="53" spans="1:8" ht="18" customHeight="1">
      <c r="A53" s="46">
        <v>11</v>
      </c>
      <c r="B53" s="1407" t="s">
        <v>80</v>
      </c>
      <c r="C53" s="1407"/>
      <c r="D53" s="1407"/>
      <c r="E53" s="1407"/>
      <c r="F53" s="1407"/>
      <c r="G53" s="16"/>
    </row>
    <row r="54" spans="1:8" ht="25">
      <c r="A54" s="2" t="s">
        <v>77</v>
      </c>
      <c r="B54" s="26" t="str">
        <f>+APUS!C1348</f>
        <v>Señal vertical de transito tipo SP, SR de 75 x 75 con lámina retroreflectiva tipo diamante</v>
      </c>
      <c r="C54" s="2" t="s">
        <v>3</v>
      </c>
      <c r="D54" s="40">
        <f>3*1</f>
        <v>3</v>
      </c>
      <c r="E54" s="66">
        <f>APUS!O1313</f>
        <v>0</v>
      </c>
      <c r="F54" s="24">
        <f>D54*E54</f>
        <v>0</v>
      </c>
      <c r="G54" s="10"/>
    </row>
    <row r="55" spans="1:8">
      <c r="A55" s="2" t="s">
        <v>78</v>
      </c>
      <c r="B55" s="3" t="s">
        <v>82</v>
      </c>
      <c r="C55" s="2" t="s">
        <v>3</v>
      </c>
      <c r="D55" s="40">
        <f>2*1</f>
        <v>2</v>
      </c>
      <c r="E55" s="66">
        <f>APUS!O1321</f>
        <v>0</v>
      </c>
      <c r="F55" s="24">
        <f>D55*E55</f>
        <v>0</v>
      </c>
      <c r="G55" s="16"/>
    </row>
    <row r="56" spans="1:8">
      <c r="A56" s="2" t="s">
        <v>480</v>
      </c>
      <c r="B56" s="5" t="str">
        <f>+APUS!C1361</f>
        <v>Líneas de demarcación vial pintura en frío</v>
      </c>
      <c r="C56" s="2" t="s">
        <v>13</v>
      </c>
      <c r="D56" s="40">
        <f>+K4*3</f>
        <v>378</v>
      </c>
      <c r="E56" s="66">
        <f>APUS!O1326</f>
        <v>0</v>
      </c>
      <c r="F56" s="24">
        <f>D56*E56</f>
        <v>0</v>
      </c>
      <c r="G56" s="16"/>
    </row>
    <row r="57" spans="1:8" ht="16.5" customHeight="1">
      <c r="A57" s="337">
        <v>22</v>
      </c>
      <c r="B57" s="1406" t="s">
        <v>802</v>
      </c>
      <c r="C57" s="1406"/>
      <c r="D57" s="1406"/>
      <c r="E57" s="1406"/>
      <c r="F57" s="1406"/>
      <c r="G57" s="16"/>
      <c r="H57" s="42"/>
    </row>
    <row r="58" spans="1:8" ht="27.75" customHeight="1">
      <c r="A58" s="28">
        <v>22.2</v>
      </c>
      <c r="B58" s="6" t="s">
        <v>952</v>
      </c>
      <c r="C58" s="28" t="s">
        <v>26</v>
      </c>
      <c r="D58" s="40">
        <f>+(D13*0.18)+(D14*0.07)+(D15*0.15*0.15)+(D16*0.2)+(D17*0.2)+(D19*5%)</f>
        <v>242.47104999999999</v>
      </c>
      <c r="E58" s="66">
        <f>+APUS!O1884</f>
        <v>0</v>
      </c>
      <c r="F58" s="24">
        <f t="shared" ref="F58" si="4">D58*E58</f>
        <v>0</v>
      </c>
      <c r="G58" s="16"/>
      <c r="H58" s="42"/>
    </row>
    <row r="59" spans="1:8">
      <c r="A59" s="45"/>
      <c r="B59" s="1403" t="s">
        <v>132</v>
      </c>
      <c r="C59" s="1404"/>
      <c r="D59" s="1404"/>
      <c r="E59" s="1405"/>
      <c r="F59" s="47" t="e">
        <f>SUM(F6:F58)</f>
        <v>#REF!</v>
      </c>
      <c r="G59" s="16"/>
    </row>
    <row r="60" spans="1:8">
      <c r="A60" s="2"/>
      <c r="B60" s="1402" t="s">
        <v>180</v>
      </c>
      <c r="C60" s="1402"/>
      <c r="D60" s="1402"/>
      <c r="E60" s="43">
        <v>0.27500000000000002</v>
      </c>
      <c r="F60" s="24" t="e">
        <f>F59*E60</f>
        <v>#REF!</v>
      </c>
      <c r="G60" s="16"/>
    </row>
    <row r="61" spans="1:8" ht="21.75" customHeight="1">
      <c r="A61" s="2"/>
      <c r="B61" s="1402" t="s">
        <v>87</v>
      </c>
      <c r="C61" s="1402"/>
      <c r="D61" s="1402"/>
      <c r="E61" s="44">
        <v>0.05</v>
      </c>
      <c r="F61" s="24" t="e">
        <f>F59*E61</f>
        <v>#REF!</v>
      </c>
      <c r="G61" s="16"/>
    </row>
    <row r="62" spans="1:8" ht="21.75" customHeight="1">
      <c r="A62" s="45"/>
      <c r="B62" s="1403" t="s">
        <v>108</v>
      </c>
      <c r="C62" s="1404"/>
      <c r="D62" s="1404"/>
      <c r="E62" s="1405"/>
      <c r="F62" s="47" t="e">
        <f>SUM(F59:F61)</f>
        <v>#REF!</v>
      </c>
      <c r="G62" s="16"/>
    </row>
    <row r="63" spans="1:8" ht="21.75" customHeight="1">
      <c r="G63" s="16"/>
    </row>
    <row r="64" spans="1:8" ht="21.75" customHeight="1">
      <c r="A64" s="1400" t="s">
        <v>107</v>
      </c>
      <c r="B64" s="1400"/>
      <c r="C64" s="1400"/>
      <c r="D64" s="1400"/>
      <c r="E64" s="48">
        <v>0.08</v>
      </c>
      <c r="F64" s="49" t="e">
        <f>F62*E64</f>
        <v>#REF!</v>
      </c>
    </row>
    <row r="65" spans="1:8" ht="15.75" customHeight="1"/>
    <row r="66" spans="1:8" ht="17.5" customHeight="1">
      <c r="A66" s="1401" t="s">
        <v>109</v>
      </c>
      <c r="B66" s="1401"/>
      <c r="C66" s="1401"/>
      <c r="D66" s="1401"/>
      <c r="E66" s="1401"/>
      <c r="F66" s="41" t="e">
        <f>F62+F64</f>
        <v>#REF!</v>
      </c>
      <c r="H66" s="318">
        <v>512934053.64045632</v>
      </c>
    </row>
    <row r="67" spans="1:8" ht="14.25" customHeight="1">
      <c r="H67" s="232" t="e">
        <f>F66-H66</f>
        <v>#REF!</v>
      </c>
    </row>
    <row r="68" spans="1:8" ht="17.5" customHeight="1"/>
    <row r="70" spans="1:8" ht="14.5">
      <c r="A70" s="21" t="s">
        <v>112</v>
      </c>
      <c r="B70" s="21" t="s">
        <v>969</v>
      </c>
      <c r="C70" s="11" t="s">
        <v>908</v>
      </c>
      <c r="D70" s="1451" t="s">
        <v>922</v>
      </c>
      <c r="E70" s="1450"/>
      <c r="F70" s="1450"/>
      <c r="H70" s="477">
        <f>509000000*1.3</f>
        <v>661700000</v>
      </c>
    </row>
    <row r="71" spans="1:8" ht="14.5">
      <c r="B71" s="21" t="s">
        <v>970</v>
      </c>
      <c r="D71" s="1450" t="s">
        <v>923</v>
      </c>
      <c r="E71" s="1450"/>
      <c r="F71" s="1450"/>
    </row>
    <row r="72" spans="1:8">
      <c r="B72" s="11" t="s">
        <v>638</v>
      </c>
      <c r="D72" s="454" t="s">
        <v>924</v>
      </c>
    </row>
  </sheetData>
  <mergeCells count="29">
    <mergeCell ref="A66:E66"/>
    <mergeCell ref="D70:F70"/>
    <mergeCell ref="D71:F71"/>
    <mergeCell ref="B57:F57"/>
    <mergeCell ref="B59:E59"/>
    <mergeCell ref="B60:D60"/>
    <mergeCell ref="B61:D61"/>
    <mergeCell ref="B62:E62"/>
    <mergeCell ref="A64:D64"/>
    <mergeCell ref="B53:F53"/>
    <mergeCell ref="B6:F6"/>
    <mergeCell ref="H7:L7"/>
    <mergeCell ref="B12:F12"/>
    <mergeCell ref="B18:F18"/>
    <mergeCell ref="B20:F20"/>
    <mergeCell ref="B27:F27"/>
    <mergeCell ref="B37:F37"/>
    <mergeCell ref="B40:F40"/>
    <mergeCell ref="B42:F42"/>
    <mergeCell ref="B48:F48"/>
    <mergeCell ref="B50:F50"/>
    <mergeCell ref="A1:F2"/>
    <mergeCell ref="H1:S1"/>
    <mergeCell ref="H2:J3"/>
    <mergeCell ref="K2:N2"/>
    <mergeCell ref="O2:R2"/>
    <mergeCell ref="S2:S3"/>
    <mergeCell ref="A3:F4"/>
    <mergeCell ref="H4:J4"/>
  </mergeCells>
  <pageMargins left="0.70866141732283472" right="0.70866141732283472" top="0.74803149606299213" bottom="0.74803149606299213" header="0.31496062992125984" footer="0.31496062992125984"/>
  <pageSetup scale="73" fitToHeight="0"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V72"/>
  <sheetViews>
    <sheetView zoomScaleNormal="100" workbookViewId="0">
      <selection activeCell="H13" sqref="H13"/>
    </sheetView>
  </sheetViews>
  <sheetFormatPr baseColWidth="10" defaultColWidth="11.54296875" defaultRowHeight="14"/>
  <cols>
    <col min="1" max="1" width="11.54296875" style="11"/>
    <col min="2" max="2" width="53.26953125" style="11" customWidth="1"/>
    <col min="3" max="4" width="11.54296875" style="11"/>
    <col min="5" max="5" width="14.26953125" style="19" customWidth="1"/>
    <col min="6" max="6" width="20.453125" style="20" customWidth="1"/>
    <col min="7" max="7" width="11.26953125" style="11" customWidth="1"/>
    <col min="8" max="8" width="18.54296875" style="12" bestFit="1" customWidth="1"/>
    <col min="9" max="9" width="9.453125" style="12" customWidth="1"/>
    <col min="10" max="10" width="9" style="12" customWidth="1"/>
    <col min="11" max="11" width="11.26953125" style="12" customWidth="1"/>
    <col min="12" max="12" width="12.81640625" style="12" customWidth="1"/>
    <col min="13" max="13" width="13.7265625" style="12" customWidth="1"/>
    <col min="14" max="14" width="14.26953125" style="20" customWidth="1"/>
    <col min="15" max="15" width="9.54296875" style="20" customWidth="1"/>
    <col min="16" max="16" width="12.1796875" style="20" customWidth="1"/>
    <col min="17" max="17" width="13" style="20" customWidth="1"/>
    <col min="18" max="16384" width="11.54296875" style="11"/>
  </cols>
  <sheetData>
    <row r="1" spans="1:22">
      <c r="A1" s="1413" t="s">
        <v>0</v>
      </c>
      <c r="B1" s="1413"/>
      <c r="C1" s="1413"/>
      <c r="D1" s="1413"/>
      <c r="E1" s="1413"/>
      <c r="F1" s="1413"/>
      <c r="G1" s="8"/>
      <c r="H1" s="1419" t="s">
        <v>477</v>
      </c>
      <c r="I1" s="1419"/>
      <c r="J1" s="1419"/>
      <c r="K1" s="1419"/>
      <c r="L1" s="1419"/>
      <c r="M1" s="1419"/>
      <c r="N1" s="1419"/>
      <c r="O1" s="1419"/>
      <c r="P1" s="1419"/>
      <c r="Q1" s="1419"/>
      <c r="R1" s="1419"/>
      <c r="S1" s="1419"/>
    </row>
    <row r="2" spans="1:22">
      <c r="A2" s="1413"/>
      <c r="B2" s="1413"/>
      <c r="C2" s="1413"/>
      <c r="D2" s="1413"/>
      <c r="E2" s="1413"/>
      <c r="F2" s="1413"/>
      <c r="G2" s="8"/>
      <c r="H2" s="1423" t="s">
        <v>121</v>
      </c>
      <c r="I2" s="1424"/>
      <c r="J2" s="1425"/>
      <c r="K2" s="1429" t="s">
        <v>123</v>
      </c>
      <c r="L2" s="1430"/>
      <c r="M2" s="1430"/>
      <c r="N2" s="1431"/>
      <c r="O2" s="1420" t="s">
        <v>99</v>
      </c>
      <c r="P2" s="1421"/>
      <c r="Q2" s="1421"/>
      <c r="R2" s="1422"/>
      <c r="S2" s="1432" t="s">
        <v>130</v>
      </c>
    </row>
    <row r="3" spans="1:22" ht="14.5" customHeight="1">
      <c r="A3" s="1414" t="s">
        <v>631</v>
      </c>
      <c r="B3" s="1414"/>
      <c r="C3" s="1414"/>
      <c r="D3" s="1414"/>
      <c r="E3" s="1414"/>
      <c r="F3" s="1414"/>
      <c r="G3" s="13"/>
      <c r="H3" s="1426"/>
      <c r="I3" s="1427"/>
      <c r="J3" s="1428"/>
      <c r="K3" s="28" t="s">
        <v>124</v>
      </c>
      <c r="L3" s="28" t="s">
        <v>98</v>
      </c>
      <c r="M3" s="28" t="s">
        <v>467</v>
      </c>
      <c r="N3" s="28" t="s">
        <v>468</v>
      </c>
      <c r="O3" s="28" t="s">
        <v>124</v>
      </c>
      <c r="P3" s="28" t="s">
        <v>478</v>
      </c>
      <c r="Q3" s="28" t="s">
        <v>130</v>
      </c>
      <c r="R3" s="28" t="s">
        <v>473</v>
      </c>
      <c r="S3" s="1433"/>
      <c r="U3" s="30" t="s">
        <v>474</v>
      </c>
      <c r="V3" s="30" t="s">
        <v>475</v>
      </c>
    </row>
    <row r="4" spans="1:22" ht="29.25" customHeight="1">
      <c r="A4" s="1414"/>
      <c r="B4" s="1414"/>
      <c r="C4" s="1414"/>
      <c r="D4" s="1414"/>
      <c r="E4" s="1414"/>
      <c r="F4" s="1414"/>
      <c r="G4" s="13"/>
      <c r="H4" s="1418" t="s">
        <v>971</v>
      </c>
      <c r="I4" s="1418"/>
      <c r="J4" s="1418"/>
      <c r="K4" s="33">
        <v>115</v>
      </c>
      <c r="L4" s="229">
        <v>6.3</v>
      </c>
      <c r="M4" s="229">
        <v>0.15</v>
      </c>
      <c r="N4" s="229">
        <v>0.25</v>
      </c>
      <c r="O4" s="29">
        <f>+K4</f>
        <v>115</v>
      </c>
      <c r="P4" s="229">
        <v>2.5</v>
      </c>
      <c r="Q4" s="229">
        <f>+P4+P4</f>
        <v>5</v>
      </c>
      <c r="R4" s="229">
        <v>0.1</v>
      </c>
      <c r="S4" s="39">
        <f>+L4+Q4</f>
        <v>11.3</v>
      </c>
      <c r="U4" s="28">
        <v>10</v>
      </c>
      <c r="V4" s="28">
        <v>2</v>
      </c>
    </row>
    <row r="5" spans="1:22" ht="30.65" customHeight="1">
      <c r="A5" s="22" t="s">
        <v>1</v>
      </c>
      <c r="B5" s="22" t="s">
        <v>2</v>
      </c>
      <c r="C5" s="22" t="s">
        <v>3</v>
      </c>
      <c r="D5" s="22" t="s">
        <v>4</v>
      </c>
      <c r="E5" s="1" t="s">
        <v>105</v>
      </c>
      <c r="F5" s="23" t="s">
        <v>104</v>
      </c>
      <c r="G5" s="15"/>
      <c r="H5" s="11"/>
      <c r="I5" s="11"/>
      <c r="J5" s="11"/>
      <c r="K5" s="11"/>
      <c r="L5" s="11"/>
      <c r="M5" s="11"/>
      <c r="N5" s="11"/>
      <c r="O5" s="11"/>
      <c r="P5" s="11"/>
      <c r="Q5" s="11"/>
    </row>
    <row r="6" spans="1:22">
      <c r="A6" s="46">
        <v>1</v>
      </c>
      <c r="B6" s="1406" t="s">
        <v>5</v>
      </c>
      <c r="C6" s="1406"/>
      <c r="D6" s="1406"/>
      <c r="E6" s="1406"/>
      <c r="F6" s="1406"/>
      <c r="G6" s="9"/>
      <c r="H6" s="11"/>
      <c r="I6" s="11"/>
      <c r="J6" s="11"/>
      <c r="K6" s="11"/>
      <c r="L6" s="11"/>
      <c r="M6" s="11"/>
      <c r="N6" s="11"/>
      <c r="O6" s="11"/>
      <c r="P6" s="11"/>
      <c r="Q6" s="11"/>
    </row>
    <row r="7" spans="1:22" ht="29.25" customHeight="1">
      <c r="A7" s="2" t="s">
        <v>6</v>
      </c>
      <c r="B7" s="5" t="str">
        <f>+APUS!C82</f>
        <v>Localización y replanteo para pavimentación de vías (3 líneas, 3 instancias)</v>
      </c>
      <c r="C7" s="2" t="s">
        <v>8</v>
      </c>
      <c r="D7" s="40">
        <f>+(K4*S4)</f>
        <v>1299.5</v>
      </c>
      <c r="E7" s="66">
        <f>APUS!O48</f>
        <v>4323</v>
      </c>
      <c r="F7" s="24">
        <f>D7*E7</f>
        <v>5617738.5</v>
      </c>
      <c r="G7" s="16"/>
      <c r="H7" s="1415" t="s">
        <v>476</v>
      </c>
      <c r="I7" s="1416"/>
      <c r="J7" s="1416"/>
      <c r="K7" s="1416"/>
      <c r="L7" s="1417"/>
    </row>
    <row r="8" spans="1:22" ht="39.75" customHeight="1">
      <c r="A8" s="2" t="s">
        <v>9</v>
      </c>
      <c r="B8" s="5" t="str">
        <f>+APUS!C90</f>
        <v>Valla de identificación de obra área mayor a 4 m2, colocada en cerchas metálica, incluye mantenimiento durante la construcción</v>
      </c>
      <c r="C8" s="2" t="s">
        <v>8</v>
      </c>
      <c r="D8" s="40">
        <f>8*1</f>
        <v>8</v>
      </c>
      <c r="E8" s="66">
        <f>APUS!O56</f>
        <v>212117</v>
      </c>
      <c r="F8" s="24">
        <f t="shared" ref="F8:F11" si="0">D8*E8</f>
        <v>1696936</v>
      </c>
      <c r="G8" s="16"/>
      <c r="H8" s="27"/>
      <c r="I8" s="32" t="s">
        <v>97</v>
      </c>
      <c r="J8" s="32" t="s">
        <v>98</v>
      </c>
      <c r="K8" s="36" t="s">
        <v>128</v>
      </c>
      <c r="L8" s="36" t="s">
        <v>129</v>
      </c>
    </row>
    <row r="9" spans="1:22">
      <c r="A9" s="2" t="s">
        <v>11</v>
      </c>
      <c r="B9" s="3" t="s">
        <v>12</v>
      </c>
      <c r="C9" s="2" t="s">
        <v>13</v>
      </c>
      <c r="D9" s="40">
        <f>+(K4+L4)*2</f>
        <v>242.6</v>
      </c>
      <c r="E9" s="66">
        <f>APUS!O63</f>
        <v>7635</v>
      </c>
      <c r="F9" s="24">
        <f t="shared" si="0"/>
        <v>1852251</v>
      </c>
      <c r="G9" s="16"/>
      <c r="H9" s="31" t="s">
        <v>127</v>
      </c>
      <c r="I9" s="223">
        <f>K4</f>
        <v>115</v>
      </c>
      <c r="J9" s="224">
        <v>1.2</v>
      </c>
      <c r="K9" s="224">
        <v>2.5</v>
      </c>
      <c r="L9" s="225">
        <v>2</v>
      </c>
    </row>
    <row r="10" spans="1:22">
      <c r="A10" s="2" t="s">
        <v>14</v>
      </c>
      <c r="B10" s="3" t="s">
        <v>18</v>
      </c>
      <c r="C10" s="2" t="s">
        <v>8</v>
      </c>
      <c r="D10" s="40">
        <f>10*1</f>
        <v>10</v>
      </c>
      <c r="E10" s="66">
        <f>APUS!O70</f>
        <v>126325.39</v>
      </c>
      <c r="F10" s="24">
        <f t="shared" si="0"/>
        <v>1263253.8999999999</v>
      </c>
      <c r="G10" s="16"/>
      <c r="H10" s="31" t="s">
        <v>100</v>
      </c>
      <c r="I10" s="223">
        <f>+I9*2</f>
        <v>230</v>
      </c>
      <c r="J10" s="224">
        <v>0.3</v>
      </c>
      <c r="K10" s="224">
        <v>1.2</v>
      </c>
      <c r="L10" s="224">
        <v>1</v>
      </c>
    </row>
    <row r="11" spans="1:22">
      <c r="A11" s="2" t="s">
        <v>17</v>
      </c>
      <c r="B11" s="3" t="s">
        <v>19</v>
      </c>
      <c r="C11" s="2" t="s">
        <v>8</v>
      </c>
      <c r="D11" s="40">
        <f>+(K4*(L4+2))</f>
        <v>954.50000000000011</v>
      </c>
      <c r="E11" s="66">
        <f>APUS!O76</f>
        <v>30988.556000000004</v>
      </c>
      <c r="F11" s="24">
        <f t="shared" si="0"/>
        <v>29578576.702000007</v>
      </c>
      <c r="G11" s="16"/>
      <c r="H11" s="31" t="s">
        <v>101</v>
      </c>
      <c r="I11" s="223">
        <f>+I9</f>
        <v>115</v>
      </c>
      <c r="J11" s="230">
        <f>L4</f>
        <v>6.3</v>
      </c>
      <c r="K11" s="224">
        <v>0.5</v>
      </c>
      <c r="L11" s="224"/>
    </row>
    <row r="12" spans="1:22">
      <c r="A12" s="46">
        <v>2</v>
      </c>
      <c r="B12" s="1406" t="s">
        <v>20</v>
      </c>
      <c r="C12" s="1406"/>
      <c r="D12" s="1406"/>
      <c r="E12" s="1406"/>
      <c r="F12" s="1406"/>
      <c r="G12" s="16"/>
      <c r="H12" s="31" t="s">
        <v>102</v>
      </c>
      <c r="I12" s="223">
        <f>+I9</f>
        <v>115</v>
      </c>
      <c r="J12" s="230">
        <f>+Q4</f>
        <v>5</v>
      </c>
      <c r="K12" s="224">
        <v>0.2</v>
      </c>
      <c r="L12" s="224"/>
    </row>
    <row r="13" spans="1:22">
      <c r="A13" s="2" t="s">
        <v>21</v>
      </c>
      <c r="B13" s="7" t="s">
        <v>131</v>
      </c>
      <c r="C13" s="2" t="s">
        <v>8</v>
      </c>
      <c r="D13" s="40">
        <f>+(K4*L4)</f>
        <v>724.5</v>
      </c>
      <c r="E13" s="66">
        <f>APUS!O174</f>
        <v>13460</v>
      </c>
      <c r="F13" s="24">
        <f t="shared" ref="F13:F17" si="1">D13*E13</f>
        <v>9751770</v>
      </c>
      <c r="G13" s="9"/>
    </row>
    <row r="14" spans="1:22">
      <c r="A14" s="2" t="s">
        <v>134</v>
      </c>
      <c r="B14" s="3" t="s">
        <v>22</v>
      </c>
      <c r="C14" s="2" t="s">
        <v>8</v>
      </c>
      <c r="D14" s="40">
        <f>(O4*Q4)</f>
        <v>575</v>
      </c>
      <c r="E14" s="66">
        <f>APUS!O181</f>
        <v>11907</v>
      </c>
      <c r="F14" s="24">
        <f t="shared" si="1"/>
        <v>6846525</v>
      </c>
      <c r="G14" s="16"/>
      <c r="H14" s="11"/>
      <c r="I14" s="11"/>
      <c r="J14" s="11"/>
      <c r="K14" s="11"/>
      <c r="L14" s="11"/>
      <c r="M14" s="11"/>
      <c r="N14" s="11"/>
      <c r="O14" s="11"/>
      <c r="P14" s="11"/>
      <c r="Q14" s="11"/>
    </row>
    <row r="15" spans="1:22">
      <c r="A15" s="2" t="s">
        <v>135</v>
      </c>
      <c r="B15" s="3" t="s">
        <v>23</v>
      </c>
      <c r="C15" s="2" t="s">
        <v>13</v>
      </c>
      <c r="D15" s="40">
        <f>(O4*2)</f>
        <v>230</v>
      </c>
      <c r="E15" s="66">
        <f>APUS!O187</f>
        <v>0</v>
      </c>
      <c r="F15" s="24">
        <f t="shared" si="1"/>
        <v>0</v>
      </c>
      <c r="G15" s="16"/>
      <c r="H15" s="11"/>
      <c r="I15" s="11"/>
      <c r="J15" s="11"/>
      <c r="K15" s="11"/>
      <c r="L15" s="11"/>
      <c r="M15" s="11"/>
      <c r="N15" s="11"/>
      <c r="O15" s="11"/>
      <c r="P15" s="11"/>
      <c r="Q15" s="11"/>
    </row>
    <row r="16" spans="1:22">
      <c r="A16" s="2" t="s">
        <v>136</v>
      </c>
      <c r="B16" s="17" t="s">
        <v>84</v>
      </c>
      <c r="C16" s="2" t="s">
        <v>85</v>
      </c>
      <c r="D16" s="40">
        <f>V4</f>
        <v>2</v>
      </c>
      <c r="E16" s="66">
        <f>APUS!O220</f>
        <v>112875</v>
      </c>
      <c r="F16" s="24">
        <f t="shared" si="1"/>
        <v>225750</v>
      </c>
      <c r="G16" s="16"/>
      <c r="H16" s="11"/>
      <c r="I16" s="11"/>
      <c r="J16" s="11"/>
      <c r="K16" s="11"/>
      <c r="L16" s="11"/>
      <c r="M16" s="11"/>
      <c r="N16" s="11"/>
      <c r="O16" s="11"/>
      <c r="P16" s="11"/>
      <c r="Q16" s="11"/>
    </row>
    <row r="17" spans="1:17" ht="14.25" customHeight="1">
      <c r="A17" s="2" t="s">
        <v>137</v>
      </c>
      <c r="B17" s="17" t="s">
        <v>86</v>
      </c>
      <c r="C17" s="2" t="s">
        <v>75</v>
      </c>
      <c r="D17" s="40">
        <f>+D16*3</f>
        <v>6</v>
      </c>
      <c r="E17" s="66">
        <f>APUS!O225</f>
        <v>0</v>
      </c>
      <c r="F17" s="24">
        <f t="shared" si="1"/>
        <v>0</v>
      </c>
      <c r="G17" s="16"/>
      <c r="H17" s="11"/>
      <c r="I17" s="11"/>
      <c r="J17" s="11"/>
      <c r="K17" s="11"/>
      <c r="L17" s="11"/>
      <c r="M17" s="11"/>
      <c r="N17" s="11"/>
      <c r="O17" s="11"/>
      <c r="P17" s="11"/>
      <c r="Q17" s="11"/>
    </row>
    <row r="18" spans="1:17">
      <c r="A18" s="46">
        <v>3</v>
      </c>
      <c r="B18" s="1406" t="s">
        <v>24</v>
      </c>
      <c r="C18" s="1406"/>
      <c r="D18" s="1406"/>
      <c r="E18" s="1406"/>
      <c r="F18" s="1406"/>
      <c r="G18" s="16"/>
      <c r="H18" s="11"/>
      <c r="I18" s="11"/>
      <c r="J18" s="11"/>
      <c r="K18" s="11"/>
      <c r="L18" s="11"/>
      <c r="M18" s="11"/>
      <c r="N18" s="11"/>
      <c r="O18" s="11"/>
      <c r="P18" s="11"/>
      <c r="Q18" s="11"/>
    </row>
    <row r="19" spans="1:17">
      <c r="A19" s="2">
        <v>3.1</v>
      </c>
      <c r="B19" s="3" t="s">
        <v>25</v>
      </c>
      <c r="C19" s="2" t="s">
        <v>26</v>
      </c>
      <c r="D19" s="40">
        <f>+((I9*J9*K9)+(I10*J10*K10)+(I11*J11*K11)+(I12*J12*K12))*1.3</f>
        <v>1176.5650000000001</v>
      </c>
      <c r="E19" s="66">
        <f>APUS!O271</f>
        <v>30216</v>
      </c>
      <c r="F19" s="24">
        <f>D19*E19</f>
        <v>35551088.039999999</v>
      </c>
      <c r="G19" s="9"/>
      <c r="H19" s="11"/>
      <c r="I19" s="11"/>
      <c r="J19" s="11"/>
      <c r="K19" s="11"/>
      <c r="L19" s="11"/>
      <c r="M19" s="11"/>
      <c r="N19" s="11"/>
      <c r="O19" s="11"/>
      <c r="P19" s="11"/>
      <c r="Q19" s="11"/>
    </row>
    <row r="20" spans="1:17">
      <c r="A20" s="46">
        <v>4</v>
      </c>
      <c r="B20" s="1406" t="s">
        <v>27</v>
      </c>
      <c r="C20" s="1406"/>
      <c r="D20" s="1406"/>
      <c r="E20" s="1406"/>
      <c r="F20" s="1406"/>
      <c r="G20" s="16"/>
      <c r="H20" s="11"/>
      <c r="I20" s="11"/>
      <c r="J20" s="11"/>
      <c r="K20" s="11"/>
      <c r="L20" s="11"/>
      <c r="M20" s="11"/>
      <c r="N20" s="11"/>
      <c r="O20" s="11"/>
      <c r="P20" s="11"/>
      <c r="Q20" s="11"/>
    </row>
    <row r="21" spans="1:17">
      <c r="A21" s="2" t="s">
        <v>28</v>
      </c>
      <c r="B21" s="3" t="s">
        <v>29</v>
      </c>
      <c r="C21" s="2" t="s">
        <v>26</v>
      </c>
      <c r="D21" s="40">
        <f>+(I9*J9*L9)+(I10*J10*L10)</f>
        <v>345</v>
      </c>
      <c r="E21" s="66">
        <f>APUS!O429</f>
        <v>24599</v>
      </c>
      <c r="F21" s="24">
        <f t="shared" ref="F21:F26" si="2">D21*E21</f>
        <v>8486655</v>
      </c>
      <c r="G21" s="9"/>
      <c r="H21" s="11"/>
      <c r="I21" s="11"/>
      <c r="J21" s="11"/>
      <c r="K21" s="11"/>
      <c r="L21" s="11"/>
      <c r="M21" s="11"/>
      <c r="N21" s="11"/>
      <c r="O21" s="11"/>
      <c r="P21" s="11"/>
      <c r="Q21" s="11"/>
    </row>
    <row r="22" spans="1:17" ht="15" customHeight="1">
      <c r="A22" s="2" t="s">
        <v>30</v>
      </c>
      <c r="B22" s="3" t="s">
        <v>31</v>
      </c>
      <c r="C22" s="2" t="s">
        <v>26</v>
      </c>
      <c r="D22" s="40">
        <f>+(O4*Q4*R4)</f>
        <v>57.5</v>
      </c>
      <c r="E22" s="66">
        <f>APUS!O435</f>
        <v>59079</v>
      </c>
      <c r="F22" s="24">
        <f t="shared" si="2"/>
        <v>3397042.5</v>
      </c>
      <c r="G22" s="16"/>
      <c r="H22" s="11"/>
      <c r="I22" s="11"/>
      <c r="J22" s="11"/>
      <c r="K22" s="11"/>
      <c r="L22" s="11"/>
      <c r="M22" s="11"/>
      <c r="N22" s="11"/>
      <c r="O22" s="11"/>
      <c r="P22" s="11"/>
      <c r="Q22" s="11"/>
    </row>
    <row r="23" spans="1:17">
      <c r="A23" s="2" t="s">
        <v>32</v>
      </c>
      <c r="B23" s="5" t="str">
        <f>+APUS!C550</f>
        <v>Sub-base granular</v>
      </c>
      <c r="C23" s="2" t="s">
        <v>26</v>
      </c>
      <c r="D23" s="40">
        <f>(K4*L4*N4)</f>
        <v>181.125</v>
      </c>
      <c r="E23" s="66">
        <f>APUS!O443</f>
        <v>67717</v>
      </c>
      <c r="F23" s="24">
        <f t="shared" si="2"/>
        <v>12265241.625</v>
      </c>
      <c r="G23" s="16"/>
      <c r="H23" s="11"/>
      <c r="I23" s="11"/>
      <c r="J23" s="11"/>
      <c r="K23" s="11"/>
      <c r="L23" s="11"/>
      <c r="M23" s="11"/>
      <c r="N23" s="11"/>
      <c r="O23" s="11"/>
      <c r="P23" s="11"/>
      <c r="Q23" s="11"/>
    </row>
    <row r="24" spans="1:17">
      <c r="A24" s="2" t="s">
        <v>139</v>
      </c>
      <c r="B24" s="75" t="e">
        <f>+APUS!#REF!</f>
        <v>#REF!</v>
      </c>
      <c r="C24" s="28" t="s">
        <v>26</v>
      </c>
      <c r="D24" s="40">
        <f>(K4*L4*M4)</f>
        <v>108.675</v>
      </c>
      <c r="E24" s="66">
        <f>APUS!O453</f>
        <v>75850</v>
      </c>
      <c r="F24" s="24">
        <f t="shared" si="2"/>
        <v>8242998.75</v>
      </c>
      <c r="G24" s="16"/>
      <c r="H24" s="11"/>
      <c r="I24" s="11"/>
      <c r="J24" s="11"/>
      <c r="K24" s="11"/>
      <c r="L24" s="11"/>
      <c r="M24" s="11"/>
      <c r="N24" s="11"/>
      <c r="O24" s="11"/>
      <c r="P24" s="11"/>
      <c r="Q24" s="11"/>
    </row>
    <row r="25" spans="1:17">
      <c r="A25" s="2" t="s">
        <v>34</v>
      </c>
      <c r="B25" s="3" t="s">
        <v>35</v>
      </c>
      <c r="C25" s="2" t="s">
        <v>36</v>
      </c>
      <c r="D25" s="40">
        <f>+(D22+D23+D24)*21</f>
        <v>7293.3</v>
      </c>
      <c r="E25" s="66">
        <f>APUS!O535</f>
        <v>1833</v>
      </c>
      <c r="F25" s="24">
        <f t="shared" si="2"/>
        <v>13368618.9</v>
      </c>
      <c r="G25" s="16"/>
      <c r="H25" s="11"/>
      <c r="I25" s="11"/>
      <c r="J25" s="11"/>
      <c r="K25" s="11"/>
      <c r="L25" s="11"/>
      <c r="M25" s="11"/>
      <c r="N25" s="11"/>
      <c r="O25" s="11"/>
      <c r="P25" s="11"/>
      <c r="Q25" s="11"/>
    </row>
    <row r="26" spans="1:17" ht="26.25" customHeight="1">
      <c r="A26" s="2" t="s">
        <v>472</v>
      </c>
      <c r="B26" s="5" t="str">
        <f>+'8.CALLE 13 ENTRE 13 Y 14'!B26</f>
        <v>Lleno con arena para tubería (brecha de 0,60 m de ancho e = 0,1
m)</v>
      </c>
      <c r="C26" s="2" t="s">
        <v>13</v>
      </c>
      <c r="D26" s="40">
        <f>+(I9*J9)+(I10*J10)</f>
        <v>207</v>
      </c>
      <c r="E26" s="66">
        <f>APUS!O538</f>
        <v>9442</v>
      </c>
      <c r="F26" s="24">
        <f t="shared" si="2"/>
        <v>1954494</v>
      </c>
      <c r="G26" s="16"/>
      <c r="H26" s="11"/>
      <c r="I26" s="11"/>
      <c r="J26" s="11"/>
      <c r="K26" s="11"/>
      <c r="L26" s="11"/>
      <c r="M26" s="11"/>
      <c r="N26" s="11"/>
      <c r="O26" s="11"/>
      <c r="P26" s="11"/>
      <c r="Q26" s="11"/>
    </row>
    <row r="27" spans="1:17">
      <c r="A27" s="46">
        <v>5</v>
      </c>
      <c r="B27" s="1407" t="s">
        <v>38</v>
      </c>
      <c r="C27" s="1407"/>
      <c r="D27" s="1407"/>
      <c r="E27" s="1407"/>
      <c r="F27" s="1407"/>
      <c r="G27" s="16"/>
      <c r="H27" s="11"/>
      <c r="I27" s="11"/>
      <c r="J27" s="11"/>
      <c r="K27" s="11"/>
      <c r="L27" s="11"/>
      <c r="M27" s="11"/>
      <c r="N27" s="11"/>
      <c r="O27" s="11"/>
      <c r="P27" s="11"/>
      <c r="Q27" s="11"/>
    </row>
    <row r="28" spans="1:17" ht="25">
      <c r="A28" s="2" t="s">
        <v>39</v>
      </c>
      <c r="B28" s="3" t="s">
        <v>40</v>
      </c>
      <c r="C28" s="2" t="s">
        <v>13</v>
      </c>
      <c r="D28" s="40">
        <f>+(U4)*6</f>
        <v>60</v>
      </c>
      <c r="E28" s="66" t="e">
        <f>APUS!#REF!</f>
        <v>#REF!</v>
      </c>
      <c r="F28" s="24" t="e">
        <f t="shared" ref="F28:F36" si="3">D28*E28</f>
        <v>#REF!</v>
      </c>
      <c r="G28" s="228"/>
      <c r="H28" s="457"/>
      <c r="I28" s="459"/>
      <c r="J28" s="11"/>
      <c r="K28" s="11"/>
      <c r="L28" s="11"/>
      <c r="M28" s="11"/>
      <c r="N28" s="11"/>
      <c r="O28" s="11"/>
      <c r="P28" s="11"/>
      <c r="Q28" s="11"/>
    </row>
    <row r="29" spans="1:17" ht="25">
      <c r="A29" s="2" t="s">
        <v>41</v>
      </c>
      <c r="B29" s="3" t="s">
        <v>42</v>
      </c>
      <c r="C29" s="2" t="s">
        <v>13</v>
      </c>
      <c r="D29" s="40">
        <f>+I9+6</f>
        <v>121</v>
      </c>
      <c r="E29" s="66" t="e">
        <f>APUS!#REF!</f>
        <v>#REF!</v>
      </c>
      <c r="F29" s="24" t="e">
        <f t="shared" si="3"/>
        <v>#REF!</v>
      </c>
      <c r="G29" s="228"/>
      <c r="H29" s="457"/>
      <c r="I29" s="459"/>
      <c r="J29" s="11"/>
      <c r="K29" s="11"/>
      <c r="L29" s="11"/>
      <c r="M29" s="11"/>
      <c r="N29" s="11"/>
      <c r="O29" s="11"/>
      <c r="P29" s="11"/>
      <c r="Q29" s="11"/>
    </row>
    <row r="30" spans="1:17">
      <c r="A30" s="2" t="s">
        <v>140</v>
      </c>
      <c r="B30" s="3" t="s">
        <v>43</v>
      </c>
      <c r="C30" s="2" t="s">
        <v>3</v>
      </c>
      <c r="D30" s="40">
        <f>U4</f>
        <v>10</v>
      </c>
      <c r="E30" s="66">
        <f>APUS!O599</f>
        <v>207782.7665</v>
      </c>
      <c r="F30" s="24">
        <f t="shared" si="3"/>
        <v>2077827.665</v>
      </c>
      <c r="G30" s="228"/>
      <c r="H30" s="457"/>
      <c r="I30" s="459"/>
      <c r="J30" s="11"/>
      <c r="K30" s="11"/>
      <c r="L30" s="11"/>
      <c r="M30" s="11"/>
      <c r="N30" s="11"/>
      <c r="O30" s="11"/>
      <c r="P30" s="11"/>
      <c r="Q30" s="11"/>
    </row>
    <row r="31" spans="1:17" ht="25.5" customHeight="1">
      <c r="A31" s="2" t="s">
        <v>44</v>
      </c>
      <c r="B31" s="3" t="s">
        <v>45</v>
      </c>
      <c r="C31" s="2" t="s">
        <v>3</v>
      </c>
      <c r="D31" s="40">
        <f>V4</f>
        <v>2</v>
      </c>
      <c r="E31" s="66">
        <f>APUS!O608</f>
        <v>427551</v>
      </c>
      <c r="F31" s="24">
        <f t="shared" si="3"/>
        <v>855102</v>
      </c>
      <c r="G31" s="228"/>
      <c r="H31" s="457"/>
      <c r="I31" s="459"/>
      <c r="J31" s="11"/>
      <c r="K31" s="11"/>
      <c r="L31" s="11"/>
      <c r="M31" s="11"/>
      <c r="N31" s="11"/>
      <c r="O31" s="11"/>
      <c r="P31" s="11"/>
      <c r="Q31" s="11"/>
    </row>
    <row r="32" spans="1:17" ht="25.5" customHeight="1">
      <c r="A32" s="2" t="s">
        <v>46</v>
      </c>
      <c r="B32" s="3" t="s">
        <v>47</v>
      </c>
      <c r="C32" s="2" t="s">
        <v>13</v>
      </c>
      <c r="D32" s="40">
        <f>+D17</f>
        <v>6</v>
      </c>
      <c r="E32" s="66">
        <f>APUS!O689</f>
        <v>521456</v>
      </c>
      <c r="F32" s="24">
        <f t="shared" si="3"/>
        <v>3128736</v>
      </c>
      <c r="G32" s="228"/>
      <c r="H32" s="457"/>
      <c r="I32" s="459"/>
      <c r="J32" s="11"/>
      <c r="K32" s="11"/>
      <c r="L32" s="11"/>
      <c r="M32" s="11"/>
      <c r="N32" s="11"/>
      <c r="O32" s="11"/>
      <c r="P32" s="11"/>
      <c r="Q32" s="11"/>
    </row>
    <row r="33" spans="1:17" ht="29.25" customHeight="1">
      <c r="A33" s="2" t="s">
        <v>48</v>
      </c>
      <c r="B33" s="3" t="s">
        <v>49</v>
      </c>
      <c r="C33" s="2" t="s">
        <v>3</v>
      </c>
      <c r="D33" s="40">
        <f>+D31</f>
        <v>2</v>
      </c>
      <c r="E33" s="66">
        <f>APUS!O697</f>
        <v>0</v>
      </c>
      <c r="F33" s="24">
        <f t="shared" si="3"/>
        <v>0</v>
      </c>
      <c r="G33" s="16"/>
      <c r="H33" s="457"/>
      <c r="I33" s="459"/>
      <c r="J33" s="11"/>
      <c r="K33" s="11"/>
      <c r="L33" s="11"/>
      <c r="M33" s="11"/>
      <c r="N33" s="11"/>
      <c r="O33" s="11"/>
      <c r="P33" s="11"/>
      <c r="Q33" s="11"/>
    </row>
    <row r="34" spans="1:17">
      <c r="A34" s="2" t="s">
        <v>50</v>
      </c>
      <c r="B34" s="5" t="e">
        <f>+APUS!#REF!</f>
        <v>#REF!</v>
      </c>
      <c r="C34" s="2" t="s">
        <v>13</v>
      </c>
      <c r="D34" s="40">
        <f>+D28+D29</f>
        <v>181</v>
      </c>
      <c r="E34" s="66">
        <f>APUS!O731</f>
        <v>8202</v>
      </c>
      <c r="F34" s="24">
        <f t="shared" si="3"/>
        <v>1484562</v>
      </c>
      <c r="G34" s="16"/>
      <c r="H34" s="457"/>
      <c r="I34" s="459"/>
      <c r="J34" s="11"/>
      <c r="K34" s="11"/>
      <c r="L34" s="11"/>
      <c r="M34" s="11"/>
      <c r="N34" s="11"/>
      <c r="O34" s="11"/>
      <c r="P34" s="11"/>
      <c r="Q34" s="11"/>
    </row>
    <row r="35" spans="1:17" ht="24" customHeight="1">
      <c r="A35" s="2" t="s">
        <v>52</v>
      </c>
      <c r="B35" s="5" t="str">
        <f>+'8.CALLE 13 ENTRE 13 Y 14'!B35</f>
        <v>Tapa de seguridad en hierro dúctil EN124 Clase D400, tráfico vehicular pesado d=0.60 m</v>
      </c>
      <c r="C35" s="2" t="s">
        <v>3</v>
      </c>
      <c r="D35" s="40">
        <f>+D31</f>
        <v>2</v>
      </c>
      <c r="E35" s="66">
        <f>APUS!O737</f>
        <v>1513995</v>
      </c>
      <c r="F35" s="24">
        <f t="shared" si="3"/>
        <v>3027990</v>
      </c>
      <c r="G35" s="16"/>
      <c r="H35" s="458"/>
      <c r="I35" s="459"/>
      <c r="J35" s="11"/>
      <c r="K35" s="11"/>
      <c r="L35" s="11"/>
      <c r="M35" s="11"/>
      <c r="N35" s="11"/>
      <c r="O35" s="11"/>
      <c r="P35" s="11"/>
      <c r="Q35" s="11"/>
    </row>
    <row r="36" spans="1:17">
      <c r="A36" s="2" t="s">
        <v>54</v>
      </c>
      <c r="B36" s="3" t="s">
        <v>55</v>
      </c>
      <c r="C36" s="2" t="s">
        <v>13</v>
      </c>
      <c r="D36" s="40">
        <f>+D34</f>
        <v>181</v>
      </c>
      <c r="E36" s="66">
        <f>APUS!O742</f>
        <v>22313.073239999998</v>
      </c>
      <c r="F36" s="24">
        <f t="shared" si="3"/>
        <v>4038666.2564399997</v>
      </c>
      <c r="G36" s="16"/>
      <c r="H36" s="458"/>
      <c r="I36" s="459"/>
      <c r="J36" s="11"/>
      <c r="K36" s="11"/>
      <c r="L36" s="11"/>
      <c r="M36" s="11"/>
      <c r="N36" s="11"/>
      <c r="O36" s="11"/>
    </row>
    <row r="37" spans="1:17">
      <c r="A37" s="46">
        <v>6</v>
      </c>
      <c r="B37" s="1406" t="s">
        <v>56</v>
      </c>
      <c r="C37" s="1406"/>
      <c r="D37" s="1406"/>
      <c r="E37" s="1406"/>
      <c r="F37" s="1406"/>
      <c r="G37" s="16"/>
    </row>
    <row r="38" spans="1:17" ht="25">
      <c r="A38" s="2" t="s">
        <v>57</v>
      </c>
      <c r="B38" s="3" t="s">
        <v>58</v>
      </c>
      <c r="C38" s="2" t="s">
        <v>3</v>
      </c>
      <c r="D38" s="40">
        <f>U4</f>
        <v>10</v>
      </c>
      <c r="E38" s="66" t="e">
        <f>APUS!#REF!</f>
        <v>#REF!</v>
      </c>
      <c r="F38" s="24" t="e">
        <f>D38*E38</f>
        <v>#REF!</v>
      </c>
      <c r="G38" s="9"/>
      <c r="H38" s="318"/>
      <c r="I38" s="319"/>
    </row>
    <row r="39" spans="1:17" ht="25">
      <c r="A39" s="2" t="s">
        <v>59</v>
      </c>
      <c r="B39" s="3" t="s">
        <v>88</v>
      </c>
      <c r="C39" s="2" t="s">
        <v>3</v>
      </c>
      <c r="D39" s="40">
        <f>4*1</f>
        <v>4</v>
      </c>
      <c r="E39" s="66">
        <f>APUS!O1120</f>
        <v>300000</v>
      </c>
      <c r="F39" s="24">
        <f>D39*E39</f>
        <v>1200000</v>
      </c>
      <c r="G39" s="16"/>
      <c r="H39" s="318"/>
      <c r="I39" s="319"/>
    </row>
    <row r="40" spans="1:17">
      <c r="A40" s="46">
        <v>7</v>
      </c>
      <c r="B40" s="1406" t="s">
        <v>60</v>
      </c>
      <c r="C40" s="1406"/>
      <c r="D40" s="1406"/>
      <c r="E40" s="1406"/>
      <c r="F40" s="1406"/>
      <c r="G40" s="16"/>
    </row>
    <row r="41" spans="1:17">
      <c r="A41" s="2" t="s">
        <v>61</v>
      </c>
      <c r="B41" s="3" t="s">
        <v>62</v>
      </c>
      <c r="C41" s="2" t="s">
        <v>63</v>
      </c>
      <c r="D41" s="50">
        <f>760*D31</f>
        <v>1520</v>
      </c>
      <c r="E41" s="66">
        <f>APUS!O1200</f>
        <v>1</v>
      </c>
      <c r="F41" s="24">
        <f>D41*E41</f>
        <v>1520</v>
      </c>
      <c r="G41" s="9"/>
    </row>
    <row r="42" spans="1:17">
      <c r="A42" s="46">
        <v>8</v>
      </c>
      <c r="B42" s="1406" t="s">
        <v>64</v>
      </c>
      <c r="C42" s="1406"/>
      <c r="D42" s="1406"/>
      <c r="E42" s="1406"/>
      <c r="F42" s="1406"/>
      <c r="G42" s="16"/>
    </row>
    <row r="43" spans="1:17">
      <c r="A43" s="2" t="s">
        <v>65</v>
      </c>
      <c r="B43" s="5" t="s">
        <v>920</v>
      </c>
      <c r="C43" s="2" t="s">
        <v>3</v>
      </c>
      <c r="D43" s="40">
        <f>+D38</f>
        <v>10</v>
      </c>
      <c r="E43" s="66">
        <f>APUS!O1208</f>
        <v>0</v>
      </c>
      <c r="F43" s="24">
        <f>D43*E43</f>
        <v>0</v>
      </c>
      <c r="G43" s="9"/>
    </row>
    <row r="44" spans="1:17">
      <c r="A44" s="2" t="s">
        <v>90</v>
      </c>
      <c r="B44" s="5" t="str">
        <f>+APUS!C1254</f>
        <v>Tubería PVC unión platino de 3"</v>
      </c>
      <c r="C44" s="2" t="s">
        <v>13</v>
      </c>
      <c r="D44" s="40">
        <f>+I10</f>
        <v>230</v>
      </c>
      <c r="E44" s="66">
        <f>APUS!O1219</f>
        <v>0</v>
      </c>
      <c r="F44" s="24">
        <f>D44*E44</f>
        <v>0</v>
      </c>
      <c r="G44" s="16"/>
    </row>
    <row r="45" spans="1:17">
      <c r="A45" s="2" t="s">
        <v>141</v>
      </c>
      <c r="B45" s="25" t="s">
        <v>94</v>
      </c>
      <c r="C45" s="2" t="s">
        <v>93</v>
      </c>
      <c r="D45" s="40">
        <f>6*1</f>
        <v>6</v>
      </c>
      <c r="E45" s="66">
        <f>APUS!O1225</f>
        <v>0</v>
      </c>
      <c r="F45" s="24">
        <f>E45*D45</f>
        <v>0</v>
      </c>
      <c r="G45" s="16"/>
    </row>
    <row r="46" spans="1:17" ht="25">
      <c r="A46" s="28" t="s">
        <v>68</v>
      </c>
      <c r="B46" s="6" t="s">
        <v>69</v>
      </c>
      <c r="C46" s="28" t="s">
        <v>3</v>
      </c>
      <c r="D46" s="40">
        <f>+D43</f>
        <v>10</v>
      </c>
      <c r="E46" s="66">
        <f>APUS!O1235</f>
        <v>1</v>
      </c>
      <c r="F46" s="24">
        <f>D46*E46</f>
        <v>10</v>
      </c>
      <c r="G46" s="16"/>
    </row>
    <row r="47" spans="1:17" ht="25">
      <c r="A47" s="206" t="s">
        <v>142</v>
      </c>
      <c r="B47" s="207" t="s">
        <v>89</v>
      </c>
      <c r="C47" s="206" t="s">
        <v>85</v>
      </c>
      <c r="D47" s="226">
        <v>1</v>
      </c>
      <c r="E47" s="208" t="str">
        <f>APUS!O1240</f>
        <v>TOTAL 3</v>
      </c>
      <c r="F47" s="209" t="e">
        <f>D47*E47</f>
        <v>#VALUE!</v>
      </c>
      <c r="G47" s="16"/>
    </row>
    <row r="48" spans="1:17">
      <c r="A48" s="46">
        <v>9</v>
      </c>
      <c r="B48" s="1406" t="s">
        <v>73</v>
      </c>
      <c r="C48" s="1406"/>
      <c r="D48" s="1406"/>
      <c r="E48" s="1406"/>
      <c r="F48" s="1406"/>
      <c r="G48" s="16"/>
    </row>
    <row r="49" spans="1:8" ht="43.9" customHeight="1">
      <c r="A49" s="2" t="s">
        <v>71</v>
      </c>
      <c r="B49" s="308" t="s">
        <v>959</v>
      </c>
      <c r="C49" s="2" t="s">
        <v>8</v>
      </c>
      <c r="D49" s="40">
        <f>+(K4*L4)+150</f>
        <v>874.5</v>
      </c>
      <c r="E49" s="66">
        <f>APUS!O1257</f>
        <v>72098</v>
      </c>
      <c r="F49" s="24">
        <f>D49*E49</f>
        <v>63049701</v>
      </c>
      <c r="G49" s="9"/>
    </row>
    <row r="50" spans="1:8">
      <c r="A50" s="46">
        <v>10</v>
      </c>
      <c r="B50" s="1406" t="s">
        <v>76</v>
      </c>
      <c r="C50" s="1406"/>
      <c r="D50" s="1406"/>
      <c r="E50" s="1406"/>
      <c r="F50" s="1406"/>
      <c r="G50" s="16"/>
    </row>
    <row r="51" spans="1:8">
      <c r="A51" s="2" t="s">
        <v>74</v>
      </c>
      <c r="B51" s="75" t="str">
        <f>+APUS!C1308</f>
        <v>Anden en concreto de 20,7 Mpa (3000 PSI) e = 0,10 m</v>
      </c>
      <c r="C51" s="2" t="s">
        <v>8</v>
      </c>
      <c r="D51" s="40">
        <f>(O4*Q4)</f>
        <v>575</v>
      </c>
      <c r="E51" s="66">
        <f>APUS!O1273</f>
        <v>0</v>
      </c>
      <c r="F51" s="24">
        <f>D51*E51</f>
        <v>0</v>
      </c>
      <c r="G51" s="9"/>
    </row>
    <row r="52" spans="1:8" ht="25">
      <c r="A52" s="2" t="s">
        <v>166</v>
      </c>
      <c r="B52" s="3" t="s">
        <v>79</v>
      </c>
      <c r="C52" s="2" t="s">
        <v>13</v>
      </c>
      <c r="D52" s="40">
        <f>+D15</f>
        <v>230</v>
      </c>
      <c r="E52" s="66" t="str">
        <f>APUS!O1283</f>
        <v/>
      </c>
      <c r="F52" s="24" t="e">
        <f>D52*E52</f>
        <v>#VALUE!</v>
      </c>
      <c r="G52" s="16"/>
      <c r="H52" s="42"/>
    </row>
    <row r="53" spans="1:8" ht="18" customHeight="1">
      <c r="A53" s="46">
        <v>11</v>
      </c>
      <c r="B53" s="1407" t="s">
        <v>80</v>
      </c>
      <c r="C53" s="1407"/>
      <c r="D53" s="1407"/>
      <c r="E53" s="1407"/>
      <c r="F53" s="1407"/>
      <c r="G53" s="16"/>
    </row>
    <row r="54" spans="1:8" ht="25">
      <c r="A54" s="2" t="s">
        <v>77</v>
      </c>
      <c r="B54" s="26" t="str">
        <f>+APUS!C1348</f>
        <v>Señal vertical de transito tipo SP, SR de 75 x 75 con lámina retroreflectiva tipo diamante</v>
      </c>
      <c r="C54" s="2" t="s">
        <v>3</v>
      </c>
      <c r="D54" s="40">
        <f>3*1</f>
        <v>3</v>
      </c>
      <c r="E54" s="66">
        <f>APUS!O1313</f>
        <v>0</v>
      </c>
      <c r="F54" s="24">
        <f>D54*E54</f>
        <v>0</v>
      </c>
      <c r="G54" s="10"/>
    </row>
    <row r="55" spans="1:8">
      <c r="A55" s="2" t="s">
        <v>78</v>
      </c>
      <c r="B55" s="3" t="s">
        <v>82</v>
      </c>
      <c r="C55" s="2" t="s">
        <v>3</v>
      </c>
      <c r="D55" s="40">
        <f>2*1</f>
        <v>2</v>
      </c>
      <c r="E55" s="66">
        <f>APUS!O1321</f>
        <v>0</v>
      </c>
      <c r="F55" s="24">
        <f>D55*E55</f>
        <v>0</v>
      </c>
      <c r="G55" s="16"/>
    </row>
    <row r="56" spans="1:8">
      <c r="A56" s="2" t="s">
        <v>480</v>
      </c>
      <c r="B56" s="5" t="str">
        <f>+APUS!C1361</f>
        <v>Líneas de demarcación vial pintura en frío</v>
      </c>
      <c r="C56" s="2" t="s">
        <v>13</v>
      </c>
      <c r="D56" s="40">
        <f>+K4*3</f>
        <v>345</v>
      </c>
      <c r="E56" s="66">
        <f>APUS!O1326</f>
        <v>0</v>
      </c>
      <c r="F56" s="24">
        <f>D56*E56</f>
        <v>0</v>
      </c>
      <c r="G56" s="16"/>
    </row>
    <row r="57" spans="1:8" ht="16.5" customHeight="1">
      <c r="A57" s="337">
        <v>22</v>
      </c>
      <c r="B57" s="1406" t="s">
        <v>802</v>
      </c>
      <c r="C57" s="1406"/>
      <c r="D57" s="1406"/>
      <c r="E57" s="1406"/>
      <c r="F57" s="1406"/>
      <c r="G57" s="16"/>
      <c r="H57" s="42"/>
    </row>
    <row r="58" spans="1:8" ht="27.75" customHeight="1">
      <c r="A58" s="28">
        <v>22.2</v>
      </c>
      <c r="B58" s="6" t="s">
        <v>952</v>
      </c>
      <c r="C58" s="28" t="s">
        <v>26</v>
      </c>
      <c r="D58" s="40">
        <f>+(D13*0.18)+(D14*0.07)+(D15*0.15*0.15)+(D16*0.2)+(D17*0.2)+(D19*5%)</f>
        <v>236.26325</v>
      </c>
      <c r="E58" s="66">
        <f>+APUS!O1884</f>
        <v>0</v>
      </c>
      <c r="F58" s="24">
        <f t="shared" ref="F58" si="4">D58*E58</f>
        <v>0</v>
      </c>
      <c r="G58" s="16"/>
      <c r="H58" s="42"/>
    </row>
    <row r="59" spans="1:8">
      <c r="A59" s="45"/>
      <c r="B59" s="1403" t="s">
        <v>132</v>
      </c>
      <c r="C59" s="1404"/>
      <c r="D59" s="1404"/>
      <c r="E59" s="1405"/>
      <c r="F59" s="47" t="e">
        <f>SUM(F6:F58)</f>
        <v>#REF!</v>
      </c>
      <c r="G59" s="16"/>
    </row>
    <row r="60" spans="1:8">
      <c r="A60" s="2"/>
      <c r="B60" s="1402" t="s">
        <v>180</v>
      </c>
      <c r="C60" s="1402"/>
      <c r="D60" s="1402"/>
      <c r="E60" s="43">
        <v>0.27500000000000002</v>
      </c>
      <c r="F60" s="24" t="e">
        <f>F59*E60</f>
        <v>#REF!</v>
      </c>
      <c r="G60" s="16"/>
    </row>
    <row r="61" spans="1:8" ht="21.75" customHeight="1">
      <c r="A61" s="2"/>
      <c r="B61" s="1402" t="s">
        <v>87</v>
      </c>
      <c r="C61" s="1402"/>
      <c r="D61" s="1402"/>
      <c r="E61" s="44">
        <v>0.05</v>
      </c>
      <c r="F61" s="24" t="e">
        <f>F59*E61</f>
        <v>#REF!</v>
      </c>
      <c r="G61" s="16"/>
    </row>
    <row r="62" spans="1:8" ht="21.75" customHeight="1">
      <c r="A62" s="45"/>
      <c r="B62" s="1403" t="s">
        <v>108</v>
      </c>
      <c r="C62" s="1404"/>
      <c r="D62" s="1404"/>
      <c r="E62" s="1405"/>
      <c r="F62" s="47" t="e">
        <f>SUM(F59:F61)</f>
        <v>#REF!</v>
      </c>
      <c r="G62" s="16"/>
    </row>
    <row r="63" spans="1:8" ht="21.75" customHeight="1">
      <c r="G63" s="16"/>
    </row>
    <row r="64" spans="1:8" ht="21.75" customHeight="1">
      <c r="A64" s="1400" t="s">
        <v>107</v>
      </c>
      <c r="B64" s="1400"/>
      <c r="C64" s="1400"/>
      <c r="D64" s="1400"/>
      <c r="E64" s="48">
        <v>0.08</v>
      </c>
      <c r="F64" s="49" t="e">
        <f>F62*E64</f>
        <v>#REF!</v>
      </c>
    </row>
    <row r="65" spans="1:8" ht="15.75" customHeight="1"/>
    <row r="66" spans="1:8" ht="17.5" customHeight="1">
      <c r="A66" s="1401" t="s">
        <v>109</v>
      </c>
      <c r="B66" s="1401"/>
      <c r="C66" s="1401"/>
      <c r="D66" s="1401"/>
      <c r="E66" s="1401"/>
      <c r="F66" s="41" t="e">
        <f>F62+F64</f>
        <v>#REF!</v>
      </c>
      <c r="H66" s="318">
        <v>512934053.64045602</v>
      </c>
    </row>
    <row r="67" spans="1:8" ht="14.25" customHeight="1">
      <c r="H67" s="232" t="e">
        <f>F66-H66</f>
        <v>#REF!</v>
      </c>
    </row>
    <row r="68" spans="1:8" ht="17.5" customHeight="1"/>
    <row r="70" spans="1:8" ht="14.5">
      <c r="A70" s="21" t="s">
        <v>112</v>
      </c>
      <c r="B70" s="21" t="s">
        <v>969</v>
      </c>
      <c r="C70" s="11" t="s">
        <v>908</v>
      </c>
      <c r="D70" s="1451" t="s">
        <v>922</v>
      </c>
      <c r="E70" s="1450"/>
      <c r="F70" s="1450"/>
    </row>
    <row r="71" spans="1:8" ht="14.5">
      <c r="B71" s="21" t="s">
        <v>970</v>
      </c>
      <c r="D71" s="1450" t="s">
        <v>923</v>
      </c>
      <c r="E71" s="1450"/>
      <c r="F71" s="1450"/>
    </row>
    <row r="72" spans="1:8">
      <c r="B72" s="11" t="s">
        <v>638</v>
      </c>
      <c r="D72" s="454" t="s">
        <v>924</v>
      </c>
    </row>
  </sheetData>
  <mergeCells count="29">
    <mergeCell ref="A66:E66"/>
    <mergeCell ref="D70:F70"/>
    <mergeCell ref="D71:F71"/>
    <mergeCell ref="B57:F57"/>
    <mergeCell ref="B59:E59"/>
    <mergeCell ref="B60:D60"/>
    <mergeCell ref="B61:D61"/>
    <mergeCell ref="B62:E62"/>
    <mergeCell ref="A64:D64"/>
    <mergeCell ref="B53:F53"/>
    <mergeCell ref="B6:F6"/>
    <mergeCell ref="H7:L7"/>
    <mergeCell ref="B12:F12"/>
    <mergeCell ref="B18:F18"/>
    <mergeCell ref="B20:F20"/>
    <mergeCell ref="B27:F27"/>
    <mergeCell ref="B37:F37"/>
    <mergeCell ref="B40:F40"/>
    <mergeCell ref="B42:F42"/>
    <mergeCell ref="B48:F48"/>
    <mergeCell ref="B50:F50"/>
    <mergeCell ref="A1:F2"/>
    <mergeCell ref="H1:S1"/>
    <mergeCell ref="H2:J3"/>
    <mergeCell ref="K2:N2"/>
    <mergeCell ref="O2:R2"/>
    <mergeCell ref="S2:S3"/>
    <mergeCell ref="A3:F4"/>
    <mergeCell ref="H4:J4"/>
  </mergeCells>
  <pageMargins left="0.70866141732283472" right="0.70866141732283472" top="0.74803149606299213" bottom="0.74803149606299213" header="0.31496062992125984" footer="0.31496062992125984"/>
  <pageSetup scale="73"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L52"/>
  <sheetViews>
    <sheetView workbookViewId="0">
      <selection activeCell="G53" sqref="G53"/>
    </sheetView>
  </sheetViews>
  <sheetFormatPr baseColWidth="10" defaultColWidth="12.54296875" defaultRowHeight="14.5"/>
  <cols>
    <col min="1" max="1" width="11.81640625" style="131" customWidth="1"/>
    <col min="2" max="2" width="28.1796875" style="132" customWidth="1"/>
    <col min="3" max="3" width="12.54296875" style="133"/>
    <col min="4" max="4" width="12.54296875" style="134"/>
    <col min="5" max="5" width="14.54296875" style="134" customWidth="1"/>
    <col min="6" max="6" width="12.54296875" style="127"/>
    <col min="7" max="7" width="15.81640625" customWidth="1"/>
    <col min="8" max="8" width="15.54296875" style="127" customWidth="1"/>
    <col min="9" max="9" width="12.54296875" style="127"/>
    <col min="10" max="10" width="15.54296875" style="128" customWidth="1"/>
    <col min="12" max="12" width="14.54296875" bestFit="1" customWidth="1"/>
    <col min="257" max="257" width="11.81640625" customWidth="1"/>
    <col min="258" max="258" width="28.1796875" customWidth="1"/>
    <col min="261" max="261" width="14.54296875" customWidth="1"/>
    <col min="263" max="263" width="15.81640625" customWidth="1"/>
    <col min="264" max="264" width="13.81640625" customWidth="1"/>
    <col min="266" max="266" width="15.54296875" customWidth="1"/>
    <col min="268" max="268" width="14.54296875" bestFit="1" customWidth="1"/>
    <col min="513" max="513" width="11.81640625" customWidth="1"/>
    <col min="514" max="514" width="28.1796875" customWidth="1"/>
    <col min="517" max="517" width="14.54296875" customWidth="1"/>
    <col min="519" max="519" width="15.81640625" customWidth="1"/>
    <col min="520" max="520" width="13.81640625" customWidth="1"/>
    <col min="522" max="522" width="15.54296875" customWidth="1"/>
    <col min="524" max="524" width="14.54296875" bestFit="1" customWidth="1"/>
    <col min="769" max="769" width="11.81640625" customWidth="1"/>
    <col min="770" max="770" width="28.1796875" customWidth="1"/>
    <col min="773" max="773" width="14.54296875" customWidth="1"/>
    <col min="775" max="775" width="15.81640625" customWidth="1"/>
    <col min="776" max="776" width="13.81640625" customWidth="1"/>
    <col min="778" max="778" width="15.54296875" customWidth="1"/>
    <col min="780" max="780" width="14.54296875" bestFit="1" customWidth="1"/>
    <col min="1025" max="1025" width="11.81640625" customWidth="1"/>
    <col min="1026" max="1026" width="28.1796875" customWidth="1"/>
    <col min="1029" max="1029" width="14.54296875" customWidth="1"/>
    <col min="1031" max="1031" width="15.81640625" customWidth="1"/>
    <col min="1032" max="1032" width="13.81640625" customWidth="1"/>
    <col min="1034" max="1034" width="15.54296875" customWidth="1"/>
    <col min="1036" max="1036" width="14.54296875" bestFit="1" customWidth="1"/>
    <col min="1281" max="1281" width="11.81640625" customWidth="1"/>
    <col min="1282" max="1282" width="28.1796875" customWidth="1"/>
    <col min="1285" max="1285" width="14.54296875" customWidth="1"/>
    <col min="1287" max="1287" width="15.81640625" customWidth="1"/>
    <col min="1288" max="1288" width="13.81640625" customWidth="1"/>
    <col min="1290" max="1290" width="15.54296875" customWidth="1"/>
    <col min="1292" max="1292" width="14.54296875" bestFit="1" customWidth="1"/>
    <col min="1537" max="1537" width="11.81640625" customWidth="1"/>
    <col min="1538" max="1538" width="28.1796875" customWidth="1"/>
    <col min="1541" max="1541" width="14.54296875" customWidth="1"/>
    <col min="1543" max="1543" width="15.81640625" customWidth="1"/>
    <col min="1544" max="1544" width="13.81640625" customWidth="1"/>
    <col min="1546" max="1546" width="15.54296875" customWidth="1"/>
    <col min="1548" max="1548" width="14.54296875" bestFit="1" customWidth="1"/>
    <col min="1793" max="1793" width="11.81640625" customWidth="1"/>
    <col min="1794" max="1794" width="28.1796875" customWidth="1"/>
    <col min="1797" max="1797" width="14.54296875" customWidth="1"/>
    <col min="1799" max="1799" width="15.81640625" customWidth="1"/>
    <col min="1800" max="1800" width="13.81640625" customWidth="1"/>
    <col min="1802" max="1802" width="15.54296875" customWidth="1"/>
    <col min="1804" max="1804" width="14.54296875" bestFit="1" customWidth="1"/>
    <col min="2049" max="2049" width="11.81640625" customWidth="1"/>
    <col min="2050" max="2050" width="28.1796875" customWidth="1"/>
    <col min="2053" max="2053" width="14.54296875" customWidth="1"/>
    <col min="2055" max="2055" width="15.81640625" customWidth="1"/>
    <col min="2056" max="2056" width="13.81640625" customWidth="1"/>
    <col min="2058" max="2058" width="15.54296875" customWidth="1"/>
    <col min="2060" max="2060" width="14.54296875" bestFit="1" customWidth="1"/>
    <col min="2305" max="2305" width="11.81640625" customWidth="1"/>
    <col min="2306" max="2306" width="28.1796875" customWidth="1"/>
    <col min="2309" max="2309" width="14.54296875" customWidth="1"/>
    <col min="2311" max="2311" width="15.81640625" customWidth="1"/>
    <col min="2312" max="2312" width="13.81640625" customWidth="1"/>
    <col min="2314" max="2314" width="15.54296875" customWidth="1"/>
    <col min="2316" max="2316" width="14.54296875" bestFit="1" customWidth="1"/>
    <col min="2561" max="2561" width="11.81640625" customWidth="1"/>
    <col min="2562" max="2562" width="28.1796875" customWidth="1"/>
    <col min="2565" max="2565" width="14.54296875" customWidth="1"/>
    <col min="2567" max="2567" width="15.81640625" customWidth="1"/>
    <col min="2568" max="2568" width="13.81640625" customWidth="1"/>
    <col min="2570" max="2570" width="15.54296875" customWidth="1"/>
    <col min="2572" max="2572" width="14.54296875" bestFit="1" customWidth="1"/>
    <col min="2817" max="2817" width="11.81640625" customWidth="1"/>
    <col min="2818" max="2818" width="28.1796875" customWidth="1"/>
    <col min="2821" max="2821" width="14.54296875" customWidth="1"/>
    <col min="2823" max="2823" width="15.81640625" customWidth="1"/>
    <col min="2824" max="2824" width="13.81640625" customWidth="1"/>
    <col min="2826" max="2826" width="15.54296875" customWidth="1"/>
    <col min="2828" max="2828" width="14.54296875" bestFit="1" customWidth="1"/>
    <col min="3073" max="3073" width="11.81640625" customWidth="1"/>
    <col min="3074" max="3074" width="28.1796875" customWidth="1"/>
    <col min="3077" max="3077" width="14.54296875" customWidth="1"/>
    <col min="3079" max="3079" width="15.81640625" customWidth="1"/>
    <col min="3080" max="3080" width="13.81640625" customWidth="1"/>
    <col min="3082" max="3082" width="15.54296875" customWidth="1"/>
    <col min="3084" max="3084" width="14.54296875" bestFit="1" customWidth="1"/>
    <col min="3329" max="3329" width="11.81640625" customWidth="1"/>
    <col min="3330" max="3330" width="28.1796875" customWidth="1"/>
    <col min="3333" max="3333" width="14.54296875" customWidth="1"/>
    <col min="3335" max="3335" width="15.81640625" customWidth="1"/>
    <col min="3336" max="3336" width="13.81640625" customWidth="1"/>
    <col min="3338" max="3338" width="15.54296875" customWidth="1"/>
    <col min="3340" max="3340" width="14.54296875" bestFit="1" customWidth="1"/>
    <col min="3585" max="3585" width="11.81640625" customWidth="1"/>
    <col min="3586" max="3586" width="28.1796875" customWidth="1"/>
    <col min="3589" max="3589" width="14.54296875" customWidth="1"/>
    <col min="3591" max="3591" width="15.81640625" customWidth="1"/>
    <col min="3592" max="3592" width="13.81640625" customWidth="1"/>
    <col min="3594" max="3594" width="15.54296875" customWidth="1"/>
    <col min="3596" max="3596" width="14.54296875" bestFit="1" customWidth="1"/>
    <col min="3841" max="3841" width="11.81640625" customWidth="1"/>
    <col min="3842" max="3842" width="28.1796875" customWidth="1"/>
    <col min="3845" max="3845" width="14.54296875" customWidth="1"/>
    <col min="3847" max="3847" width="15.81640625" customWidth="1"/>
    <col min="3848" max="3848" width="13.81640625" customWidth="1"/>
    <col min="3850" max="3850" width="15.54296875" customWidth="1"/>
    <col min="3852" max="3852" width="14.54296875" bestFit="1" customWidth="1"/>
    <col min="4097" max="4097" width="11.81640625" customWidth="1"/>
    <col min="4098" max="4098" width="28.1796875" customWidth="1"/>
    <col min="4101" max="4101" width="14.54296875" customWidth="1"/>
    <col min="4103" max="4103" width="15.81640625" customWidth="1"/>
    <col min="4104" max="4104" width="13.81640625" customWidth="1"/>
    <col min="4106" max="4106" width="15.54296875" customWidth="1"/>
    <col min="4108" max="4108" width="14.54296875" bestFit="1" customWidth="1"/>
    <col min="4353" max="4353" width="11.81640625" customWidth="1"/>
    <col min="4354" max="4354" width="28.1796875" customWidth="1"/>
    <col min="4357" max="4357" width="14.54296875" customWidth="1"/>
    <col min="4359" max="4359" width="15.81640625" customWidth="1"/>
    <col min="4360" max="4360" width="13.81640625" customWidth="1"/>
    <col min="4362" max="4362" width="15.54296875" customWidth="1"/>
    <col min="4364" max="4364" width="14.54296875" bestFit="1" customWidth="1"/>
    <col min="4609" max="4609" width="11.81640625" customWidth="1"/>
    <col min="4610" max="4610" width="28.1796875" customWidth="1"/>
    <col min="4613" max="4613" width="14.54296875" customWidth="1"/>
    <col min="4615" max="4615" width="15.81640625" customWidth="1"/>
    <col min="4616" max="4616" width="13.81640625" customWidth="1"/>
    <col min="4618" max="4618" width="15.54296875" customWidth="1"/>
    <col min="4620" max="4620" width="14.54296875" bestFit="1" customWidth="1"/>
    <col min="4865" max="4865" width="11.81640625" customWidth="1"/>
    <col min="4866" max="4866" width="28.1796875" customWidth="1"/>
    <col min="4869" max="4869" width="14.54296875" customWidth="1"/>
    <col min="4871" max="4871" width="15.81640625" customWidth="1"/>
    <col min="4872" max="4872" width="13.81640625" customWidth="1"/>
    <col min="4874" max="4874" width="15.54296875" customWidth="1"/>
    <col min="4876" max="4876" width="14.54296875" bestFit="1" customWidth="1"/>
    <col min="5121" max="5121" width="11.81640625" customWidth="1"/>
    <col min="5122" max="5122" width="28.1796875" customWidth="1"/>
    <col min="5125" max="5125" width="14.54296875" customWidth="1"/>
    <col min="5127" max="5127" width="15.81640625" customWidth="1"/>
    <col min="5128" max="5128" width="13.81640625" customWidth="1"/>
    <col min="5130" max="5130" width="15.54296875" customWidth="1"/>
    <col min="5132" max="5132" width="14.54296875" bestFit="1" customWidth="1"/>
    <col min="5377" max="5377" width="11.81640625" customWidth="1"/>
    <col min="5378" max="5378" width="28.1796875" customWidth="1"/>
    <col min="5381" max="5381" width="14.54296875" customWidth="1"/>
    <col min="5383" max="5383" width="15.81640625" customWidth="1"/>
    <col min="5384" max="5384" width="13.81640625" customWidth="1"/>
    <col min="5386" max="5386" width="15.54296875" customWidth="1"/>
    <col min="5388" max="5388" width="14.54296875" bestFit="1" customWidth="1"/>
    <col min="5633" max="5633" width="11.81640625" customWidth="1"/>
    <col min="5634" max="5634" width="28.1796875" customWidth="1"/>
    <col min="5637" max="5637" width="14.54296875" customWidth="1"/>
    <col min="5639" max="5639" width="15.81640625" customWidth="1"/>
    <col min="5640" max="5640" width="13.81640625" customWidth="1"/>
    <col min="5642" max="5642" width="15.54296875" customWidth="1"/>
    <col min="5644" max="5644" width="14.54296875" bestFit="1" customWidth="1"/>
    <col min="5889" max="5889" width="11.81640625" customWidth="1"/>
    <col min="5890" max="5890" width="28.1796875" customWidth="1"/>
    <col min="5893" max="5893" width="14.54296875" customWidth="1"/>
    <col min="5895" max="5895" width="15.81640625" customWidth="1"/>
    <col min="5896" max="5896" width="13.81640625" customWidth="1"/>
    <col min="5898" max="5898" width="15.54296875" customWidth="1"/>
    <col min="5900" max="5900" width="14.54296875" bestFit="1" customWidth="1"/>
    <col min="6145" max="6145" width="11.81640625" customWidth="1"/>
    <col min="6146" max="6146" width="28.1796875" customWidth="1"/>
    <col min="6149" max="6149" width="14.54296875" customWidth="1"/>
    <col min="6151" max="6151" width="15.81640625" customWidth="1"/>
    <col min="6152" max="6152" width="13.81640625" customWidth="1"/>
    <col min="6154" max="6154" width="15.54296875" customWidth="1"/>
    <col min="6156" max="6156" width="14.54296875" bestFit="1" customWidth="1"/>
    <col min="6401" max="6401" width="11.81640625" customWidth="1"/>
    <col min="6402" max="6402" width="28.1796875" customWidth="1"/>
    <col min="6405" max="6405" width="14.54296875" customWidth="1"/>
    <col min="6407" max="6407" width="15.81640625" customWidth="1"/>
    <col min="6408" max="6408" width="13.81640625" customWidth="1"/>
    <col min="6410" max="6410" width="15.54296875" customWidth="1"/>
    <col min="6412" max="6412" width="14.54296875" bestFit="1" customWidth="1"/>
    <col min="6657" max="6657" width="11.81640625" customWidth="1"/>
    <col min="6658" max="6658" width="28.1796875" customWidth="1"/>
    <col min="6661" max="6661" width="14.54296875" customWidth="1"/>
    <col min="6663" max="6663" width="15.81640625" customWidth="1"/>
    <col min="6664" max="6664" width="13.81640625" customWidth="1"/>
    <col min="6666" max="6666" width="15.54296875" customWidth="1"/>
    <col min="6668" max="6668" width="14.54296875" bestFit="1" customWidth="1"/>
    <col min="6913" max="6913" width="11.81640625" customWidth="1"/>
    <col min="6914" max="6914" width="28.1796875" customWidth="1"/>
    <col min="6917" max="6917" width="14.54296875" customWidth="1"/>
    <col min="6919" max="6919" width="15.81640625" customWidth="1"/>
    <col min="6920" max="6920" width="13.81640625" customWidth="1"/>
    <col min="6922" max="6922" width="15.54296875" customWidth="1"/>
    <col min="6924" max="6924" width="14.54296875" bestFit="1" customWidth="1"/>
    <col min="7169" max="7169" width="11.81640625" customWidth="1"/>
    <col min="7170" max="7170" width="28.1796875" customWidth="1"/>
    <col min="7173" max="7173" width="14.54296875" customWidth="1"/>
    <col min="7175" max="7175" width="15.81640625" customWidth="1"/>
    <col min="7176" max="7176" width="13.81640625" customWidth="1"/>
    <col min="7178" max="7178" width="15.54296875" customWidth="1"/>
    <col min="7180" max="7180" width="14.54296875" bestFit="1" customWidth="1"/>
    <col min="7425" max="7425" width="11.81640625" customWidth="1"/>
    <col min="7426" max="7426" width="28.1796875" customWidth="1"/>
    <col min="7429" max="7429" width="14.54296875" customWidth="1"/>
    <col min="7431" max="7431" width="15.81640625" customWidth="1"/>
    <col min="7432" max="7432" width="13.81640625" customWidth="1"/>
    <col min="7434" max="7434" width="15.54296875" customWidth="1"/>
    <col min="7436" max="7436" width="14.54296875" bestFit="1" customWidth="1"/>
    <col min="7681" max="7681" width="11.81640625" customWidth="1"/>
    <col min="7682" max="7682" width="28.1796875" customWidth="1"/>
    <col min="7685" max="7685" width="14.54296875" customWidth="1"/>
    <col min="7687" max="7687" width="15.81640625" customWidth="1"/>
    <col min="7688" max="7688" width="13.81640625" customWidth="1"/>
    <col min="7690" max="7690" width="15.54296875" customWidth="1"/>
    <col min="7692" max="7692" width="14.54296875" bestFit="1" customWidth="1"/>
    <col min="7937" max="7937" width="11.81640625" customWidth="1"/>
    <col min="7938" max="7938" width="28.1796875" customWidth="1"/>
    <col min="7941" max="7941" width="14.54296875" customWidth="1"/>
    <col min="7943" max="7943" width="15.81640625" customWidth="1"/>
    <col min="7944" max="7944" width="13.81640625" customWidth="1"/>
    <col min="7946" max="7946" width="15.54296875" customWidth="1"/>
    <col min="7948" max="7948" width="14.54296875" bestFit="1" customWidth="1"/>
    <col min="8193" max="8193" width="11.81640625" customWidth="1"/>
    <col min="8194" max="8194" width="28.1796875" customWidth="1"/>
    <col min="8197" max="8197" width="14.54296875" customWidth="1"/>
    <col min="8199" max="8199" width="15.81640625" customWidth="1"/>
    <col min="8200" max="8200" width="13.81640625" customWidth="1"/>
    <col min="8202" max="8202" width="15.54296875" customWidth="1"/>
    <col min="8204" max="8204" width="14.54296875" bestFit="1" customWidth="1"/>
    <col min="8449" max="8449" width="11.81640625" customWidth="1"/>
    <col min="8450" max="8450" width="28.1796875" customWidth="1"/>
    <col min="8453" max="8453" width="14.54296875" customWidth="1"/>
    <col min="8455" max="8455" width="15.81640625" customWidth="1"/>
    <col min="8456" max="8456" width="13.81640625" customWidth="1"/>
    <col min="8458" max="8458" width="15.54296875" customWidth="1"/>
    <col min="8460" max="8460" width="14.54296875" bestFit="1" customWidth="1"/>
    <col min="8705" max="8705" width="11.81640625" customWidth="1"/>
    <col min="8706" max="8706" width="28.1796875" customWidth="1"/>
    <col min="8709" max="8709" width="14.54296875" customWidth="1"/>
    <col min="8711" max="8711" width="15.81640625" customWidth="1"/>
    <col min="8712" max="8712" width="13.81640625" customWidth="1"/>
    <col min="8714" max="8714" width="15.54296875" customWidth="1"/>
    <col min="8716" max="8716" width="14.54296875" bestFit="1" customWidth="1"/>
    <col min="8961" max="8961" width="11.81640625" customWidth="1"/>
    <col min="8962" max="8962" width="28.1796875" customWidth="1"/>
    <col min="8965" max="8965" width="14.54296875" customWidth="1"/>
    <col min="8967" max="8967" width="15.81640625" customWidth="1"/>
    <col min="8968" max="8968" width="13.81640625" customWidth="1"/>
    <col min="8970" max="8970" width="15.54296875" customWidth="1"/>
    <col min="8972" max="8972" width="14.54296875" bestFit="1" customWidth="1"/>
    <col min="9217" max="9217" width="11.81640625" customWidth="1"/>
    <col min="9218" max="9218" width="28.1796875" customWidth="1"/>
    <col min="9221" max="9221" width="14.54296875" customWidth="1"/>
    <col min="9223" max="9223" width="15.81640625" customWidth="1"/>
    <col min="9224" max="9224" width="13.81640625" customWidth="1"/>
    <col min="9226" max="9226" width="15.54296875" customWidth="1"/>
    <col min="9228" max="9228" width="14.54296875" bestFit="1" customWidth="1"/>
    <col min="9473" max="9473" width="11.81640625" customWidth="1"/>
    <col min="9474" max="9474" width="28.1796875" customWidth="1"/>
    <col min="9477" max="9477" width="14.54296875" customWidth="1"/>
    <col min="9479" max="9479" width="15.81640625" customWidth="1"/>
    <col min="9480" max="9480" width="13.81640625" customWidth="1"/>
    <col min="9482" max="9482" width="15.54296875" customWidth="1"/>
    <col min="9484" max="9484" width="14.54296875" bestFit="1" customWidth="1"/>
    <col min="9729" max="9729" width="11.81640625" customWidth="1"/>
    <col min="9730" max="9730" width="28.1796875" customWidth="1"/>
    <col min="9733" max="9733" width="14.54296875" customWidth="1"/>
    <col min="9735" max="9735" width="15.81640625" customWidth="1"/>
    <col min="9736" max="9736" width="13.81640625" customWidth="1"/>
    <col min="9738" max="9738" width="15.54296875" customWidth="1"/>
    <col min="9740" max="9740" width="14.54296875" bestFit="1" customWidth="1"/>
    <col min="9985" max="9985" width="11.81640625" customWidth="1"/>
    <col min="9986" max="9986" width="28.1796875" customWidth="1"/>
    <col min="9989" max="9989" width="14.54296875" customWidth="1"/>
    <col min="9991" max="9991" width="15.81640625" customWidth="1"/>
    <col min="9992" max="9992" width="13.81640625" customWidth="1"/>
    <col min="9994" max="9994" width="15.54296875" customWidth="1"/>
    <col min="9996" max="9996" width="14.54296875" bestFit="1" customWidth="1"/>
    <col min="10241" max="10241" width="11.81640625" customWidth="1"/>
    <col min="10242" max="10242" width="28.1796875" customWidth="1"/>
    <col min="10245" max="10245" width="14.54296875" customWidth="1"/>
    <col min="10247" max="10247" width="15.81640625" customWidth="1"/>
    <col min="10248" max="10248" width="13.81640625" customWidth="1"/>
    <col min="10250" max="10250" width="15.54296875" customWidth="1"/>
    <col min="10252" max="10252" width="14.54296875" bestFit="1" customWidth="1"/>
    <col min="10497" max="10497" width="11.81640625" customWidth="1"/>
    <col min="10498" max="10498" width="28.1796875" customWidth="1"/>
    <col min="10501" max="10501" width="14.54296875" customWidth="1"/>
    <col min="10503" max="10503" width="15.81640625" customWidth="1"/>
    <col min="10504" max="10504" width="13.81640625" customWidth="1"/>
    <col min="10506" max="10506" width="15.54296875" customWidth="1"/>
    <col min="10508" max="10508" width="14.54296875" bestFit="1" customWidth="1"/>
    <col min="10753" max="10753" width="11.81640625" customWidth="1"/>
    <col min="10754" max="10754" width="28.1796875" customWidth="1"/>
    <col min="10757" max="10757" width="14.54296875" customWidth="1"/>
    <col min="10759" max="10759" width="15.81640625" customWidth="1"/>
    <col min="10760" max="10760" width="13.81640625" customWidth="1"/>
    <col min="10762" max="10762" width="15.54296875" customWidth="1"/>
    <col min="10764" max="10764" width="14.54296875" bestFit="1" customWidth="1"/>
    <col min="11009" max="11009" width="11.81640625" customWidth="1"/>
    <col min="11010" max="11010" width="28.1796875" customWidth="1"/>
    <col min="11013" max="11013" width="14.54296875" customWidth="1"/>
    <col min="11015" max="11015" width="15.81640625" customWidth="1"/>
    <col min="11016" max="11016" width="13.81640625" customWidth="1"/>
    <col min="11018" max="11018" width="15.54296875" customWidth="1"/>
    <col min="11020" max="11020" width="14.54296875" bestFit="1" customWidth="1"/>
    <col min="11265" max="11265" width="11.81640625" customWidth="1"/>
    <col min="11266" max="11266" width="28.1796875" customWidth="1"/>
    <col min="11269" max="11269" width="14.54296875" customWidth="1"/>
    <col min="11271" max="11271" width="15.81640625" customWidth="1"/>
    <col min="11272" max="11272" width="13.81640625" customWidth="1"/>
    <col min="11274" max="11274" width="15.54296875" customWidth="1"/>
    <col min="11276" max="11276" width="14.54296875" bestFit="1" customWidth="1"/>
    <col min="11521" max="11521" width="11.81640625" customWidth="1"/>
    <col min="11522" max="11522" width="28.1796875" customWidth="1"/>
    <col min="11525" max="11525" width="14.54296875" customWidth="1"/>
    <col min="11527" max="11527" width="15.81640625" customWidth="1"/>
    <col min="11528" max="11528" width="13.81640625" customWidth="1"/>
    <col min="11530" max="11530" width="15.54296875" customWidth="1"/>
    <col min="11532" max="11532" width="14.54296875" bestFit="1" customWidth="1"/>
    <col min="11777" max="11777" width="11.81640625" customWidth="1"/>
    <col min="11778" max="11778" width="28.1796875" customWidth="1"/>
    <col min="11781" max="11781" width="14.54296875" customWidth="1"/>
    <col min="11783" max="11783" width="15.81640625" customWidth="1"/>
    <col min="11784" max="11784" width="13.81640625" customWidth="1"/>
    <col min="11786" max="11786" width="15.54296875" customWidth="1"/>
    <col min="11788" max="11788" width="14.54296875" bestFit="1" customWidth="1"/>
    <col min="12033" max="12033" width="11.81640625" customWidth="1"/>
    <col min="12034" max="12034" width="28.1796875" customWidth="1"/>
    <col min="12037" max="12037" width="14.54296875" customWidth="1"/>
    <col min="12039" max="12039" width="15.81640625" customWidth="1"/>
    <col min="12040" max="12040" width="13.81640625" customWidth="1"/>
    <col min="12042" max="12042" width="15.54296875" customWidth="1"/>
    <col min="12044" max="12044" width="14.54296875" bestFit="1" customWidth="1"/>
    <col min="12289" max="12289" width="11.81640625" customWidth="1"/>
    <col min="12290" max="12290" width="28.1796875" customWidth="1"/>
    <col min="12293" max="12293" width="14.54296875" customWidth="1"/>
    <col min="12295" max="12295" width="15.81640625" customWidth="1"/>
    <col min="12296" max="12296" width="13.81640625" customWidth="1"/>
    <col min="12298" max="12298" width="15.54296875" customWidth="1"/>
    <col min="12300" max="12300" width="14.54296875" bestFit="1" customWidth="1"/>
    <col min="12545" max="12545" width="11.81640625" customWidth="1"/>
    <col min="12546" max="12546" width="28.1796875" customWidth="1"/>
    <col min="12549" max="12549" width="14.54296875" customWidth="1"/>
    <col min="12551" max="12551" width="15.81640625" customWidth="1"/>
    <col min="12552" max="12552" width="13.81640625" customWidth="1"/>
    <col min="12554" max="12554" width="15.54296875" customWidth="1"/>
    <col min="12556" max="12556" width="14.54296875" bestFit="1" customWidth="1"/>
    <col min="12801" max="12801" width="11.81640625" customWidth="1"/>
    <col min="12802" max="12802" width="28.1796875" customWidth="1"/>
    <col min="12805" max="12805" width="14.54296875" customWidth="1"/>
    <col min="12807" max="12807" width="15.81640625" customWidth="1"/>
    <col min="12808" max="12808" width="13.81640625" customWidth="1"/>
    <col min="12810" max="12810" width="15.54296875" customWidth="1"/>
    <col min="12812" max="12812" width="14.54296875" bestFit="1" customWidth="1"/>
    <col min="13057" max="13057" width="11.81640625" customWidth="1"/>
    <col min="13058" max="13058" width="28.1796875" customWidth="1"/>
    <col min="13061" max="13061" width="14.54296875" customWidth="1"/>
    <col min="13063" max="13063" width="15.81640625" customWidth="1"/>
    <col min="13064" max="13064" width="13.81640625" customWidth="1"/>
    <col min="13066" max="13066" width="15.54296875" customWidth="1"/>
    <col min="13068" max="13068" width="14.54296875" bestFit="1" customWidth="1"/>
    <col min="13313" max="13313" width="11.81640625" customWidth="1"/>
    <col min="13314" max="13314" width="28.1796875" customWidth="1"/>
    <col min="13317" max="13317" width="14.54296875" customWidth="1"/>
    <col min="13319" max="13319" width="15.81640625" customWidth="1"/>
    <col min="13320" max="13320" width="13.81640625" customWidth="1"/>
    <col min="13322" max="13322" width="15.54296875" customWidth="1"/>
    <col min="13324" max="13324" width="14.54296875" bestFit="1" customWidth="1"/>
    <col min="13569" max="13569" width="11.81640625" customWidth="1"/>
    <col min="13570" max="13570" width="28.1796875" customWidth="1"/>
    <col min="13573" max="13573" width="14.54296875" customWidth="1"/>
    <col min="13575" max="13575" width="15.81640625" customWidth="1"/>
    <col min="13576" max="13576" width="13.81640625" customWidth="1"/>
    <col min="13578" max="13578" width="15.54296875" customWidth="1"/>
    <col min="13580" max="13580" width="14.54296875" bestFit="1" customWidth="1"/>
    <col min="13825" max="13825" width="11.81640625" customWidth="1"/>
    <col min="13826" max="13826" width="28.1796875" customWidth="1"/>
    <col min="13829" max="13829" width="14.54296875" customWidth="1"/>
    <col min="13831" max="13831" width="15.81640625" customWidth="1"/>
    <col min="13832" max="13832" width="13.81640625" customWidth="1"/>
    <col min="13834" max="13834" width="15.54296875" customWidth="1"/>
    <col min="13836" max="13836" width="14.54296875" bestFit="1" customWidth="1"/>
    <col min="14081" max="14081" width="11.81640625" customWidth="1"/>
    <col min="14082" max="14082" width="28.1796875" customWidth="1"/>
    <col min="14085" max="14085" width="14.54296875" customWidth="1"/>
    <col min="14087" max="14087" width="15.81640625" customWidth="1"/>
    <col min="14088" max="14088" width="13.81640625" customWidth="1"/>
    <col min="14090" max="14090" width="15.54296875" customWidth="1"/>
    <col min="14092" max="14092" width="14.54296875" bestFit="1" customWidth="1"/>
    <col min="14337" max="14337" width="11.81640625" customWidth="1"/>
    <col min="14338" max="14338" width="28.1796875" customWidth="1"/>
    <col min="14341" max="14341" width="14.54296875" customWidth="1"/>
    <col min="14343" max="14343" width="15.81640625" customWidth="1"/>
    <col min="14344" max="14344" width="13.81640625" customWidth="1"/>
    <col min="14346" max="14346" width="15.54296875" customWidth="1"/>
    <col min="14348" max="14348" width="14.54296875" bestFit="1" customWidth="1"/>
    <col min="14593" max="14593" width="11.81640625" customWidth="1"/>
    <col min="14594" max="14594" width="28.1796875" customWidth="1"/>
    <col min="14597" max="14597" width="14.54296875" customWidth="1"/>
    <col min="14599" max="14599" width="15.81640625" customWidth="1"/>
    <col min="14600" max="14600" width="13.81640625" customWidth="1"/>
    <col min="14602" max="14602" width="15.54296875" customWidth="1"/>
    <col min="14604" max="14604" width="14.54296875" bestFit="1" customWidth="1"/>
    <col min="14849" max="14849" width="11.81640625" customWidth="1"/>
    <col min="14850" max="14850" width="28.1796875" customWidth="1"/>
    <col min="14853" max="14853" width="14.54296875" customWidth="1"/>
    <col min="14855" max="14855" width="15.81640625" customWidth="1"/>
    <col min="14856" max="14856" width="13.81640625" customWidth="1"/>
    <col min="14858" max="14858" width="15.54296875" customWidth="1"/>
    <col min="14860" max="14860" width="14.54296875" bestFit="1" customWidth="1"/>
    <col min="15105" max="15105" width="11.81640625" customWidth="1"/>
    <col min="15106" max="15106" width="28.1796875" customWidth="1"/>
    <col min="15109" max="15109" width="14.54296875" customWidth="1"/>
    <col min="15111" max="15111" width="15.81640625" customWidth="1"/>
    <col min="15112" max="15112" width="13.81640625" customWidth="1"/>
    <col min="15114" max="15114" width="15.54296875" customWidth="1"/>
    <col min="15116" max="15116" width="14.54296875" bestFit="1" customWidth="1"/>
    <col min="15361" max="15361" width="11.81640625" customWidth="1"/>
    <col min="15362" max="15362" width="28.1796875" customWidth="1"/>
    <col min="15365" max="15365" width="14.54296875" customWidth="1"/>
    <col min="15367" max="15367" width="15.81640625" customWidth="1"/>
    <col min="15368" max="15368" width="13.81640625" customWidth="1"/>
    <col min="15370" max="15370" width="15.54296875" customWidth="1"/>
    <col min="15372" max="15372" width="14.54296875" bestFit="1" customWidth="1"/>
    <col min="15617" max="15617" width="11.81640625" customWidth="1"/>
    <col min="15618" max="15618" width="28.1796875" customWidth="1"/>
    <col min="15621" max="15621" width="14.54296875" customWidth="1"/>
    <col min="15623" max="15623" width="15.81640625" customWidth="1"/>
    <col min="15624" max="15624" width="13.81640625" customWidth="1"/>
    <col min="15626" max="15626" width="15.54296875" customWidth="1"/>
    <col min="15628" max="15628" width="14.54296875" bestFit="1" customWidth="1"/>
    <col min="15873" max="15873" width="11.81640625" customWidth="1"/>
    <col min="15874" max="15874" width="28.1796875" customWidth="1"/>
    <col min="15877" max="15877" width="14.54296875" customWidth="1"/>
    <col min="15879" max="15879" width="15.81640625" customWidth="1"/>
    <col min="15880" max="15880" width="13.81640625" customWidth="1"/>
    <col min="15882" max="15882" width="15.54296875" customWidth="1"/>
    <col min="15884" max="15884" width="14.54296875" bestFit="1" customWidth="1"/>
    <col min="16129" max="16129" width="11.81640625" customWidth="1"/>
    <col min="16130" max="16130" width="28.1796875" customWidth="1"/>
    <col min="16133" max="16133" width="14.54296875" customWidth="1"/>
    <col min="16135" max="16135" width="15.81640625" customWidth="1"/>
    <col min="16136" max="16136" width="13.81640625" customWidth="1"/>
    <col min="16138" max="16138" width="15.54296875" customWidth="1"/>
    <col min="16140" max="16140" width="14.54296875" bestFit="1" customWidth="1"/>
  </cols>
  <sheetData>
    <row r="1" spans="1:12" ht="15.5">
      <c r="A1" s="1571" t="s">
        <v>390</v>
      </c>
      <c r="B1" s="1571"/>
      <c r="C1" s="1571"/>
      <c r="D1" s="1571"/>
      <c r="E1" s="1571"/>
      <c r="F1" s="1571"/>
      <c r="G1" s="1571"/>
      <c r="H1" s="1571"/>
      <c r="I1" s="1571"/>
      <c r="J1" s="1571"/>
    </row>
    <row r="2" spans="1:12" ht="15.5">
      <c r="A2" s="1572" t="s">
        <v>391</v>
      </c>
      <c r="B2" s="1572"/>
      <c r="C2" s="1572"/>
      <c r="D2" s="1572"/>
      <c r="E2" s="1572"/>
      <c r="F2" s="1572"/>
      <c r="G2" s="1572"/>
      <c r="H2" s="1572"/>
      <c r="I2" s="1572"/>
      <c r="J2" s="1572"/>
    </row>
    <row r="3" spans="1:12" ht="15.5">
      <c r="A3" s="1571" t="s">
        <v>392</v>
      </c>
      <c r="B3" s="1571"/>
      <c r="C3" s="1571"/>
      <c r="D3" s="1571"/>
      <c r="E3" s="1571"/>
      <c r="F3" s="1571"/>
      <c r="G3" s="1571"/>
      <c r="H3" s="1571"/>
      <c r="I3" s="1571"/>
      <c r="J3" s="1571"/>
    </row>
    <row r="4" spans="1:12" ht="42.75" customHeight="1">
      <c r="A4" s="1573" t="s">
        <v>393</v>
      </c>
      <c r="B4" s="1573"/>
      <c r="C4" s="1574" t="str">
        <f>+Pavimentos!A3</f>
        <v xml:space="preserve">REPOSICION DE REDES EXISTENTES DE ACUEDUCTO Y ALCANTARILLADO Y CAMBIO DE PAVIMENTO ASFALTICO A RIGIDO, ANDENES DE LA CARRERA 10 ENTRE CALLE 7 Y 8 Y DE LA CALLE 26 ENTRE CARRERA 14 Y 15, DEL MUNICIPIO DE SANTA ROSA DE CABAL– DEPARTAMENTO DE RISARALDA, </v>
      </c>
      <c r="D4" s="1575"/>
      <c r="E4" s="1575"/>
      <c r="F4" s="1575"/>
      <c r="G4" s="1575"/>
      <c r="H4" s="1575"/>
      <c r="I4" s="1575"/>
      <c r="J4" s="1575"/>
    </row>
    <row r="5" spans="1:12">
      <c r="A5" s="1569" t="s">
        <v>394</v>
      </c>
      <c r="B5" s="1569"/>
      <c r="C5" s="1570"/>
      <c r="D5" s="125" t="s">
        <v>395</v>
      </c>
      <c r="E5" s="126" t="e">
        <f>+Pavimentos!F60</f>
        <v>#REF!</v>
      </c>
    </row>
    <row r="6" spans="1:12">
      <c r="A6" s="1569" t="s">
        <v>396</v>
      </c>
      <c r="B6" s="1569"/>
      <c r="C6" s="1569"/>
      <c r="D6" s="129" t="s">
        <v>397</v>
      </c>
      <c r="E6" s="130">
        <v>4</v>
      </c>
    </row>
    <row r="7" spans="1:12" ht="15" thickBot="1"/>
    <row r="8" spans="1:12" ht="34.5">
      <c r="A8" s="135" t="s">
        <v>398</v>
      </c>
      <c r="B8" s="136" t="s">
        <v>399</v>
      </c>
      <c r="C8" s="136" t="s">
        <v>400</v>
      </c>
      <c r="D8" s="137" t="s">
        <v>401</v>
      </c>
      <c r="E8" s="137" t="s">
        <v>402</v>
      </c>
      <c r="F8" s="138" t="s">
        <v>403</v>
      </c>
      <c r="G8" s="136" t="s">
        <v>404</v>
      </c>
      <c r="H8" s="138" t="s">
        <v>405</v>
      </c>
      <c r="I8" s="138" t="s">
        <v>406</v>
      </c>
      <c r="J8" s="139" t="s">
        <v>407</v>
      </c>
    </row>
    <row r="9" spans="1:12">
      <c r="A9" s="140">
        <v>1</v>
      </c>
      <c r="B9" s="141" t="s">
        <v>408</v>
      </c>
      <c r="C9" s="142"/>
      <c r="D9" s="143"/>
      <c r="E9" s="143"/>
      <c r="F9" s="144"/>
      <c r="G9" s="145"/>
      <c r="H9" s="144"/>
      <c r="I9" s="144"/>
      <c r="J9" s="146" t="e">
        <f>+J10</f>
        <v>#REF!</v>
      </c>
    </row>
    <row r="10" spans="1:12">
      <c r="A10" s="147">
        <v>1.1000000000000001</v>
      </c>
      <c r="B10" s="1578" t="s">
        <v>409</v>
      </c>
      <c r="C10" s="1579"/>
      <c r="D10" s="1580"/>
      <c r="E10" s="148"/>
      <c r="F10" s="149"/>
      <c r="G10" s="150"/>
      <c r="H10" s="149"/>
      <c r="I10" s="151">
        <f>SUM(H12:H23)</f>
        <v>169600000</v>
      </c>
      <c r="J10" s="152" t="e">
        <f>SUM(J12:J23)</f>
        <v>#REF!</v>
      </c>
    </row>
    <row r="11" spans="1:12">
      <c r="A11" s="147"/>
      <c r="B11" s="153" t="s">
        <v>410</v>
      </c>
      <c r="C11" s="154"/>
      <c r="D11" s="148"/>
      <c r="E11" s="148"/>
      <c r="F11" s="149"/>
      <c r="G11" s="155"/>
      <c r="H11" s="149"/>
      <c r="I11" s="151"/>
      <c r="J11" s="152"/>
    </row>
    <row r="12" spans="1:12">
      <c r="A12" s="156"/>
      <c r="B12" s="150" t="s">
        <v>481</v>
      </c>
      <c r="C12" s="154" t="s">
        <v>189</v>
      </c>
      <c r="D12" s="148">
        <v>1</v>
      </c>
      <c r="E12" s="148">
        <v>0.5</v>
      </c>
      <c r="F12" s="149">
        <v>4200000</v>
      </c>
      <c r="G12" s="155">
        <v>0.75</v>
      </c>
      <c r="H12" s="157">
        <f>(G12*F12+F12)*$E$6*E12*D12</f>
        <v>14700000</v>
      </c>
      <c r="I12" s="149"/>
      <c r="J12" s="158" t="e">
        <f>H12/$E$5</f>
        <v>#REF!</v>
      </c>
      <c r="L12" s="159"/>
    </row>
    <row r="13" spans="1:12">
      <c r="A13" s="156"/>
      <c r="B13" s="150" t="s">
        <v>411</v>
      </c>
      <c r="C13" s="154" t="s">
        <v>189</v>
      </c>
      <c r="D13" s="148">
        <v>2</v>
      </c>
      <c r="E13" s="148">
        <v>1</v>
      </c>
      <c r="F13" s="149">
        <v>3500000</v>
      </c>
      <c r="G13" s="155">
        <v>0.75</v>
      </c>
      <c r="H13" s="157">
        <f>(G13*F13+F13)*$E$6*E13*D13</f>
        <v>49000000</v>
      </c>
      <c r="I13" s="149"/>
      <c r="J13" s="158" t="e">
        <f>H13/$E$5</f>
        <v>#REF!</v>
      </c>
      <c r="L13" s="159"/>
    </row>
    <row r="14" spans="1:12">
      <c r="A14" s="156"/>
      <c r="B14" s="150" t="s">
        <v>482</v>
      </c>
      <c r="C14" s="154" t="s">
        <v>189</v>
      </c>
      <c r="D14" s="148">
        <v>2</v>
      </c>
      <c r="E14" s="148">
        <v>1</v>
      </c>
      <c r="F14" s="149">
        <v>2500000</v>
      </c>
      <c r="G14" s="155">
        <v>0.75</v>
      </c>
      <c r="H14" s="157">
        <f>(G14*F14+F14)*$E$6*E14*D14</f>
        <v>35000000</v>
      </c>
      <c r="I14" s="149"/>
      <c r="J14" s="158" t="e">
        <f>H14/$E$5</f>
        <v>#REF!</v>
      </c>
      <c r="L14" s="159"/>
    </row>
    <row r="15" spans="1:12">
      <c r="A15" s="156"/>
      <c r="B15" s="150" t="s">
        <v>412</v>
      </c>
      <c r="C15" s="154" t="s">
        <v>189</v>
      </c>
      <c r="D15" s="148">
        <v>2</v>
      </c>
      <c r="E15" s="148">
        <v>1</v>
      </c>
      <c r="F15" s="149">
        <v>2800000</v>
      </c>
      <c r="G15" s="155">
        <v>0.75</v>
      </c>
      <c r="H15" s="160">
        <f>(G15*F15+F15)*$E$6*E15*D15</f>
        <v>39200000</v>
      </c>
      <c r="I15" s="149"/>
      <c r="J15" s="158" t="e">
        <f>H15/$E$5</f>
        <v>#REF!</v>
      </c>
      <c r="L15" s="161"/>
    </row>
    <row r="16" spans="1:12">
      <c r="A16" s="156"/>
      <c r="B16" s="150"/>
      <c r="C16" s="154"/>
      <c r="D16" s="148"/>
      <c r="E16" s="148"/>
      <c r="F16" s="149"/>
      <c r="G16" s="155"/>
      <c r="H16" s="149"/>
      <c r="I16" s="149"/>
      <c r="J16" s="158"/>
    </row>
    <row r="17" spans="1:10">
      <c r="A17" s="156"/>
      <c r="B17" s="150" t="s">
        <v>413</v>
      </c>
      <c r="C17" s="154" t="s">
        <v>189</v>
      </c>
      <c r="D17" s="148">
        <v>1</v>
      </c>
      <c r="E17" s="148">
        <v>1</v>
      </c>
      <c r="F17" s="149">
        <v>2500000</v>
      </c>
      <c r="G17" s="155">
        <v>0.75</v>
      </c>
      <c r="H17" s="149">
        <f>(G17*F17+F17)*$E$6*E17*D17</f>
        <v>17500000</v>
      </c>
      <c r="I17" s="149"/>
      <c r="J17" s="158" t="e">
        <f>H17/$E$5</f>
        <v>#REF!</v>
      </c>
    </row>
    <row r="18" spans="1:10">
      <c r="A18" s="156"/>
      <c r="B18" s="162" t="s">
        <v>414</v>
      </c>
      <c r="C18" s="154"/>
      <c r="D18" s="148"/>
      <c r="E18" s="148"/>
      <c r="F18" s="149"/>
      <c r="G18" s="155"/>
      <c r="H18" s="149"/>
      <c r="I18" s="149"/>
      <c r="J18" s="158"/>
    </row>
    <row r="19" spans="1:10" ht="23.25" customHeight="1">
      <c r="A19" s="156"/>
      <c r="B19" s="163" t="s">
        <v>415</v>
      </c>
      <c r="C19" s="154" t="s">
        <v>416</v>
      </c>
      <c r="D19" s="148">
        <v>1</v>
      </c>
      <c r="E19" s="148">
        <v>1</v>
      </c>
      <c r="F19" s="149">
        <v>500000</v>
      </c>
      <c r="G19" s="155"/>
      <c r="H19" s="149">
        <f>(G19*F19+F19)*$E$6*E19*D19</f>
        <v>2000000</v>
      </c>
      <c r="I19" s="149"/>
      <c r="J19" s="158" t="e">
        <f>H19/$E$5</f>
        <v>#REF!</v>
      </c>
    </row>
    <row r="20" spans="1:10" ht="18" customHeight="1">
      <c r="A20" s="156"/>
      <c r="B20" s="163" t="s">
        <v>483</v>
      </c>
      <c r="C20" s="154" t="s">
        <v>416</v>
      </c>
      <c r="D20" s="148">
        <v>1</v>
      </c>
      <c r="E20" s="148">
        <v>1</v>
      </c>
      <c r="F20" s="149">
        <v>500000</v>
      </c>
      <c r="G20" s="155"/>
      <c r="H20" s="149">
        <f>(G20*F20+F20)*$E$6*E20*D20</f>
        <v>2000000</v>
      </c>
      <c r="I20" s="149"/>
      <c r="J20" s="158" t="e">
        <f>H20/$E$5</f>
        <v>#REF!</v>
      </c>
    </row>
    <row r="21" spans="1:10" ht="26.25" customHeight="1">
      <c r="A21" s="156"/>
      <c r="B21" s="163" t="s">
        <v>417</v>
      </c>
      <c r="C21" s="154" t="s">
        <v>416</v>
      </c>
      <c r="D21" s="148">
        <v>1</v>
      </c>
      <c r="E21" s="148">
        <v>1</v>
      </c>
      <c r="F21" s="149">
        <v>500000</v>
      </c>
      <c r="G21" s="155"/>
      <c r="H21" s="149">
        <f>(G21*F21+F21)*$E$6*E21*D21</f>
        <v>2000000</v>
      </c>
      <c r="I21" s="149"/>
      <c r="J21" s="158" t="e">
        <f>H21/$E$5</f>
        <v>#REF!</v>
      </c>
    </row>
    <row r="22" spans="1:10" ht="23.25" customHeight="1">
      <c r="A22" s="156"/>
      <c r="B22" s="163" t="s">
        <v>484</v>
      </c>
      <c r="C22" s="154" t="s">
        <v>416</v>
      </c>
      <c r="D22" s="148">
        <v>1</v>
      </c>
      <c r="E22" s="148">
        <v>1</v>
      </c>
      <c r="F22" s="149">
        <v>1400000</v>
      </c>
      <c r="G22" s="155"/>
      <c r="H22" s="149">
        <f>(G22*F22+F22)*$E$6*E22*D22</f>
        <v>5600000</v>
      </c>
      <c r="I22" s="149"/>
      <c r="J22" s="158" t="e">
        <f>H22/$E$5</f>
        <v>#REF!</v>
      </c>
    </row>
    <row r="23" spans="1:10" ht="21.75" customHeight="1">
      <c r="A23" s="156"/>
      <c r="B23" s="163" t="s">
        <v>439</v>
      </c>
      <c r="C23" s="154" t="s">
        <v>416</v>
      </c>
      <c r="D23" s="148">
        <v>1</v>
      </c>
      <c r="E23" s="148">
        <v>1</v>
      </c>
      <c r="F23" s="149">
        <v>650000</v>
      </c>
      <c r="G23" s="155"/>
      <c r="H23" s="149">
        <f>(G23*F23+F23)*$E$6*E23*D23</f>
        <v>2600000</v>
      </c>
      <c r="I23" s="149"/>
      <c r="J23" s="158" t="e">
        <f>H23/$E$5</f>
        <v>#REF!</v>
      </c>
    </row>
    <row r="24" spans="1:10">
      <c r="A24" s="164">
        <v>2</v>
      </c>
      <c r="B24" s="165" t="s">
        <v>418</v>
      </c>
      <c r="C24" s="165"/>
      <c r="D24" s="166"/>
      <c r="E24" s="166"/>
      <c r="F24" s="167"/>
      <c r="G24" s="168"/>
      <c r="H24" s="167"/>
      <c r="I24" s="167"/>
      <c r="J24" s="169" t="e">
        <f>J27+J33</f>
        <v>#REF!</v>
      </c>
    </row>
    <row r="25" spans="1:10">
      <c r="A25" s="156">
        <v>2.1</v>
      </c>
      <c r="B25" s="170" t="s">
        <v>419</v>
      </c>
      <c r="C25" s="154"/>
      <c r="D25" s="148"/>
      <c r="E25" s="148"/>
      <c r="F25" s="149"/>
      <c r="G25" s="150"/>
      <c r="H25" s="149"/>
      <c r="I25" s="151"/>
      <c r="J25" s="152"/>
    </row>
    <row r="26" spans="1:10">
      <c r="A26" s="156"/>
      <c r="B26" s="150"/>
      <c r="C26" s="154"/>
      <c r="D26" s="148"/>
      <c r="E26" s="148"/>
      <c r="F26" s="149"/>
      <c r="G26" s="171"/>
      <c r="H26" s="149"/>
      <c r="I26" s="149"/>
      <c r="J26" s="158"/>
    </row>
    <row r="27" spans="1:10">
      <c r="A27" s="156">
        <v>2.2000000000000002</v>
      </c>
      <c r="B27" s="153" t="s">
        <v>420</v>
      </c>
      <c r="C27" s="154"/>
      <c r="D27" s="148"/>
      <c r="E27" s="148"/>
      <c r="F27" s="149"/>
      <c r="G27" s="172"/>
      <c r="H27" s="149"/>
      <c r="I27" s="151" t="e">
        <f>SUM(H28:H32)</f>
        <v>#REF!</v>
      </c>
      <c r="J27" s="152" t="e">
        <f>SUM(J28:J32)</f>
        <v>#REF!</v>
      </c>
    </row>
    <row r="28" spans="1:10">
      <c r="A28" s="156"/>
      <c r="B28" s="150"/>
      <c r="C28" s="154"/>
      <c r="D28" s="155"/>
      <c r="E28" s="148"/>
      <c r="F28" s="149"/>
      <c r="G28" s="172"/>
      <c r="H28" s="149"/>
      <c r="I28" s="149"/>
      <c r="J28" s="158"/>
    </row>
    <row r="29" spans="1:10">
      <c r="A29" s="156"/>
      <c r="B29" s="150" t="s">
        <v>421</v>
      </c>
      <c r="C29" s="154" t="s">
        <v>422</v>
      </c>
      <c r="D29" s="155">
        <v>1E-3</v>
      </c>
      <c r="E29" s="148"/>
      <c r="F29" s="149" t="e">
        <f>+E5</f>
        <v>#REF!</v>
      </c>
      <c r="G29" s="172">
        <v>1</v>
      </c>
      <c r="H29" s="149" t="e">
        <f>G29*F29*D29</f>
        <v>#REF!</v>
      </c>
      <c r="I29" s="149"/>
      <c r="J29" s="158" t="e">
        <f t="shared" ref="J29:J38" si="0">H29/$E$5</f>
        <v>#REF!</v>
      </c>
    </row>
    <row r="30" spans="1:10">
      <c r="A30" s="156"/>
      <c r="B30" s="150" t="s">
        <v>423</v>
      </c>
      <c r="C30" s="154" t="s">
        <v>422</v>
      </c>
      <c r="D30" s="155">
        <v>5.0000000000000001E-3</v>
      </c>
      <c r="E30" s="148"/>
      <c r="F30" s="149" t="e">
        <f>+E5</f>
        <v>#REF!</v>
      </c>
      <c r="G30" s="172">
        <v>1</v>
      </c>
      <c r="H30" s="149" t="e">
        <f>G30*F30*D30</f>
        <v>#REF!</v>
      </c>
      <c r="I30" s="149"/>
      <c r="J30" s="158" t="e">
        <f t="shared" si="0"/>
        <v>#REF!</v>
      </c>
    </row>
    <row r="31" spans="1:10">
      <c r="A31" s="156"/>
      <c r="B31" s="150" t="s">
        <v>424</v>
      </c>
      <c r="C31" s="154" t="s">
        <v>422</v>
      </c>
      <c r="D31" s="155">
        <v>2E-3</v>
      </c>
      <c r="E31" s="148"/>
      <c r="F31" s="149" t="e">
        <f>+E5</f>
        <v>#REF!</v>
      </c>
      <c r="G31" s="172">
        <v>1</v>
      </c>
      <c r="H31" s="149" t="e">
        <f>G31*F31*D31</f>
        <v>#REF!</v>
      </c>
      <c r="I31" s="149"/>
      <c r="J31" s="158" t="e">
        <f t="shared" si="0"/>
        <v>#REF!</v>
      </c>
    </row>
    <row r="32" spans="1:10">
      <c r="A32" s="156"/>
      <c r="B32" s="150" t="s">
        <v>425</v>
      </c>
      <c r="C32" s="154" t="s">
        <v>422</v>
      </c>
      <c r="D32" s="155">
        <v>2E-3</v>
      </c>
      <c r="E32" s="148"/>
      <c r="F32" s="149" t="e">
        <f>+E5</f>
        <v>#REF!</v>
      </c>
      <c r="G32" s="172">
        <v>1</v>
      </c>
      <c r="H32" s="149" t="e">
        <f>G32*F32*D32</f>
        <v>#REF!</v>
      </c>
      <c r="I32" s="149"/>
      <c r="J32" s="158" t="e">
        <f t="shared" si="0"/>
        <v>#REF!</v>
      </c>
    </row>
    <row r="33" spans="1:10">
      <c r="A33" s="156">
        <v>2.2999999999999998</v>
      </c>
      <c r="B33" s="1581" t="s">
        <v>426</v>
      </c>
      <c r="C33" s="1582"/>
      <c r="D33" s="1583"/>
      <c r="E33" s="148"/>
      <c r="F33" s="149"/>
      <c r="G33" s="150"/>
      <c r="H33" s="149"/>
      <c r="I33" s="151" t="e">
        <f>SUM(H34:H39)</f>
        <v>#REF!</v>
      </c>
      <c r="J33" s="152" t="e">
        <f>SUM(J34:J39)</f>
        <v>#REF!</v>
      </c>
    </row>
    <row r="34" spans="1:10">
      <c r="A34" s="156"/>
      <c r="B34" s="150" t="s">
        <v>427</v>
      </c>
      <c r="C34" s="154" t="s">
        <v>422</v>
      </c>
      <c r="D34" s="155">
        <v>0.01</v>
      </c>
      <c r="E34" s="148"/>
      <c r="F34" s="149" t="e">
        <f>+E5</f>
        <v>#REF!</v>
      </c>
      <c r="G34" s="172">
        <v>1</v>
      </c>
      <c r="H34" s="149" t="e">
        <f t="shared" ref="H34:H39" si="1">G34*F34*D34</f>
        <v>#REF!</v>
      </c>
      <c r="I34" s="149"/>
      <c r="J34" s="158" t="e">
        <f t="shared" si="0"/>
        <v>#REF!</v>
      </c>
    </row>
    <row r="35" spans="1:10">
      <c r="A35" s="156"/>
      <c r="B35" s="150" t="s">
        <v>428</v>
      </c>
      <c r="C35" s="154" t="s">
        <v>422</v>
      </c>
      <c r="D35" s="155">
        <v>0.04</v>
      </c>
      <c r="E35" s="148"/>
      <c r="F35" s="149" t="e">
        <f>+E5</f>
        <v>#REF!</v>
      </c>
      <c r="G35" s="172">
        <v>1</v>
      </c>
      <c r="H35" s="149" t="e">
        <f t="shared" si="1"/>
        <v>#REF!</v>
      </c>
      <c r="I35" s="149"/>
      <c r="J35" s="158" t="e">
        <f t="shared" si="0"/>
        <v>#REF!</v>
      </c>
    </row>
    <row r="36" spans="1:10">
      <c r="A36" s="156"/>
      <c r="B36" s="150" t="s">
        <v>429</v>
      </c>
      <c r="C36" s="154" t="s">
        <v>422</v>
      </c>
      <c r="D36" s="155">
        <v>2.5000000000000001E-2</v>
      </c>
      <c r="E36" s="148"/>
      <c r="F36" s="149" t="e">
        <f>+E5</f>
        <v>#REF!</v>
      </c>
      <c r="G36" s="172">
        <v>1</v>
      </c>
      <c r="H36" s="149" t="e">
        <f>G36*F36*D36</f>
        <v>#REF!</v>
      </c>
      <c r="I36" s="149"/>
      <c r="J36" s="158" t="e">
        <f t="shared" si="0"/>
        <v>#REF!</v>
      </c>
    </row>
    <row r="37" spans="1:10">
      <c r="A37" s="156"/>
      <c r="B37" s="150" t="s">
        <v>430</v>
      </c>
      <c r="C37" s="154" t="s">
        <v>422</v>
      </c>
      <c r="D37" s="155">
        <v>5.0000000000000001E-3</v>
      </c>
      <c r="E37" s="148"/>
      <c r="F37" s="149"/>
      <c r="G37" s="172"/>
      <c r="H37" s="149"/>
      <c r="I37" s="149"/>
      <c r="J37" s="158"/>
    </row>
    <row r="38" spans="1:10">
      <c r="A38" s="173"/>
      <c r="B38" s="174" t="s">
        <v>431</v>
      </c>
      <c r="C38" s="175" t="s">
        <v>422</v>
      </c>
      <c r="D38" s="176">
        <v>4.0000000000000001E-3</v>
      </c>
      <c r="E38" s="177"/>
      <c r="F38" s="178" t="e">
        <f>+E5</f>
        <v>#REF!</v>
      </c>
      <c r="G38" s="172">
        <v>1</v>
      </c>
      <c r="H38" s="149" t="e">
        <f t="shared" si="1"/>
        <v>#REF!</v>
      </c>
      <c r="I38" s="149"/>
      <c r="J38" s="158" t="e">
        <f t="shared" si="0"/>
        <v>#REF!</v>
      </c>
    </row>
    <row r="39" spans="1:10" ht="15" thickBot="1">
      <c r="A39" s="179"/>
      <c r="B39" s="180" t="s">
        <v>432</v>
      </c>
      <c r="C39" s="175" t="s">
        <v>416</v>
      </c>
      <c r="D39" s="181">
        <v>1</v>
      </c>
      <c r="E39" s="182"/>
      <c r="F39" s="178">
        <v>0</v>
      </c>
      <c r="G39" s="183">
        <v>1</v>
      </c>
      <c r="H39" s="178">
        <f t="shared" si="1"/>
        <v>0</v>
      </c>
      <c r="I39" s="178"/>
      <c r="J39" s="184" t="e">
        <f>H39/$E$5</f>
        <v>#REF!</v>
      </c>
    </row>
    <row r="40" spans="1:10">
      <c r="A40" s="185"/>
      <c r="B40" s="1584" t="s">
        <v>433</v>
      </c>
      <c r="C40" s="1584"/>
      <c r="D40" s="1584"/>
      <c r="E40" s="1584"/>
      <c r="F40" s="1584"/>
      <c r="G40" s="1584"/>
      <c r="H40" s="1584"/>
      <c r="I40" s="186"/>
      <c r="J40" s="187" t="e">
        <f>ROUND(J24+J9,3)</f>
        <v>#REF!</v>
      </c>
    </row>
    <row r="41" spans="1:10">
      <c r="A41" s="188"/>
      <c r="B41" s="1585" t="s">
        <v>434</v>
      </c>
      <c r="C41" s="1585"/>
      <c r="D41" s="1585"/>
      <c r="E41" s="1585"/>
      <c r="F41" s="1585"/>
      <c r="G41" s="1585"/>
      <c r="H41" s="1585"/>
      <c r="I41" s="189">
        <v>0.05</v>
      </c>
      <c r="J41" s="190">
        <f>I41</f>
        <v>0.05</v>
      </c>
    </row>
    <row r="42" spans="1:10" ht="15" thickBot="1">
      <c r="A42" s="191"/>
      <c r="B42" s="1586" t="s">
        <v>435</v>
      </c>
      <c r="C42" s="1586"/>
      <c r="D42" s="1586"/>
      <c r="E42" s="1586"/>
      <c r="F42" s="1586"/>
      <c r="G42" s="1586"/>
      <c r="H42" s="1586"/>
      <c r="I42" s="192"/>
      <c r="J42" s="193" t="e">
        <f>+J41+J40</f>
        <v>#REF!</v>
      </c>
    </row>
    <row r="43" spans="1:10">
      <c r="A43" s="194"/>
      <c r="B43" s="195"/>
      <c r="D43" s="196"/>
      <c r="E43" s="196"/>
      <c r="F43" s="197"/>
      <c r="G43" s="132"/>
      <c r="H43" s="197"/>
      <c r="I43" s="197"/>
      <c r="J43" s="198"/>
    </row>
    <row r="44" spans="1:10">
      <c r="A44" s="194"/>
      <c r="B44" s="195"/>
      <c r="D44" s="196"/>
      <c r="E44" s="196"/>
      <c r="F44" s="197"/>
      <c r="G44" s="132"/>
      <c r="H44" s="197"/>
      <c r="I44" s="197"/>
      <c r="J44" s="198"/>
    </row>
    <row r="45" spans="1:10" hidden="1">
      <c r="A45" s="194"/>
      <c r="B45" s="195"/>
      <c r="D45" s="196"/>
      <c r="E45" s="196"/>
      <c r="F45" s="197"/>
      <c r="G45" s="132"/>
      <c r="H45" s="1576" t="s">
        <v>180</v>
      </c>
      <c r="I45" s="1576"/>
      <c r="J45" s="199">
        <v>0.27500000000000002</v>
      </c>
    </row>
    <row r="46" spans="1:10" ht="16.5" hidden="1" customHeight="1">
      <c r="A46" s="194"/>
      <c r="B46" s="1577" t="s">
        <v>436</v>
      </c>
      <c r="C46" s="1577"/>
      <c r="H46" s="1576" t="s">
        <v>87</v>
      </c>
      <c r="I46" s="1576"/>
      <c r="J46" s="200">
        <v>0.05</v>
      </c>
    </row>
    <row r="47" spans="1:10" hidden="1">
      <c r="A47" s="201"/>
      <c r="B47" s="202" t="s">
        <v>437</v>
      </c>
      <c r="C47" s="201"/>
    </row>
    <row r="48" spans="1:10" hidden="1">
      <c r="A48" s="202"/>
      <c r="B48" s="202"/>
      <c r="C48" s="202"/>
    </row>
    <row r="49" spans="1:2" hidden="1">
      <c r="A49" s="194"/>
    </row>
    <row r="50" spans="1:2" hidden="1">
      <c r="A50" s="194"/>
      <c r="B50" s="132" t="s">
        <v>438</v>
      </c>
    </row>
    <row r="51" spans="1:2" hidden="1">
      <c r="A51" s="194"/>
    </row>
    <row r="52" spans="1:2" hidden="1"/>
  </sheetData>
  <mergeCells count="15">
    <mergeCell ref="H45:I45"/>
    <mergeCell ref="B46:C46"/>
    <mergeCell ref="H46:I46"/>
    <mergeCell ref="A6:C6"/>
    <mergeCell ref="B10:D10"/>
    <mergeCell ref="B33:D33"/>
    <mergeCell ref="B40:H40"/>
    <mergeCell ref="B41:H41"/>
    <mergeCell ref="B42:H42"/>
    <mergeCell ref="A5:C5"/>
    <mergeCell ref="A1:J1"/>
    <mergeCell ref="A2:J2"/>
    <mergeCell ref="A3:J3"/>
    <mergeCell ref="A4:B4"/>
    <mergeCell ref="C4:J4"/>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I1009"/>
  <sheetViews>
    <sheetView topLeftCell="A109" workbookViewId="0">
      <selection activeCell="B122" sqref="B122"/>
    </sheetView>
  </sheetViews>
  <sheetFormatPr baseColWidth="10" defaultRowHeight="14.5"/>
  <cols>
    <col min="1" max="1" width="19.453125" customWidth="1"/>
    <col min="2" max="2" width="63.54296875" customWidth="1"/>
    <col min="3" max="3" width="17.7265625" customWidth="1"/>
    <col min="4" max="4" width="17.26953125" style="986" customWidth="1"/>
    <col min="6" max="6" width="23.54296875" customWidth="1"/>
    <col min="9" max="9" width="12" bestFit="1" customWidth="1"/>
  </cols>
  <sheetData>
    <row r="1" spans="1:4" ht="23.5">
      <c r="A1" s="1589" t="s">
        <v>1228</v>
      </c>
      <c r="B1" s="1590"/>
      <c r="C1" s="1590"/>
      <c r="D1" s="1590"/>
    </row>
    <row r="2" spans="1:4" ht="24" thickBot="1">
      <c r="A2" s="1591" t="s">
        <v>1229</v>
      </c>
      <c r="B2" s="1592"/>
      <c r="C2" s="1592"/>
      <c r="D2" s="1592"/>
    </row>
    <row r="3" spans="1:4" ht="15" thickBot="1">
      <c r="A3" s="950" t="s">
        <v>1230</v>
      </c>
      <c r="B3" s="951" t="s">
        <v>1231</v>
      </c>
      <c r="C3" s="952" t="s">
        <v>1232</v>
      </c>
      <c r="D3" s="953" t="s">
        <v>1233</v>
      </c>
    </row>
    <row r="4" spans="1:4" ht="15" thickBot="1">
      <c r="A4" s="954" t="s">
        <v>1234</v>
      </c>
      <c r="B4" s="955"/>
      <c r="C4" s="956"/>
      <c r="D4" s="957"/>
    </row>
    <row r="5" spans="1:4">
      <c r="A5" s="958" t="s">
        <v>1000</v>
      </c>
      <c r="B5" s="959" t="s">
        <v>232</v>
      </c>
      <c r="C5" s="960" t="s">
        <v>213</v>
      </c>
      <c r="D5" s="961">
        <v>1</v>
      </c>
    </row>
    <row r="6" spans="1:4">
      <c r="A6" s="962" t="s">
        <v>231</v>
      </c>
      <c r="B6" s="963" t="s">
        <v>1040</v>
      </c>
      <c r="C6" s="964" t="s">
        <v>1041</v>
      </c>
      <c r="D6" s="965">
        <v>1</v>
      </c>
    </row>
    <row r="7" spans="1:4">
      <c r="A7" s="962" t="s">
        <v>224</v>
      </c>
      <c r="B7" s="963" t="s">
        <v>225</v>
      </c>
      <c r="C7" s="964" t="s">
        <v>197</v>
      </c>
      <c r="D7" s="965">
        <v>72098</v>
      </c>
    </row>
    <row r="8" spans="1:4">
      <c r="A8" s="962" t="s">
        <v>195</v>
      </c>
      <c r="B8" s="963" t="s">
        <v>196</v>
      </c>
      <c r="C8" s="964" t="s">
        <v>197</v>
      </c>
      <c r="D8" s="965">
        <v>485577</v>
      </c>
    </row>
    <row r="9" spans="1:4">
      <c r="A9" s="962" t="s">
        <v>209</v>
      </c>
      <c r="B9" s="963" t="s">
        <v>210</v>
      </c>
      <c r="C9" s="964" t="s">
        <v>197</v>
      </c>
      <c r="D9" s="965">
        <v>418169</v>
      </c>
    </row>
    <row r="10" spans="1:4">
      <c r="A10" s="962" t="s">
        <v>464</v>
      </c>
      <c r="B10" s="963" t="s">
        <v>465</v>
      </c>
      <c r="C10" s="964" t="s">
        <v>197</v>
      </c>
      <c r="D10" s="965">
        <v>634463</v>
      </c>
    </row>
    <row r="11" spans="1:4">
      <c r="A11" s="962" t="s">
        <v>282</v>
      </c>
      <c r="B11" s="963" t="s">
        <v>283</v>
      </c>
      <c r="C11" s="964" t="s">
        <v>197</v>
      </c>
      <c r="D11" s="965">
        <v>201875</v>
      </c>
    </row>
    <row r="12" spans="1:4">
      <c r="A12" s="962" t="s">
        <v>1005</v>
      </c>
      <c r="B12" s="963" t="s">
        <v>230</v>
      </c>
      <c r="C12" s="964" t="s">
        <v>197</v>
      </c>
      <c r="D12" s="965">
        <v>273973</v>
      </c>
    </row>
    <row r="13" spans="1:4">
      <c r="A13" s="962" t="s">
        <v>229</v>
      </c>
      <c r="B13" s="963" t="s">
        <v>230</v>
      </c>
      <c r="C13" s="964" t="s">
        <v>197</v>
      </c>
      <c r="D13" s="965">
        <v>273973</v>
      </c>
    </row>
    <row r="14" spans="1:4" ht="15" thickBot="1">
      <c r="A14" s="966" t="s">
        <v>238</v>
      </c>
      <c r="B14" s="967" t="s">
        <v>239</v>
      </c>
      <c r="C14" s="968" t="s">
        <v>197</v>
      </c>
      <c r="D14" s="969">
        <v>288392</v>
      </c>
    </row>
    <row r="15" spans="1:4" ht="15" thickBot="1">
      <c r="A15" s="954" t="s">
        <v>1235</v>
      </c>
      <c r="B15" s="955"/>
      <c r="C15" s="956" t="s">
        <v>1236</v>
      </c>
      <c r="D15" s="970">
        <v>0.13120000000000001</v>
      </c>
    </row>
    <row r="16" spans="1:4" ht="29">
      <c r="A16" s="958" t="s">
        <v>377</v>
      </c>
      <c r="B16" s="959" t="s">
        <v>1237</v>
      </c>
      <c r="C16" s="960" t="s">
        <v>1029</v>
      </c>
      <c r="D16" s="961">
        <v>182878</v>
      </c>
    </row>
    <row r="17" spans="1:4">
      <c r="A17" s="962" t="s">
        <v>358</v>
      </c>
      <c r="B17" s="963" t="s">
        <v>359</v>
      </c>
      <c r="C17" s="964" t="s">
        <v>1029</v>
      </c>
      <c r="D17" s="961">
        <v>23484</v>
      </c>
    </row>
    <row r="18" spans="1:4">
      <c r="A18" s="971" t="s">
        <v>233</v>
      </c>
      <c r="B18" s="972" t="s">
        <v>930</v>
      </c>
      <c r="C18" s="973" t="s">
        <v>234</v>
      </c>
      <c r="D18" s="961">
        <v>127826</v>
      </c>
    </row>
    <row r="19" spans="1:4">
      <c r="A19" s="962" t="s">
        <v>275</v>
      </c>
      <c r="B19" s="963" t="s">
        <v>276</v>
      </c>
      <c r="C19" s="964" t="s">
        <v>234</v>
      </c>
      <c r="D19" s="961">
        <v>117786</v>
      </c>
    </row>
    <row r="20" spans="1:4">
      <c r="A20" s="962" t="s">
        <v>273</v>
      </c>
      <c r="B20" s="963" t="s">
        <v>274</v>
      </c>
      <c r="C20" s="964" t="s">
        <v>234</v>
      </c>
      <c r="D20" s="961">
        <v>80768</v>
      </c>
    </row>
    <row r="21" spans="1:4">
      <c r="A21" s="962" t="s">
        <v>248</v>
      </c>
      <c r="B21" s="963" t="s">
        <v>249</v>
      </c>
      <c r="C21" s="964" t="s">
        <v>197</v>
      </c>
      <c r="D21" s="961">
        <v>40723</v>
      </c>
    </row>
    <row r="22" spans="1:4">
      <c r="A22" s="962" t="s">
        <v>360</v>
      </c>
      <c r="B22" s="963" t="s">
        <v>1028</v>
      </c>
      <c r="C22" s="964" t="s">
        <v>1029</v>
      </c>
      <c r="D22" s="961">
        <v>66741</v>
      </c>
    </row>
    <row r="23" spans="1:4" ht="29">
      <c r="A23" s="962" t="s">
        <v>235</v>
      </c>
      <c r="B23" s="963" t="s">
        <v>931</v>
      </c>
      <c r="C23" s="964" t="s">
        <v>234</v>
      </c>
      <c r="D23" s="961">
        <v>121152</v>
      </c>
    </row>
    <row r="24" spans="1:4">
      <c r="A24" s="962" t="s">
        <v>947</v>
      </c>
      <c r="B24" s="963" t="s">
        <v>1238</v>
      </c>
      <c r="C24" s="964" t="s">
        <v>197</v>
      </c>
      <c r="D24" s="961">
        <v>42759</v>
      </c>
    </row>
    <row r="25" spans="1:4">
      <c r="A25" s="962" t="s">
        <v>199</v>
      </c>
      <c r="B25" s="963" t="s">
        <v>200</v>
      </c>
      <c r="C25" s="964" t="s">
        <v>197</v>
      </c>
      <c r="D25" s="961">
        <v>124319</v>
      </c>
    </row>
    <row r="26" spans="1:4">
      <c r="A26" s="962" t="s">
        <v>388</v>
      </c>
      <c r="B26" s="963" t="s">
        <v>1044</v>
      </c>
      <c r="C26" s="964" t="s">
        <v>1029</v>
      </c>
      <c r="D26" s="961">
        <v>658634</v>
      </c>
    </row>
    <row r="27" spans="1:4">
      <c r="A27" s="962" t="s">
        <v>1239</v>
      </c>
      <c r="B27" s="963" t="s">
        <v>1240</v>
      </c>
      <c r="C27" s="964" t="s">
        <v>26</v>
      </c>
      <c r="D27" s="961">
        <v>322561</v>
      </c>
    </row>
    <row r="28" spans="1:4">
      <c r="A28" s="962" t="s">
        <v>364</v>
      </c>
      <c r="B28" s="963" t="s">
        <v>1027</v>
      </c>
      <c r="C28" s="964" t="s">
        <v>197</v>
      </c>
      <c r="D28" s="961">
        <v>2935</v>
      </c>
    </row>
    <row r="29" spans="1:4">
      <c r="A29" s="962" t="s">
        <v>211</v>
      </c>
      <c r="B29" s="963" t="s">
        <v>1023</v>
      </c>
      <c r="C29" s="964" t="s">
        <v>213</v>
      </c>
      <c r="D29" s="965">
        <v>1</v>
      </c>
    </row>
    <row r="30" spans="1:4">
      <c r="A30" s="962" t="s">
        <v>1001</v>
      </c>
      <c r="B30" s="963" t="s">
        <v>212</v>
      </c>
      <c r="C30" s="964" t="s">
        <v>213</v>
      </c>
      <c r="D30" s="965">
        <v>1</v>
      </c>
    </row>
    <row r="31" spans="1:4">
      <c r="A31" s="962" t="s">
        <v>1241</v>
      </c>
      <c r="B31" s="963" t="s">
        <v>212</v>
      </c>
      <c r="C31" s="964" t="s">
        <v>213</v>
      </c>
      <c r="D31" s="965">
        <v>1</v>
      </c>
    </row>
    <row r="32" spans="1:4">
      <c r="A32" s="962" t="s">
        <v>1242</v>
      </c>
      <c r="B32" s="963" t="s">
        <v>1243</v>
      </c>
      <c r="C32" s="964" t="s">
        <v>1029</v>
      </c>
      <c r="D32" s="961">
        <v>41176</v>
      </c>
    </row>
    <row r="33" spans="1:4">
      <c r="A33" s="962" t="s">
        <v>271</v>
      </c>
      <c r="B33" s="963" t="s">
        <v>272</v>
      </c>
      <c r="C33" s="964" t="s">
        <v>234</v>
      </c>
      <c r="D33" s="961">
        <v>255764</v>
      </c>
    </row>
    <row r="34" spans="1:4">
      <c r="A34" s="962" t="s">
        <v>362</v>
      </c>
      <c r="B34" s="963" t="s">
        <v>363</v>
      </c>
      <c r="C34" s="964" t="s">
        <v>197</v>
      </c>
      <c r="D34" s="961">
        <v>53845</v>
      </c>
    </row>
    <row r="35" spans="1:4">
      <c r="A35" s="962" t="s">
        <v>1244</v>
      </c>
      <c r="B35" s="963" t="s">
        <v>1245</v>
      </c>
      <c r="C35" s="964" t="s">
        <v>234</v>
      </c>
      <c r="D35" s="961">
        <v>296148</v>
      </c>
    </row>
    <row r="36" spans="1:4">
      <c r="A36" s="962" t="s">
        <v>294</v>
      </c>
      <c r="B36" s="963" t="s">
        <v>295</v>
      </c>
      <c r="C36" s="964" t="s">
        <v>197</v>
      </c>
      <c r="D36" s="961">
        <v>40384</v>
      </c>
    </row>
    <row r="37" spans="1:4" ht="15" thickBot="1">
      <c r="A37" s="966" t="s">
        <v>254</v>
      </c>
      <c r="B37" s="967" t="s">
        <v>255</v>
      </c>
      <c r="C37" s="968" t="s">
        <v>197</v>
      </c>
      <c r="D37" s="961">
        <v>40723</v>
      </c>
    </row>
    <row r="38" spans="1:4" ht="15" thickBot="1">
      <c r="A38" s="954" t="s">
        <v>1246</v>
      </c>
      <c r="B38" s="955"/>
      <c r="C38" s="956"/>
      <c r="D38" s="957"/>
    </row>
    <row r="39" spans="1:4">
      <c r="A39" s="958" t="s">
        <v>1024</v>
      </c>
      <c r="B39" s="959" t="s">
        <v>1025</v>
      </c>
      <c r="C39" s="960" t="s">
        <v>314</v>
      </c>
      <c r="D39" s="961">
        <v>6549</v>
      </c>
    </row>
    <row r="40" spans="1:4">
      <c r="A40" s="962" t="s">
        <v>252</v>
      </c>
      <c r="B40" s="963" t="s">
        <v>1003</v>
      </c>
      <c r="C40" s="964" t="s">
        <v>26</v>
      </c>
      <c r="D40" s="961">
        <v>26018</v>
      </c>
    </row>
    <row r="41" spans="1:4">
      <c r="A41" s="962" t="s">
        <v>263</v>
      </c>
      <c r="B41" s="963" t="s">
        <v>965</v>
      </c>
      <c r="C41" s="964" t="s">
        <v>265</v>
      </c>
      <c r="D41" s="961">
        <v>8</v>
      </c>
    </row>
    <row r="42" spans="1:4">
      <c r="A42" s="962" t="s">
        <v>324</v>
      </c>
      <c r="B42" s="963" t="s">
        <v>921</v>
      </c>
      <c r="C42" s="964" t="s">
        <v>314</v>
      </c>
      <c r="D42" s="961">
        <v>11674</v>
      </c>
    </row>
    <row r="43" spans="1:4">
      <c r="A43" s="962" t="s">
        <v>1247</v>
      </c>
      <c r="B43" s="963" t="s">
        <v>1248</v>
      </c>
      <c r="C43" s="964" t="s">
        <v>189</v>
      </c>
      <c r="D43" s="961">
        <v>10403</v>
      </c>
    </row>
    <row r="44" spans="1:4">
      <c r="A44" s="962" t="s">
        <v>351</v>
      </c>
      <c r="B44" s="963" t="s">
        <v>352</v>
      </c>
      <c r="C44" s="964" t="s">
        <v>314</v>
      </c>
      <c r="D44" s="961">
        <v>16397</v>
      </c>
    </row>
    <row r="45" spans="1:4">
      <c r="A45" s="962" t="s">
        <v>443</v>
      </c>
      <c r="B45" s="963" t="s">
        <v>444</v>
      </c>
      <c r="C45" s="964" t="s">
        <v>26</v>
      </c>
      <c r="D45" s="961">
        <v>37706</v>
      </c>
    </row>
    <row r="46" spans="1:4">
      <c r="A46" s="962" t="s">
        <v>1249</v>
      </c>
      <c r="B46" s="963" t="s">
        <v>1250</v>
      </c>
      <c r="C46" s="964" t="s">
        <v>189</v>
      </c>
      <c r="D46" s="961">
        <v>413396</v>
      </c>
    </row>
    <row r="47" spans="1:4">
      <c r="A47" s="962" t="s">
        <v>1251</v>
      </c>
      <c r="B47" s="963" t="s">
        <v>1252</v>
      </c>
      <c r="C47" s="964" t="s">
        <v>189</v>
      </c>
      <c r="D47" s="961">
        <v>632680</v>
      </c>
    </row>
    <row r="48" spans="1:4">
      <c r="A48" s="962" t="s">
        <v>1253</v>
      </c>
      <c r="B48" s="963" t="s">
        <v>1254</v>
      </c>
      <c r="C48" s="964" t="s">
        <v>1255</v>
      </c>
      <c r="D48" s="961">
        <v>34502</v>
      </c>
    </row>
    <row r="49" spans="1:4">
      <c r="A49" s="962" t="s">
        <v>190</v>
      </c>
      <c r="B49" s="963" t="s">
        <v>191</v>
      </c>
      <c r="C49" s="964" t="s">
        <v>13</v>
      </c>
      <c r="D49" s="961">
        <v>5920</v>
      </c>
    </row>
    <row r="50" spans="1:4">
      <c r="A50" s="962" t="s">
        <v>1256</v>
      </c>
      <c r="B50" s="963" t="s">
        <v>1257</v>
      </c>
      <c r="C50" s="964" t="s">
        <v>1258</v>
      </c>
      <c r="D50" s="961">
        <v>130088</v>
      </c>
    </row>
    <row r="51" spans="1:4">
      <c r="A51" s="962" t="s">
        <v>385</v>
      </c>
      <c r="B51" s="963" t="s">
        <v>1045</v>
      </c>
      <c r="C51" s="964" t="s">
        <v>387</v>
      </c>
      <c r="D51" s="961">
        <v>36578</v>
      </c>
    </row>
    <row r="52" spans="1:4">
      <c r="A52" s="962" t="s">
        <v>353</v>
      </c>
      <c r="B52" s="963" t="s">
        <v>1030</v>
      </c>
      <c r="C52" s="964" t="s">
        <v>13</v>
      </c>
      <c r="D52" s="961">
        <v>1288</v>
      </c>
    </row>
    <row r="53" spans="1:4">
      <c r="A53" s="962" t="s">
        <v>1259</v>
      </c>
      <c r="B53" s="963" t="s">
        <v>1260</v>
      </c>
      <c r="C53" s="964" t="s">
        <v>189</v>
      </c>
      <c r="D53" s="961">
        <v>197922</v>
      </c>
    </row>
    <row r="54" spans="1:4">
      <c r="A54" s="962" t="s">
        <v>187</v>
      </c>
      <c r="B54" s="963" t="s">
        <v>188</v>
      </c>
      <c r="C54" s="964" t="s">
        <v>189</v>
      </c>
      <c r="D54" s="961">
        <v>8908</v>
      </c>
    </row>
    <row r="55" spans="1:4">
      <c r="A55" s="962" t="s">
        <v>192</v>
      </c>
      <c r="B55" s="963" t="s">
        <v>193</v>
      </c>
      <c r="C55" s="964" t="s">
        <v>13</v>
      </c>
      <c r="D55" s="961">
        <v>7000</v>
      </c>
    </row>
    <row r="56" spans="1:4">
      <c r="A56" s="962" t="s">
        <v>1261</v>
      </c>
      <c r="B56" s="963" t="s">
        <v>1262</v>
      </c>
      <c r="C56" s="964" t="s">
        <v>189</v>
      </c>
      <c r="D56" s="961">
        <v>3679</v>
      </c>
    </row>
    <row r="57" spans="1:4">
      <c r="A57" s="962" t="s">
        <v>1263</v>
      </c>
      <c r="B57" s="963" t="s">
        <v>1264</v>
      </c>
      <c r="C57" s="964" t="s">
        <v>8</v>
      </c>
      <c r="D57" s="961">
        <v>9085</v>
      </c>
    </row>
    <row r="58" spans="1:4">
      <c r="A58" s="962" t="s">
        <v>1265</v>
      </c>
      <c r="B58" s="963" t="s">
        <v>1266</v>
      </c>
      <c r="C58" s="964" t="s">
        <v>189</v>
      </c>
      <c r="D58" s="961">
        <v>208480</v>
      </c>
    </row>
    <row r="59" spans="1:4">
      <c r="A59" s="962" t="s">
        <v>470</v>
      </c>
      <c r="B59" s="963" t="s">
        <v>1006</v>
      </c>
      <c r="C59" s="964" t="s">
        <v>26</v>
      </c>
      <c r="D59" s="961">
        <v>60387</v>
      </c>
    </row>
    <row r="60" spans="1:4">
      <c r="A60" s="962" t="s">
        <v>381</v>
      </c>
      <c r="B60" s="963" t="s">
        <v>1047</v>
      </c>
      <c r="C60" s="964" t="s">
        <v>314</v>
      </c>
      <c r="D60" s="961">
        <v>6436</v>
      </c>
    </row>
    <row r="61" spans="1:4">
      <c r="A61" s="962" t="s">
        <v>1267</v>
      </c>
      <c r="B61" s="963" t="s">
        <v>1268</v>
      </c>
      <c r="C61" s="964" t="s">
        <v>1269</v>
      </c>
      <c r="D61" s="961">
        <v>195132</v>
      </c>
    </row>
    <row r="62" spans="1:4">
      <c r="A62" s="962" t="s">
        <v>1270</v>
      </c>
      <c r="B62" s="963" t="s">
        <v>1271</v>
      </c>
      <c r="C62" s="964" t="s">
        <v>314</v>
      </c>
      <c r="D62" s="961">
        <v>96152</v>
      </c>
    </row>
    <row r="63" spans="1:4">
      <c r="A63" s="962" t="s">
        <v>383</v>
      </c>
      <c r="B63" s="963" t="s">
        <v>1046</v>
      </c>
      <c r="C63" s="964" t="s">
        <v>308</v>
      </c>
      <c r="D63" s="961">
        <v>118663</v>
      </c>
    </row>
    <row r="64" spans="1:4">
      <c r="A64" s="962" t="s">
        <v>1272</v>
      </c>
      <c r="B64" s="963" t="s">
        <v>1273</v>
      </c>
      <c r="C64" s="964" t="s">
        <v>189</v>
      </c>
      <c r="D64" s="961">
        <v>17447</v>
      </c>
    </row>
    <row r="65" spans="1:9">
      <c r="A65" s="962" t="s">
        <v>220</v>
      </c>
      <c r="B65" s="963" t="s">
        <v>221</v>
      </c>
      <c r="C65" s="964" t="s">
        <v>186</v>
      </c>
      <c r="D65" s="961">
        <v>3684</v>
      </c>
    </row>
    <row r="66" spans="1:9">
      <c r="A66" s="962" t="s">
        <v>184</v>
      </c>
      <c r="B66" s="963" t="s">
        <v>185</v>
      </c>
      <c r="C66" s="964" t="s">
        <v>186</v>
      </c>
      <c r="D66" s="961">
        <v>6674</v>
      </c>
    </row>
    <row r="67" spans="1:9" ht="29">
      <c r="A67" s="962" t="s">
        <v>320</v>
      </c>
      <c r="B67" s="963" t="s">
        <v>1361</v>
      </c>
      <c r="C67" s="964" t="s">
        <v>189</v>
      </c>
      <c r="D67" s="961">
        <v>349993</v>
      </c>
    </row>
    <row r="68" spans="1:9">
      <c r="A68" s="962" t="s">
        <v>1274</v>
      </c>
      <c r="B68" s="963" t="s">
        <v>1275</v>
      </c>
      <c r="C68" s="964" t="s">
        <v>1276</v>
      </c>
      <c r="D68" s="961">
        <v>27149</v>
      </c>
    </row>
    <row r="69" spans="1:9">
      <c r="A69" s="962" t="s">
        <v>1277</v>
      </c>
      <c r="B69" s="963" t="s">
        <v>1278</v>
      </c>
      <c r="C69" s="964" t="s">
        <v>1279</v>
      </c>
      <c r="D69" s="961">
        <v>92910</v>
      </c>
    </row>
    <row r="70" spans="1:9">
      <c r="A70" s="962" t="s">
        <v>289</v>
      </c>
      <c r="B70" s="963" t="s">
        <v>290</v>
      </c>
      <c r="C70" s="964" t="s">
        <v>13</v>
      </c>
      <c r="D70" s="961">
        <v>9125</v>
      </c>
    </row>
    <row r="71" spans="1:9">
      <c r="A71" s="962" t="s">
        <v>1280</v>
      </c>
      <c r="B71" s="963" t="s">
        <v>1281</v>
      </c>
      <c r="C71" s="964" t="s">
        <v>189</v>
      </c>
      <c r="D71" s="961">
        <v>66027</v>
      </c>
    </row>
    <row r="72" spans="1:9" ht="29">
      <c r="A72" s="1254" t="s">
        <v>279</v>
      </c>
      <c r="B72" s="1255" t="s">
        <v>278</v>
      </c>
      <c r="C72" s="1256" t="s">
        <v>13</v>
      </c>
      <c r="D72" s="1257">
        <v>48266</v>
      </c>
    </row>
    <row r="73" spans="1:9" ht="29">
      <c r="A73" s="962" t="s">
        <v>447</v>
      </c>
      <c r="B73" s="963" t="s">
        <v>1348</v>
      </c>
      <c r="C73" s="964" t="s">
        <v>189</v>
      </c>
      <c r="D73" s="961">
        <v>1507333</v>
      </c>
      <c r="E73" s="1587"/>
      <c r="F73" s="1588"/>
      <c r="G73" s="1588"/>
      <c r="H73" s="1588"/>
      <c r="I73" s="1588"/>
    </row>
    <row r="74" spans="1:9">
      <c r="A74" s="962" t="s">
        <v>1282</v>
      </c>
      <c r="B74" s="963" t="s">
        <v>1283</v>
      </c>
      <c r="C74" s="964" t="s">
        <v>26</v>
      </c>
      <c r="D74" s="961">
        <v>29355</v>
      </c>
      <c r="E74" s="1030"/>
      <c r="F74" s="1030"/>
      <c r="G74" s="1030"/>
      <c r="H74" s="1030"/>
      <c r="I74" s="1030"/>
    </row>
    <row r="75" spans="1:9">
      <c r="A75" s="962" t="s">
        <v>590</v>
      </c>
      <c r="B75" s="963" t="s">
        <v>591</v>
      </c>
      <c r="C75" s="964" t="s">
        <v>26</v>
      </c>
      <c r="D75" s="961">
        <v>61461</v>
      </c>
      <c r="E75" s="1030"/>
      <c r="F75" s="1030"/>
      <c r="G75" s="1030"/>
      <c r="H75" s="1030"/>
      <c r="I75" s="1030"/>
    </row>
    <row r="76" spans="1:9">
      <c r="A76" s="962" t="s">
        <v>318</v>
      </c>
      <c r="B76" s="963" t="s">
        <v>1042</v>
      </c>
      <c r="C76" s="964" t="s">
        <v>13</v>
      </c>
      <c r="D76" s="961">
        <v>2935</v>
      </c>
    </row>
    <row r="77" spans="1:9">
      <c r="B77" s="75" t="s">
        <v>441</v>
      </c>
      <c r="C77" s="76" t="s">
        <v>442</v>
      </c>
      <c r="D77" s="981">
        <v>122000</v>
      </c>
    </row>
    <row r="78" spans="1:9">
      <c r="B78" s="75" t="s">
        <v>219</v>
      </c>
      <c r="C78" s="76" t="s">
        <v>189</v>
      </c>
      <c r="D78" s="981">
        <v>7500</v>
      </c>
    </row>
    <row r="79" spans="1:9">
      <c r="B79" s="75" t="s">
        <v>440</v>
      </c>
      <c r="C79" s="76" t="s">
        <v>8</v>
      </c>
      <c r="D79" s="981">
        <v>5000</v>
      </c>
    </row>
    <row r="80" spans="1:9">
      <c r="B80" s="7" t="s">
        <v>262</v>
      </c>
      <c r="C80" s="59" t="s">
        <v>712</v>
      </c>
      <c r="D80" s="982">
        <v>45000</v>
      </c>
    </row>
    <row r="81" spans="2:9" ht="25">
      <c r="B81" s="451" t="s">
        <v>285</v>
      </c>
      <c r="C81" s="76" t="s">
        <v>13</v>
      </c>
      <c r="D81" s="983">
        <v>128187</v>
      </c>
    </row>
    <row r="82" spans="2:9">
      <c r="B82" s="203" t="s">
        <v>43</v>
      </c>
      <c r="C82" s="76" t="s">
        <v>189</v>
      </c>
      <c r="D82" s="981">
        <v>155486.93</v>
      </c>
    </row>
    <row r="83" spans="2:9">
      <c r="B83" s="203" t="s">
        <v>337</v>
      </c>
      <c r="C83" s="76" t="s">
        <v>189</v>
      </c>
      <c r="D83" s="981">
        <v>37083</v>
      </c>
    </row>
    <row r="84" spans="2:9">
      <c r="B84" s="75" t="s">
        <v>719</v>
      </c>
      <c r="C84" s="76" t="s">
        <v>189</v>
      </c>
      <c r="D84" s="981">
        <v>15000</v>
      </c>
    </row>
    <row r="85" spans="2:9">
      <c r="B85" s="75" t="s">
        <v>721</v>
      </c>
      <c r="C85" s="76" t="s">
        <v>314</v>
      </c>
      <c r="D85" s="981">
        <v>8400</v>
      </c>
    </row>
    <row r="86" spans="2:9" ht="25">
      <c r="B86" s="984" t="s">
        <v>1348</v>
      </c>
      <c r="C86" s="59" t="s">
        <v>189</v>
      </c>
      <c r="D86" s="985">
        <v>1507332.54</v>
      </c>
      <c r="E86" s="1593"/>
      <c r="F86" s="1588"/>
      <c r="G86" s="1588"/>
      <c r="H86" s="1588"/>
      <c r="I86" s="1588"/>
    </row>
    <row r="87" spans="2:9">
      <c r="B87" s="7" t="s">
        <v>452</v>
      </c>
      <c r="C87" s="59" t="s">
        <v>442</v>
      </c>
      <c r="D87" s="985">
        <v>14977</v>
      </c>
    </row>
    <row r="88" spans="2:9">
      <c r="B88" s="75" t="s">
        <v>454</v>
      </c>
      <c r="C88" s="76" t="s">
        <v>189</v>
      </c>
      <c r="D88" s="983">
        <v>2950</v>
      </c>
    </row>
    <row r="89" spans="2:9">
      <c r="B89" s="75" t="s">
        <v>456</v>
      </c>
      <c r="C89" s="76" t="s">
        <v>13</v>
      </c>
      <c r="D89" s="983">
        <v>3332</v>
      </c>
    </row>
    <row r="90" spans="2:9">
      <c r="B90" s="75" t="s">
        <v>458</v>
      </c>
      <c r="C90" s="76" t="s">
        <v>189</v>
      </c>
      <c r="D90" s="983">
        <v>22000</v>
      </c>
    </row>
    <row r="91" spans="2:9">
      <c r="B91" s="75" t="s">
        <v>339</v>
      </c>
      <c r="C91" s="76" t="s">
        <v>189</v>
      </c>
      <c r="D91" s="983">
        <v>124272</v>
      </c>
    </row>
    <row r="92" spans="2:9">
      <c r="B92" s="75" t="s">
        <v>460</v>
      </c>
      <c r="C92" s="76" t="s">
        <v>189</v>
      </c>
      <c r="D92" s="983">
        <v>23900</v>
      </c>
    </row>
    <row r="93" spans="2:9">
      <c r="B93" s="75" t="s">
        <v>350</v>
      </c>
      <c r="C93" s="76" t="s">
        <v>189</v>
      </c>
      <c r="D93" s="983">
        <v>1500</v>
      </c>
    </row>
    <row r="94" spans="2:9">
      <c r="B94" s="75" t="s">
        <v>329</v>
      </c>
      <c r="C94" s="76" t="s">
        <v>13</v>
      </c>
      <c r="D94" s="983">
        <v>39984</v>
      </c>
    </row>
    <row r="95" spans="2:9">
      <c r="B95" s="79" t="s">
        <v>341</v>
      </c>
      <c r="C95" s="80" t="s">
        <v>189</v>
      </c>
      <c r="D95" s="983">
        <v>36890</v>
      </c>
    </row>
    <row r="96" spans="2:9">
      <c r="B96" s="75" t="s">
        <v>346</v>
      </c>
      <c r="C96" s="76" t="s">
        <v>189</v>
      </c>
      <c r="D96" s="983">
        <v>2208979</v>
      </c>
    </row>
    <row r="97" spans="1:9">
      <c r="B97" s="75" t="s">
        <v>348</v>
      </c>
      <c r="C97" s="76" t="s">
        <v>189</v>
      </c>
      <c r="D97" s="983">
        <v>645807</v>
      </c>
    </row>
    <row r="98" spans="1:9" ht="25">
      <c r="B98" s="7" t="s">
        <v>968</v>
      </c>
      <c r="C98" s="59" t="s">
        <v>189</v>
      </c>
      <c r="D98" s="985">
        <v>344600</v>
      </c>
    </row>
    <row r="99" spans="1:9">
      <c r="B99" s="7" t="s">
        <v>375</v>
      </c>
      <c r="C99" s="59" t="s">
        <v>189</v>
      </c>
      <c r="D99" s="985">
        <v>64030</v>
      </c>
    </row>
    <row r="100" spans="1:9">
      <c r="B100" s="75" t="s">
        <v>463</v>
      </c>
      <c r="C100" s="76" t="s">
        <v>3</v>
      </c>
      <c r="D100" s="981">
        <v>300000</v>
      </c>
    </row>
    <row r="101" spans="1:9" ht="25">
      <c r="B101" s="75" t="s">
        <v>1308</v>
      </c>
      <c r="C101" s="76" t="s">
        <v>3</v>
      </c>
      <c r="D101" s="981">
        <v>955944</v>
      </c>
    </row>
    <row r="102" spans="1:9">
      <c r="B102" s="1053" t="s">
        <v>1343</v>
      </c>
      <c r="C102" s="76" t="s">
        <v>3</v>
      </c>
      <c r="D102" s="981">
        <v>232050</v>
      </c>
    </row>
    <row r="103" spans="1:9">
      <c r="B103" s="1053" t="s">
        <v>1349</v>
      </c>
      <c r="C103" s="76" t="s">
        <v>3</v>
      </c>
      <c r="D103" s="981">
        <v>158343</v>
      </c>
    </row>
    <row r="104" spans="1:9">
      <c r="B104" s="238" t="s">
        <v>1344</v>
      </c>
      <c r="C104" s="76" t="s">
        <v>314</v>
      </c>
      <c r="D104" s="981">
        <v>28441</v>
      </c>
    </row>
    <row r="105" spans="1:9">
      <c r="B105" s="1053" t="s">
        <v>1350</v>
      </c>
      <c r="C105" s="76" t="s">
        <v>308</v>
      </c>
      <c r="D105" s="981">
        <v>91035</v>
      </c>
    </row>
    <row r="106" spans="1:9">
      <c r="B106" s="1053" t="s">
        <v>1351</v>
      </c>
      <c r="C106" s="76" t="s">
        <v>308</v>
      </c>
      <c r="D106" s="981">
        <v>105434</v>
      </c>
    </row>
    <row r="107" spans="1:9">
      <c r="B107" s="238" t="s">
        <v>1352</v>
      </c>
      <c r="C107" s="76" t="s">
        <v>3</v>
      </c>
      <c r="D107" s="981">
        <v>6188</v>
      </c>
    </row>
    <row r="108" spans="1:9">
      <c r="B108" s="238" t="s">
        <v>1345</v>
      </c>
      <c r="C108" s="76" t="s">
        <v>3</v>
      </c>
      <c r="D108" s="981">
        <v>17850</v>
      </c>
    </row>
    <row r="109" spans="1:9">
      <c r="B109" s="75" t="s">
        <v>1353</v>
      </c>
      <c r="C109" s="76" t="s">
        <v>3</v>
      </c>
      <c r="D109" s="981">
        <v>142955</v>
      </c>
    </row>
    <row r="110" spans="1:9">
      <c r="B110" s="75" t="s">
        <v>1354</v>
      </c>
      <c r="C110" s="76" t="s">
        <v>3</v>
      </c>
      <c r="D110" s="981">
        <v>1679487</v>
      </c>
      <c r="I110" s="1067"/>
    </row>
    <row r="111" spans="1:9" ht="15" thickBot="1">
      <c r="A111" s="966" t="s">
        <v>280</v>
      </c>
      <c r="B111" s="967" t="s">
        <v>281</v>
      </c>
      <c r="C111" s="968" t="s">
        <v>186</v>
      </c>
      <c r="D111" s="961">
        <v>11908</v>
      </c>
      <c r="E111" s="1587"/>
      <c r="F111" s="1588"/>
      <c r="G111" s="1588"/>
      <c r="H111" s="1588"/>
      <c r="I111" s="1588"/>
    </row>
    <row r="112" spans="1:9" ht="15" thickBot="1">
      <c r="A112" s="954" t="s">
        <v>414</v>
      </c>
      <c r="B112" s="955"/>
      <c r="C112" s="956"/>
      <c r="D112" s="957"/>
    </row>
    <row r="113" spans="1:6">
      <c r="A113" s="958" t="s">
        <v>1020</v>
      </c>
      <c r="B113" s="959" t="s">
        <v>1021</v>
      </c>
      <c r="C113" s="960" t="s">
        <v>314</v>
      </c>
      <c r="D113" s="961">
        <v>9120.27945</v>
      </c>
    </row>
    <row r="114" spans="1:6">
      <c r="A114" s="962" t="s">
        <v>1038</v>
      </c>
      <c r="B114" s="963" t="s">
        <v>307</v>
      </c>
      <c r="C114" s="964" t="s">
        <v>308</v>
      </c>
      <c r="D114" s="961">
        <v>10432</v>
      </c>
      <c r="F114" s="1030"/>
    </row>
    <row r="115" spans="1:6">
      <c r="A115" s="962" t="s">
        <v>1037</v>
      </c>
      <c r="B115" s="963" t="s">
        <v>933</v>
      </c>
      <c r="C115" s="964" t="s">
        <v>26</v>
      </c>
      <c r="D115" s="965">
        <v>433741.42119999998</v>
      </c>
    </row>
    <row r="116" spans="1:6">
      <c r="A116" s="962" t="s">
        <v>1013</v>
      </c>
      <c r="B116" s="963" t="s">
        <v>933</v>
      </c>
      <c r="C116" s="964" t="s">
        <v>26</v>
      </c>
      <c r="D116" s="965">
        <v>433741.42119999998</v>
      </c>
    </row>
    <row r="117" spans="1:6">
      <c r="A117" s="962" t="s">
        <v>937</v>
      </c>
      <c r="B117" s="963" t="s">
        <v>1284</v>
      </c>
      <c r="C117" s="964" t="s">
        <v>26</v>
      </c>
      <c r="D117" s="961">
        <v>513808</v>
      </c>
    </row>
    <row r="118" spans="1:6">
      <c r="A118" s="1254" t="s">
        <v>937</v>
      </c>
      <c r="B118" s="1255" t="s">
        <v>1356</v>
      </c>
      <c r="C118" s="1256" t="s">
        <v>26</v>
      </c>
      <c r="D118" s="1257">
        <v>513308</v>
      </c>
    </row>
    <row r="119" spans="1:6">
      <c r="A119" s="962" t="s">
        <v>1031</v>
      </c>
      <c r="B119" s="963" t="s">
        <v>357</v>
      </c>
      <c r="C119" s="964" t="s">
        <v>13</v>
      </c>
      <c r="D119" s="961">
        <v>6537</v>
      </c>
    </row>
    <row r="120" spans="1:6">
      <c r="A120" s="962" t="s">
        <v>1050</v>
      </c>
      <c r="B120" s="963" t="s">
        <v>714</v>
      </c>
      <c r="C120" s="964" t="s">
        <v>26</v>
      </c>
      <c r="D120" s="961">
        <v>2828</v>
      </c>
    </row>
    <row r="121" spans="1:6">
      <c r="A121" s="962" t="s">
        <v>1285</v>
      </c>
      <c r="B121" s="963" t="s">
        <v>1286</v>
      </c>
      <c r="C121" s="964" t="s">
        <v>189</v>
      </c>
      <c r="D121" s="965">
        <v>23500000</v>
      </c>
    </row>
    <row r="122" spans="1:6">
      <c r="A122" s="962" t="s">
        <v>1287</v>
      </c>
      <c r="B122" s="963" t="s">
        <v>1288</v>
      </c>
      <c r="C122" s="964" t="s">
        <v>189</v>
      </c>
      <c r="D122" s="965">
        <v>23500000</v>
      </c>
    </row>
    <row r="123" spans="1:6">
      <c r="A123" s="962" t="s">
        <v>1289</v>
      </c>
      <c r="B123" s="963" t="s">
        <v>1290</v>
      </c>
      <c r="C123" s="964" t="s">
        <v>189</v>
      </c>
      <c r="D123" s="965">
        <v>23500000</v>
      </c>
    </row>
    <row r="124" spans="1:6">
      <c r="A124" s="962" t="s">
        <v>1291</v>
      </c>
      <c r="B124" s="963" t="s">
        <v>1292</v>
      </c>
      <c r="C124" s="964" t="s">
        <v>189</v>
      </c>
      <c r="D124" s="965">
        <v>23500000</v>
      </c>
    </row>
    <row r="125" spans="1:6" ht="29">
      <c r="A125" s="962" t="s">
        <v>1293</v>
      </c>
      <c r="B125" s="963" t="s">
        <v>1294</v>
      </c>
      <c r="C125" s="964" t="s">
        <v>13</v>
      </c>
      <c r="D125" s="965">
        <v>19912</v>
      </c>
    </row>
    <row r="126" spans="1:6">
      <c r="A126" s="962" t="s">
        <v>1016</v>
      </c>
      <c r="B126" s="963" t="s">
        <v>297</v>
      </c>
      <c r="C126" s="964" t="s">
        <v>197</v>
      </c>
      <c r="D126" s="961">
        <v>6826</v>
      </c>
    </row>
    <row r="127" spans="1:6">
      <c r="A127" s="962" t="s">
        <v>1295</v>
      </c>
      <c r="B127" s="963" t="s">
        <v>1296</v>
      </c>
      <c r="C127" s="964" t="s">
        <v>189</v>
      </c>
      <c r="D127" s="961">
        <v>10498</v>
      </c>
    </row>
    <row r="128" spans="1:6">
      <c r="A128" s="962" t="s">
        <v>355</v>
      </c>
      <c r="B128" s="963" t="s">
        <v>771</v>
      </c>
      <c r="C128" s="964" t="s">
        <v>13</v>
      </c>
      <c r="D128" s="961">
        <v>4632</v>
      </c>
    </row>
    <row r="129" spans="1:9">
      <c r="A129" s="962" t="s">
        <v>257</v>
      </c>
      <c r="B129" s="963" t="s">
        <v>258</v>
      </c>
      <c r="C129" s="964" t="s">
        <v>189</v>
      </c>
      <c r="D129" s="961">
        <v>140044</v>
      </c>
    </row>
    <row r="130" spans="1:9">
      <c r="A130" s="962" t="s">
        <v>1297</v>
      </c>
      <c r="B130" s="963" t="s">
        <v>270</v>
      </c>
      <c r="C130" s="964" t="s">
        <v>268</v>
      </c>
      <c r="D130" s="961">
        <v>3026</v>
      </c>
    </row>
    <row r="131" spans="1:9">
      <c r="A131" s="962" t="s">
        <v>1049</v>
      </c>
      <c r="B131" s="963" t="s">
        <v>1007</v>
      </c>
      <c r="C131" s="964" t="s">
        <v>1008</v>
      </c>
      <c r="D131" s="961">
        <v>2073</v>
      </c>
    </row>
    <row r="132" spans="1:9">
      <c r="A132" s="962" t="s">
        <v>1298</v>
      </c>
      <c r="B132" s="963" t="s">
        <v>1007</v>
      </c>
      <c r="C132" s="964" t="s">
        <v>1008</v>
      </c>
      <c r="D132" s="961">
        <v>2073</v>
      </c>
    </row>
    <row r="133" spans="1:9" ht="15" thickBot="1">
      <c r="A133" s="974" t="s">
        <v>1009</v>
      </c>
      <c r="B133" s="975" t="s">
        <v>932</v>
      </c>
      <c r="C133" s="976" t="s">
        <v>234</v>
      </c>
      <c r="D133" s="977">
        <v>188458</v>
      </c>
    </row>
    <row r="134" spans="1:9">
      <c r="A134" s="978"/>
      <c r="B134" s="978"/>
      <c r="C134" s="979"/>
      <c r="D134" s="980"/>
    </row>
    <row r="135" spans="1:9">
      <c r="A135" s="978"/>
      <c r="B135" s="978"/>
      <c r="C135" s="979"/>
      <c r="D135" s="980"/>
    </row>
    <row r="136" spans="1:9">
      <c r="A136" s="978"/>
      <c r="B136" s="978"/>
      <c r="C136" s="979"/>
      <c r="D136" s="980"/>
    </row>
    <row r="137" spans="1:9">
      <c r="A137" s="978"/>
      <c r="B137" s="978"/>
      <c r="C137" s="979"/>
      <c r="D137" s="980"/>
    </row>
    <row r="138" spans="1:9">
      <c r="A138" s="978"/>
      <c r="B138" s="978"/>
      <c r="C138" s="979"/>
      <c r="D138" s="980"/>
    </row>
    <row r="139" spans="1:9">
      <c r="D139" s="980"/>
    </row>
    <row r="140" spans="1:9">
      <c r="D140" s="980"/>
    </row>
    <row r="141" spans="1:9">
      <c r="D141" s="980"/>
    </row>
    <row r="142" spans="1:9">
      <c r="D142" s="980"/>
    </row>
    <row r="143" spans="1:9">
      <c r="B143" s="1068"/>
      <c r="C143" s="1069"/>
      <c r="D143" s="1070"/>
      <c r="E143" s="1068"/>
      <c r="F143" s="1068"/>
      <c r="G143" s="1068"/>
      <c r="H143" s="1068"/>
      <c r="I143" s="1068"/>
    </row>
    <row r="144" spans="1:9">
      <c r="B144" s="1068"/>
      <c r="C144" s="1069"/>
      <c r="D144" s="1070"/>
      <c r="E144" s="1068"/>
      <c r="F144" s="1068"/>
      <c r="G144" s="1071"/>
      <c r="H144" s="1072"/>
      <c r="I144" s="1068"/>
    </row>
    <row r="145" spans="2:9">
      <c r="B145" s="1068"/>
      <c r="C145" s="1069"/>
      <c r="D145" s="1070"/>
      <c r="E145" s="1068"/>
      <c r="F145" s="1068"/>
      <c r="G145" s="1068"/>
      <c r="H145" s="1068"/>
      <c r="I145" s="1068"/>
    </row>
    <row r="146" spans="2:9">
      <c r="B146" s="1073"/>
      <c r="C146" s="1069"/>
      <c r="D146" s="1070"/>
      <c r="E146" s="1068"/>
      <c r="F146" s="1068"/>
      <c r="G146" s="1071"/>
      <c r="H146" s="1072"/>
      <c r="I146" s="1068"/>
    </row>
    <row r="147" spans="2:9">
      <c r="B147" s="1073"/>
      <c r="C147" s="1069"/>
      <c r="D147" s="1070"/>
      <c r="E147" s="1068"/>
      <c r="F147" s="1068"/>
      <c r="G147" s="1071"/>
      <c r="H147" s="1072"/>
      <c r="I147" s="1068"/>
    </row>
    <row r="148" spans="2:9">
      <c r="B148" s="1073"/>
      <c r="C148" s="1069"/>
      <c r="D148" s="1070"/>
      <c r="E148" s="1068"/>
      <c r="F148" s="1068"/>
      <c r="G148" s="1071"/>
      <c r="H148" s="1072"/>
      <c r="I148" s="1068"/>
    </row>
    <row r="149" spans="2:9">
      <c r="B149" s="1073"/>
      <c r="C149" s="1069"/>
      <c r="D149" s="1070"/>
      <c r="E149" s="1068"/>
      <c r="F149" s="1068"/>
      <c r="G149" s="1071"/>
      <c r="H149" s="1072"/>
      <c r="I149" s="1068"/>
    </row>
    <row r="150" spans="2:9">
      <c r="B150" s="1073"/>
      <c r="C150" s="1069"/>
      <c r="D150" s="1070"/>
      <c r="E150" s="1068"/>
      <c r="F150" s="1068"/>
      <c r="G150" s="1071"/>
      <c r="H150" s="1072"/>
      <c r="I150" s="1068"/>
    </row>
    <row r="151" spans="2:9">
      <c r="B151" s="1073"/>
      <c r="C151" s="1069"/>
      <c r="D151" s="1070"/>
      <c r="E151" s="1068"/>
      <c r="F151" s="1068"/>
      <c r="G151" s="1068"/>
      <c r="H151" s="1068"/>
      <c r="I151" s="1068"/>
    </row>
    <row r="152" spans="2:9">
      <c r="B152" s="1073"/>
      <c r="C152" s="1069"/>
      <c r="D152" s="1070"/>
      <c r="E152" s="1068"/>
      <c r="F152" s="1068"/>
      <c r="G152" s="1068"/>
      <c r="H152" s="1068"/>
      <c r="I152" s="1068"/>
    </row>
    <row r="153" spans="2:9">
      <c r="B153" s="1073"/>
      <c r="C153" s="1069"/>
      <c r="D153" s="1070"/>
      <c r="E153" s="1068"/>
      <c r="F153" s="1068"/>
      <c r="G153" s="1068"/>
      <c r="H153" s="1068"/>
      <c r="I153" s="1068"/>
    </row>
    <row r="154" spans="2:9">
      <c r="B154" s="1073"/>
      <c r="C154" s="1069"/>
      <c r="D154" s="1070"/>
      <c r="E154" s="1068"/>
      <c r="F154" s="1068"/>
      <c r="G154" s="1068"/>
      <c r="H154" s="1068"/>
      <c r="I154" s="1068"/>
    </row>
    <row r="155" spans="2:9">
      <c r="D155" s="980"/>
    </row>
    <row r="156" spans="2:9">
      <c r="D156" s="980"/>
    </row>
    <row r="157" spans="2:9">
      <c r="D157" s="980"/>
    </row>
    <row r="158" spans="2:9">
      <c r="D158" s="980"/>
    </row>
    <row r="159" spans="2:9">
      <c r="D159" s="980"/>
    </row>
    <row r="160" spans="2:9">
      <c r="D160" s="980"/>
    </row>
    <row r="161" spans="4:4">
      <c r="D161" s="980"/>
    </row>
    <row r="162" spans="4:4">
      <c r="D162" s="980"/>
    </row>
    <row r="163" spans="4:4">
      <c r="D163" s="980"/>
    </row>
    <row r="164" spans="4:4">
      <c r="D164" s="980"/>
    </row>
    <row r="165" spans="4:4">
      <c r="D165" s="980"/>
    </row>
    <row r="166" spans="4:4">
      <c r="D166" s="980"/>
    </row>
    <row r="167" spans="4:4">
      <c r="D167" s="980"/>
    </row>
    <row r="168" spans="4:4">
      <c r="D168" s="980"/>
    </row>
    <row r="169" spans="4:4">
      <c r="D169" s="980"/>
    </row>
    <row r="170" spans="4:4">
      <c r="D170" s="980"/>
    </row>
    <row r="171" spans="4:4">
      <c r="D171" s="980"/>
    </row>
    <row r="172" spans="4:4">
      <c r="D172" s="980"/>
    </row>
    <row r="173" spans="4:4">
      <c r="D173" s="980"/>
    </row>
    <row r="174" spans="4:4">
      <c r="D174" s="980"/>
    </row>
    <row r="175" spans="4:4">
      <c r="D175" s="980"/>
    </row>
    <row r="176" spans="4:4">
      <c r="D176" s="980"/>
    </row>
    <row r="177" spans="4:4">
      <c r="D177" s="980"/>
    </row>
    <row r="178" spans="4:4">
      <c r="D178" s="980"/>
    </row>
    <row r="179" spans="4:4">
      <c r="D179" s="980"/>
    </row>
    <row r="180" spans="4:4">
      <c r="D180" s="980"/>
    </row>
    <row r="181" spans="4:4">
      <c r="D181" s="980"/>
    </row>
    <row r="182" spans="4:4">
      <c r="D182" s="980"/>
    </row>
    <row r="183" spans="4:4">
      <c r="D183" s="980"/>
    </row>
    <row r="184" spans="4:4">
      <c r="D184" s="980"/>
    </row>
    <row r="185" spans="4:4">
      <c r="D185" s="980"/>
    </row>
    <row r="186" spans="4:4">
      <c r="D186" s="980"/>
    </row>
    <row r="187" spans="4:4">
      <c r="D187" s="980"/>
    </row>
    <row r="188" spans="4:4">
      <c r="D188" s="980"/>
    </row>
    <row r="189" spans="4:4">
      <c r="D189" s="980"/>
    </row>
    <row r="190" spans="4:4">
      <c r="D190" s="980"/>
    </row>
    <row r="191" spans="4:4">
      <c r="D191" s="980"/>
    </row>
    <row r="192" spans="4:4">
      <c r="D192" s="980"/>
    </row>
    <row r="193" spans="4:4">
      <c r="D193" s="980"/>
    </row>
    <row r="194" spans="4:4">
      <c r="D194" s="980"/>
    </row>
    <row r="195" spans="4:4">
      <c r="D195" s="980"/>
    </row>
    <row r="196" spans="4:4">
      <c r="D196" s="980"/>
    </row>
    <row r="197" spans="4:4">
      <c r="D197" s="980"/>
    </row>
    <row r="198" spans="4:4">
      <c r="D198" s="980"/>
    </row>
    <row r="199" spans="4:4">
      <c r="D199" s="980"/>
    </row>
    <row r="200" spans="4:4">
      <c r="D200" s="980"/>
    </row>
    <row r="201" spans="4:4">
      <c r="D201" s="980"/>
    </row>
    <row r="202" spans="4:4">
      <c r="D202" s="980"/>
    </row>
    <row r="203" spans="4:4">
      <c r="D203" s="980"/>
    </row>
    <row r="204" spans="4:4">
      <c r="D204" s="980"/>
    </row>
    <row r="205" spans="4:4">
      <c r="D205" s="980"/>
    </row>
    <row r="206" spans="4:4">
      <c r="D206" s="980"/>
    </row>
    <row r="207" spans="4:4">
      <c r="D207" s="980"/>
    </row>
    <row r="208" spans="4:4">
      <c r="D208" s="980"/>
    </row>
    <row r="209" spans="4:4">
      <c r="D209" s="980"/>
    </row>
    <row r="210" spans="4:4">
      <c r="D210" s="980"/>
    </row>
    <row r="211" spans="4:4">
      <c r="D211" s="980"/>
    </row>
    <row r="212" spans="4:4">
      <c r="D212" s="980"/>
    </row>
    <row r="213" spans="4:4">
      <c r="D213" s="980"/>
    </row>
    <row r="214" spans="4:4">
      <c r="D214" s="980"/>
    </row>
    <row r="215" spans="4:4">
      <c r="D215" s="980"/>
    </row>
    <row r="216" spans="4:4">
      <c r="D216" s="980"/>
    </row>
    <row r="217" spans="4:4">
      <c r="D217" s="980"/>
    </row>
    <row r="218" spans="4:4">
      <c r="D218" s="980"/>
    </row>
    <row r="219" spans="4:4">
      <c r="D219" s="980"/>
    </row>
    <row r="220" spans="4:4">
      <c r="D220" s="980"/>
    </row>
    <row r="221" spans="4:4">
      <c r="D221" s="980"/>
    </row>
    <row r="222" spans="4:4">
      <c r="D222" s="980"/>
    </row>
    <row r="223" spans="4:4">
      <c r="D223" s="980"/>
    </row>
    <row r="224" spans="4:4">
      <c r="D224" s="980"/>
    </row>
    <row r="225" spans="4:4">
      <c r="D225" s="980"/>
    </row>
    <row r="226" spans="4:4">
      <c r="D226" s="980"/>
    </row>
    <row r="227" spans="4:4">
      <c r="D227" s="980"/>
    </row>
    <row r="228" spans="4:4">
      <c r="D228" s="980"/>
    </row>
    <row r="229" spans="4:4">
      <c r="D229" s="980"/>
    </row>
    <row r="230" spans="4:4">
      <c r="D230" s="980"/>
    </row>
    <row r="231" spans="4:4">
      <c r="D231" s="980"/>
    </row>
    <row r="232" spans="4:4">
      <c r="D232" s="980"/>
    </row>
    <row r="233" spans="4:4">
      <c r="D233" s="980"/>
    </row>
    <row r="234" spans="4:4">
      <c r="D234" s="980"/>
    </row>
    <row r="235" spans="4:4">
      <c r="D235" s="980"/>
    </row>
    <row r="236" spans="4:4">
      <c r="D236" s="980"/>
    </row>
    <row r="237" spans="4:4">
      <c r="D237" s="980"/>
    </row>
    <row r="238" spans="4:4">
      <c r="D238" s="980"/>
    </row>
    <row r="239" spans="4:4">
      <c r="D239" s="980"/>
    </row>
    <row r="240" spans="4:4">
      <c r="D240" s="980"/>
    </row>
    <row r="241" spans="4:4">
      <c r="D241" s="980"/>
    </row>
    <row r="242" spans="4:4">
      <c r="D242" s="980"/>
    </row>
    <row r="243" spans="4:4">
      <c r="D243" s="980"/>
    </row>
    <row r="244" spans="4:4">
      <c r="D244" s="980"/>
    </row>
    <row r="245" spans="4:4">
      <c r="D245" s="980"/>
    </row>
    <row r="246" spans="4:4">
      <c r="D246" s="980"/>
    </row>
    <row r="247" spans="4:4">
      <c r="D247" s="980"/>
    </row>
    <row r="248" spans="4:4">
      <c r="D248" s="980"/>
    </row>
    <row r="249" spans="4:4">
      <c r="D249" s="980"/>
    </row>
    <row r="250" spans="4:4">
      <c r="D250" s="980"/>
    </row>
    <row r="251" spans="4:4">
      <c r="D251" s="980"/>
    </row>
    <row r="252" spans="4:4">
      <c r="D252" s="980"/>
    </row>
    <row r="253" spans="4:4">
      <c r="D253" s="980"/>
    </row>
    <row r="254" spans="4:4">
      <c r="D254" s="980"/>
    </row>
    <row r="255" spans="4:4">
      <c r="D255" s="980"/>
    </row>
    <row r="256" spans="4:4">
      <c r="D256" s="980"/>
    </row>
    <row r="257" spans="4:4">
      <c r="D257" s="980"/>
    </row>
    <row r="258" spans="4:4">
      <c r="D258" s="980"/>
    </row>
    <row r="259" spans="4:4">
      <c r="D259" s="980"/>
    </row>
    <row r="260" spans="4:4">
      <c r="D260" s="980"/>
    </row>
    <row r="261" spans="4:4">
      <c r="D261" s="980"/>
    </row>
    <row r="262" spans="4:4">
      <c r="D262" s="980"/>
    </row>
    <row r="263" spans="4:4">
      <c r="D263" s="980"/>
    </row>
    <row r="264" spans="4:4">
      <c r="D264" s="980"/>
    </row>
    <row r="265" spans="4:4">
      <c r="D265" s="980"/>
    </row>
    <row r="266" spans="4:4">
      <c r="D266" s="980"/>
    </row>
    <row r="267" spans="4:4">
      <c r="D267" s="980"/>
    </row>
    <row r="268" spans="4:4">
      <c r="D268" s="980"/>
    </row>
    <row r="269" spans="4:4">
      <c r="D269" s="980"/>
    </row>
    <row r="270" spans="4:4">
      <c r="D270" s="980"/>
    </row>
    <row r="271" spans="4:4">
      <c r="D271" s="980"/>
    </row>
    <row r="272" spans="4:4">
      <c r="D272" s="980"/>
    </row>
    <row r="273" spans="4:4">
      <c r="D273" s="980"/>
    </row>
    <row r="274" spans="4:4">
      <c r="D274" s="980"/>
    </row>
    <row r="275" spans="4:4">
      <c r="D275" s="980"/>
    </row>
    <row r="276" spans="4:4">
      <c r="D276" s="980"/>
    </row>
    <row r="277" spans="4:4">
      <c r="D277" s="980"/>
    </row>
    <row r="278" spans="4:4">
      <c r="D278" s="980"/>
    </row>
    <row r="279" spans="4:4">
      <c r="D279" s="980"/>
    </row>
    <row r="280" spans="4:4">
      <c r="D280" s="980"/>
    </row>
    <row r="281" spans="4:4">
      <c r="D281" s="980"/>
    </row>
    <row r="282" spans="4:4">
      <c r="D282" s="980"/>
    </row>
    <row r="283" spans="4:4">
      <c r="D283" s="980"/>
    </row>
    <row r="284" spans="4:4">
      <c r="D284" s="980"/>
    </row>
    <row r="285" spans="4:4">
      <c r="D285" s="980"/>
    </row>
    <row r="286" spans="4:4">
      <c r="D286" s="980"/>
    </row>
    <row r="287" spans="4:4">
      <c r="D287" s="980"/>
    </row>
    <row r="288" spans="4:4">
      <c r="D288" s="980"/>
    </row>
    <row r="289" spans="4:4">
      <c r="D289" s="980"/>
    </row>
    <row r="290" spans="4:4">
      <c r="D290" s="980"/>
    </row>
    <row r="291" spans="4:4">
      <c r="D291" s="980"/>
    </row>
    <row r="292" spans="4:4">
      <c r="D292" s="980"/>
    </row>
    <row r="293" spans="4:4">
      <c r="D293" s="980"/>
    </row>
    <row r="294" spans="4:4">
      <c r="D294" s="980"/>
    </row>
    <row r="295" spans="4:4">
      <c r="D295" s="980"/>
    </row>
    <row r="296" spans="4:4">
      <c r="D296" s="980"/>
    </row>
    <row r="297" spans="4:4">
      <c r="D297" s="980"/>
    </row>
    <row r="298" spans="4:4">
      <c r="D298" s="980"/>
    </row>
    <row r="299" spans="4:4">
      <c r="D299" s="980"/>
    </row>
    <row r="300" spans="4:4">
      <c r="D300" s="980"/>
    </row>
    <row r="301" spans="4:4">
      <c r="D301" s="980"/>
    </row>
    <row r="302" spans="4:4">
      <c r="D302" s="980"/>
    </row>
    <row r="303" spans="4:4">
      <c r="D303" s="980"/>
    </row>
    <row r="304" spans="4:4">
      <c r="D304" s="980"/>
    </row>
    <row r="305" spans="4:4">
      <c r="D305" s="980"/>
    </row>
    <row r="306" spans="4:4">
      <c r="D306" s="980"/>
    </row>
    <row r="307" spans="4:4">
      <c r="D307" s="980"/>
    </row>
    <row r="308" spans="4:4">
      <c r="D308" s="980"/>
    </row>
    <row r="309" spans="4:4">
      <c r="D309" s="980"/>
    </row>
    <row r="310" spans="4:4">
      <c r="D310" s="980"/>
    </row>
    <row r="311" spans="4:4">
      <c r="D311" s="980"/>
    </row>
    <row r="312" spans="4:4">
      <c r="D312" s="980"/>
    </row>
    <row r="313" spans="4:4">
      <c r="D313" s="980"/>
    </row>
    <row r="314" spans="4:4">
      <c r="D314" s="980"/>
    </row>
    <row r="315" spans="4:4">
      <c r="D315" s="980"/>
    </row>
    <row r="316" spans="4:4">
      <c r="D316" s="980"/>
    </row>
    <row r="317" spans="4:4">
      <c r="D317" s="980"/>
    </row>
    <row r="318" spans="4:4">
      <c r="D318" s="980"/>
    </row>
    <row r="319" spans="4:4">
      <c r="D319" s="980"/>
    </row>
    <row r="320" spans="4:4">
      <c r="D320" s="980"/>
    </row>
    <row r="321" spans="4:4">
      <c r="D321" s="980"/>
    </row>
    <row r="322" spans="4:4">
      <c r="D322" s="980"/>
    </row>
    <row r="323" spans="4:4">
      <c r="D323" s="980"/>
    </row>
    <row r="324" spans="4:4">
      <c r="D324" s="980"/>
    </row>
    <row r="325" spans="4:4">
      <c r="D325" s="980"/>
    </row>
    <row r="326" spans="4:4">
      <c r="D326" s="980"/>
    </row>
    <row r="327" spans="4:4">
      <c r="D327" s="980"/>
    </row>
    <row r="328" spans="4:4">
      <c r="D328" s="980"/>
    </row>
    <row r="329" spans="4:4">
      <c r="D329" s="980"/>
    </row>
    <row r="330" spans="4:4">
      <c r="D330" s="980"/>
    </row>
    <row r="331" spans="4:4">
      <c r="D331" s="980"/>
    </row>
    <row r="332" spans="4:4">
      <c r="D332" s="980"/>
    </row>
    <row r="333" spans="4:4">
      <c r="D333" s="980"/>
    </row>
    <row r="334" spans="4:4">
      <c r="D334" s="980"/>
    </row>
    <row r="335" spans="4:4">
      <c r="D335" s="980"/>
    </row>
    <row r="336" spans="4:4">
      <c r="D336" s="980"/>
    </row>
    <row r="337" spans="4:4">
      <c r="D337" s="980"/>
    </row>
    <row r="338" spans="4:4">
      <c r="D338" s="980"/>
    </row>
    <row r="339" spans="4:4">
      <c r="D339" s="980"/>
    </row>
    <row r="340" spans="4:4">
      <c r="D340" s="980"/>
    </row>
    <row r="341" spans="4:4">
      <c r="D341" s="980"/>
    </row>
    <row r="342" spans="4:4">
      <c r="D342" s="980"/>
    </row>
    <row r="343" spans="4:4">
      <c r="D343" s="980"/>
    </row>
    <row r="344" spans="4:4">
      <c r="D344" s="980"/>
    </row>
    <row r="345" spans="4:4">
      <c r="D345" s="980"/>
    </row>
    <row r="346" spans="4:4">
      <c r="D346" s="980"/>
    </row>
    <row r="347" spans="4:4">
      <c r="D347" s="980"/>
    </row>
    <row r="348" spans="4:4">
      <c r="D348" s="980"/>
    </row>
    <row r="349" spans="4:4">
      <c r="D349" s="980"/>
    </row>
    <row r="350" spans="4:4">
      <c r="D350" s="980"/>
    </row>
    <row r="351" spans="4:4">
      <c r="D351" s="980"/>
    </row>
    <row r="352" spans="4:4">
      <c r="D352" s="980"/>
    </row>
    <row r="353" spans="4:4">
      <c r="D353" s="980"/>
    </row>
    <row r="354" spans="4:4">
      <c r="D354" s="980"/>
    </row>
    <row r="355" spans="4:4">
      <c r="D355" s="980"/>
    </row>
    <row r="356" spans="4:4">
      <c r="D356" s="980"/>
    </row>
    <row r="357" spans="4:4">
      <c r="D357" s="980"/>
    </row>
    <row r="358" spans="4:4">
      <c r="D358" s="980"/>
    </row>
    <row r="359" spans="4:4">
      <c r="D359" s="980"/>
    </row>
    <row r="360" spans="4:4">
      <c r="D360" s="980"/>
    </row>
    <row r="361" spans="4:4">
      <c r="D361" s="980"/>
    </row>
    <row r="362" spans="4:4">
      <c r="D362" s="980"/>
    </row>
    <row r="363" spans="4:4">
      <c r="D363" s="980"/>
    </row>
    <row r="364" spans="4:4">
      <c r="D364" s="980"/>
    </row>
    <row r="365" spans="4:4">
      <c r="D365" s="980"/>
    </row>
    <row r="366" spans="4:4">
      <c r="D366" s="980"/>
    </row>
    <row r="367" spans="4:4">
      <c r="D367" s="980"/>
    </row>
    <row r="368" spans="4:4">
      <c r="D368" s="980"/>
    </row>
    <row r="369" spans="4:4">
      <c r="D369" s="980"/>
    </row>
    <row r="370" spans="4:4">
      <c r="D370" s="980"/>
    </row>
    <row r="371" spans="4:4">
      <c r="D371" s="980"/>
    </row>
    <row r="372" spans="4:4">
      <c r="D372" s="980"/>
    </row>
    <row r="373" spans="4:4">
      <c r="D373" s="980"/>
    </row>
    <row r="374" spans="4:4">
      <c r="D374" s="980"/>
    </row>
    <row r="375" spans="4:4">
      <c r="D375" s="980"/>
    </row>
    <row r="376" spans="4:4">
      <c r="D376" s="980"/>
    </row>
    <row r="377" spans="4:4">
      <c r="D377" s="980"/>
    </row>
    <row r="378" spans="4:4">
      <c r="D378" s="980"/>
    </row>
    <row r="379" spans="4:4">
      <c r="D379" s="980"/>
    </row>
    <row r="380" spans="4:4">
      <c r="D380" s="980"/>
    </row>
    <row r="381" spans="4:4">
      <c r="D381" s="980"/>
    </row>
    <row r="382" spans="4:4">
      <c r="D382" s="980"/>
    </row>
    <row r="383" spans="4:4">
      <c r="D383" s="980"/>
    </row>
    <row r="384" spans="4:4">
      <c r="D384" s="980"/>
    </row>
    <row r="385" spans="4:4">
      <c r="D385" s="980"/>
    </row>
    <row r="386" spans="4:4">
      <c r="D386" s="980"/>
    </row>
    <row r="387" spans="4:4">
      <c r="D387" s="980"/>
    </row>
    <row r="388" spans="4:4">
      <c r="D388" s="980"/>
    </row>
    <row r="389" spans="4:4">
      <c r="D389" s="980"/>
    </row>
    <row r="390" spans="4:4">
      <c r="D390" s="980"/>
    </row>
    <row r="391" spans="4:4">
      <c r="D391" s="980"/>
    </row>
    <row r="392" spans="4:4">
      <c r="D392" s="980"/>
    </row>
    <row r="393" spans="4:4">
      <c r="D393" s="980"/>
    </row>
    <row r="394" spans="4:4">
      <c r="D394" s="980"/>
    </row>
    <row r="395" spans="4:4">
      <c r="D395" s="980"/>
    </row>
    <row r="396" spans="4:4">
      <c r="D396" s="980"/>
    </row>
    <row r="397" spans="4:4">
      <c r="D397" s="980"/>
    </row>
    <row r="398" spans="4:4">
      <c r="D398" s="980"/>
    </row>
    <row r="399" spans="4:4">
      <c r="D399" s="980"/>
    </row>
    <row r="400" spans="4:4">
      <c r="D400" s="980"/>
    </row>
    <row r="401" spans="4:4">
      <c r="D401" s="980"/>
    </row>
    <row r="402" spans="4:4">
      <c r="D402" s="980"/>
    </row>
    <row r="403" spans="4:4">
      <c r="D403" s="980"/>
    </row>
    <row r="404" spans="4:4">
      <c r="D404" s="980"/>
    </row>
    <row r="405" spans="4:4">
      <c r="D405" s="980"/>
    </row>
    <row r="406" spans="4:4">
      <c r="D406" s="980"/>
    </row>
    <row r="407" spans="4:4">
      <c r="D407" s="980"/>
    </row>
    <row r="408" spans="4:4">
      <c r="D408" s="980"/>
    </row>
    <row r="409" spans="4:4">
      <c r="D409" s="980"/>
    </row>
    <row r="410" spans="4:4">
      <c r="D410" s="980"/>
    </row>
    <row r="411" spans="4:4">
      <c r="D411" s="980"/>
    </row>
    <row r="412" spans="4:4">
      <c r="D412" s="980"/>
    </row>
    <row r="413" spans="4:4">
      <c r="D413" s="980"/>
    </row>
    <row r="414" spans="4:4">
      <c r="D414" s="980"/>
    </row>
    <row r="415" spans="4:4">
      <c r="D415" s="980"/>
    </row>
    <row r="416" spans="4:4">
      <c r="D416" s="980"/>
    </row>
    <row r="417" spans="4:4">
      <c r="D417" s="980"/>
    </row>
    <row r="418" spans="4:4">
      <c r="D418" s="980"/>
    </row>
    <row r="419" spans="4:4">
      <c r="D419" s="980"/>
    </row>
    <row r="420" spans="4:4">
      <c r="D420" s="980"/>
    </row>
    <row r="421" spans="4:4">
      <c r="D421" s="980"/>
    </row>
    <row r="422" spans="4:4">
      <c r="D422" s="980"/>
    </row>
    <row r="423" spans="4:4">
      <c r="D423" s="980"/>
    </row>
    <row r="424" spans="4:4">
      <c r="D424" s="980"/>
    </row>
    <row r="425" spans="4:4">
      <c r="D425" s="980"/>
    </row>
    <row r="426" spans="4:4">
      <c r="D426" s="980"/>
    </row>
    <row r="427" spans="4:4">
      <c r="D427" s="980"/>
    </row>
    <row r="428" spans="4:4">
      <c r="D428" s="980"/>
    </row>
    <row r="429" spans="4:4">
      <c r="D429" s="980"/>
    </row>
    <row r="430" spans="4:4">
      <c r="D430" s="980"/>
    </row>
    <row r="431" spans="4:4">
      <c r="D431" s="980"/>
    </row>
    <row r="432" spans="4:4">
      <c r="D432" s="980"/>
    </row>
    <row r="433" spans="4:4">
      <c r="D433" s="980"/>
    </row>
    <row r="434" spans="4:4">
      <c r="D434" s="980"/>
    </row>
    <row r="435" spans="4:4">
      <c r="D435" s="980"/>
    </row>
    <row r="436" spans="4:4">
      <c r="D436" s="980"/>
    </row>
    <row r="437" spans="4:4">
      <c r="D437" s="980"/>
    </row>
    <row r="438" spans="4:4">
      <c r="D438" s="980"/>
    </row>
    <row r="439" spans="4:4">
      <c r="D439" s="980"/>
    </row>
    <row r="440" spans="4:4">
      <c r="D440" s="980"/>
    </row>
    <row r="441" spans="4:4">
      <c r="D441" s="980"/>
    </row>
    <row r="442" spans="4:4">
      <c r="D442" s="980"/>
    </row>
    <row r="443" spans="4:4">
      <c r="D443" s="980"/>
    </row>
    <row r="444" spans="4:4">
      <c r="D444" s="980"/>
    </row>
    <row r="445" spans="4:4">
      <c r="D445" s="980"/>
    </row>
    <row r="446" spans="4:4">
      <c r="D446" s="980"/>
    </row>
    <row r="447" spans="4:4">
      <c r="D447" s="980"/>
    </row>
    <row r="448" spans="4:4">
      <c r="D448" s="980"/>
    </row>
    <row r="449" spans="4:4">
      <c r="D449" s="980"/>
    </row>
    <row r="450" spans="4:4">
      <c r="D450" s="980"/>
    </row>
    <row r="451" spans="4:4">
      <c r="D451" s="980"/>
    </row>
    <row r="452" spans="4:4">
      <c r="D452" s="980"/>
    </row>
    <row r="453" spans="4:4">
      <c r="D453" s="980"/>
    </row>
    <row r="454" spans="4:4">
      <c r="D454" s="980"/>
    </row>
    <row r="455" spans="4:4">
      <c r="D455" s="980"/>
    </row>
    <row r="456" spans="4:4">
      <c r="D456" s="980"/>
    </row>
    <row r="457" spans="4:4">
      <c r="D457" s="980"/>
    </row>
    <row r="458" spans="4:4">
      <c r="D458" s="980"/>
    </row>
    <row r="459" spans="4:4">
      <c r="D459" s="980"/>
    </row>
    <row r="460" spans="4:4">
      <c r="D460" s="980"/>
    </row>
    <row r="461" spans="4:4">
      <c r="D461" s="980"/>
    </row>
    <row r="462" spans="4:4">
      <c r="D462" s="980"/>
    </row>
    <row r="463" spans="4:4">
      <c r="D463" s="980"/>
    </row>
    <row r="464" spans="4:4">
      <c r="D464" s="980"/>
    </row>
    <row r="465" spans="4:4">
      <c r="D465" s="980"/>
    </row>
    <row r="466" spans="4:4">
      <c r="D466" s="980"/>
    </row>
    <row r="467" spans="4:4">
      <c r="D467" s="980"/>
    </row>
    <row r="468" spans="4:4">
      <c r="D468" s="980"/>
    </row>
    <row r="469" spans="4:4">
      <c r="D469" s="980"/>
    </row>
    <row r="470" spans="4:4">
      <c r="D470" s="980"/>
    </row>
    <row r="471" spans="4:4">
      <c r="D471" s="980"/>
    </row>
    <row r="472" spans="4:4">
      <c r="D472" s="980"/>
    </row>
    <row r="473" spans="4:4">
      <c r="D473" s="980"/>
    </row>
    <row r="474" spans="4:4">
      <c r="D474" s="980"/>
    </row>
    <row r="475" spans="4:4">
      <c r="D475" s="980"/>
    </row>
    <row r="476" spans="4:4">
      <c r="D476" s="980"/>
    </row>
    <row r="477" spans="4:4">
      <c r="D477" s="980"/>
    </row>
    <row r="478" spans="4:4">
      <c r="D478" s="980"/>
    </row>
    <row r="479" spans="4:4">
      <c r="D479" s="980"/>
    </row>
    <row r="480" spans="4:4">
      <c r="D480" s="980"/>
    </row>
    <row r="481" spans="4:4">
      <c r="D481" s="980"/>
    </row>
    <row r="482" spans="4:4">
      <c r="D482" s="980"/>
    </row>
    <row r="483" spans="4:4">
      <c r="D483" s="980"/>
    </row>
    <row r="484" spans="4:4">
      <c r="D484" s="980"/>
    </row>
    <row r="485" spans="4:4">
      <c r="D485" s="980"/>
    </row>
    <row r="486" spans="4:4">
      <c r="D486" s="980"/>
    </row>
    <row r="487" spans="4:4">
      <c r="D487" s="980"/>
    </row>
    <row r="488" spans="4:4">
      <c r="D488" s="980"/>
    </row>
    <row r="489" spans="4:4">
      <c r="D489" s="980"/>
    </row>
    <row r="490" spans="4:4">
      <c r="D490" s="980"/>
    </row>
    <row r="491" spans="4:4">
      <c r="D491" s="980"/>
    </row>
    <row r="492" spans="4:4">
      <c r="D492" s="980"/>
    </row>
    <row r="493" spans="4:4">
      <c r="D493" s="980"/>
    </row>
    <row r="494" spans="4:4">
      <c r="D494" s="980"/>
    </row>
    <row r="495" spans="4:4">
      <c r="D495" s="980"/>
    </row>
    <row r="496" spans="4:4">
      <c r="D496" s="980"/>
    </row>
    <row r="497" spans="4:4">
      <c r="D497" s="980"/>
    </row>
    <row r="498" spans="4:4">
      <c r="D498" s="980"/>
    </row>
    <row r="499" spans="4:4">
      <c r="D499" s="980"/>
    </row>
    <row r="500" spans="4:4">
      <c r="D500" s="980"/>
    </row>
    <row r="501" spans="4:4">
      <c r="D501" s="980"/>
    </row>
    <row r="502" spans="4:4">
      <c r="D502" s="980"/>
    </row>
    <row r="503" spans="4:4">
      <c r="D503" s="980"/>
    </row>
    <row r="504" spans="4:4">
      <c r="D504" s="980"/>
    </row>
    <row r="505" spans="4:4">
      <c r="D505" s="980"/>
    </row>
    <row r="506" spans="4:4">
      <c r="D506" s="980"/>
    </row>
    <row r="507" spans="4:4">
      <c r="D507" s="980"/>
    </row>
    <row r="508" spans="4:4">
      <c r="D508" s="980"/>
    </row>
    <row r="509" spans="4:4">
      <c r="D509" s="980"/>
    </row>
    <row r="510" spans="4:4">
      <c r="D510" s="980"/>
    </row>
    <row r="511" spans="4:4">
      <c r="D511" s="980"/>
    </row>
    <row r="512" spans="4:4">
      <c r="D512" s="980"/>
    </row>
    <row r="513" spans="4:4">
      <c r="D513" s="980"/>
    </row>
    <row r="514" spans="4:4">
      <c r="D514" s="980"/>
    </row>
    <row r="515" spans="4:4">
      <c r="D515" s="980"/>
    </row>
    <row r="516" spans="4:4">
      <c r="D516" s="980"/>
    </row>
    <row r="517" spans="4:4">
      <c r="D517" s="980"/>
    </row>
    <row r="518" spans="4:4">
      <c r="D518" s="980"/>
    </row>
    <row r="519" spans="4:4">
      <c r="D519" s="980"/>
    </row>
    <row r="520" spans="4:4">
      <c r="D520" s="980"/>
    </row>
    <row r="521" spans="4:4">
      <c r="D521" s="980"/>
    </row>
    <row r="522" spans="4:4">
      <c r="D522" s="980"/>
    </row>
    <row r="523" spans="4:4">
      <c r="D523" s="980"/>
    </row>
    <row r="524" spans="4:4">
      <c r="D524" s="980"/>
    </row>
    <row r="525" spans="4:4">
      <c r="D525" s="980"/>
    </row>
    <row r="526" spans="4:4">
      <c r="D526" s="980"/>
    </row>
    <row r="527" spans="4:4">
      <c r="D527" s="980"/>
    </row>
    <row r="528" spans="4:4">
      <c r="D528" s="980"/>
    </row>
    <row r="529" spans="4:4">
      <c r="D529" s="980"/>
    </row>
    <row r="530" spans="4:4">
      <c r="D530" s="980"/>
    </row>
    <row r="531" spans="4:4">
      <c r="D531" s="980"/>
    </row>
    <row r="532" spans="4:4">
      <c r="D532" s="980"/>
    </row>
    <row r="533" spans="4:4">
      <c r="D533" s="980"/>
    </row>
    <row r="534" spans="4:4">
      <c r="D534" s="980"/>
    </row>
    <row r="535" spans="4:4">
      <c r="D535" s="980"/>
    </row>
    <row r="536" spans="4:4">
      <c r="D536" s="980"/>
    </row>
    <row r="537" spans="4:4">
      <c r="D537" s="980"/>
    </row>
    <row r="538" spans="4:4">
      <c r="D538" s="980"/>
    </row>
    <row r="539" spans="4:4">
      <c r="D539" s="980"/>
    </row>
    <row r="540" spans="4:4">
      <c r="D540" s="980"/>
    </row>
    <row r="541" spans="4:4">
      <c r="D541" s="980"/>
    </row>
    <row r="542" spans="4:4">
      <c r="D542" s="980"/>
    </row>
    <row r="543" spans="4:4">
      <c r="D543" s="980"/>
    </row>
    <row r="544" spans="4:4">
      <c r="D544" s="980"/>
    </row>
    <row r="545" spans="4:4">
      <c r="D545" s="980"/>
    </row>
    <row r="546" spans="4:4">
      <c r="D546" s="980"/>
    </row>
    <row r="547" spans="4:4">
      <c r="D547" s="980"/>
    </row>
    <row r="548" spans="4:4">
      <c r="D548" s="980"/>
    </row>
    <row r="549" spans="4:4">
      <c r="D549" s="980"/>
    </row>
    <row r="550" spans="4:4">
      <c r="D550" s="980"/>
    </row>
    <row r="551" spans="4:4">
      <c r="D551" s="980"/>
    </row>
    <row r="552" spans="4:4">
      <c r="D552" s="980"/>
    </row>
    <row r="553" spans="4:4">
      <c r="D553" s="980"/>
    </row>
    <row r="554" spans="4:4">
      <c r="D554" s="980"/>
    </row>
    <row r="555" spans="4:4">
      <c r="D555" s="980"/>
    </row>
    <row r="556" spans="4:4">
      <c r="D556" s="980"/>
    </row>
    <row r="557" spans="4:4">
      <c r="D557" s="980"/>
    </row>
    <row r="558" spans="4:4">
      <c r="D558" s="980"/>
    </row>
    <row r="559" spans="4:4">
      <c r="D559" s="980"/>
    </row>
    <row r="560" spans="4:4">
      <c r="D560" s="980"/>
    </row>
    <row r="561" spans="4:4">
      <c r="D561" s="980"/>
    </row>
    <row r="562" spans="4:4">
      <c r="D562" s="980"/>
    </row>
    <row r="563" spans="4:4">
      <c r="D563" s="980"/>
    </row>
    <row r="564" spans="4:4">
      <c r="D564" s="980"/>
    </row>
    <row r="565" spans="4:4">
      <c r="D565" s="980"/>
    </row>
    <row r="566" spans="4:4">
      <c r="D566" s="980"/>
    </row>
    <row r="567" spans="4:4">
      <c r="D567" s="980"/>
    </row>
    <row r="568" spans="4:4">
      <c r="D568" s="980"/>
    </row>
    <row r="569" spans="4:4">
      <c r="D569" s="980"/>
    </row>
    <row r="570" spans="4:4">
      <c r="D570" s="980"/>
    </row>
    <row r="571" spans="4:4">
      <c r="D571" s="980"/>
    </row>
    <row r="572" spans="4:4">
      <c r="D572" s="980"/>
    </row>
    <row r="573" spans="4:4">
      <c r="D573" s="980"/>
    </row>
    <row r="574" spans="4:4">
      <c r="D574" s="980"/>
    </row>
    <row r="575" spans="4:4">
      <c r="D575" s="980"/>
    </row>
    <row r="576" spans="4:4">
      <c r="D576" s="980"/>
    </row>
    <row r="577" spans="4:4">
      <c r="D577" s="980"/>
    </row>
    <row r="578" spans="4:4">
      <c r="D578" s="980"/>
    </row>
    <row r="579" spans="4:4">
      <c r="D579" s="980"/>
    </row>
    <row r="580" spans="4:4">
      <c r="D580" s="980"/>
    </row>
    <row r="581" spans="4:4">
      <c r="D581" s="980"/>
    </row>
    <row r="582" spans="4:4">
      <c r="D582" s="980"/>
    </row>
    <row r="583" spans="4:4">
      <c r="D583" s="980"/>
    </row>
    <row r="584" spans="4:4">
      <c r="D584" s="980"/>
    </row>
    <row r="585" spans="4:4">
      <c r="D585" s="980"/>
    </row>
    <row r="586" spans="4:4">
      <c r="D586" s="980"/>
    </row>
    <row r="587" spans="4:4">
      <c r="D587" s="980"/>
    </row>
    <row r="588" spans="4:4">
      <c r="D588" s="980"/>
    </row>
    <row r="589" spans="4:4">
      <c r="D589" s="980"/>
    </row>
    <row r="590" spans="4:4">
      <c r="D590" s="980"/>
    </row>
    <row r="591" spans="4:4">
      <c r="D591" s="980"/>
    </row>
    <row r="592" spans="4:4">
      <c r="D592" s="980"/>
    </row>
    <row r="593" spans="4:4">
      <c r="D593" s="980"/>
    </row>
    <row r="594" spans="4:4">
      <c r="D594" s="980"/>
    </row>
    <row r="595" spans="4:4">
      <c r="D595" s="980"/>
    </row>
    <row r="596" spans="4:4">
      <c r="D596" s="980"/>
    </row>
    <row r="597" spans="4:4">
      <c r="D597" s="980"/>
    </row>
    <row r="598" spans="4:4">
      <c r="D598" s="980"/>
    </row>
    <row r="599" spans="4:4">
      <c r="D599" s="980"/>
    </row>
    <row r="600" spans="4:4">
      <c r="D600" s="980"/>
    </row>
    <row r="601" spans="4:4">
      <c r="D601" s="980"/>
    </row>
    <row r="602" spans="4:4">
      <c r="D602" s="980"/>
    </row>
    <row r="603" spans="4:4">
      <c r="D603" s="980"/>
    </row>
    <row r="604" spans="4:4">
      <c r="D604" s="980"/>
    </row>
    <row r="605" spans="4:4">
      <c r="D605" s="980"/>
    </row>
    <row r="606" spans="4:4">
      <c r="D606" s="980"/>
    </row>
    <row r="607" spans="4:4">
      <c r="D607" s="980"/>
    </row>
    <row r="608" spans="4:4">
      <c r="D608" s="980"/>
    </row>
    <row r="609" spans="4:4">
      <c r="D609" s="980"/>
    </row>
    <row r="610" spans="4:4">
      <c r="D610" s="980"/>
    </row>
    <row r="611" spans="4:4">
      <c r="D611" s="980"/>
    </row>
    <row r="612" spans="4:4">
      <c r="D612" s="980"/>
    </row>
    <row r="613" spans="4:4">
      <c r="D613" s="980"/>
    </row>
    <row r="614" spans="4:4">
      <c r="D614" s="980"/>
    </row>
    <row r="615" spans="4:4">
      <c r="D615" s="980"/>
    </row>
    <row r="616" spans="4:4">
      <c r="D616" s="980"/>
    </row>
    <row r="617" spans="4:4">
      <c r="D617" s="980"/>
    </row>
    <row r="618" spans="4:4">
      <c r="D618" s="980"/>
    </row>
    <row r="619" spans="4:4">
      <c r="D619" s="980"/>
    </row>
    <row r="620" spans="4:4">
      <c r="D620" s="980"/>
    </row>
    <row r="621" spans="4:4">
      <c r="D621" s="980"/>
    </row>
    <row r="622" spans="4:4">
      <c r="D622" s="980"/>
    </row>
    <row r="623" spans="4:4">
      <c r="D623" s="980"/>
    </row>
    <row r="624" spans="4:4">
      <c r="D624" s="980"/>
    </row>
    <row r="625" spans="4:4">
      <c r="D625" s="980"/>
    </row>
    <row r="626" spans="4:4">
      <c r="D626" s="980"/>
    </row>
    <row r="627" spans="4:4">
      <c r="D627" s="980"/>
    </row>
    <row r="628" spans="4:4">
      <c r="D628" s="980"/>
    </row>
    <row r="629" spans="4:4">
      <c r="D629" s="980"/>
    </row>
    <row r="630" spans="4:4">
      <c r="D630" s="980"/>
    </row>
    <row r="631" spans="4:4">
      <c r="D631" s="980"/>
    </row>
    <row r="632" spans="4:4">
      <c r="D632" s="980"/>
    </row>
    <row r="633" spans="4:4">
      <c r="D633" s="980"/>
    </row>
    <row r="634" spans="4:4">
      <c r="D634" s="980"/>
    </row>
    <row r="635" spans="4:4">
      <c r="D635" s="980"/>
    </row>
    <row r="636" spans="4:4">
      <c r="D636" s="980"/>
    </row>
    <row r="637" spans="4:4">
      <c r="D637" s="980"/>
    </row>
    <row r="638" spans="4:4">
      <c r="D638" s="980"/>
    </row>
    <row r="639" spans="4:4">
      <c r="D639" s="980"/>
    </row>
    <row r="640" spans="4:4">
      <c r="D640" s="980"/>
    </row>
    <row r="641" spans="4:4">
      <c r="D641" s="980"/>
    </row>
    <row r="642" spans="4:4">
      <c r="D642" s="980"/>
    </row>
    <row r="643" spans="4:4">
      <c r="D643" s="980"/>
    </row>
    <row r="644" spans="4:4">
      <c r="D644" s="980"/>
    </row>
    <row r="645" spans="4:4">
      <c r="D645" s="980"/>
    </row>
    <row r="646" spans="4:4">
      <c r="D646" s="980"/>
    </row>
    <row r="647" spans="4:4">
      <c r="D647" s="980"/>
    </row>
    <row r="648" spans="4:4">
      <c r="D648" s="980"/>
    </row>
    <row r="649" spans="4:4">
      <c r="D649" s="980"/>
    </row>
    <row r="650" spans="4:4">
      <c r="D650" s="980"/>
    </row>
    <row r="651" spans="4:4">
      <c r="D651" s="980"/>
    </row>
    <row r="652" spans="4:4">
      <c r="D652" s="980"/>
    </row>
    <row r="653" spans="4:4">
      <c r="D653" s="980"/>
    </row>
    <row r="654" spans="4:4">
      <c r="D654" s="980"/>
    </row>
    <row r="655" spans="4:4">
      <c r="D655" s="980"/>
    </row>
    <row r="656" spans="4:4">
      <c r="D656" s="980"/>
    </row>
    <row r="657" spans="4:4">
      <c r="D657" s="980"/>
    </row>
    <row r="658" spans="4:4">
      <c r="D658" s="980"/>
    </row>
    <row r="659" spans="4:4">
      <c r="D659" s="980"/>
    </row>
    <row r="660" spans="4:4">
      <c r="D660" s="980"/>
    </row>
    <row r="661" spans="4:4">
      <c r="D661" s="980"/>
    </row>
    <row r="662" spans="4:4">
      <c r="D662" s="980"/>
    </row>
    <row r="663" spans="4:4">
      <c r="D663" s="980"/>
    </row>
    <row r="664" spans="4:4">
      <c r="D664" s="980"/>
    </row>
    <row r="665" spans="4:4">
      <c r="D665" s="980"/>
    </row>
    <row r="666" spans="4:4">
      <c r="D666" s="980"/>
    </row>
    <row r="667" spans="4:4">
      <c r="D667" s="980"/>
    </row>
    <row r="668" spans="4:4">
      <c r="D668" s="980"/>
    </row>
    <row r="669" spans="4:4">
      <c r="D669" s="980"/>
    </row>
    <row r="670" spans="4:4">
      <c r="D670" s="980"/>
    </row>
    <row r="671" spans="4:4">
      <c r="D671" s="980"/>
    </row>
    <row r="672" spans="4:4">
      <c r="D672" s="980"/>
    </row>
    <row r="673" spans="4:4">
      <c r="D673" s="980"/>
    </row>
    <row r="674" spans="4:4">
      <c r="D674" s="980"/>
    </row>
    <row r="675" spans="4:4">
      <c r="D675" s="980"/>
    </row>
    <row r="676" spans="4:4">
      <c r="D676" s="980"/>
    </row>
    <row r="677" spans="4:4">
      <c r="D677" s="980"/>
    </row>
    <row r="678" spans="4:4">
      <c r="D678" s="980"/>
    </row>
    <row r="679" spans="4:4">
      <c r="D679" s="980"/>
    </row>
    <row r="680" spans="4:4">
      <c r="D680" s="980"/>
    </row>
    <row r="681" spans="4:4">
      <c r="D681" s="980"/>
    </row>
    <row r="682" spans="4:4">
      <c r="D682" s="980"/>
    </row>
    <row r="683" spans="4:4">
      <c r="D683" s="980"/>
    </row>
    <row r="684" spans="4:4">
      <c r="D684" s="980"/>
    </row>
    <row r="685" spans="4:4">
      <c r="D685" s="980"/>
    </row>
    <row r="686" spans="4:4">
      <c r="D686" s="980"/>
    </row>
    <row r="687" spans="4:4">
      <c r="D687" s="980"/>
    </row>
    <row r="688" spans="4:4">
      <c r="D688" s="980"/>
    </row>
    <row r="689" spans="4:4">
      <c r="D689" s="980"/>
    </row>
    <row r="690" spans="4:4">
      <c r="D690" s="980"/>
    </row>
    <row r="691" spans="4:4">
      <c r="D691" s="980"/>
    </row>
    <row r="692" spans="4:4">
      <c r="D692" s="980"/>
    </row>
    <row r="693" spans="4:4">
      <c r="D693" s="980"/>
    </row>
    <row r="694" spans="4:4">
      <c r="D694" s="980"/>
    </row>
    <row r="695" spans="4:4">
      <c r="D695" s="980"/>
    </row>
    <row r="696" spans="4:4">
      <c r="D696" s="980"/>
    </row>
    <row r="697" spans="4:4">
      <c r="D697" s="980"/>
    </row>
    <row r="698" spans="4:4">
      <c r="D698" s="980"/>
    </row>
    <row r="699" spans="4:4">
      <c r="D699" s="980"/>
    </row>
    <row r="700" spans="4:4">
      <c r="D700" s="980"/>
    </row>
    <row r="701" spans="4:4">
      <c r="D701" s="980"/>
    </row>
    <row r="702" spans="4:4">
      <c r="D702" s="980"/>
    </row>
    <row r="703" spans="4:4">
      <c r="D703" s="980"/>
    </row>
    <row r="704" spans="4:4">
      <c r="D704" s="980"/>
    </row>
    <row r="705" spans="4:4">
      <c r="D705" s="980"/>
    </row>
    <row r="706" spans="4:4">
      <c r="D706" s="980"/>
    </row>
    <row r="707" spans="4:4">
      <c r="D707" s="980"/>
    </row>
    <row r="708" spans="4:4">
      <c r="D708" s="980"/>
    </row>
    <row r="709" spans="4:4">
      <c r="D709" s="980"/>
    </row>
    <row r="710" spans="4:4">
      <c r="D710" s="980"/>
    </row>
    <row r="711" spans="4:4">
      <c r="D711" s="980"/>
    </row>
    <row r="712" spans="4:4">
      <c r="D712" s="980"/>
    </row>
    <row r="713" spans="4:4">
      <c r="D713" s="980"/>
    </row>
    <row r="714" spans="4:4">
      <c r="D714" s="980"/>
    </row>
    <row r="715" spans="4:4">
      <c r="D715" s="980"/>
    </row>
    <row r="716" spans="4:4">
      <c r="D716" s="980"/>
    </row>
    <row r="717" spans="4:4">
      <c r="D717" s="980"/>
    </row>
    <row r="718" spans="4:4">
      <c r="D718" s="980"/>
    </row>
    <row r="719" spans="4:4">
      <c r="D719" s="980"/>
    </row>
    <row r="720" spans="4:4">
      <c r="D720" s="980"/>
    </row>
    <row r="721" spans="4:4">
      <c r="D721" s="980"/>
    </row>
    <row r="722" spans="4:4">
      <c r="D722" s="980"/>
    </row>
    <row r="723" spans="4:4">
      <c r="D723" s="980"/>
    </row>
    <row r="724" spans="4:4">
      <c r="D724" s="980"/>
    </row>
    <row r="725" spans="4:4">
      <c r="D725" s="980"/>
    </row>
    <row r="726" spans="4:4">
      <c r="D726" s="980"/>
    </row>
    <row r="727" spans="4:4">
      <c r="D727" s="980"/>
    </row>
    <row r="728" spans="4:4">
      <c r="D728" s="980"/>
    </row>
    <row r="729" spans="4:4">
      <c r="D729" s="980"/>
    </row>
    <row r="730" spans="4:4">
      <c r="D730" s="980"/>
    </row>
    <row r="731" spans="4:4">
      <c r="D731" s="980"/>
    </row>
    <row r="732" spans="4:4">
      <c r="D732" s="980"/>
    </row>
    <row r="733" spans="4:4">
      <c r="D733" s="980"/>
    </row>
    <row r="734" spans="4:4">
      <c r="D734" s="980"/>
    </row>
    <row r="735" spans="4:4">
      <c r="D735" s="980"/>
    </row>
    <row r="736" spans="4:4">
      <c r="D736" s="980"/>
    </row>
    <row r="737" spans="4:4">
      <c r="D737" s="980"/>
    </row>
    <row r="738" spans="4:4">
      <c r="D738" s="980"/>
    </row>
    <row r="739" spans="4:4">
      <c r="D739" s="980"/>
    </row>
    <row r="740" spans="4:4">
      <c r="D740" s="980"/>
    </row>
    <row r="741" spans="4:4">
      <c r="D741" s="980"/>
    </row>
    <row r="742" spans="4:4">
      <c r="D742" s="980"/>
    </row>
    <row r="743" spans="4:4">
      <c r="D743" s="980"/>
    </row>
    <row r="744" spans="4:4">
      <c r="D744" s="980"/>
    </row>
    <row r="745" spans="4:4">
      <c r="D745" s="980"/>
    </row>
    <row r="746" spans="4:4">
      <c r="D746" s="980"/>
    </row>
    <row r="747" spans="4:4">
      <c r="D747" s="980"/>
    </row>
    <row r="748" spans="4:4">
      <c r="D748" s="980"/>
    </row>
    <row r="749" spans="4:4">
      <c r="D749" s="980"/>
    </row>
    <row r="750" spans="4:4">
      <c r="D750" s="980"/>
    </row>
    <row r="751" spans="4:4">
      <c r="D751" s="980"/>
    </row>
    <row r="752" spans="4:4">
      <c r="D752" s="980"/>
    </row>
    <row r="753" spans="4:4">
      <c r="D753" s="980"/>
    </row>
    <row r="754" spans="4:4">
      <c r="D754" s="980"/>
    </row>
    <row r="755" spans="4:4">
      <c r="D755" s="980"/>
    </row>
    <row r="756" spans="4:4">
      <c r="D756" s="980"/>
    </row>
    <row r="757" spans="4:4">
      <c r="D757" s="980"/>
    </row>
    <row r="758" spans="4:4">
      <c r="D758" s="980"/>
    </row>
    <row r="759" spans="4:4">
      <c r="D759" s="980"/>
    </row>
    <row r="760" spans="4:4">
      <c r="D760" s="980"/>
    </row>
    <row r="761" spans="4:4">
      <c r="D761" s="980"/>
    </row>
    <row r="762" spans="4:4">
      <c r="D762" s="980"/>
    </row>
    <row r="763" spans="4:4">
      <c r="D763" s="980"/>
    </row>
    <row r="764" spans="4:4">
      <c r="D764" s="980"/>
    </row>
    <row r="765" spans="4:4">
      <c r="D765" s="980"/>
    </row>
    <row r="766" spans="4:4">
      <c r="D766" s="980"/>
    </row>
    <row r="767" spans="4:4">
      <c r="D767" s="980"/>
    </row>
    <row r="768" spans="4:4">
      <c r="D768" s="980"/>
    </row>
    <row r="769" spans="4:4">
      <c r="D769" s="980"/>
    </row>
    <row r="770" spans="4:4">
      <c r="D770" s="980"/>
    </row>
    <row r="771" spans="4:4">
      <c r="D771" s="980"/>
    </row>
    <row r="772" spans="4:4">
      <c r="D772" s="980"/>
    </row>
    <row r="773" spans="4:4">
      <c r="D773" s="980"/>
    </row>
    <row r="774" spans="4:4">
      <c r="D774" s="980"/>
    </row>
    <row r="775" spans="4:4">
      <c r="D775" s="980"/>
    </row>
    <row r="776" spans="4:4">
      <c r="D776" s="980"/>
    </row>
    <row r="777" spans="4:4">
      <c r="D777" s="980"/>
    </row>
    <row r="778" spans="4:4">
      <c r="D778" s="980"/>
    </row>
    <row r="779" spans="4:4">
      <c r="D779" s="980"/>
    </row>
    <row r="780" spans="4:4">
      <c r="D780" s="980"/>
    </row>
    <row r="781" spans="4:4">
      <c r="D781" s="980"/>
    </row>
    <row r="782" spans="4:4">
      <c r="D782" s="980"/>
    </row>
    <row r="783" spans="4:4">
      <c r="D783" s="980"/>
    </row>
    <row r="784" spans="4:4">
      <c r="D784" s="980"/>
    </row>
    <row r="785" spans="4:4">
      <c r="D785" s="980"/>
    </row>
    <row r="786" spans="4:4">
      <c r="D786" s="980"/>
    </row>
    <row r="787" spans="4:4">
      <c r="D787" s="980"/>
    </row>
    <row r="788" spans="4:4">
      <c r="D788" s="980"/>
    </row>
    <row r="789" spans="4:4">
      <c r="D789" s="980"/>
    </row>
    <row r="790" spans="4:4">
      <c r="D790" s="980"/>
    </row>
    <row r="791" spans="4:4">
      <c r="D791" s="980"/>
    </row>
    <row r="792" spans="4:4">
      <c r="D792" s="980"/>
    </row>
    <row r="793" spans="4:4">
      <c r="D793" s="980"/>
    </row>
    <row r="794" spans="4:4">
      <c r="D794" s="980"/>
    </row>
    <row r="795" spans="4:4">
      <c r="D795" s="980"/>
    </row>
    <row r="796" spans="4:4">
      <c r="D796" s="980"/>
    </row>
    <row r="797" spans="4:4">
      <c r="D797" s="980"/>
    </row>
    <row r="798" spans="4:4">
      <c r="D798" s="980"/>
    </row>
    <row r="799" spans="4:4">
      <c r="D799" s="980"/>
    </row>
    <row r="800" spans="4:4">
      <c r="D800" s="980"/>
    </row>
    <row r="801" spans="4:4">
      <c r="D801" s="980"/>
    </row>
    <row r="802" spans="4:4">
      <c r="D802" s="980"/>
    </row>
    <row r="803" spans="4:4">
      <c r="D803" s="980"/>
    </row>
    <row r="804" spans="4:4">
      <c r="D804" s="980"/>
    </row>
    <row r="805" spans="4:4">
      <c r="D805" s="980"/>
    </row>
    <row r="806" spans="4:4">
      <c r="D806" s="980"/>
    </row>
    <row r="807" spans="4:4">
      <c r="D807" s="980"/>
    </row>
    <row r="808" spans="4:4">
      <c r="D808" s="980"/>
    </row>
    <row r="809" spans="4:4">
      <c r="D809" s="980"/>
    </row>
    <row r="810" spans="4:4">
      <c r="D810" s="980"/>
    </row>
    <row r="811" spans="4:4">
      <c r="D811" s="980"/>
    </row>
    <row r="812" spans="4:4">
      <c r="D812" s="980"/>
    </row>
    <row r="813" spans="4:4">
      <c r="D813" s="980"/>
    </row>
    <row r="814" spans="4:4">
      <c r="D814" s="980"/>
    </row>
    <row r="815" spans="4:4">
      <c r="D815" s="980"/>
    </row>
    <row r="816" spans="4:4">
      <c r="D816" s="980"/>
    </row>
    <row r="817" spans="4:4">
      <c r="D817" s="980"/>
    </row>
    <row r="818" spans="4:4">
      <c r="D818" s="980"/>
    </row>
    <row r="819" spans="4:4">
      <c r="D819" s="980"/>
    </row>
    <row r="820" spans="4:4">
      <c r="D820" s="980"/>
    </row>
    <row r="821" spans="4:4">
      <c r="D821" s="980"/>
    </row>
    <row r="822" spans="4:4">
      <c r="D822" s="980"/>
    </row>
    <row r="823" spans="4:4">
      <c r="D823" s="980"/>
    </row>
    <row r="824" spans="4:4">
      <c r="D824" s="980"/>
    </row>
    <row r="825" spans="4:4">
      <c r="D825" s="980"/>
    </row>
    <row r="826" spans="4:4">
      <c r="D826" s="980"/>
    </row>
    <row r="827" spans="4:4">
      <c r="D827" s="980"/>
    </row>
    <row r="828" spans="4:4">
      <c r="D828" s="980"/>
    </row>
    <row r="829" spans="4:4">
      <c r="D829" s="980"/>
    </row>
    <row r="830" spans="4:4">
      <c r="D830" s="980"/>
    </row>
    <row r="831" spans="4:4">
      <c r="D831" s="980"/>
    </row>
    <row r="832" spans="4:4">
      <c r="D832" s="980"/>
    </row>
    <row r="833" spans="4:4">
      <c r="D833" s="980"/>
    </row>
    <row r="834" spans="4:4">
      <c r="D834" s="980"/>
    </row>
    <row r="835" spans="4:4">
      <c r="D835" s="980"/>
    </row>
    <row r="836" spans="4:4">
      <c r="D836" s="980"/>
    </row>
    <row r="837" spans="4:4">
      <c r="D837" s="980"/>
    </row>
    <row r="838" spans="4:4">
      <c r="D838" s="980"/>
    </row>
    <row r="839" spans="4:4">
      <c r="D839" s="980"/>
    </row>
    <row r="840" spans="4:4">
      <c r="D840" s="980"/>
    </row>
    <row r="841" spans="4:4">
      <c r="D841" s="980"/>
    </row>
    <row r="842" spans="4:4">
      <c r="D842" s="980"/>
    </row>
    <row r="843" spans="4:4">
      <c r="D843" s="980"/>
    </row>
    <row r="844" spans="4:4">
      <c r="D844" s="980"/>
    </row>
    <row r="845" spans="4:4">
      <c r="D845" s="980"/>
    </row>
    <row r="846" spans="4:4">
      <c r="D846" s="980"/>
    </row>
    <row r="847" spans="4:4">
      <c r="D847" s="980"/>
    </row>
    <row r="848" spans="4:4">
      <c r="D848" s="980"/>
    </row>
    <row r="849" spans="4:4">
      <c r="D849" s="980"/>
    </row>
    <row r="850" spans="4:4">
      <c r="D850" s="980"/>
    </row>
    <row r="851" spans="4:4">
      <c r="D851" s="980"/>
    </row>
    <row r="852" spans="4:4">
      <c r="D852" s="980"/>
    </row>
    <row r="853" spans="4:4">
      <c r="D853" s="980"/>
    </row>
    <row r="854" spans="4:4">
      <c r="D854" s="980"/>
    </row>
    <row r="855" spans="4:4">
      <c r="D855" s="980"/>
    </row>
    <row r="856" spans="4:4">
      <c r="D856" s="980"/>
    </row>
    <row r="857" spans="4:4">
      <c r="D857" s="980"/>
    </row>
    <row r="858" spans="4:4">
      <c r="D858" s="980"/>
    </row>
    <row r="859" spans="4:4">
      <c r="D859" s="980"/>
    </row>
    <row r="860" spans="4:4">
      <c r="D860" s="980"/>
    </row>
    <row r="861" spans="4:4">
      <c r="D861" s="980"/>
    </row>
    <row r="862" spans="4:4">
      <c r="D862" s="980"/>
    </row>
    <row r="863" spans="4:4">
      <c r="D863" s="980"/>
    </row>
    <row r="864" spans="4:4">
      <c r="D864" s="980"/>
    </row>
    <row r="865" spans="4:4">
      <c r="D865" s="980"/>
    </row>
    <row r="866" spans="4:4">
      <c r="D866" s="980"/>
    </row>
    <row r="867" spans="4:4">
      <c r="D867" s="980"/>
    </row>
    <row r="868" spans="4:4">
      <c r="D868" s="980"/>
    </row>
    <row r="869" spans="4:4">
      <c r="D869" s="980"/>
    </row>
    <row r="870" spans="4:4">
      <c r="D870" s="980"/>
    </row>
    <row r="871" spans="4:4">
      <c r="D871" s="980"/>
    </row>
    <row r="872" spans="4:4">
      <c r="D872" s="980"/>
    </row>
    <row r="873" spans="4:4">
      <c r="D873" s="980"/>
    </row>
    <row r="874" spans="4:4">
      <c r="D874" s="980"/>
    </row>
    <row r="875" spans="4:4">
      <c r="D875" s="980"/>
    </row>
    <row r="876" spans="4:4">
      <c r="D876" s="980"/>
    </row>
    <row r="877" spans="4:4">
      <c r="D877" s="980"/>
    </row>
    <row r="878" spans="4:4">
      <c r="D878" s="980"/>
    </row>
    <row r="879" spans="4:4">
      <c r="D879" s="980"/>
    </row>
    <row r="880" spans="4:4">
      <c r="D880" s="980"/>
    </row>
    <row r="881" spans="4:4">
      <c r="D881" s="980"/>
    </row>
    <row r="882" spans="4:4">
      <c r="D882" s="980"/>
    </row>
    <row r="883" spans="4:4">
      <c r="D883" s="980"/>
    </row>
    <row r="884" spans="4:4">
      <c r="D884" s="980"/>
    </row>
    <row r="885" spans="4:4">
      <c r="D885" s="980"/>
    </row>
    <row r="886" spans="4:4">
      <c r="D886" s="980"/>
    </row>
    <row r="887" spans="4:4">
      <c r="D887" s="980"/>
    </row>
    <row r="888" spans="4:4">
      <c r="D888" s="980"/>
    </row>
    <row r="889" spans="4:4">
      <c r="D889" s="980"/>
    </row>
    <row r="890" spans="4:4">
      <c r="D890" s="980"/>
    </row>
    <row r="891" spans="4:4">
      <c r="D891" s="980"/>
    </row>
    <row r="892" spans="4:4">
      <c r="D892" s="980"/>
    </row>
    <row r="893" spans="4:4">
      <c r="D893" s="980"/>
    </row>
    <row r="894" spans="4:4">
      <c r="D894" s="980"/>
    </row>
    <row r="895" spans="4:4">
      <c r="D895" s="980"/>
    </row>
    <row r="896" spans="4:4">
      <c r="D896" s="980"/>
    </row>
    <row r="897" spans="4:4">
      <c r="D897" s="980"/>
    </row>
    <row r="898" spans="4:4">
      <c r="D898" s="980"/>
    </row>
    <row r="899" spans="4:4">
      <c r="D899" s="980"/>
    </row>
    <row r="900" spans="4:4">
      <c r="D900" s="980"/>
    </row>
    <row r="901" spans="4:4">
      <c r="D901" s="980"/>
    </row>
    <row r="902" spans="4:4">
      <c r="D902" s="980"/>
    </row>
    <row r="903" spans="4:4">
      <c r="D903" s="980"/>
    </row>
    <row r="904" spans="4:4">
      <c r="D904" s="980"/>
    </row>
    <row r="905" spans="4:4">
      <c r="D905" s="980"/>
    </row>
    <row r="906" spans="4:4">
      <c r="D906" s="980"/>
    </row>
    <row r="907" spans="4:4">
      <c r="D907" s="980"/>
    </row>
    <row r="908" spans="4:4">
      <c r="D908" s="980"/>
    </row>
    <row r="909" spans="4:4">
      <c r="D909" s="980"/>
    </row>
    <row r="910" spans="4:4">
      <c r="D910" s="980"/>
    </row>
    <row r="911" spans="4:4">
      <c r="D911" s="980"/>
    </row>
    <row r="912" spans="4:4">
      <c r="D912" s="980"/>
    </row>
    <row r="913" spans="4:4">
      <c r="D913" s="980"/>
    </row>
    <row r="914" spans="4:4">
      <c r="D914" s="980"/>
    </row>
    <row r="915" spans="4:4">
      <c r="D915" s="980"/>
    </row>
    <row r="916" spans="4:4">
      <c r="D916" s="980"/>
    </row>
    <row r="917" spans="4:4">
      <c r="D917" s="980"/>
    </row>
    <row r="918" spans="4:4">
      <c r="D918" s="980"/>
    </row>
    <row r="919" spans="4:4">
      <c r="D919" s="980"/>
    </row>
    <row r="920" spans="4:4">
      <c r="D920" s="980"/>
    </row>
    <row r="921" spans="4:4">
      <c r="D921" s="980"/>
    </row>
    <row r="922" spans="4:4">
      <c r="D922" s="980"/>
    </row>
    <row r="923" spans="4:4">
      <c r="D923" s="980"/>
    </row>
    <row r="924" spans="4:4">
      <c r="D924" s="980"/>
    </row>
    <row r="925" spans="4:4">
      <c r="D925" s="980"/>
    </row>
    <row r="926" spans="4:4">
      <c r="D926" s="980"/>
    </row>
    <row r="927" spans="4:4">
      <c r="D927" s="980"/>
    </row>
    <row r="928" spans="4:4">
      <c r="D928" s="980"/>
    </row>
    <row r="929" spans="4:4">
      <c r="D929" s="980"/>
    </row>
    <row r="930" spans="4:4">
      <c r="D930" s="980"/>
    </row>
    <row r="931" spans="4:4">
      <c r="D931" s="980"/>
    </row>
    <row r="932" spans="4:4">
      <c r="D932" s="980"/>
    </row>
    <row r="933" spans="4:4">
      <c r="D933" s="980"/>
    </row>
    <row r="934" spans="4:4">
      <c r="D934" s="980"/>
    </row>
    <row r="935" spans="4:4">
      <c r="D935" s="980"/>
    </row>
    <row r="936" spans="4:4">
      <c r="D936" s="980"/>
    </row>
    <row r="937" spans="4:4">
      <c r="D937" s="980"/>
    </row>
    <row r="938" spans="4:4">
      <c r="D938" s="980"/>
    </row>
    <row r="939" spans="4:4">
      <c r="D939" s="980"/>
    </row>
    <row r="940" spans="4:4">
      <c r="D940" s="980"/>
    </row>
    <row r="941" spans="4:4">
      <c r="D941" s="980"/>
    </row>
    <row r="942" spans="4:4">
      <c r="D942" s="980"/>
    </row>
    <row r="943" spans="4:4">
      <c r="D943" s="980"/>
    </row>
    <row r="944" spans="4:4">
      <c r="D944" s="980"/>
    </row>
    <row r="945" spans="4:4">
      <c r="D945" s="980"/>
    </row>
    <row r="946" spans="4:4">
      <c r="D946" s="980"/>
    </row>
    <row r="947" spans="4:4">
      <c r="D947" s="980"/>
    </row>
    <row r="948" spans="4:4">
      <c r="D948" s="980"/>
    </row>
    <row r="949" spans="4:4">
      <c r="D949" s="980"/>
    </row>
    <row r="950" spans="4:4">
      <c r="D950" s="980"/>
    </row>
    <row r="951" spans="4:4">
      <c r="D951" s="980"/>
    </row>
    <row r="952" spans="4:4">
      <c r="D952" s="980"/>
    </row>
    <row r="953" spans="4:4">
      <c r="D953" s="980"/>
    </row>
    <row r="954" spans="4:4">
      <c r="D954" s="980"/>
    </row>
    <row r="955" spans="4:4">
      <c r="D955" s="980"/>
    </row>
    <row r="956" spans="4:4">
      <c r="D956" s="980"/>
    </row>
    <row r="957" spans="4:4">
      <c r="D957" s="980"/>
    </row>
    <row r="958" spans="4:4">
      <c r="D958" s="980"/>
    </row>
    <row r="959" spans="4:4">
      <c r="D959" s="980"/>
    </row>
    <row r="960" spans="4:4">
      <c r="D960" s="980"/>
    </row>
    <row r="961" spans="4:4">
      <c r="D961" s="980"/>
    </row>
    <row r="962" spans="4:4">
      <c r="D962" s="980"/>
    </row>
    <row r="963" spans="4:4">
      <c r="D963" s="980"/>
    </row>
    <row r="964" spans="4:4">
      <c r="D964" s="980"/>
    </row>
    <row r="965" spans="4:4">
      <c r="D965" s="980"/>
    </row>
    <row r="966" spans="4:4">
      <c r="D966" s="980"/>
    </row>
    <row r="967" spans="4:4">
      <c r="D967" s="980"/>
    </row>
    <row r="968" spans="4:4">
      <c r="D968" s="980"/>
    </row>
    <row r="969" spans="4:4">
      <c r="D969" s="980"/>
    </row>
    <row r="970" spans="4:4">
      <c r="D970" s="980"/>
    </row>
    <row r="971" spans="4:4">
      <c r="D971" s="980"/>
    </row>
    <row r="972" spans="4:4">
      <c r="D972" s="980"/>
    </row>
    <row r="973" spans="4:4">
      <c r="D973" s="980"/>
    </row>
    <row r="974" spans="4:4">
      <c r="D974" s="980"/>
    </row>
    <row r="975" spans="4:4">
      <c r="D975" s="980"/>
    </row>
    <row r="976" spans="4:4">
      <c r="D976" s="980"/>
    </row>
    <row r="977" spans="4:4">
      <c r="D977" s="980"/>
    </row>
    <row r="978" spans="4:4">
      <c r="D978" s="980"/>
    </row>
    <row r="979" spans="4:4">
      <c r="D979" s="980"/>
    </row>
    <row r="980" spans="4:4">
      <c r="D980" s="980"/>
    </row>
    <row r="981" spans="4:4">
      <c r="D981" s="980"/>
    </row>
    <row r="982" spans="4:4">
      <c r="D982" s="980"/>
    </row>
    <row r="983" spans="4:4">
      <c r="D983" s="980"/>
    </row>
    <row r="984" spans="4:4">
      <c r="D984" s="980"/>
    </row>
    <row r="985" spans="4:4">
      <c r="D985" s="980"/>
    </row>
    <row r="986" spans="4:4">
      <c r="D986" s="980"/>
    </row>
    <row r="987" spans="4:4">
      <c r="D987" s="980"/>
    </row>
    <row r="988" spans="4:4">
      <c r="D988" s="980"/>
    </row>
    <row r="989" spans="4:4">
      <c r="D989" s="980"/>
    </row>
    <row r="990" spans="4:4">
      <c r="D990" s="980"/>
    </row>
    <row r="991" spans="4:4">
      <c r="D991" s="980"/>
    </row>
    <row r="992" spans="4:4">
      <c r="D992" s="980"/>
    </row>
    <row r="993" spans="4:4">
      <c r="D993" s="980"/>
    </row>
    <row r="994" spans="4:4">
      <c r="D994" s="980"/>
    </row>
    <row r="995" spans="4:4">
      <c r="D995" s="980"/>
    </row>
    <row r="996" spans="4:4">
      <c r="D996" s="980"/>
    </row>
    <row r="997" spans="4:4">
      <c r="D997" s="980"/>
    </row>
    <row r="998" spans="4:4">
      <c r="D998" s="980"/>
    </row>
    <row r="999" spans="4:4">
      <c r="D999" s="980"/>
    </row>
    <row r="1000" spans="4:4">
      <c r="D1000" s="980"/>
    </row>
    <row r="1001" spans="4:4">
      <c r="D1001" s="980"/>
    </row>
    <row r="1002" spans="4:4">
      <c r="D1002" s="980"/>
    </row>
    <row r="1003" spans="4:4">
      <c r="D1003" s="980"/>
    </row>
    <row r="1004" spans="4:4">
      <c r="D1004" s="980"/>
    </row>
    <row r="1005" spans="4:4">
      <c r="D1005" s="980"/>
    </row>
    <row r="1006" spans="4:4">
      <c r="D1006" s="980"/>
    </row>
    <row r="1007" spans="4:4">
      <c r="D1007" s="980"/>
    </row>
    <row r="1008" spans="4:4">
      <c r="D1008" s="980"/>
    </row>
    <row r="1009" spans="4:4">
      <c r="D1009" s="980"/>
    </row>
  </sheetData>
  <mergeCells count="5">
    <mergeCell ref="E111:I111"/>
    <mergeCell ref="A1:D1"/>
    <mergeCell ref="A2:D2"/>
    <mergeCell ref="E86:I86"/>
    <mergeCell ref="E73:I73"/>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4"/>
  <sheetViews>
    <sheetView topLeftCell="A25" zoomScale="80" zoomScaleNormal="80" workbookViewId="0">
      <selection activeCell="J40" sqref="J40"/>
    </sheetView>
  </sheetViews>
  <sheetFormatPr baseColWidth="10" defaultRowHeight="14.5"/>
  <cols>
    <col min="1" max="1" width="4.26953125" customWidth="1"/>
    <col min="2" max="2" width="6.26953125" customWidth="1"/>
    <col min="3" max="3" width="18.81640625" customWidth="1"/>
    <col min="4" max="4" width="54.54296875" customWidth="1"/>
    <col min="5" max="6" width="18" customWidth="1"/>
  </cols>
  <sheetData>
    <row r="1" spans="1:6" ht="14.5" customHeight="1">
      <c r="A1" s="1596" t="s">
        <v>1365</v>
      </c>
      <c r="B1" s="1597"/>
      <c r="C1" s="1597"/>
      <c r="D1" s="1597"/>
      <c r="E1" s="1597"/>
      <c r="F1" s="1598"/>
    </row>
    <row r="2" spans="1:6">
      <c r="A2" s="803"/>
      <c r="B2" s="799"/>
      <c r="C2" s="799"/>
      <c r="D2" s="799"/>
      <c r="E2" s="800"/>
      <c r="F2" s="802"/>
    </row>
    <row r="3" spans="1:6">
      <c r="A3" s="1599" t="s">
        <v>1128</v>
      </c>
      <c r="B3" s="1600"/>
      <c r="C3" s="1600"/>
      <c r="D3" s="1600"/>
      <c r="E3" s="1601"/>
      <c r="F3" s="1320" t="s">
        <v>422</v>
      </c>
    </row>
    <row r="4" spans="1:6">
      <c r="A4" s="1602" t="s">
        <v>1129</v>
      </c>
      <c r="B4" s="1603"/>
      <c r="C4" s="1603"/>
      <c r="D4" s="1604"/>
      <c r="E4" s="804"/>
      <c r="F4" s="805"/>
    </row>
    <row r="5" spans="1:6">
      <c r="A5" s="1321" t="s">
        <v>1130</v>
      </c>
      <c r="B5" s="1322"/>
      <c r="C5" s="1323" t="s">
        <v>1131</v>
      </c>
      <c r="D5" s="1324"/>
      <c r="E5" s="806"/>
      <c r="F5" s="1325">
        <v>100</v>
      </c>
    </row>
    <row r="6" spans="1:6">
      <c r="A6" s="807"/>
      <c r="B6" s="799"/>
      <c r="C6" s="799"/>
      <c r="D6" s="808"/>
      <c r="E6" s="806"/>
      <c r="F6" s="809"/>
    </row>
    <row r="7" spans="1:6">
      <c r="A7" s="807" t="s">
        <v>1132</v>
      </c>
      <c r="B7" s="799"/>
      <c r="C7" s="810" t="s">
        <v>1110</v>
      </c>
      <c r="D7" s="808"/>
      <c r="E7" s="806"/>
      <c r="F7" s="811">
        <f>SUM(F8:F19)</f>
        <v>72.34</v>
      </c>
    </row>
    <row r="8" spans="1:6">
      <c r="A8" s="807"/>
      <c r="B8" s="799" t="s">
        <v>1133</v>
      </c>
      <c r="C8" s="799" t="s">
        <v>1134</v>
      </c>
      <c r="D8" s="808"/>
      <c r="E8" s="812" t="s">
        <v>1135</v>
      </c>
      <c r="F8" s="1326">
        <v>8.33</v>
      </c>
    </row>
    <row r="9" spans="1:6">
      <c r="A9" s="807"/>
      <c r="B9" s="799" t="s">
        <v>1136</v>
      </c>
      <c r="C9" s="799" t="s">
        <v>1137</v>
      </c>
      <c r="D9" s="808"/>
      <c r="E9" s="812" t="s">
        <v>1138</v>
      </c>
      <c r="F9" s="1326">
        <v>1</v>
      </c>
    </row>
    <row r="10" spans="1:6">
      <c r="A10" s="807"/>
      <c r="B10" s="799" t="s">
        <v>1139</v>
      </c>
      <c r="C10" s="799" t="s">
        <v>1140</v>
      </c>
      <c r="D10" s="808"/>
      <c r="E10" s="812" t="s">
        <v>1135</v>
      </c>
      <c r="F10" s="1326">
        <v>8.33</v>
      </c>
    </row>
    <row r="11" spans="1:6">
      <c r="A11" s="807"/>
      <c r="B11" s="813" t="s">
        <v>1141</v>
      </c>
      <c r="C11" s="813" t="s">
        <v>1142</v>
      </c>
      <c r="D11" s="814"/>
      <c r="E11" s="815" t="s">
        <v>1143</v>
      </c>
      <c r="F11" s="1326">
        <v>4</v>
      </c>
    </row>
    <row r="12" spans="1:6">
      <c r="A12" s="807"/>
      <c r="B12" s="799" t="s">
        <v>1144</v>
      </c>
      <c r="C12" s="813" t="s">
        <v>1145</v>
      </c>
      <c r="D12" s="814"/>
      <c r="E12" s="816" t="s">
        <v>1143</v>
      </c>
      <c r="F12" s="1326">
        <v>2.5</v>
      </c>
    </row>
    <row r="13" spans="1:6">
      <c r="A13" s="807"/>
      <c r="B13" s="799" t="s">
        <v>1146</v>
      </c>
      <c r="C13" s="813" t="s">
        <v>1147</v>
      </c>
      <c r="D13" s="814"/>
      <c r="E13" s="816" t="s">
        <v>1143</v>
      </c>
      <c r="F13" s="1326">
        <v>3</v>
      </c>
    </row>
    <row r="14" spans="1:6">
      <c r="A14" s="807"/>
      <c r="B14" s="799" t="s">
        <v>1148</v>
      </c>
      <c r="C14" s="799" t="s">
        <v>1149</v>
      </c>
      <c r="D14" s="808"/>
      <c r="E14" s="816" t="s">
        <v>1143</v>
      </c>
      <c r="F14" s="1326">
        <v>8.5</v>
      </c>
    </row>
    <row r="15" spans="1:6">
      <c r="A15" s="807"/>
      <c r="B15" s="799" t="s">
        <v>1150</v>
      </c>
      <c r="C15" s="799" t="s">
        <v>1151</v>
      </c>
      <c r="D15" s="808"/>
      <c r="E15" s="816" t="s">
        <v>1143</v>
      </c>
      <c r="F15" s="1326">
        <v>12</v>
      </c>
    </row>
    <row r="16" spans="1:6">
      <c r="A16" s="807"/>
      <c r="B16" s="799" t="s">
        <v>1152</v>
      </c>
      <c r="C16" s="799" t="s">
        <v>1153</v>
      </c>
      <c r="D16" s="808"/>
      <c r="E16" s="816" t="s">
        <v>1143</v>
      </c>
      <c r="F16" s="1326">
        <v>6.96</v>
      </c>
    </row>
    <row r="17" spans="1:6">
      <c r="A17" s="807"/>
      <c r="B17" s="799" t="s">
        <v>1154</v>
      </c>
      <c r="C17" s="799" t="s">
        <v>1113</v>
      </c>
      <c r="D17" s="808"/>
      <c r="E17" s="812" t="s">
        <v>1155</v>
      </c>
      <c r="F17" s="1326">
        <v>4.72</v>
      </c>
    </row>
    <row r="18" spans="1:6">
      <c r="A18" s="807"/>
      <c r="B18" s="799" t="s">
        <v>1366</v>
      </c>
      <c r="C18" s="799" t="s">
        <v>1367</v>
      </c>
      <c r="D18" s="808"/>
      <c r="E18" s="816" t="s">
        <v>1143</v>
      </c>
      <c r="F18" s="1326">
        <v>6</v>
      </c>
    </row>
    <row r="19" spans="1:6">
      <c r="A19" s="807"/>
      <c r="B19" s="799" t="s">
        <v>1368</v>
      </c>
      <c r="C19" s="799" t="s">
        <v>1369</v>
      </c>
      <c r="D19" s="808"/>
      <c r="E19" s="816" t="s">
        <v>1143</v>
      </c>
      <c r="F19" s="809">
        <v>7</v>
      </c>
    </row>
    <row r="20" spans="1:6">
      <c r="A20" s="807"/>
      <c r="B20" s="799"/>
      <c r="C20" s="799"/>
      <c r="D20" s="808"/>
      <c r="E20" s="812"/>
      <c r="F20" s="817"/>
    </row>
    <row r="21" spans="1:6">
      <c r="A21" s="807" t="s">
        <v>1156</v>
      </c>
      <c r="B21" s="799"/>
      <c r="C21" s="810" t="s">
        <v>1157</v>
      </c>
      <c r="D21" s="808"/>
      <c r="E21" s="812"/>
      <c r="F21" s="811">
        <f>+F7+F5</f>
        <v>172.34</v>
      </c>
    </row>
    <row r="22" spans="1:6">
      <c r="A22" s="807"/>
      <c r="B22" s="799"/>
      <c r="C22" s="810"/>
      <c r="D22" s="808"/>
      <c r="E22" s="812"/>
      <c r="F22" s="809"/>
    </row>
    <row r="23" spans="1:6" ht="39" customHeight="1">
      <c r="A23" s="807" t="s">
        <v>1158</v>
      </c>
      <c r="B23" s="799"/>
      <c r="C23" s="1605" t="s">
        <v>1159</v>
      </c>
      <c r="D23" s="1606"/>
      <c r="E23" s="812"/>
      <c r="F23" s="818">
        <f>SUM(F25:F32)</f>
        <v>17</v>
      </c>
    </row>
    <row r="24" spans="1:6">
      <c r="A24" s="807"/>
      <c r="B24" s="799"/>
      <c r="C24" s="810" t="s">
        <v>1160</v>
      </c>
      <c r="D24" s="808"/>
      <c r="E24" s="812"/>
      <c r="F24" s="809"/>
    </row>
    <row r="25" spans="1:6">
      <c r="A25" s="807"/>
      <c r="B25" s="799"/>
      <c r="C25" s="799" t="s">
        <v>1370</v>
      </c>
      <c r="D25" s="819"/>
      <c r="E25" s="816" t="s">
        <v>1143</v>
      </c>
      <c r="F25" s="817">
        <v>1</v>
      </c>
    </row>
    <row r="26" spans="1:6">
      <c r="A26" s="807"/>
      <c r="B26" s="799"/>
      <c r="C26" s="799" t="s">
        <v>1161</v>
      </c>
      <c r="D26" s="819"/>
      <c r="E26" s="816" t="s">
        <v>1143</v>
      </c>
      <c r="F26" s="817">
        <v>1</v>
      </c>
    </row>
    <row r="27" spans="1:6">
      <c r="A27" s="807"/>
      <c r="B27" s="799"/>
      <c r="C27" s="799" t="s">
        <v>1079</v>
      </c>
      <c r="D27" s="819"/>
      <c r="E27" s="816" t="s">
        <v>1143</v>
      </c>
      <c r="F27" s="817">
        <v>1</v>
      </c>
    </row>
    <row r="28" spans="1:6">
      <c r="A28" s="807"/>
      <c r="B28" s="799"/>
      <c r="C28" s="799" t="s">
        <v>1371</v>
      </c>
      <c r="D28" s="819"/>
      <c r="E28" s="816" t="s">
        <v>1143</v>
      </c>
      <c r="F28" s="817">
        <v>4</v>
      </c>
    </row>
    <row r="29" spans="1:6">
      <c r="A29" s="807"/>
      <c r="B29" s="799"/>
      <c r="C29" s="799" t="s">
        <v>1081</v>
      </c>
      <c r="D29" s="819"/>
      <c r="E29" s="816" t="s">
        <v>1143</v>
      </c>
      <c r="F29" s="817">
        <v>2</v>
      </c>
    </row>
    <row r="30" spans="1:6">
      <c r="A30" s="807"/>
      <c r="B30" s="799"/>
      <c r="C30" s="799" t="s">
        <v>1082</v>
      </c>
      <c r="D30" s="819"/>
      <c r="E30" s="816" t="s">
        <v>1143</v>
      </c>
      <c r="F30" s="817">
        <v>2.5</v>
      </c>
    </row>
    <row r="31" spans="1:6">
      <c r="A31" s="807"/>
      <c r="B31" s="799"/>
      <c r="C31" s="799" t="s">
        <v>1100</v>
      </c>
      <c r="D31" s="819"/>
      <c r="E31" s="816" t="s">
        <v>1143</v>
      </c>
      <c r="F31" s="817">
        <v>5</v>
      </c>
    </row>
    <row r="32" spans="1:6">
      <c r="A32" s="807"/>
      <c r="B32" s="799"/>
      <c r="C32" s="799" t="s">
        <v>430</v>
      </c>
      <c r="D32" s="819"/>
      <c r="E32" s="816" t="s">
        <v>1143</v>
      </c>
      <c r="F32" s="817">
        <v>0.5</v>
      </c>
    </row>
    <row r="33" spans="1:6">
      <c r="A33" s="807"/>
      <c r="B33" s="799"/>
      <c r="C33" s="799"/>
      <c r="D33" s="819"/>
      <c r="E33" s="816"/>
      <c r="F33" s="817"/>
    </row>
    <row r="34" spans="1:6">
      <c r="A34" s="807" t="s">
        <v>1162</v>
      </c>
      <c r="B34" s="799"/>
      <c r="C34" s="810" t="s">
        <v>1372</v>
      </c>
      <c r="D34" s="819"/>
      <c r="E34" s="816"/>
      <c r="F34" s="818">
        <f>SUM(F35:F37)</f>
        <v>12</v>
      </c>
    </row>
    <row r="35" spans="1:6">
      <c r="A35" s="807"/>
      <c r="B35" s="799"/>
      <c r="C35" s="810" t="s">
        <v>1163</v>
      </c>
      <c r="D35" s="808"/>
      <c r="E35" s="816"/>
      <c r="F35" s="809"/>
    </row>
    <row r="36" spans="1:6">
      <c r="A36" s="807"/>
      <c r="B36" s="799"/>
      <c r="C36" s="820" t="s">
        <v>1164</v>
      </c>
      <c r="D36" s="808"/>
      <c r="E36" s="816" t="s">
        <v>1143</v>
      </c>
      <c r="F36" s="809">
        <v>2</v>
      </c>
    </row>
    <row r="37" spans="1:6" ht="37.15" customHeight="1">
      <c r="A37" s="807"/>
      <c r="B37" s="799"/>
      <c r="C37" s="1607" t="s">
        <v>1165</v>
      </c>
      <c r="D37" s="1608"/>
      <c r="E37" s="816" t="s">
        <v>1143</v>
      </c>
      <c r="F37" s="809">
        <v>10</v>
      </c>
    </row>
    <row r="38" spans="1:6">
      <c r="A38" s="807"/>
      <c r="B38" s="799"/>
      <c r="C38" s="821"/>
      <c r="D38" s="808"/>
      <c r="E38" s="812"/>
      <c r="F38" s="809"/>
    </row>
    <row r="39" spans="1:6">
      <c r="A39" s="807" t="s">
        <v>1166</v>
      </c>
      <c r="B39" s="799"/>
      <c r="C39" s="810" t="s">
        <v>1167</v>
      </c>
      <c r="D39" s="808"/>
      <c r="E39" s="812"/>
      <c r="F39" s="818">
        <f>F21+F23+F34</f>
        <v>201.34</v>
      </c>
    </row>
    <row r="40" spans="1:6">
      <c r="A40" s="807"/>
      <c r="B40" s="799"/>
      <c r="C40" s="799"/>
      <c r="D40" s="808"/>
      <c r="E40" s="812"/>
      <c r="F40" s="809"/>
    </row>
    <row r="41" spans="1:6" ht="14.5" customHeight="1">
      <c r="A41" s="807" t="s">
        <v>1168</v>
      </c>
      <c r="B41" s="799"/>
      <c r="C41" s="1594" t="s">
        <v>1373</v>
      </c>
      <c r="D41" s="1595"/>
      <c r="E41" s="816" t="s">
        <v>1169</v>
      </c>
      <c r="F41" s="809">
        <f>+F39*0.2</f>
        <v>40.268000000000001</v>
      </c>
    </row>
    <row r="42" spans="1:6">
      <c r="A42" s="807"/>
      <c r="B42" s="799"/>
      <c r="C42" s="810"/>
      <c r="D42" s="808"/>
      <c r="E42" s="812"/>
      <c r="F42" s="809"/>
    </row>
    <row r="43" spans="1:6">
      <c r="A43" s="822" t="s">
        <v>1170</v>
      </c>
      <c r="B43" s="823"/>
      <c r="C43" s="824" t="s">
        <v>1171</v>
      </c>
      <c r="D43" s="825"/>
      <c r="E43" s="812"/>
      <c r="F43" s="826">
        <f>+F39+F41</f>
        <v>241.608</v>
      </c>
    </row>
    <row r="44" spans="1:6">
      <c r="A44" s="1327"/>
      <c r="B44" s="1328"/>
      <c r="C44" s="1329" t="s">
        <v>1172</v>
      </c>
      <c r="D44" s="1330"/>
      <c r="E44" s="1331"/>
      <c r="F44" s="827">
        <f>F43/100</f>
        <v>2.41608</v>
      </c>
    </row>
  </sheetData>
  <mergeCells count="6">
    <mergeCell ref="C41:D41"/>
    <mergeCell ref="A1:F1"/>
    <mergeCell ref="A3:E3"/>
    <mergeCell ref="A4:D4"/>
    <mergeCell ref="C23:D23"/>
    <mergeCell ref="C37:D37"/>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45"/>
  <sheetViews>
    <sheetView workbookViewId="0">
      <selection activeCell="B11" sqref="B11"/>
    </sheetView>
  </sheetViews>
  <sheetFormatPr baseColWidth="10" defaultRowHeight="14.5"/>
  <cols>
    <col min="1" max="1" width="19.453125" customWidth="1"/>
    <col min="2" max="2" width="63.54296875" customWidth="1"/>
    <col min="3" max="3" width="17.7265625" customWidth="1"/>
    <col min="4" max="5" width="17.26953125" style="986" customWidth="1"/>
    <col min="6" max="6" width="14.54296875" style="994" bestFit="1" customWidth="1"/>
    <col min="7" max="7" width="11.81640625" bestFit="1" customWidth="1"/>
    <col min="9" max="9" width="40" style="351" customWidth="1"/>
    <col min="10" max="10" width="14.453125" style="329" bestFit="1" customWidth="1"/>
  </cols>
  <sheetData>
    <row r="1" spans="1:10" ht="15" thickBot="1">
      <c r="A1" s="954" t="s">
        <v>1246</v>
      </c>
      <c r="B1" s="1610" t="s">
        <v>317</v>
      </c>
      <c r="C1" s="1611"/>
      <c r="D1" s="1611"/>
      <c r="E1" s="1008"/>
      <c r="F1" s="1612" t="s">
        <v>1301</v>
      </c>
      <c r="G1" s="1613"/>
      <c r="H1" s="1009"/>
      <c r="I1" s="1609" t="s">
        <v>1300</v>
      </c>
      <c r="J1" s="1609"/>
    </row>
    <row r="2" spans="1:10">
      <c r="A2" s="958" t="s">
        <v>1024</v>
      </c>
      <c r="B2" s="959" t="s">
        <v>1025</v>
      </c>
      <c r="C2" s="960" t="s">
        <v>314</v>
      </c>
      <c r="D2" s="998">
        <v>6549</v>
      </c>
      <c r="E2" s="1004"/>
      <c r="F2" s="994">
        <f t="shared" ref="F2:F29" si="0">+VLOOKUP(B2,$I$2:$J$66,2,1)</f>
        <v>6549</v>
      </c>
      <c r="G2" t="b">
        <f t="shared" ref="G2:G29" si="1">+D2=F2</f>
        <v>1</v>
      </c>
      <c r="I2" s="351" t="s">
        <v>1025</v>
      </c>
      <c r="J2" s="329">
        <v>6549</v>
      </c>
    </row>
    <row r="3" spans="1:10" ht="29">
      <c r="A3" s="962" t="s">
        <v>252</v>
      </c>
      <c r="B3" s="963" t="s">
        <v>1003</v>
      </c>
      <c r="C3" s="964" t="s">
        <v>26</v>
      </c>
      <c r="D3" s="998">
        <v>26018</v>
      </c>
      <c r="E3" s="1004"/>
      <c r="F3" s="994">
        <f t="shared" si="0"/>
        <v>26018</v>
      </c>
      <c r="G3" t="b">
        <f t="shared" si="1"/>
        <v>1</v>
      </c>
      <c r="I3" s="351" t="s">
        <v>1003</v>
      </c>
      <c r="J3" s="329">
        <v>26018</v>
      </c>
    </row>
    <row r="4" spans="1:10">
      <c r="A4" s="962" t="s">
        <v>263</v>
      </c>
      <c r="B4" s="963" t="s">
        <v>965</v>
      </c>
      <c r="C4" s="964" t="s">
        <v>265</v>
      </c>
      <c r="D4" s="998">
        <v>8</v>
      </c>
      <c r="E4" s="1004"/>
      <c r="F4" s="994">
        <f t="shared" si="0"/>
        <v>8</v>
      </c>
      <c r="G4" t="b">
        <f t="shared" si="1"/>
        <v>1</v>
      </c>
      <c r="I4" s="351" t="s">
        <v>965</v>
      </c>
      <c r="J4" s="329">
        <v>8</v>
      </c>
    </row>
    <row r="5" spans="1:10">
      <c r="A5" s="962" t="s">
        <v>324</v>
      </c>
      <c r="B5" s="963" t="s">
        <v>921</v>
      </c>
      <c r="C5" s="964" t="s">
        <v>314</v>
      </c>
      <c r="D5" s="998">
        <v>11674</v>
      </c>
      <c r="E5" s="1004"/>
      <c r="F5" s="994">
        <f t="shared" si="0"/>
        <v>11674</v>
      </c>
      <c r="G5" t="b">
        <f t="shared" si="1"/>
        <v>1</v>
      </c>
      <c r="I5" s="351" t="s">
        <v>921</v>
      </c>
      <c r="J5" s="329">
        <v>11674</v>
      </c>
    </row>
    <row r="6" spans="1:10">
      <c r="A6" s="962" t="s">
        <v>1247</v>
      </c>
      <c r="B6" s="963" t="s">
        <v>1248</v>
      </c>
      <c r="C6" s="964" t="s">
        <v>189</v>
      </c>
      <c r="D6" s="998">
        <v>10403</v>
      </c>
      <c r="E6" s="1004"/>
      <c r="F6" s="994">
        <f t="shared" si="0"/>
        <v>10403</v>
      </c>
      <c r="G6" t="b">
        <f t="shared" si="1"/>
        <v>1</v>
      </c>
      <c r="I6" s="351" t="s">
        <v>1248</v>
      </c>
      <c r="J6" s="329">
        <v>10403</v>
      </c>
    </row>
    <row r="7" spans="1:10">
      <c r="A7" s="962" t="s">
        <v>351</v>
      </c>
      <c r="B7" s="963" t="s">
        <v>352</v>
      </c>
      <c r="C7" s="964" t="s">
        <v>314</v>
      </c>
      <c r="D7" s="998">
        <v>16397</v>
      </c>
      <c r="E7" s="1004"/>
      <c r="F7" s="994">
        <f t="shared" si="0"/>
        <v>16397</v>
      </c>
      <c r="G7" t="b">
        <f t="shared" si="1"/>
        <v>1</v>
      </c>
      <c r="I7" s="351" t="s">
        <v>352</v>
      </c>
      <c r="J7" s="329">
        <v>16397</v>
      </c>
    </row>
    <row r="8" spans="1:10">
      <c r="A8" s="962" t="s">
        <v>443</v>
      </c>
      <c r="B8" s="963" t="s">
        <v>444</v>
      </c>
      <c r="C8" s="964" t="s">
        <v>26</v>
      </c>
      <c r="D8" s="998">
        <v>37706</v>
      </c>
      <c r="E8" s="1004"/>
      <c r="F8" s="994">
        <f t="shared" si="0"/>
        <v>37706</v>
      </c>
      <c r="G8" t="b">
        <f t="shared" si="1"/>
        <v>1</v>
      </c>
      <c r="I8" s="351" t="s">
        <v>444</v>
      </c>
      <c r="J8" s="329">
        <v>37706</v>
      </c>
    </row>
    <row r="9" spans="1:10">
      <c r="A9" s="962" t="s">
        <v>1249</v>
      </c>
      <c r="B9" s="963" t="s">
        <v>1250</v>
      </c>
      <c r="C9" s="964" t="s">
        <v>189</v>
      </c>
      <c r="D9" s="998">
        <v>413396</v>
      </c>
      <c r="E9" s="1004"/>
      <c r="F9" s="994">
        <f t="shared" si="0"/>
        <v>413396</v>
      </c>
      <c r="G9" t="b">
        <f t="shared" si="1"/>
        <v>1</v>
      </c>
      <c r="I9" s="351" t="s">
        <v>1250</v>
      </c>
      <c r="J9" s="329">
        <v>413396</v>
      </c>
    </row>
    <row r="10" spans="1:10" ht="29">
      <c r="A10" s="962" t="s">
        <v>1251</v>
      </c>
      <c r="B10" s="963" t="s">
        <v>1252</v>
      </c>
      <c r="C10" s="964" t="s">
        <v>189</v>
      </c>
      <c r="D10" s="998">
        <v>632680</v>
      </c>
      <c r="E10" s="1004"/>
      <c r="F10" s="994">
        <f t="shared" si="0"/>
        <v>632680</v>
      </c>
      <c r="G10" t="b">
        <f t="shared" si="1"/>
        <v>1</v>
      </c>
      <c r="I10" s="351" t="s">
        <v>1252</v>
      </c>
      <c r="J10" s="329">
        <v>632680</v>
      </c>
    </row>
    <row r="11" spans="1:10" ht="29">
      <c r="A11" s="962" t="s">
        <v>1253</v>
      </c>
      <c r="B11" s="963" t="s">
        <v>1254</v>
      </c>
      <c r="C11" s="964" t="s">
        <v>1255</v>
      </c>
      <c r="D11" s="998">
        <v>34502</v>
      </c>
      <c r="E11" s="1004"/>
      <c r="F11" s="994">
        <f t="shared" si="0"/>
        <v>34502</v>
      </c>
      <c r="G11" t="b">
        <f t="shared" si="1"/>
        <v>1</v>
      </c>
      <c r="I11" s="351" t="s">
        <v>1254</v>
      </c>
      <c r="J11" s="329">
        <v>34502</v>
      </c>
    </row>
    <row r="12" spans="1:10">
      <c r="A12" s="962" t="s">
        <v>190</v>
      </c>
      <c r="B12" s="963" t="s">
        <v>191</v>
      </c>
      <c r="C12" s="964" t="s">
        <v>13</v>
      </c>
      <c r="D12" s="998">
        <v>5920</v>
      </c>
      <c r="E12" s="1004"/>
      <c r="F12" s="994">
        <f t="shared" si="0"/>
        <v>5920</v>
      </c>
      <c r="G12" t="b">
        <f t="shared" si="1"/>
        <v>1</v>
      </c>
      <c r="I12" s="351" t="s">
        <v>191</v>
      </c>
      <c r="J12" s="329">
        <v>5920</v>
      </c>
    </row>
    <row r="13" spans="1:10" ht="29">
      <c r="A13" s="962" t="s">
        <v>1256</v>
      </c>
      <c r="B13" s="963" t="s">
        <v>1257</v>
      </c>
      <c r="C13" s="964" t="s">
        <v>1258</v>
      </c>
      <c r="D13" s="998">
        <v>130088</v>
      </c>
      <c r="E13" s="1004"/>
      <c r="F13" s="994">
        <f t="shared" si="0"/>
        <v>130088</v>
      </c>
      <c r="G13" t="b">
        <f t="shared" si="1"/>
        <v>1</v>
      </c>
      <c r="I13" s="351" t="s">
        <v>1257</v>
      </c>
      <c r="J13" s="329">
        <v>130088</v>
      </c>
    </row>
    <row r="14" spans="1:10">
      <c r="A14" s="962" t="s">
        <v>385</v>
      </c>
      <c r="B14" s="963" t="s">
        <v>1045</v>
      </c>
      <c r="C14" s="964" t="s">
        <v>387</v>
      </c>
      <c r="D14" s="998">
        <v>36578</v>
      </c>
      <c r="E14" s="1004"/>
      <c r="F14" s="994">
        <f t="shared" si="0"/>
        <v>36578</v>
      </c>
      <c r="G14" t="b">
        <f t="shared" si="1"/>
        <v>1</v>
      </c>
      <c r="I14" s="351" t="s">
        <v>1045</v>
      </c>
      <c r="J14" s="329">
        <v>36578</v>
      </c>
    </row>
    <row r="15" spans="1:10">
      <c r="A15" s="962" t="s">
        <v>353</v>
      </c>
      <c r="B15" s="963" t="s">
        <v>1030</v>
      </c>
      <c r="C15" s="964" t="s">
        <v>13</v>
      </c>
      <c r="D15" s="998">
        <v>1288</v>
      </c>
      <c r="E15" s="1004"/>
      <c r="F15" s="994">
        <f t="shared" si="0"/>
        <v>1288</v>
      </c>
      <c r="G15" t="b">
        <f t="shared" si="1"/>
        <v>1</v>
      </c>
      <c r="I15" s="351" t="s">
        <v>1030</v>
      </c>
      <c r="J15" s="329">
        <v>1288</v>
      </c>
    </row>
    <row r="16" spans="1:10" ht="29">
      <c r="A16" s="962" t="s">
        <v>1259</v>
      </c>
      <c r="B16" s="963" t="s">
        <v>1260</v>
      </c>
      <c r="C16" s="964" t="s">
        <v>189</v>
      </c>
      <c r="D16" s="998">
        <v>197922</v>
      </c>
      <c r="E16" s="1004"/>
      <c r="F16" s="994">
        <f t="shared" si="0"/>
        <v>197922</v>
      </c>
      <c r="G16" t="b">
        <f t="shared" si="1"/>
        <v>1</v>
      </c>
      <c r="I16" s="351" t="s">
        <v>1260</v>
      </c>
      <c r="J16" s="329">
        <v>197922</v>
      </c>
    </row>
    <row r="17" spans="1:10">
      <c r="A17" s="962" t="s">
        <v>187</v>
      </c>
      <c r="B17" s="963" t="s">
        <v>188</v>
      </c>
      <c r="C17" s="964" t="s">
        <v>189</v>
      </c>
      <c r="D17" s="998">
        <v>8908</v>
      </c>
      <c r="E17" s="1004"/>
      <c r="F17" s="994">
        <f t="shared" si="0"/>
        <v>8908</v>
      </c>
      <c r="G17" t="b">
        <f t="shared" si="1"/>
        <v>1</v>
      </c>
      <c r="I17" s="351" t="s">
        <v>188</v>
      </c>
      <c r="J17" s="329">
        <v>8908</v>
      </c>
    </row>
    <row r="18" spans="1:10">
      <c r="A18" s="962" t="s">
        <v>192</v>
      </c>
      <c r="B18" s="963" t="s">
        <v>193</v>
      </c>
      <c r="C18" s="964" t="s">
        <v>13</v>
      </c>
      <c r="D18" s="998">
        <v>7000</v>
      </c>
      <c r="E18" s="1004"/>
      <c r="F18" s="994">
        <f t="shared" si="0"/>
        <v>7000</v>
      </c>
      <c r="G18" t="b">
        <f t="shared" si="1"/>
        <v>1</v>
      </c>
      <c r="I18" s="351" t="s">
        <v>193</v>
      </c>
      <c r="J18" s="329">
        <v>7000</v>
      </c>
    </row>
    <row r="19" spans="1:10">
      <c r="A19" s="962" t="s">
        <v>1261</v>
      </c>
      <c r="B19" s="963" t="s">
        <v>1262</v>
      </c>
      <c r="C19" s="964" t="s">
        <v>189</v>
      </c>
      <c r="D19" s="998">
        <v>3679</v>
      </c>
      <c r="E19" s="1004"/>
      <c r="F19" s="994">
        <f t="shared" si="0"/>
        <v>3679</v>
      </c>
      <c r="G19" t="b">
        <f t="shared" si="1"/>
        <v>1</v>
      </c>
      <c r="I19" s="351" t="s">
        <v>1262</v>
      </c>
      <c r="J19" s="329">
        <v>3679</v>
      </c>
    </row>
    <row r="20" spans="1:10" ht="29">
      <c r="A20" s="962" t="s">
        <v>1263</v>
      </c>
      <c r="B20" s="963" t="s">
        <v>1264</v>
      </c>
      <c r="C20" s="964" t="s">
        <v>8</v>
      </c>
      <c r="D20" s="998">
        <v>9085</v>
      </c>
      <c r="E20" s="1004"/>
      <c r="F20" s="994">
        <f t="shared" si="0"/>
        <v>9085</v>
      </c>
      <c r="G20" t="b">
        <f t="shared" si="1"/>
        <v>1</v>
      </c>
      <c r="I20" s="351" t="s">
        <v>1264</v>
      </c>
      <c r="J20" s="329">
        <v>9085</v>
      </c>
    </row>
    <row r="21" spans="1:10">
      <c r="A21" s="962" t="s">
        <v>1265</v>
      </c>
      <c r="B21" s="963" t="s">
        <v>1266</v>
      </c>
      <c r="C21" s="964" t="s">
        <v>189</v>
      </c>
      <c r="D21" s="998">
        <v>208480</v>
      </c>
      <c r="E21" s="1004"/>
      <c r="F21" s="994">
        <f t="shared" si="0"/>
        <v>208480</v>
      </c>
      <c r="G21" t="b">
        <f t="shared" si="1"/>
        <v>1</v>
      </c>
      <c r="I21" s="351" t="s">
        <v>1266</v>
      </c>
      <c r="J21" s="329">
        <v>208480</v>
      </c>
    </row>
    <row r="22" spans="1:10" ht="29">
      <c r="A22" s="962" t="s">
        <v>470</v>
      </c>
      <c r="B22" s="963" t="s">
        <v>1006</v>
      </c>
      <c r="C22" s="964" t="s">
        <v>26</v>
      </c>
      <c r="D22" s="998">
        <v>60387</v>
      </c>
      <c r="E22" s="1004"/>
      <c r="F22" s="994">
        <f t="shared" si="0"/>
        <v>60387</v>
      </c>
      <c r="G22" t="b">
        <f t="shared" si="1"/>
        <v>1</v>
      </c>
      <c r="I22" s="351" t="s">
        <v>1006</v>
      </c>
      <c r="J22" s="329">
        <v>60387</v>
      </c>
    </row>
    <row r="23" spans="1:10">
      <c r="A23" s="962" t="s">
        <v>381</v>
      </c>
      <c r="B23" s="963" t="s">
        <v>1047</v>
      </c>
      <c r="C23" s="964" t="s">
        <v>314</v>
      </c>
      <c r="D23" s="998">
        <v>6436</v>
      </c>
      <c r="E23" s="1004"/>
      <c r="F23" s="994">
        <f t="shared" si="0"/>
        <v>6436</v>
      </c>
      <c r="G23" t="b">
        <f t="shared" si="1"/>
        <v>1</v>
      </c>
      <c r="I23" s="351" t="s">
        <v>1047</v>
      </c>
      <c r="J23" s="329">
        <v>6436</v>
      </c>
    </row>
    <row r="24" spans="1:10">
      <c r="A24" s="962" t="s">
        <v>1267</v>
      </c>
      <c r="B24" s="963" t="s">
        <v>1268</v>
      </c>
      <c r="C24" s="964" t="s">
        <v>1269</v>
      </c>
      <c r="D24" s="998">
        <v>195132</v>
      </c>
      <c r="E24" s="1004"/>
      <c r="F24" s="994">
        <f t="shared" si="0"/>
        <v>195132</v>
      </c>
      <c r="G24" t="b">
        <f t="shared" si="1"/>
        <v>1</v>
      </c>
      <c r="I24" s="351" t="s">
        <v>1268</v>
      </c>
      <c r="J24" s="329">
        <v>195132</v>
      </c>
    </row>
    <row r="25" spans="1:10">
      <c r="A25" s="962" t="s">
        <v>1270</v>
      </c>
      <c r="B25" s="963" t="s">
        <v>1271</v>
      </c>
      <c r="C25" s="964" t="s">
        <v>314</v>
      </c>
      <c r="D25" s="998">
        <v>96152</v>
      </c>
      <c r="E25" s="1004"/>
      <c r="F25" s="994">
        <f t="shared" si="0"/>
        <v>96152</v>
      </c>
      <c r="G25" t="b">
        <f t="shared" si="1"/>
        <v>1</v>
      </c>
      <c r="I25" s="351" t="s">
        <v>1271</v>
      </c>
      <c r="J25" s="329">
        <v>96152</v>
      </c>
    </row>
    <row r="26" spans="1:10">
      <c r="A26" s="962" t="s">
        <v>383</v>
      </c>
      <c r="B26" s="963" t="s">
        <v>1046</v>
      </c>
      <c r="C26" s="964" t="s">
        <v>308</v>
      </c>
      <c r="D26" s="998">
        <v>118663</v>
      </c>
      <c r="E26" s="1004"/>
      <c r="F26" s="994">
        <f t="shared" si="0"/>
        <v>118663</v>
      </c>
      <c r="G26" t="b">
        <f t="shared" si="1"/>
        <v>1</v>
      </c>
      <c r="I26" s="351" t="s">
        <v>1046</v>
      </c>
      <c r="J26" s="329">
        <v>118663</v>
      </c>
    </row>
    <row r="27" spans="1:10">
      <c r="A27" s="962" t="s">
        <v>1272</v>
      </c>
      <c r="B27" s="963" t="s">
        <v>1273</v>
      </c>
      <c r="C27" s="964" t="s">
        <v>189</v>
      </c>
      <c r="D27" s="998">
        <v>17447</v>
      </c>
      <c r="E27" s="1004"/>
      <c r="F27" s="994">
        <f t="shared" si="0"/>
        <v>17447</v>
      </c>
      <c r="G27" t="b">
        <f t="shared" si="1"/>
        <v>1</v>
      </c>
      <c r="I27" s="351" t="s">
        <v>1273</v>
      </c>
      <c r="J27" s="329">
        <v>17447</v>
      </c>
    </row>
    <row r="28" spans="1:10">
      <c r="A28" s="962" t="s">
        <v>220</v>
      </c>
      <c r="B28" s="963" t="s">
        <v>221</v>
      </c>
      <c r="C28" s="964" t="s">
        <v>186</v>
      </c>
      <c r="D28" s="998">
        <v>3684</v>
      </c>
      <c r="E28" s="1004"/>
      <c r="F28" s="994">
        <f t="shared" si="0"/>
        <v>3684</v>
      </c>
      <c r="G28" t="b">
        <f t="shared" si="1"/>
        <v>1</v>
      </c>
      <c r="I28" s="351" t="s">
        <v>221</v>
      </c>
      <c r="J28" s="329">
        <v>3684</v>
      </c>
    </row>
    <row r="29" spans="1:10">
      <c r="A29" s="962" t="s">
        <v>184</v>
      </c>
      <c r="B29" s="963" t="s">
        <v>185</v>
      </c>
      <c r="C29" s="964" t="s">
        <v>186</v>
      </c>
      <c r="D29" s="998">
        <v>6674</v>
      </c>
      <c r="E29" s="1004"/>
      <c r="F29" s="994">
        <f t="shared" si="0"/>
        <v>6674</v>
      </c>
      <c r="G29" t="b">
        <f t="shared" si="1"/>
        <v>1</v>
      </c>
      <c r="I29" s="351" t="s">
        <v>185</v>
      </c>
      <c r="J29" s="329">
        <v>6674</v>
      </c>
    </row>
    <row r="30" spans="1:10" ht="43.5">
      <c r="A30" s="962" t="s">
        <v>320</v>
      </c>
      <c r="B30" s="988" t="s">
        <v>321</v>
      </c>
      <c r="C30" s="989" t="s">
        <v>189</v>
      </c>
      <c r="D30" s="999">
        <v>340514</v>
      </c>
      <c r="E30" s="1010"/>
      <c r="I30" s="351" t="s">
        <v>1299</v>
      </c>
      <c r="J30" s="329">
        <v>349993</v>
      </c>
    </row>
    <row r="31" spans="1:10">
      <c r="A31" s="962" t="s">
        <v>1274</v>
      </c>
      <c r="B31" s="963" t="s">
        <v>1275</v>
      </c>
      <c r="C31" s="964" t="s">
        <v>1276</v>
      </c>
      <c r="D31" s="998">
        <v>27149</v>
      </c>
      <c r="E31" s="1010"/>
      <c r="F31" s="994">
        <f>+VLOOKUP(B31,$I$2:$J$66,2,1)</f>
        <v>27149</v>
      </c>
      <c r="G31" t="b">
        <f t="shared" ref="G31:G66" si="2">+D31=F31</f>
        <v>1</v>
      </c>
      <c r="I31" s="351" t="s">
        <v>1275</v>
      </c>
      <c r="J31" s="329">
        <v>27149</v>
      </c>
    </row>
    <row r="32" spans="1:10">
      <c r="A32" s="962" t="s">
        <v>1277</v>
      </c>
      <c r="B32" s="963" t="s">
        <v>1278</v>
      </c>
      <c r="C32" s="964" t="s">
        <v>1279</v>
      </c>
      <c r="D32" s="998">
        <v>92910</v>
      </c>
      <c r="E32" s="1010"/>
      <c r="F32" s="994">
        <f>+VLOOKUP(B32,$I$2:$J$66,2,1)</f>
        <v>92910</v>
      </c>
      <c r="G32" t="b">
        <f t="shared" si="2"/>
        <v>1</v>
      </c>
      <c r="I32" s="351" t="s">
        <v>1278</v>
      </c>
      <c r="J32" s="329">
        <v>92910</v>
      </c>
    </row>
    <row r="33" spans="1:10">
      <c r="A33" s="962" t="s">
        <v>289</v>
      </c>
      <c r="B33" s="963" t="s">
        <v>290</v>
      </c>
      <c r="C33" s="964" t="s">
        <v>13</v>
      </c>
      <c r="D33" s="998">
        <v>9125</v>
      </c>
      <c r="E33" s="1010"/>
      <c r="F33" s="994">
        <f>+VLOOKUP(B33,$I$2:$J$66,2,1)</f>
        <v>9125</v>
      </c>
      <c r="G33" t="b">
        <f t="shared" si="2"/>
        <v>1</v>
      </c>
      <c r="I33" s="351" t="s">
        <v>290</v>
      </c>
      <c r="J33" s="329">
        <v>9125</v>
      </c>
    </row>
    <row r="34" spans="1:10">
      <c r="A34" s="962" t="s">
        <v>1280</v>
      </c>
      <c r="B34" s="963" t="s">
        <v>1281</v>
      </c>
      <c r="C34" s="964" t="s">
        <v>189</v>
      </c>
      <c r="D34" s="998">
        <v>66027</v>
      </c>
      <c r="E34" s="1010"/>
      <c r="F34" s="994">
        <f>+VLOOKUP(B34,$I$2:$J$66,2,1)</f>
        <v>66027</v>
      </c>
      <c r="G34" t="b">
        <f t="shared" si="2"/>
        <v>1</v>
      </c>
      <c r="I34" s="351" t="s">
        <v>1281</v>
      </c>
      <c r="J34" s="329">
        <v>66027</v>
      </c>
    </row>
    <row r="35" spans="1:10" ht="29">
      <c r="A35" s="962" t="s">
        <v>447</v>
      </c>
      <c r="B35" s="990" t="s">
        <v>448</v>
      </c>
      <c r="C35" s="991" t="s">
        <v>189</v>
      </c>
      <c r="D35" s="1000">
        <v>1507333</v>
      </c>
      <c r="E35" s="1010"/>
      <c r="F35" s="994">
        <f>+J35</f>
        <v>704511</v>
      </c>
      <c r="G35" t="b">
        <f t="shared" si="2"/>
        <v>0</v>
      </c>
      <c r="I35" s="351" t="s">
        <v>448</v>
      </c>
      <c r="J35" s="329">
        <v>704511</v>
      </c>
    </row>
    <row r="36" spans="1:10">
      <c r="A36" s="962" t="s">
        <v>1282</v>
      </c>
      <c r="B36" s="963" t="s">
        <v>1283</v>
      </c>
      <c r="C36" s="964" t="s">
        <v>26</v>
      </c>
      <c r="D36" s="998">
        <v>29355</v>
      </c>
      <c r="E36" s="1010"/>
      <c r="F36" s="994">
        <f>+J36</f>
        <v>29355</v>
      </c>
      <c r="G36" t="b">
        <f t="shared" si="2"/>
        <v>1</v>
      </c>
      <c r="I36" s="351" t="s">
        <v>1283</v>
      </c>
      <c r="J36" s="329">
        <v>29355</v>
      </c>
    </row>
    <row r="37" spans="1:10">
      <c r="A37" s="962" t="s">
        <v>590</v>
      </c>
      <c r="B37" s="963" t="s">
        <v>591</v>
      </c>
      <c r="C37" s="964" t="s">
        <v>26</v>
      </c>
      <c r="D37" s="998">
        <v>61461</v>
      </c>
      <c r="E37" s="1010"/>
      <c r="F37" s="994">
        <f>+J37</f>
        <v>61461</v>
      </c>
      <c r="G37" t="b">
        <f t="shared" si="2"/>
        <v>1</v>
      </c>
      <c r="I37" s="351" t="s">
        <v>591</v>
      </c>
      <c r="J37" s="329">
        <v>61461</v>
      </c>
    </row>
    <row r="38" spans="1:10" ht="29">
      <c r="A38" s="962" t="s">
        <v>717</v>
      </c>
      <c r="B38" s="990" t="s">
        <v>716</v>
      </c>
      <c r="C38" s="991" t="s">
        <v>13</v>
      </c>
      <c r="D38" s="1000">
        <v>100772</v>
      </c>
      <c r="E38" s="1010"/>
      <c r="F38" s="994">
        <f>+J38</f>
        <v>67558</v>
      </c>
      <c r="G38" t="b">
        <f t="shared" si="2"/>
        <v>0</v>
      </c>
      <c r="I38" s="351" t="s">
        <v>716</v>
      </c>
      <c r="J38" s="329">
        <v>67558</v>
      </c>
    </row>
    <row r="39" spans="1:10">
      <c r="A39" s="962" t="s">
        <v>318</v>
      </c>
      <c r="B39" s="963" t="s">
        <v>1042</v>
      </c>
      <c r="C39" s="964" t="s">
        <v>13</v>
      </c>
      <c r="D39" s="998">
        <v>2935</v>
      </c>
      <c r="E39" s="1004"/>
      <c r="F39" s="994">
        <f>+J39</f>
        <v>2935</v>
      </c>
      <c r="G39" t="b">
        <f t="shared" si="2"/>
        <v>1</v>
      </c>
      <c r="I39" s="351" t="s">
        <v>1042</v>
      </c>
      <c r="J39" s="329">
        <v>2935</v>
      </c>
    </row>
    <row r="40" spans="1:10">
      <c r="B40" s="75" t="s">
        <v>441</v>
      </c>
      <c r="C40" s="76" t="s">
        <v>442</v>
      </c>
      <c r="D40" s="1001">
        <v>122000</v>
      </c>
      <c r="E40" s="1005"/>
      <c r="F40" s="994">
        <v>122000</v>
      </c>
      <c r="G40" t="b">
        <f t="shared" si="2"/>
        <v>1</v>
      </c>
      <c r="I40" s="351" t="s">
        <v>281</v>
      </c>
      <c r="J40" s="329">
        <v>5954</v>
      </c>
    </row>
    <row r="41" spans="1:10">
      <c r="B41" s="75" t="s">
        <v>221</v>
      </c>
      <c r="C41" s="75"/>
      <c r="D41" s="1001">
        <v>3257</v>
      </c>
      <c r="E41" s="1005"/>
      <c r="F41" s="994">
        <v>3257</v>
      </c>
      <c r="G41" t="b">
        <f t="shared" si="2"/>
        <v>1</v>
      </c>
      <c r="I41" s="351" t="s">
        <v>441</v>
      </c>
      <c r="J41" s="995">
        <v>122000</v>
      </c>
    </row>
    <row r="42" spans="1:10">
      <c r="B42" s="75" t="s">
        <v>219</v>
      </c>
      <c r="C42" s="76" t="s">
        <v>189</v>
      </c>
      <c r="D42" s="1001">
        <v>7500</v>
      </c>
      <c r="E42" s="1005"/>
      <c r="F42" s="994">
        <v>7500</v>
      </c>
      <c r="G42" t="b">
        <f t="shared" si="2"/>
        <v>1</v>
      </c>
      <c r="I42" s="351" t="s">
        <v>221</v>
      </c>
      <c r="J42" s="995">
        <v>3257</v>
      </c>
    </row>
    <row r="43" spans="1:10">
      <c r="B43" s="75" t="s">
        <v>440</v>
      </c>
      <c r="C43" s="76" t="s">
        <v>8</v>
      </c>
      <c r="D43" s="1001">
        <v>5000</v>
      </c>
      <c r="E43" s="1005"/>
      <c r="F43" s="994">
        <v>5000</v>
      </c>
      <c r="G43" t="b">
        <f t="shared" si="2"/>
        <v>1</v>
      </c>
      <c r="I43" s="351" t="s">
        <v>219</v>
      </c>
      <c r="J43" s="995">
        <v>7500</v>
      </c>
    </row>
    <row r="44" spans="1:10">
      <c r="B44" s="7" t="s">
        <v>262</v>
      </c>
      <c r="C44" s="59" t="s">
        <v>712</v>
      </c>
      <c r="D44" s="1002">
        <v>45000</v>
      </c>
      <c r="E44" s="1006"/>
      <c r="F44" s="994">
        <v>45000</v>
      </c>
      <c r="G44" t="b">
        <f t="shared" si="2"/>
        <v>1</v>
      </c>
      <c r="I44" s="351" t="s">
        <v>440</v>
      </c>
      <c r="J44" s="995">
        <v>5000</v>
      </c>
    </row>
    <row r="45" spans="1:10" ht="29">
      <c r="B45" s="451" t="s">
        <v>285</v>
      </c>
      <c r="C45" s="76" t="s">
        <v>13</v>
      </c>
      <c r="D45" s="1003">
        <v>128187</v>
      </c>
      <c r="E45" s="1007"/>
      <c r="F45" s="994">
        <v>128187</v>
      </c>
      <c r="G45" t="b">
        <f t="shared" si="2"/>
        <v>1</v>
      </c>
      <c r="I45" s="351" t="s">
        <v>262</v>
      </c>
      <c r="J45" s="996">
        <v>45000</v>
      </c>
    </row>
    <row r="46" spans="1:10" ht="29">
      <c r="B46" s="75" t="s">
        <v>281</v>
      </c>
      <c r="C46" s="76" t="s">
        <v>186</v>
      </c>
      <c r="D46" s="1003">
        <v>10527</v>
      </c>
      <c r="E46" s="1007"/>
      <c r="F46" s="994">
        <v>10527</v>
      </c>
      <c r="G46" t="b">
        <f t="shared" si="2"/>
        <v>1</v>
      </c>
      <c r="I46" s="351" t="s">
        <v>285</v>
      </c>
      <c r="J46" s="997">
        <v>128187</v>
      </c>
    </row>
    <row r="47" spans="1:10">
      <c r="B47" s="203" t="s">
        <v>43</v>
      </c>
      <c r="C47" s="76" t="s">
        <v>189</v>
      </c>
      <c r="D47" s="1001">
        <v>155486.93</v>
      </c>
      <c r="E47" s="1005"/>
      <c r="F47" s="994">
        <v>155486.93</v>
      </c>
      <c r="G47" t="b">
        <f t="shared" si="2"/>
        <v>1</v>
      </c>
      <c r="I47" s="351" t="s">
        <v>281</v>
      </c>
      <c r="J47" s="997">
        <v>10527</v>
      </c>
    </row>
    <row r="48" spans="1:10">
      <c r="B48" s="203" t="s">
        <v>337</v>
      </c>
      <c r="C48" s="76" t="s">
        <v>189</v>
      </c>
      <c r="D48" s="1001">
        <v>37083</v>
      </c>
      <c r="E48" s="1005"/>
      <c r="F48" s="994">
        <v>37083</v>
      </c>
      <c r="G48" t="b">
        <f t="shared" si="2"/>
        <v>1</v>
      </c>
      <c r="I48" s="351" t="s">
        <v>43</v>
      </c>
      <c r="J48" s="995">
        <v>155486.93</v>
      </c>
    </row>
    <row r="49" spans="2:10">
      <c r="B49" s="75" t="s">
        <v>719</v>
      </c>
      <c r="C49" s="76" t="s">
        <v>189</v>
      </c>
      <c r="D49" s="1001">
        <v>15000</v>
      </c>
      <c r="E49" s="1005"/>
      <c r="F49" s="994">
        <v>15000</v>
      </c>
      <c r="G49" t="b">
        <f t="shared" si="2"/>
        <v>1</v>
      </c>
      <c r="I49" s="351" t="s">
        <v>337</v>
      </c>
      <c r="J49" s="995">
        <v>37083</v>
      </c>
    </row>
    <row r="50" spans="2:10" ht="29">
      <c r="B50" s="75" t="s">
        <v>721</v>
      </c>
      <c r="C50" s="76" t="s">
        <v>314</v>
      </c>
      <c r="D50" s="1001">
        <v>8400</v>
      </c>
      <c r="E50" s="1005"/>
      <c r="F50" s="994">
        <v>8400</v>
      </c>
      <c r="G50" t="b">
        <f t="shared" si="2"/>
        <v>1</v>
      </c>
      <c r="I50" s="351" t="s">
        <v>719</v>
      </c>
      <c r="J50" s="995">
        <v>15000</v>
      </c>
    </row>
    <row r="51" spans="2:10">
      <c r="B51" s="1023" t="s">
        <v>448</v>
      </c>
      <c r="C51" s="1014" t="s">
        <v>189</v>
      </c>
      <c r="D51" s="1024">
        <v>1507332.54</v>
      </c>
      <c r="E51" s="1006"/>
      <c r="F51" s="994">
        <v>1507332.54</v>
      </c>
      <c r="G51" t="b">
        <f t="shared" si="2"/>
        <v>1</v>
      </c>
      <c r="I51" s="351" t="s">
        <v>721</v>
      </c>
      <c r="J51" s="995">
        <v>8400</v>
      </c>
    </row>
    <row r="52" spans="2:10" ht="29">
      <c r="B52" s="7" t="s">
        <v>452</v>
      </c>
      <c r="C52" s="59" t="s">
        <v>442</v>
      </c>
      <c r="D52" s="1002">
        <v>13240</v>
      </c>
      <c r="E52" s="1006"/>
      <c r="F52" s="994">
        <v>13240</v>
      </c>
      <c r="G52" t="b">
        <f t="shared" si="2"/>
        <v>1</v>
      </c>
      <c r="I52" s="351" t="s">
        <v>448</v>
      </c>
      <c r="J52" s="996">
        <v>1507332.54</v>
      </c>
    </row>
    <row r="53" spans="2:10">
      <c r="B53" s="75" t="s">
        <v>454</v>
      </c>
      <c r="C53" s="76" t="s">
        <v>189</v>
      </c>
      <c r="D53" s="1003">
        <v>2950</v>
      </c>
      <c r="E53" s="1007"/>
      <c r="F53" s="994">
        <v>2950</v>
      </c>
      <c r="G53" t="b">
        <f t="shared" si="2"/>
        <v>1</v>
      </c>
      <c r="I53" s="351" t="s">
        <v>452</v>
      </c>
      <c r="J53" s="996">
        <v>13240</v>
      </c>
    </row>
    <row r="54" spans="2:10">
      <c r="B54" s="75" t="s">
        <v>456</v>
      </c>
      <c r="C54" s="76" t="s">
        <v>13</v>
      </c>
      <c r="D54" s="1003">
        <v>3332</v>
      </c>
      <c r="E54" s="1007"/>
      <c r="F54" s="994">
        <v>3332</v>
      </c>
      <c r="G54" t="b">
        <f t="shared" si="2"/>
        <v>1</v>
      </c>
      <c r="I54" s="351" t="s">
        <v>454</v>
      </c>
      <c r="J54" s="997">
        <v>2950</v>
      </c>
    </row>
    <row r="55" spans="2:10">
      <c r="B55" s="75" t="s">
        <v>458</v>
      </c>
      <c r="C55" s="76" t="s">
        <v>189</v>
      </c>
      <c r="D55" s="1003">
        <v>22000</v>
      </c>
      <c r="E55" s="1007"/>
      <c r="F55" s="994">
        <v>22000</v>
      </c>
      <c r="G55" t="b">
        <f t="shared" si="2"/>
        <v>1</v>
      </c>
      <c r="I55" s="351" t="s">
        <v>456</v>
      </c>
      <c r="J55" s="997">
        <v>3332</v>
      </c>
    </row>
    <row r="56" spans="2:10">
      <c r="B56" s="75" t="s">
        <v>339</v>
      </c>
      <c r="C56" s="76" t="s">
        <v>189</v>
      </c>
      <c r="D56" s="1003">
        <v>124272</v>
      </c>
      <c r="E56" s="1007"/>
      <c r="F56" s="994">
        <v>124272</v>
      </c>
      <c r="G56" t="b">
        <f t="shared" si="2"/>
        <v>1</v>
      </c>
      <c r="I56" s="351" t="s">
        <v>458</v>
      </c>
      <c r="J56" s="997">
        <v>22000</v>
      </c>
    </row>
    <row r="57" spans="2:10">
      <c r="B57" s="75" t="s">
        <v>460</v>
      </c>
      <c r="C57" s="76" t="s">
        <v>189</v>
      </c>
      <c r="D57" s="1003">
        <v>23900</v>
      </c>
      <c r="E57" s="1007"/>
      <c r="F57" s="994">
        <v>23900</v>
      </c>
      <c r="G57" t="b">
        <f t="shared" si="2"/>
        <v>1</v>
      </c>
      <c r="I57" s="351" t="s">
        <v>339</v>
      </c>
      <c r="J57" s="997">
        <v>124272</v>
      </c>
    </row>
    <row r="58" spans="2:10">
      <c r="B58" s="75" t="s">
        <v>350</v>
      </c>
      <c r="C58" s="76" t="s">
        <v>189</v>
      </c>
      <c r="D58" s="1003">
        <v>1500</v>
      </c>
      <c r="E58" s="1007"/>
      <c r="F58" s="994">
        <v>1500</v>
      </c>
      <c r="G58" t="b">
        <f t="shared" si="2"/>
        <v>1</v>
      </c>
      <c r="I58" s="351" t="s">
        <v>460</v>
      </c>
      <c r="J58" s="997">
        <v>23900</v>
      </c>
    </row>
    <row r="59" spans="2:10">
      <c r="B59" s="75" t="s">
        <v>329</v>
      </c>
      <c r="C59" s="76" t="s">
        <v>13</v>
      </c>
      <c r="D59" s="1003">
        <v>39984</v>
      </c>
      <c r="E59" s="1007"/>
      <c r="F59" s="994">
        <v>39984</v>
      </c>
      <c r="G59" t="b">
        <f t="shared" si="2"/>
        <v>1</v>
      </c>
      <c r="I59" s="351" t="s">
        <v>350</v>
      </c>
      <c r="J59" s="997">
        <v>1500</v>
      </c>
    </row>
    <row r="60" spans="2:10" ht="29">
      <c r="B60" s="79" t="s">
        <v>341</v>
      </c>
      <c r="C60" s="80" t="s">
        <v>189</v>
      </c>
      <c r="D60" s="1003">
        <v>36890</v>
      </c>
      <c r="E60" s="1007"/>
      <c r="F60" s="994">
        <v>36890</v>
      </c>
      <c r="G60" t="b">
        <f t="shared" si="2"/>
        <v>1</v>
      </c>
      <c r="I60" s="351" t="s">
        <v>329</v>
      </c>
      <c r="J60" s="997">
        <v>39984</v>
      </c>
    </row>
    <row r="61" spans="2:10">
      <c r="B61" s="75" t="s">
        <v>346</v>
      </c>
      <c r="C61" s="76" t="s">
        <v>189</v>
      </c>
      <c r="D61" s="1003">
        <v>2208979</v>
      </c>
      <c r="E61" s="1007"/>
      <c r="F61" s="994">
        <v>2208979</v>
      </c>
      <c r="G61" t="b">
        <f t="shared" si="2"/>
        <v>1</v>
      </c>
      <c r="I61" s="351" t="s">
        <v>341</v>
      </c>
      <c r="J61" s="997">
        <v>36890</v>
      </c>
    </row>
    <row r="62" spans="2:10" ht="29">
      <c r="B62" s="75" t="s">
        <v>348</v>
      </c>
      <c r="C62" s="76" t="s">
        <v>189</v>
      </c>
      <c r="D62" s="1003">
        <v>645807</v>
      </c>
      <c r="E62" s="1007"/>
      <c r="F62" s="994">
        <v>645807</v>
      </c>
      <c r="G62" t="b">
        <f t="shared" si="2"/>
        <v>1</v>
      </c>
      <c r="I62" s="351" t="s">
        <v>346</v>
      </c>
      <c r="J62" s="997">
        <v>2208979</v>
      </c>
    </row>
    <row r="63" spans="2:10" ht="29">
      <c r="B63" s="7" t="s">
        <v>968</v>
      </c>
      <c r="C63" s="59" t="s">
        <v>189</v>
      </c>
      <c r="D63" s="1002">
        <v>344600</v>
      </c>
      <c r="E63" s="1006"/>
      <c r="F63" s="994">
        <v>344600</v>
      </c>
      <c r="G63" t="b">
        <f t="shared" si="2"/>
        <v>1</v>
      </c>
      <c r="I63" s="351" t="s">
        <v>348</v>
      </c>
      <c r="J63" s="997">
        <v>645807</v>
      </c>
    </row>
    <row r="64" spans="2:10" ht="43.5">
      <c r="B64" s="7" t="s">
        <v>375</v>
      </c>
      <c r="C64" s="59" t="s">
        <v>189</v>
      </c>
      <c r="D64" s="1002">
        <v>64030</v>
      </c>
      <c r="E64" s="1006"/>
      <c r="F64" s="994">
        <v>64030</v>
      </c>
      <c r="G64" t="b">
        <f t="shared" si="2"/>
        <v>1</v>
      </c>
      <c r="I64" s="351" t="s">
        <v>968</v>
      </c>
      <c r="J64" s="996">
        <v>344600</v>
      </c>
    </row>
    <row r="65" spans="1:10">
      <c r="B65" s="75" t="s">
        <v>463</v>
      </c>
      <c r="C65" s="76" t="s">
        <v>3</v>
      </c>
      <c r="D65" s="1001">
        <v>300000</v>
      </c>
      <c r="E65" s="1005"/>
      <c r="F65" s="994">
        <v>300000</v>
      </c>
      <c r="G65" t="b">
        <f t="shared" si="2"/>
        <v>1</v>
      </c>
      <c r="I65" s="351" t="s">
        <v>375</v>
      </c>
      <c r="J65" s="996">
        <v>64030</v>
      </c>
    </row>
    <row r="66" spans="1:10">
      <c r="A66" s="966" t="s">
        <v>280</v>
      </c>
      <c r="B66" s="992" t="s">
        <v>281</v>
      </c>
      <c r="C66" s="993" t="s">
        <v>186</v>
      </c>
      <c r="D66" s="1000">
        <v>11908</v>
      </c>
      <c r="E66" s="1010"/>
      <c r="F66" s="994">
        <f>+J40</f>
        <v>5954</v>
      </c>
      <c r="G66" t="b">
        <f t="shared" si="2"/>
        <v>0</v>
      </c>
      <c r="I66" s="351" t="s">
        <v>463</v>
      </c>
      <c r="J66" s="995">
        <v>300000</v>
      </c>
    </row>
    <row r="67" spans="1:10">
      <c r="A67" s="978"/>
      <c r="B67" s="978"/>
      <c r="C67" s="979"/>
      <c r="D67" s="980"/>
      <c r="E67" s="980"/>
    </row>
    <row r="68" spans="1:10">
      <c r="A68" s="978"/>
      <c r="B68" s="978"/>
      <c r="C68" s="979"/>
      <c r="D68" s="980"/>
      <c r="E68" s="980"/>
    </row>
    <row r="69" spans="1:10">
      <c r="A69" s="978"/>
      <c r="B69" s="978"/>
      <c r="C69" s="979"/>
      <c r="D69" s="980"/>
      <c r="E69" s="980"/>
    </row>
    <row r="70" spans="1:10">
      <c r="A70" s="978"/>
      <c r="B70" s="978"/>
      <c r="C70" s="979"/>
      <c r="D70" s="980"/>
      <c r="E70" s="980"/>
    </row>
    <row r="71" spans="1:10">
      <c r="A71" s="978"/>
      <c r="B71" s="978"/>
      <c r="C71" s="979"/>
      <c r="D71" s="980"/>
      <c r="E71" s="980"/>
    </row>
    <row r="72" spans="1:10">
      <c r="D72" s="980"/>
      <c r="E72" s="980"/>
    </row>
    <row r="73" spans="1:10">
      <c r="D73" s="980"/>
      <c r="E73" s="980"/>
    </row>
    <row r="74" spans="1:10">
      <c r="D74" s="980"/>
      <c r="E74" s="980"/>
    </row>
    <row r="75" spans="1:10">
      <c r="D75" s="980"/>
      <c r="E75" s="980"/>
    </row>
    <row r="76" spans="1:10">
      <c r="D76" s="980"/>
      <c r="E76" s="980"/>
    </row>
    <row r="77" spans="1:10">
      <c r="D77" s="980"/>
      <c r="E77" s="980"/>
    </row>
    <row r="78" spans="1:10">
      <c r="D78" s="980"/>
      <c r="E78" s="980"/>
    </row>
    <row r="79" spans="1:10">
      <c r="D79" s="980"/>
      <c r="E79" s="980"/>
    </row>
    <row r="80" spans="1:10">
      <c r="D80" s="980"/>
      <c r="E80" s="980"/>
    </row>
    <row r="81" spans="4:5">
      <c r="D81" s="980"/>
      <c r="E81" s="980"/>
    </row>
    <row r="82" spans="4:5">
      <c r="D82" s="980"/>
      <c r="E82" s="980"/>
    </row>
    <row r="83" spans="4:5">
      <c r="D83" s="980"/>
      <c r="E83" s="980"/>
    </row>
    <row r="84" spans="4:5">
      <c r="D84" s="980"/>
      <c r="E84" s="980"/>
    </row>
    <row r="85" spans="4:5">
      <c r="D85" s="980"/>
      <c r="E85" s="980"/>
    </row>
    <row r="86" spans="4:5">
      <c r="D86" s="980"/>
      <c r="E86" s="980"/>
    </row>
    <row r="87" spans="4:5">
      <c r="D87" s="980"/>
      <c r="E87" s="980"/>
    </row>
    <row r="88" spans="4:5">
      <c r="D88" s="980"/>
      <c r="E88" s="980"/>
    </row>
    <row r="89" spans="4:5">
      <c r="D89" s="980"/>
      <c r="E89" s="980"/>
    </row>
    <row r="90" spans="4:5">
      <c r="D90" s="980"/>
      <c r="E90" s="980"/>
    </row>
    <row r="91" spans="4:5">
      <c r="D91" s="980"/>
      <c r="E91" s="980"/>
    </row>
    <row r="92" spans="4:5">
      <c r="D92" s="980"/>
      <c r="E92" s="980"/>
    </row>
    <row r="93" spans="4:5">
      <c r="D93" s="980"/>
      <c r="E93" s="980"/>
    </row>
    <row r="94" spans="4:5">
      <c r="D94" s="980"/>
      <c r="E94" s="980"/>
    </row>
    <row r="95" spans="4:5">
      <c r="D95" s="980"/>
      <c r="E95" s="980"/>
    </row>
    <row r="96" spans="4:5">
      <c r="D96" s="980"/>
      <c r="E96" s="980"/>
    </row>
    <row r="97" spans="4:5">
      <c r="D97" s="980"/>
      <c r="E97" s="980"/>
    </row>
    <row r="98" spans="4:5">
      <c r="D98" s="980"/>
      <c r="E98" s="980"/>
    </row>
    <row r="99" spans="4:5">
      <c r="D99" s="980"/>
      <c r="E99" s="980"/>
    </row>
    <row r="100" spans="4:5">
      <c r="D100" s="980"/>
      <c r="E100" s="980"/>
    </row>
    <row r="101" spans="4:5">
      <c r="D101" s="980"/>
      <c r="E101" s="980"/>
    </row>
    <row r="102" spans="4:5">
      <c r="D102" s="980"/>
      <c r="E102" s="980"/>
    </row>
    <row r="103" spans="4:5">
      <c r="D103" s="980"/>
      <c r="E103" s="980"/>
    </row>
    <row r="104" spans="4:5">
      <c r="D104" s="980"/>
      <c r="E104" s="980"/>
    </row>
    <row r="105" spans="4:5">
      <c r="D105" s="980"/>
      <c r="E105" s="980"/>
    </row>
    <row r="106" spans="4:5">
      <c r="D106" s="980"/>
      <c r="E106" s="980"/>
    </row>
    <row r="107" spans="4:5">
      <c r="D107" s="980"/>
      <c r="E107" s="980"/>
    </row>
    <row r="108" spans="4:5">
      <c r="D108" s="980"/>
      <c r="E108" s="980"/>
    </row>
    <row r="109" spans="4:5">
      <c r="D109" s="980"/>
      <c r="E109" s="980"/>
    </row>
    <row r="110" spans="4:5">
      <c r="D110" s="980"/>
      <c r="E110" s="980"/>
    </row>
    <row r="111" spans="4:5">
      <c r="D111" s="980"/>
      <c r="E111" s="980"/>
    </row>
    <row r="112" spans="4:5">
      <c r="D112" s="980"/>
      <c r="E112" s="980"/>
    </row>
    <row r="113" spans="4:5">
      <c r="D113" s="980"/>
      <c r="E113" s="980"/>
    </row>
    <row r="114" spans="4:5">
      <c r="D114" s="980"/>
      <c r="E114" s="980"/>
    </row>
    <row r="115" spans="4:5">
      <c r="D115" s="980"/>
      <c r="E115" s="980"/>
    </row>
    <row r="116" spans="4:5">
      <c r="D116" s="980"/>
      <c r="E116" s="980"/>
    </row>
    <row r="117" spans="4:5">
      <c r="D117" s="980"/>
      <c r="E117" s="980"/>
    </row>
    <row r="118" spans="4:5">
      <c r="D118" s="980"/>
      <c r="E118" s="980"/>
    </row>
    <row r="119" spans="4:5">
      <c r="D119" s="980"/>
      <c r="E119" s="980"/>
    </row>
    <row r="120" spans="4:5">
      <c r="D120" s="980"/>
      <c r="E120" s="980"/>
    </row>
    <row r="121" spans="4:5">
      <c r="D121" s="980"/>
      <c r="E121" s="980"/>
    </row>
    <row r="122" spans="4:5">
      <c r="D122" s="980"/>
      <c r="E122" s="980"/>
    </row>
    <row r="123" spans="4:5">
      <c r="D123" s="980"/>
      <c r="E123" s="980"/>
    </row>
    <row r="124" spans="4:5">
      <c r="D124" s="980"/>
      <c r="E124" s="980"/>
    </row>
    <row r="125" spans="4:5">
      <c r="D125" s="980"/>
      <c r="E125" s="980"/>
    </row>
    <row r="126" spans="4:5">
      <c r="D126" s="980"/>
      <c r="E126" s="980"/>
    </row>
    <row r="127" spans="4:5">
      <c r="D127" s="980"/>
      <c r="E127" s="980"/>
    </row>
    <row r="128" spans="4:5">
      <c r="D128" s="980"/>
      <c r="E128" s="980"/>
    </row>
    <row r="129" spans="4:5">
      <c r="D129" s="980"/>
      <c r="E129" s="980"/>
    </row>
    <row r="130" spans="4:5">
      <c r="D130" s="980"/>
      <c r="E130" s="980"/>
    </row>
    <row r="131" spans="4:5">
      <c r="D131" s="980"/>
      <c r="E131" s="980"/>
    </row>
    <row r="132" spans="4:5">
      <c r="D132" s="980"/>
      <c r="E132" s="980"/>
    </row>
    <row r="133" spans="4:5">
      <c r="D133" s="980"/>
      <c r="E133" s="980"/>
    </row>
    <row r="134" spans="4:5">
      <c r="D134" s="980"/>
      <c r="E134" s="980"/>
    </row>
    <row r="135" spans="4:5">
      <c r="D135" s="980"/>
      <c r="E135" s="980"/>
    </row>
    <row r="136" spans="4:5">
      <c r="D136" s="980"/>
      <c r="E136" s="980"/>
    </row>
    <row r="137" spans="4:5">
      <c r="D137" s="980"/>
      <c r="E137" s="980"/>
    </row>
    <row r="138" spans="4:5">
      <c r="D138" s="980"/>
      <c r="E138" s="980"/>
    </row>
    <row r="139" spans="4:5">
      <c r="D139" s="980"/>
      <c r="E139" s="980"/>
    </row>
    <row r="140" spans="4:5">
      <c r="D140" s="980"/>
      <c r="E140" s="980"/>
    </row>
    <row r="141" spans="4:5">
      <c r="D141" s="980"/>
      <c r="E141" s="980"/>
    </row>
    <row r="142" spans="4:5">
      <c r="D142" s="980"/>
      <c r="E142" s="980"/>
    </row>
    <row r="143" spans="4:5">
      <c r="D143" s="980"/>
      <c r="E143" s="980"/>
    </row>
    <row r="144" spans="4:5">
      <c r="D144" s="980"/>
      <c r="E144" s="980"/>
    </row>
    <row r="145" spans="4:5">
      <c r="D145" s="980"/>
      <c r="E145" s="980"/>
    </row>
    <row r="146" spans="4:5">
      <c r="D146" s="980"/>
      <c r="E146" s="980"/>
    </row>
    <row r="147" spans="4:5">
      <c r="D147" s="980"/>
      <c r="E147" s="980"/>
    </row>
    <row r="148" spans="4:5">
      <c r="D148" s="980"/>
      <c r="E148" s="980"/>
    </row>
    <row r="149" spans="4:5">
      <c r="D149" s="980"/>
      <c r="E149" s="980"/>
    </row>
    <row r="150" spans="4:5">
      <c r="D150" s="980"/>
      <c r="E150" s="980"/>
    </row>
    <row r="151" spans="4:5">
      <c r="D151" s="980"/>
      <c r="E151" s="980"/>
    </row>
    <row r="152" spans="4:5">
      <c r="D152" s="980"/>
      <c r="E152" s="980"/>
    </row>
    <row r="153" spans="4:5">
      <c r="D153" s="980"/>
      <c r="E153" s="980"/>
    </row>
    <row r="154" spans="4:5">
      <c r="D154" s="980"/>
      <c r="E154" s="980"/>
    </row>
    <row r="155" spans="4:5">
      <c r="D155" s="980"/>
      <c r="E155" s="980"/>
    </row>
    <row r="156" spans="4:5">
      <c r="D156" s="980"/>
      <c r="E156" s="980"/>
    </row>
    <row r="157" spans="4:5">
      <c r="D157" s="980"/>
      <c r="E157" s="980"/>
    </row>
    <row r="158" spans="4:5">
      <c r="D158" s="980"/>
      <c r="E158" s="980"/>
    </row>
    <row r="159" spans="4:5">
      <c r="D159" s="980"/>
      <c r="E159" s="980"/>
    </row>
    <row r="160" spans="4:5">
      <c r="D160" s="980"/>
      <c r="E160" s="980"/>
    </row>
    <row r="161" spans="4:5">
      <c r="D161" s="980"/>
      <c r="E161" s="980"/>
    </row>
    <row r="162" spans="4:5">
      <c r="D162" s="980"/>
      <c r="E162" s="980"/>
    </row>
    <row r="163" spans="4:5">
      <c r="D163" s="980"/>
      <c r="E163" s="980"/>
    </row>
    <row r="164" spans="4:5">
      <c r="D164" s="980"/>
      <c r="E164" s="980"/>
    </row>
    <row r="165" spans="4:5">
      <c r="D165" s="980"/>
      <c r="E165" s="980"/>
    </row>
    <row r="166" spans="4:5">
      <c r="D166" s="980"/>
      <c r="E166" s="980"/>
    </row>
    <row r="167" spans="4:5">
      <c r="D167" s="980"/>
      <c r="E167" s="980"/>
    </row>
    <row r="168" spans="4:5">
      <c r="D168" s="980"/>
      <c r="E168" s="980"/>
    </row>
    <row r="169" spans="4:5">
      <c r="D169" s="980"/>
      <c r="E169" s="980"/>
    </row>
    <row r="170" spans="4:5">
      <c r="D170" s="980"/>
      <c r="E170" s="980"/>
    </row>
    <row r="171" spans="4:5">
      <c r="D171" s="980"/>
      <c r="E171" s="980"/>
    </row>
    <row r="172" spans="4:5">
      <c r="D172" s="980"/>
      <c r="E172" s="980"/>
    </row>
    <row r="173" spans="4:5">
      <c r="D173" s="980"/>
      <c r="E173" s="980"/>
    </row>
    <row r="174" spans="4:5">
      <c r="D174" s="980"/>
      <c r="E174" s="980"/>
    </row>
    <row r="175" spans="4:5">
      <c r="D175" s="980"/>
      <c r="E175" s="980"/>
    </row>
    <row r="176" spans="4:5">
      <c r="D176" s="980"/>
      <c r="E176" s="980"/>
    </row>
    <row r="177" spans="4:5">
      <c r="D177" s="980"/>
      <c r="E177" s="980"/>
    </row>
    <row r="178" spans="4:5">
      <c r="D178" s="980"/>
      <c r="E178" s="980"/>
    </row>
    <row r="179" spans="4:5">
      <c r="D179" s="980"/>
      <c r="E179" s="980"/>
    </row>
    <row r="180" spans="4:5">
      <c r="D180" s="980"/>
      <c r="E180" s="980"/>
    </row>
    <row r="181" spans="4:5">
      <c r="D181" s="980"/>
      <c r="E181" s="980"/>
    </row>
    <row r="182" spans="4:5">
      <c r="D182" s="980"/>
      <c r="E182" s="980"/>
    </row>
    <row r="183" spans="4:5">
      <c r="D183" s="980"/>
      <c r="E183" s="980"/>
    </row>
    <row r="184" spans="4:5">
      <c r="D184" s="980"/>
      <c r="E184" s="980"/>
    </row>
    <row r="185" spans="4:5">
      <c r="D185" s="980"/>
      <c r="E185" s="980"/>
    </row>
    <row r="186" spans="4:5">
      <c r="D186" s="980"/>
      <c r="E186" s="980"/>
    </row>
    <row r="187" spans="4:5">
      <c r="D187" s="980"/>
      <c r="E187" s="980"/>
    </row>
    <row r="188" spans="4:5">
      <c r="D188" s="980"/>
      <c r="E188" s="980"/>
    </row>
    <row r="189" spans="4:5">
      <c r="D189" s="980"/>
      <c r="E189" s="980"/>
    </row>
    <row r="190" spans="4:5">
      <c r="D190" s="980"/>
      <c r="E190" s="980"/>
    </row>
    <row r="191" spans="4:5">
      <c r="D191" s="980"/>
      <c r="E191" s="980"/>
    </row>
    <row r="192" spans="4:5">
      <c r="D192" s="980"/>
      <c r="E192" s="980"/>
    </row>
    <row r="193" spans="4:5">
      <c r="D193" s="980"/>
      <c r="E193" s="980"/>
    </row>
    <row r="194" spans="4:5">
      <c r="D194" s="980"/>
      <c r="E194" s="980"/>
    </row>
    <row r="195" spans="4:5">
      <c r="D195" s="980"/>
      <c r="E195" s="980"/>
    </row>
    <row r="196" spans="4:5">
      <c r="D196" s="980"/>
      <c r="E196" s="980"/>
    </row>
    <row r="197" spans="4:5">
      <c r="D197" s="980"/>
      <c r="E197" s="980"/>
    </row>
    <row r="198" spans="4:5">
      <c r="D198" s="980"/>
      <c r="E198" s="980"/>
    </row>
    <row r="199" spans="4:5">
      <c r="D199" s="980"/>
      <c r="E199" s="980"/>
    </row>
    <row r="200" spans="4:5">
      <c r="D200" s="980"/>
      <c r="E200" s="980"/>
    </row>
    <row r="201" spans="4:5">
      <c r="D201" s="980"/>
      <c r="E201" s="980"/>
    </row>
    <row r="202" spans="4:5">
      <c r="D202" s="980"/>
      <c r="E202" s="980"/>
    </row>
    <row r="203" spans="4:5">
      <c r="D203" s="980"/>
      <c r="E203" s="980"/>
    </row>
    <row r="204" spans="4:5">
      <c r="D204" s="980"/>
      <c r="E204" s="980"/>
    </row>
    <row r="205" spans="4:5">
      <c r="D205" s="980"/>
      <c r="E205" s="980"/>
    </row>
    <row r="206" spans="4:5">
      <c r="D206" s="980"/>
      <c r="E206" s="980"/>
    </row>
    <row r="207" spans="4:5">
      <c r="D207" s="980"/>
      <c r="E207" s="980"/>
    </row>
    <row r="208" spans="4:5">
      <c r="D208" s="980"/>
      <c r="E208" s="980"/>
    </row>
    <row r="209" spans="4:5">
      <c r="D209" s="980"/>
      <c r="E209" s="980"/>
    </row>
    <row r="210" spans="4:5">
      <c r="D210" s="980"/>
      <c r="E210" s="980"/>
    </row>
    <row r="211" spans="4:5">
      <c r="D211" s="980"/>
      <c r="E211" s="980"/>
    </row>
    <row r="212" spans="4:5">
      <c r="D212" s="980"/>
      <c r="E212" s="980"/>
    </row>
    <row r="213" spans="4:5">
      <c r="D213" s="980"/>
      <c r="E213" s="980"/>
    </row>
    <row r="214" spans="4:5">
      <c r="D214" s="980"/>
      <c r="E214" s="980"/>
    </row>
    <row r="215" spans="4:5">
      <c r="D215" s="980"/>
      <c r="E215" s="980"/>
    </row>
    <row r="216" spans="4:5">
      <c r="D216" s="980"/>
      <c r="E216" s="980"/>
    </row>
    <row r="217" spans="4:5">
      <c r="D217" s="980"/>
      <c r="E217" s="980"/>
    </row>
    <row r="218" spans="4:5">
      <c r="D218" s="980"/>
      <c r="E218" s="980"/>
    </row>
    <row r="219" spans="4:5">
      <c r="D219" s="980"/>
      <c r="E219" s="980"/>
    </row>
    <row r="220" spans="4:5">
      <c r="D220" s="980"/>
      <c r="E220" s="980"/>
    </row>
    <row r="221" spans="4:5">
      <c r="D221" s="980"/>
      <c r="E221" s="980"/>
    </row>
    <row r="222" spans="4:5">
      <c r="D222" s="980"/>
      <c r="E222" s="980"/>
    </row>
    <row r="223" spans="4:5">
      <c r="D223" s="980"/>
      <c r="E223" s="980"/>
    </row>
    <row r="224" spans="4:5">
      <c r="D224" s="980"/>
      <c r="E224" s="980"/>
    </row>
    <row r="225" spans="4:5">
      <c r="D225" s="980"/>
      <c r="E225" s="980"/>
    </row>
    <row r="226" spans="4:5">
      <c r="D226" s="980"/>
      <c r="E226" s="980"/>
    </row>
    <row r="227" spans="4:5">
      <c r="D227" s="980"/>
      <c r="E227" s="980"/>
    </row>
    <row r="228" spans="4:5">
      <c r="D228" s="980"/>
      <c r="E228" s="980"/>
    </row>
    <row r="229" spans="4:5">
      <c r="D229" s="980"/>
      <c r="E229" s="980"/>
    </row>
    <row r="230" spans="4:5">
      <c r="D230" s="980"/>
      <c r="E230" s="980"/>
    </row>
    <row r="231" spans="4:5">
      <c r="D231" s="980"/>
      <c r="E231" s="980"/>
    </row>
    <row r="232" spans="4:5">
      <c r="D232" s="980"/>
      <c r="E232" s="980"/>
    </row>
    <row r="233" spans="4:5">
      <c r="D233" s="980"/>
      <c r="E233" s="980"/>
    </row>
    <row r="234" spans="4:5">
      <c r="D234" s="980"/>
      <c r="E234" s="980"/>
    </row>
    <row r="235" spans="4:5">
      <c r="D235" s="980"/>
      <c r="E235" s="980"/>
    </row>
    <row r="236" spans="4:5">
      <c r="D236" s="980"/>
      <c r="E236" s="980"/>
    </row>
    <row r="237" spans="4:5">
      <c r="D237" s="980"/>
      <c r="E237" s="980"/>
    </row>
    <row r="238" spans="4:5">
      <c r="D238" s="980"/>
      <c r="E238" s="980"/>
    </row>
    <row r="239" spans="4:5">
      <c r="D239" s="980"/>
      <c r="E239" s="980"/>
    </row>
    <row r="240" spans="4:5">
      <c r="D240" s="980"/>
      <c r="E240" s="980"/>
    </row>
    <row r="241" spans="4:5">
      <c r="D241" s="980"/>
      <c r="E241" s="980"/>
    </row>
    <row r="242" spans="4:5">
      <c r="D242" s="980"/>
      <c r="E242" s="980"/>
    </row>
    <row r="243" spans="4:5">
      <c r="D243" s="980"/>
      <c r="E243" s="980"/>
    </row>
    <row r="244" spans="4:5">
      <c r="D244" s="980"/>
      <c r="E244" s="980"/>
    </row>
    <row r="245" spans="4:5">
      <c r="D245" s="980"/>
      <c r="E245" s="980"/>
    </row>
    <row r="246" spans="4:5">
      <c r="D246" s="980"/>
      <c r="E246" s="980"/>
    </row>
    <row r="247" spans="4:5">
      <c r="D247" s="980"/>
      <c r="E247" s="980"/>
    </row>
    <row r="248" spans="4:5">
      <c r="D248" s="980"/>
      <c r="E248" s="980"/>
    </row>
    <row r="249" spans="4:5">
      <c r="D249" s="980"/>
      <c r="E249" s="980"/>
    </row>
    <row r="250" spans="4:5">
      <c r="D250" s="980"/>
      <c r="E250" s="980"/>
    </row>
    <row r="251" spans="4:5">
      <c r="D251" s="980"/>
      <c r="E251" s="980"/>
    </row>
    <row r="252" spans="4:5">
      <c r="D252" s="980"/>
      <c r="E252" s="980"/>
    </row>
    <row r="253" spans="4:5">
      <c r="D253" s="980"/>
      <c r="E253" s="980"/>
    </row>
    <row r="254" spans="4:5">
      <c r="D254" s="980"/>
      <c r="E254" s="980"/>
    </row>
    <row r="255" spans="4:5">
      <c r="D255" s="980"/>
      <c r="E255" s="980"/>
    </row>
    <row r="256" spans="4:5">
      <c r="D256" s="980"/>
      <c r="E256" s="980"/>
    </row>
    <row r="257" spans="4:5">
      <c r="D257" s="980"/>
      <c r="E257" s="980"/>
    </row>
    <row r="258" spans="4:5">
      <c r="D258" s="980"/>
      <c r="E258" s="980"/>
    </row>
    <row r="259" spans="4:5">
      <c r="D259" s="980"/>
      <c r="E259" s="980"/>
    </row>
    <row r="260" spans="4:5">
      <c r="D260" s="980"/>
      <c r="E260" s="980"/>
    </row>
    <row r="261" spans="4:5">
      <c r="D261" s="980"/>
      <c r="E261" s="980"/>
    </row>
    <row r="262" spans="4:5">
      <c r="D262" s="980"/>
      <c r="E262" s="980"/>
    </row>
    <row r="263" spans="4:5">
      <c r="D263" s="980"/>
      <c r="E263" s="980"/>
    </row>
    <row r="264" spans="4:5">
      <c r="D264" s="980"/>
      <c r="E264" s="980"/>
    </row>
    <row r="265" spans="4:5">
      <c r="D265" s="980"/>
      <c r="E265" s="980"/>
    </row>
    <row r="266" spans="4:5">
      <c r="D266" s="980"/>
      <c r="E266" s="980"/>
    </row>
    <row r="267" spans="4:5">
      <c r="D267" s="980"/>
      <c r="E267" s="980"/>
    </row>
    <row r="268" spans="4:5">
      <c r="D268" s="980"/>
      <c r="E268" s="980"/>
    </row>
    <row r="269" spans="4:5">
      <c r="D269" s="980"/>
      <c r="E269" s="980"/>
    </row>
    <row r="270" spans="4:5">
      <c r="D270" s="980"/>
      <c r="E270" s="980"/>
    </row>
    <row r="271" spans="4:5">
      <c r="D271" s="980"/>
      <c r="E271" s="980"/>
    </row>
    <row r="272" spans="4:5">
      <c r="D272" s="980"/>
      <c r="E272" s="980"/>
    </row>
    <row r="273" spans="4:5">
      <c r="D273" s="980"/>
      <c r="E273" s="980"/>
    </row>
    <row r="274" spans="4:5">
      <c r="D274" s="980"/>
      <c r="E274" s="980"/>
    </row>
    <row r="275" spans="4:5">
      <c r="D275" s="980"/>
      <c r="E275" s="980"/>
    </row>
    <row r="276" spans="4:5">
      <c r="D276" s="980"/>
      <c r="E276" s="980"/>
    </row>
    <row r="277" spans="4:5">
      <c r="D277" s="980"/>
      <c r="E277" s="980"/>
    </row>
    <row r="278" spans="4:5">
      <c r="D278" s="980"/>
      <c r="E278" s="980"/>
    </row>
    <row r="279" spans="4:5">
      <c r="D279" s="980"/>
      <c r="E279" s="980"/>
    </row>
    <row r="280" spans="4:5">
      <c r="D280" s="980"/>
      <c r="E280" s="980"/>
    </row>
    <row r="281" spans="4:5">
      <c r="D281" s="980"/>
      <c r="E281" s="980"/>
    </row>
    <row r="282" spans="4:5">
      <c r="D282" s="980"/>
      <c r="E282" s="980"/>
    </row>
    <row r="283" spans="4:5">
      <c r="D283" s="980"/>
      <c r="E283" s="980"/>
    </row>
    <row r="284" spans="4:5">
      <c r="D284" s="980"/>
      <c r="E284" s="980"/>
    </row>
    <row r="285" spans="4:5">
      <c r="D285" s="980"/>
      <c r="E285" s="980"/>
    </row>
    <row r="286" spans="4:5">
      <c r="D286" s="980"/>
      <c r="E286" s="980"/>
    </row>
    <row r="287" spans="4:5">
      <c r="D287" s="980"/>
      <c r="E287" s="980"/>
    </row>
    <row r="288" spans="4:5">
      <c r="D288" s="980"/>
      <c r="E288" s="980"/>
    </row>
    <row r="289" spans="4:5">
      <c r="D289" s="980"/>
      <c r="E289" s="980"/>
    </row>
    <row r="290" spans="4:5">
      <c r="D290" s="980"/>
      <c r="E290" s="980"/>
    </row>
    <row r="291" spans="4:5">
      <c r="D291" s="980"/>
      <c r="E291" s="980"/>
    </row>
    <row r="292" spans="4:5">
      <c r="D292" s="980"/>
      <c r="E292" s="980"/>
    </row>
    <row r="293" spans="4:5">
      <c r="D293" s="980"/>
      <c r="E293" s="980"/>
    </row>
    <row r="294" spans="4:5">
      <c r="D294" s="980"/>
      <c r="E294" s="980"/>
    </row>
    <row r="295" spans="4:5">
      <c r="D295" s="980"/>
      <c r="E295" s="980"/>
    </row>
    <row r="296" spans="4:5">
      <c r="D296" s="980"/>
      <c r="E296" s="980"/>
    </row>
    <row r="297" spans="4:5">
      <c r="D297" s="980"/>
      <c r="E297" s="980"/>
    </row>
    <row r="298" spans="4:5">
      <c r="D298" s="980"/>
      <c r="E298" s="980"/>
    </row>
    <row r="299" spans="4:5">
      <c r="D299" s="980"/>
      <c r="E299" s="980"/>
    </row>
    <row r="300" spans="4:5">
      <c r="D300" s="980"/>
      <c r="E300" s="980"/>
    </row>
    <row r="301" spans="4:5">
      <c r="D301" s="980"/>
      <c r="E301" s="980"/>
    </row>
    <row r="302" spans="4:5">
      <c r="D302" s="980"/>
      <c r="E302" s="980"/>
    </row>
    <row r="303" spans="4:5">
      <c r="D303" s="980"/>
      <c r="E303" s="980"/>
    </row>
    <row r="304" spans="4:5">
      <c r="D304" s="980"/>
      <c r="E304" s="980"/>
    </row>
    <row r="305" spans="4:5">
      <c r="D305" s="980"/>
      <c r="E305" s="980"/>
    </row>
    <row r="306" spans="4:5">
      <c r="D306" s="980"/>
      <c r="E306" s="980"/>
    </row>
    <row r="307" spans="4:5">
      <c r="D307" s="980"/>
      <c r="E307" s="980"/>
    </row>
    <row r="308" spans="4:5">
      <c r="D308" s="980"/>
      <c r="E308" s="980"/>
    </row>
    <row r="309" spans="4:5">
      <c r="D309" s="980"/>
      <c r="E309" s="980"/>
    </row>
    <row r="310" spans="4:5">
      <c r="D310" s="980"/>
      <c r="E310" s="980"/>
    </row>
    <row r="311" spans="4:5">
      <c r="D311" s="980"/>
      <c r="E311" s="980"/>
    </row>
    <row r="312" spans="4:5">
      <c r="D312" s="980"/>
      <c r="E312" s="980"/>
    </row>
    <row r="313" spans="4:5">
      <c r="D313" s="980"/>
      <c r="E313" s="980"/>
    </row>
    <row r="314" spans="4:5">
      <c r="D314" s="980"/>
      <c r="E314" s="980"/>
    </row>
    <row r="315" spans="4:5">
      <c r="D315" s="980"/>
      <c r="E315" s="980"/>
    </row>
    <row r="316" spans="4:5">
      <c r="D316" s="980"/>
      <c r="E316" s="980"/>
    </row>
    <row r="317" spans="4:5">
      <c r="D317" s="980"/>
      <c r="E317" s="980"/>
    </row>
    <row r="318" spans="4:5">
      <c r="D318" s="980"/>
      <c r="E318" s="980"/>
    </row>
    <row r="319" spans="4:5">
      <c r="D319" s="980"/>
      <c r="E319" s="980"/>
    </row>
    <row r="320" spans="4:5">
      <c r="D320" s="980"/>
      <c r="E320" s="980"/>
    </row>
    <row r="321" spans="4:5">
      <c r="D321" s="980"/>
      <c r="E321" s="980"/>
    </row>
    <row r="322" spans="4:5">
      <c r="D322" s="980"/>
      <c r="E322" s="980"/>
    </row>
    <row r="323" spans="4:5">
      <c r="D323" s="980"/>
      <c r="E323" s="980"/>
    </row>
    <row r="324" spans="4:5">
      <c r="D324" s="980"/>
      <c r="E324" s="980"/>
    </row>
    <row r="325" spans="4:5">
      <c r="D325" s="980"/>
      <c r="E325" s="980"/>
    </row>
    <row r="326" spans="4:5">
      <c r="D326" s="980"/>
      <c r="E326" s="980"/>
    </row>
    <row r="327" spans="4:5">
      <c r="D327" s="980"/>
      <c r="E327" s="980"/>
    </row>
    <row r="328" spans="4:5">
      <c r="D328" s="980"/>
      <c r="E328" s="980"/>
    </row>
    <row r="329" spans="4:5">
      <c r="D329" s="980"/>
      <c r="E329" s="980"/>
    </row>
    <row r="330" spans="4:5">
      <c r="D330" s="980"/>
      <c r="E330" s="980"/>
    </row>
    <row r="331" spans="4:5">
      <c r="D331" s="980"/>
      <c r="E331" s="980"/>
    </row>
    <row r="332" spans="4:5">
      <c r="D332" s="980"/>
      <c r="E332" s="980"/>
    </row>
    <row r="333" spans="4:5">
      <c r="D333" s="980"/>
      <c r="E333" s="980"/>
    </row>
    <row r="334" spans="4:5">
      <c r="D334" s="980"/>
      <c r="E334" s="980"/>
    </row>
    <row r="335" spans="4:5">
      <c r="D335" s="980"/>
      <c r="E335" s="980"/>
    </row>
    <row r="336" spans="4:5">
      <c r="D336" s="980"/>
      <c r="E336" s="980"/>
    </row>
    <row r="337" spans="4:5">
      <c r="D337" s="980"/>
      <c r="E337" s="980"/>
    </row>
    <row r="338" spans="4:5">
      <c r="D338" s="980"/>
      <c r="E338" s="980"/>
    </row>
    <row r="339" spans="4:5">
      <c r="D339" s="980"/>
      <c r="E339" s="980"/>
    </row>
    <row r="340" spans="4:5">
      <c r="D340" s="980"/>
      <c r="E340" s="980"/>
    </row>
    <row r="341" spans="4:5">
      <c r="D341" s="980"/>
      <c r="E341" s="980"/>
    </row>
    <row r="342" spans="4:5">
      <c r="D342" s="980"/>
      <c r="E342" s="980"/>
    </row>
    <row r="343" spans="4:5">
      <c r="D343" s="980"/>
      <c r="E343" s="980"/>
    </row>
    <row r="344" spans="4:5">
      <c r="D344" s="980"/>
      <c r="E344" s="980"/>
    </row>
    <row r="345" spans="4:5">
      <c r="D345" s="980"/>
      <c r="E345" s="980"/>
    </row>
    <row r="346" spans="4:5">
      <c r="D346" s="980"/>
      <c r="E346" s="980"/>
    </row>
    <row r="347" spans="4:5">
      <c r="D347" s="980"/>
      <c r="E347" s="980"/>
    </row>
    <row r="348" spans="4:5">
      <c r="D348" s="980"/>
      <c r="E348" s="980"/>
    </row>
    <row r="349" spans="4:5">
      <c r="D349" s="980"/>
      <c r="E349" s="980"/>
    </row>
    <row r="350" spans="4:5">
      <c r="D350" s="980"/>
      <c r="E350" s="980"/>
    </row>
    <row r="351" spans="4:5">
      <c r="D351" s="980"/>
      <c r="E351" s="980"/>
    </row>
    <row r="352" spans="4:5">
      <c r="D352" s="980"/>
      <c r="E352" s="980"/>
    </row>
    <row r="353" spans="4:5">
      <c r="D353" s="980"/>
      <c r="E353" s="980"/>
    </row>
    <row r="354" spans="4:5">
      <c r="D354" s="980"/>
      <c r="E354" s="980"/>
    </row>
    <row r="355" spans="4:5">
      <c r="D355" s="980"/>
      <c r="E355" s="980"/>
    </row>
    <row r="356" spans="4:5">
      <c r="D356" s="980"/>
      <c r="E356" s="980"/>
    </row>
    <row r="357" spans="4:5">
      <c r="D357" s="980"/>
      <c r="E357" s="980"/>
    </row>
    <row r="358" spans="4:5">
      <c r="D358" s="980"/>
      <c r="E358" s="980"/>
    </row>
    <row r="359" spans="4:5">
      <c r="D359" s="980"/>
      <c r="E359" s="980"/>
    </row>
    <row r="360" spans="4:5">
      <c r="D360" s="980"/>
      <c r="E360" s="980"/>
    </row>
    <row r="361" spans="4:5">
      <c r="D361" s="980"/>
      <c r="E361" s="980"/>
    </row>
    <row r="362" spans="4:5">
      <c r="D362" s="980"/>
      <c r="E362" s="980"/>
    </row>
    <row r="363" spans="4:5">
      <c r="D363" s="980"/>
      <c r="E363" s="980"/>
    </row>
    <row r="364" spans="4:5">
      <c r="D364" s="980"/>
      <c r="E364" s="980"/>
    </row>
    <row r="365" spans="4:5">
      <c r="D365" s="980"/>
      <c r="E365" s="980"/>
    </row>
    <row r="366" spans="4:5">
      <c r="D366" s="980"/>
      <c r="E366" s="980"/>
    </row>
    <row r="367" spans="4:5">
      <c r="D367" s="980"/>
      <c r="E367" s="980"/>
    </row>
    <row r="368" spans="4:5">
      <c r="D368" s="980"/>
      <c r="E368" s="980"/>
    </row>
    <row r="369" spans="4:5">
      <c r="D369" s="980"/>
      <c r="E369" s="980"/>
    </row>
    <row r="370" spans="4:5">
      <c r="D370" s="980"/>
      <c r="E370" s="980"/>
    </row>
    <row r="371" spans="4:5">
      <c r="D371" s="980"/>
      <c r="E371" s="980"/>
    </row>
    <row r="372" spans="4:5">
      <c r="D372" s="980"/>
      <c r="E372" s="980"/>
    </row>
    <row r="373" spans="4:5">
      <c r="D373" s="980"/>
      <c r="E373" s="980"/>
    </row>
    <row r="374" spans="4:5">
      <c r="D374" s="980"/>
      <c r="E374" s="980"/>
    </row>
    <row r="375" spans="4:5">
      <c r="D375" s="980"/>
      <c r="E375" s="980"/>
    </row>
    <row r="376" spans="4:5">
      <c r="D376" s="980"/>
      <c r="E376" s="980"/>
    </row>
    <row r="377" spans="4:5">
      <c r="D377" s="980"/>
      <c r="E377" s="980"/>
    </row>
    <row r="378" spans="4:5">
      <c r="D378" s="980"/>
      <c r="E378" s="980"/>
    </row>
    <row r="379" spans="4:5">
      <c r="D379" s="980"/>
      <c r="E379" s="980"/>
    </row>
    <row r="380" spans="4:5">
      <c r="D380" s="980"/>
      <c r="E380" s="980"/>
    </row>
    <row r="381" spans="4:5">
      <c r="D381" s="980"/>
      <c r="E381" s="980"/>
    </row>
    <row r="382" spans="4:5">
      <c r="D382" s="980"/>
      <c r="E382" s="980"/>
    </row>
    <row r="383" spans="4:5">
      <c r="D383" s="980"/>
      <c r="E383" s="980"/>
    </row>
    <row r="384" spans="4:5">
      <c r="D384" s="980"/>
      <c r="E384" s="980"/>
    </row>
    <row r="385" spans="4:5">
      <c r="D385" s="980"/>
      <c r="E385" s="980"/>
    </row>
    <row r="386" spans="4:5">
      <c r="D386" s="980"/>
      <c r="E386" s="980"/>
    </row>
    <row r="387" spans="4:5">
      <c r="D387" s="980"/>
      <c r="E387" s="980"/>
    </row>
    <row r="388" spans="4:5">
      <c r="D388" s="980"/>
      <c r="E388" s="980"/>
    </row>
    <row r="389" spans="4:5">
      <c r="D389" s="980"/>
      <c r="E389" s="980"/>
    </row>
    <row r="390" spans="4:5">
      <c r="D390" s="980"/>
      <c r="E390" s="980"/>
    </row>
    <row r="391" spans="4:5">
      <c r="D391" s="980"/>
      <c r="E391" s="980"/>
    </row>
    <row r="392" spans="4:5">
      <c r="D392" s="980"/>
      <c r="E392" s="980"/>
    </row>
    <row r="393" spans="4:5">
      <c r="D393" s="980"/>
      <c r="E393" s="980"/>
    </row>
    <row r="394" spans="4:5">
      <c r="D394" s="980"/>
      <c r="E394" s="980"/>
    </row>
    <row r="395" spans="4:5">
      <c r="D395" s="980"/>
      <c r="E395" s="980"/>
    </row>
    <row r="396" spans="4:5">
      <c r="D396" s="980"/>
      <c r="E396" s="980"/>
    </row>
    <row r="397" spans="4:5">
      <c r="D397" s="980"/>
      <c r="E397" s="980"/>
    </row>
    <row r="398" spans="4:5">
      <c r="D398" s="980"/>
      <c r="E398" s="980"/>
    </row>
    <row r="399" spans="4:5">
      <c r="D399" s="980"/>
      <c r="E399" s="980"/>
    </row>
    <row r="400" spans="4:5">
      <c r="D400" s="980"/>
      <c r="E400" s="980"/>
    </row>
    <row r="401" spans="4:5">
      <c r="D401" s="980"/>
      <c r="E401" s="980"/>
    </row>
    <row r="402" spans="4:5">
      <c r="D402" s="980"/>
      <c r="E402" s="980"/>
    </row>
    <row r="403" spans="4:5">
      <c r="D403" s="980"/>
      <c r="E403" s="980"/>
    </row>
    <row r="404" spans="4:5">
      <c r="D404" s="980"/>
      <c r="E404" s="980"/>
    </row>
    <row r="405" spans="4:5">
      <c r="D405" s="980"/>
      <c r="E405" s="980"/>
    </row>
    <row r="406" spans="4:5">
      <c r="D406" s="980"/>
      <c r="E406" s="980"/>
    </row>
    <row r="407" spans="4:5">
      <c r="D407" s="980"/>
      <c r="E407" s="980"/>
    </row>
    <row r="408" spans="4:5">
      <c r="D408" s="980"/>
      <c r="E408" s="980"/>
    </row>
    <row r="409" spans="4:5">
      <c r="D409" s="980"/>
      <c r="E409" s="980"/>
    </row>
    <row r="410" spans="4:5">
      <c r="D410" s="980"/>
      <c r="E410" s="980"/>
    </row>
    <row r="411" spans="4:5">
      <c r="D411" s="980"/>
      <c r="E411" s="980"/>
    </row>
    <row r="412" spans="4:5">
      <c r="D412" s="980"/>
      <c r="E412" s="980"/>
    </row>
    <row r="413" spans="4:5">
      <c r="D413" s="980"/>
      <c r="E413" s="980"/>
    </row>
    <row r="414" spans="4:5">
      <c r="D414" s="980"/>
      <c r="E414" s="980"/>
    </row>
    <row r="415" spans="4:5">
      <c r="D415" s="980"/>
      <c r="E415" s="980"/>
    </row>
    <row r="416" spans="4:5">
      <c r="D416" s="980"/>
      <c r="E416" s="980"/>
    </row>
    <row r="417" spans="4:5">
      <c r="D417" s="980"/>
      <c r="E417" s="980"/>
    </row>
    <row r="418" spans="4:5">
      <c r="D418" s="980"/>
      <c r="E418" s="980"/>
    </row>
    <row r="419" spans="4:5">
      <c r="D419" s="980"/>
      <c r="E419" s="980"/>
    </row>
    <row r="420" spans="4:5">
      <c r="D420" s="980"/>
      <c r="E420" s="980"/>
    </row>
    <row r="421" spans="4:5">
      <c r="D421" s="980"/>
      <c r="E421" s="980"/>
    </row>
    <row r="422" spans="4:5">
      <c r="D422" s="980"/>
      <c r="E422" s="980"/>
    </row>
    <row r="423" spans="4:5">
      <c r="D423" s="980"/>
      <c r="E423" s="980"/>
    </row>
    <row r="424" spans="4:5">
      <c r="D424" s="980"/>
      <c r="E424" s="980"/>
    </row>
    <row r="425" spans="4:5">
      <c r="D425" s="980"/>
      <c r="E425" s="980"/>
    </row>
    <row r="426" spans="4:5">
      <c r="D426" s="980"/>
      <c r="E426" s="980"/>
    </row>
    <row r="427" spans="4:5">
      <c r="D427" s="980"/>
      <c r="E427" s="980"/>
    </row>
    <row r="428" spans="4:5">
      <c r="D428" s="980"/>
      <c r="E428" s="980"/>
    </row>
    <row r="429" spans="4:5">
      <c r="D429" s="980"/>
      <c r="E429" s="980"/>
    </row>
    <row r="430" spans="4:5">
      <c r="D430" s="980"/>
      <c r="E430" s="980"/>
    </row>
    <row r="431" spans="4:5">
      <c r="D431" s="980"/>
      <c r="E431" s="980"/>
    </row>
    <row r="432" spans="4:5">
      <c r="D432" s="980"/>
      <c r="E432" s="980"/>
    </row>
    <row r="433" spans="4:5">
      <c r="D433" s="980"/>
      <c r="E433" s="980"/>
    </row>
    <row r="434" spans="4:5">
      <c r="D434" s="980"/>
      <c r="E434" s="980"/>
    </row>
    <row r="435" spans="4:5">
      <c r="D435" s="980"/>
      <c r="E435" s="980"/>
    </row>
    <row r="436" spans="4:5">
      <c r="D436" s="980"/>
      <c r="E436" s="980"/>
    </row>
    <row r="437" spans="4:5">
      <c r="D437" s="980"/>
      <c r="E437" s="980"/>
    </row>
    <row r="438" spans="4:5">
      <c r="D438" s="980"/>
      <c r="E438" s="980"/>
    </row>
    <row r="439" spans="4:5">
      <c r="D439" s="980"/>
      <c r="E439" s="980"/>
    </row>
    <row r="440" spans="4:5">
      <c r="D440" s="980"/>
      <c r="E440" s="980"/>
    </row>
    <row r="441" spans="4:5">
      <c r="D441" s="980"/>
      <c r="E441" s="980"/>
    </row>
    <row r="442" spans="4:5">
      <c r="D442" s="980"/>
      <c r="E442" s="980"/>
    </row>
    <row r="443" spans="4:5">
      <c r="D443" s="980"/>
      <c r="E443" s="980"/>
    </row>
    <row r="444" spans="4:5">
      <c r="D444" s="980"/>
      <c r="E444" s="980"/>
    </row>
    <row r="445" spans="4:5">
      <c r="D445" s="980"/>
      <c r="E445" s="980"/>
    </row>
    <row r="446" spans="4:5">
      <c r="D446" s="980"/>
      <c r="E446" s="980"/>
    </row>
    <row r="447" spans="4:5">
      <c r="D447" s="980"/>
      <c r="E447" s="980"/>
    </row>
    <row r="448" spans="4:5">
      <c r="D448" s="980"/>
      <c r="E448" s="980"/>
    </row>
    <row r="449" spans="4:5">
      <c r="D449" s="980"/>
      <c r="E449" s="980"/>
    </row>
    <row r="450" spans="4:5">
      <c r="D450" s="980"/>
      <c r="E450" s="980"/>
    </row>
    <row r="451" spans="4:5">
      <c r="D451" s="980"/>
      <c r="E451" s="980"/>
    </row>
    <row r="452" spans="4:5">
      <c r="D452" s="980"/>
      <c r="E452" s="980"/>
    </row>
    <row r="453" spans="4:5">
      <c r="D453" s="980"/>
      <c r="E453" s="980"/>
    </row>
    <row r="454" spans="4:5">
      <c r="D454" s="980"/>
      <c r="E454" s="980"/>
    </row>
    <row r="455" spans="4:5">
      <c r="D455" s="980"/>
      <c r="E455" s="980"/>
    </row>
    <row r="456" spans="4:5">
      <c r="D456" s="980"/>
      <c r="E456" s="980"/>
    </row>
    <row r="457" spans="4:5">
      <c r="D457" s="980"/>
      <c r="E457" s="980"/>
    </row>
    <row r="458" spans="4:5">
      <c r="D458" s="980"/>
      <c r="E458" s="980"/>
    </row>
    <row r="459" spans="4:5">
      <c r="D459" s="980"/>
      <c r="E459" s="980"/>
    </row>
    <row r="460" spans="4:5">
      <c r="D460" s="980"/>
      <c r="E460" s="980"/>
    </row>
    <row r="461" spans="4:5">
      <c r="D461" s="980"/>
      <c r="E461" s="980"/>
    </row>
    <row r="462" spans="4:5">
      <c r="D462" s="980"/>
      <c r="E462" s="980"/>
    </row>
    <row r="463" spans="4:5">
      <c r="D463" s="980"/>
      <c r="E463" s="980"/>
    </row>
    <row r="464" spans="4:5">
      <c r="D464" s="980"/>
      <c r="E464" s="980"/>
    </row>
    <row r="465" spans="4:5">
      <c r="D465" s="980"/>
      <c r="E465" s="980"/>
    </row>
    <row r="466" spans="4:5">
      <c r="D466" s="980"/>
      <c r="E466" s="980"/>
    </row>
    <row r="467" spans="4:5">
      <c r="D467" s="980"/>
      <c r="E467" s="980"/>
    </row>
    <row r="468" spans="4:5">
      <c r="D468" s="980"/>
      <c r="E468" s="980"/>
    </row>
    <row r="469" spans="4:5">
      <c r="D469" s="980"/>
      <c r="E469" s="980"/>
    </row>
    <row r="470" spans="4:5">
      <c r="D470" s="980"/>
      <c r="E470" s="980"/>
    </row>
    <row r="471" spans="4:5">
      <c r="D471" s="980"/>
      <c r="E471" s="980"/>
    </row>
    <row r="472" spans="4:5">
      <c r="D472" s="980"/>
      <c r="E472" s="980"/>
    </row>
    <row r="473" spans="4:5">
      <c r="D473" s="980"/>
      <c r="E473" s="980"/>
    </row>
    <row r="474" spans="4:5">
      <c r="D474" s="980"/>
      <c r="E474" s="980"/>
    </row>
    <row r="475" spans="4:5">
      <c r="D475" s="980"/>
      <c r="E475" s="980"/>
    </row>
    <row r="476" spans="4:5">
      <c r="D476" s="980"/>
      <c r="E476" s="980"/>
    </row>
    <row r="477" spans="4:5">
      <c r="D477" s="980"/>
      <c r="E477" s="980"/>
    </row>
    <row r="478" spans="4:5">
      <c r="D478" s="980"/>
      <c r="E478" s="980"/>
    </row>
    <row r="479" spans="4:5">
      <c r="D479" s="980"/>
      <c r="E479" s="980"/>
    </row>
    <row r="480" spans="4:5">
      <c r="D480" s="980"/>
      <c r="E480" s="980"/>
    </row>
    <row r="481" spans="4:5">
      <c r="D481" s="980"/>
      <c r="E481" s="980"/>
    </row>
    <row r="482" spans="4:5">
      <c r="D482" s="980"/>
      <c r="E482" s="980"/>
    </row>
    <row r="483" spans="4:5">
      <c r="D483" s="980"/>
      <c r="E483" s="980"/>
    </row>
    <row r="484" spans="4:5">
      <c r="D484" s="980"/>
      <c r="E484" s="980"/>
    </row>
    <row r="485" spans="4:5">
      <c r="D485" s="980"/>
      <c r="E485" s="980"/>
    </row>
    <row r="486" spans="4:5">
      <c r="D486" s="980"/>
      <c r="E486" s="980"/>
    </row>
    <row r="487" spans="4:5">
      <c r="D487" s="980"/>
      <c r="E487" s="980"/>
    </row>
    <row r="488" spans="4:5">
      <c r="D488" s="980"/>
      <c r="E488" s="980"/>
    </row>
    <row r="489" spans="4:5">
      <c r="D489" s="980"/>
      <c r="E489" s="980"/>
    </row>
    <row r="490" spans="4:5">
      <c r="D490" s="980"/>
      <c r="E490" s="980"/>
    </row>
    <row r="491" spans="4:5">
      <c r="D491" s="980"/>
      <c r="E491" s="980"/>
    </row>
    <row r="492" spans="4:5">
      <c r="D492" s="980"/>
      <c r="E492" s="980"/>
    </row>
    <row r="493" spans="4:5">
      <c r="D493" s="980"/>
      <c r="E493" s="980"/>
    </row>
    <row r="494" spans="4:5">
      <c r="D494" s="980"/>
      <c r="E494" s="980"/>
    </row>
    <row r="495" spans="4:5">
      <c r="D495" s="980"/>
      <c r="E495" s="980"/>
    </row>
    <row r="496" spans="4:5">
      <c r="D496" s="980"/>
      <c r="E496" s="980"/>
    </row>
    <row r="497" spans="4:5">
      <c r="D497" s="980"/>
      <c r="E497" s="980"/>
    </row>
    <row r="498" spans="4:5">
      <c r="D498" s="980"/>
      <c r="E498" s="980"/>
    </row>
    <row r="499" spans="4:5">
      <c r="D499" s="980"/>
      <c r="E499" s="980"/>
    </row>
    <row r="500" spans="4:5">
      <c r="D500" s="980"/>
      <c r="E500" s="980"/>
    </row>
    <row r="501" spans="4:5">
      <c r="D501" s="980"/>
      <c r="E501" s="980"/>
    </row>
    <row r="502" spans="4:5">
      <c r="D502" s="980"/>
      <c r="E502" s="980"/>
    </row>
    <row r="503" spans="4:5">
      <c r="D503" s="980"/>
      <c r="E503" s="980"/>
    </row>
    <row r="504" spans="4:5">
      <c r="D504" s="980"/>
      <c r="E504" s="980"/>
    </row>
    <row r="505" spans="4:5">
      <c r="D505" s="980"/>
      <c r="E505" s="980"/>
    </row>
    <row r="506" spans="4:5">
      <c r="D506" s="980"/>
      <c r="E506" s="980"/>
    </row>
    <row r="507" spans="4:5">
      <c r="D507" s="980"/>
      <c r="E507" s="980"/>
    </row>
    <row r="508" spans="4:5">
      <c r="D508" s="980"/>
      <c r="E508" s="980"/>
    </row>
    <row r="509" spans="4:5">
      <c r="D509" s="980"/>
      <c r="E509" s="980"/>
    </row>
    <row r="510" spans="4:5">
      <c r="D510" s="980"/>
      <c r="E510" s="980"/>
    </row>
    <row r="511" spans="4:5">
      <c r="D511" s="980"/>
      <c r="E511" s="980"/>
    </row>
    <row r="512" spans="4:5">
      <c r="D512" s="980"/>
      <c r="E512" s="980"/>
    </row>
    <row r="513" spans="4:5">
      <c r="D513" s="980"/>
      <c r="E513" s="980"/>
    </row>
    <row r="514" spans="4:5">
      <c r="D514" s="980"/>
      <c r="E514" s="980"/>
    </row>
    <row r="515" spans="4:5">
      <c r="D515" s="980"/>
      <c r="E515" s="980"/>
    </row>
    <row r="516" spans="4:5">
      <c r="D516" s="980"/>
      <c r="E516" s="980"/>
    </row>
    <row r="517" spans="4:5">
      <c r="D517" s="980"/>
      <c r="E517" s="980"/>
    </row>
    <row r="518" spans="4:5">
      <c r="D518" s="980"/>
      <c r="E518" s="980"/>
    </row>
    <row r="519" spans="4:5">
      <c r="D519" s="980"/>
      <c r="E519" s="980"/>
    </row>
    <row r="520" spans="4:5">
      <c r="D520" s="980"/>
      <c r="E520" s="980"/>
    </row>
    <row r="521" spans="4:5">
      <c r="D521" s="980"/>
      <c r="E521" s="980"/>
    </row>
    <row r="522" spans="4:5">
      <c r="D522" s="980"/>
      <c r="E522" s="980"/>
    </row>
    <row r="523" spans="4:5">
      <c r="D523" s="980"/>
      <c r="E523" s="980"/>
    </row>
    <row r="524" spans="4:5">
      <c r="D524" s="980"/>
      <c r="E524" s="980"/>
    </row>
    <row r="525" spans="4:5">
      <c r="D525" s="980"/>
      <c r="E525" s="980"/>
    </row>
    <row r="526" spans="4:5">
      <c r="D526" s="980"/>
      <c r="E526" s="980"/>
    </row>
    <row r="527" spans="4:5">
      <c r="D527" s="980"/>
      <c r="E527" s="980"/>
    </row>
    <row r="528" spans="4:5">
      <c r="D528" s="980"/>
      <c r="E528" s="980"/>
    </row>
    <row r="529" spans="4:5">
      <c r="D529" s="980"/>
      <c r="E529" s="980"/>
    </row>
    <row r="530" spans="4:5">
      <c r="D530" s="980"/>
      <c r="E530" s="980"/>
    </row>
    <row r="531" spans="4:5">
      <c r="D531" s="980"/>
      <c r="E531" s="980"/>
    </row>
    <row r="532" spans="4:5">
      <c r="D532" s="980"/>
      <c r="E532" s="980"/>
    </row>
    <row r="533" spans="4:5">
      <c r="D533" s="980"/>
      <c r="E533" s="980"/>
    </row>
    <row r="534" spans="4:5">
      <c r="D534" s="980"/>
      <c r="E534" s="980"/>
    </row>
    <row r="535" spans="4:5">
      <c r="D535" s="980"/>
      <c r="E535" s="980"/>
    </row>
    <row r="536" spans="4:5">
      <c r="D536" s="980"/>
      <c r="E536" s="980"/>
    </row>
    <row r="537" spans="4:5">
      <c r="D537" s="980"/>
      <c r="E537" s="980"/>
    </row>
    <row r="538" spans="4:5">
      <c r="D538" s="980"/>
      <c r="E538" s="980"/>
    </row>
    <row r="539" spans="4:5">
      <c r="D539" s="980"/>
      <c r="E539" s="980"/>
    </row>
    <row r="540" spans="4:5">
      <c r="D540" s="980"/>
      <c r="E540" s="980"/>
    </row>
    <row r="541" spans="4:5">
      <c r="D541" s="980"/>
      <c r="E541" s="980"/>
    </row>
    <row r="542" spans="4:5">
      <c r="D542" s="980"/>
      <c r="E542" s="980"/>
    </row>
    <row r="543" spans="4:5">
      <c r="D543" s="980"/>
      <c r="E543" s="980"/>
    </row>
    <row r="544" spans="4:5">
      <c r="D544" s="980"/>
      <c r="E544" s="980"/>
    </row>
    <row r="545" spans="4:5">
      <c r="D545" s="980"/>
      <c r="E545" s="980"/>
    </row>
    <row r="546" spans="4:5">
      <c r="D546" s="980"/>
      <c r="E546" s="980"/>
    </row>
    <row r="547" spans="4:5">
      <c r="D547" s="980"/>
      <c r="E547" s="980"/>
    </row>
    <row r="548" spans="4:5">
      <c r="D548" s="980"/>
      <c r="E548" s="980"/>
    </row>
    <row r="549" spans="4:5">
      <c r="D549" s="980"/>
      <c r="E549" s="980"/>
    </row>
    <row r="550" spans="4:5">
      <c r="D550" s="980"/>
      <c r="E550" s="980"/>
    </row>
    <row r="551" spans="4:5">
      <c r="D551" s="980"/>
      <c r="E551" s="980"/>
    </row>
    <row r="552" spans="4:5">
      <c r="D552" s="980"/>
      <c r="E552" s="980"/>
    </row>
    <row r="553" spans="4:5">
      <c r="D553" s="980"/>
      <c r="E553" s="980"/>
    </row>
    <row r="554" spans="4:5">
      <c r="D554" s="980"/>
      <c r="E554" s="980"/>
    </row>
    <row r="555" spans="4:5">
      <c r="D555" s="980"/>
      <c r="E555" s="980"/>
    </row>
    <row r="556" spans="4:5">
      <c r="D556" s="980"/>
      <c r="E556" s="980"/>
    </row>
    <row r="557" spans="4:5">
      <c r="D557" s="980"/>
      <c r="E557" s="980"/>
    </row>
    <row r="558" spans="4:5">
      <c r="D558" s="980"/>
      <c r="E558" s="980"/>
    </row>
    <row r="559" spans="4:5">
      <c r="D559" s="980"/>
      <c r="E559" s="980"/>
    </row>
    <row r="560" spans="4:5">
      <c r="D560" s="980"/>
      <c r="E560" s="980"/>
    </row>
    <row r="561" spans="4:5">
      <c r="D561" s="980"/>
      <c r="E561" s="980"/>
    </row>
    <row r="562" spans="4:5">
      <c r="D562" s="980"/>
      <c r="E562" s="980"/>
    </row>
    <row r="563" spans="4:5">
      <c r="D563" s="980"/>
      <c r="E563" s="980"/>
    </row>
    <row r="564" spans="4:5">
      <c r="D564" s="980"/>
      <c r="E564" s="980"/>
    </row>
    <row r="565" spans="4:5">
      <c r="D565" s="980"/>
      <c r="E565" s="980"/>
    </row>
    <row r="566" spans="4:5">
      <c r="D566" s="980"/>
      <c r="E566" s="980"/>
    </row>
    <row r="567" spans="4:5">
      <c r="D567" s="980"/>
      <c r="E567" s="980"/>
    </row>
    <row r="568" spans="4:5">
      <c r="D568" s="980"/>
      <c r="E568" s="980"/>
    </row>
    <row r="569" spans="4:5">
      <c r="D569" s="980"/>
      <c r="E569" s="980"/>
    </row>
    <row r="570" spans="4:5">
      <c r="D570" s="980"/>
      <c r="E570" s="980"/>
    </row>
    <row r="571" spans="4:5">
      <c r="D571" s="980"/>
      <c r="E571" s="980"/>
    </row>
    <row r="572" spans="4:5">
      <c r="D572" s="980"/>
      <c r="E572" s="980"/>
    </row>
    <row r="573" spans="4:5">
      <c r="D573" s="980"/>
      <c r="E573" s="980"/>
    </row>
    <row r="574" spans="4:5">
      <c r="D574" s="980"/>
      <c r="E574" s="980"/>
    </row>
    <row r="575" spans="4:5">
      <c r="D575" s="980"/>
      <c r="E575" s="980"/>
    </row>
    <row r="576" spans="4:5">
      <c r="D576" s="980"/>
      <c r="E576" s="980"/>
    </row>
    <row r="577" spans="4:5">
      <c r="D577" s="980"/>
      <c r="E577" s="980"/>
    </row>
    <row r="578" spans="4:5">
      <c r="D578" s="980"/>
      <c r="E578" s="980"/>
    </row>
    <row r="579" spans="4:5">
      <c r="D579" s="980"/>
      <c r="E579" s="980"/>
    </row>
    <row r="580" spans="4:5">
      <c r="D580" s="980"/>
      <c r="E580" s="980"/>
    </row>
    <row r="581" spans="4:5">
      <c r="D581" s="980"/>
      <c r="E581" s="980"/>
    </row>
    <row r="582" spans="4:5">
      <c r="D582" s="980"/>
      <c r="E582" s="980"/>
    </row>
    <row r="583" spans="4:5">
      <c r="D583" s="980"/>
      <c r="E583" s="980"/>
    </row>
    <row r="584" spans="4:5">
      <c r="D584" s="980"/>
      <c r="E584" s="980"/>
    </row>
    <row r="585" spans="4:5">
      <c r="D585" s="980"/>
      <c r="E585" s="980"/>
    </row>
    <row r="586" spans="4:5">
      <c r="D586" s="980"/>
      <c r="E586" s="980"/>
    </row>
    <row r="587" spans="4:5">
      <c r="D587" s="980"/>
      <c r="E587" s="980"/>
    </row>
    <row r="588" spans="4:5">
      <c r="D588" s="980"/>
      <c r="E588" s="980"/>
    </row>
    <row r="589" spans="4:5">
      <c r="D589" s="980"/>
      <c r="E589" s="980"/>
    </row>
    <row r="590" spans="4:5">
      <c r="D590" s="980"/>
      <c r="E590" s="980"/>
    </row>
    <row r="591" spans="4:5">
      <c r="D591" s="980"/>
      <c r="E591" s="980"/>
    </row>
    <row r="592" spans="4:5">
      <c r="D592" s="980"/>
      <c r="E592" s="980"/>
    </row>
    <row r="593" spans="4:5">
      <c r="D593" s="980"/>
      <c r="E593" s="980"/>
    </row>
    <row r="594" spans="4:5">
      <c r="D594" s="980"/>
      <c r="E594" s="980"/>
    </row>
    <row r="595" spans="4:5">
      <c r="D595" s="980"/>
      <c r="E595" s="980"/>
    </row>
    <row r="596" spans="4:5">
      <c r="D596" s="980"/>
      <c r="E596" s="980"/>
    </row>
    <row r="597" spans="4:5">
      <c r="D597" s="980"/>
      <c r="E597" s="980"/>
    </row>
    <row r="598" spans="4:5">
      <c r="D598" s="980"/>
      <c r="E598" s="980"/>
    </row>
    <row r="599" spans="4:5">
      <c r="D599" s="980"/>
      <c r="E599" s="980"/>
    </row>
    <row r="600" spans="4:5">
      <c r="D600" s="980"/>
      <c r="E600" s="980"/>
    </row>
    <row r="601" spans="4:5">
      <c r="D601" s="980"/>
      <c r="E601" s="980"/>
    </row>
    <row r="602" spans="4:5">
      <c r="D602" s="980"/>
      <c r="E602" s="980"/>
    </row>
    <row r="603" spans="4:5">
      <c r="D603" s="980"/>
      <c r="E603" s="980"/>
    </row>
    <row r="604" spans="4:5">
      <c r="D604" s="980"/>
      <c r="E604" s="980"/>
    </row>
    <row r="605" spans="4:5">
      <c r="D605" s="980"/>
      <c r="E605" s="980"/>
    </row>
    <row r="606" spans="4:5">
      <c r="D606" s="980"/>
      <c r="E606" s="980"/>
    </row>
    <row r="607" spans="4:5">
      <c r="D607" s="980"/>
      <c r="E607" s="980"/>
    </row>
    <row r="608" spans="4:5">
      <c r="D608" s="980"/>
      <c r="E608" s="980"/>
    </row>
    <row r="609" spans="4:5">
      <c r="D609" s="980"/>
      <c r="E609" s="980"/>
    </row>
    <row r="610" spans="4:5">
      <c r="D610" s="980"/>
      <c r="E610" s="980"/>
    </row>
    <row r="611" spans="4:5">
      <c r="D611" s="980"/>
      <c r="E611" s="980"/>
    </row>
    <row r="612" spans="4:5">
      <c r="D612" s="980"/>
      <c r="E612" s="980"/>
    </row>
    <row r="613" spans="4:5">
      <c r="D613" s="980"/>
      <c r="E613" s="980"/>
    </row>
    <row r="614" spans="4:5">
      <c r="D614" s="980"/>
      <c r="E614" s="980"/>
    </row>
    <row r="615" spans="4:5">
      <c r="D615" s="980"/>
      <c r="E615" s="980"/>
    </row>
    <row r="616" spans="4:5">
      <c r="D616" s="980"/>
      <c r="E616" s="980"/>
    </row>
    <row r="617" spans="4:5">
      <c r="D617" s="980"/>
      <c r="E617" s="980"/>
    </row>
    <row r="618" spans="4:5">
      <c r="D618" s="980"/>
      <c r="E618" s="980"/>
    </row>
    <row r="619" spans="4:5">
      <c r="D619" s="980"/>
      <c r="E619" s="980"/>
    </row>
    <row r="620" spans="4:5">
      <c r="D620" s="980"/>
      <c r="E620" s="980"/>
    </row>
    <row r="621" spans="4:5">
      <c r="D621" s="980"/>
      <c r="E621" s="980"/>
    </row>
    <row r="622" spans="4:5">
      <c r="D622" s="980"/>
      <c r="E622" s="980"/>
    </row>
    <row r="623" spans="4:5">
      <c r="D623" s="980"/>
      <c r="E623" s="980"/>
    </row>
    <row r="624" spans="4:5">
      <c r="D624" s="980"/>
      <c r="E624" s="980"/>
    </row>
    <row r="625" spans="4:5">
      <c r="D625" s="980"/>
      <c r="E625" s="980"/>
    </row>
    <row r="626" spans="4:5">
      <c r="D626" s="980"/>
      <c r="E626" s="980"/>
    </row>
    <row r="627" spans="4:5">
      <c r="D627" s="980"/>
      <c r="E627" s="980"/>
    </row>
    <row r="628" spans="4:5">
      <c r="D628" s="980"/>
      <c r="E628" s="980"/>
    </row>
    <row r="629" spans="4:5">
      <c r="D629" s="980"/>
      <c r="E629" s="980"/>
    </row>
    <row r="630" spans="4:5">
      <c r="D630" s="980"/>
      <c r="E630" s="980"/>
    </row>
    <row r="631" spans="4:5">
      <c r="D631" s="980"/>
      <c r="E631" s="980"/>
    </row>
    <row r="632" spans="4:5">
      <c r="D632" s="980"/>
      <c r="E632" s="980"/>
    </row>
    <row r="633" spans="4:5">
      <c r="D633" s="980"/>
      <c r="E633" s="980"/>
    </row>
    <row r="634" spans="4:5">
      <c r="D634" s="980"/>
      <c r="E634" s="980"/>
    </row>
    <row r="635" spans="4:5">
      <c r="D635" s="980"/>
      <c r="E635" s="980"/>
    </row>
    <row r="636" spans="4:5">
      <c r="D636" s="980"/>
      <c r="E636" s="980"/>
    </row>
    <row r="637" spans="4:5">
      <c r="D637" s="980"/>
      <c r="E637" s="980"/>
    </row>
    <row r="638" spans="4:5">
      <c r="D638" s="980"/>
      <c r="E638" s="980"/>
    </row>
    <row r="639" spans="4:5">
      <c r="D639" s="980"/>
      <c r="E639" s="980"/>
    </row>
    <row r="640" spans="4:5">
      <c r="D640" s="980"/>
      <c r="E640" s="980"/>
    </row>
    <row r="641" spans="4:5">
      <c r="D641" s="980"/>
      <c r="E641" s="980"/>
    </row>
    <row r="642" spans="4:5">
      <c r="D642" s="980"/>
      <c r="E642" s="980"/>
    </row>
    <row r="643" spans="4:5">
      <c r="D643" s="980"/>
      <c r="E643" s="980"/>
    </row>
    <row r="644" spans="4:5">
      <c r="D644" s="980"/>
      <c r="E644" s="980"/>
    </row>
    <row r="645" spans="4:5">
      <c r="D645" s="980"/>
      <c r="E645" s="980"/>
    </row>
    <row r="646" spans="4:5">
      <c r="D646" s="980"/>
      <c r="E646" s="980"/>
    </row>
    <row r="647" spans="4:5">
      <c r="D647" s="980"/>
      <c r="E647" s="980"/>
    </row>
    <row r="648" spans="4:5">
      <c r="D648" s="980"/>
      <c r="E648" s="980"/>
    </row>
    <row r="649" spans="4:5">
      <c r="D649" s="980"/>
      <c r="E649" s="980"/>
    </row>
    <row r="650" spans="4:5">
      <c r="D650" s="980"/>
      <c r="E650" s="980"/>
    </row>
    <row r="651" spans="4:5">
      <c r="D651" s="980"/>
      <c r="E651" s="980"/>
    </row>
    <row r="652" spans="4:5">
      <c r="D652" s="980"/>
      <c r="E652" s="980"/>
    </row>
    <row r="653" spans="4:5">
      <c r="D653" s="980"/>
      <c r="E653" s="980"/>
    </row>
    <row r="654" spans="4:5">
      <c r="D654" s="980"/>
      <c r="E654" s="980"/>
    </row>
    <row r="655" spans="4:5">
      <c r="D655" s="980"/>
      <c r="E655" s="980"/>
    </row>
    <row r="656" spans="4:5">
      <c r="D656" s="980"/>
      <c r="E656" s="980"/>
    </row>
    <row r="657" spans="4:5">
      <c r="D657" s="980"/>
      <c r="E657" s="980"/>
    </row>
    <row r="658" spans="4:5">
      <c r="D658" s="980"/>
      <c r="E658" s="980"/>
    </row>
    <row r="659" spans="4:5">
      <c r="D659" s="980"/>
      <c r="E659" s="980"/>
    </row>
    <row r="660" spans="4:5">
      <c r="D660" s="980"/>
      <c r="E660" s="980"/>
    </row>
    <row r="661" spans="4:5">
      <c r="D661" s="980"/>
      <c r="E661" s="980"/>
    </row>
    <row r="662" spans="4:5">
      <c r="D662" s="980"/>
      <c r="E662" s="980"/>
    </row>
    <row r="663" spans="4:5">
      <c r="D663" s="980"/>
      <c r="E663" s="980"/>
    </row>
    <row r="664" spans="4:5">
      <c r="D664" s="980"/>
      <c r="E664" s="980"/>
    </row>
    <row r="665" spans="4:5">
      <c r="D665" s="980"/>
      <c r="E665" s="980"/>
    </row>
    <row r="666" spans="4:5">
      <c r="D666" s="980"/>
      <c r="E666" s="980"/>
    </row>
    <row r="667" spans="4:5">
      <c r="D667" s="980"/>
      <c r="E667" s="980"/>
    </row>
    <row r="668" spans="4:5">
      <c r="D668" s="980"/>
      <c r="E668" s="980"/>
    </row>
    <row r="669" spans="4:5">
      <c r="D669" s="980"/>
      <c r="E669" s="980"/>
    </row>
    <row r="670" spans="4:5">
      <c r="D670" s="980"/>
      <c r="E670" s="980"/>
    </row>
    <row r="671" spans="4:5">
      <c r="D671" s="980"/>
      <c r="E671" s="980"/>
    </row>
    <row r="672" spans="4:5">
      <c r="D672" s="980"/>
      <c r="E672" s="980"/>
    </row>
    <row r="673" spans="4:5">
      <c r="D673" s="980"/>
      <c r="E673" s="980"/>
    </row>
    <row r="674" spans="4:5">
      <c r="D674" s="980"/>
      <c r="E674" s="980"/>
    </row>
    <row r="675" spans="4:5">
      <c r="D675" s="980"/>
      <c r="E675" s="980"/>
    </row>
    <row r="676" spans="4:5">
      <c r="D676" s="980"/>
      <c r="E676" s="980"/>
    </row>
    <row r="677" spans="4:5">
      <c r="D677" s="980"/>
      <c r="E677" s="980"/>
    </row>
    <row r="678" spans="4:5">
      <c r="D678" s="980"/>
      <c r="E678" s="980"/>
    </row>
    <row r="679" spans="4:5">
      <c r="D679" s="980"/>
      <c r="E679" s="980"/>
    </row>
    <row r="680" spans="4:5">
      <c r="D680" s="980"/>
      <c r="E680" s="980"/>
    </row>
    <row r="681" spans="4:5">
      <c r="D681" s="980"/>
      <c r="E681" s="980"/>
    </row>
    <row r="682" spans="4:5">
      <c r="D682" s="980"/>
      <c r="E682" s="980"/>
    </row>
    <row r="683" spans="4:5">
      <c r="D683" s="980"/>
      <c r="E683" s="980"/>
    </row>
    <row r="684" spans="4:5">
      <c r="D684" s="980"/>
      <c r="E684" s="980"/>
    </row>
    <row r="685" spans="4:5">
      <c r="D685" s="980"/>
      <c r="E685" s="980"/>
    </row>
    <row r="686" spans="4:5">
      <c r="D686" s="980"/>
      <c r="E686" s="980"/>
    </row>
    <row r="687" spans="4:5">
      <c r="D687" s="980"/>
      <c r="E687" s="980"/>
    </row>
    <row r="688" spans="4:5">
      <c r="D688" s="980"/>
      <c r="E688" s="980"/>
    </row>
    <row r="689" spans="4:5">
      <c r="D689" s="980"/>
      <c r="E689" s="980"/>
    </row>
    <row r="690" spans="4:5">
      <c r="D690" s="980"/>
      <c r="E690" s="980"/>
    </row>
    <row r="691" spans="4:5">
      <c r="D691" s="980"/>
      <c r="E691" s="980"/>
    </row>
    <row r="692" spans="4:5">
      <c r="D692" s="980"/>
      <c r="E692" s="980"/>
    </row>
    <row r="693" spans="4:5">
      <c r="D693" s="980"/>
      <c r="E693" s="980"/>
    </row>
    <row r="694" spans="4:5">
      <c r="D694" s="980"/>
      <c r="E694" s="980"/>
    </row>
    <row r="695" spans="4:5">
      <c r="D695" s="980"/>
      <c r="E695" s="980"/>
    </row>
    <row r="696" spans="4:5">
      <c r="D696" s="980"/>
      <c r="E696" s="980"/>
    </row>
    <row r="697" spans="4:5">
      <c r="D697" s="980"/>
      <c r="E697" s="980"/>
    </row>
    <row r="698" spans="4:5">
      <c r="D698" s="980"/>
      <c r="E698" s="980"/>
    </row>
    <row r="699" spans="4:5">
      <c r="D699" s="980"/>
      <c r="E699" s="980"/>
    </row>
    <row r="700" spans="4:5">
      <c r="D700" s="980"/>
      <c r="E700" s="980"/>
    </row>
    <row r="701" spans="4:5">
      <c r="D701" s="980"/>
      <c r="E701" s="980"/>
    </row>
    <row r="702" spans="4:5">
      <c r="D702" s="980"/>
      <c r="E702" s="980"/>
    </row>
    <row r="703" spans="4:5">
      <c r="D703" s="980"/>
      <c r="E703" s="980"/>
    </row>
    <row r="704" spans="4:5">
      <c r="D704" s="980"/>
      <c r="E704" s="980"/>
    </row>
    <row r="705" spans="4:5">
      <c r="D705" s="980"/>
      <c r="E705" s="980"/>
    </row>
    <row r="706" spans="4:5">
      <c r="D706" s="980"/>
      <c r="E706" s="980"/>
    </row>
    <row r="707" spans="4:5">
      <c r="D707" s="980"/>
      <c r="E707" s="980"/>
    </row>
    <row r="708" spans="4:5">
      <c r="D708" s="980"/>
      <c r="E708" s="980"/>
    </row>
    <row r="709" spans="4:5">
      <c r="D709" s="980"/>
      <c r="E709" s="980"/>
    </row>
    <row r="710" spans="4:5">
      <c r="D710" s="980"/>
      <c r="E710" s="980"/>
    </row>
    <row r="711" spans="4:5">
      <c r="D711" s="980"/>
      <c r="E711" s="980"/>
    </row>
    <row r="712" spans="4:5">
      <c r="D712" s="980"/>
      <c r="E712" s="980"/>
    </row>
    <row r="713" spans="4:5">
      <c r="D713" s="980"/>
      <c r="E713" s="980"/>
    </row>
    <row r="714" spans="4:5">
      <c r="D714" s="980"/>
      <c r="E714" s="980"/>
    </row>
    <row r="715" spans="4:5">
      <c r="D715" s="980"/>
      <c r="E715" s="980"/>
    </row>
    <row r="716" spans="4:5">
      <c r="D716" s="980"/>
      <c r="E716" s="980"/>
    </row>
    <row r="717" spans="4:5">
      <c r="D717" s="980"/>
      <c r="E717" s="980"/>
    </row>
    <row r="718" spans="4:5">
      <c r="D718" s="980"/>
      <c r="E718" s="980"/>
    </row>
    <row r="719" spans="4:5">
      <c r="D719" s="980"/>
      <c r="E719" s="980"/>
    </row>
    <row r="720" spans="4:5">
      <c r="D720" s="980"/>
      <c r="E720" s="980"/>
    </row>
    <row r="721" spans="4:5">
      <c r="D721" s="980"/>
      <c r="E721" s="980"/>
    </row>
    <row r="722" spans="4:5">
      <c r="D722" s="980"/>
      <c r="E722" s="980"/>
    </row>
    <row r="723" spans="4:5">
      <c r="D723" s="980"/>
      <c r="E723" s="980"/>
    </row>
    <row r="724" spans="4:5">
      <c r="D724" s="980"/>
      <c r="E724" s="980"/>
    </row>
    <row r="725" spans="4:5">
      <c r="D725" s="980"/>
      <c r="E725" s="980"/>
    </row>
    <row r="726" spans="4:5">
      <c r="D726" s="980"/>
      <c r="E726" s="980"/>
    </row>
    <row r="727" spans="4:5">
      <c r="D727" s="980"/>
      <c r="E727" s="980"/>
    </row>
    <row r="728" spans="4:5">
      <c r="D728" s="980"/>
      <c r="E728" s="980"/>
    </row>
    <row r="729" spans="4:5">
      <c r="D729" s="980"/>
      <c r="E729" s="980"/>
    </row>
    <row r="730" spans="4:5">
      <c r="D730" s="980"/>
      <c r="E730" s="980"/>
    </row>
    <row r="731" spans="4:5">
      <c r="D731" s="980"/>
      <c r="E731" s="980"/>
    </row>
    <row r="732" spans="4:5">
      <c r="D732" s="980"/>
      <c r="E732" s="980"/>
    </row>
    <row r="733" spans="4:5">
      <c r="D733" s="980"/>
      <c r="E733" s="980"/>
    </row>
    <row r="734" spans="4:5">
      <c r="D734" s="980"/>
      <c r="E734" s="980"/>
    </row>
    <row r="735" spans="4:5">
      <c r="D735" s="980"/>
      <c r="E735" s="980"/>
    </row>
    <row r="736" spans="4:5">
      <c r="D736" s="980"/>
      <c r="E736" s="980"/>
    </row>
    <row r="737" spans="4:5">
      <c r="D737" s="980"/>
      <c r="E737" s="980"/>
    </row>
    <row r="738" spans="4:5">
      <c r="D738" s="980"/>
      <c r="E738" s="980"/>
    </row>
    <row r="739" spans="4:5">
      <c r="D739" s="980"/>
      <c r="E739" s="980"/>
    </row>
    <row r="740" spans="4:5">
      <c r="D740" s="980"/>
      <c r="E740" s="980"/>
    </row>
    <row r="741" spans="4:5">
      <c r="D741" s="980"/>
      <c r="E741" s="980"/>
    </row>
    <row r="742" spans="4:5">
      <c r="D742" s="980"/>
      <c r="E742" s="980"/>
    </row>
    <row r="743" spans="4:5">
      <c r="D743" s="980"/>
      <c r="E743" s="980"/>
    </row>
    <row r="744" spans="4:5">
      <c r="D744" s="980"/>
      <c r="E744" s="980"/>
    </row>
    <row r="745" spans="4:5">
      <c r="D745" s="980"/>
      <c r="E745" s="980"/>
    </row>
    <row r="746" spans="4:5">
      <c r="D746" s="980"/>
      <c r="E746" s="980"/>
    </row>
    <row r="747" spans="4:5">
      <c r="D747" s="980"/>
      <c r="E747" s="980"/>
    </row>
    <row r="748" spans="4:5">
      <c r="D748" s="980"/>
      <c r="E748" s="980"/>
    </row>
    <row r="749" spans="4:5">
      <c r="D749" s="980"/>
      <c r="E749" s="980"/>
    </row>
    <row r="750" spans="4:5">
      <c r="D750" s="980"/>
      <c r="E750" s="980"/>
    </row>
    <row r="751" spans="4:5">
      <c r="D751" s="980"/>
      <c r="E751" s="980"/>
    </row>
    <row r="752" spans="4:5">
      <c r="D752" s="980"/>
      <c r="E752" s="980"/>
    </row>
    <row r="753" spans="4:5">
      <c r="D753" s="980"/>
      <c r="E753" s="980"/>
    </row>
    <row r="754" spans="4:5">
      <c r="D754" s="980"/>
      <c r="E754" s="980"/>
    </row>
    <row r="755" spans="4:5">
      <c r="D755" s="980"/>
      <c r="E755" s="980"/>
    </row>
    <row r="756" spans="4:5">
      <c r="D756" s="980"/>
      <c r="E756" s="980"/>
    </row>
    <row r="757" spans="4:5">
      <c r="D757" s="980"/>
      <c r="E757" s="980"/>
    </row>
    <row r="758" spans="4:5">
      <c r="D758" s="980"/>
      <c r="E758" s="980"/>
    </row>
    <row r="759" spans="4:5">
      <c r="D759" s="980"/>
      <c r="E759" s="980"/>
    </row>
    <row r="760" spans="4:5">
      <c r="D760" s="980"/>
      <c r="E760" s="980"/>
    </row>
    <row r="761" spans="4:5">
      <c r="D761" s="980"/>
      <c r="E761" s="980"/>
    </row>
    <row r="762" spans="4:5">
      <c r="D762" s="980"/>
      <c r="E762" s="980"/>
    </row>
    <row r="763" spans="4:5">
      <c r="D763" s="980"/>
      <c r="E763" s="980"/>
    </row>
    <row r="764" spans="4:5">
      <c r="D764" s="980"/>
      <c r="E764" s="980"/>
    </row>
    <row r="765" spans="4:5">
      <c r="D765" s="980"/>
      <c r="E765" s="980"/>
    </row>
    <row r="766" spans="4:5">
      <c r="D766" s="980"/>
      <c r="E766" s="980"/>
    </row>
    <row r="767" spans="4:5">
      <c r="D767" s="980"/>
      <c r="E767" s="980"/>
    </row>
    <row r="768" spans="4:5">
      <c r="D768" s="980"/>
      <c r="E768" s="980"/>
    </row>
    <row r="769" spans="4:5">
      <c r="D769" s="980"/>
      <c r="E769" s="980"/>
    </row>
    <row r="770" spans="4:5">
      <c r="D770" s="980"/>
      <c r="E770" s="980"/>
    </row>
    <row r="771" spans="4:5">
      <c r="D771" s="980"/>
      <c r="E771" s="980"/>
    </row>
    <row r="772" spans="4:5">
      <c r="D772" s="980"/>
      <c r="E772" s="980"/>
    </row>
    <row r="773" spans="4:5">
      <c r="D773" s="980"/>
      <c r="E773" s="980"/>
    </row>
    <row r="774" spans="4:5">
      <c r="D774" s="980"/>
      <c r="E774" s="980"/>
    </row>
    <row r="775" spans="4:5">
      <c r="D775" s="980"/>
      <c r="E775" s="980"/>
    </row>
    <row r="776" spans="4:5">
      <c r="D776" s="980"/>
      <c r="E776" s="980"/>
    </row>
    <row r="777" spans="4:5">
      <c r="D777" s="980"/>
      <c r="E777" s="980"/>
    </row>
    <row r="778" spans="4:5">
      <c r="D778" s="980"/>
      <c r="E778" s="980"/>
    </row>
    <row r="779" spans="4:5">
      <c r="D779" s="980"/>
      <c r="E779" s="980"/>
    </row>
    <row r="780" spans="4:5">
      <c r="D780" s="980"/>
      <c r="E780" s="980"/>
    </row>
    <row r="781" spans="4:5">
      <c r="D781" s="980"/>
      <c r="E781" s="980"/>
    </row>
    <row r="782" spans="4:5">
      <c r="D782" s="980"/>
      <c r="E782" s="980"/>
    </row>
    <row r="783" spans="4:5">
      <c r="D783" s="980"/>
      <c r="E783" s="980"/>
    </row>
    <row r="784" spans="4:5">
      <c r="D784" s="980"/>
      <c r="E784" s="980"/>
    </row>
    <row r="785" spans="4:5">
      <c r="D785" s="980"/>
      <c r="E785" s="980"/>
    </row>
    <row r="786" spans="4:5">
      <c r="D786" s="980"/>
      <c r="E786" s="980"/>
    </row>
    <row r="787" spans="4:5">
      <c r="D787" s="980"/>
      <c r="E787" s="980"/>
    </row>
    <row r="788" spans="4:5">
      <c r="D788" s="980"/>
      <c r="E788" s="980"/>
    </row>
    <row r="789" spans="4:5">
      <c r="D789" s="980"/>
      <c r="E789" s="980"/>
    </row>
    <row r="790" spans="4:5">
      <c r="D790" s="980"/>
      <c r="E790" s="980"/>
    </row>
    <row r="791" spans="4:5">
      <c r="D791" s="980"/>
      <c r="E791" s="980"/>
    </row>
    <row r="792" spans="4:5">
      <c r="D792" s="980"/>
      <c r="E792" s="980"/>
    </row>
    <row r="793" spans="4:5">
      <c r="D793" s="980"/>
      <c r="E793" s="980"/>
    </row>
    <row r="794" spans="4:5">
      <c r="D794" s="980"/>
      <c r="E794" s="980"/>
    </row>
    <row r="795" spans="4:5">
      <c r="D795" s="980"/>
      <c r="E795" s="980"/>
    </row>
    <row r="796" spans="4:5">
      <c r="D796" s="980"/>
      <c r="E796" s="980"/>
    </row>
    <row r="797" spans="4:5">
      <c r="D797" s="980"/>
      <c r="E797" s="980"/>
    </row>
    <row r="798" spans="4:5">
      <c r="D798" s="980"/>
      <c r="E798" s="980"/>
    </row>
    <row r="799" spans="4:5">
      <c r="D799" s="980"/>
      <c r="E799" s="980"/>
    </row>
    <row r="800" spans="4:5">
      <c r="D800" s="980"/>
      <c r="E800" s="980"/>
    </row>
    <row r="801" spans="4:5">
      <c r="D801" s="980"/>
      <c r="E801" s="980"/>
    </row>
    <row r="802" spans="4:5">
      <c r="D802" s="980"/>
      <c r="E802" s="980"/>
    </row>
    <row r="803" spans="4:5">
      <c r="D803" s="980"/>
      <c r="E803" s="980"/>
    </row>
    <row r="804" spans="4:5">
      <c r="D804" s="980"/>
      <c r="E804" s="980"/>
    </row>
    <row r="805" spans="4:5">
      <c r="D805" s="980"/>
      <c r="E805" s="980"/>
    </row>
    <row r="806" spans="4:5">
      <c r="D806" s="980"/>
      <c r="E806" s="980"/>
    </row>
    <row r="807" spans="4:5">
      <c r="D807" s="980"/>
      <c r="E807" s="980"/>
    </row>
    <row r="808" spans="4:5">
      <c r="D808" s="980"/>
      <c r="E808" s="980"/>
    </row>
    <row r="809" spans="4:5">
      <c r="D809" s="980"/>
      <c r="E809" s="980"/>
    </row>
    <row r="810" spans="4:5">
      <c r="D810" s="980"/>
      <c r="E810" s="980"/>
    </row>
    <row r="811" spans="4:5">
      <c r="D811" s="980"/>
      <c r="E811" s="980"/>
    </row>
    <row r="812" spans="4:5">
      <c r="D812" s="980"/>
      <c r="E812" s="980"/>
    </row>
    <row r="813" spans="4:5">
      <c r="D813" s="980"/>
      <c r="E813" s="980"/>
    </row>
    <row r="814" spans="4:5">
      <c r="D814" s="980"/>
      <c r="E814" s="980"/>
    </row>
    <row r="815" spans="4:5">
      <c r="D815" s="980"/>
      <c r="E815" s="980"/>
    </row>
    <row r="816" spans="4:5">
      <c r="D816" s="980"/>
      <c r="E816" s="980"/>
    </row>
    <row r="817" spans="4:5">
      <c r="D817" s="980"/>
      <c r="E817" s="980"/>
    </row>
    <row r="818" spans="4:5">
      <c r="D818" s="980"/>
      <c r="E818" s="980"/>
    </row>
    <row r="819" spans="4:5">
      <c r="D819" s="980"/>
      <c r="E819" s="980"/>
    </row>
    <row r="820" spans="4:5">
      <c r="D820" s="980"/>
      <c r="E820" s="980"/>
    </row>
    <row r="821" spans="4:5">
      <c r="D821" s="980"/>
      <c r="E821" s="980"/>
    </row>
    <row r="822" spans="4:5">
      <c r="D822" s="980"/>
      <c r="E822" s="980"/>
    </row>
    <row r="823" spans="4:5">
      <c r="D823" s="980"/>
      <c r="E823" s="980"/>
    </row>
    <row r="824" spans="4:5">
      <c r="D824" s="980"/>
      <c r="E824" s="980"/>
    </row>
    <row r="825" spans="4:5">
      <c r="D825" s="980"/>
      <c r="E825" s="980"/>
    </row>
    <row r="826" spans="4:5">
      <c r="D826" s="980"/>
      <c r="E826" s="980"/>
    </row>
    <row r="827" spans="4:5">
      <c r="D827" s="980"/>
      <c r="E827" s="980"/>
    </row>
    <row r="828" spans="4:5">
      <c r="D828" s="980"/>
      <c r="E828" s="980"/>
    </row>
    <row r="829" spans="4:5">
      <c r="D829" s="980"/>
      <c r="E829" s="980"/>
    </row>
    <row r="830" spans="4:5">
      <c r="D830" s="980"/>
      <c r="E830" s="980"/>
    </row>
    <row r="831" spans="4:5">
      <c r="D831" s="980"/>
      <c r="E831" s="980"/>
    </row>
    <row r="832" spans="4:5">
      <c r="D832" s="980"/>
      <c r="E832" s="980"/>
    </row>
    <row r="833" spans="4:5">
      <c r="D833" s="980"/>
      <c r="E833" s="980"/>
    </row>
    <row r="834" spans="4:5">
      <c r="D834" s="980"/>
      <c r="E834" s="980"/>
    </row>
    <row r="835" spans="4:5">
      <c r="D835" s="980"/>
      <c r="E835" s="980"/>
    </row>
    <row r="836" spans="4:5">
      <c r="D836" s="980"/>
      <c r="E836" s="980"/>
    </row>
    <row r="837" spans="4:5">
      <c r="D837" s="980"/>
      <c r="E837" s="980"/>
    </row>
    <row r="838" spans="4:5">
      <c r="D838" s="980"/>
      <c r="E838" s="980"/>
    </row>
    <row r="839" spans="4:5">
      <c r="D839" s="980"/>
      <c r="E839" s="980"/>
    </row>
    <row r="840" spans="4:5">
      <c r="D840" s="980"/>
      <c r="E840" s="980"/>
    </row>
    <row r="841" spans="4:5">
      <c r="D841" s="980"/>
      <c r="E841" s="980"/>
    </row>
    <row r="842" spans="4:5">
      <c r="D842" s="980"/>
      <c r="E842" s="980"/>
    </row>
    <row r="843" spans="4:5">
      <c r="D843" s="980"/>
      <c r="E843" s="980"/>
    </row>
    <row r="844" spans="4:5">
      <c r="D844" s="980"/>
      <c r="E844" s="980"/>
    </row>
    <row r="845" spans="4:5">
      <c r="D845" s="980"/>
      <c r="E845" s="980"/>
    </row>
    <row r="846" spans="4:5">
      <c r="D846" s="980"/>
      <c r="E846" s="980"/>
    </row>
    <row r="847" spans="4:5">
      <c r="D847" s="980"/>
      <c r="E847" s="980"/>
    </row>
    <row r="848" spans="4:5">
      <c r="D848" s="980"/>
      <c r="E848" s="980"/>
    </row>
    <row r="849" spans="4:5">
      <c r="D849" s="980"/>
      <c r="E849" s="980"/>
    </row>
    <row r="850" spans="4:5">
      <c r="D850" s="980"/>
      <c r="E850" s="980"/>
    </row>
    <row r="851" spans="4:5">
      <c r="D851" s="980"/>
      <c r="E851" s="980"/>
    </row>
    <row r="852" spans="4:5">
      <c r="D852" s="980"/>
      <c r="E852" s="980"/>
    </row>
    <row r="853" spans="4:5">
      <c r="D853" s="980"/>
      <c r="E853" s="980"/>
    </row>
    <row r="854" spans="4:5">
      <c r="D854" s="980"/>
      <c r="E854" s="980"/>
    </row>
    <row r="855" spans="4:5">
      <c r="D855" s="980"/>
      <c r="E855" s="980"/>
    </row>
    <row r="856" spans="4:5">
      <c r="D856" s="980"/>
      <c r="E856" s="980"/>
    </row>
    <row r="857" spans="4:5">
      <c r="D857" s="980"/>
      <c r="E857" s="980"/>
    </row>
    <row r="858" spans="4:5">
      <c r="D858" s="980"/>
      <c r="E858" s="980"/>
    </row>
    <row r="859" spans="4:5">
      <c r="D859" s="980"/>
      <c r="E859" s="980"/>
    </row>
    <row r="860" spans="4:5">
      <c r="D860" s="980"/>
      <c r="E860" s="980"/>
    </row>
    <row r="861" spans="4:5">
      <c r="D861" s="980"/>
      <c r="E861" s="980"/>
    </row>
    <row r="862" spans="4:5">
      <c r="D862" s="980"/>
      <c r="E862" s="980"/>
    </row>
    <row r="863" spans="4:5">
      <c r="D863" s="980"/>
      <c r="E863" s="980"/>
    </row>
    <row r="864" spans="4:5">
      <c r="D864" s="980"/>
      <c r="E864" s="980"/>
    </row>
    <row r="865" spans="4:5">
      <c r="D865" s="980"/>
      <c r="E865" s="980"/>
    </row>
    <row r="866" spans="4:5">
      <c r="D866" s="980"/>
      <c r="E866" s="980"/>
    </row>
    <row r="867" spans="4:5">
      <c r="D867" s="980"/>
      <c r="E867" s="980"/>
    </row>
    <row r="868" spans="4:5">
      <c r="D868" s="980"/>
      <c r="E868" s="980"/>
    </row>
    <row r="869" spans="4:5">
      <c r="D869" s="980"/>
      <c r="E869" s="980"/>
    </row>
    <row r="870" spans="4:5">
      <c r="D870" s="980"/>
      <c r="E870" s="980"/>
    </row>
    <row r="871" spans="4:5">
      <c r="D871" s="980"/>
      <c r="E871" s="980"/>
    </row>
    <row r="872" spans="4:5">
      <c r="D872" s="980"/>
      <c r="E872" s="980"/>
    </row>
    <row r="873" spans="4:5">
      <c r="D873" s="980"/>
      <c r="E873" s="980"/>
    </row>
    <row r="874" spans="4:5">
      <c r="D874" s="980"/>
      <c r="E874" s="980"/>
    </row>
    <row r="875" spans="4:5">
      <c r="D875" s="980"/>
      <c r="E875" s="980"/>
    </row>
    <row r="876" spans="4:5">
      <c r="D876" s="980"/>
      <c r="E876" s="980"/>
    </row>
    <row r="877" spans="4:5">
      <c r="D877" s="980"/>
      <c r="E877" s="980"/>
    </row>
    <row r="878" spans="4:5">
      <c r="D878" s="980"/>
      <c r="E878" s="980"/>
    </row>
    <row r="879" spans="4:5">
      <c r="D879" s="980"/>
      <c r="E879" s="980"/>
    </row>
    <row r="880" spans="4:5">
      <c r="D880" s="980"/>
      <c r="E880" s="980"/>
    </row>
    <row r="881" spans="4:5">
      <c r="D881" s="980"/>
      <c r="E881" s="980"/>
    </row>
    <row r="882" spans="4:5">
      <c r="D882" s="980"/>
      <c r="E882" s="980"/>
    </row>
    <row r="883" spans="4:5">
      <c r="D883" s="980"/>
      <c r="E883" s="980"/>
    </row>
    <row r="884" spans="4:5">
      <c r="D884" s="980"/>
      <c r="E884" s="980"/>
    </row>
    <row r="885" spans="4:5">
      <c r="D885" s="980"/>
      <c r="E885" s="980"/>
    </row>
    <row r="886" spans="4:5">
      <c r="D886" s="980"/>
      <c r="E886" s="980"/>
    </row>
    <row r="887" spans="4:5">
      <c r="D887" s="980"/>
      <c r="E887" s="980"/>
    </row>
    <row r="888" spans="4:5">
      <c r="D888" s="980"/>
      <c r="E888" s="980"/>
    </row>
    <row r="889" spans="4:5">
      <c r="D889" s="980"/>
      <c r="E889" s="980"/>
    </row>
    <row r="890" spans="4:5">
      <c r="D890" s="980"/>
      <c r="E890" s="980"/>
    </row>
    <row r="891" spans="4:5">
      <c r="D891" s="980"/>
      <c r="E891" s="980"/>
    </row>
    <row r="892" spans="4:5">
      <c r="D892" s="980"/>
      <c r="E892" s="980"/>
    </row>
    <row r="893" spans="4:5">
      <c r="D893" s="980"/>
      <c r="E893" s="980"/>
    </row>
    <row r="894" spans="4:5">
      <c r="D894" s="980"/>
      <c r="E894" s="980"/>
    </row>
    <row r="895" spans="4:5">
      <c r="D895" s="980"/>
      <c r="E895" s="980"/>
    </row>
    <row r="896" spans="4:5">
      <c r="D896" s="980"/>
      <c r="E896" s="980"/>
    </row>
    <row r="897" spans="4:5">
      <c r="D897" s="980"/>
      <c r="E897" s="980"/>
    </row>
    <row r="898" spans="4:5">
      <c r="D898" s="980"/>
      <c r="E898" s="980"/>
    </row>
    <row r="899" spans="4:5">
      <c r="D899" s="980"/>
      <c r="E899" s="980"/>
    </row>
    <row r="900" spans="4:5">
      <c r="D900" s="980"/>
      <c r="E900" s="980"/>
    </row>
    <row r="901" spans="4:5">
      <c r="D901" s="980"/>
      <c r="E901" s="980"/>
    </row>
    <row r="902" spans="4:5">
      <c r="D902" s="980"/>
      <c r="E902" s="980"/>
    </row>
    <row r="903" spans="4:5">
      <c r="D903" s="980"/>
      <c r="E903" s="980"/>
    </row>
    <row r="904" spans="4:5">
      <c r="D904" s="980"/>
      <c r="E904" s="980"/>
    </row>
    <row r="905" spans="4:5">
      <c r="D905" s="980"/>
      <c r="E905" s="980"/>
    </row>
    <row r="906" spans="4:5">
      <c r="D906" s="980"/>
      <c r="E906" s="980"/>
    </row>
    <row r="907" spans="4:5">
      <c r="D907" s="980"/>
      <c r="E907" s="980"/>
    </row>
    <row r="908" spans="4:5">
      <c r="D908" s="980"/>
      <c r="E908" s="980"/>
    </row>
    <row r="909" spans="4:5">
      <c r="D909" s="980"/>
      <c r="E909" s="980"/>
    </row>
    <row r="910" spans="4:5">
      <c r="D910" s="980"/>
      <c r="E910" s="980"/>
    </row>
    <row r="911" spans="4:5">
      <c r="D911" s="980"/>
      <c r="E911" s="980"/>
    </row>
    <row r="912" spans="4:5">
      <c r="D912" s="980"/>
      <c r="E912" s="980"/>
    </row>
    <row r="913" spans="4:5">
      <c r="D913" s="980"/>
      <c r="E913" s="980"/>
    </row>
    <row r="914" spans="4:5">
      <c r="D914" s="980"/>
      <c r="E914" s="980"/>
    </row>
    <row r="915" spans="4:5">
      <c r="D915" s="980"/>
      <c r="E915" s="980"/>
    </row>
    <row r="916" spans="4:5">
      <c r="D916" s="980"/>
      <c r="E916" s="980"/>
    </row>
    <row r="917" spans="4:5">
      <c r="D917" s="980"/>
      <c r="E917" s="980"/>
    </row>
    <row r="918" spans="4:5">
      <c r="D918" s="980"/>
      <c r="E918" s="980"/>
    </row>
    <row r="919" spans="4:5">
      <c r="D919" s="980"/>
      <c r="E919" s="980"/>
    </row>
    <row r="920" spans="4:5">
      <c r="D920" s="980"/>
      <c r="E920" s="980"/>
    </row>
    <row r="921" spans="4:5">
      <c r="D921" s="980"/>
      <c r="E921" s="980"/>
    </row>
    <row r="922" spans="4:5">
      <c r="D922" s="980"/>
      <c r="E922" s="980"/>
    </row>
    <row r="923" spans="4:5">
      <c r="D923" s="980"/>
      <c r="E923" s="980"/>
    </row>
    <row r="924" spans="4:5">
      <c r="D924" s="980"/>
      <c r="E924" s="980"/>
    </row>
    <row r="925" spans="4:5">
      <c r="D925" s="980"/>
      <c r="E925" s="980"/>
    </row>
    <row r="926" spans="4:5">
      <c r="D926" s="980"/>
      <c r="E926" s="980"/>
    </row>
    <row r="927" spans="4:5">
      <c r="D927" s="980"/>
      <c r="E927" s="980"/>
    </row>
    <row r="928" spans="4:5">
      <c r="D928" s="980"/>
      <c r="E928" s="980"/>
    </row>
    <row r="929" spans="4:5">
      <c r="D929" s="980"/>
      <c r="E929" s="980"/>
    </row>
    <row r="930" spans="4:5">
      <c r="D930" s="980"/>
      <c r="E930" s="980"/>
    </row>
    <row r="931" spans="4:5">
      <c r="D931" s="980"/>
      <c r="E931" s="980"/>
    </row>
    <row r="932" spans="4:5">
      <c r="D932" s="980"/>
      <c r="E932" s="980"/>
    </row>
    <row r="933" spans="4:5">
      <c r="D933" s="980"/>
      <c r="E933" s="980"/>
    </row>
    <row r="934" spans="4:5">
      <c r="D934" s="980"/>
      <c r="E934" s="980"/>
    </row>
    <row r="935" spans="4:5">
      <c r="D935" s="980"/>
      <c r="E935" s="980"/>
    </row>
    <row r="936" spans="4:5">
      <c r="D936" s="980"/>
      <c r="E936" s="980"/>
    </row>
    <row r="937" spans="4:5">
      <c r="D937" s="980"/>
      <c r="E937" s="980"/>
    </row>
    <row r="938" spans="4:5">
      <c r="D938" s="980"/>
      <c r="E938" s="980"/>
    </row>
    <row r="939" spans="4:5">
      <c r="D939" s="980"/>
      <c r="E939" s="980"/>
    </row>
    <row r="940" spans="4:5">
      <c r="D940" s="980"/>
      <c r="E940" s="980"/>
    </row>
    <row r="941" spans="4:5">
      <c r="D941" s="980"/>
      <c r="E941" s="980"/>
    </row>
    <row r="942" spans="4:5">
      <c r="D942" s="980"/>
      <c r="E942" s="980"/>
    </row>
    <row r="943" spans="4:5">
      <c r="D943" s="980"/>
      <c r="E943" s="980"/>
    </row>
    <row r="944" spans="4:5">
      <c r="D944" s="980"/>
      <c r="E944" s="980"/>
    </row>
    <row r="945" spans="4:5">
      <c r="D945" s="980"/>
      <c r="E945" s="980"/>
    </row>
  </sheetData>
  <mergeCells count="3">
    <mergeCell ref="I1:J1"/>
    <mergeCell ref="B1:D1"/>
    <mergeCell ref="F1:G1"/>
  </mergeCells>
  <pageMargins left="0.7" right="0.7" top="0.75" bottom="0.75" header="0.3" footer="0.3"/>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C13"/>
  <sheetViews>
    <sheetView workbookViewId="0">
      <selection activeCell="A13" sqref="A13"/>
    </sheetView>
  </sheetViews>
  <sheetFormatPr baseColWidth="10" defaultRowHeight="14.5"/>
  <cols>
    <col min="1" max="1" width="45.54296875" customWidth="1"/>
  </cols>
  <sheetData>
    <row r="3" spans="1:3">
      <c r="A3" s="1052" t="s">
        <v>1346</v>
      </c>
      <c r="B3" s="1052" t="s">
        <v>981</v>
      </c>
      <c r="C3" s="1052" t="s">
        <v>1077</v>
      </c>
    </row>
    <row r="4" spans="1:3" ht="43.5">
      <c r="A4" s="1053" t="s">
        <v>1308</v>
      </c>
      <c r="B4" s="343" t="s">
        <v>189</v>
      </c>
      <c r="C4" s="1054">
        <v>315000</v>
      </c>
    </row>
    <row r="5" spans="1:3">
      <c r="A5" s="1053" t="s">
        <v>1310</v>
      </c>
      <c r="B5" s="343" t="s">
        <v>146</v>
      </c>
      <c r="C5" s="1054">
        <v>30250</v>
      </c>
    </row>
    <row r="6" spans="1:3">
      <c r="A6" s="1053" t="s">
        <v>1311</v>
      </c>
      <c r="B6" s="343" t="s">
        <v>146</v>
      </c>
      <c r="C6" s="1054">
        <v>15522</v>
      </c>
    </row>
    <row r="7" spans="1:3">
      <c r="A7" s="1053" t="s">
        <v>1347</v>
      </c>
      <c r="B7" s="343" t="s">
        <v>314</v>
      </c>
      <c r="C7" s="1054">
        <v>17281</v>
      </c>
    </row>
    <row r="8" spans="1:3">
      <c r="A8" s="1053" t="s">
        <v>1312</v>
      </c>
      <c r="B8" s="343" t="s">
        <v>1313</v>
      </c>
      <c r="C8" s="1054">
        <v>83945</v>
      </c>
    </row>
    <row r="9" spans="1:3">
      <c r="A9" s="1053" t="s">
        <v>1314</v>
      </c>
      <c r="B9" s="343" t="s">
        <v>1313</v>
      </c>
      <c r="C9" s="1054">
        <v>98430</v>
      </c>
    </row>
    <row r="10" spans="1:3">
      <c r="A10" s="1053" t="s">
        <v>1330</v>
      </c>
      <c r="B10" s="343" t="s">
        <v>146</v>
      </c>
      <c r="C10" s="1054">
        <v>191</v>
      </c>
    </row>
    <row r="11" spans="1:3">
      <c r="A11" s="1053" t="s">
        <v>1335</v>
      </c>
      <c r="B11" s="343" t="s">
        <v>146</v>
      </c>
      <c r="C11" s="1054">
        <v>191</v>
      </c>
    </row>
    <row r="12" spans="1:3">
      <c r="A12" s="1053" t="s">
        <v>1336</v>
      </c>
      <c r="B12" s="343" t="s">
        <v>314</v>
      </c>
      <c r="C12" s="1054">
        <v>26563</v>
      </c>
    </row>
    <row r="13" spans="1:3" ht="29">
      <c r="A13" s="1053" t="s">
        <v>1342</v>
      </c>
      <c r="B13" s="343" t="s">
        <v>189</v>
      </c>
      <c r="C13" s="1055">
        <v>0</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32</vt:i4>
      </vt:variant>
      <vt:variant>
        <vt:lpstr>Rangos con nombre</vt:lpstr>
      </vt:variant>
      <vt:variant>
        <vt:i4>23</vt:i4>
      </vt:variant>
    </vt:vector>
  </HeadingPairs>
  <TitlesOfParts>
    <vt:vector size="55" baseType="lpstr">
      <vt:lpstr>CRA 14 CALLES 16 Y 21 </vt:lpstr>
      <vt:lpstr>Pavimentos</vt:lpstr>
      <vt:lpstr>Hoja1</vt:lpstr>
      <vt:lpstr>RESUMEN</vt:lpstr>
      <vt:lpstr>Calle 10, entre 10 y 11</vt:lpstr>
      <vt:lpstr>Calle 16, entre 15 y 17</vt:lpstr>
      <vt:lpstr>1.Calle 12 entre 9 y 11</vt:lpstr>
      <vt:lpstr>2.Calle 11 entre 15 y 17</vt:lpstr>
      <vt:lpstr>3.Cra 12 - Cra 14 la italia</vt:lpstr>
      <vt:lpstr>4.Carrera 22 con calle 27B</vt:lpstr>
      <vt:lpstr>4.Carrera 22A con calle 27B </vt:lpstr>
      <vt:lpstr>4.Carrera 22B con calle 27B</vt:lpstr>
      <vt:lpstr>Cra 10 entre calle 9A -10</vt:lpstr>
      <vt:lpstr>5.Calle 33 entre cra 12 y 12Bis</vt:lpstr>
      <vt:lpstr>6.CARRERA 10 ENTRE CALLE 7 Y 8</vt:lpstr>
      <vt:lpstr>7.CALLE 26 ENTRE CRA 14 Y 15</vt:lpstr>
      <vt:lpstr>8.CALLE 13 ENTRE 13 Y 14</vt:lpstr>
      <vt:lpstr>9.Calle 18, entre 11 y 12</vt:lpstr>
      <vt:lpstr>10.CALLE 12 ENTRE 12 Y 13</vt:lpstr>
      <vt:lpstr>11.CALLE 46 ENTRE 12 Y 13</vt:lpstr>
      <vt:lpstr>APUS</vt:lpstr>
      <vt:lpstr>12.Calle 18, entre 14 y 15 </vt:lpstr>
      <vt:lpstr>FACTOR PRESTACIONAL</vt:lpstr>
      <vt:lpstr>Analisis de AU</vt:lpstr>
      <vt:lpstr>INTERVENTORIA</vt:lpstr>
      <vt:lpstr>12.Calle 18, entre 14 y 15  30%</vt:lpstr>
      <vt:lpstr>CALLE FUNDADORES</vt:lpstr>
      <vt:lpstr>AU</vt:lpstr>
      <vt:lpstr>INSUMOS 2</vt:lpstr>
      <vt:lpstr>Factor Multiplicador</vt:lpstr>
      <vt:lpstr>REVISION</vt:lpstr>
      <vt:lpstr>Hoja2</vt:lpstr>
      <vt:lpstr>'1.Calle 12 entre 9 y 11'!Área_de_impresión</vt:lpstr>
      <vt:lpstr>'10.CALLE 12 ENTRE 12 Y 13'!Área_de_impresión</vt:lpstr>
      <vt:lpstr>'12.Calle 18, entre 14 y 15 '!Área_de_impresión</vt:lpstr>
      <vt:lpstr>'12.Calle 18, entre 14 y 15  30%'!Área_de_impresión</vt:lpstr>
      <vt:lpstr>'2.Calle 11 entre 15 y 17'!Área_de_impresión</vt:lpstr>
      <vt:lpstr>'3.Cra 12 - Cra 14 la italia'!Área_de_impresión</vt:lpstr>
      <vt:lpstr>'4.Carrera 22 con calle 27B'!Área_de_impresión</vt:lpstr>
      <vt:lpstr>'4.Carrera 22A con calle 27B '!Área_de_impresión</vt:lpstr>
      <vt:lpstr>'4.Carrera 22B con calle 27B'!Área_de_impresión</vt:lpstr>
      <vt:lpstr>'5.Calle 33 entre cra 12 y 12Bis'!Área_de_impresión</vt:lpstr>
      <vt:lpstr>'6.CARRERA 10 ENTRE CALLE 7 Y 8'!Área_de_impresión</vt:lpstr>
      <vt:lpstr>'7.CALLE 26 ENTRE CRA 14 Y 15'!Área_de_impresión</vt:lpstr>
      <vt:lpstr>'8.CALLE 13 ENTRE 13 Y 14'!Área_de_impresión</vt:lpstr>
      <vt:lpstr>'9.Calle 18, entre 11 y 12'!Área_de_impresión</vt:lpstr>
      <vt:lpstr>'Analisis de AU'!Área_de_impresión</vt:lpstr>
      <vt:lpstr>'Calle 10, entre 10 y 11'!Área_de_impresión</vt:lpstr>
      <vt:lpstr>'Calle 16, entre 15 y 17'!Área_de_impresión</vt:lpstr>
      <vt:lpstr>'CALLE FUNDADORES'!Área_de_impresión</vt:lpstr>
      <vt:lpstr>'Cra 10 entre calle 9A -10'!Área_de_impresión</vt:lpstr>
      <vt:lpstr>'CRA 14 CALLES 16 Y 21 '!Área_de_impresión</vt:lpstr>
      <vt:lpstr>Pavimentos!Área_de_impresión</vt:lpstr>
      <vt:lpstr>RESUMEN!Área_de_impresión</vt:lpstr>
      <vt:lpstr>'10.CALLE 12 ENTRE 12 Y 13'!Títulos_a_imprimir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dc:creator>
  <cp:lastModifiedBy>YULIANA</cp:lastModifiedBy>
  <cp:lastPrinted>2023-06-21T22:58:22Z</cp:lastPrinted>
  <dcterms:created xsi:type="dcterms:W3CDTF">2021-02-20T13:18:51Z</dcterms:created>
  <dcterms:modified xsi:type="dcterms:W3CDTF">2023-06-22T15:56:20Z</dcterms:modified>
</cp:coreProperties>
</file>